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48.xml" ContentType="application/vnd.openxmlformats-officedocument.spreadsheetml.worksheet+xml"/>
  <Override PartName="/xl/worksheets/sheet47.xml" ContentType="application/vnd.openxmlformats-officedocument.spreadsheetml.worksheet+xml"/>
  <Override PartName="/xl/worksheets/sheet46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66.xml" ContentType="application/vnd.openxmlformats-officedocument.spreadsheetml.worksheet+xml"/>
  <Override PartName="/xl/worksheets/sheet65.xml" ContentType="application/vnd.openxmlformats-officedocument.spreadsheetml.worksheet+xml"/>
  <Override PartName="/xl/worksheets/sheet64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drawings/drawing1.xml" ContentType="application/vnd.openxmlformats-officedocument.drawing+xml"/>
  <Override PartName="/xl/worksheets/sheet39.xml" ContentType="application/vnd.openxmlformats-officedocument.spreadsheetml.worksheet+xml"/>
  <Override PartName="/xl/worksheets/sheet37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2.xml" ContentType="application/vnd.openxmlformats-officedocument.spreadsheetml.worksheet+xml"/>
  <Override PartName="/xl/worksheets/sheet1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38.xml" ContentType="application/vnd.openxmlformats-officedocument.spreadsheetml.worksheet+xml"/>
  <Override PartName="/xl/worksheets/sheet20.xml" ContentType="application/vnd.openxmlformats-officedocument.spreadsheetml.worksheet+xml"/>
  <Override PartName="/xl/worksheets/sheet22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21.xml" ContentType="application/vnd.openxmlformats-officedocument.spreadsheetml.worksheet+xml"/>
  <Override PartName="/xl/worksheets/sheet30.xml" ContentType="application/vnd.openxmlformats-officedocument.spreadsheetml.worksheet+xml"/>
  <Override PartName="/xl/worksheets/sheet28.xml" ContentType="application/vnd.openxmlformats-officedocument.spreadsheetml.worksheet+xml"/>
  <Override PartName="/xl/worksheets/sheet23.xml" ContentType="application/vnd.openxmlformats-officedocument.spreadsheetml.worksheet+xml"/>
  <Override PartName="/xl/worksheets/sheet29.xml" ContentType="application/vnd.openxmlformats-officedocument.spreadsheetml.worksheet+xml"/>
  <Override PartName="/xl/worksheets/sheet24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5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PL\"/>
    </mc:Choice>
  </mc:AlternateContent>
  <bookViews>
    <workbookView xWindow="480" yWindow="120" windowWidth="27795" windowHeight="12075" tabRatio="730"/>
  </bookViews>
  <sheets>
    <sheet name="cover" sheetId="75" r:id="rId1"/>
    <sheet name="index" sheetId="4" r:id="rId2"/>
    <sheet name="RES_summary" sheetId="6" r:id="rId3"/>
    <sheet name="RES_hh_num" sheetId="7" r:id="rId4"/>
    <sheet name="RES_hh_fec" sheetId="8" r:id="rId5"/>
    <sheet name="RES_hh_tes" sheetId="9" r:id="rId6"/>
    <sheet name="RES_hh_eff" sheetId="10" r:id="rId7"/>
    <sheet name="RES_hh_emi" sheetId="11" r:id="rId8"/>
    <sheet name="RES_hh_fech" sheetId="12" r:id="rId9"/>
    <sheet name="RES_hh_tesh" sheetId="13" r:id="rId10"/>
    <sheet name="RES_hh_emih" sheetId="14" r:id="rId11"/>
    <sheet name="RES_hh_fecs" sheetId="15" r:id="rId12"/>
    <sheet name="RES_hh_tess" sheetId="16" r:id="rId13"/>
    <sheet name="RES_hh_emis" sheetId="17" r:id="rId14"/>
    <sheet name="RES_hh_num_in" sheetId="18" r:id="rId15"/>
    <sheet name="RES_hh_fec_in" sheetId="19" r:id="rId16"/>
    <sheet name="RES_hh_tes_in" sheetId="20" r:id="rId17"/>
    <sheet name="RES_hh_eff_in" sheetId="21" r:id="rId18"/>
    <sheet name="RES_hh_emi_in" sheetId="22" r:id="rId19"/>
    <sheet name="RES_hh_fech_in" sheetId="23" r:id="rId20"/>
    <sheet name="RES_hh_tesh_in" sheetId="24" r:id="rId21"/>
    <sheet name="RES_hh_emih_in" sheetId="25" r:id="rId22"/>
    <sheet name="RES_hh_fecs_in" sheetId="26" r:id="rId23"/>
    <sheet name="RES_hh_tess_in" sheetId="27" r:id="rId24"/>
    <sheet name="RES_hh_emis_in" sheetId="28" r:id="rId25"/>
    <sheet name="RES_se-appl" sheetId="29" r:id="rId26"/>
    <sheet name="RES_RF" sheetId="30" r:id="rId27"/>
    <sheet name="RES_WM" sheetId="31" r:id="rId28"/>
    <sheet name="RES_DR" sheetId="32" r:id="rId29"/>
    <sheet name="RES_DW" sheetId="33" r:id="rId30"/>
    <sheet name="RES_TV" sheetId="34" r:id="rId31"/>
    <sheet name="RES_IT" sheetId="35" r:id="rId32"/>
    <sheet name="RES_LI" sheetId="36" r:id="rId33"/>
    <sheet name="RES_OA" sheetId="37" r:id="rId34"/>
    <sheet name="RES_hhdet_num" sheetId="38" r:id="rId35"/>
    <sheet name="RES_hhdet_out" sheetId="39" r:id="rId36"/>
    <sheet name="RES_hhdet_in" sheetId="40" r:id="rId37"/>
    <sheet name="RES_hhdet_in_new" sheetId="41" r:id="rId38"/>
    <sheet name="RES_hhdet_in_repl" sheetId="42" r:id="rId39"/>
    <sheet name="RES_hhdet_numvin" sheetId="43" r:id="rId40"/>
    <sheet name="RES_hhdet_fec" sheetId="44" r:id="rId41"/>
    <sheet name="RES_hhdet_tes" sheetId="45" r:id="rId42"/>
    <sheet name="RES_hhdet_eff" sheetId="46" r:id="rId43"/>
    <sheet name="RES_hhdet_emi" sheetId="47" r:id="rId44"/>
    <sheet name="RES_hhdet_fech" sheetId="48" r:id="rId45"/>
    <sheet name="RES_hhdet_tesh" sheetId="49" r:id="rId46"/>
    <sheet name="RES_hhdet_emih" sheetId="50" r:id="rId47"/>
    <sheet name="RES_hhdet_fecs" sheetId="51" r:id="rId48"/>
    <sheet name="RES_hhdet_tess" sheetId="52" r:id="rId49"/>
    <sheet name="RES_hhdet_emis" sheetId="53" r:id="rId50"/>
    <sheet name="RES_hhdet_in_fec" sheetId="54" r:id="rId51"/>
    <sheet name="RES_hhdet_in_tes" sheetId="55" r:id="rId52"/>
    <sheet name="RES_hhdet_in_eff" sheetId="56" r:id="rId53"/>
    <sheet name="RES_hhdet_in_emi" sheetId="57" r:id="rId54"/>
    <sheet name="RES_hhdet_in_fech" sheetId="58" r:id="rId55"/>
    <sheet name="RES_hhdet_in_tesh" sheetId="59" r:id="rId56"/>
    <sheet name="RES_hhdet_in_emih" sheetId="60" r:id="rId57"/>
    <sheet name="RES_hhdet_in_fecs" sheetId="61" r:id="rId58"/>
    <sheet name="RES_hhdet_in_tess" sheetId="62" r:id="rId59"/>
    <sheet name="RES_hhdet_in_emis" sheetId="63" r:id="rId60"/>
    <sheet name="RES_hh_SLD" sheetId="64" r:id="rId61"/>
    <sheet name="RES_hh_LPG" sheetId="65" r:id="rId62"/>
    <sheet name="RES_hh_GDO" sheetId="66" r:id="rId63"/>
    <sheet name="RES_hh_NGS" sheetId="67" r:id="rId64"/>
    <sheet name="RES_hh_BMS" sheetId="68" r:id="rId65"/>
    <sheet name="RES_hh_GEO" sheetId="69" r:id="rId66"/>
    <sheet name="RES_hh_DHT" sheetId="70" r:id="rId67"/>
    <sheet name="RES_hh_AEL" sheetId="71" r:id="rId68"/>
    <sheet name="RES_hh_CEL" sheetId="72" r:id="rId69"/>
  </sheets>
  <definedNames>
    <definedName name="_xlnm.Print_Titles" localSheetId="28">RES_DR!$1:$1</definedName>
    <definedName name="_xlnm.Print_Titles" localSheetId="29">RES_DW!$1:$1</definedName>
    <definedName name="_xlnm.Print_Titles" localSheetId="67">RES_hh_AEL!$1:$1</definedName>
    <definedName name="_xlnm.Print_Titles" localSheetId="64">RES_hh_BMS!$1:$1</definedName>
    <definedName name="_xlnm.Print_Titles" localSheetId="68">RES_hh_CEL!$1:$1</definedName>
    <definedName name="_xlnm.Print_Titles" localSheetId="66">RES_hh_DHT!$1:$1</definedName>
    <definedName name="_xlnm.Print_Titles" localSheetId="6">RES_hh_eff!$1:$1</definedName>
    <definedName name="_xlnm.Print_Titles" localSheetId="17">RES_hh_eff_in!$1:$1</definedName>
    <definedName name="_xlnm.Print_Titles" localSheetId="7">RES_hh_emi!$1:$1</definedName>
    <definedName name="_xlnm.Print_Titles" localSheetId="18">RES_hh_emi_in!$1:$1</definedName>
    <definedName name="_xlnm.Print_Titles" localSheetId="10">RES_hh_emih!$1:$1</definedName>
    <definedName name="_xlnm.Print_Titles" localSheetId="21">RES_hh_emih_in!$1:$1</definedName>
    <definedName name="_xlnm.Print_Titles" localSheetId="13">RES_hh_emis!$1:$1</definedName>
    <definedName name="_xlnm.Print_Titles" localSheetId="24">RES_hh_emis_in!$1:$1</definedName>
    <definedName name="_xlnm.Print_Titles" localSheetId="4">RES_hh_fec!$1:$1</definedName>
    <definedName name="_xlnm.Print_Titles" localSheetId="15">RES_hh_fec_in!$1:$1</definedName>
    <definedName name="_xlnm.Print_Titles" localSheetId="8">RES_hh_fech!$1:$1</definedName>
    <definedName name="_xlnm.Print_Titles" localSheetId="19">RES_hh_fech_in!$1:$1</definedName>
    <definedName name="_xlnm.Print_Titles" localSheetId="11">RES_hh_fecs!$1:$1</definedName>
    <definedName name="_xlnm.Print_Titles" localSheetId="22">RES_hh_fecs_in!$1:$1</definedName>
    <definedName name="_xlnm.Print_Titles" localSheetId="62">RES_hh_GDO!$1:$1</definedName>
    <definedName name="_xlnm.Print_Titles" localSheetId="65">RES_hh_GEO!$1:$1</definedName>
    <definedName name="_xlnm.Print_Titles" localSheetId="61">RES_hh_LPG!$1:$1</definedName>
    <definedName name="_xlnm.Print_Titles" localSheetId="63">RES_hh_NGS!$1:$1</definedName>
    <definedName name="_xlnm.Print_Titles" localSheetId="3">RES_hh_num!$1:$1</definedName>
    <definedName name="_xlnm.Print_Titles" localSheetId="14">RES_hh_num_in!$1:$1</definedName>
    <definedName name="_xlnm.Print_Titles" localSheetId="60">RES_hh_SLD!$1:$1</definedName>
    <definedName name="_xlnm.Print_Titles" localSheetId="5">RES_hh_tes!$1:$1</definedName>
    <definedName name="_xlnm.Print_Titles" localSheetId="16">RES_hh_tes_in!$1:$1</definedName>
    <definedName name="_xlnm.Print_Titles" localSheetId="9">RES_hh_tesh!$1:$1</definedName>
    <definedName name="_xlnm.Print_Titles" localSheetId="20">RES_hh_tesh_in!$1:$1</definedName>
    <definedName name="_xlnm.Print_Titles" localSheetId="12">RES_hh_tess!$1:$1</definedName>
    <definedName name="_xlnm.Print_Titles" localSheetId="23">RES_hh_tess_in!$1:$1</definedName>
    <definedName name="_xlnm.Print_Titles" localSheetId="42">RES_hhdet_eff!$1:$1</definedName>
    <definedName name="_xlnm.Print_Titles" localSheetId="43">RES_hhdet_emi!$1:$1</definedName>
    <definedName name="_xlnm.Print_Titles" localSheetId="46">RES_hhdet_emih!$1:$1</definedName>
    <definedName name="_xlnm.Print_Titles" localSheetId="49">RES_hhdet_emis!$1:$1</definedName>
    <definedName name="_xlnm.Print_Titles" localSheetId="40">RES_hhdet_fec!$1:$1</definedName>
    <definedName name="_xlnm.Print_Titles" localSheetId="44">RES_hhdet_fech!$1:$1</definedName>
    <definedName name="_xlnm.Print_Titles" localSheetId="47">RES_hhdet_fecs!$1:$1</definedName>
    <definedName name="_xlnm.Print_Titles" localSheetId="36">RES_hhdet_in!$1:$1</definedName>
    <definedName name="_xlnm.Print_Titles" localSheetId="52">RES_hhdet_in_eff!$1:$1</definedName>
    <definedName name="_xlnm.Print_Titles" localSheetId="53">RES_hhdet_in_emi!$1:$1</definedName>
    <definedName name="_xlnm.Print_Titles" localSheetId="56">RES_hhdet_in_emih!$1:$1</definedName>
    <definedName name="_xlnm.Print_Titles" localSheetId="59">RES_hhdet_in_emis!$1:$1</definedName>
    <definedName name="_xlnm.Print_Titles" localSheetId="50">RES_hhdet_in_fec!$1:$1</definedName>
    <definedName name="_xlnm.Print_Titles" localSheetId="54">RES_hhdet_in_fech!$1:$1</definedName>
    <definedName name="_xlnm.Print_Titles" localSheetId="57">RES_hhdet_in_fecs!$1:$1</definedName>
    <definedName name="_xlnm.Print_Titles" localSheetId="37">RES_hhdet_in_new!$1:$1</definedName>
    <definedName name="_xlnm.Print_Titles" localSheetId="38">RES_hhdet_in_repl!$1:$1</definedName>
    <definedName name="_xlnm.Print_Titles" localSheetId="51">RES_hhdet_in_tes!$1:$1</definedName>
    <definedName name="_xlnm.Print_Titles" localSheetId="55">RES_hhdet_in_tesh!$1:$1</definedName>
    <definedName name="_xlnm.Print_Titles" localSheetId="58">RES_hhdet_in_tess!$1:$1</definedName>
    <definedName name="_xlnm.Print_Titles" localSheetId="34">RES_hhdet_num!$1:$1</definedName>
    <definedName name="_xlnm.Print_Titles" localSheetId="39">RES_hhdet_numvin!$1:$1</definedName>
    <definedName name="_xlnm.Print_Titles" localSheetId="35">RES_hhdet_out!$1:$1</definedName>
    <definedName name="_xlnm.Print_Titles" localSheetId="41">RES_hhdet_tes!$1:$1</definedName>
    <definedName name="_xlnm.Print_Titles" localSheetId="45">RES_hhdet_tesh!$1:$1</definedName>
    <definedName name="_xlnm.Print_Titles" localSheetId="48">RES_hhdet_tess!$1:$1</definedName>
    <definedName name="_xlnm.Print_Titles" localSheetId="31">RES_IT!$1:$1</definedName>
    <definedName name="_xlnm.Print_Titles" localSheetId="32">RES_LI!$1:$1</definedName>
    <definedName name="_xlnm.Print_Titles" localSheetId="33">RES_OA!$1:$1</definedName>
    <definedName name="_xlnm.Print_Titles" localSheetId="26">RES_RF!$1:$1</definedName>
    <definedName name="_xlnm.Print_Titles" localSheetId="25">'RES_se-appl'!$1:$1</definedName>
    <definedName name="_xlnm.Print_Titles" localSheetId="2">RES_summary!$1:$1</definedName>
    <definedName name="_xlnm.Print_Titles" localSheetId="30">RES_TV!$1:$1</definedName>
    <definedName name="_xlnm.Print_Titles" localSheetId="27">RES_WM!$1:$1</definedName>
  </definedNames>
  <calcPr calcId="162913"/>
</workbook>
</file>

<file path=xl/calcChain.xml><?xml version="1.0" encoding="utf-8"?>
<calcChain xmlns="http://schemas.openxmlformats.org/spreadsheetml/2006/main">
  <c r="W103" i="64" l="1"/>
  <c r="V103" i="64"/>
  <c r="U103" i="64"/>
  <c r="T103" i="64"/>
  <c r="S103" i="64"/>
  <c r="R103" i="64"/>
  <c r="Q103" i="64"/>
  <c r="P103" i="64"/>
  <c r="O103" i="64"/>
  <c r="N103" i="64"/>
  <c r="M103" i="64"/>
  <c r="L103" i="64"/>
  <c r="K103" i="64"/>
  <c r="J103" i="64"/>
  <c r="I103" i="64"/>
  <c r="H103" i="64"/>
  <c r="G103" i="64"/>
  <c r="F103" i="64"/>
  <c r="E103" i="64"/>
  <c r="D103" i="64"/>
  <c r="C103" i="64"/>
  <c r="B103" i="64"/>
  <c r="W102" i="64"/>
  <c r="V102" i="64"/>
  <c r="U102" i="64"/>
  <c r="T102" i="64"/>
  <c r="S102" i="64"/>
  <c r="R102" i="64"/>
  <c r="Q102" i="64"/>
  <c r="P102" i="64"/>
  <c r="O102" i="64"/>
  <c r="N102" i="64"/>
  <c r="M102" i="64"/>
  <c r="L102" i="64"/>
  <c r="K102" i="64"/>
  <c r="J102" i="64"/>
  <c r="I102" i="64"/>
  <c r="H102" i="64"/>
  <c r="G102" i="64"/>
  <c r="F102" i="64"/>
  <c r="E102" i="64"/>
  <c r="D102" i="64"/>
  <c r="C102" i="64"/>
  <c r="B102" i="64"/>
  <c r="W101" i="64"/>
  <c r="V101" i="64"/>
  <c r="U101" i="64"/>
  <c r="T101" i="64"/>
  <c r="S101" i="64"/>
  <c r="R101" i="64"/>
  <c r="Q101" i="64"/>
  <c r="P101" i="64"/>
  <c r="O101" i="64"/>
  <c r="N101" i="64"/>
  <c r="M101" i="64"/>
  <c r="L101" i="64"/>
  <c r="K101" i="64"/>
  <c r="J101" i="64"/>
  <c r="I101" i="64"/>
  <c r="H101" i="64"/>
  <c r="G101" i="64"/>
  <c r="F101" i="64"/>
  <c r="E101" i="64"/>
  <c r="D101" i="64"/>
  <c r="C101" i="64"/>
  <c r="B101" i="64"/>
  <c r="W98" i="64"/>
  <c r="V98" i="64"/>
  <c r="U98" i="64"/>
  <c r="T98" i="64"/>
  <c r="S98" i="64"/>
  <c r="R98" i="64"/>
  <c r="Q98" i="64"/>
  <c r="P98" i="64"/>
  <c r="O98" i="64"/>
  <c r="N98" i="64"/>
  <c r="M98" i="64"/>
  <c r="L98" i="64"/>
  <c r="K98" i="64"/>
  <c r="J98" i="64"/>
  <c r="I98" i="64"/>
  <c r="H98" i="64"/>
  <c r="G98" i="64"/>
  <c r="F98" i="64"/>
  <c r="E98" i="64"/>
  <c r="D98" i="64"/>
  <c r="C98" i="64"/>
  <c r="B98" i="64"/>
  <c r="W97" i="64"/>
  <c r="V97" i="64"/>
  <c r="U97" i="64"/>
  <c r="T97" i="64"/>
  <c r="S97" i="64"/>
  <c r="R97" i="64"/>
  <c r="Q97" i="64"/>
  <c r="P97" i="64"/>
  <c r="O97" i="64"/>
  <c r="N97" i="64"/>
  <c r="M97" i="64"/>
  <c r="L97" i="64"/>
  <c r="K97" i="64"/>
  <c r="J97" i="64"/>
  <c r="I97" i="64"/>
  <c r="H97" i="64"/>
  <c r="G97" i="64"/>
  <c r="F97" i="64"/>
  <c r="E97" i="64"/>
  <c r="D97" i="64"/>
  <c r="C97" i="64"/>
  <c r="B97" i="64"/>
  <c r="W93" i="64"/>
  <c r="V93" i="64"/>
  <c r="U93" i="64"/>
  <c r="T93" i="64"/>
  <c r="S93" i="64"/>
  <c r="R93" i="64"/>
  <c r="Q93" i="64"/>
  <c r="P93" i="64"/>
  <c r="O93" i="64"/>
  <c r="N93" i="64"/>
  <c r="M93" i="64"/>
  <c r="L93" i="64"/>
  <c r="K93" i="64"/>
  <c r="J93" i="64"/>
  <c r="I93" i="64"/>
  <c r="H93" i="64"/>
  <c r="G93" i="64"/>
  <c r="F93" i="64"/>
  <c r="E93" i="64"/>
  <c r="D93" i="64"/>
  <c r="C93" i="64"/>
  <c r="B93" i="64"/>
  <c r="W91" i="64"/>
  <c r="V91" i="64"/>
  <c r="U91" i="64"/>
  <c r="T91" i="64"/>
  <c r="S91" i="64"/>
  <c r="R91" i="64"/>
  <c r="Q91" i="64"/>
  <c r="P91" i="64"/>
  <c r="O91" i="64"/>
  <c r="N91" i="64"/>
  <c r="M91" i="64"/>
  <c r="L91" i="64"/>
  <c r="K91" i="64"/>
  <c r="J91" i="64"/>
  <c r="I91" i="64"/>
  <c r="H91" i="64"/>
  <c r="G91" i="64"/>
  <c r="F91" i="64"/>
  <c r="E91" i="64"/>
  <c r="D91" i="64"/>
  <c r="C91" i="64"/>
  <c r="B91" i="64"/>
  <c r="W90" i="64"/>
  <c r="V90" i="64"/>
  <c r="U90" i="64"/>
  <c r="T90" i="64"/>
  <c r="S90" i="64"/>
  <c r="R90" i="64"/>
  <c r="Q90" i="64"/>
  <c r="P90" i="64"/>
  <c r="O90" i="64"/>
  <c r="N90" i="64"/>
  <c r="M90" i="64"/>
  <c r="L90" i="64"/>
  <c r="K90" i="64"/>
  <c r="J90" i="64"/>
  <c r="I90" i="64"/>
  <c r="H90" i="64"/>
  <c r="G90" i="64"/>
  <c r="F90" i="64"/>
  <c r="E90" i="64"/>
  <c r="D90" i="64"/>
  <c r="C90" i="64"/>
  <c r="B90" i="64"/>
  <c r="W88" i="64"/>
  <c r="V88" i="64"/>
  <c r="U88" i="64"/>
  <c r="T88" i="64"/>
  <c r="S88" i="64"/>
  <c r="R88" i="64"/>
  <c r="Q88" i="64"/>
  <c r="P88" i="64"/>
  <c r="O88" i="64"/>
  <c r="N88" i="64"/>
  <c r="M88" i="64"/>
  <c r="L88" i="64"/>
  <c r="K88" i="64"/>
  <c r="J88" i="64"/>
  <c r="I88" i="64"/>
  <c r="H88" i="64"/>
  <c r="G88" i="64"/>
  <c r="F88" i="64"/>
  <c r="E88" i="64"/>
  <c r="D88" i="64"/>
  <c r="C88" i="64"/>
  <c r="B88" i="64"/>
  <c r="W92" i="64" l="1"/>
  <c r="W89" i="64"/>
  <c r="W106" i="64" l="1"/>
  <c r="W105" i="64"/>
  <c r="W104" i="64"/>
  <c r="W100" i="64"/>
  <c r="W99" i="64"/>
  <c r="W96" i="64"/>
  <c r="W95" i="64"/>
  <c r="W94" i="64"/>
  <c r="B89" i="64" l="1"/>
  <c r="C96" i="64" l="1"/>
  <c r="B96" i="64"/>
  <c r="C89" i="64"/>
  <c r="D96" i="64" l="1"/>
  <c r="D89" i="64"/>
  <c r="F96" i="64" l="1"/>
  <c r="E96" i="64"/>
  <c r="F89" i="64"/>
  <c r="E89" i="64"/>
  <c r="G89" i="64" l="1"/>
  <c r="G96" i="64"/>
  <c r="H89" i="64"/>
  <c r="H96" i="64" l="1"/>
  <c r="I89" i="64"/>
  <c r="J89" i="64" l="1"/>
  <c r="J96" i="64" l="1"/>
  <c r="K89" i="64"/>
  <c r="I96" i="64" l="1"/>
  <c r="K96" i="64"/>
  <c r="L89" i="64"/>
  <c r="M89" i="64"/>
  <c r="M96" i="64" l="1"/>
  <c r="L96" i="64"/>
  <c r="N89" i="64"/>
  <c r="N96" i="64" l="1"/>
  <c r="O89" i="64"/>
  <c r="O96" i="64" l="1"/>
  <c r="P89" i="64"/>
  <c r="P96" i="64" l="1"/>
  <c r="Q89" i="64"/>
  <c r="Q96" i="64" l="1"/>
  <c r="R89" i="64"/>
  <c r="R96" i="64" l="1"/>
  <c r="S89" i="64"/>
  <c r="S96" i="64" l="1"/>
  <c r="T89" i="64"/>
  <c r="U89" i="64" l="1"/>
  <c r="T96" i="64"/>
  <c r="U96" i="64" l="1"/>
  <c r="V96" i="64" l="1"/>
  <c r="V89" i="64"/>
  <c r="D92" i="64" l="1"/>
  <c r="B94" i="64"/>
  <c r="C92" i="64"/>
  <c r="B92" i="64" l="1"/>
  <c r="D94" i="64"/>
  <c r="E92" i="64"/>
  <c r="C94" i="64"/>
  <c r="E94" i="64" l="1"/>
  <c r="F92" i="64"/>
  <c r="G92" i="64" l="1"/>
  <c r="F94" i="64"/>
  <c r="G94" i="64"/>
  <c r="I92" i="64"/>
  <c r="H94" i="64" l="1"/>
  <c r="H92" i="64"/>
  <c r="J92" i="64"/>
  <c r="I94" i="64"/>
  <c r="J94" i="64" l="1"/>
  <c r="K92" i="64"/>
  <c r="C95" i="64" l="1"/>
  <c r="K94" i="64"/>
  <c r="L92" i="64"/>
  <c r="B99" i="64"/>
  <c r="B95" i="64"/>
  <c r="B100" i="64" l="1"/>
  <c r="L94" i="64"/>
  <c r="M92" i="64"/>
  <c r="D95" i="64"/>
  <c r="D100" i="64" l="1"/>
  <c r="C100" i="64"/>
  <c r="C99" i="64"/>
  <c r="E95" i="64"/>
  <c r="N92" i="64"/>
  <c r="M94" i="64"/>
  <c r="F100" i="64" l="1"/>
  <c r="E100" i="64"/>
  <c r="D99" i="64"/>
  <c r="O92" i="64"/>
  <c r="N94" i="64"/>
  <c r="F95" i="64"/>
  <c r="G95" i="64"/>
  <c r="G100" i="64" l="1"/>
  <c r="E99" i="64"/>
  <c r="H95" i="64"/>
  <c r="P92" i="64"/>
  <c r="O94" i="64"/>
  <c r="H100" i="64" l="1"/>
  <c r="F99" i="64"/>
  <c r="G99" i="64"/>
  <c r="J95" i="64"/>
  <c r="K95" i="64"/>
  <c r="Q92" i="64"/>
  <c r="P94" i="64"/>
  <c r="I95" i="64" l="1"/>
  <c r="H99" i="64"/>
  <c r="L95" i="64"/>
  <c r="Q94" i="64"/>
  <c r="M95" i="64"/>
  <c r="R92" i="64"/>
  <c r="I99" i="64" l="1"/>
  <c r="J100" i="64"/>
  <c r="J99" i="64"/>
  <c r="R94" i="64"/>
  <c r="S92" i="64"/>
  <c r="N95" i="64"/>
  <c r="I100" i="64" l="1"/>
  <c r="K100" i="64"/>
  <c r="K99" i="64"/>
  <c r="S94" i="64"/>
  <c r="O95" i="64"/>
  <c r="T92" i="64"/>
  <c r="B104" i="64"/>
  <c r="L100" i="64" l="1"/>
  <c r="L99" i="64"/>
  <c r="U92" i="64"/>
  <c r="P95" i="64"/>
  <c r="D104" i="64"/>
  <c r="C104" i="64"/>
  <c r="T94" i="64"/>
  <c r="M100" i="64" l="1"/>
  <c r="M99" i="64"/>
  <c r="V92" i="64"/>
  <c r="E104" i="64"/>
  <c r="U94" i="64"/>
  <c r="Q95" i="64"/>
  <c r="N100" i="64" l="1"/>
  <c r="N99" i="64"/>
  <c r="F104" i="64"/>
  <c r="V94" i="64"/>
  <c r="R95" i="64"/>
  <c r="G104" i="64"/>
  <c r="O100" i="64" l="1"/>
  <c r="O99" i="64"/>
  <c r="S95" i="64"/>
  <c r="H104" i="64"/>
  <c r="Q100" i="64" l="1"/>
  <c r="P100" i="64"/>
  <c r="P99" i="64"/>
  <c r="T95" i="64"/>
  <c r="I104" i="64"/>
  <c r="R100" i="64" l="1"/>
  <c r="Q99" i="64"/>
  <c r="J104" i="64"/>
  <c r="U95" i="64"/>
  <c r="T100" i="64" l="1"/>
  <c r="S100" i="64"/>
  <c r="R99" i="64"/>
  <c r="K104" i="64"/>
  <c r="V95" i="64"/>
  <c r="V100" i="64" l="1"/>
  <c r="U100" i="64"/>
  <c r="S99" i="64"/>
  <c r="L104" i="64"/>
  <c r="T99" i="64" l="1"/>
  <c r="M104" i="64"/>
  <c r="U99" i="64" l="1"/>
  <c r="N104" i="64"/>
  <c r="V99" i="64" l="1"/>
  <c r="O104" i="64"/>
  <c r="P104" i="64" l="1"/>
  <c r="Q104" i="64" l="1"/>
  <c r="R104" i="64" l="1"/>
  <c r="S104" i="64" l="1"/>
  <c r="T104" i="64" l="1"/>
  <c r="U104" i="64" l="1"/>
  <c r="C106" i="64" l="1"/>
  <c r="B106" i="64"/>
  <c r="B105" i="64"/>
  <c r="V104" i="64"/>
  <c r="C105" i="64" l="1"/>
  <c r="D105" i="64" l="1"/>
  <c r="D106" i="64"/>
  <c r="F106" i="64" l="1"/>
  <c r="E106" i="64"/>
  <c r="E105" i="64"/>
  <c r="F105" i="64" l="1"/>
  <c r="G105" i="64" l="1"/>
  <c r="G106" i="64"/>
  <c r="J106" i="64" l="1"/>
  <c r="H106" i="64"/>
  <c r="H105" i="64"/>
  <c r="I106" i="64" l="1"/>
  <c r="I105" i="64"/>
  <c r="K106" i="64" l="1"/>
  <c r="J105" i="64"/>
  <c r="L106" i="64" l="1"/>
  <c r="K105" i="64"/>
  <c r="L105" i="64" l="1"/>
  <c r="M106" i="64"/>
  <c r="M105" i="64" l="1"/>
  <c r="N106" i="64"/>
  <c r="N105" i="64" l="1"/>
  <c r="O106" i="64"/>
  <c r="O105" i="64" l="1"/>
  <c r="P106" i="64"/>
  <c r="P105" i="64" l="1"/>
  <c r="Q106" i="64"/>
  <c r="Q105" i="64" l="1"/>
  <c r="R106" i="64"/>
  <c r="S106" i="64" l="1"/>
  <c r="R105" i="64"/>
  <c r="T106" i="64" l="1"/>
  <c r="S105" i="64"/>
  <c r="T105" i="64" l="1"/>
  <c r="U106" i="64"/>
  <c r="U105" i="64" l="1"/>
  <c r="V106" i="64"/>
  <c r="V105" i="64" l="1"/>
  <c r="W5" i="30" l="1"/>
  <c r="W3" i="30" s="1"/>
  <c r="V5" i="30"/>
  <c r="U5" i="30"/>
  <c r="U3" i="30" s="1"/>
  <c r="T5" i="30"/>
  <c r="T3" i="30" s="1"/>
  <c r="S5" i="30"/>
  <c r="S3" i="30" s="1"/>
  <c r="R5" i="30"/>
  <c r="R3" i="30" s="1"/>
  <c r="Q5" i="30"/>
  <c r="Q3" i="30" s="1"/>
  <c r="P5" i="30"/>
  <c r="P3" i="30" s="1"/>
  <c r="O5" i="30"/>
  <c r="O3" i="30" s="1"/>
  <c r="N5" i="30"/>
  <c r="M5" i="30"/>
  <c r="M3" i="30" s="1"/>
  <c r="L5" i="30"/>
  <c r="L3" i="30" s="1"/>
  <c r="K5" i="30"/>
  <c r="K3" i="30" s="1"/>
  <c r="J5" i="30"/>
  <c r="J3" i="30" s="1"/>
  <c r="I5" i="30"/>
  <c r="I3" i="30" s="1"/>
  <c r="H5" i="30"/>
  <c r="H3" i="30" s="1"/>
  <c r="G5" i="30"/>
  <c r="G3" i="30" s="1"/>
  <c r="F5" i="30"/>
  <c r="E5" i="30"/>
  <c r="E3" i="30" s="1"/>
  <c r="D5" i="30"/>
  <c r="D3" i="30" s="1"/>
  <c r="C5" i="30"/>
  <c r="C3" i="30" s="1"/>
  <c r="W5" i="31"/>
  <c r="W3" i="31" s="1"/>
  <c r="V5" i="31"/>
  <c r="V3" i="31" s="1"/>
  <c r="U5" i="31"/>
  <c r="U3" i="31" s="1"/>
  <c r="T5" i="31"/>
  <c r="T3" i="31" s="1"/>
  <c r="R5" i="31"/>
  <c r="R3" i="31" s="1"/>
  <c r="Q5" i="31"/>
  <c r="Q3" i="31" s="1"/>
  <c r="P5" i="31"/>
  <c r="O5" i="31"/>
  <c r="O3" i="31" s="1"/>
  <c r="N5" i="31"/>
  <c r="N3" i="31" s="1"/>
  <c r="M5" i="31"/>
  <c r="M3" i="31" s="1"/>
  <c r="L5" i="31"/>
  <c r="L3" i="31" s="1"/>
  <c r="J5" i="31"/>
  <c r="J3" i="31" s="1"/>
  <c r="I5" i="31"/>
  <c r="I3" i="31" s="1"/>
  <c r="H5" i="31"/>
  <c r="G5" i="31"/>
  <c r="G3" i="31" s="1"/>
  <c r="F5" i="31"/>
  <c r="F3" i="31" s="1"/>
  <c r="E5" i="31"/>
  <c r="E3" i="31" s="1"/>
  <c r="D5" i="31"/>
  <c r="D3" i="31" s="1"/>
  <c r="W5" i="32"/>
  <c r="W3" i="32" s="1"/>
  <c r="V5" i="32"/>
  <c r="V3" i="32" s="1"/>
  <c r="T5" i="32"/>
  <c r="T3" i="32" s="1"/>
  <c r="S5" i="32"/>
  <c r="S3" i="32" s="1"/>
  <c r="R5" i="32"/>
  <c r="Q5" i="32"/>
  <c r="Q3" i="32" s="1"/>
  <c r="P5" i="32"/>
  <c r="P3" i="32" s="1"/>
  <c r="O5" i="32"/>
  <c r="O3" i="32" s="1"/>
  <c r="N5" i="32"/>
  <c r="N3" i="32" s="1"/>
  <c r="L5" i="32"/>
  <c r="L3" i="32" s="1"/>
  <c r="K5" i="32"/>
  <c r="K3" i="32" s="1"/>
  <c r="J5" i="32"/>
  <c r="I5" i="32"/>
  <c r="I3" i="32" s="1"/>
  <c r="H5" i="32"/>
  <c r="H3" i="32" s="1"/>
  <c r="G5" i="32"/>
  <c r="G3" i="32" s="1"/>
  <c r="F5" i="32"/>
  <c r="F3" i="32" s="1"/>
  <c r="D5" i="32"/>
  <c r="D3" i="32" s="1"/>
  <c r="C5" i="32"/>
  <c r="C3" i="32" s="1"/>
  <c r="V5" i="33"/>
  <c r="V3" i="33" s="1"/>
  <c r="U5" i="33"/>
  <c r="U3" i="33" s="1"/>
  <c r="T5" i="33"/>
  <c r="S5" i="33"/>
  <c r="S3" i="33" s="1"/>
  <c r="R5" i="33"/>
  <c r="R3" i="33" s="1"/>
  <c r="Q5" i="33"/>
  <c r="Q3" i="33" s="1"/>
  <c r="P5" i="33"/>
  <c r="P3" i="33" s="1"/>
  <c r="N5" i="33"/>
  <c r="N3" i="33" s="1"/>
  <c r="M5" i="33"/>
  <c r="M3" i="33" s="1"/>
  <c r="L5" i="33"/>
  <c r="K5" i="33"/>
  <c r="K3" i="33" s="1"/>
  <c r="J5" i="33"/>
  <c r="J3" i="33" s="1"/>
  <c r="I5" i="33"/>
  <c r="I3" i="33" s="1"/>
  <c r="H5" i="33"/>
  <c r="H3" i="33" s="1"/>
  <c r="F5" i="33"/>
  <c r="F3" i="33" s="1"/>
  <c r="E5" i="33"/>
  <c r="E3" i="33" s="1"/>
  <c r="D5" i="33"/>
  <c r="C5" i="33"/>
  <c r="C3" i="33" s="1"/>
  <c r="W5" i="34"/>
  <c r="W3" i="34" s="1"/>
  <c r="V5" i="34"/>
  <c r="U5" i="34"/>
  <c r="U3" i="34" s="1"/>
  <c r="T5" i="34"/>
  <c r="T3" i="34" s="1"/>
  <c r="S5" i="34"/>
  <c r="S3" i="34" s="1"/>
  <c r="R5" i="34"/>
  <c r="R3" i="34" s="1"/>
  <c r="P5" i="34"/>
  <c r="P3" i="34" s="1"/>
  <c r="O5" i="34"/>
  <c r="O3" i="34" s="1"/>
  <c r="N5" i="34"/>
  <c r="M5" i="34"/>
  <c r="M3" i="34" s="1"/>
  <c r="L5" i="34"/>
  <c r="L3" i="34" s="1"/>
  <c r="K5" i="34"/>
  <c r="K3" i="34" s="1"/>
  <c r="J5" i="34"/>
  <c r="J3" i="34" s="1"/>
  <c r="H5" i="34"/>
  <c r="H3" i="34" s="1"/>
  <c r="G5" i="34"/>
  <c r="G3" i="34" s="1"/>
  <c r="F5" i="34"/>
  <c r="E5" i="34"/>
  <c r="E3" i="34" s="1"/>
  <c r="D5" i="34"/>
  <c r="D3" i="34" s="1"/>
  <c r="C5" i="34"/>
  <c r="C3" i="34" s="1"/>
  <c r="W5" i="35"/>
  <c r="W3" i="35" s="1"/>
  <c r="V5" i="35"/>
  <c r="V3" i="35" s="1"/>
  <c r="U5" i="35"/>
  <c r="U3" i="35" s="1"/>
  <c r="T5" i="35"/>
  <c r="T3" i="35" s="1"/>
  <c r="R5" i="35"/>
  <c r="R3" i="35" s="1"/>
  <c r="Q5" i="35"/>
  <c r="Q3" i="35" s="1"/>
  <c r="P5" i="35"/>
  <c r="O5" i="35"/>
  <c r="O3" i="35" s="1"/>
  <c r="N5" i="35"/>
  <c r="N3" i="35" s="1"/>
  <c r="M5" i="35"/>
  <c r="M3" i="35" s="1"/>
  <c r="L5" i="35"/>
  <c r="L3" i="35" s="1"/>
  <c r="J5" i="35"/>
  <c r="J3" i="35" s="1"/>
  <c r="I5" i="35"/>
  <c r="I3" i="35" s="1"/>
  <c r="H5" i="35"/>
  <c r="G5" i="35"/>
  <c r="G3" i="35" s="1"/>
  <c r="F5" i="35"/>
  <c r="F3" i="35" s="1"/>
  <c r="E5" i="35"/>
  <c r="E3" i="35" s="1"/>
  <c r="D5" i="35"/>
  <c r="D3" i="35" s="1"/>
  <c r="W5" i="36"/>
  <c r="W3" i="36" s="1"/>
  <c r="V5" i="36"/>
  <c r="V3" i="36" s="1"/>
  <c r="T5" i="36"/>
  <c r="T3" i="36" s="1"/>
  <c r="S5" i="36"/>
  <c r="S3" i="36" s="1"/>
  <c r="R5" i="36"/>
  <c r="Q5" i="36"/>
  <c r="Q3" i="36" s="1"/>
  <c r="P5" i="36"/>
  <c r="P3" i="36" s="1"/>
  <c r="O5" i="36"/>
  <c r="O3" i="36" s="1"/>
  <c r="N5" i="36"/>
  <c r="N3" i="36" s="1"/>
  <c r="L5" i="36"/>
  <c r="L3" i="36" s="1"/>
  <c r="K5" i="36"/>
  <c r="K3" i="36" s="1"/>
  <c r="J5" i="36"/>
  <c r="I5" i="36"/>
  <c r="I3" i="36" s="1"/>
  <c r="H5" i="36"/>
  <c r="H3" i="36" s="1"/>
  <c r="G5" i="36"/>
  <c r="G3" i="36" s="1"/>
  <c r="F5" i="36"/>
  <c r="F3" i="36" s="1"/>
  <c r="D5" i="36"/>
  <c r="D3" i="36" s="1"/>
  <c r="C5" i="36"/>
  <c r="C3" i="36" s="1"/>
  <c r="V5" i="37"/>
  <c r="V3" i="37" s="1"/>
  <c r="U5" i="37"/>
  <c r="U3" i="37" s="1"/>
  <c r="T5" i="37"/>
  <c r="T3" i="37" s="1"/>
  <c r="S5" i="37"/>
  <c r="S3" i="37" s="1"/>
  <c r="R5" i="37"/>
  <c r="R3" i="37" s="1"/>
  <c r="Q5" i="37"/>
  <c r="Q3" i="37" s="1"/>
  <c r="P5" i="37"/>
  <c r="P3" i="37" s="1"/>
  <c r="N5" i="37"/>
  <c r="N3" i="37" s="1"/>
  <c r="M5" i="37"/>
  <c r="M3" i="37" s="1"/>
  <c r="L5" i="37"/>
  <c r="L3" i="37" s="1"/>
  <c r="K5" i="37"/>
  <c r="K3" i="37" s="1"/>
  <c r="J5" i="37"/>
  <c r="J3" i="37" s="1"/>
  <c r="I5" i="37"/>
  <c r="I3" i="37" s="1"/>
  <c r="H5" i="37"/>
  <c r="H3" i="37" s="1"/>
  <c r="F5" i="37"/>
  <c r="F3" i="37" s="1"/>
  <c r="E5" i="37"/>
  <c r="E3" i="37" s="1"/>
  <c r="D5" i="37"/>
  <c r="D3" i="37" s="1"/>
  <c r="C5" i="37"/>
  <c r="C3" i="37" s="1"/>
  <c r="C5" i="35" l="1"/>
  <c r="C3" i="35" s="1"/>
  <c r="K5" i="35"/>
  <c r="K3" i="35" s="1"/>
  <c r="S5" i="35"/>
  <c r="S3" i="35" s="1"/>
  <c r="F3" i="34"/>
  <c r="N3" i="34"/>
  <c r="V3" i="34"/>
  <c r="E5" i="32"/>
  <c r="E3" i="32" s="1"/>
  <c r="M5" i="32"/>
  <c r="M3" i="32" s="1"/>
  <c r="U5" i="32"/>
  <c r="U3" i="32" s="1"/>
  <c r="H3" i="31"/>
  <c r="P3" i="31"/>
  <c r="G5" i="37"/>
  <c r="G3" i="37" s="1"/>
  <c r="O5" i="37"/>
  <c r="O3" i="37" s="1"/>
  <c r="W5" i="37"/>
  <c r="W3" i="37" s="1"/>
  <c r="J3" i="36"/>
  <c r="R3" i="36"/>
  <c r="I5" i="34"/>
  <c r="I3" i="34" s="1"/>
  <c r="Q5" i="34"/>
  <c r="Q3" i="34" s="1"/>
  <c r="D3" i="33"/>
  <c r="L3" i="33"/>
  <c r="T3" i="33"/>
  <c r="C5" i="31"/>
  <c r="C3" i="31" s="1"/>
  <c r="K5" i="31"/>
  <c r="K3" i="31" s="1"/>
  <c r="S5" i="31"/>
  <c r="S3" i="31" s="1"/>
  <c r="F3" i="30"/>
  <c r="N3" i="30"/>
  <c r="V3" i="30"/>
  <c r="E5" i="36"/>
  <c r="E3" i="36" s="1"/>
  <c r="M5" i="36"/>
  <c r="M3" i="36" s="1"/>
  <c r="U5" i="36"/>
  <c r="U3" i="36" s="1"/>
  <c r="H3" i="35"/>
  <c r="P3" i="35"/>
  <c r="G5" i="33"/>
  <c r="G3" i="33" s="1"/>
  <c r="O5" i="33"/>
  <c r="O3" i="33" s="1"/>
  <c r="W5" i="33"/>
  <c r="W3" i="33" s="1"/>
  <c r="J3" i="32"/>
  <c r="R3" i="32"/>
  <c r="B5" i="35"/>
  <c r="B3" i="35" s="1"/>
  <c r="B5" i="34"/>
  <c r="B3" i="34" s="1"/>
  <c r="B5" i="32"/>
  <c r="B3" i="32" s="1"/>
  <c r="B5" i="30"/>
  <c r="B3" i="30" s="1"/>
  <c r="C16" i="31"/>
  <c r="B16" i="31"/>
  <c r="B5" i="33" l="1"/>
  <c r="B3" i="33" s="1"/>
  <c r="B5" i="37"/>
  <c r="B3" i="37" s="1"/>
  <c r="B5" i="31"/>
  <c r="B3" i="31" s="1"/>
  <c r="B5" i="36"/>
  <c r="B3" i="36" s="1"/>
  <c r="W12" i="6"/>
  <c r="O12" i="6"/>
  <c r="G12" i="6"/>
  <c r="V12" i="6"/>
  <c r="N12" i="6"/>
  <c r="F12" i="6"/>
  <c r="U12" i="6"/>
  <c r="M12" i="6"/>
  <c r="E12" i="6"/>
  <c r="T12" i="6"/>
  <c r="L12" i="6"/>
  <c r="D12" i="6"/>
  <c r="S12" i="6"/>
  <c r="K12" i="6"/>
  <c r="C12" i="6"/>
  <c r="R12" i="6"/>
  <c r="J12" i="6"/>
  <c r="B12" i="6"/>
  <c r="P12" i="6"/>
  <c r="Q12" i="6"/>
  <c r="I12" i="6"/>
  <c r="H12" i="6"/>
  <c r="W465" i="67"/>
  <c r="W408" i="67"/>
  <c r="W351" i="67"/>
  <c r="W313" i="67"/>
  <c r="W310" i="67"/>
  <c r="W273" i="67"/>
  <c r="W216" i="67"/>
  <c r="W159" i="67"/>
  <c r="W121" i="67"/>
  <c r="W102" i="67"/>
  <c r="W92" i="67"/>
  <c r="W91" i="67"/>
  <c r="W90" i="67"/>
  <c r="W87" i="67"/>
  <c r="W86" i="67"/>
  <c r="W83" i="67"/>
  <c r="W81" i="67"/>
  <c r="W80" i="67"/>
  <c r="W78" i="67"/>
  <c r="W70" i="67"/>
  <c r="W69" i="67"/>
  <c r="W580" i="68"/>
  <c r="W508" i="68"/>
  <c r="W436" i="68"/>
  <c r="W388" i="68"/>
  <c r="W364" i="68"/>
  <c r="W338" i="68"/>
  <c r="W266" i="68"/>
  <c r="W194" i="68"/>
  <c r="W146" i="68"/>
  <c r="W122" i="68"/>
  <c r="W111" i="68"/>
  <c r="W110" i="68"/>
  <c r="W109" i="68"/>
  <c r="W106" i="68"/>
  <c r="W105" i="68"/>
  <c r="W102" i="68"/>
  <c r="W101" i="68"/>
  <c r="W98" i="68"/>
  <c r="W96" i="68"/>
  <c r="W95" i="68"/>
  <c r="W93" i="68"/>
  <c r="W465" i="69"/>
  <c r="W408" i="69"/>
  <c r="W351" i="69"/>
  <c r="W338" i="69"/>
  <c r="W337" i="69"/>
  <c r="W336" i="69"/>
  <c r="W335" i="69"/>
  <c r="W313" i="69"/>
  <c r="W310" i="69"/>
  <c r="W273" i="69"/>
  <c r="W216" i="69"/>
  <c r="W159" i="69"/>
  <c r="W146" i="69"/>
  <c r="W145" i="69"/>
  <c r="W144" i="69"/>
  <c r="W143" i="69"/>
  <c r="W121" i="69"/>
  <c r="W102" i="69"/>
  <c r="W99" i="69"/>
  <c r="W92" i="69"/>
  <c r="W91" i="69"/>
  <c r="W90" i="69"/>
  <c r="W87" i="69"/>
  <c r="W86" i="69"/>
  <c r="W83" i="69"/>
  <c r="W81" i="69"/>
  <c r="W80" i="69"/>
  <c r="W78" i="69"/>
  <c r="W70" i="69"/>
  <c r="W69" i="69"/>
  <c r="W68" i="69"/>
  <c r="W67" i="69"/>
  <c r="W465" i="70"/>
  <c r="W408" i="70"/>
  <c r="W351" i="70"/>
  <c r="W313" i="70"/>
  <c r="W294" i="70"/>
  <c r="W273" i="70"/>
  <c r="W216" i="70"/>
  <c r="W159" i="70"/>
  <c r="W121" i="70"/>
  <c r="W118" i="70"/>
  <c r="W147" i="70"/>
  <c r="W142" i="70"/>
  <c r="W102" i="70"/>
  <c r="W92" i="70"/>
  <c r="W91" i="70"/>
  <c r="W90" i="70"/>
  <c r="W87" i="70"/>
  <c r="W86" i="70"/>
  <c r="W83" i="70"/>
  <c r="W81" i="70"/>
  <c r="W80" i="70"/>
  <c r="W78" i="70"/>
  <c r="W444" i="71"/>
  <c r="W390" i="71"/>
  <c r="W388" i="71"/>
  <c r="W370" i="71"/>
  <c r="W352" i="71"/>
  <c r="W336" i="71"/>
  <c r="W334" i="71"/>
  <c r="W324" i="71"/>
  <c r="W323" i="71"/>
  <c r="W322" i="71"/>
  <c r="W321" i="71"/>
  <c r="W300" i="71"/>
  <c r="W282" i="71"/>
  <c r="W280" i="71"/>
  <c r="W262" i="71"/>
  <c r="W208" i="71"/>
  <c r="W206" i="71"/>
  <c r="W188" i="71"/>
  <c r="W170" i="71"/>
  <c r="W154" i="71"/>
  <c r="W152" i="71"/>
  <c r="W116" i="71"/>
  <c r="W148" i="71"/>
  <c r="W100" i="71"/>
  <c r="W98" i="71"/>
  <c r="W91" i="71"/>
  <c r="W90" i="71"/>
  <c r="W89" i="71"/>
  <c r="W86" i="71"/>
  <c r="W85" i="71"/>
  <c r="W82" i="71"/>
  <c r="W80" i="71"/>
  <c r="W78" i="71"/>
  <c r="W70" i="71"/>
  <c r="W69" i="71"/>
  <c r="W68" i="71"/>
  <c r="W67" i="71"/>
  <c r="W444" i="72"/>
  <c r="W390" i="72"/>
  <c r="W388" i="72"/>
  <c r="W370" i="72"/>
  <c r="W352" i="72"/>
  <c r="W336" i="72"/>
  <c r="W334" i="72"/>
  <c r="W324" i="72"/>
  <c r="W323" i="72"/>
  <c r="W322" i="72"/>
  <c r="W321" i="72"/>
  <c r="W300" i="72"/>
  <c r="W282" i="72"/>
  <c r="W280" i="72"/>
  <c r="W262" i="72"/>
  <c r="W208" i="72"/>
  <c r="W206" i="72"/>
  <c r="W188" i="72"/>
  <c r="W170" i="72"/>
  <c r="W154" i="72"/>
  <c r="W152" i="72"/>
  <c r="W118" i="72"/>
  <c r="W116" i="72"/>
  <c r="W91" i="72"/>
  <c r="W90" i="72"/>
  <c r="W89" i="72"/>
  <c r="W86" i="72"/>
  <c r="W85" i="72"/>
  <c r="W82" i="72"/>
  <c r="W80" i="72"/>
  <c r="W78" i="72"/>
  <c r="W70" i="72"/>
  <c r="W465" i="66"/>
  <c r="W408" i="66"/>
  <c r="W351" i="66"/>
  <c r="W348" i="66"/>
  <c r="W294" i="66"/>
  <c r="W291" i="66"/>
  <c r="W273" i="66"/>
  <c r="W216" i="66"/>
  <c r="W213" i="66"/>
  <c r="W159" i="66"/>
  <c r="W121" i="66"/>
  <c r="W102" i="66"/>
  <c r="W92" i="66"/>
  <c r="W91" i="66"/>
  <c r="W90" i="66"/>
  <c r="W87" i="66"/>
  <c r="W86" i="66"/>
  <c r="W83" i="66"/>
  <c r="W81" i="66"/>
  <c r="W80" i="66"/>
  <c r="W78" i="66"/>
  <c r="W68" i="66"/>
  <c r="W67" i="66"/>
  <c r="W465" i="65"/>
  <c r="W408" i="65"/>
  <c r="W367" i="65"/>
  <c r="W351" i="65"/>
  <c r="W313" i="65"/>
  <c r="W338" i="65"/>
  <c r="W294" i="65"/>
  <c r="W273" i="65"/>
  <c r="W216" i="65"/>
  <c r="W159" i="65"/>
  <c r="W102" i="65"/>
  <c r="W92" i="65"/>
  <c r="W91" i="65"/>
  <c r="W90" i="65"/>
  <c r="W87" i="65"/>
  <c r="W86" i="65"/>
  <c r="W83" i="65"/>
  <c r="W81" i="65"/>
  <c r="W80" i="65"/>
  <c r="W78" i="65"/>
  <c r="W515" i="64"/>
  <c r="W452" i="64"/>
  <c r="W389" i="64"/>
  <c r="W347" i="64"/>
  <c r="W382" i="64"/>
  <c r="W326" i="64"/>
  <c r="W303" i="64"/>
  <c r="W240" i="64"/>
  <c r="W237" i="64"/>
  <c r="W195" i="64"/>
  <c r="W177" i="64"/>
  <c r="W174" i="64"/>
  <c r="W135" i="64"/>
  <c r="W11" i="42"/>
  <c r="W170" i="42"/>
  <c r="W169" i="42"/>
  <c r="W152" i="42"/>
  <c r="W151" i="42"/>
  <c r="W134" i="42"/>
  <c r="W133" i="42"/>
  <c r="W115" i="42"/>
  <c r="W114" i="42"/>
  <c r="W95" i="42"/>
  <c r="W94" i="42"/>
  <c r="W91" i="42"/>
  <c r="W90" i="42"/>
  <c r="W72" i="42"/>
  <c r="W71" i="42"/>
  <c r="W54" i="42"/>
  <c r="W53" i="42"/>
  <c r="W52" i="42"/>
  <c r="W34" i="42"/>
  <c r="W33" i="42"/>
  <c r="W14" i="42"/>
  <c r="W13" i="42"/>
  <c r="W93" i="72"/>
  <c r="W92" i="72"/>
  <c r="W88" i="72"/>
  <c r="W87" i="72"/>
  <c r="W84" i="72"/>
  <c r="W83" i="72"/>
  <c r="W81" i="72"/>
  <c r="W79" i="72"/>
  <c r="W93" i="71"/>
  <c r="W92" i="71"/>
  <c r="W88" i="71"/>
  <c r="W87" i="71"/>
  <c r="W84" i="71"/>
  <c r="W83" i="71"/>
  <c r="W81" i="71"/>
  <c r="W79" i="71"/>
  <c r="W94" i="70"/>
  <c r="W93" i="70"/>
  <c r="W89" i="70"/>
  <c r="W88" i="70"/>
  <c r="W85" i="70"/>
  <c r="W84" i="70"/>
  <c r="W82" i="70"/>
  <c r="W79" i="70"/>
  <c r="W94" i="69"/>
  <c r="W93" i="69"/>
  <c r="W89" i="69"/>
  <c r="W88" i="69"/>
  <c r="W85" i="69"/>
  <c r="W84" i="69"/>
  <c r="W82" i="69"/>
  <c r="W79" i="69"/>
  <c r="W114" i="68"/>
  <c r="W113" i="68"/>
  <c r="W112" i="68"/>
  <c r="W108" i="68"/>
  <c r="W107" i="68"/>
  <c r="W104" i="68"/>
  <c r="W103" i="68"/>
  <c r="W100" i="68"/>
  <c r="W99" i="68"/>
  <c r="W97" i="68"/>
  <c r="W94" i="68"/>
  <c r="W94" i="67"/>
  <c r="W93" i="67"/>
  <c r="W89" i="67"/>
  <c r="W88" i="67"/>
  <c r="W85" i="67"/>
  <c r="W84" i="67"/>
  <c r="W82" i="67"/>
  <c r="W79" i="67"/>
  <c r="W94" i="66"/>
  <c r="W93" i="66"/>
  <c r="W89" i="66"/>
  <c r="W88" i="66"/>
  <c r="W85" i="66"/>
  <c r="W84" i="66"/>
  <c r="W82" i="66"/>
  <c r="W79" i="66"/>
  <c r="W94" i="65"/>
  <c r="W93" i="65"/>
  <c r="W89" i="65"/>
  <c r="W88" i="65"/>
  <c r="W85" i="65"/>
  <c r="W84" i="65"/>
  <c r="W82" i="65"/>
  <c r="W79" i="65"/>
  <c r="W164" i="44"/>
  <c r="W162" i="44"/>
  <c r="W146" i="44"/>
  <c r="W144" i="44"/>
  <c r="W128" i="44"/>
  <c r="W109" i="44"/>
  <c r="W85" i="44"/>
  <c r="W66" i="44"/>
  <c r="W63" i="44"/>
  <c r="W47" i="44"/>
  <c r="W44" i="44"/>
  <c r="W28" i="44"/>
  <c r="W7" i="44"/>
  <c r="W176" i="46"/>
  <c r="W164" i="45"/>
  <c r="W162" i="45"/>
  <c r="W149" i="46"/>
  <c r="W146" i="45"/>
  <c r="W144" i="45"/>
  <c r="W126" i="46"/>
  <c r="W115" i="46"/>
  <c r="W114" i="46"/>
  <c r="W113" i="46"/>
  <c r="W109" i="45"/>
  <c r="W91" i="46"/>
  <c r="W87" i="46"/>
  <c r="W85" i="45"/>
  <c r="W71" i="46"/>
  <c r="W67" i="46"/>
  <c r="W65" i="46"/>
  <c r="W47" i="45"/>
  <c r="W35" i="46"/>
  <c r="W6" i="46"/>
  <c r="W112" i="46"/>
  <c r="W164" i="47"/>
  <c r="W162" i="47"/>
  <c r="W146" i="47"/>
  <c r="W144" i="47"/>
  <c r="W128" i="47"/>
  <c r="W109" i="47"/>
  <c r="W85" i="47"/>
  <c r="W66" i="47"/>
  <c r="W47" i="47"/>
  <c r="W28" i="47"/>
  <c r="W7" i="47"/>
  <c r="W4" i="47"/>
  <c r="W162" i="48"/>
  <c r="W144" i="48"/>
  <c r="W63" i="48"/>
  <c r="W162" i="49"/>
  <c r="W144" i="49"/>
  <c r="W164" i="50"/>
  <c r="W162" i="50"/>
  <c r="W146" i="50"/>
  <c r="W144" i="50"/>
  <c r="W128" i="50"/>
  <c r="W109" i="50"/>
  <c r="W85" i="50"/>
  <c r="W66" i="50"/>
  <c r="W63" i="50"/>
  <c r="W47" i="50"/>
  <c r="W28" i="50"/>
  <c r="W25" i="50"/>
  <c r="W7" i="50"/>
  <c r="W164" i="53"/>
  <c r="W146" i="53"/>
  <c r="W128" i="53"/>
  <c r="W109" i="53"/>
  <c r="W85" i="53"/>
  <c r="W66" i="53"/>
  <c r="W47" i="53"/>
  <c r="W28" i="53"/>
  <c r="W7" i="53"/>
  <c r="W164" i="54"/>
  <c r="W162" i="54"/>
  <c r="W144" i="54"/>
  <c r="W86" i="58"/>
  <c r="W67" i="58"/>
  <c r="W371" i="67" s="1"/>
  <c r="W370" i="67" s="1"/>
  <c r="W47" i="54"/>
  <c r="W28" i="54"/>
  <c r="W8" i="58"/>
  <c r="W411" i="64" s="1"/>
  <c r="W410" i="64" s="1"/>
  <c r="W4" i="54"/>
  <c r="W170" i="56"/>
  <c r="W169" i="56"/>
  <c r="W168" i="56"/>
  <c r="W162" i="55"/>
  <c r="W152" i="56"/>
  <c r="W149" i="56"/>
  <c r="W146" i="55"/>
  <c r="W144" i="55"/>
  <c r="W137" i="56"/>
  <c r="W129" i="59"/>
  <c r="W390" i="70" s="1"/>
  <c r="W389" i="70" s="1"/>
  <c r="W122" i="56"/>
  <c r="W121" i="56"/>
  <c r="W118" i="56"/>
  <c r="W114" i="56"/>
  <c r="W113" i="56"/>
  <c r="W112" i="56"/>
  <c r="W110" i="59"/>
  <c r="W109" i="59" s="1"/>
  <c r="W101" i="56"/>
  <c r="W98" i="56"/>
  <c r="W97" i="56"/>
  <c r="W94" i="56"/>
  <c r="W93" i="56"/>
  <c r="W90" i="56"/>
  <c r="W89" i="56"/>
  <c r="W77" i="56"/>
  <c r="W74" i="56"/>
  <c r="W70" i="56"/>
  <c r="W69" i="56"/>
  <c r="W67" i="59"/>
  <c r="W390" i="67" s="1"/>
  <c r="W389" i="67" s="1"/>
  <c r="W65" i="56"/>
  <c r="W59" i="56"/>
  <c r="W58" i="56"/>
  <c r="W57" i="56"/>
  <c r="W54" i="56"/>
  <c r="W39" i="56"/>
  <c r="W38" i="56"/>
  <c r="W37" i="56"/>
  <c r="W34" i="56"/>
  <c r="W31" i="56"/>
  <c r="W30" i="56"/>
  <c r="W29" i="59"/>
  <c r="W22" i="56"/>
  <c r="W19" i="56"/>
  <c r="W18" i="56"/>
  <c r="W17" i="56"/>
  <c r="W14" i="56"/>
  <c r="W10" i="56"/>
  <c r="W8" i="59"/>
  <c r="W432" i="64" s="1"/>
  <c r="W431" i="64" s="1"/>
  <c r="W167" i="56"/>
  <c r="W166" i="56"/>
  <c r="W151" i="56"/>
  <c r="W150" i="56"/>
  <c r="W145" i="56"/>
  <c r="W133" i="56"/>
  <c r="W115" i="56"/>
  <c r="W102" i="56"/>
  <c r="W86" i="56"/>
  <c r="W78" i="56"/>
  <c r="W164" i="57"/>
  <c r="W162" i="57"/>
  <c r="W146" i="57"/>
  <c r="W144" i="57"/>
  <c r="W128" i="57"/>
  <c r="W109" i="57"/>
  <c r="W85" i="57"/>
  <c r="W66" i="57"/>
  <c r="W47" i="57"/>
  <c r="W28" i="57"/>
  <c r="W7" i="57"/>
  <c r="W162" i="58"/>
  <c r="W144" i="58"/>
  <c r="W63" i="58"/>
  <c r="W29" i="58"/>
  <c r="W28" i="58" s="1"/>
  <c r="W25" i="58"/>
  <c r="W162" i="59"/>
  <c r="W144" i="59"/>
  <c r="W125" i="59"/>
  <c r="W4" i="59"/>
  <c r="W164" i="60"/>
  <c r="W162" i="60"/>
  <c r="W146" i="60"/>
  <c r="W144" i="60"/>
  <c r="W128" i="60"/>
  <c r="W109" i="60"/>
  <c r="W85" i="60"/>
  <c r="W66" i="60"/>
  <c r="W63" i="60"/>
  <c r="W47" i="60"/>
  <c r="W44" i="60"/>
  <c r="W28" i="60"/>
  <c r="W7" i="60"/>
  <c r="W164" i="63"/>
  <c r="W146" i="63"/>
  <c r="W128" i="63"/>
  <c r="W109" i="63"/>
  <c r="W85" i="63"/>
  <c r="W66" i="63"/>
  <c r="W47" i="63"/>
  <c r="W28" i="63"/>
  <c r="W7" i="63"/>
  <c r="W15" i="7"/>
  <c r="W29" i="12"/>
  <c r="W26" i="12"/>
  <c r="W25" i="12"/>
  <c r="W23" i="12"/>
  <c r="W21" i="12"/>
  <c r="W15" i="8"/>
  <c r="W13" i="12"/>
  <c r="W10" i="12"/>
  <c r="W30" i="10"/>
  <c r="W24" i="13"/>
  <c r="W23" i="10"/>
  <c r="W14" i="10"/>
  <c r="W13" i="13"/>
  <c r="W11" i="10"/>
  <c r="W10" i="13"/>
  <c r="W6" i="10"/>
  <c r="W31" i="14"/>
  <c r="W31" i="17" s="1"/>
  <c r="W30" i="14"/>
  <c r="W24" i="14"/>
  <c r="W24" i="17" s="1"/>
  <c r="W22" i="14"/>
  <c r="W22" i="17" s="1"/>
  <c r="W15" i="11"/>
  <c r="W11" i="14"/>
  <c r="W11" i="17" s="1"/>
  <c r="W10" i="14"/>
  <c r="W10" i="17" s="1"/>
  <c r="W9" i="14"/>
  <c r="W9" i="17" s="1"/>
  <c r="W30" i="12"/>
  <c r="W24" i="12"/>
  <c r="W32" i="14"/>
  <c r="W32" i="17" s="1"/>
  <c r="W26" i="14"/>
  <c r="W26" i="17" s="1"/>
  <c r="W25" i="14"/>
  <c r="W25" i="17" s="1"/>
  <c r="W23" i="14"/>
  <c r="W23" i="17" s="1"/>
  <c r="W16" i="14"/>
  <c r="W16" i="17" s="1"/>
  <c r="W14" i="14"/>
  <c r="W14" i="17" s="1"/>
  <c r="W13" i="14"/>
  <c r="W13" i="17" s="1"/>
  <c r="W12" i="14"/>
  <c r="W12" i="17" s="1"/>
  <c r="W15" i="18"/>
  <c r="W32" i="23"/>
  <c r="W31" i="23"/>
  <c r="W30" i="23"/>
  <c r="W29" i="23"/>
  <c r="W28" i="23"/>
  <c r="W24" i="23"/>
  <c r="W23" i="23"/>
  <c r="W22" i="23"/>
  <c r="W19" i="23"/>
  <c r="W15" i="19"/>
  <c r="W11" i="23"/>
  <c r="W31" i="24"/>
  <c r="W29" i="21"/>
  <c r="W26" i="24"/>
  <c r="W25" i="21"/>
  <c r="W23" i="21"/>
  <c r="W18" i="21"/>
  <c r="W16" i="21"/>
  <c r="W8" i="21"/>
  <c r="W7" i="21"/>
  <c r="W31" i="25"/>
  <c r="W31" i="28" s="1"/>
  <c r="W24" i="25"/>
  <c r="W24" i="28" s="1"/>
  <c r="W22" i="25"/>
  <c r="W22" i="28" s="1"/>
  <c r="W15" i="22"/>
  <c r="W11" i="25"/>
  <c r="W11" i="28" s="1"/>
  <c r="W10" i="25"/>
  <c r="W10" i="28" s="1"/>
  <c r="W9" i="25"/>
  <c r="W9" i="28" s="1"/>
  <c r="W26" i="23"/>
  <c r="W25" i="23"/>
  <c r="W18" i="23"/>
  <c r="W32" i="25"/>
  <c r="W32" i="28" s="1"/>
  <c r="W26" i="25"/>
  <c r="W26" i="28" s="1"/>
  <c r="W25" i="25"/>
  <c r="W25" i="28" s="1"/>
  <c r="W16" i="25"/>
  <c r="W15" i="25" s="1"/>
  <c r="W15" i="28" s="1"/>
  <c r="W14" i="25"/>
  <c r="W14" i="28" s="1"/>
  <c r="W13" i="25"/>
  <c r="W13" i="28" s="1"/>
  <c r="W12" i="25"/>
  <c r="W12" i="28" s="1"/>
  <c r="W92" i="6"/>
  <c r="W89" i="6"/>
  <c r="W17" i="6"/>
  <c r="W156" i="70" l="1"/>
  <c r="W367" i="70"/>
  <c r="W342" i="65"/>
  <c r="W139" i="70"/>
  <c r="W330" i="70"/>
  <c r="W144" i="70"/>
  <c r="W28" i="24"/>
  <c r="W340" i="65"/>
  <c r="W146" i="70"/>
  <c r="W11" i="24"/>
  <c r="W103" i="56"/>
  <c r="W28" i="25"/>
  <c r="W9" i="21"/>
  <c r="W19" i="21"/>
  <c r="W28" i="21"/>
  <c r="W8" i="23"/>
  <c r="W18" i="13"/>
  <c r="W26" i="10"/>
  <c r="W7" i="12"/>
  <c r="W25" i="13"/>
  <c r="W63" i="57"/>
  <c r="W62" i="57" s="1"/>
  <c r="W44" i="45"/>
  <c r="W43" i="45" s="1"/>
  <c r="W407" i="64"/>
  <c r="W406" i="64" s="1"/>
  <c r="W428" i="64"/>
  <c r="W427" i="64" s="1"/>
  <c r="W175" i="69"/>
  <c r="W16" i="10"/>
  <c r="W25" i="10"/>
  <c r="W25" i="60"/>
  <c r="W24" i="60" s="1"/>
  <c r="W106" i="45"/>
  <c r="W105" i="45" s="1"/>
  <c r="W6" i="14"/>
  <c r="W60" i="46"/>
  <c r="W72" i="46"/>
  <c r="W92" i="46"/>
  <c r="W120" i="46"/>
  <c r="W152" i="46"/>
  <c r="W19" i="24"/>
  <c r="W7" i="14"/>
  <c r="W6" i="56"/>
  <c r="W15" i="56"/>
  <c r="W26" i="56"/>
  <c r="W35" i="56"/>
  <c r="W55" i="56"/>
  <c r="W126" i="56"/>
  <c r="W135" i="56"/>
  <c r="W155" i="56"/>
  <c r="W33" i="46"/>
  <c r="W53" i="46"/>
  <c r="W64" i="46"/>
  <c r="W93" i="46"/>
  <c r="W153" i="46"/>
  <c r="W23" i="24"/>
  <c r="W26" i="13"/>
  <c r="W88" i="56"/>
  <c r="W5" i="46"/>
  <c r="W34" i="46"/>
  <c r="W15" i="42"/>
  <c r="W51" i="42"/>
  <c r="W70" i="42"/>
  <c r="W16" i="42"/>
  <c r="W333" i="67"/>
  <c r="W99" i="66"/>
  <c r="W98" i="66" s="1"/>
  <c r="W213" i="70"/>
  <c r="W212" i="70" s="1"/>
  <c r="W125" i="44"/>
  <c r="W124" i="44" s="1"/>
  <c r="W143" i="70"/>
  <c r="W325" i="71"/>
  <c r="W334" i="67"/>
  <c r="W337" i="67"/>
  <c r="W348" i="70"/>
  <c r="W347" i="70" s="1"/>
  <c r="W149" i="69"/>
  <c r="W323" i="64"/>
  <c r="W322" i="64" s="1"/>
  <c r="W367" i="67"/>
  <c r="W366" i="67" s="1"/>
  <c r="W5" i="24"/>
  <c r="W13" i="24"/>
  <c r="W6" i="21"/>
  <c r="W14" i="21"/>
  <c r="W24" i="24"/>
  <c r="W13" i="23"/>
  <c r="W106" i="60"/>
  <c r="W105" i="60" s="1"/>
  <c r="W82" i="47"/>
  <c r="W81" i="47" s="1"/>
  <c r="W175" i="65"/>
  <c r="W82" i="57"/>
  <c r="W81" i="57" s="1"/>
  <c r="W106" i="49"/>
  <c r="W337" i="65"/>
  <c r="W345" i="65"/>
  <c r="W25" i="24"/>
  <c r="W68" i="46"/>
  <c r="W88" i="46"/>
  <c r="W96" i="46"/>
  <c r="W127" i="46"/>
  <c r="W156" i="46"/>
  <c r="W90" i="46"/>
  <c r="W177" i="46"/>
  <c r="W55" i="42"/>
  <c r="W149" i="42"/>
  <c r="W143" i="68"/>
  <c r="W142" i="68" s="1"/>
  <c r="W132" i="56"/>
  <c r="W30" i="46"/>
  <c r="W7" i="24"/>
  <c r="W348" i="67"/>
  <c r="W79" i="64"/>
  <c r="W32" i="12"/>
  <c r="W104" i="6"/>
  <c r="W158" i="6" s="1"/>
  <c r="W449" i="64"/>
  <c r="W448" i="64" s="1"/>
  <c r="W339" i="65"/>
  <c r="W194" i="70"/>
  <c r="W150" i="69"/>
  <c r="W385" i="68"/>
  <c r="W384" i="68" s="1"/>
  <c r="W98" i="46"/>
  <c r="W158" i="46"/>
  <c r="W326" i="71"/>
  <c r="W59" i="46"/>
  <c r="W25" i="44"/>
  <c r="W24" i="44" s="1"/>
  <c r="W153" i="42"/>
  <c r="W127" i="56"/>
  <c r="W136" i="56"/>
  <c r="W148" i="56"/>
  <c r="W156" i="56"/>
  <c r="W32" i="46"/>
  <c r="W367" i="69"/>
  <c r="W125" i="50"/>
  <c r="W124" i="50" s="1"/>
  <c r="W125" i="54"/>
  <c r="W348" i="65"/>
  <c r="W347" i="65" s="1"/>
  <c r="W79" i="68"/>
  <c r="W63" i="49"/>
  <c r="W386" i="69"/>
  <c r="W310" i="70"/>
  <c r="W309" i="70" s="1"/>
  <c r="W145" i="71"/>
  <c r="W331" i="70"/>
  <c r="W132" i="64"/>
  <c r="W99" i="65"/>
  <c r="W386" i="66"/>
  <c r="W188" i="68"/>
  <c r="W194" i="69"/>
  <c r="W71" i="56"/>
  <c r="W106" i="50"/>
  <c r="W105" i="50" s="1"/>
  <c r="W135" i="72"/>
  <c r="W327" i="71"/>
  <c r="W44" i="49"/>
  <c r="W154" i="56"/>
  <c r="W4" i="49"/>
  <c r="W25" i="49"/>
  <c r="W239" i="68"/>
  <c r="W44" i="59"/>
  <c r="W96" i="56"/>
  <c r="W62" i="50"/>
  <c r="W187" i="68"/>
  <c r="W106" i="48"/>
  <c r="W55" i="46"/>
  <c r="W12" i="42"/>
  <c r="W50" i="42"/>
  <c r="W69" i="42"/>
  <c r="W156" i="66"/>
  <c r="W155" i="66" s="1"/>
  <c r="W44" i="57"/>
  <c r="W334" i="69"/>
  <c r="W85" i="54"/>
  <c r="W4" i="48"/>
  <c r="W25" i="48"/>
  <c r="W153" i="69"/>
  <c r="W119" i="68"/>
  <c r="W167" i="68" s="1"/>
  <c r="W191" i="68"/>
  <c r="W190" i="68" s="1"/>
  <c r="W481" i="68"/>
  <c r="W3" i="47"/>
  <c r="W330" i="69"/>
  <c r="W158" i="56"/>
  <c r="W131" i="56"/>
  <c r="W215" i="68"/>
  <c r="W92" i="56"/>
  <c r="W120" i="56"/>
  <c r="W18" i="35"/>
  <c r="W18" i="31"/>
  <c r="W161" i="47"/>
  <c r="W29" i="56"/>
  <c r="W82" i="54"/>
  <c r="W25" i="47"/>
  <c r="W24" i="47" s="1"/>
  <c r="W125" i="47"/>
  <c r="W124" i="47" s="1"/>
  <c r="W18" i="37"/>
  <c r="W25" i="59"/>
  <c r="W63" i="55"/>
  <c r="W153" i="56"/>
  <c r="W85" i="46"/>
  <c r="W94" i="46"/>
  <c r="W122" i="46"/>
  <c r="W175" i="70"/>
  <c r="W134" i="56"/>
  <c r="W144" i="56"/>
  <c r="W87" i="56"/>
  <c r="W95" i="56"/>
  <c r="W58" i="46"/>
  <c r="W89" i="46"/>
  <c r="W175" i="46"/>
  <c r="W8" i="24"/>
  <c r="W68" i="56"/>
  <c r="W76" i="56"/>
  <c r="W32" i="56"/>
  <c r="W9" i="13"/>
  <c r="W161" i="50"/>
  <c r="W20" i="10"/>
  <c r="W29" i="10"/>
  <c r="W9" i="12"/>
  <c r="W165" i="56"/>
  <c r="W44" i="50"/>
  <c r="W43" i="50" s="1"/>
  <c r="W125" i="49"/>
  <c r="W4" i="60"/>
  <c r="W3" i="60" s="1"/>
  <c r="W341" i="65"/>
  <c r="W345" i="66"/>
  <c r="W137" i="72"/>
  <c r="W20" i="56"/>
  <c r="W60" i="56"/>
  <c r="W72" i="56"/>
  <c r="W31" i="42"/>
  <c r="W147" i="59"/>
  <c r="W146" i="59" s="1"/>
  <c r="W143" i="59" s="1"/>
  <c r="W156" i="65"/>
  <c r="W155" i="65" s="1"/>
  <c r="W24" i="10"/>
  <c r="W12" i="24"/>
  <c r="W10" i="24"/>
  <c r="W125" i="55"/>
  <c r="W125" i="56" s="1"/>
  <c r="W98" i="65"/>
  <c r="W118" i="65"/>
  <c r="W6" i="24"/>
  <c r="W5" i="21"/>
  <c r="W13" i="21"/>
  <c r="W32" i="24"/>
  <c r="W12" i="23"/>
  <c r="W5" i="10"/>
  <c r="W32" i="10"/>
  <c r="W12" i="12"/>
  <c r="W31" i="10"/>
  <c r="W31" i="13"/>
  <c r="W106" i="58"/>
  <c r="W25" i="57"/>
  <c r="W24" i="57" s="1"/>
  <c r="W82" i="48"/>
  <c r="W63" i="47"/>
  <c r="W62" i="47" s="1"/>
  <c r="W25" i="45"/>
  <c r="W213" i="65"/>
  <c r="W212" i="65" s="1"/>
  <c r="W291" i="65"/>
  <c r="W175" i="66"/>
  <c r="W91" i="56"/>
  <c r="W99" i="56"/>
  <c r="W119" i="56"/>
  <c r="W130" i="56"/>
  <c r="W63" i="54"/>
  <c r="W31" i="46"/>
  <c r="W69" i="46"/>
  <c r="W97" i="46"/>
  <c r="W129" i="46"/>
  <c r="W344" i="65"/>
  <c r="W139" i="66"/>
  <c r="W386" i="70"/>
  <c r="W385" i="70" s="1"/>
  <c r="W333" i="69"/>
  <c r="W405" i="69"/>
  <c r="W404" i="69" s="1"/>
  <c r="W23" i="13"/>
  <c r="W138" i="72"/>
  <c r="W13" i="56"/>
  <c r="W21" i="56"/>
  <c r="W33" i="56"/>
  <c r="W73" i="56"/>
  <c r="W24" i="50"/>
  <c r="W150" i="42"/>
  <c r="W79" i="6"/>
  <c r="W78" i="6" s="1"/>
  <c r="W86" i="6" s="1"/>
  <c r="W30" i="25"/>
  <c r="W173" i="64"/>
  <c r="W99" i="67"/>
  <c r="W98" i="67" s="1"/>
  <c r="W330" i="67"/>
  <c r="W16" i="28"/>
  <c r="W17" i="8"/>
  <c r="W27" i="8"/>
  <c r="W143" i="44"/>
  <c r="W419" i="68"/>
  <c r="W331" i="67"/>
  <c r="W31" i="12"/>
  <c r="W11" i="13"/>
  <c r="W186" i="68"/>
  <c r="W21" i="21"/>
  <c r="W30" i="24"/>
  <c r="W32" i="13"/>
  <c r="W12" i="10"/>
  <c r="W22" i="10"/>
  <c r="W11" i="12"/>
  <c r="W82" i="58"/>
  <c r="W129" i="58"/>
  <c r="W371" i="70" s="1"/>
  <c r="W370" i="70" s="1"/>
  <c r="W366" i="70" s="1"/>
  <c r="W155" i="46"/>
  <c r="W386" i="65"/>
  <c r="W118" i="66"/>
  <c r="W117" i="66" s="1"/>
  <c r="W367" i="66"/>
  <c r="W213" i="69"/>
  <c r="W212" i="69" s="1"/>
  <c r="W263" i="68"/>
  <c r="W262" i="68" s="1"/>
  <c r="W161" i="57"/>
  <c r="W331" i="71"/>
  <c r="W416" i="68"/>
  <c r="W457" i="68"/>
  <c r="W405" i="67"/>
  <c r="W404" i="67" s="1"/>
  <c r="W417" i="68"/>
  <c r="W125" i="57"/>
  <c r="W124" i="57" s="1"/>
  <c r="W100" i="72"/>
  <c r="W136" i="72" s="1"/>
  <c r="W405" i="70"/>
  <c r="W404" i="70" s="1"/>
  <c r="W348" i="69"/>
  <c r="W347" i="69" s="1"/>
  <c r="W140" i="67"/>
  <c r="W213" i="67"/>
  <c r="W212" i="67" s="1"/>
  <c r="W291" i="67"/>
  <c r="W329" i="67" s="1"/>
  <c r="W386" i="67"/>
  <c r="W385" i="67" s="1"/>
  <c r="W194" i="66"/>
  <c r="W328" i="71"/>
  <c r="W152" i="69"/>
  <c r="W433" i="68"/>
  <c r="W432" i="68" s="1"/>
  <c r="W329" i="71"/>
  <c r="W144" i="71"/>
  <c r="W156" i="69"/>
  <c r="W155" i="69" s="1"/>
  <c r="W415" i="68"/>
  <c r="W4" i="55"/>
  <c r="W4" i="56" s="1"/>
  <c r="W26" i="21"/>
  <c r="W156" i="67"/>
  <c r="W155" i="67" s="1"/>
  <c r="W16" i="56"/>
  <c r="W170" i="68"/>
  <c r="W9" i="24"/>
  <c r="W44" i="55"/>
  <c r="W10" i="42"/>
  <c r="W386" i="64"/>
  <c r="W385" i="64" s="1"/>
  <c r="W8" i="12"/>
  <c r="W28" i="13"/>
  <c r="W4" i="11"/>
  <c r="W17" i="11"/>
  <c r="W27" i="11"/>
  <c r="W343" i="66"/>
  <c r="W183" i="68"/>
  <c r="W194" i="67"/>
  <c r="W294" i="67"/>
  <c r="W332" i="67" s="1"/>
  <c r="W15" i="9"/>
  <c r="W15" i="10" s="1"/>
  <c r="W335" i="65"/>
  <c r="W18" i="36"/>
  <c r="W43" i="60"/>
  <c r="W163" i="56"/>
  <c r="W149" i="65"/>
  <c r="W98" i="72"/>
  <c r="W134" i="72" s="1"/>
  <c r="W145" i="70"/>
  <c r="W4" i="19"/>
  <c r="W4" i="18"/>
  <c r="W3" i="18" s="1"/>
  <c r="W16" i="24" s="1"/>
  <c r="W12" i="13"/>
  <c r="W151" i="46"/>
  <c r="W150" i="65"/>
  <c r="W340" i="66"/>
  <c r="W205" i="72"/>
  <c r="W344" i="70"/>
  <c r="W80" i="68"/>
  <c r="W184" i="68"/>
  <c r="W10" i="10"/>
  <c r="W19" i="13"/>
  <c r="W143" i="60"/>
  <c r="W63" i="45"/>
  <c r="W63" i="46" s="1"/>
  <c r="W82" i="45"/>
  <c r="W81" i="45" s="1"/>
  <c r="W43" i="44"/>
  <c r="W383" i="64"/>
  <c r="W381" i="64"/>
  <c r="W151" i="65"/>
  <c r="W212" i="66"/>
  <c r="W341" i="66"/>
  <c r="W345" i="70"/>
  <c r="W177" i="68"/>
  <c r="W20" i="21"/>
  <c r="W29" i="24"/>
  <c r="W125" i="60"/>
  <c r="W124" i="60" s="1"/>
  <c r="W82" i="55"/>
  <c r="W159" i="56"/>
  <c r="W25" i="54"/>
  <c r="W24" i="54" s="1"/>
  <c r="W66" i="54"/>
  <c r="W82" i="49"/>
  <c r="W121" i="46"/>
  <c r="W344" i="64"/>
  <c r="W194" i="65"/>
  <c r="W342" i="66"/>
  <c r="W405" i="66"/>
  <c r="W404" i="66" s="1"/>
  <c r="W330" i="71"/>
  <c r="W178" i="68"/>
  <c r="W505" i="68"/>
  <c r="W504" i="68" s="1"/>
  <c r="W140" i="70"/>
  <c r="W179" i="68"/>
  <c r="W13" i="6"/>
  <c r="W29" i="25"/>
  <c r="W30" i="21"/>
  <c r="W125" i="58"/>
  <c r="W4" i="57"/>
  <c r="W3" i="57" s="1"/>
  <c r="W163" i="64"/>
  <c r="W146" i="65"/>
  <c r="W336" i="65"/>
  <c r="W138" i="66"/>
  <c r="W344" i="66"/>
  <c r="W139" i="72"/>
  <c r="W146" i="71"/>
  <c r="W317" i="71"/>
  <c r="W180" i="68"/>
  <c r="W75" i="56"/>
  <c r="W106" i="44"/>
  <c r="W105" i="44" s="1"/>
  <c r="W147" i="65"/>
  <c r="W387" i="72"/>
  <c r="W181" i="68"/>
  <c r="W30" i="13"/>
  <c r="W28" i="12"/>
  <c r="W8" i="14"/>
  <c r="W24" i="58"/>
  <c r="W27" i="56"/>
  <c r="W36" i="56"/>
  <c r="W56" i="56"/>
  <c r="W44" i="48"/>
  <c r="W154" i="42"/>
  <c r="W148" i="65"/>
  <c r="W347" i="66"/>
  <c r="W320" i="71"/>
  <c r="W182" i="68"/>
  <c r="W361" i="68"/>
  <c r="W360" i="68" s="1"/>
  <c r="W418" i="68"/>
  <c r="W335" i="67"/>
  <c r="W18" i="34"/>
  <c r="W18" i="30"/>
  <c r="W4" i="58"/>
  <c r="W46" i="56"/>
  <c r="W83" i="56"/>
  <c r="W138" i="56"/>
  <c r="W176" i="56"/>
  <c r="W4" i="44"/>
  <c r="W3" i="44" s="1"/>
  <c r="W78" i="46"/>
  <c r="W141" i="46"/>
  <c r="W97" i="42"/>
  <c r="W116" i="42"/>
  <c r="W171" i="42"/>
  <c r="W111" i="64"/>
  <c r="W67" i="65"/>
  <c r="W331" i="65"/>
  <c r="W145" i="66"/>
  <c r="W153" i="66"/>
  <c r="W331" i="66"/>
  <c r="W97" i="71"/>
  <c r="W298" i="71"/>
  <c r="W297" i="71" s="1"/>
  <c r="W335" i="70"/>
  <c r="W343" i="70"/>
  <c r="W173" i="68"/>
  <c r="W425" i="68"/>
  <c r="W144" i="67"/>
  <c r="W152" i="67"/>
  <c r="W27" i="22"/>
  <c r="W177" i="56"/>
  <c r="W161" i="45"/>
  <c r="W41" i="46"/>
  <c r="W108" i="46"/>
  <c r="W116" i="46"/>
  <c r="W159" i="46"/>
  <c r="W117" i="42"/>
  <c r="W172" i="42"/>
  <c r="W162" i="64"/>
  <c r="W170" i="64"/>
  <c r="W68" i="65"/>
  <c r="W146" i="66"/>
  <c r="W333" i="66"/>
  <c r="W319" i="72"/>
  <c r="W149" i="71"/>
  <c r="W319" i="71"/>
  <c r="W336" i="70"/>
  <c r="W98" i="69"/>
  <c r="W174" i="68"/>
  <c r="W410" i="68"/>
  <c r="W426" i="68"/>
  <c r="W145" i="67"/>
  <c r="W153" i="67"/>
  <c r="W14" i="18"/>
  <c r="W14" i="23" s="1"/>
  <c r="W7" i="13"/>
  <c r="W26" i="46"/>
  <c r="W83" i="46"/>
  <c r="W100" i="46"/>
  <c r="W117" i="46"/>
  <c r="W144" i="46"/>
  <c r="W171" i="46"/>
  <c r="W171" i="64"/>
  <c r="W373" i="64"/>
  <c r="W152" i="65"/>
  <c r="W334" i="65"/>
  <c r="W147" i="66"/>
  <c r="W334" i="66"/>
  <c r="W320" i="72"/>
  <c r="W333" i="72"/>
  <c r="W337" i="70"/>
  <c r="W175" i="68"/>
  <c r="W411" i="68"/>
  <c r="W427" i="68"/>
  <c r="W146" i="67"/>
  <c r="W6" i="25"/>
  <c r="W18" i="14"/>
  <c r="W82" i="59"/>
  <c r="W49" i="56"/>
  <c r="W141" i="56"/>
  <c r="W171" i="56"/>
  <c r="W4" i="50"/>
  <c r="W3" i="50" s="1"/>
  <c r="W128" i="45"/>
  <c r="W128" i="46" s="1"/>
  <c r="W101" i="46"/>
  <c r="W118" i="46"/>
  <c r="W164" i="64"/>
  <c r="W374" i="64"/>
  <c r="W153" i="65"/>
  <c r="W148" i="66"/>
  <c r="W335" i="66"/>
  <c r="W338" i="70"/>
  <c r="W341" i="69"/>
  <c r="W176" i="68"/>
  <c r="W412" i="68"/>
  <c r="W420" i="68"/>
  <c r="W428" i="68"/>
  <c r="W147" i="67"/>
  <c r="W4" i="22"/>
  <c r="W4" i="20"/>
  <c r="W7" i="25"/>
  <c r="W18" i="25"/>
  <c r="W15" i="14"/>
  <c r="W15" i="17" s="1"/>
  <c r="W28" i="14"/>
  <c r="W7" i="55"/>
  <c r="W25" i="55"/>
  <c r="W143" i="55"/>
  <c r="W119" i="46"/>
  <c r="W137" i="46"/>
  <c r="W146" i="46"/>
  <c r="W165" i="48"/>
  <c r="W173" i="72" s="1"/>
  <c r="W172" i="72" s="1"/>
  <c r="W169" i="72" s="1"/>
  <c r="W290" i="65"/>
  <c r="W149" i="66"/>
  <c r="W336" i="66"/>
  <c r="W68" i="72"/>
  <c r="W135" i="71"/>
  <c r="W68" i="70"/>
  <c r="W339" i="70"/>
  <c r="W138" i="69"/>
  <c r="W147" i="69"/>
  <c r="W342" i="69"/>
  <c r="W413" i="68"/>
  <c r="W421" i="68"/>
  <c r="W429" i="68"/>
  <c r="W148" i="67"/>
  <c r="W100" i="6"/>
  <c r="W154" i="6" s="1"/>
  <c r="W8" i="25"/>
  <c r="W19" i="25"/>
  <c r="W17" i="9"/>
  <c r="W20" i="14"/>
  <c r="W29" i="13"/>
  <c r="W19" i="46"/>
  <c r="W35" i="42"/>
  <c r="W150" i="66"/>
  <c r="W69" i="72"/>
  <c r="W69" i="70"/>
  <c r="W151" i="70"/>
  <c r="W340" i="70"/>
  <c r="W139" i="69"/>
  <c r="W343" i="69"/>
  <c r="W82" i="68"/>
  <c r="W422" i="68"/>
  <c r="W430" i="68"/>
  <c r="W141" i="67"/>
  <c r="W149" i="67"/>
  <c r="W101" i="6"/>
  <c r="W155" i="6" s="1"/>
  <c r="W21" i="14"/>
  <c r="W108" i="56"/>
  <c r="W117" i="56"/>
  <c r="W174" i="56"/>
  <c r="W49" i="46"/>
  <c r="W57" i="46"/>
  <c r="W148" i="46"/>
  <c r="W167" i="46"/>
  <c r="W36" i="42"/>
  <c r="W112" i="42"/>
  <c r="W131" i="42"/>
  <c r="W167" i="42"/>
  <c r="W151" i="66"/>
  <c r="W138" i="71"/>
  <c r="W70" i="70"/>
  <c r="W152" i="70"/>
  <c r="W341" i="70"/>
  <c r="W344" i="69"/>
  <c r="W83" i="68"/>
  <c r="W171" i="68"/>
  <c r="W423" i="68"/>
  <c r="W142" i="67"/>
  <c r="W150" i="67"/>
  <c r="W21" i="23"/>
  <c r="W27" i="9"/>
  <c r="W22" i="13"/>
  <c r="W28" i="55"/>
  <c r="W28" i="56" s="1"/>
  <c r="W66" i="55"/>
  <c r="W113" i="42"/>
  <c r="W132" i="42"/>
  <c r="W168" i="42"/>
  <c r="W330" i="65"/>
  <c r="W144" i="66"/>
  <c r="W152" i="66"/>
  <c r="W330" i="66"/>
  <c r="W153" i="70"/>
  <c r="W334" i="70"/>
  <c r="W342" i="70"/>
  <c r="W142" i="69"/>
  <c r="W345" i="69"/>
  <c r="W84" i="68"/>
  <c r="W172" i="68"/>
  <c r="W424" i="68"/>
  <c r="W143" i="67"/>
  <c r="W151" i="67"/>
  <c r="W336" i="67"/>
  <c r="W309" i="67"/>
  <c r="W347" i="67"/>
  <c r="W31" i="21"/>
  <c r="W461" i="68"/>
  <c r="W460" i="68" s="1"/>
  <c r="W85" i="58"/>
  <c r="W19" i="6"/>
  <c r="W18" i="12"/>
  <c r="W157" i="56"/>
  <c r="W28" i="59"/>
  <c r="W390" i="65"/>
  <c r="W389" i="65" s="1"/>
  <c r="W7" i="23"/>
  <c r="W19" i="12"/>
  <c r="W17" i="7"/>
  <c r="W17" i="12" s="1"/>
  <c r="W19" i="14"/>
  <c r="W20" i="12"/>
  <c r="W22" i="12"/>
  <c r="W161" i="44"/>
  <c r="W23" i="6"/>
  <c r="W16" i="30"/>
  <c r="W17" i="30" s="1"/>
  <c r="W5" i="23"/>
  <c r="W10" i="23"/>
  <c r="W16" i="33"/>
  <c r="W17" i="33" s="1"/>
  <c r="W116" i="6"/>
  <c r="W170" i="6" s="1"/>
  <c r="W112" i="29"/>
  <c r="W125" i="29" s="1"/>
  <c r="W111" i="29"/>
  <c r="W124" i="29" s="1"/>
  <c r="W16" i="34"/>
  <c r="W17" i="34" s="1"/>
  <c r="W112" i="6"/>
  <c r="W21" i="6"/>
  <c r="W23" i="25"/>
  <c r="W23" i="28" s="1"/>
  <c r="W17" i="22"/>
  <c r="W24" i="29"/>
  <c r="W11" i="29" s="1"/>
  <c r="W115" i="29"/>
  <c r="W128" i="29" s="1"/>
  <c r="W21" i="10"/>
  <c r="W13" i="10"/>
  <c r="W18" i="10"/>
  <c r="W19" i="10"/>
  <c r="W236" i="64"/>
  <c r="W137" i="71"/>
  <c r="W118" i="71"/>
  <c r="W136" i="71" s="1"/>
  <c r="W32" i="21"/>
  <c r="W9" i="23"/>
  <c r="W23" i="29"/>
  <c r="W114" i="29"/>
  <c r="W127" i="29" s="1"/>
  <c r="W11" i="21"/>
  <c r="W62" i="60"/>
  <c r="W6" i="23"/>
  <c r="W12" i="21"/>
  <c r="W63" i="59"/>
  <c r="W371" i="65"/>
  <c r="W370" i="65" s="1"/>
  <c r="W366" i="65" s="1"/>
  <c r="W106" i="54"/>
  <c r="W107" i="56"/>
  <c r="W10" i="21"/>
  <c r="W20" i="13"/>
  <c r="W16" i="35"/>
  <c r="W17" i="35" s="1"/>
  <c r="W16" i="31"/>
  <c r="W17" i="31" s="1"/>
  <c r="W27" i="19"/>
  <c r="W21" i="13"/>
  <c r="W85" i="55"/>
  <c r="W85" i="56" s="1"/>
  <c r="W86" i="59"/>
  <c r="W44" i="54"/>
  <c r="W43" i="54" s="1"/>
  <c r="W45" i="56"/>
  <c r="W109" i="54"/>
  <c r="W110" i="58"/>
  <c r="W5" i="25"/>
  <c r="W317" i="72"/>
  <c r="W298" i="72"/>
  <c r="W26" i="29"/>
  <c r="W117" i="29"/>
  <c r="W130" i="29" s="1"/>
  <c r="W102" i="6"/>
  <c r="W45" i="6"/>
  <c r="W27" i="20"/>
  <c r="W48" i="58"/>
  <c r="W371" i="66" s="1"/>
  <c r="W370" i="66" s="1"/>
  <c r="W48" i="56"/>
  <c r="W147" i="56"/>
  <c r="W147" i="58"/>
  <c r="W27" i="29"/>
  <c r="W14" i="29" s="1"/>
  <c r="W118" i="29"/>
  <c r="W131" i="29" s="1"/>
  <c r="W29" i="49"/>
  <c r="W198" i="65" s="1"/>
  <c r="W197" i="65" s="1"/>
  <c r="W28" i="45"/>
  <c r="W28" i="46" s="1"/>
  <c r="W29" i="46"/>
  <c r="W106" i="59"/>
  <c r="W105" i="59" s="1"/>
  <c r="W32" i="42"/>
  <c r="W157" i="46"/>
  <c r="W143" i="45"/>
  <c r="W82" i="60"/>
  <c r="W81" i="60" s="1"/>
  <c r="W48" i="48"/>
  <c r="W179" i="66" s="1"/>
  <c r="W178" i="66" s="1"/>
  <c r="W390" i="69"/>
  <c r="W389" i="69" s="1"/>
  <c r="W53" i="56"/>
  <c r="W110" i="48"/>
  <c r="W179" i="69" s="1"/>
  <c r="W178" i="69" s="1"/>
  <c r="W174" i="69" s="1"/>
  <c r="W310" i="65"/>
  <c r="W130" i="46"/>
  <c r="W82" i="44"/>
  <c r="W81" i="44" s="1"/>
  <c r="W99" i="46"/>
  <c r="W131" i="46"/>
  <c r="W163" i="46"/>
  <c r="W69" i="66"/>
  <c r="W141" i="66"/>
  <c r="W16" i="37"/>
  <c r="W17" i="37" s="1"/>
  <c r="W18" i="24"/>
  <c r="W132" i="46"/>
  <c r="W164" i="46"/>
  <c r="W70" i="66"/>
  <c r="W140" i="72"/>
  <c r="W106" i="47"/>
  <c r="W105" i="47" s="1"/>
  <c r="W4" i="45"/>
  <c r="W37" i="46"/>
  <c r="W70" i="46"/>
  <c r="W133" i="46"/>
  <c r="W165" i="49"/>
  <c r="W191" i="72" s="1"/>
  <c r="W190" i="72" s="1"/>
  <c r="W187" i="72" s="1"/>
  <c r="W310" i="66"/>
  <c r="W329" i="66" s="1"/>
  <c r="W141" i="72"/>
  <c r="W15" i="20"/>
  <c r="W15" i="21" s="1"/>
  <c r="W27" i="7"/>
  <c r="W38" i="46"/>
  <c r="W102" i="46"/>
  <c r="W134" i="46"/>
  <c r="W166" i="46"/>
  <c r="W86" i="48"/>
  <c r="W219" i="68" s="1"/>
  <c r="W218" i="68" s="1"/>
  <c r="W368" i="64"/>
  <c r="W142" i="72"/>
  <c r="W39" i="46"/>
  <c r="W103" i="46"/>
  <c r="W135" i="46"/>
  <c r="W147" i="48"/>
  <c r="W173" i="71" s="1"/>
  <c r="W172" i="71" s="1"/>
  <c r="W169" i="71" s="1"/>
  <c r="W147" i="46"/>
  <c r="W143" i="72"/>
  <c r="W9" i="56"/>
  <c r="W8" i="46"/>
  <c r="W40" i="46"/>
  <c r="W73" i="46"/>
  <c r="W136" i="46"/>
  <c r="W168" i="46"/>
  <c r="W144" i="72"/>
  <c r="W44" i="58"/>
  <c r="W40" i="56"/>
  <c r="W106" i="55"/>
  <c r="W139" i="56"/>
  <c r="W128" i="54"/>
  <c r="W124" i="54" s="1"/>
  <c r="W9" i="46"/>
  <c r="W74" i="46"/>
  <c r="W169" i="46"/>
  <c r="W414" i="68"/>
  <c r="W17" i="18"/>
  <c r="W11" i="56"/>
  <c r="W41" i="56"/>
  <c r="W140" i="56"/>
  <c r="W173" i="56"/>
  <c r="W10" i="46"/>
  <c r="W75" i="46"/>
  <c r="W107" i="46"/>
  <c r="W138" i="46"/>
  <c r="W170" i="46"/>
  <c r="W110" i="56"/>
  <c r="W11" i="46"/>
  <c r="W45" i="46"/>
  <c r="W76" i="46"/>
  <c r="W139" i="46"/>
  <c r="W144" i="65"/>
  <c r="W22" i="24"/>
  <c r="W8" i="49"/>
  <c r="W220" i="64" s="1"/>
  <c r="W219" i="64" s="1"/>
  <c r="W106" i="57"/>
  <c r="W105" i="57" s="1"/>
  <c r="W111" i="56"/>
  <c r="W175" i="56"/>
  <c r="W165" i="58"/>
  <c r="W355" i="72" s="1"/>
  <c r="W354" i="72" s="1"/>
  <c r="W351" i="72" s="1"/>
  <c r="W12" i="46"/>
  <c r="W46" i="46"/>
  <c r="W77" i="46"/>
  <c r="W109" i="46"/>
  <c r="W140" i="46"/>
  <c r="W145" i="65"/>
  <c r="W405" i="65"/>
  <c r="W404" i="65" s="1"/>
  <c r="W337" i="66"/>
  <c r="W99" i="70"/>
  <c r="W98" i="70" s="1"/>
  <c r="W12" i="56"/>
  <c r="W67" i="49"/>
  <c r="W198" i="67" s="1"/>
  <c r="W197" i="67" s="1"/>
  <c r="W13" i="46"/>
  <c r="W47" i="46"/>
  <c r="W62" i="44"/>
  <c r="W338" i="66"/>
  <c r="W4" i="7"/>
  <c r="W3" i="7" s="1"/>
  <c r="W48" i="59"/>
  <c r="W390" i="66" s="1"/>
  <c r="W389" i="66" s="1"/>
  <c r="W79" i="56"/>
  <c r="W14" i="46"/>
  <c r="W48" i="49"/>
  <c r="W198" i="66" s="1"/>
  <c r="W197" i="66" s="1"/>
  <c r="W79" i="46"/>
  <c r="W339" i="66"/>
  <c r="W151" i="72"/>
  <c r="W16" i="36"/>
  <c r="W17" i="36" s="1"/>
  <c r="W109" i="29"/>
  <c r="W122" i="29" s="1"/>
  <c r="W6" i="12"/>
  <c r="W129" i="49"/>
  <c r="W198" i="70" s="1"/>
  <c r="W197" i="70" s="1"/>
  <c r="W15" i="46"/>
  <c r="W89" i="42"/>
  <c r="W75" i="64"/>
  <c r="W139" i="67"/>
  <c r="W118" i="67"/>
  <c r="W16" i="32"/>
  <c r="W17" i="32" s="1"/>
  <c r="W43" i="57"/>
  <c r="W143" i="57"/>
  <c r="W50" i="56"/>
  <c r="W16" i="46"/>
  <c r="W92" i="42"/>
  <c r="W76" i="64"/>
  <c r="W70" i="65"/>
  <c r="W115" i="72"/>
  <c r="W138" i="70"/>
  <c r="W28" i="10"/>
  <c r="W110" i="29"/>
  <c r="W123" i="29" s="1"/>
  <c r="W98" i="6"/>
  <c r="W119" i="6" s="1"/>
  <c r="W20" i="29"/>
  <c r="W7" i="29" s="1"/>
  <c r="W27" i="18"/>
  <c r="W8" i="10"/>
  <c r="W8" i="13"/>
  <c r="W51" i="56"/>
  <c r="W84" i="56"/>
  <c r="W116" i="56"/>
  <c r="W7" i="54"/>
  <c r="W3" i="54" s="1"/>
  <c r="W17" i="46"/>
  <c r="W93" i="42"/>
  <c r="W77" i="64"/>
  <c r="W216" i="64"/>
  <c r="W333" i="65"/>
  <c r="W134" i="71"/>
  <c r="W185" i="68"/>
  <c r="W161" i="60"/>
  <c r="W99" i="6"/>
  <c r="W153" i="6" s="1"/>
  <c r="W21" i="29"/>
  <c r="W8" i="29" s="1"/>
  <c r="W29" i="14"/>
  <c r="W52" i="56"/>
  <c r="W125" i="48"/>
  <c r="W96" i="42"/>
  <c r="W78" i="64"/>
  <c r="W290" i="66"/>
  <c r="W331" i="72"/>
  <c r="W118" i="69"/>
  <c r="W137" i="69" s="1"/>
  <c r="W291" i="69"/>
  <c r="W294" i="69"/>
  <c r="W332" i="69" s="1"/>
  <c r="W67" i="67"/>
  <c r="W68" i="67"/>
  <c r="W338" i="67"/>
  <c r="W148" i="70"/>
  <c r="W168" i="68"/>
  <c r="W339" i="67"/>
  <c r="W151" i="71"/>
  <c r="W149" i="70"/>
  <c r="W332" i="70"/>
  <c r="W169" i="68"/>
  <c r="W340" i="67"/>
  <c r="W150" i="70"/>
  <c r="W333" i="70"/>
  <c r="W175" i="67"/>
  <c r="W341" i="67"/>
  <c r="W342" i="67"/>
  <c r="W339" i="69"/>
  <c r="W340" i="69"/>
  <c r="W344" i="67"/>
  <c r="W142" i="66"/>
  <c r="W145" i="72"/>
  <c r="W81" i="68"/>
  <c r="W345" i="67"/>
  <c r="W143" i="50"/>
  <c r="W143" i="47"/>
  <c r="W18" i="46"/>
  <c r="W110" i="49"/>
  <c r="W198" i="69" s="1"/>
  <c r="W197" i="69" s="1"/>
  <c r="W172" i="46"/>
  <c r="W143" i="66"/>
  <c r="W146" i="72"/>
  <c r="W50" i="46"/>
  <c r="W111" i="46"/>
  <c r="W173" i="46"/>
  <c r="W155" i="64"/>
  <c r="W165" i="64"/>
  <c r="W366" i="64"/>
  <c r="W375" i="64"/>
  <c r="W205" i="71"/>
  <c r="W333" i="71"/>
  <c r="W165" i="59"/>
  <c r="W373" i="72" s="1"/>
  <c r="W372" i="72" s="1"/>
  <c r="W369" i="72" s="1"/>
  <c r="W20" i="46"/>
  <c r="W51" i="46"/>
  <c r="W174" i="46"/>
  <c r="W29" i="48"/>
  <c r="W179" i="65" s="1"/>
  <c r="W178" i="65" s="1"/>
  <c r="W135" i="42"/>
  <c r="W157" i="64"/>
  <c r="W166" i="64"/>
  <c r="W367" i="64"/>
  <c r="W376" i="64"/>
  <c r="W148" i="72"/>
  <c r="W67" i="70"/>
  <c r="W21" i="46"/>
  <c r="W52" i="46"/>
  <c r="W84" i="46"/>
  <c r="W145" i="46"/>
  <c r="W73" i="42"/>
  <c r="W136" i="42"/>
  <c r="W158" i="64"/>
  <c r="W167" i="64"/>
  <c r="W377" i="64"/>
  <c r="W149" i="72"/>
  <c r="W155" i="70"/>
  <c r="W141" i="69"/>
  <c r="W82" i="50"/>
  <c r="W81" i="50" s="1"/>
  <c r="W44" i="47"/>
  <c r="W43" i="47" s="1"/>
  <c r="W22" i="46"/>
  <c r="W74" i="42"/>
  <c r="W159" i="64"/>
  <c r="W168" i="64"/>
  <c r="W369" i="64"/>
  <c r="W378" i="64"/>
  <c r="W325" i="72"/>
  <c r="W54" i="46"/>
  <c r="W86" i="49"/>
  <c r="W243" i="68" s="1"/>
  <c r="W242" i="68" s="1"/>
  <c r="W147" i="49"/>
  <c r="W191" i="71" s="1"/>
  <c r="W190" i="71" s="1"/>
  <c r="W187" i="71" s="1"/>
  <c r="W154" i="46"/>
  <c r="W160" i="64"/>
  <c r="W169" i="64"/>
  <c r="W370" i="64"/>
  <c r="W379" i="64"/>
  <c r="W138" i="65"/>
  <c r="W326" i="72"/>
  <c r="W139" i="71"/>
  <c r="W95" i="46"/>
  <c r="W161" i="64"/>
  <c r="W371" i="64"/>
  <c r="W380" i="64"/>
  <c r="W139" i="65"/>
  <c r="W327" i="72"/>
  <c r="W140" i="71"/>
  <c r="W56" i="46"/>
  <c r="W372" i="64"/>
  <c r="W141" i="65"/>
  <c r="W67" i="72"/>
  <c r="W328" i="72"/>
  <c r="W141" i="71"/>
  <c r="W27" i="46"/>
  <c r="W150" i="46"/>
  <c r="W142" i="65"/>
  <c r="W329" i="72"/>
  <c r="W142" i="71"/>
  <c r="W387" i="71"/>
  <c r="W172" i="56"/>
  <c r="W36" i="46"/>
  <c r="W88" i="42"/>
  <c r="W69" i="65"/>
  <c r="W143" i="65"/>
  <c r="W330" i="72"/>
  <c r="W143" i="71"/>
  <c r="W148" i="69"/>
  <c r="W138" i="67"/>
  <c r="W279" i="71"/>
  <c r="W318" i="71"/>
  <c r="W309" i="69"/>
  <c r="W140" i="66"/>
  <c r="W140" i="69"/>
  <c r="W279" i="72"/>
  <c r="W318" i="72"/>
  <c r="W313" i="66"/>
  <c r="W291" i="70"/>
  <c r="W290" i="70" s="1"/>
  <c r="W141" i="70"/>
  <c r="W331" i="69"/>
  <c r="W151" i="69"/>
  <c r="W117" i="70"/>
  <c r="W147" i="72"/>
  <c r="W147" i="71"/>
  <c r="W343" i="67"/>
  <c r="W332" i="65"/>
  <c r="W121" i="65"/>
  <c r="W343" i="65"/>
  <c r="W114" i="64"/>
  <c r="W156" i="64" s="1"/>
  <c r="W154" i="64"/>
  <c r="W131" i="64"/>
  <c r="W343" i="64"/>
  <c r="W7" i="58"/>
  <c r="W128" i="59"/>
  <c r="W124" i="59" s="1"/>
  <c r="W66" i="59"/>
  <c r="W7" i="59"/>
  <c r="W3" i="59" s="1"/>
  <c r="W128" i="58"/>
  <c r="W162" i="56"/>
  <c r="W161" i="54"/>
  <c r="W66" i="58"/>
  <c r="W62" i="58" s="1"/>
  <c r="W8" i="56"/>
  <c r="W67" i="56"/>
  <c r="W165" i="46"/>
  <c r="W128" i="55"/>
  <c r="W48" i="46"/>
  <c r="W8" i="48"/>
  <c r="W199" i="64" s="1"/>
  <c r="W198" i="64" s="1"/>
  <c r="W194" i="64" s="1"/>
  <c r="W67" i="48"/>
  <c r="W179" i="67" s="1"/>
  <c r="W178" i="67" s="1"/>
  <c r="W129" i="56"/>
  <c r="W100" i="56"/>
  <c r="W110" i="46"/>
  <c r="W64" i="56"/>
  <c r="W129" i="48"/>
  <c r="W179" i="70" s="1"/>
  <c r="W178" i="70" s="1"/>
  <c r="W162" i="46"/>
  <c r="W164" i="55"/>
  <c r="W164" i="56" s="1"/>
  <c r="W5" i="56"/>
  <c r="W47" i="55"/>
  <c r="W47" i="56" s="1"/>
  <c r="W86" i="46"/>
  <c r="W109" i="55"/>
  <c r="W146" i="54"/>
  <c r="W143" i="54" s="1"/>
  <c r="W7" i="45"/>
  <c r="W66" i="45"/>
  <c r="W125" i="45"/>
  <c r="W162" i="6"/>
  <c r="W161" i="6"/>
  <c r="W14" i="7"/>
  <c r="W113" i="6"/>
  <c r="W114" i="6"/>
  <c r="W20" i="25"/>
  <c r="W17" i="20"/>
  <c r="W5" i="14"/>
  <c r="W159" i="6"/>
  <c r="W21" i="25"/>
  <c r="W20" i="24"/>
  <c r="W17" i="19"/>
  <c r="W5" i="13"/>
  <c r="W4" i="9"/>
  <c r="W115" i="6"/>
  <c r="W18" i="6"/>
  <c r="W18" i="29"/>
  <c r="W21" i="24"/>
  <c r="W22" i="21"/>
  <c r="W6" i="13"/>
  <c r="W7" i="10"/>
  <c r="W160" i="6"/>
  <c r="W19" i="29"/>
  <c r="W6" i="29" s="1"/>
  <c r="W20" i="23"/>
  <c r="W5" i="12"/>
  <c r="W4" i="8"/>
  <c r="W22" i="6"/>
  <c r="W24" i="21"/>
  <c r="W9" i="10"/>
  <c r="W153" i="64" l="1"/>
  <c r="W193" i="69"/>
  <c r="W164" i="49"/>
  <c r="W161" i="49" s="1"/>
  <c r="W214" i="68"/>
  <c r="W81" i="54"/>
  <c r="W23" i="26"/>
  <c r="W424" i="72"/>
  <c r="W406" i="72"/>
  <c r="W424" i="71"/>
  <c r="W162" i="63"/>
  <c r="W144" i="63"/>
  <c r="W144" i="62"/>
  <c r="W144" i="61"/>
  <c r="W23" i="15"/>
  <c r="W242" i="72"/>
  <c r="W224" i="71"/>
  <c r="W162" i="53"/>
  <c r="W162" i="52"/>
  <c r="W162" i="51"/>
  <c r="W409" i="68"/>
  <c r="W174" i="65"/>
  <c r="W124" i="58"/>
  <c r="W193" i="67"/>
  <c r="W365" i="64"/>
  <c r="W238" i="68"/>
  <c r="W316" i="71"/>
  <c r="W364" i="64"/>
  <c r="W315" i="71"/>
  <c r="W23" i="16"/>
  <c r="W23" i="27"/>
  <c r="W122" i="6"/>
  <c r="W17" i="13"/>
  <c r="W121" i="6"/>
  <c r="W3" i="58"/>
  <c r="W26" i="26"/>
  <c r="W162" i="62"/>
  <c r="W162" i="61"/>
  <c r="W442" i="72"/>
  <c r="W406" i="71"/>
  <c r="W442" i="71"/>
  <c r="W12" i="15"/>
  <c r="W224" i="72"/>
  <c r="W260" i="72"/>
  <c r="W144" i="51"/>
  <c r="W242" i="71"/>
  <c r="W260" i="71"/>
  <c r="W144" i="52"/>
  <c r="W144" i="53"/>
  <c r="W143" i="56"/>
  <c r="W109" i="56"/>
  <c r="W385" i="69"/>
  <c r="W44" i="46"/>
  <c r="W174" i="66"/>
  <c r="W4" i="46"/>
  <c r="W456" i="68"/>
  <c r="W143" i="46"/>
  <c r="W109" i="48"/>
  <c r="W105" i="48" s="1"/>
  <c r="W81" i="58"/>
  <c r="W62" i="55"/>
  <c r="W82" i="56"/>
  <c r="W63" i="56"/>
  <c r="W4" i="21"/>
  <c r="W27" i="12"/>
  <c r="W373" i="71"/>
  <c r="W372" i="71" s="1"/>
  <c r="W369" i="71" s="1"/>
  <c r="W17" i="10"/>
  <c r="W329" i="65"/>
  <c r="W87" i="6"/>
  <c r="W137" i="65"/>
  <c r="W385" i="65"/>
  <c r="W193" i="65"/>
  <c r="W105" i="46"/>
  <c r="W106" i="46"/>
  <c r="W28" i="49"/>
  <c r="W24" i="49" s="1"/>
  <c r="W193" i="66"/>
  <c r="W62" i="59"/>
  <c r="W25" i="46"/>
  <c r="W24" i="55"/>
  <c r="W24" i="56" s="1"/>
  <c r="W118" i="68"/>
  <c r="W166" i="68" s="1"/>
  <c r="W3" i="55"/>
  <c r="W3" i="56" s="1"/>
  <c r="W32" i="26"/>
  <c r="W385" i="66"/>
  <c r="W193" i="70"/>
  <c r="W408" i="68"/>
  <c r="W17" i="16"/>
  <c r="W24" i="16"/>
  <c r="W28" i="15"/>
  <c r="W97" i="72"/>
  <c r="W133" i="72" s="1"/>
  <c r="W24" i="59"/>
  <c r="W62" i="54"/>
  <c r="W19" i="16"/>
  <c r="W14" i="24"/>
  <c r="W14" i="27" s="1"/>
  <c r="W27" i="25"/>
  <c r="W27" i="28" s="1"/>
  <c r="W366" i="66"/>
  <c r="W137" i="70"/>
  <c r="W3" i="22"/>
  <c r="W43" i="46"/>
  <c r="W3" i="11"/>
  <c r="W3" i="14" s="1"/>
  <c r="W137" i="66"/>
  <c r="W290" i="67"/>
  <c r="W328" i="67" s="1"/>
  <c r="W12" i="16"/>
  <c r="W174" i="70"/>
  <c r="W82" i="46"/>
  <c r="W106" i="56"/>
  <c r="W111" i="6"/>
  <c r="W141" i="6" s="1"/>
  <c r="W164" i="48"/>
  <c r="W161" i="48" s="1"/>
  <c r="W90" i="6"/>
  <c r="W16" i="23"/>
  <c r="W15" i="23" s="1"/>
  <c r="W15" i="26" s="1"/>
  <c r="W110" i="6"/>
  <c r="W164" i="6" s="1"/>
  <c r="W4" i="23"/>
  <c r="W4" i="26" s="1"/>
  <c r="W8" i="52"/>
  <c r="W7" i="52" s="1"/>
  <c r="W91" i="6"/>
  <c r="W88" i="6"/>
  <c r="W17" i="14"/>
  <c r="W17" i="17" s="1"/>
  <c r="W215" i="64"/>
  <c r="W27" i="10"/>
  <c r="W109" i="49"/>
  <c r="W105" i="49" s="1"/>
  <c r="W161" i="46"/>
  <c r="W66" i="56"/>
  <c r="W4" i="24"/>
  <c r="W4" i="27" s="1"/>
  <c r="W25" i="56"/>
  <c r="W4" i="25"/>
  <c r="W4" i="28" s="1"/>
  <c r="W81" i="46"/>
  <c r="W18" i="32"/>
  <c r="W47" i="58"/>
  <c r="W43" i="58" s="1"/>
  <c r="W164" i="59"/>
  <c r="W161" i="59" s="1"/>
  <c r="W7" i="56"/>
  <c r="W105" i="54"/>
  <c r="W48" i="61"/>
  <c r="W47" i="61" s="1"/>
  <c r="W67" i="62"/>
  <c r="W66" i="62" s="1"/>
  <c r="W142" i="6"/>
  <c r="W21" i="16"/>
  <c r="W138" i="6"/>
  <c r="W5" i="17"/>
  <c r="W8" i="15"/>
  <c r="W9" i="26"/>
  <c r="W19" i="15"/>
  <c r="W25" i="16"/>
  <c r="W30" i="17"/>
  <c r="W110" i="52"/>
  <c r="W109" i="52" s="1"/>
  <c r="W7" i="26"/>
  <c r="W28" i="17"/>
  <c r="W10" i="15"/>
  <c r="W18" i="28"/>
  <c r="W18" i="17"/>
  <c r="W22" i="16"/>
  <c r="W28" i="16"/>
  <c r="W30" i="16"/>
  <c r="W165" i="52"/>
  <c r="W164" i="52" s="1"/>
  <c r="W5" i="26"/>
  <c r="W5" i="16"/>
  <c r="W25" i="27"/>
  <c r="W8" i="17"/>
  <c r="W5" i="27"/>
  <c r="W21" i="17"/>
  <c r="W20" i="15"/>
  <c r="W29" i="15"/>
  <c r="W22" i="15"/>
  <c r="W129" i="61"/>
  <c r="W128" i="61" s="1"/>
  <c r="W129" i="52"/>
  <c r="W128" i="52" s="1"/>
  <c r="W110" i="51"/>
  <c r="W109" i="51" s="1"/>
  <c r="W28" i="26"/>
  <c r="W11" i="27"/>
  <c r="W20" i="16"/>
  <c r="W21" i="15"/>
  <c r="W31" i="15"/>
  <c r="W26" i="15"/>
  <c r="W29" i="51"/>
  <c r="W28" i="51" s="1"/>
  <c r="W27" i="15"/>
  <c r="W7" i="17"/>
  <c r="W12" i="27"/>
  <c r="W18" i="15"/>
  <c r="W18" i="16"/>
  <c r="W134" i="6"/>
  <c r="W31" i="16"/>
  <c r="W29" i="52"/>
  <c r="W28" i="52" s="1"/>
  <c r="W165" i="62"/>
  <c r="W164" i="62" s="1"/>
  <c r="W25" i="26"/>
  <c r="W14" i="26"/>
  <c r="W18" i="27"/>
  <c r="W135" i="6"/>
  <c r="W24" i="15"/>
  <c r="W26" i="16"/>
  <c r="W27" i="14"/>
  <c r="W27" i="17" s="1"/>
  <c r="W136" i="70"/>
  <c r="W290" i="69"/>
  <c r="W328" i="69" s="1"/>
  <c r="W105" i="55"/>
  <c r="W146" i="56"/>
  <c r="W27" i="23"/>
  <c r="W27" i="26" s="1"/>
  <c r="W43" i="55"/>
  <c r="W43" i="56" s="1"/>
  <c r="W17" i="25"/>
  <c r="W17" i="28" s="1"/>
  <c r="W86" i="62"/>
  <c r="W485" i="68"/>
  <c r="W484" i="68" s="1"/>
  <c r="W480" i="68" s="1"/>
  <c r="W115" i="71"/>
  <c r="W147" i="61"/>
  <c r="W355" i="71"/>
  <c r="W354" i="71" s="1"/>
  <c r="W351" i="71" s="1"/>
  <c r="W146" i="58"/>
  <c r="W143" i="58" s="1"/>
  <c r="W29" i="62"/>
  <c r="W24" i="26"/>
  <c r="W24" i="27"/>
  <c r="W22" i="27"/>
  <c r="W11" i="16"/>
  <c r="W44" i="56"/>
  <c r="W6" i="28"/>
  <c r="W22" i="26"/>
  <c r="W10" i="16"/>
  <c r="W30" i="27"/>
  <c r="W27" i="21"/>
  <c r="W32" i="27"/>
  <c r="W86" i="61"/>
  <c r="W7" i="16"/>
  <c r="W97" i="6"/>
  <c r="W44" i="6"/>
  <c r="W53" i="6" s="1"/>
  <c r="W166" i="6"/>
  <c r="W28" i="48"/>
  <c r="W24" i="48" s="1"/>
  <c r="W85" i="59"/>
  <c r="W81" i="59" s="1"/>
  <c r="W7" i="15"/>
  <c r="W24" i="45"/>
  <c r="W24" i="46" s="1"/>
  <c r="W29" i="61"/>
  <c r="W26" i="27"/>
  <c r="W28" i="28"/>
  <c r="W7" i="28"/>
  <c r="W8" i="26"/>
  <c r="W329" i="69"/>
  <c r="W156" i="6"/>
  <c r="W130" i="6"/>
  <c r="W29" i="27"/>
  <c r="W147" i="62"/>
  <c r="W13" i="16"/>
  <c r="W138" i="29"/>
  <c r="W18" i="33"/>
  <c r="W13" i="29"/>
  <c r="W25" i="29"/>
  <c r="W29" i="28"/>
  <c r="W47" i="48"/>
  <c r="W43" i="48" s="1"/>
  <c r="W31" i="27"/>
  <c r="W48" i="52"/>
  <c r="W31" i="26"/>
  <c r="W47" i="59"/>
  <c r="W43" i="59" s="1"/>
  <c r="W129" i="6"/>
  <c r="W137" i="29"/>
  <c r="W137" i="67"/>
  <c r="W117" i="67"/>
  <c r="W136" i="67" s="1"/>
  <c r="W5" i="28"/>
  <c r="W8" i="62"/>
  <c r="W27" i="13"/>
  <c r="W27" i="16" s="1"/>
  <c r="W128" i="6"/>
  <c r="W19" i="26"/>
  <c r="W20" i="17"/>
  <c r="W47" i="49"/>
  <c r="W43" i="49" s="1"/>
  <c r="W8" i="16"/>
  <c r="W136" i="29"/>
  <c r="W165" i="61"/>
  <c r="W146" i="49"/>
  <c r="W143" i="49" s="1"/>
  <c r="W147" i="51"/>
  <c r="W13" i="15"/>
  <c r="W297" i="72"/>
  <c r="W315" i="72" s="1"/>
  <c r="W316" i="72"/>
  <c r="W8" i="28"/>
  <c r="W117" i="69"/>
  <c r="W9" i="15"/>
  <c r="W30" i="26"/>
  <c r="W32" i="16"/>
  <c r="W147" i="52"/>
  <c r="W164" i="58"/>
  <c r="W161" i="58" s="1"/>
  <c r="W86" i="52"/>
  <c r="W146" i="48"/>
  <c r="W143" i="48" s="1"/>
  <c r="W136" i="66"/>
  <c r="W120" i="6"/>
  <c r="W19" i="27"/>
  <c r="W6" i="26"/>
  <c r="W165" i="51"/>
  <c r="W152" i="6"/>
  <c r="W29" i="26"/>
  <c r="W32" i="15"/>
  <c r="W110" i="61"/>
  <c r="W66" i="49"/>
  <c r="W62" i="49" s="1"/>
  <c r="W85" i="49"/>
  <c r="W81" i="49" s="1"/>
  <c r="W9" i="16"/>
  <c r="W10" i="26"/>
  <c r="W6" i="17"/>
  <c r="W20" i="28"/>
  <c r="W48" i="62"/>
  <c r="W137" i="6"/>
  <c r="W174" i="67"/>
  <c r="W8" i="27"/>
  <c r="W27" i="24"/>
  <c r="W27" i="27" s="1"/>
  <c r="W29" i="16"/>
  <c r="W11" i="15"/>
  <c r="W13" i="27"/>
  <c r="W17" i="15"/>
  <c r="W67" i="52"/>
  <c r="W13" i="26"/>
  <c r="W20" i="6"/>
  <c r="W48" i="51"/>
  <c r="W18" i="26"/>
  <c r="W10" i="27"/>
  <c r="W146" i="6"/>
  <c r="W21" i="26"/>
  <c r="W16" i="12"/>
  <c r="W15" i="12" s="1"/>
  <c r="W15" i="15" s="1"/>
  <c r="W19" i="28"/>
  <c r="W131" i="6"/>
  <c r="W86" i="51"/>
  <c r="W20" i="27"/>
  <c r="W6" i="27"/>
  <c r="W129" i="62"/>
  <c r="W30" i="15"/>
  <c r="W12" i="26"/>
  <c r="W11" i="26"/>
  <c r="W28" i="27"/>
  <c r="W7" i="27"/>
  <c r="W132" i="6"/>
  <c r="W67" i="61"/>
  <c r="W85" i="48"/>
  <c r="W81" i="48" s="1"/>
  <c r="W309" i="65"/>
  <c r="W328" i="65" s="1"/>
  <c r="W6" i="15"/>
  <c r="W81" i="55"/>
  <c r="W81" i="56" s="1"/>
  <c r="W109" i="58"/>
  <c r="W105" i="58" s="1"/>
  <c r="W371" i="69"/>
  <c r="W370" i="69" s="1"/>
  <c r="W366" i="69" s="1"/>
  <c r="W10" i="29"/>
  <c r="W22" i="29"/>
  <c r="W21" i="28"/>
  <c r="W25" i="15"/>
  <c r="W8" i="61"/>
  <c r="W29" i="17"/>
  <c r="W5" i="15"/>
  <c r="W20" i="26"/>
  <c r="W4" i="14"/>
  <c r="W4" i="17" s="1"/>
  <c r="W16" i="13"/>
  <c r="W16" i="16" s="1"/>
  <c r="W6" i="16"/>
  <c r="W21" i="27"/>
  <c r="W9" i="27"/>
  <c r="W19" i="17"/>
  <c r="W136" i="6"/>
  <c r="W7" i="49"/>
  <c r="W3" i="49" s="1"/>
  <c r="W128" i="49"/>
  <c r="W124" i="49" s="1"/>
  <c r="W110" i="62"/>
  <c r="W144" i="29"/>
  <c r="W141" i="29"/>
  <c r="W30" i="28"/>
  <c r="W332" i="66"/>
  <c r="W309" i="66"/>
  <c r="W328" i="66" s="1"/>
  <c r="W329" i="70"/>
  <c r="W328" i="70"/>
  <c r="W117" i="65"/>
  <c r="W136" i="65" s="1"/>
  <c r="W140" i="65"/>
  <c r="W110" i="64"/>
  <c r="W152" i="64" s="1"/>
  <c r="W128" i="56"/>
  <c r="W124" i="55"/>
  <c r="W124" i="56" s="1"/>
  <c r="W125" i="46"/>
  <c r="W124" i="45"/>
  <c r="W124" i="46" s="1"/>
  <c r="W129" i="51"/>
  <c r="W128" i="48"/>
  <c r="W124" i="48" s="1"/>
  <c r="W8" i="51"/>
  <c r="W7" i="48"/>
  <c r="W3" i="48" s="1"/>
  <c r="W66" i="46"/>
  <c r="W62" i="45"/>
  <c r="W62" i="46" s="1"/>
  <c r="W7" i="46"/>
  <c r="W3" i="45"/>
  <c r="W161" i="55"/>
  <c r="W161" i="56" s="1"/>
  <c r="W67" i="51"/>
  <c r="W66" i="48"/>
  <c r="W62" i="48" s="1"/>
  <c r="W3" i="8"/>
  <c r="W4" i="12"/>
  <c r="W4" i="15" s="1"/>
  <c r="W15" i="24"/>
  <c r="W15" i="27" s="1"/>
  <c r="W16" i="27"/>
  <c r="W14" i="12"/>
  <c r="W14" i="15" s="1"/>
  <c r="W14" i="13"/>
  <c r="W14" i="16" s="1"/>
  <c r="W167" i="6"/>
  <c r="W143" i="6"/>
  <c r="W3" i="9"/>
  <c r="W4" i="13"/>
  <c r="W4" i="16" s="1"/>
  <c r="W4" i="10"/>
  <c r="W17" i="29"/>
  <c r="W5" i="29"/>
  <c r="W144" i="6"/>
  <c r="W168" i="6"/>
  <c r="W3" i="19"/>
  <c r="W17" i="23"/>
  <c r="W17" i="26" s="1"/>
  <c r="W17" i="21"/>
  <c r="W17" i="24"/>
  <c r="W17" i="27" s="1"/>
  <c r="W3" i="20"/>
  <c r="W145" i="6"/>
  <c r="W169" i="6"/>
  <c r="W63" i="53" l="1"/>
  <c r="W335" i="68"/>
  <c r="W512" i="64"/>
  <c r="W511" i="64" s="1"/>
  <c r="W255" i="65"/>
  <c r="W254" i="65" s="1"/>
  <c r="W236" i="65"/>
  <c r="W235" i="65" s="1"/>
  <c r="W255" i="70"/>
  <c r="W254" i="70" s="1"/>
  <c r="W424" i="65"/>
  <c r="W165" i="6"/>
  <c r="W443" i="66"/>
  <c r="W62" i="56"/>
  <c r="W236" i="69"/>
  <c r="W235" i="69" s="1"/>
  <c r="W125" i="52"/>
  <c r="W124" i="52" s="1"/>
  <c r="W283" i="64"/>
  <c r="W282" i="64" s="1"/>
  <c r="W255" i="69"/>
  <c r="W254" i="69" s="1"/>
  <c r="W300" i="64"/>
  <c r="W299" i="64" s="1"/>
  <c r="W447" i="67"/>
  <c r="W446" i="67" s="1"/>
  <c r="W428" i="70"/>
  <c r="W427" i="70" s="1"/>
  <c r="W4" i="52"/>
  <c r="W3" i="52" s="1"/>
  <c r="W44" i="62"/>
  <c r="W3" i="25"/>
  <c r="W3" i="28" s="1"/>
  <c r="W4" i="53"/>
  <c r="W3" i="53" s="1"/>
  <c r="W44" i="51"/>
  <c r="W44" i="52"/>
  <c r="W251" i="67"/>
  <c r="W443" i="69"/>
  <c r="W462" i="69"/>
  <c r="W461" i="69" s="1"/>
  <c r="W424" i="67"/>
  <c r="W427" i="72"/>
  <c r="W426" i="72" s="1"/>
  <c r="W423" i="72" s="1"/>
  <c r="W232" i="67"/>
  <c r="W270" i="69"/>
  <c r="W269" i="69" s="1"/>
  <c r="W63" i="52"/>
  <c r="W15" i="13"/>
  <c r="W15" i="16" s="1"/>
  <c r="W259" i="71"/>
  <c r="W245" i="72"/>
  <c r="W244" i="72" s="1"/>
  <c r="W241" i="72" s="1"/>
  <c r="W232" i="70"/>
  <c r="W140" i="6"/>
  <c r="W63" i="51"/>
  <c r="W16" i="26"/>
  <c r="W428" i="66"/>
  <c r="W427" i="66" s="1"/>
  <c r="W105" i="56"/>
  <c r="W270" i="70"/>
  <c r="W269" i="70" s="1"/>
  <c r="W82" i="53"/>
  <c r="W81" i="53" s="1"/>
  <c r="W441" i="72"/>
  <c r="W16" i="29"/>
  <c r="W270" i="67"/>
  <c r="W269" i="67" s="1"/>
  <c r="W106" i="63"/>
  <c r="W105" i="63" s="1"/>
  <c r="W125" i="53"/>
  <c r="W124" i="53" s="1"/>
  <c r="W232" i="66"/>
  <c r="W143" i="63"/>
  <c r="W4" i="62"/>
  <c r="W63" i="63"/>
  <c r="W62" i="63" s="1"/>
  <c r="W82" i="51"/>
  <c r="W63" i="61"/>
  <c r="W62" i="53"/>
  <c r="W4" i="61"/>
  <c r="W553" i="68"/>
  <c r="W25" i="63"/>
  <c r="W24" i="63" s="1"/>
  <c r="W443" i="65"/>
  <c r="W270" i="66"/>
  <c r="W269" i="66" s="1"/>
  <c r="W334" i="68"/>
  <c r="W25" i="61"/>
  <c r="W4" i="63"/>
  <c r="W3" i="63" s="1"/>
  <c r="W28" i="62"/>
  <c r="W447" i="65"/>
  <c r="W446" i="65" s="1"/>
  <c r="W7" i="62"/>
  <c r="W495" i="64"/>
  <c r="W494" i="64" s="1"/>
  <c r="W85" i="61"/>
  <c r="W533" i="68"/>
  <c r="W532" i="68" s="1"/>
  <c r="W143" i="53"/>
  <c r="W44" i="53"/>
  <c r="W43" i="53" s="1"/>
  <c r="W146" i="61"/>
  <c r="W143" i="61" s="1"/>
  <c r="W409" i="71"/>
  <c r="W408" i="71" s="1"/>
  <c r="W405" i="71" s="1"/>
  <c r="W161" i="63"/>
  <c r="W251" i="65"/>
  <c r="W82" i="52"/>
  <c r="W133" i="71"/>
  <c r="W491" i="64"/>
  <c r="W63" i="62"/>
  <c r="W62" i="62" s="1"/>
  <c r="W106" i="61"/>
  <c r="W7" i="51"/>
  <c r="W262" i="64"/>
  <c r="W261" i="64" s="1"/>
  <c r="W140" i="29"/>
  <c r="W9" i="29"/>
  <c r="W259" i="72"/>
  <c r="W151" i="6"/>
  <c r="W118" i="6"/>
  <c r="W127" i="6"/>
  <c r="W470" i="64"/>
  <c r="W85" i="62"/>
  <c r="W557" i="68"/>
  <c r="W556" i="68" s="1"/>
  <c r="W128" i="51"/>
  <c r="W236" i="70"/>
  <c r="W235" i="70" s="1"/>
  <c r="W82" i="62"/>
  <c r="W25" i="62"/>
  <c r="W136" i="69"/>
  <c r="W16" i="15"/>
  <c r="W47" i="62"/>
  <c r="W447" i="66"/>
  <c r="W446" i="66" s="1"/>
  <c r="W7" i="61"/>
  <c r="W474" i="64"/>
  <c r="W473" i="64" s="1"/>
  <c r="W462" i="65"/>
  <c r="W461" i="65" s="1"/>
  <c r="W128" i="62"/>
  <c r="W447" i="70"/>
  <c r="W446" i="70" s="1"/>
  <c r="W3" i="23"/>
  <c r="W47" i="52"/>
  <c r="W255" i="66"/>
  <c r="W254" i="66" s="1"/>
  <c r="W47" i="51"/>
  <c r="W236" i="66"/>
  <c r="W235" i="66" s="1"/>
  <c r="W251" i="69"/>
  <c r="W146" i="51"/>
  <c r="W143" i="51" s="1"/>
  <c r="W227" i="71"/>
  <c r="W226" i="71" s="1"/>
  <c r="W223" i="71" s="1"/>
  <c r="W125" i="62"/>
  <c r="W529" i="68"/>
  <c r="W258" i="64"/>
  <c r="W96" i="6"/>
  <c r="W58" i="6"/>
  <c r="W57" i="6"/>
  <c r="W52" i="6"/>
  <c r="W54" i="6"/>
  <c r="W55" i="6"/>
  <c r="W56" i="6"/>
  <c r="W441" i="71"/>
  <c r="W577" i="68"/>
  <c r="W576" i="68" s="1"/>
  <c r="W424" i="70"/>
  <c r="W164" i="61"/>
  <c r="W161" i="61" s="1"/>
  <c r="W409" i="72"/>
  <c r="W408" i="72" s="1"/>
  <c r="W405" i="72" s="1"/>
  <c r="W251" i="70"/>
  <c r="W106" i="53"/>
  <c r="W105" i="53" s="1"/>
  <c r="W106" i="52"/>
  <c r="W105" i="52" s="1"/>
  <c r="W443" i="70"/>
  <c r="W443" i="67"/>
  <c r="W232" i="65"/>
  <c r="W231" i="65" s="1"/>
  <c r="W161" i="53"/>
  <c r="W424" i="69"/>
  <c r="W279" i="64"/>
  <c r="W109" i="62"/>
  <c r="W447" i="69"/>
  <c r="W446" i="69" s="1"/>
  <c r="W28" i="61"/>
  <c r="W428" i="65"/>
  <c r="W427" i="65" s="1"/>
  <c r="W125" i="51"/>
  <c r="W82" i="63"/>
  <c r="W81" i="63" s="1"/>
  <c r="W462" i="66"/>
  <c r="W461" i="66" s="1"/>
  <c r="W146" i="62"/>
  <c r="W143" i="62" s="1"/>
  <c r="W427" i="71"/>
  <c r="W426" i="71" s="1"/>
  <c r="W423" i="71" s="1"/>
  <c r="W161" i="62"/>
  <c r="W66" i="51"/>
  <c r="W236" i="67"/>
  <c r="W235" i="67" s="1"/>
  <c r="W85" i="52"/>
  <c r="W315" i="68"/>
  <c r="W314" i="68" s="1"/>
  <c r="W44" i="63"/>
  <c r="W43" i="63" s="1"/>
  <c r="W125" i="61"/>
  <c r="W124" i="61" s="1"/>
  <c r="W462" i="67"/>
  <c r="W461" i="67" s="1"/>
  <c r="W109" i="61"/>
  <c r="W428" i="69"/>
  <c r="W427" i="69" s="1"/>
  <c r="W25" i="51"/>
  <c r="W24" i="51" s="1"/>
  <c r="W12" i="29"/>
  <c r="W143" i="29"/>
  <c r="W66" i="52"/>
  <c r="W255" i="67"/>
  <c r="W254" i="67" s="1"/>
  <c r="W3" i="12"/>
  <c r="W106" i="62"/>
  <c r="W44" i="61"/>
  <c r="W43" i="61" s="1"/>
  <c r="W85" i="51"/>
  <c r="W291" i="68"/>
  <c r="W290" i="68" s="1"/>
  <c r="W25" i="53"/>
  <c r="W24" i="53" s="1"/>
  <c r="W66" i="61"/>
  <c r="W428" i="67"/>
  <c r="W427" i="67" s="1"/>
  <c r="W3" i="46"/>
  <c r="W3" i="17"/>
  <c r="W161" i="52"/>
  <c r="W25" i="52"/>
  <c r="W24" i="52" s="1"/>
  <c r="W251" i="66"/>
  <c r="W287" i="68"/>
  <c r="W424" i="66"/>
  <c r="W164" i="51"/>
  <c r="W161" i="51" s="1"/>
  <c r="W227" i="72"/>
  <c r="W226" i="72" s="1"/>
  <c r="W223" i="72" s="1"/>
  <c r="W270" i="65"/>
  <c r="W269" i="65" s="1"/>
  <c r="W146" i="52"/>
  <c r="W143" i="52" s="1"/>
  <c r="W245" i="71"/>
  <c r="W244" i="71" s="1"/>
  <c r="W241" i="71" s="1"/>
  <c r="W106" i="51"/>
  <c r="W105" i="51" s="1"/>
  <c r="W4" i="51"/>
  <c r="W311" i="68"/>
  <c r="W232" i="69"/>
  <c r="W82" i="61"/>
  <c r="W462" i="70"/>
  <c r="W461" i="70" s="1"/>
  <c r="W125" i="63"/>
  <c r="W124" i="63" s="1"/>
  <c r="W3" i="21"/>
  <c r="W3" i="24"/>
  <c r="W135" i="29"/>
  <c r="W4" i="29"/>
  <c r="W3" i="13"/>
  <c r="W3" i="10"/>
  <c r="W250" i="70" l="1"/>
  <c r="W250" i="65"/>
  <c r="W231" i="69"/>
  <c r="W423" i="65"/>
  <c r="W442" i="66"/>
  <c r="W62" i="52"/>
  <c r="W278" i="64"/>
  <c r="W231" i="67"/>
  <c r="W250" i="69"/>
  <c r="W423" i="67"/>
  <c r="W43" i="52"/>
  <c r="W423" i="70"/>
  <c r="W423" i="66"/>
  <c r="W250" i="67"/>
  <c r="W3" i="61"/>
  <c r="W442" i="67"/>
  <c r="W231" i="70"/>
  <c r="W43" i="62"/>
  <c r="W24" i="61"/>
  <c r="W43" i="51"/>
  <c r="W81" i="51"/>
  <c r="W442" i="69"/>
  <c r="W3" i="62"/>
  <c r="W62" i="51"/>
  <c r="W231" i="66"/>
  <c r="W105" i="62"/>
  <c r="W490" i="64"/>
  <c r="W442" i="65"/>
  <c r="W81" i="61"/>
  <c r="W62" i="61"/>
  <c r="W552" i="68"/>
  <c r="W81" i="62"/>
  <c r="W528" i="68"/>
  <c r="W286" i="68"/>
  <c r="W105" i="61"/>
  <c r="W469" i="64"/>
  <c r="W24" i="62"/>
  <c r="W81" i="52"/>
  <c r="W3" i="27"/>
  <c r="W442" i="70"/>
  <c r="W3" i="26"/>
  <c r="W310" i="68"/>
  <c r="W134" i="29"/>
  <c r="W3" i="15"/>
  <c r="W139" i="29"/>
  <c r="W3" i="51"/>
  <c r="W250" i="66"/>
  <c r="W126" i="6"/>
  <c r="W150" i="6"/>
  <c r="W423" i="69"/>
  <c r="W257" i="64"/>
  <c r="W142" i="29"/>
  <c r="W3" i="16"/>
  <c r="W124" i="62"/>
  <c r="W124" i="51"/>
  <c r="W3" i="29"/>
  <c r="W133" i="29" l="1"/>
  <c r="T113" i="6"/>
  <c r="V465" i="67"/>
  <c r="U465" i="67"/>
  <c r="T465" i="67"/>
  <c r="S465" i="67"/>
  <c r="R465" i="67"/>
  <c r="V408" i="67"/>
  <c r="U408" i="67"/>
  <c r="T408" i="67"/>
  <c r="S408" i="67"/>
  <c r="R408" i="67"/>
  <c r="V351" i="67"/>
  <c r="U351" i="67"/>
  <c r="T351" i="67"/>
  <c r="S351" i="67"/>
  <c r="R351" i="67"/>
  <c r="V273" i="67"/>
  <c r="U273" i="67"/>
  <c r="T273" i="67"/>
  <c r="S273" i="67"/>
  <c r="R273" i="67"/>
  <c r="V216" i="67"/>
  <c r="U216" i="67"/>
  <c r="T216" i="67"/>
  <c r="S216" i="67"/>
  <c r="R216" i="67"/>
  <c r="V159" i="67"/>
  <c r="U159" i="67"/>
  <c r="T159" i="67"/>
  <c r="S159" i="67"/>
  <c r="R159" i="67"/>
  <c r="V92" i="67"/>
  <c r="U92" i="67"/>
  <c r="T92" i="67"/>
  <c r="S92" i="67"/>
  <c r="R92" i="67"/>
  <c r="V91" i="67"/>
  <c r="U91" i="67"/>
  <c r="T91" i="67"/>
  <c r="S91" i="67"/>
  <c r="R91" i="67"/>
  <c r="V90" i="67"/>
  <c r="U90" i="67"/>
  <c r="T90" i="67"/>
  <c r="S90" i="67"/>
  <c r="R90" i="67"/>
  <c r="V87" i="67"/>
  <c r="U87" i="67"/>
  <c r="T87" i="67"/>
  <c r="S87" i="67"/>
  <c r="R87" i="67"/>
  <c r="V86" i="67"/>
  <c r="U86" i="67"/>
  <c r="T86" i="67"/>
  <c r="S86" i="67"/>
  <c r="R86" i="67"/>
  <c r="V83" i="67"/>
  <c r="U83" i="67"/>
  <c r="T83" i="67"/>
  <c r="S83" i="67"/>
  <c r="R83" i="67"/>
  <c r="V81" i="67"/>
  <c r="U81" i="67"/>
  <c r="T81" i="67"/>
  <c r="S81" i="67"/>
  <c r="R81" i="67"/>
  <c r="V80" i="67"/>
  <c r="U80" i="67"/>
  <c r="T80" i="67"/>
  <c r="S80" i="67"/>
  <c r="R80" i="67"/>
  <c r="V78" i="67"/>
  <c r="U78" i="67"/>
  <c r="T78" i="67"/>
  <c r="S78" i="67"/>
  <c r="R78" i="67"/>
  <c r="V580" i="68"/>
  <c r="U580" i="68"/>
  <c r="T580" i="68"/>
  <c r="S580" i="68"/>
  <c r="R580" i="68"/>
  <c r="V508" i="68"/>
  <c r="U508" i="68"/>
  <c r="T508" i="68"/>
  <c r="S508" i="68"/>
  <c r="R508" i="68"/>
  <c r="V436" i="68"/>
  <c r="U436" i="68"/>
  <c r="T436" i="68"/>
  <c r="S436" i="68"/>
  <c r="R436" i="68"/>
  <c r="V338" i="68"/>
  <c r="U338" i="68"/>
  <c r="T338" i="68"/>
  <c r="S338" i="68"/>
  <c r="R338" i="68"/>
  <c r="V266" i="68"/>
  <c r="U266" i="68"/>
  <c r="T266" i="68"/>
  <c r="S266" i="68"/>
  <c r="R266" i="68"/>
  <c r="V194" i="68"/>
  <c r="U194" i="68"/>
  <c r="T194" i="68"/>
  <c r="S194" i="68"/>
  <c r="R194" i="68"/>
  <c r="V111" i="68"/>
  <c r="U111" i="68"/>
  <c r="T111" i="68"/>
  <c r="S111" i="68"/>
  <c r="R111" i="68"/>
  <c r="V110" i="68"/>
  <c r="U110" i="68"/>
  <c r="T110" i="68"/>
  <c r="S110" i="68"/>
  <c r="R110" i="68"/>
  <c r="V109" i="68"/>
  <c r="U109" i="68"/>
  <c r="T109" i="68"/>
  <c r="S109" i="68"/>
  <c r="R109" i="68"/>
  <c r="V106" i="68"/>
  <c r="U106" i="68"/>
  <c r="T106" i="68"/>
  <c r="S106" i="68"/>
  <c r="R106" i="68"/>
  <c r="V105" i="68"/>
  <c r="U105" i="68"/>
  <c r="T105" i="68"/>
  <c r="S105" i="68"/>
  <c r="R105" i="68"/>
  <c r="V102" i="68"/>
  <c r="U102" i="68"/>
  <c r="T102" i="68"/>
  <c r="S102" i="68"/>
  <c r="R102" i="68"/>
  <c r="V101" i="68"/>
  <c r="U101" i="68"/>
  <c r="T101" i="68"/>
  <c r="S101" i="68"/>
  <c r="R101" i="68"/>
  <c r="V98" i="68"/>
  <c r="U98" i="68"/>
  <c r="T98" i="68"/>
  <c r="S98" i="68"/>
  <c r="R98" i="68"/>
  <c r="V96" i="68"/>
  <c r="U96" i="68"/>
  <c r="T96" i="68"/>
  <c r="S96" i="68"/>
  <c r="R96" i="68"/>
  <c r="V95" i="68"/>
  <c r="U95" i="68"/>
  <c r="T95" i="68"/>
  <c r="S95" i="68"/>
  <c r="R95" i="68"/>
  <c r="V93" i="68"/>
  <c r="U93" i="68"/>
  <c r="T93" i="68"/>
  <c r="S93" i="68"/>
  <c r="R93" i="68"/>
  <c r="V465" i="69"/>
  <c r="U465" i="69"/>
  <c r="T465" i="69"/>
  <c r="S465" i="69"/>
  <c r="R465" i="69"/>
  <c r="V408" i="69"/>
  <c r="U408" i="69"/>
  <c r="T408" i="69"/>
  <c r="S408" i="69"/>
  <c r="R408" i="69"/>
  <c r="V351" i="69"/>
  <c r="U351" i="69"/>
  <c r="T351" i="69"/>
  <c r="S351" i="69"/>
  <c r="R351" i="69"/>
  <c r="V273" i="69"/>
  <c r="U273" i="69"/>
  <c r="T273" i="69"/>
  <c r="S273" i="69"/>
  <c r="R273" i="69"/>
  <c r="V216" i="69"/>
  <c r="U216" i="69"/>
  <c r="T216" i="69"/>
  <c r="S216" i="69"/>
  <c r="R216" i="69"/>
  <c r="V159" i="69"/>
  <c r="U159" i="69"/>
  <c r="T159" i="69"/>
  <c r="S159" i="69"/>
  <c r="R159" i="69"/>
  <c r="V92" i="69"/>
  <c r="U92" i="69"/>
  <c r="T92" i="69"/>
  <c r="S92" i="69"/>
  <c r="R92" i="69"/>
  <c r="V91" i="69"/>
  <c r="U91" i="69"/>
  <c r="T91" i="69"/>
  <c r="S91" i="69"/>
  <c r="R91" i="69"/>
  <c r="V90" i="69"/>
  <c r="U90" i="69"/>
  <c r="T90" i="69"/>
  <c r="S90" i="69"/>
  <c r="R90" i="69"/>
  <c r="V87" i="69"/>
  <c r="U87" i="69"/>
  <c r="T87" i="69"/>
  <c r="S87" i="69"/>
  <c r="R87" i="69"/>
  <c r="V86" i="69"/>
  <c r="U86" i="69"/>
  <c r="T86" i="69"/>
  <c r="S86" i="69"/>
  <c r="R86" i="69"/>
  <c r="V83" i="69"/>
  <c r="U83" i="69"/>
  <c r="T83" i="69"/>
  <c r="S83" i="69"/>
  <c r="R83" i="69"/>
  <c r="V81" i="69"/>
  <c r="U81" i="69"/>
  <c r="T81" i="69"/>
  <c r="S81" i="69"/>
  <c r="R81" i="69"/>
  <c r="V80" i="69"/>
  <c r="U80" i="69"/>
  <c r="T80" i="69"/>
  <c r="S80" i="69"/>
  <c r="R80" i="69"/>
  <c r="V78" i="69"/>
  <c r="U78" i="69"/>
  <c r="T78" i="69"/>
  <c r="S78" i="69"/>
  <c r="R78" i="69"/>
  <c r="V465" i="70"/>
  <c r="U465" i="70"/>
  <c r="T465" i="70"/>
  <c r="S465" i="70"/>
  <c r="R465" i="70"/>
  <c r="V408" i="70"/>
  <c r="U408" i="70"/>
  <c r="T408" i="70"/>
  <c r="S408" i="70"/>
  <c r="R408" i="70"/>
  <c r="V351" i="70"/>
  <c r="U351" i="70"/>
  <c r="T351" i="70"/>
  <c r="S351" i="70"/>
  <c r="R351" i="70"/>
  <c r="V273" i="70"/>
  <c r="U273" i="70"/>
  <c r="T273" i="70"/>
  <c r="S273" i="70"/>
  <c r="R273" i="70"/>
  <c r="V216" i="70"/>
  <c r="U216" i="70"/>
  <c r="T216" i="70"/>
  <c r="S216" i="70"/>
  <c r="R216" i="70"/>
  <c r="V159" i="70"/>
  <c r="U159" i="70"/>
  <c r="T159" i="70"/>
  <c r="S159" i="70"/>
  <c r="R159" i="70"/>
  <c r="V92" i="70"/>
  <c r="U92" i="70"/>
  <c r="T92" i="70"/>
  <c r="S92" i="70"/>
  <c r="R92" i="70"/>
  <c r="V91" i="70"/>
  <c r="U91" i="70"/>
  <c r="T91" i="70"/>
  <c r="S91" i="70"/>
  <c r="R91" i="70"/>
  <c r="V90" i="70"/>
  <c r="U90" i="70"/>
  <c r="T90" i="70"/>
  <c r="S90" i="70"/>
  <c r="R90" i="70"/>
  <c r="V87" i="70"/>
  <c r="U87" i="70"/>
  <c r="T87" i="70"/>
  <c r="S87" i="70"/>
  <c r="R87" i="70"/>
  <c r="V86" i="70"/>
  <c r="U86" i="70"/>
  <c r="T86" i="70"/>
  <c r="S86" i="70"/>
  <c r="R86" i="70"/>
  <c r="V83" i="70"/>
  <c r="U83" i="70"/>
  <c r="T83" i="70"/>
  <c r="S83" i="70"/>
  <c r="R83" i="70"/>
  <c r="V81" i="70"/>
  <c r="U81" i="70"/>
  <c r="T81" i="70"/>
  <c r="S81" i="70"/>
  <c r="R81" i="70"/>
  <c r="V80" i="70"/>
  <c r="U80" i="70"/>
  <c r="T80" i="70"/>
  <c r="S80" i="70"/>
  <c r="R80" i="70"/>
  <c r="V78" i="70"/>
  <c r="U78" i="70"/>
  <c r="T78" i="70"/>
  <c r="S78" i="70"/>
  <c r="R78" i="70"/>
  <c r="V444" i="71"/>
  <c r="U444" i="71"/>
  <c r="T444" i="71"/>
  <c r="S444" i="71"/>
  <c r="R444" i="71"/>
  <c r="V390" i="71"/>
  <c r="U390" i="71"/>
  <c r="T390" i="71"/>
  <c r="S390" i="71"/>
  <c r="R390" i="71"/>
  <c r="V336" i="71"/>
  <c r="U336" i="71"/>
  <c r="T336" i="71"/>
  <c r="S336" i="71"/>
  <c r="R336" i="71"/>
  <c r="V262" i="71"/>
  <c r="U262" i="71"/>
  <c r="T262" i="71"/>
  <c r="S262" i="71"/>
  <c r="R262" i="71"/>
  <c r="V208" i="71"/>
  <c r="U208" i="71"/>
  <c r="T208" i="71"/>
  <c r="S208" i="71"/>
  <c r="R208" i="71"/>
  <c r="V154" i="71"/>
  <c r="U154" i="71"/>
  <c r="T154" i="71"/>
  <c r="S154" i="71"/>
  <c r="R154" i="71"/>
  <c r="V91" i="71"/>
  <c r="U91" i="71"/>
  <c r="T91" i="71"/>
  <c r="S91" i="71"/>
  <c r="R91" i="71"/>
  <c r="V90" i="71"/>
  <c r="U90" i="71"/>
  <c r="T90" i="71"/>
  <c r="S90" i="71"/>
  <c r="R90" i="71"/>
  <c r="V89" i="71"/>
  <c r="U89" i="71"/>
  <c r="T89" i="71"/>
  <c r="S89" i="71"/>
  <c r="R89" i="71"/>
  <c r="V86" i="71"/>
  <c r="U86" i="71"/>
  <c r="T86" i="71"/>
  <c r="S86" i="71"/>
  <c r="R86" i="71"/>
  <c r="V85" i="71"/>
  <c r="U85" i="71"/>
  <c r="T85" i="71"/>
  <c r="S85" i="71"/>
  <c r="R85" i="71"/>
  <c r="V82" i="71"/>
  <c r="U82" i="71"/>
  <c r="T82" i="71"/>
  <c r="S82" i="71"/>
  <c r="R82" i="71"/>
  <c r="V80" i="71"/>
  <c r="U80" i="71"/>
  <c r="T80" i="71"/>
  <c r="S80" i="71"/>
  <c r="R80" i="71"/>
  <c r="V78" i="71"/>
  <c r="U78" i="71"/>
  <c r="T78" i="71"/>
  <c r="S78" i="71"/>
  <c r="R78" i="71"/>
  <c r="V444" i="72"/>
  <c r="U444" i="72"/>
  <c r="T444" i="72"/>
  <c r="S444" i="72"/>
  <c r="R444" i="72"/>
  <c r="V390" i="72"/>
  <c r="U390" i="72"/>
  <c r="T390" i="72"/>
  <c r="S390" i="72"/>
  <c r="R390" i="72"/>
  <c r="V336" i="72"/>
  <c r="U336" i="72"/>
  <c r="T336" i="72"/>
  <c r="S336" i="72"/>
  <c r="R336" i="72"/>
  <c r="V262" i="72"/>
  <c r="U262" i="72"/>
  <c r="T262" i="72"/>
  <c r="S262" i="72"/>
  <c r="R262" i="72"/>
  <c r="V208" i="72"/>
  <c r="U208" i="72"/>
  <c r="T208" i="72"/>
  <c r="S208" i="72"/>
  <c r="R208" i="72"/>
  <c r="V154" i="72"/>
  <c r="U154" i="72"/>
  <c r="T154" i="72"/>
  <c r="S154" i="72"/>
  <c r="R154" i="72"/>
  <c r="V91" i="72"/>
  <c r="U91" i="72"/>
  <c r="T91" i="72"/>
  <c r="S91" i="72"/>
  <c r="R91" i="72"/>
  <c r="V90" i="72"/>
  <c r="U90" i="72"/>
  <c r="T90" i="72"/>
  <c r="S90" i="72"/>
  <c r="R90" i="72"/>
  <c r="V89" i="72"/>
  <c r="U89" i="72"/>
  <c r="T89" i="72"/>
  <c r="S89" i="72"/>
  <c r="R89" i="72"/>
  <c r="V86" i="72"/>
  <c r="U86" i="72"/>
  <c r="T86" i="72"/>
  <c r="S86" i="72"/>
  <c r="R86" i="72"/>
  <c r="V85" i="72"/>
  <c r="U85" i="72"/>
  <c r="T85" i="72"/>
  <c r="S85" i="72"/>
  <c r="R85" i="72"/>
  <c r="V82" i="72"/>
  <c r="U82" i="72"/>
  <c r="T82" i="72"/>
  <c r="S82" i="72"/>
  <c r="R82" i="72"/>
  <c r="V80" i="72"/>
  <c r="U80" i="72"/>
  <c r="T80" i="72"/>
  <c r="S80" i="72"/>
  <c r="R80" i="72"/>
  <c r="V78" i="72"/>
  <c r="U78" i="72"/>
  <c r="T78" i="72"/>
  <c r="S78" i="72"/>
  <c r="R78" i="72"/>
  <c r="V465" i="66"/>
  <c r="U465" i="66"/>
  <c r="T465" i="66"/>
  <c r="S465" i="66"/>
  <c r="R465" i="66"/>
  <c r="V408" i="66"/>
  <c r="U408" i="66"/>
  <c r="T408" i="66"/>
  <c r="S408" i="66"/>
  <c r="R408" i="66"/>
  <c r="V351" i="66"/>
  <c r="U351" i="66"/>
  <c r="T351" i="66"/>
  <c r="S351" i="66"/>
  <c r="R351" i="66"/>
  <c r="V273" i="66"/>
  <c r="U273" i="66"/>
  <c r="T273" i="66"/>
  <c r="S273" i="66"/>
  <c r="R273" i="66"/>
  <c r="V216" i="66"/>
  <c r="U216" i="66"/>
  <c r="T216" i="66"/>
  <c r="S216" i="66"/>
  <c r="R216" i="66"/>
  <c r="V159" i="66"/>
  <c r="U159" i="66"/>
  <c r="T159" i="66"/>
  <c r="S159" i="66"/>
  <c r="R159" i="66"/>
  <c r="V92" i="66"/>
  <c r="U92" i="66"/>
  <c r="T92" i="66"/>
  <c r="S92" i="66"/>
  <c r="R92" i="66"/>
  <c r="V91" i="66"/>
  <c r="U91" i="66"/>
  <c r="T91" i="66"/>
  <c r="S91" i="66"/>
  <c r="R91" i="66"/>
  <c r="V90" i="66"/>
  <c r="U90" i="66"/>
  <c r="T90" i="66"/>
  <c r="S90" i="66"/>
  <c r="R90" i="66"/>
  <c r="V87" i="66"/>
  <c r="U87" i="66"/>
  <c r="T87" i="66"/>
  <c r="S87" i="66"/>
  <c r="R87" i="66"/>
  <c r="V86" i="66"/>
  <c r="U86" i="66"/>
  <c r="T86" i="66"/>
  <c r="S86" i="66"/>
  <c r="R86" i="66"/>
  <c r="V83" i="66"/>
  <c r="U83" i="66"/>
  <c r="T83" i="66"/>
  <c r="S83" i="66"/>
  <c r="R83" i="66"/>
  <c r="V81" i="66"/>
  <c r="U81" i="66"/>
  <c r="T81" i="66"/>
  <c r="S81" i="66"/>
  <c r="R81" i="66"/>
  <c r="V80" i="66"/>
  <c r="U80" i="66"/>
  <c r="T80" i="66"/>
  <c r="S80" i="66"/>
  <c r="R80" i="66"/>
  <c r="V78" i="66"/>
  <c r="U78" i="66"/>
  <c r="T78" i="66"/>
  <c r="S78" i="66"/>
  <c r="R78" i="66"/>
  <c r="V465" i="65"/>
  <c r="U465" i="65"/>
  <c r="T465" i="65"/>
  <c r="S465" i="65"/>
  <c r="R465" i="65"/>
  <c r="V408" i="65"/>
  <c r="U408" i="65"/>
  <c r="T408" i="65"/>
  <c r="S408" i="65"/>
  <c r="R408" i="65"/>
  <c r="V351" i="65"/>
  <c r="U351" i="65"/>
  <c r="T351" i="65"/>
  <c r="S351" i="65"/>
  <c r="R351" i="65"/>
  <c r="V273" i="65"/>
  <c r="U273" i="65"/>
  <c r="T273" i="65"/>
  <c r="S273" i="65"/>
  <c r="R273" i="65"/>
  <c r="V216" i="65"/>
  <c r="U216" i="65"/>
  <c r="T216" i="65"/>
  <c r="S216" i="65"/>
  <c r="R216" i="65"/>
  <c r="V159" i="65"/>
  <c r="U159" i="65"/>
  <c r="T159" i="65"/>
  <c r="S159" i="65"/>
  <c r="R159" i="65"/>
  <c r="V92" i="65"/>
  <c r="U92" i="65"/>
  <c r="T92" i="65"/>
  <c r="S92" i="65"/>
  <c r="R92" i="65"/>
  <c r="V91" i="65"/>
  <c r="U91" i="65"/>
  <c r="T91" i="65"/>
  <c r="S91" i="65"/>
  <c r="R91" i="65"/>
  <c r="V90" i="65"/>
  <c r="U90" i="65"/>
  <c r="T90" i="65"/>
  <c r="S90" i="65"/>
  <c r="R90" i="65"/>
  <c r="V87" i="65"/>
  <c r="U87" i="65"/>
  <c r="T87" i="65"/>
  <c r="S87" i="65"/>
  <c r="R87" i="65"/>
  <c r="V86" i="65"/>
  <c r="U86" i="65"/>
  <c r="T86" i="65"/>
  <c r="S86" i="65"/>
  <c r="R86" i="65"/>
  <c r="V83" i="65"/>
  <c r="U83" i="65"/>
  <c r="T83" i="65"/>
  <c r="S83" i="65"/>
  <c r="R83" i="65"/>
  <c r="V81" i="65"/>
  <c r="U81" i="65"/>
  <c r="T81" i="65"/>
  <c r="S81" i="65"/>
  <c r="R81" i="65"/>
  <c r="V80" i="65"/>
  <c r="U80" i="65"/>
  <c r="T80" i="65"/>
  <c r="S80" i="65"/>
  <c r="R80" i="65"/>
  <c r="V78" i="65"/>
  <c r="U78" i="65"/>
  <c r="T78" i="65"/>
  <c r="S78" i="65"/>
  <c r="R78" i="65"/>
  <c r="V515" i="64"/>
  <c r="U515" i="64"/>
  <c r="T515" i="64"/>
  <c r="S515" i="64"/>
  <c r="R515" i="64"/>
  <c r="V452" i="64"/>
  <c r="U452" i="64"/>
  <c r="T452" i="64"/>
  <c r="S452" i="64"/>
  <c r="R452" i="64"/>
  <c r="V389" i="64"/>
  <c r="U389" i="64"/>
  <c r="T389" i="64"/>
  <c r="S389" i="64"/>
  <c r="R389" i="64"/>
  <c r="V303" i="64"/>
  <c r="U303" i="64"/>
  <c r="T303" i="64"/>
  <c r="S303" i="64"/>
  <c r="R303" i="64"/>
  <c r="V240" i="64"/>
  <c r="U240" i="64"/>
  <c r="T240" i="64"/>
  <c r="S240" i="64"/>
  <c r="R240" i="64"/>
  <c r="V177" i="64"/>
  <c r="U177" i="64"/>
  <c r="T177" i="64"/>
  <c r="S177" i="64"/>
  <c r="R177" i="64"/>
  <c r="V164" i="47"/>
  <c r="U164" i="47"/>
  <c r="T164" i="47"/>
  <c r="S164" i="47"/>
  <c r="R164" i="47"/>
  <c r="V146" i="47"/>
  <c r="U146" i="47"/>
  <c r="T146" i="47"/>
  <c r="S146" i="47"/>
  <c r="R146" i="47"/>
  <c r="V128" i="47"/>
  <c r="U128" i="47"/>
  <c r="T128" i="47"/>
  <c r="S128" i="47"/>
  <c r="R128" i="47"/>
  <c r="V109" i="47"/>
  <c r="U109" i="47"/>
  <c r="T109" i="47"/>
  <c r="S109" i="47"/>
  <c r="R109" i="47"/>
  <c r="V85" i="47"/>
  <c r="U85" i="47"/>
  <c r="T85" i="47"/>
  <c r="S85" i="47"/>
  <c r="R85" i="47"/>
  <c r="V66" i="47"/>
  <c r="U66" i="47"/>
  <c r="T66" i="47"/>
  <c r="S66" i="47"/>
  <c r="R66" i="47"/>
  <c r="V47" i="47"/>
  <c r="U47" i="47"/>
  <c r="T47" i="47"/>
  <c r="S47" i="47"/>
  <c r="R47" i="47"/>
  <c r="V28" i="47"/>
  <c r="U28" i="47"/>
  <c r="T28" i="47"/>
  <c r="S28" i="47"/>
  <c r="R28" i="47"/>
  <c r="V7" i="47"/>
  <c r="U7" i="47"/>
  <c r="T7" i="47"/>
  <c r="S7" i="47"/>
  <c r="R7" i="47"/>
  <c r="V164" i="50"/>
  <c r="U164" i="50"/>
  <c r="T164" i="50"/>
  <c r="S164" i="50"/>
  <c r="R164" i="50"/>
  <c r="V146" i="50"/>
  <c r="U146" i="50"/>
  <c r="T146" i="50"/>
  <c r="S146" i="50"/>
  <c r="R146" i="50"/>
  <c r="V128" i="50"/>
  <c r="U128" i="50"/>
  <c r="T128" i="50"/>
  <c r="S128" i="50"/>
  <c r="R128" i="50"/>
  <c r="V109" i="50"/>
  <c r="U109" i="50"/>
  <c r="T109" i="50"/>
  <c r="S109" i="50"/>
  <c r="R109" i="50"/>
  <c r="V85" i="50"/>
  <c r="U85" i="50"/>
  <c r="T85" i="50"/>
  <c r="S85" i="50"/>
  <c r="R85" i="50"/>
  <c r="V66" i="50"/>
  <c r="U66" i="50"/>
  <c r="T66" i="50"/>
  <c r="S66" i="50"/>
  <c r="R66" i="50"/>
  <c r="V47" i="50"/>
  <c r="U47" i="50"/>
  <c r="T47" i="50"/>
  <c r="S47" i="50"/>
  <c r="R47" i="50"/>
  <c r="V28" i="50"/>
  <c r="U28" i="50"/>
  <c r="T28" i="50"/>
  <c r="S28" i="50"/>
  <c r="R28" i="50"/>
  <c r="V7" i="50"/>
  <c r="U7" i="50"/>
  <c r="T7" i="50"/>
  <c r="S7" i="50"/>
  <c r="R7" i="50"/>
  <c r="V164" i="53"/>
  <c r="U164" i="53"/>
  <c r="T164" i="53"/>
  <c r="S164" i="53"/>
  <c r="R164" i="53"/>
  <c r="V146" i="53"/>
  <c r="U146" i="53"/>
  <c r="T146" i="53"/>
  <c r="S146" i="53"/>
  <c r="R146" i="53"/>
  <c r="V128" i="53"/>
  <c r="U128" i="53"/>
  <c r="T128" i="53"/>
  <c r="S128" i="53"/>
  <c r="R128" i="53"/>
  <c r="V109" i="53"/>
  <c r="U109" i="53"/>
  <c r="T109" i="53"/>
  <c r="S109" i="53"/>
  <c r="R109" i="53"/>
  <c r="V85" i="53"/>
  <c r="U85" i="53"/>
  <c r="T85" i="53"/>
  <c r="S85" i="53"/>
  <c r="R85" i="53"/>
  <c r="V66" i="53"/>
  <c r="U66" i="53"/>
  <c r="T66" i="53"/>
  <c r="S66" i="53"/>
  <c r="R66" i="53"/>
  <c r="V47" i="53"/>
  <c r="U47" i="53"/>
  <c r="T47" i="53"/>
  <c r="S47" i="53"/>
  <c r="R47" i="53"/>
  <c r="V28" i="53"/>
  <c r="U28" i="53"/>
  <c r="T28" i="53"/>
  <c r="S28" i="53"/>
  <c r="R28" i="53"/>
  <c r="V7" i="53"/>
  <c r="U7" i="53"/>
  <c r="T7" i="53"/>
  <c r="S7" i="53"/>
  <c r="R7" i="53"/>
  <c r="V164" i="57"/>
  <c r="U164" i="57"/>
  <c r="T164" i="57"/>
  <c r="S164" i="57"/>
  <c r="R164" i="57"/>
  <c r="V146" i="57"/>
  <c r="U146" i="57"/>
  <c r="T146" i="57"/>
  <c r="S146" i="57"/>
  <c r="R146" i="57"/>
  <c r="V128" i="57"/>
  <c r="U128" i="57"/>
  <c r="T128" i="57"/>
  <c r="S128" i="57"/>
  <c r="R128" i="57"/>
  <c r="V109" i="57"/>
  <c r="U109" i="57"/>
  <c r="T109" i="57"/>
  <c r="S109" i="57"/>
  <c r="R109" i="57"/>
  <c r="V85" i="57"/>
  <c r="U85" i="57"/>
  <c r="T85" i="57"/>
  <c r="S85" i="57"/>
  <c r="R85" i="57"/>
  <c r="V66" i="57"/>
  <c r="U66" i="57"/>
  <c r="T66" i="57"/>
  <c r="S66" i="57"/>
  <c r="R66" i="57"/>
  <c r="V47" i="57"/>
  <c r="U47" i="57"/>
  <c r="T47" i="57"/>
  <c r="S47" i="57"/>
  <c r="R47" i="57"/>
  <c r="V28" i="57"/>
  <c r="U28" i="57"/>
  <c r="T28" i="57"/>
  <c r="S28" i="57"/>
  <c r="R28" i="57"/>
  <c r="V7" i="57"/>
  <c r="U7" i="57"/>
  <c r="T7" i="57"/>
  <c r="S7" i="57"/>
  <c r="R7" i="57"/>
  <c r="V164" i="60"/>
  <c r="U164" i="60"/>
  <c r="T164" i="60"/>
  <c r="S164" i="60"/>
  <c r="R164" i="60"/>
  <c r="V146" i="60"/>
  <c r="U146" i="60"/>
  <c r="T146" i="60"/>
  <c r="S146" i="60"/>
  <c r="R146" i="60"/>
  <c r="V128" i="60"/>
  <c r="U128" i="60"/>
  <c r="T128" i="60"/>
  <c r="S128" i="60"/>
  <c r="R128" i="60"/>
  <c r="V109" i="60"/>
  <c r="U109" i="60"/>
  <c r="T109" i="60"/>
  <c r="S109" i="60"/>
  <c r="R109" i="60"/>
  <c r="V85" i="60"/>
  <c r="U85" i="60"/>
  <c r="T85" i="60"/>
  <c r="S85" i="60"/>
  <c r="R85" i="60"/>
  <c r="V66" i="60"/>
  <c r="U66" i="60"/>
  <c r="T66" i="60"/>
  <c r="S66" i="60"/>
  <c r="R66" i="60"/>
  <c r="V47" i="60"/>
  <c r="U47" i="60"/>
  <c r="T47" i="60"/>
  <c r="S47" i="60"/>
  <c r="R47" i="60"/>
  <c r="V28" i="60"/>
  <c r="U28" i="60"/>
  <c r="T28" i="60"/>
  <c r="S28" i="60"/>
  <c r="R28" i="60"/>
  <c r="V7" i="60"/>
  <c r="U7" i="60"/>
  <c r="T7" i="60"/>
  <c r="S7" i="60"/>
  <c r="R7" i="60"/>
  <c r="V164" i="63"/>
  <c r="U164" i="63"/>
  <c r="T164" i="63"/>
  <c r="S164" i="63"/>
  <c r="R164" i="63"/>
  <c r="V146" i="63"/>
  <c r="U146" i="63"/>
  <c r="T146" i="63"/>
  <c r="S146" i="63"/>
  <c r="R146" i="63"/>
  <c r="V128" i="63"/>
  <c r="U128" i="63"/>
  <c r="T128" i="63"/>
  <c r="S128" i="63"/>
  <c r="R128" i="63"/>
  <c r="V109" i="63"/>
  <c r="U109" i="63"/>
  <c r="T109" i="63"/>
  <c r="S109" i="63"/>
  <c r="R109" i="63"/>
  <c r="V85" i="63"/>
  <c r="U85" i="63"/>
  <c r="T85" i="63"/>
  <c r="S85" i="63"/>
  <c r="R85" i="63"/>
  <c r="V66" i="63"/>
  <c r="U66" i="63"/>
  <c r="T66" i="63"/>
  <c r="S66" i="63"/>
  <c r="R66" i="63"/>
  <c r="V47" i="63"/>
  <c r="U47" i="63"/>
  <c r="T47" i="63"/>
  <c r="S47" i="63"/>
  <c r="R47" i="63"/>
  <c r="V28" i="63"/>
  <c r="U28" i="63"/>
  <c r="T28" i="63"/>
  <c r="S28" i="63"/>
  <c r="R28" i="63"/>
  <c r="V7" i="63"/>
  <c r="U7" i="63"/>
  <c r="T7" i="63"/>
  <c r="S7" i="63"/>
  <c r="R7" i="63"/>
  <c r="V170" i="42"/>
  <c r="U170" i="42"/>
  <c r="T170" i="42"/>
  <c r="S170" i="42"/>
  <c r="R170" i="42"/>
  <c r="V169" i="42"/>
  <c r="U169" i="42"/>
  <c r="T169" i="42"/>
  <c r="S169" i="42"/>
  <c r="R169" i="42"/>
  <c r="V152" i="42"/>
  <c r="U152" i="42"/>
  <c r="T152" i="42"/>
  <c r="S152" i="42"/>
  <c r="R152" i="42"/>
  <c r="V151" i="42"/>
  <c r="U151" i="42"/>
  <c r="T151" i="42"/>
  <c r="S151" i="42"/>
  <c r="R151" i="42"/>
  <c r="V134" i="42"/>
  <c r="U134" i="42"/>
  <c r="T134" i="42"/>
  <c r="S134" i="42"/>
  <c r="R134" i="42"/>
  <c r="V133" i="42"/>
  <c r="U133" i="42"/>
  <c r="T133" i="42"/>
  <c r="S133" i="42"/>
  <c r="R133" i="42"/>
  <c r="V115" i="42"/>
  <c r="U115" i="42"/>
  <c r="T115" i="42"/>
  <c r="S115" i="42"/>
  <c r="R115" i="42"/>
  <c r="V114" i="42"/>
  <c r="U114" i="42"/>
  <c r="T114" i="42"/>
  <c r="S114" i="42"/>
  <c r="R114" i="42"/>
  <c r="V95" i="42"/>
  <c r="U95" i="42"/>
  <c r="T95" i="42"/>
  <c r="S95" i="42"/>
  <c r="R95" i="42"/>
  <c r="V94" i="42"/>
  <c r="U94" i="42"/>
  <c r="T94" i="42"/>
  <c r="S94" i="42"/>
  <c r="R94" i="42"/>
  <c r="V91" i="42"/>
  <c r="U91" i="42"/>
  <c r="T91" i="42"/>
  <c r="S91" i="42"/>
  <c r="R91" i="42"/>
  <c r="V90" i="42"/>
  <c r="U90" i="42"/>
  <c r="T90" i="42"/>
  <c r="S90" i="42"/>
  <c r="R90" i="42"/>
  <c r="V72" i="42"/>
  <c r="U72" i="42"/>
  <c r="T72" i="42"/>
  <c r="S72" i="42"/>
  <c r="R72" i="42"/>
  <c r="V71" i="42"/>
  <c r="U71" i="42"/>
  <c r="T71" i="42"/>
  <c r="S71" i="42"/>
  <c r="R71" i="42"/>
  <c r="V53" i="42"/>
  <c r="U53" i="42"/>
  <c r="T53" i="42"/>
  <c r="S53" i="42"/>
  <c r="R53" i="42"/>
  <c r="V52" i="42"/>
  <c r="U52" i="42"/>
  <c r="T52" i="42"/>
  <c r="S52" i="42"/>
  <c r="R52" i="42"/>
  <c r="V34" i="42"/>
  <c r="U34" i="42"/>
  <c r="T34" i="42"/>
  <c r="S34" i="42"/>
  <c r="R34" i="42"/>
  <c r="V33" i="42"/>
  <c r="U33" i="42"/>
  <c r="T33" i="42"/>
  <c r="S33" i="42"/>
  <c r="R33" i="42"/>
  <c r="V14" i="42"/>
  <c r="U14" i="42"/>
  <c r="T14" i="42"/>
  <c r="S14" i="42"/>
  <c r="R14" i="42"/>
  <c r="V13" i="42"/>
  <c r="U13" i="42"/>
  <c r="T13" i="42"/>
  <c r="S13" i="42"/>
  <c r="R13" i="42"/>
  <c r="V92" i="6"/>
  <c r="U92" i="6"/>
  <c r="T92" i="6"/>
  <c r="S92" i="6"/>
  <c r="R92" i="6"/>
  <c r="V89" i="6"/>
  <c r="U89" i="6"/>
  <c r="T89" i="6"/>
  <c r="S89" i="6"/>
  <c r="R89" i="6"/>
  <c r="V15" i="11"/>
  <c r="U15" i="11"/>
  <c r="T15" i="11"/>
  <c r="S15" i="11"/>
  <c r="R15" i="11"/>
  <c r="V32" i="14"/>
  <c r="V32" i="17" s="1"/>
  <c r="U32" i="14"/>
  <c r="U32" i="17" s="1"/>
  <c r="T32" i="14"/>
  <c r="T32" i="17" s="1"/>
  <c r="S32" i="14"/>
  <c r="S32" i="17" s="1"/>
  <c r="R32" i="14"/>
  <c r="R32" i="17" s="1"/>
  <c r="V26" i="14"/>
  <c r="V26" i="17" s="1"/>
  <c r="U26" i="14"/>
  <c r="U26" i="17" s="1"/>
  <c r="T26" i="14"/>
  <c r="T26" i="17" s="1"/>
  <c r="S26" i="14"/>
  <c r="S26" i="17" s="1"/>
  <c r="R26" i="14"/>
  <c r="R26" i="17" s="1"/>
  <c r="V25" i="14"/>
  <c r="V25" i="17" s="1"/>
  <c r="U25" i="14"/>
  <c r="U25" i="17" s="1"/>
  <c r="T25" i="14"/>
  <c r="T25" i="17" s="1"/>
  <c r="S25" i="14"/>
  <c r="S25" i="17" s="1"/>
  <c r="R25" i="14"/>
  <c r="R25" i="17" s="1"/>
  <c r="V16" i="14"/>
  <c r="V15" i="14" s="1"/>
  <c r="V15" i="17" s="1"/>
  <c r="U16" i="14"/>
  <c r="U16" i="17" s="1"/>
  <c r="T16" i="14"/>
  <c r="T16" i="17" s="1"/>
  <c r="S16" i="14"/>
  <c r="S15" i="14" s="1"/>
  <c r="S15" i="17" s="1"/>
  <c r="R16" i="14"/>
  <c r="R15" i="14" s="1"/>
  <c r="R15" i="17" s="1"/>
  <c r="V14" i="14"/>
  <c r="V14" i="17" s="1"/>
  <c r="U14" i="14"/>
  <c r="U14" i="17" s="1"/>
  <c r="T14" i="14"/>
  <c r="T14" i="17" s="1"/>
  <c r="S14" i="14"/>
  <c r="S14" i="17" s="1"/>
  <c r="R14" i="14"/>
  <c r="R14" i="17" s="1"/>
  <c r="V13" i="14"/>
  <c r="V13" i="17" s="1"/>
  <c r="U13" i="14"/>
  <c r="U13" i="17" s="1"/>
  <c r="T13" i="14"/>
  <c r="T13" i="17" s="1"/>
  <c r="S13" i="14"/>
  <c r="S13" i="17" s="1"/>
  <c r="R13" i="14"/>
  <c r="R13" i="17" s="1"/>
  <c r="V12" i="14"/>
  <c r="V12" i="17" s="1"/>
  <c r="U12" i="14"/>
  <c r="U12" i="17" s="1"/>
  <c r="T12" i="14"/>
  <c r="T12" i="17" s="1"/>
  <c r="S12" i="14"/>
  <c r="S12" i="17" s="1"/>
  <c r="R12" i="14"/>
  <c r="R12" i="17" s="1"/>
  <c r="V15" i="22"/>
  <c r="U15" i="22"/>
  <c r="T15" i="22"/>
  <c r="S15" i="22"/>
  <c r="R15" i="22"/>
  <c r="V32" i="25"/>
  <c r="V32" i="28" s="1"/>
  <c r="U32" i="25"/>
  <c r="U32" i="28" s="1"/>
  <c r="T32" i="25"/>
  <c r="T32" i="28" s="1"/>
  <c r="S32" i="25"/>
  <c r="S32" i="28" s="1"/>
  <c r="R32" i="25"/>
  <c r="R32" i="28" s="1"/>
  <c r="V26" i="25"/>
  <c r="V26" i="28" s="1"/>
  <c r="U26" i="25"/>
  <c r="U26" i="28" s="1"/>
  <c r="T26" i="25"/>
  <c r="T26" i="28" s="1"/>
  <c r="S26" i="25"/>
  <c r="S26" i="28" s="1"/>
  <c r="R26" i="25"/>
  <c r="R26" i="28" s="1"/>
  <c r="V25" i="25"/>
  <c r="V25" i="28" s="1"/>
  <c r="U25" i="25"/>
  <c r="U25" i="28" s="1"/>
  <c r="T25" i="25"/>
  <c r="T25" i="28" s="1"/>
  <c r="S25" i="25"/>
  <c r="S25" i="28" s="1"/>
  <c r="R25" i="25"/>
  <c r="R25" i="28" s="1"/>
  <c r="V16" i="25"/>
  <c r="V15" i="25" s="1"/>
  <c r="V15" i="28" s="1"/>
  <c r="U16" i="25"/>
  <c r="T16" i="25"/>
  <c r="T15" i="25" s="1"/>
  <c r="T15" i="28" s="1"/>
  <c r="S16" i="25"/>
  <c r="S15" i="25" s="1"/>
  <c r="S15" i="28" s="1"/>
  <c r="R16" i="25"/>
  <c r="R15" i="25" s="1"/>
  <c r="R15" i="28" s="1"/>
  <c r="V14" i="25"/>
  <c r="V14" i="28" s="1"/>
  <c r="U14" i="25"/>
  <c r="U14" i="28" s="1"/>
  <c r="T14" i="25"/>
  <c r="T14" i="28" s="1"/>
  <c r="S14" i="25"/>
  <c r="S14" i="28" s="1"/>
  <c r="R14" i="25"/>
  <c r="R14" i="28" s="1"/>
  <c r="V13" i="25"/>
  <c r="V13" i="28" s="1"/>
  <c r="U13" i="25"/>
  <c r="U13" i="28" s="1"/>
  <c r="T13" i="25"/>
  <c r="T13" i="28" s="1"/>
  <c r="S13" i="25"/>
  <c r="S13" i="28" s="1"/>
  <c r="R13" i="25"/>
  <c r="R13" i="28" s="1"/>
  <c r="V12" i="25"/>
  <c r="V12" i="28" s="1"/>
  <c r="U12" i="25"/>
  <c r="U12" i="28" s="1"/>
  <c r="T12" i="25"/>
  <c r="T12" i="28" s="1"/>
  <c r="S12" i="25"/>
  <c r="S12" i="28" s="1"/>
  <c r="R12" i="25"/>
  <c r="R12" i="28" s="1"/>
  <c r="V13" i="6" l="1"/>
  <c r="U21" i="6"/>
  <c r="R21" i="6"/>
  <c r="U22" i="6"/>
  <c r="S19" i="6"/>
  <c r="S13" i="6"/>
  <c r="T116" i="6"/>
  <c r="T146" i="6" s="1"/>
  <c r="S113" i="6"/>
  <c r="S143" i="6" s="1"/>
  <c r="R16" i="28"/>
  <c r="V18" i="6"/>
  <c r="S16" i="17"/>
  <c r="R22" i="6"/>
  <c r="U116" i="6"/>
  <c r="U170" i="6" s="1"/>
  <c r="U16" i="35"/>
  <c r="U16" i="36"/>
  <c r="U16" i="33"/>
  <c r="U16" i="32"/>
  <c r="U18" i="36"/>
  <c r="U16" i="34"/>
  <c r="U18" i="31"/>
  <c r="U16" i="30"/>
  <c r="U16" i="31"/>
  <c r="U16" i="37"/>
  <c r="U18" i="32"/>
  <c r="U18" i="34"/>
  <c r="U18" i="37"/>
  <c r="U18" i="35"/>
  <c r="U18" i="30"/>
  <c r="U18" i="33"/>
  <c r="V21" i="6"/>
  <c r="T13" i="6"/>
  <c r="S17" i="6"/>
  <c r="V116" i="6"/>
  <c r="V170" i="6" s="1"/>
  <c r="V16" i="35"/>
  <c r="V16" i="37"/>
  <c r="V16" i="33"/>
  <c r="V16" i="30"/>
  <c r="V18" i="34"/>
  <c r="V16" i="34"/>
  <c r="V16" i="32"/>
  <c r="V16" i="36"/>
  <c r="V16" i="31"/>
  <c r="V18" i="30"/>
  <c r="V18" i="32"/>
  <c r="V18" i="36"/>
  <c r="V18" i="35"/>
  <c r="V18" i="33"/>
  <c r="V18" i="37"/>
  <c r="V18" i="31"/>
  <c r="T21" i="6"/>
  <c r="R13" i="6"/>
  <c r="R16" i="30"/>
  <c r="R16" i="32"/>
  <c r="R18" i="37"/>
  <c r="R16" i="33"/>
  <c r="R16" i="34"/>
  <c r="R16" i="37"/>
  <c r="R16" i="31"/>
  <c r="R18" i="34"/>
  <c r="R16" i="36"/>
  <c r="R16" i="35"/>
  <c r="R18" i="32"/>
  <c r="R18" i="31"/>
  <c r="R18" i="36"/>
  <c r="R18" i="33"/>
  <c r="R18" i="35"/>
  <c r="R18" i="30"/>
  <c r="S16" i="32"/>
  <c r="S16" i="35"/>
  <c r="S16" i="31"/>
  <c r="S16" i="33"/>
  <c r="S16" i="34"/>
  <c r="S16" i="30"/>
  <c r="S16" i="37"/>
  <c r="S16" i="36"/>
  <c r="S18" i="37"/>
  <c r="S18" i="32"/>
  <c r="S18" i="36"/>
  <c r="S18" i="34"/>
  <c r="S18" i="31"/>
  <c r="S18" i="35"/>
  <c r="S18" i="33"/>
  <c r="S18" i="30"/>
  <c r="T16" i="31"/>
  <c r="T16" i="36"/>
  <c r="T16" i="35"/>
  <c r="T16" i="30"/>
  <c r="T16" i="34"/>
  <c r="T16" i="32"/>
  <c r="T16" i="37"/>
  <c r="T16" i="33"/>
  <c r="T18" i="32"/>
  <c r="T18" i="37"/>
  <c r="T18" i="31"/>
  <c r="T18" i="34"/>
  <c r="T18" i="36"/>
  <c r="T18" i="30"/>
  <c r="T18" i="35"/>
  <c r="T18" i="33"/>
  <c r="U113" i="6"/>
  <c r="U167" i="6" s="1"/>
  <c r="U23" i="6"/>
  <c r="U17" i="6"/>
  <c r="S21" i="6"/>
  <c r="T15" i="14"/>
  <c r="T15" i="17" s="1"/>
  <c r="T16" i="28"/>
  <c r="T19" i="6"/>
  <c r="V16" i="17"/>
  <c r="V17" i="6"/>
  <c r="U13" i="6"/>
  <c r="T22" i="6"/>
  <c r="R19" i="6"/>
  <c r="U18" i="6"/>
  <c r="T18" i="6"/>
  <c r="T23" i="6"/>
  <c r="R113" i="6"/>
  <c r="R143" i="6" s="1"/>
  <c r="U19" i="6"/>
  <c r="V23" i="6"/>
  <c r="R116" i="6"/>
  <c r="R146" i="6" s="1"/>
  <c r="R17" i="6"/>
  <c r="V113" i="6"/>
  <c r="V143" i="6" s="1"/>
  <c r="V16" i="28"/>
  <c r="U15" i="14"/>
  <c r="U15" i="17" s="1"/>
  <c r="R16" i="17"/>
  <c r="S22" i="6"/>
  <c r="S23" i="6"/>
  <c r="V22" i="6"/>
  <c r="T143" i="6"/>
  <c r="T167" i="6"/>
  <c r="R18" i="6"/>
  <c r="S18" i="6"/>
  <c r="V19" i="6"/>
  <c r="R23" i="6"/>
  <c r="S116" i="6"/>
  <c r="T17" i="6"/>
  <c r="U16" i="28"/>
  <c r="U15" i="25"/>
  <c r="U15" i="28" s="1"/>
  <c r="S16" i="28"/>
  <c r="U146" i="6" l="1"/>
  <c r="T170" i="6"/>
  <c r="U20" i="6"/>
  <c r="S167" i="6"/>
  <c r="V20" i="6"/>
  <c r="V146" i="6"/>
  <c r="U143" i="6"/>
  <c r="S20" i="6"/>
  <c r="V167" i="6"/>
  <c r="T17" i="37"/>
  <c r="S17" i="37"/>
  <c r="R17" i="31"/>
  <c r="V17" i="31"/>
  <c r="V17" i="35"/>
  <c r="T17" i="32"/>
  <c r="S17" i="30"/>
  <c r="R17" i="37"/>
  <c r="V17" i="36"/>
  <c r="U17" i="32"/>
  <c r="T17" i="34"/>
  <c r="S17" i="34"/>
  <c r="R17" i="34"/>
  <c r="V17" i="32"/>
  <c r="U17" i="33"/>
  <c r="R170" i="6"/>
  <c r="T17" i="30"/>
  <c r="S17" i="33"/>
  <c r="R17" i="33"/>
  <c r="V17" i="34"/>
  <c r="U17" i="37"/>
  <c r="U17" i="36"/>
  <c r="T17" i="35"/>
  <c r="S17" i="31"/>
  <c r="U17" i="31"/>
  <c r="U17" i="35"/>
  <c r="T17" i="36"/>
  <c r="S17" i="35"/>
  <c r="R17" i="35"/>
  <c r="R17" i="32"/>
  <c r="V17" i="30"/>
  <c r="U17" i="30"/>
  <c r="T17" i="31"/>
  <c r="S17" i="32"/>
  <c r="R17" i="36"/>
  <c r="R17" i="30"/>
  <c r="V17" i="33"/>
  <c r="T17" i="33"/>
  <c r="S17" i="36"/>
  <c r="V17" i="37"/>
  <c r="U17" i="34"/>
  <c r="R167" i="6"/>
  <c r="R20" i="6"/>
  <c r="T20" i="6"/>
  <c r="S146" i="6"/>
  <c r="S170" i="6"/>
  <c r="A5" i="72" l="1"/>
  <c r="A19" i="72"/>
  <c r="A33" i="72"/>
  <c r="A47" i="72"/>
  <c r="A61" i="72"/>
  <c r="A75" i="72"/>
  <c r="A76" i="72"/>
  <c r="A77" i="72"/>
  <c r="B78" i="72"/>
  <c r="C78" i="72"/>
  <c r="D78" i="72"/>
  <c r="E78" i="72"/>
  <c r="F78" i="72"/>
  <c r="G78" i="72"/>
  <c r="H78" i="72"/>
  <c r="I78" i="72"/>
  <c r="J78" i="72"/>
  <c r="K78" i="72"/>
  <c r="L78" i="72"/>
  <c r="M78" i="72"/>
  <c r="N78" i="72"/>
  <c r="O78" i="72"/>
  <c r="P78" i="72"/>
  <c r="Q78" i="72"/>
  <c r="B80" i="72"/>
  <c r="C80" i="72"/>
  <c r="D80" i="72"/>
  <c r="E80" i="72"/>
  <c r="F80" i="72"/>
  <c r="G80" i="72"/>
  <c r="H80" i="72"/>
  <c r="I80" i="72"/>
  <c r="J80" i="72"/>
  <c r="K80" i="72"/>
  <c r="L80" i="72"/>
  <c r="M80" i="72"/>
  <c r="N80" i="72"/>
  <c r="O80" i="72"/>
  <c r="P80" i="72"/>
  <c r="Q80" i="72"/>
  <c r="B82" i="72"/>
  <c r="C82" i="72"/>
  <c r="D82" i="72"/>
  <c r="E82" i="72"/>
  <c r="F82" i="72"/>
  <c r="G82" i="72"/>
  <c r="H82" i="72"/>
  <c r="I82" i="72"/>
  <c r="J82" i="72"/>
  <c r="K82" i="72"/>
  <c r="L82" i="72"/>
  <c r="M82" i="72"/>
  <c r="N82" i="72"/>
  <c r="O82" i="72"/>
  <c r="P82" i="72"/>
  <c r="Q82" i="72"/>
  <c r="B85" i="72"/>
  <c r="C85" i="72"/>
  <c r="D85" i="72"/>
  <c r="E85" i="72"/>
  <c r="F85" i="72"/>
  <c r="G85" i="72"/>
  <c r="H85" i="72"/>
  <c r="I85" i="72"/>
  <c r="J85" i="72"/>
  <c r="K85" i="72"/>
  <c r="L85" i="72"/>
  <c r="M85" i="72"/>
  <c r="N85" i="72"/>
  <c r="O85" i="72"/>
  <c r="P85" i="72"/>
  <c r="Q85" i="72"/>
  <c r="B86" i="72"/>
  <c r="C86" i="72"/>
  <c r="D86" i="72"/>
  <c r="E86" i="72"/>
  <c r="F86" i="72"/>
  <c r="G86" i="72"/>
  <c r="H86" i="72"/>
  <c r="I86" i="72"/>
  <c r="J86" i="72"/>
  <c r="K86" i="72"/>
  <c r="L86" i="72"/>
  <c r="M86" i="72"/>
  <c r="N86" i="72"/>
  <c r="O86" i="72"/>
  <c r="P86" i="72"/>
  <c r="Q86" i="72"/>
  <c r="B89" i="72"/>
  <c r="C89" i="72"/>
  <c r="D89" i="72"/>
  <c r="E89" i="72"/>
  <c r="F89" i="72"/>
  <c r="G89" i="72"/>
  <c r="H89" i="72"/>
  <c r="I89" i="72"/>
  <c r="J89" i="72"/>
  <c r="K89" i="72"/>
  <c r="L89" i="72"/>
  <c r="M89" i="72"/>
  <c r="N89" i="72"/>
  <c r="O89" i="72"/>
  <c r="P89" i="72"/>
  <c r="Q89" i="72"/>
  <c r="B90" i="72"/>
  <c r="C90" i="72"/>
  <c r="D90" i="72"/>
  <c r="E90" i="72"/>
  <c r="F90" i="72"/>
  <c r="G90" i="72"/>
  <c r="H90" i="72"/>
  <c r="I90" i="72"/>
  <c r="J90" i="72"/>
  <c r="K90" i="72"/>
  <c r="L90" i="72"/>
  <c r="M90" i="72"/>
  <c r="N90" i="72"/>
  <c r="O90" i="72"/>
  <c r="P90" i="72"/>
  <c r="Q90" i="72"/>
  <c r="B91" i="72"/>
  <c r="C91" i="72"/>
  <c r="D91" i="72"/>
  <c r="E91" i="72"/>
  <c r="F91" i="72"/>
  <c r="G91" i="72"/>
  <c r="H91" i="72"/>
  <c r="I91" i="72"/>
  <c r="J91" i="72"/>
  <c r="K91" i="72"/>
  <c r="L91" i="72"/>
  <c r="M91" i="72"/>
  <c r="N91" i="72"/>
  <c r="O91" i="72"/>
  <c r="P91" i="72"/>
  <c r="Q91" i="72"/>
  <c r="A95" i="72"/>
  <c r="A97" i="72"/>
  <c r="A115" i="72"/>
  <c r="A133" i="72"/>
  <c r="A151" i="72"/>
  <c r="B154" i="72"/>
  <c r="C154" i="72"/>
  <c r="D154" i="72"/>
  <c r="E154" i="72"/>
  <c r="F154" i="72"/>
  <c r="G154" i="72"/>
  <c r="H154" i="72"/>
  <c r="I154" i="72"/>
  <c r="J154" i="72"/>
  <c r="K154" i="72"/>
  <c r="L154" i="72"/>
  <c r="M154" i="72"/>
  <c r="N154" i="72"/>
  <c r="O154" i="72"/>
  <c r="P154" i="72"/>
  <c r="Q154" i="72"/>
  <c r="A169" i="72"/>
  <c r="A187" i="72"/>
  <c r="A205" i="72"/>
  <c r="B208" i="72"/>
  <c r="C208" i="72"/>
  <c r="D208" i="72"/>
  <c r="E208" i="72"/>
  <c r="F208" i="72"/>
  <c r="G208" i="72"/>
  <c r="H208" i="72"/>
  <c r="I208" i="72"/>
  <c r="J208" i="72"/>
  <c r="K208" i="72"/>
  <c r="L208" i="72"/>
  <c r="M208" i="72"/>
  <c r="N208" i="72"/>
  <c r="O208" i="72"/>
  <c r="P208" i="72"/>
  <c r="Q208" i="72"/>
  <c r="A223" i="72"/>
  <c r="A241" i="72"/>
  <c r="A259" i="72"/>
  <c r="B262" i="72"/>
  <c r="C262" i="72"/>
  <c r="D262" i="72"/>
  <c r="E262" i="72"/>
  <c r="F262" i="72"/>
  <c r="G262" i="72"/>
  <c r="H262" i="72"/>
  <c r="I262" i="72"/>
  <c r="J262" i="72"/>
  <c r="K262" i="72"/>
  <c r="L262" i="72"/>
  <c r="M262" i="72"/>
  <c r="N262" i="72"/>
  <c r="O262" i="72"/>
  <c r="P262" i="72"/>
  <c r="Q262" i="72"/>
  <c r="A279" i="72"/>
  <c r="A297" i="72"/>
  <c r="A315" i="72"/>
  <c r="A333" i="72"/>
  <c r="C336" i="72"/>
  <c r="D336" i="72"/>
  <c r="E336" i="72"/>
  <c r="F336" i="72"/>
  <c r="G336" i="72"/>
  <c r="H336" i="72"/>
  <c r="I336" i="72"/>
  <c r="J336" i="72"/>
  <c r="K336" i="72"/>
  <c r="L336" i="72"/>
  <c r="M336" i="72"/>
  <c r="N336" i="72"/>
  <c r="O336" i="72"/>
  <c r="P336" i="72"/>
  <c r="Q336" i="72"/>
  <c r="A351" i="72"/>
  <c r="A369" i="72"/>
  <c r="A387" i="72"/>
  <c r="C390" i="72"/>
  <c r="D390" i="72"/>
  <c r="E390" i="72"/>
  <c r="F390" i="72"/>
  <c r="G390" i="72"/>
  <c r="H390" i="72"/>
  <c r="I390" i="72"/>
  <c r="J390" i="72"/>
  <c r="K390" i="72"/>
  <c r="L390" i="72"/>
  <c r="M390" i="72"/>
  <c r="N390" i="72"/>
  <c r="O390" i="72"/>
  <c r="P390" i="72"/>
  <c r="Q390" i="72"/>
  <c r="A405" i="72"/>
  <c r="A441" i="72"/>
  <c r="C444" i="72"/>
  <c r="D444" i="72"/>
  <c r="E444" i="72"/>
  <c r="F444" i="72"/>
  <c r="G444" i="72"/>
  <c r="H444" i="72"/>
  <c r="I444" i="72"/>
  <c r="J444" i="72"/>
  <c r="K444" i="72"/>
  <c r="L444" i="72"/>
  <c r="M444" i="72"/>
  <c r="N444" i="72"/>
  <c r="O444" i="72"/>
  <c r="P444" i="72"/>
  <c r="Q444" i="72"/>
  <c r="A5" i="71"/>
  <c r="A19" i="71"/>
  <c r="A33" i="71"/>
  <c r="A47" i="71"/>
  <c r="A61" i="71"/>
  <c r="A75" i="71"/>
  <c r="A76" i="71"/>
  <c r="A77" i="71"/>
  <c r="B78" i="71"/>
  <c r="C78" i="71"/>
  <c r="D78" i="71"/>
  <c r="E78" i="71"/>
  <c r="F78" i="71"/>
  <c r="G78" i="71"/>
  <c r="H78" i="71"/>
  <c r="I78" i="71"/>
  <c r="J78" i="71"/>
  <c r="K78" i="71"/>
  <c r="L78" i="71"/>
  <c r="M78" i="71"/>
  <c r="N78" i="71"/>
  <c r="O78" i="71"/>
  <c r="P78" i="71"/>
  <c r="Q78" i="71"/>
  <c r="B80" i="71"/>
  <c r="C80" i="71"/>
  <c r="D80" i="71"/>
  <c r="E80" i="71"/>
  <c r="F80" i="71"/>
  <c r="G80" i="71"/>
  <c r="H80" i="71"/>
  <c r="I80" i="71"/>
  <c r="J80" i="71"/>
  <c r="K80" i="71"/>
  <c r="L80" i="71"/>
  <c r="M80" i="71"/>
  <c r="N80" i="71"/>
  <c r="O80" i="71"/>
  <c r="P80" i="71"/>
  <c r="Q80" i="71"/>
  <c r="B82" i="71"/>
  <c r="C82" i="71"/>
  <c r="D82" i="71"/>
  <c r="E82" i="71"/>
  <c r="F82" i="71"/>
  <c r="G82" i="71"/>
  <c r="H82" i="71"/>
  <c r="I82" i="71"/>
  <c r="J82" i="71"/>
  <c r="K82" i="71"/>
  <c r="L82" i="71"/>
  <c r="M82" i="71"/>
  <c r="N82" i="71"/>
  <c r="O82" i="71"/>
  <c r="P82" i="71"/>
  <c r="Q82" i="71"/>
  <c r="B85" i="71"/>
  <c r="C85" i="71"/>
  <c r="D85" i="71"/>
  <c r="E85" i="71"/>
  <c r="F85" i="71"/>
  <c r="G85" i="71"/>
  <c r="H85" i="71"/>
  <c r="I85" i="71"/>
  <c r="J85" i="71"/>
  <c r="K85" i="71"/>
  <c r="L85" i="71"/>
  <c r="M85" i="71"/>
  <c r="N85" i="71"/>
  <c r="O85" i="71"/>
  <c r="P85" i="71"/>
  <c r="Q85" i="71"/>
  <c r="B86" i="71"/>
  <c r="C86" i="71"/>
  <c r="D86" i="71"/>
  <c r="E86" i="71"/>
  <c r="F86" i="71"/>
  <c r="G86" i="71"/>
  <c r="H86" i="71"/>
  <c r="I86" i="71"/>
  <c r="J86" i="71"/>
  <c r="K86" i="71"/>
  <c r="L86" i="71"/>
  <c r="M86" i="71"/>
  <c r="N86" i="71"/>
  <c r="O86" i="71"/>
  <c r="P86" i="71"/>
  <c r="Q86" i="71"/>
  <c r="B89" i="71"/>
  <c r="C89" i="71"/>
  <c r="D89" i="71"/>
  <c r="E89" i="71"/>
  <c r="F89" i="71"/>
  <c r="G89" i="71"/>
  <c r="H89" i="71"/>
  <c r="I89" i="71"/>
  <c r="J89" i="71"/>
  <c r="K89" i="71"/>
  <c r="L89" i="71"/>
  <c r="M89" i="71"/>
  <c r="N89" i="71"/>
  <c r="O89" i="71"/>
  <c r="P89" i="71"/>
  <c r="Q89" i="71"/>
  <c r="B90" i="71"/>
  <c r="C90" i="71"/>
  <c r="D90" i="71"/>
  <c r="E90" i="71"/>
  <c r="F90" i="71"/>
  <c r="G90" i="71"/>
  <c r="H90" i="71"/>
  <c r="I90" i="71"/>
  <c r="J90" i="71"/>
  <c r="K90" i="71"/>
  <c r="L90" i="71"/>
  <c r="M90" i="71"/>
  <c r="N90" i="71"/>
  <c r="O90" i="71"/>
  <c r="P90" i="71"/>
  <c r="Q90" i="71"/>
  <c r="B91" i="71"/>
  <c r="C91" i="71"/>
  <c r="D91" i="71"/>
  <c r="E91" i="71"/>
  <c r="F91" i="71"/>
  <c r="G91" i="71"/>
  <c r="H91" i="71"/>
  <c r="I91" i="71"/>
  <c r="J91" i="71"/>
  <c r="K91" i="71"/>
  <c r="L91" i="71"/>
  <c r="M91" i="71"/>
  <c r="N91" i="71"/>
  <c r="O91" i="71"/>
  <c r="P91" i="71"/>
  <c r="Q91" i="71"/>
  <c r="A95" i="71"/>
  <c r="A97" i="71"/>
  <c r="A115" i="71"/>
  <c r="A133" i="71"/>
  <c r="A151" i="71"/>
  <c r="B154" i="71"/>
  <c r="C154" i="71"/>
  <c r="D154" i="71"/>
  <c r="E154" i="71"/>
  <c r="F154" i="71"/>
  <c r="G154" i="71"/>
  <c r="H154" i="71"/>
  <c r="I154" i="71"/>
  <c r="J154" i="71"/>
  <c r="K154" i="71"/>
  <c r="L154" i="71"/>
  <c r="M154" i="71"/>
  <c r="N154" i="71"/>
  <c r="O154" i="71"/>
  <c r="P154" i="71"/>
  <c r="Q154" i="71"/>
  <c r="A169" i="71"/>
  <c r="A187" i="71"/>
  <c r="A205" i="71"/>
  <c r="B208" i="71"/>
  <c r="C208" i="71"/>
  <c r="D208" i="71"/>
  <c r="E208" i="71"/>
  <c r="F208" i="71"/>
  <c r="G208" i="71"/>
  <c r="H208" i="71"/>
  <c r="I208" i="71"/>
  <c r="J208" i="71"/>
  <c r="K208" i="71"/>
  <c r="L208" i="71"/>
  <c r="M208" i="71"/>
  <c r="N208" i="71"/>
  <c r="O208" i="71"/>
  <c r="P208" i="71"/>
  <c r="Q208" i="71"/>
  <c r="A223" i="71"/>
  <c r="A241" i="71"/>
  <c r="A259" i="71"/>
  <c r="B262" i="71"/>
  <c r="C262" i="71"/>
  <c r="D262" i="71"/>
  <c r="E262" i="71"/>
  <c r="F262" i="71"/>
  <c r="G262" i="71"/>
  <c r="H262" i="71"/>
  <c r="I262" i="71"/>
  <c r="J262" i="71"/>
  <c r="K262" i="71"/>
  <c r="L262" i="71"/>
  <c r="M262" i="71"/>
  <c r="N262" i="71"/>
  <c r="O262" i="71"/>
  <c r="P262" i="71"/>
  <c r="Q262" i="71"/>
  <c r="A279" i="71"/>
  <c r="A297" i="71"/>
  <c r="A315" i="71"/>
  <c r="A333" i="71"/>
  <c r="C336" i="71"/>
  <c r="D336" i="71"/>
  <c r="E336" i="71"/>
  <c r="F336" i="71"/>
  <c r="G336" i="71"/>
  <c r="H336" i="71"/>
  <c r="I336" i="71"/>
  <c r="J336" i="71"/>
  <c r="K336" i="71"/>
  <c r="L336" i="71"/>
  <c r="M336" i="71"/>
  <c r="N336" i="71"/>
  <c r="O336" i="71"/>
  <c r="P336" i="71"/>
  <c r="Q336" i="71"/>
  <c r="A351" i="71"/>
  <c r="A369" i="71"/>
  <c r="A387" i="71"/>
  <c r="C390" i="71"/>
  <c r="D390" i="71"/>
  <c r="E390" i="71"/>
  <c r="F390" i="71"/>
  <c r="G390" i="71"/>
  <c r="H390" i="71"/>
  <c r="I390" i="71"/>
  <c r="J390" i="71"/>
  <c r="K390" i="71"/>
  <c r="L390" i="71"/>
  <c r="M390" i="71"/>
  <c r="N390" i="71"/>
  <c r="O390" i="71"/>
  <c r="P390" i="71"/>
  <c r="Q390" i="71"/>
  <c r="A405" i="71"/>
  <c r="A441" i="71"/>
  <c r="C444" i="71"/>
  <c r="D444" i="71"/>
  <c r="E444" i="71"/>
  <c r="F444" i="71"/>
  <c r="G444" i="71"/>
  <c r="H444" i="71"/>
  <c r="I444" i="71"/>
  <c r="J444" i="71"/>
  <c r="K444" i="71"/>
  <c r="L444" i="71"/>
  <c r="M444" i="71"/>
  <c r="N444" i="71"/>
  <c r="O444" i="71"/>
  <c r="P444" i="71"/>
  <c r="Q444" i="71"/>
  <c r="A5" i="70"/>
  <c r="A19" i="70"/>
  <c r="A33" i="70"/>
  <c r="A47" i="70"/>
  <c r="A61" i="70"/>
  <c r="A75" i="70"/>
  <c r="A76" i="70"/>
  <c r="A77" i="70"/>
  <c r="B78" i="70"/>
  <c r="C78" i="70"/>
  <c r="D78" i="70"/>
  <c r="E78" i="70"/>
  <c r="F78" i="70"/>
  <c r="G78" i="70"/>
  <c r="H78" i="70"/>
  <c r="I78" i="70"/>
  <c r="J78" i="70"/>
  <c r="K78" i="70"/>
  <c r="L78" i="70"/>
  <c r="M78" i="70"/>
  <c r="N78" i="70"/>
  <c r="O78" i="70"/>
  <c r="P78" i="70"/>
  <c r="Q78" i="70"/>
  <c r="B80" i="70"/>
  <c r="C80" i="70"/>
  <c r="D80" i="70"/>
  <c r="E80" i="70"/>
  <c r="F80" i="70"/>
  <c r="G80" i="70"/>
  <c r="H80" i="70"/>
  <c r="I80" i="70"/>
  <c r="J80" i="70"/>
  <c r="K80" i="70"/>
  <c r="L80" i="70"/>
  <c r="M80" i="70"/>
  <c r="N80" i="70"/>
  <c r="O80" i="70"/>
  <c r="P80" i="70"/>
  <c r="Q80" i="70"/>
  <c r="B81" i="70"/>
  <c r="C81" i="70"/>
  <c r="D81" i="70"/>
  <c r="E81" i="70"/>
  <c r="F81" i="70"/>
  <c r="G81" i="70"/>
  <c r="H81" i="70"/>
  <c r="I81" i="70"/>
  <c r="J81" i="70"/>
  <c r="K81" i="70"/>
  <c r="L81" i="70"/>
  <c r="M81" i="70"/>
  <c r="N81" i="70"/>
  <c r="O81" i="70"/>
  <c r="P81" i="70"/>
  <c r="Q81" i="70"/>
  <c r="B83" i="70"/>
  <c r="C83" i="70"/>
  <c r="D83" i="70"/>
  <c r="E83" i="70"/>
  <c r="F83" i="70"/>
  <c r="G83" i="70"/>
  <c r="H83" i="70"/>
  <c r="I83" i="70"/>
  <c r="J83" i="70"/>
  <c r="K83" i="70"/>
  <c r="L83" i="70"/>
  <c r="M83" i="70"/>
  <c r="N83" i="70"/>
  <c r="O83" i="70"/>
  <c r="P83" i="70"/>
  <c r="Q83" i="70"/>
  <c r="B86" i="70"/>
  <c r="C86" i="70"/>
  <c r="D86" i="70"/>
  <c r="E86" i="70"/>
  <c r="F86" i="70"/>
  <c r="G86" i="70"/>
  <c r="H86" i="70"/>
  <c r="I86" i="70"/>
  <c r="J86" i="70"/>
  <c r="K86" i="70"/>
  <c r="L86" i="70"/>
  <c r="M86" i="70"/>
  <c r="N86" i="70"/>
  <c r="O86" i="70"/>
  <c r="P86" i="70"/>
  <c r="Q86" i="70"/>
  <c r="B87" i="70"/>
  <c r="C87" i="70"/>
  <c r="D87" i="70"/>
  <c r="E87" i="70"/>
  <c r="F87" i="70"/>
  <c r="G87" i="70"/>
  <c r="H87" i="70"/>
  <c r="I87" i="70"/>
  <c r="J87" i="70"/>
  <c r="K87" i="70"/>
  <c r="L87" i="70"/>
  <c r="M87" i="70"/>
  <c r="N87" i="70"/>
  <c r="O87" i="70"/>
  <c r="P87" i="70"/>
  <c r="Q87" i="70"/>
  <c r="B90" i="70"/>
  <c r="C90" i="70"/>
  <c r="D90" i="70"/>
  <c r="E90" i="70"/>
  <c r="F90" i="70"/>
  <c r="G90" i="70"/>
  <c r="H90" i="70"/>
  <c r="I90" i="70"/>
  <c r="J90" i="70"/>
  <c r="K90" i="70"/>
  <c r="L90" i="70"/>
  <c r="M90" i="70"/>
  <c r="N90" i="70"/>
  <c r="O90" i="70"/>
  <c r="P90" i="70"/>
  <c r="Q90" i="70"/>
  <c r="B91" i="70"/>
  <c r="C91" i="70"/>
  <c r="D91" i="70"/>
  <c r="E91" i="70"/>
  <c r="F91" i="70"/>
  <c r="G91" i="70"/>
  <c r="H91" i="70"/>
  <c r="I91" i="70"/>
  <c r="J91" i="70"/>
  <c r="K91" i="70"/>
  <c r="L91" i="70"/>
  <c r="M91" i="70"/>
  <c r="N91" i="70"/>
  <c r="O91" i="70"/>
  <c r="P91" i="70"/>
  <c r="Q91" i="70"/>
  <c r="B92" i="70"/>
  <c r="C92" i="70"/>
  <c r="D92" i="70"/>
  <c r="E92" i="70"/>
  <c r="F92" i="70"/>
  <c r="G92" i="70"/>
  <c r="H92" i="70"/>
  <c r="I92" i="70"/>
  <c r="J92" i="70"/>
  <c r="K92" i="70"/>
  <c r="L92" i="70"/>
  <c r="M92" i="70"/>
  <c r="N92" i="70"/>
  <c r="O92" i="70"/>
  <c r="P92" i="70"/>
  <c r="Q92" i="70"/>
  <c r="A96" i="70"/>
  <c r="A98" i="70"/>
  <c r="A117" i="70"/>
  <c r="A136" i="70"/>
  <c r="A155" i="70"/>
  <c r="B159" i="70"/>
  <c r="C159" i="70"/>
  <c r="D159" i="70"/>
  <c r="E159" i="70"/>
  <c r="F159" i="70"/>
  <c r="G159" i="70"/>
  <c r="H159" i="70"/>
  <c r="I159" i="70"/>
  <c r="J159" i="70"/>
  <c r="K159" i="70"/>
  <c r="L159" i="70"/>
  <c r="M159" i="70"/>
  <c r="N159" i="70"/>
  <c r="O159" i="70"/>
  <c r="P159" i="70"/>
  <c r="Q159" i="70"/>
  <c r="A174" i="70"/>
  <c r="A193" i="70"/>
  <c r="A212" i="70"/>
  <c r="B216" i="70"/>
  <c r="C216" i="70"/>
  <c r="D216" i="70"/>
  <c r="E216" i="70"/>
  <c r="F216" i="70"/>
  <c r="G216" i="70"/>
  <c r="H216" i="70"/>
  <c r="I216" i="70"/>
  <c r="J216" i="70"/>
  <c r="K216" i="70"/>
  <c r="L216" i="70"/>
  <c r="M216" i="70"/>
  <c r="N216" i="70"/>
  <c r="O216" i="70"/>
  <c r="P216" i="70"/>
  <c r="Q216" i="70"/>
  <c r="A231" i="70"/>
  <c r="A250" i="70"/>
  <c r="A269" i="70"/>
  <c r="B273" i="70"/>
  <c r="C273" i="70"/>
  <c r="D273" i="70"/>
  <c r="E273" i="70"/>
  <c r="F273" i="70"/>
  <c r="G273" i="70"/>
  <c r="H273" i="70"/>
  <c r="I273" i="70"/>
  <c r="J273" i="70"/>
  <c r="K273" i="70"/>
  <c r="L273" i="70"/>
  <c r="M273" i="70"/>
  <c r="N273" i="70"/>
  <c r="O273" i="70"/>
  <c r="P273" i="70"/>
  <c r="Q273" i="70"/>
  <c r="A290" i="70"/>
  <c r="A309" i="70"/>
  <c r="A328" i="70"/>
  <c r="A347" i="70"/>
  <c r="C351" i="70"/>
  <c r="D351" i="70"/>
  <c r="E351" i="70"/>
  <c r="F351" i="70"/>
  <c r="G351" i="70"/>
  <c r="H351" i="70"/>
  <c r="I351" i="70"/>
  <c r="J351" i="70"/>
  <c r="K351" i="70"/>
  <c r="L351" i="70"/>
  <c r="M351" i="70"/>
  <c r="N351" i="70"/>
  <c r="O351" i="70"/>
  <c r="P351" i="70"/>
  <c r="Q351" i="70"/>
  <c r="A366" i="70"/>
  <c r="A385" i="70"/>
  <c r="A404" i="70"/>
  <c r="C408" i="70"/>
  <c r="D408" i="70"/>
  <c r="E408" i="70"/>
  <c r="F408" i="70"/>
  <c r="G408" i="70"/>
  <c r="H408" i="70"/>
  <c r="I408" i="70"/>
  <c r="J408" i="70"/>
  <c r="K408" i="70"/>
  <c r="L408" i="70"/>
  <c r="M408" i="70"/>
  <c r="N408" i="70"/>
  <c r="O408" i="70"/>
  <c r="P408" i="70"/>
  <c r="Q408" i="70"/>
  <c r="A423" i="70"/>
  <c r="A461" i="70"/>
  <c r="C465" i="70"/>
  <c r="D465" i="70"/>
  <c r="E465" i="70"/>
  <c r="F465" i="70"/>
  <c r="G465" i="70"/>
  <c r="H465" i="70"/>
  <c r="I465" i="70"/>
  <c r="J465" i="70"/>
  <c r="K465" i="70"/>
  <c r="L465" i="70"/>
  <c r="M465" i="70"/>
  <c r="N465" i="70"/>
  <c r="O465" i="70"/>
  <c r="P465" i="70"/>
  <c r="Q465" i="70"/>
  <c r="A5" i="69"/>
  <c r="A19" i="69"/>
  <c r="A33" i="69"/>
  <c r="A47" i="69"/>
  <c r="A61" i="69"/>
  <c r="A75" i="69"/>
  <c r="A76" i="69"/>
  <c r="A77" i="69"/>
  <c r="B78" i="69"/>
  <c r="C78" i="69"/>
  <c r="D78" i="69"/>
  <c r="E78" i="69"/>
  <c r="F78" i="69"/>
  <c r="G78" i="69"/>
  <c r="H78" i="69"/>
  <c r="I78" i="69"/>
  <c r="J78" i="69"/>
  <c r="K78" i="69"/>
  <c r="L78" i="69"/>
  <c r="M78" i="69"/>
  <c r="N78" i="69"/>
  <c r="O78" i="69"/>
  <c r="P78" i="69"/>
  <c r="Q78" i="69"/>
  <c r="B80" i="69"/>
  <c r="C80" i="69"/>
  <c r="D80" i="69"/>
  <c r="E80" i="69"/>
  <c r="F80" i="69"/>
  <c r="G80" i="69"/>
  <c r="H80" i="69"/>
  <c r="I80" i="69"/>
  <c r="J80" i="69"/>
  <c r="K80" i="69"/>
  <c r="L80" i="69"/>
  <c r="M80" i="69"/>
  <c r="N80" i="69"/>
  <c r="O80" i="69"/>
  <c r="P80" i="69"/>
  <c r="Q80" i="69"/>
  <c r="B81" i="69"/>
  <c r="C81" i="69"/>
  <c r="D81" i="69"/>
  <c r="E81" i="69"/>
  <c r="F81" i="69"/>
  <c r="G81" i="69"/>
  <c r="H81" i="69"/>
  <c r="I81" i="69"/>
  <c r="J81" i="69"/>
  <c r="K81" i="69"/>
  <c r="L81" i="69"/>
  <c r="M81" i="69"/>
  <c r="N81" i="69"/>
  <c r="O81" i="69"/>
  <c r="P81" i="69"/>
  <c r="Q81" i="69"/>
  <c r="B83" i="69"/>
  <c r="C83" i="69"/>
  <c r="D83" i="69"/>
  <c r="E83" i="69"/>
  <c r="F83" i="69"/>
  <c r="G83" i="69"/>
  <c r="H83" i="69"/>
  <c r="I83" i="69"/>
  <c r="J83" i="69"/>
  <c r="K83" i="69"/>
  <c r="L83" i="69"/>
  <c r="M83" i="69"/>
  <c r="N83" i="69"/>
  <c r="O83" i="69"/>
  <c r="P83" i="69"/>
  <c r="Q83" i="69"/>
  <c r="B86" i="69"/>
  <c r="C86" i="69"/>
  <c r="D86" i="69"/>
  <c r="E86" i="69"/>
  <c r="F86" i="69"/>
  <c r="G86" i="69"/>
  <c r="H86" i="69"/>
  <c r="I86" i="69"/>
  <c r="J86" i="69"/>
  <c r="K86" i="69"/>
  <c r="L86" i="69"/>
  <c r="M86" i="69"/>
  <c r="N86" i="69"/>
  <c r="O86" i="69"/>
  <c r="P86" i="69"/>
  <c r="Q86" i="69"/>
  <c r="B87" i="69"/>
  <c r="C87" i="69"/>
  <c r="D87" i="69"/>
  <c r="E87" i="69"/>
  <c r="F87" i="69"/>
  <c r="G87" i="69"/>
  <c r="H87" i="69"/>
  <c r="I87" i="69"/>
  <c r="J87" i="69"/>
  <c r="K87" i="69"/>
  <c r="L87" i="69"/>
  <c r="M87" i="69"/>
  <c r="N87" i="69"/>
  <c r="O87" i="69"/>
  <c r="P87" i="69"/>
  <c r="Q87" i="69"/>
  <c r="B90" i="69"/>
  <c r="C90" i="69"/>
  <c r="D90" i="69"/>
  <c r="E90" i="69"/>
  <c r="F90" i="69"/>
  <c r="G90" i="69"/>
  <c r="H90" i="69"/>
  <c r="I90" i="69"/>
  <c r="J90" i="69"/>
  <c r="K90" i="69"/>
  <c r="L90" i="69"/>
  <c r="M90" i="69"/>
  <c r="N90" i="69"/>
  <c r="O90" i="69"/>
  <c r="P90" i="69"/>
  <c r="Q90" i="69"/>
  <c r="B91" i="69"/>
  <c r="C91" i="69"/>
  <c r="D91" i="69"/>
  <c r="E91" i="69"/>
  <c r="F91" i="69"/>
  <c r="G91" i="69"/>
  <c r="H91" i="69"/>
  <c r="I91" i="69"/>
  <c r="J91" i="69"/>
  <c r="K91" i="69"/>
  <c r="L91" i="69"/>
  <c r="M91" i="69"/>
  <c r="N91" i="69"/>
  <c r="O91" i="69"/>
  <c r="P91" i="69"/>
  <c r="Q91" i="69"/>
  <c r="B92" i="69"/>
  <c r="C92" i="69"/>
  <c r="D92" i="69"/>
  <c r="E92" i="69"/>
  <c r="F92" i="69"/>
  <c r="G92" i="69"/>
  <c r="H92" i="69"/>
  <c r="I92" i="69"/>
  <c r="J92" i="69"/>
  <c r="K92" i="69"/>
  <c r="L92" i="69"/>
  <c r="M92" i="69"/>
  <c r="N92" i="69"/>
  <c r="O92" i="69"/>
  <c r="P92" i="69"/>
  <c r="Q92" i="69"/>
  <c r="A96" i="69"/>
  <c r="A98" i="69"/>
  <c r="A117" i="69"/>
  <c r="A136" i="69"/>
  <c r="A155" i="69"/>
  <c r="B159" i="69"/>
  <c r="C159" i="69"/>
  <c r="D159" i="69"/>
  <c r="E159" i="69"/>
  <c r="F159" i="69"/>
  <c r="G159" i="69"/>
  <c r="H159" i="69"/>
  <c r="I159" i="69"/>
  <c r="J159" i="69"/>
  <c r="K159" i="69"/>
  <c r="L159" i="69"/>
  <c r="M159" i="69"/>
  <c r="N159" i="69"/>
  <c r="O159" i="69"/>
  <c r="P159" i="69"/>
  <c r="Q159" i="69"/>
  <c r="A174" i="69"/>
  <c r="A193" i="69"/>
  <c r="A212" i="69"/>
  <c r="B216" i="69"/>
  <c r="C216" i="69"/>
  <c r="D216" i="69"/>
  <c r="E216" i="69"/>
  <c r="F216" i="69"/>
  <c r="G216" i="69"/>
  <c r="H216" i="69"/>
  <c r="I216" i="69"/>
  <c r="J216" i="69"/>
  <c r="K216" i="69"/>
  <c r="L216" i="69"/>
  <c r="M216" i="69"/>
  <c r="N216" i="69"/>
  <c r="O216" i="69"/>
  <c r="P216" i="69"/>
  <c r="Q216" i="69"/>
  <c r="A231" i="69"/>
  <c r="A250" i="69"/>
  <c r="A269" i="69"/>
  <c r="B273" i="69"/>
  <c r="C273" i="69"/>
  <c r="D273" i="69"/>
  <c r="E273" i="69"/>
  <c r="F273" i="69"/>
  <c r="G273" i="69"/>
  <c r="H273" i="69"/>
  <c r="I273" i="69"/>
  <c r="J273" i="69"/>
  <c r="K273" i="69"/>
  <c r="L273" i="69"/>
  <c r="M273" i="69"/>
  <c r="N273" i="69"/>
  <c r="O273" i="69"/>
  <c r="P273" i="69"/>
  <c r="Q273" i="69"/>
  <c r="A290" i="69"/>
  <c r="A309" i="69"/>
  <c r="A328" i="69"/>
  <c r="A347" i="69"/>
  <c r="C351" i="69"/>
  <c r="D351" i="69"/>
  <c r="E351" i="69"/>
  <c r="F351" i="69"/>
  <c r="G351" i="69"/>
  <c r="H351" i="69"/>
  <c r="I351" i="69"/>
  <c r="J351" i="69"/>
  <c r="K351" i="69"/>
  <c r="L351" i="69"/>
  <c r="M351" i="69"/>
  <c r="N351" i="69"/>
  <c r="O351" i="69"/>
  <c r="P351" i="69"/>
  <c r="Q351" i="69"/>
  <c r="A366" i="69"/>
  <c r="A385" i="69"/>
  <c r="A404" i="69"/>
  <c r="C408" i="69"/>
  <c r="D408" i="69"/>
  <c r="E408" i="69"/>
  <c r="F408" i="69"/>
  <c r="G408" i="69"/>
  <c r="H408" i="69"/>
  <c r="I408" i="69"/>
  <c r="J408" i="69"/>
  <c r="K408" i="69"/>
  <c r="L408" i="69"/>
  <c r="M408" i="69"/>
  <c r="N408" i="69"/>
  <c r="O408" i="69"/>
  <c r="P408" i="69"/>
  <c r="Q408" i="69"/>
  <c r="A423" i="69"/>
  <c r="A461" i="69"/>
  <c r="C465" i="69"/>
  <c r="D465" i="69"/>
  <c r="E465" i="69"/>
  <c r="F465" i="69"/>
  <c r="G465" i="69"/>
  <c r="H465" i="69"/>
  <c r="I465" i="69"/>
  <c r="J465" i="69"/>
  <c r="K465" i="69"/>
  <c r="L465" i="69"/>
  <c r="M465" i="69"/>
  <c r="N465" i="69"/>
  <c r="O465" i="69"/>
  <c r="P465" i="69"/>
  <c r="Q465" i="69"/>
  <c r="A5" i="68"/>
  <c r="A22" i="68"/>
  <c r="A39" i="68"/>
  <c r="A56" i="68"/>
  <c r="A73" i="68"/>
  <c r="A90" i="68"/>
  <c r="A91" i="68"/>
  <c r="A92" i="68"/>
  <c r="B93" i="68"/>
  <c r="C93" i="68"/>
  <c r="D93" i="68"/>
  <c r="E93" i="68"/>
  <c r="F93" i="68"/>
  <c r="G93" i="68"/>
  <c r="H93" i="68"/>
  <c r="I93" i="68"/>
  <c r="J93" i="68"/>
  <c r="K93" i="68"/>
  <c r="L93" i="68"/>
  <c r="M93" i="68"/>
  <c r="N93" i="68"/>
  <c r="O93" i="68"/>
  <c r="P93" i="68"/>
  <c r="Q93" i="68"/>
  <c r="B95" i="68"/>
  <c r="C95" i="68"/>
  <c r="D95" i="68"/>
  <c r="E95" i="68"/>
  <c r="F95" i="68"/>
  <c r="G95" i="68"/>
  <c r="H95" i="68"/>
  <c r="I95" i="68"/>
  <c r="J95" i="68"/>
  <c r="K95" i="68"/>
  <c r="L95" i="68"/>
  <c r="M95" i="68"/>
  <c r="N95" i="68"/>
  <c r="O95" i="68"/>
  <c r="P95" i="68"/>
  <c r="Q95" i="68"/>
  <c r="B96" i="68"/>
  <c r="C96" i="68"/>
  <c r="D96" i="68"/>
  <c r="E96" i="68"/>
  <c r="F96" i="68"/>
  <c r="G96" i="68"/>
  <c r="H96" i="68"/>
  <c r="I96" i="68"/>
  <c r="J96" i="68"/>
  <c r="K96" i="68"/>
  <c r="L96" i="68"/>
  <c r="M96" i="68"/>
  <c r="N96" i="68"/>
  <c r="O96" i="68"/>
  <c r="P96" i="68"/>
  <c r="Q96" i="68"/>
  <c r="B98" i="68"/>
  <c r="C98" i="68"/>
  <c r="D98" i="68"/>
  <c r="E98" i="68"/>
  <c r="F98" i="68"/>
  <c r="G98" i="68"/>
  <c r="H98" i="68"/>
  <c r="I98" i="68"/>
  <c r="J98" i="68"/>
  <c r="K98" i="68"/>
  <c r="L98" i="68"/>
  <c r="M98" i="68"/>
  <c r="N98" i="68"/>
  <c r="O98" i="68"/>
  <c r="P98" i="68"/>
  <c r="Q98" i="68"/>
  <c r="B101" i="68"/>
  <c r="C101" i="68"/>
  <c r="D101" i="68"/>
  <c r="E101" i="68"/>
  <c r="F101" i="68"/>
  <c r="G101" i="68"/>
  <c r="H101" i="68"/>
  <c r="I101" i="68"/>
  <c r="J101" i="68"/>
  <c r="K101" i="68"/>
  <c r="L101" i="68"/>
  <c r="M101" i="68"/>
  <c r="N101" i="68"/>
  <c r="O101" i="68"/>
  <c r="P101" i="68"/>
  <c r="Q101" i="68"/>
  <c r="B102" i="68"/>
  <c r="C102" i="68"/>
  <c r="D102" i="68"/>
  <c r="E102" i="68"/>
  <c r="F102" i="68"/>
  <c r="G102" i="68"/>
  <c r="H102" i="68"/>
  <c r="I102" i="68"/>
  <c r="J102" i="68"/>
  <c r="K102" i="68"/>
  <c r="L102" i="68"/>
  <c r="M102" i="68"/>
  <c r="N102" i="68"/>
  <c r="O102" i="68"/>
  <c r="P102" i="68"/>
  <c r="Q102" i="68"/>
  <c r="B105" i="68"/>
  <c r="C105" i="68"/>
  <c r="D105" i="68"/>
  <c r="E105" i="68"/>
  <c r="F105" i="68"/>
  <c r="G105" i="68"/>
  <c r="H105" i="68"/>
  <c r="I105" i="68"/>
  <c r="J105" i="68"/>
  <c r="K105" i="68"/>
  <c r="L105" i="68"/>
  <c r="M105" i="68"/>
  <c r="N105" i="68"/>
  <c r="O105" i="68"/>
  <c r="P105" i="68"/>
  <c r="Q105" i="68"/>
  <c r="B106" i="68"/>
  <c r="C106" i="68"/>
  <c r="D106" i="68"/>
  <c r="E106" i="68"/>
  <c r="F106" i="68"/>
  <c r="G106" i="68"/>
  <c r="H106" i="68"/>
  <c r="I106" i="68"/>
  <c r="J106" i="68"/>
  <c r="K106" i="68"/>
  <c r="L106" i="68"/>
  <c r="M106" i="68"/>
  <c r="N106" i="68"/>
  <c r="O106" i="68"/>
  <c r="P106" i="68"/>
  <c r="Q106" i="68"/>
  <c r="B109" i="68"/>
  <c r="C109" i="68"/>
  <c r="D109" i="68"/>
  <c r="E109" i="68"/>
  <c r="F109" i="68"/>
  <c r="G109" i="68"/>
  <c r="H109" i="68"/>
  <c r="I109" i="68"/>
  <c r="J109" i="68"/>
  <c r="K109" i="68"/>
  <c r="L109" i="68"/>
  <c r="M109" i="68"/>
  <c r="N109" i="68"/>
  <c r="O109" i="68"/>
  <c r="P109" i="68"/>
  <c r="Q109" i="68"/>
  <c r="B110" i="68"/>
  <c r="C110" i="68"/>
  <c r="D110" i="68"/>
  <c r="E110" i="68"/>
  <c r="F110" i="68"/>
  <c r="G110" i="68"/>
  <c r="H110" i="68"/>
  <c r="I110" i="68"/>
  <c r="J110" i="68"/>
  <c r="K110" i="68"/>
  <c r="L110" i="68"/>
  <c r="M110" i="68"/>
  <c r="N110" i="68"/>
  <c r="O110" i="68"/>
  <c r="P110" i="68"/>
  <c r="Q110" i="68"/>
  <c r="B111" i="68"/>
  <c r="C111" i="68"/>
  <c r="D111" i="68"/>
  <c r="E111" i="68"/>
  <c r="F111" i="68"/>
  <c r="G111" i="68"/>
  <c r="H111" i="68"/>
  <c r="I111" i="68"/>
  <c r="J111" i="68"/>
  <c r="K111" i="68"/>
  <c r="L111" i="68"/>
  <c r="M111" i="68"/>
  <c r="N111" i="68"/>
  <c r="O111" i="68"/>
  <c r="P111" i="68"/>
  <c r="Q111" i="68"/>
  <c r="A116" i="68"/>
  <c r="A118" i="68"/>
  <c r="A142" i="68"/>
  <c r="A166" i="68"/>
  <c r="A190" i="68"/>
  <c r="B194" i="68"/>
  <c r="C194" i="68"/>
  <c r="D194" i="68"/>
  <c r="E194" i="68"/>
  <c r="F194" i="68"/>
  <c r="G194" i="68"/>
  <c r="H194" i="68"/>
  <c r="I194" i="68"/>
  <c r="J194" i="68"/>
  <c r="K194" i="68"/>
  <c r="L194" i="68"/>
  <c r="M194" i="68"/>
  <c r="N194" i="68"/>
  <c r="O194" i="68"/>
  <c r="P194" i="68"/>
  <c r="Q194" i="68"/>
  <c r="A214" i="68"/>
  <c r="A238" i="68"/>
  <c r="A262" i="68"/>
  <c r="B266" i="68"/>
  <c r="C266" i="68"/>
  <c r="D266" i="68"/>
  <c r="E266" i="68"/>
  <c r="F266" i="68"/>
  <c r="G266" i="68"/>
  <c r="H266" i="68"/>
  <c r="I266" i="68"/>
  <c r="J266" i="68"/>
  <c r="K266" i="68"/>
  <c r="L266" i="68"/>
  <c r="M266" i="68"/>
  <c r="N266" i="68"/>
  <c r="O266" i="68"/>
  <c r="P266" i="68"/>
  <c r="Q266" i="68"/>
  <c r="A286" i="68"/>
  <c r="A310" i="68"/>
  <c r="A334" i="68"/>
  <c r="B338" i="68"/>
  <c r="C338" i="68"/>
  <c r="D338" i="68"/>
  <c r="E338" i="68"/>
  <c r="F338" i="68"/>
  <c r="G338" i="68"/>
  <c r="H338" i="68"/>
  <c r="I338" i="68"/>
  <c r="J338" i="68"/>
  <c r="K338" i="68"/>
  <c r="L338" i="68"/>
  <c r="M338" i="68"/>
  <c r="N338" i="68"/>
  <c r="O338" i="68"/>
  <c r="P338" i="68"/>
  <c r="Q338" i="68"/>
  <c r="A360" i="68"/>
  <c r="A384" i="68"/>
  <c r="A408" i="68"/>
  <c r="A432" i="68"/>
  <c r="C436" i="68"/>
  <c r="D436" i="68"/>
  <c r="E436" i="68"/>
  <c r="F436" i="68"/>
  <c r="G436" i="68"/>
  <c r="H436" i="68"/>
  <c r="I436" i="68"/>
  <c r="J436" i="68"/>
  <c r="K436" i="68"/>
  <c r="L436" i="68"/>
  <c r="M436" i="68"/>
  <c r="N436" i="68"/>
  <c r="O436" i="68"/>
  <c r="P436" i="68"/>
  <c r="Q436" i="68"/>
  <c r="A456" i="68"/>
  <c r="A480" i="68"/>
  <c r="A504" i="68"/>
  <c r="C508" i="68"/>
  <c r="D508" i="68"/>
  <c r="E508" i="68"/>
  <c r="F508" i="68"/>
  <c r="G508" i="68"/>
  <c r="H508" i="68"/>
  <c r="I508" i="68"/>
  <c r="J508" i="68"/>
  <c r="K508" i="68"/>
  <c r="L508" i="68"/>
  <c r="M508" i="68"/>
  <c r="N508" i="68"/>
  <c r="O508" i="68"/>
  <c r="P508" i="68"/>
  <c r="Q508" i="68"/>
  <c r="A528" i="68"/>
  <c r="A576" i="68"/>
  <c r="C580" i="68"/>
  <c r="D580" i="68"/>
  <c r="E580" i="68"/>
  <c r="F580" i="68"/>
  <c r="G580" i="68"/>
  <c r="H580" i="68"/>
  <c r="I580" i="68"/>
  <c r="J580" i="68"/>
  <c r="K580" i="68"/>
  <c r="L580" i="68"/>
  <c r="M580" i="68"/>
  <c r="N580" i="68"/>
  <c r="O580" i="68"/>
  <c r="P580" i="68"/>
  <c r="Q580" i="68"/>
  <c r="A5" i="67"/>
  <c r="A19" i="67"/>
  <c r="A33" i="67"/>
  <c r="A47" i="67"/>
  <c r="A61" i="67"/>
  <c r="A75" i="67"/>
  <c r="A76" i="67"/>
  <c r="A77" i="67"/>
  <c r="B78" i="67"/>
  <c r="C78" i="67"/>
  <c r="D78" i="67"/>
  <c r="E78" i="67"/>
  <c r="F78" i="67"/>
  <c r="G78" i="67"/>
  <c r="H78" i="67"/>
  <c r="I78" i="67"/>
  <c r="J78" i="67"/>
  <c r="K78" i="67"/>
  <c r="L78" i="67"/>
  <c r="M78" i="67"/>
  <c r="N78" i="67"/>
  <c r="O78" i="67"/>
  <c r="P78" i="67"/>
  <c r="Q78" i="67"/>
  <c r="B80" i="67"/>
  <c r="C80" i="67"/>
  <c r="D80" i="67"/>
  <c r="E80" i="67"/>
  <c r="F80" i="67"/>
  <c r="G80" i="67"/>
  <c r="H80" i="67"/>
  <c r="I80" i="67"/>
  <c r="J80" i="67"/>
  <c r="K80" i="67"/>
  <c r="L80" i="67"/>
  <c r="M80" i="67"/>
  <c r="N80" i="67"/>
  <c r="O80" i="67"/>
  <c r="P80" i="67"/>
  <c r="Q80" i="67"/>
  <c r="B81" i="67"/>
  <c r="C81" i="67"/>
  <c r="D81" i="67"/>
  <c r="E81" i="67"/>
  <c r="F81" i="67"/>
  <c r="G81" i="67"/>
  <c r="H81" i="67"/>
  <c r="I81" i="67"/>
  <c r="J81" i="67"/>
  <c r="K81" i="67"/>
  <c r="L81" i="67"/>
  <c r="M81" i="67"/>
  <c r="N81" i="67"/>
  <c r="O81" i="67"/>
  <c r="P81" i="67"/>
  <c r="Q81" i="67"/>
  <c r="B83" i="67"/>
  <c r="C83" i="67"/>
  <c r="D83" i="67"/>
  <c r="E83" i="67"/>
  <c r="F83" i="67"/>
  <c r="G83" i="67"/>
  <c r="H83" i="67"/>
  <c r="I83" i="67"/>
  <c r="J83" i="67"/>
  <c r="K83" i="67"/>
  <c r="L83" i="67"/>
  <c r="M83" i="67"/>
  <c r="N83" i="67"/>
  <c r="O83" i="67"/>
  <c r="P83" i="67"/>
  <c r="Q83" i="67"/>
  <c r="B86" i="67"/>
  <c r="C86" i="67"/>
  <c r="D86" i="67"/>
  <c r="E86" i="67"/>
  <c r="F86" i="67"/>
  <c r="G86" i="67"/>
  <c r="H86" i="67"/>
  <c r="I86" i="67"/>
  <c r="J86" i="67"/>
  <c r="K86" i="67"/>
  <c r="L86" i="67"/>
  <c r="M86" i="67"/>
  <c r="N86" i="67"/>
  <c r="O86" i="67"/>
  <c r="P86" i="67"/>
  <c r="Q86" i="67"/>
  <c r="B87" i="67"/>
  <c r="C87" i="67"/>
  <c r="D87" i="67"/>
  <c r="E87" i="67"/>
  <c r="F87" i="67"/>
  <c r="G87" i="67"/>
  <c r="H87" i="67"/>
  <c r="I87" i="67"/>
  <c r="J87" i="67"/>
  <c r="K87" i="67"/>
  <c r="L87" i="67"/>
  <c r="M87" i="67"/>
  <c r="N87" i="67"/>
  <c r="O87" i="67"/>
  <c r="P87" i="67"/>
  <c r="Q87" i="67"/>
  <c r="B90" i="67"/>
  <c r="C90" i="67"/>
  <c r="D90" i="67"/>
  <c r="E90" i="67"/>
  <c r="F90" i="67"/>
  <c r="G90" i="67"/>
  <c r="H90" i="67"/>
  <c r="I90" i="67"/>
  <c r="J90" i="67"/>
  <c r="K90" i="67"/>
  <c r="L90" i="67"/>
  <c r="M90" i="67"/>
  <c r="N90" i="67"/>
  <c r="O90" i="67"/>
  <c r="P90" i="67"/>
  <c r="Q90" i="67"/>
  <c r="B91" i="67"/>
  <c r="C91" i="67"/>
  <c r="D91" i="67"/>
  <c r="E91" i="67"/>
  <c r="F91" i="67"/>
  <c r="G91" i="67"/>
  <c r="H91" i="67"/>
  <c r="I91" i="67"/>
  <c r="J91" i="67"/>
  <c r="K91" i="67"/>
  <c r="L91" i="67"/>
  <c r="M91" i="67"/>
  <c r="N91" i="67"/>
  <c r="O91" i="67"/>
  <c r="P91" i="67"/>
  <c r="Q91" i="67"/>
  <c r="B92" i="67"/>
  <c r="C92" i="67"/>
  <c r="D92" i="67"/>
  <c r="E92" i="67"/>
  <c r="F92" i="67"/>
  <c r="G92" i="67"/>
  <c r="H92" i="67"/>
  <c r="I92" i="67"/>
  <c r="J92" i="67"/>
  <c r="K92" i="67"/>
  <c r="L92" i="67"/>
  <c r="M92" i="67"/>
  <c r="N92" i="67"/>
  <c r="O92" i="67"/>
  <c r="P92" i="67"/>
  <c r="Q92" i="67"/>
  <c r="A96" i="67"/>
  <c r="A98" i="67"/>
  <c r="A117" i="67"/>
  <c r="A136" i="67"/>
  <c r="A155" i="67"/>
  <c r="B159" i="67"/>
  <c r="C159" i="67"/>
  <c r="D159" i="67"/>
  <c r="E159" i="67"/>
  <c r="F159" i="67"/>
  <c r="G159" i="67"/>
  <c r="H159" i="67"/>
  <c r="I159" i="67"/>
  <c r="J159" i="67"/>
  <c r="K159" i="67"/>
  <c r="L159" i="67"/>
  <c r="M159" i="67"/>
  <c r="N159" i="67"/>
  <c r="O159" i="67"/>
  <c r="P159" i="67"/>
  <c r="Q159" i="67"/>
  <c r="A174" i="67"/>
  <c r="A193" i="67"/>
  <c r="A212" i="67"/>
  <c r="B216" i="67"/>
  <c r="C216" i="67"/>
  <c r="D216" i="67"/>
  <c r="E216" i="67"/>
  <c r="F216" i="67"/>
  <c r="G216" i="67"/>
  <c r="H216" i="67"/>
  <c r="I216" i="67"/>
  <c r="J216" i="67"/>
  <c r="K216" i="67"/>
  <c r="L216" i="67"/>
  <c r="M216" i="67"/>
  <c r="N216" i="67"/>
  <c r="O216" i="67"/>
  <c r="P216" i="67"/>
  <c r="Q216" i="67"/>
  <c r="A231" i="67"/>
  <c r="A250" i="67"/>
  <c r="A269" i="67"/>
  <c r="B273" i="67"/>
  <c r="C273" i="67"/>
  <c r="D273" i="67"/>
  <c r="E273" i="67"/>
  <c r="F273" i="67"/>
  <c r="G273" i="67"/>
  <c r="H273" i="67"/>
  <c r="I273" i="67"/>
  <c r="J273" i="67"/>
  <c r="K273" i="67"/>
  <c r="L273" i="67"/>
  <c r="M273" i="67"/>
  <c r="N273" i="67"/>
  <c r="O273" i="67"/>
  <c r="P273" i="67"/>
  <c r="Q273" i="67"/>
  <c r="A290" i="67"/>
  <c r="A309" i="67"/>
  <c r="A328" i="67"/>
  <c r="A347" i="67"/>
  <c r="C351" i="67"/>
  <c r="D351" i="67"/>
  <c r="E351" i="67"/>
  <c r="F351" i="67"/>
  <c r="G351" i="67"/>
  <c r="H351" i="67"/>
  <c r="I351" i="67"/>
  <c r="J351" i="67"/>
  <c r="K351" i="67"/>
  <c r="L351" i="67"/>
  <c r="M351" i="67"/>
  <c r="N351" i="67"/>
  <c r="O351" i="67"/>
  <c r="P351" i="67"/>
  <c r="Q351" i="67"/>
  <c r="A366" i="67"/>
  <c r="A385" i="67"/>
  <c r="A404" i="67"/>
  <c r="C408" i="67"/>
  <c r="D408" i="67"/>
  <c r="E408" i="67"/>
  <c r="F408" i="67"/>
  <c r="G408" i="67"/>
  <c r="H408" i="67"/>
  <c r="I408" i="67"/>
  <c r="J408" i="67"/>
  <c r="K408" i="67"/>
  <c r="L408" i="67"/>
  <c r="M408" i="67"/>
  <c r="N408" i="67"/>
  <c r="O408" i="67"/>
  <c r="P408" i="67"/>
  <c r="Q408" i="67"/>
  <c r="A423" i="67"/>
  <c r="A461" i="67"/>
  <c r="C465" i="67"/>
  <c r="D465" i="67"/>
  <c r="E465" i="67"/>
  <c r="F465" i="67"/>
  <c r="G465" i="67"/>
  <c r="H465" i="67"/>
  <c r="I465" i="67"/>
  <c r="J465" i="67"/>
  <c r="K465" i="67"/>
  <c r="L465" i="67"/>
  <c r="M465" i="67"/>
  <c r="N465" i="67"/>
  <c r="O465" i="67"/>
  <c r="P465" i="67"/>
  <c r="Q465" i="67"/>
  <c r="A5" i="66"/>
  <c r="A19" i="66"/>
  <c r="A33" i="66"/>
  <c r="A47" i="66"/>
  <c r="A61" i="66"/>
  <c r="A75" i="66"/>
  <c r="A76" i="66"/>
  <c r="A77" i="66"/>
  <c r="B78" i="66"/>
  <c r="C78" i="66"/>
  <c r="D78" i="66"/>
  <c r="E78" i="66"/>
  <c r="F78" i="66"/>
  <c r="G78" i="66"/>
  <c r="H78" i="66"/>
  <c r="I78" i="66"/>
  <c r="J78" i="66"/>
  <c r="K78" i="66"/>
  <c r="L78" i="66"/>
  <c r="M78" i="66"/>
  <c r="N78" i="66"/>
  <c r="O78" i="66"/>
  <c r="P78" i="66"/>
  <c r="Q78" i="66"/>
  <c r="B80" i="66"/>
  <c r="C80" i="66"/>
  <c r="D80" i="66"/>
  <c r="E80" i="66"/>
  <c r="F80" i="66"/>
  <c r="G80" i="66"/>
  <c r="H80" i="66"/>
  <c r="I80" i="66"/>
  <c r="J80" i="66"/>
  <c r="K80" i="66"/>
  <c r="L80" i="66"/>
  <c r="M80" i="66"/>
  <c r="N80" i="66"/>
  <c r="O80" i="66"/>
  <c r="P80" i="66"/>
  <c r="Q80" i="66"/>
  <c r="B81" i="66"/>
  <c r="C81" i="66"/>
  <c r="D81" i="66"/>
  <c r="E81" i="66"/>
  <c r="F81" i="66"/>
  <c r="G81" i="66"/>
  <c r="H81" i="66"/>
  <c r="I81" i="66"/>
  <c r="J81" i="66"/>
  <c r="K81" i="66"/>
  <c r="L81" i="66"/>
  <c r="M81" i="66"/>
  <c r="N81" i="66"/>
  <c r="O81" i="66"/>
  <c r="P81" i="66"/>
  <c r="Q81" i="66"/>
  <c r="B83" i="66"/>
  <c r="C83" i="66"/>
  <c r="D83" i="66"/>
  <c r="E83" i="66"/>
  <c r="F83" i="66"/>
  <c r="G83" i="66"/>
  <c r="H83" i="66"/>
  <c r="I83" i="66"/>
  <c r="J83" i="66"/>
  <c r="K83" i="66"/>
  <c r="L83" i="66"/>
  <c r="M83" i="66"/>
  <c r="N83" i="66"/>
  <c r="O83" i="66"/>
  <c r="P83" i="66"/>
  <c r="Q83" i="66"/>
  <c r="B86" i="66"/>
  <c r="C86" i="66"/>
  <c r="D86" i="66"/>
  <c r="E86" i="66"/>
  <c r="F86" i="66"/>
  <c r="G86" i="66"/>
  <c r="H86" i="66"/>
  <c r="I86" i="66"/>
  <c r="J86" i="66"/>
  <c r="K86" i="66"/>
  <c r="L86" i="66"/>
  <c r="M86" i="66"/>
  <c r="N86" i="66"/>
  <c r="O86" i="66"/>
  <c r="P86" i="66"/>
  <c r="Q86" i="66"/>
  <c r="B87" i="66"/>
  <c r="C87" i="66"/>
  <c r="D87" i="66"/>
  <c r="E87" i="66"/>
  <c r="F87" i="66"/>
  <c r="G87" i="66"/>
  <c r="H87" i="66"/>
  <c r="I87" i="66"/>
  <c r="J87" i="66"/>
  <c r="K87" i="66"/>
  <c r="L87" i="66"/>
  <c r="M87" i="66"/>
  <c r="N87" i="66"/>
  <c r="O87" i="66"/>
  <c r="P87" i="66"/>
  <c r="Q87" i="66"/>
  <c r="B90" i="66"/>
  <c r="C90" i="66"/>
  <c r="D90" i="66"/>
  <c r="E90" i="66"/>
  <c r="F90" i="66"/>
  <c r="G90" i="66"/>
  <c r="H90" i="66"/>
  <c r="I90" i="66"/>
  <c r="J90" i="66"/>
  <c r="K90" i="66"/>
  <c r="L90" i="66"/>
  <c r="M90" i="66"/>
  <c r="N90" i="66"/>
  <c r="O90" i="66"/>
  <c r="P90" i="66"/>
  <c r="Q90" i="66"/>
  <c r="B91" i="66"/>
  <c r="C91" i="66"/>
  <c r="D91" i="66"/>
  <c r="E91" i="66"/>
  <c r="F91" i="66"/>
  <c r="G91" i="66"/>
  <c r="H91" i="66"/>
  <c r="I91" i="66"/>
  <c r="J91" i="66"/>
  <c r="K91" i="66"/>
  <c r="L91" i="66"/>
  <c r="M91" i="66"/>
  <c r="N91" i="66"/>
  <c r="O91" i="66"/>
  <c r="P91" i="66"/>
  <c r="Q91" i="66"/>
  <c r="B92" i="66"/>
  <c r="C92" i="66"/>
  <c r="D92" i="66"/>
  <c r="E92" i="66"/>
  <c r="F92" i="66"/>
  <c r="G92" i="66"/>
  <c r="H92" i="66"/>
  <c r="I92" i="66"/>
  <c r="J92" i="66"/>
  <c r="K92" i="66"/>
  <c r="L92" i="66"/>
  <c r="M92" i="66"/>
  <c r="N92" i="66"/>
  <c r="O92" i="66"/>
  <c r="P92" i="66"/>
  <c r="Q92" i="66"/>
  <c r="A96" i="66"/>
  <c r="A98" i="66"/>
  <c r="A117" i="66"/>
  <c r="A136" i="66"/>
  <c r="A155" i="66"/>
  <c r="B159" i="66"/>
  <c r="C159" i="66"/>
  <c r="D159" i="66"/>
  <c r="E159" i="66"/>
  <c r="F159" i="66"/>
  <c r="G159" i="66"/>
  <c r="H159" i="66"/>
  <c r="I159" i="66"/>
  <c r="J159" i="66"/>
  <c r="K159" i="66"/>
  <c r="L159" i="66"/>
  <c r="M159" i="66"/>
  <c r="N159" i="66"/>
  <c r="O159" i="66"/>
  <c r="P159" i="66"/>
  <c r="Q159" i="66"/>
  <c r="A174" i="66"/>
  <c r="A193" i="66"/>
  <c r="A212" i="66"/>
  <c r="B216" i="66"/>
  <c r="C216" i="66"/>
  <c r="D216" i="66"/>
  <c r="E216" i="66"/>
  <c r="F216" i="66"/>
  <c r="G216" i="66"/>
  <c r="H216" i="66"/>
  <c r="I216" i="66"/>
  <c r="J216" i="66"/>
  <c r="K216" i="66"/>
  <c r="L216" i="66"/>
  <c r="M216" i="66"/>
  <c r="N216" i="66"/>
  <c r="O216" i="66"/>
  <c r="P216" i="66"/>
  <c r="Q216" i="66"/>
  <c r="A231" i="66"/>
  <c r="A250" i="66"/>
  <c r="A269" i="66"/>
  <c r="B273" i="66"/>
  <c r="C273" i="66"/>
  <c r="D273" i="66"/>
  <c r="E273" i="66"/>
  <c r="F273" i="66"/>
  <c r="G273" i="66"/>
  <c r="H273" i="66"/>
  <c r="I273" i="66"/>
  <c r="J273" i="66"/>
  <c r="K273" i="66"/>
  <c r="L273" i="66"/>
  <c r="M273" i="66"/>
  <c r="N273" i="66"/>
  <c r="O273" i="66"/>
  <c r="P273" i="66"/>
  <c r="Q273" i="66"/>
  <c r="A290" i="66"/>
  <c r="A309" i="66"/>
  <c r="A328" i="66"/>
  <c r="A347" i="66"/>
  <c r="C351" i="66"/>
  <c r="D351" i="66"/>
  <c r="E351" i="66"/>
  <c r="F351" i="66"/>
  <c r="G351" i="66"/>
  <c r="H351" i="66"/>
  <c r="I351" i="66"/>
  <c r="J351" i="66"/>
  <c r="K351" i="66"/>
  <c r="L351" i="66"/>
  <c r="M351" i="66"/>
  <c r="N351" i="66"/>
  <c r="O351" i="66"/>
  <c r="P351" i="66"/>
  <c r="Q351" i="66"/>
  <c r="A366" i="66"/>
  <c r="A385" i="66"/>
  <c r="A404" i="66"/>
  <c r="C408" i="66"/>
  <c r="D408" i="66"/>
  <c r="E408" i="66"/>
  <c r="F408" i="66"/>
  <c r="G408" i="66"/>
  <c r="H408" i="66"/>
  <c r="I408" i="66"/>
  <c r="J408" i="66"/>
  <c r="K408" i="66"/>
  <c r="L408" i="66"/>
  <c r="M408" i="66"/>
  <c r="N408" i="66"/>
  <c r="O408" i="66"/>
  <c r="P408" i="66"/>
  <c r="Q408" i="66"/>
  <c r="A423" i="66"/>
  <c r="A461" i="66"/>
  <c r="C465" i="66"/>
  <c r="D465" i="66"/>
  <c r="E465" i="66"/>
  <c r="F465" i="66"/>
  <c r="G465" i="66"/>
  <c r="H465" i="66"/>
  <c r="I465" i="66"/>
  <c r="J465" i="66"/>
  <c r="K465" i="66"/>
  <c r="L465" i="66"/>
  <c r="M465" i="66"/>
  <c r="N465" i="66"/>
  <c r="O465" i="66"/>
  <c r="P465" i="66"/>
  <c r="Q465" i="66"/>
  <c r="A5" i="65"/>
  <c r="A19" i="65"/>
  <c r="A33" i="65"/>
  <c r="A47" i="65"/>
  <c r="A61" i="65"/>
  <c r="A75" i="65"/>
  <c r="A76" i="65"/>
  <c r="A77" i="65"/>
  <c r="B78" i="65"/>
  <c r="C78" i="65"/>
  <c r="D78" i="65"/>
  <c r="E78" i="65"/>
  <c r="F78" i="65"/>
  <c r="G78" i="65"/>
  <c r="H78" i="65"/>
  <c r="I78" i="65"/>
  <c r="J78" i="65"/>
  <c r="K78" i="65"/>
  <c r="L78" i="65"/>
  <c r="M78" i="65"/>
  <c r="N78" i="65"/>
  <c r="O78" i="65"/>
  <c r="P78" i="65"/>
  <c r="Q78" i="65"/>
  <c r="B80" i="65"/>
  <c r="C80" i="65"/>
  <c r="D80" i="65"/>
  <c r="E80" i="65"/>
  <c r="F80" i="65"/>
  <c r="G80" i="65"/>
  <c r="H80" i="65"/>
  <c r="I80" i="65"/>
  <c r="J80" i="65"/>
  <c r="K80" i="65"/>
  <c r="L80" i="65"/>
  <c r="M80" i="65"/>
  <c r="N80" i="65"/>
  <c r="O80" i="65"/>
  <c r="P80" i="65"/>
  <c r="Q80" i="65"/>
  <c r="B81" i="65"/>
  <c r="C81" i="65"/>
  <c r="D81" i="65"/>
  <c r="E81" i="65"/>
  <c r="F81" i="65"/>
  <c r="G81" i="65"/>
  <c r="H81" i="65"/>
  <c r="I81" i="65"/>
  <c r="J81" i="65"/>
  <c r="K81" i="65"/>
  <c r="L81" i="65"/>
  <c r="M81" i="65"/>
  <c r="N81" i="65"/>
  <c r="O81" i="65"/>
  <c r="P81" i="65"/>
  <c r="Q81" i="65"/>
  <c r="B83" i="65"/>
  <c r="C83" i="65"/>
  <c r="D83" i="65"/>
  <c r="E83" i="65"/>
  <c r="F83" i="65"/>
  <c r="G83" i="65"/>
  <c r="H83" i="65"/>
  <c r="I83" i="65"/>
  <c r="J83" i="65"/>
  <c r="K83" i="65"/>
  <c r="L83" i="65"/>
  <c r="M83" i="65"/>
  <c r="N83" i="65"/>
  <c r="O83" i="65"/>
  <c r="P83" i="65"/>
  <c r="Q83" i="65"/>
  <c r="B86" i="65"/>
  <c r="C86" i="65"/>
  <c r="D86" i="65"/>
  <c r="E86" i="65"/>
  <c r="F86" i="65"/>
  <c r="G86" i="65"/>
  <c r="H86" i="65"/>
  <c r="I86" i="65"/>
  <c r="J86" i="65"/>
  <c r="K86" i="65"/>
  <c r="L86" i="65"/>
  <c r="M86" i="65"/>
  <c r="N86" i="65"/>
  <c r="O86" i="65"/>
  <c r="P86" i="65"/>
  <c r="Q86" i="65"/>
  <c r="B87" i="65"/>
  <c r="C87" i="65"/>
  <c r="D87" i="65"/>
  <c r="E87" i="65"/>
  <c r="F87" i="65"/>
  <c r="G87" i="65"/>
  <c r="H87" i="65"/>
  <c r="I87" i="65"/>
  <c r="J87" i="65"/>
  <c r="K87" i="65"/>
  <c r="L87" i="65"/>
  <c r="M87" i="65"/>
  <c r="N87" i="65"/>
  <c r="O87" i="65"/>
  <c r="P87" i="65"/>
  <c r="Q87" i="65"/>
  <c r="B90" i="65"/>
  <c r="C90" i="65"/>
  <c r="D90" i="65"/>
  <c r="E90" i="65"/>
  <c r="F90" i="65"/>
  <c r="G90" i="65"/>
  <c r="H90" i="65"/>
  <c r="I90" i="65"/>
  <c r="J90" i="65"/>
  <c r="K90" i="65"/>
  <c r="L90" i="65"/>
  <c r="M90" i="65"/>
  <c r="N90" i="65"/>
  <c r="O90" i="65"/>
  <c r="P90" i="65"/>
  <c r="Q90" i="65"/>
  <c r="B91" i="65"/>
  <c r="C91" i="65"/>
  <c r="D91" i="65"/>
  <c r="E91" i="65"/>
  <c r="F91" i="65"/>
  <c r="G91" i="65"/>
  <c r="H91" i="65"/>
  <c r="I91" i="65"/>
  <c r="J91" i="65"/>
  <c r="K91" i="65"/>
  <c r="L91" i="65"/>
  <c r="M91" i="65"/>
  <c r="N91" i="65"/>
  <c r="O91" i="65"/>
  <c r="P91" i="65"/>
  <c r="Q91" i="65"/>
  <c r="B92" i="65"/>
  <c r="C92" i="65"/>
  <c r="D92" i="65"/>
  <c r="E92" i="65"/>
  <c r="F92" i="65"/>
  <c r="G92" i="65"/>
  <c r="H92" i="65"/>
  <c r="I92" i="65"/>
  <c r="J92" i="65"/>
  <c r="K92" i="65"/>
  <c r="L92" i="65"/>
  <c r="M92" i="65"/>
  <c r="N92" i="65"/>
  <c r="O92" i="65"/>
  <c r="P92" i="65"/>
  <c r="Q92" i="65"/>
  <c r="A96" i="65"/>
  <c r="A98" i="65"/>
  <c r="A117" i="65"/>
  <c r="A136" i="65"/>
  <c r="A155" i="65"/>
  <c r="B159" i="65"/>
  <c r="C159" i="65"/>
  <c r="D159" i="65"/>
  <c r="E159" i="65"/>
  <c r="F159" i="65"/>
  <c r="G159" i="65"/>
  <c r="H159" i="65"/>
  <c r="I159" i="65"/>
  <c r="J159" i="65"/>
  <c r="K159" i="65"/>
  <c r="L159" i="65"/>
  <c r="M159" i="65"/>
  <c r="N159" i="65"/>
  <c r="O159" i="65"/>
  <c r="P159" i="65"/>
  <c r="Q159" i="65"/>
  <c r="A174" i="65"/>
  <c r="A193" i="65"/>
  <c r="A212" i="65"/>
  <c r="B216" i="65"/>
  <c r="C216" i="65"/>
  <c r="D216" i="65"/>
  <c r="E216" i="65"/>
  <c r="F216" i="65"/>
  <c r="G216" i="65"/>
  <c r="H216" i="65"/>
  <c r="I216" i="65"/>
  <c r="J216" i="65"/>
  <c r="K216" i="65"/>
  <c r="L216" i="65"/>
  <c r="M216" i="65"/>
  <c r="N216" i="65"/>
  <c r="O216" i="65"/>
  <c r="P216" i="65"/>
  <c r="Q216" i="65"/>
  <c r="A231" i="65"/>
  <c r="A250" i="65"/>
  <c r="A269" i="65"/>
  <c r="B273" i="65"/>
  <c r="C273" i="65"/>
  <c r="D273" i="65"/>
  <c r="E273" i="65"/>
  <c r="F273" i="65"/>
  <c r="G273" i="65"/>
  <c r="H273" i="65"/>
  <c r="I273" i="65"/>
  <c r="J273" i="65"/>
  <c r="K273" i="65"/>
  <c r="L273" i="65"/>
  <c r="M273" i="65"/>
  <c r="N273" i="65"/>
  <c r="O273" i="65"/>
  <c r="P273" i="65"/>
  <c r="Q273" i="65"/>
  <c r="A290" i="65"/>
  <c r="A309" i="65"/>
  <c r="A328" i="65"/>
  <c r="A347" i="65"/>
  <c r="C351" i="65"/>
  <c r="D351" i="65"/>
  <c r="E351" i="65"/>
  <c r="F351" i="65"/>
  <c r="G351" i="65"/>
  <c r="H351" i="65"/>
  <c r="I351" i="65"/>
  <c r="J351" i="65"/>
  <c r="K351" i="65"/>
  <c r="L351" i="65"/>
  <c r="M351" i="65"/>
  <c r="N351" i="65"/>
  <c r="O351" i="65"/>
  <c r="P351" i="65"/>
  <c r="Q351" i="65"/>
  <c r="A366" i="65"/>
  <c r="A385" i="65"/>
  <c r="A404" i="65"/>
  <c r="C408" i="65"/>
  <c r="D408" i="65"/>
  <c r="E408" i="65"/>
  <c r="F408" i="65"/>
  <c r="G408" i="65"/>
  <c r="H408" i="65"/>
  <c r="I408" i="65"/>
  <c r="J408" i="65"/>
  <c r="K408" i="65"/>
  <c r="L408" i="65"/>
  <c r="M408" i="65"/>
  <c r="N408" i="65"/>
  <c r="O408" i="65"/>
  <c r="P408" i="65"/>
  <c r="Q408" i="65"/>
  <c r="A423" i="65"/>
  <c r="A461" i="65"/>
  <c r="C465" i="65"/>
  <c r="D465" i="65"/>
  <c r="E465" i="65"/>
  <c r="F465" i="65"/>
  <c r="G465" i="65"/>
  <c r="H465" i="65"/>
  <c r="I465" i="65"/>
  <c r="J465" i="65"/>
  <c r="K465" i="65"/>
  <c r="L465" i="65"/>
  <c r="M465" i="65"/>
  <c r="N465" i="65"/>
  <c r="O465" i="65"/>
  <c r="P465" i="65"/>
  <c r="Q465" i="65"/>
  <c r="B177" i="64"/>
  <c r="C177" i="64"/>
  <c r="D177" i="64"/>
  <c r="E177" i="64"/>
  <c r="F177" i="64"/>
  <c r="G177" i="64"/>
  <c r="H177" i="64"/>
  <c r="I177" i="64"/>
  <c r="J177" i="64"/>
  <c r="K177" i="64"/>
  <c r="L177" i="64"/>
  <c r="M177" i="64"/>
  <c r="N177" i="64"/>
  <c r="O177" i="64"/>
  <c r="P177" i="64"/>
  <c r="Q177" i="64"/>
  <c r="B240" i="64"/>
  <c r="C240" i="64"/>
  <c r="D240" i="64"/>
  <c r="E240" i="64"/>
  <c r="F240" i="64"/>
  <c r="G240" i="64"/>
  <c r="H240" i="64"/>
  <c r="I240" i="64"/>
  <c r="J240" i="64"/>
  <c r="K240" i="64"/>
  <c r="L240" i="64"/>
  <c r="M240" i="64"/>
  <c r="N240" i="64"/>
  <c r="O240" i="64"/>
  <c r="P240" i="64"/>
  <c r="Q240" i="64"/>
  <c r="B303" i="64"/>
  <c r="C303" i="64"/>
  <c r="D303" i="64"/>
  <c r="E303" i="64"/>
  <c r="F303" i="64"/>
  <c r="G303" i="64"/>
  <c r="H303" i="64"/>
  <c r="I303" i="64"/>
  <c r="J303" i="64"/>
  <c r="K303" i="64"/>
  <c r="L303" i="64"/>
  <c r="M303" i="64"/>
  <c r="N303" i="64"/>
  <c r="O303" i="64"/>
  <c r="P303" i="64"/>
  <c r="Q303" i="64"/>
  <c r="C389" i="64"/>
  <c r="D389" i="64"/>
  <c r="E389" i="64"/>
  <c r="F389" i="64"/>
  <c r="G389" i="64"/>
  <c r="H389" i="64"/>
  <c r="I389" i="64"/>
  <c r="J389" i="64"/>
  <c r="K389" i="64"/>
  <c r="L389" i="64"/>
  <c r="M389" i="64"/>
  <c r="N389" i="64"/>
  <c r="O389" i="64"/>
  <c r="P389" i="64"/>
  <c r="Q389" i="64"/>
  <c r="C452" i="64"/>
  <c r="D452" i="64"/>
  <c r="E452" i="64"/>
  <c r="F452" i="64"/>
  <c r="G452" i="64"/>
  <c r="H452" i="64"/>
  <c r="I452" i="64"/>
  <c r="J452" i="64"/>
  <c r="K452" i="64"/>
  <c r="L452" i="64"/>
  <c r="M452" i="64"/>
  <c r="N452" i="64"/>
  <c r="O452" i="64"/>
  <c r="P452" i="64"/>
  <c r="Q452" i="64"/>
  <c r="C515" i="64"/>
  <c r="D515" i="64"/>
  <c r="E515" i="64"/>
  <c r="F515" i="64"/>
  <c r="G515" i="64"/>
  <c r="H515" i="64"/>
  <c r="I515" i="64"/>
  <c r="J515" i="64"/>
  <c r="K515" i="64"/>
  <c r="L515" i="64"/>
  <c r="M515" i="64"/>
  <c r="N515" i="64"/>
  <c r="O515" i="64"/>
  <c r="P515" i="64"/>
  <c r="Q515" i="64"/>
  <c r="C7" i="63"/>
  <c r="D7" i="63"/>
  <c r="E7" i="63"/>
  <c r="F7" i="63"/>
  <c r="G7" i="63"/>
  <c r="H7" i="63"/>
  <c r="I7" i="63"/>
  <c r="J7" i="63"/>
  <c r="K7" i="63"/>
  <c r="L7" i="63"/>
  <c r="M7" i="63"/>
  <c r="N7" i="63"/>
  <c r="O7" i="63"/>
  <c r="P7" i="63"/>
  <c r="Q7" i="63"/>
  <c r="C28" i="63"/>
  <c r="D28" i="63"/>
  <c r="E28" i="63"/>
  <c r="F28" i="63"/>
  <c r="G28" i="63"/>
  <c r="H28" i="63"/>
  <c r="I28" i="63"/>
  <c r="J28" i="63"/>
  <c r="K28" i="63"/>
  <c r="L28" i="63"/>
  <c r="M28" i="63"/>
  <c r="N28" i="63"/>
  <c r="O28" i="63"/>
  <c r="P28" i="63"/>
  <c r="Q28" i="63"/>
  <c r="C47" i="63"/>
  <c r="D47" i="63"/>
  <c r="E47" i="63"/>
  <c r="F47" i="63"/>
  <c r="G47" i="63"/>
  <c r="H47" i="63"/>
  <c r="I47" i="63"/>
  <c r="J47" i="63"/>
  <c r="K47" i="63"/>
  <c r="L47" i="63"/>
  <c r="M47" i="63"/>
  <c r="N47" i="63"/>
  <c r="O47" i="63"/>
  <c r="P47" i="63"/>
  <c r="Q47" i="63"/>
  <c r="C66" i="63"/>
  <c r="D66" i="63"/>
  <c r="E66" i="63"/>
  <c r="F66" i="63"/>
  <c r="G66" i="63"/>
  <c r="H66" i="63"/>
  <c r="I66" i="63"/>
  <c r="J66" i="63"/>
  <c r="K66" i="63"/>
  <c r="L66" i="63"/>
  <c r="M66" i="63"/>
  <c r="N66" i="63"/>
  <c r="O66" i="63"/>
  <c r="P66" i="63"/>
  <c r="Q66" i="63"/>
  <c r="C85" i="63"/>
  <c r="D85" i="63"/>
  <c r="E85" i="63"/>
  <c r="F85" i="63"/>
  <c r="G85" i="63"/>
  <c r="H85" i="63"/>
  <c r="I85" i="63"/>
  <c r="J85" i="63"/>
  <c r="K85" i="63"/>
  <c r="L85" i="63"/>
  <c r="M85" i="63"/>
  <c r="N85" i="63"/>
  <c r="O85" i="63"/>
  <c r="P85" i="63"/>
  <c r="Q85" i="63"/>
  <c r="C109" i="63"/>
  <c r="D109" i="63"/>
  <c r="E109" i="63"/>
  <c r="F109" i="63"/>
  <c r="G109" i="63"/>
  <c r="H109" i="63"/>
  <c r="I109" i="63"/>
  <c r="J109" i="63"/>
  <c r="K109" i="63"/>
  <c r="L109" i="63"/>
  <c r="M109" i="63"/>
  <c r="N109" i="63"/>
  <c r="O109" i="63"/>
  <c r="P109" i="63"/>
  <c r="Q109" i="63"/>
  <c r="C128" i="63"/>
  <c r="D128" i="63"/>
  <c r="E128" i="63"/>
  <c r="F128" i="63"/>
  <c r="G128" i="63"/>
  <c r="H128" i="63"/>
  <c r="I128" i="63"/>
  <c r="J128" i="63"/>
  <c r="K128" i="63"/>
  <c r="L128" i="63"/>
  <c r="M128" i="63"/>
  <c r="N128" i="63"/>
  <c r="O128" i="63"/>
  <c r="P128" i="63"/>
  <c r="Q128" i="63"/>
  <c r="C146" i="63"/>
  <c r="D146" i="63"/>
  <c r="E146" i="63"/>
  <c r="F146" i="63"/>
  <c r="G146" i="63"/>
  <c r="H146" i="63"/>
  <c r="I146" i="63"/>
  <c r="J146" i="63"/>
  <c r="K146" i="63"/>
  <c r="L146" i="63"/>
  <c r="M146" i="63"/>
  <c r="N146" i="63"/>
  <c r="O146" i="63"/>
  <c r="P146" i="63"/>
  <c r="Q146" i="63"/>
  <c r="C164" i="63"/>
  <c r="D164" i="63"/>
  <c r="E164" i="63"/>
  <c r="F164" i="63"/>
  <c r="G164" i="63"/>
  <c r="H164" i="63"/>
  <c r="I164" i="63"/>
  <c r="J164" i="63"/>
  <c r="K164" i="63"/>
  <c r="L164" i="63"/>
  <c r="M164" i="63"/>
  <c r="N164" i="63"/>
  <c r="O164" i="63"/>
  <c r="P164" i="63"/>
  <c r="Q164" i="63"/>
  <c r="C7" i="60"/>
  <c r="D7" i="60"/>
  <c r="E7" i="60"/>
  <c r="F7" i="60"/>
  <c r="G7" i="60"/>
  <c r="H7" i="60"/>
  <c r="I7" i="60"/>
  <c r="J7" i="60"/>
  <c r="K7" i="60"/>
  <c r="L7" i="60"/>
  <c r="M7" i="60"/>
  <c r="N7" i="60"/>
  <c r="O7" i="60"/>
  <c r="P7" i="60"/>
  <c r="Q7" i="60"/>
  <c r="C28" i="60"/>
  <c r="D28" i="60"/>
  <c r="E28" i="60"/>
  <c r="F28" i="60"/>
  <c r="G28" i="60"/>
  <c r="H28" i="60"/>
  <c r="I28" i="60"/>
  <c r="J28" i="60"/>
  <c r="K28" i="60"/>
  <c r="L28" i="60"/>
  <c r="M28" i="60"/>
  <c r="N28" i="60"/>
  <c r="O28" i="60"/>
  <c r="P28" i="60"/>
  <c r="Q28" i="60"/>
  <c r="C47" i="60"/>
  <c r="D47" i="60"/>
  <c r="E47" i="60"/>
  <c r="F47" i="60"/>
  <c r="G47" i="60"/>
  <c r="H47" i="60"/>
  <c r="I47" i="60"/>
  <c r="J47" i="60"/>
  <c r="K47" i="60"/>
  <c r="L47" i="60"/>
  <c r="M47" i="60"/>
  <c r="N47" i="60"/>
  <c r="O47" i="60"/>
  <c r="P47" i="60"/>
  <c r="Q47" i="60"/>
  <c r="C66" i="60"/>
  <c r="D66" i="60"/>
  <c r="E66" i="60"/>
  <c r="F66" i="60"/>
  <c r="G66" i="60"/>
  <c r="H66" i="60"/>
  <c r="I66" i="60"/>
  <c r="J66" i="60"/>
  <c r="K66" i="60"/>
  <c r="L66" i="60"/>
  <c r="M66" i="60"/>
  <c r="N66" i="60"/>
  <c r="O66" i="60"/>
  <c r="P66" i="60"/>
  <c r="Q66" i="60"/>
  <c r="C85" i="60"/>
  <c r="D85" i="60"/>
  <c r="E85" i="60"/>
  <c r="F85" i="60"/>
  <c r="G85" i="60"/>
  <c r="H85" i="60"/>
  <c r="I85" i="60"/>
  <c r="J85" i="60"/>
  <c r="K85" i="60"/>
  <c r="L85" i="60"/>
  <c r="M85" i="60"/>
  <c r="N85" i="60"/>
  <c r="O85" i="60"/>
  <c r="P85" i="60"/>
  <c r="Q85" i="60"/>
  <c r="C109" i="60"/>
  <c r="D109" i="60"/>
  <c r="E109" i="60"/>
  <c r="F109" i="60"/>
  <c r="G109" i="60"/>
  <c r="H109" i="60"/>
  <c r="I109" i="60"/>
  <c r="J109" i="60"/>
  <c r="K109" i="60"/>
  <c r="L109" i="60"/>
  <c r="M109" i="60"/>
  <c r="N109" i="60"/>
  <c r="O109" i="60"/>
  <c r="P109" i="60"/>
  <c r="Q109" i="60"/>
  <c r="C128" i="60"/>
  <c r="D128" i="60"/>
  <c r="E128" i="60"/>
  <c r="F128" i="60"/>
  <c r="G128" i="60"/>
  <c r="H128" i="60"/>
  <c r="I128" i="60"/>
  <c r="J128" i="60"/>
  <c r="K128" i="60"/>
  <c r="L128" i="60"/>
  <c r="M128" i="60"/>
  <c r="N128" i="60"/>
  <c r="O128" i="60"/>
  <c r="P128" i="60"/>
  <c r="Q128" i="60"/>
  <c r="C146" i="60"/>
  <c r="D146" i="60"/>
  <c r="E146" i="60"/>
  <c r="F146" i="60"/>
  <c r="G146" i="60"/>
  <c r="H146" i="60"/>
  <c r="I146" i="60"/>
  <c r="J146" i="60"/>
  <c r="K146" i="60"/>
  <c r="L146" i="60"/>
  <c r="M146" i="60"/>
  <c r="N146" i="60"/>
  <c r="O146" i="60"/>
  <c r="P146" i="60"/>
  <c r="Q146" i="60"/>
  <c r="C164" i="60"/>
  <c r="D164" i="60"/>
  <c r="E164" i="60"/>
  <c r="F164" i="60"/>
  <c r="G164" i="60"/>
  <c r="H164" i="60"/>
  <c r="I164" i="60"/>
  <c r="J164" i="60"/>
  <c r="K164" i="60"/>
  <c r="L164" i="60"/>
  <c r="M164" i="60"/>
  <c r="N164" i="60"/>
  <c r="O164" i="60"/>
  <c r="P164" i="60"/>
  <c r="Q164" i="60"/>
  <c r="C7" i="57"/>
  <c r="D7" i="57"/>
  <c r="E7" i="57"/>
  <c r="F7" i="57"/>
  <c r="G7" i="57"/>
  <c r="H7" i="57"/>
  <c r="I7" i="57"/>
  <c r="J7" i="57"/>
  <c r="K7" i="57"/>
  <c r="L7" i="57"/>
  <c r="M7" i="57"/>
  <c r="N7" i="57"/>
  <c r="O7" i="57"/>
  <c r="P7" i="57"/>
  <c r="Q7" i="57"/>
  <c r="C28" i="57"/>
  <c r="D28" i="57"/>
  <c r="E28" i="57"/>
  <c r="F28" i="57"/>
  <c r="G28" i="57"/>
  <c r="H28" i="57"/>
  <c r="I28" i="57"/>
  <c r="J28" i="57"/>
  <c r="K28" i="57"/>
  <c r="L28" i="57"/>
  <c r="M28" i="57"/>
  <c r="N28" i="57"/>
  <c r="O28" i="57"/>
  <c r="P28" i="57"/>
  <c r="Q28" i="57"/>
  <c r="C47" i="57"/>
  <c r="D47" i="57"/>
  <c r="E47" i="57"/>
  <c r="F47" i="57"/>
  <c r="G47" i="57"/>
  <c r="H47" i="57"/>
  <c r="I47" i="57"/>
  <c r="J47" i="57"/>
  <c r="K47" i="57"/>
  <c r="L47" i="57"/>
  <c r="M47" i="57"/>
  <c r="N47" i="57"/>
  <c r="O47" i="57"/>
  <c r="P47" i="57"/>
  <c r="Q47" i="57"/>
  <c r="C66" i="57"/>
  <c r="D66" i="57"/>
  <c r="E66" i="57"/>
  <c r="F66" i="57"/>
  <c r="G66" i="57"/>
  <c r="H66" i="57"/>
  <c r="I66" i="57"/>
  <c r="J66" i="57"/>
  <c r="K66" i="57"/>
  <c r="L66" i="57"/>
  <c r="M66" i="57"/>
  <c r="N66" i="57"/>
  <c r="O66" i="57"/>
  <c r="P66" i="57"/>
  <c r="Q66" i="57"/>
  <c r="C85" i="57"/>
  <c r="D85" i="57"/>
  <c r="E85" i="57"/>
  <c r="F85" i="57"/>
  <c r="G85" i="57"/>
  <c r="H85" i="57"/>
  <c r="I85" i="57"/>
  <c r="J85" i="57"/>
  <c r="K85" i="57"/>
  <c r="L85" i="57"/>
  <c r="M85" i="57"/>
  <c r="N85" i="57"/>
  <c r="O85" i="57"/>
  <c r="P85" i="57"/>
  <c r="Q85" i="57"/>
  <c r="C109" i="57"/>
  <c r="D109" i="57"/>
  <c r="E109" i="57"/>
  <c r="F109" i="57"/>
  <c r="G109" i="57"/>
  <c r="H109" i="57"/>
  <c r="I109" i="57"/>
  <c r="J109" i="57"/>
  <c r="K109" i="57"/>
  <c r="L109" i="57"/>
  <c r="M109" i="57"/>
  <c r="N109" i="57"/>
  <c r="O109" i="57"/>
  <c r="P109" i="57"/>
  <c r="Q109" i="57"/>
  <c r="C128" i="57"/>
  <c r="D128" i="57"/>
  <c r="E128" i="57"/>
  <c r="F128" i="57"/>
  <c r="G128" i="57"/>
  <c r="H128" i="57"/>
  <c r="I128" i="57"/>
  <c r="J128" i="57"/>
  <c r="K128" i="57"/>
  <c r="L128" i="57"/>
  <c r="M128" i="57"/>
  <c r="N128" i="57"/>
  <c r="O128" i="57"/>
  <c r="P128" i="57"/>
  <c r="Q128" i="57"/>
  <c r="C146" i="57"/>
  <c r="D146" i="57"/>
  <c r="E146" i="57"/>
  <c r="F146" i="57"/>
  <c r="G146" i="57"/>
  <c r="H146" i="57"/>
  <c r="I146" i="57"/>
  <c r="J146" i="57"/>
  <c r="K146" i="57"/>
  <c r="L146" i="57"/>
  <c r="M146" i="57"/>
  <c r="N146" i="57"/>
  <c r="O146" i="57"/>
  <c r="P146" i="57"/>
  <c r="Q146" i="57"/>
  <c r="C164" i="57"/>
  <c r="D164" i="57"/>
  <c r="E164" i="57"/>
  <c r="F164" i="57"/>
  <c r="G164" i="57"/>
  <c r="H164" i="57"/>
  <c r="I164" i="57"/>
  <c r="J164" i="57"/>
  <c r="K164" i="57"/>
  <c r="L164" i="57"/>
  <c r="M164" i="57"/>
  <c r="N164" i="57"/>
  <c r="O164" i="57"/>
  <c r="P164" i="57"/>
  <c r="Q164" i="57"/>
  <c r="B7" i="53"/>
  <c r="C7" i="53"/>
  <c r="D7" i="53"/>
  <c r="E7" i="53"/>
  <c r="F7" i="53"/>
  <c r="G7" i="53"/>
  <c r="H7" i="53"/>
  <c r="I7" i="53"/>
  <c r="J7" i="53"/>
  <c r="K7" i="53"/>
  <c r="L7" i="53"/>
  <c r="M7" i="53"/>
  <c r="N7" i="53"/>
  <c r="O7" i="53"/>
  <c r="P7" i="53"/>
  <c r="Q7" i="53"/>
  <c r="B28" i="53"/>
  <c r="C28" i="53"/>
  <c r="D28" i="53"/>
  <c r="E28" i="53"/>
  <c r="F28" i="53"/>
  <c r="G28" i="53"/>
  <c r="H28" i="53"/>
  <c r="I28" i="53"/>
  <c r="J28" i="53"/>
  <c r="K28" i="53"/>
  <c r="L28" i="53"/>
  <c r="M28" i="53"/>
  <c r="N28" i="53"/>
  <c r="O28" i="53"/>
  <c r="P28" i="53"/>
  <c r="Q28" i="53"/>
  <c r="B47" i="53"/>
  <c r="C47" i="53"/>
  <c r="D47" i="53"/>
  <c r="E47" i="53"/>
  <c r="F47" i="53"/>
  <c r="G47" i="53"/>
  <c r="H47" i="53"/>
  <c r="I47" i="53"/>
  <c r="J47" i="53"/>
  <c r="K47" i="53"/>
  <c r="L47" i="53"/>
  <c r="M47" i="53"/>
  <c r="N47" i="53"/>
  <c r="O47" i="53"/>
  <c r="P47" i="53"/>
  <c r="Q47" i="53"/>
  <c r="B66" i="53"/>
  <c r="C66" i="53"/>
  <c r="D66" i="53"/>
  <c r="E66" i="53"/>
  <c r="F66" i="53"/>
  <c r="G66" i="53"/>
  <c r="H66" i="53"/>
  <c r="I66" i="53"/>
  <c r="J66" i="53"/>
  <c r="K66" i="53"/>
  <c r="L66" i="53"/>
  <c r="M66" i="53"/>
  <c r="N66" i="53"/>
  <c r="O66" i="53"/>
  <c r="P66" i="53"/>
  <c r="Q66" i="53"/>
  <c r="B85" i="53"/>
  <c r="C85" i="53"/>
  <c r="D85" i="53"/>
  <c r="E85" i="53"/>
  <c r="F85" i="53"/>
  <c r="G85" i="53"/>
  <c r="H85" i="53"/>
  <c r="I85" i="53"/>
  <c r="J85" i="53"/>
  <c r="K85" i="53"/>
  <c r="L85" i="53"/>
  <c r="M85" i="53"/>
  <c r="N85" i="53"/>
  <c r="O85" i="53"/>
  <c r="P85" i="53"/>
  <c r="Q85" i="53"/>
  <c r="B109" i="53"/>
  <c r="C109" i="53"/>
  <c r="D109" i="53"/>
  <c r="E109" i="53"/>
  <c r="F109" i="53"/>
  <c r="G109" i="53"/>
  <c r="H109" i="53"/>
  <c r="I109" i="53"/>
  <c r="J109" i="53"/>
  <c r="K109" i="53"/>
  <c r="L109" i="53"/>
  <c r="M109" i="53"/>
  <c r="N109" i="53"/>
  <c r="O109" i="53"/>
  <c r="P109" i="53"/>
  <c r="Q109" i="53"/>
  <c r="B128" i="53"/>
  <c r="C128" i="53"/>
  <c r="D128" i="53"/>
  <c r="E128" i="53"/>
  <c r="F128" i="53"/>
  <c r="G128" i="53"/>
  <c r="H128" i="53"/>
  <c r="I128" i="53"/>
  <c r="J128" i="53"/>
  <c r="K128" i="53"/>
  <c r="L128" i="53"/>
  <c r="M128" i="53"/>
  <c r="N128" i="53"/>
  <c r="O128" i="53"/>
  <c r="P128" i="53"/>
  <c r="Q128" i="53"/>
  <c r="B146" i="53"/>
  <c r="C146" i="53"/>
  <c r="D146" i="53"/>
  <c r="E146" i="53"/>
  <c r="F146" i="53"/>
  <c r="G146" i="53"/>
  <c r="H146" i="53"/>
  <c r="I146" i="53"/>
  <c r="J146" i="53"/>
  <c r="K146" i="53"/>
  <c r="L146" i="53"/>
  <c r="M146" i="53"/>
  <c r="N146" i="53"/>
  <c r="O146" i="53"/>
  <c r="P146" i="53"/>
  <c r="Q146" i="53"/>
  <c r="B164" i="53"/>
  <c r="C164" i="53"/>
  <c r="D164" i="53"/>
  <c r="E164" i="53"/>
  <c r="F164" i="53"/>
  <c r="G164" i="53"/>
  <c r="H164" i="53"/>
  <c r="I164" i="53"/>
  <c r="J164" i="53"/>
  <c r="K164" i="53"/>
  <c r="L164" i="53"/>
  <c r="M164" i="53"/>
  <c r="N164" i="53"/>
  <c r="O164" i="53"/>
  <c r="P164" i="53"/>
  <c r="Q164" i="53"/>
  <c r="B7" i="50"/>
  <c r="C7" i="50"/>
  <c r="D7" i="50"/>
  <c r="E7" i="50"/>
  <c r="F7" i="50"/>
  <c r="G7" i="50"/>
  <c r="H7" i="50"/>
  <c r="I7" i="50"/>
  <c r="J7" i="50"/>
  <c r="K7" i="50"/>
  <c r="L7" i="50"/>
  <c r="M7" i="50"/>
  <c r="N7" i="50"/>
  <c r="O7" i="50"/>
  <c r="P7" i="50"/>
  <c r="Q7" i="50"/>
  <c r="B28" i="50"/>
  <c r="C28" i="50"/>
  <c r="D28" i="50"/>
  <c r="E28" i="50"/>
  <c r="F28" i="50"/>
  <c r="G28" i="50"/>
  <c r="H28" i="50"/>
  <c r="I28" i="50"/>
  <c r="J28" i="50"/>
  <c r="K28" i="50"/>
  <c r="L28" i="50"/>
  <c r="M28" i="50"/>
  <c r="N28" i="50"/>
  <c r="O28" i="50"/>
  <c r="P28" i="50"/>
  <c r="Q28" i="50"/>
  <c r="B47" i="50"/>
  <c r="C47" i="50"/>
  <c r="D47" i="50"/>
  <c r="E47" i="50"/>
  <c r="F47" i="50"/>
  <c r="G47" i="50"/>
  <c r="H47" i="50"/>
  <c r="I47" i="50"/>
  <c r="J47" i="50"/>
  <c r="K47" i="50"/>
  <c r="L47" i="50"/>
  <c r="M47" i="50"/>
  <c r="N47" i="50"/>
  <c r="O47" i="50"/>
  <c r="P47" i="50"/>
  <c r="Q47" i="50"/>
  <c r="B66" i="50"/>
  <c r="C66" i="50"/>
  <c r="D66" i="50"/>
  <c r="E66" i="50"/>
  <c r="F66" i="50"/>
  <c r="G66" i="50"/>
  <c r="H66" i="50"/>
  <c r="I66" i="50"/>
  <c r="J66" i="50"/>
  <c r="K66" i="50"/>
  <c r="L66" i="50"/>
  <c r="M66" i="50"/>
  <c r="N66" i="50"/>
  <c r="O66" i="50"/>
  <c r="P66" i="50"/>
  <c r="Q66" i="50"/>
  <c r="B85" i="50"/>
  <c r="C85" i="50"/>
  <c r="D85" i="50"/>
  <c r="E85" i="50"/>
  <c r="F85" i="50"/>
  <c r="G85" i="50"/>
  <c r="H85" i="50"/>
  <c r="I85" i="50"/>
  <c r="J85" i="50"/>
  <c r="K85" i="50"/>
  <c r="L85" i="50"/>
  <c r="M85" i="50"/>
  <c r="N85" i="50"/>
  <c r="O85" i="50"/>
  <c r="P85" i="50"/>
  <c r="Q85" i="50"/>
  <c r="B109" i="50"/>
  <c r="C109" i="50"/>
  <c r="D109" i="50"/>
  <c r="E109" i="50"/>
  <c r="F109" i="50"/>
  <c r="G109" i="50"/>
  <c r="H109" i="50"/>
  <c r="I109" i="50"/>
  <c r="J109" i="50"/>
  <c r="K109" i="50"/>
  <c r="L109" i="50"/>
  <c r="M109" i="50"/>
  <c r="N109" i="50"/>
  <c r="O109" i="50"/>
  <c r="P109" i="50"/>
  <c r="Q109" i="50"/>
  <c r="B128" i="50"/>
  <c r="C128" i="50"/>
  <c r="D128" i="50"/>
  <c r="E128" i="50"/>
  <c r="F128" i="50"/>
  <c r="G128" i="50"/>
  <c r="H128" i="50"/>
  <c r="I128" i="50"/>
  <c r="J128" i="50"/>
  <c r="K128" i="50"/>
  <c r="L128" i="50"/>
  <c r="M128" i="50"/>
  <c r="N128" i="50"/>
  <c r="O128" i="50"/>
  <c r="P128" i="50"/>
  <c r="Q128" i="50"/>
  <c r="B146" i="50"/>
  <c r="C146" i="50"/>
  <c r="D146" i="50"/>
  <c r="E146" i="50"/>
  <c r="F146" i="50"/>
  <c r="G146" i="50"/>
  <c r="H146" i="50"/>
  <c r="I146" i="50"/>
  <c r="J146" i="50"/>
  <c r="K146" i="50"/>
  <c r="L146" i="50"/>
  <c r="M146" i="50"/>
  <c r="N146" i="50"/>
  <c r="O146" i="50"/>
  <c r="P146" i="50"/>
  <c r="Q146" i="50"/>
  <c r="B164" i="50"/>
  <c r="C164" i="50"/>
  <c r="D164" i="50"/>
  <c r="E164" i="50"/>
  <c r="F164" i="50"/>
  <c r="G164" i="50"/>
  <c r="H164" i="50"/>
  <c r="I164" i="50"/>
  <c r="J164" i="50"/>
  <c r="K164" i="50"/>
  <c r="L164" i="50"/>
  <c r="M164" i="50"/>
  <c r="N164" i="50"/>
  <c r="O164" i="50"/>
  <c r="P164" i="50"/>
  <c r="Q164" i="50"/>
  <c r="B7" i="47"/>
  <c r="C7" i="47"/>
  <c r="D7" i="47"/>
  <c r="E7" i="47"/>
  <c r="F7" i="47"/>
  <c r="G7" i="47"/>
  <c r="H7" i="47"/>
  <c r="I7" i="47"/>
  <c r="J7" i="47"/>
  <c r="K7" i="47"/>
  <c r="L7" i="47"/>
  <c r="M7" i="47"/>
  <c r="N7" i="47"/>
  <c r="O7" i="47"/>
  <c r="P7" i="47"/>
  <c r="Q7" i="47"/>
  <c r="B28" i="47"/>
  <c r="C28" i="47"/>
  <c r="D28" i="47"/>
  <c r="E28" i="47"/>
  <c r="F28" i="47"/>
  <c r="G28" i="47"/>
  <c r="H28" i="47"/>
  <c r="I28" i="47"/>
  <c r="J28" i="47"/>
  <c r="K28" i="47"/>
  <c r="L28" i="47"/>
  <c r="M28" i="47"/>
  <c r="N28" i="47"/>
  <c r="O28" i="47"/>
  <c r="P28" i="47"/>
  <c r="Q28" i="47"/>
  <c r="B47" i="47"/>
  <c r="C47" i="47"/>
  <c r="D47" i="47"/>
  <c r="E47" i="47"/>
  <c r="F47" i="47"/>
  <c r="G47" i="47"/>
  <c r="H47" i="47"/>
  <c r="I47" i="47"/>
  <c r="J47" i="47"/>
  <c r="K47" i="47"/>
  <c r="L47" i="47"/>
  <c r="M47" i="47"/>
  <c r="N47" i="47"/>
  <c r="O47" i="47"/>
  <c r="P47" i="47"/>
  <c r="Q47" i="47"/>
  <c r="B66" i="47"/>
  <c r="C66" i="47"/>
  <c r="D66" i="47"/>
  <c r="E66" i="47"/>
  <c r="F66" i="47"/>
  <c r="G66" i="47"/>
  <c r="H66" i="47"/>
  <c r="I66" i="47"/>
  <c r="J66" i="47"/>
  <c r="K66" i="47"/>
  <c r="L66" i="47"/>
  <c r="M66" i="47"/>
  <c r="N66" i="47"/>
  <c r="O66" i="47"/>
  <c r="P66" i="47"/>
  <c r="Q66" i="47"/>
  <c r="B85" i="47"/>
  <c r="C85" i="47"/>
  <c r="D85" i="47"/>
  <c r="E85" i="47"/>
  <c r="F85" i="47"/>
  <c r="G85" i="47"/>
  <c r="H85" i="47"/>
  <c r="I85" i="47"/>
  <c r="J85" i="47"/>
  <c r="K85" i="47"/>
  <c r="L85" i="47"/>
  <c r="M85" i="47"/>
  <c r="N85" i="47"/>
  <c r="O85" i="47"/>
  <c r="P85" i="47"/>
  <c r="Q85" i="47"/>
  <c r="B109" i="47"/>
  <c r="C109" i="47"/>
  <c r="D109" i="47"/>
  <c r="E109" i="47"/>
  <c r="F109" i="47"/>
  <c r="G109" i="47"/>
  <c r="H109" i="47"/>
  <c r="I109" i="47"/>
  <c r="J109" i="47"/>
  <c r="K109" i="47"/>
  <c r="L109" i="47"/>
  <c r="M109" i="47"/>
  <c r="N109" i="47"/>
  <c r="O109" i="47"/>
  <c r="P109" i="47"/>
  <c r="Q109" i="47"/>
  <c r="B128" i="47"/>
  <c r="C128" i="47"/>
  <c r="D128" i="47"/>
  <c r="E128" i="47"/>
  <c r="F128" i="47"/>
  <c r="G128" i="47"/>
  <c r="H128" i="47"/>
  <c r="I128" i="47"/>
  <c r="J128" i="47"/>
  <c r="K128" i="47"/>
  <c r="L128" i="47"/>
  <c r="M128" i="47"/>
  <c r="N128" i="47"/>
  <c r="O128" i="47"/>
  <c r="P128" i="47"/>
  <c r="Q128" i="47"/>
  <c r="B146" i="47"/>
  <c r="C146" i="47"/>
  <c r="D146" i="47"/>
  <c r="E146" i="47"/>
  <c r="F146" i="47"/>
  <c r="G146" i="47"/>
  <c r="H146" i="47"/>
  <c r="I146" i="47"/>
  <c r="J146" i="47"/>
  <c r="K146" i="47"/>
  <c r="L146" i="47"/>
  <c r="M146" i="47"/>
  <c r="N146" i="47"/>
  <c r="O146" i="47"/>
  <c r="P146" i="47"/>
  <c r="Q146" i="47"/>
  <c r="B164" i="47"/>
  <c r="C164" i="47"/>
  <c r="D164" i="47"/>
  <c r="E164" i="47"/>
  <c r="F164" i="47"/>
  <c r="G164" i="47"/>
  <c r="H164" i="47"/>
  <c r="I164" i="47"/>
  <c r="J164" i="47"/>
  <c r="K164" i="47"/>
  <c r="L164" i="47"/>
  <c r="M164" i="47"/>
  <c r="N164" i="47"/>
  <c r="O164" i="47"/>
  <c r="P164" i="47"/>
  <c r="Q164" i="47"/>
  <c r="C13" i="42"/>
  <c r="D13" i="42"/>
  <c r="E13" i="42"/>
  <c r="F13" i="42"/>
  <c r="G13" i="42"/>
  <c r="H13" i="42"/>
  <c r="I13" i="42"/>
  <c r="J13" i="42"/>
  <c r="K13" i="42"/>
  <c r="L13" i="42"/>
  <c r="M13" i="42"/>
  <c r="N13" i="42"/>
  <c r="O13" i="42"/>
  <c r="P13" i="42"/>
  <c r="Q13" i="42"/>
  <c r="C14" i="42"/>
  <c r="D14" i="42"/>
  <c r="E14" i="42"/>
  <c r="F14" i="42"/>
  <c r="G14" i="42"/>
  <c r="H14" i="42"/>
  <c r="I14" i="42"/>
  <c r="J14" i="42"/>
  <c r="K14" i="42"/>
  <c r="L14" i="42"/>
  <c r="M14" i="42"/>
  <c r="N14" i="42"/>
  <c r="O14" i="42"/>
  <c r="P14" i="42"/>
  <c r="Q14" i="42"/>
  <c r="C33" i="42"/>
  <c r="D33" i="42"/>
  <c r="E33" i="42"/>
  <c r="F33" i="42"/>
  <c r="G33" i="42"/>
  <c r="H33" i="42"/>
  <c r="I33" i="42"/>
  <c r="J33" i="42"/>
  <c r="K33" i="42"/>
  <c r="L33" i="42"/>
  <c r="M33" i="42"/>
  <c r="N33" i="42"/>
  <c r="O33" i="42"/>
  <c r="P33" i="42"/>
  <c r="Q33" i="42"/>
  <c r="C34" i="42"/>
  <c r="D34" i="42"/>
  <c r="E34" i="42"/>
  <c r="F34" i="42"/>
  <c r="G34" i="42"/>
  <c r="H34" i="42"/>
  <c r="I34" i="42"/>
  <c r="J34" i="42"/>
  <c r="K34" i="42"/>
  <c r="L34" i="42"/>
  <c r="M34" i="42"/>
  <c r="N34" i="42"/>
  <c r="O34" i="42"/>
  <c r="P34" i="42"/>
  <c r="Q34" i="42"/>
  <c r="C52" i="42"/>
  <c r="D52" i="42"/>
  <c r="E52" i="42"/>
  <c r="F52" i="42"/>
  <c r="G52" i="42"/>
  <c r="H52" i="42"/>
  <c r="I52" i="42"/>
  <c r="J52" i="42"/>
  <c r="K52" i="42"/>
  <c r="L52" i="42"/>
  <c r="M52" i="42"/>
  <c r="N52" i="42"/>
  <c r="O52" i="42"/>
  <c r="P52" i="42"/>
  <c r="Q52" i="42"/>
  <c r="C53" i="42"/>
  <c r="D53" i="42"/>
  <c r="E53" i="42"/>
  <c r="F53" i="42"/>
  <c r="G53" i="42"/>
  <c r="H53" i="42"/>
  <c r="I53" i="42"/>
  <c r="J53" i="42"/>
  <c r="K53" i="42"/>
  <c r="L53" i="42"/>
  <c r="M53" i="42"/>
  <c r="N53" i="42"/>
  <c r="O53" i="42"/>
  <c r="P53" i="42"/>
  <c r="Q53" i="42"/>
  <c r="C71" i="42"/>
  <c r="D71" i="42"/>
  <c r="E71" i="42"/>
  <c r="F71" i="42"/>
  <c r="G71" i="42"/>
  <c r="H71" i="42"/>
  <c r="I71" i="42"/>
  <c r="J71" i="42"/>
  <c r="K71" i="42"/>
  <c r="L71" i="42"/>
  <c r="M71" i="42"/>
  <c r="N71" i="42"/>
  <c r="O71" i="42"/>
  <c r="P71" i="42"/>
  <c r="Q71" i="42"/>
  <c r="C72" i="42"/>
  <c r="D72" i="42"/>
  <c r="E72" i="42"/>
  <c r="F72" i="42"/>
  <c r="G72" i="42"/>
  <c r="H72" i="42"/>
  <c r="I72" i="42"/>
  <c r="J72" i="42"/>
  <c r="K72" i="42"/>
  <c r="L72" i="42"/>
  <c r="M72" i="42"/>
  <c r="N72" i="42"/>
  <c r="O72" i="42"/>
  <c r="P72" i="42"/>
  <c r="Q72" i="42"/>
  <c r="C90" i="42"/>
  <c r="D90" i="42"/>
  <c r="E90" i="42"/>
  <c r="F90" i="42"/>
  <c r="G90" i="42"/>
  <c r="H90" i="42"/>
  <c r="I90" i="42"/>
  <c r="J90" i="42"/>
  <c r="K90" i="42"/>
  <c r="L90" i="42"/>
  <c r="M90" i="42"/>
  <c r="N90" i="42"/>
  <c r="O90" i="42"/>
  <c r="P90" i="42"/>
  <c r="Q90" i="42"/>
  <c r="C91" i="42"/>
  <c r="D91" i="42"/>
  <c r="E91" i="42"/>
  <c r="F91" i="42"/>
  <c r="G91" i="42"/>
  <c r="H91" i="42"/>
  <c r="I91" i="42"/>
  <c r="J91" i="42"/>
  <c r="K91" i="42"/>
  <c r="L91" i="42"/>
  <c r="M91" i="42"/>
  <c r="N91" i="42"/>
  <c r="O91" i="42"/>
  <c r="P91" i="42"/>
  <c r="Q91" i="42"/>
  <c r="C94" i="42"/>
  <c r="D94" i="42"/>
  <c r="E94" i="42"/>
  <c r="F94" i="42"/>
  <c r="G94" i="42"/>
  <c r="H94" i="42"/>
  <c r="I94" i="42"/>
  <c r="J94" i="42"/>
  <c r="K94" i="42"/>
  <c r="L94" i="42"/>
  <c r="M94" i="42"/>
  <c r="N94" i="42"/>
  <c r="O94" i="42"/>
  <c r="P94" i="42"/>
  <c r="Q94" i="42"/>
  <c r="C95" i="42"/>
  <c r="D95" i="42"/>
  <c r="E95" i="42"/>
  <c r="F95" i="42"/>
  <c r="G95" i="42"/>
  <c r="H95" i="42"/>
  <c r="I95" i="42"/>
  <c r="J95" i="42"/>
  <c r="K95" i="42"/>
  <c r="L95" i="42"/>
  <c r="M95" i="42"/>
  <c r="N95" i="42"/>
  <c r="O95" i="42"/>
  <c r="P95" i="42"/>
  <c r="Q95" i="42"/>
  <c r="C114" i="42"/>
  <c r="D114" i="42"/>
  <c r="E114" i="42"/>
  <c r="F114" i="42"/>
  <c r="G114" i="42"/>
  <c r="H114" i="42"/>
  <c r="I114" i="42"/>
  <c r="J114" i="42"/>
  <c r="K114" i="42"/>
  <c r="L114" i="42"/>
  <c r="M114" i="42"/>
  <c r="N114" i="42"/>
  <c r="O114" i="42"/>
  <c r="P114" i="42"/>
  <c r="Q114" i="42"/>
  <c r="C115" i="42"/>
  <c r="D115" i="42"/>
  <c r="E115" i="42"/>
  <c r="F115" i="42"/>
  <c r="G115" i="42"/>
  <c r="H115" i="42"/>
  <c r="I115" i="42"/>
  <c r="J115" i="42"/>
  <c r="K115" i="42"/>
  <c r="L115" i="42"/>
  <c r="M115" i="42"/>
  <c r="N115" i="42"/>
  <c r="O115" i="42"/>
  <c r="P115" i="42"/>
  <c r="Q115" i="42"/>
  <c r="C133" i="42"/>
  <c r="D133" i="42"/>
  <c r="E133" i="42"/>
  <c r="F133" i="42"/>
  <c r="G133" i="42"/>
  <c r="H133" i="42"/>
  <c r="I133" i="42"/>
  <c r="J133" i="42"/>
  <c r="K133" i="42"/>
  <c r="L133" i="42"/>
  <c r="M133" i="42"/>
  <c r="N133" i="42"/>
  <c r="O133" i="42"/>
  <c r="P133" i="42"/>
  <c r="Q133" i="42"/>
  <c r="C134" i="42"/>
  <c r="D134" i="42"/>
  <c r="E134" i="42"/>
  <c r="F134" i="42"/>
  <c r="G134" i="42"/>
  <c r="H134" i="42"/>
  <c r="I134" i="42"/>
  <c r="J134" i="42"/>
  <c r="K134" i="42"/>
  <c r="L134" i="42"/>
  <c r="M134" i="42"/>
  <c r="N134" i="42"/>
  <c r="O134" i="42"/>
  <c r="P134" i="42"/>
  <c r="Q134" i="42"/>
  <c r="C151" i="42"/>
  <c r="D151" i="42"/>
  <c r="E151" i="42"/>
  <c r="F151" i="42"/>
  <c r="G151" i="42"/>
  <c r="H151" i="42"/>
  <c r="I151" i="42"/>
  <c r="J151" i="42"/>
  <c r="K151" i="42"/>
  <c r="L151" i="42"/>
  <c r="M151" i="42"/>
  <c r="N151" i="42"/>
  <c r="O151" i="42"/>
  <c r="P151" i="42"/>
  <c r="Q151" i="42"/>
  <c r="C152" i="42"/>
  <c r="D152" i="42"/>
  <c r="E152" i="42"/>
  <c r="F152" i="42"/>
  <c r="G152" i="42"/>
  <c r="H152" i="42"/>
  <c r="I152" i="42"/>
  <c r="J152" i="42"/>
  <c r="K152" i="42"/>
  <c r="L152" i="42"/>
  <c r="M152" i="42"/>
  <c r="N152" i="42"/>
  <c r="O152" i="42"/>
  <c r="P152" i="42"/>
  <c r="Q152" i="42"/>
  <c r="C169" i="42"/>
  <c r="D169" i="42"/>
  <c r="E169" i="42"/>
  <c r="F169" i="42"/>
  <c r="G169" i="42"/>
  <c r="H169" i="42"/>
  <c r="I169" i="42"/>
  <c r="J169" i="42"/>
  <c r="K169" i="42"/>
  <c r="L169" i="42"/>
  <c r="M169" i="42"/>
  <c r="N169" i="42"/>
  <c r="O169" i="42"/>
  <c r="P169" i="42"/>
  <c r="Q169" i="42"/>
  <c r="C170" i="42"/>
  <c r="D170" i="42"/>
  <c r="E170" i="42"/>
  <c r="F170" i="42"/>
  <c r="G170" i="42"/>
  <c r="H170" i="42"/>
  <c r="I170" i="42"/>
  <c r="J170" i="42"/>
  <c r="K170" i="42"/>
  <c r="L170" i="42"/>
  <c r="M170" i="42"/>
  <c r="N170" i="42"/>
  <c r="O170" i="42"/>
  <c r="P170" i="42"/>
  <c r="Q170" i="42"/>
  <c r="C12" i="25"/>
  <c r="C12" i="28" s="1"/>
  <c r="D12" i="25"/>
  <c r="D12" i="28" s="1"/>
  <c r="E12" i="25"/>
  <c r="E12" i="28" s="1"/>
  <c r="F12" i="25"/>
  <c r="F12" i="28" s="1"/>
  <c r="G12" i="25"/>
  <c r="G12" i="28" s="1"/>
  <c r="H12" i="25"/>
  <c r="H12" i="28" s="1"/>
  <c r="I12" i="25"/>
  <c r="I12" i="28" s="1"/>
  <c r="J12" i="25"/>
  <c r="J12" i="28" s="1"/>
  <c r="K12" i="25"/>
  <c r="K12" i="28" s="1"/>
  <c r="L12" i="25"/>
  <c r="L12" i="28" s="1"/>
  <c r="M12" i="25"/>
  <c r="M12" i="28" s="1"/>
  <c r="N12" i="25"/>
  <c r="N12" i="28" s="1"/>
  <c r="O12" i="25"/>
  <c r="O12" i="28" s="1"/>
  <c r="P12" i="25"/>
  <c r="P12" i="28" s="1"/>
  <c r="Q12" i="25"/>
  <c r="Q12" i="28" s="1"/>
  <c r="C13" i="25"/>
  <c r="C13" i="28" s="1"/>
  <c r="D13" i="25"/>
  <c r="D13" i="28" s="1"/>
  <c r="E13" i="25"/>
  <c r="E13" i="28" s="1"/>
  <c r="F13" i="25"/>
  <c r="F13" i="28" s="1"/>
  <c r="G13" i="25"/>
  <c r="G13" i="28" s="1"/>
  <c r="H13" i="25"/>
  <c r="H13" i="28" s="1"/>
  <c r="I13" i="25"/>
  <c r="I13" i="28" s="1"/>
  <c r="J13" i="25"/>
  <c r="J13" i="28" s="1"/>
  <c r="K13" i="25"/>
  <c r="K13" i="28" s="1"/>
  <c r="L13" i="25"/>
  <c r="L13" i="28" s="1"/>
  <c r="M13" i="25"/>
  <c r="M13" i="28" s="1"/>
  <c r="N13" i="25"/>
  <c r="N13" i="28" s="1"/>
  <c r="O13" i="25"/>
  <c r="O13" i="28" s="1"/>
  <c r="P13" i="25"/>
  <c r="P13" i="28" s="1"/>
  <c r="Q13" i="25"/>
  <c r="Q13" i="28" s="1"/>
  <c r="C14" i="25"/>
  <c r="C14" i="28" s="1"/>
  <c r="D14" i="25"/>
  <c r="D14" i="28" s="1"/>
  <c r="E14" i="25"/>
  <c r="E14" i="28" s="1"/>
  <c r="F14" i="25"/>
  <c r="F14" i="28" s="1"/>
  <c r="G14" i="25"/>
  <c r="G14" i="28" s="1"/>
  <c r="H14" i="25"/>
  <c r="H14" i="28" s="1"/>
  <c r="I14" i="25"/>
  <c r="I14" i="28" s="1"/>
  <c r="J14" i="25"/>
  <c r="J14" i="28" s="1"/>
  <c r="K14" i="25"/>
  <c r="K14" i="28" s="1"/>
  <c r="L14" i="25"/>
  <c r="L14" i="28" s="1"/>
  <c r="M14" i="25"/>
  <c r="M14" i="28" s="1"/>
  <c r="N14" i="25"/>
  <c r="N14" i="28" s="1"/>
  <c r="O14" i="25"/>
  <c r="O14" i="28" s="1"/>
  <c r="P14" i="25"/>
  <c r="P14" i="28" s="1"/>
  <c r="Q14" i="25"/>
  <c r="Q14" i="28" s="1"/>
  <c r="C16" i="25"/>
  <c r="D16" i="25"/>
  <c r="D16" i="28" s="1"/>
  <c r="E16" i="25"/>
  <c r="E16" i="28" s="1"/>
  <c r="F16" i="25"/>
  <c r="F16" i="28" s="1"/>
  <c r="G16" i="25"/>
  <c r="H16" i="25"/>
  <c r="H16" i="28" s="1"/>
  <c r="I16" i="25"/>
  <c r="I16" i="28" s="1"/>
  <c r="J16" i="25"/>
  <c r="J15" i="25" s="1"/>
  <c r="J15" i="28" s="1"/>
  <c r="K16" i="25"/>
  <c r="K16" i="28" s="1"/>
  <c r="L16" i="25"/>
  <c r="L15" i="25" s="1"/>
  <c r="L15" i="28" s="1"/>
  <c r="M16" i="25"/>
  <c r="M16" i="28" s="1"/>
  <c r="N16" i="25"/>
  <c r="N16" i="28" s="1"/>
  <c r="O16" i="25"/>
  <c r="P16" i="25"/>
  <c r="P15" i="25" s="1"/>
  <c r="P15" i="28" s="1"/>
  <c r="Q16" i="25"/>
  <c r="Q16" i="28" s="1"/>
  <c r="C25" i="25"/>
  <c r="C25" i="28" s="1"/>
  <c r="D25" i="25"/>
  <c r="D25" i="28" s="1"/>
  <c r="E25" i="25"/>
  <c r="E25" i="28" s="1"/>
  <c r="F25" i="25"/>
  <c r="F25" i="28" s="1"/>
  <c r="G25" i="25"/>
  <c r="G25" i="28" s="1"/>
  <c r="H25" i="25"/>
  <c r="H25" i="28" s="1"/>
  <c r="I25" i="25"/>
  <c r="I25" i="28" s="1"/>
  <c r="J25" i="25"/>
  <c r="J25" i="28" s="1"/>
  <c r="K25" i="25"/>
  <c r="K25" i="28" s="1"/>
  <c r="L25" i="25"/>
  <c r="L25" i="28" s="1"/>
  <c r="M25" i="25"/>
  <c r="M25" i="28" s="1"/>
  <c r="N25" i="25"/>
  <c r="N25" i="28" s="1"/>
  <c r="O25" i="25"/>
  <c r="O25" i="28" s="1"/>
  <c r="P25" i="25"/>
  <c r="P25" i="28" s="1"/>
  <c r="Q25" i="25"/>
  <c r="Q25" i="28" s="1"/>
  <c r="C26" i="25"/>
  <c r="C26" i="28" s="1"/>
  <c r="D26" i="25"/>
  <c r="D26" i="28" s="1"/>
  <c r="E26" i="25"/>
  <c r="E26" i="28" s="1"/>
  <c r="F26" i="25"/>
  <c r="F26" i="28" s="1"/>
  <c r="G26" i="25"/>
  <c r="G26" i="28" s="1"/>
  <c r="H26" i="25"/>
  <c r="H26" i="28" s="1"/>
  <c r="I26" i="25"/>
  <c r="I26" i="28" s="1"/>
  <c r="J26" i="25"/>
  <c r="J26" i="28" s="1"/>
  <c r="K26" i="25"/>
  <c r="K26" i="28" s="1"/>
  <c r="L26" i="25"/>
  <c r="L26" i="28" s="1"/>
  <c r="M26" i="25"/>
  <c r="M26" i="28" s="1"/>
  <c r="N26" i="25"/>
  <c r="N26" i="28" s="1"/>
  <c r="O26" i="25"/>
  <c r="O26" i="28" s="1"/>
  <c r="P26" i="25"/>
  <c r="P26" i="28" s="1"/>
  <c r="Q26" i="25"/>
  <c r="Q26" i="28" s="1"/>
  <c r="C32" i="25"/>
  <c r="C32" i="28" s="1"/>
  <c r="D32" i="25"/>
  <c r="D32" i="28" s="1"/>
  <c r="E32" i="25"/>
  <c r="E32" i="28" s="1"/>
  <c r="F32" i="25"/>
  <c r="F32" i="28" s="1"/>
  <c r="G32" i="25"/>
  <c r="G32" i="28" s="1"/>
  <c r="H32" i="25"/>
  <c r="H32" i="28" s="1"/>
  <c r="I32" i="25"/>
  <c r="I32" i="28" s="1"/>
  <c r="J32" i="25"/>
  <c r="J32" i="28" s="1"/>
  <c r="K32" i="25"/>
  <c r="K32" i="28" s="1"/>
  <c r="L32" i="25"/>
  <c r="L32" i="28" s="1"/>
  <c r="M32" i="25"/>
  <c r="M32" i="28" s="1"/>
  <c r="N32" i="25"/>
  <c r="N32" i="28" s="1"/>
  <c r="O32" i="25"/>
  <c r="O32" i="28" s="1"/>
  <c r="P32" i="25"/>
  <c r="P32" i="28" s="1"/>
  <c r="Q32" i="25"/>
  <c r="Q32" i="28" s="1"/>
  <c r="C15" i="22"/>
  <c r="D15" i="22"/>
  <c r="E15" i="22"/>
  <c r="F15" i="22"/>
  <c r="G15" i="22"/>
  <c r="H15" i="22"/>
  <c r="I15" i="22"/>
  <c r="J15" i="22"/>
  <c r="K15" i="22"/>
  <c r="L15" i="22"/>
  <c r="M15" i="22"/>
  <c r="N15" i="22"/>
  <c r="O15" i="22"/>
  <c r="P15" i="22"/>
  <c r="Q15" i="22"/>
  <c r="B12" i="14"/>
  <c r="B12" i="17" s="1"/>
  <c r="C12" i="14"/>
  <c r="C12" i="17" s="1"/>
  <c r="D12" i="14"/>
  <c r="D12" i="17" s="1"/>
  <c r="E12" i="14"/>
  <c r="E12" i="17" s="1"/>
  <c r="F12" i="14"/>
  <c r="F12" i="17" s="1"/>
  <c r="G12" i="14"/>
  <c r="G12" i="17" s="1"/>
  <c r="H12" i="14"/>
  <c r="H12" i="17" s="1"/>
  <c r="I12" i="14"/>
  <c r="I12" i="17" s="1"/>
  <c r="J12" i="14"/>
  <c r="J12" i="17" s="1"/>
  <c r="K12" i="14"/>
  <c r="K12" i="17" s="1"/>
  <c r="L12" i="14"/>
  <c r="L12" i="17" s="1"/>
  <c r="M12" i="14"/>
  <c r="M12" i="17" s="1"/>
  <c r="N12" i="14"/>
  <c r="N12" i="17" s="1"/>
  <c r="O12" i="14"/>
  <c r="O12" i="17" s="1"/>
  <c r="P12" i="14"/>
  <c r="P12" i="17" s="1"/>
  <c r="Q12" i="14"/>
  <c r="Q12" i="17" s="1"/>
  <c r="B13" i="14"/>
  <c r="B13" i="17" s="1"/>
  <c r="C13" i="14"/>
  <c r="C13" i="17" s="1"/>
  <c r="D13" i="14"/>
  <c r="D13" i="17" s="1"/>
  <c r="E13" i="14"/>
  <c r="E13" i="17" s="1"/>
  <c r="F13" i="14"/>
  <c r="F13" i="17" s="1"/>
  <c r="G13" i="14"/>
  <c r="G13" i="17" s="1"/>
  <c r="H13" i="14"/>
  <c r="H13" i="17" s="1"/>
  <c r="I13" i="14"/>
  <c r="I13" i="17" s="1"/>
  <c r="J13" i="14"/>
  <c r="J13" i="17" s="1"/>
  <c r="K13" i="14"/>
  <c r="K13" i="17" s="1"/>
  <c r="L13" i="14"/>
  <c r="L13" i="17" s="1"/>
  <c r="M13" i="14"/>
  <c r="M13" i="17" s="1"/>
  <c r="N13" i="14"/>
  <c r="N13" i="17" s="1"/>
  <c r="O13" i="14"/>
  <c r="O13" i="17" s="1"/>
  <c r="P13" i="14"/>
  <c r="P13" i="17" s="1"/>
  <c r="Q13" i="14"/>
  <c r="Q13" i="17" s="1"/>
  <c r="B14" i="14"/>
  <c r="B14" i="17" s="1"/>
  <c r="C14" i="14"/>
  <c r="C14" i="17" s="1"/>
  <c r="D14" i="14"/>
  <c r="D14" i="17" s="1"/>
  <c r="E14" i="14"/>
  <c r="E14" i="17" s="1"/>
  <c r="F14" i="14"/>
  <c r="F14" i="17" s="1"/>
  <c r="G14" i="14"/>
  <c r="G14" i="17" s="1"/>
  <c r="H14" i="14"/>
  <c r="H14" i="17" s="1"/>
  <c r="I14" i="14"/>
  <c r="I14" i="17" s="1"/>
  <c r="J14" i="14"/>
  <c r="J14" i="17" s="1"/>
  <c r="K14" i="14"/>
  <c r="K14" i="17" s="1"/>
  <c r="L14" i="14"/>
  <c r="L14" i="17" s="1"/>
  <c r="M14" i="14"/>
  <c r="M14" i="17" s="1"/>
  <c r="N14" i="14"/>
  <c r="N14" i="17" s="1"/>
  <c r="O14" i="14"/>
  <c r="O14" i="17" s="1"/>
  <c r="P14" i="14"/>
  <c r="P14" i="17" s="1"/>
  <c r="Q14" i="14"/>
  <c r="Q14" i="17" s="1"/>
  <c r="B16" i="14"/>
  <c r="B15" i="14" s="1"/>
  <c r="B15" i="17" s="1"/>
  <c r="C16" i="14"/>
  <c r="D16" i="14"/>
  <c r="D16" i="17" s="1"/>
  <c r="E16" i="14"/>
  <c r="E15" i="14" s="1"/>
  <c r="E15" i="17" s="1"/>
  <c r="F16" i="14"/>
  <c r="F16" i="17" s="1"/>
  <c r="G16" i="14"/>
  <c r="H16" i="14"/>
  <c r="H15" i="14" s="1"/>
  <c r="H15" i="17" s="1"/>
  <c r="I16" i="14"/>
  <c r="I15" i="14" s="1"/>
  <c r="I15" i="17" s="1"/>
  <c r="J16" i="14"/>
  <c r="J15" i="14" s="1"/>
  <c r="J15" i="17" s="1"/>
  <c r="K16" i="14"/>
  <c r="K15" i="14" s="1"/>
  <c r="K15" i="17" s="1"/>
  <c r="L16" i="14"/>
  <c r="L15" i="14" s="1"/>
  <c r="L15" i="17" s="1"/>
  <c r="M16" i="14"/>
  <c r="M15" i="14" s="1"/>
  <c r="M15" i="17" s="1"/>
  <c r="N16" i="14"/>
  <c r="N15" i="14" s="1"/>
  <c r="N15" i="17" s="1"/>
  <c r="O16" i="14"/>
  <c r="P16" i="14"/>
  <c r="P16" i="17" s="1"/>
  <c r="Q16" i="14"/>
  <c r="Q15" i="14" s="1"/>
  <c r="Q15" i="17" s="1"/>
  <c r="B25" i="14"/>
  <c r="B25" i="17" s="1"/>
  <c r="C25" i="14"/>
  <c r="C25" i="17" s="1"/>
  <c r="D25" i="14"/>
  <c r="D25" i="17" s="1"/>
  <c r="E25" i="14"/>
  <c r="E25" i="17" s="1"/>
  <c r="F25" i="14"/>
  <c r="F25" i="17" s="1"/>
  <c r="G25" i="14"/>
  <c r="G25" i="17" s="1"/>
  <c r="H25" i="14"/>
  <c r="H25" i="17" s="1"/>
  <c r="I25" i="14"/>
  <c r="I25" i="17" s="1"/>
  <c r="J25" i="14"/>
  <c r="J25" i="17" s="1"/>
  <c r="K25" i="14"/>
  <c r="K25" i="17" s="1"/>
  <c r="L25" i="14"/>
  <c r="L25" i="17" s="1"/>
  <c r="M25" i="14"/>
  <c r="M25" i="17" s="1"/>
  <c r="N25" i="14"/>
  <c r="N25" i="17" s="1"/>
  <c r="O25" i="14"/>
  <c r="O25" i="17" s="1"/>
  <c r="P25" i="14"/>
  <c r="P25" i="17" s="1"/>
  <c r="Q25" i="14"/>
  <c r="Q25" i="17" s="1"/>
  <c r="B26" i="14"/>
  <c r="B26" i="17" s="1"/>
  <c r="C26" i="14"/>
  <c r="C26" i="17" s="1"/>
  <c r="D26" i="14"/>
  <c r="D26" i="17" s="1"/>
  <c r="E26" i="14"/>
  <c r="E26" i="17" s="1"/>
  <c r="F26" i="14"/>
  <c r="F26" i="17" s="1"/>
  <c r="G26" i="14"/>
  <c r="G26" i="17" s="1"/>
  <c r="H26" i="14"/>
  <c r="H26" i="17" s="1"/>
  <c r="I26" i="14"/>
  <c r="I26" i="17" s="1"/>
  <c r="J26" i="14"/>
  <c r="J26" i="17" s="1"/>
  <c r="K26" i="14"/>
  <c r="K26" i="17" s="1"/>
  <c r="L26" i="14"/>
  <c r="L26" i="17" s="1"/>
  <c r="M26" i="14"/>
  <c r="M26" i="17" s="1"/>
  <c r="N26" i="14"/>
  <c r="N26" i="17" s="1"/>
  <c r="O26" i="14"/>
  <c r="O26" i="17" s="1"/>
  <c r="P26" i="14"/>
  <c r="P26" i="17" s="1"/>
  <c r="Q26" i="14"/>
  <c r="Q26" i="17" s="1"/>
  <c r="B32" i="14"/>
  <c r="B32" i="17" s="1"/>
  <c r="C32" i="14"/>
  <c r="C32" i="17" s="1"/>
  <c r="D32" i="14"/>
  <c r="D32" i="17" s="1"/>
  <c r="E32" i="14"/>
  <c r="E32" i="17" s="1"/>
  <c r="F32" i="14"/>
  <c r="F32" i="17" s="1"/>
  <c r="G32" i="14"/>
  <c r="G32" i="17" s="1"/>
  <c r="H32" i="14"/>
  <c r="H32" i="17" s="1"/>
  <c r="I32" i="14"/>
  <c r="I32" i="17" s="1"/>
  <c r="J32" i="14"/>
  <c r="J32" i="17" s="1"/>
  <c r="K32" i="14"/>
  <c r="K32" i="17" s="1"/>
  <c r="L32" i="14"/>
  <c r="L32" i="17" s="1"/>
  <c r="M32" i="14"/>
  <c r="M32" i="17" s="1"/>
  <c r="N32" i="14"/>
  <c r="N32" i="17" s="1"/>
  <c r="O32" i="14"/>
  <c r="O32" i="17" s="1"/>
  <c r="P32" i="14"/>
  <c r="P32" i="17" s="1"/>
  <c r="Q32" i="14"/>
  <c r="Q32" i="17" s="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B13" i="6"/>
  <c r="C13" i="6"/>
  <c r="D13" i="6"/>
  <c r="E13" i="6"/>
  <c r="F13" i="6"/>
  <c r="G13" i="6"/>
  <c r="H13" i="6"/>
  <c r="I13" i="6"/>
  <c r="J13" i="6"/>
  <c r="K13" i="6"/>
  <c r="L13" i="6"/>
  <c r="M13" i="6"/>
  <c r="N13" i="6"/>
  <c r="O13" i="6"/>
  <c r="P13" i="6"/>
  <c r="Q13" i="6"/>
  <c r="B17" i="6"/>
  <c r="C17" i="6"/>
  <c r="D17" i="6"/>
  <c r="E17" i="6"/>
  <c r="F17" i="6"/>
  <c r="G17" i="6"/>
  <c r="H17" i="6"/>
  <c r="I17" i="6"/>
  <c r="J17" i="6"/>
  <c r="K17" i="6"/>
  <c r="L17" i="6"/>
  <c r="M17" i="6"/>
  <c r="N17" i="6"/>
  <c r="O17" i="6"/>
  <c r="P17" i="6"/>
  <c r="Q17" i="6"/>
  <c r="B18" i="6"/>
  <c r="C18" i="6"/>
  <c r="D18" i="6"/>
  <c r="E18" i="6"/>
  <c r="F18" i="6"/>
  <c r="G18" i="6"/>
  <c r="H18" i="6"/>
  <c r="I18" i="6"/>
  <c r="J18" i="6"/>
  <c r="K18" i="6"/>
  <c r="L18" i="6"/>
  <c r="M18" i="6"/>
  <c r="N18" i="6"/>
  <c r="O18" i="6"/>
  <c r="P18" i="6"/>
  <c r="Q18" i="6"/>
  <c r="B19" i="6"/>
  <c r="C19" i="6"/>
  <c r="D19" i="6"/>
  <c r="E19" i="6"/>
  <c r="F19" i="6"/>
  <c r="G19" i="6"/>
  <c r="H19" i="6"/>
  <c r="I19" i="6"/>
  <c r="J19" i="6"/>
  <c r="K19" i="6"/>
  <c r="L19" i="6"/>
  <c r="M19" i="6"/>
  <c r="N19" i="6"/>
  <c r="O19" i="6"/>
  <c r="P19" i="6"/>
  <c r="Q19" i="6"/>
  <c r="B21" i="6"/>
  <c r="B20" i="6" s="1"/>
  <c r="C21" i="6"/>
  <c r="D21" i="6"/>
  <c r="E21" i="6"/>
  <c r="F21" i="6"/>
  <c r="G21" i="6"/>
  <c r="H21" i="6"/>
  <c r="I21" i="6"/>
  <c r="J21" i="6"/>
  <c r="K21" i="6"/>
  <c r="L21" i="6"/>
  <c r="M21" i="6"/>
  <c r="N21" i="6"/>
  <c r="O21" i="6"/>
  <c r="P21" i="6"/>
  <c r="Q21" i="6"/>
  <c r="B22" i="6"/>
  <c r="C22" i="6"/>
  <c r="D22" i="6"/>
  <c r="E22" i="6"/>
  <c r="F22" i="6"/>
  <c r="G22" i="6"/>
  <c r="H22" i="6"/>
  <c r="I22" i="6"/>
  <c r="J22" i="6"/>
  <c r="K22" i="6"/>
  <c r="L22" i="6"/>
  <c r="M22" i="6"/>
  <c r="N22" i="6"/>
  <c r="O22" i="6"/>
  <c r="P22" i="6"/>
  <c r="Q22" i="6"/>
  <c r="B23" i="6"/>
  <c r="C23" i="6"/>
  <c r="D23" i="6"/>
  <c r="E23" i="6"/>
  <c r="F23" i="6"/>
  <c r="G23" i="6"/>
  <c r="H23" i="6"/>
  <c r="I23" i="6"/>
  <c r="J23" i="6"/>
  <c r="K23" i="6"/>
  <c r="L23" i="6"/>
  <c r="M23" i="6"/>
  <c r="N23" i="6"/>
  <c r="O23" i="6"/>
  <c r="P23" i="6"/>
  <c r="Q23" i="6"/>
  <c r="B89" i="6"/>
  <c r="C89" i="6"/>
  <c r="D89" i="6"/>
  <c r="E89" i="6"/>
  <c r="F89" i="6"/>
  <c r="G89" i="6"/>
  <c r="H89" i="6"/>
  <c r="I89" i="6"/>
  <c r="J89" i="6"/>
  <c r="K89" i="6"/>
  <c r="L89" i="6"/>
  <c r="M89" i="6"/>
  <c r="N89" i="6"/>
  <c r="O89" i="6"/>
  <c r="P89" i="6"/>
  <c r="Q89" i="6"/>
  <c r="B92" i="6"/>
  <c r="C92" i="6"/>
  <c r="D92" i="6"/>
  <c r="E92" i="6"/>
  <c r="F92" i="6"/>
  <c r="G92" i="6"/>
  <c r="H92" i="6"/>
  <c r="I92" i="6"/>
  <c r="J92" i="6"/>
  <c r="K92" i="6"/>
  <c r="L92" i="6"/>
  <c r="M92" i="6"/>
  <c r="N92" i="6"/>
  <c r="O92" i="6"/>
  <c r="P92" i="6"/>
  <c r="Q92" i="6"/>
  <c r="B113" i="6"/>
  <c r="B143" i="6" s="1"/>
  <c r="C113" i="6"/>
  <c r="C167" i="6" s="1"/>
  <c r="D113" i="6"/>
  <c r="D167" i="6" s="1"/>
  <c r="E113" i="6"/>
  <c r="E143" i="6" s="1"/>
  <c r="F113" i="6"/>
  <c r="F167" i="6" s="1"/>
  <c r="G113" i="6"/>
  <c r="G143" i="6" s="1"/>
  <c r="H113" i="6"/>
  <c r="H143" i="6" s="1"/>
  <c r="I113" i="6"/>
  <c r="I167" i="6" s="1"/>
  <c r="J113" i="6"/>
  <c r="J167" i="6" s="1"/>
  <c r="K113" i="6"/>
  <c r="K167" i="6" s="1"/>
  <c r="L113" i="6"/>
  <c r="L167" i="6" s="1"/>
  <c r="M113" i="6"/>
  <c r="M167" i="6" s="1"/>
  <c r="N113" i="6"/>
  <c r="N167" i="6" s="1"/>
  <c r="O113" i="6"/>
  <c r="O143" i="6" s="1"/>
  <c r="P113" i="6"/>
  <c r="P143" i="6" s="1"/>
  <c r="Q113" i="6"/>
  <c r="Q143" i="6" s="1"/>
  <c r="B116" i="6"/>
  <c r="B170" i="6" s="1"/>
  <c r="C116" i="6"/>
  <c r="C170" i="6" s="1"/>
  <c r="D116" i="6"/>
  <c r="D170" i="6" s="1"/>
  <c r="E116" i="6"/>
  <c r="E170" i="6" s="1"/>
  <c r="F116" i="6"/>
  <c r="F170" i="6" s="1"/>
  <c r="G116" i="6"/>
  <c r="G146" i="6" s="1"/>
  <c r="H116" i="6"/>
  <c r="H170" i="6" s="1"/>
  <c r="I116" i="6"/>
  <c r="I170" i="6" s="1"/>
  <c r="J116" i="6"/>
  <c r="J146" i="6" s="1"/>
  <c r="K116" i="6"/>
  <c r="K170" i="6" s="1"/>
  <c r="L116" i="6"/>
  <c r="L170" i="6" s="1"/>
  <c r="M116" i="6"/>
  <c r="M146" i="6" s="1"/>
  <c r="N116" i="6"/>
  <c r="N170" i="6" s="1"/>
  <c r="O116" i="6"/>
  <c r="O146" i="6" s="1"/>
  <c r="P116" i="6"/>
  <c r="P170" i="6" s="1"/>
  <c r="Q116" i="6"/>
  <c r="Q170" i="6" s="1"/>
  <c r="B25" i="4"/>
  <c r="B26" i="4"/>
  <c r="B84" i="4"/>
  <c r="B66" i="4"/>
  <c r="B38" i="4"/>
  <c r="B77" i="4"/>
  <c r="B45" i="4"/>
  <c r="B60" i="4"/>
  <c r="B58" i="4"/>
  <c r="B23" i="4"/>
  <c r="B4" i="4"/>
  <c r="B29" i="4"/>
  <c r="B39" i="4"/>
  <c r="B76" i="4"/>
  <c r="B72" i="4"/>
  <c r="B33" i="4"/>
  <c r="B81" i="4"/>
  <c r="B59" i="4"/>
  <c r="B67" i="4"/>
  <c r="B7" i="4"/>
  <c r="B13" i="4"/>
  <c r="B78" i="4"/>
  <c r="B16" i="4"/>
  <c r="B30" i="4"/>
  <c r="B24" i="4"/>
  <c r="B83" i="4"/>
  <c r="B12" i="4"/>
  <c r="B44" i="4"/>
  <c r="B8" i="4"/>
  <c r="B52" i="4"/>
  <c r="B40" i="4"/>
  <c r="B34" i="4"/>
  <c r="B28" i="4"/>
  <c r="B57" i="4"/>
  <c r="B70" i="4"/>
  <c r="B11" i="4"/>
  <c r="B49" i="4"/>
  <c r="B22" i="4"/>
  <c r="B27" i="4"/>
  <c r="B48" i="4"/>
  <c r="B56" i="4"/>
  <c r="B55" i="4"/>
  <c r="B53" i="4"/>
  <c r="B73" i="4"/>
  <c r="B71" i="4"/>
  <c r="B47" i="4"/>
  <c r="B69" i="4"/>
  <c r="B79" i="4"/>
  <c r="B68" i="4"/>
  <c r="B17" i="4"/>
  <c r="B65" i="4"/>
  <c r="B54" i="4"/>
  <c r="B20" i="4"/>
  <c r="B9" i="4"/>
  <c r="B10" i="4"/>
  <c r="B14" i="4"/>
  <c r="B41" i="4"/>
  <c r="B46" i="4"/>
  <c r="B35" i="4"/>
  <c r="B80" i="4"/>
  <c r="B64" i="4"/>
  <c r="B36" i="4"/>
  <c r="B61" i="4"/>
  <c r="B37" i="4"/>
  <c r="B15" i="4"/>
  <c r="B21" i="4"/>
  <c r="B82" i="4"/>
  <c r="E167" i="6" l="1"/>
  <c r="H167" i="6"/>
  <c r="M170" i="6"/>
  <c r="P167" i="6"/>
  <c r="M143" i="6"/>
  <c r="H146" i="6"/>
  <c r="G170" i="6"/>
  <c r="P146" i="6"/>
  <c r="G167" i="6"/>
  <c r="O170" i="6"/>
  <c r="Q167" i="6"/>
  <c r="Q146" i="6"/>
  <c r="O167" i="6"/>
  <c r="I146" i="6"/>
  <c r="J170" i="6"/>
  <c r="B167" i="6"/>
  <c r="J143" i="6"/>
  <c r="I143" i="6"/>
  <c r="E146" i="6"/>
  <c r="B146" i="6"/>
  <c r="F146" i="6"/>
  <c r="F143" i="6"/>
  <c r="N146" i="6"/>
  <c r="N143" i="6"/>
  <c r="L146" i="6"/>
  <c r="D146" i="6"/>
  <c r="L143" i="6"/>
  <c r="D143" i="6"/>
  <c r="K146" i="6"/>
  <c r="C146" i="6"/>
  <c r="K143" i="6"/>
  <c r="C143" i="6"/>
  <c r="Q15" i="25"/>
  <c r="Q15" i="28" s="1"/>
  <c r="M16" i="17"/>
  <c r="I15" i="25"/>
  <c r="I15" i="28" s="1"/>
  <c r="I16" i="17"/>
  <c r="E15" i="25"/>
  <c r="E15" i="28" s="1"/>
  <c r="C16" i="28"/>
  <c r="C15" i="25"/>
  <c r="C15" i="28" s="1"/>
  <c r="C15" i="14"/>
  <c r="C15" i="17" s="1"/>
  <c r="C16" i="17"/>
  <c r="K16" i="17"/>
  <c r="K15" i="25"/>
  <c r="K15" i="28" s="1"/>
  <c r="Q16" i="17"/>
  <c r="E16" i="17"/>
  <c r="M15" i="25"/>
  <c r="M15" i="28" s="1"/>
  <c r="O15" i="14"/>
  <c r="O15" i="17" s="1"/>
  <c r="O16" i="17"/>
  <c r="G15" i="14"/>
  <c r="G15" i="17" s="1"/>
  <c r="G16" i="17"/>
  <c r="O16" i="28"/>
  <c r="O15" i="25"/>
  <c r="O15" i="28" s="1"/>
  <c r="G16" i="28"/>
  <c r="G15" i="25"/>
  <c r="G15" i="28" s="1"/>
  <c r="P20" i="6"/>
  <c r="D20" i="6"/>
  <c r="P15" i="14"/>
  <c r="P15" i="17" s="1"/>
  <c r="D15" i="14"/>
  <c r="D15" i="17" s="1"/>
  <c r="P16" i="28"/>
  <c r="N20" i="6"/>
  <c r="F20" i="6"/>
  <c r="F15" i="14"/>
  <c r="F15" i="17" s="1"/>
  <c r="L16" i="28"/>
  <c r="Q20" i="6"/>
  <c r="M20" i="6"/>
  <c r="I20" i="6"/>
  <c r="E20" i="6"/>
  <c r="L16" i="17"/>
  <c r="H16" i="17"/>
  <c r="H15" i="25"/>
  <c r="H15" i="28" s="1"/>
  <c r="D15" i="25"/>
  <c r="D15" i="28" s="1"/>
  <c r="J16" i="28"/>
  <c r="H20" i="6"/>
  <c r="O20" i="6"/>
  <c r="K20" i="6"/>
  <c r="G20" i="6"/>
  <c r="C20" i="6"/>
  <c r="N16" i="17"/>
  <c r="J16" i="17"/>
  <c r="B16" i="17"/>
  <c r="N15" i="25"/>
  <c r="N15" i="28" s="1"/>
  <c r="F15" i="25"/>
  <c r="F15" i="28" s="1"/>
  <c r="L20" i="6"/>
  <c r="J20" i="6"/>
  <c r="Q23" i="12" l="1"/>
  <c r="Q23" i="15" s="1"/>
  <c r="P23" i="12"/>
  <c r="P23" i="15" s="1"/>
  <c r="O23" i="12"/>
  <c r="O23" i="15" s="1"/>
  <c r="N23" i="12"/>
  <c r="N23" i="15" s="1"/>
  <c r="M23" i="12"/>
  <c r="M23" i="15" s="1"/>
  <c r="L23" i="12"/>
  <c r="L23" i="15" s="1"/>
  <c r="K23" i="12"/>
  <c r="K23" i="15" s="1"/>
  <c r="J23" i="12"/>
  <c r="J23" i="15" s="1"/>
  <c r="I23" i="12"/>
  <c r="I23" i="15" s="1"/>
  <c r="H23" i="12"/>
  <c r="H23" i="15" s="1"/>
  <c r="G23" i="12"/>
  <c r="G23" i="15" s="1"/>
  <c r="F23" i="12"/>
  <c r="F23" i="15" s="1"/>
  <c r="E23" i="12"/>
  <c r="E23" i="15" s="1"/>
  <c r="D23" i="12"/>
  <c r="D23" i="15" s="1"/>
  <c r="C23" i="12"/>
  <c r="C23" i="15" s="1"/>
  <c r="B23" i="12"/>
  <c r="B23" i="15" s="1"/>
  <c r="I11" i="14" l="1"/>
  <c r="I11" i="17" s="1"/>
  <c r="O31" i="14"/>
  <c r="O31" i="17" s="1"/>
  <c r="B11" i="10"/>
  <c r="B10" i="14"/>
  <c r="B10" i="17" s="1"/>
  <c r="J10" i="14"/>
  <c r="J10" i="17" s="1"/>
  <c r="B11" i="14"/>
  <c r="B11" i="17" s="1"/>
  <c r="J11" i="14"/>
  <c r="J11" i="17" s="1"/>
  <c r="H31" i="14"/>
  <c r="H31" i="17" s="1"/>
  <c r="P31" i="14"/>
  <c r="P31" i="17" s="1"/>
  <c r="C31" i="14"/>
  <c r="C31" i="17" s="1"/>
  <c r="C10" i="14"/>
  <c r="C10" i="17" s="1"/>
  <c r="K10" i="14"/>
  <c r="K10" i="17" s="1"/>
  <c r="C11" i="14"/>
  <c r="C11" i="17" s="1"/>
  <c r="K11" i="14"/>
  <c r="K11" i="17" s="1"/>
  <c r="I31" i="14"/>
  <c r="I31" i="17" s="1"/>
  <c r="Q31" i="14"/>
  <c r="Q31" i="17" s="1"/>
  <c r="B10" i="10"/>
  <c r="Q11" i="14"/>
  <c r="Q11" i="17" s="1"/>
  <c r="B5" i="10"/>
  <c r="B9" i="10"/>
  <c r="D10" i="14"/>
  <c r="D10" i="17" s="1"/>
  <c r="L10" i="14"/>
  <c r="L10" i="17" s="1"/>
  <c r="D11" i="14"/>
  <c r="D11" i="17" s="1"/>
  <c r="L11" i="14"/>
  <c r="L11" i="17" s="1"/>
  <c r="J31" i="14"/>
  <c r="J31" i="17" s="1"/>
  <c r="R31" i="14"/>
  <c r="R31" i="17" s="1"/>
  <c r="Q10" i="14"/>
  <c r="Q10" i="17" s="1"/>
  <c r="B6" i="10"/>
  <c r="E10" i="14"/>
  <c r="E10" i="17" s="1"/>
  <c r="M10" i="14"/>
  <c r="M10" i="17" s="1"/>
  <c r="E11" i="14"/>
  <c r="E11" i="17" s="1"/>
  <c r="M11" i="14"/>
  <c r="M11" i="17" s="1"/>
  <c r="K31" i="14"/>
  <c r="K31" i="17" s="1"/>
  <c r="S31" i="14"/>
  <c r="S31" i="17" s="1"/>
  <c r="I10" i="14"/>
  <c r="I10" i="17" s="1"/>
  <c r="B7" i="10"/>
  <c r="F10" i="14"/>
  <c r="F10" i="17" s="1"/>
  <c r="N10" i="14"/>
  <c r="N10" i="17" s="1"/>
  <c r="F11" i="14"/>
  <c r="F11" i="17" s="1"/>
  <c r="N11" i="14"/>
  <c r="N11" i="17" s="1"/>
  <c r="D31" i="14"/>
  <c r="D31" i="17" s="1"/>
  <c r="L31" i="14"/>
  <c r="L31" i="17" s="1"/>
  <c r="T31" i="14"/>
  <c r="T31" i="17" s="1"/>
  <c r="G31" i="14"/>
  <c r="G31" i="17" s="1"/>
  <c r="B8" i="10"/>
  <c r="G10" i="14"/>
  <c r="G10" i="17" s="1"/>
  <c r="O10" i="14"/>
  <c r="O10" i="17" s="1"/>
  <c r="G11" i="14"/>
  <c r="G11" i="17" s="1"/>
  <c r="O11" i="14"/>
  <c r="O11" i="17" s="1"/>
  <c r="E31" i="14"/>
  <c r="E31" i="17" s="1"/>
  <c r="M31" i="14"/>
  <c r="M31" i="17" s="1"/>
  <c r="U31" i="14"/>
  <c r="U31" i="17" s="1"/>
  <c r="H10" i="14"/>
  <c r="H10" i="17" s="1"/>
  <c r="P10" i="14"/>
  <c r="P10" i="17" s="1"/>
  <c r="H11" i="14"/>
  <c r="H11" i="17" s="1"/>
  <c r="P11" i="14"/>
  <c r="P11" i="17" s="1"/>
  <c r="B31" i="14"/>
  <c r="B31" i="17" s="1"/>
  <c r="F31" i="14"/>
  <c r="F31" i="17" s="1"/>
  <c r="N31" i="14"/>
  <c r="N31" i="17" s="1"/>
  <c r="V31" i="14"/>
  <c r="V31" i="17" s="1"/>
  <c r="H9" i="14" l="1"/>
  <c r="H9" i="17" s="1"/>
  <c r="B168" i="68"/>
  <c r="D4" i="11"/>
  <c r="B9" i="14"/>
  <c r="B9" i="17" s="1"/>
  <c r="H4" i="11"/>
  <c r="O4" i="11"/>
  <c r="F9" i="14"/>
  <c r="F9" i="17" s="1"/>
  <c r="Q4" i="11"/>
  <c r="B4" i="11"/>
  <c r="I9" i="14"/>
  <c r="I9" i="17" s="1"/>
  <c r="F4" i="11"/>
  <c r="M9" i="14"/>
  <c r="M9" i="17" s="1"/>
  <c r="B45" i="46"/>
  <c r="K9" i="14"/>
  <c r="K9" i="17" s="1"/>
  <c r="B5" i="46"/>
  <c r="G9" i="14"/>
  <c r="G9" i="17" s="1"/>
  <c r="B138" i="66"/>
  <c r="L9" i="14"/>
  <c r="L9" i="17" s="1"/>
  <c r="B26" i="46"/>
  <c r="B126" i="46"/>
  <c r="B154" i="64"/>
  <c r="P9" i="14"/>
  <c r="P9" i="17" s="1"/>
  <c r="B107" i="46"/>
  <c r="G4" i="11"/>
  <c r="M4" i="11"/>
  <c r="B138" i="65"/>
  <c r="B138" i="70"/>
  <c r="K4" i="11"/>
  <c r="J9" i="14"/>
  <c r="J9" i="17" s="1"/>
  <c r="B138" i="69"/>
  <c r="N9" i="14"/>
  <c r="N9" i="17" s="1"/>
  <c r="B64" i="46"/>
  <c r="L4" i="11"/>
  <c r="Q9" i="14"/>
  <c r="Q9" i="17" s="1"/>
  <c r="P4" i="11"/>
  <c r="B138" i="67"/>
  <c r="I4" i="11"/>
  <c r="E9" i="14"/>
  <c r="E9" i="17" s="1"/>
  <c r="C9" i="14"/>
  <c r="C9" i="17" s="1"/>
  <c r="J4" i="11"/>
  <c r="O9" i="14"/>
  <c r="O9" i="17" s="1"/>
  <c r="B83" i="46"/>
  <c r="N4" i="11"/>
  <c r="E4" i="11"/>
  <c r="D9" i="14"/>
  <c r="D9" i="17" s="1"/>
  <c r="C4" i="11"/>
  <c r="B15" i="7" l="1"/>
  <c r="C15" i="7" l="1"/>
  <c r="D15" i="7" l="1"/>
  <c r="E15" i="7" l="1"/>
  <c r="F15" i="7" l="1"/>
  <c r="G15" i="7" l="1"/>
  <c r="H15" i="7" l="1"/>
  <c r="I15" i="7" l="1"/>
  <c r="J15" i="7" l="1"/>
  <c r="R15" i="7" l="1"/>
  <c r="K15" i="7"/>
  <c r="S15" i="7" l="1"/>
  <c r="L15" i="7"/>
  <c r="T15" i="7" l="1"/>
  <c r="M15" i="7"/>
  <c r="U15" i="7" l="1"/>
  <c r="N15" i="7"/>
  <c r="V15" i="7" l="1"/>
  <c r="O15" i="7"/>
  <c r="P15" i="7" l="1"/>
  <c r="Q15" i="7" l="1"/>
  <c r="S111" i="29" l="1"/>
  <c r="V110" i="29"/>
  <c r="T111" i="29"/>
  <c r="R112" i="29"/>
  <c r="V115" i="29"/>
  <c r="V118" i="29"/>
  <c r="U111" i="29"/>
  <c r="S112" i="29"/>
  <c r="R109" i="29"/>
  <c r="V111" i="29"/>
  <c r="T112" i="29"/>
  <c r="R114" i="29"/>
  <c r="R117" i="29"/>
  <c r="U115" i="29"/>
  <c r="U118" i="29"/>
  <c r="S109" i="29"/>
  <c r="U112" i="29"/>
  <c r="S114" i="29"/>
  <c r="S117" i="29"/>
  <c r="T109" i="29"/>
  <c r="R110" i="29"/>
  <c r="V112" i="29"/>
  <c r="T114" i="29"/>
  <c r="R115" i="29"/>
  <c r="T117" i="29"/>
  <c r="R118" i="29"/>
  <c r="U109" i="29"/>
  <c r="S110" i="29"/>
  <c r="U114" i="29"/>
  <c r="S115" i="29"/>
  <c r="U117" i="29"/>
  <c r="S118" i="29"/>
  <c r="U110" i="29"/>
  <c r="V109" i="29"/>
  <c r="T110" i="29"/>
  <c r="R111" i="29"/>
  <c r="V114" i="29"/>
  <c r="T115" i="29"/>
  <c r="V117" i="29"/>
  <c r="T118" i="29"/>
  <c r="C16" i="35" l="1"/>
  <c r="J118" i="29"/>
  <c r="L16" i="34"/>
  <c r="P16" i="32"/>
  <c r="K117" i="29"/>
  <c r="C16" i="34"/>
  <c r="Q16" i="31"/>
  <c r="I16" i="33"/>
  <c r="H16" i="37"/>
  <c r="C16" i="33"/>
  <c r="J16" i="33"/>
  <c r="D16" i="35"/>
  <c r="H16" i="33"/>
  <c r="N16" i="30"/>
  <c r="Q16" i="33"/>
  <c r="I111" i="29"/>
  <c r="B118" i="29"/>
  <c r="D117" i="29"/>
  <c r="J115" i="29"/>
  <c r="D114" i="29"/>
  <c r="H111" i="29"/>
  <c r="K111" i="29"/>
  <c r="Q118" i="29"/>
  <c r="K16" i="36"/>
  <c r="I115" i="29"/>
  <c r="E112" i="29"/>
  <c r="I110" i="29"/>
  <c r="I112" i="29"/>
  <c r="J16" i="34"/>
  <c r="H16" i="31"/>
  <c r="G115" i="29"/>
  <c r="G110" i="29"/>
  <c r="N118" i="29"/>
  <c r="H16" i="36"/>
  <c r="F115" i="29"/>
  <c r="B16" i="33"/>
  <c r="H109" i="29"/>
  <c r="M118" i="29"/>
  <c r="L110" i="29"/>
  <c r="F109" i="29"/>
  <c r="E16" i="35"/>
  <c r="M16" i="36"/>
  <c r="I16" i="32"/>
  <c r="B16" i="37"/>
  <c r="D16" i="36"/>
  <c r="J16" i="35"/>
  <c r="D16" i="34"/>
  <c r="H16" i="32"/>
  <c r="K16" i="32"/>
  <c r="Q16" i="37"/>
  <c r="I16" i="35"/>
  <c r="E16" i="33"/>
  <c r="I16" i="31"/>
  <c r="M110" i="29"/>
  <c r="P115" i="29"/>
  <c r="B114" i="29"/>
  <c r="N111" i="29"/>
  <c r="Q117" i="29"/>
  <c r="G16" i="35"/>
  <c r="G16" i="31"/>
  <c r="N16" i="37"/>
  <c r="H117" i="29"/>
  <c r="F16" i="35"/>
  <c r="B112" i="29"/>
  <c r="H16" i="30"/>
  <c r="M16" i="37"/>
  <c r="N117" i="29"/>
  <c r="L16" i="31"/>
  <c r="F16" i="30"/>
  <c r="E115" i="29"/>
  <c r="K118" i="29"/>
  <c r="M117" i="29"/>
  <c r="M114" i="29"/>
  <c r="O16" i="33"/>
  <c r="M109" i="29"/>
  <c r="M16" i="35"/>
  <c r="E16" i="31"/>
  <c r="B16" i="35"/>
  <c r="N112" i="29"/>
  <c r="L109" i="29"/>
  <c r="I16" i="37"/>
  <c r="C117" i="29"/>
  <c r="O111" i="29"/>
  <c r="M16" i="31"/>
  <c r="P16" i="35"/>
  <c r="B16" i="34"/>
  <c r="N16" i="32"/>
  <c r="Q16" i="36"/>
  <c r="Q114" i="29"/>
  <c r="M16" i="32"/>
  <c r="Q109" i="29"/>
  <c r="F118" i="29"/>
  <c r="P114" i="29"/>
  <c r="N110" i="29"/>
  <c r="L118" i="29"/>
  <c r="N16" i="36"/>
  <c r="N114" i="29"/>
  <c r="J111" i="29"/>
  <c r="D110" i="29"/>
  <c r="K16" i="37"/>
  <c r="M16" i="34"/>
  <c r="O112" i="29"/>
  <c r="M16" i="30"/>
  <c r="E118" i="29"/>
  <c r="M115" i="29"/>
  <c r="E110" i="29"/>
  <c r="B115" i="29"/>
  <c r="N16" i="33"/>
  <c r="L16" i="30"/>
  <c r="I118" i="29"/>
  <c r="C16" i="36"/>
  <c r="O16" i="32"/>
  <c r="O109" i="29"/>
  <c r="J117" i="29"/>
  <c r="H115" i="29"/>
  <c r="L112" i="29"/>
  <c r="F111" i="29"/>
  <c r="J109" i="29"/>
  <c r="Q16" i="34"/>
  <c r="M111" i="29"/>
  <c r="Q16" i="30"/>
  <c r="F16" i="37"/>
  <c r="P16" i="34"/>
  <c r="N16" i="31"/>
  <c r="O16" i="36"/>
  <c r="L16" i="37"/>
  <c r="N16" i="34"/>
  <c r="J16" i="32"/>
  <c r="D16" i="31"/>
  <c r="C118" i="29"/>
  <c r="E117" i="29"/>
  <c r="K115" i="29"/>
  <c r="E114" i="29"/>
  <c r="G16" i="33"/>
  <c r="K110" i="29"/>
  <c r="E109" i="29"/>
  <c r="E16" i="37"/>
  <c r="G114" i="29"/>
  <c r="G109" i="29"/>
  <c r="F112" i="29"/>
  <c r="J110" i="29"/>
  <c r="D109" i="29"/>
  <c r="K114" i="29"/>
  <c r="G16" i="32"/>
  <c r="K109" i="29"/>
  <c r="O16" i="30"/>
  <c r="P118" i="29"/>
  <c r="J16" i="36"/>
  <c r="H16" i="35"/>
  <c r="L16" i="33"/>
  <c r="F16" i="32"/>
  <c r="J16" i="30"/>
  <c r="O16" i="37"/>
  <c r="I117" i="29"/>
  <c r="I114" i="29"/>
  <c r="K112" i="29"/>
  <c r="E16" i="32"/>
  <c r="I109" i="29"/>
  <c r="C111" i="29"/>
  <c r="H114" i="29"/>
  <c r="L111" i="29"/>
  <c r="F110" i="29"/>
  <c r="O117" i="29"/>
  <c r="D115" i="29"/>
  <c r="H112" i="29"/>
  <c r="N109" i="29"/>
  <c r="Q112" i="29"/>
  <c r="Q16" i="32"/>
  <c r="G117" i="29"/>
  <c r="Q16" i="35"/>
  <c r="M16" i="33"/>
  <c r="C16" i="30"/>
  <c r="J114" i="29"/>
  <c r="H110" i="29"/>
  <c r="G118" i="29"/>
  <c r="O16" i="35"/>
  <c r="O16" i="31"/>
  <c r="O16" i="34"/>
  <c r="N16" i="35"/>
  <c r="D16" i="32"/>
  <c r="D118" i="29"/>
  <c r="F117" i="29"/>
  <c r="L115" i="29"/>
  <c r="F114" i="29"/>
  <c r="P112" i="29"/>
  <c r="B111" i="29"/>
  <c r="C16" i="37"/>
  <c r="E16" i="36"/>
  <c r="K16" i="35"/>
  <c r="E16" i="34"/>
  <c r="G112" i="29"/>
  <c r="K16" i="31"/>
  <c r="E16" i="30"/>
  <c r="G16" i="34"/>
  <c r="G16" i="30"/>
  <c r="L117" i="29"/>
  <c r="F16" i="33"/>
  <c r="J16" i="31"/>
  <c r="D16" i="30"/>
  <c r="K16" i="34"/>
  <c r="G111" i="29"/>
  <c r="K16" i="30"/>
  <c r="P16" i="37"/>
  <c r="B117" i="29"/>
  <c r="D112" i="29"/>
  <c r="P110" i="29"/>
  <c r="B109" i="29"/>
  <c r="O118" i="29"/>
  <c r="I16" i="36"/>
  <c r="I16" i="34"/>
  <c r="K16" i="33"/>
  <c r="E111" i="29"/>
  <c r="I16" i="30"/>
  <c r="C16" i="32"/>
  <c r="P117" i="29"/>
  <c r="H16" i="34"/>
  <c r="L16" i="32"/>
  <c r="F16" i="31"/>
  <c r="P16" i="30"/>
  <c r="D16" i="37"/>
  <c r="F16" i="36"/>
  <c r="L16" i="35"/>
  <c r="F16" i="34"/>
  <c r="P16" i="33"/>
  <c r="B16" i="32"/>
  <c r="C115" i="29"/>
  <c r="Q111" i="29"/>
  <c r="C110" i="29"/>
  <c r="G16" i="36"/>
  <c r="J16" i="37"/>
  <c r="L16" i="36"/>
  <c r="L114" i="29"/>
  <c r="P111" i="29"/>
  <c r="B110" i="29"/>
  <c r="Q115" i="29"/>
  <c r="C114" i="29"/>
  <c r="M112" i="29"/>
  <c r="Q110" i="29"/>
  <c r="C109" i="29"/>
  <c r="H118" i="29"/>
  <c r="B16" i="36"/>
  <c r="D16" i="33"/>
  <c r="P16" i="31"/>
  <c r="B16" i="30"/>
  <c r="G16" i="37"/>
  <c r="O115" i="29"/>
  <c r="C112" i="29"/>
  <c r="O110" i="29"/>
  <c r="O114" i="29"/>
  <c r="P16" i="36"/>
  <c r="N115" i="29"/>
  <c r="J112" i="29"/>
  <c r="D111" i="29"/>
  <c r="P109" i="29"/>
  <c r="B26" i="29" l="1"/>
  <c r="B13" i="29" s="1"/>
  <c r="B130" i="29"/>
  <c r="B17" i="36"/>
  <c r="B122" i="29" l="1"/>
  <c r="B128" i="29"/>
  <c r="B17" i="34"/>
  <c r="B17" i="31"/>
  <c r="B17" i="37"/>
  <c r="B17" i="35"/>
  <c r="B131" i="29"/>
  <c r="B27" i="29"/>
  <c r="B125" i="29"/>
  <c r="B21" i="29"/>
  <c r="B143" i="29"/>
  <c r="B17" i="30"/>
  <c r="B127" i="29"/>
  <c r="B23" i="29"/>
  <c r="B123" i="29"/>
  <c r="B19" i="29"/>
  <c r="B17" i="32"/>
  <c r="B124" i="29"/>
  <c r="B20" i="29"/>
  <c r="B24" i="29" l="1"/>
  <c r="B18" i="32"/>
  <c r="B18" i="33"/>
  <c r="B18" i="35"/>
  <c r="B17" i="33"/>
  <c r="B18" i="36"/>
  <c r="B18" i="31"/>
  <c r="B18" i="29"/>
  <c r="B17" i="29" s="1"/>
  <c r="C124" i="29"/>
  <c r="C125" i="29"/>
  <c r="C18" i="37"/>
  <c r="C17" i="31"/>
  <c r="C127" i="29"/>
  <c r="C17" i="35"/>
  <c r="B11" i="29"/>
  <c r="B6" i="29"/>
  <c r="B136" i="29" s="1"/>
  <c r="B7" i="29"/>
  <c r="B137" i="29" s="1"/>
  <c r="C131" i="29"/>
  <c r="C27" i="29"/>
  <c r="B8" i="29"/>
  <c r="B14" i="29"/>
  <c r="B18" i="37"/>
  <c r="C123" i="29"/>
  <c r="C19" i="29"/>
  <c r="B25" i="29"/>
  <c r="B22" i="29"/>
  <c r="C128" i="29"/>
  <c r="C24" i="29"/>
  <c r="C17" i="34"/>
  <c r="B18" i="30"/>
  <c r="C17" i="32"/>
  <c r="C17" i="33"/>
  <c r="C23" i="29" l="1"/>
  <c r="C22" i="29" s="1"/>
  <c r="C18" i="35"/>
  <c r="B5" i="29"/>
  <c r="B4" i="29" s="1"/>
  <c r="C18" i="33"/>
  <c r="C18" i="32"/>
  <c r="C20" i="29"/>
  <c r="C7" i="29" s="1"/>
  <c r="C137" i="29" s="1"/>
  <c r="C17" i="37"/>
  <c r="C21" i="29"/>
  <c r="C8" i="29" s="1"/>
  <c r="B141" i="29"/>
  <c r="D17" i="35"/>
  <c r="D27" i="29"/>
  <c r="D124" i="29"/>
  <c r="C17" i="36"/>
  <c r="C18" i="31"/>
  <c r="D17" i="30"/>
  <c r="B10" i="29"/>
  <c r="B9" i="29" s="1"/>
  <c r="D17" i="31"/>
  <c r="D17" i="33"/>
  <c r="D127" i="29"/>
  <c r="C6" i="29"/>
  <c r="C136" i="29" s="1"/>
  <c r="D17" i="32"/>
  <c r="B144" i="29"/>
  <c r="B12" i="29"/>
  <c r="D128" i="29"/>
  <c r="D24" i="29"/>
  <c r="B16" i="29"/>
  <c r="C14" i="29"/>
  <c r="C130" i="29"/>
  <c r="C26" i="29"/>
  <c r="D17" i="37"/>
  <c r="D125" i="29"/>
  <c r="D21" i="29"/>
  <c r="C11" i="29"/>
  <c r="D122" i="29"/>
  <c r="D18" i="29"/>
  <c r="D123" i="29"/>
  <c r="D19" i="29"/>
  <c r="D17" i="34"/>
  <c r="B138" i="29"/>
  <c r="B102" i="6"/>
  <c r="B135" i="29" l="1"/>
  <c r="D18" i="35"/>
  <c r="D18" i="30"/>
  <c r="D131" i="29"/>
  <c r="D23" i="29"/>
  <c r="D22" i="29" s="1"/>
  <c r="B140" i="29"/>
  <c r="B139" i="29" s="1"/>
  <c r="D18" i="32"/>
  <c r="D18" i="37"/>
  <c r="B18" i="34"/>
  <c r="D20" i="29"/>
  <c r="D17" i="29" s="1"/>
  <c r="D18" i="33"/>
  <c r="D11" i="29"/>
  <c r="D141" i="29" s="1"/>
  <c r="D17" i="36"/>
  <c r="E20" i="29"/>
  <c r="E17" i="30"/>
  <c r="E27" i="29"/>
  <c r="E127" i="29"/>
  <c r="C10" i="29"/>
  <c r="C9" i="29" s="1"/>
  <c r="E17" i="35"/>
  <c r="D6" i="29"/>
  <c r="D136" i="29" s="1"/>
  <c r="E17" i="33"/>
  <c r="C122" i="29"/>
  <c r="C18" i="29"/>
  <c r="C18" i="30"/>
  <c r="C17" i="30"/>
  <c r="D8" i="29"/>
  <c r="D138" i="29" s="1"/>
  <c r="D14" i="29"/>
  <c r="D144" i="29" s="1"/>
  <c r="C141" i="29"/>
  <c r="E17" i="32"/>
  <c r="C25" i="29"/>
  <c r="D5" i="29"/>
  <c r="E128" i="29"/>
  <c r="E24" i="29"/>
  <c r="B142" i="29"/>
  <c r="C18" i="36"/>
  <c r="C13" i="29"/>
  <c r="B134" i="29"/>
  <c r="E125" i="29"/>
  <c r="E21" i="29"/>
  <c r="B3" i="29"/>
  <c r="B132" i="6"/>
  <c r="B156" i="6"/>
  <c r="E17" i="34"/>
  <c r="E17" i="31"/>
  <c r="C144" i="29"/>
  <c r="E17" i="37"/>
  <c r="D130" i="29"/>
  <c r="D26" i="29"/>
  <c r="E123" i="29"/>
  <c r="E19" i="29"/>
  <c r="C138" i="29"/>
  <c r="E131" i="29"/>
  <c r="C102" i="6"/>
  <c r="E122" i="29"/>
  <c r="E18" i="29"/>
  <c r="E18" i="30" l="1"/>
  <c r="D18" i="31"/>
  <c r="E18" i="33"/>
  <c r="D7" i="29"/>
  <c r="D4" i="29" s="1"/>
  <c r="C140" i="29"/>
  <c r="C139" i="29" s="1"/>
  <c r="E18" i="37"/>
  <c r="E18" i="32"/>
  <c r="E124" i="29"/>
  <c r="E23" i="29"/>
  <c r="E22" i="29" s="1"/>
  <c r="F124" i="29"/>
  <c r="F123" i="29"/>
  <c r="F125" i="29"/>
  <c r="E130" i="29"/>
  <c r="F17" i="30"/>
  <c r="C5" i="29"/>
  <c r="C17" i="29"/>
  <c r="C16" i="29" s="1"/>
  <c r="E18" i="34"/>
  <c r="D10" i="29"/>
  <c r="D9" i="29" s="1"/>
  <c r="F23" i="29"/>
  <c r="E11" i="29"/>
  <c r="E141" i="29" s="1"/>
  <c r="D102" i="6"/>
  <c r="E17" i="36"/>
  <c r="E6" i="29"/>
  <c r="E18" i="31"/>
  <c r="F17" i="33"/>
  <c r="B133" i="29"/>
  <c r="C132" i="6"/>
  <c r="C156" i="6"/>
  <c r="F122" i="29"/>
  <c r="F18" i="29"/>
  <c r="E5" i="29"/>
  <c r="E17" i="29"/>
  <c r="D135" i="29"/>
  <c r="D13" i="29"/>
  <c r="D25" i="29"/>
  <c r="D16" i="29" s="1"/>
  <c r="C12" i="29"/>
  <c r="C143" i="29"/>
  <c r="F128" i="29"/>
  <c r="F24" i="29"/>
  <c r="F17" i="32"/>
  <c r="E8" i="29"/>
  <c r="E7" i="29"/>
  <c r="E14" i="29"/>
  <c r="F17" i="34"/>
  <c r="F131" i="29"/>
  <c r="F27" i="29"/>
  <c r="F17" i="31"/>
  <c r="D18" i="36" l="1"/>
  <c r="E10" i="29"/>
  <c r="F18" i="32"/>
  <c r="D140" i="29"/>
  <c r="D139" i="29" s="1"/>
  <c r="F17" i="37"/>
  <c r="D137" i="29"/>
  <c r="F18" i="30"/>
  <c r="F20" i="29"/>
  <c r="F7" i="29" s="1"/>
  <c r="E26" i="29"/>
  <c r="E25" i="29" s="1"/>
  <c r="E16" i="29" s="1"/>
  <c r="F18" i="35"/>
  <c r="C18" i="34"/>
  <c r="F21" i="29"/>
  <c r="F8" i="29" s="1"/>
  <c r="F18" i="33"/>
  <c r="E18" i="35"/>
  <c r="F127" i="29"/>
  <c r="F19" i="29"/>
  <c r="F17" i="35"/>
  <c r="F18" i="34"/>
  <c r="C135" i="29"/>
  <c r="C4" i="29"/>
  <c r="C3" i="29" s="1"/>
  <c r="G21" i="29"/>
  <c r="G124" i="29"/>
  <c r="G123" i="29"/>
  <c r="G131" i="29"/>
  <c r="G17" i="34"/>
  <c r="F14" i="29"/>
  <c r="F144" i="29" s="1"/>
  <c r="F11" i="29"/>
  <c r="F141" i="29" s="1"/>
  <c r="E136" i="29"/>
  <c r="D12" i="29"/>
  <c r="D3" i="29" s="1"/>
  <c r="D143" i="29"/>
  <c r="E144" i="29"/>
  <c r="G17" i="31"/>
  <c r="F5" i="29"/>
  <c r="E4" i="29"/>
  <c r="E135" i="29"/>
  <c r="G17" i="30"/>
  <c r="G17" i="33"/>
  <c r="F130" i="29"/>
  <c r="F26" i="29"/>
  <c r="G122" i="29"/>
  <c r="G18" i="29"/>
  <c r="D156" i="6"/>
  <c r="D132" i="6"/>
  <c r="G17" i="37"/>
  <c r="G128" i="29"/>
  <c r="G24" i="29"/>
  <c r="F10" i="29"/>
  <c r="E138" i="29"/>
  <c r="G127" i="29"/>
  <c r="G23" i="29"/>
  <c r="F22" i="29"/>
  <c r="E140" i="29"/>
  <c r="G17" i="32"/>
  <c r="E18" i="36"/>
  <c r="E137" i="29"/>
  <c r="C142" i="29"/>
  <c r="D134" i="29" l="1"/>
  <c r="E9" i="29"/>
  <c r="F6" i="29"/>
  <c r="F136" i="29" s="1"/>
  <c r="E13" i="29"/>
  <c r="G19" i="29"/>
  <c r="G20" i="29"/>
  <c r="G7" i="29" s="1"/>
  <c r="G18" i="37"/>
  <c r="G17" i="35"/>
  <c r="G18" i="33"/>
  <c r="F17" i="29"/>
  <c r="F17" i="36"/>
  <c r="G27" i="29"/>
  <c r="F18" i="31"/>
  <c r="G18" i="30"/>
  <c r="G18" i="35"/>
  <c r="G18" i="32"/>
  <c r="D18" i="34"/>
  <c r="F18" i="37"/>
  <c r="G125" i="29"/>
  <c r="H17" i="34"/>
  <c r="G17" i="36"/>
  <c r="H123" i="29"/>
  <c r="H17" i="30"/>
  <c r="C134" i="29"/>
  <c r="C133" i="29" s="1"/>
  <c r="H17" i="35"/>
  <c r="H124" i="29"/>
  <c r="F137" i="29"/>
  <c r="H17" i="31"/>
  <c r="H122" i="29"/>
  <c r="H18" i="29"/>
  <c r="F25" i="29"/>
  <c r="F135" i="29"/>
  <c r="H127" i="29"/>
  <c r="H23" i="29"/>
  <c r="G18" i="31"/>
  <c r="H125" i="29"/>
  <c r="H21" i="29"/>
  <c r="E139" i="29"/>
  <c r="G11" i="29"/>
  <c r="H131" i="29"/>
  <c r="H27" i="29"/>
  <c r="D142" i="29"/>
  <c r="D133" i="29" s="1"/>
  <c r="E134" i="29"/>
  <c r="E102" i="6"/>
  <c r="H128" i="29"/>
  <c r="H24" i="29"/>
  <c r="H17" i="32"/>
  <c r="G5" i="29"/>
  <c r="F138" i="29"/>
  <c r="G8" i="29"/>
  <c r="G130" i="29"/>
  <c r="G26" i="29"/>
  <c r="G22" i="29"/>
  <c r="F9" i="29"/>
  <c r="F140" i="29"/>
  <c r="E143" i="29" l="1"/>
  <c r="E142" i="29" s="1"/>
  <c r="E133" i="29" s="1"/>
  <c r="E12" i="29"/>
  <c r="E3" i="29" s="1"/>
  <c r="F4" i="29"/>
  <c r="G17" i="29"/>
  <c r="G6" i="29"/>
  <c r="G136" i="29" s="1"/>
  <c r="H19" i="29"/>
  <c r="H20" i="29"/>
  <c r="H7" i="29" s="1"/>
  <c r="F16" i="29"/>
  <c r="G14" i="29"/>
  <c r="H17" i="37"/>
  <c r="H18" i="35"/>
  <c r="H18" i="33"/>
  <c r="H18" i="32"/>
  <c r="H17" i="33"/>
  <c r="H18" i="30"/>
  <c r="I17" i="32"/>
  <c r="H14" i="29"/>
  <c r="H18" i="31"/>
  <c r="I17" i="33"/>
  <c r="H17" i="36"/>
  <c r="I17" i="37"/>
  <c r="I17" i="35"/>
  <c r="I123" i="29"/>
  <c r="G10" i="29"/>
  <c r="G9" i="29" s="1"/>
  <c r="I17" i="34"/>
  <c r="I17" i="30"/>
  <c r="F13" i="29"/>
  <c r="F12" i="29" s="1"/>
  <c r="F3" i="29" s="1"/>
  <c r="F18" i="36"/>
  <c r="F139" i="29"/>
  <c r="H11" i="29"/>
  <c r="F134" i="29"/>
  <c r="I125" i="29"/>
  <c r="I21" i="29"/>
  <c r="I127" i="29"/>
  <c r="I23" i="29"/>
  <c r="G135" i="29"/>
  <c r="H130" i="29"/>
  <c r="H26" i="29"/>
  <c r="E132" i="6"/>
  <c r="E156" i="6"/>
  <c r="I131" i="29"/>
  <c r="I27" i="29"/>
  <c r="H10" i="29"/>
  <c r="G25" i="29"/>
  <c r="I124" i="29"/>
  <c r="I20" i="29"/>
  <c r="H5" i="29"/>
  <c r="G137" i="29"/>
  <c r="I122" i="29"/>
  <c r="I18" i="29"/>
  <c r="F102" i="6"/>
  <c r="I128" i="29"/>
  <c r="I24" i="29"/>
  <c r="G13" i="29"/>
  <c r="G138" i="29"/>
  <c r="G141" i="29"/>
  <c r="H8" i="29"/>
  <c r="I17" i="31"/>
  <c r="H22" i="29"/>
  <c r="G16" i="29" l="1"/>
  <c r="H17" i="29"/>
  <c r="G4" i="29"/>
  <c r="H6" i="29"/>
  <c r="H136" i="29" s="1"/>
  <c r="G144" i="29"/>
  <c r="G140" i="29"/>
  <c r="G139" i="29" s="1"/>
  <c r="I18" i="30"/>
  <c r="H18" i="37"/>
  <c r="I18" i="33"/>
  <c r="G18" i="36"/>
  <c r="G18" i="34"/>
  <c r="H18" i="34"/>
  <c r="I19" i="29"/>
  <c r="I17" i="29" s="1"/>
  <c r="I18" i="32"/>
  <c r="H144" i="29"/>
  <c r="J124" i="29"/>
  <c r="J17" i="37"/>
  <c r="J17" i="35"/>
  <c r="I17" i="36"/>
  <c r="F143" i="29"/>
  <c r="F142" i="29" s="1"/>
  <c r="F133" i="29" s="1"/>
  <c r="J17" i="30"/>
  <c r="J17" i="34"/>
  <c r="H102" i="6"/>
  <c r="I11" i="29"/>
  <c r="I8" i="29"/>
  <c r="I138" i="29" s="1"/>
  <c r="G12" i="29"/>
  <c r="G3" i="29" s="1"/>
  <c r="G143" i="29"/>
  <c r="J131" i="29"/>
  <c r="J27" i="29"/>
  <c r="I5" i="29"/>
  <c r="G134" i="29"/>
  <c r="J17" i="33"/>
  <c r="H13" i="29"/>
  <c r="G102" i="6"/>
  <c r="J123" i="29"/>
  <c r="J19" i="29"/>
  <c r="J125" i="29"/>
  <c r="J21" i="29"/>
  <c r="H141" i="29"/>
  <c r="H138" i="29"/>
  <c r="J17" i="32"/>
  <c r="I130" i="29"/>
  <c r="I26" i="29"/>
  <c r="I14" i="29"/>
  <c r="H25" i="29"/>
  <c r="H16" i="29" s="1"/>
  <c r="H137" i="29"/>
  <c r="I22" i="29"/>
  <c r="J128" i="29"/>
  <c r="J24" i="29"/>
  <c r="H9" i="29"/>
  <c r="H140" i="29"/>
  <c r="J122" i="29"/>
  <c r="J18" i="29"/>
  <c r="J127" i="29"/>
  <c r="J23" i="29"/>
  <c r="I7" i="29"/>
  <c r="H135" i="29"/>
  <c r="F132" i="6"/>
  <c r="F156" i="6"/>
  <c r="H4" i="29" l="1"/>
  <c r="J18" i="35"/>
  <c r="J18" i="30"/>
  <c r="H18" i="36"/>
  <c r="I18" i="37"/>
  <c r="J20" i="29"/>
  <c r="J17" i="29" s="1"/>
  <c r="J18" i="33"/>
  <c r="J17" i="31"/>
  <c r="I18" i="31"/>
  <c r="I18" i="35"/>
  <c r="I6" i="29"/>
  <c r="I141" i="29"/>
  <c r="J18" i="32"/>
  <c r="K123" i="29"/>
  <c r="K127" i="29"/>
  <c r="K17" i="37"/>
  <c r="K122" i="29"/>
  <c r="K124" i="29"/>
  <c r="I10" i="29"/>
  <c r="I9" i="29" s="1"/>
  <c r="J18" i="31"/>
  <c r="J14" i="29"/>
  <c r="J6" i="29"/>
  <c r="J136" i="29" s="1"/>
  <c r="I102" i="6"/>
  <c r="J11" i="29"/>
  <c r="H12" i="29"/>
  <c r="H3" i="29" s="1"/>
  <c r="H143" i="29"/>
  <c r="K17" i="31"/>
  <c r="H139" i="29"/>
  <c r="I144" i="29"/>
  <c r="I25" i="29"/>
  <c r="I16" i="29" s="1"/>
  <c r="K17" i="34"/>
  <c r="K128" i="29"/>
  <c r="K24" i="29"/>
  <c r="G132" i="6"/>
  <c r="G156" i="6"/>
  <c r="I135" i="29"/>
  <c r="J22" i="29"/>
  <c r="K131" i="29"/>
  <c r="K27" i="29"/>
  <c r="K125" i="29"/>
  <c r="K21" i="29"/>
  <c r="K17" i="30"/>
  <c r="K17" i="32"/>
  <c r="J5" i="29"/>
  <c r="H156" i="6"/>
  <c r="H132" i="6"/>
  <c r="J130" i="29"/>
  <c r="J26" i="29"/>
  <c r="H134" i="29"/>
  <c r="I137" i="29"/>
  <c r="J8" i="29"/>
  <c r="I13" i="29"/>
  <c r="G142" i="29"/>
  <c r="G133" i="29" s="1"/>
  <c r="L122" i="29"/>
  <c r="I4" i="29" l="1"/>
  <c r="J18" i="37"/>
  <c r="K18" i="32"/>
  <c r="K18" i="30"/>
  <c r="J7" i="29"/>
  <c r="J137" i="29" s="1"/>
  <c r="K17" i="33"/>
  <c r="J17" i="36"/>
  <c r="K19" i="29"/>
  <c r="I136" i="29"/>
  <c r="I140" i="29"/>
  <c r="I139" i="29" s="1"/>
  <c r="K20" i="29"/>
  <c r="K7" i="29" s="1"/>
  <c r="K137" i="29" s="1"/>
  <c r="I18" i="36"/>
  <c r="K18" i="35"/>
  <c r="K18" i="29"/>
  <c r="K5" i="29" s="1"/>
  <c r="K18" i="33"/>
  <c r="K17" i="35"/>
  <c r="I18" i="34"/>
  <c r="K23" i="29"/>
  <c r="K22" i="29" s="1"/>
  <c r="L19" i="29"/>
  <c r="L17" i="37"/>
  <c r="L18" i="29"/>
  <c r="J10" i="29"/>
  <c r="J9" i="29" s="1"/>
  <c r="L17" i="35"/>
  <c r="L127" i="29"/>
  <c r="L124" i="29"/>
  <c r="K26" i="29"/>
  <c r="K18" i="31"/>
  <c r="J102" i="6"/>
  <c r="J141" i="29"/>
  <c r="K14" i="29"/>
  <c r="K144" i="29" s="1"/>
  <c r="I12" i="29"/>
  <c r="I3" i="29" s="1"/>
  <c r="I143" i="29"/>
  <c r="J25" i="29"/>
  <c r="J16" i="29" s="1"/>
  <c r="L17" i="31"/>
  <c r="K17" i="36"/>
  <c r="L125" i="29"/>
  <c r="L21" i="29"/>
  <c r="L17" i="34"/>
  <c r="J13" i="29"/>
  <c r="J18" i="36"/>
  <c r="L131" i="29"/>
  <c r="L27" i="29"/>
  <c r="L128" i="29"/>
  <c r="L24" i="29"/>
  <c r="J135" i="29"/>
  <c r="K8" i="29"/>
  <c r="K11" i="29"/>
  <c r="H142" i="29"/>
  <c r="H133" i="29" s="1"/>
  <c r="J144" i="29"/>
  <c r="J138" i="29"/>
  <c r="L17" i="32"/>
  <c r="I156" i="6"/>
  <c r="I132" i="6"/>
  <c r="J4" i="29" l="1"/>
  <c r="L17" i="33"/>
  <c r="K6" i="29"/>
  <c r="K4" i="29" s="1"/>
  <c r="K130" i="29"/>
  <c r="L123" i="29"/>
  <c r="I134" i="29"/>
  <c r="L18" i="32"/>
  <c r="K18" i="37"/>
  <c r="L23" i="29"/>
  <c r="L22" i="29" s="1"/>
  <c r="J18" i="34"/>
  <c r="L20" i="29"/>
  <c r="L7" i="29" s="1"/>
  <c r="L18" i="35"/>
  <c r="J140" i="29"/>
  <c r="K17" i="29"/>
  <c r="L18" i="33"/>
  <c r="L5" i="29"/>
  <c r="L135" i="29" s="1"/>
  <c r="M125" i="29"/>
  <c r="M23" i="29"/>
  <c r="K10" i="29"/>
  <c r="K140" i="29" s="1"/>
  <c r="L18" i="31"/>
  <c r="L17" i="30"/>
  <c r="L18" i="30"/>
  <c r="M17" i="35"/>
  <c r="L6" i="29"/>
  <c r="L14" i="29"/>
  <c r="K102" i="6"/>
  <c r="L11" i="29"/>
  <c r="J12" i="29"/>
  <c r="J143" i="29"/>
  <c r="J134" i="29"/>
  <c r="M17" i="33"/>
  <c r="M123" i="29"/>
  <c r="M19" i="29"/>
  <c r="K25" i="29"/>
  <c r="K135" i="29"/>
  <c r="K138" i="29"/>
  <c r="L8" i="29"/>
  <c r="M128" i="29"/>
  <c r="M24" i="29"/>
  <c r="M17" i="30"/>
  <c r="J132" i="6"/>
  <c r="J156" i="6"/>
  <c r="K141" i="29"/>
  <c r="M122" i="29"/>
  <c r="M18" i="29"/>
  <c r="L130" i="29"/>
  <c r="L26" i="29"/>
  <c r="K18" i="36"/>
  <c r="K13" i="29"/>
  <c r="M17" i="34"/>
  <c r="M124" i="29"/>
  <c r="M20" i="29"/>
  <c r="M131" i="29"/>
  <c r="M27" i="29"/>
  <c r="M17" i="32"/>
  <c r="I142" i="29"/>
  <c r="I133" i="29" l="1"/>
  <c r="K136" i="29"/>
  <c r="J3" i="29"/>
  <c r="J139" i="29"/>
  <c r="L18" i="37"/>
  <c r="M17" i="31"/>
  <c r="M17" i="37"/>
  <c r="M18" i="30"/>
  <c r="K9" i="29"/>
  <c r="L17" i="36"/>
  <c r="M21" i="29"/>
  <c r="M8" i="29" s="1"/>
  <c r="L17" i="29"/>
  <c r="M127" i="29"/>
  <c r="K16" i="29"/>
  <c r="M18" i="32"/>
  <c r="M18" i="33"/>
  <c r="L137" i="29"/>
  <c r="M18" i="35"/>
  <c r="N17" i="31"/>
  <c r="N17" i="35"/>
  <c r="N124" i="29"/>
  <c r="N17" i="30"/>
  <c r="N127" i="29"/>
  <c r="N17" i="33"/>
  <c r="M18" i="37"/>
  <c r="M18" i="31"/>
  <c r="M17" i="36"/>
  <c r="M14" i="29"/>
  <c r="M6" i="29"/>
  <c r="N17" i="37"/>
  <c r="L18" i="34"/>
  <c r="L10" i="29"/>
  <c r="L9" i="29" s="1"/>
  <c r="M7" i="29"/>
  <c r="L141" i="29"/>
  <c r="K12" i="29"/>
  <c r="K143" i="29"/>
  <c r="K139" i="29"/>
  <c r="L144" i="29"/>
  <c r="N122" i="29"/>
  <c r="N18" i="29"/>
  <c r="K134" i="29"/>
  <c r="N123" i="29"/>
  <c r="N19" i="29"/>
  <c r="K156" i="6"/>
  <c r="K132" i="6"/>
  <c r="L136" i="29"/>
  <c r="N128" i="29"/>
  <c r="N24" i="29"/>
  <c r="N17" i="32"/>
  <c r="M130" i="29"/>
  <c r="M26" i="29"/>
  <c r="N125" i="29"/>
  <c r="N21" i="29"/>
  <c r="L4" i="29"/>
  <c r="N17" i="34"/>
  <c r="N131" i="29"/>
  <c r="N27" i="29"/>
  <c r="M22" i="29"/>
  <c r="L25" i="29"/>
  <c r="M5" i="29"/>
  <c r="L138" i="29"/>
  <c r="J142" i="29"/>
  <c r="J133" i="29" s="1"/>
  <c r="L13" i="29"/>
  <c r="L18" i="36"/>
  <c r="B31" i="12"/>
  <c r="B31" i="15" s="1"/>
  <c r="M11" i="29"/>
  <c r="M17" i="29" l="1"/>
  <c r="K3" i="29"/>
  <c r="L16" i="29"/>
  <c r="N23" i="29"/>
  <c r="N22" i="29" s="1"/>
  <c r="N18" i="31"/>
  <c r="N18" i="33"/>
  <c r="N8" i="29"/>
  <c r="L140" i="29"/>
  <c r="N18" i="32"/>
  <c r="K18" i="34"/>
  <c r="M137" i="29"/>
  <c r="M144" i="29"/>
  <c r="O122" i="29"/>
  <c r="O21" i="29"/>
  <c r="O131" i="29"/>
  <c r="O123" i="29"/>
  <c r="O128" i="29"/>
  <c r="N17" i="36"/>
  <c r="N11" i="29"/>
  <c r="N18" i="37"/>
  <c r="O124" i="29"/>
  <c r="N14" i="29"/>
  <c r="O17" i="34"/>
  <c r="N20" i="29"/>
  <c r="N17" i="29" s="1"/>
  <c r="M18" i="34"/>
  <c r="M10" i="29"/>
  <c r="M9" i="29" s="1"/>
  <c r="N6" i="29"/>
  <c r="N136" i="29" s="1"/>
  <c r="M102" i="6"/>
  <c r="L12" i="29"/>
  <c r="L3" i="29" s="1"/>
  <c r="L143" i="29"/>
  <c r="B30" i="12"/>
  <c r="B30" i="15" s="1"/>
  <c r="B30" i="14"/>
  <c r="B30" i="17" s="1"/>
  <c r="B186" i="68"/>
  <c r="B101" i="46"/>
  <c r="C11" i="12"/>
  <c r="C11" i="15" s="1"/>
  <c r="M141" i="29"/>
  <c r="B6" i="13"/>
  <c r="B6" i="16" s="1"/>
  <c r="B6" i="12"/>
  <c r="B6" i="15" s="1"/>
  <c r="B6" i="14"/>
  <c r="B6" i="17" s="1"/>
  <c r="B5" i="13"/>
  <c r="B5" i="16" s="1"/>
  <c r="B5" i="12"/>
  <c r="B5" i="15" s="1"/>
  <c r="B5" i="14"/>
  <c r="B5" i="17" s="1"/>
  <c r="O17" i="32"/>
  <c r="O17" i="31"/>
  <c r="B28" i="12"/>
  <c r="B28" i="15" s="1"/>
  <c r="B28" i="14"/>
  <c r="B28" i="17" s="1"/>
  <c r="M138" i="29"/>
  <c r="L134" i="29"/>
  <c r="O17" i="37"/>
  <c r="B8" i="13"/>
  <c r="B8" i="16" s="1"/>
  <c r="B8" i="12"/>
  <c r="B8" i="15" s="1"/>
  <c r="B8" i="14"/>
  <c r="B8" i="17" s="1"/>
  <c r="K142" i="29"/>
  <c r="K133" i="29" s="1"/>
  <c r="C31" i="12"/>
  <c r="C31" i="15" s="1"/>
  <c r="B10" i="12"/>
  <c r="B10" i="15" s="1"/>
  <c r="B10" i="13"/>
  <c r="B10" i="16" s="1"/>
  <c r="B152" i="67"/>
  <c r="B78" i="46"/>
  <c r="O17" i="33"/>
  <c r="N5" i="29"/>
  <c r="B11" i="12"/>
  <c r="B11" i="15" s="1"/>
  <c r="B11" i="13"/>
  <c r="B11" i="16" s="1"/>
  <c r="M4" i="29"/>
  <c r="M135" i="29"/>
  <c r="M136" i="29"/>
  <c r="M25" i="29"/>
  <c r="L102" i="6"/>
  <c r="C10" i="12"/>
  <c r="C10" i="15" s="1"/>
  <c r="O17" i="35"/>
  <c r="O17" i="30"/>
  <c r="O127" i="29"/>
  <c r="O23" i="29"/>
  <c r="B9" i="13"/>
  <c r="B9" i="16" s="1"/>
  <c r="B9" i="12"/>
  <c r="B9" i="15" s="1"/>
  <c r="M13" i="29"/>
  <c r="B159" i="64"/>
  <c r="B10" i="46"/>
  <c r="C9" i="12"/>
  <c r="C9" i="15" s="1"/>
  <c r="B169" i="64"/>
  <c r="B20" i="46"/>
  <c r="N130" i="29"/>
  <c r="N26" i="29"/>
  <c r="B18" i="12"/>
  <c r="B18" i="15" s="1"/>
  <c r="B18" i="14"/>
  <c r="B18" i="17" s="1"/>
  <c r="M16" i="29" l="1"/>
  <c r="N138" i="29"/>
  <c r="N7" i="29"/>
  <c r="N4" i="29" s="1"/>
  <c r="O20" i="29"/>
  <c r="O7" i="29" s="1"/>
  <c r="N18" i="30"/>
  <c r="O27" i="29"/>
  <c r="O125" i="29"/>
  <c r="N144" i="29"/>
  <c r="O19" i="29"/>
  <c r="L139" i="29"/>
  <c r="O24" i="29"/>
  <c r="O22" i="29" s="1"/>
  <c r="O18" i="29"/>
  <c r="O5" i="29" s="1"/>
  <c r="O18" i="35"/>
  <c r="N18" i="35"/>
  <c r="O18" i="33"/>
  <c r="M18" i="36"/>
  <c r="O18" i="30"/>
  <c r="O18" i="32"/>
  <c r="M140" i="29"/>
  <c r="M139" i="29" s="1"/>
  <c r="P19" i="29"/>
  <c r="P17" i="33"/>
  <c r="O18" i="31"/>
  <c r="P17" i="34"/>
  <c r="P124" i="29"/>
  <c r="O17" i="36"/>
  <c r="P24" i="29"/>
  <c r="O18" i="37"/>
  <c r="P17" i="37"/>
  <c r="N10" i="29"/>
  <c r="N9" i="29" s="1"/>
  <c r="N18" i="34"/>
  <c r="N102" i="6"/>
  <c r="M12" i="29"/>
  <c r="M3" i="29" s="1"/>
  <c r="M143" i="29"/>
  <c r="L142" i="29"/>
  <c r="D10" i="12"/>
  <c r="D10" i="15" s="1"/>
  <c r="D11" i="12"/>
  <c r="D11" i="15" s="1"/>
  <c r="P127" i="29"/>
  <c r="P23" i="29"/>
  <c r="P17" i="32"/>
  <c r="C5" i="12"/>
  <c r="C5" i="15" s="1"/>
  <c r="C5" i="14"/>
  <c r="C5" i="17" s="1"/>
  <c r="P17" i="31"/>
  <c r="C18" i="12"/>
  <c r="C18" i="15" s="1"/>
  <c r="C18" i="14"/>
  <c r="C18" i="17" s="1"/>
  <c r="P128" i="29"/>
  <c r="M134" i="29"/>
  <c r="M132" i="6"/>
  <c r="M156" i="6"/>
  <c r="N25" i="29"/>
  <c r="N16" i="29" s="1"/>
  <c r="L156" i="6"/>
  <c r="L132" i="6"/>
  <c r="P17" i="35"/>
  <c r="N141" i="29"/>
  <c r="P131" i="29"/>
  <c r="P27" i="29"/>
  <c r="D30" i="12"/>
  <c r="D30" i="15" s="1"/>
  <c r="D30" i="14"/>
  <c r="D30" i="17" s="1"/>
  <c r="B28" i="13"/>
  <c r="B28" i="16" s="1"/>
  <c r="B28" i="10"/>
  <c r="O8" i="29"/>
  <c r="C6" i="12"/>
  <c r="C6" i="15" s="1"/>
  <c r="C6" i="14"/>
  <c r="C6" i="17" s="1"/>
  <c r="C8" i="12"/>
  <c r="C8" i="15" s="1"/>
  <c r="C8" i="14"/>
  <c r="C8" i="17" s="1"/>
  <c r="D28" i="12"/>
  <c r="D28" i="15" s="1"/>
  <c r="D28" i="14"/>
  <c r="D28" i="17" s="1"/>
  <c r="O130" i="29"/>
  <c r="O26" i="29"/>
  <c r="D9" i="12"/>
  <c r="D9" i="15" s="1"/>
  <c r="C30" i="12"/>
  <c r="C30" i="15" s="1"/>
  <c r="C30" i="14"/>
  <c r="C30" i="17" s="1"/>
  <c r="N135" i="29"/>
  <c r="B30" i="13"/>
  <c r="B30" i="16" s="1"/>
  <c r="B30" i="10"/>
  <c r="D31" i="12"/>
  <c r="D31" i="15" s="1"/>
  <c r="B18" i="13"/>
  <c r="B18" i="16" s="1"/>
  <c r="B18" i="10"/>
  <c r="P125" i="29"/>
  <c r="P21" i="29"/>
  <c r="C28" i="12"/>
  <c r="C28" i="15" s="1"/>
  <c r="C28" i="14"/>
  <c r="C28" i="17" s="1"/>
  <c r="N13" i="29"/>
  <c r="B31" i="13"/>
  <c r="B31" i="16" s="1"/>
  <c r="B31" i="10"/>
  <c r="N137" i="29" l="1"/>
  <c r="O11" i="29"/>
  <c r="L133" i="29"/>
  <c r="N18" i="36"/>
  <c r="O14" i="29"/>
  <c r="O144" i="29" s="1"/>
  <c r="O17" i="29"/>
  <c r="O6" i="29"/>
  <c r="O4" i="29" s="1"/>
  <c r="P20" i="29"/>
  <c r="P7" i="29" s="1"/>
  <c r="P18" i="33"/>
  <c r="P123" i="29"/>
  <c r="P18" i="32"/>
  <c r="P18" i="35"/>
  <c r="N140" i="29"/>
  <c r="P18" i="31"/>
  <c r="Q123" i="29"/>
  <c r="Q125" i="29"/>
  <c r="Q17" i="30"/>
  <c r="O10" i="29"/>
  <c r="O18" i="34"/>
  <c r="Q17" i="32"/>
  <c r="P14" i="29"/>
  <c r="Q128" i="29"/>
  <c r="Q17" i="34"/>
  <c r="O102" i="6"/>
  <c r="P8" i="29"/>
  <c r="P138" i="29" s="1"/>
  <c r="P11" i="29"/>
  <c r="P141" i="29" s="1"/>
  <c r="P6" i="29"/>
  <c r="P136" i="29" s="1"/>
  <c r="N12" i="29"/>
  <c r="N3" i="29" s="1"/>
  <c r="N143" i="29"/>
  <c r="D18" i="12"/>
  <c r="D18" i="15" s="1"/>
  <c r="D18" i="14"/>
  <c r="D18" i="17" s="1"/>
  <c r="B114" i="64"/>
  <c r="E11" i="12"/>
  <c r="E11" i="15" s="1"/>
  <c r="N156" i="6"/>
  <c r="N132" i="6"/>
  <c r="Q122" i="29"/>
  <c r="Q18" i="29"/>
  <c r="Q17" i="35"/>
  <c r="C10" i="13"/>
  <c r="C10" i="16" s="1"/>
  <c r="C10" i="10"/>
  <c r="M142" i="29"/>
  <c r="M133" i="29" s="1"/>
  <c r="Q17" i="33"/>
  <c r="Q17" i="31"/>
  <c r="D6" i="12"/>
  <c r="D6" i="15" s="1"/>
  <c r="D6" i="14"/>
  <c r="D6" i="17" s="1"/>
  <c r="Q131" i="29"/>
  <c r="Q27" i="29"/>
  <c r="B102" i="70"/>
  <c r="B122" i="68"/>
  <c r="B102" i="65"/>
  <c r="B102" i="69"/>
  <c r="Q124" i="29"/>
  <c r="Q20" i="29"/>
  <c r="Q127" i="29"/>
  <c r="Q23" i="29"/>
  <c r="O137" i="29"/>
  <c r="O13" i="29"/>
  <c r="P130" i="29"/>
  <c r="P26" i="29"/>
  <c r="O138" i="29"/>
  <c r="B7" i="12"/>
  <c r="B7" i="15" s="1"/>
  <c r="B7" i="13"/>
  <c r="B7" i="16" s="1"/>
  <c r="B7" i="14"/>
  <c r="B7" i="17" s="1"/>
  <c r="B4" i="7"/>
  <c r="B14" i="7"/>
  <c r="D8" i="12"/>
  <c r="D8" i="15" s="1"/>
  <c r="D8" i="14"/>
  <c r="D8" i="17" s="1"/>
  <c r="E9" i="12"/>
  <c r="E9" i="15" s="1"/>
  <c r="O25" i="29"/>
  <c r="D5" i="12"/>
  <c r="D5" i="15" s="1"/>
  <c r="D5" i="14"/>
  <c r="D5" i="17" s="1"/>
  <c r="O135" i="29"/>
  <c r="E10" i="12"/>
  <c r="E10" i="15" s="1"/>
  <c r="O141" i="29"/>
  <c r="P22" i="29"/>
  <c r="R123" i="29"/>
  <c r="R131" i="29"/>
  <c r="R125" i="29"/>
  <c r="R124" i="29"/>
  <c r="R23" i="29"/>
  <c r="R128" i="29"/>
  <c r="N134" i="29" l="1"/>
  <c r="Q17" i="37"/>
  <c r="O16" i="29"/>
  <c r="P17" i="36"/>
  <c r="O136" i="29"/>
  <c r="O18" i="36"/>
  <c r="Q19" i="29"/>
  <c r="P18" i="37"/>
  <c r="O140" i="29"/>
  <c r="O139" i="29" s="1"/>
  <c r="O9" i="29"/>
  <c r="Q21" i="29"/>
  <c r="Q8" i="29" s="1"/>
  <c r="Q18" i="32"/>
  <c r="Q24" i="29"/>
  <c r="Q11" i="29" s="1"/>
  <c r="N139" i="29"/>
  <c r="P144" i="29"/>
  <c r="P18" i="36"/>
  <c r="Q18" i="35"/>
  <c r="Q18" i="30"/>
  <c r="Q18" i="33"/>
  <c r="R24" i="29"/>
  <c r="R22" i="29" s="1"/>
  <c r="R127" i="29"/>
  <c r="R19" i="29"/>
  <c r="P18" i="34"/>
  <c r="P10" i="29"/>
  <c r="P9" i="29" s="1"/>
  <c r="R27" i="29"/>
  <c r="Q18" i="31"/>
  <c r="Q14" i="29"/>
  <c r="P17" i="30"/>
  <c r="P18" i="30"/>
  <c r="Q18" i="37"/>
  <c r="P122" i="29"/>
  <c r="P18" i="29"/>
  <c r="R21" i="29"/>
  <c r="Q17" i="36"/>
  <c r="R20" i="29"/>
  <c r="E31" i="12"/>
  <c r="E31" i="15" s="1"/>
  <c r="P102" i="6"/>
  <c r="Q7" i="29"/>
  <c r="Q137" i="29" s="1"/>
  <c r="E6" i="12"/>
  <c r="E6" i="15" s="1"/>
  <c r="E6" i="14"/>
  <c r="E6" i="17" s="1"/>
  <c r="F10" i="12"/>
  <c r="F10" i="15" s="1"/>
  <c r="B110" i="48"/>
  <c r="B109" i="44"/>
  <c r="C138" i="69"/>
  <c r="E5" i="12"/>
  <c r="E5" i="15" s="1"/>
  <c r="E5" i="14"/>
  <c r="E5" i="17" s="1"/>
  <c r="Q130" i="29"/>
  <c r="Q26" i="29"/>
  <c r="B3" i="7"/>
  <c r="B4" i="14"/>
  <c r="B4" i="17" s="1"/>
  <c r="F11" i="12"/>
  <c r="F11" i="15" s="1"/>
  <c r="B102" i="66"/>
  <c r="P13" i="29"/>
  <c r="P25" i="29"/>
  <c r="B29" i="48"/>
  <c r="B28" i="44"/>
  <c r="O156" i="6"/>
  <c r="O132" i="6"/>
  <c r="B8" i="48"/>
  <c r="B7" i="44"/>
  <c r="C107" i="46"/>
  <c r="B129" i="48"/>
  <c r="B128" i="44"/>
  <c r="E18" i="12"/>
  <c r="E18" i="15" s="1"/>
  <c r="E18" i="14"/>
  <c r="E18" i="17" s="1"/>
  <c r="B100" i="71"/>
  <c r="P137" i="29"/>
  <c r="Q5" i="29"/>
  <c r="B102" i="67"/>
  <c r="C102" i="69"/>
  <c r="B86" i="48"/>
  <c r="B85" i="44"/>
  <c r="C7" i="12"/>
  <c r="C7" i="15" s="1"/>
  <c r="C7" i="14"/>
  <c r="C7" i="17" s="1"/>
  <c r="C14" i="7"/>
  <c r="C4" i="7"/>
  <c r="O12" i="29"/>
  <c r="O143" i="29"/>
  <c r="B100" i="72"/>
  <c r="F9" i="12"/>
  <c r="F9" i="15" s="1"/>
  <c r="E8" i="12"/>
  <c r="E8" i="15" s="1"/>
  <c r="E8" i="14"/>
  <c r="E8" i="17" s="1"/>
  <c r="N142" i="29"/>
  <c r="S131" i="29"/>
  <c r="S123" i="29"/>
  <c r="S127" i="29"/>
  <c r="R130" i="29"/>
  <c r="S124" i="29"/>
  <c r="S125" i="29"/>
  <c r="S128" i="29"/>
  <c r="O134" i="29" l="1"/>
  <c r="Q22" i="29"/>
  <c r="N133" i="29"/>
  <c r="R11" i="29"/>
  <c r="R141" i="29" s="1"/>
  <c r="Q6" i="29"/>
  <c r="R7" i="29"/>
  <c r="R137" i="29" s="1"/>
  <c r="Q17" i="29"/>
  <c r="O3" i="29"/>
  <c r="R8" i="29"/>
  <c r="R138" i="29" s="1"/>
  <c r="R14" i="29"/>
  <c r="R144" i="29" s="1"/>
  <c r="S20" i="29"/>
  <c r="Q144" i="29"/>
  <c r="S23" i="29"/>
  <c r="P140" i="29"/>
  <c r="R26" i="29"/>
  <c r="R25" i="29" s="1"/>
  <c r="R6" i="29"/>
  <c r="R136" i="29" s="1"/>
  <c r="R122" i="29"/>
  <c r="R18" i="29"/>
  <c r="S24" i="29"/>
  <c r="S21" i="29"/>
  <c r="P5" i="29"/>
  <c r="P17" i="29"/>
  <c r="P16" i="29" s="1"/>
  <c r="S19" i="29"/>
  <c r="Q10" i="29"/>
  <c r="Q9" i="29" s="1"/>
  <c r="S27" i="29"/>
  <c r="E28" i="12"/>
  <c r="E28" i="15" s="1"/>
  <c r="E28" i="14"/>
  <c r="E28" i="17" s="1"/>
  <c r="Q141" i="29"/>
  <c r="F31" i="12"/>
  <c r="F31" i="15" s="1"/>
  <c r="Q102" i="6"/>
  <c r="B165" i="48"/>
  <c r="B164" i="44"/>
  <c r="Q135" i="29"/>
  <c r="B8" i="51"/>
  <c r="B7" i="48"/>
  <c r="B199" i="64"/>
  <c r="B198" i="64" s="1"/>
  <c r="B135" i="64"/>
  <c r="B156" i="64" s="1"/>
  <c r="B157" i="64"/>
  <c r="F8" i="12"/>
  <c r="F8" i="15" s="1"/>
  <c r="F8" i="14"/>
  <c r="F8" i="17" s="1"/>
  <c r="B67" i="48"/>
  <c r="B66" i="44"/>
  <c r="G10" i="12"/>
  <c r="G10" i="15" s="1"/>
  <c r="F5" i="12"/>
  <c r="F5" i="15" s="1"/>
  <c r="F5" i="14"/>
  <c r="F5" i="17" s="1"/>
  <c r="F6" i="12"/>
  <c r="F6" i="15" s="1"/>
  <c r="F6" i="14"/>
  <c r="F6" i="17" s="1"/>
  <c r="B110" i="49"/>
  <c r="B109" i="45"/>
  <c r="B109" i="46" s="1"/>
  <c r="B110" i="46"/>
  <c r="G11" i="12"/>
  <c r="G11" i="15" s="1"/>
  <c r="O142" i="29"/>
  <c r="O133" i="29" s="1"/>
  <c r="C3" i="7"/>
  <c r="C4" i="14"/>
  <c r="C4" i="17" s="1"/>
  <c r="B121" i="69"/>
  <c r="B140" i="69" s="1"/>
  <c r="B141" i="69"/>
  <c r="Q25" i="29"/>
  <c r="Q13" i="29"/>
  <c r="H31" i="12"/>
  <c r="H31" i="15" s="1"/>
  <c r="G31" i="12"/>
  <c r="G31" i="15" s="1"/>
  <c r="G9" i="12"/>
  <c r="G9" i="15" s="1"/>
  <c r="B86" i="51"/>
  <c r="B219" i="68"/>
  <c r="B218" i="68" s="1"/>
  <c r="B85" i="48"/>
  <c r="P12" i="29"/>
  <c r="P143" i="29"/>
  <c r="B129" i="49"/>
  <c r="B129" i="46"/>
  <c r="B128" i="45"/>
  <c r="B128" i="46" s="1"/>
  <c r="Q138" i="29"/>
  <c r="B129" i="51"/>
  <c r="B128" i="48"/>
  <c r="B179" i="70"/>
  <c r="B178" i="70" s="1"/>
  <c r="B121" i="70"/>
  <c r="B140" i="70" s="1"/>
  <c r="B141" i="70"/>
  <c r="B86" i="49"/>
  <c r="B86" i="46"/>
  <c r="B85" i="45"/>
  <c r="B85" i="46" s="1"/>
  <c r="C110" i="48"/>
  <c r="C109" i="44"/>
  <c r="B29" i="49"/>
  <c r="B28" i="45"/>
  <c r="B28" i="46" s="1"/>
  <c r="B29" i="46"/>
  <c r="B147" i="48"/>
  <c r="B146" i="44"/>
  <c r="B28" i="48"/>
  <c r="B29" i="51"/>
  <c r="B179" i="65"/>
  <c r="B178" i="65" s="1"/>
  <c r="P156" i="6"/>
  <c r="P132" i="6"/>
  <c r="D7" i="12"/>
  <c r="D7" i="15" s="1"/>
  <c r="D7" i="14"/>
  <c r="D7" i="17" s="1"/>
  <c r="D4" i="7"/>
  <c r="D14" i="7"/>
  <c r="B171" i="68"/>
  <c r="B146" i="68"/>
  <c r="B170" i="68" s="1"/>
  <c r="G18" i="12"/>
  <c r="G18" i="15" s="1"/>
  <c r="G18" i="14"/>
  <c r="G18" i="17" s="1"/>
  <c r="B121" i="65"/>
  <c r="B140" i="65" s="1"/>
  <c r="B141" i="65"/>
  <c r="B48" i="48"/>
  <c r="B47" i="44"/>
  <c r="B8" i="49"/>
  <c r="B8" i="46"/>
  <c r="B7" i="45"/>
  <c r="B7" i="46" s="1"/>
  <c r="B179" i="69"/>
  <c r="B178" i="69" s="1"/>
  <c r="B110" i="51"/>
  <c r="B109" i="48"/>
  <c r="F18" i="12"/>
  <c r="F18" i="15" s="1"/>
  <c r="F18" i="14"/>
  <c r="F18" i="17" s="1"/>
  <c r="T123" i="29"/>
  <c r="T127" i="29"/>
  <c r="S130" i="29"/>
  <c r="T21" i="29"/>
  <c r="T128" i="29"/>
  <c r="T124" i="29"/>
  <c r="T27" i="29"/>
  <c r="Q16" i="29" l="1"/>
  <c r="Q4" i="29"/>
  <c r="Q136" i="29"/>
  <c r="S7" i="29"/>
  <c r="S137" i="29" s="1"/>
  <c r="S22" i="29"/>
  <c r="Q140" i="29"/>
  <c r="S11" i="29"/>
  <c r="S141" i="29" s="1"/>
  <c r="P139" i="29"/>
  <c r="Q18" i="34"/>
  <c r="Q18" i="36"/>
  <c r="S8" i="29"/>
  <c r="R13" i="29"/>
  <c r="R12" i="29" s="1"/>
  <c r="T125" i="29"/>
  <c r="T131" i="29"/>
  <c r="T20" i="29"/>
  <c r="S14" i="29"/>
  <c r="S144" i="29" s="1"/>
  <c r="T23" i="29"/>
  <c r="S26" i="29"/>
  <c r="S25" i="29" s="1"/>
  <c r="S6" i="29"/>
  <c r="R17" i="29"/>
  <c r="R16" i="29" s="1"/>
  <c r="R5" i="29"/>
  <c r="T19" i="29"/>
  <c r="S122" i="29"/>
  <c r="S18" i="29"/>
  <c r="P135" i="29"/>
  <c r="P4" i="29"/>
  <c r="P3" i="29" s="1"/>
  <c r="T24" i="29"/>
  <c r="R10" i="29"/>
  <c r="E30" i="12"/>
  <c r="E30" i="15" s="1"/>
  <c r="E30" i="14"/>
  <c r="E30" i="17" s="1"/>
  <c r="C29" i="12"/>
  <c r="C29" i="15" s="1"/>
  <c r="G8" i="12"/>
  <c r="G8" i="15" s="1"/>
  <c r="G8" i="14"/>
  <c r="G8" i="17" s="1"/>
  <c r="B165" i="49"/>
  <c r="B165" i="46"/>
  <c r="B164" i="45"/>
  <c r="B164" i="46" s="1"/>
  <c r="B29" i="12"/>
  <c r="B29" i="15" s="1"/>
  <c r="B27" i="7"/>
  <c r="C141" i="69"/>
  <c r="C121" i="69"/>
  <c r="C140" i="69" s="1"/>
  <c r="B121" i="66"/>
  <c r="B140" i="66" s="1"/>
  <c r="B141" i="66"/>
  <c r="Q12" i="29"/>
  <c r="Q143" i="29"/>
  <c r="B262" i="64"/>
  <c r="B261" i="64" s="1"/>
  <c r="B7" i="51"/>
  <c r="B99" i="6"/>
  <c r="H28" i="12"/>
  <c r="H28" i="15" s="1"/>
  <c r="H28" i="14"/>
  <c r="H28" i="17" s="1"/>
  <c r="H11" i="12"/>
  <c r="H11" i="15" s="1"/>
  <c r="H10" i="12"/>
  <c r="H10" i="15" s="1"/>
  <c r="B152" i="69"/>
  <c r="B121" i="46"/>
  <c r="B118" i="72"/>
  <c r="B136" i="72" s="1"/>
  <c r="B137" i="72"/>
  <c r="B86" i="52"/>
  <c r="B243" i="68"/>
  <c r="B242" i="68" s="1"/>
  <c r="B85" i="49"/>
  <c r="B236" i="70"/>
  <c r="B235" i="70" s="1"/>
  <c r="B128" i="51"/>
  <c r="B198" i="70"/>
  <c r="B197" i="70" s="1"/>
  <c r="B128" i="49"/>
  <c r="B129" i="52"/>
  <c r="G5" i="12"/>
  <c r="G5" i="15" s="1"/>
  <c r="G5" i="14"/>
  <c r="G5" i="17" s="1"/>
  <c r="B147" i="49"/>
  <c r="B147" i="46"/>
  <c r="B146" i="45"/>
  <c r="B146" i="46" s="1"/>
  <c r="B15" i="8"/>
  <c r="B16" i="12"/>
  <c r="B28" i="51"/>
  <c r="B236" i="65"/>
  <c r="B235" i="65" s="1"/>
  <c r="E7" i="12"/>
  <c r="E7" i="15" s="1"/>
  <c r="E7" i="14"/>
  <c r="E7" i="17" s="1"/>
  <c r="E14" i="7"/>
  <c r="E4" i="7"/>
  <c r="B118" i="71"/>
  <c r="B136" i="71" s="1"/>
  <c r="B137" i="71"/>
  <c r="H30" i="12"/>
  <c r="H30" i="15" s="1"/>
  <c r="H30" i="14"/>
  <c r="H30" i="17" s="1"/>
  <c r="B16" i="10"/>
  <c r="B15" i="9"/>
  <c r="B16" i="13"/>
  <c r="B236" i="69"/>
  <c r="B235" i="69" s="1"/>
  <c r="B109" i="51"/>
  <c r="B291" i="68"/>
  <c r="B290" i="68" s="1"/>
  <c r="B85" i="51"/>
  <c r="B220" i="64"/>
  <c r="B219" i="64" s="1"/>
  <c r="B7" i="49"/>
  <c r="B8" i="52"/>
  <c r="B67" i="49"/>
  <c r="B67" i="46"/>
  <c r="B66" i="45"/>
  <c r="B66" i="46" s="1"/>
  <c r="P142" i="29"/>
  <c r="T8" i="29"/>
  <c r="H9" i="12"/>
  <c r="H9" i="15" s="1"/>
  <c r="I10" i="12"/>
  <c r="I10" i="15" s="1"/>
  <c r="I11" i="12"/>
  <c r="I11" i="15" s="1"/>
  <c r="B121" i="67"/>
  <c r="B140" i="67" s="1"/>
  <c r="B141" i="67"/>
  <c r="B198" i="65"/>
  <c r="B197" i="65" s="1"/>
  <c r="B28" i="49"/>
  <c r="B29" i="52"/>
  <c r="G30" i="12"/>
  <c r="G30" i="15" s="1"/>
  <c r="G30" i="14"/>
  <c r="G30" i="17" s="1"/>
  <c r="G6" i="12"/>
  <c r="G6" i="15" s="1"/>
  <c r="G6" i="14"/>
  <c r="G6" i="17" s="1"/>
  <c r="B165" i="51"/>
  <c r="B173" i="72"/>
  <c r="B172" i="72" s="1"/>
  <c r="B164" i="48"/>
  <c r="I9" i="12"/>
  <c r="I9" i="15" s="1"/>
  <c r="D3" i="7"/>
  <c r="D4" i="14"/>
  <c r="D4" i="17" s="1"/>
  <c r="G28" i="12"/>
  <c r="G28" i="15" s="1"/>
  <c r="G28" i="14"/>
  <c r="G28" i="17" s="1"/>
  <c r="Q156" i="6"/>
  <c r="Q132" i="6"/>
  <c r="B48" i="51"/>
  <c r="B47" i="48"/>
  <c r="B179" i="66"/>
  <c r="B178" i="66" s="1"/>
  <c r="B147" i="51"/>
  <c r="B173" i="71"/>
  <c r="B172" i="71" s="1"/>
  <c r="B146" i="48"/>
  <c r="C179" i="69"/>
  <c r="C178" i="69" s="1"/>
  <c r="C109" i="48"/>
  <c r="C110" i="51"/>
  <c r="C110" i="49"/>
  <c r="C109" i="45"/>
  <c r="C109" i="46" s="1"/>
  <c r="C110" i="46"/>
  <c r="B48" i="49"/>
  <c r="B48" i="46"/>
  <c r="B47" i="45"/>
  <c r="B47" i="46" s="1"/>
  <c r="B198" i="69"/>
  <c r="B197" i="69" s="1"/>
  <c r="B109" i="49"/>
  <c r="B110" i="52"/>
  <c r="B67" i="51"/>
  <c r="B66" i="48"/>
  <c r="B179" i="67"/>
  <c r="B178" i="67" s="1"/>
  <c r="C27" i="7"/>
  <c r="U123" i="29"/>
  <c r="U27" i="29"/>
  <c r="U23" i="29"/>
  <c r="U125" i="29"/>
  <c r="T130" i="29"/>
  <c r="U124" i="29"/>
  <c r="T14" i="29"/>
  <c r="U128" i="29"/>
  <c r="Q134" i="29" l="1"/>
  <c r="Q3" i="29"/>
  <c r="S138" i="29"/>
  <c r="Q139" i="29"/>
  <c r="T7" i="29"/>
  <c r="T22" i="29"/>
  <c r="T11" i="29"/>
  <c r="S136" i="29"/>
  <c r="S13" i="29"/>
  <c r="S12" i="29" s="1"/>
  <c r="R143" i="29"/>
  <c r="R142" i="29" s="1"/>
  <c r="U131" i="29"/>
  <c r="U127" i="29"/>
  <c r="T122" i="29"/>
  <c r="T18" i="29"/>
  <c r="R4" i="29"/>
  <c r="R135" i="29"/>
  <c r="T26" i="29"/>
  <c r="T25" i="29" s="1"/>
  <c r="U19" i="29"/>
  <c r="S10" i="29"/>
  <c r="U24" i="29"/>
  <c r="U22" i="29" s="1"/>
  <c r="R140" i="29"/>
  <c r="R9" i="29"/>
  <c r="U21" i="29"/>
  <c r="U20" i="29"/>
  <c r="P134" i="29"/>
  <c r="P133" i="29" s="1"/>
  <c r="T6" i="29"/>
  <c r="T136" i="29" s="1"/>
  <c r="S5" i="29"/>
  <c r="S17" i="29"/>
  <c r="S16" i="29" s="1"/>
  <c r="F30" i="14"/>
  <c r="F30" i="17" s="1"/>
  <c r="F30" i="12"/>
  <c r="F30" i="15" s="1"/>
  <c r="F28" i="14"/>
  <c r="F28" i="17" s="1"/>
  <c r="F28" i="12"/>
  <c r="F28" i="15" s="1"/>
  <c r="B15" i="10"/>
  <c r="S102" i="6"/>
  <c r="T144" i="29"/>
  <c r="T138" i="29"/>
  <c r="B148" i="71"/>
  <c r="B158" i="46"/>
  <c r="B66" i="51"/>
  <c r="B236" i="67"/>
  <c r="B235" i="67" s="1"/>
  <c r="B227" i="71"/>
  <c r="B226" i="71" s="1"/>
  <c r="B146" i="51"/>
  <c r="B28" i="52"/>
  <c r="B255" i="65"/>
  <c r="B254" i="65" s="1"/>
  <c r="I5" i="12"/>
  <c r="I5" i="15" s="1"/>
  <c r="I5" i="14"/>
  <c r="I5" i="17" s="1"/>
  <c r="B198" i="67"/>
  <c r="B197" i="67" s="1"/>
  <c r="B66" i="49"/>
  <c r="B67" i="52"/>
  <c r="B15" i="13"/>
  <c r="B15" i="16" s="1"/>
  <c r="B16" i="16"/>
  <c r="F7" i="12"/>
  <c r="F7" i="15" s="1"/>
  <c r="F7" i="14"/>
  <c r="F7" i="17" s="1"/>
  <c r="F14" i="7"/>
  <c r="F4" i="7"/>
  <c r="B255" i="70"/>
  <c r="B254" i="70" s="1"/>
  <c r="B128" i="52"/>
  <c r="B47" i="51"/>
  <c r="B236" i="66"/>
  <c r="B235" i="66" s="1"/>
  <c r="H6" i="12"/>
  <c r="H6" i="15" s="1"/>
  <c r="H6" i="14"/>
  <c r="H6" i="17" s="1"/>
  <c r="B283" i="64"/>
  <c r="B282" i="64" s="1"/>
  <c r="B7" i="52"/>
  <c r="B315" i="68"/>
  <c r="B314" i="68" s="1"/>
  <c r="B85" i="52"/>
  <c r="R102" i="6"/>
  <c r="B151" i="69"/>
  <c r="B120" i="46"/>
  <c r="I31" i="12"/>
  <c r="I31" i="15" s="1"/>
  <c r="B255" i="69"/>
  <c r="B254" i="69" s="1"/>
  <c r="B109" i="52"/>
  <c r="C236" i="69"/>
  <c r="C235" i="69" s="1"/>
  <c r="C109" i="51"/>
  <c r="H18" i="12"/>
  <c r="H18" i="15" s="1"/>
  <c r="H18" i="14"/>
  <c r="H18" i="17" s="1"/>
  <c r="H8" i="12"/>
  <c r="H8" i="15" s="1"/>
  <c r="H8" i="14"/>
  <c r="H8" i="17" s="1"/>
  <c r="B147" i="52"/>
  <c r="B146" i="49"/>
  <c r="B191" i="71"/>
  <c r="B190" i="71" s="1"/>
  <c r="B153" i="69"/>
  <c r="B122" i="46"/>
  <c r="C152" i="69"/>
  <c r="C121" i="46"/>
  <c r="C109" i="49"/>
  <c r="C110" i="52"/>
  <c r="C198" i="69"/>
  <c r="C197" i="69" s="1"/>
  <c r="H5" i="12"/>
  <c r="H5" i="15" s="1"/>
  <c r="H5" i="14"/>
  <c r="H5" i="17" s="1"/>
  <c r="I18" i="12"/>
  <c r="I18" i="15" s="1"/>
  <c r="I18" i="14"/>
  <c r="I18" i="17" s="1"/>
  <c r="B153" i="6"/>
  <c r="B129" i="6"/>
  <c r="Q142" i="29"/>
  <c r="I6" i="12"/>
  <c r="I6" i="15" s="1"/>
  <c r="I6" i="14"/>
  <c r="I6" i="17" s="1"/>
  <c r="B16" i="15"/>
  <c r="B15" i="12"/>
  <c r="B15" i="15" s="1"/>
  <c r="B47" i="49"/>
  <c r="B198" i="66"/>
  <c r="B197" i="66" s="1"/>
  <c r="B48" i="52"/>
  <c r="B227" i="72"/>
  <c r="B226" i="72" s="1"/>
  <c r="B164" i="51"/>
  <c r="E3" i="7"/>
  <c r="E4" i="14"/>
  <c r="E4" i="17" s="1"/>
  <c r="I8" i="12"/>
  <c r="I8" i="15" s="1"/>
  <c r="I8" i="14"/>
  <c r="I8" i="17" s="1"/>
  <c r="B191" i="72"/>
  <c r="B190" i="72" s="1"/>
  <c r="B164" i="49"/>
  <c r="B165" i="52"/>
  <c r="V127" i="29"/>
  <c r="V124" i="29"/>
  <c r="V125" i="29"/>
  <c r="U130" i="29"/>
  <c r="V128" i="29"/>
  <c r="V19" i="29"/>
  <c r="V131" i="29"/>
  <c r="Q133" i="29" l="1"/>
  <c r="T137" i="29"/>
  <c r="T141" i="29"/>
  <c r="U7" i="29"/>
  <c r="U137" i="29" s="1"/>
  <c r="R3" i="29"/>
  <c r="U8" i="29"/>
  <c r="U138" i="29" s="1"/>
  <c r="U11" i="29"/>
  <c r="S143" i="29"/>
  <c r="T13" i="29"/>
  <c r="V123" i="29"/>
  <c r="T5" i="29"/>
  <c r="T17" i="29"/>
  <c r="T16" i="29" s="1"/>
  <c r="V23" i="29"/>
  <c r="V24" i="29"/>
  <c r="V21" i="29"/>
  <c r="U14" i="29"/>
  <c r="U144" i="29" s="1"/>
  <c r="S4" i="29"/>
  <c r="S135" i="29"/>
  <c r="U26" i="29"/>
  <c r="U25" i="29" s="1"/>
  <c r="U6" i="29"/>
  <c r="V20" i="29"/>
  <c r="R139" i="29"/>
  <c r="V27" i="29"/>
  <c r="U122" i="29"/>
  <c r="U18" i="29"/>
  <c r="R134" i="29"/>
  <c r="T10" i="29"/>
  <c r="S9" i="29"/>
  <c r="S140" i="29"/>
  <c r="B255" i="66"/>
  <c r="B254" i="66" s="1"/>
  <c r="B47" i="52"/>
  <c r="B255" i="67"/>
  <c r="B254" i="67" s="1"/>
  <c r="B66" i="52"/>
  <c r="B152" i="65"/>
  <c r="B40" i="46"/>
  <c r="B187" i="68"/>
  <c r="B102" i="46"/>
  <c r="L31" i="12"/>
  <c r="L31" i="15" s="1"/>
  <c r="J10" i="12"/>
  <c r="J10" i="15" s="1"/>
  <c r="F3" i="7"/>
  <c r="F4" i="14"/>
  <c r="F4" i="17" s="1"/>
  <c r="C153" i="69"/>
  <c r="C122" i="46"/>
  <c r="B152" i="66"/>
  <c r="B59" i="46"/>
  <c r="S132" i="6"/>
  <c r="S156" i="6"/>
  <c r="D29" i="12"/>
  <c r="D29" i="15" s="1"/>
  <c r="D27" i="7"/>
  <c r="T102" i="6"/>
  <c r="B170" i="64"/>
  <c r="B21" i="46"/>
  <c r="J11" i="12"/>
  <c r="J11" i="15" s="1"/>
  <c r="J9" i="12"/>
  <c r="J9" i="15" s="1"/>
  <c r="K31" i="12"/>
  <c r="K31" i="15" s="1"/>
  <c r="B164" i="52"/>
  <c r="B245" i="72"/>
  <c r="B244" i="72" s="1"/>
  <c r="C255" i="69"/>
  <c r="C254" i="69" s="1"/>
  <c r="C109" i="52"/>
  <c r="C151" i="69"/>
  <c r="C120" i="46"/>
  <c r="B26" i="12"/>
  <c r="B26" i="15" s="1"/>
  <c r="G7" i="12"/>
  <c r="G7" i="15" s="1"/>
  <c r="G7" i="14"/>
  <c r="G7" i="17" s="1"/>
  <c r="G4" i="7"/>
  <c r="G14" i="7"/>
  <c r="I28" i="12"/>
  <c r="I28" i="15" s="1"/>
  <c r="I28" i="14"/>
  <c r="I28" i="17" s="1"/>
  <c r="B152" i="70"/>
  <c r="B140" i="46"/>
  <c r="B148" i="72"/>
  <c r="B176" i="46"/>
  <c r="I30" i="12"/>
  <c r="I30" i="15" s="1"/>
  <c r="I30" i="14"/>
  <c r="I30" i="17" s="1"/>
  <c r="B245" i="71"/>
  <c r="B244" i="71" s="1"/>
  <c r="B146" i="52"/>
  <c r="R156" i="6"/>
  <c r="R132" i="6"/>
  <c r="B120" i="6"/>
  <c r="B160" i="6"/>
  <c r="B136" i="6"/>
  <c r="V130" i="29"/>
  <c r="U136" i="29" l="1"/>
  <c r="U141" i="29"/>
  <c r="S142" i="29"/>
  <c r="V22" i="29"/>
  <c r="T143" i="29"/>
  <c r="T142" i="29" s="1"/>
  <c r="T12" i="29"/>
  <c r="V7" i="29"/>
  <c r="V8" i="29"/>
  <c r="V138" i="29" s="1"/>
  <c r="R133" i="29"/>
  <c r="V11" i="29"/>
  <c r="V141" i="29" s="1"/>
  <c r="U13" i="29"/>
  <c r="U12" i="29" s="1"/>
  <c r="S3" i="29"/>
  <c r="V14" i="29"/>
  <c r="S134" i="29"/>
  <c r="U5" i="29"/>
  <c r="U17" i="29"/>
  <c r="U16" i="29" s="1"/>
  <c r="S139" i="29"/>
  <c r="U10" i="29"/>
  <c r="T4" i="29"/>
  <c r="T135" i="29"/>
  <c r="V26" i="29"/>
  <c r="V25" i="29" s="1"/>
  <c r="T9" i="29"/>
  <c r="T140" i="29"/>
  <c r="V18" i="29"/>
  <c r="V122" i="29"/>
  <c r="D153" i="69"/>
  <c r="D122" i="46"/>
  <c r="G3" i="7"/>
  <c r="G4" i="14"/>
  <c r="G4" i="17" s="1"/>
  <c r="J6" i="12"/>
  <c r="J6" i="15" s="1"/>
  <c r="J6" i="14"/>
  <c r="J6" i="17" s="1"/>
  <c r="J5" i="12"/>
  <c r="J5" i="15" s="1"/>
  <c r="J5" i="14"/>
  <c r="J5" i="17" s="1"/>
  <c r="L11" i="12"/>
  <c r="L11" i="15" s="1"/>
  <c r="B24" i="12"/>
  <c r="B24" i="15" s="1"/>
  <c r="B29" i="13"/>
  <c r="B29" i="16" s="1"/>
  <c r="B29" i="10"/>
  <c r="C4" i="18"/>
  <c r="C3" i="18" s="1"/>
  <c r="L30" i="12"/>
  <c r="L30" i="15" s="1"/>
  <c r="L30" i="14"/>
  <c r="L30" i="17" s="1"/>
  <c r="I7" i="12"/>
  <c r="I7" i="15" s="1"/>
  <c r="I7" i="14"/>
  <c r="I7" i="17" s="1"/>
  <c r="I14" i="7"/>
  <c r="I4" i="7"/>
  <c r="J18" i="12"/>
  <c r="J18" i="15" s="1"/>
  <c r="J18" i="14"/>
  <c r="J18" i="17" s="1"/>
  <c r="L18" i="12"/>
  <c r="L18" i="15" s="1"/>
  <c r="L18" i="14"/>
  <c r="L18" i="17" s="1"/>
  <c r="L28" i="12"/>
  <c r="L28" i="15" s="1"/>
  <c r="L28" i="14"/>
  <c r="L28" i="17" s="1"/>
  <c r="T132" i="6"/>
  <c r="T156" i="6"/>
  <c r="K10" i="12"/>
  <c r="K10" i="15" s="1"/>
  <c r="B20" i="12"/>
  <c r="B20" i="15" s="1"/>
  <c r="U102" i="6"/>
  <c r="L9" i="12"/>
  <c r="L9" i="15" s="1"/>
  <c r="B22" i="12"/>
  <c r="B22" i="15" s="1"/>
  <c r="B21" i="12"/>
  <c r="B21" i="15" s="1"/>
  <c r="L10" i="12"/>
  <c r="L10" i="15" s="1"/>
  <c r="E29" i="12"/>
  <c r="E29" i="15" s="1"/>
  <c r="E27" i="7"/>
  <c r="H7" i="12"/>
  <c r="H7" i="15" s="1"/>
  <c r="H7" i="14"/>
  <c r="H7" i="17" s="1"/>
  <c r="H14" i="7"/>
  <c r="H4" i="7"/>
  <c r="K9" i="12"/>
  <c r="K9" i="15" s="1"/>
  <c r="K11" i="12"/>
  <c r="K11" i="15" s="1"/>
  <c r="B29" i="14"/>
  <c r="B29" i="17" s="1"/>
  <c r="B27" i="11"/>
  <c r="B27" i="14" s="1"/>
  <c r="B27" i="17" s="1"/>
  <c r="J8" i="12"/>
  <c r="J8" i="15" s="1"/>
  <c r="J8" i="14"/>
  <c r="J8" i="17" s="1"/>
  <c r="K30" i="12"/>
  <c r="K30" i="15" s="1"/>
  <c r="K30" i="14"/>
  <c r="K30" i="17" s="1"/>
  <c r="K28" i="12"/>
  <c r="K28" i="15" s="1"/>
  <c r="K28" i="14"/>
  <c r="K28" i="17" s="1"/>
  <c r="V137" i="29" l="1"/>
  <c r="V13" i="29"/>
  <c r="V143" i="29" s="1"/>
  <c r="T3" i="29"/>
  <c r="U143" i="29"/>
  <c r="U142" i="29" s="1"/>
  <c r="V144" i="29"/>
  <c r="S133" i="29"/>
  <c r="V5" i="29"/>
  <c r="V17" i="29"/>
  <c r="V16" i="29" s="1"/>
  <c r="U9" i="29"/>
  <c r="U140" i="29"/>
  <c r="U4" i="29"/>
  <c r="U135" i="29"/>
  <c r="T139" i="29"/>
  <c r="T134" i="29"/>
  <c r="V10" i="29"/>
  <c r="J31" i="12"/>
  <c r="J31" i="15" s="1"/>
  <c r="C5" i="13"/>
  <c r="C5" i="16" s="1"/>
  <c r="C5" i="10"/>
  <c r="I3" i="7"/>
  <c r="I4" i="14"/>
  <c r="I4" i="17" s="1"/>
  <c r="K6" i="12"/>
  <c r="K6" i="15" s="1"/>
  <c r="K6" i="14"/>
  <c r="K6" i="17" s="1"/>
  <c r="B150" i="69"/>
  <c r="B119" i="46"/>
  <c r="B149" i="69"/>
  <c r="B118" i="46"/>
  <c r="U132" i="6"/>
  <c r="U156" i="6"/>
  <c r="B19" i="12"/>
  <c r="B19" i="15" s="1"/>
  <c r="B17" i="7"/>
  <c r="L8" i="12"/>
  <c r="L8" i="15" s="1"/>
  <c r="L8" i="14"/>
  <c r="L8" i="17" s="1"/>
  <c r="M31" i="12"/>
  <c r="M31" i="15" s="1"/>
  <c r="B146" i="66"/>
  <c r="B53" i="46"/>
  <c r="B146" i="69"/>
  <c r="B115" i="46"/>
  <c r="B176" i="68"/>
  <c r="B91" i="46"/>
  <c r="C331" i="69"/>
  <c r="C108" i="56"/>
  <c r="K18" i="12"/>
  <c r="K18" i="15" s="1"/>
  <c r="K18" i="14"/>
  <c r="K18" i="17" s="1"/>
  <c r="K5" i="12"/>
  <c r="K5" i="15" s="1"/>
  <c r="K5" i="14"/>
  <c r="K5" i="17" s="1"/>
  <c r="L5" i="12"/>
  <c r="L5" i="15" s="1"/>
  <c r="L5" i="14"/>
  <c r="L5" i="17" s="1"/>
  <c r="H3" i="7"/>
  <c r="H4" i="14"/>
  <c r="H4" i="17" s="1"/>
  <c r="F27" i="7"/>
  <c r="F29" i="12"/>
  <c r="F29" i="15" s="1"/>
  <c r="C14" i="18"/>
  <c r="B146" i="67"/>
  <c r="B72" i="46"/>
  <c r="B143" i="69"/>
  <c r="B112" i="46"/>
  <c r="L6" i="12"/>
  <c r="L6" i="15" s="1"/>
  <c r="L6" i="14"/>
  <c r="L6" i="17" s="1"/>
  <c r="D10" i="13"/>
  <c r="D10" i="16" s="1"/>
  <c r="D10" i="10"/>
  <c r="K8" i="12"/>
  <c r="K8" i="15" s="1"/>
  <c r="K8" i="14"/>
  <c r="K8" i="17" s="1"/>
  <c r="V12" i="29" l="1"/>
  <c r="U3" i="29"/>
  <c r="T133" i="29"/>
  <c r="V135" i="29"/>
  <c r="V9" i="29"/>
  <c r="V140" i="29"/>
  <c r="U134" i="29"/>
  <c r="U139" i="29"/>
  <c r="J30" i="12"/>
  <c r="J30" i="15" s="1"/>
  <c r="J30" i="14"/>
  <c r="J30" i="17" s="1"/>
  <c r="J28" i="14"/>
  <c r="J28" i="17" s="1"/>
  <c r="J28" i="12"/>
  <c r="J28" i="15" s="1"/>
  <c r="C6" i="56"/>
  <c r="C367" i="64"/>
  <c r="I29" i="12"/>
  <c r="I29" i="15" s="1"/>
  <c r="H29" i="12"/>
  <c r="H29" i="15" s="1"/>
  <c r="M9" i="12"/>
  <c r="M9" i="15" s="1"/>
  <c r="D138" i="69"/>
  <c r="B147" i="69"/>
  <c r="B116" i="46"/>
  <c r="M28" i="12"/>
  <c r="M28" i="15" s="1"/>
  <c r="M28" i="14"/>
  <c r="M28" i="17" s="1"/>
  <c r="V142" i="29"/>
  <c r="J7" i="12"/>
  <c r="J7" i="15" s="1"/>
  <c r="J7" i="14"/>
  <c r="J7" i="17" s="1"/>
  <c r="J14" i="7"/>
  <c r="J4" i="7"/>
  <c r="B148" i="69"/>
  <c r="B117" i="46"/>
  <c r="B167" i="64"/>
  <c r="B18" i="46"/>
  <c r="B139" i="72"/>
  <c r="B167" i="46"/>
  <c r="M18" i="12"/>
  <c r="M18" i="15" s="1"/>
  <c r="M18" i="14"/>
  <c r="M18" i="17" s="1"/>
  <c r="C294" i="69"/>
  <c r="C7" i="13"/>
  <c r="C7" i="16" s="1"/>
  <c r="C7" i="10"/>
  <c r="C9" i="13"/>
  <c r="C9" i="16" s="1"/>
  <c r="C9" i="10"/>
  <c r="M11" i="12"/>
  <c r="M11" i="15" s="1"/>
  <c r="G29" i="12"/>
  <c r="G29" i="15" s="1"/>
  <c r="G27" i="7"/>
  <c r="C11" i="13"/>
  <c r="C11" i="16" s="1"/>
  <c r="C11" i="10"/>
  <c r="M30" i="12"/>
  <c r="M30" i="15" s="1"/>
  <c r="M30" i="14"/>
  <c r="M30" i="17" s="1"/>
  <c r="B139" i="71"/>
  <c r="B149" i="46"/>
  <c r="B146" i="70"/>
  <c r="B134" i="46"/>
  <c r="C6" i="13"/>
  <c r="C6" i="16" s="1"/>
  <c r="C6" i="10"/>
  <c r="B173" i="68"/>
  <c r="B88" i="46"/>
  <c r="M10" i="12"/>
  <c r="M10" i="15" s="1"/>
  <c r="B143" i="66"/>
  <c r="B50" i="46"/>
  <c r="B143" i="67"/>
  <c r="B69" i="46"/>
  <c r="N31" i="12"/>
  <c r="N31" i="15" s="1"/>
  <c r="B143" i="70"/>
  <c r="B131" i="46"/>
  <c r="D107" i="46"/>
  <c r="R23" i="12"/>
  <c r="R23" i="15" s="1"/>
  <c r="B24" i="14"/>
  <c r="B24" i="17" s="1"/>
  <c r="B23" i="14"/>
  <c r="B23" i="17" s="1"/>
  <c r="U133" i="29" l="1"/>
  <c r="V139" i="29"/>
  <c r="B22" i="13"/>
  <c r="B22" i="16" s="1"/>
  <c r="B22" i="10"/>
  <c r="C386" i="69"/>
  <c r="C106" i="59"/>
  <c r="C106" i="62"/>
  <c r="C443" i="69"/>
  <c r="B163" i="64"/>
  <c r="B14" i="46"/>
  <c r="M8" i="12"/>
  <c r="M8" i="15" s="1"/>
  <c r="M8" i="14"/>
  <c r="M8" i="17" s="1"/>
  <c r="C138" i="65"/>
  <c r="N28" i="12"/>
  <c r="N28" i="15" s="1"/>
  <c r="N28" i="14"/>
  <c r="N28" i="17" s="1"/>
  <c r="C106" i="55"/>
  <c r="N11" i="12"/>
  <c r="N11" i="15" s="1"/>
  <c r="B150" i="65"/>
  <c r="B38" i="46"/>
  <c r="B145" i="66"/>
  <c r="B52" i="46"/>
  <c r="N9" i="12"/>
  <c r="N9" i="15" s="1"/>
  <c r="L7" i="12"/>
  <c r="L7" i="15" s="1"/>
  <c r="L7" i="14"/>
  <c r="L7" i="17" s="1"/>
  <c r="L14" i="7"/>
  <c r="L4" i="7"/>
  <c r="C310" i="69"/>
  <c r="C8" i="13"/>
  <c r="C8" i="16" s="1"/>
  <c r="C8" i="10"/>
  <c r="M5" i="12"/>
  <c r="M5" i="15" s="1"/>
  <c r="M5" i="14"/>
  <c r="M5" i="17" s="1"/>
  <c r="B150" i="70"/>
  <c r="B138" i="46"/>
  <c r="B145" i="69"/>
  <c r="B114" i="46"/>
  <c r="B175" i="68"/>
  <c r="B90" i="46"/>
  <c r="C5" i="46"/>
  <c r="C110" i="59"/>
  <c r="C109" i="55"/>
  <c r="C110" i="56"/>
  <c r="K7" i="12"/>
  <c r="K7" i="15" s="1"/>
  <c r="K7" i="14"/>
  <c r="K7" i="17" s="1"/>
  <c r="K14" i="7"/>
  <c r="K4" i="7"/>
  <c r="B160" i="64"/>
  <c r="B11" i="46"/>
  <c r="B146" i="72"/>
  <c r="B174" i="46"/>
  <c r="N10" i="12"/>
  <c r="N10" i="15" s="1"/>
  <c r="B145" i="70"/>
  <c r="B133" i="46"/>
  <c r="C126" i="46"/>
  <c r="H27" i="7"/>
  <c r="C154" i="64"/>
  <c r="C333" i="69"/>
  <c r="C313" i="69"/>
  <c r="C332" i="69" s="1"/>
  <c r="C138" i="70"/>
  <c r="C83" i="46"/>
  <c r="J3" i="7"/>
  <c r="J4" i="14"/>
  <c r="J4" i="17" s="1"/>
  <c r="C45" i="46"/>
  <c r="B145" i="67"/>
  <c r="B71" i="46"/>
  <c r="B143" i="65"/>
  <c r="B31" i="46"/>
  <c r="B142" i="72"/>
  <c r="B170" i="46"/>
  <c r="B150" i="67"/>
  <c r="B76" i="46"/>
  <c r="B142" i="71"/>
  <c r="B152" i="46"/>
  <c r="C168" i="68"/>
  <c r="C110" i="58"/>
  <c r="C109" i="54"/>
  <c r="C138" i="66"/>
  <c r="B146" i="71"/>
  <c r="B156" i="46"/>
  <c r="C291" i="69"/>
  <c r="C106" i="54"/>
  <c r="C10" i="23"/>
  <c r="C10" i="26" s="1"/>
  <c r="B177" i="68"/>
  <c r="B92" i="46"/>
  <c r="I27" i="7"/>
  <c r="M6" i="12"/>
  <c r="M6" i="15" s="1"/>
  <c r="M6" i="14"/>
  <c r="M6" i="17" s="1"/>
  <c r="B150" i="66"/>
  <c r="B57" i="46"/>
  <c r="B184" i="68"/>
  <c r="B99" i="46"/>
  <c r="B180" i="68"/>
  <c r="B95" i="46"/>
  <c r="B146" i="65"/>
  <c r="B34" i="46"/>
  <c r="D5" i="13"/>
  <c r="D5" i="16" s="1"/>
  <c r="D5" i="10"/>
  <c r="C26" i="46"/>
  <c r="C10" i="24"/>
  <c r="C10" i="27" s="1"/>
  <c r="D6" i="56" l="1"/>
  <c r="D367" i="64"/>
  <c r="C10" i="21"/>
  <c r="B19" i="13"/>
  <c r="B19" i="16" s="1"/>
  <c r="J29" i="12"/>
  <c r="J29" i="15" s="1"/>
  <c r="B21" i="13"/>
  <c r="B21" i="16" s="1"/>
  <c r="B21" i="10"/>
  <c r="N30" i="12"/>
  <c r="N30" i="15" s="1"/>
  <c r="N30" i="14"/>
  <c r="N30" i="17" s="1"/>
  <c r="B20" i="13"/>
  <c r="B20" i="16" s="1"/>
  <c r="B20" i="10"/>
  <c r="L3" i="7"/>
  <c r="L4" i="14"/>
  <c r="L4" i="17" s="1"/>
  <c r="C106" i="56"/>
  <c r="D331" i="69"/>
  <c r="D108" i="56"/>
  <c r="C348" i="69"/>
  <c r="C106" i="57"/>
  <c r="C10" i="25"/>
  <c r="C10" i="28" s="1"/>
  <c r="C367" i="69"/>
  <c r="C106" i="58"/>
  <c r="C424" i="69"/>
  <c r="C106" i="61"/>
  <c r="D6" i="13"/>
  <c r="D6" i="16" s="1"/>
  <c r="D6" i="10"/>
  <c r="C64" i="46"/>
  <c r="B174" i="68"/>
  <c r="B89" i="46"/>
  <c r="C26" i="12"/>
  <c r="C26" i="15" s="1"/>
  <c r="O31" i="12"/>
  <c r="O31" i="15" s="1"/>
  <c r="B141" i="72"/>
  <c r="B169" i="46"/>
  <c r="P31" i="12"/>
  <c r="P31" i="15" s="1"/>
  <c r="B144" i="66"/>
  <c r="B51" i="46"/>
  <c r="B144" i="70"/>
  <c r="B132" i="46"/>
  <c r="O10" i="12"/>
  <c r="O10" i="15" s="1"/>
  <c r="O11" i="12"/>
  <c r="O11" i="15" s="1"/>
  <c r="C109" i="56"/>
  <c r="C138" i="67"/>
  <c r="B26" i="13"/>
  <c r="B26" i="16" s="1"/>
  <c r="B26" i="10"/>
  <c r="B179" i="68"/>
  <c r="B94" i="46"/>
  <c r="B144" i="67"/>
  <c r="B70" i="46"/>
  <c r="C390" i="69"/>
  <c r="C389" i="69" s="1"/>
  <c r="C110" i="62"/>
  <c r="C109" i="59"/>
  <c r="B23" i="13"/>
  <c r="B23" i="16" s="1"/>
  <c r="B23" i="10"/>
  <c r="C330" i="69"/>
  <c r="N5" i="12"/>
  <c r="N5" i="15" s="1"/>
  <c r="N5" i="14"/>
  <c r="N5" i="17" s="1"/>
  <c r="N6" i="12"/>
  <c r="N6" i="15" s="1"/>
  <c r="N6" i="14"/>
  <c r="N6" i="17" s="1"/>
  <c r="C329" i="69"/>
  <c r="B141" i="71"/>
  <c r="B151" i="46"/>
  <c r="O9" i="12"/>
  <c r="O9" i="15" s="1"/>
  <c r="B145" i="65"/>
  <c r="B33" i="46"/>
  <c r="N8" i="12"/>
  <c r="N8" i="15" s="1"/>
  <c r="N8" i="14"/>
  <c r="N8" i="17" s="1"/>
  <c r="B20" i="14"/>
  <c r="B20" i="17" s="1"/>
  <c r="C371" i="69"/>
  <c r="C370" i="69" s="1"/>
  <c r="C110" i="61"/>
  <c r="C109" i="58"/>
  <c r="B24" i="13"/>
  <c r="B24" i="16" s="1"/>
  <c r="B24" i="10"/>
  <c r="B22" i="14"/>
  <c r="B22" i="17" s="1"/>
  <c r="B144" i="69"/>
  <c r="B113" i="46"/>
  <c r="B21" i="14"/>
  <c r="B21" i="17" s="1"/>
  <c r="B162" i="64"/>
  <c r="B13" i="46"/>
  <c r="D8" i="13"/>
  <c r="D8" i="16" s="1"/>
  <c r="D8" i="10"/>
  <c r="K3" i="7"/>
  <c r="K4" i="14"/>
  <c r="K4" i="17" s="1"/>
  <c r="N18" i="12"/>
  <c r="N18" i="15" s="1"/>
  <c r="N18" i="14"/>
  <c r="N18" i="17" s="1"/>
  <c r="C107" i="56"/>
  <c r="D14" i="18"/>
  <c r="D4" i="18"/>
  <c r="D3" i="18" s="1"/>
  <c r="J27" i="7"/>
  <c r="B19" i="10" l="1"/>
  <c r="D64" i="46"/>
  <c r="B140" i="71"/>
  <c r="B150" i="46"/>
  <c r="D7" i="13"/>
  <c r="D7" i="16" s="1"/>
  <c r="D7" i="10"/>
  <c r="C169" i="64"/>
  <c r="C20" i="46"/>
  <c r="B142" i="69"/>
  <c r="B111" i="46"/>
  <c r="O8" i="12"/>
  <c r="O8" i="15" s="1"/>
  <c r="O8" i="14"/>
  <c r="O8" i="17" s="1"/>
  <c r="M7" i="12"/>
  <c r="M7" i="15" s="1"/>
  <c r="M7" i="14"/>
  <c r="M7" i="17" s="1"/>
  <c r="M14" i="7"/>
  <c r="M4" i="7"/>
  <c r="C405" i="69"/>
  <c r="C106" i="60"/>
  <c r="C462" i="69"/>
  <c r="C106" i="63"/>
  <c r="E10" i="13"/>
  <c r="E10" i="16" s="1"/>
  <c r="E10" i="10"/>
  <c r="O5" i="12"/>
  <c r="O5" i="15" s="1"/>
  <c r="O5" i="14"/>
  <c r="O5" i="17" s="1"/>
  <c r="D5" i="46"/>
  <c r="D138" i="67"/>
  <c r="B19" i="14"/>
  <c r="B19" i="17" s="1"/>
  <c r="B17" i="11"/>
  <c r="C20" i="12"/>
  <c r="C20" i="15" s="1"/>
  <c r="D11" i="13"/>
  <c r="D11" i="16" s="1"/>
  <c r="D11" i="10"/>
  <c r="D154" i="64"/>
  <c r="D294" i="69"/>
  <c r="P28" i="12"/>
  <c r="P28" i="15" s="1"/>
  <c r="P28" i="14"/>
  <c r="P28" i="17" s="1"/>
  <c r="B161" i="64"/>
  <c r="B12" i="46"/>
  <c r="C186" i="68"/>
  <c r="C101" i="46"/>
  <c r="C22" i="12"/>
  <c r="C22" i="15" s="1"/>
  <c r="D9" i="13"/>
  <c r="D9" i="16" s="1"/>
  <c r="D9" i="10"/>
  <c r="C428" i="69"/>
  <c r="C427" i="69" s="1"/>
  <c r="C109" i="61"/>
  <c r="C447" i="69"/>
  <c r="C446" i="69" s="1"/>
  <c r="C109" i="62"/>
  <c r="P30" i="12"/>
  <c r="P30" i="15" s="1"/>
  <c r="P30" i="14"/>
  <c r="P30" i="17" s="1"/>
  <c r="P9" i="12"/>
  <c r="P9" i="15" s="1"/>
  <c r="B178" i="68"/>
  <c r="B93" i="46"/>
  <c r="O28" i="12"/>
  <c r="O28" i="15" s="1"/>
  <c r="O28" i="14"/>
  <c r="O28" i="17" s="1"/>
  <c r="B140" i="72"/>
  <c r="B168" i="46"/>
  <c r="P11" i="12"/>
  <c r="P11" i="15" s="1"/>
  <c r="P10" i="12"/>
  <c r="P10" i="15" s="1"/>
  <c r="Q31" i="12"/>
  <c r="Q31" i="15" s="1"/>
  <c r="O30" i="12"/>
  <c r="O30" i="15" s="1"/>
  <c r="O30" i="14"/>
  <c r="O30" i="17" s="1"/>
  <c r="D26" i="46"/>
  <c r="C21" i="12"/>
  <c r="C21" i="15" s="1"/>
  <c r="D169" i="64"/>
  <c r="D20" i="46"/>
  <c r="C75" i="64"/>
  <c r="C10" i="42"/>
  <c r="B144" i="65"/>
  <c r="B32" i="46"/>
  <c r="O18" i="12"/>
  <c r="O18" i="15" s="1"/>
  <c r="O18" i="14"/>
  <c r="O18" i="17" s="1"/>
  <c r="D138" i="65"/>
  <c r="C338" i="69"/>
  <c r="C115" i="56"/>
  <c r="C24" i="12"/>
  <c r="C24" i="15" s="1"/>
  <c r="O6" i="12"/>
  <c r="O6" i="15" s="1"/>
  <c r="O6" i="14"/>
  <c r="O6" i="17" s="1"/>
  <c r="D26" i="12" l="1"/>
  <c r="D26" i="15" s="1"/>
  <c r="C330" i="65"/>
  <c r="C6" i="23"/>
  <c r="C6" i="26" s="1"/>
  <c r="C150" i="69"/>
  <c r="C119" i="46"/>
  <c r="C159" i="64"/>
  <c r="C10" i="46"/>
  <c r="C68" i="65"/>
  <c r="C32" i="42"/>
  <c r="K29" i="12"/>
  <c r="K29" i="15" s="1"/>
  <c r="C344" i="64"/>
  <c r="D310" i="69"/>
  <c r="E138" i="69"/>
  <c r="C31" i="13"/>
  <c r="C31" i="16" s="1"/>
  <c r="C31" i="10"/>
  <c r="B17" i="14"/>
  <c r="B17" i="17" s="1"/>
  <c r="B3" i="11"/>
  <c r="C149" i="69"/>
  <c r="C118" i="46"/>
  <c r="D102" i="69"/>
  <c r="C330" i="66"/>
  <c r="C7" i="23"/>
  <c r="C7" i="26" s="1"/>
  <c r="C146" i="69"/>
  <c r="C115" i="46"/>
  <c r="D186" i="68"/>
  <c r="D101" i="46"/>
  <c r="E26" i="12"/>
  <c r="E26" i="15" s="1"/>
  <c r="D28" i="13"/>
  <c r="D28" i="16" s="1"/>
  <c r="D28" i="10"/>
  <c r="N7" i="12"/>
  <c r="N7" i="15" s="1"/>
  <c r="N7" i="14"/>
  <c r="N7" i="17" s="1"/>
  <c r="N14" i="7"/>
  <c r="N4" i="7"/>
  <c r="C11" i="24"/>
  <c r="C11" i="27" s="1"/>
  <c r="Q30" i="12"/>
  <c r="Q30" i="15" s="1"/>
  <c r="Q30" i="14"/>
  <c r="Q30" i="17" s="1"/>
  <c r="P6" i="12"/>
  <c r="P6" i="15" s="1"/>
  <c r="P6" i="14"/>
  <c r="P6" i="17" s="1"/>
  <c r="E107" i="46"/>
  <c r="C336" i="69"/>
  <c r="C113" i="56"/>
  <c r="Q10" i="12"/>
  <c r="Q10" i="15" s="1"/>
  <c r="C152" i="67"/>
  <c r="C78" i="46"/>
  <c r="C6" i="24"/>
  <c r="C6" i="27" s="1"/>
  <c r="D110" i="58"/>
  <c r="D109" i="54"/>
  <c r="P18" i="12"/>
  <c r="P18" i="15" s="1"/>
  <c r="P18" i="14"/>
  <c r="P18" i="17" s="1"/>
  <c r="D386" i="69"/>
  <c r="D106" i="59"/>
  <c r="D443" i="69"/>
  <c r="D106" i="62"/>
  <c r="C70" i="69"/>
  <c r="C117" i="42"/>
  <c r="C323" i="64"/>
  <c r="C4" i="54"/>
  <c r="L29" i="12"/>
  <c r="L29" i="15" s="1"/>
  <c r="L27" i="7"/>
  <c r="D83" i="46"/>
  <c r="C26" i="56"/>
  <c r="C9" i="24"/>
  <c r="C9" i="27" s="1"/>
  <c r="P5" i="12"/>
  <c r="P5" i="15" s="1"/>
  <c r="P5" i="14"/>
  <c r="P5" i="17" s="1"/>
  <c r="D110" i="59"/>
  <c r="D109" i="55"/>
  <c r="D110" i="56"/>
  <c r="K27" i="7"/>
  <c r="D291" i="69"/>
  <c r="D106" i="54"/>
  <c r="D10" i="23"/>
  <c r="D10" i="26" s="1"/>
  <c r="C68" i="69"/>
  <c r="C113" i="42"/>
  <c r="C146" i="66"/>
  <c r="C53" i="46"/>
  <c r="C410" i="68"/>
  <c r="C83" i="56"/>
  <c r="C9" i="23"/>
  <c r="C9" i="26" s="1"/>
  <c r="D168" i="68"/>
  <c r="Q28" i="12"/>
  <c r="Q28" i="15" s="1"/>
  <c r="Q28" i="14"/>
  <c r="Q28" i="17" s="1"/>
  <c r="P8" i="12"/>
  <c r="P8" i="15" s="1"/>
  <c r="P8" i="14"/>
  <c r="P8" i="17" s="1"/>
  <c r="M3" i="7"/>
  <c r="M4" i="14"/>
  <c r="M4" i="17" s="1"/>
  <c r="D313" i="69"/>
  <c r="D332" i="69" s="1"/>
  <c r="D333" i="69"/>
  <c r="E5" i="13"/>
  <c r="E5" i="16" s="1"/>
  <c r="E5" i="10"/>
  <c r="C330" i="70"/>
  <c r="C11" i="23"/>
  <c r="C11" i="26" s="1"/>
  <c r="C158" i="56"/>
  <c r="C7" i="24"/>
  <c r="C7" i="27" s="1"/>
  <c r="D126" i="46"/>
  <c r="C176" i="68"/>
  <c r="C91" i="46"/>
  <c r="C4" i="55"/>
  <c r="C5" i="56"/>
  <c r="D106" i="55"/>
  <c r="C337" i="69"/>
  <c r="C114" i="56"/>
  <c r="Q11" i="12"/>
  <c r="Q11" i="15" s="1"/>
  <c r="Q9" i="12"/>
  <c r="Q9" i="15" s="1"/>
  <c r="C428" i="64"/>
  <c r="C4" i="59"/>
  <c r="C491" i="64"/>
  <c r="C4" i="62"/>
  <c r="C342" i="69"/>
  <c r="C119" i="56"/>
  <c r="C5" i="24"/>
  <c r="C5" i="27" s="1"/>
  <c r="C5" i="21"/>
  <c r="C19" i="12"/>
  <c r="C19" i="15" s="1"/>
  <c r="C17" i="7"/>
  <c r="C330" i="71"/>
  <c r="D10" i="24"/>
  <c r="D10" i="27" s="1"/>
  <c r="C45" i="56"/>
  <c r="D138" i="70"/>
  <c r="C28" i="13"/>
  <c r="C28" i="16" s="1"/>
  <c r="C28" i="10"/>
  <c r="C6" i="21" l="1"/>
  <c r="D10" i="21"/>
  <c r="C7" i="21"/>
  <c r="D107" i="56"/>
  <c r="D109" i="56"/>
  <c r="M29" i="12"/>
  <c r="M29" i="15" s="1"/>
  <c r="C9" i="25"/>
  <c r="C9" i="28" s="1"/>
  <c r="R11" i="14"/>
  <c r="R11" i="17" s="1"/>
  <c r="Q5" i="12"/>
  <c r="Q5" i="15" s="1"/>
  <c r="Q5" i="14"/>
  <c r="Q5" i="17" s="1"/>
  <c r="C142" i="71"/>
  <c r="C152" i="46"/>
  <c r="C67" i="69"/>
  <c r="C112" i="42"/>
  <c r="C6" i="25"/>
  <c r="C6" i="28" s="1"/>
  <c r="C69" i="69"/>
  <c r="C116" i="42"/>
  <c r="C4" i="56"/>
  <c r="D138" i="66"/>
  <c r="C9" i="21"/>
  <c r="O7" i="12"/>
  <c r="O7" i="15" s="1"/>
  <c r="O7" i="14"/>
  <c r="O7" i="17" s="1"/>
  <c r="O14" i="7"/>
  <c r="O4" i="7"/>
  <c r="D110" i="48"/>
  <c r="D109" i="44"/>
  <c r="D106" i="56"/>
  <c r="C148" i="69"/>
  <c r="C117" i="46"/>
  <c r="R10" i="14"/>
  <c r="R10" i="17" s="1"/>
  <c r="C31" i="23"/>
  <c r="C31" i="26" s="1"/>
  <c r="D113" i="42"/>
  <c r="E8" i="13"/>
  <c r="E8" i="16" s="1"/>
  <c r="E8" i="10"/>
  <c r="C5" i="23"/>
  <c r="C5" i="26" s="1"/>
  <c r="E11" i="13"/>
  <c r="E11" i="16" s="1"/>
  <c r="E11" i="10"/>
  <c r="Q8" i="12"/>
  <c r="Q8" i="15" s="1"/>
  <c r="Q8" i="14"/>
  <c r="Q8" i="17" s="1"/>
  <c r="B3" i="14"/>
  <c r="D348" i="69"/>
  <c r="D106" i="57"/>
  <c r="D10" i="25"/>
  <c r="D10" i="28" s="1"/>
  <c r="C150" i="66"/>
  <c r="C57" i="46"/>
  <c r="C23" i="23"/>
  <c r="C23" i="26" s="1"/>
  <c r="E338" i="69"/>
  <c r="E115" i="56"/>
  <c r="C330" i="67"/>
  <c r="C64" i="56"/>
  <c r="C8" i="23"/>
  <c r="C8" i="26" s="1"/>
  <c r="C146" i="65"/>
  <c r="C34" i="46"/>
  <c r="C8" i="24"/>
  <c r="C8" i="27" s="1"/>
  <c r="N3" i="7"/>
  <c r="N4" i="14"/>
  <c r="N4" i="17" s="1"/>
  <c r="Q6" i="12"/>
  <c r="Q6" i="15" s="1"/>
  <c r="Q6" i="14"/>
  <c r="Q6" i="17" s="1"/>
  <c r="D22" i="12"/>
  <c r="D22" i="15" s="1"/>
  <c r="C67" i="65"/>
  <c r="C31" i="42"/>
  <c r="C335" i="69"/>
  <c r="C112" i="56"/>
  <c r="D24" i="12"/>
  <c r="D24" i="15" s="1"/>
  <c r="F26" i="12"/>
  <c r="F26" i="15" s="1"/>
  <c r="D21" i="12"/>
  <c r="D21" i="15" s="1"/>
  <c r="E20" i="12"/>
  <c r="E20" i="15" s="1"/>
  <c r="C30" i="13"/>
  <c r="C30" i="16" s="1"/>
  <c r="C30" i="10"/>
  <c r="C366" i="64"/>
  <c r="E21" i="12"/>
  <c r="E21" i="15" s="1"/>
  <c r="D20" i="12"/>
  <c r="D20" i="15" s="1"/>
  <c r="E24" i="12"/>
  <c r="E24" i="15" s="1"/>
  <c r="C11" i="25"/>
  <c r="C11" i="28" s="1"/>
  <c r="C147" i="69"/>
  <c r="C116" i="46"/>
  <c r="C102" i="66"/>
  <c r="D367" i="69"/>
  <c r="D106" i="58"/>
  <c r="D424" i="69"/>
  <c r="D106" i="61"/>
  <c r="C407" i="64"/>
  <c r="C4" i="58"/>
  <c r="C4" i="61"/>
  <c r="C470" i="64"/>
  <c r="C126" i="56"/>
  <c r="C365" i="64"/>
  <c r="C143" i="69"/>
  <c r="C112" i="46"/>
  <c r="D381" i="64"/>
  <c r="D20" i="56"/>
  <c r="D152" i="67"/>
  <c r="D78" i="46"/>
  <c r="C386" i="64"/>
  <c r="C4" i="57"/>
  <c r="D390" i="69"/>
  <c r="D389" i="69" s="1"/>
  <c r="D110" i="62"/>
  <c r="D109" i="59"/>
  <c r="D329" i="69"/>
  <c r="E22" i="12"/>
  <c r="E22" i="15" s="1"/>
  <c r="C7" i="25"/>
  <c r="C7" i="28" s="1"/>
  <c r="C146" i="70"/>
  <c r="C134" i="46"/>
  <c r="C101" i="56"/>
  <c r="C146" i="67"/>
  <c r="C72" i="46"/>
  <c r="D45" i="46"/>
  <c r="Q18" i="12"/>
  <c r="Q18" i="15" s="1"/>
  <c r="Q18" i="14"/>
  <c r="Q18" i="17" s="1"/>
  <c r="D371" i="69"/>
  <c r="D370" i="69" s="1"/>
  <c r="D110" i="61"/>
  <c r="D109" i="58"/>
  <c r="C11" i="21"/>
  <c r="D31" i="13"/>
  <c r="D31" i="16" s="1"/>
  <c r="D31" i="10"/>
  <c r="D330" i="69"/>
  <c r="E14" i="18"/>
  <c r="E4" i="18"/>
  <c r="E3" i="18" s="1"/>
  <c r="C18" i="13"/>
  <c r="C18" i="16" s="1"/>
  <c r="C18" i="10"/>
  <c r="M27" i="7"/>
  <c r="S23" i="12"/>
  <c r="S23" i="15" s="1"/>
  <c r="C24" i="14"/>
  <c r="C24" i="17" s="1"/>
  <c r="C15" i="18"/>
  <c r="D68" i="69" l="1"/>
  <c r="C8" i="21"/>
  <c r="C116" i="56"/>
  <c r="C22" i="14"/>
  <c r="C22" i="17" s="1"/>
  <c r="D447" i="69"/>
  <c r="D446" i="69" s="1"/>
  <c r="D109" i="62"/>
  <c r="D121" i="69"/>
  <c r="D140" i="69" s="1"/>
  <c r="D141" i="69"/>
  <c r="C114" i="64"/>
  <c r="V102" i="6"/>
  <c r="C324" i="72"/>
  <c r="C170" i="56"/>
  <c r="C184" i="68"/>
  <c r="C99" i="46"/>
  <c r="C324" i="71"/>
  <c r="C152" i="56"/>
  <c r="C100" i="71"/>
  <c r="F21" i="12"/>
  <c r="F21" i="15" s="1"/>
  <c r="E146" i="66"/>
  <c r="E53" i="46"/>
  <c r="E75" i="64"/>
  <c r="E10" i="42"/>
  <c r="C167" i="64"/>
  <c r="C18" i="46"/>
  <c r="C150" i="65"/>
  <c r="C38" i="46"/>
  <c r="D19" i="12"/>
  <c r="D19" i="15" s="1"/>
  <c r="D17" i="7"/>
  <c r="D344" i="64"/>
  <c r="E5" i="46"/>
  <c r="E138" i="67"/>
  <c r="C23" i="24"/>
  <c r="C23" i="27" s="1"/>
  <c r="C23" i="21"/>
  <c r="C28" i="23"/>
  <c r="C28" i="26" s="1"/>
  <c r="D110" i="49"/>
  <c r="D110" i="46"/>
  <c r="D109" i="45"/>
  <c r="D109" i="46" s="1"/>
  <c r="E126" i="46"/>
  <c r="C339" i="69"/>
  <c r="C68" i="66"/>
  <c r="C51" i="42"/>
  <c r="C23" i="13"/>
  <c r="C23" i="16" s="1"/>
  <c r="C23" i="10"/>
  <c r="C146" i="71"/>
  <c r="C156" i="46"/>
  <c r="D149" i="69"/>
  <c r="D118" i="46"/>
  <c r="E335" i="69"/>
  <c r="E112" i="56"/>
  <c r="G26" i="12"/>
  <c r="G26" i="15" s="1"/>
  <c r="C80" i="68"/>
  <c r="C89" i="42"/>
  <c r="C180" i="68"/>
  <c r="C95" i="46"/>
  <c r="D428" i="64"/>
  <c r="D4" i="59"/>
  <c r="D491" i="64"/>
  <c r="D4" i="62"/>
  <c r="C102" i="70"/>
  <c r="C68" i="67"/>
  <c r="C70" i="42"/>
  <c r="C146" i="72"/>
  <c r="C174" i="46"/>
  <c r="D75" i="64"/>
  <c r="D10" i="42"/>
  <c r="C23" i="14"/>
  <c r="C23" i="17" s="1"/>
  <c r="D28" i="24"/>
  <c r="D28" i="27" s="1"/>
  <c r="D28" i="21"/>
  <c r="P7" i="12"/>
  <c r="P7" i="15" s="1"/>
  <c r="P7" i="14"/>
  <c r="P7" i="17" s="1"/>
  <c r="P14" i="7"/>
  <c r="P4" i="7"/>
  <c r="C28" i="24"/>
  <c r="C28" i="27" s="1"/>
  <c r="C28" i="21"/>
  <c r="C53" i="56"/>
  <c r="E154" i="64"/>
  <c r="E138" i="70"/>
  <c r="E143" i="69"/>
  <c r="E112" i="46"/>
  <c r="C145" i="69"/>
  <c r="C114" i="46"/>
  <c r="C150" i="67"/>
  <c r="C76" i="46"/>
  <c r="D31" i="23"/>
  <c r="D31" i="26" s="1"/>
  <c r="D330" i="65"/>
  <c r="D26" i="56"/>
  <c r="D6" i="23"/>
  <c r="D6" i="26" s="1"/>
  <c r="C30" i="23"/>
  <c r="C30" i="26" s="1"/>
  <c r="D8" i="23"/>
  <c r="D8" i="26" s="1"/>
  <c r="E70" i="69"/>
  <c r="E117" i="42"/>
  <c r="E169" i="64"/>
  <c r="E20" i="46"/>
  <c r="C122" i="68"/>
  <c r="C31" i="24"/>
  <c r="C31" i="27" s="1"/>
  <c r="C31" i="21"/>
  <c r="C27" i="18"/>
  <c r="C117" i="56"/>
  <c r="E19" i="12"/>
  <c r="E19" i="15" s="1"/>
  <c r="E17" i="7"/>
  <c r="C118" i="56"/>
  <c r="D405" i="69"/>
  <c r="D106" i="60"/>
  <c r="D462" i="69"/>
  <c r="D106" i="63"/>
  <c r="C20" i="56"/>
  <c r="C22" i="56"/>
  <c r="C338" i="66"/>
  <c r="E330" i="69"/>
  <c r="E107" i="56"/>
  <c r="E10" i="23"/>
  <c r="E10" i="26" s="1"/>
  <c r="D152" i="69"/>
  <c r="D121" i="46"/>
  <c r="D150" i="69"/>
  <c r="D119" i="46"/>
  <c r="C418" i="68"/>
  <c r="C91" i="56"/>
  <c r="C8" i="25"/>
  <c r="C8" i="28" s="1"/>
  <c r="D146" i="69"/>
  <c r="D115" i="46"/>
  <c r="D146" i="66"/>
  <c r="D53" i="46"/>
  <c r="F22" i="12"/>
  <c r="F22" i="15" s="1"/>
  <c r="C23" i="25"/>
  <c r="C23" i="28" s="1"/>
  <c r="F338" i="69"/>
  <c r="F115" i="56"/>
  <c r="F20" i="12"/>
  <c r="F20" i="15" s="1"/>
  <c r="C67" i="66"/>
  <c r="C50" i="42"/>
  <c r="E9" i="13"/>
  <c r="E9" i="16" s="1"/>
  <c r="E9" i="10"/>
  <c r="C5" i="25"/>
  <c r="C5" i="28" s="1"/>
  <c r="E6" i="13"/>
  <c r="E6" i="16" s="1"/>
  <c r="E6" i="10"/>
  <c r="C340" i="69"/>
  <c r="C341" i="69"/>
  <c r="B3" i="17"/>
  <c r="C381" i="64"/>
  <c r="C383" i="64"/>
  <c r="C163" i="64"/>
  <c r="C14" i="46"/>
  <c r="C142" i="72"/>
  <c r="C170" i="46"/>
  <c r="D28" i="23"/>
  <c r="D28" i="26" s="1"/>
  <c r="E146" i="67"/>
  <c r="E72" i="46"/>
  <c r="D338" i="69"/>
  <c r="D115" i="56"/>
  <c r="C70" i="66"/>
  <c r="C55" i="42"/>
  <c r="C100" i="72"/>
  <c r="C143" i="65"/>
  <c r="C31" i="46"/>
  <c r="E146" i="70"/>
  <c r="E134" i="46"/>
  <c r="D114" i="64"/>
  <c r="C428" i="68"/>
  <c r="E10" i="24"/>
  <c r="E10" i="27" s="1"/>
  <c r="D109" i="48"/>
  <c r="D179" i="69"/>
  <c r="D178" i="69" s="1"/>
  <c r="D110" i="51"/>
  <c r="C20" i="14"/>
  <c r="C20" i="17" s="1"/>
  <c r="E7" i="13"/>
  <c r="E7" i="16" s="1"/>
  <c r="E7" i="10"/>
  <c r="C102" i="67"/>
  <c r="E146" i="69"/>
  <c r="E115" i="46"/>
  <c r="C69" i="65"/>
  <c r="C35" i="42"/>
  <c r="D428" i="69"/>
  <c r="D427" i="69" s="1"/>
  <c r="D109" i="61"/>
  <c r="R9" i="14"/>
  <c r="R9" i="17" s="1"/>
  <c r="D30" i="13"/>
  <c r="D30" i="16" s="1"/>
  <c r="D30" i="10"/>
  <c r="D5" i="24"/>
  <c r="D5" i="27" s="1"/>
  <c r="C48" i="48"/>
  <c r="C47" i="44"/>
  <c r="D6" i="24"/>
  <c r="D6" i="27" s="1"/>
  <c r="O3" i="7"/>
  <c r="O4" i="14"/>
  <c r="O4" i="17" s="1"/>
  <c r="F24" i="12"/>
  <c r="F24" i="15" s="1"/>
  <c r="C31" i="25"/>
  <c r="C31" i="28" s="1"/>
  <c r="E176" i="68"/>
  <c r="E91" i="46"/>
  <c r="D102" i="66"/>
  <c r="C102" i="65"/>
  <c r="D102" i="70"/>
  <c r="C150" i="70"/>
  <c r="C138" i="46"/>
  <c r="E150" i="69"/>
  <c r="E119" i="46"/>
  <c r="C70" i="71"/>
  <c r="C154" i="42"/>
  <c r="D323" i="64"/>
  <c r="D4" i="54"/>
  <c r="C449" i="64"/>
  <c r="C4" i="60"/>
  <c r="C4" i="63"/>
  <c r="C512" i="64"/>
  <c r="D4" i="55"/>
  <c r="E64" i="46"/>
  <c r="E23" i="23"/>
  <c r="E23" i="26" s="1"/>
  <c r="T23" i="12"/>
  <c r="T23" i="15" s="1"/>
  <c r="D15" i="18"/>
  <c r="C335" i="65" l="1"/>
  <c r="V6" i="29"/>
  <c r="E10" i="21"/>
  <c r="D176" i="56"/>
  <c r="D64" i="56"/>
  <c r="D8" i="24"/>
  <c r="D8" i="27" s="1"/>
  <c r="D330" i="67"/>
  <c r="C4" i="22"/>
  <c r="C4" i="25" s="1"/>
  <c r="C4" i="28" s="1"/>
  <c r="D5" i="56"/>
  <c r="D6" i="21"/>
  <c r="C31" i="56"/>
  <c r="D330" i="72"/>
  <c r="E23" i="24"/>
  <c r="E23" i="27" s="1"/>
  <c r="E23" i="21"/>
  <c r="C69" i="67"/>
  <c r="C73" i="42"/>
  <c r="C67" i="48"/>
  <c r="C66" i="44"/>
  <c r="D386" i="64"/>
  <c r="D4" i="57"/>
  <c r="D146" i="70"/>
  <c r="D134" i="46"/>
  <c r="F180" i="68"/>
  <c r="F95" i="46"/>
  <c r="D159" i="64"/>
  <c r="D10" i="46"/>
  <c r="F150" i="69"/>
  <c r="F119" i="46"/>
  <c r="E159" i="64"/>
  <c r="E10" i="46"/>
  <c r="G20" i="12"/>
  <c r="G20" i="15" s="1"/>
  <c r="D48" i="48"/>
  <c r="D47" i="44"/>
  <c r="C47" i="48"/>
  <c r="C48" i="51"/>
  <c r="C179" i="66"/>
  <c r="C178" i="66" s="1"/>
  <c r="R4" i="11"/>
  <c r="E83" i="46"/>
  <c r="D11" i="24"/>
  <c r="D11" i="27" s="1"/>
  <c r="C78" i="56"/>
  <c r="D428" i="68"/>
  <c r="C344" i="67"/>
  <c r="G21" i="12"/>
  <c r="G21" i="15" s="1"/>
  <c r="D122" i="68"/>
  <c r="F146" i="66"/>
  <c r="F53" i="46"/>
  <c r="E68" i="69"/>
  <c r="E113" i="42"/>
  <c r="D330" i="70"/>
  <c r="D11" i="23"/>
  <c r="D11" i="26" s="1"/>
  <c r="D8" i="25"/>
  <c r="D8" i="28" s="1"/>
  <c r="C143" i="66"/>
  <c r="C50" i="46"/>
  <c r="D151" i="69"/>
  <c r="D120" i="46"/>
  <c r="C18" i="23"/>
  <c r="C18" i="26" s="1"/>
  <c r="D109" i="51"/>
  <c r="D236" i="69"/>
  <c r="D235" i="69" s="1"/>
  <c r="V156" i="6"/>
  <c r="V132" i="6"/>
  <c r="D143" i="69"/>
  <c r="D112" i="46"/>
  <c r="C86" i="48"/>
  <c r="C85" i="44"/>
  <c r="C145" i="67"/>
  <c r="C71" i="46"/>
  <c r="D337" i="69"/>
  <c r="D114" i="56"/>
  <c r="C344" i="70"/>
  <c r="C70" i="65"/>
  <c r="C36" i="42"/>
  <c r="E337" i="69"/>
  <c r="E114" i="56"/>
  <c r="F142" i="71"/>
  <c r="F152" i="46"/>
  <c r="D31" i="25"/>
  <c r="D31" i="28" s="1"/>
  <c r="D146" i="67"/>
  <c r="D72" i="46"/>
  <c r="C69" i="66"/>
  <c r="C54" i="42"/>
  <c r="D102" i="65"/>
  <c r="D342" i="69"/>
  <c r="D119" i="56"/>
  <c r="E184" i="68"/>
  <c r="E99" i="46"/>
  <c r="N29" i="12"/>
  <c r="N29" i="15" s="1"/>
  <c r="D8" i="48"/>
  <c r="D7" i="44"/>
  <c r="C18" i="24"/>
  <c r="C18" i="27" s="1"/>
  <c r="C18" i="21"/>
  <c r="E28" i="13"/>
  <c r="E28" i="16" s="1"/>
  <c r="E28" i="10"/>
  <c r="C129" i="48"/>
  <c r="C128" i="44"/>
  <c r="C29" i="48"/>
  <c r="C28" i="44"/>
  <c r="D336" i="69"/>
  <c r="D113" i="56"/>
  <c r="F146" i="70"/>
  <c r="F134" i="46"/>
  <c r="C69" i="71"/>
  <c r="C153" i="42"/>
  <c r="F163" i="64"/>
  <c r="F14" i="46"/>
  <c r="D148" i="69"/>
  <c r="D117" i="46"/>
  <c r="H26" i="12"/>
  <c r="H26" i="15" s="1"/>
  <c r="C67" i="70"/>
  <c r="C131" i="42"/>
  <c r="I26" i="12"/>
  <c r="I26" i="15" s="1"/>
  <c r="D5" i="23"/>
  <c r="D5" i="26" s="1"/>
  <c r="D5" i="21"/>
  <c r="N27" i="7"/>
  <c r="C26" i="13"/>
  <c r="C26" i="16" s="1"/>
  <c r="C26" i="10"/>
  <c r="E26" i="46"/>
  <c r="C10" i="56"/>
  <c r="P3" i="7"/>
  <c r="P4" i="14"/>
  <c r="P4" i="17" s="1"/>
  <c r="D28" i="25"/>
  <c r="D28" i="28" s="1"/>
  <c r="C147" i="48"/>
  <c r="C146" i="44"/>
  <c r="C8" i="48"/>
  <c r="C7" i="44"/>
  <c r="D176" i="68"/>
  <c r="D91" i="46"/>
  <c r="C144" i="69"/>
  <c r="C113" i="46"/>
  <c r="F146" i="69"/>
  <c r="F115" i="46"/>
  <c r="D100" i="72"/>
  <c r="G22" i="12"/>
  <c r="G22" i="15" s="1"/>
  <c r="D100" i="71"/>
  <c r="C70" i="67"/>
  <c r="C74" i="42"/>
  <c r="C30" i="25"/>
  <c r="C30" i="28" s="1"/>
  <c r="Q7" i="12"/>
  <c r="Q7" i="15" s="1"/>
  <c r="Q7" i="14"/>
  <c r="Q7" i="17" s="1"/>
  <c r="Q14" i="7"/>
  <c r="Q4" i="7"/>
  <c r="C21" i="14"/>
  <c r="C21" i="17" s="1"/>
  <c r="D158" i="56"/>
  <c r="E138" i="65"/>
  <c r="C371" i="64"/>
  <c r="C121" i="56"/>
  <c r="D109" i="49"/>
  <c r="D198" i="69"/>
  <c r="D197" i="69" s="1"/>
  <c r="D110" i="52"/>
  <c r="D126" i="56"/>
  <c r="C70" i="72"/>
  <c r="C172" i="42"/>
  <c r="D6" i="25"/>
  <c r="D6" i="28" s="1"/>
  <c r="C175" i="68"/>
  <c r="C90" i="46"/>
  <c r="E10" i="25"/>
  <c r="E10" i="28" s="1"/>
  <c r="F142" i="72"/>
  <c r="F170" i="46"/>
  <c r="C145" i="65"/>
  <c r="C33" i="46"/>
  <c r="D365" i="64"/>
  <c r="C28" i="25"/>
  <c r="C28" i="28" s="1"/>
  <c r="D129" i="48"/>
  <c r="D128" i="44"/>
  <c r="C48" i="49"/>
  <c r="C48" i="46"/>
  <c r="C47" i="45"/>
  <c r="C47" i="46" s="1"/>
  <c r="D330" i="71"/>
  <c r="C344" i="69"/>
  <c r="F19" i="12"/>
  <c r="F19" i="15" s="1"/>
  <c r="F17" i="7"/>
  <c r="D366" i="64"/>
  <c r="D31" i="24"/>
  <c r="D31" i="27" s="1"/>
  <c r="D31" i="21"/>
  <c r="D70" i="67"/>
  <c r="D74" i="42"/>
  <c r="D70" i="69"/>
  <c r="D117" i="42"/>
  <c r="E168" i="68"/>
  <c r="D69" i="69"/>
  <c r="D116" i="42"/>
  <c r="C145" i="66"/>
  <c r="C52" i="46"/>
  <c r="G24" i="12"/>
  <c r="G24" i="15" s="1"/>
  <c r="D102" i="67"/>
  <c r="C68" i="70"/>
  <c r="C132" i="42"/>
  <c r="F68" i="69"/>
  <c r="F113" i="42"/>
  <c r="D410" i="68"/>
  <c r="D83" i="56"/>
  <c r="D9" i="23"/>
  <c r="D9" i="26" s="1"/>
  <c r="D147" i="69"/>
  <c r="D116" i="46"/>
  <c r="F146" i="67"/>
  <c r="F72" i="46"/>
  <c r="D4" i="56"/>
  <c r="D407" i="64"/>
  <c r="D4" i="58"/>
  <c r="D470" i="64"/>
  <c r="D4" i="61"/>
  <c r="C121" i="66"/>
  <c r="C140" i="66" s="1"/>
  <c r="C141" i="66"/>
  <c r="C165" i="48"/>
  <c r="C164" i="44"/>
  <c r="D9" i="24"/>
  <c r="D9" i="27" s="1"/>
  <c r="C30" i="24"/>
  <c r="C30" i="27" s="1"/>
  <c r="C30" i="21"/>
  <c r="D101" i="56"/>
  <c r="D24" i="14"/>
  <c r="D24" i="17" s="1"/>
  <c r="E23" i="14"/>
  <c r="E23" i="17" s="1"/>
  <c r="D23" i="14"/>
  <c r="D23" i="17" s="1"/>
  <c r="C57" i="56" l="1"/>
  <c r="G113" i="42"/>
  <c r="V4" i="29"/>
  <c r="V3" i="29" s="1"/>
  <c r="V136" i="29"/>
  <c r="D9" i="21"/>
  <c r="D8" i="21"/>
  <c r="C338" i="67"/>
  <c r="C140" i="56"/>
  <c r="G68" i="69"/>
  <c r="C338" i="70"/>
  <c r="C429" i="68"/>
  <c r="C72" i="56"/>
  <c r="E20" i="14"/>
  <c r="E20" i="17" s="1"/>
  <c r="D23" i="13"/>
  <c r="D23" i="16" s="1"/>
  <c r="D23" i="10"/>
  <c r="D20" i="14"/>
  <c r="D20" i="17" s="1"/>
  <c r="E22" i="14"/>
  <c r="E22" i="17" s="1"/>
  <c r="D68" i="66"/>
  <c r="D51" i="42"/>
  <c r="I22" i="12"/>
  <c r="I22" i="15" s="1"/>
  <c r="G338" i="69"/>
  <c r="G115" i="56"/>
  <c r="D339" i="69"/>
  <c r="D116" i="56"/>
  <c r="H21" i="12"/>
  <c r="H21" i="15" s="1"/>
  <c r="E150" i="67"/>
  <c r="E76" i="46"/>
  <c r="D67" i="66"/>
  <c r="D50" i="42"/>
  <c r="D67" i="69"/>
  <c r="D112" i="42"/>
  <c r="I338" i="69"/>
  <c r="I115" i="56"/>
  <c r="D150" i="67"/>
  <c r="D76" i="46"/>
  <c r="E102" i="69"/>
  <c r="D121" i="70"/>
  <c r="D140" i="70" s="1"/>
  <c r="D141" i="70"/>
  <c r="C99" i="6"/>
  <c r="C179" i="70"/>
  <c r="C178" i="70" s="1"/>
  <c r="C128" i="48"/>
  <c r="C129" i="51"/>
  <c r="F14" i="18"/>
  <c r="F4" i="18"/>
  <c r="F3" i="18" s="1"/>
  <c r="C146" i="68"/>
  <c r="C170" i="68" s="1"/>
  <c r="C171" i="68"/>
  <c r="C20" i="13"/>
  <c r="C20" i="16" s="1"/>
  <c r="C20" i="10"/>
  <c r="C165" i="49"/>
  <c r="C165" i="46"/>
  <c r="C164" i="45"/>
  <c r="C164" i="46" s="1"/>
  <c r="C236" i="66"/>
  <c r="C235" i="66" s="1"/>
  <c r="C47" i="51"/>
  <c r="E336" i="69"/>
  <c r="E113" i="56"/>
  <c r="D7" i="21"/>
  <c r="F9" i="13"/>
  <c r="F9" i="16" s="1"/>
  <c r="F9" i="10"/>
  <c r="I21" i="12"/>
  <c r="I21" i="15" s="1"/>
  <c r="F143" i="69"/>
  <c r="F112" i="46"/>
  <c r="C67" i="71"/>
  <c r="C149" i="42"/>
  <c r="D11" i="25"/>
  <c r="D11" i="28" s="1"/>
  <c r="E146" i="71"/>
  <c r="E156" i="46"/>
  <c r="E150" i="65"/>
  <c r="E38" i="46"/>
  <c r="D146" i="72"/>
  <c r="D174" i="46"/>
  <c r="C144" i="67"/>
  <c r="C70" i="46"/>
  <c r="C198" i="66"/>
  <c r="C197" i="66" s="1"/>
  <c r="C48" i="52"/>
  <c r="C47" i="49"/>
  <c r="D7" i="24"/>
  <c r="D7" i="27" s="1"/>
  <c r="C342" i="66"/>
  <c r="C122" i="56"/>
  <c r="C15" i="8"/>
  <c r="C16" i="12"/>
  <c r="D8" i="49"/>
  <c r="D7" i="45"/>
  <c r="D7" i="46" s="1"/>
  <c r="D8" i="46"/>
  <c r="C147" i="49"/>
  <c r="C147" i="46"/>
  <c r="C146" i="45"/>
  <c r="C146" i="46" s="1"/>
  <c r="F11" i="13"/>
  <c r="F11" i="16" s="1"/>
  <c r="F11" i="10"/>
  <c r="C118" i="72"/>
  <c r="C136" i="72" s="1"/>
  <c r="C137" i="72"/>
  <c r="D11" i="21"/>
  <c r="E18" i="13"/>
  <c r="E18" i="16" s="1"/>
  <c r="E18" i="10"/>
  <c r="C290" i="69"/>
  <c r="C105" i="54"/>
  <c r="G337" i="69"/>
  <c r="G114" i="56"/>
  <c r="E152" i="67"/>
  <c r="E78" i="46"/>
  <c r="F150" i="65"/>
  <c r="F38" i="46"/>
  <c r="H22" i="12"/>
  <c r="H22" i="15" s="1"/>
  <c r="C67" i="67"/>
  <c r="C69" i="42"/>
  <c r="C79" i="68"/>
  <c r="C88" i="42"/>
  <c r="F184" i="68"/>
  <c r="F99" i="46"/>
  <c r="E180" i="68"/>
  <c r="E95" i="46"/>
  <c r="D163" i="64"/>
  <c r="D14" i="46"/>
  <c r="E163" i="64"/>
  <c r="E14" i="46"/>
  <c r="H24" i="12"/>
  <c r="H24" i="15" s="1"/>
  <c r="D142" i="72"/>
  <c r="D170" i="46"/>
  <c r="D150" i="70"/>
  <c r="D138" i="46"/>
  <c r="C68" i="71"/>
  <c r="C150" i="42"/>
  <c r="C69" i="72"/>
  <c r="C171" i="42"/>
  <c r="E150" i="70"/>
  <c r="E138" i="46"/>
  <c r="D70" i="66"/>
  <c r="D55" i="42"/>
  <c r="C173" i="72"/>
  <c r="C172" i="72" s="1"/>
  <c r="C164" i="48"/>
  <c r="C165" i="51"/>
  <c r="D179" i="70"/>
  <c r="D178" i="70" s="1"/>
  <c r="D129" i="51"/>
  <c r="D128" i="48"/>
  <c r="C8" i="49"/>
  <c r="C7" i="45"/>
  <c r="C7" i="46" s="1"/>
  <c r="C8" i="46"/>
  <c r="F10" i="13"/>
  <c r="F10" i="16" s="1"/>
  <c r="F10" i="10"/>
  <c r="G19" i="12"/>
  <c r="G19" i="15" s="1"/>
  <c r="G17" i="7"/>
  <c r="D45" i="56"/>
  <c r="C19" i="14"/>
  <c r="C19" i="17" s="1"/>
  <c r="C17" i="11"/>
  <c r="D165" i="48"/>
  <c r="D164" i="44"/>
  <c r="C147" i="51"/>
  <c r="C146" i="48"/>
  <c r="C173" i="71"/>
  <c r="C172" i="71" s="1"/>
  <c r="C345" i="69"/>
  <c r="D135" i="64"/>
  <c r="D156" i="64" s="1"/>
  <c r="D157" i="64"/>
  <c r="C118" i="71"/>
  <c r="C136" i="71" s="1"/>
  <c r="C137" i="71"/>
  <c r="D30" i="24"/>
  <c r="D30" i="27" s="1"/>
  <c r="D5" i="25"/>
  <c r="D5" i="28" s="1"/>
  <c r="C16" i="10"/>
  <c r="C15" i="9"/>
  <c r="C16" i="13"/>
  <c r="C294" i="66"/>
  <c r="D48" i="49"/>
  <c r="D47" i="45"/>
  <c r="D47" i="46" s="1"/>
  <c r="D48" i="46"/>
  <c r="E142" i="72"/>
  <c r="E170" i="46"/>
  <c r="D341" i="69"/>
  <c r="D118" i="56"/>
  <c r="I20" i="12"/>
  <c r="I20" i="15" s="1"/>
  <c r="F176" i="68"/>
  <c r="F91" i="46"/>
  <c r="C144" i="65"/>
  <c r="C32" i="46"/>
  <c r="E167" i="64"/>
  <c r="E18" i="46"/>
  <c r="C142" i="69"/>
  <c r="C111" i="46"/>
  <c r="D23" i="23"/>
  <c r="D23" i="26" s="1"/>
  <c r="D9" i="25"/>
  <c r="D9" i="28" s="1"/>
  <c r="E146" i="72"/>
  <c r="E174" i="46"/>
  <c r="C135" i="64"/>
  <c r="C156" i="64" s="1"/>
  <c r="C157" i="64"/>
  <c r="D330" i="66"/>
  <c r="D109" i="52"/>
  <c r="D255" i="69"/>
  <c r="D254" i="69" s="1"/>
  <c r="C67" i="49"/>
  <c r="C67" i="46"/>
  <c r="C66" i="45"/>
  <c r="C66" i="46" s="1"/>
  <c r="C199" i="64"/>
  <c r="C198" i="64" s="1"/>
  <c r="C8" i="51"/>
  <c r="C7" i="48"/>
  <c r="D29" i="48"/>
  <c r="D28" i="44"/>
  <c r="C179" i="67"/>
  <c r="C178" i="67" s="1"/>
  <c r="C66" i="48"/>
  <c r="C67" i="51"/>
  <c r="C144" i="66"/>
  <c r="C51" i="46"/>
  <c r="D167" i="64"/>
  <c r="D18" i="46"/>
  <c r="D150" i="65"/>
  <c r="D38" i="46"/>
  <c r="D69" i="66"/>
  <c r="D54" i="42"/>
  <c r="D340" i="69"/>
  <c r="D117" i="56"/>
  <c r="F337" i="69"/>
  <c r="F114" i="56"/>
  <c r="D80" i="68"/>
  <c r="D89" i="42"/>
  <c r="C68" i="72"/>
  <c r="C168" i="42"/>
  <c r="D142" i="71"/>
  <c r="D152" i="46"/>
  <c r="C143" i="70"/>
  <c r="C131" i="46"/>
  <c r="D67" i="48"/>
  <c r="D66" i="44"/>
  <c r="E23" i="25"/>
  <c r="E23" i="28" s="1"/>
  <c r="F7" i="13"/>
  <c r="F7" i="16" s="1"/>
  <c r="F7" i="10"/>
  <c r="Q3" i="7"/>
  <c r="Q4" i="14"/>
  <c r="Q4" i="17" s="1"/>
  <c r="C121" i="67"/>
  <c r="C140" i="67" s="1"/>
  <c r="C141" i="67"/>
  <c r="D147" i="48"/>
  <c r="D146" i="44"/>
  <c r="C134" i="56"/>
  <c r="D199" i="64"/>
  <c r="D198" i="64" s="1"/>
  <c r="D8" i="51"/>
  <c r="D7" i="48"/>
  <c r="C102" i="56"/>
  <c r="D86" i="48"/>
  <c r="D85" i="44"/>
  <c r="C129" i="49"/>
  <c r="C129" i="46"/>
  <c r="C128" i="45"/>
  <c r="C128" i="46" s="1"/>
  <c r="D179" i="66"/>
  <c r="D178" i="66" s="1"/>
  <c r="D48" i="51"/>
  <c r="D47" i="48"/>
  <c r="D18" i="13"/>
  <c r="D18" i="16" s="1"/>
  <c r="D18" i="10"/>
  <c r="D449" i="64"/>
  <c r="D4" i="60"/>
  <c r="D4" i="63"/>
  <c r="D512" i="64"/>
  <c r="E142" i="71"/>
  <c r="E152" i="46"/>
  <c r="F5" i="13"/>
  <c r="F5" i="16" s="1"/>
  <c r="F5" i="10"/>
  <c r="C86" i="51"/>
  <c r="C219" i="68"/>
  <c r="C218" i="68" s="1"/>
  <c r="C85" i="48"/>
  <c r="F150" i="67"/>
  <c r="F76" i="46"/>
  <c r="G146" i="69"/>
  <c r="G115" i="46"/>
  <c r="F146" i="65"/>
  <c r="F34" i="46"/>
  <c r="H20" i="12"/>
  <c r="H20" i="15" s="1"/>
  <c r="I24" i="12"/>
  <c r="I24" i="15" s="1"/>
  <c r="D150" i="66"/>
  <c r="D57" i="46"/>
  <c r="E342" i="69"/>
  <c r="E119" i="56"/>
  <c r="C145" i="70"/>
  <c r="C133" i="46"/>
  <c r="O29" i="12"/>
  <c r="O29" i="15" s="1"/>
  <c r="C18" i="25"/>
  <c r="C18" i="28" s="1"/>
  <c r="E45" i="46"/>
  <c r="C111" i="56"/>
  <c r="C105" i="55"/>
  <c r="F6" i="13"/>
  <c r="F6" i="16" s="1"/>
  <c r="F6" i="10"/>
  <c r="E24" i="14"/>
  <c r="E24" i="17" s="1"/>
  <c r="D141" i="66"/>
  <c r="D121" i="66"/>
  <c r="D140" i="66" s="1"/>
  <c r="C179" i="65"/>
  <c r="C178" i="65" s="1"/>
  <c r="C28" i="48"/>
  <c r="C29" i="51"/>
  <c r="C29" i="49"/>
  <c r="C29" i="46"/>
  <c r="C28" i="45"/>
  <c r="C28" i="46" s="1"/>
  <c r="C121" i="70"/>
  <c r="C140" i="70" s="1"/>
  <c r="C141" i="70"/>
  <c r="F336" i="69"/>
  <c r="F113" i="56"/>
  <c r="D180" i="68"/>
  <c r="D95" i="46"/>
  <c r="G150" i="69"/>
  <c r="G119" i="46"/>
  <c r="G146" i="67"/>
  <c r="G72" i="46"/>
  <c r="E145" i="69"/>
  <c r="E114" i="46"/>
  <c r="D145" i="69"/>
  <c r="D114" i="46"/>
  <c r="D335" i="69"/>
  <c r="D112" i="56"/>
  <c r="E150" i="66"/>
  <c r="E57" i="46"/>
  <c r="D184" i="68"/>
  <c r="D99" i="46"/>
  <c r="C338" i="65"/>
  <c r="C34" i="56"/>
  <c r="D69" i="67"/>
  <c r="D73" i="42"/>
  <c r="G146" i="66"/>
  <c r="G53" i="46"/>
  <c r="D146" i="65"/>
  <c r="D34" i="46"/>
  <c r="D338" i="66"/>
  <c r="D146" i="71"/>
  <c r="D156" i="46"/>
  <c r="D70" i="71"/>
  <c r="D154" i="42"/>
  <c r="G146" i="70"/>
  <c r="G134" i="46"/>
  <c r="D68" i="67"/>
  <c r="D70" i="42"/>
  <c r="C174" i="68"/>
  <c r="C89" i="46"/>
  <c r="E146" i="65"/>
  <c r="E34" i="46"/>
  <c r="E138" i="66"/>
  <c r="C334" i="69"/>
  <c r="C309" i="69"/>
  <c r="D129" i="49"/>
  <c r="D129" i="46"/>
  <c r="D128" i="45"/>
  <c r="D128" i="46" s="1"/>
  <c r="C121" i="65"/>
  <c r="C140" i="65" s="1"/>
  <c r="C141" i="65"/>
  <c r="C86" i="49"/>
  <c r="C86" i="46"/>
  <c r="C85" i="45"/>
  <c r="C85" i="46" s="1"/>
  <c r="O27" i="7"/>
  <c r="F23" i="14"/>
  <c r="F23" i="17" s="1"/>
  <c r="C328" i="71" l="1"/>
  <c r="C342" i="65"/>
  <c r="C138" i="56"/>
  <c r="V134" i="29"/>
  <c r="V133" i="29" s="1"/>
  <c r="C156" i="56"/>
  <c r="C342" i="70"/>
  <c r="D53" i="56"/>
  <c r="C15" i="10"/>
  <c r="D383" i="64"/>
  <c r="D344" i="67"/>
  <c r="D78" i="56"/>
  <c r="C442" i="69"/>
  <c r="C120" i="56"/>
  <c r="E20" i="56"/>
  <c r="C105" i="62"/>
  <c r="D22" i="56"/>
  <c r="C38" i="56"/>
  <c r="C343" i="69"/>
  <c r="C385" i="69"/>
  <c r="E381" i="64"/>
  <c r="Q29" i="12"/>
  <c r="Q29" i="15" s="1"/>
  <c r="F21" i="14"/>
  <c r="F21" i="17" s="1"/>
  <c r="F22" i="14"/>
  <c r="F22" i="17" s="1"/>
  <c r="F23" i="13"/>
  <c r="F23" i="16" s="1"/>
  <c r="F23" i="10"/>
  <c r="C364" i="68"/>
  <c r="D66" i="48"/>
  <c r="D179" i="67"/>
  <c r="D178" i="67" s="1"/>
  <c r="D67" i="51"/>
  <c r="C17" i="14"/>
  <c r="C17" i="17" s="1"/>
  <c r="H146" i="67"/>
  <c r="H72" i="46"/>
  <c r="E69" i="69"/>
  <c r="E116" i="42"/>
  <c r="G146" i="71"/>
  <c r="G156" i="46"/>
  <c r="D79" i="68"/>
  <c r="D88" i="42"/>
  <c r="I146" i="66"/>
  <c r="I53" i="46"/>
  <c r="I150" i="69"/>
  <c r="I119" i="46"/>
  <c r="H176" i="68"/>
  <c r="H91" i="46"/>
  <c r="D145" i="67"/>
  <c r="D71" i="46"/>
  <c r="I163" i="64"/>
  <c r="I14" i="46"/>
  <c r="C70" i="70"/>
  <c r="C136" i="42"/>
  <c r="D294" i="70"/>
  <c r="G146" i="65"/>
  <c r="G34" i="46"/>
  <c r="S10" i="14"/>
  <c r="S10" i="17" s="1"/>
  <c r="D175" i="68"/>
  <c r="D90" i="46"/>
  <c r="I19" i="12"/>
  <c r="I19" i="15" s="1"/>
  <c r="I17" i="7"/>
  <c r="C24" i="13"/>
  <c r="C24" i="16" s="1"/>
  <c r="C24" i="10"/>
  <c r="C236" i="67"/>
  <c r="C235" i="67" s="1"/>
  <c r="C66" i="51"/>
  <c r="C66" i="49"/>
  <c r="C67" i="52"/>
  <c r="C198" i="67"/>
  <c r="C197" i="67" s="1"/>
  <c r="D86" i="49"/>
  <c r="D86" i="46"/>
  <c r="D85" i="45"/>
  <c r="D85" i="46" s="1"/>
  <c r="E53" i="56"/>
  <c r="F138" i="70"/>
  <c r="C146" i="49"/>
  <c r="C147" i="52"/>
  <c r="C191" i="71"/>
  <c r="C190" i="71" s="1"/>
  <c r="E28" i="23"/>
  <c r="E28" i="26" s="1"/>
  <c r="D7" i="23"/>
  <c r="D7" i="26" s="1"/>
  <c r="C328" i="72"/>
  <c r="C153" i="6"/>
  <c r="C129" i="6"/>
  <c r="F168" i="68"/>
  <c r="E330" i="71"/>
  <c r="E158" i="56"/>
  <c r="F102" i="69"/>
  <c r="P29" i="12"/>
  <c r="P29" i="15" s="1"/>
  <c r="P27" i="7"/>
  <c r="H68" i="69"/>
  <c r="H113" i="42"/>
  <c r="C69" i="70"/>
  <c r="C135" i="42"/>
  <c r="D16" i="10"/>
  <c r="D15" i="9"/>
  <c r="D16" i="13"/>
  <c r="E67" i="66"/>
  <c r="E50" i="42"/>
  <c r="F150" i="70"/>
  <c r="F138" i="46"/>
  <c r="C294" i="67"/>
  <c r="C294" i="65"/>
  <c r="F167" i="64"/>
  <c r="F18" i="46"/>
  <c r="E67" i="69"/>
  <c r="E112" i="42"/>
  <c r="C13" i="56"/>
  <c r="H146" i="66"/>
  <c r="H53" i="46"/>
  <c r="E28" i="24"/>
  <c r="E28" i="27" s="1"/>
  <c r="E28" i="21"/>
  <c r="E18" i="25"/>
  <c r="E18" i="28" s="1"/>
  <c r="C105" i="56"/>
  <c r="D236" i="66"/>
  <c r="D235" i="66" s="1"/>
  <c r="D47" i="51"/>
  <c r="E8" i="24"/>
  <c r="E8" i="27" s="1"/>
  <c r="C262" i="64"/>
  <c r="C261" i="64" s="1"/>
  <c r="C7" i="51"/>
  <c r="D22" i="14"/>
  <c r="D22" i="17" s="1"/>
  <c r="D171" i="68"/>
  <c r="D146" i="68"/>
  <c r="D170" i="68" s="1"/>
  <c r="E338" i="66"/>
  <c r="C76" i="56"/>
  <c r="D23" i="25"/>
  <c r="D23" i="28" s="1"/>
  <c r="G142" i="72"/>
  <c r="G170" i="46"/>
  <c r="E126" i="56"/>
  <c r="E11" i="23"/>
  <c r="E11" i="26" s="1"/>
  <c r="G143" i="69"/>
  <c r="G112" i="46"/>
  <c r="C143" i="67"/>
  <c r="C69" i="46"/>
  <c r="H146" i="65"/>
  <c r="H34" i="46"/>
  <c r="I146" i="65"/>
  <c r="I34" i="46"/>
  <c r="G336" i="69"/>
  <c r="G113" i="56"/>
  <c r="E186" i="68"/>
  <c r="E101" i="46"/>
  <c r="D144" i="69"/>
  <c r="D113" i="46"/>
  <c r="D143" i="67"/>
  <c r="D69" i="46"/>
  <c r="C282" i="72"/>
  <c r="H150" i="69"/>
  <c r="H119" i="46"/>
  <c r="D173" i="68"/>
  <c r="D88" i="46"/>
  <c r="C243" i="68"/>
  <c r="C242" i="68" s="1"/>
  <c r="C86" i="52"/>
  <c r="C85" i="49"/>
  <c r="E5" i="24"/>
  <c r="E5" i="27" s="1"/>
  <c r="E371" i="64"/>
  <c r="E10" i="56"/>
  <c r="E18" i="21"/>
  <c r="C198" i="65"/>
  <c r="C197" i="65" s="1"/>
  <c r="C29" i="52"/>
  <c r="C28" i="49"/>
  <c r="D19" i="14"/>
  <c r="D19" i="17" s="1"/>
  <c r="D17" i="11"/>
  <c r="D99" i="6"/>
  <c r="C227" i="71"/>
  <c r="C226" i="71" s="1"/>
  <c r="C146" i="51"/>
  <c r="D147" i="49"/>
  <c r="D147" i="46"/>
  <c r="D146" i="45"/>
  <c r="D146" i="46" s="1"/>
  <c r="C342" i="67"/>
  <c r="C105" i="57"/>
  <c r="D165" i="49"/>
  <c r="D165" i="46"/>
  <c r="D164" i="45"/>
  <c r="D164" i="46" s="1"/>
  <c r="E110" i="48"/>
  <c r="E109" i="44"/>
  <c r="C347" i="69"/>
  <c r="D118" i="72"/>
  <c r="D136" i="72" s="1"/>
  <c r="D137" i="72"/>
  <c r="F107" i="46"/>
  <c r="G180" i="68"/>
  <c r="G95" i="46"/>
  <c r="C374" i="64"/>
  <c r="E23" i="13"/>
  <c r="E23" i="16" s="1"/>
  <c r="E23" i="10"/>
  <c r="E26" i="13"/>
  <c r="E26" i="16" s="1"/>
  <c r="E26" i="10"/>
  <c r="D137" i="71"/>
  <c r="D118" i="71"/>
  <c r="D136" i="71" s="1"/>
  <c r="J26" i="12"/>
  <c r="J26" i="15" s="1"/>
  <c r="D67" i="67"/>
  <c r="D69" i="42"/>
  <c r="D341" i="65"/>
  <c r="D37" i="56"/>
  <c r="S11" i="14"/>
  <c r="S11" i="17" s="1"/>
  <c r="F145" i="69"/>
  <c r="F114" i="46"/>
  <c r="I142" i="71"/>
  <c r="I152" i="46"/>
  <c r="G176" i="68"/>
  <c r="G91" i="46"/>
  <c r="G163" i="64"/>
  <c r="G14" i="46"/>
  <c r="D323" i="71"/>
  <c r="D151" i="56"/>
  <c r="F150" i="66"/>
  <c r="F57" i="46"/>
  <c r="I146" i="67"/>
  <c r="I72" i="46"/>
  <c r="C282" i="71"/>
  <c r="G10" i="13"/>
  <c r="G10" i="16" s="1"/>
  <c r="G10" i="10"/>
  <c r="D86" i="51"/>
  <c r="D85" i="48"/>
  <c r="D219" i="68"/>
  <c r="D218" i="68" s="1"/>
  <c r="D262" i="64"/>
  <c r="D261" i="64" s="1"/>
  <c r="D7" i="51"/>
  <c r="C15" i="12"/>
  <c r="C15" i="15" s="1"/>
  <c r="C16" i="15"/>
  <c r="C164" i="49"/>
  <c r="C165" i="52"/>
  <c r="C191" i="72"/>
  <c r="C190" i="72" s="1"/>
  <c r="C128" i="51"/>
  <c r="C236" i="70"/>
  <c r="C235" i="70" s="1"/>
  <c r="F138" i="69"/>
  <c r="F70" i="69"/>
  <c r="F117" i="42"/>
  <c r="C375" i="64"/>
  <c r="C14" i="56"/>
  <c r="D7" i="49"/>
  <c r="D8" i="52"/>
  <c r="D220" i="64"/>
  <c r="D219" i="64" s="1"/>
  <c r="C326" i="64"/>
  <c r="E5" i="56"/>
  <c r="E5" i="21"/>
  <c r="F23" i="23"/>
  <c r="F23" i="26" s="1"/>
  <c r="C141" i="71"/>
  <c r="C151" i="46"/>
  <c r="H142" i="71"/>
  <c r="H152" i="46"/>
  <c r="C67" i="72"/>
  <c r="C167" i="42"/>
  <c r="H142" i="72"/>
  <c r="H170" i="46"/>
  <c r="C336" i="65"/>
  <c r="C32" i="56"/>
  <c r="D326" i="64"/>
  <c r="C294" i="70"/>
  <c r="C173" i="68"/>
  <c r="C88" i="46"/>
  <c r="H338" i="69"/>
  <c r="H115" i="56"/>
  <c r="E144" i="69"/>
  <c r="E113" i="46"/>
  <c r="D198" i="70"/>
  <c r="D197" i="70" s="1"/>
  <c r="D129" i="52"/>
  <c r="D128" i="49"/>
  <c r="D23" i="24"/>
  <c r="D23" i="27" s="1"/>
  <c r="D23" i="21"/>
  <c r="C337" i="65"/>
  <c r="C33" i="56"/>
  <c r="E19" i="14"/>
  <c r="E19" i="17" s="1"/>
  <c r="E17" i="11"/>
  <c r="D29" i="49"/>
  <c r="D29" i="46"/>
  <c r="D28" i="45"/>
  <c r="D28" i="46" s="1"/>
  <c r="C48" i="59"/>
  <c r="C47" i="55"/>
  <c r="C48" i="56"/>
  <c r="C220" i="64"/>
  <c r="C219" i="64" s="1"/>
  <c r="C8" i="52"/>
  <c r="C7" i="49"/>
  <c r="D35" i="56"/>
  <c r="C105" i="59"/>
  <c r="F45" i="46"/>
  <c r="E18" i="24"/>
  <c r="E18" i="27" s="1"/>
  <c r="F146" i="72"/>
  <c r="F174" i="46"/>
  <c r="I146" i="70"/>
  <c r="I134" i="46"/>
  <c r="E68" i="66"/>
  <c r="E51" i="42"/>
  <c r="I180" i="68"/>
  <c r="I95" i="46"/>
  <c r="E8" i="23"/>
  <c r="E8" i="26" s="1"/>
  <c r="I142" i="72"/>
  <c r="I170" i="46"/>
  <c r="D70" i="65"/>
  <c r="D36" i="42"/>
  <c r="C144" i="70"/>
  <c r="C132" i="46"/>
  <c r="D143" i="66"/>
  <c r="D50" i="46"/>
  <c r="E134" i="56"/>
  <c r="D145" i="66"/>
  <c r="D52" i="46"/>
  <c r="G142" i="71"/>
  <c r="G152" i="46"/>
  <c r="H150" i="67"/>
  <c r="H76" i="46"/>
  <c r="C139" i="71"/>
  <c r="C149" i="46"/>
  <c r="C328" i="69"/>
  <c r="F26" i="46"/>
  <c r="C198" i="70"/>
  <c r="C197" i="70" s="1"/>
  <c r="C129" i="52"/>
  <c r="C128" i="49"/>
  <c r="D173" i="71"/>
  <c r="D172" i="71" s="1"/>
  <c r="D147" i="51"/>
  <c r="D146" i="48"/>
  <c r="D121" i="65"/>
  <c r="D140" i="65" s="1"/>
  <c r="D141" i="65"/>
  <c r="C333" i="66"/>
  <c r="C313" i="66"/>
  <c r="C332" i="66" s="1"/>
  <c r="D128" i="51"/>
  <c r="D236" i="70"/>
  <c r="D235" i="70" s="1"/>
  <c r="E30" i="13"/>
  <c r="E30" i="16" s="1"/>
  <c r="E30" i="10"/>
  <c r="C255" i="66"/>
  <c r="C254" i="66" s="1"/>
  <c r="C47" i="52"/>
  <c r="I113" i="42"/>
  <c r="D339" i="65"/>
  <c r="D67" i="49"/>
  <c r="D67" i="46"/>
  <c r="D66" i="45"/>
  <c r="D66" i="46" s="1"/>
  <c r="F138" i="66"/>
  <c r="I176" i="68"/>
  <c r="I91" i="46"/>
  <c r="D15" i="8"/>
  <c r="D16" i="12"/>
  <c r="D198" i="66"/>
  <c r="D197" i="66" s="1"/>
  <c r="D48" i="52"/>
  <c r="D47" i="49"/>
  <c r="C366" i="69"/>
  <c r="C105" i="58"/>
  <c r="C105" i="61"/>
  <c r="C423" i="69"/>
  <c r="H180" i="68"/>
  <c r="H95" i="46"/>
  <c r="F146" i="71"/>
  <c r="F156" i="46"/>
  <c r="I146" i="69"/>
  <c r="I115" i="46"/>
  <c r="H146" i="69"/>
  <c r="H115" i="46"/>
  <c r="H167" i="64"/>
  <c r="H18" i="46"/>
  <c r="D342" i="65"/>
  <c r="D38" i="56"/>
  <c r="D294" i="66"/>
  <c r="D21" i="14"/>
  <c r="D21" i="17" s="1"/>
  <c r="F138" i="65"/>
  <c r="D27" i="18"/>
  <c r="C236" i="65"/>
  <c r="C235" i="65" s="1"/>
  <c r="C28" i="51"/>
  <c r="F24" i="14"/>
  <c r="F24" i="17" s="1"/>
  <c r="H19" i="12"/>
  <c r="H19" i="15" s="1"/>
  <c r="H17" i="7"/>
  <c r="C291" i="68"/>
  <c r="C290" i="68" s="1"/>
  <c r="C85" i="51"/>
  <c r="C17" i="18"/>
  <c r="D179" i="65"/>
  <c r="D178" i="65" s="1"/>
  <c r="D29" i="51"/>
  <c r="D28" i="48"/>
  <c r="C48" i="58"/>
  <c r="C47" i="54"/>
  <c r="C16" i="16"/>
  <c r="C15" i="13"/>
  <c r="C15" i="16" s="1"/>
  <c r="E21" i="14"/>
  <c r="E21" i="17" s="1"/>
  <c r="D164" i="48"/>
  <c r="D173" i="72"/>
  <c r="D172" i="72" s="1"/>
  <c r="D165" i="51"/>
  <c r="C164" i="51"/>
  <c r="C227" i="72"/>
  <c r="C226" i="72" s="1"/>
  <c r="F126" i="46"/>
  <c r="D26" i="13"/>
  <c r="D26" i="16" s="1"/>
  <c r="D26" i="10"/>
  <c r="I68" i="69"/>
  <c r="C174" i="56"/>
  <c r="D141" i="67"/>
  <c r="D121" i="67"/>
  <c r="D140" i="67" s="1"/>
  <c r="F83" i="46"/>
  <c r="E11" i="24"/>
  <c r="E11" i="27" s="1"/>
  <c r="C26" i="23"/>
  <c r="C26" i="26" s="1"/>
  <c r="Q27" i="7"/>
  <c r="G23" i="14"/>
  <c r="G23" i="17" s="1"/>
  <c r="G24" i="14"/>
  <c r="G24" i="17" s="1"/>
  <c r="C20" i="23"/>
  <c r="C20" i="26" s="1"/>
  <c r="U23" i="12" l="1"/>
  <c r="U23" i="15" s="1"/>
  <c r="C17" i="56"/>
  <c r="D36" i="56"/>
  <c r="D340" i="65"/>
  <c r="E338" i="70"/>
  <c r="D30" i="25"/>
  <c r="D30" i="28" s="1"/>
  <c r="D30" i="23"/>
  <c r="D30" i="26" s="1"/>
  <c r="D30" i="21"/>
  <c r="D121" i="56"/>
  <c r="D344" i="69"/>
  <c r="C378" i="64"/>
  <c r="E11" i="21"/>
  <c r="C15" i="56"/>
  <c r="C105" i="60"/>
  <c r="C26" i="21"/>
  <c r="C105" i="63"/>
  <c r="G19" i="14"/>
  <c r="G19" i="17" s="1"/>
  <c r="C404" i="69"/>
  <c r="D338" i="67"/>
  <c r="G20" i="14"/>
  <c r="G20" i="17" s="1"/>
  <c r="G22" i="14"/>
  <c r="G22" i="17" s="1"/>
  <c r="D111" i="56"/>
  <c r="D282" i="72"/>
  <c r="J20" i="12"/>
  <c r="J20" i="15" s="1"/>
  <c r="I336" i="69"/>
  <c r="I113" i="56"/>
  <c r="H150" i="65"/>
  <c r="H38" i="46"/>
  <c r="H337" i="69"/>
  <c r="H114" i="56"/>
  <c r="E8" i="25"/>
  <c r="E8" i="28" s="1"/>
  <c r="F335" i="69"/>
  <c r="F112" i="56"/>
  <c r="G146" i="72"/>
  <c r="G174" i="46"/>
  <c r="D324" i="71"/>
  <c r="D152" i="56"/>
  <c r="C422" i="68"/>
  <c r="C95" i="56"/>
  <c r="D294" i="65"/>
  <c r="D322" i="72"/>
  <c r="D168" i="56"/>
  <c r="C77" i="64"/>
  <c r="C12" i="42"/>
  <c r="D68" i="71"/>
  <c r="D150" i="42"/>
  <c r="D15" i="12"/>
  <c r="D15" i="15" s="1"/>
  <c r="D16" i="15"/>
  <c r="D7" i="25"/>
  <c r="D7" i="28" s="1"/>
  <c r="D4" i="22"/>
  <c r="E17" i="14"/>
  <c r="E17" i="17" s="1"/>
  <c r="C129" i="58"/>
  <c r="C128" i="54"/>
  <c r="D309" i="69"/>
  <c r="F20" i="14"/>
  <c r="F20" i="17" s="1"/>
  <c r="C255" i="65"/>
  <c r="C254" i="65" s="1"/>
  <c r="C28" i="52"/>
  <c r="E8" i="21"/>
  <c r="C29" i="58"/>
  <c r="C28" i="54"/>
  <c r="C67" i="58"/>
  <c r="C66" i="54"/>
  <c r="C86" i="59"/>
  <c r="C85" i="55"/>
  <c r="C86" i="56"/>
  <c r="F5" i="46"/>
  <c r="C313" i="67"/>
  <c r="C332" i="67" s="1"/>
  <c r="C333" i="67"/>
  <c r="E110" i="49"/>
  <c r="E109" i="45"/>
  <c r="E109" i="46" s="1"/>
  <c r="E110" i="46"/>
  <c r="C141" i="72"/>
  <c r="C169" i="46"/>
  <c r="C79" i="64"/>
  <c r="C16" i="42"/>
  <c r="D294" i="67"/>
  <c r="F144" i="69"/>
  <c r="F113" i="46"/>
  <c r="E9" i="23"/>
  <c r="E9" i="26" s="1"/>
  <c r="H336" i="69"/>
  <c r="H113" i="56"/>
  <c r="G184" i="68"/>
  <c r="G99" i="46"/>
  <c r="C82" i="68"/>
  <c r="C93" i="42"/>
  <c r="H150" i="70"/>
  <c r="H138" i="46"/>
  <c r="K26" i="12"/>
  <c r="K26" i="15" s="1"/>
  <c r="C15" i="20"/>
  <c r="C16" i="24"/>
  <c r="G167" i="64"/>
  <c r="G18" i="46"/>
  <c r="J21" i="12"/>
  <c r="J21" i="15" s="1"/>
  <c r="H146" i="70"/>
  <c r="H134" i="46"/>
  <c r="D164" i="51"/>
  <c r="D227" i="72"/>
  <c r="D226" i="72" s="1"/>
  <c r="C47" i="58"/>
  <c r="C48" i="61"/>
  <c r="C371" i="66"/>
  <c r="C370" i="66" s="1"/>
  <c r="D48" i="58"/>
  <c r="D47" i="54"/>
  <c r="C8" i="59"/>
  <c r="C7" i="55"/>
  <c r="C8" i="56"/>
  <c r="C255" i="70"/>
  <c r="C254" i="70" s="1"/>
  <c r="C128" i="52"/>
  <c r="C283" i="64"/>
  <c r="C282" i="64" s="1"/>
  <c r="C7" i="52"/>
  <c r="E338" i="67"/>
  <c r="E72" i="56"/>
  <c r="C147" i="58"/>
  <c r="C146" i="54"/>
  <c r="E179" i="69"/>
  <c r="E178" i="69" s="1"/>
  <c r="E109" i="48"/>
  <c r="E110" i="51"/>
  <c r="C315" i="68"/>
  <c r="C314" i="68" s="1"/>
  <c r="C85" i="52"/>
  <c r="C165" i="58"/>
  <c r="C164" i="54"/>
  <c r="F26" i="13"/>
  <c r="F26" i="16" s="1"/>
  <c r="F26" i="10"/>
  <c r="C388" i="68"/>
  <c r="C412" i="68" s="1"/>
  <c r="C413" i="68"/>
  <c r="F154" i="64"/>
  <c r="E141" i="69"/>
  <c r="E121" i="69"/>
  <c r="E140" i="69" s="1"/>
  <c r="G107" i="46"/>
  <c r="C376" i="64"/>
  <c r="D324" i="72"/>
  <c r="D170" i="56"/>
  <c r="D144" i="66"/>
  <c r="D51" i="46"/>
  <c r="C129" i="59"/>
  <c r="C129" i="56"/>
  <c r="C128" i="55"/>
  <c r="D146" i="51"/>
  <c r="D227" i="71"/>
  <c r="D226" i="71" s="1"/>
  <c r="I184" i="68"/>
  <c r="I99" i="46"/>
  <c r="F8" i="13"/>
  <c r="F8" i="16" s="1"/>
  <c r="F8" i="10"/>
  <c r="I143" i="69"/>
  <c r="I112" i="46"/>
  <c r="H150" i="66"/>
  <c r="H57" i="46"/>
  <c r="J24" i="12"/>
  <c r="J24" i="15" s="1"/>
  <c r="C377" i="64"/>
  <c r="C16" i="56"/>
  <c r="D141" i="71"/>
  <c r="D151" i="46"/>
  <c r="E68" i="67"/>
  <c r="E70" i="42"/>
  <c r="C337" i="67"/>
  <c r="C71" i="56"/>
  <c r="T11" i="14"/>
  <c r="T11" i="17" s="1"/>
  <c r="I146" i="71"/>
  <c r="I156" i="46"/>
  <c r="C347" i="64"/>
  <c r="C369" i="64"/>
  <c r="C461" i="69"/>
  <c r="D191" i="71"/>
  <c r="D190" i="71" s="1"/>
  <c r="D147" i="52"/>
  <c r="D146" i="49"/>
  <c r="D129" i="6"/>
  <c r="D153" i="6"/>
  <c r="D17" i="14"/>
  <c r="D17" i="17" s="1"/>
  <c r="E18" i="23"/>
  <c r="E18" i="26" s="1"/>
  <c r="D22" i="13"/>
  <c r="D22" i="16" s="1"/>
  <c r="D22" i="10"/>
  <c r="E330" i="67"/>
  <c r="E330" i="70"/>
  <c r="C165" i="59"/>
  <c r="C165" i="56"/>
  <c r="C164" i="55"/>
  <c r="G138" i="69"/>
  <c r="D134" i="56"/>
  <c r="D236" i="67"/>
  <c r="D235" i="67" s="1"/>
  <c r="D66" i="51"/>
  <c r="E143" i="66"/>
  <c r="E50" i="46"/>
  <c r="G150" i="66"/>
  <c r="G57" i="46"/>
  <c r="E330" i="65"/>
  <c r="E26" i="56"/>
  <c r="E6" i="23"/>
  <c r="E6" i="26" s="1"/>
  <c r="D70" i="72"/>
  <c r="D172" i="42"/>
  <c r="I146" i="72"/>
  <c r="I174" i="46"/>
  <c r="D69" i="72"/>
  <c r="D171" i="42"/>
  <c r="F23" i="25"/>
  <c r="F23" i="28" s="1"/>
  <c r="G150" i="65"/>
  <c r="G38" i="46"/>
  <c r="S9" i="14"/>
  <c r="S9" i="17" s="1"/>
  <c r="C47" i="56"/>
  <c r="D8" i="58"/>
  <c r="D7" i="54"/>
  <c r="D129" i="59"/>
  <c r="D128" i="55"/>
  <c r="D129" i="56"/>
  <c r="C29" i="59"/>
  <c r="C28" i="55"/>
  <c r="C29" i="56"/>
  <c r="C147" i="59"/>
  <c r="C146" i="55"/>
  <c r="C147" i="56"/>
  <c r="C319" i="72"/>
  <c r="C300" i="72"/>
  <c r="C318" i="72" s="1"/>
  <c r="D8" i="59"/>
  <c r="D7" i="55"/>
  <c r="D8" i="56"/>
  <c r="D91" i="56"/>
  <c r="D15" i="13"/>
  <c r="D15" i="16" s="1"/>
  <c r="D16" i="16"/>
  <c r="D243" i="68"/>
  <c r="D242" i="68" s="1"/>
  <c r="D86" i="52"/>
  <c r="D85" i="49"/>
  <c r="D338" i="70"/>
  <c r="D18" i="23"/>
  <c r="D18" i="26" s="1"/>
  <c r="D129" i="58"/>
  <c r="D128" i="54"/>
  <c r="C86" i="58"/>
  <c r="C85" i="54"/>
  <c r="D67" i="65"/>
  <c r="D31" i="42"/>
  <c r="D255" i="66"/>
  <c r="D254" i="66" s="1"/>
  <c r="D47" i="52"/>
  <c r="D343" i="69"/>
  <c r="D120" i="56"/>
  <c r="C379" i="64"/>
  <c r="C18" i="56"/>
  <c r="D68" i="65"/>
  <c r="D32" i="42"/>
  <c r="D321" i="71"/>
  <c r="D149" i="56"/>
  <c r="C16" i="21"/>
  <c r="J22" i="12"/>
  <c r="J22" i="15" s="1"/>
  <c r="T10" i="14"/>
  <c r="T10" i="17" s="1"/>
  <c r="C140" i="71"/>
  <c r="C150" i="46"/>
  <c r="H146" i="72"/>
  <c r="H174" i="46"/>
  <c r="C48" i="62"/>
  <c r="C47" i="59"/>
  <c r="C390" i="66"/>
  <c r="C389" i="66" s="1"/>
  <c r="C22" i="13"/>
  <c r="C22" i="16" s="1"/>
  <c r="C22" i="10"/>
  <c r="D313" i="70"/>
  <c r="D332" i="70" s="1"/>
  <c r="D333" i="70"/>
  <c r="D283" i="64"/>
  <c r="D282" i="64" s="1"/>
  <c r="D7" i="52"/>
  <c r="C245" i="72"/>
  <c r="C244" i="72" s="1"/>
  <c r="C164" i="52"/>
  <c r="D291" i="68"/>
  <c r="D290" i="68" s="1"/>
  <c r="D85" i="51"/>
  <c r="E6" i="24"/>
  <c r="E6" i="27" s="1"/>
  <c r="C313" i="65"/>
  <c r="C332" i="65" s="1"/>
  <c r="C333" i="65"/>
  <c r="E64" i="56"/>
  <c r="D72" i="56"/>
  <c r="D21" i="13"/>
  <c r="D21" i="16" s="1"/>
  <c r="D21" i="10"/>
  <c r="C21" i="13"/>
  <c r="C21" i="16" s="1"/>
  <c r="C21" i="10"/>
  <c r="C300" i="71"/>
  <c r="C318" i="71" s="1"/>
  <c r="C319" i="71"/>
  <c r="D347" i="64"/>
  <c r="D368" i="64" s="1"/>
  <c r="D369" i="64"/>
  <c r="D418" i="68"/>
  <c r="D15" i="10"/>
  <c r="F110" i="48"/>
  <c r="F109" i="44"/>
  <c r="E5" i="23"/>
  <c r="E5" i="26" s="1"/>
  <c r="C337" i="66"/>
  <c r="C52" i="56"/>
  <c r="D364" i="68"/>
  <c r="H143" i="69"/>
  <c r="H112" i="46"/>
  <c r="D419" i="68"/>
  <c r="D92" i="56"/>
  <c r="H163" i="64"/>
  <c r="H14" i="46"/>
  <c r="D174" i="68"/>
  <c r="D89" i="46"/>
  <c r="D142" i="69"/>
  <c r="D111" i="46"/>
  <c r="E11" i="25"/>
  <c r="E11" i="28" s="1"/>
  <c r="D69" i="70"/>
  <c r="D135" i="42"/>
  <c r="H146" i="71"/>
  <c r="H156" i="46"/>
  <c r="C90" i="56"/>
  <c r="D68" i="70"/>
  <c r="D132" i="42"/>
  <c r="F69" i="69"/>
  <c r="F116" i="42"/>
  <c r="D236" i="65"/>
  <c r="D235" i="65" s="1"/>
  <c r="D28" i="51"/>
  <c r="D20" i="13"/>
  <c r="D20" i="16" s="1"/>
  <c r="D20" i="10"/>
  <c r="D198" i="65"/>
  <c r="D197" i="65" s="1"/>
  <c r="D29" i="52"/>
  <c r="D28" i="49"/>
  <c r="C8" i="58"/>
  <c r="C7" i="54"/>
  <c r="E366" i="64"/>
  <c r="E31" i="13"/>
  <c r="E31" i="16" s="1"/>
  <c r="E31" i="10"/>
  <c r="C20" i="24"/>
  <c r="C20" i="27" s="1"/>
  <c r="C20" i="21"/>
  <c r="E9" i="24"/>
  <c r="E9" i="27" s="1"/>
  <c r="E9" i="21"/>
  <c r="D18" i="24"/>
  <c r="D18" i="27" s="1"/>
  <c r="D18" i="21"/>
  <c r="C255" i="67"/>
  <c r="C254" i="67" s="1"/>
  <c r="C66" i="52"/>
  <c r="D48" i="59"/>
  <c r="D47" i="55"/>
  <c r="D48" i="56"/>
  <c r="C50" i="56"/>
  <c r="E83" i="56"/>
  <c r="D10" i="56"/>
  <c r="E28" i="25"/>
  <c r="E28" i="28" s="1"/>
  <c r="G145" i="69"/>
  <c r="G114" i="46"/>
  <c r="C373" i="64"/>
  <c r="C12" i="56"/>
  <c r="D67" i="52"/>
  <c r="D66" i="49"/>
  <c r="D198" i="67"/>
  <c r="D197" i="67" s="1"/>
  <c r="I337" i="69"/>
  <c r="I114" i="56"/>
  <c r="D322" i="71"/>
  <c r="D150" i="56"/>
  <c r="G150" i="67"/>
  <c r="G76" i="46"/>
  <c r="G150" i="70"/>
  <c r="G138" i="46"/>
  <c r="D144" i="67"/>
  <c r="D70" i="46"/>
  <c r="H184" i="68"/>
  <c r="H99" i="46"/>
  <c r="C426" i="68"/>
  <c r="D282" i="71"/>
  <c r="D323" i="72"/>
  <c r="D169" i="56"/>
  <c r="F342" i="69"/>
  <c r="F119" i="56"/>
  <c r="C313" i="70"/>
  <c r="C332" i="70" s="1"/>
  <c r="C333" i="70"/>
  <c r="C120" i="6"/>
  <c r="C136" i="6"/>
  <c r="C160" i="6"/>
  <c r="D255" i="70"/>
  <c r="D254" i="70" s="1"/>
  <c r="D128" i="52"/>
  <c r="D105" i="55"/>
  <c r="C417" i="68"/>
  <c r="D164" i="49"/>
  <c r="D165" i="52"/>
  <c r="D191" i="72"/>
  <c r="D190" i="72" s="1"/>
  <c r="C67" i="59"/>
  <c r="C66" i="55"/>
  <c r="C67" i="56"/>
  <c r="C245" i="71"/>
  <c r="C244" i="71" s="1"/>
  <c r="C146" i="52"/>
  <c r="D333" i="66"/>
  <c r="D313" i="66"/>
  <c r="D332" i="66" s="1"/>
  <c r="C335" i="66"/>
  <c r="D371" i="64"/>
  <c r="D17" i="18"/>
  <c r="C20" i="25"/>
  <c r="C20" i="28" s="1"/>
  <c r="C24" i="23"/>
  <c r="C24" i="26" s="1"/>
  <c r="E6" i="21" l="1"/>
  <c r="D422" i="68"/>
  <c r="C26" i="24"/>
  <c r="C26" i="27" s="1"/>
  <c r="D76" i="56"/>
  <c r="J113" i="42"/>
  <c r="C128" i="56"/>
  <c r="D95" i="56"/>
  <c r="E176" i="56"/>
  <c r="E30" i="23"/>
  <c r="E30" i="26" s="1"/>
  <c r="D328" i="72"/>
  <c r="E30" i="25"/>
  <c r="E30" i="28" s="1"/>
  <c r="D345" i="69"/>
  <c r="D122" i="56"/>
  <c r="D344" i="70"/>
  <c r="D140" i="56"/>
  <c r="E330" i="72"/>
  <c r="D342" i="67"/>
  <c r="C99" i="56"/>
  <c r="J68" i="69"/>
  <c r="D290" i="69"/>
  <c r="D328" i="69" s="1"/>
  <c r="D26" i="23"/>
  <c r="D26" i="26" s="1"/>
  <c r="D442" i="69"/>
  <c r="D128" i="56"/>
  <c r="C85" i="56"/>
  <c r="C335" i="70"/>
  <c r="H21" i="14"/>
  <c r="H21" i="17" s="1"/>
  <c r="H20" i="14"/>
  <c r="H20" i="17" s="1"/>
  <c r="C421" i="68"/>
  <c r="C94" i="56"/>
  <c r="J146" i="69"/>
  <c r="J115" i="46"/>
  <c r="D129" i="61"/>
  <c r="D128" i="58"/>
  <c r="D371" i="70"/>
  <c r="D370" i="70" s="1"/>
  <c r="D120" i="6"/>
  <c r="D160" i="6"/>
  <c r="D136" i="6"/>
  <c r="D146" i="52"/>
  <c r="D245" i="71"/>
  <c r="D244" i="71" s="1"/>
  <c r="C129" i="62"/>
  <c r="C128" i="59"/>
  <c r="C390" i="70"/>
  <c r="C389" i="70" s="1"/>
  <c r="C16" i="27"/>
  <c r="C15" i="24"/>
  <c r="C15" i="27" s="1"/>
  <c r="C371" i="70"/>
  <c r="C370" i="70" s="1"/>
  <c r="C129" i="61"/>
  <c r="C128" i="58"/>
  <c r="D333" i="67"/>
  <c r="D313" i="67"/>
  <c r="D332" i="67" s="1"/>
  <c r="F23" i="24"/>
  <c r="F23" i="27" s="1"/>
  <c r="F23" i="21"/>
  <c r="D68" i="72"/>
  <c r="D168" i="42"/>
  <c r="D140" i="71"/>
  <c r="D150" i="46"/>
  <c r="F75" i="64"/>
  <c r="F10" i="42"/>
  <c r="E145" i="66"/>
  <c r="E52" i="46"/>
  <c r="C321" i="71"/>
  <c r="C149" i="56"/>
  <c r="K21" i="12"/>
  <c r="K21" i="15" s="1"/>
  <c r="C22" i="23"/>
  <c r="C22" i="26" s="1"/>
  <c r="C152" i="70"/>
  <c r="C140" i="46"/>
  <c r="C21" i="23"/>
  <c r="C21" i="26" s="1"/>
  <c r="C170" i="64"/>
  <c r="C21" i="46"/>
  <c r="E122" i="68"/>
  <c r="F70" i="66"/>
  <c r="F55" i="42"/>
  <c r="G26" i="13"/>
  <c r="G26" i="16" s="1"/>
  <c r="G26" i="10"/>
  <c r="D138" i="56"/>
  <c r="H24" i="14"/>
  <c r="H24" i="17" s="1"/>
  <c r="G14" i="18"/>
  <c r="G4" i="18"/>
  <c r="G3" i="18" s="1"/>
  <c r="D85" i="52"/>
  <c r="D315" i="68"/>
  <c r="D314" i="68" s="1"/>
  <c r="C146" i="56"/>
  <c r="D57" i="56"/>
  <c r="E91" i="56"/>
  <c r="C355" i="72"/>
  <c r="C354" i="72" s="1"/>
  <c r="C165" i="61"/>
  <c r="C164" i="58"/>
  <c r="C146" i="58"/>
  <c r="C355" i="71"/>
  <c r="C354" i="71" s="1"/>
  <c r="C147" i="61"/>
  <c r="D105" i="62"/>
  <c r="D300" i="72"/>
  <c r="D318" i="72" s="1"/>
  <c r="D319" i="72"/>
  <c r="C485" i="68"/>
  <c r="C484" i="68" s="1"/>
  <c r="C86" i="62"/>
  <c r="C85" i="59"/>
  <c r="D4" i="25"/>
  <c r="D4" i="28" s="1"/>
  <c r="D372" i="64"/>
  <c r="D11" i="56"/>
  <c r="E6" i="25"/>
  <c r="E6" i="28" s="1"/>
  <c r="C15" i="19"/>
  <c r="C15" i="21" s="1"/>
  <c r="C16" i="23"/>
  <c r="F121" i="69"/>
  <c r="F140" i="69" s="1"/>
  <c r="F141" i="69"/>
  <c r="D165" i="59"/>
  <c r="D164" i="55"/>
  <c r="D165" i="56"/>
  <c r="E198" i="69"/>
  <c r="E197" i="69" s="1"/>
  <c r="E109" i="49"/>
  <c r="E110" i="52"/>
  <c r="C139" i="72"/>
  <c r="C167" i="46"/>
  <c r="J150" i="69"/>
  <c r="J119" i="46"/>
  <c r="E70" i="67"/>
  <c r="E74" i="42"/>
  <c r="G5" i="13"/>
  <c r="G5" i="16" s="1"/>
  <c r="G5" i="10"/>
  <c r="L26" i="12"/>
  <c r="L26" i="15" s="1"/>
  <c r="K22" i="12"/>
  <c r="K22" i="15" s="1"/>
  <c r="J337" i="69"/>
  <c r="J114" i="56"/>
  <c r="D67" i="70"/>
  <c r="D131" i="42"/>
  <c r="R31" i="12"/>
  <c r="R31" i="15" s="1"/>
  <c r="D245" i="72"/>
  <c r="D244" i="72" s="1"/>
  <c r="D164" i="52"/>
  <c r="D342" i="70"/>
  <c r="C411" i="64"/>
  <c r="C410" i="64" s="1"/>
  <c r="C8" i="61"/>
  <c r="C7" i="58"/>
  <c r="G11" i="13"/>
  <c r="G11" i="16" s="1"/>
  <c r="G11" i="10"/>
  <c r="G6" i="13"/>
  <c r="G6" i="16" s="1"/>
  <c r="G6" i="10"/>
  <c r="C447" i="66"/>
  <c r="C446" i="66" s="1"/>
  <c r="C47" i="62"/>
  <c r="C373" i="71"/>
  <c r="C372" i="71" s="1"/>
  <c r="C147" i="62"/>
  <c r="C146" i="59"/>
  <c r="G21" i="14"/>
  <c r="G21" i="17" s="1"/>
  <c r="D342" i="66"/>
  <c r="C373" i="72"/>
  <c r="C372" i="72" s="1"/>
  <c r="C165" i="62"/>
  <c r="C164" i="59"/>
  <c r="D105" i="59"/>
  <c r="D47" i="56"/>
  <c r="C66" i="56"/>
  <c r="E70" i="66"/>
  <c r="E55" i="42"/>
  <c r="D374" i="64"/>
  <c r="D13" i="56"/>
  <c r="F186" i="68"/>
  <c r="F101" i="46"/>
  <c r="D145" i="65"/>
  <c r="D33" i="46"/>
  <c r="E67" i="70"/>
  <c r="E131" i="42"/>
  <c r="G144" i="69"/>
  <c r="G113" i="46"/>
  <c r="C323" i="71"/>
  <c r="C151" i="56"/>
  <c r="I150" i="70"/>
  <c r="I138" i="46"/>
  <c r="D69" i="65"/>
  <c r="D35" i="42"/>
  <c r="D67" i="71"/>
  <c r="D149" i="42"/>
  <c r="C336" i="66"/>
  <c r="C51" i="56"/>
  <c r="C336" i="67"/>
  <c r="C70" i="56"/>
  <c r="E410" i="68"/>
  <c r="D156" i="56"/>
  <c r="D34" i="56"/>
  <c r="D385" i="69"/>
  <c r="C7" i="56"/>
  <c r="D371" i="66"/>
  <c r="D370" i="66" s="1"/>
  <c r="D48" i="61"/>
  <c r="D47" i="58"/>
  <c r="C428" i="66"/>
  <c r="C427" i="66" s="1"/>
  <c r="C47" i="61"/>
  <c r="D67" i="58"/>
  <c r="D66" i="54"/>
  <c r="C66" i="58"/>
  <c r="C67" i="61"/>
  <c r="C371" i="67"/>
  <c r="C370" i="67" s="1"/>
  <c r="D334" i="69"/>
  <c r="E68" i="70"/>
  <c r="E132" i="42"/>
  <c r="E31" i="23"/>
  <c r="E31" i="26" s="1"/>
  <c r="K24" i="12"/>
  <c r="K24" i="15" s="1"/>
  <c r="D321" i="72"/>
  <c r="D167" i="56"/>
  <c r="F67" i="69"/>
  <c r="F112" i="42"/>
  <c r="E57" i="56"/>
  <c r="D328" i="71"/>
  <c r="C29" i="62"/>
  <c r="C28" i="59"/>
  <c r="C390" i="65"/>
  <c r="C389" i="65" s="1"/>
  <c r="D338" i="65"/>
  <c r="D86" i="59"/>
  <c r="D86" i="56"/>
  <c r="D85" i="55"/>
  <c r="C8" i="62"/>
  <c r="C432" i="64"/>
  <c r="C431" i="64" s="1"/>
  <c r="C7" i="59"/>
  <c r="C28" i="56"/>
  <c r="D15" i="20"/>
  <c r="D16" i="24"/>
  <c r="I145" i="69"/>
  <c r="I114" i="46"/>
  <c r="C152" i="65"/>
  <c r="C40" i="46"/>
  <c r="D70" i="70"/>
  <c r="D136" i="42"/>
  <c r="C416" i="68"/>
  <c r="C89" i="56"/>
  <c r="E67" i="67"/>
  <c r="E69" i="42"/>
  <c r="H145" i="69"/>
  <c r="H114" i="46"/>
  <c r="I150" i="67"/>
  <c r="I76" i="46"/>
  <c r="F338" i="66"/>
  <c r="F53" i="56"/>
  <c r="F169" i="64"/>
  <c r="F20" i="46"/>
  <c r="D69" i="71"/>
  <c r="D153" i="42"/>
  <c r="F338" i="67"/>
  <c r="F72" i="56"/>
  <c r="E69" i="66"/>
  <c r="E54" i="42"/>
  <c r="I167" i="64"/>
  <c r="I18" i="46"/>
  <c r="D143" i="65"/>
  <c r="D31" i="46"/>
  <c r="D145" i="70"/>
  <c r="D133" i="46"/>
  <c r="C148" i="71"/>
  <c r="C158" i="46"/>
  <c r="K20" i="12"/>
  <c r="K20" i="15" s="1"/>
  <c r="C179" i="68"/>
  <c r="C94" i="46"/>
  <c r="E80" i="68"/>
  <c r="E89" i="42"/>
  <c r="G23" i="13"/>
  <c r="G23" i="16" s="1"/>
  <c r="G23" i="10"/>
  <c r="D255" i="67"/>
  <c r="D254" i="67" s="1"/>
  <c r="D66" i="52"/>
  <c r="E342" i="67"/>
  <c r="E76" i="56"/>
  <c r="E5" i="25"/>
  <c r="E5" i="28" s="1"/>
  <c r="E342" i="66"/>
  <c r="C461" i="68"/>
  <c r="C460" i="68" s="1"/>
  <c r="C86" i="61"/>
  <c r="C85" i="58"/>
  <c r="D7" i="56"/>
  <c r="D390" i="70"/>
  <c r="D389" i="70" s="1"/>
  <c r="D129" i="62"/>
  <c r="D128" i="59"/>
  <c r="E30" i="24"/>
  <c r="E30" i="27" s="1"/>
  <c r="D18" i="25"/>
  <c r="D18" i="28" s="1"/>
  <c r="D388" i="68"/>
  <c r="D412" i="68" s="1"/>
  <c r="D413" i="68"/>
  <c r="E236" i="69"/>
  <c r="E235" i="69" s="1"/>
  <c r="E109" i="51"/>
  <c r="C371" i="65"/>
  <c r="C370" i="65" s="1"/>
  <c r="C29" i="61"/>
  <c r="C28" i="58"/>
  <c r="C140" i="72"/>
  <c r="C168" i="46"/>
  <c r="D82" i="68"/>
  <c r="D93" i="42"/>
  <c r="J338" i="69"/>
  <c r="J115" i="56"/>
  <c r="C81" i="68"/>
  <c r="C92" i="42"/>
  <c r="D375" i="64"/>
  <c r="D14" i="56"/>
  <c r="J146" i="70"/>
  <c r="J134" i="46"/>
  <c r="C76" i="64"/>
  <c r="C162" i="64"/>
  <c r="C13" i="46"/>
  <c r="D147" i="58"/>
  <c r="D146" i="54"/>
  <c r="I24" i="14"/>
  <c r="I24" i="17" s="1"/>
  <c r="D174" i="56"/>
  <c r="D390" i="66"/>
  <c r="D389" i="66" s="1"/>
  <c r="D48" i="62"/>
  <c r="D47" i="59"/>
  <c r="I23" i="14"/>
  <c r="I23" i="17" s="1"/>
  <c r="F110" i="51"/>
  <c r="F179" i="69"/>
  <c r="F178" i="69" s="1"/>
  <c r="F109" i="48"/>
  <c r="D29" i="59"/>
  <c r="D28" i="55"/>
  <c r="D29" i="56"/>
  <c r="E418" i="68"/>
  <c r="C24" i="24"/>
  <c r="C24" i="27" s="1"/>
  <c r="C24" i="21"/>
  <c r="D432" i="64"/>
  <c r="D431" i="64" s="1"/>
  <c r="D8" i="62"/>
  <c r="D7" i="59"/>
  <c r="G9" i="13"/>
  <c r="G9" i="16" s="1"/>
  <c r="G9" i="10"/>
  <c r="E78" i="56"/>
  <c r="E138" i="56"/>
  <c r="D29" i="58"/>
  <c r="D28" i="54"/>
  <c r="C152" i="66"/>
  <c r="C59" i="46"/>
  <c r="D300" i="71"/>
  <c r="D318" i="71" s="1"/>
  <c r="D319" i="71"/>
  <c r="D8" i="61"/>
  <c r="D7" i="58"/>
  <c r="D411" i="64"/>
  <c r="D410" i="64" s="1"/>
  <c r="C164" i="56"/>
  <c r="D165" i="58"/>
  <c r="D164" i="54"/>
  <c r="C337" i="70"/>
  <c r="C133" i="56"/>
  <c r="E9" i="25"/>
  <c r="E9" i="28" s="1"/>
  <c r="I150" i="65"/>
  <c r="I38" i="46"/>
  <c r="C148" i="72"/>
  <c r="C176" i="46"/>
  <c r="I150" i="66"/>
  <c r="I57" i="46"/>
  <c r="C187" i="68"/>
  <c r="C102" i="46"/>
  <c r="E294" i="69"/>
  <c r="C66" i="59"/>
  <c r="C390" i="67"/>
  <c r="C389" i="67" s="1"/>
  <c r="C67" i="62"/>
  <c r="D147" i="59"/>
  <c r="D146" i="55"/>
  <c r="D147" i="56"/>
  <c r="D255" i="65"/>
  <c r="D254" i="65" s="1"/>
  <c r="D28" i="52"/>
  <c r="J19" i="12"/>
  <c r="J19" i="15" s="1"/>
  <c r="J17" i="7"/>
  <c r="H26" i="13"/>
  <c r="H26" i="16" s="1"/>
  <c r="H26" i="10"/>
  <c r="D86" i="58"/>
  <c r="D85" i="54"/>
  <c r="D313" i="65"/>
  <c r="D332" i="65" s="1"/>
  <c r="D333" i="65"/>
  <c r="F19" i="14"/>
  <c r="F19" i="17" s="1"/>
  <c r="F17" i="11"/>
  <c r="C131" i="56"/>
  <c r="G7" i="13"/>
  <c r="G7" i="16" s="1"/>
  <c r="G7" i="10"/>
  <c r="F110" i="49"/>
  <c r="F109" i="45"/>
  <c r="F109" i="46" s="1"/>
  <c r="F110" i="46"/>
  <c r="E344" i="67"/>
  <c r="C368" i="64"/>
  <c r="H23" i="14"/>
  <c r="H23" i="17" s="1"/>
  <c r="E342" i="70"/>
  <c r="D67" i="59"/>
  <c r="D66" i="55"/>
  <c r="D67" i="56"/>
  <c r="E7" i="24"/>
  <c r="E7" i="27" s="1"/>
  <c r="E7" i="21"/>
  <c r="D105" i="54"/>
  <c r="D105" i="56" s="1"/>
  <c r="G17" i="11"/>
  <c r="D22" i="23"/>
  <c r="D22" i="26" s="1"/>
  <c r="E15" i="18"/>
  <c r="C24" i="25"/>
  <c r="C24" i="28" s="1"/>
  <c r="F57" i="56" l="1"/>
  <c r="F342" i="67"/>
  <c r="D335" i="67"/>
  <c r="C69" i="56"/>
  <c r="F418" i="68"/>
  <c r="D69" i="56"/>
  <c r="D376" i="64"/>
  <c r="D164" i="56"/>
  <c r="C415" i="68"/>
  <c r="C335" i="67"/>
  <c r="E30" i="21"/>
  <c r="C88" i="56"/>
  <c r="D66" i="56"/>
  <c r="D429" i="68"/>
  <c r="D102" i="56"/>
  <c r="F342" i="66"/>
  <c r="D347" i="69"/>
  <c r="D105" i="57"/>
  <c r="D18" i="56"/>
  <c r="D426" i="68"/>
  <c r="D99" i="56"/>
  <c r="F91" i="56"/>
  <c r="D146" i="56"/>
  <c r="F76" i="56"/>
  <c r="D28" i="56"/>
  <c r="D15" i="56"/>
  <c r="J146" i="71"/>
  <c r="J156" i="46"/>
  <c r="E313" i="69"/>
  <c r="E332" i="69" s="1"/>
  <c r="E333" i="69"/>
  <c r="E110" i="58"/>
  <c r="E109" i="54"/>
  <c r="D371" i="65"/>
  <c r="D370" i="65" s="1"/>
  <c r="D29" i="61"/>
  <c r="D28" i="58"/>
  <c r="C447" i="65"/>
  <c r="C446" i="65" s="1"/>
  <c r="C28" i="62"/>
  <c r="F330" i="70"/>
  <c r="F126" i="56"/>
  <c r="F11" i="23"/>
  <c r="F11" i="26" s="1"/>
  <c r="F330" i="69"/>
  <c r="F107" i="56"/>
  <c r="F10" i="23"/>
  <c r="F10" i="26" s="1"/>
  <c r="J146" i="66"/>
  <c r="J53" i="46"/>
  <c r="J146" i="72"/>
  <c r="J174" i="46"/>
  <c r="J184" i="68"/>
  <c r="J99" i="46"/>
  <c r="D337" i="66"/>
  <c r="D52" i="56"/>
  <c r="G345" i="65"/>
  <c r="G41" i="56"/>
  <c r="J142" i="71"/>
  <c r="J152" i="46"/>
  <c r="F7" i="23"/>
  <c r="F7" i="26" s="1"/>
  <c r="K338" i="69"/>
  <c r="K115" i="56"/>
  <c r="F159" i="64"/>
  <c r="F10" i="46"/>
  <c r="I20" i="14"/>
  <c r="I20" i="17" s="1"/>
  <c r="I23" i="13"/>
  <c r="I23" i="16" s="1"/>
  <c r="I23" i="10"/>
  <c r="G28" i="24"/>
  <c r="G28" i="27" s="1"/>
  <c r="D447" i="66"/>
  <c r="D446" i="66" s="1"/>
  <c r="D47" i="62"/>
  <c r="E7" i="23"/>
  <c r="E7" i="26" s="1"/>
  <c r="C428" i="65"/>
  <c r="C427" i="65" s="1"/>
  <c r="C28" i="61"/>
  <c r="I26" i="13"/>
  <c r="I26" i="16" s="1"/>
  <c r="I26" i="10"/>
  <c r="D16" i="27"/>
  <c r="D15" i="24"/>
  <c r="D15" i="27" s="1"/>
  <c r="D485" i="68"/>
  <c r="D484" i="68" s="1"/>
  <c r="D86" i="62"/>
  <c r="D85" i="59"/>
  <c r="D421" i="68"/>
  <c r="H10" i="13"/>
  <c r="H10" i="16" s="1"/>
  <c r="H10" i="10"/>
  <c r="F31" i="13"/>
  <c r="F31" i="16" s="1"/>
  <c r="F31" i="10"/>
  <c r="H19" i="14"/>
  <c r="H19" i="17" s="1"/>
  <c r="H17" i="11"/>
  <c r="K113" i="42"/>
  <c r="H22" i="14"/>
  <c r="H22" i="17" s="1"/>
  <c r="D20" i="24"/>
  <c r="D20" i="27" s="1"/>
  <c r="D373" i="72"/>
  <c r="D372" i="72" s="1"/>
  <c r="D165" i="62"/>
  <c r="D164" i="59"/>
  <c r="F11" i="24"/>
  <c r="F11" i="27" s="1"/>
  <c r="E100" i="72"/>
  <c r="E339" i="65"/>
  <c r="E35" i="56"/>
  <c r="F330" i="66"/>
  <c r="G23" i="23"/>
  <c r="G23" i="26" s="1"/>
  <c r="E102" i="70"/>
  <c r="C336" i="70"/>
  <c r="C132" i="56"/>
  <c r="J176" i="68"/>
  <c r="J91" i="46"/>
  <c r="D139" i="71"/>
  <c r="D149" i="46"/>
  <c r="E341" i="65"/>
  <c r="L20" i="12"/>
  <c r="L20" i="15" s="1"/>
  <c r="K146" i="67"/>
  <c r="K72" i="46"/>
  <c r="J180" i="68"/>
  <c r="J95" i="46"/>
  <c r="D337" i="67"/>
  <c r="D71" i="56"/>
  <c r="K176" i="68"/>
  <c r="K91" i="46"/>
  <c r="D15" i="19"/>
  <c r="D15" i="21" s="1"/>
  <c r="D16" i="23"/>
  <c r="D474" i="64"/>
  <c r="D473" i="64" s="1"/>
  <c r="D7" i="61"/>
  <c r="G11" i="24"/>
  <c r="G11" i="27" s="1"/>
  <c r="F7" i="24"/>
  <c r="F7" i="27" s="1"/>
  <c r="K68" i="69"/>
  <c r="C427" i="71"/>
  <c r="C426" i="71" s="1"/>
  <c r="C146" i="62"/>
  <c r="D50" i="56"/>
  <c r="K19" i="12"/>
  <c r="K19" i="15" s="1"/>
  <c r="K17" i="7"/>
  <c r="G45" i="46"/>
  <c r="D128" i="61"/>
  <c r="D428" i="70"/>
  <c r="D427" i="70" s="1"/>
  <c r="H144" i="69"/>
  <c r="H113" i="46"/>
  <c r="D177" i="68"/>
  <c r="D92" i="46"/>
  <c r="D141" i="72"/>
  <c r="D169" i="46"/>
  <c r="D77" i="64"/>
  <c r="D12" i="42"/>
  <c r="C161" i="64"/>
  <c r="C12" i="46"/>
  <c r="D81" i="68"/>
  <c r="D92" i="42"/>
  <c r="F83" i="56"/>
  <c r="F9" i="23"/>
  <c r="F9" i="26" s="1"/>
  <c r="L21" i="12"/>
  <c r="L21" i="15" s="1"/>
  <c r="L338" i="69"/>
  <c r="L115" i="56"/>
  <c r="J143" i="69"/>
  <c r="J112" i="46"/>
  <c r="G10" i="23"/>
  <c r="G10" i="26" s="1"/>
  <c r="E110" i="59"/>
  <c r="E110" i="56"/>
  <c r="E109" i="55"/>
  <c r="D7" i="62"/>
  <c r="D495" i="64"/>
  <c r="D494" i="64" s="1"/>
  <c r="E20" i="13"/>
  <c r="E20" i="16" s="1"/>
  <c r="E20" i="10"/>
  <c r="C21" i="24"/>
  <c r="C21" i="27" s="1"/>
  <c r="C21" i="21"/>
  <c r="F28" i="13"/>
  <c r="F28" i="16" s="1"/>
  <c r="F28" i="10"/>
  <c r="D22" i="24"/>
  <c r="D22" i="27" s="1"/>
  <c r="D22" i="21"/>
  <c r="D16" i="21"/>
  <c r="D371" i="67"/>
  <c r="D370" i="67" s="1"/>
  <c r="D67" i="61"/>
  <c r="D66" i="58"/>
  <c r="F45" i="56"/>
  <c r="C29" i="14"/>
  <c r="C29" i="17" s="1"/>
  <c r="C27" i="11"/>
  <c r="D335" i="66"/>
  <c r="G138" i="66"/>
  <c r="D105" i="61"/>
  <c r="C409" i="72"/>
  <c r="C408" i="72" s="1"/>
  <c r="C164" i="61"/>
  <c r="E31" i="24"/>
  <c r="E31" i="27" s="1"/>
  <c r="E31" i="21"/>
  <c r="E255" i="69"/>
  <c r="E254" i="69" s="1"/>
  <c r="E109" i="52"/>
  <c r="D423" i="69"/>
  <c r="E101" i="56"/>
  <c r="R28" i="12"/>
  <c r="R28" i="15" s="1"/>
  <c r="R28" i="14"/>
  <c r="R28" i="17" s="1"/>
  <c r="E143" i="67"/>
  <c r="E69" i="46"/>
  <c r="E324" i="71"/>
  <c r="E152" i="56"/>
  <c r="D88" i="56"/>
  <c r="C427" i="72"/>
  <c r="C426" i="72" s="1"/>
  <c r="C164" i="62"/>
  <c r="J163" i="64"/>
  <c r="J14" i="46"/>
  <c r="L24" i="12"/>
  <c r="L24" i="15" s="1"/>
  <c r="C22" i="25"/>
  <c r="C22" i="28" s="1"/>
  <c r="G335" i="69"/>
  <c r="G112" i="56"/>
  <c r="E102" i="67"/>
  <c r="D144" i="65"/>
  <c r="D32" i="46"/>
  <c r="E145" i="67"/>
  <c r="E71" i="46"/>
  <c r="C178" i="68"/>
  <c r="C93" i="46"/>
  <c r="E31" i="25"/>
  <c r="E31" i="28" s="1"/>
  <c r="E144" i="66"/>
  <c r="E51" i="46"/>
  <c r="E70" i="71"/>
  <c r="E154" i="42"/>
  <c r="J146" i="67"/>
  <c r="J72" i="46"/>
  <c r="F67" i="66"/>
  <c r="F50" i="42"/>
  <c r="G330" i="70"/>
  <c r="G126" i="56"/>
  <c r="G11" i="23"/>
  <c r="G11" i="26" s="1"/>
  <c r="J150" i="66"/>
  <c r="J57" i="46"/>
  <c r="D84" i="68"/>
  <c r="D97" i="42"/>
  <c r="E145" i="70"/>
  <c r="E133" i="46"/>
  <c r="F294" i="69"/>
  <c r="D355" i="72"/>
  <c r="D354" i="72" s="1"/>
  <c r="D165" i="61"/>
  <c r="D164" i="58"/>
  <c r="I21" i="14"/>
  <c r="I21" i="17" s="1"/>
  <c r="D415" i="68"/>
  <c r="E37" i="56"/>
  <c r="D21" i="24"/>
  <c r="D21" i="27" s="1"/>
  <c r="D21" i="23"/>
  <c r="D21" i="26" s="1"/>
  <c r="D105" i="58"/>
  <c r="E428" i="68"/>
  <c r="C128" i="61"/>
  <c r="C428" i="70"/>
  <c r="C427" i="70" s="1"/>
  <c r="G381" i="64"/>
  <c r="G20" i="56"/>
  <c r="F17" i="14"/>
  <c r="F17" i="17" s="1"/>
  <c r="F236" i="69"/>
  <c r="F235" i="69" s="1"/>
  <c r="F109" i="51"/>
  <c r="F68" i="66"/>
  <c r="F51" i="42"/>
  <c r="F330" i="65"/>
  <c r="F6" i="23"/>
  <c r="F6" i="26" s="1"/>
  <c r="D373" i="64"/>
  <c r="D12" i="56"/>
  <c r="K146" i="70"/>
  <c r="K134" i="46"/>
  <c r="E22" i="56"/>
  <c r="F68" i="67"/>
  <c r="F70" i="42"/>
  <c r="C160" i="64"/>
  <c r="C11" i="46"/>
  <c r="G17" i="14"/>
  <c r="G17" i="17" s="1"/>
  <c r="D390" i="67"/>
  <c r="D389" i="67" s="1"/>
  <c r="D67" i="62"/>
  <c r="D66" i="59"/>
  <c r="D86" i="61"/>
  <c r="D461" i="68"/>
  <c r="D460" i="68" s="1"/>
  <c r="D85" i="58"/>
  <c r="I19" i="14"/>
  <c r="I19" i="17" s="1"/>
  <c r="I17" i="11"/>
  <c r="C11" i="42"/>
  <c r="D447" i="70"/>
  <c r="D446" i="70" s="1"/>
  <c r="D128" i="62"/>
  <c r="G10" i="24"/>
  <c r="G10" i="27" s="1"/>
  <c r="G10" i="21"/>
  <c r="C474" i="64"/>
  <c r="C473" i="64" s="1"/>
  <c r="C7" i="61"/>
  <c r="C15" i="23"/>
  <c r="C15" i="26" s="1"/>
  <c r="C16" i="26"/>
  <c r="D366" i="69"/>
  <c r="E330" i="66"/>
  <c r="C29" i="13"/>
  <c r="C29" i="16" s="1"/>
  <c r="C29" i="10"/>
  <c r="F64" i="46"/>
  <c r="E45" i="56"/>
  <c r="F70" i="70"/>
  <c r="F136" i="42"/>
  <c r="E143" i="70"/>
  <c r="E131" i="46"/>
  <c r="F6" i="24"/>
  <c r="F6" i="27" s="1"/>
  <c r="E102" i="65"/>
  <c r="F338" i="70"/>
  <c r="F134" i="56"/>
  <c r="D420" i="68"/>
  <c r="D93" i="56"/>
  <c r="C420" i="68"/>
  <c r="C93" i="56"/>
  <c r="E69" i="67"/>
  <c r="E73" i="42"/>
  <c r="L22" i="12"/>
  <c r="L22" i="15" s="1"/>
  <c r="D144" i="70"/>
  <c r="D132" i="46"/>
  <c r="E114" i="64"/>
  <c r="J150" i="65"/>
  <c r="J38" i="46"/>
  <c r="I144" i="69"/>
  <c r="I113" i="46"/>
  <c r="E102" i="66"/>
  <c r="J146" i="65"/>
  <c r="J34" i="46"/>
  <c r="C21" i="25"/>
  <c r="C21" i="28" s="1"/>
  <c r="K150" i="69"/>
  <c r="K119" i="46"/>
  <c r="D417" i="68"/>
  <c r="D90" i="56"/>
  <c r="I22" i="14"/>
  <c r="I22" i="17" s="1"/>
  <c r="H23" i="13"/>
  <c r="H23" i="16" s="1"/>
  <c r="H23" i="10"/>
  <c r="D373" i="71"/>
  <c r="D372" i="71" s="1"/>
  <c r="D147" i="62"/>
  <c r="D146" i="59"/>
  <c r="G126" i="46"/>
  <c r="D26" i="24"/>
  <c r="D26" i="27" s="1"/>
  <c r="D26" i="21"/>
  <c r="C533" i="68"/>
  <c r="C532" i="68" s="1"/>
  <c r="C85" i="61"/>
  <c r="D20" i="23"/>
  <c r="D20" i="26" s="1"/>
  <c r="G26" i="46"/>
  <c r="C7" i="62"/>
  <c r="C495" i="64"/>
  <c r="C494" i="64" s="1"/>
  <c r="D85" i="56"/>
  <c r="R30" i="12"/>
  <c r="R30" i="15" s="1"/>
  <c r="R30" i="14"/>
  <c r="R30" i="17" s="1"/>
  <c r="C428" i="67"/>
  <c r="C427" i="67" s="1"/>
  <c r="C66" i="61"/>
  <c r="D428" i="66"/>
  <c r="D427" i="66" s="1"/>
  <c r="D47" i="61"/>
  <c r="F10" i="24"/>
  <c r="F10" i="27" s="1"/>
  <c r="F9" i="24"/>
  <c r="F9" i="27" s="1"/>
  <c r="C146" i="61"/>
  <c r="C409" i="71"/>
  <c r="C408" i="71" s="1"/>
  <c r="G83" i="46"/>
  <c r="F138" i="67"/>
  <c r="F198" i="69"/>
  <c r="F197" i="69" s="1"/>
  <c r="F110" i="52"/>
  <c r="F109" i="49"/>
  <c r="C323" i="72"/>
  <c r="C169" i="56"/>
  <c r="J142" i="72"/>
  <c r="J170" i="46"/>
  <c r="D179" i="68"/>
  <c r="D94" i="46"/>
  <c r="F80" i="68"/>
  <c r="F89" i="42"/>
  <c r="C322" i="71"/>
  <c r="C150" i="56"/>
  <c r="M26" i="12"/>
  <c r="M26" i="15" s="1"/>
  <c r="E79" i="68"/>
  <c r="E88" i="42"/>
  <c r="J336" i="69"/>
  <c r="J113" i="56"/>
  <c r="E100" i="71"/>
  <c r="D378" i="64"/>
  <c r="D17" i="56"/>
  <c r="K146" i="69"/>
  <c r="K115" i="46"/>
  <c r="C78" i="64"/>
  <c r="C15" i="42"/>
  <c r="D143" i="70"/>
  <c r="D131" i="46"/>
  <c r="C447" i="67"/>
  <c r="C446" i="67" s="1"/>
  <c r="C66" i="62"/>
  <c r="G138" i="70"/>
  <c r="D28" i="59"/>
  <c r="D29" i="62"/>
  <c r="D390" i="65"/>
  <c r="D389" i="65" s="1"/>
  <c r="D147" i="61"/>
  <c r="D146" i="58"/>
  <c r="D355" i="71"/>
  <c r="D354" i="71" s="1"/>
  <c r="C22" i="24"/>
  <c r="C22" i="27" s="1"/>
  <c r="C22" i="21"/>
  <c r="G138" i="65"/>
  <c r="G330" i="69"/>
  <c r="T9" i="14"/>
  <c r="T9" i="17" s="1"/>
  <c r="D379" i="64"/>
  <c r="D94" i="56"/>
  <c r="C557" i="68"/>
  <c r="C556" i="68" s="1"/>
  <c r="C85" i="62"/>
  <c r="E338" i="65"/>
  <c r="E34" i="56"/>
  <c r="E86" i="48"/>
  <c r="E85" i="44"/>
  <c r="G168" i="68"/>
  <c r="C128" i="62"/>
  <c r="C447" i="70"/>
  <c r="C446" i="70" s="1"/>
  <c r="D22" i="25"/>
  <c r="D22" i="28" s="1"/>
  <c r="D20" i="25"/>
  <c r="D20" i="28" s="1"/>
  <c r="V23" i="12"/>
  <c r="V23" i="15" s="1"/>
  <c r="E109" i="56" l="1"/>
  <c r="F11" i="21"/>
  <c r="F7" i="21"/>
  <c r="F6" i="21"/>
  <c r="F10" i="21"/>
  <c r="E383" i="64"/>
  <c r="D404" i="69"/>
  <c r="D105" i="60"/>
  <c r="D461" i="69"/>
  <c r="D105" i="63"/>
  <c r="F9" i="21"/>
  <c r="E121" i="56"/>
  <c r="F138" i="56"/>
  <c r="E344" i="69"/>
  <c r="F342" i="70"/>
  <c r="E335" i="66"/>
  <c r="C19" i="13"/>
  <c r="C19" i="16" s="1"/>
  <c r="C19" i="10"/>
  <c r="J22" i="14"/>
  <c r="J22" i="17" s="1"/>
  <c r="D140" i="72"/>
  <c r="D168" i="46"/>
  <c r="M24" i="12"/>
  <c r="M24" i="15" s="1"/>
  <c r="C321" i="72"/>
  <c r="C167" i="56"/>
  <c r="C83" i="68"/>
  <c r="C96" i="42"/>
  <c r="D67" i="72"/>
  <c r="D167" i="42"/>
  <c r="E68" i="65"/>
  <c r="E32" i="42"/>
  <c r="F330" i="72"/>
  <c r="F176" i="56"/>
  <c r="F67" i="67"/>
  <c r="F69" i="42"/>
  <c r="F69" i="66"/>
  <c r="F54" i="42"/>
  <c r="E27" i="18"/>
  <c r="J150" i="70"/>
  <c r="J138" i="46"/>
  <c r="F9" i="25"/>
  <c r="F9" i="28" s="1"/>
  <c r="E147" i="48"/>
  <c r="E146" i="44"/>
  <c r="E328" i="71"/>
  <c r="E156" i="56"/>
  <c r="E50" i="56"/>
  <c r="D447" i="67"/>
  <c r="D446" i="67" s="1"/>
  <c r="D66" i="62"/>
  <c r="E86" i="49"/>
  <c r="E85" i="45"/>
  <c r="E85" i="46" s="1"/>
  <c r="E86" i="46"/>
  <c r="G342" i="69"/>
  <c r="G119" i="56"/>
  <c r="G11" i="21"/>
  <c r="F18" i="13"/>
  <c r="F18" i="16" s="1"/>
  <c r="F18" i="10"/>
  <c r="E342" i="65"/>
  <c r="E38" i="56"/>
  <c r="H17" i="14"/>
  <c r="H17" i="17" s="1"/>
  <c r="D557" i="68"/>
  <c r="D556" i="68" s="1"/>
  <c r="D85" i="62"/>
  <c r="L19" i="12"/>
  <c r="L19" i="15" s="1"/>
  <c r="L17" i="7"/>
  <c r="D79" i="64"/>
  <c r="D16" i="42"/>
  <c r="J19" i="14"/>
  <c r="J19" i="17" s="1"/>
  <c r="F110" i="59"/>
  <c r="F109" i="55"/>
  <c r="F110" i="56"/>
  <c r="F69" i="70"/>
  <c r="F135" i="42"/>
  <c r="U11" i="14"/>
  <c r="U11" i="17" s="1"/>
  <c r="J145" i="69"/>
  <c r="J114" i="46"/>
  <c r="K337" i="69"/>
  <c r="K114" i="56"/>
  <c r="E323" i="71"/>
  <c r="E151" i="56"/>
  <c r="D336" i="67"/>
  <c r="E328" i="72"/>
  <c r="E174" i="56"/>
  <c r="K142" i="71"/>
  <c r="K152" i="46"/>
  <c r="L146" i="69"/>
  <c r="L115" i="46"/>
  <c r="F68" i="65"/>
  <c r="F32" i="42"/>
  <c r="D178" i="68"/>
  <c r="D93" i="46"/>
  <c r="E219" i="68"/>
  <c r="E218" i="68" s="1"/>
  <c r="E85" i="48"/>
  <c r="E86" i="51"/>
  <c r="F255" i="69"/>
  <c r="F254" i="69" s="1"/>
  <c r="F109" i="52"/>
  <c r="E48" i="48"/>
  <c r="E47" i="44"/>
  <c r="E24" i="13"/>
  <c r="E24" i="16" s="1"/>
  <c r="E24" i="10"/>
  <c r="G28" i="23"/>
  <c r="G28" i="26" s="1"/>
  <c r="G23" i="24"/>
  <c r="G23" i="27" s="1"/>
  <c r="G23" i="21"/>
  <c r="F313" i="69"/>
  <c r="F332" i="69" s="1"/>
  <c r="F333" i="69"/>
  <c r="K143" i="69"/>
  <c r="K112" i="46"/>
  <c r="E146" i="68"/>
  <c r="E170" i="68" s="1"/>
  <c r="E171" i="68"/>
  <c r="G23" i="25"/>
  <c r="G23" i="28" s="1"/>
  <c r="K336" i="69"/>
  <c r="K113" i="56"/>
  <c r="E322" i="71"/>
  <c r="E150" i="56"/>
  <c r="F175" i="68"/>
  <c r="F90" i="46"/>
  <c r="F338" i="65"/>
  <c r="F34" i="56"/>
  <c r="D377" i="64"/>
  <c r="D16" i="56"/>
  <c r="D447" i="65"/>
  <c r="D446" i="65" s="1"/>
  <c r="D28" i="62"/>
  <c r="D24" i="13"/>
  <c r="D24" i="16" s="1"/>
  <c r="D24" i="10"/>
  <c r="G107" i="56"/>
  <c r="D409" i="72"/>
  <c r="D408" i="72" s="1"/>
  <c r="D164" i="61"/>
  <c r="E165" i="48"/>
  <c r="E164" i="44"/>
  <c r="E340" i="65"/>
  <c r="E36" i="56"/>
  <c r="E69" i="65"/>
  <c r="E35" i="42"/>
  <c r="N26" i="12"/>
  <c r="N26" i="15" s="1"/>
  <c r="F328" i="71"/>
  <c r="E67" i="65"/>
  <c r="E31" i="42"/>
  <c r="L146" i="67"/>
  <c r="L72" i="46"/>
  <c r="K163" i="64"/>
  <c r="K14" i="46"/>
  <c r="F145" i="66"/>
  <c r="F52" i="46"/>
  <c r="J150" i="67"/>
  <c r="J76" i="46"/>
  <c r="D336" i="66"/>
  <c r="D51" i="56"/>
  <c r="E70" i="65"/>
  <c r="E36" i="42"/>
  <c r="D416" i="68"/>
  <c r="D89" i="56"/>
  <c r="M20" i="12"/>
  <c r="M20" i="15" s="1"/>
  <c r="R18" i="12"/>
  <c r="R18" i="15" s="1"/>
  <c r="R18" i="14"/>
  <c r="R18" i="17" s="1"/>
  <c r="D21" i="21"/>
  <c r="E7" i="25"/>
  <c r="E7" i="28" s="1"/>
  <c r="E4" i="22"/>
  <c r="J23" i="14"/>
  <c r="J23" i="17" s="1"/>
  <c r="E21" i="13"/>
  <c r="E21" i="16" s="1"/>
  <c r="E21" i="10"/>
  <c r="E129" i="48"/>
  <c r="E128" i="44"/>
  <c r="G5" i="46"/>
  <c r="F102" i="67"/>
  <c r="F68" i="70"/>
  <c r="F132" i="42"/>
  <c r="L337" i="69"/>
  <c r="L114" i="56"/>
  <c r="D162" i="64"/>
  <c r="D13" i="46"/>
  <c r="F67" i="70"/>
  <c r="F131" i="42"/>
  <c r="C322" i="72"/>
  <c r="C168" i="56"/>
  <c r="E144" i="70"/>
  <c r="E132" i="46"/>
  <c r="L146" i="66"/>
  <c r="L53" i="46"/>
  <c r="C177" i="68"/>
  <c r="C92" i="46"/>
  <c r="H4" i="18"/>
  <c r="H3" i="18" s="1"/>
  <c r="M21" i="12"/>
  <c r="M21" i="15" s="1"/>
  <c r="F10" i="25"/>
  <c r="F10" i="28" s="1"/>
  <c r="F31" i="23"/>
  <c r="F31" i="26" s="1"/>
  <c r="C84" i="68"/>
  <c r="D409" i="71"/>
  <c r="D408" i="71" s="1"/>
  <c r="D146" i="61"/>
  <c r="D21" i="25"/>
  <c r="D21" i="28" s="1"/>
  <c r="F26" i="56"/>
  <c r="C27" i="14"/>
  <c r="C27" i="17" s="1"/>
  <c r="C3" i="11"/>
  <c r="D66" i="61"/>
  <c r="D428" i="67"/>
  <c r="D427" i="67" s="1"/>
  <c r="D427" i="72"/>
  <c r="D426" i="72" s="1"/>
  <c r="D164" i="62"/>
  <c r="F410" i="68"/>
  <c r="G28" i="21"/>
  <c r="H107" i="46"/>
  <c r="J24" i="14"/>
  <c r="J24" i="17" s="1"/>
  <c r="G154" i="64"/>
  <c r="F5" i="56"/>
  <c r="F5" i="21"/>
  <c r="E110" i="62"/>
  <c r="E390" i="69"/>
  <c r="E389" i="69" s="1"/>
  <c r="E109" i="59"/>
  <c r="F7" i="25"/>
  <c r="F7" i="28" s="1"/>
  <c r="E144" i="67"/>
  <c r="E70" i="46"/>
  <c r="E173" i="68"/>
  <c r="E88" i="46"/>
  <c r="H5" i="13"/>
  <c r="H5" i="16" s="1"/>
  <c r="H5" i="10"/>
  <c r="L336" i="69"/>
  <c r="L113" i="56"/>
  <c r="U10" i="14"/>
  <c r="U10" i="17" s="1"/>
  <c r="D76" i="64"/>
  <c r="F152" i="67"/>
  <c r="F78" i="46"/>
  <c r="G11" i="25"/>
  <c r="G11" i="28" s="1"/>
  <c r="E70" i="70"/>
  <c r="E136" i="42"/>
  <c r="J167" i="64"/>
  <c r="J18" i="46"/>
  <c r="F79" i="68"/>
  <c r="F88" i="42"/>
  <c r="D427" i="71"/>
  <c r="D426" i="71" s="1"/>
  <c r="D146" i="62"/>
  <c r="E29" i="48"/>
  <c r="E28" i="44"/>
  <c r="I17" i="14"/>
  <c r="I17" i="17" s="1"/>
  <c r="D15" i="23"/>
  <c r="D15" i="26" s="1"/>
  <c r="D16" i="26"/>
  <c r="F5" i="24"/>
  <c r="F5" i="27" s="1"/>
  <c r="H138" i="69"/>
  <c r="D428" i="65"/>
  <c r="D427" i="65" s="1"/>
  <c r="D28" i="61"/>
  <c r="E109" i="58"/>
  <c r="E371" i="69"/>
  <c r="E370" i="69" s="1"/>
  <c r="E110" i="61"/>
  <c r="D83" i="68"/>
  <c r="D96" i="42"/>
  <c r="F330" i="71"/>
  <c r="F158" i="56"/>
  <c r="F6" i="25"/>
  <c r="F6" i="28" s="1"/>
  <c r="E69" i="70"/>
  <c r="E135" i="42"/>
  <c r="M22" i="12"/>
  <c r="M22" i="15" s="1"/>
  <c r="F11" i="25"/>
  <c r="F11" i="28" s="1"/>
  <c r="K146" i="66"/>
  <c r="K53" i="46"/>
  <c r="G8" i="13"/>
  <c r="G8" i="16" s="1"/>
  <c r="G8" i="10"/>
  <c r="L150" i="69"/>
  <c r="L119" i="46"/>
  <c r="G10" i="25"/>
  <c r="G10" i="28" s="1"/>
  <c r="L68" i="69"/>
  <c r="L113" i="42"/>
  <c r="E175" i="68"/>
  <c r="E90" i="46"/>
  <c r="E8" i="48"/>
  <c r="E7" i="44"/>
  <c r="D533" i="68"/>
  <c r="D532" i="68" s="1"/>
  <c r="D85" i="61"/>
  <c r="D70" i="56"/>
  <c r="F110" i="58"/>
  <c r="F109" i="54"/>
  <c r="E67" i="48"/>
  <c r="E66" i="44"/>
  <c r="D20" i="21"/>
  <c r="K23" i="14"/>
  <c r="K23" i="17" s="1"/>
  <c r="F15" i="18"/>
  <c r="K24" i="14"/>
  <c r="K24" i="17" s="1"/>
  <c r="C40" i="56" l="1"/>
  <c r="C344" i="65"/>
  <c r="F342" i="65"/>
  <c r="D148" i="71"/>
  <c r="F156" i="56"/>
  <c r="F37" i="56"/>
  <c r="F341" i="65"/>
  <c r="C330" i="72"/>
  <c r="C176" i="56"/>
  <c r="E68" i="72"/>
  <c r="E344" i="70"/>
  <c r="H14" i="18"/>
  <c r="F38" i="56"/>
  <c r="F101" i="56"/>
  <c r="F20" i="56"/>
  <c r="E373" i="64"/>
  <c r="E12" i="56"/>
  <c r="K22" i="14"/>
  <c r="K22" i="17" s="1"/>
  <c r="K21" i="14"/>
  <c r="K21" i="17" s="1"/>
  <c r="K23" i="13"/>
  <c r="K23" i="16" s="1"/>
  <c r="K23" i="10"/>
  <c r="L143" i="69"/>
  <c r="L112" i="46"/>
  <c r="L142" i="72"/>
  <c r="L170" i="46"/>
  <c r="K150" i="66"/>
  <c r="K57" i="46"/>
  <c r="K150" i="67"/>
  <c r="K76" i="46"/>
  <c r="R10" i="12"/>
  <c r="R10" i="15" s="1"/>
  <c r="D161" i="64"/>
  <c r="D12" i="46"/>
  <c r="G186" i="68"/>
  <c r="G101" i="46"/>
  <c r="L167" i="64"/>
  <c r="L18" i="46"/>
  <c r="F144" i="66"/>
  <c r="F51" i="46"/>
  <c r="J144" i="69"/>
  <c r="J113" i="46"/>
  <c r="E135" i="64"/>
  <c r="E156" i="64" s="1"/>
  <c r="E157" i="64"/>
  <c r="E147" i="49"/>
  <c r="E146" i="45"/>
  <c r="E146" i="46" s="1"/>
  <c r="E147" i="46"/>
  <c r="F428" i="68"/>
  <c r="F381" i="64"/>
  <c r="C29" i="24"/>
  <c r="C29" i="27" s="1"/>
  <c r="C29" i="21"/>
  <c r="E324" i="72"/>
  <c r="E170" i="56"/>
  <c r="F70" i="67"/>
  <c r="F74" i="42"/>
  <c r="E337" i="66"/>
  <c r="E52" i="56"/>
  <c r="E20" i="23"/>
  <c r="E20" i="26" s="1"/>
  <c r="K142" i="72"/>
  <c r="K170" i="46"/>
  <c r="F102" i="70"/>
  <c r="F143" i="67"/>
  <c r="F69" i="46"/>
  <c r="F31" i="25"/>
  <c r="F31" i="28" s="1"/>
  <c r="D152" i="70"/>
  <c r="D140" i="46"/>
  <c r="D337" i="65"/>
  <c r="D33" i="56"/>
  <c r="F102" i="66"/>
  <c r="M146" i="69"/>
  <c r="M115" i="46"/>
  <c r="M150" i="69"/>
  <c r="M119" i="46"/>
  <c r="E20" i="24"/>
  <c r="E20" i="27" s="1"/>
  <c r="E22" i="13"/>
  <c r="E22" i="16" s="1"/>
  <c r="E22" i="10"/>
  <c r="E118" i="71"/>
  <c r="E136" i="71" s="1"/>
  <c r="E137" i="71"/>
  <c r="F36" i="56"/>
  <c r="E179" i="66"/>
  <c r="E178" i="66" s="1"/>
  <c r="E47" i="48"/>
  <c r="E48" i="51"/>
  <c r="E86" i="52"/>
  <c r="E85" i="49"/>
  <c r="E243" i="68"/>
  <c r="E242" i="68" s="1"/>
  <c r="J21" i="14"/>
  <c r="J21" i="17" s="1"/>
  <c r="C21" i="56"/>
  <c r="F122" i="68"/>
  <c r="K150" i="65"/>
  <c r="K38" i="46"/>
  <c r="G169" i="64"/>
  <c r="G20" i="46"/>
  <c r="E8" i="49"/>
  <c r="E7" i="45"/>
  <c r="E7" i="46" s="1"/>
  <c r="E8" i="46"/>
  <c r="D370" i="64"/>
  <c r="F69" i="67"/>
  <c r="F73" i="42"/>
  <c r="M146" i="67"/>
  <c r="M72" i="46"/>
  <c r="E321" i="71"/>
  <c r="E149" i="56"/>
  <c r="M176" i="68"/>
  <c r="M91" i="46"/>
  <c r="R9" i="12"/>
  <c r="R9" i="15" s="1"/>
  <c r="N24" i="12"/>
  <c r="N24" i="15" s="1"/>
  <c r="D152" i="66"/>
  <c r="D59" i="46"/>
  <c r="D24" i="23"/>
  <c r="D24" i="26" s="1"/>
  <c r="H70" i="69"/>
  <c r="H117" i="42"/>
  <c r="E67" i="51"/>
  <c r="E179" i="67"/>
  <c r="E178" i="67" s="1"/>
  <c r="E66" i="48"/>
  <c r="D19" i="21"/>
  <c r="F28" i="23"/>
  <c r="F28" i="26" s="1"/>
  <c r="I10" i="13"/>
  <c r="I10" i="16" s="1"/>
  <c r="I10" i="10"/>
  <c r="E48" i="49"/>
  <c r="E47" i="45"/>
  <c r="E47" i="46" s="1"/>
  <c r="E48" i="46"/>
  <c r="D11" i="42"/>
  <c r="F5" i="23"/>
  <c r="F5" i="26" s="1"/>
  <c r="C3" i="14"/>
  <c r="C97" i="42"/>
  <c r="F340" i="65"/>
  <c r="F67" i="48"/>
  <c r="F66" i="44"/>
  <c r="E165" i="51"/>
  <c r="E164" i="48"/>
  <c r="E173" i="72"/>
  <c r="E172" i="72" s="1"/>
  <c r="C29" i="23"/>
  <c r="C29" i="26" s="1"/>
  <c r="J23" i="13"/>
  <c r="J23" i="16" s="1"/>
  <c r="J23" i="10"/>
  <c r="E291" i="68"/>
  <c r="E290" i="68" s="1"/>
  <c r="E85" i="51"/>
  <c r="E99" i="6"/>
  <c r="C382" i="64"/>
  <c r="E375" i="64"/>
  <c r="E14" i="56"/>
  <c r="F324" i="71"/>
  <c r="F152" i="56"/>
  <c r="G70" i="69"/>
  <c r="G117" i="42"/>
  <c r="F102" i="65"/>
  <c r="K146" i="72"/>
  <c r="K174" i="46"/>
  <c r="G70" i="66"/>
  <c r="G55" i="42"/>
  <c r="O26" i="12"/>
  <c r="O26" i="15" s="1"/>
  <c r="N21" i="12"/>
  <c r="N21" i="15" s="1"/>
  <c r="K167" i="64"/>
  <c r="K18" i="46"/>
  <c r="F145" i="70"/>
  <c r="F133" i="46"/>
  <c r="E165" i="49"/>
  <c r="E164" i="45"/>
  <c r="E164" i="46" s="1"/>
  <c r="E165" i="46"/>
  <c r="E121" i="66"/>
  <c r="E140" i="66" s="1"/>
  <c r="E141" i="66"/>
  <c r="F30" i="13"/>
  <c r="F30" i="16" s="1"/>
  <c r="F30" i="10"/>
  <c r="M19" i="12"/>
  <c r="M19" i="15" s="1"/>
  <c r="M17" i="7"/>
  <c r="E140" i="56"/>
  <c r="D19" i="24"/>
  <c r="D19" i="27" s="1"/>
  <c r="E15" i="8"/>
  <c r="E16" i="12"/>
  <c r="K150" i="70"/>
  <c r="K138" i="46"/>
  <c r="M146" i="70"/>
  <c r="M134" i="46"/>
  <c r="E174" i="68"/>
  <c r="E89" i="46"/>
  <c r="E4" i="25"/>
  <c r="E4" i="28" s="1"/>
  <c r="K146" i="65"/>
  <c r="K34" i="46"/>
  <c r="F70" i="71"/>
  <c r="F154" i="42"/>
  <c r="D187" i="68"/>
  <c r="D102" i="46"/>
  <c r="F145" i="67"/>
  <c r="F71" i="46"/>
  <c r="E68" i="71"/>
  <c r="E150" i="42"/>
  <c r="E145" i="65"/>
  <c r="E33" i="46"/>
  <c r="F114" i="64"/>
  <c r="D160" i="64"/>
  <c r="D11" i="46"/>
  <c r="J20" i="14"/>
  <c r="J20" i="17" s="1"/>
  <c r="E118" i="72"/>
  <c r="E136" i="72" s="1"/>
  <c r="E137" i="72"/>
  <c r="E129" i="51"/>
  <c r="E128" i="48"/>
  <c r="E179" i="70"/>
  <c r="E178" i="70" s="1"/>
  <c r="D31" i="56"/>
  <c r="H11" i="13"/>
  <c r="H11" i="16" s="1"/>
  <c r="H11" i="10"/>
  <c r="D337" i="70"/>
  <c r="D133" i="56"/>
  <c r="M146" i="66"/>
  <c r="M53" i="46"/>
  <c r="K145" i="69"/>
  <c r="K114" i="46"/>
  <c r="E374" i="64"/>
  <c r="E13" i="56"/>
  <c r="E199" i="64"/>
  <c r="E198" i="64" s="1"/>
  <c r="E8" i="51"/>
  <c r="E7" i="48"/>
  <c r="E28" i="48"/>
  <c r="E29" i="51"/>
  <c r="E179" i="65"/>
  <c r="E178" i="65" s="1"/>
  <c r="R11" i="12"/>
  <c r="R11" i="15" s="1"/>
  <c r="D78" i="64"/>
  <c r="D15" i="42"/>
  <c r="D139" i="72"/>
  <c r="D167" i="46"/>
  <c r="F321" i="71"/>
  <c r="F149" i="56"/>
  <c r="E323" i="72"/>
  <c r="E169" i="56"/>
  <c r="F339" i="65"/>
  <c r="F35" i="56"/>
  <c r="E364" i="68"/>
  <c r="K180" i="68"/>
  <c r="K95" i="46"/>
  <c r="K184" i="68"/>
  <c r="K99" i="46"/>
  <c r="L146" i="70"/>
  <c r="L134" i="46"/>
  <c r="D170" i="64"/>
  <c r="D21" i="46"/>
  <c r="G338" i="66"/>
  <c r="G53" i="56"/>
  <c r="F173" i="68"/>
  <c r="F88" i="46"/>
  <c r="F371" i="69"/>
  <c r="F370" i="69" s="1"/>
  <c r="F110" i="61"/>
  <c r="F109" i="58"/>
  <c r="E428" i="69"/>
  <c r="E427" i="69" s="1"/>
  <c r="E109" i="61"/>
  <c r="E67" i="49"/>
  <c r="E66" i="45"/>
  <c r="E66" i="46" s="1"/>
  <c r="E67" i="46"/>
  <c r="G28" i="25"/>
  <c r="G28" i="28" s="1"/>
  <c r="D335" i="65"/>
  <c r="H8" i="13"/>
  <c r="H8" i="16" s="1"/>
  <c r="H8" i="10"/>
  <c r="E129" i="49"/>
  <c r="E128" i="45"/>
  <c r="E128" i="46" s="1"/>
  <c r="E129" i="46"/>
  <c r="C59" i="56"/>
  <c r="F109" i="56"/>
  <c r="K146" i="71"/>
  <c r="K156" i="46"/>
  <c r="L150" i="67"/>
  <c r="L76" i="46"/>
  <c r="U9" i="14"/>
  <c r="U9" i="17" s="1"/>
  <c r="M338" i="69"/>
  <c r="M115" i="56"/>
  <c r="N22" i="12"/>
  <c r="N22" i="15" s="1"/>
  <c r="F100" i="71"/>
  <c r="L176" i="68"/>
  <c r="L91" i="46"/>
  <c r="E15" i="9"/>
  <c r="E16" i="10"/>
  <c r="E16" i="13"/>
  <c r="G67" i="69"/>
  <c r="G112" i="42"/>
  <c r="E322" i="72"/>
  <c r="E168" i="56"/>
  <c r="F67" i="65"/>
  <c r="F31" i="42"/>
  <c r="F143" i="70"/>
  <c r="F131" i="46"/>
  <c r="D148" i="72"/>
  <c r="D176" i="46"/>
  <c r="F143" i="66"/>
  <c r="F50" i="46"/>
  <c r="E69" i="71"/>
  <c r="E153" i="42"/>
  <c r="F100" i="72"/>
  <c r="N20" i="12"/>
  <c r="N20" i="15" s="1"/>
  <c r="G68" i="67"/>
  <c r="G70" i="42"/>
  <c r="G102" i="69"/>
  <c r="J26" i="13"/>
  <c r="J26" i="16" s="1"/>
  <c r="J26" i="10"/>
  <c r="E121" i="67"/>
  <c r="E140" i="67" s="1"/>
  <c r="E141" i="67"/>
  <c r="E447" i="69"/>
  <c r="E446" i="69" s="1"/>
  <c r="E109" i="62"/>
  <c r="F31" i="24"/>
  <c r="F31" i="27" s="1"/>
  <c r="F31" i="21"/>
  <c r="F28" i="24"/>
  <c r="F28" i="27" s="1"/>
  <c r="F28" i="21"/>
  <c r="E141" i="70"/>
  <c r="E121" i="70"/>
  <c r="E140" i="70" s="1"/>
  <c r="C344" i="66"/>
  <c r="E29" i="49"/>
  <c r="E28" i="45"/>
  <c r="E28" i="46" s="1"/>
  <c r="E29" i="46"/>
  <c r="F109" i="59"/>
  <c r="F390" i="69"/>
  <c r="F389" i="69" s="1"/>
  <c r="F110" i="62"/>
  <c r="F366" i="64"/>
  <c r="E141" i="65"/>
  <c r="E121" i="65"/>
  <c r="E140" i="65" s="1"/>
  <c r="J17" i="11"/>
  <c r="E173" i="71"/>
  <c r="E172" i="71" s="1"/>
  <c r="E146" i="48"/>
  <c r="E147" i="51"/>
  <c r="E24" i="23"/>
  <c r="E24" i="26" s="1"/>
  <c r="L24" i="14"/>
  <c r="L24" i="17" s="1"/>
  <c r="E15" i="10" l="1"/>
  <c r="C380" i="64"/>
  <c r="C19" i="56"/>
  <c r="D158" i="46"/>
  <c r="E168" i="42"/>
  <c r="D40" i="46"/>
  <c r="D152" i="65"/>
  <c r="D29" i="13"/>
  <c r="D29" i="16" s="1"/>
  <c r="E20" i="21"/>
  <c r="E141" i="71"/>
  <c r="G342" i="66"/>
  <c r="E131" i="56"/>
  <c r="E335" i="70"/>
  <c r="E26" i="24"/>
  <c r="E26" i="27" s="1"/>
  <c r="G57" i="56"/>
  <c r="D19" i="25"/>
  <c r="D19" i="28" s="1"/>
  <c r="L22" i="14"/>
  <c r="L22" i="17" s="1"/>
  <c r="C19" i="23"/>
  <c r="C19" i="26" s="1"/>
  <c r="L23" i="13"/>
  <c r="L23" i="16" s="1"/>
  <c r="L23" i="10"/>
  <c r="L20" i="14"/>
  <c r="L20" i="17" s="1"/>
  <c r="G330" i="66"/>
  <c r="G45" i="56"/>
  <c r="G7" i="23"/>
  <c r="G7" i="26" s="1"/>
  <c r="E294" i="66"/>
  <c r="F145" i="65"/>
  <c r="F33" i="46"/>
  <c r="G9" i="24"/>
  <c r="G9" i="27" s="1"/>
  <c r="E191" i="71"/>
  <c r="E190" i="71" s="1"/>
  <c r="E146" i="49"/>
  <c r="E147" i="52"/>
  <c r="M143" i="69"/>
  <c r="M112" i="46"/>
  <c r="H23" i="23"/>
  <c r="H23" i="26" s="1"/>
  <c r="M68" i="69"/>
  <c r="M113" i="42"/>
  <c r="M146" i="65"/>
  <c r="M34" i="46"/>
  <c r="M142" i="72"/>
  <c r="M170" i="46"/>
  <c r="F143" i="65"/>
  <c r="F31" i="46"/>
  <c r="L150" i="66"/>
  <c r="L57" i="46"/>
  <c r="E67" i="72"/>
  <c r="E167" i="42"/>
  <c r="F24" i="13"/>
  <c r="F24" i="16" s="1"/>
  <c r="F24" i="10"/>
  <c r="F18" i="23"/>
  <c r="F18" i="26" s="1"/>
  <c r="E86" i="58"/>
  <c r="E85" i="54"/>
  <c r="H138" i="67"/>
  <c r="E69" i="56"/>
  <c r="E165" i="52"/>
  <c r="E191" i="72"/>
  <c r="E190" i="72" s="1"/>
  <c r="E164" i="49"/>
  <c r="E129" i="6"/>
  <c r="E153" i="6"/>
  <c r="G28" i="13"/>
  <c r="G28" i="16" s="1"/>
  <c r="G28" i="10"/>
  <c r="C11" i="56"/>
  <c r="F21" i="13"/>
  <c r="F21" i="16" s="1"/>
  <c r="F21" i="10"/>
  <c r="F129" i="48"/>
  <c r="F128" i="44"/>
  <c r="G72" i="56"/>
  <c r="F70" i="72"/>
  <c r="F172" i="42"/>
  <c r="N143" i="69"/>
  <c r="N112" i="46"/>
  <c r="F141" i="67"/>
  <c r="F121" i="67"/>
  <c r="F140" i="67" s="1"/>
  <c r="F5" i="25"/>
  <c r="F5" i="28" s="1"/>
  <c r="G145" i="67"/>
  <c r="G71" i="46"/>
  <c r="N150" i="69"/>
  <c r="N119" i="46"/>
  <c r="F64" i="56"/>
  <c r="F8" i="21"/>
  <c r="G68" i="66"/>
  <c r="G51" i="42"/>
  <c r="E294" i="65"/>
  <c r="L145" i="69"/>
  <c r="L114" i="46"/>
  <c r="E227" i="71"/>
  <c r="E226" i="71" s="1"/>
  <c r="E146" i="51"/>
  <c r="F28" i="25"/>
  <c r="F28" i="28" s="1"/>
  <c r="E198" i="70"/>
  <c r="E197" i="70" s="1"/>
  <c r="E128" i="49"/>
  <c r="E129" i="52"/>
  <c r="F22" i="13"/>
  <c r="F22" i="16" s="1"/>
  <c r="F22" i="10"/>
  <c r="F174" i="68"/>
  <c r="F89" i="46"/>
  <c r="E262" i="64"/>
  <c r="E261" i="64" s="1"/>
  <c r="E7" i="51"/>
  <c r="I107" i="46"/>
  <c r="E335" i="67"/>
  <c r="K19" i="14"/>
  <c r="K19" i="17" s="1"/>
  <c r="K17" i="11"/>
  <c r="F67" i="51"/>
  <c r="F66" i="48"/>
  <c r="F179" i="67"/>
  <c r="F178" i="67" s="1"/>
  <c r="E102" i="56"/>
  <c r="C372" i="64"/>
  <c r="G338" i="67"/>
  <c r="G410" i="68"/>
  <c r="G9" i="23"/>
  <c r="G9" i="26" s="1"/>
  <c r="L163" i="64"/>
  <c r="L14" i="46"/>
  <c r="G138" i="67"/>
  <c r="E227" i="72"/>
  <c r="E226" i="72" s="1"/>
  <c r="E164" i="51"/>
  <c r="C3" i="17"/>
  <c r="E337" i="67"/>
  <c r="E71" i="56"/>
  <c r="M150" i="70"/>
  <c r="M138" i="46"/>
  <c r="N338" i="69"/>
  <c r="N115" i="56"/>
  <c r="E77" i="64"/>
  <c r="E12" i="42"/>
  <c r="H330" i="69"/>
  <c r="H107" i="56"/>
  <c r="H10" i="23"/>
  <c r="H10" i="26" s="1"/>
  <c r="K144" i="69"/>
  <c r="K113" i="46"/>
  <c r="F144" i="67"/>
  <c r="F70" i="46"/>
  <c r="D24" i="25"/>
  <c r="D24" i="28" s="1"/>
  <c r="F30" i="23"/>
  <c r="F30" i="26" s="1"/>
  <c r="E67" i="71"/>
  <c r="E149" i="42"/>
  <c r="F109" i="62"/>
  <c r="F447" i="69"/>
  <c r="F446" i="69" s="1"/>
  <c r="F165" i="48"/>
  <c r="F164" i="44"/>
  <c r="E86" i="59"/>
  <c r="E85" i="55"/>
  <c r="E86" i="56"/>
  <c r="I138" i="69"/>
  <c r="D19" i="13"/>
  <c r="D19" i="16" s="1"/>
  <c r="D19" i="10"/>
  <c r="H6" i="13"/>
  <c r="H6" i="16" s="1"/>
  <c r="H6" i="10"/>
  <c r="H10" i="24"/>
  <c r="H10" i="27" s="1"/>
  <c r="E236" i="67"/>
  <c r="E235" i="67" s="1"/>
  <c r="E66" i="51"/>
  <c r="E429" i="68"/>
  <c r="R6" i="12"/>
  <c r="R6" i="15" s="1"/>
  <c r="R6" i="14"/>
  <c r="R6" i="17" s="1"/>
  <c r="G7" i="24"/>
  <c r="G7" i="27" s="1"/>
  <c r="G7" i="21"/>
  <c r="F86" i="48"/>
  <c r="F85" i="44"/>
  <c r="E315" i="68"/>
  <c r="E314" i="68" s="1"/>
  <c r="E85" i="52"/>
  <c r="E236" i="66"/>
  <c r="E235" i="66" s="1"/>
  <c r="E47" i="51"/>
  <c r="D9" i="56"/>
  <c r="F18" i="24"/>
  <c r="F18" i="27" s="1"/>
  <c r="F18" i="21"/>
  <c r="R8" i="12"/>
  <c r="R8" i="15" s="1"/>
  <c r="R8" i="14"/>
  <c r="R8" i="17" s="1"/>
  <c r="E337" i="70"/>
  <c r="E133" i="56"/>
  <c r="H64" i="46"/>
  <c r="D19" i="23"/>
  <c r="D19" i="26" s="1"/>
  <c r="F48" i="48"/>
  <c r="F47" i="44"/>
  <c r="E141" i="72"/>
  <c r="E169" i="46"/>
  <c r="L184" i="68"/>
  <c r="L99" i="46"/>
  <c r="L146" i="71"/>
  <c r="L156" i="46"/>
  <c r="E144" i="65"/>
  <c r="E32" i="46"/>
  <c r="O22" i="12"/>
  <c r="O22" i="15" s="1"/>
  <c r="G152" i="67"/>
  <c r="G78" i="46"/>
  <c r="L146" i="65"/>
  <c r="L34" i="46"/>
  <c r="E326" i="64"/>
  <c r="E143" i="65"/>
  <c r="E31" i="46"/>
  <c r="E388" i="68"/>
  <c r="E412" i="68" s="1"/>
  <c r="E413" i="68"/>
  <c r="E16" i="16"/>
  <c r="E15" i="13"/>
  <c r="E15" i="16" s="1"/>
  <c r="E17" i="18"/>
  <c r="H126" i="46"/>
  <c r="E15" i="12"/>
  <c r="E15" i="15" s="1"/>
  <c r="E16" i="15"/>
  <c r="K20" i="14"/>
  <c r="K20" i="17" s="1"/>
  <c r="C29" i="25"/>
  <c r="C29" i="28" s="1"/>
  <c r="C27" i="22"/>
  <c r="C27" i="25" s="1"/>
  <c r="C27" i="28" s="1"/>
  <c r="F174" i="56"/>
  <c r="D24" i="24"/>
  <c r="D24" i="27" s="1"/>
  <c r="D24" i="21"/>
  <c r="E8" i="52"/>
  <c r="E7" i="49"/>
  <c r="E220" i="64"/>
  <c r="E219" i="64" s="1"/>
  <c r="F10" i="56"/>
  <c r="H342" i="69"/>
  <c r="H119" i="56"/>
  <c r="E336" i="66"/>
  <c r="E51" i="56"/>
  <c r="F20" i="13"/>
  <c r="F20" i="16" s="1"/>
  <c r="F20" i="10"/>
  <c r="G6" i="24"/>
  <c r="G6" i="27" s="1"/>
  <c r="C322" i="64"/>
  <c r="C3" i="54"/>
  <c r="N146" i="66"/>
  <c r="N53" i="46"/>
  <c r="F323" i="71"/>
  <c r="F151" i="56"/>
  <c r="N163" i="64"/>
  <c r="N14" i="46"/>
  <c r="E294" i="67"/>
  <c r="H339" i="69"/>
  <c r="H116" i="56"/>
  <c r="N146" i="69"/>
  <c r="N115" i="46"/>
  <c r="D336" i="65"/>
  <c r="D32" i="56"/>
  <c r="L150" i="65"/>
  <c r="L38" i="46"/>
  <c r="E70" i="72"/>
  <c r="E172" i="42"/>
  <c r="E321" i="72"/>
  <c r="E167" i="56"/>
  <c r="M337" i="69"/>
  <c r="M114" i="56"/>
  <c r="J17" i="14"/>
  <c r="J17" i="17" s="1"/>
  <c r="G110" i="48"/>
  <c r="G109" i="44"/>
  <c r="E21" i="23"/>
  <c r="E21" i="26" s="1"/>
  <c r="E67" i="52"/>
  <c r="E198" i="67"/>
  <c r="E197" i="67" s="1"/>
  <c r="E66" i="49"/>
  <c r="F109" i="61"/>
  <c r="F428" i="69"/>
  <c r="F427" i="69" s="1"/>
  <c r="F8" i="24"/>
  <c r="F8" i="27" s="1"/>
  <c r="E28" i="51"/>
  <c r="E236" i="65"/>
  <c r="E235" i="65" s="1"/>
  <c r="E128" i="51"/>
  <c r="E236" i="70"/>
  <c r="E235" i="70" s="1"/>
  <c r="H138" i="70"/>
  <c r="F8" i="48"/>
  <c r="F7" i="44"/>
  <c r="H7" i="13"/>
  <c r="H7" i="16" s="1"/>
  <c r="H7" i="10"/>
  <c r="F328" i="72"/>
  <c r="D131" i="56"/>
  <c r="F371" i="64"/>
  <c r="N19" i="12"/>
  <c r="N19" i="15" s="1"/>
  <c r="N17" i="7"/>
  <c r="S18" i="12"/>
  <c r="S18" i="15" s="1"/>
  <c r="S18" i="14"/>
  <c r="S18" i="17" s="1"/>
  <c r="G330" i="71"/>
  <c r="G158" i="56"/>
  <c r="O338" i="69"/>
  <c r="O115" i="56"/>
  <c r="N176" i="68"/>
  <c r="N91" i="46"/>
  <c r="G69" i="69"/>
  <c r="G116" i="42"/>
  <c r="E21" i="24"/>
  <c r="E21" i="27" s="1"/>
  <c r="C19" i="24"/>
  <c r="C19" i="27" s="1"/>
  <c r="C19" i="21"/>
  <c r="P26" i="12"/>
  <c r="P26" i="15" s="1"/>
  <c r="E20" i="25"/>
  <c r="E20" i="28" s="1"/>
  <c r="D336" i="70"/>
  <c r="D132" i="56"/>
  <c r="E421" i="68"/>
  <c r="E94" i="56"/>
  <c r="L142" i="71"/>
  <c r="L152" i="46"/>
  <c r="O21" i="12"/>
  <c r="O21" i="15" s="1"/>
  <c r="M142" i="71"/>
  <c r="M152" i="46"/>
  <c r="M336" i="69"/>
  <c r="M113" i="56"/>
  <c r="E24" i="24"/>
  <c r="E24" i="27" s="1"/>
  <c r="E24" i="21"/>
  <c r="F147" i="48"/>
  <c r="F146" i="44"/>
  <c r="F29" i="48"/>
  <c r="F28" i="44"/>
  <c r="E48" i="52"/>
  <c r="E47" i="49"/>
  <c r="E198" i="66"/>
  <c r="E197" i="66" s="1"/>
  <c r="D335" i="70"/>
  <c r="H5" i="46"/>
  <c r="L146" i="72"/>
  <c r="L174" i="46"/>
  <c r="E29" i="52"/>
  <c r="E28" i="49"/>
  <c r="E198" i="65"/>
  <c r="E197" i="65" s="1"/>
  <c r="G75" i="64"/>
  <c r="G10" i="42"/>
  <c r="M180" i="68"/>
  <c r="M95" i="46"/>
  <c r="G330" i="65"/>
  <c r="G6" i="23"/>
  <c r="G6" i="26" s="1"/>
  <c r="E294" i="70"/>
  <c r="F70" i="65"/>
  <c r="F36" i="42"/>
  <c r="O20" i="12"/>
  <c r="O20" i="15" s="1"/>
  <c r="E282" i="71"/>
  <c r="F69" i="65"/>
  <c r="F35" i="42"/>
  <c r="L150" i="70"/>
  <c r="L138" i="46"/>
  <c r="L180" i="68"/>
  <c r="L95" i="46"/>
  <c r="F144" i="70"/>
  <c r="F132" i="46"/>
  <c r="O24" i="12"/>
  <c r="O24" i="15" s="1"/>
  <c r="E282" i="72"/>
  <c r="F27" i="18"/>
  <c r="F330" i="67"/>
  <c r="K26" i="13"/>
  <c r="K26" i="16" s="1"/>
  <c r="K26" i="10"/>
  <c r="G64" i="46"/>
  <c r="R5" i="12"/>
  <c r="R5" i="15" s="1"/>
  <c r="R5" i="14"/>
  <c r="R5" i="17" s="1"/>
  <c r="D29" i="14"/>
  <c r="D29" i="17" s="1"/>
  <c r="D27" i="11"/>
  <c r="F67" i="49"/>
  <c r="F66" i="45"/>
  <c r="F66" i="46" s="1"/>
  <c r="F67" i="46"/>
  <c r="L23" i="14"/>
  <c r="L23" i="17" s="1"/>
  <c r="H154" i="64"/>
  <c r="G31" i="13"/>
  <c r="G31" i="16" s="1"/>
  <c r="G31" i="10"/>
  <c r="M24" i="14"/>
  <c r="M24" i="17" s="1"/>
  <c r="M23" i="14"/>
  <c r="M23" i="17" s="1"/>
  <c r="E24" i="25"/>
  <c r="E24" i="28" s="1"/>
  <c r="D29" i="10" l="1"/>
  <c r="E151" i="46"/>
  <c r="E21" i="21"/>
  <c r="E82" i="68"/>
  <c r="E162" i="64"/>
  <c r="E415" i="68"/>
  <c r="M23" i="13"/>
  <c r="M23" i="16" s="1"/>
  <c r="M23" i="10"/>
  <c r="F322" i="71"/>
  <c r="F150" i="56"/>
  <c r="N68" i="69"/>
  <c r="N113" i="42"/>
  <c r="H67" i="69"/>
  <c r="H112" i="42"/>
  <c r="H102" i="69"/>
  <c r="G5" i="24"/>
  <c r="G5" i="27" s="1"/>
  <c r="D30" i="56"/>
  <c r="M150" i="66"/>
  <c r="M57" i="46"/>
  <c r="P22" i="12"/>
  <c r="P22" i="15" s="1"/>
  <c r="G9" i="25"/>
  <c r="G9" i="28" s="1"/>
  <c r="N146" i="70"/>
  <c r="N134" i="46"/>
  <c r="E15" i="20"/>
  <c r="E16" i="24"/>
  <c r="N337" i="69"/>
  <c r="N114" i="56"/>
  <c r="F30" i="25"/>
  <c r="F30" i="28" s="1"/>
  <c r="G330" i="72"/>
  <c r="G79" i="68"/>
  <c r="G88" i="42"/>
  <c r="N146" i="72"/>
  <c r="N174" i="46"/>
  <c r="F152" i="69"/>
  <c r="F121" i="46"/>
  <c r="E152" i="69"/>
  <c r="E121" i="46"/>
  <c r="L21" i="14"/>
  <c r="L21" i="17" s="1"/>
  <c r="C370" i="64"/>
  <c r="C343" i="64"/>
  <c r="C364" i="64" s="1"/>
  <c r="F173" i="71"/>
  <c r="F172" i="71" s="1"/>
  <c r="F147" i="51"/>
  <c r="F146" i="48"/>
  <c r="F157" i="64"/>
  <c r="F135" i="64"/>
  <c r="F156" i="64" s="1"/>
  <c r="G342" i="67"/>
  <c r="G76" i="56"/>
  <c r="H45" i="46"/>
  <c r="E8" i="59"/>
  <c r="E7" i="55"/>
  <c r="E8" i="56"/>
  <c r="F48" i="49"/>
  <c r="F48" i="46"/>
  <c r="F47" i="45"/>
  <c r="F47" i="46" s="1"/>
  <c r="F118" i="72"/>
  <c r="F136" i="72" s="1"/>
  <c r="F137" i="72"/>
  <c r="F78" i="56"/>
  <c r="E245" i="72"/>
  <c r="E244" i="72" s="1"/>
  <c r="E164" i="52"/>
  <c r="H26" i="46"/>
  <c r="E29" i="59"/>
  <c r="E28" i="55"/>
  <c r="E29" i="56"/>
  <c r="E300" i="71"/>
  <c r="E318" i="71" s="1"/>
  <c r="E319" i="71"/>
  <c r="F99" i="6"/>
  <c r="G9" i="21"/>
  <c r="N142" i="71"/>
  <c r="N152" i="46"/>
  <c r="N180" i="68"/>
  <c r="N95" i="46"/>
  <c r="G70" i="70"/>
  <c r="G136" i="42"/>
  <c r="E417" i="68"/>
  <c r="E90" i="56"/>
  <c r="F141" i="70"/>
  <c r="F121" i="70"/>
  <c r="F140" i="70" s="1"/>
  <c r="G145" i="66"/>
  <c r="G52" i="46"/>
  <c r="M146" i="72"/>
  <c r="M174" i="46"/>
  <c r="N146" i="65"/>
  <c r="N34" i="46"/>
  <c r="Q26" i="12"/>
  <c r="Q26" i="15" s="1"/>
  <c r="F16" i="10"/>
  <c r="F15" i="9"/>
  <c r="F16" i="13"/>
  <c r="V10" i="14"/>
  <c r="V10" i="17" s="1"/>
  <c r="C427" i="64"/>
  <c r="C3" i="59"/>
  <c r="C490" i="64"/>
  <c r="C3" i="62"/>
  <c r="H9" i="13"/>
  <c r="H9" i="16" s="1"/>
  <c r="H9" i="10"/>
  <c r="H138" i="66"/>
  <c r="C92" i="56"/>
  <c r="E129" i="59"/>
  <c r="E128" i="55"/>
  <c r="E129" i="56"/>
  <c r="G30" i="13"/>
  <c r="G30" i="16" s="1"/>
  <c r="G30" i="10"/>
  <c r="F86" i="49"/>
  <c r="F86" i="46"/>
  <c r="F85" i="45"/>
  <c r="F85" i="46" s="1"/>
  <c r="E369" i="64"/>
  <c r="E347" i="64"/>
  <c r="E368" i="64" s="1"/>
  <c r="F219" i="68"/>
  <c r="F218" i="68" s="1"/>
  <c r="F85" i="48"/>
  <c r="F86" i="51"/>
  <c r="F121" i="66"/>
  <c r="F140" i="66" s="1"/>
  <c r="F141" i="66"/>
  <c r="K17" i="14"/>
  <c r="K17" i="17" s="1"/>
  <c r="E29" i="58"/>
  <c r="E28" i="54"/>
  <c r="O19" i="12"/>
  <c r="O19" i="15" s="1"/>
  <c r="O17" i="7"/>
  <c r="F8" i="23"/>
  <c r="F8" i="26" s="1"/>
  <c r="F344" i="67"/>
  <c r="G338" i="70"/>
  <c r="G134" i="56"/>
  <c r="H138" i="65"/>
  <c r="E313" i="65"/>
  <c r="E332" i="65" s="1"/>
  <c r="E333" i="65"/>
  <c r="F15" i="8"/>
  <c r="F16" i="12"/>
  <c r="E146" i="52"/>
  <c r="E245" i="71"/>
  <c r="E244" i="71" s="1"/>
  <c r="F29" i="49"/>
  <c r="F29" i="46"/>
  <c r="F28" i="45"/>
  <c r="F28" i="46" s="1"/>
  <c r="E78" i="64"/>
  <c r="E15" i="42"/>
  <c r="F323" i="72"/>
  <c r="F169" i="56"/>
  <c r="E336" i="70"/>
  <c r="E132" i="56"/>
  <c r="E485" i="68"/>
  <c r="E484" i="68" s="1"/>
  <c r="E86" i="62"/>
  <c r="E85" i="59"/>
  <c r="R7" i="12"/>
  <c r="R7" i="15" s="1"/>
  <c r="R7" i="14"/>
  <c r="R7" i="17" s="1"/>
  <c r="F22" i="23"/>
  <c r="F22" i="26" s="1"/>
  <c r="G144" i="67"/>
  <c r="G70" i="46"/>
  <c r="O146" i="70"/>
  <c r="O134" i="46"/>
  <c r="H335" i="69"/>
  <c r="H112" i="56"/>
  <c r="H23" i="25"/>
  <c r="H23" i="28" s="1"/>
  <c r="O68" i="69"/>
  <c r="O113" i="42"/>
  <c r="M167" i="64"/>
  <c r="M18" i="46"/>
  <c r="P338" i="69"/>
  <c r="P115" i="56"/>
  <c r="M146" i="71"/>
  <c r="M156" i="46"/>
  <c r="E16" i="21"/>
  <c r="F375" i="64"/>
  <c r="F14" i="56"/>
  <c r="F294" i="67"/>
  <c r="M163" i="64"/>
  <c r="M14" i="46"/>
  <c r="M184" i="68"/>
  <c r="M99" i="46"/>
  <c r="G366" i="64"/>
  <c r="G5" i="56"/>
  <c r="F66" i="49"/>
  <c r="F198" i="67"/>
  <c r="F197" i="67" s="1"/>
  <c r="F67" i="52"/>
  <c r="E379" i="64"/>
  <c r="E18" i="56"/>
  <c r="E22" i="23"/>
  <c r="E22" i="26" s="1"/>
  <c r="G110" i="51"/>
  <c r="G179" i="69"/>
  <c r="G178" i="69" s="1"/>
  <c r="G109" i="48"/>
  <c r="F18" i="25"/>
  <c r="F18" i="28" s="1"/>
  <c r="C419" i="68"/>
  <c r="E313" i="70"/>
  <c r="E332" i="70" s="1"/>
  <c r="E333" i="70"/>
  <c r="E283" i="64"/>
  <c r="E282" i="64" s="1"/>
  <c r="E7" i="52"/>
  <c r="G176" i="56"/>
  <c r="F171" i="68"/>
  <c r="F146" i="68"/>
  <c r="F170" i="68" s="1"/>
  <c r="G110" i="49"/>
  <c r="G110" i="46"/>
  <c r="G109" i="45"/>
  <c r="G109" i="46" s="1"/>
  <c r="E120" i="6"/>
  <c r="E160" i="6"/>
  <c r="E136" i="6"/>
  <c r="E48" i="59"/>
  <c r="E47" i="55"/>
  <c r="E48" i="56"/>
  <c r="F121" i="65"/>
  <c r="F140" i="65" s="1"/>
  <c r="F141" i="65"/>
  <c r="E336" i="67"/>
  <c r="E70" i="56"/>
  <c r="G31" i="23"/>
  <c r="G31" i="26" s="1"/>
  <c r="F137" i="71"/>
  <c r="F118" i="71"/>
  <c r="F136" i="71" s="1"/>
  <c r="M145" i="69"/>
  <c r="M114" i="46"/>
  <c r="O176" i="68"/>
  <c r="O91" i="46"/>
  <c r="F68" i="72"/>
  <c r="F168" i="42"/>
  <c r="G6" i="25"/>
  <c r="G6" i="28" s="1"/>
  <c r="N142" i="72"/>
  <c r="N170" i="46"/>
  <c r="M150" i="67"/>
  <c r="M76" i="46"/>
  <c r="O150" i="69"/>
  <c r="O119" i="46"/>
  <c r="G418" i="68"/>
  <c r="G91" i="56"/>
  <c r="E422" i="68"/>
  <c r="E95" i="56"/>
  <c r="E165" i="59"/>
  <c r="E165" i="56"/>
  <c r="E164" i="55"/>
  <c r="G141" i="69"/>
  <c r="G121" i="69"/>
  <c r="G140" i="69" s="1"/>
  <c r="E313" i="66"/>
  <c r="E332" i="66" s="1"/>
  <c r="E333" i="66"/>
  <c r="D17" i="22"/>
  <c r="F324" i="72"/>
  <c r="F170" i="56"/>
  <c r="L144" i="69"/>
  <c r="L113" i="46"/>
  <c r="F67" i="71"/>
  <c r="F149" i="42"/>
  <c r="E140" i="71"/>
  <c r="E150" i="46"/>
  <c r="F28" i="48"/>
  <c r="F29" i="51"/>
  <c r="F179" i="65"/>
  <c r="F178" i="65" s="1"/>
  <c r="C385" i="64"/>
  <c r="C3" i="57"/>
  <c r="F337" i="66"/>
  <c r="F52" i="56"/>
  <c r="F321" i="72"/>
  <c r="F167" i="56"/>
  <c r="F144" i="65"/>
  <c r="F32" i="46"/>
  <c r="O146" i="66"/>
  <c r="O53" i="46"/>
  <c r="F69" i="71"/>
  <c r="F153" i="42"/>
  <c r="F68" i="71"/>
  <c r="F150" i="42"/>
  <c r="F69" i="72"/>
  <c r="F171" i="42"/>
  <c r="E140" i="72"/>
  <c r="E168" i="46"/>
  <c r="E139" i="71"/>
  <c r="E149" i="46"/>
  <c r="R14" i="7"/>
  <c r="E129" i="58"/>
  <c r="E128" i="54"/>
  <c r="F8" i="51"/>
  <c r="F7" i="48"/>
  <c r="F199" i="64"/>
  <c r="F198" i="64" s="1"/>
  <c r="E255" i="67"/>
  <c r="E254" i="67" s="1"/>
  <c r="E66" i="52"/>
  <c r="E8" i="58"/>
  <c r="E7" i="54"/>
  <c r="E300" i="72"/>
  <c r="E318" i="72" s="1"/>
  <c r="E319" i="72"/>
  <c r="H10" i="21"/>
  <c r="F173" i="72"/>
  <c r="F172" i="72" s="1"/>
  <c r="F165" i="51"/>
  <c r="F164" i="48"/>
  <c r="E22" i="24"/>
  <c r="E22" i="27" s="1"/>
  <c r="D334" i="65"/>
  <c r="E21" i="25"/>
  <c r="E21" i="28" s="1"/>
  <c r="E67" i="59"/>
  <c r="E66" i="55"/>
  <c r="E67" i="56"/>
  <c r="G26" i="56"/>
  <c r="G70" i="67"/>
  <c r="G74" i="42"/>
  <c r="E47" i="52"/>
  <c r="E255" i="66"/>
  <c r="E254" i="66" s="1"/>
  <c r="E372" i="64"/>
  <c r="E11" i="56"/>
  <c r="P24" i="12"/>
  <c r="P24" i="15" s="1"/>
  <c r="G102" i="67"/>
  <c r="N150" i="70"/>
  <c r="N138" i="46"/>
  <c r="F20" i="23"/>
  <c r="F20" i="26" s="1"/>
  <c r="O146" i="69"/>
  <c r="O115" i="46"/>
  <c r="P21" i="12"/>
  <c r="P21" i="15" s="1"/>
  <c r="V11" i="14"/>
  <c r="V11" i="17" s="1"/>
  <c r="G67" i="66"/>
  <c r="G50" i="42"/>
  <c r="E139" i="72"/>
  <c r="E167" i="46"/>
  <c r="N146" i="67"/>
  <c r="N72" i="46"/>
  <c r="R4" i="7"/>
  <c r="F129" i="49"/>
  <c r="F129" i="46"/>
  <c r="F128" i="45"/>
  <c r="F128" i="46" s="1"/>
  <c r="E147" i="58"/>
  <c r="E146" i="54"/>
  <c r="C406" i="64"/>
  <c r="C3" i="58"/>
  <c r="C3" i="61"/>
  <c r="C469" i="64"/>
  <c r="G6" i="21"/>
  <c r="F147" i="49"/>
  <c r="F147" i="46"/>
  <c r="F146" i="45"/>
  <c r="F146" i="46" s="1"/>
  <c r="E88" i="56"/>
  <c r="F66" i="51"/>
  <c r="F236" i="67"/>
  <c r="F235" i="67" s="1"/>
  <c r="E313" i="67"/>
  <c r="E332" i="67" s="1"/>
  <c r="E333" i="67"/>
  <c r="G83" i="56"/>
  <c r="E85" i="56"/>
  <c r="G7" i="25"/>
  <c r="G7" i="28" s="1"/>
  <c r="G159" i="64"/>
  <c r="G10" i="46"/>
  <c r="P20" i="12"/>
  <c r="P20" i="15" s="1"/>
  <c r="H10" i="25"/>
  <c r="H10" i="28" s="1"/>
  <c r="E79" i="64"/>
  <c r="E16" i="42"/>
  <c r="F374" i="64"/>
  <c r="F13" i="56"/>
  <c r="M150" i="65"/>
  <c r="M38" i="46"/>
  <c r="E69" i="72"/>
  <c r="E171" i="42"/>
  <c r="F322" i="72"/>
  <c r="F168" i="56"/>
  <c r="G67" i="67"/>
  <c r="G69" i="42"/>
  <c r="D27" i="14"/>
  <c r="D27" i="17" s="1"/>
  <c r="D3" i="11"/>
  <c r="E165" i="58"/>
  <c r="E164" i="54"/>
  <c r="C9" i="56"/>
  <c r="C3" i="55"/>
  <c r="E255" i="65"/>
  <c r="E254" i="65" s="1"/>
  <c r="E28" i="52"/>
  <c r="F8" i="49"/>
  <c r="F8" i="46"/>
  <c r="F7" i="45"/>
  <c r="F7" i="46" s="1"/>
  <c r="E67" i="58"/>
  <c r="E66" i="54"/>
  <c r="F48" i="51"/>
  <c r="F47" i="48"/>
  <c r="F179" i="66"/>
  <c r="F178" i="66" s="1"/>
  <c r="L26" i="13"/>
  <c r="L26" i="16" s="1"/>
  <c r="L26" i="10"/>
  <c r="F165" i="49"/>
  <c r="F165" i="46"/>
  <c r="F164" i="45"/>
  <c r="F164" i="46" s="1"/>
  <c r="E255" i="70"/>
  <c r="E254" i="70" s="1"/>
  <c r="E128" i="52"/>
  <c r="F30" i="24"/>
  <c r="F30" i="27" s="1"/>
  <c r="F30" i="21"/>
  <c r="F179" i="70"/>
  <c r="F178" i="70" s="1"/>
  <c r="F129" i="51"/>
  <c r="F128" i="48"/>
  <c r="E461" i="68"/>
  <c r="E460" i="68" s="1"/>
  <c r="E86" i="61"/>
  <c r="E85" i="58"/>
  <c r="E147" i="59"/>
  <c r="E146" i="55"/>
  <c r="E147" i="56"/>
  <c r="T18" i="12"/>
  <c r="T18" i="15" s="1"/>
  <c r="T18" i="14"/>
  <c r="T18" i="17" s="1"/>
  <c r="S4" i="11"/>
  <c r="E48" i="58"/>
  <c r="E47" i="54"/>
  <c r="F21" i="23"/>
  <c r="F21" i="26" s="1"/>
  <c r="G15" i="18"/>
  <c r="N24" i="14"/>
  <c r="N24" i="17" s="1"/>
  <c r="F24" i="23"/>
  <c r="F24" i="26" s="1"/>
  <c r="G428" i="68" l="1"/>
  <c r="E93" i="56"/>
  <c r="F26" i="23"/>
  <c r="F26" i="26" s="1"/>
  <c r="F11" i="56"/>
  <c r="F345" i="69"/>
  <c r="F417" i="68"/>
  <c r="E22" i="21"/>
  <c r="F88" i="56"/>
  <c r="E93" i="42"/>
  <c r="F90" i="56"/>
  <c r="E146" i="56"/>
  <c r="E13" i="46"/>
  <c r="F372" i="64"/>
  <c r="E128" i="56"/>
  <c r="N19" i="14"/>
  <c r="N19" i="17" s="1"/>
  <c r="G101" i="56"/>
  <c r="E19" i="23"/>
  <c r="E19" i="26" s="1"/>
  <c r="F415" i="68"/>
  <c r="F335" i="67"/>
  <c r="F335" i="70"/>
  <c r="E28" i="56"/>
  <c r="E164" i="56"/>
  <c r="E420" i="68"/>
  <c r="N21" i="14"/>
  <c r="N21" i="17" s="1"/>
  <c r="F227" i="71"/>
  <c r="F226" i="71" s="1"/>
  <c r="F146" i="51"/>
  <c r="F20" i="24"/>
  <c r="F20" i="27" s="1"/>
  <c r="F20" i="21"/>
  <c r="F67" i="72"/>
  <c r="F167" i="42"/>
  <c r="F16" i="16"/>
  <c r="F15" i="13"/>
  <c r="F15" i="16" s="1"/>
  <c r="F294" i="65"/>
  <c r="G114" i="64"/>
  <c r="O337" i="69"/>
  <c r="O114" i="56"/>
  <c r="N167" i="64"/>
  <c r="N18" i="46"/>
  <c r="G31" i="25"/>
  <c r="G31" i="28" s="1"/>
  <c r="F416" i="68"/>
  <c r="F89" i="56"/>
  <c r="F141" i="72"/>
  <c r="F169" i="46"/>
  <c r="E337" i="65"/>
  <c r="E33" i="56"/>
  <c r="P146" i="69"/>
  <c r="P115" i="46"/>
  <c r="F76" i="64"/>
  <c r="E416" i="68"/>
  <c r="E89" i="56"/>
  <c r="H152" i="67"/>
  <c r="H78" i="46"/>
  <c r="F220" i="64"/>
  <c r="F219" i="64" s="1"/>
  <c r="F8" i="52"/>
  <c r="F7" i="49"/>
  <c r="C3" i="56"/>
  <c r="M21" i="14"/>
  <c r="M21" i="17" s="1"/>
  <c r="E8" i="61"/>
  <c r="E7" i="58"/>
  <c r="E411" i="64"/>
  <c r="E410" i="64" s="1"/>
  <c r="F262" i="64"/>
  <c r="F261" i="64" s="1"/>
  <c r="F7" i="51"/>
  <c r="D17" i="25"/>
  <c r="D17" i="28" s="1"/>
  <c r="F255" i="67"/>
  <c r="F254" i="67" s="1"/>
  <c r="F66" i="52"/>
  <c r="F67" i="59"/>
  <c r="F66" i="55"/>
  <c r="F67" i="56"/>
  <c r="M26" i="13"/>
  <c r="M26" i="16" s="1"/>
  <c r="M26" i="10"/>
  <c r="E419" i="68"/>
  <c r="E92" i="56"/>
  <c r="F15" i="10"/>
  <c r="E390" i="65"/>
  <c r="E389" i="65" s="1"/>
  <c r="E29" i="62"/>
  <c r="E28" i="59"/>
  <c r="F95" i="56"/>
  <c r="F50" i="56"/>
  <c r="G324" i="71"/>
  <c r="G152" i="56"/>
  <c r="H23" i="24"/>
  <c r="H23" i="27" s="1"/>
  <c r="H23" i="21"/>
  <c r="F243" i="68"/>
  <c r="F242" i="68" s="1"/>
  <c r="F86" i="52"/>
  <c r="F85" i="49"/>
  <c r="P176" i="68"/>
  <c r="P91" i="46"/>
  <c r="O336" i="69"/>
  <c r="O113" i="56"/>
  <c r="F22" i="25"/>
  <c r="F22" i="28" s="1"/>
  <c r="G80" i="68"/>
  <c r="G89" i="42"/>
  <c r="Q21" i="12"/>
  <c r="Q21" i="15" s="1"/>
  <c r="F20" i="25"/>
  <c r="F20" i="28" s="1"/>
  <c r="F337" i="70"/>
  <c r="F133" i="56"/>
  <c r="M144" i="69"/>
  <c r="M113" i="46"/>
  <c r="G30" i="23"/>
  <c r="G30" i="26" s="1"/>
  <c r="F373" i="64"/>
  <c r="F326" i="64"/>
  <c r="H338" i="66"/>
  <c r="H53" i="56"/>
  <c r="F364" i="68"/>
  <c r="G69" i="66"/>
  <c r="G54" i="42"/>
  <c r="E371" i="66"/>
  <c r="E370" i="66" s="1"/>
  <c r="E48" i="61"/>
  <c r="E47" i="58"/>
  <c r="E22" i="25"/>
  <c r="E22" i="28" s="1"/>
  <c r="F24" i="24"/>
  <c r="F24" i="27" s="1"/>
  <c r="F24" i="21"/>
  <c r="M20" i="14"/>
  <c r="M20" i="17" s="1"/>
  <c r="D21" i="56"/>
  <c r="C448" i="64"/>
  <c r="C3" i="60"/>
  <c r="C3" i="63"/>
  <c r="C511" i="64"/>
  <c r="E164" i="59"/>
  <c r="E165" i="62"/>
  <c r="E373" i="72"/>
  <c r="E372" i="72" s="1"/>
  <c r="M19" i="14"/>
  <c r="M19" i="17" s="1"/>
  <c r="M17" i="11"/>
  <c r="G198" i="69"/>
  <c r="G197" i="69" s="1"/>
  <c r="G110" i="52"/>
  <c r="G109" i="49"/>
  <c r="C19" i="25"/>
  <c r="C19" i="28" s="1"/>
  <c r="C17" i="22"/>
  <c r="G5" i="23"/>
  <c r="G5" i="26" s="1"/>
  <c r="F313" i="67"/>
  <c r="F332" i="67" s="1"/>
  <c r="F333" i="67"/>
  <c r="E29" i="61"/>
  <c r="E28" i="58"/>
  <c r="E371" i="65"/>
  <c r="E370" i="65" s="1"/>
  <c r="F291" i="68"/>
  <c r="F290" i="68" s="1"/>
  <c r="F85" i="51"/>
  <c r="E7" i="56"/>
  <c r="F422" i="68"/>
  <c r="F335" i="66"/>
  <c r="H69" i="66"/>
  <c r="H54" i="42"/>
  <c r="N184" i="68"/>
  <c r="N99" i="46"/>
  <c r="Q22" i="12"/>
  <c r="Q22" i="15" s="1"/>
  <c r="P163" i="64"/>
  <c r="P14" i="46"/>
  <c r="G102" i="65"/>
  <c r="P150" i="69"/>
  <c r="P119" i="46"/>
  <c r="G143" i="66"/>
  <c r="G50" i="46"/>
  <c r="N146" i="71"/>
  <c r="N156" i="46"/>
  <c r="E161" i="64"/>
  <c r="E12" i="46"/>
  <c r="F139" i="71"/>
  <c r="F149" i="46"/>
  <c r="G122" i="68"/>
  <c r="F336" i="66"/>
  <c r="F51" i="56"/>
  <c r="E160" i="64"/>
  <c r="E11" i="46"/>
  <c r="E373" i="71"/>
  <c r="E372" i="71" s="1"/>
  <c r="E147" i="62"/>
  <c r="E146" i="59"/>
  <c r="F131" i="56"/>
  <c r="D382" i="64"/>
  <c r="P19" i="12"/>
  <c r="P19" i="15" s="1"/>
  <c r="P17" i="7"/>
  <c r="F28" i="49"/>
  <c r="F198" i="65"/>
  <c r="F197" i="65" s="1"/>
  <c r="F29" i="52"/>
  <c r="G338" i="65"/>
  <c r="G34" i="56"/>
  <c r="E432" i="64"/>
  <c r="E431" i="64" s="1"/>
  <c r="E8" i="62"/>
  <c r="E7" i="59"/>
  <c r="F379" i="64"/>
  <c r="F18" i="56"/>
  <c r="G321" i="71"/>
  <c r="G149" i="56"/>
  <c r="Q24" i="12"/>
  <c r="Q24" i="15" s="1"/>
  <c r="E76" i="64"/>
  <c r="N150" i="67"/>
  <c r="N76" i="46"/>
  <c r="F77" i="64"/>
  <c r="F12" i="42"/>
  <c r="N150" i="66"/>
  <c r="N57" i="46"/>
  <c r="D322" i="64"/>
  <c r="D3" i="54"/>
  <c r="G344" i="67"/>
  <c r="G78" i="56"/>
  <c r="G68" i="65"/>
  <c r="G32" i="42"/>
  <c r="G143" i="67"/>
  <c r="G69" i="46"/>
  <c r="G68" i="70"/>
  <c r="G132" i="42"/>
  <c r="E533" i="68"/>
  <c r="E532" i="68" s="1"/>
  <c r="E85" i="61"/>
  <c r="F191" i="72"/>
  <c r="F190" i="72" s="1"/>
  <c r="F165" i="52"/>
  <c r="F164" i="49"/>
  <c r="E355" i="72"/>
  <c r="E354" i="72" s="1"/>
  <c r="E165" i="61"/>
  <c r="E164" i="58"/>
  <c r="V9" i="14"/>
  <c r="V9" i="17" s="1"/>
  <c r="E426" i="68"/>
  <c r="E99" i="56"/>
  <c r="F236" i="65"/>
  <c r="F235" i="65" s="1"/>
  <c r="F28" i="51"/>
  <c r="G236" i="69"/>
  <c r="G235" i="69" s="1"/>
  <c r="G109" i="51"/>
  <c r="F17" i="18"/>
  <c r="L19" i="14"/>
  <c r="L19" i="17" s="1"/>
  <c r="L17" i="11"/>
  <c r="F153" i="6"/>
  <c r="F129" i="6"/>
  <c r="P146" i="70"/>
  <c r="P134" i="46"/>
  <c r="E81" i="68"/>
  <c r="E92" i="42"/>
  <c r="F421" i="68"/>
  <c r="F94" i="56"/>
  <c r="G323" i="71"/>
  <c r="G151" i="56"/>
  <c r="F294" i="66"/>
  <c r="H169" i="64"/>
  <c r="H20" i="46"/>
  <c r="F337" i="67"/>
  <c r="F71" i="56"/>
  <c r="H67" i="66"/>
  <c r="H50" i="42"/>
  <c r="G152" i="69"/>
  <c r="G121" i="46"/>
  <c r="M22" i="14"/>
  <c r="M22" i="17" s="1"/>
  <c r="F128" i="49"/>
  <c r="F129" i="52"/>
  <c r="F198" i="70"/>
  <c r="F197" i="70" s="1"/>
  <c r="G67" i="48"/>
  <c r="G66" i="44"/>
  <c r="H57" i="56"/>
  <c r="E66" i="56"/>
  <c r="G31" i="24"/>
  <c r="G31" i="27" s="1"/>
  <c r="G31" i="21"/>
  <c r="F22" i="24"/>
  <c r="F22" i="27" s="1"/>
  <c r="F22" i="21"/>
  <c r="F67" i="58"/>
  <c r="F66" i="54"/>
  <c r="N23" i="14"/>
  <c r="N23" i="17" s="1"/>
  <c r="G344" i="70"/>
  <c r="G140" i="56"/>
  <c r="G294" i="69"/>
  <c r="E355" i="71"/>
  <c r="E354" i="71" s="1"/>
  <c r="E147" i="61"/>
  <c r="E146" i="58"/>
  <c r="F12" i="56"/>
  <c r="G322" i="71"/>
  <c r="G150" i="56"/>
  <c r="G144" i="66"/>
  <c r="G51" i="46"/>
  <c r="G341" i="65"/>
  <c r="G37" i="56"/>
  <c r="G102" i="70"/>
  <c r="F282" i="71"/>
  <c r="F141" i="71"/>
  <c r="F151" i="46"/>
  <c r="G102" i="66"/>
  <c r="I5" i="13"/>
  <c r="I5" i="16" s="1"/>
  <c r="I5" i="10"/>
  <c r="Q20" i="12"/>
  <c r="Q20" i="15" s="1"/>
  <c r="N150" i="65"/>
  <c r="N38" i="46"/>
  <c r="N145" i="69"/>
  <c r="N114" i="46"/>
  <c r="F236" i="66"/>
  <c r="F235" i="66" s="1"/>
  <c r="F47" i="51"/>
  <c r="D3" i="14"/>
  <c r="R4" i="14"/>
  <c r="R4" i="17" s="1"/>
  <c r="R3" i="7"/>
  <c r="H342" i="66"/>
  <c r="E390" i="67"/>
  <c r="E389" i="67" s="1"/>
  <c r="E67" i="62"/>
  <c r="E66" i="59"/>
  <c r="F227" i="72"/>
  <c r="F226" i="72" s="1"/>
  <c r="F164" i="51"/>
  <c r="H83" i="46"/>
  <c r="F8" i="25"/>
  <c r="F8" i="28" s="1"/>
  <c r="F4" i="22"/>
  <c r="E47" i="56"/>
  <c r="E15" i="19"/>
  <c r="E15" i="21" s="1"/>
  <c r="E16" i="23"/>
  <c r="F21" i="24"/>
  <c r="F21" i="27" s="1"/>
  <c r="F21" i="21"/>
  <c r="E557" i="68"/>
  <c r="E556" i="68" s="1"/>
  <c r="E85" i="62"/>
  <c r="E390" i="70"/>
  <c r="E389" i="70" s="1"/>
  <c r="E129" i="62"/>
  <c r="E128" i="59"/>
  <c r="G5" i="21"/>
  <c r="H110" i="48"/>
  <c r="H109" i="44"/>
  <c r="G100" i="72"/>
  <c r="G100" i="71"/>
  <c r="F294" i="70"/>
  <c r="O146" i="67"/>
  <c r="O72" i="46"/>
  <c r="I331" i="66"/>
  <c r="I46" i="56"/>
  <c r="P68" i="69"/>
  <c r="P113" i="42"/>
  <c r="Q338" i="69"/>
  <c r="Q115" i="56"/>
  <c r="O143" i="69"/>
  <c r="O112" i="46"/>
  <c r="F282" i="72"/>
  <c r="F128" i="51"/>
  <c r="F236" i="70"/>
  <c r="F235" i="70" s="1"/>
  <c r="E371" i="67"/>
  <c r="E370" i="67" s="1"/>
  <c r="E67" i="61"/>
  <c r="E66" i="58"/>
  <c r="G18" i="13"/>
  <c r="G18" i="16" s="1"/>
  <c r="G18" i="10"/>
  <c r="F191" i="71"/>
  <c r="F190" i="71" s="1"/>
  <c r="F147" i="52"/>
  <c r="F146" i="49"/>
  <c r="G342" i="70"/>
  <c r="G138" i="56"/>
  <c r="E371" i="70"/>
  <c r="E370" i="70" s="1"/>
  <c r="E129" i="61"/>
  <c r="E128" i="58"/>
  <c r="F122" i="56"/>
  <c r="H168" i="68"/>
  <c r="E390" i="66"/>
  <c r="E389" i="66" s="1"/>
  <c r="E48" i="62"/>
  <c r="E47" i="59"/>
  <c r="F69" i="56"/>
  <c r="F15" i="12"/>
  <c r="F15" i="15" s="1"/>
  <c r="F16" i="15"/>
  <c r="F198" i="66"/>
  <c r="F197" i="66" s="1"/>
  <c r="F48" i="52"/>
  <c r="F47" i="49"/>
  <c r="E16" i="27"/>
  <c r="E15" i="24"/>
  <c r="E15" i="27" s="1"/>
  <c r="G27" i="18"/>
  <c r="F24" i="25"/>
  <c r="F24" i="28" s="1"/>
  <c r="O24" i="14"/>
  <c r="O24" i="17" s="1"/>
  <c r="G383" i="64" l="1"/>
  <c r="F66" i="56"/>
  <c r="N17" i="11"/>
  <c r="N17" i="14" s="1"/>
  <c r="N17" i="17" s="1"/>
  <c r="H338" i="67"/>
  <c r="H72" i="56"/>
  <c r="G22" i="56"/>
  <c r="O19" i="14"/>
  <c r="O19" i="17" s="1"/>
  <c r="O21" i="14"/>
  <c r="O21" i="17" s="1"/>
  <c r="R29" i="12"/>
  <c r="R29" i="15" s="1"/>
  <c r="G145" i="65"/>
  <c r="G33" i="46"/>
  <c r="E152" i="65"/>
  <c r="E40" i="46"/>
  <c r="P146" i="66"/>
  <c r="P53" i="46"/>
  <c r="O167" i="64"/>
  <c r="O18" i="46"/>
  <c r="H70" i="66"/>
  <c r="H55" i="42"/>
  <c r="F83" i="68"/>
  <c r="F96" i="42"/>
  <c r="P142" i="71"/>
  <c r="P152" i="46"/>
  <c r="F140" i="72"/>
  <c r="F168" i="46"/>
  <c r="H330" i="70"/>
  <c r="H126" i="56"/>
  <c r="H11" i="23"/>
  <c r="H11" i="26" s="1"/>
  <c r="H145" i="66"/>
  <c r="H52" i="46"/>
  <c r="Q150" i="69"/>
  <c r="Q119" i="46"/>
  <c r="O150" i="66"/>
  <c r="O57" i="46"/>
  <c r="F426" i="68"/>
  <c r="F99" i="56"/>
  <c r="F78" i="64"/>
  <c r="F15" i="42"/>
  <c r="G145" i="70"/>
  <c r="G133" i="46"/>
  <c r="F255" i="66"/>
  <c r="F254" i="66" s="1"/>
  <c r="F47" i="52"/>
  <c r="F165" i="58"/>
  <c r="F164" i="54"/>
  <c r="D3" i="17"/>
  <c r="N22" i="14"/>
  <c r="N22" i="17" s="1"/>
  <c r="G8" i="24"/>
  <c r="G8" i="27" s="1"/>
  <c r="L17" i="14"/>
  <c r="L17" i="17" s="1"/>
  <c r="H5" i="24"/>
  <c r="H5" i="27" s="1"/>
  <c r="F347" i="64"/>
  <c r="F368" i="64" s="1"/>
  <c r="F369" i="64"/>
  <c r="F300" i="71"/>
  <c r="F318" i="71" s="1"/>
  <c r="F319" i="71"/>
  <c r="G20" i="13"/>
  <c r="G20" i="16" s="1"/>
  <c r="G20" i="10"/>
  <c r="C3" i="22"/>
  <c r="C17" i="25"/>
  <c r="C17" i="28" s="1"/>
  <c r="G67" i="49"/>
  <c r="G67" i="46"/>
  <c r="G66" i="45"/>
  <c r="G66" i="46" s="1"/>
  <c r="E31" i="56"/>
  <c r="F147" i="59"/>
  <c r="F147" i="56"/>
  <c r="F146" i="55"/>
  <c r="F16" i="21"/>
  <c r="P180" i="68"/>
  <c r="P95" i="46"/>
  <c r="O142" i="71"/>
  <c r="O152" i="46"/>
  <c r="P184" i="68"/>
  <c r="P99" i="46"/>
  <c r="H68" i="66"/>
  <c r="H51" i="42"/>
  <c r="G173" i="68"/>
  <c r="G88" i="46"/>
  <c r="F336" i="70"/>
  <c r="F132" i="56"/>
  <c r="E148" i="71"/>
  <c r="E158" i="46"/>
  <c r="G70" i="72"/>
  <c r="G172" i="42"/>
  <c r="E152" i="66"/>
  <c r="E59" i="46"/>
  <c r="G147" i="48"/>
  <c r="G146" i="44"/>
  <c r="F120" i="6"/>
  <c r="F136" i="6"/>
  <c r="F160" i="6"/>
  <c r="E26" i="23"/>
  <c r="E26" i="26" s="1"/>
  <c r="E26" i="21"/>
  <c r="G70" i="65"/>
  <c r="G36" i="42"/>
  <c r="H11" i="24"/>
  <c r="H11" i="27" s="1"/>
  <c r="H11" i="21"/>
  <c r="F255" i="70"/>
  <c r="F254" i="70" s="1"/>
  <c r="F128" i="52"/>
  <c r="H28" i="13"/>
  <c r="H28" i="16" s="1"/>
  <c r="H28" i="10"/>
  <c r="E409" i="72"/>
  <c r="E408" i="72" s="1"/>
  <c r="E164" i="61"/>
  <c r="F164" i="52"/>
  <c r="F245" i="72"/>
  <c r="F244" i="72" s="1"/>
  <c r="G21" i="13"/>
  <c r="G21" i="16" s="1"/>
  <c r="G21" i="10"/>
  <c r="E7" i="62"/>
  <c r="E495" i="64"/>
  <c r="E494" i="64" s="1"/>
  <c r="E427" i="72"/>
  <c r="E426" i="72" s="1"/>
  <c r="E164" i="62"/>
  <c r="E428" i="66"/>
  <c r="E427" i="66" s="1"/>
  <c r="E47" i="61"/>
  <c r="G121" i="67"/>
  <c r="G140" i="67" s="1"/>
  <c r="G141" i="67"/>
  <c r="E335" i="65"/>
  <c r="G8" i="48"/>
  <c r="G7" i="44"/>
  <c r="E179" i="68"/>
  <c r="E94" i="46"/>
  <c r="E83" i="68"/>
  <c r="E96" i="42"/>
  <c r="E177" i="68"/>
  <c r="E92" i="46"/>
  <c r="I6" i="13"/>
  <c r="I6" i="16" s="1"/>
  <c r="I6" i="10"/>
  <c r="O146" i="65"/>
  <c r="O34" i="46"/>
  <c r="E84" i="68"/>
  <c r="E97" i="42"/>
  <c r="H330" i="67"/>
  <c r="H64" i="56"/>
  <c r="H8" i="23"/>
  <c r="H8" i="26" s="1"/>
  <c r="F4" i="25"/>
  <c r="F4" i="28" s="1"/>
  <c r="N336" i="69"/>
  <c r="N113" i="56"/>
  <c r="G110" i="59"/>
  <c r="G110" i="56"/>
  <c r="G109" i="55"/>
  <c r="F371" i="67"/>
  <c r="F370" i="67" s="1"/>
  <c r="F67" i="61"/>
  <c r="F66" i="58"/>
  <c r="G342" i="65"/>
  <c r="G38" i="56"/>
  <c r="F21" i="25"/>
  <c r="F21" i="28" s="1"/>
  <c r="F315" i="68"/>
  <c r="F314" i="68" s="1"/>
  <c r="F85" i="52"/>
  <c r="D19" i="56"/>
  <c r="D3" i="55"/>
  <c r="G121" i="56"/>
  <c r="G324" i="72"/>
  <c r="G170" i="56"/>
  <c r="E336" i="65"/>
  <c r="E32" i="56"/>
  <c r="F336" i="67"/>
  <c r="F70" i="56"/>
  <c r="F48" i="58"/>
  <c r="F47" i="54"/>
  <c r="F8" i="59"/>
  <c r="F7" i="55"/>
  <c r="F8" i="56"/>
  <c r="Q180" i="68"/>
  <c r="Q95" i="46"/>
  <c r="H75" i="64"/>
  <c r="H10" i="42"/>
  <c r="O142" i="72"/>
  <c r="O170" i="46"/>
  <c r="O145" i="69"/>
  <c r="O114" i="46"/>
  <c r="E152" i="70"/>
  <c r="E140" i="46"/>
  <c r="P142" i="72"/>
  <c r="P170" i="46"/>
  <c r="Q146" i="66"/>
  <c r="Q53" i="46"/>
  <c r="H5" i="21"/>
  <c r="G337" i="67"/>
  <c r="G71" i="56"/>
  <c r="F139" i="72"/>
  <c r="F167" i="46"/>
  <c r="G69" i="67"/>
  <c r="G73" i="42"/>
  <c r="G69" i="70"/>
  <c r="G135" i="42"/>
  <c r="G5" i="25"/>
  <c r="G5" i="28" s="1"/>
  <c r="G333" i="69"/>
  <c r="G313" i="69"/>
  <c r="G332" i="69" s="1"/>
  <c r="F147" i="58"/>
  <c r="F146" i="54"/>
  <c r="G129" i="48"/>
  <c r="G128" i="44"/>
  <c r="G110" i="58"/>
  <c r="G109" i="54"/>
  <c r="D406" i="64"/>
  <c r="D3" i="58"/>
  <c r="D469" i="64"/>
  <c r="D3" i="61"/>
  <c r="E11" i="42"/>
  <c r="F48" i="59"/>
  <c r="F48" i="56"/>
  <c r="F47" i="55"/>
  <c r="G86" i="48"/>
  <c r="G85" i="44"/>
  <c r="N20" i="14"/>
  <c r="N20" i="17" s="1"/>
  <c r="M17" i="14"/>
  <c r="M17" i="17" s="1"/>
  <c r="F86" i="58"/>
  <c r="F85" i="54"/>
  <c r="D380" i="64"/>
  <c r="D343" i="64"/>
  <c r="D364" i="64" s="1"/>
  <c r="F390" i="67"/>
  <c r="F389" i="67" s="1"/>
  <c r="F66" i="59"/>
  <c r="F67" i="62"/>
  <c r="F7" i="52"/>
  <c r="F283" i="64"/>
  <c r="F282" i="64" s="1"/>
  <c r="G344" i="69"/>
  <c r="F29" i="58"/>
  <c r="F28" i="54"/>
  <c r="O150" i="67"/>
  <c r="O76" i="46"/>
  <c r="P143" i="69"/>
  <c r="P112" i="46"/>
  <c r="Q146" i="69"/>
  <c r="Q115" i="46"/>
  <c r="P146" i="65"/>
  <c r="P34" i="46"/>
  <c r="G30" i="25"/>
  <c r="G30" i="28" s="1"/>
  <c r="P146" i="67"/>
  <c r="P72" i="46"/>
  <c r="Q146" i="67"/>
  <c r="Q72" i="46"/>
  <c r="E148" i="72"/>
  <c r="E176" i="46"/>
  <c r="G67" i="65"/>
  <c r="G31" i="42"/>
  <c r="E187" i="68"/>
  <c r="E102" i="46"/>
  <c r="P150" i="67"/>
  <c r="P76" i="46"/>
  <c r="Q176" i="68"/>
  <c r="Q91" i="46"/>
  <c r="H335" i="67"/>
  <c r="H69" i="56"/>
  <c r="G67" i="70"/>
  <c r="G131" i="42"/>
  <c r="O23" i="14"/>
  <c r="O23" i="17" s="1"/>
  <c r="F129" i="58"/>
  <c r="F128" i="54"/>
  <c r="G165" i="48"/>
  <c r="G164" i="44"/>
  <c r="H179" i="69"/>
  <c r="H178" i="69" s="1"/>
  <c r="H110" i="51"/>
  <c r="H109" i="48"/>
  <c r="E447" i="70"/>
  <c r="E446" i="70" s="1"/>
  <c r="E128" i="62"/>
  <c r="G48" i="48"/>
  <c r="G47" i="44"/>
  <c r="I7" i="13"/>
  <c r="I7" i="16" s="1"/>
  <c r="I7" i="10"/>
  <c r="F129" i="59"/>
  <c r="F128" i="55"/>
  <c r="F129" i="56"/>
  <c r="F313" i="66"/>
  <c r="F332" i="66" s="1"/>
  <c r="F333" i="66"/>
  <c r="I8" i="13"/>
  <c r="I8" i="16" s="1"/>
  <c r="I8" i="10"/>
  <c r="F165" i="59"/>
  <c r="F164" i="55"/>
  <c r="F165" i="56"/>
  <c r="G29" i="48"/>
  <c r="G28" i="44"/>
  <c r="G340" i="65"/>
  <c r="G36" i="56"/>
  <c r="E428" i="65"/>
  <c r="E427" i="65" s="1"/>
  <c r="E28" i="61"/>
  <c r="H110" i="49"/>
  <c r="H109" i="45"/>
  <c r="H109" i="46" s="1"/>
  <c r="H110" i="46"/>
  <c r="F8" i="58"/>
  <c r="F7" i="54"/>
  <c r="I4" i="18"/>
  <c r="I3" i="18" s="1"/>
  <c r="I14" i="18"/>
  <c r="D427" i="64"/>
  <c r="D3" i="59"/>
  <c r="D490" i="64"/>
  <c r="D3" i="62"/>
  <c r="G328" i="71"/>
  <c r="G156" i="56"/>
  <c r="H30" i="13"/>
  <c r="H30" i="16" s="1"/>
  <c r="H30" i="10"/>
  <c r="F140" i="71"/>
  <c r="F150" i="46"/>
  <c r="E66" i="61"/>
  <c r="E428" i="67"/>
  <c r="E427" i="67" s="1"/>
  <c r="E16" i="26"/>
  <c r="E15" i="23"/>
  <c r="E15" i="26" s="1"/>
  <c r="E447" i="67"/>
  <c r="E446" i="67" s="1"/>
  <c r="E66" i="62"/>
  <c r="F313" i="65"/>
  <c r="F332" i="65" s="1"/>
  <c r="F333" i="65"/>
  <c r="F81" i="68"/>
  <c r="F92" i="42"/>
  <c r="P337" i="69"/>
  <c r="P114" i="56"/>
  <c r="D385" i="64"/>
  <c r="D3" i="57"/>
  <c r="O184" i="68"/>
  <c r="O99" i="46"/>
  <c r="F160" i="64"/>
  <c r="F11" i="46"/>
  <c r="P146" i="71"/>
  <c r="P156" i="46"/>
  <c r="G321" i="72"/>
  <c r="G167" i="56"/>
  <c r="O146" i="72"/>
  <c r="O174" i="46"/>
  <c r="O150" i="65"/>
  <c r="O38" i="46"/>
  <c r="F420" i="68"/>
  <c r="F93" i="56"/>
  <c r="H69" i="69"/>
  <c r="H116" i="42"/>
  <c r="F146" i="52"/>
  <c r="F245" i="71"/>
  <c r="F244" i="71" s="1"/>
  <c r="N23" i="13"/>
  <c r="N23" i="16" s="1"/>
  <c r="N23" i="10"/>
  <c r="E409" i="71"/>
  <c r="E408" i="71" s="1"/>
  <c r="E146" i="61"/>
  <c r="F313" i="70"/>
  <c r="F332" i="70" s="1"/>
  <c r="F333" i="70"/>
  <c r="E427" i="71"/>
  <c r="E426" i="71" s="1"/>
  <c r="E146" i="62"/>
  <c r="H8" i="24"/>
  <c r="H8" i="27" s="1"/>
  <c r="F300" i="72"/>
  <c r="F318" i="72" s="1"/>
  <c r="F319" i="72"/>
  <c r="G109" i="52"/>
  <c r="G255" i="69"/>
  <c r="G254" i="69" s="1"/>
  <c r="H141" i="69"/>
  <c r="H121" i="69"/>
  <c r="H140" i="69" s="1"/>
  <c r="E474" i="64"/>
  <c r="E473" i="64" s="1"/>
  <c r="E7" i="61"/>
  <c r="F11" i="42"/>
  <c r="G330" i="67"/>
  <c r="G64" i="56"/>
  <c r="G8" i="21"/>
  <c r="F337" i="65"/>
  <c r="F33" i="56"/>
  <c r="G175" i="68"/>
  <c r="G90" i="46"/>
  <c r="J10" i="13"/>
  <c r="J10" i="16" s="1"/>
  <c r="J10" i="10"/>
  <c r="I11" i="13"/>
  <c r="I11" i="16" s="1"/>
  <c r="I11" i="10"/>
  <c r="F28" i="52"/>
  <c r="F255" i="65"/>
  <c r="F254" i="65" s="1"/>
  <c r="G68" i="71"/>
  <c r="G150" i="42"/>
  <c r="E170" i="64"/>
  <c r="E21" i="46"/>
  <c r="O150" i="70"/>
  <c r="O138" i="46"/>
  <c r="Q68" i="69"/>
  <c r="Q113" i="42"/>
  <c r="G69" i="65"/>
  <c r="G35" i="42"/>
  <c r="F82" i="68"/>
  <c r="F93" i="42"/>
  <c r="O180" i="68"/>
  <c r="O95" i="46"/>
  <c r="H68" i="67"/>
  <c r="H70" i="42"/>
  <c r="O146" i="71"/>
  <c r="O156" i="46"/>
  <c r="Q146" i="65"/>
  <c r="Q34" i="46"/>
  <c r="F15" i="20"/>
  <c r="F16" i="24"/>
  <c r="P336" i="69"/>
  <c r="P113" i="56"/>
  <c r="N144" i="69"/>
  <c r="N113" i="46"/>
  <c r="H80" i="68"/>
  <c r="H89" i="42"/>
  <c r="F162" i="64"/>
  <c r="F13" i="46"/>
  <c r="Q146" i="70"/>
  <c r="Q134" i="46"/>
  <c r="O163" i="64"/>
  <c r="O14" i="46"/>
  <c r="E447" i="66"/>
  <c r="E446" i="66" s="1"/>
  <c r="E47" i="62"/>
  <c r="E428" i="70"/>
  <c r="E427" i="70" s="1"/>
  <c r="E128" i="61"/>
  <c r="F29" i="59"/>
  <c r="F28" i="55"/>
  <c r="F29" i="56"/>
  <c r="G66" i="48"/>
  <c r="G67" i="51"/>
  <c r="G179" i="67"/>
  <c r="G178" i="67" s="1"/>
  <c r="Q19" i="12"/>
  <c r="Q19" i="15" s="1"/>
  <c r="Q17" i="7"/>
  <c r="G30" i="24"/>
  <c r="G30" i="27" s="1"/>
  <c r="G30" i="21"/>
  <c r="F86" i="59"/>
  <c r="F86" i="56"/>
  <c r="F85" i="55"/>
  <c r="E28" i="62"/>
  <c r="E447" i="65"/>
  <c r="E446" i="65" s="1"/>
  <c r="E19" i="24"/>
  <c r="E19" i="27" s="1"/>
  <c r="E19" i="21"/>
  <c r="N26" i="13"/>
  <c r="N26" i="16" s="1"/>
  <c r="N26" i="10"/>
  <c r="F388" i="68"/>
  <c r="F412" i="68" s="1"/>
  <c r="F413" i="68"/>
  <c r="R27" i="7"/>
  <c r="P23" i="14"/>
  <c r="P23" i="17" s="1"/>
  <c r="P24" i="14"/>
  <c r="P24" i="17" s="1"/>
  <c r="H8" i="21" l="1"/>
  <c r="F28" i="56"/>
  <c r="E382" i="64"/>
  <c r="D344" i="66"/>
  <c r="D59" i="56"/>
  <c r="D29" i="24"/>
  <c r="D29" i="27" s="1"/>
  <c r="D29" i="23"/>
  <c r="D29" i="26" s="1"/>
  <c r="D40" i="56"/>
  <c r="D344" i="65"/>
  <c r="F85" i="56"/>
  <c r="F47" i="56"/>
  <c r="E21" i="56"/>
  <c r="G109" i="56"/>
  <c r="F344" i="69"/>
  <c r="E30" i="56"/>
  <c r="E334" i="65"/>
  <c r="F164" i="56"/>
  <c r="F121" i="56"/>
  <c r="P23" i="13"/>
  <c r="P23" i="16" s="1"/>
  <c r="P23" i="10"/>
  <c r="P20" i="14"/>
  <c r="P20" i="17" s="1"/>
  <c r="G336" i="67"/>
  <c r="G70" i="56"/>
  <c r="G69" i="72"/>
  <c r="G171" i="42"/>
  <c r="Q184" i="68"/>
  <c r="Q99" i="46"/>
  <c r="G174" i="68"/>
  <c r="G89" i="46"/>
  <c r="H144" i="66"/>
  <c r="H51" i="46"/>
  <c r="P146" i="72"/>
  <c r="P174" i="46"/>
  <c r="F152" i="66"/>
  <c r="F59" i="46"/>
  <c r="Q142" i="72"/>
  <c r="Q170" i="46"/>
  <c r="I330" i="69"/>
  <c r="I107" i="56"/>
  <c r="I10" i="23"/>
  <c r="I10" i="26" s="1"/>
  <c r="G337" i="66"/>
  <c r="G52" i="56"/>
  <c r="G144" i="70"/>
  <c r="G132" i="46"/>
  <c r="F16" i="27"/>
  <c r="F15" i="24"/>
  <c r="F15" i="27" s="1"/>
  <c r="I154" i="64"/>
  <c r="O23" i="13"/>
  <c r="O23" i="16" s="1"/>
  <c r="O23" i="10"/>
  <c r="H198" i="69"/>
  <c r="H197" i="69" s="1"/>
  <c r="H109" i="49"/>
  <c r="H110" i="52"/>
  <c r="F373" i="72"/>
  <c r="F372" i="72" s="1"/>
  <c r="F165" i="62"/>
  <c r="F164" i="59"/>
  <c r="E19" i="25"/>
  <c r="E19" i="28" s="1"/>
  <c r="E17" i="22"/>
  <c r="F461" i="68"/>
  <c r="F460" i="68" s="1"/>
  <c r="F85" i="58"/>
  <c r="F86" i="61"/>
  <c r="F355" i="71"/>
  <c r="F354" i="71" s="1"/>
  <c r="F147" i="61"/>
  <c r="F146" i="58"/>
  <c r="G18" i="23"/>
  <c r="G18" i="26" s="1"/>
  <c r="J138" i="69"/>
  <c r="I26" i="46"/>
  <c r="H418" i="68"/>
  <c r="G48" i="49"/>
  <c r="G48" i="46"/>
  <c r="G47" i="45"/>
  <c r="G47" i="46" s="1"/>
  <c r="F84" i="68"/>
  <c r="G20" i="24"/>
  <c r="G20" i="27" s="1"/>
  <c r="G371" i="64"/>
  <c r="G121" i="66"/>
  <c r="G140" i="66" s="1"/>
  <c r="G141" i="66"/>
  <c r="G67" i="52"/>
  <c r="G198" i="67"/>
  <c r="G197" i="67" s="1"/>
  <c r="G66" i="49"/>
  <c r="E29" i="14"/>
  <c r="E29" i="17" s="1"/>
  <c r="E27" i="11"/>
  <c r="G144" i="65"/>
  <c r="G32" i="46"/>
  <c r="G21" i="23"/>
  <c r="G21" i="26" s="1"/>
  <c r="O144" i="69"/>
  <c r="O113" i="46"/>
  <c r="E178" i="68"/>
  <c r="E93" i="46"/>
  <c r="P150" i="66"/>
  <c r="P57" i="46"/>
  <c r="I102" i="69"/>
  <c r="G121" i="70"/>
  <c r="G140" i="70" s="1"/>
  <c r="G141" i="70"/>
  <c r="H6" i="24"/>
  <c r="H6" i="27" s="1"/>
  <c r="G179" i="66"/>
  <c r="G178" i="66" s="1"/>
  <c r="G47" i="48"/>
  <c r="G48" i="51"/>
  <c r="H236" i="69"/>
  <c r="H235" i="69" s="1"/>
  <c r="H109" i="51"/>
  <c r="G165" i="51"/>
  <c r="G173" i="72"/>
  <c r="G172" i="72" s="1"/>
  <c r="G164" i="48"/>
  <c r="I138" i="70"/>
  <c r="O20" i="14"/>
  <c r="O20" i="17" s="1"/>
  <c r="D3" i="56"/>
  <c r="F15" i="19"/>
  <c r="F15" i="21" s="1"/>
  <c r="F16" i="23"/>
  <c r="C3" i="25"/>
  <c r="G86" i="49"/>
  <c r="G86" i="46"/>
  <c r="G85" i="45"/>
  <c r="G85" i="46" s="1"/>
  <c r="F179" i="68"/>
  <c r="F94" i="46"/>
  <c r="H11" i="25"/>
  <c r="H11" i="28" s="1"/>
  <c r="G8" i="23"/>
  <c r="G8" i="26" s="1"/>
  <c r="H330" i="65"/>
  <c r="H26" i="56"/>
  <c r="H6" i="23"/>
  <c r="H6" i="26" s="1"/>
  <c r="H8" i="25"/>
  <c r="H8" i="28" s="1"/>
  <c r="G143" i="65"/>
  <c r="G31" i="46"/>
  <c r="F161" i="64"/>
  <c r="F12" i="46"/>
  <c r="H30" i="23"/>
  <c r="H30" i="26" s="1"/>
  <c r="H294" i="69"/>
  <c r="E29" i="13"/>
  <c r="E29" i="16" s="1"/>
  <c r="E29" i="10"/>
  <c r="D448" i="64"/>
  <c r="D3" i="60"/>
  <c r="D511" i="64"/>
  <c r="D3" i="63"/>
  <c r="F128" i="56"/>
  <c r="F447" i="67"/>
  <c r="F446" i="67" s="1"/>
  <c r="F66" i="62"/>
  <c r="G165" i="49"/>
  <c r="G165" i="46"/>
  <c r="G164" i="45"/>
  <c r="G164" i="46" s="1"/>
  <c r="G335" i="66"/>
  <c r="G50" i="56"/>
  <c r="G20" i="23"/>
  <c r="G20" i="26" s="1"/>
  <c r="G323" i="72"/>
  <c r="G169" i="56"/>
  <c r="H5" i="56"/>
  <c r="G173" i="71"/>
  <c r="G172" i="71" s="1"/>
  <c r="G146" i="48"/>
  <c r="G147" i="51"/>
  <c r="G99" i="6"/>
  <c r="G29" i="49"/>
  <c r="G29" i="46"/>
  <c r="G28" i="45"/>
  <c r="G28" i="46" s="1"/>
  <c r="G328" i="72"/>
  <c r="G174" i="56"/>
  <c r="G171" i="68"/>
  <c r="G146" i="68"/>
  <c r="G170" i="68" s="1"/>
  <c r="G339" i="65"/>
  <c r="G35" i="56"/>
  <c r="H342" i="67"/>
  <c r="H76" i="56"/>
  <c r="I291" i="66"/>
  <c r="I44" i="54"/>
  <c r="I7" i="23"/>
  <c r="I7" i="26" s="1"/>
  <c r="H330" i="66"/>
  <c r="H7" i="23"/>
  <c r="H7" i="26" s="1"/>
  <c r="F79" i="64"/>
  <c r="F16" i="42"/>
  <c r="P150" i="65"/>
  <c r="P38" i="46"/>
  <c r="H143" i="66"/>
  <c r="H50" i="46"/>
  <c r="G236" i="67"/>
  <c r="G235" i="67" s="1"/>
  <c r="G66" i="51"/>
  <c r="F128" i="58"/>
  <c r="F371" i="70"/>
  <c r="F370" i="70" s="1"/>
  <c r="F129" i="61"/>
  <c r="I45" i="46"/>
  <c r="I7" i="24"/>
  <c r="I7" i="27" s="1"/>
  <c r="I64" i="46"/>
  <c r="G118" i="72"/>
  <c r="G136" i="72" s="1"/>
  <c r="G137" i="72"/>
  <c r="F428" i="67"/>
  <c r="F427" i="67" s="1"/>
  <c r="F66" i="61"/>
  <c r="F26" i="24"/>
  <c r="F26" i="27" s="1"/>
  <c r="F26" i="21"/>
  <c r="G15" i="8"/>
  <c r="G16" i="12"/>
  <c r="G22" i="13"/>
  <c r="G22" i="16" s="1"/>
  <c r="G22" i="10"/>
  <c r="G121" i="65"/>
  <c r="G140" i="65" s="1"/>
  <c r="G141" i="65"/>
  <c r="F146" i="56"/>
  <c r="H50" i="56"/>
  <c r="H145" i="67"/>
  <c r="H71" i="46"/>
  <c r="G179" i="65"/>
  <c r="G178" i="65" s="1"/>
  <c r="G28" i="48"/>
  <c r="G29" i="51"/>
  <c r="F128" i="59"/>
  <c r="F390" i="70"/>
  <c r="F389" i="70" s="1"/>
  <c r="F129" i="62"/>
  <c r="F390" i="66"/>
  <c r="F389" i="66" s="1"/>
  <c r="F48" i="62"/>
  <c r="F47" i="59"/>
  <c r="I138" i="65"/>
  <c r="I345" i="65"/>
  <c r="I41" i="56"/>
  <c r="H159" i="64"/>
  <c r="H10" i="46"/>
  <c r="G15" i="9"/>
  <c r="G16" i="10"/>
  <c r="G16" i="13"/>
  <c r="Q150" i="70"/>
  <c r="Q138" i="46"/>
  <c r="G294" i="67"/>
  <c r="F485" i="68"/>
  <c r="F484" i="68" s="1"/>
  <c r="F86" i="62"/>
  <c r="F85" i="59"/>
  <c r="F390" i="65"/>
  <c r="F389" i="65" s="1"/>
  <c r="F29" i="62"/>
  <c r="F28" i="59"/>
  <c r="F411" i="64"/>
  <c r="F410" i="64" s="1"/>
  <c r="F7" i="58"/>
  <c r="F8" i="61"/>
  <c r="I138" i="66"/>
  <c r="I44" i="55"/>
  <c r="I138" i="67"/>
  <c r="F355" i="72"/>
  <c r="F354" i="72" s="1"/>
  <c r="F165" i="61"/>
  <c r="F164" i="58"/>
  <c r="H335" i="66"/>
  <c r="I9" i="13"/>
  <c r="I9" i="16" s="1"/>
  <c r="I9" i="10"/>
  <c r="G143" i="70"/>
  <c r="G131" i="46"/>
  <c r="I10" i="24"/>
  <c r="I10" i="27" s="1"/>
  <c r="H366" i="64"/>
  <c r="Q143" i="69"/>
  <c r="Q112" i="46"/>
  <c r="Q142" i="71"/>
  <c r="Q152" i="46"/>
  <c r="I23" i="23"/>
  <c r="I23" i="26" s="1"/>
  <c r="F336" i="65"/>
  <c r="F32" i="56"/>
  <c r="P167" i="64"/>
  <c r="P18" i="46"/>
  <c r="Q337" i="69"/>
  <c r="Q114" i="56"/>
  <c r="G8" i="49"/>
  <c r="G8" i="46"/>
  <c r="G7" i="45"/>
  <c r="G7" i="46" s="1"/>
  <c r="I310" i="66"/>
  <c r="F371" i="65"/>
  <c r="F370" i="65" s="1"/>
  <c r="F29" i="61"/>
  <c r="F28" i="58"/>
  <c r="G219" i="68"/>
  <c r="G218" i="68" s="1"/>
  <c r="G85" i="48"/>
  <c r="G86" i="51"/>
  <c r="G109" i="58"/>
  <c r="G110" i="61"/>
  <c r="G371" i="69"/>
  <c r="G370" i="69" s="1"/>
  <c r="G179" i="70"/>
  <c r="G178" i="70" s="1"/>
  <c r="G128" i="48"/>
  <c r="G129" i="51"/>
  <c r="F7" i="56"/>
  <c r="F371" i="66"/>
  <c r="F370" i="66" s="1"/>
  <c r="F48" i="61"/>
  <c r="F47" i="58"/>
  <c r="G390" i="69"/>
  <c r="G389" i="69" s="1"/>
  <c r="G110" i="62"/>
  <c r="G109" i="59"/>
  <c r="F140" i="56"/>
  <c r="G147" i="49"/>
  <c r="G147" i="46"/>
  <c r="G146" i="45"/>
  <c r="G146" i="46" s="1"/>
  <c r="G8" i="51"/>
  <c r="G7" i="48"/>
  <c r="G199" i="64"/>
  <c r="G198" i="64" s="1"/>
  <c r="F373" i="71"/>
  <c r="F372" i="71" s="1"/>
  <c r="F146" i="59"/>
  <c r="F147" i="62"/>
  <c r="F102" i="56"/>
  <c r="U18" i="12"/>
  <c r="U18" i="15" s="1"/>
  <c r="U18" i="14"/>
  <c r="U18" i="17" s="1"/>
  <c r="G18" i="24"/>
  <c r="G18" i="27" s="1"/>
  <c r="G18" i="21"/>
  <c r="G129" i="49"/>
  <c r="G129" i="46"/>
  <c r="G128" i="45"/>
  <c r="G128" i="46" s="1"/>
  <c r="I126" i="46"/>
  <c r="H186" i="68"/>
  <c r="H101" i="46"/>
  <c r="I386" i="66"/>
  <c r="I44" i="59"/>
  <c r="I443" i="66"/>
  <c r="I44" i="62"/>
  <c r="H175" i="68"/>
  <c r="H90" i="46"/>
  <c r="Q163" i="64"/>
  <c r="Q14" i="46"/>
  <c r="P150" i="70"/>
  <c r="P138" i="46"/>
  <c r="P145" i="69"/>
  <c r="P114" i="46"/>
  <c r="G17" i="18"/>
  <c r="Q336" i="69"/>
  <c r="Q113" i="56"/>
  <c r="G70" i="71"/>
  <c r="G154" i="42"/>
  <c r="O22" i="14"/>
  <c r="O22" i="17" s="1"/>
  <c r="O26" i="13"/>
  <c r="O26" i="16" s="1"/>
  <c r="O26" i="10"/>
  <c r="I5" i="46"/>
  <c r="H7" i="24"/>
  <c r="H7" i="27" s="1"/>
  <c r="G135" i="64"/>
  <c r="G156" i="64" s="1"/>
  <c r="G157" i="64"/>
  <c r="H5" i="23"/>
  <c r="H5" i="26" s="1"/>
  <c r="F7" i="59"/>
  <c r="F8" i="62"/>
  <c r="F432" i="64"/>
  <c r="F431" i="64" s="1"/>
  <c r="E19" i="13"/>
  <c r="E19" i="16" s="1"/>
  <c r="E19" i="10"/>
  <c r="J107" i="46"/>
  <c r="F344" i="70"/>
  <c r="G118" i="71"/>
  <c r="G136" i="71" s="1"/>
  <c r="G137" i="71"/>
  <c r="H91" i="56"/>
  <c r="F429" i="68"/>
  <c r="G10" i="56"/>
  <c r="O17" i="11"/>
  <c r="G335" i="67" l="1"/>
  <c r="H330" i="72"/>
  <c r="H176" i="56"/>
  <c r="I330" i="66"/>
  <c r="E19" i="56"/>
  <c r="I7" i="21"/>
  <c r="E380" i="64"/>
  <c r="H7" i="21"/>
  <c r="H338" i="70"/>
  <c r="H78" i="56"/>
  <c r="H134" i="56"/>
  <c r="D29" i="21"/>
  <c r="I10" i="21"/>
  <c r="G15" i="10"/>
  <c r="H158" i="56"/>
  <c r="H330" i="71"/>
  <c r="H344" i="67"/>
  <c r="Q20" i="14"/>
  <c r="Q20" i="17" s="1"/>
  <c r="Q167" i="64"/>
  <c r="Q18" i="46"/>
  <c r="I329" i="66"/>
  <c r="H255" i="69"/>
  <c r="H254" i="69" s="1"/>
  <c r="H109" i="52"/>
  <c r="G18" i="25"/>
  <c r="G18" i="28" s="1"/>
  <c r="Q150" i="66"/>
  <c r="Q57" i="46"/>
  <c r="G373" i="64"/>
  <c r="G12" i="56"/>
  <c r="Q146" i="71"/>
  <c r="Q156" i="46"/>
  <c r="G67" i="71"/>
  <c r="G149" i="42"/>
  <c r="H100" i="72"/>
  <c r="P144" i="69"/>
  <c r="P113" i="46"/>
  <c r="G69" i="71"/>
  <c r="G153" i="42"/>
  <c r="H30" i="25"/>
  <c r="H30" i="28" s="1"/>
  <c r="H31" i="13"/>
  <c r="H31" i="16" s="1"/>
  <c r="H31" i="10"/>
  <c r="G236" i="70"/>
  <c r="G235" i="70" s="1"/>
  <c r="G128" i="51"/>
  <c r="G291" i="68"/>
  <c r="G290" i="68" s="1"/>
  <c r="G85" i="51"/>
  <c r="H9" i="24"/>
  <c r="H9" i="27" s="1"/>
  <c r="G69" i="56"/>
  <c r="F447" i="70"/>
  <c r="F446" i="70" s="1"/>
  <c r="F128" i="62"/>
  <c r="J6" i="13"/>
  <c r="J6" i="16" s="1"/>
  <c r="J6" i="10"/>
  <c r="G47" i="51"/>
  <c r="G236" i="66"/>
  <c r="G235" i="66" s="1"/>
  <c r="E27" i="14"/>
  <c r="E27" i="17" s="1"/>
  <c r="E3" i="11"/>
  <c r="G255" i="67"/>
  <c r="G254" i="67" s="1"/>
  <c r="G66" i="52"/>
  <c r="F409" i="71"/>
  <c r="F408" i="71" s="1"/>
  <c r="F146" i="61"/>
  <c r="G21" i="24"/>
  <c r="G21" i="27" s="1"/>
  <c r="G21" i="21"/>
  <c r="G79" i="64"/>
  <c r="G16" i="42"/>
  <c r="G82" i="68"/>
  <c r="G93" i="42"/>
  <c r="F187" i="68"/>
  <c r="F102" i="46"/>
  <c r="I348" i="66"/>
  <c r="I44" i="57"/>
  <c r="I7" i="25"/>
  <c r="I7" i="28" s="1"/>
  <c r="G294" i="65"/>
  <c r="G67" i="58"/>
  <c r="G66" i="54"/>
  <c r="G141" i="71"/>
  <c r="G151" i="46"/>
  <c r="I367" i="66"/>
  <c r="I44" i="58"/>
  <c r="I424" i="66"/>
  <c r="I44" i="61"/>
  <c r="P19" i="14"/>
  <c r="P19" i="17" s="1"/>
  <c r="P17" i="11"/>
  <c r="G375" i="64"/>
  <c r="G14" i="56"/>
  <c r="H6" i="21"/>
  <c r="E17" i="25"/>
  <c r="E17" i="28" s="1"/>
  <c r="F120" i="56"/>
  <c r="F148" i="72"/>
  <c r="F176" i="46"/>
  <c r="H20" i="13"/>
  <c r="H20" i="16" s="1"/>
  <c r="H20" i="10"/>
  <c r="C3" i="28"/>
  <c r="E344" i="65"/>
  <c r="F152" i="65"/>
  <c r="F40" i="46"/>
  <c r="G282" i="71"/>
  <c r="G419" i="68"/>
  <c r="G92" i="56"/>
  <c r="I10" i="25"/>
  <c r="I10" i="28" s="1"/>
  <c r="F495" i="64"/>
  <c r="F494" i="64" s="1"/>
  <c r="F7" i="62"/>
  <c r="F427" i="71"/>
  <c r="F426" i="71" s="1"/>
  <c r="F146" i="62"/>
  <c r="G262" i="64"/>
  <c r="G261" i="64" s="1"/>
  <c r="G7" i="51"/>
  <c r="G447" i="69"/>
  <c r="G446" i="69" s="1"/>
  <c r="G109" i="62"/>
  <c r="H28" i="24"/>
  <c r="H28" i="27" s="1"/>
  <c r="H28" i="21"/>
  <c r="F409" i="72"/>
  <c r="F408" i="72" s="1"/>
  <c r="F164" i="61"/>
  <c r="F447" i="65"/>
  <c r="F446" i="65" s="1"/>
  <c r="F28" i="62"/>
  <c r="H110" i="59"/>
  <c r="H109" i="55"/>
  <c r="H110" i="56"/>
  <c r="G15" i="12"/>
  <c r="G15" i="15" s="1"/>
  <c r="G16" i="15"/>
  <c r="H110" i="58"/>
  <c r="H109" i="54"/>
  <c r="G20" i="21"/>
  <c r="F97" i="42"/>
  <c r="G47" i="49"/>
  <c r="G198" i="66"/>
  <c r="G197" i="66" s="1"/>
  <c r="G48" i="52"/>
  <c r="F343" i="69"/>
  <c r="F152" i="70"/>
  <c r="F140" i="46"/>
  <c r="F428" i="65"/>
  <c r="F427" i="65" s="1"/>
  <c r="F28" i="61"/>
  <c r="G140" i="71"/>
  <c r="G150" i="46"/>
  <c r="H7" i="25"/>
  <c r="H7" i="28" s="1"/>
  <c r="G67" i="72"/>
  <c r="G167" i="42"/>
  <c r="G326" i="64"/>
  <c r="Q150" i="65"/>
  <c r="Q38" i="46"/>
  <c r="F178" i="68"/>
  <c r="F93" i="46"/>
  <c r="G7" i="49"/>
  <c r="G8" i="52"/>
  <c r="G220" i="64"/>
  <c r="G219" i="64" s="1"/>
  <c r="H20" i="56"/>
  <c r="G24" i="13"/>
  <c r="G24" i="16" s="1"/>
  <c r="G24" i="10"/>
  <c r="F474" i="64"/>
  <c r="F473" i="64" s="1"/>
  <c r="F7" i="61"/>
  <c r="F85" i="62"/>
  <c r="F557" i="68"/>
  <c r="F556" i="68" s="1"/>
  <c r="G15" i="13"/>
  <c r="G15" i="16" s="1"/>
  <c r="G16" i="16"/>
  <c r="G236" i="65"/>
  <c r="G235" i="65" s="1"/>
  <c r="G28" i="51"/>
  <c r="H333" i="69"/>
  <c r="H313" i="69"/>
  <c r="H332" i="69" s="1"/>
  <c r="P22" i="14"/>
  <c r="P22" i="17" s="1"/>
  <c r="P21" i="14"/>
  <c r="P21" i="17" s="1"/>
  <c r="G198" i="65"/>
  <c r="G197" i="65" s="1"/>
  <c r="G29" i="52"/>
  <c r="G28" i="49"/>
  <c r="G243" i="68"/>
  <c r="G242" i="68" s="1"/>
  <c r="G86" i="52"/>
  <c r="G85" i="49"/>
  <c r="H5" i="25"/>
  <c r="H5" i="28" s="1"/>
  <c r="Q23" i="14"/>
  <c r="Q23" i="17" s="1"/>
  <c r="G294" i="70"/>
  <c r="G282" i="72"/>
  <c r="H144" i="67"/>
  <c r="H70" i="46"/>
  <c r="G422" i="68"/>
  <c r="G95" i="56"/>
  <c r="H83" i="56"/>
  <c r="I342" i="69"/>
  <c r="I119" i="56"/>
  <c r="H28" i="23"/>
  <c r="H28" i="26" s="1"/>
  <c r="G8" i="25"/>
  <c r="G8" i="28" s="1"/>
  <c r="G4" i="22"/>
  <c r="G129" i="52"/>
  <c r="G128" i="49"/>
  <c r="G198" i="70"/>
  <c r="G197" i="70" s="1"/>
  <c r="G109" i="61"/>
  <c r="G428" i="69"/>
  <c r="G427" i="69" s="1"/>
  <c r="H381" i="64"/>
  <c r="I44" i="56"/>
  <c r="K10" i="13"/>
  <c r="K10" i="16" s="1"/>
  <c r="K10" i="10"/>
  <c r="Q24" i="14"/>
  <c r="Q24" i="17" s="1"/>
  <c r="G67" i="59"/>
  <c r="G66" i="55"/>
  <c r="G67" i="56"/>
  <c r="G20" i="25"/>
  <c r="G20" i="28" s="1"/>
  <c r="G336" i="66"/>
  <c r="G51" i="56"/>
  <c r="H6" i="25"/>
  <c r="H6" i="28" s="1"/>
  <c r="G322" i="72"/>
  <c r="G168" i="56"/>
  <c r="H67" i="67"/>
  <c r="H69" i="42"/>
  <c r="F177" i="68"/>
  <c r="F92" i="46"/>
  <c r="H68" i="70"/>
  <c r="H132" i="42"/>
  <c r="Q150" i="67"/>
  <c r="Q76" i="46"/>
  <c r="Q146" i="72"/>
  <c r="Q174" i="46"/>
  <c r="O17" i="14"/>
  <c r="O17" i="17" s="1"/>
  <c r="I45" i="56"/>
  <c r="F447" i="66"/>
  <c r="F446" i="66" s="1"/>
  <c r="F47" i="62"/>
  <c r="F428" i="70"/>
  <c r="F427" i="70" s="1"/>
  <c r="F128" i="61"/>
  <c r="G13" i="56"/>
  <c r="G129" i="6"/>
  <c r="G153" i="6"/>
  <c r="G191" i="72"/>
  <c r="G190" i="72" s="1"/>
  <c r="G165" i="52"/>
  <c r="G164" i="49"/>
  <c r="F16" i="26"/>
  <c r="F15" i="23"/>
  <c r="F15" i="26" s="1"/>
  <c r="G227" i="72"/>
  <c r="G226" i="72" s="1"/>
  <c r="G164" i="51"/>
  <c r="I110" i="48"/>
  <c r="I109" i="44"/>
  <c r="F164" i="62"/>
  <c r="F427" i="72"/>
  <c r="F426" i="72" s="1"/>
  <c r="H45" i="56"/>
  <c r="G313" i="67"/>
  <c r="G332" i="67" s="1"/>
  <c r="G333" i="67"/>
  <c r="F148" i="71"/>
  <c r="F158" i="46"/>
  <c r="G364" i="68"/>
  <c r="F170" i="64"/>
  <c r="F21" i="46"/>
  <c r="G426" i="68"/>
  <c r="Q145" i="69"/>
  <c r="Q114" i="46"/>
  <c r="H79" i="68"/>
  <c r="H88" i="42"/>
  <c r="F334" i="65"/>
  <c r="F30" i="56"/>
  <c r="I335" i="69"/>
  <c r="I112" i="56"/>
  <c r="G21" i="25"/>
  <c r="G21" i="28" s="1"/>
  <c r="H174" i="68"/>
  <c r="H89" i="46"/>
  <c r="I23" i="25"/>
  <c r="I23" i="28" s="1"/>
  <c r="G294" i="66"/>
  <c r="G191" i="71"/>
  <c r="G190" i="71" s="1"/>
  <c r="G146" i="49"/>
  <c r="G147" i="52"/>
  <c r="F428" i="66"/>
  <c r="F427" i="66" s="1"/>
  <c r="F47" i="61"/>
  <c r="H30" i="24"/>
  <c r="H30" i="27" s="1"/>
  <c r="H30" i="21"/>
  <c r="P26" i="13"/>
  <c r="P26" i="16" s="1"/>
  <c r="P26" i="10"/>
  <c r="H18" i="13"/>
  <c r="H18" i="16" s="1"/>
  <c r="H18" i="10"/>
  <c r="G374" i="64"/>
  <c r="G227" i="71"/>
  <c r="G226" i="71" s="1"/>
  <c r="G146" i="51"/>
  <c r="F335" i="65"/>
  <c r="F31" i="56"/>
  <c r="F533" i="68"/>
  <c r="F532" i="68" s="1"/>
  <c r="F85" i="61"/>
  <c r="I20" i="23"/>
  <c r="I20" i="26" s="1"/>
  <c r="H15" i="18"/>
  <c r="E59" i="56" l="1"/>
  <c r="G66" i="56"/>
  <c r="H338" i="65"/>
  <c r="E344" i="66"/>
  <c r="I50" i="56"/>
  <c r="D29" i="25"/>
  <c r="D29" i="28" s="1"/>
  <c r="D27" i="22"/>
  <c r="G382" i="64"/>
  <c r="G21" i="56"/>
  <c r="E40" i="56"/>
  <c r="I335" i="66"/>
  <c r="G33" i="56"/>
  <c r="G99" i="56"/>
  <c r="H109" i="56"/>
  <c r="G24" i="23"/>
  <c r="G24" i="26" s="1"/>
  <c r="G19" i="24"/>
  <c r="G19" i="27" s="1"/>
  <c r="G333" i="66"/>
  <c r="G313" i="66"/>
  <c r="G332" i="66" s="1"/>
  <c r="I141" i="69"/>
  <c r="I121" i="69"/>
  <c r="I140" i="69" s="1"/>
  <c r="J9" i="13"/>
  <c r="J9" i="16" s="1"/>
  <c r="J9" i="10"/>
  <c r="H165" i="48"/>
  <c r="H164" i="44"/>
  <c r="K107" i="46"/>
  <c r="E29" i="24"/>
  <c r="E29" i="27" s="1"/>
  <c r="E29" i="21"/>
  <c r="H143" i="67"/>
  <c r="H69" i="46"/>
  <c r="H122" i="68"/>
  <c r="H69" i="70"/>
  <c r="H135" i="42"/>
  <c r="H102" i="66"/>
  <c r="G15" i="20"/>
  <c r="G16" i="24"/>
  <c r="H173" i="68"/>
  <c r="H88" i="46"/>
  <c r="G78" i="64"/>
  <c r="G15" i="42"/>
  <c r="G146" i="52"/>
  <c r="G245" i="71"/>
  <c r="G244" i="71" s="1"/>
  <c r="G313" i="65"/>
  <c r="G332" i="65" s="1"/>
  <c r="G333" i="65"/>
  <c r="G86" i="58"/>
  <c r="G85" i="54"/>
  <c r="Q26" i="13"/>
  <c r="Q26" i="16" s="1"/>
  <c r="Q26" i="10"/>
  <c r="H34" i="56"/>
  <c r="J26" i="46"/>
  <c r="G18" i="56"/>
  <c r="K138" i="69"/>
  <c r="G315" i="68"/>
  <c r="G314" i="68" s="1"/>
  <c r="G85" i="52"/>
  <c r="G11" i="56"/>
  <c r="G26" i="23"/>
  <c r="G26" i="26" s="1"/>
  <c r="H145" i="70"/>
  <c r="H133" i="46"/>
  <c r="G29" i="59"/>
  <c r="G28" i="55"/>
  <c r="G29" i="56"/>
  <c r="G420" i="68"/>
  <c r="G93" i="56"/>
  <c r="J138" i="65"/>
  <c r="F19" i="13"/>
  <c r="F19" i="16" s="1"/>
  <c r="F19" i="10"/>
  <c r="G255" i="65"/>
  <c r="G254" i="65" s="1"/>
  <c r="G28" i="52"/>
  <c r="H138" i="56"/>
  <c r="G120" i="6"/>
  <c r="G136" i="6"/>
  <c r="G160" i="6"/>
  <c r="G379" i="64"/>
  <c r="H114" i="64"/>
  <c r="G84" i="68"/>
  <c r="G97" i="42"/>
  <c r="H67" i="70"/>
  <c r="H131" i="42"/>
  <c r="Q21" i="14"/>
  <c r="Q21" i="17" s="1"/>
  <c r="G48" i="58"/>
  <c r="G47" i="54"/>
  <c r="I110" i="51"/>
  <c r="I109" i="48"/>
  <c r="I179" i="69"/>
  <c r="I178" i="69" s="1"/>
  <c r="G245" i="72"/>
  <c r="G244" i="72" s="1"/>
  <c r="G164" i="52"/>
  <c r="G255" i="70"/>
  <c r="G254" i="70" s="1"/>
  <c r="G128" i="52"/>
  <c r="G129" i="58"/>
  <c r="G128" i="54"/>
  <c r="G47" i="52"/>
  <c r="G255" i="66"/>
  <c r="G254" i="66" s="1"/>
  <c r="P17" i="14"/>
  <c r="P17" i="17" s="1"/>
  <c r="G371" i="67"/>
  <c r="G370" i="67" s="1"/>
  <c r="G67" i="61"/>
  <c r="G66" i="58"/>
  <c r="H342" i="70"/>
  <c r="I80" i="68"/>
  <c r="I89" i="42"/>
  <c r="J342" i="69"/>
  <c r="J119" i="56"/>
  <c r="H70" i="67"/>
  <c r="H74" i="42"/>
  <c r="H102" i="70"/>
  <c r="Q144" i="69"/>
  <c r="Q113" i="46"/>
  <c r="G77" i="64"/>
  <c r="G12" i="42"/>
  <c r="I23" i="24"/>
  <c r="I23" i="27" s="1"/>
  <c r="I23" i="21"/>
  <c r="H9" i="23"/>
  <c r="H9" i="26" s="1"/>
  <c r="I20" i="24"/>
  <c r="I20" i="27" s="1"/>
  <c r="I20" i="21"/>
  <c r="G8" i="58"/>
  <c r="G7" i="54"/>
  <c r="G372" i="64"/>
  <c r="H28" i="25"/>
  <c r="H28" i="28" s="1"/>
  <c r="G147" i="58"/>
  <c r="G146" i="54"/>
  <c r="G22" i="24"/>
  <c r="G22" i="27" s="1"/>
  <c r="I405" i="66"/>
  <c r="I44" i="60"/>
  <c r="I462" i="66"/>
  <c r="I44" i="63"/>
  <c r="H337" i="66"/>
  <c r="H52" i="56"/>
  <c r="H20" i="23"/>
  <c r="H20" i="26" s="1"/>
  <c r="J5" i="13"/>
  <c r="J5" i="16" s="1"/>
  <c r="J5" i="10"/>
  <c r="H31" i="23"/>
  <c r="H31" i="26" s="1"/>
  <c r="H102" i="67"/>
  <c r="H9" i="25"/>
  <c r="H9" i="28" s="1"/>
  <c r="G68" i="72"/>
  <c r="G168" i="42"/>
  <c r="Q23" i="13"/>
  <c r="Q23" i="16" s="1"/>
  <c r="Q23" i="10"/>
  <c r="G165" i="58"/>
  <c r="G164" i="54"/>
  <c r="G86" i="59"/>
  <c r="G85" i="55"/>
  <c r="G86" i="56"/>
  <c r="F29" i="14"/>
  <c r="F29" i="17" s="1"/>
  <c r="F27" i="11"/>
  <c r="E3" i="14"/>
  <c r="G165" i="59"/>
  <c r="G164" i="55"/>
  <c r="G165" i="56"/>
  <c r="H131" i="56"/>
  <c r="I53" i="56"/>
  <c r="I168" i="68"/>
  <c r="H20" i="24"/>
  <c r="H20" i="27" s="1"/>
  <c r="G347" i="64"/>
  <c r="G368" i="64" s="1"/>
  <c r="G369" i="64"/>
  <c r="G417" i="68"/>
  <c r="G90" i="56"/>
  <c r="I337" i="66"/>
  <c r="I52" i="56"/>
  <c r="G337" i="70"/>
  <c r="G133" i="56"/>
  <c r="Q19" i="14"/>
  <c r="Q19" i="17" s="1"/>
  <c r="Q17" i="11"/>
  <c r="G129" i="59"/>
  <c r="G128" i="55"/>
  <c r="G129" i="56"/>
  <c r="G147" i="59"/>
  <c r="G146" i="55"/>
  <c r="G147" i="56"/>
  <c r="F29" i="13"/>
  <c r="F29" i="16" s="1"/>
  <c r="F29" i="10"/>
  <c r="G7" i="52"/>
  <c r="G283" i="64"/>
  <c r="G282" i="64" s="1"/>
  <c r="G388" i="68"/>
  <c r="G412" i="68" s="1"/>
  <c r="G413" i="68"/>
  <c r="J14" i="18"/>
  <c r="J4" i="18"/>
  <c r="J3" i="18" s="1"/>
  <c r="H390" i="69"/>
  <c r="H389" i="69" s="1"/>
  <c r="H110" i="62"/>
  <c r="H109" i="59"/>
  <c r="H410" i="68"/>
  <c r="G29" i="58"/>
  <c r="G28" i="54"/>
  <c r="G94" i="56"/>
  <c r="H9" i="21"/>
  <c r="G319" i="72"/>
  <c r="G300" i="72"/>
  <c r="G318" i="72" s="1"/>
  <c r="H335" i="70"/>
  <c r="I338" i="66"/>
  <c r="H102" i="65"/>
  <c r="G4" i="25"/>
  <c r="G4" i="28" s="1"/>
  <c r="I169" i="64"/>
  <c r="I20" i="46"/>
  <c r="H100" i="71"/>
  <c r="G139" i="71"/>
  <c r="G149" i="46"/>
  <c r="G179" i="68"/>
  <c r="G94" i="46"/>
  <c r="I70" i="69"/>
  <c r="I117" i="42"/>
  <c r="H69" i="67"/>
  <c r="H73" i="42"/>
  <c r="R26" i="12"/>
  <c r="R26" i="15" s="1"/>
  <c r="I68" i="66"/>
  <c r="I51" i="42"/>
  <c r="G139" i="72"/>
  <c r="G167" i="46"/>
  <c r="J70" i="69"/>
  <c r="J117" i="42"/>
  <c r="G26" i="24"/>
  <c r="G26" i="27" s="1"/>
  <c r="G313" i="70"/>
  <c r="G332" i="70" s="1"/>
  <c r="G333" i="70"/>
  <c r="G300" i="71"/>
  <c r="G318" i="71" s="1"/>
  <c r="G319" i="71"/>
  <c r="J8" i="13"/>
  <c r="J8" i="16" s="1"/>
  <c r="J8" i="10"/>
  <c r="I83" i="46"/>
  <c r="G390" i="67"/>
  <c r="G389" i="67" s="1"/>
  <c r="G67" i="62"/>
  <c r="G66" i="59"/>
  <c r="Q22" i="14"/>
  <c r="Q22" i="17" s="1"/>
  <c r="G8" i="59"/>
  <c r="G7" i="55"/>
  <c r="G8" i="56"/>
  <c r="H109" i="58"/>
  <c r="H110" i="61"/>
  <c r="H371" i="69"/>
  <c r="H370" i="69" s="1"/>
  <c r="J11" i="13"/>
  <c r="J11" i="16" s="1"/>
  <c r="J11" i="10"/>
  <c r="G48" i="59"/>
  <c r="G47" i="55"/>
  <c r="G48" i="56"/>
  <c r="G421" i="68"/>
  <c r="I110" i="49"/>
  <c r="I110" i="46"/>
  <c r="I109" i="45"/>
  <c r="I109" i="46" s="1"/>
  <c r="E29" i="23"/>
  <c r="E29" i="26" s="1"/>
  <c r="I342" i="66" l="1"/>
  <c r="I339" i="66"/>
  <c r="G85" i="56"/>
  <c r="G19" i="21"/>
  <c r="G128" i="56"/>
  <c r="G337" i="65"/>
  <c r="D27" i="25"/>
  <c r="D27" i="28" s="1"/>
  <c r="D3" i="22"/>
  <c r="G26" i="21"/>
  <c r="G380" i="64"/>
  <c r="G19" i="56"/>
  <c r="H22" i="23"/>
  <c r="H22" i="26" s="1"/>
  <c r="I57" i="56"/>
  <c r="F92" i="56"/>
  <c r="H20" i="21"/>
  <c r="G131" i="56"/>
  <c r="G335" i="70"/>
  <c r="H101" i="56"/>
  <c r="G146" i="56"/>
  <c r="H428" i="68"/>
  <c r="F419" i="68"/>
  <c r="I68" i="70"/>
  <c r="I132" i="42"/>
  <c r="G148" i="71"/>
  <c r="G158" i="46"/>
  <c r="I338" i="65"/>
  <c r="I34" i="56"/>
  <c r="H417" i="68"/>
  <c r="H90" i="56"/>
  <c r="I330" i="70"/>
  <c r="I126" i="56"/>
  <c r="I11" i="23"/>
  <c r="I11" i="26" s="1"/>
  <c r="J102" i="69"/>
  <c r="G47" i="56"/>
  <c r="G447" i="67"/>
  <c r="G446" i="67" s="1"/>
  <c r="G66" i="62"/>
  <c r="E3" i="17"/>
  <c r="G485" i="68"/>
  <c r="G484" i="68" s="1"/>
  <c r="G85" i="59"/>
  <c r="G86" i="62"/>
  <c r="G355" i="72"/>
  <c r="G354" i="72" s="1"/>
  <c r="G165" i="61"/>
  <c r="G164" i="58"/>
  <c r="H129" i="48"/>
  <c r="H128" i="44"/>
  <c r="H165" i="49"/>
  <c r="H165" i="46"/>
  <c r="H164" i="45"/>
  <c r="H164" i="46" s="1"/>
  <c r="G371" i="66"/>
  <c r="G370" i="66" s="1"/>
  <c r="G47" i="58"/>
  <c r="G48" i="61"/>
  <c r="I91" i="56"/>
  <c r="H4" i="22"/>
  <c r="H86" i="48"/>
  <c r="H85" i="44"/>
  <c r="H173" i="72"/>
  <c r="H172" i="72" s="1"/>
  <c r="H165" i="51"/>
  <c r="H164" i="48"/>
  <c r="H20" i="25"/>
  <c r="H20" i="28" s="1"/>
  <c r="G371" i="65"/>
  <c r="G370" i="65" s="1"/>
  <c r="G29" i="61"/>
  <c r="G28" i="58"/>
  <c r="H325" i="72"/>
  <c r="H171" i="56"/>
  <c r="I338" i="67"/>
  <c r="I72" i="56"/>
  <c r="G336" i="65"/>
  <c r="G32" i="56"/>
  <c r="R21" i="12"/>
  <c r="R21" i="15" s="1"/>
  <c r="H342" i="65"/>
  <c r="H38" i="56"/>
  <c r="I175" i="68"/>
  <c r="I90" i="46"/>
  <c r="G141" i="72"/>
  <c r="G169" i="46"/>
  <c r="G390" i="66"/>
  <c r="G389" i="66" s="1"/>
  <c r="G48" i="62"/>
  <c r="G47" i="59"/>
  <c r="I28" i="13"/>
  <c r="I28" i="16" s="1"/>
  <c r="I28" i="10"/>
  <c r="H67" i="48"/>
  <c r="H66" i="44"/>
  <c r="J64" i="46"/>
  <c r="I54" i="56"/>
  <c r="G355" i="71"/>
  <c r="G354" i="71" s="1"/>
  <c r="G147" i="61"/>
  <c r="G146" i="58"/>
  <c r="H137" i="72"/>
  <c r="H118" i="72"/>
  <c r="H136" i="72" s="1"/>
  <c r="I109" i="51"/>
  <c r="I236" i="69"/>
  <c r="I235" i="69" s="1"/>
  <c r="F59" i="56"/>
  <c r="I418" i="68"/>
  <c r="I64" i="56"/>
  <c r="I8" i="23"/>
  <c r="I8" i="26" s="1"/>
  <c r="G15" i="19"/>
  <c r="G15" i="21" s="1"/>
  <c r="G16" i="23"/>
  <c r="H339" i="65"/>
  <c r="H35" i="56"/>
  <c r="G81" i="68"/>
  <c r="G92" i="42"/>
  <c r="I67" i="66"/>
  <c r="I50" i="42"/>
  <c r="G152" i="66"/>
  <c r="G59" i="46"/>
  <c r="I69" i="69"/>
  <c r="I116" i="42"/>
  <c r="G177" i="68"/>
  <c r="G92" i="46"/>
  <c r="G8" i="62"/>
  <c r="G432" i="64"/>
  <c r="G431" i="64" s="1"/>
  <c r="G7" i="59"/>
  <c r="G24" i="24"/>
  <c r="G24" i="27" s="1"/>
  <c r="G24" i="21"/>
  <c r="G390" i="70"/>
  <c r="G389" i="70" s="1"/>
  <c r="G129" i="62"/>
  <c r="G128" i="59"/>
  <c r="H31" i="24"/>
  <c r="H31" i="27" s="1"/>
  <c r="H31" i="21"/>
  <c r="J83" i="46"/>
  <c r="F27" i="14"/>
  <c r="F27" i="17" s="1"/>
  <c r="F3" i="11"/>
  <c r="G415" i="68"/>
  <c r="G88" i="56"/>
  <c r="J138" i="67"/>
  <c r="I20" i="25"/>
  <c r="I20" i="28" s="1"/>
  <c r="F344" i="66"/>
  <c r="H27" i="18"/>
  <c r="H18" i="24"/>
  <c r="H18" i="27" s="1"/>
  <c r="H18" i="21"/>
  <c r="H21" i="13"/>
  <c r="H21" i="16" s="1"/>
  <c r="H21" i="10"/>
  <c r="G416" i="68"/>
  <c r="G89" i="56"/>
  <c r="G162" i="64"/>
  <c r="G13" i="46"/>
  <c r="H143" i="70"/>
  <c r="H131" i="46"/>
  <c r="H68" i="65"/>
  <c r="H32" i="42"/>
  <c r="H321" i="71"/>
  <c r="H149" i="56"/>
  <c r="I338" i="70"/>
  <c r="I134" i="56"/>
  <c r="R20" i="12"/>
  <c r="R20" i="15" s="1"/>
  <c r="I339" i="65"/>
  <c r="I35" i="56"/>
  <c r="I198" i="69"/>
  <c r="I197" i="69" s="1"/>
  <c r="I110" i="52"/>
  <c r="I109" i="49"/>
  <c r="H428" i="69"/>
  <c r="H427" i="69" s="1"/>
  <c r="H109" i="61"/>
  <c r="G373" i="71"/>
  <c r="G372" i="71" s="1"/>
  <c r="G147" i="62"/>
  <c r="G146" i="59"/>
  <c r="J168" i="68"/>
  <c r="J10" i="24"/>
  <c r="J10" i="27" s="1"/>
  <c r="G371" i="70"/>
  <c r="G370" i="70" s="1"/>
  <c r="G129" i="61"/>
  <c r="G128" i="58"/>
  <c r="H18" i="23"/>
  <c r="H18" i="26" s="1"/>
  <c r="H10" i="56"/>
  <c r="G461" i="68"/>
  <c r="G460" i="68" s="1"/>
  <c r="G86" i="61"/>
  <c r="G85" i="58"/>
  <c r="G16" i="27"/>
  <c r="G15" i="24"/>
  <c r="G15" i="27" s="1"/>
  <c r="V18" i="12"/>
  <c r="V18" i="15" s="1"/>
  <c r="V18" i="14"/>
  <c r="V18" i="17" s="1"/>
  <c r="J23" i="23"/>
  <c r="J23" i="26" s="1"/>
  <c r="G152" i="65"/>
  <c r="G40" i="46"/>
  <c r="H70" i="70"/>
  <c r="H136" i="42"/>
  <c r="I145" i="66"/>
  <c r="I52" i="46"/>
  <c r="G178" i="68"/>
  <c r="G93" i="46"/>
  <c r="F19" i="23"/>
  <c r="F19" i="26" s="1"/>
  <c r="G164" i="56"/>
  <c r="J126" i="46"/>
  <c r="G31" i="56"/>
  <c r="H8" i="48"/>
  <c r="H7" i="44"/>
  <c r="H371" i="64"/>
  <c r="I5" i="24"/>
  <c r="I5" i="27" s="1"/>
  <c r="G16" i="21"/>
  <c r="H341" i="65"/>
  <c r="H37" i="56"/>
  <c r="H144" i="70"/>
  <c r="H132" i="46"/>
  <c r="G170" i="64"/>
  <c r="G21" i="46"/>
  <c r="S31" i="12"/>
  <c r="S31" i="15" s="1"/>
  <c r="G152" i="70"/>
  <c r="G140" i="46"/>
  <c r="G148" i="72"/>
  <c r="G176" i="46"/>
  <c r="J330" i="69"/>
  <c r="J107" i="56"/>
  <c r="J10" i="23"/>
  <c r="J10" i="26" s="1"/>
  <c r="G83" i="68"/>
  <c r="G96" i="42"/>
  <c r="G76" i="64"/>
  <c r="H29" i="48"/>
  <c r="H28" i="44"/>
  <c r="H447" i="69"/>
  <c r="H446" i="69" s="1"/>
  <c r="H109" i="62"/>
  <c r="Q17" i="14"/>
  <c r="Q17" i="17" s="1"/>
  <c r="G165" i="62"/>
  <c r="G164" i="59"/>
  <c r="G373" i="72"/>
  <c r="G372" i="72" s="1"/>
  <c r="F19" i="24"/>
  <c r="F19" i="27" s="1"/>
  <c r="F19" i="21"/>
  <c r="G7" i="56"/>
  <c r="J138" i="70"/>
  <c r="G335" i="65"/>
  <c r="G28" i="56"/>
  <c r="H22" i="13"/>
  <c r="H22" i="16" s="1"/>
  <c r="H22" i="10"/>
  <c r="R22" i="12"/>
  <c r="R22" i="15" s="1"/>
  <c r="I336" i="66"/>
  <c r="I51" i="56"/>
  <c r="H31" i="25"/>
  <c r="H31" i="28" s="1"/>
  <c r="H337" i="67"/>
  <c r="H71" i="56"/>
  <c r="H21" i="23"/>
  <c r="H21" i="26" s="1"/>
  <c r="H328" i="71"/>
  <c r="H156" i="56"/>
  <c r="I67" i="69"/>
  <c r="I112" i="42"/>
  <c r="R24" i="12"/>
  <c r="R24" i="15" s="1"/>
  <c r="G187" i="68"/>
  <c r="G102" i="46"/>
  <c r="H336" i="66"/>
  <c r="H51" i="56"/>
  <c r="I330" i="65"/>
  <c r="I26" i="56"/>
  <c r="I6" i="23"/>
  <c r="I6" i="26" s="1"/>
  <c r="I366" i="64"/>
  <c r="I75" i="64"/>
  <c r="I10" i="42"/>
  <c r="G24" i="25"/>
  <c r="G24" i="28" s="1"/>
  <c r="G336" i="70"/>
  <c r="G132" i="56"/>
  <c r="H147" i="48"/>
  <c r="H146" i="44"/>
  <c r="I11" i="24"/>
  <c r="I11" i="27" s="1"/>
  <c r="G7" i="58"/>
  <c r="G411" i="64"/>
  <c r="G410" i="64" s="1"/>
  <c r="G8" i="61"/>
  <c r="I6" i="24"/>
  <c r="I6" i="27" s="1"/>
  <c r="H21" i="24"/>
  <c r="H21" i="27" s="1"/>
  <c r="G428" i="67"/>
  <c r="G427" i="67" s="1"/>
  <c r="G66" i="61"/>
  <c r="I8" i="24"/>
  <c r="I8" i="27" s="1"/>
  <c r="E29" i="25"/>
  <c r="E29" i="28" s="1"/>
  <c r="E27" i="22"/>
  <c r="G28" i="59"/>
  <c r="G390" i="65"/>
  <c r="G389" i="65" s="1"/>
  <c r="G29" i="62"/>
  <c r="H48" i="48"/>
  <c r="H47" i="44"/>
  <c r="I15" i="18"/>
  <c r="G19" i="23" l="1"/>
  <c r="G19" i="26" s="1"/>
  <c r="I11" i="21"/>
  <c r="H415" i="68"/>
  <c r="K8" i="13"/>
  <c r="K8" i="16" s="1"/>
  <c r="I76" i="56"/>
  <c r="D3" i="25"/>
  <c r="I56" i="56"/>
  <c r="F21" i="56"/>
  <c r="I341" i="66"/>
  <c r="F382" i="64"/>
  <c r="I8" i="21"/>
  <c r="H21" i="21"/>
  <c r="I342" i="67"/>
  <c r="I38" i="56"/>
  <c r="H282" i="72"/>
  <c r="R150" i="65"/>
  <c r="R38" i="46"/>
  <c r="R146" i="69"/>
  <c r="R115" i="46"/>
  <c r="I100" i="72"/>
  <c r="I322" i="71"/>
  <c r="I150" i="56"/>
  <c r="R163" i="64"/>
  <c r="R14" i="46"/>
  <c r="I145" i="65"/>
  <c r="I33" i="46"/>
  <c r="H336" i="67"/>
  <c r="I68" i="67"/>
  <c r="I70" i="42"/>
  <c r="I68" i="71"/>
  <c r="I150" i="42"/>
  <c r="G160" i="64"/>
  <c r="G11" i="46"/>
  <c r="I6" i="21"/>
  <c r="H173" i="71"/>
  <c r="H172" i="71" s="1"/>
  <c r="H147" i="51"/>
  <c r="H146" i="48"/>
  <c r="I5" i="23"/>
  <c r="I5" i="26" s="1"/>
  <c r="F40" i="56"/>
  <c r="G11" i="42"/>
  <c r="H199" i="64"/>
  <c r="H198" i="64" s="1"/>
  <c r="H8" i="51"/>
  <c r="H7" i="48"/>
  <c r="G22" i="25"/>
  <c r="G22" i="28" s="1"/>
  <c r="J154" i="64"/>
  <c r="G29" i="14"/>
  <c r="G29" i="17" s="1"/>
  <c r="G27" i="11"/>
  <c r="H141" i="66"/>
  <c r="H121" i="66"/>
  <c r="H140" i="66" s="1"/>
  <c r="H191" i="72"/>
  <c r="H190" i="72" s="1"/>
  <c r="H164" i="49"/>
  <c r="H165" i="52"/>
  <c r="G557" i="68"/>
  <c r="G556" i="68" s="1"/>
  <c r="G85" i="62"/>
  <c r="J110" i="48"/>
  <c r="J109" i="44"/>
  <c r="I323" i="72"/>
  <c r="I169" i="56"/>
  <c r="H145" i="65"/>
  <c r="H33" i="46"/>
  <c r="I8" i="25"/>
  <c r="I8" i="28" s="1"/>
  <c r="R150" i="69"/>
  <c r="R119" i="46"/>
  <c r="I159" i="64"/>
  <c r="I10" i="46"/>
  <c r="I114" i="64"/>
  <c r="I145" i="70"/>
  <c r="I133" i="46"/>
  <c r="I102" i="70"/>
  <c r="H179" i="66"/>
  <c r="H178" i="66" s="1"/>
  <c r="H48" i="51"/>
  <c r="H47" i="48"/>
  <c r="F344" i="65"/>
  <c r="I5" i="56"/>
  <c r="G427" i="71"/>
  <c r="G426" i="71" s="1"/>
  <c r="G146" i="62"/>
  <c r="L10" i="13"/>
  <c r="L10" i="16" s="1"/>
  <c r="L10" i="10"/>
  <c r="G447" i="70"/>
  <c r="G446" i="70" s="1"/>
  <c r="G128" i="62"/>
  <c r="G15" i="23"/>
  <c r="G15" i="26" s="1"/>
  <c r="G16" i="26"/>
  <c r="H67" i="51"/>
  <c r="H66" i="48"/>
  <c r="H179" i="67"/>
  <c r="H178" i="67" s="1"/>
  <c r="H174" i="56"/>
  <c r="H4" i="25"/>
  <c r="H4" i="28" s="1"/>
  <c r="S28" i="12"/>
  <c r="S28" i="15" s="1"/>
  <c r="S28" i="14"/>
  <c r="S28" i="17" s="1"/>
  <c r="I102" i="66"/>
  <c r="I345" i="67"/>
  <c r="I79" i="56"/>
  <c r="R146" i="67"/>
  <c r="R72" i="46"/>
  <c r="H141" i="70"/>
  <c r="H121" i="70"/>
  <c r="H140" i="70" s="1"/>
  <c r="I144" i="66"/>
  <c r="I51" i="46"/>
  <c r="H323" i="71"/>
  <c r="H151" i="56"/>
  <c r="I186" i="68"/>
  <c r="I101" i="46"/>
  <c r="R146" i="65"/>
  <c r="R34" i="46"/>
  <c r="R68" i="69"/>
  <c r="R113" i="42"/>
  <c r="J335" i="69"/>
  <c r="J112" i="56"/>
  <c r="G161" i="64"/>
  <c r="G12" i="46"/>
  <c r="G427" i="72"/>
  <c r="G426" i="72" s="1"/>
  <c r="G164" i="62"/>
  <c r="R19" i="12"/>
  <c r="R19" i="15" s="1"/>
  <c r="R17" i="7"/>
  <c r="H22" i="24"/>
  <c r="H22" i="27" s="1"/>
  <c r="H22" i="21"/>
  <c r="F29" i="23"/>
  <c r="F29" i="26" s="1"/>
  <c r="K7" i="13"/>
  <c r="K7" i="16" s="1"/>
  <c r="K7" i="10"/>
  <c r="H121" i="56"/>
  <c r="H328" i="72"/>
  <c r="G428" i="66"/>
  <c r="G427" i="66" s="1"/>
  <c r="G47" i="61"/>
  <c r="H179" i="70"/>
  <c r="H178" i="70" s="1"/>
  <c r="H129" i="51"/>
  <c r="H128" i="48"/>
  <c r="H67" i="65"/>
  <c r="H31" i="42"/>
  <c r="I321" i="72"/>
  <c r="I167" i="56"/>
  <c r="H18" i="25"/>
  <c r="H18" i="28" s="1"/>
  <c r="I102" i="67"/>
  <c r="J10" i="25"/>
  <c r="J10" i="28" s="1"/>
  <c r="I324" i="71"/>
  <c r="I152" i="56"/>
  <c r="H323" i="72"/>
  <c r="H169" i="56"/>
  <c r="I328" i="71"/>
  <c r="I156" i="56"/>
  <c r="R180" i="68"/>
  <c r="R95" i="46"/>
  <c r="K5" i="13"/>
  <c r="K5" i="16" s="1"/>
  <c r="K5" i="10"/>
  <c r="H416" i="68"/>
  <c r="H89" i="56"/>
  <c r="I324" i="72"/>
  <c r="I170" i="56"/>
  <c r="R338" i="69"/>
  <c r="R115" i="56"/>
  <c r="R146" i="70"/>
  <c r="R134" i="46"/>
  <c r="I67" i="70"/>
  <c r="I131" i="42"/>
  <c r="H22" i="25"/>
  <c r="H22" i="28" s="1"/>
  <c r="I415" i="68"/>
  <c r="H129" i="49"/>
  <c r="H129" i="46"/>
  <c r="H128" i="45"/>
  <c r="H128" i="46" s="1"/>
  <c r="H8" i="49"/>
  <c r="H8" i="46"/>
  <c r="H7" i="45"/>
  <c r="H7" i="46" s="1"/>
  <c r="G29" i="13"/>
  <c r="G29" i="16" s="1"/>
  <c r="G29" i="10"/>
  <c r="H88" i="56"/>
  <c r="F3" i="14"/>
  <c r="H147" i="49"/>
  <c r="H147" i="46"/>
  <c r="H146" i="45"/>
  <c r="H146" i="46" s="1"/>
  <c r="H344" i="69"/>
  <c r="H137" i="71"/>
  <c r="H118" i="71"/>
  <c r="H136" i="71" s="1"/>
  <c r="H86" i="49"/>
  <c r="H86" i="46"/>
  <c r="H85" i="45"/>
  <c r="H85" i="46" s="1"/>
  <c r="G409" i="71"/>
  <c r="G408" i="71" s="1"/>
  <c r="G146" i="61"/>
  <c r="G447" i="66"/>
  <c r="G446" i="66" s="1"/>
  <c r="G47" i="62"/>
  <c r="K6" i="13"/>
  <c r="K6" i="16" s="1"/>
  <c r="K6" i="10"/>
  <c r="H219" i="68"/>
  <c r="H218" i="68" s="1"/>
  <c r="H86" i="51"/>
  <c r="H85" i="48"/>
  <c r="H324" i="71"/>
  <c r="H152" i="56"/>
  <c r="H322" i="72"/>
  <c r="H168" i="56"/>
  <c r="I122" i="68"/>
  <c r="R176" i="68"/>
  <c r="R91" i="46"/>
  <c r="I70" i="67"/>
  <c r="I74" i="42"/>
  <c r="I322" i="72"/>
  <c r="I168" i="56"/>
  <c r="R184" i="68"/>
  <c r="R99" i="46"/>
  <c r="R146" i="66"/>
  <c r="R53" i="46"/>
  <c r="I67" i="65"/>
  <c r="I31" i="42"/>
  <c r="I11" i="25"/>
  <c r="I11" i="28" s="1"/>
  <c r="I102" i="65"/>
  <c r="R146" i="72"/>
  <c r="R174" i="46"/>
  <c r="G140" i="72"/>
  <c r="G168" i="46"/>
  <c r="G474" i="64"/>
  <c r="G473" i="64" s="1"/>
  <c r="G7" i="61"/>
  <c r="F19" i="25"/>
  <c r="F19" i="28" s="1"/>
  <c r="F17" i="22"/>
  <c r="G19" i="25"/>
  <c r="G19" i="28" s="1"/>
  <c r="G428" i="70"/>
  <c r="G427" i="70" s="1"/>
  <c r="G128" i="61"/>
  <c r="H29" i="49"/>
  <c r="H28" i="45"/>
  <c r="H28" i="46" s="1"/>
  <c r="H29" i="46"/>
  <c r="K11" i="13"/>
  <c r="K11" i="16" s="1"/>
  <c r="K11" i="10"/>
  <c r="I342" i="65"/>
  <c r="H24" i="13"/>
  <c r="H24" i="16" s="1"/>
  <c r="H24" i="10"/>
  <c r="G22" i="23"/>
  <c r="G22" i="26" s="1"/>
  <c r="G22" i="21"/>
  <c r="H70" i="56"/>
  <c r="H171" i="68"/>
  <c r="H146" i="68"/>
  <c r="H170" i="68" s="1"/>
  <c r="I330" i="67"/>
  <c r="S30" i="12"/>
  <c r="S30" i="15" s="1"/>
  <c r="S30" i="14"/>
  <c r="S30" i="17" s="1"/>
  <c r="E27" i="25"/>
  <c r="E27" i="28" s="1"/>
  <c r="E3" i="22"/>
  <c r="I174" i="68"/>
  <c r="I89" i="46"/>
  <c r="I6" i="25"/>
  <c r="I6" i="28" s="1"/>
  <c r="J23" i="25"/>
  <c r="J23" i="28" s="1"/>
  <c r="H324" i="72"/>
  <c r="H170" i="56"/>
  <c r="I100" i="71"/>
  <c r="H21" i="25"/>
  <c r="H21" i="28" s="1"/>
  <c r="R146" i="71"/>
  <c r="R156" i="46"/>
  <c r="H375" i="64"/>
  <c r="H14" i="56"/>
  <c r="I70" i="66"/>
  <c r="I55" i="42"/>
  <c r="I67" i="67"/>
  <c r="I69" i="42"/>
  <c r="H70" i="71"/>
  <c r="H154" i="42"/>
  <c r="H15" i="8"/>
  <c r="H16" i="12"/>
  <c r="G85" i="61"/>
  <c r="G533" i="68"/>
  <c r="G532" i="68" s="1"/>
  <c r="I109" i="52"/>
  <c r="I255" i="69"/>
  <c r="I254" i="69" s="1"/>
  <c r="H121" i="65"/>
  <c r="H140" i="65" s="1"/>
  <c r="H141" i="65"/>
  <c r="G495" i="64"/>
  <c r="G494" i="64" s="1"/>
  <c r="G7" i="62"/>
  <c r="H67" i="49"/>
  <c r="H66" i="45"/>
  <c r="H66" i="46" s="1"/>
  <c r="H67" i="46"/>
  <c r="G28" i="61"/>
  <c r="G428" i="65"/>
  <c r="G427" i="65" s="1"/>
  <c r="H164" i="51"/>
  <c r="H227" i="72"/>
  <c r="H226" i="72" s="1"/>
  <c r="G164" i="61"/>
  <c r="G409" i="72"/>
  <c r="G408" i="72" s="1"/>
  <c r="H36" i="56"/>
  <c r="H135" i="64"/>
  <c r="H156" i="64" s="1"/>
  <c r="H157" i="64"/>
  <c r="H16" i="10"/>
  <c r="H15" i="9"/>
  <c r="H16" i="13"/>
  <c r="I68" i="65"/>
  <c r="I32" i="42"/>
  <c r="I323" i="71"/>
  <c r="I151" i="56"/>
  <c r="I340" i="66"/>
  <c r="I55" i="56"/>
  <c r="R150" i="66"/>
  <c r="R57" i="46"/>
  <c r="H70" i="72"/>
  <c r="H172" i="42"/>
  <c r="G28" i="62"/>
  <c r="G447" i="65"/>
  <c r="G446" i="65" s="1"/>
  <c r="H179" i="65"/>
  <c r="H178" i="65" s="1"/>
  <c r="H29" i="51"/>
  <c r="H28" i="48"/>
  <c r="I5" i="21"/>
  <c r="J5" i="46"/>
  <c r="H99" i="6"/>
  <c r="J10" i="21"/>
  <c r="F29" i="24"/>
  <c r="F29" i="27" s="1"/>
  <c r="F29" i="21"/>
  <c r="J7" i="13"/>
  <c r="J7" i="16" s="1"/>
  <c r="J7" i="10"/>
  <c r="H141" i="67"/>
  <c r="H121" i="67"/>
  <c r="H140" i="67" s="1"/>
  <c r="H48" i="49"/>
  <c r="H48" i="46"/>
  <c r="H47" i="45"/>
  <c r="H47" i="46" s="1"/>
  <c r="H340" i="65"/>
  <c r="H344" i="70" l="1"/>
  <c r="I174" i="56"/>
  <c r="I88" i="56"/>
  <c r="K8" i="10"/>
  <c r="L107" i="46"/>
  <c r="L138" i="69"/>
  <c r="I328" i="72"/>
  <c r="D3" i="28"/>
  <c r="I37" i="56"/>
  <c r="H15" i="10"/>
  <c r="I341" i="65"/>
  <c r="H140" i="56"/>
  <c r="G17" i="22"/>
  <c r="G17" i="25" s="1"/>
  <c r="G17" i="28" s="1"/>
  <c r="J330" i="72"/>
  <c r="J176" i="56"/>
  <c r="H294" i="67"/>
  <c r="I8" i="48"/>
  <c r="I7" i="44"/>
  <c r="H7" i="51"/>
  <c r="H262" i="64"/>
  <c r="H261" i="64" s="1"/>
  <c r="I152" i="67"/>
  <c r="I78" i="46"/>
  <c r="S9" i="12"/>
  <c r="S9" i="15" s="1"/>
  <c r="I99" i="6"/>
  <c r="H144" i="65"/>
  <c r="H32" i="46"/>
  <c r="H294" i="65"/>
  <c r="I144" i="70"/>
  <c r="I132" i="46"/>
  <c r="I143" i="66"/>
  <c r="I50" i="46"/>
  <c r="H15" i="13"/>
  <c r="H15" i="16" s="1"/>
  <c r="H16" i="16"/>
  <c r="I147" i="48"/>
  <c r="I146" i="44"/>
  <c r="I29" i="48"/>
  <c r="I28" i="44"/>
  <c r="I9" i="24"/>
  <c r="I9" i="27" s="1"/>
  <c r="H300" i="72"/>
  <c r="H318" i="72" s="1"/>
  <c r="H319" i="72"/>
  <c r="I31" i="13"/>
  <c r="I31" i="16" s="1"/>
  <c r="I31" i="10"/>
  <c r="H227" i="71"/>
  <c r="H226" i="71" s="1"/>
  <c r="H146" i="51"/>
  <c r="I165" i="48"/>
  <c r="I164" i="44"/>
  <c r="H220" i="64"/>
  <c r="H219" i="64" s="1"/>
  <c r="H7" i="49"/>
  <c r="H8" i="52"/>
  <c r="H68" i="72"/>
  <c r="H168" i="42"/>
  <c r="R337" i="69"/>
  <c r="R114" i="56"/>
  <c r="I330" i="71"/>
  <c r="I158" i="56"/>
  <c r="I143" i="67"/>
  <c r="I69" i="46"/>
  <c r="H337" i="70"/>
  <c r="H133" i="56"/>
  <c r="H24" i="23"/>
  <c r="H24" i="26" s="1"/>
  <c r="H322" i="71"/>
  <c r="H150" i="56"/>
  <c r="H143" i="65"/>
  <c r="H31" i="46"/>
  <c r="I143" i="70"/>
  <c r="I131" i="46"/>
  <c r="K26" i="46"/>
  <c r="H15" i="12"/>
  <c r="H15" i="15" s="1"/>
  <c r="H16" i="15"/>
  <c r="E3" i="25"/>
  <c r="H236" i="70"/>
  <c r="H235" i="70" s="1"/>
  <c r="H128" i="51"/>
  <c r="H24" i="24"/>
  <c r="H24" i="27" s="1"/>
  <c r="H236" i="66"/>
  <c r="H235" i="66" s="1"/>
  <c r="H47" i="51"/>
  <c r="I18" i="13"/>
  <c r="I18" i="16" s="1"/>
  <c r="I18" i="10"/>
  <c r="R336" i="69"/>
  <c r="R113" i="56"/>
  <c r="H282" i="71"/>
  <c r="H294" i="66"/>
  <c r="J69" i="69"/>
  <c r="J116" i="42"/>
  <c r="K138" i="65"/>
  <c r="H198" i="67"/>
  <c r="H197" i="67" s="1"/>
  <c r="H66" i="49"/>
  <c r="H67" i="52"/>
  <c r="H102" i="56"/>
  <c r="J45" i="46"/>
  <c r="I36" i="56"/>
  <c r="H85" i="49"/>
  <c r="H86" i="52"/>
  <c r="H243" i="68"/>
  <c r="H242" i="68" s="1"/>
  <c r="H191" i="71"/>
  <c r="H190" i="71" s="1"/>
  <c r="H146" i="49"/>
  <c r="H147" i="52"/>
  <c r="I28" i="24"/>
  <c r="I28" i="27" s="1"/>
  <c r="I28" i="21"/>
  <c r="K342" i="69"/>
  <c r="K119" i="56"/>
  <c r="K4" i="18"/>
  <c r="K3" i="18" s="1"/>
  <c r="K14" i="18"/>
  <c r="H236" i="67"/>
  <c r="H235" i="67" s="1"/>
  <c r="H66" i="51"/>
  <c r="I138" i="56"/>
  <c r="G27" i="14"/>
  <c r="G27" i="17" s="1"/>
  <c r="G3" i="11"/>
  <c r="H165" i="58"/>
  <c r="H164" i="54"/>
  <c r="I410" i="68"/>
  <c r="I83" i="56"/>
  <c r="H236" i="65"/>
  <c r="H235" i="65" s="1"/>
  <c r="H28" i="51"/>
  <c r="I86" i="48"/>
  <c r="I85" i="44"/>
  <c r="H165" i="59"/>
  <c r="H164" i="55"/>
  <c r="H165" i="56"/>
  <c r="I69" i="72"/>
  <c r="I171" i="42"/>
  <c r="H373" i="64"/>
  <c r="H12" i="56"/>
  <c r="I69" i="66"/>
  <c r="I54" i="42"/>
  <c r="H294" i="70"/>
  <c r="H326" i="64"/>
  <c r="I375" i="64"/>
  <c r="I14" i="56"/>
  <c r="K70" i="69"/>
  <c r="K117" i="42"/>
  <c r="G334" i="65"/>
  <c r="G30" i="56"/>
  <c r="K64" i="46"/>
  <c r="H29" i="52"/>
  <c r="H198" i="65"/>
  <c r="H197" i="65" s="1"/>
  <c r="H28" i="49"/>
  <c r="H429" i="68"/>
  <c r="J138" i="66"/>
  <c r="I340" i="65"/>
  <c r="F3" i="17"/>
  <c r="H129" i="52"/>
  <c r="H198" i="70"/>
  <c r="H197" i="70" s="1"/>
  <c r="H128" i="49"/>
  <c r="I20" i="56"/>
  <c r="J23" i="24"/>
  <c r="J23" i="27" s="1"/>
  <c r="J23" i="21"/>
  <c r="I335" i="65"/>
  <c r="I31" i="56"/>
  <c r="I342" i="70"/>
  <c r="I129" i="48"/>
  <c r="I128" i="44"/>
  <c r="H245" i="72"/>
  <c r="H244" i="72" s="1"/>
  <c r="H164" i="52"/>
  <c r="S11" i="12"/>
  <c r="S11" i="15" s="1"/>
  <c r="J26" i="56"/>
  <c r="J6" i="23"/>
  <c r="J6" i="26" s="1"/>
  <c r="H70" i="65"/>
  <c r="H36" i="42"/>
  <c r="F17" i="25"/>
  <c r="F17" i="28" s="1"/>
  <c r="F29" i="25"/>
  <c r="F29" i="28" s="1"/>
  <c r="F27" i="22"/>
  <c r="F27" i="25" s="1"/>
  <c r="F27" i="28" s="1"/>
  <c r="I79" i="68"/>
  <c r="I88" i="42"/>
  <c r="I70" i="65"/>
  <c r="I36" i="42"/>
  <c r="J330" i="71"/>
  <c r="J158" i="56"/>
  <c r="R150" i="70"/>
  <c r="R138" i="46"/>
  <c r="R167" i="64"/>
  <c r="R18" i="46"/>
  <c r="I321" i="71"/>
  <c r="I149" i="56"/>
  <c r="R142" i="71"/>
  <c r="R152" i="46"/>
  <c r="R142" i="72"/>
  <c r="R170" i="46"/>
  <c r="S10" i="12"/>
  <c r="S10" i="15" s="1"/>
  <c r="J186" i="68"/>
  <c r="J101" i="46"/>
  <c r="H153" i="6"/>
  <c r="H129" i="6"/>
  <c r="K138" i="67"/>
  <c r="K45" i="46"/>
  <c r="K126" i="46"/>
  <c r="I381" i="64"/>
  <c r="J110" i="49"/>
  <c r="J109" i="45"/>
  <c r="J109" i="46" s="1"/>
  <c r="J110" i="46"/>
  <c r="J15" i="18"/>
  <c r="I70" i="71"/>
  <c r="I154" i="42"/>
  <c r="I48" i="48"/>
  <c r="I47" i="44"/>
  <c r="H321" i="72"/>
  <c r="H167" i="56"/>
  <c r="I144" i="65"/>
  <c r="I32" i="46"/>
  <c r="J100" i="72"/>
  <c r="K138" i="66"/>
  <c r="K138" i="70"/>
  <c r="J121" i="69"/>
  <c r="J140" i="69" s="1"/>
  <c r="J141" i="69"/>
  <c r="G19" i="13"/>
  <c r="G19" i="16" s="1"/>
  <c r="G19" i="10"/>
  <c r="J6" i="24"/>
  <c r="J6" i="27" s="1"/>
  <c r="R143" i="69"/>
  <c r="R112" i="46"/>
  <c r="J169" i="64"/>
  <c r="J20" i="46"/>
  <c r="I28" i="23"/>
  <c r="I28" i="26" s="1"/>
  <c r="I145" i="67"/>
  <c r="I71" i="46"/>
  <c r="I69" i="67"/>
  <c r="I73" i="42"/>
  <c r="I334" i="66"/>
  <c r="I49" i="56"/>
  <c r="H364" i="68"/>
  <c r="R150" i="67"/>
  <c r="R76" i="46"/>
  <c r="I294" i="69"/>
  <c r="H198" i="66"/>
  <c r="H197" i="66" s="1"/>
  <c r="H47" i="49"/>
  <c r="H48" i="52"/>
  <c r="I5" i="25"/>
  <c r="I5" i="28" s="1"/>
  <c r="H85" i="51"/>
  <c r="H291" i="68"/>
  <c r="H290" i="68" s="1"/>
  <c r="I67" i="48"/>
  <c r="I66" i="44"/>
  <c r="J179" i="69"/>
  <c r="J178" i="69" s="1"/>
  <c r="J110" i="51"/>
  <c r="J109" i="48"/>
  <c r="R23" i="14"/>
  <c r="R23" i="17" s="1"/>
  <c r="H419" i="68" l="1"/>
  <c r="H164" i="56"/>
  <c r="J6" i="21"/>
  <c r="H92" i="56"/>
  <c r="H13" i="56"/>
  <c r="H374" i="64"/>
  <c r="G59" i="56"/>
  <c r="H24" i="21"/>
  <c r="G344" i="66"/>
  <c r="G40" i="56"/>
  <c r="I11" i="56"/>
  <c r="R23" i="13"/>
  <c r="R23" i="16" s="1"/>
  <c r="R23" i="10"/>
  <c r="J122" i="68"/>
  <c r="J102" i="70"/>
  <c r="I67" i="72"/>
  <c r="I167" i="42"/>
  <c r="K9" i="13"/>
  <c r="K9" i="16" s="1"/>
  <c r="K9" i="10"/>
  <c r="H16" i="21"/>
  <c r="J75" i="64"/>
  <c r="I144" i="67"/>
  <c r="I70" i="46"/>
  <c r="I173" i="68"/>
  <c r="I88" i="46"/>
  <c r="I143" i="65"/>
  <c r="I31" i="46"/>
  <c r="I70" i="72"/>
  <c r="I172" i="42"/>
  <c r="I373" i="64"/>
  <c r="I12" i="56"/>
  <c r="J294" i="69"/>
  <c r="H48" i="59"/>
  <c r="H47" i="55"/>
  <c r="H48" i="56"/>
  <c r="I121" i="70"/>
  <c r="I140" i="70" s="1"/>
  <c r="I141" i="70"/>
  <c r="I372" i="64"/>
  <c r="J11" i="24"/>
  <c r="J11" i="27" s="1"/>
  <c r="H255" i="70"/>
  <c r="H254" i="70" s="1"/>
  <c r="H128" i="52"/>
  <c r="H255" i="65"/>
  <c r="H254" i="65" s="1"/>
  <c r="H28" i="52"/>
  <c r="G3" i="14"/>
  <c r="I48" i="49"/>
  <c r="I47" i="45"/>
  <c r="I47" i="46" s="1"/>
  <c r="I48" i="46"/>
  <c r="H95" i="56"/>
  <c r="I21" i="13"/>
  <c r="I21" i="16" s="1"/>
  <c r="I21" i="10"/>
  <c r="G344" i="65"/>
  <c r="H347" i="64"/>
  <c r="H368" i="64" s="1"/>
  <c r="H369" i="64"/>
  <c r="H29" i="58"/>
  <c r="H28" i="54"/>
  <c r="I15" i="8"/>
  <c r="I16" i="12"/>
  <c r="I30" i="13"/>
  <c r="I30" i="16" s="1"/>
  <c r="I30" i="10"/>
  <c r="I22" i="24"/>
  <c r="I22" i="27" s="1"/>
  <c r="H8" i="59"/>
  <c r="H8" i="56"/>
  <c r="H7" i="55"/>
  <c r="J102" i="65"/>
  <c r="I69" i="71"/>
  <c r="I153" i="42"/>
  <c r="H24" i="25"/>
  <c r="H24" i="28" s="1"/>
  <c r="J68" i="67"/>
  <c r="J70" i="42"/>
  <c r="I77" i="64"/>
  <c r="I12" i="42"/>
  <c r="J102" i="67"/>
  <c r="H313" i="66"/>
  <c r="H332" i="66" s="1"/>
  <c r="H333" i="66"/>
  <c r="H29" i="59"/>
  <c r="H28" i="55"/>
  <c r="H29" i="56"/>
  <c r="J165" i="48"/>
  <c r="J164" i="44"/>
  <c r="I147" i="49"/>
  <c r="I147" i="46"/>
  <c r="I146" i="45"/>
  <c r="I146" i="46" s="1"/>
  <c r="H120" i="6"/>
  <c r="H136" i="6"/>
  <c r="H160" i="6"/>
  <c r="H129" i="58"/>
  <c r="H128" i="54"/>
  <c r="H48" i="58"/>
  <c r="H47" i="54"/>
  <c r="I121" i="66"/>
  <c r="I140" i="66" s="1"/>
  <c r="I141" i="66"/>
  <c r="H422" i="68"/>
  <c r="I86" i="49"/>
  <c r="I85" i="45"/>
  <c r="I85" i="46" s="1"/>
  <c r="I86" i="46"/>
  <c r="I129" i="6"/>
  <c r="I153" i="6"/>
  <c r="I374" i="64"/>
  <c r="I13" i="56"/>
  <c r="I129" i="49"/>
  <c r="I129" i="46"/>
  <c r="I128" i="45"/>
  <c r="I128" i="46" s="1"/>
  <c r="I219" i="68"/>
  <c r="I218" i="68" s="1"/>
  <c r="I85" i="48"/>
  <c r="I86" i="51"/>
  <c r="R145" i="69"/>
  <c r="R114" i="46"/>
  <c r="I69" i="65"/>
  <c r="I35" i="42"/>
  <c r="H379" i="64"/>
  <c r="H18" i="56"/>
  <c r="H17" i="18"/>
  <c r="J410" i="68"/>
  <c r="J83" i="56"/>
  <c r="J9" i="23"/>
  <c r="J9" i="26" s="1"/>
  <c r="H69" i="72"/>
  <c r="H171" i="42"/>
  <c r="K335" i="69"/>
  <c r="K112" i="56"/>
  <c r="I337" i="65"/>
  <c r="I33" i="56"/>
  <c r="I179" i="67"/>
  <c r="I178" i="67" s="1"/>
  <c r="I66" i="48"/>
  <c r="I67" i="51"/>
  <c r="I110" i="58"/>
  <c r="I109" i="54"/>
  <c r="H313" i="65"/>
  <c r="H332" i="65" s="1"/>
  <c r="H333" i="65"/>
  <c r="I118" i="71"/>
  <c r="I136" i="71" s="1"/>
  <c r="I137" i="71"/>
  <c r="G29" i="23"/>
  <c r="G29" i="26" s="1"/>
  <c r="F3" i="22"/>
  <c r="I165" i="49"/>
  <c r="I165" i="46"/>
  <c r="I164" i="45"/>
  <c r="I164" i="46" s="1"/>
  <c r="H147" i="58"/>
  <c r="H146" i="54"/>
  <c r="H129" i="59"/>
  <c r="H128" i="55"/>
  <c r="H129" i="56"/>
  <c r="H283" i="64"/>
  <c r="H282" i="64" s="1"/>
  <c r="H7" i="52"/>
  <c r="I146" i="68"/>
  <c r="I170" i="68" s="1"/>
  <c r="I171" i="68"/>
  <c r="H67" i="58"/>
  <c r="H66" i="54"/>
  <c r="J114" i="64"/>
  <c r="I68" i="72"/>
  <c r="I168" i="42"/>
  <c r="H141" i="72"/>
  <c r="H169" i="46"/>
  <c r="K23" i="23"/>
  <c r="K23" i="26" s="1"/>
  <c r="H68" i="71"/>
  <c r="H150" i="42"/>
  <c r="J330" i="70"/>
  <c r="J126" i="56"/>
  <c r="J11" i="23"/>
  <c r="J11" i="26" s="1"/>
  <c r="H76" i="64"/>
  <c r="J67" i="69"/>
  <c r="J112" i="42"/>
  <c r="H77" i="64"/>
  <c r="H12" i="42"/>
  <c r="S5" i="12"/>
  <c r="S5" i="15" s="1"/>
  <c r="S5" i="14"/>
  <c r="S5" i="17" s="1"/>
  <c r="I110" i="59"/>
  <c r="I109" i="55"/>
  <c r="I110" i="56"/>
  <c r="J53" i="56"/>
  <c r="G102" i="56"/>
  <c r="I118" i="72"/>
  <c r="I136" i="72" s="1"/>
  <c r="I137" i="72"/>
  <c r="H313" i="70"/>
  <c r="H332" i="70" s="1"/>
  <c r="H333" i="70"/>
  <c r="H147" i="59"/>
  <c r="H147" i="56"/>
  <c r="H146" i="55"/>
  <c r="I164" i="48"/>
  <c r="I173" i="72"/>
  <c r="I172" i="72" s="1"/>
  <c r="I165" i="51"/>
  <c r="I173" i="71"/>
  <c r="I172" i="71" s="1"/>
  <c r="I146" i="48"/>
  <c r="I147" i="51"/>
  <c r="I20" i="13"/>
  <c r="I20" i="16" s="1"/>
  <c r="I20" i="10"/>
  <c r="S6" i="12"/>
  <c r="S6" i="15" s="1"/>
  <c r="S6" i="14"/>
  <c r="S6" i="17" s="1"/>
  <c r="I7" i="48"/>
  <c r="I8" i="51"/>
  <c r="I199" i="64"/>
  <c r="I198" i="64" s="1"/>
  <c r="R22" i="14"/>
  <c r="R22" i="17" s="1"/>
  <c r="I141" i="65"/>
  <c r="I121" i="65"/>
  <c r="I140" i="65" s="1"/>
  <c r="H245" i="71"/>
  <c r="H244" i="71" s="1"/>
  <c r="H146" i="52"/>
  <c r="I417" i="68"/>
  <c r="I90" i="56"/>
  <c r="I22" i="23"/>
  <c r="I22" i="26" s="1"/>
  <c r="H67" i="71"/>
  <c r="H149" i="42"/>
  <c r="J100" i="71"/>
  <c r="I31" i="23"/>
  <c r="I31" i="26" s="1"/>
  <c r="L5" i="13"/>
  <c r="L5" i="16" s="1"/>
  <c r="L5" i="10"/>
  <c r="J236" i="69"/>
  <c r="J235" i="69" s="1"/>
  <c r="J109" i="51"/>
  <c r="I28" i="25"/>
  <c r="I28" i="28" s="1"/>
  <c r="I67" i="49"/>
  <c r="I66" i="45"/>
  <c r="I66" i="46" s="1"/>
  <c r="I67" i="46"/>
  <c r="J9" i="24"/>
  <c r="J9" i="27" s="1"/>
  <c r="H67" i="59"/>
  <c r="H66" i="55"/>
  <c r="H67" i="56"/>
  <c r="J198" i="69"/>
  <c r="J197" i="69" s="1"/>
  <c r="J109" i="49"/>
  <c r="J110" i="52"/>
  <c r="I313" i="69"/>
  <c r="I332" i="69" s="1"/>
  <c r="I333" i="69"/>
  <c r="J338" i="66"/>
  <c r="G429" i="68"/>
  <c r="I9" i="23"/>
  <c r="I9" i="26" s="1"/>
  <c r="H164" i="58"/>
  <c r="H355" i="72"/>
  <c r="H354" i="72" s="1"/>
  <c r="H165" i="61"/>
  <c r="H86" i="59"/>
  <c r="H85" i="55"/>
  <c r="H86" i="56"/>
  <c r="H300" i="71"/>
  <c r="H318" i="71" s="1"/>
  <c r="H319" i="71"/>
  <c r="J330" i="65"/>
  <c r="J68" i="66"/>
  <c r="J51" i="42"/>
  <c r="J8" i="23"/>
  <c r="J8" i="26" s="1"/>
  <c r="J6" i="25"/>
  <c r="J6" i="28" s="1"/>
  <c r="J152" i="67"/>
  <c r="J78" i="46"/>
  <c r="H336" i="70"/>
  <c r="H132" i="56"/>
  <c r="I70" i="70"/>
  <c r="I136" i="42"/>
  <c r="I8" i="49"/>
  <c r="I7" i="45"/>
  <c r="I7" i="46" s="1"/>
  <c r="I8" i="46"/>
  <c r="H86" i="58"/>
  <c r="H85" i="54"/>
  <c r="I121" i="67"/>
  <c r="I140" i="67" s="1"/>
  <c r="I141" i="67"/>
  <c r="H26" i="23"/>
  <c r="H26" i="26" s="1"/>
  <c r="K5" i="46"/>
  <c r="R24" i="14"/>
  <c r="R24" i="17" s="1"/>
  <c r="H333" i="67"/>
  <c r="H313" i="67"/>
  <c r="H332" i="67" s="1"/>
  <c r="I48" i="51"/>
  <c r="I179" i="66"/>
  <c r="I178" i="66" s="1"/>
  <c r="I47" i="48"/>
  <c r="H373" i="72"/>
  <c r="H372" i="72" s="1"/>
  <c r="H165" i="62"/>
  <c r="H164" i="59"/>
  <c r="H255" i="67"/>
  <c r="H254" i="67" s="1"/>
  <c r="H66" i="52"/>
  <c r="K10" i="24"/>
  <c r="K10" i="27" s="1"/>
  <c r="I24" i="13"/>
  <c r="I24" i="16" s="1"/>
  <c r="I24" i="10"/>
  <c r="H388" i="68"/>
  <c r="H412" i="68" s="1"/>
  <c r="H413" i="68"/>
  <c r="H8" i="58"/>
  <c r="H7" i="54"/>
  <c r="H15" i="20"/>
  <c r="H16" i="24"/>
  <c r="H69" i="71"/>
  <c r="H153" i="42"/>
  <c r="I95" i="56"/>
  <c r="J102" i="66"/>
  <c r="I16" i="10"/>
  <c r="I15" i="9"/>
  <c r="I16" i="13"/>
  <c r="H69" i="65"/>
  <c r="H35" i="42"/>
  <c r="K10" i="23"/>
  <c r="K10" i="26" s="1"/>
  <c r="R26" i="10"/>
  <c r="R26" i="13"/>
  <c r="R26" i="16" s="1"/>
  <c r="H255" i="66"/>
  <c r="H254" i="66" s="1"/>
  <c r="H47" i="52"/>
  <c r="I135" i="64"/>
  <c r="I156" i="64" s="1"/>
  <c r="I157" i="64"/>
  <c r="J28" i="13"/>
  <c r="J28" i="16" s="1"/>
  <c r="J28" i="10"/>
  <c r="K154" i="64"/>
  <c r="J31" i="13"/>
  <c r="J31" i="16" s="1"/>
  <c r="J31" i="10"/>
  <c r="I179" i="70"/>
  <c r="I178" i="70" s="1"/>
  <c r="I128" i="48"/>
  <c r="I129" i="51"/>
  <c r="I29" i="49"/>
  <c r="I28" i="45"/>
  <c r="I28" i="46" s="1"/>
  <c r="I29" i="46"/>
  <c r="H85" i="52"/>
  <c r="H315" i="68"/>
  <c r="H314" i="68" s="1"/>
  <c r="J8" i="24"/>
  <c r="J8" i="27" s="1"/>
  <c r="S8" i="12"/>
  <c r="S8" i="15" s="1"/>
  <c r="S8" i="14"/>
  <c r="S8" i="17" s="1"/>
  <c r="E3" i="28"/>
  <c r="G29" i="24"/>
  <c r="G29" i="27" s="1"/>
  <c r="G29" i="21"/>
  <c r="I9" i="21"/>
  <c r="I179" i="65"/>
  <c r="I178" i="65" s="1"/>
  <c r="I28" i="48"/>
  <c r="I29" i="51"/>
  <c r="I422" i="68" l="1"/>
  <c r="H128" i="56"/>
  <c r="H146" i="56"/>
  <c r="H66" i="56"/>
  <c r="H47" i="56"/>
  <c r="G343" i="65"/>
  <c r="H28" i="56"/>
  <c r="I371" i="64"/>
  <c r="I15" i="10"/>
  <c r="H85" i="56"/>
  <c r="I10" i="56"/>
  <c r="K10" i="21"/>
  <c r="I109" i="56"/>
  <c r="J342" i="66"/>
  <c r="I22" i="21"/>
  <c r="I26" i="23"/>
  <c r="I26" i="26" s="1"/>
  <c r="H26" i="24"/>
  <c r="H26" i="27" s="1"/>
  <c r="H26" i="21"/>
  <c r="I421" i="68"/>
  <c r="I94" i="56"/>
  <c r="H85" i="58"/>
  <c r="H461" i="68"/>
  <c r="H460" i="68" s="1"/>
  <c r="H86" i="61"/>
  <c r="I227" i="71"/>
  <c r="I226" i="71" s="1"/>
  <c r="I146" i="51"/>
  <c r="I31" i="24"/>
  <c r="I31" i="27" s="1"/>
  <c r="I31" i="21"/>
  <c r="H7" i="59"/>
  <c r="H432" i="64"/>
  <c r="H431" i="64" s="1"/>
  <c r="H8" i="62"/>
  <c r="I15" i="12"/>
  <c r="I15" i="15" s="1"/>
  <c r="I16" i="15"/>
  <c r="I162" i="64"/>
  <c r="I13" i="46"/>
  <c r="H160" i="64"/>
  <c r="H11" i="46"/>
  <c r="I84" i="68"/>
  <c r="I97" i="42"/>
  <c r="J70" i="66"/>
  <c r="J55" i="42"/>
  <c r="H141" i="71"/>
  <c r="H151" i="46"/>
  <c r="I76" i="64"/>
  <c r="H67" i="72"/>
  <c r="H167" i="42"/>
  <c r="I364" i="68"/>
  <c r="H390" i="67"/>
  <c r="H389" i="67" s="1"/>
  <c r="H67" i="62"/>
  <c r="H66" i="59"/>
  <c r="I101" i="56"/>
  <c r="I198" i="70"/>
  <c r="I197" i="70" s="1"/>
  <c r="I129" i="52"/>
  <c r="I128" i="49"/>
  <c r="I22" i="13"/>
  <c r="I22" i="16" s="1"/>
  <c r="I22" i="10"/>
  <c r="J10" i="42"/>
  <c r="H15" i="19"/>
  <c r="H16" i="23"/>
  <c r="H140" i="72"/>
  <c r="H168" i="46"/>
  <c r="I294" i="67"/>
  <c r="I139" i="72"/>
  <c r="I167" i="46"/>
  <c r="I236" i="65"/>
  <c r="I235" i="65" s="1"/>
  <c r="I28" i="51"/>
  <c r="J48" i="48"/>
  <c r="J47" i="44"/>
  <c r="H485" i="68"/>
  <c r="H484" i="68" s="1"/>
  <c r="H86" i="62"/>
  <c r="H85" i="59"/>
  <c r="K23" i="24"/>
  <c r="K23" i="27" s="1"/>
  <c r="K23" i="21"/>
  <c r="I282" i="72"/>
  <c r="H426" i="68"/>
  <c r="H99" i="56"/>
  <c r="J31" i="23"/>
  <c r="J31" i="26" s="1"/>
  <c r="I22" i="25"/>
  <c r="I22" i="28" s="1"/>
  <c r="I19" i="24"/>
  <c r="I19" i="27" s="1"/>
  <c r="H373" i="71"/>
  <c r="H372" i="71" s="1"/>
  <c r="H146" i="59"/>
  <c r="H147" i="62"/>
  <c r="I428" i="68"/>
  <c r="H390" i="70"/>
  <c r="H389" i="70" s="1"/>
  <c r="H129" i="62"/>
  <c r="H128" i="59"/>
  <c r="I164" i="49"/>
  <c r="I165" i="52"/>
  <c r="I191" i="72"/>
  <c r="I190" i="72" s="1"/>
  <c r="I109" i="58"/>
  <c r="I371" i="69"/>
  <c r="I370" i="69" s="1"/>
  <c r="I110" i="61"/>
  <c r="I198" i="66"/>
  <c r="I197" i="66" s="1"/>
  <c r="I48" i="52"/>
  <c r="I47" i="49"/>
  <c r="J330" i="67"/>
  <c r="J11" i="21"/>
  <c r="J110" i="58"/>
  <c r="J109" i="54"/>
  <c r="H409" i="72"/>
  <c r="H408" i="72" s="1"/>
  <c r="H164" i="61"/>
  <c r="J338" i="67"/>
  <c r="I18" i="24"/>
  <c r="I18" i="27" s="1"/>
  <c r="I18" i="21"/>
  <c r="I294" i="66"/>
  <c r="I416" i="68"/>
  <c r="I89" i="56"/>
  <c r="K23" i="25"/>
  <c r="K23" i="28" s="1"/>
  <c r="J159" i="64"/>
  <c r="J10" i="46"/>
  <c r="I141" i="71"/>
  <c r="I151" i="46"/>
  <c r="H152" i="69"/>
  <c r="H121" i="46"/>
  <c r="I198" i="65"/>
  <c r="I197" i="65" s="1"/>
  <c r="I29" i="52"/>
  <c r="I28" i="49"/>
  <c r="G29" i="25"/>
  <c r="G29" i="28" s="1"/>
  <c r="G27" i="22"/>
  <c r="H16" i="27"/>
  <c r="H15" i="24"/>
  <c r="H15" i="27" s="1"/>
  <c r="M10" i="13"/>
  <c r="M10" i="16" s="1"/>
  <c r="M10" i="10"/>
  <c r="R21" i="14"/>
  <c r="R21" i="17" s="1"/>
  <c r="J8" i="48"/>
  <c r="J7" i="44"/>
  <c r="H48" i="61"/>
  <c r="H47" i="58"/>
  <c r="H371" i="66"/>
  <c r="H370" i="66" s="1"/>
  <c r="H128" i="58"/>
  <c r="H129" i="61"/>
  <c r="H371" i="70"/>
  <c r="H370" i="70" s="1"/>
  <c r="I17" i="18"/>
  <c r="G3" i="17"/>
  <c r="J11" i="25"/>
  <c r="J11" i="28" s="1"/>
  <c r="H139" i="71"/>
  <c r="H149" i="46"/>
  <c r="H162" i="64"/>
  <c r="H13" i="46"/>
  <c r="J8" i="25"/>
  <c r="J8" i="28" s="1"/>
  <c r="I419" i="68"/>
  <c r="I92" i="56"/>
  <c r="K10" i="25"/>
  <c r="K10" i="28" s="1"/>
  <c r="I31" i="25"/>
  <c r="I31" i="28" s="1"/>
  <c r="I141" i="72"/>
  <c r="I169" i="46"/>
  <c r="J8" i="21"/>
  <c r="I128" i="51"/>
  <c r="I236" i="70"/>
  <c r="I235" i="70" s="1"/>
  <c r="R20" i="14"/>
  <c r="R20" i="17" s="1"/>
  <c r="L70" i="69"/>
  <c r="L117" i="42"/>
  <c r="J9" i="21"/>
  <c r="I176" i="56"/>
  <c r="I227" i="72"/>
  <c r="I226" i="72" s="1"/>
  <c r="I164" i="51"/>
  <c r="I390" i="69"/>
  <c r="I389" i="69" s="1"/>
  <c r="I110" i="62"/>
  <c r="I109" i="59"/>
  <c r="I18" i="56"/>
  <c r="I18" i="23"/>
  <c r="I18" i="26" s="1"/>
  <c r="J165" i="49"/>
  <c r="J165" i="46"/>
  <c r="J164" i="45"/>
  <c r="J164" i="46" s="1"/>
  <c r="J29" i="48"/>
  <c r="J28" i="44"/>
  <c r="J129" i="48"/>
  <c r="J128" i="44"/>
  <c r="H84" i="68"/>
  <c r="H97" i="42"/>
  <c r="I81" i="68"/>
  <c r="I92" i="42"/>
  <c r="I282" i="71"/>
  <c r="I30" i="23"/>
  <c r="I30" i="26" s="1"/>
  <c r="I326" i="64"/>
  <c r="I337" i="70"/>
  <c r="I133" i="56"/>
  <c r="I24" i="23"/>
  <c r="I24" i="26" s="1"/>
  <c r="I336" i="65"/>
  <c r="I32" i="56"/>
  <c r="K102" i="69"/>
  <c r="R19" i="14"/>
  <c r="R19" i="17" s="1"/>
  <c r="R17" i="11"/>
  <c r="I15" i="13"/>
  <c r="I15" i="16" s="1"/>
  <c r="I16" i="16"/>
  <c r="H15" i="21"/>
  <c r="H427" i="72"/>
  <c r="H426" i="72" s="1"/>
  <c r="H164" i="62"/>
  <c r="I236" i="66"/>
  <c r="I235" i="66" s="1"/>
  <c r="I47" i="51"/>
  <c r="G39" i="56"/>
  <c r="J110" i="59"/>
  <c r="J109" i="55"/>
  <c r="J110" i="56"/>
  <c r="I330" i="72"/>
  <c r="I262" i="64"/>
  <c r="I261" i="64" s="1"/>
  <c r="I7" i="51"/>
  <c r="I379" i="64"/>
  <c r="H66" i="58"/>
  <c r="H371" i="67"/>
  <c r="H370" i="67" s="1"/>
  <c r="H67" i="61"/>
  <c r="F3" i="25"/>
  <c r="I236" i="67"/>
  <c r="I235" i="67" s="1"/>
  <c r="I66" i="51"/>
  <c r="J64" i="56"/>
  <c r="H390" i="65"/>
  <c r="H389" i="65" s="1"/>
  <c r="H29" i="62"/>
  <c r="H28" i="59"/>
  <c r="I19" i="23"/>
  <c r="I19" i="26" s="1"/>
  <c r="J118" i="72"/>
  <c r="J136" i="72" s="1"/>
  <c r="J137" i="72"/>
  <c r="T4" i="11"/>
  <c r="I9" i="25"/>
  <c r="I9" i="28" s="1"/>
  <c r="I4" i="22"/>
  <c r="K330" i="69"/>
  <c r="I69" i="70"/>
  <c r="I135" i="42"/>
  <c r="H152" i="70"/>
  <c r="H140" i="46"/>
  <c r="R144" i="69"/>
  <c r="R113" i="46"/>
  <c r="J145" i="67"/>
  <c r="J71" i="46"/>
  <c r="K107" i="56"/>
  <c r="H411" i="64"/>
  <c r="H410" i="64" s="1"/>
  <c r="H8" i="61"/>
  <c r="H7" i="58"/>
  <c r="J30" i="13"/>
  <c r="J30" i="16" s="1"/>
  <c r="J30" i="10"/>
  <c r="L7" i="13"/>
  <c r="L7" i="16" s="1"/>
  <c r="L7" i="10"/>
  <c r="J313" i="69"/>
  <c r="J332" i="69" s="1"/>
  <c r="J333" i="69"/>
  <c r="J147" i="48"/>
  <c r="J146" i="44"/>
  <c r="H146" i="58"/>
  <c r="H355" i="71"/>
  <c r="H354" i="71" s="1"/>
  <c r="H147" i="61"/>
  <c r="I243" i="68"/>
  <c r="I242" i="68" s="1"/>
  <c r="I86" i="52"/>
  <c r="I85" i="49"/>
  <c r="J173" i="72"/>
  <c r="J172" i="72" s="1"/>
  <c r="J165" i="51"/>
  <c r="J164" i="48"/>
  <c r="H7" i="56"/>
  <c r="H390" i="66"/>
  <c r="H389" i="66" s="1"/>
  <c r="H48" i="62"/>
  <c r="H47" i="59"/>
  <c r="H337" i="65"/>
  <c r="H33" i="56"/>
  <c r="I294" i="65"/>
  <c r="J9" i="25"/>
  <c r="J9" i="28" s="1"/>
  <c r="I67" i="71"/>
  <c r="I149" i="42"/>
  <c r="J5" i="56"/>
  <c r="J5" i="21"/>
  <c r="I294" i="70"/>
  <c r="L14" i="18"/>
  <c r="J338" i="70"/>
  <c r="I82" i="68"/>
  <c r="I93" i="42"/>
  <c r="I220" i="64"/>
  <c r="I219" i="64" s="1"/>
  <c r="I8" i="52"/>
  <c r="I7" i="49"/>
  <c r="J255" i="69"/>
  <c r="J254" i="69" s="1"/>
  <c r="J109" i="52"/>
  <c r="I198" i="67"/>
  <c r="I197" i="67" s="1"/>
  <c r="I67" i="52"/>
  <c r="I66" i="49"/>
  <c r="J57" i="56"/>
  <c r="H11" i="42"/>
  <c r="J72" i="56"/>
  <c r="I291" i="68"/>
  <c r="I290" i="68" s="1"/>
  <c r="I85" i="51"/>
  <c r="I147" i="52"/>
  <c r="I146" i="49"/>
  <c r="I191" i="71"/>
  <c r="I190" i="71" s="1"/>
  <c r="J67" i="48"/>
  <c r="J66" i="44"/>
  <c r="H371" i="65"/>
  <c r="H370" i="65" s="1"/>
  <c r="H29" i="61"/>
  <c r="H28" i="58"/>
  <c r="J5" i="24"/>
  <c r="J5" i="27" s="1"/>
  <c r="J86" i="48"/>
  <c r="J85" i="44"/>
  <c r="I21" i="23"/>
  <c r="I21" i="26" s="1"/>
  <c r="L4" i="18" l="1"/>
  <c r="L3" i="18" s="1"/>
  <c r="H335" i="65"/>
  <c r="K50" i="56"/>
  <c r="J109" i="56"/>
  <c r="I131" i="56"/>
  <c r="K335" i="66"/>
  <c r="I335" i="70"/>
  <c r="I19" i="21"/>
  <c r="J134" i="56"/>
  <c r="I19" i="25"/>
  <c r="I19" i="28" s="1"/>
  <c r="I344" i="67"/>
  <c r="J381" i="64"/>
  <c r="H152" i="66"/>
  <c r="H59" i="46"/>
  <c r="I333" i="66"/>
  <c r="I313" i="66"/>
  <c r="J99" i="6"/>
  <c r="K6" i="24"/>
  <c r="K6" i="27" s="1"/>
  <c r="K330" i="70"/>
  <c r="K11" i="23"/>
  <c r="K11" i="26" s="1"/>
  <c r="K338" i="66"/>
  <c r="K53" i="56"/>
  <c r="H170" i="64"/>
  <c r="H21" i="46"/>
  <c r="L107" i="56"/>
  <c r="L10" i="23"/>
  <c r="L10" i="26" s="1"/>
  <c r="H140" i="71"/>
  <c r="H150" i="46"/>
  <c r="J418" i="68"/>
  <c r="J91" i="56"/>
  <c r="L335" i="69"/>
  <c r="L112" i="56"/>
  <c r="H148" i="71"/>
  <c r="H158" i="46"/>
  <c r="J342" i="67"/>
  <c r="J76" i="56"/>
  <c r="H421" i="68"/>
  <c r="H94" i="56"/>
  <c r="J179" i="67"/>
  <c r="J178" i="67" s="1"/>
  <c r="J67" i="51"/>
  <c r="J66" i="48"/>
  <c r="H146" i="61"/>
  <c r="H409" i="71"/>
  <c r="H408" i="71" s="1"/>
  <c r="I18" i="25"/>
  <c r="I18" i="28" s="1"/>
  <c r="K168" i="68"/>
  <c r="K110" i="48"/>
  <c r="K109" i="44"/>
  <c r="J15" i="8"/>
  <c r="J16" i="12"/>
  <c r="J118" i="71"/>
  <c r="J136" i="71" s="1"/>
  <c r="J137" i="71"/>
  <c r="J199" i="64"/>
  <c r="J198" i="64" s="1"/>
  <c r="J8" i="51"/>
  <c r="J7" i="48"/>
  <c r="J135" i="64"/>
  <c r="J156" i="64" s="1"/>
  <c r="J157" i="64"/>
  <c r="M138" i="69"/>
  <c r="I319" i="72"/>
  <c r="I300" i="72"/>
  <c r="I318" i="72" s="1"/>
  <c r="H495" i="64"/>
  <c r="H494" i="64" s="1"/>
  <c r="H7" i="62"/>
  <c r="I140" i="72"/>
  <c r="I168" i="46"/>
  <c r="H336" i="65"/>
  <c r="H32" i="56"/>
  <c r="I161" i="64"/>
  <c r="I12" i="46"/>
  <c r="J31" i="25"/>
  <c r="J31" i="28" s="1"/>
  <c r="H152" i="65"/>
  <c r="H40" i="46"/>
  <c r="H82" i="68"/>
  <c r="H93" i="42"/>
  <c r="I78" i="64"/>
  <c r="I15" i="42"/>
  <c r="J27" i="18"/>
  <c r="K67" i="69"/>
  <c r="K112" i="42"/>
  <c r="J219" i="68"/>
  <c r="J218" i="68" s="1"/>
  <c r="J86" i="51"/>
  <c r="J85" i="48"/>
  <c r="I29" i="58"/>
  <c r="I28" i="54"/>
  <c r="J29" i="49"/>
  <c r="J28" i="45"/>
  <c r="J28" i="46" s="1"/>
  <c r="J29" i="46"/>
  <c r="I147" i="58"/>
  <c r="I146" i="54"/>
  <c r="J179" i="70"/>
  <c r="J178" i="70" s="1"/>
  <c r="J128" i="48"/>
  <c r="J129" i="51"/>
  <c r="I21" i="24"/>
  <c r="I21" i="27" s="1"/>
  <c r="I21" i="21"/>
  <c r="H428" i="70"/>
  <c r="H427" i="70" s="1"/>
  <c r="H128" i="61"/>
  <c r="J18" i="13"/>
  <c r="J18" i="16" s="1"/>
  <c r="J18" i="10"/>
  <c r="J129" i="49"/>
  <c r="J129" i="46"/>
  <c r="J128" i="45"/>
  <c r="J128" i="46" s="1"/>
  <c r="J109" i="58"/>
  <c r="J110" i="61"/>
  <c r="J371" i="69"/>
  <c r="J370" i="69" s="1"/>
  <c r="I255" i="66"/>
  <c r="I254" i="66" s="1"/>
  <c r="I47" i="52"/>
  <c r="H447" i="67"/>
  <c r="H446" i="67" s="1"/>
  <c r="H66" i="62"/>
  <c r="J31" i="24"/>
  <c r="J31" i="27" s="1"/>
  <c r="J31" i="21"/>
  <c r="I27" i="18"/>
  <c r="M107" i="46"/>
  <c r="H78" i="64"/>
  <c r="H15" i="42"/>
  <c r="I140" i="71"/>
  <c r="I150" i="46"/>
  <c r="L23" i="23"/>
  <c r="L23" i="26" s="1"/>
  <c r="I337" i="67"/>
  <c r="I71" i="56"/>
  <c r="J16" i="10"/>
  <c r="J15" i="9"/>
  <c r="J16" i="13"/>
  <c r="K169" i="64"/>
  <c r="K20" i="46"/>
  <c r="I16" i="21"/>
  <c r="I334" i="65"/>
  <c r="I30" i="56"/>
  <c r="I8" i="58"/>
  <c r="I7" i="54"/>
  <c r="J121" i="65"/>
  <c r="J140" i="65" s="1"/>
  <c r="J141" i="65"/>
  <c r="J67" i="49"/>
  <c r="J66" i="45"/>
  <c r="J66" i="46" s="1"/>
  <c r="J67" i="46"/>
  <c r="I29" i="59"/>
  <c r="I28" i="55"/>
  <c r="I29" i="56"/>
  <c r="I69" i="56"/>
  <c r="L11" i="13"/>
  <c r="L11" i="16" s="1"/>
  <c r="L11" i="10"/>
  <c r="G27" i="25"/>
  <c r="G27" i="28" s="1"/>
  <c r="G3" i="22"/>
  <c r="I129" i="59"/>
  <c r="I129" i="56"/>
  <c r="I128" i="55"/>
  <c r="J141" i="70"/>
  <c r="J121" i="70"/>
  <c r="J140" i="70" s="1"/>
  <c r="K72" i="56"/>
  <c r="I164" i="52"/>
  <c r="I245" i="72"/>
  <c r="I244" i="72" s="1"/>
  <c r="K7" i="24"/>
  <c r="K7" i="27" s="1"/>
  <c r="J86" i="49"/>
  <c r="J86" i="46"/>
  <c r="J85" i="45"/>
  <c r="J85" i="46" s="1"/>
  <c r="J179" i="66"/>
  <c r="J178" i="66" s="1"/>
  <c r="J48" i="51"/>
  <c r="J47" i="48"/>
  <c r="K11" i="24"/>
  <c r="K11" i="27" s="1"/>
  <c r="J101" i="56"/>
  <c r="H533" i="68"/>
  <c r="H532" i="68" s="1"/>
  <c r="H85" i="61"/>
  <c r="J8" i="49"/>
  <c r="J8" i="46"/>
  <c r="J7" i="45"/>
  <c r="J7" i="46" s="1"/>
  <c r="I165" i="59"/>
  <c r="I164" i="55"/>
  <c r="I165" i="56"/>
  <c r="K330" i="67"/>
  <c r="K64" i="56"/>
  <c r="K8" i="23"/>
  <c r="K8" i="26" s="1"/>
  <c r="L8" i="13"/>
  <c r="L8" i="16" s="1"/>
  <c r="L8" i="10"/>
  <c r="H139" i="72"/>
  <c r="H167" i="46"/>
  <c r="H79" i="64"/>
  <c r="H16" i="42"/>
  <c r="I426" i="68"/>
  <c r="I99" i="56"/>
  <c r="H83" i="68"/>
  <c r="H187" i="68"/>
  <c r="H102" i="46"/>
  <c r="I283" i="64"/>
  <c r="I282" i="64" s="1"/>
  <c r="I7" i="52"/>
  <c r="L5" i="46"/>
  <c r="I129" i="58"/>
  <c r="I128" i="54"/>
  <c r="J5" i="23"/>
  <c r="J5" i="26" s="1"/>
  <c r="J146" i="48"/>
  <c r="J147" i="51"/>
  <c r="J173" i="71"/>
  <c r="J172" i="71" s="1"/>
  <c r="L10" i="24"/>
  <c r="L10" i="27" s="1"/>
  <c r="L10" i="21"/>
  <c r="F3" i="28"/>
  <c r="I67" i="59"/>
  <c r="I66" i="55"/>
  <c r="I67" i="56"/>
  <c r="J141" i="67"/>
  <c r="J121" i="67"/>
  <c r="J140" i="67" s="1"/>
  <c r="I333" i="65"/>
  <c r="I313" i="65"/>
  <c r="I332" i="65" s="1"/>
  <c r="I335" i="67"/>
  <c r="I333" i="70"/>
  <c r="I313" i="70"/>
  <c r="I332" i="70" s="1"/>
  <c r="K338" i="67"/>
  <c r="J171" i="68"/>
  <c r="J146" i="68"/>
  <c r="J170" i="68" s="1"/>
  <c r="I165" i="58"/>
  <c r="I164" i="54"/>
  <c r="I86" i="58"/>
  <c r="I85" i="54"/>
  <c r="K126" i="56"/>
  <c r="J428" i="68"/>
  <c r="I344" i="66"/>
  <c r="I59" i="56"/>
  <c r="J144" i="67"/>
  <c r="J70" i="46"/>
  <c r="J282" i="72"/>
  <c r="K83" i="46"/>
  <c r="I48" i="58"/>
  <c r="I47" i="54"/>
  <c r="H15" i="23"/>
  <c r="H15" i="26" s="1"/>
  <c r="H16" i="26"/>
  <c r="I336" i="70"/>
  <c r="I132" i="56"/>
  <c r="J330" i="66"/>
  <c r="J45" i="56"/>
  <c r="J7" i="23"/>
  <c r="J7" i="26" s="1"/>
  <c r="H161" i="64"/>
  <c r="H12" i="46"/>
  <c r="I420" i="68"/>
  <c r="I93" i="56"/>
  <c r="J145" i="66"/>
  <c r="J52" i="46"/>
  <c r="I146" i="52"/>
  <c r="I245" i="71"/>
  <c r="I244" i="71" s="1"/>
  <c r="L154" i="64"/>
  <c r="K8" i="24"/>
  <c r="K8" i="27" s="1"/>
  <c r="H31" i="56"/>
  <c r="H428" i="67"/>
  <c r="H427" i="67" s="1"/>
  <c r="H66" i="61"/>
  <c r="J28" i="23"/>
  <c r="J28" i="26" s="1"/>
  <c r="I313" i="67"/>
  <c r="I332" i="67" s="1"/>
  <c r="I333" i="67"/>
  <c r="J179" i="65"/>
  <c r="J178" i="65" s="1"/>
  <c r="J29" i="51"/>
  <c r="J28" i="48"/>
  <c r="J191" i="72"/>
  <c r="J190" i="72" s="1"/>
  <c r="J164" i="49"/>
  <c r="J165" i="52"/>
  <c r="I428" i="69"/>
  <c r="I427" i="69" s="1"/>
  <c r="I109" i="61"/>
  <c r="L6" i="13"/>
  <c r="L6" i="16" s="1"/>
  <c r="L6" i="10"/>
  <c r="I255" i="70"/>
  <c r="I254" i="70" s="1"/>
  <c r="I128" i="52"/>
  <c r="H28" i="61"/>
  <c r="H428" i="65"/>
  <c r="H427" i="65" s="1"/>
  <c r="I136" i="6"/>
  <c r="I160" i="6"/>
  <c r="I120" i="6"/>
  <c r="I24" i="24"/>
  <c r="I24" i="27" s="1"/>
  <c r="I24" i="21"/>
  <c r="H447" i="65"/>
  <c r="H446" i="65" s="1"/>
  <c r="H28" i="62"/>
  <c r="I24" i="25"/>
  <c r="I24" i="28" s="1"/>
  <c r="I79" i="64"/>
  <c r="I16" i="42"/>
  <c r="H148" i="72"/>
  <c r="H176" i="46"/>
  <c r="I15" i="20"/>
  <c r="I16" i="24"/>
  <c r="K68" i="66"/>
  <c r="K51" i="42"/>
  <c r="J67" i="66"/>
  <c r="J50" i="42"/>
  <c r="I139" i="71"/>
  <c r="I149" i="46"/>
  <c r="J30" i="23"/>
  <c r="J30" i="26" s="1"/>
  <c r="K6" i="23"/>
  <c r="K6" i="26" s="1"/>
  <c r="L342" i="69"/>
  <c r="L119" i="56"/>
  <c r="I255" i="67"/>
  <c r="I254" i="67" s="1"/>
  <c r="I66" i="52"/>
  <c r="L45" i="46"/>
  <c r="L330" i="69"/>
  <c r="J48" i="49"/>
  <c r="J48" i="46"/>
  <c r="J47" i="45"/>
  <c r="J47" i="46" s="1"/>
  <c r="I30" i="24"/>
  <c r="I30" i="27" s="1"/>
  <c r="I30" i="21"/>
  <c r="J28" i="24"/>
  <c r="J28" i="27" s="1"/>
  <c r="J28" i="21"/>
  <c r="H428" i="66"/>
  <c r="H427" i="66" s="1"/>
  <c r="H47" i="61"/>
  <c r="I255" i="65"/>
  <c r="I254" i="65" s="1"/>
  <c r="I28" i="52"/>
  <c r="I147" i="59"/>
  <c r="I146" i="55"/>
  <c r="I147" i="56"/>
  <c r="S7" i="12"/>
  <c r="S7" i="15" s="1"/>
  <c r="S7" i="14"/>
  <c r="S7" i="17" s="1"/>
  <c r="S14" i="7"/>
  <c r="S4" i="7"/>
  <c r="H447" i="70"/>
  <c r="H446" i="70" s="1"/>
  <c r="H128" i="62"/>
  <c r="I86" i="59"/>
  <c r="I85" i="55"/>
  <c r="I86" i="56"/>
  <c r="I8" i="59"/>
  <c r="I7" i="55"/>
  <c r="I8" i="56"/>
  <c r="H85" i="62"/>
  <c r="H557" i="68"/>
  <c r="H556" i="68" s="1"/>
  <c r="I67" i="58"/>
  <c r="I66" i="54"/>
  <c r="I11" i="42"/>
  <c r="J7" i="24"/>
  <c r="J7" i="27" s="1"/>
  <c r="I4" i="25"/>
  <c r="I4" i="28" s="1"/>
  <c r="J147" i="49"/>
  <c r="J146" i="45"/>
  <c r="J146" i="46" s="1"/>
  <c r="J147" i="46"/>
  <c r="K330" i="66"/>
  <c r="K7" i="23"/>
  <c r="K7" i="26" s="1"/>
  <c r="I30" i="25"/>
  <c r="I30" i="28" s="1"/>
  <c r="H81" i="68"/>
  <c r="H92" i="42"/>
  <c r="I152" i="69"/>
  <c r="I121" i="46"/>
  <c r="I48" i="59"/>
  <c r="I47" i="55"/>
  <c r="I48" i="56"/>
  <c r="L138" i="66"/>
  <c r="H447" i="66"/>
  <c r="H446" i="66" s="1"/>
  <c r="H47" i="62"/>
  <c r="J164" i="51"/>
  <c r="J227" i="72"/>
  <c r="J226" i="72" s="1"/>
  <c r="I85" i="52"/>
  <c r="I315" i="68"/>
  <c r="I314" i="68" s="1"/>
  <c r="H474" i="64"/>
  <c r="H473" i="64" s="1"/>
  <c r="H7" i="61"/>
  <c r="J121" i="66"/>
  <c r="J140" i="66" s="1"/>
  <c r="J141" i="66"/>
  <c r="J110" i="62"/>
  <c r="J109" i="59"/>
  <c r="J390" i="69"/>
  <c r="J389" i="69" s="1"/>
  <c r="R17" i="14"/>
  <c r="R17" i="17" s="1"/>
  <c r="I447" i="69"/>
  <c r="I446" i="69" s="1"/>
  <c r="I109" i="62"/>
  <c r="I78" i="56"/>
  <c r="J20" i="56"/>
  <c r="I300" i="71"/>
  <c r="I319" i="71"/>
  <c r="H146" i="62"/>
  <c r="H427" i="71"/>
  <c r="H426" i="71" s="1"/>
  <c r="I388" i="68"/>
  <c r="I412" i="68" s="1"/>
  <c r="I413" i="68"/>
  <c r="I347" i="64"/>
  <c r="I368" i="64" s="1"/>
  <c r="I369" i="64"/>
  <c r="J366" i="64"/>
  <c r="H30" i="56" l="1"/>
  <c r="I121" i="56"/>
  <c r="K342" i="66"/>
  <c r="I7" i="56"/>
  <c r="I146" i="56"/>
  <c r="K11" i="21"/>
  <c r="I85" i="56"/>
  <c r="K57" i="56"/>
  <c r="I77" i="56"/>
  <c r="I28" i="56"/>
  <c r="H334" i="65"/>
  <c r="J342" i="70"/>
  <c r="J15" i="10"/>
  <c r="I21" i="25"/>
  <c r="I21" i="28" s="1"/>
  <c r="I17" i="22"/>
  <c r="J338" i="65"/>
  <c r="J34" i="56"/>
  <c r="I66" i="59"/>
  <c r="I390" i="67"/>
  <c r="I389" i="67" s="1"/>
  <c r="I67" i="62"/>
  <c r="I371" i="65"/>
  <c r="I370" i="65" s="1"/>
  <c r="I29" i="61"/>
  <c r="I28" i="58"/>
  <c r="K179" i="69"/>
  <c r="K178" i="69" s="1"/>
  <c r="K109" i="48"/>
  <c r="K110" i="51"/>
  <c r="J236" i="67"/>
  <c r="J235" i="67" s="1"/>
  <c r="J66" i="51"/>
  <c r="L23" i="25"/>
  <c r="L23" i="28" s="1"/>
  <c r="K100" i="72"/>
  <c r="I177" i="68"/>
  <c r="I92" i="46"/>
  <c r="K75" i="64"/>
  <c r="K10" i="42"/>
  <c r="K366" i="64"/>
  <c r="K5" i="56"/>
  <c r="I390" i="66"/>
  <c r="I389" i="66" s="1"/>
  <c r="I48" i="62"/>
  <c r="I47" i="59"/>
  <c r="I344" i="69"/>
  <c r="J236" i="65"/>
  <c r="J235" i="65" s="1"/>
  <c r="J28" i="51"/>
  <c r="J227" i="71"/>
  <c r="J226" i="71" s="1"/>
  <c r="J146" i="51"/>
  <c r="J78" i="56"/>
  <c r="L26" i="46"/>
  <c r="J447" i="69"/>
  <c r="J446" i="69" s="1"/>
  <c r="J109" i="62"/>
  <c r="I47" i="56"/>
  <c r="J326" i="64"/>
  <c r="K7" i="25"/>
  <c r="K7" i="28" s="1"/>
  <c r="K110" i="49"/>
  <c r="K110" i="46"/>
  <c r="K109" i="45"/>
  <c r="K109" i="46" s="1"/>
  <c r="J191" i="71"/>
  <c r="J190" i="71" s="1"/>
  <c r="J146" i="49"/>
  <c r="J147" i="52"/>
  <c r="I432" i="64"/>
  <c r="I431" i="64" s="1"/>
  <c r="I8" i="62"/>
  <c r="I7" i="59"/>
  <c r="K371" i="64"/>
  <c r="K18" i="21"/>
  <c r="H96" i="42"/>
  <c r="J236" i="66"/>
  <c r="J235" i="66" s="1"/>
  <c r="J47" i="51"/>
  <c r="K18" i="24"/>
  <c r="K18" i="27" s="1"/>
  <c r="I15" i="19"/>
  <c r="I15" i="21" s="1"/>
  <c r="I16" i="23"/>
  <c r="J15" i="13"/>
  <c r="J15" i="16" s="1"/>
  <c r="J16" i="16"/>
  <c r="L126" i="46"/>
  <c r="K18" i="25"/>
  <c r="K18" i="28" s="1"/>
  <c r="J344" i="67"/>
  <c r="L138" i="65"/>
  <c r="J15" i="12"/>
  <c r="J15" i="15" s="1"/>
  <c r="J16" i="15"/>
  <c r="J294" i="70"/>
  <c r="I371" i="66"/>
  <c r="I370" i="66" s="1"/>
  <c r="I48" i="61"/>
  <c r="I47" i="58"/>
  <c r="I373" i="72"/>
  <c r="I372" i="72" s="1"/>
  <c r="I165" i="62"/>
  <c r="I164" i="59"/>
  <c r="M14" i="18"/>
  <c r="K70" i="67"/>
  <c r="K74" i="42"/>
  <c r="J294" i="67"/>
  <c r="K418" i="68"/>
  <c r="K91" i="56"/>
  <c r="I179" i="68"/>
  <c r="I94" i="46"/>
  <c r="H179" i="68"/>
  <c r="H94" i="46"/>
  <c r="J68" i="65"/>
  <c r="J32" i="42"/>
  <c r="J144" i="66"/>
  <c r="J51" i="46"/>
  <c r="K159" i="64"/>
  <c r="K10" i="46"/>
  <c r="L68" i="66"/>
  <c r="L51" i="42"/>
  <c r="L102" i="69"/>
  <c r="K141" i="69"/>
  <c r="K121" i="69"/>
  <c r="K140" i="69" s="1"/>
  <c r="H29" i="14"/>
  <c r="H29" i="17" s="1"/>
  <c r="H27" i="11"/>
  <c r="I16" i="27"/>
  <c r="I15" i="24"/>
  <c r="I15" i="27" s="1"/>
  <c r="J220" i="64"/>
  <c r="J219" i="64" s="1"/>
  <c r="J7" i="49"/>
  <c r="J8" i="52"/>
  <c r="K7" i="21"/>
  <c r="I128" i="56"/>
  <c r="K10" i="56"/>
  <c r="L138" i="70"/>
  <c r="J129" i="52"/>
  <c r="J198" i="70"/>
  <c r="J197" i="70" s="1"/>
  <c r="J128" i="49"/>
  <c r="J236" i="70"/>
  <c r="J235" i="70" s="1"/>
  <c r="J128" i="51"/>
  <c r="I147" i="61"/>
  <c r="I146" i="58"/>
  <c r="I355" i="71"/>
  <c r="I354" i="71" s="1"/>
  <c r="K26" i="56"/>
  <c r="H29" i="13"/>
  <c r="H29" i="16" s="1"/>
  <c r="H29" i="10"/>
  <c r="J153" i="6"/>
  <c r="J129" i="6"/>
  <c r="I332" i="66"/>
  <c r="K335" i="67"/>
  <c r="K69" i="56"/>
  <c r="M5" i="13"/>
  <c r="M5" i="16" s="1"/>
  <c r="M5" i="10"/>
  <c r="J294" i="65"/>
  <c r="K6" i="25"/>
  <c r="K6" i="28" s="1"/>
  <c r="J69" i="67"/>
  <c r="J73" i="42"/>
  <c r="J67" i="70"/>
  <c r="J131" i="42"/>
  <c r="K145" i="66"/>
  <c r="K52" i="46"/>
  <c r="K69" i="69"/>
  <c r="K116" i="42"/>
  <c r="J294" i="66"/>
  <c r="J5" i="25"/>
  <c r="J5" i="28" s="1"/>
  <c r="I26" i="24"/>
  <c r="I26" i="27" s="1"/>
  <c r="I26" i="21"/>
  <c r="J198" i="67"/>
  <c r="J197" i="67" s="1"/>
  <c r="J66" i="49"/>
  <c r="J67" i="52"/>
  <c r="K28" i="13"/>
  <c r="K28" i="16" s="1"/>
  <c r="K28" i="10"/>
  <c r="J428" i="69"/>
  <c r="J427" i="69" s="1"/>
  <c r="J109" i="61"/>
  <c r="J69" i="66"/>
  <c r="J54" i="42"/>
  <c r="I290" i="66"/>
  <c r="I43" i="54"/>
  <c r="I160" i="64"/>
  <c r="I11" i="46"/>
  <c r="J364" i="68"/>
  <c r="J143" i="66"/>
  <c r="J50" i="46"/>
  <c r="K67" i="66"/>
  <c r="K50" i="42"/>
  <c r="H420" i="68"/>
  <c r="H93" i="56"/>
  <c r="I85" i="59"/>
  <c r="I86" i="62"/>
  <c r="I485" i="68"/>
  <c r="I484" i="68" s="1"/>
  <c r="H372" i="64"/>
  <c r="H11" i="56"/>
  <c r="H19" i="21"/>
  <c r="J245" i="72"/>
  <c r="J244" i="72" s="1"/>
  <c r="J164" i="52"/>
  <c r="I128" i="59"/>
  <c r="I390" i="70"/>
  <c r="I389" i="70" s="1"/>
  <c r="I129" i="62"/>
  <c r="K330" i="65"/>
  <c r="J28" i="25"/>
  <c r="J28" i="28" s="1"/>
  <c r="L10" i="25"/>
  <c r="L10" i="28" s="1"/>
  <c r="G3" i="25"/>
  <c r="I336" i="67"/>
  <c r="I70" i="56"/>
  <c r="J30" i="25"/>
  <c r="J30" i="28" s="1"/>
  <c r="K70" i="66"/>
  <c r="K55" i="42"/>
  <c r="K145" i="67"/>
  <c r="K71" i="46"/>
  <c r="K11" i="25"/>
  <c r="K11" i="28" s="1"/>
  <c r="K342" i="67"/>
  <c r="K76" i="56"/>
  <c r="K68" i="67"/>
  <c r="K70" i="42"/>
  <c r="I371" i="67"/>
  <c r="I370" i="67" s="1"/>
  <c r="I67" i="61"/>
  <c r="I66" i="58"/>
  <c r="S3" i="7"/>
  <c r="S4" i="14"/>
  <c r="S4" i="17" s="1"/>
  <c r="I373" i="71"/>
  <c r="I372" i="71" s="1"/>
  <c r="I147" i="62"/>
  <c r="I146" i="59"/>
  <c r="J198" i="66"/>
  <c r="J197" i="66" s="1"/>
  <c r="J47" i="49"/>
  <c r="J48" i="52"/>
  <c r="J165" i="59"/>
  <c r="J164" i="55"/>
  <c r="J165" i="56"/>
  <c r="I343" i="67"/>
  <c r="J165" i="58"/>
  <c r="J164" i="54"/>
  <c r="I461" i="68"/>
  <c r="I460" i="68" s="1"/>
  <c r="I86" i="61"/>
  <c r="I85" i="58"/>
  <c r="K45" i="56"/>
  <c r="J85" i="49"/>
  <c r="J86" i="52"/>
  <c r="J243" i="68"/>
  <c r="J242" i="68" s="1"/>
  <c r="J29" i="52"/>
  <c r="J28" i="49"/>
  <c r="J198" i="65"/>
  <c r="J197" i="65" s="1"/>
  <c r="J291" i="68"/>
  <c r="J290" i="68" s="1"/>
  <c r="J85" i="51"/>
  <c r="H19" i="24"/>
  <c r="H19" i="27" s="1"/>
  <c r="K5" i="24"/>
  <c r="K5" i="27" s="1"/>
  <c r="K5" i="21"/>
  <c r="I8" i="61"/>
  <c r="I411" i="64"/>
  <c r="I410" i="64" s="1"/>
  <c r="I7" i="58"/>
  <c r="J30" i="24"/>
  <c r="J30" i="27" s="1"/>
  <c r="J30" i="21"/>
  <c r="J67" i="67"/>
  <c r="J69" i="42"/>
  <c r="J282" i="71"/>
  <c r="H177" i="68"/>
  <c r="H92" i="46"/>
  <c r="K15" i="18"/>
  <c r="J7" i="25"/>
  <c r="J7" i="28" s="1"/>
  <c r="J68" i="70"/>
  <c r="J132" i="42"/>
  <c r="I318" i="71"/>
  <c r="J7" i="21"/>
  <c r="J300" i="72"/>
  <c r="J318" i="72" s="1"/>
  <c r="J319" i="72"/>
  <c r="K8" i="21"/>
  <c r="I355" i="72"/>
  <c r="I354" i="72" s="1"/>
  <c r="I165" i="61"/>
  <c r="I164" i="58"/>
  <c r="I66" i="56"/>
  <c r="I371" i="70"/>
  <c r="I370" i="70" s="1"/>
  <c r="I128" i="58"/>
  <c r="I129" i="61"/>
  <c r="J138" i="56"/>
  <c r="I164" i="56"/>
  <c r="I28" i="59"/>
  <c r="I29" i="62"/>
  <c r="I390" i="65"/>
  <c r="I389" i="65" s="1"/>
  <c r="J262" i="64"/>
  <c r="J261" i="64" s="1"/>
  <c r="J7" i="51"/>
  <c r="L23" i="24"/>
  <c r="L23" i="27" s="1"/>
  <c r="L23" i="21"/>
  <c r="K6" i="21"/>
  <c r="M4" i="18" l="1"/>
  <c r="M3" i="18" s="1"/>
  <c r="I60" i="56"/>
  <c r="I429" i="68"/>
  <c r="K345" i="65"/>
  <c r="K338" i="70"/>
  <c r="K134" i="56"/>
  <c r="J164" i="56"/>
  <c r="I102" i="56"/>
  <c r="K41" i="56"/>
  <c r="I345" i="66"/>
  <c r="S29" i="12"/>
  <c r="S29" i="15" s="1"/>
  <c r="L75" i="64"/>
  <c r="L10" i="42"/>
  <c r="K114" i="64"/>
  <c r="K102" i="65"/>
  <c r="H178" i="68"/>
  <c r="H93" i="46"/>
  <c r="J15" i="20"/>
  <c r="J16" i="24"/>
  <c r="J321" i="71"/>
  <c r="J149" i="56"/>
  <c r="K144" i="67"/>
  <c r="K70" i="46"/>
  <c r="J339" i="65"/>
  <c r="I85" i="61"/>
  <c r="I533" i="68"/>
  <c r="I532" i="68" s="1"/>
  <c r="J10" i="56"/>
  <c r="J255" i="67"/>
  <c r="J254" i="67" s="1"/>
  <c r="J66" i="52"/>
  <c r="J48" i="58"/>
  <c r="J47" i="54"/>
  <c r="L53" i="56"/>
  <c r="I66" i="62"/>
  <c r="I447" i="67"/>
  <c r="I446" i="67" s="1"/>
  <c r="I17" i="25"/>
  <c r="I17" i="28" s="1"/>
  <c r="J143" i="67"/>
  <c r="J69" i="46"/>
  <c r="K102" i="66"/>
  <c r="I83" i="68"/>
  <c r="I96" i="42"/>
  <c r="J342" i="65"/>
  <c r="J38" i="56"/>
  <c r="K144" i="66"/>
  <c r="K51" i="46"/>
  <c r="K67" i="67"/>
  <c r="K69" i="42"/>
  <c r="K294" i="69"/>
  <c r="J147" i="58"/>
  <c r="J146" i="54"/>
  <c r="J371" i="64"/>
  <c r="J4" i="22"/>
  <c r="I409" i="71"/>
  <c r="I408" i="71" s="1"/>
  <c r="I146" i="61"/>
  <c r="H27" i="14"/>
  <c r="H27" i="17" s="1"/>
  <c r="H3" i="11"/>
  <c r="L110" i="48"/>
  <c r="L109" i="44"/>
  <c r="L338" i="66"/>
  <c r="K18" i="13"/>
  <c r="K18" i="16" s="1"/>
  <c r="K18" i="10"/>
  <c r="J129" i="58"/>
  <c r="J128" i="54"/>
  <c r="I16" i="26"/>
  <c r="I15" i="23"/>
  <c r="I15" i="26" s="1"/>
  <c r="I495" i="64"/>
  <c r="I494" i="64" s="1"/>
  <c r="I7" i="62"/>
  <c r="J8" i="58"/>
  <c r="J7" i="54"/>
  <c r="I47" i="62"/>
  <c r="I447" i="66"/>
  <c r="I446" i="66" s="1"/>
  <c r="J147" i="59"/>
  <c r="J146" i="55"/>
  <c r="J147" i="56"/>
  <c r="I28" i="61"/>
  <c r="I428" i="65"/>
  <c r="I427" i="65" s="1"/>
  <c r="J145" i="65"/>
  <c r="J33" i="46"/>
  <c r="L9" i="13"/>
  <c r="L9" i="16" s="1"/>
  <c r="L9" i="10"/>
  <c r="J152" i="69"/>
  <c r="J121" i="46"/>
  <c r="H19" i="13"/>
  <c r="H19" i="16" s="1"/>
  <c r="H19" i="10"/>
  <c r="I7" i="61"/>
  <c r="I474" i="64"/>
  <c r="I473" i="64" s="1"/>
  <c r="J315" i="68"/>
  <c r="J314" i="68" s="1"/>
  <c r="J85" i="52"/>
  <c r="J47" i="52"/>
  <c r="J255" i="66"/>
  <c r="J254" i="66" s="1"/>
  <c r="J8" i="59"/>
  <c r="J7" i="55"/>
  <c r="J8" i="56"/>
  <c r="I557" i="68"/>
  <c r="I556" i="68" s="1"/>
  <c r="I85" i="62"/>
  <c r="J20" i="13"/>
  <c r="J20" i="16" s="1"/>
  <c r="J20" i="10"/>
  <c r="J67" i="58"/>
  <c r="J66" i="54"/>
  <c r="I428" i="66"/>
  <c r="I427" i="66" s="1"/>
  <c r="I47" i="61"/>
  <c r="K198" i="69"/>
  <c r="K197" i="69" s="1"/>
  <c r="K110" i="52"/>
  <c r="K109" i="49"/>
  <c r="J129" i="59"/>
  <c r="J128" i="55"/>
  <c r="J129" i="56"/>
  <c r="K5" i="23"/>
  <c r="K5" i="26" s="1"/>
  <c r="J319" i="71"/>
  <c r="J300" i="71"/>
  <c r="J318" i="71" s="1"/>
  <c r="I164" i="62"/>
  <c r="I427" i="72"/>
  <c r="I426" i="72" s="1"/>
  <c r="J313" i="70"/>
  <c r="J332" i="70" s="1"/>
  <c r="J333" i="70"/>
  <c r="J369" i="64"/>
  <c r="J347" i="64"/>
  <c r="J368" i="64" s="1"/>
  <c r="J143" i="70"/>
  <c r="J131" i="46"/>
  <c r="K122" i="68"/>
  <c r="J145" i="70"/>
  <c r="J133" i="46"/>
  <c r="I409" i="72"/>
  <c r="I408" i="72" s="1"/>
  <c r="I164" i="61"/>
  <c r="J255" i="65"/>
  <c r="J254" i="65" s="1"/>
  <c r="J28" i="52"/>
  <c r="J164" i="59"/>
  <c r="J373" i="72"/>
  <c r="J372" i="72" s="1"/>
  <c r="J165" i="62"/>
  <c r="I66" i="61"/>
  <c r="I428" i="67"/>
  <c r="I427" i="67" s="1"/>
  <c r="J333" i="66"/>
  <c r="J313" i="66"/>
  <c r="J332" i="66" s="1"/>
  <c r="H19" i="23"/>
  <c r="H19" i="26" s="1"/>
  <c r="I19" i="13"/>
  <c r="I19" i="16" s="1"/>
  <c r="I19" i="10"/>
  <c r="L64" i="46"/>
  <c r="J283" i="64"/>
  <c r="J282" i="64" s="1"/>
  <c r="J7" i="52"/>
  <c r="J86" i="59"/>
  <c r="J85" i="55"/>
  <c r="J86" i="56"/>
  <c r="K18" i="23"/>
  <c r="K18" i="26" s="1"/>
  <c r="J245" i="71"/>
  <c r="J244" i="71" s="1"/>
  <c r="J146" i="52"/>
  <c r="K88" i="56"/>
  <c r="K69" i="66"/>
  <c r="K54" i="42"/>
  <c r="J80" i="68"/>
  <c r="J89" i="42"/>
  <c r="I178" i="68"/>
  <c r="I93" i="46"/>
  <c r="J337" i="67"/>
  <c r="J71" i="56"/>
  <c r="K69" i="67"/>
  <c r="K73" i="42"/>
  <c r="J324" i="72"/>
  <c r="J170" i="56"/>
  <c r="J29" i="59"/>
  <c r="J28" i="55"/>
  <c r="J29" i="56"/>
  <c r="J136" i="6"/>
  <c r="J120" i="6"/>
  <c r="J160" i="6"/>
  <c r="I366" i="66"/>
  <c r="I43" i="58"/>
  <c r="L138" i="67"/>
  <c r="J388" i="68"/>
  <c r="J412" i="68" s="1"/>
  <c r="J413" i="68"/>
  <c r="K415" i="68"/>
  <c r="M11" i="13"/>
  <c r="M11" i="16" s="1"/>
  <c r="M11" i="10"/>
  <c r="J48" i="59"/>
  <c r="J47" i="55"/>
  <c r="J48" i="56"/>
  <c r="G3" i="28"/>
  <c r="J86" i="58"/>
  <c r="J85" i="54"/>
  <c r="K100" i="71"/>
  <c r="K102" i="70"/>
  <c r="J70" i="67"/>
  <c r="J74" i="42"/>
  <c r="K102" i="67"/>
  <c r="H21" i="56"/>
  <c r="K338" i="65"/>
  <c r="K34" i="56"/>
  <c r="I447" i="65"/>
  <c r="I446" i="65" s="1"/>
  <c r="I28" i="62"/>
  <c r="I428" i="70"/>
  <c r="I427" i="70" s="1"/>
  <c r="I128" i="61"/>
  <c r="J313" i="65"/>
  <c r="J332" i="65" s="1"/>
  <c r="J333" i="65"/>
  <c r="K8" i="25"/>
  <c r="K8" i="28" s="1"/>
  <c r="J18" i="23"/>
  <c r="J18" i="26" s="1"/>
  <c r="J29" i="58"/>
  <c r="J28" i="54"/>
  <c r="J67" i="59"/>
  <c r="J67" i="56"/>
  <c r="J66" i="55"/>
  <c r="K165" i="48"/>
  <c r="K164" i="44"/>
  <c r="J70" i="72"/>
  <c r="J172" i="42"/>
  <c r="L145" i="66"/>
  <c r="L52" i="46"/>
  <c r="J355" i="72"/>
  <c r="J354" i="72" s="1"/>
  <c r="J165" i="61"/>
  <c r="J164" i="58"/>
  <c r="J328" i="72"/>
  <c r="J174" i="56"/>
  <c r="I347" i="66"/>
  <c r="I43" i="57"/>
  <c r="J35" i="56"/>
  <c r="I146" i="62"/>
  <c r="I427" i="71"/>
  <c r="I426" i="71" s="1"/>
  <c r="I128" i="62"/>
  <c r="I447" i="70"/>
  <c r="I446" i="70" s="1"/>
  <c r="J18" i="24"/>
  <c r="J18" i="27" s="1"/>
  <c r="J18" i="21"/>
  <c r="J255" i="70"/>
  <c r="J254" i="70" s="1"/>
  <c r="J128" i="52"/>
  <c r="J313" i="67"/>
  <c r="J332" i="67" s="1"/>
  <c r="J333" i="67"/>
  <c r="K236" i="69"/>
  <c r="K235" i="69" s="1"/>
  <c r="K109" i="51"/>
  <c r="S27" i="7"/>
  <c r="K20" i="56" l="1"/>
  <c r="K381" i="64"/>
  <c r="H344" i="66"/>
  <c r="H382" i="64"/>
  <c r="J28" i="56"/>
  <c r="I40" i="56"/>
  <c r="J47" i="56"/>
  <c r="H59" i="56"/>
  <c r="L57" i="56"/>
  <c r="J66" i="56"/>
  <c r="J15" i="19"/>
  <c r="J15" i="21" s="1"/>
  <c r="J16" i="23"/>
  <c r="L69" i="69"/>
  <c r="L116" i="42"/>
  <c r="K342" i="65"/>
  <c r="K38" i="56"/>
  <c r="J323" i="71"/>
  <c r="J151" i="56"/>
  <c r="K342" i="70"/>
  <c r="K138" i="56"/>
  <c r="L70" i="66"/>
  <c r="L55" i="42"/>
  <c r="J175" i="68"/>
  <c r="J90" i="46"/>
  <c r="K152" i="67"/>
  <c r="K78" i="46"/>
  <c r="M126" i="46"/>
  <c r="J67" i="62"/>
  <c r="J66" i="59"/>
  <c r="J390" i="67"/>
  <c r="J389" i="67" s="1"/>
  <c r="J371" i="65"/>
  <c r="J370" i="65" s="1"/>
  <c r="J28" i="58"/>
  <c r="J29" i="61"/>
  <c r="J390" i="65"/>
  <c r="J389" i="65" s="1"/>
  <c r="J29" i="62"/>
  <c r="J28" i="59"/>
  <c r="K165" i="49"/>
  <c r="K165" i="46"/>
  <c r="K164" i="45"/>
  <c r="K164" i="46" s="1"/>
  <c r="I43" i="61"/>
  <c r="J8" i="62"/>
  <c r="J432" i="64"/>
  <c r="J431" i="64" s="1"/>
  <c r="J7" i="59"/>
  <c r="M342" i="69"/>
  <c r="M119" i="56"/>
  <c r="L179" i="69"/>
  <c r="L178" i="69" s="1"/>
  <c r="L110" i="51"/>
  <c r="L109" i="48"/>
  <c r="L110" i="49"/>
  <c r="L109" i="45"/>
  <c r="L109" i="46" s="1"/>
  <c r="L110" i="46"/>
  <c r="K110" i="58"/>
  <c r="K109" i="54"/>
  <c r="K29" i="48"/>
  <c r="K28" i="44"/>
  <c r="K79" i="68"/>
  <c r="K88" i="42"/>
  <c r="K410" i="68"/>
  <c r="K83" i="56"/>
  <c r="K9" i="21"/>
  <c r="K328" i="71"/>
  <c r="K156" i="56"/>
  <c r="K70" i="71"/>
  <c r="K154" i="42"/>
  <c r="M138" i="70"/>
  <c r="H29" i="24"/>
  <c r="H29" i="27" s="1"/>
  <c r="H29" i="21"/>
  <c r="K147" i="48"/>
  <c r="K146" i="44"/>
  <c r="K118" i="72"/>
  <c r="K136" i="72" s="1"/>
  <c r="K137" i="72"/>
  <c r="M5" i="46"/>
  <c r="J24" i="13"/>
  <c r="J24" i="16" s="1"/>
  <c r="J24" i="10"/>
  <c r="K153" i="56"/>
  <c r="J390" i="70"/>
  <c r="J389" i="70" s="1"/>
  <c r="J129" i="62"/>
  <c r="J128" i="59"/>
  <c r="K109" i="52"/>
  <c r="K255" i="69"/>
  <c r="K254" i="69" s="1"/>
  <c r="I423" i="66"/>
  <c r="J146" i="56"/>
  <c r="L121" i="69"/>
  <c r="L140" i="69" s="1"/>
  <c r="L141" i="69"/>
  <c r="J371" i="66"/>
  <c r="J370" i="66" s="1"/>
  <c r="J48" i="61"/>
  <c r="J47" i="58"/>
  <c r="K9" i="24"/>
  <c r="K9" i="27" s="1"/>
  <c r="K68" i="70"/>
  <c r="K132" i="42"/>
  <c r="K70" i="70"/>
  <c r="K136" i="42"/>
  <c r="J20" i="23"/>
  <c r="J20" i="26" s="1"/>
  <c r="K341" i="65"/>
  <c r="K37" i="56"/>
  <c r="J374" i="64"/>
  <c r="J13" i="56"/>
  <c r="K175" i="68"/>
  <c r="K90" i="46"/>
  <c r="M70" i="69"/>
  <c r="M117" i="42"/>
  <c r="I404" i="66"/>
  <c r="I43" i="60"/>
  <c r="I461" i="66"/>
  <c r="I43" i="63"/>
  <c r="K173" i="72"/>
  <c r="K172" i="72" s="1"/>
  <c r="K164" i="48"/>
  <c r="K165" i="51"/>
  <c r="J85" i="56"/>
  <c r="L7" i="24"/>
  <c r="L7" i="27" s="1"/>
  <c r="M154" i="64"/>
  <c r="K325" i="71"/>
  <c r="L342" i="66"/>
  <c r="J147" i="62"/>
  <c r="J146" i="59"/>
  <c r="J373" i="71"/>
  <c r="J372" i="71" s="1"/>
  <c r="J128" i="56"/>
  <c r="J146" i="58"/>
  <c r="J147" i="61"/>
  <c r="J355" i="71"/>
  <c r="J354" i="71" s="1"/>
  <c r="K5" i="25"/>
  <c r="K5" i="28" s="1"/>
  <c r="J70" i="71"/>
  <c r="J154" i="42"/>
  <c r="M7" i="13"/>
  <c r="M7" i="16" s="1"/>
  <c r="M7" i="10"/>
  <c r="L67" i="69"/>
  <c r="L112" i="42"/>
  <c r="J336" i="67"/>
  <c r="J70" i="56"/>
  <c r="J144" i="65"/>
  <c r="J32" i="46"/>
  <c r="L366" i="64"/>
  <c r="L5" i="56"/>
  <c r="L5" i="21"/>
  <c r="J68" i="72"/>
  <c r="J168" i="42"/>
  <c r="L144" i="66"/>
  <c r="L51" i="46"/>
  <c r="J373" i="64"/>
  <c r="J12" i="56"/>
  <c r="K67" i="70"/>
  <c r="K131" i="42"/>
  <c r="J68" i="71"/>
  <c r="J150" i="42"/>
  <c r="J18" i="25"/>
  <c r="J18" i="28" s="1"/>
  <c r="J86" i="62"/>
  <c r="J85" i="59"/>
  <c r="J485" i="68"/>
  <c r="J484" i="68" s="1"/>
  <c r="J7" i="56"/>
  <c r="J371" i="70"/>
  <c r="J370" i="70" s="1"/>
  <c r="J129" i="61"/>
  <c r="J128" i="58"/>
  <c r="H29" i="23"/>
  <c r="H29" i="26" s="1"/>
  <c r="J21" i="13"/>
  <c r="J21" i="16" s="1"/>
  <c r="J21" i="10"/>
  <c r="K186" i="68"/>
  <c r="K101" i="46"/>
  <c r="J69" i="70"/>
  <c r="J135" i="42"/>
  <c r="K335" i="70"/>
  <c r="K131" i="56"/>
  <c r="L338" i="67"/>
  <c r="L72" i="56"/>
  <c r="L330" i="66"/>
  <c r="L7" i="23"/>
  <c r="L7" i="26" s="1"/>
  <c r="J324" i="71"/>
  <c r="J152" i="56"/>
  <c r="J67" i="65"/>
  <c r="J31" i="42"/>
  <c r="J323" i="72"/>
  <c r="J169" i="56"/>
  <c r="K143" i="66"/>
  <c r="K50" i="46"/>
  <c r="J375" i="64"/>
  <c r="J14" i="56"/>
  <c r="J337" i="66"/>
  <c r="J52" i="56"/>
  <c r="L122" i="68"/>
  <c r="M6" i="13"/>
  <c r="M6" i="16" s="1"/>
  <c r="M6" i="10"/>
  <c r="J390" i="66"/>
  <c r="J389" i="66" s="1"/>
  <c r="J48" i="62"/>
  <c r="J47" i="59"/>
  <c r="J427" i="72"/>
  <c r="J426" i="72" s="1"/>
  <c r="J164" i="62"/>
  <c r="K28" i="23"/>
  <c r="K28" i="26" s="1"/>
  <c r="J371" i="67"/>
  <c r="J370" i="67" s="1"/>
  <c r="J66" i="58"/>
  <c r="J67" i="61"/>
  <c r="L5" i="24"/>
  <c r="L5" i="27" s="1"/>
  <c r="H40" i="56"/>
  <c r="J7" i="58"/>
  <c r="J8" i="61"/>
  <c r="J411" i="64"/>
  <c r="J410" i="64" s="1"/>
  <c r="I344" i="65"/>
  <c r="J16" i="27"/>
  <c r="J15" i="24"/>
  <c r="J15" i="27" s="1"/>
  <c r="K8" i="48"/>
  <c r="K7" i="44"/>
  <c r="I385" i="66"/>
  <c r="I43" i="59"/>
  <c r="I43" i="62"/>
  <c r="I442" i="66"/>
  <c r="J341" i="65"/>
  <c r="J37" i="56"/>
  <c r="K70" i="65"/>
  <c r="K36" i="42"/>
  <c r="K143" i="67"/>
  <c r="K69" i="46"/>
  <c r="J322" i="72"/>
  <c r="J168" i="56"/>
  <c r="K80" i="68"/>
  <c r="K89" i="42"/>
  <c r="J79" i="68"/>
  <c r="J88" i="42"/>
  <c r="J144" i="70"/>
  <c r="J132" i="46"/>
  <c r="J69" i="71"/>
  <c r="J153" i="42"/>
  <c r="K67" i="48"/>
  <c r="K66" i="44"/>
  <c r="K110" i="59"/>
  <c r="K110" i="56"/>
  <c r="K109" i="55"/>
  <c r="K28" i="24"/>
  <c r="K28" i="27" s="1"/>
  <c r="K28" i="21"/>
  <c r="K86" i="48"/>
  <c r="K85" i="44"/>
  <c r="J156" i="56"/>
  <c r="H344" i="65"/>
  <c r="I58" i="56"/>
  <c r="I43" i="55"/>
  <c r="I43" i="56" s="1"/>
  <c r="K48" i="48"/>
  <c r="K47" i="44"/>
  <c r="J16" i="21"/>
  <c r="J70" i="70"/>
  <c r="J136" i="42"/>
  <c r="J340" i="65"/>
  <c r="J36" i="56"/>
  <c r="K324" i="71"/>
  <c r="K152" i="56"/>
  <c r="J70" i="65"/>
  <c r="J36" i="42"/>
  <c r="L342" i="67"/>
  <c r="L76" i="56"/>
  <c r="L70" i="67"/>
  <c r="L74" i="42"/>
  <c r="M8" i="13"/>
  <c r="M8" i="16" s="1"/>
  <c r="M8" i="10"/>
  <c r="J409" i="72"/>
  <c r="J408" i="72" s="1"/>
  <c r="J164" i="61"/>
  <c r="K129" i="48"/>
  <c r="K128" i="44"/>
  <c r="J461" i="68"/>
  <c r="J460" i="68" s="1"/>
  <c r="J86" i="61"/>
  <c r="J85" i="58"/>
  <c r="K333" i="69"/>
  <c r="K313" i="69"/>
  <c r="K332" i="69" s="1"/>
  <c r="J328" i="71"/>
  <c r="H3" i="14"/>
  <c r="J4" i="25"/>
  <c r="J4" i="28" s="1"/>
  <c r="I343" i="66"/>
  <c r="I309" i="66"/>
  <c r="I328" i="66" s="1"/>
  <c r="H19" i="25"/>
  <c r="H19" i="28" s="1"/>
  <c r="H17" i="22"/>
  <c r="L15" i="18"/>
  <c r="K109" i="56" l="1"/>
  <c r="J335" i="66"/>
  <c r="J50" i="56"/>
  <c r="K325" i="72"/>
  <c r="L91" i="56"/>
  <c r="K171" i="56"/>
  <c r="K121" i="67"/>
  <c r="K140" i="67" s="1"/>
  <c r="K141" i="67"/>
  <c r="K20" i="24"/>
  <c r="K20" i="27" s="1"/>
  <c r="M138" i="67"/>
  <c r="L80" i="68"/>
  <c r="L89" i="42"/>
  <c r="K322" i="71"/>
  <c r="K150" i="56"/>
  <c r="K337" i="66"/>
  <c r="K52" i="56"/>
  <c r="K20" i="23"/>
  <c r="K20" i="26" s="1"/>
  <c r="J21" i="23"/>
  <c r="J21" i="26" s="1"/>
  <c r="L102" i="67"/>
  <c r="H17" i="25"/>
  <c r="H17" i="28" s="1"/>
  <c r="J533" i="68"/>
  <c r="J532" i="68" s="1"/>
  <c r="J85" i="61"/>
  <c r="J428" i="67"/>
  <c r="J427" i="67" s="1"/>
  <c r="J66" i="61"/>
  <c r="L45" i="56"/>
  <c r="J557" i="68"/>
  <c r="J556" i="68" s="1"/>
  <c r="J85" i="62"/>
  <c r="L5" i="23"/>
  <c r="L5" i="26" s="1"/>
  <c r="J427" i="71"/>
  <c r="J426" i="71" s="1"/>
  <c r="J146" i="62"/>
  <c r="I343" i="65"/>
  <c r="M26" i="46"/>
  <c r="L418" i="68"/>
  <c r="K158" i="56"/>
  <c r="L198" i="69"/>
  <c r="L197" i="69" s="1"/>
  <c r="L110" i="52"/>
  <c r="L109" i="49"/>
  <c r="J7" i="62"/>
  <c r="J495" i="64"/>
  <c r="J494" i="64" s="1"/>
  <c r="J28" i="62"/>
  <c r="J447" i="65"/>
  <c r="J446" i="65" s="1"/>
  <c r="K321" i="72"/>
  <c r="K167" i="56"/>
  <c r="K69" i="70"/>
  <c r="K135" i="42"/>
  <c r="L86" i="48"/>
  <c r="L85" i="44"/>
  <c r="J66" i="62"/>
  <c r="J447" i="67"/>
  <c r="J446" i="67" s="1"/>
  <c r="L26" i="56"/>
  <c r="L6" i="23"/>
  <c r="L6" i="26" s="1"/>
  <c r="J20" i="25"/>
  <c r="J20" i="28" s="1"/>
  <c r="I152" i="66"/>
  <c r="I59" i="46"/>
  <c r="I148" i="72"/>
  <c r="I176" i="46"/>
  <c r="M102" i="69"/>
  <c r="K179" i="66"/>
  <c r="K178" i="66" s="1"/>
  <c r="K47" i="48"/>
  <c r="K48" i="51"/>
  <c r="J474" i="64"/>
  <c r="J473" i="64" s="1"/>
  <c r="J7" i="61"/>
  <c r="J447" i="66"/>
  <c r="J446" i="66" s="1"/>
  <c r="J47" i="62"/>
  <c r="K20" i="13"/>
  <c r="K20" i="16" s="1"/>
  <c r="K20" i="10"/>
  <c r="J409" i="71"/>
  <c r="J408" i="71" s="1"/>
  <c r="J146" i="61"/>
  <c r="L7" i="21"/>
  <c r="K227" i="72"/>
  <c r="K226" i="72" s="1"/>
  <c r="K164" i="51"/>
  <c r="M138" i="65"/>
  <c r="K129" i="49"/>
  <c r="K129" i="46"/>
  <c r="K128" i="45"/>
  <c r="K128" i="46" s="1"/>
  <c r="K9" i="23"/>
  <c r="K9" i="26" s="1"/>
  <c r="K330" i="71"/>
  <c r="K339" i="65"/>
  <c r="K67" i="51"/>
  <c r="K179" i="67"/>
  <c r="K178" i="67" s="1"/>
  <c r="K66" i="48"/>
  <c r="K173" i="68"/>
  <c r="K88" i="46"/>
  <c r="J69" i="72"/>
  <c r="J171" i="42"/>
  <c r="L7" i="25"/>
  <c r="L7" i="28" s="1"/>
  <c r="L100" i="72"/>
  <c r="L69" i="67"/>
  <c r="L73" i="42"/>
  <c r="M23" i="23"/>
  <c r="M23" i="26" s="1"/>
  <c r="L114" i="64"/>
  <c r="L338" i="70"/>
  <c r="L134" i="56"/>
  <c r="K143" i="65"/>
  <c r="K31" i="46"/>
  <c r="L100" i="71"/>
  <c r="M330" i="69"/>
  <c r="M10" i="23"/>
  <c r="M10" i="26" s="1"/>
  <c r="M68" i="66"/>
  <c r="M51" i="42"/>
  <c r="L294" i="69"/>
  <c r="K29" i="49"/>
  <c r="K28" i="45"/>
  <c r="K28" i="46" s="1"/>
  <c r="K29" i="46"/>
  <c r="H29" i="25"/>
  <c r="H29" i="28" s="1"/>
  <c r="H27" i="22"/>
  <c r="H27" i="25" s="1"/>
  <c r="H27" i="28" s="1"/>
  <c r="M9" i="13"/>
  <c r="M9" i="16" s="1"/>
  <c r="M9" i="10"/>
  <c r="K31" i="13"/>
  <c r="K31" i="16" s="1"/>
  <c r="K31" i="10"/>
  <c r="J128" i="61"/>
  <c r="J428" i="70"/>
  <c r="J427" i="70" s="1"/>
  <c r="K121" i="70"/>
  <c r="K140" i="70" s="1"/>
  <c r="K141" i="70"/>
  <c r="J447" i="70"/>
  <c r="J446" i="70" s="1"/>
  <c r="J128" i="62"/>
  <c r="L6" i="24"/>
  <c r="L6" i="27" s="1"/>
  <c r="K28" i="48"/>
  <c r="K29" i="51"/>
  <c r="K179" i="65"/>
  <c r="K178" i="65" s="1"/>
  <c r="K21" i="24"/>
  <c r="K21" i="27" s="1"/>
  <c r="K67" i="65"/>
  <c r="K31" i="42"/>
  <c r="K16" i="10"/>
  <c r="K15" i="9"/>
  <c r="K16" i="13"/>
  <c r="L102" i="66"/>
  <c r="L159" i="64"/>
  <c r="L10" i="46"/>
  <c r="K328" i="72"/>
  <c r="K174" i="56"/>
  <c r="I152" i="70"/>
  <c r="I140" i="46"/>
  <c r="L102" i="70"/>
  <c r="K143" i="70"/>
  <c r="K131" i="46"/>
  <c r="L102" i="65"/>
  <c r="S26" i="12"/>
  <c r="S26" i="15" s="1"/>
  <c r="K421" i="68"/>
  <c r="L67" i="66"/>
  <c r="L50" i="42"/>
  <c r="K337" i="67"/>
  <c r="K71" i="56"/>
  <c r="K21" i="23"/>
  <c r="K21" i="26" s="1"/>
  <c r="H3" i="17"/>
  <c r="K121" i="65"/>
  <c r="K140" i="65" s="1"/>
  <c r="K141" i="65"/>
  <c r="K147" i="49"/>
  <c r="K147" i="46"/>
  <c r="K146" i="45"/>
  <c r="K146" i="46" s="1"/>
  <c r="K8" i="49"/>
  <c r="K7" i="45"/>
  <c r="K7" i="46" s="1"/>
  <c r="K8" i="46"/>
  <c r="K99" i="6"/>
  <c r="L11" i="24"/>
  <c r="L11" i="27" s="1"/>
  <c r="K30" i="13"/>
  <c r="K30" i="16" s="1"/>
  <c r="K30" i="10"/>
  <c r="K28" i="25"/>
  <c r="K28" i="28" s="1"/>
  <c r="K323" i="71"/>
  <c r="K151" i="56"/>
  <c r="K129" i="51"/>
  <c r="K128" i="48"/>
  <c r="K179" i="70"/>
  <c r="K178" i="70" s="1"/>
  <c r="K110" i="62"/>
  <c r="K109" i="59"/>
  <c r="K390" i="69"/>
  <c r="K389" i="69" s="1"/>
  <c r="M10" i="24"/>
  <c r="M10" i="27" s="1"/>
  <c r="M10" i="21"/>
  <c r="I39" i="56"/>
  <c r="N14" i="18"/>
  <c r="K145" i="70"/>
  <c r="K133" i="46"/>
  <c r="J174" i="68"/>
  <c r="J89" i="46"/>
  <c r="J143" i="65"/>
  <c r="J31" i="46"/>
  <c r="L330" i="70"/>
  <c r="L126" i="56"/>
  <c r="L11" i="23"/>
  <c r="L11" i="26" s="1"/>
  <c r="L143" i="66"/>
  <c r="L50" i="46"/>
  <c r="K118" i="71"/>
  <c r="K136" i="71" s="1"/>
  <c r="K137" i="71"/>
  <c r="K219" i="68"/>
  <c r="K218" i="68" s="1"/>
  <c r="K85" i="48"/>
  <c r="K86" i="51"/>
  <c r="K21" i="13"/>
  <c r="K21" i="16" s="1"/>
  <c r="K21" i="10"/>
  <c r="K135" i="64"/>
  <c r="K156" i="64" s="1"/>
  <c r="K157" i="64"/>
  <c r="K15" i="8"/>
  <c r="K16" i="12"/>
  <c r="J428" i="66"/>
  <c r="J427" i="66" s="1"/>
  <c r="J47" i="61"/>
  <c r="L330" i="65"/>
  <c r="K340" i="65"/>
  <c r="K36" i="56"/>
  <c r="J322" i="71"/>
  <c r="J150" i="56"/>
  <c r="K69" i="71"/>
  <c r="K153" i="42"/>
  <c r="K282" i="72"/>
  <c r="J69" i="65"/>
  <c r="J35" i="42"/>
  <c r="L67" i="67"/>
  <c r="L69" i="42"/>
  <c r="K321" i="71"/>
  <c r="K149" i="56"/>
  <c r="K330" i="72"/>
  <c r="K176" i="56"/>
  <c r="M45" i="46"/>
  <c r="K86" i="49"/>
  <c r="K86" i="46"/>
  <c r="K85" i="45"/>
  <c r="K85" i="46" s="1"/>
  <c r="J20" i="24"/>
  <c r="J20" i="27" s="1"/>
  <c r="J20" i="21"/>
  <c r="K173" i="71"/>
  <c r="K172" i="71" s="1"/>
  <c r="K146" i="48"/>
  <c r="K147" i="51"/>
  <c r="K371" i="69"/>
  <c r="K370" i="69" s="1"/>
  <c r="K109" i="58"/>
  <c r="K110" i="61"/>
  <c r="L236" i="69"/>
  <c r="L235" i="69" s="1"/>
  <c r="L109" i="51"/>
  <c r="K191" i="72"/>
  <c r="K190" i="72" s="1"/>
  <c r="K165" i="52"/>
  <c r="K164" i="49"/>
  <c r="J428" i="65"/>
  <c r="J427" i="65" s="1"/>
  <c r="J28" i="61"/>
  <c r="L83" i="46"/>
  <c r="K48" i="49"/>
  <c r="K48" i="46"/>
  <c r="K47" i="45"/>
  <c r="K47" i="46" s="1"/>
  <c r="J15" i="23"/>
  <c r="J15" i="26" s="1"/>
  <c r="J16" i="26"/>
  <c r="M335" i="69"/>
  <c r="M112" i="56"/>
  <c r="K68" i="65"/>
  <c r="K32" i="42"/>
  <c r="K68" i="71"/>
  <c r="K150" i="42"/>
  <c r="J336" i="66"/>
  <c r="J51" i="56"/>
  <c r="K174" i="68"/>
  <c r="K89" i="46"/>
  <c r="J173" i="68"/>
  <c r="J88" i="46"/>
  <c r="J141" i="72"/>
  <c r="J169" i="46"/>
  <c r="L68" i="67"/>
  <c r="L70" i="42"/>
  <c r="K69" i="65"/>
  <c r="K35" i="42"/>
  <c r="J321" i="72"/>
  <c r="J167" i="56"/>
  <c r="K35" i="56"/>
  <c r="K199" i="64"/>
  <c r="K198" i="64" s="1"/>
  <c r="K8" i="51"/>
  <c r="K7" i="48"/>
  <c r="M138" i="66"/>
  <c r="K146" i="68"/>
  <c r="K170" i="68" s="1"/>
  <c r="K171" i="68"/>
  <c r="M64" i="46"/>
  <c r="K67" i="49"/>
  <c r="K67" i="46"/>
  <c r="K66" i="45"/>
  <c r="K66" i="46" s="1"/>
  <c r="L168" i="68"/>
  <c r="K121" i="66"/>
  <c r="K140" i="66" s="1"/>
  <c r="K141" i="66"/>
  <c r="J69" i="56" l="1"/>
  <c r="K14" i="56"/>
  <c r="J335" i="67"/>
  <c r="L6" i="21"/>
  <c r="K375" i="64"/>
  <c r="K94" i="56"/>
  <c r="K15" i="10"/>
  <c r="J140" i="56"/>
  <c r="K13" i="56"/>
  <c r="J344" i="70"/>
  <c r="K20" i="21"/>
  <c r="K26" i="23"/>
  <c r="K26" i="26" s="1"/>
  <c r="N7" i="13"/>
  <c r="N7" i="16" s="1"/>
  <c r="N7" i="10"/>
  <c r="K165" i="58"/>
  <c r="K164" i="54"/>
  <c r="K153" i="6"/>
  <c r="K129" i="6"/>
  <c r="M75" i="64"/>
  <c r="M10" i="42"/>
  <c r="K420" i="68"/>
  <c r="K93" i="56"/>
  <c r="J379" i="64"/>
  <c r="J18" i="56"/>
  <c r="L145" i="70"/>
  <c r="L133" i="46"/>
  <c r="J170" i="64"/>
  <c r="J21" i="46"/>
  <c r="K141" i="71"/>
  <c r="K151" i="46"/>
  <c r="K262" i="64"/>
  <c r="K261" i="64" s="1"/>
  <c r="K7" i="51"/>
  <c r="J21" i="24"/>
  <c r="J21" i="27" s="1"/>
  <c r="J21" i="21"/>
  <c r="K291" i="68"/>
  <c r="K290" i="68" s="1"/>
  <c r="K85" i="51"/>
  <c r="L20" i="13"/>
  <c r="L20" i="16" s="1"/>
  <c r="L20" i="10"/>
  <c r="K374" i="64"/>
  <c r="K447" i="69"/>
  <c r="K446" i="69" s="1"/>
  <c r="K109" i="62"/>
  <c r="K7" i="49"/>
  <c r="K8" i="52"/>
  <c r="K220" i="64"/>
  <c r="K219" i="64" s="1"/>
  <c r="K191" i="71"/>
  <c r="K190" i="71" s="1"/>
  <c r="K147" i="52"/>
  <c r="K146" i="49"/>
  <c r="L165" i="48"/>
  <c r="L164" i="44"/>
  <c r="K198" i="70"/>
  <c r="K197" i="70" s="1"/>
  <c r="K129" i="52"/>
  <c r="K128" i="49"/>
  <c r="J26" i="23"/>
  <c r="J26" i="26" s="1"/>
  <c r="L70" i="71"/>
  <c r="L154" i="42"/>
  <c r="T31" i="12"/>
  <c r="T31" i="15" s="1"/>
  <c r="K145" i="65"/>
  <c r="K33" i="46"/>
  <c r="K326" i="64"/>
  <c r="K294" i="67"/>
  <c r="L69" i="66"/>
  <c r="L54" i="42"/>
  <c r="I152" i="65"/>
  <c r="I40" i="46"/>
  <c r="L143" i="67"/>
  <c r="L69" i="46"/>
  <c r="N10" i="13"/>
  <c r="N10" i="16" s="1"/>
  <c r="N10" i="10"/>
  <c r="K165" i="59"/>
  <c r="K164" i="55"/>
  <c r="K165" i="56"/>
  <c r="L129" i="48"/>
  <c r="L128" i="44"/>
  <c r="K198" i="65"/>
  <c r="K197" i="65" s="1"/>
  <c r="K29" i="52"/>
  <c r="K28" i="49"/>
  <c r="L8" i="48"/>
  <c r="L7" i="44"/>
  <c r="K95" i="56"/>
  <c r="I148" i="71"/>
  <c r="I158" i="46"/>
  <c r="M23" i="24"/>
  <c r="M23" i="27" s="1"/>
  <c r="M23" i="21"/>
  <c r="K146" i="51"/>
  <c r="K227" i="71"/>
  <c r="K226" i="71" s="1"/>
  <c r="L18" i="13"/>
  <c r="L18" i="16" s="1"/>
  <c r="L18" i="10"/>
  <c r="K28" i="51"/>
  <c r="K236" i="65"/>
  <c r="K235" i="65" s="1"/>
  <c r="J421" i="68"/>
  <c r="J94" i="56"/>
  <c r="J76" i="64"/>
  <c r="K294" i="66"/>
  <c r="K20" i="25"/>
  <c r="K20" i="28" s="1"/>
  <c r="L175" i="68"/>
  <c r="L90" i="46"/>
  <c r="J67" i="72"/>
  <c r="J167" i="42"/>
  <c r="K21" i="25"/>
  <c r="K21" i="28" s="1"/>
  <c r="L6" i="25"/>
  <c r="L6" i="28" s="1"/>
  <c r="L79" i="68"/>
  <c r="L88" i="42"/>
  <c r="J67" i="71"/>
  <c r="J149" i="42"/>
  <c r="M338" i="66"/>
  <c r="M53" i="56"/>
  <c r="J77" i="64"/>
  <c r="J12" i="42"/>
  <c r="N8" i="13"/>
  <c r="N8" i="16" s="1"/>
  <c r="N8" i="10"/>
  <c r="J22" i="13"/>
  <c r="J22" i="16" s="1"/>
  <c r="J22" i="10"/>
  <c r="K109" i="61"/>
  <c r="K428" i="69"/>
  <c r="K427" i="69" s="1"/>
  <c r="M57" i="56"/>
  <c r="K319" i="72"/>
  <c r="K300" i="72"/>
  <c r="K318" i="72" s="1"/>
  <c r="L138" i="56"/>
  <c r="K22" i="13"/>
  <c r="K22" i="16" s="1"/>
  <c r="K22" i="10"/>
  <c r="J24" i="24"/>
  <c r="J24" i="27" s="1"/>
  <c r="L255" i="69"/>
  <c r="L254" i="69" s="1"/>
  <c r="L109" i="52"/>
  <c r="K422" i="68"/>
  <c r="L5" i="25"/>
  <c r="L5" i="28" s="1"/>
  <c r="K364" i="68"/>
  <c r="J337" i="70"/>
  <c r="J133" i="56"/>
  <c r="M23" i="25"/>
  <c r="M23" i="28" s="1"/>
  <c r="M168" i="68"/>
  <c r="K324" i="72"/>
  <c r="K170" i="56"/>
  <c r="M70" i="66"/>
  <c r="M55" i="42"/>
  <c r="K373" i="64"/>
  <c r="K12" i="56"/>
  <c r="S21" i="12"/>
  <c r="S21" i="15" s="1"/>
  <c r="L68" i="65"/>
  <c r="L32" i="42"/>
  <c r="K336" i="67"/>
  <c r="K70" i="56"/>
  <c r="L330" i="67"/>
  <c r="L64" i="56"/>
  <c r="L8" i="23"/>
  <c r="L8" i="26" s="1"/>
  <c r="J141" i="71"/>
  <c r="J151" i="46"/>
  <c r="I187" i="68"/>
  <c r="I102" i="46"/>
  <c r="L11" i="25"/>
  <c r="L11" i="28" s="1"/>
  <c r="L68" i="70"/>
  <c r="L132" i="42"/>
  <c r="J24" i="23"/>
  <c r="J24" i="26" s="1"/>
  <c r="K198" i="66"/>
  <c r="K197" i="66" s="1"/>
  <c r="K48" i="52"/>
  <c r="K47" i="49"/>
  <c r="M342" i="66"/>
  <c r="K24" i="13"/>
  <c r="K24" i="16" s="1"/>
  <c r="K24" i="10"/>
  <c r="L48" i="48"/>
  <c r="L47" i="44"/>
  <c r="K21" i="21"/>
  <c r="L110" i="58"/>
  <c r="L109" i="54"/>
  <c r="L342" i="70"/>
  <c r="K236" i="67"/>
  <c r="K235" i="67" s="1"/>
  <c r="K66" i="51"/>
  <c r="N4" i="18"/>
  <c r="N3" i="18" s="1"/>
  <c r="J131" i="56"/>
  <c r="K294" i="65"/>
  <c r="J17" i="18"/>
  <c r="J140" i="72"/>
  <c r="J168" i="46"/>
  <c r="K323" i="72"/>
  <c r="K169" i="56"/>
  <c r="J148" i="71"/>
  <c r="J158" i="46"/>
  <c r="N5" i="13"/>
  <c r="N5" i="16" s="1"/>
  <c r="N5" i="10"/>
  <c r="K77" i="64"/>
  <c r="K12" i="42"/>
  <c r="K30" i="23"/>
  <c r="K30" i="26" s="1"/>
  <c r="K144" i="70"/>
  <c r="K132" i="46"/>
  <c r="K337" i="65"/>
  <c r="K33" i="56"/>
  <c r="K243" i="68"/>
  <c r="K242" i="68" s="1"/>
  <c r="K86" i="52"/>
  <c r="K85" i="49"/>
  <c r="L8" i="24"/>
  <c r="L8" i="27" s="1"/>
  <c r="K15" i="12"/>
  <c r="K15" i="15" s="1"/>
  <c r="K16" i="15"/>
  <c r="K236" i="70"/>
  <c r="K235" i="70" s="1"/>
  <c r="K128" i="51"/>
  <c r="L11" i="21"/>
  <c r="L29" i="48"/>
  <c r="L28" i="44"/>
  <c r="K47" i="51"/>
  <c r="K236" i="66"/>
  <c r="K235" i="66" s="1"/>
  <c r="M110" i="48"/>
  <c r="M109" i="44"/>
  <c r="J335" i="70"/>
  <c r="L145" i="67"/>
  <c r="L71" i="46"/>
  <c r="I170" i="64"/>
  <c r="I21" i="46"/>
  <c r="J82" i="68"/>
  <c r="J93" i="42"/>
  <c r="L70" i="72"/>
  <c r="L172" i="42"/>
  <c r="K282" i="71"/>
  <c r="K336" i="66"/>
  <c r="K51" i="56"/>
  <c r="J419" i="68"/>
  <c r="J92" i="56"/>
  <c r="K17" i="18"/>
  <c r="J372" i="64"/>
  <c r="J11" i="56"/>
  <c r="L337" i="66"/>
  <c r="L52" i="56"/>
  <c r="M10" i="25"/>
  <c r="M10" i="28" s="1"/>
  <c r="S22" i="12"/>
  <c r="S22" i="15" s="1"/>
  <c r="S20" i="12"/>
  <c r="S20" i="15" s="1"/>
  <c r="L86" i="49"/>
  <c r="L85" i="45"/>
  <c r="L85" i="46" s="1"/>
  <c r="L86" i="46"/>
  <c r="L34" i="56"/>
  <c r="L147" i="48"/>
  <c r="L146" i="44"/>
  <c r="J121" i="56"/>
  <c r="H3" i="22"/>
  <c r="L110" i="59"/>
  <c r="L109" i="55"/>
  <c r="L110" i="56"/>
  <c r="K31" i="23"/>
  <c r="K31" i="26" s="1"/>
  <c r="J21" i="25"/>
  <c r="J21" i="28" s="1"/>
  <c r="J95" i="56"/>
  <c r="K294" i="70"/>
  <c r="L67" i="70"/>
  <c r="L131" i="42"/>
  <c r="J337" i="65"/>
  <c r="J33" i="56"/>
  <c r="S24" i="12"/>
  <c r="S24" i="15" s="1"/>
  <c r="J99" i="56"/>
  <c r="K67" i="52"/>
  <c r="K66" i="49"/>
  <c r="K198" i="67"/>
  <c r="K197" i="67" s="1"/>
  <c r="K245" i="72"/>
  <c r="K244" i="72" s="1"/>
  <c r="K164" i="52"/>
  <c r="L171" i="68"/>
  <c r="L146" i="68"/>
  <c r="L170" i="68" s="1"/>
  <c r="L338" i="65"/>
  <c r="M83" i="46"/>
  <c r="K15" i="13"/>
  <c r="K15" i="16" s="1"/>
  <c r="K16" i="16"/>
  <c r="K9" i="25"/>
  <c r="K9" i="28" s="1"/>
  <c r="K4" i="22"/>
  <c r="J344" i="69"/>
  <c r="L85" i="48"/>
  <c r="L219" i="68"/>
  <c r="L218" i="68" s="1"/>
  <c r="L86" i="51"/>
  <c r="M107" i="56"/>
  <c r="L313" i="69"/>
  <c r="L332" i="69" s="1"/>
  <c r="L333" i="69"/>
  <c r="L67" i="48"/>
  <c r="L66" i="44"/>
  <c r="J426" i="68" l="1"/>
  <c r="K11" i="56"/>
  <c r="K372" i="64"/>
  <c r="L109" i="56"/>
  <c r="K344" i="67"/>
  <c r="K78" i="56"/>
  <c r="J422" i="68"/>
  <c r="K164" i="56"/>
  <c r="K22" i="56"/>
  <c r="L174" i="56"/>
  <c r="L415" i="68"/>
  <c r="J29" i="14"/>
  <c r="J29" i="17" s="1"/>
  <c r="L8" i="21"/>
  <c r="K383" i="64"/>
  <c r="K92" i="56"/>
  <c r="K379" i="64"/>
  <c r="K19" i="23"/>
  <c r="K19" i="26" s="1"/>
  <c r="L321" i="72"/>
  <c r="L167" i="56"/>
  <c r="K426" i="68"/>
  <c r="K99" i="56"/>
  <c r="J162" i="64"/>
  <c r="J13" i="46"/>
  <c r="N7" i="24"/>
  <c r="N7" i="27" s="1"/>
  <c r="N107" i="46"/>
  <c r="K67" i="59"/>
  <c r="K66" i="55"/>
  <c r="K67" i="56"/>
  <c r="S146" i="66"/>
  <c r="K417" i="68"/>
  <c r="K90" i="56"/>
  <c r="K22" i="23"/>
  <c r="K22" i="26" s="1"/>
  <c r="M145" i="66"/>
  <c r="M52" i="46"/>
  <c r="M366" i="64"/>
  <c r="M5" i="56"/>
  <c r="M5" i="21"/>
  <c r="L165" i="49"/>
  <c r="L165" i="46"/>
  <c r="L164" i="45"/>
  <c r="L164" i="46" s="1"/>
  <c r="M110" i="49"/>
  <c r="M109" i="45"/>
  <c r="M109" i="46" s="1"/>
  <c r="M110" i="46"/>
  <c r="L179" i="65"/>
  <c r="L178" i="65" s="1"/>
  <c r="L29" i="51"/>
  <c r="L28" i="48"/>
  <c r="K48" i="59"/>
  <c r="K47" i="55"/>
  <c r="K48" i="56"/>
  <c r="K86" i="58"/>
  <c r="K85" i="54"/>
  <c r="L38" i="56"/>
  <c r="T30" i="12"/>
  <c r="T30" i="15" s="1"/>
  <c r="T30" i="14"/>
  <c r="T30" i="17" s="1"/>
  <c r="M18" i="24"/>
  <c r="M18" i="27" s="1"/>
  <c r="K22" i="24"/>
  <c r="K22" i="27" s="1"/>
  <c r="K8" i="58"/>
  <c r="K7" i="54"/>
  <c r="N64" i="46"/>
  <c r="N138" i="69"/>
  <c r="K313" i="67"/>
  <c r="K332" i="67" s="1"/>
  <c r="K333" i="67"/>
  <c r="L147" i="49"/>
  <c r="L146" i="45"/>
  <c r="L146" i="46" s="1"/>
  <c r="L147" i="46"/>
  <c r="L364" i="68"/>
  <c r="J152" i="65"/>
  <c r="J40" i="46"/>
  <c r="N11" i="13"/>
  <c r="N11" i="16" s="1"/>
  <c r="N11" i="10"/>
  <c r="K255" i="65"/>
  <c r="K254" i="65" s="1"/>
  <c r="K28" i="52"/>
  <c r="J139" i="71"/>
  <c r="J149" i="46"/>
  <c r="J19" i="21"/>
  <c r="N330" i="66"/>
  <c r="N7" i="23"/>
  <c r="N7" i="26" s="1"/>
  <c r="L173" i="68"/>
  <c r="L88" i="46"/>
  <c r="L145" i="65"/>
  <c r="L33" i="46"/>
  <c r="M330" i="70"/>
  <c r="M126" i="56"/>
  <c r="M11" i="23"/>
  <c r="M11" i="26" s="1"/>
  <c r="L336" i="66"/>
  <c r="L51" i="56"/>
  <c r="M67" i="69"/>
  <c r="M112" i="42"/>
  <c r="L118" i="72"/>
  <c r="L136" i="72" s="1"/>
  <c r="L137" i="72"/>
  <c r="K129" i="58"/>
  <c r="K128" i="54"/>
  <c r="M141" i="69"/>
  <c r="M121" i="69"/>
  <c r="M140" i="69" s="1"/>
  <c r="M179" i="69"/>
  <c r="M178" i="69" s="1"/>
  <c r="M109" i="48"/>
  <c r="M110" i="51"/>
  <c r="K315" i="68"/>
  <c r="K314" i="68" s="1"/>
  <c r="K85" i="52"/>
  <c r="L371" i="69"/>
  <c r="L370" i="69" s="1"/>
  <c r="L110" i="61"/>
  <c r="L109" i="58"/>
  <c r="L179" i="66"/>
  <c r="L178" i="66" s="1"/>
  <c r="L48" i="51"/>
  <c r="L47" i="48"/>
  <c r="K31" i="24"/>
  <c r="K31" i="27" s="1"/>
  <c r="K31" i="21"/>
  <c r="K333" i="66"/>
  <c r="K313" i="66"/>
  <c r="K332" i="66" s="1"/>
  <c r="L342" i="65"/>
  <c r="K86" i="59"/>
  <c r="K85" i="55"/>
  <c r="K86" i="56"/>
  <c r="J429" i="68"/>
  <c r="J102" i="56"/>
  <c r="L156" i="56"/>
  <c r="L173" i="72"/>
  <c r="L172" i="72" s="1"/>
  <c r="L165" i="51"/>
  <c r="L164" i="48"/>
  <c r="K245" i="71"/>
  <c r="K244" i="71" s="1"/>
  <c r="K146" i="52"/>
  <c r="N138" i="67"/>
  <c r="L137" i="71"/>
  <c r="L118" i="71"/>
  <c r="L136" i="71" s="1"/>
  <c r="J140" i="71"/>
  <c r="J150" i="46"/>
  <c r="K15" i="20"/>
  <c r="K16" i="24"/>
  <c r="J139" i="72"/>
  <c r="J167" i="46"/>
  <c r="K423" i="68"/>
  <c r="K96" i="56"/>
  <c r="N102" i="69"/>
  <c r="L48" i="49"/>
  <c r="L48" i="46"/>
  <c r="L47" i="45"/>
  <c r="L47" i="46" s="1"/>
  <c r="I29" i="14"/>
  <c r="I29" i="17" s="1"/>
  <c r="I27" i="11"/>
  <c r="H3" i="25"/>
  <c r="K101" i="56"/>
  <c r="L335" i="70"/>
  <c r="L131" i="56"/>
  <c r="K335" i="65"/>
  <c r="K31" i="56"/>
  <c r="K388" i="68"/>
  <c r="K412" i="68" s="1"/>
  <c r="K413" i="68"/>
  <c r="L179" i="70"/>
  <c r="L178" i="70" s="1"/>
  <c r="L129" i="51"/>
  <c r="L128" i="48"/>
  <c r="L328" i="71"/>
  <c r="K255" i="70"/>
  <c r="K254" i="70" s="1"/>
  <c r="K128" i="52"/>
  <c r="L15" i="8"/>
  <c r="L16" i="12"/>
  <c r="K19" i="24"/>
  <c r="K19" i="27" s="1"/>
  <c r="K19" i="21"/>
  <c r="L20" i="23"/>
  <c r="L20" i="26" s="1"/>
  <c r="K27" i="18"/>
  <c r="J335" i="65"/>
  <c r="J417" i="68"/>
  <c r="J90" i="56"/>
  <c r="L174" i="68"/>
  <c r="L89" i="46"/>
  <c r="K67" i="71"/>
  <c r="K149" i="42"/>
  <c r="M159" i="64"/>
  <c r="M10" i="46"/>
  <c r="J22" i="23"/>
  <c r="J22" i="26" s="1"/>
  <c r="K31" i="25"/>
  <c r="K31" i="28" s="1"/>
  <c r="J152" i="70"/>
  <c r="J140" i="46"/>
  <c r="S150" i="69"/>
  <c r="S119" i="46"/>
  <c r="L291" i="68"/>
  <c r="L290" i="68" s="1"/>
  <c r="L85" i="51"/>
  <c r="K4" i="25"/>
  <c r="K4" i="28" s="1"/>
  <c r="L8" i="49"/>
  <c r="L8" i="46"/>
  <c r="L7" i="45"/>
  <c r="L7" i="46" s="1"/>
  <c r="K30" i="24"/>
  <c r="K30" i="27" s="1"/>
  <c r="K30" i="21"/>
  <c r="L141" i="66"/>
  <c r="L121" i="66"/>
  <c r="L140" i="66" s="1"/>
  <c r="L390" i="69"/>
  <c r="L389" i="69" s="1"/>
  <c r="L110" i="62"/>
  <c r="L109" i="59"/>
  <c r="L243" i="68"/>
  <c r="L242" i="68" s="1"/>
  <c r="L85" i="49"/>
  <c r="L86" i="52"/>
  <c r="K428" i="68"/>
  <c r="L67" i="49"/>
  <c r="L67" i="46"/>
  <c r="L66" i="45"/>
  <c r="L66" i="46" s="1"/>
  <c r="K419" i="68"/>
  <c r="S53" i="46"/>
  <c r="J24" i="21"/>
  <c r="K48" i="58"/>
  <c r="K47" i="54"/>
  <c r="N45" i="46"/>
  <c r="K147" i="59"/>
  <c r="K146" i="55"/>
  <c r="K147" i="56"/>
  <c r="K67" i="58"/>
  <c r="K66" i="54"/>
  <c r="M371" i="64"/>
  <c r="M10" i="56"/>
  <c r="L99" i="6"/>
  <c r="J152" i="66"/>
  <c r="J59" i="46"/>
  <c r="K355" i="72"/>
  <c r="K354" i="72" s="1"/>
  <c r="K165" i="61"/>
  <c r="K164" i="58"/>
  <c r="L324" i="71"/>
  <c r="L152" i="56"/>
  <c r="L337" i="65"/>
  <c r="L33" i="56"/>
  <c r="J79" i="64"/>
  <c r="J16" i="42"/>
  <c r="J160" i="64"/>
  <c r="J11" i="46"/>
  <c r="J336" i="70"/>
  <c r="J132" i="56"/>
  <c r="K144" i="65"/>
  <c r="K32" i="46"/>
  <c r="L144" i="70"/>
  <c r="L132" i="46"/>
  <c r="K68" i="72"/>
  <c r="K168" i="42"/>
  <c r="K336" i="65"/>
  <c r="K32" i="56"/>
  <c r="L179" i="67"/>
  <c r="L178" i="67" s="1"/>
  <c r="L67" i="51"/>
  <c r="L66" i="48"/>
  <c r="K66" i="52"/>
  <c r="K255" i="67"/>
  <c r="K254" i="67" s="1"/>
  <c r="L135" i="64"/>
  <c r="L156" i="64" s="1"/>
  <c r="L157" i="64"/>
  <c r="L88" i="56"/>
  <c r="I29" i="13"/>
  <c r="I29" i="16" s="1"/>
  <c r="I29" i="10"/>
  <c r="N6" i="13"/>
  <c r="N6" i="16" s="1"/>
  <c r="N6" i="10"/>
  <c r="L141" i="67"/>
  <c r="L121" i="67"/>
  <c r="L140" i="67" s="1"/>
  <c r="N138" i="66"/>
  <c r="K300" i="71"/>
  <c r="K318" i="71" s="1"/>
  <c r="K319" i="71"/>
  <c r="L8" i="51"/>
  <c r="L7" i="48"/>
  <c r="L199" i="64"/>
  <c r="L198" i="64" s="1"/>
  <c r="K29" i="59"/>
  <c r="K28" i="55"/>
  <c r="K29" i="56"/>
  <c r="L21" i="13"/>
  <c r="L21" i="16" s="1"/>
  <c r="L21" i="10"/>
  <c r="M18" i="25"/>
  <c r="M18" i="28" s="1"/>
  <c r="L29" i="49"/>
  <c r="L28" i="45"/>
  <c r="L28" i="46" s="1"/>
  <c r="L29" i="46"/>
  <c r="K7" i="52"/>
  <c r="K283" i="64"/>
  <c r="K282" i="64" s="1"/>
  <c r="L8" i="25"/>
  <c r="L8" i="28" s="1"/>
  <c r="J420" i="68"/>
  <c r="J93" i="56"/>
  <c r="L173" i="71"/>
  <c r="L172" i="71" s="1"/>
  <c r="L147" i="51"/>
  <c r="L146" i="48"/>
  <c r="J19" i="24"/>
  <c r="J19" i="27" s="1"/>
  <c r="K347" i="64"/>
  <c r="K368" i="64" s="1"/>
  <c r="K369" i="64"/>
  <c r="K70" i="72"/>
  <c r="K172" i="42"/>
  <c r="J148" i="72"/>
  <c r="J176" i="46"/>
  <c r="L16" i="10"/>
  <c r="L15" i="9"/>
  <c r="L16" i="13"/>
  <c r="M338" i="67"/>
  <c r="M72" i="56"/>
  <c r="L144" i="67"/>
  <c r="L70" i="46"/>
  <c r="K140" i="71"/>
  <c r="K150" i="46"/>
  <c r="K30" i="25"/>
  <c r="K30" i="28" s="1"/>
  <c r="S146" i="69"/>
  <c r="S115" i="46"/>
  <c r="T28" i="12"/>
  <c r="T28" i="15" s="1"/>
  <c r="T28" i="14"/>
  <c r="T28" i="17" s="1"/>
  <c r="L328" i="72"/>
  <c r="S19" i="12"/>
  <c r="S19" i="15" s="1"/>
  <c r="S17" i="7"/>
  <c r="K373" i="72"/>
  <c r="K372" i="72" s="1"/>
  <c r="K165" i="62"/>
  <c r="K164" i="59"/>
  <c r="K313" i="65"/>
  <c r="K332" i="65" s="1"/>
  <c r="K333" i="65"/>
  <c r="L121" i="65"/>
  <c r="L140" i="65" s="1"/>
  <c r="L141" i="65"/>
  <c r="K120" i="6"/>
  <c r="K136" i="6"/>
  <c r="K160" i="6"/>
  <c r="J24" i="25"/>
  <c r="J24" i="28" s="1"/>
  <c r="J26" i="24"/>
  <c r="J26" i="27" s="1"/>
  <c r="J26" i="21"/>
  <c r="K129" i="59"/>
  <c r="K129" i="56"/>
  <c r="K128" i="55"/>
  <c r="K76" i="64"/>
  <c r="L67" i="65"/>
  <c r="L31" i="42"/>
  <c r="L141" i="70"/>
  <c r="L121" i="70"/>
  <c r="L140" i="70" s="1"/>
  <c r="K147" i="58"/>
  <c r="K146" i="54"/>
  <c r="J336" i="65"/>
  <c r="J32" i="56"/>
  <c r="J81" i="68"/>
  <c r="J92" i="42"/>
  <c r="L143" i="70"/>
  <c r="L131" i="46"/>
  <c r="L321" i="71"/>
  <c r="L149" i="56"/>
  <c r="N335" i="69"/>
  <c r="N112" i="56"/>
  <c r="J187" i="68"/>
  <c r="J102" i="46"/>
  <c r="J179" i="68"/>
  <c r="J94" i="46"/>
  <c r="S176" i="68"/>
  <c r="S91" i="46"/>
  <c r="M68" i="67"/>
  <c r="M70" i="42"/>
  <c r="K322" i="72"/>
  <c r="K168" i="56"/>
  <c r="L69" i="70"/>
  <c r="L135" i="42"/>
  <c r="S338" i="69"/>
  <c r="S115" i="56"/>
  <c r="S146" i="67"/>
  <c r="S72" i="46"/>
  <c r="L129" i="49"/>
  <c r="L129" i="46"/>
  <c r="L128" i="45"/>
  <c r="L128" i="46" s="1"/>
  <c r="M5" i="24"/>
  <c r="M5" i="27" s="1"/>
  <c r="K8" i="59"/>
  <c r="K7" i="55"/>
  <c r="K8" i="56"/>
  <c r="M11" i="24"/>
  <c r="M11" i="27" s="1"/>
  <c r="K18" i="56"/>
  <c r="K29" i="58"/>
  <c r="K28" i="54"/>
  <c r="K255" i="66"/>
  <c r="K254" i="66" s="1"/>
  <c r="K47" i="52"/>
  <c r="J11" i="42"/>
  <c r="K333" i="70"/>
  <c r="K313" i="70"/>
  <c r="K332" i="70" s="1"/>
  <c r="L335" i="66" l="1"/>
  <c r="K85" i="56"/>
  <c r="K7" i="56"/>
  <c r="J415" i="68"/>
  <c r="J88" i="56"/>
  <c r="I344" i="70"/>
  <c r="J31" i="56"/>
  <c r="M11" i="21"/>
  <c r="L50" i="56"/>
  <c r="K128" i="56"/>
  <c r="M418" i="68"/>
  <c r="J27" i="11"/>
  <c r="J27" i="14" s="1"/>
  <c r="J27" i="17" s="1"/>
  <c r="K22" i="21"/>
  <c r="K66" i="56"/>
  <c r="N53" i="56"/>
  <c r="N338" i="66"/>
  <c r="I140" i="56"/>
  <c r="M91" i="56"/>
  <c r="K28" i="56"/>
  <c r="L15" i="10"/>
  <c r="L31" i="56"/>
  <c r="M342" i="67"/>
  <c r="L410" i="68"/>
  <c r="L9" i="21"/>
  <c r="M338" i="70"/>
  <c r="M134" i="56"/>
  <c r="M8" i="24"/>
  <c r="M8" i="27" s="1"/>
  <c r="N9" i="13"/>
  <c r="N9" i="16" s="1"/>
  <c r="N9" i="10"/>
  <c r="H3" i="28"/>
  <c r="L146" i="49"/>
  <c r="L147" i="52"/>
  <c r="L191" i="71"/>
  <c r="L190" i="71" s="1"/>
  <c r="K67" i="62"/>
  <c r="K66" i="59"/>
  <c r="K390" i="67"/>
  <c r="K389" i="67" s="1"/>
  <c r="L294" i="70"/>
  <c r="L326" i="64"/>
  <c r="L294" i="65"/>
  <c r="K28" i="58"/>
  <c r="K371" i="65"/>
  <c r="K370" i="65" s="1"/>
  <c r="K29" i="61"/>
  <c r="K129" i="62"/>
  <c r="K390" i="70"/>
  <c r="K389" i="70" s="1"/>
  <c r="K128" i="59"/>
  <c r="K390" i="65"/>
  <c r="K389" i="65" s="1"/>
  <c r="K29" i="62"/>
  <c r="K28" i="59"/>
  <c r="M7" i="24"/>
  <c r="M7" i="27" s="1"/>
  <c r="K409" i="72"/>
  <c r="K408" i="72" s="1"/>
  <c r="K164" i="61"/>
  <c r="K26" i="24"/>
  <c r="K26" i="27" s="1"/>
  <c r="K26" i="21"/>
  <c r="L220" i="64"/>
  <c r="L219" i="64" s="1"/>
  <c r="L8" i="52"/>
  <c r="L7" i="49"/>
  <c r="L18" i="24"/>
  <c r="L18" i="27" s="1"/>
  <c r="L18" i="21"/>
  <c r="K47" i="56"/>
  <c r="N7" i="21"/>
  <c r="L143" i="65"/>
  <c r="L31" i="46"/>
  <c r="J178" i="68"/>
  <c r="J93" i="46"/>
  <c r="N7" i="25"/>
  <c r="N7" i="28" s="1"/>
  <c r="N23" i="24"/>
  <c r="N23" i="27" s="1"/>
  <c r="N23" i="21"/>
  <c r="K24" i="24"/>
  <c r="K24" i="27" s="1"/>
  <c r="L447" i="69"/>
  <c r="L446" i="69" s="1"/>
  <c r="L109" i="62"/>
  <c r="K344" i="69"/>
  <c r="K121" i="56"/>
  <c r="L236" i="65"/>
  <c r="L235" i="65" s="1"/>
  <c r="L28" i="51"/>
  <c r="S337" i="69"/>
  <c r="S114" i="56"/>
  <c r="L282" i="72"/>
  <c r="L294" i="66"/>
  <c r="L69" i="72"/>
  <c r="L171" i="42"/>
  <c r="M68" i="70"/>
  <c r="M132" i="42"/>
  <c r="M330" i="65"/>
  <c r="M26" i="56"/>
  <c r="M6" i="23"/>
  <c r="M6" i="26" s="1"/>
  <c r="T11" i="12"/>
  <c r="T11" i="15" s="1"/>
  <c r="M69" i="69"/>
  <c r="M116" i="42"/>
  <c r="K22" i="25"/>
  <c r="K22" i="28" s="1"/>
  <c r="L336" i="65"/>
  <c r="L32" i="56"/>
  <c r="M144" i="66"/>
  <c r="M51" i="46"/>
  <c r="K7" i="59"/>
  <c r="K432" i="64"/>
  <c r="K431" i="64" s="1"/>
  <c r="K8" i="62"/>
  <c r="K19" i="25"/>
  <c r="K19" i="28" s="1"/>
  <c r="L86" i="59"/>
  <c r="L85" i="55"/>
  <c r="L86" i="56"/>
  <c r="K15" i="19"/>
  <c r="K15" i="21" s="1"/>
  <c r="K16" i="23"/>
  <c r="L198" i="65"/>
  <c r="L197" i="65" s="1"/>
  <c r="L29" i="52"/>
  <c r="L28" i="49"/>
  <c r="K146" i="56"/>
  <c r="L10" i="56"/>
  <c r="L428" i="69"/>
  <c r="L427" i="69" s="1"/>
  <c r="L109" i="61"/>
  <c r="J19" i="23"/>
  <c r="J19" i="26" s="1"/>
  <c r="L86" i="58"/>
  <c r="L85" i="54"/>
  <c r="K411" i="64"/>
  <c r="K410" i="64" s="1"/>
  <c r="K8" i="61"/>
  <c r="K7" i="58"/>
  <c r="K461" i="68"/>
  <c r="K460" i="68" s="1"/>
  <c r="K86" i="61"/>
  <c r="K85" i="58"/>
  <c r="K47" i="59"/>
  <c r="K48" i="62"/>
  <c r="K390" i="66"/>
  <c r="K389" i="66" s="1"/>
  <c r="S336" i="69"/>
  <c r="S113" i="56"/>
  <c r="L144" i="65"/>
  <c r="L32" i="46"/>
  <c r="K337" i="70"/>
  <c r="K133" i="56"/>
  <c r="K24" i="23"/>
  <c r="K24" i="26" s="1"/>
  <c r="K160" i="64"/>
  <c r="K11" i="46"/>
  <c r="S146" i="70"/>
  <c r="S134" i="46"/>
  <c r="M11" i="25"/>
  <c r="M11" i="28" s="1"/>
  <c r="L152" i="67"/>
  <c r="L78" i="46"/>
  <c r="L388" i="68"/>
  <c r="L412" i="68" s="1"/>
  <c r="L413" i="68"/>
  <c r="J22" i="24"/>
  <c r="J22" i="27" s="1"/>
  <c r="J22" i="21"/>
  <c r="L20" i="24"/>
  <c r="L20" i="27" s="1"/>
  <c r="L20" i="21"/>
  <c r="L227" i="71"/>
  <c r="L226" i="71" s="1"/>
  <c r="L146" i="51"/>
  <c r="M18" i="23"/>
  <c r="M18" i="26" s="1"/>
  <c r="K371" i="67"/>
  <c r="K370" i="67" s="1"/>
  <c r="K67" i="61"/>
  <c r="K66" i="58"/>
  <c r="K147" i="62"/>
  <c r="K146" i="59"/>
  <c r="K373" i="71"/>
  <c r="K372" i="71" s="1"/>
  <c r="L35" i="56"/>
  <c r="I27" i="14"/>
  <c r="I27" i="17" s="1"/>
  <c r="I3" i="11"/>
  <c r="L371" i="64"/>
  <c r="K16" i="27"/>
  <c r="K15" i="24"/>
  <c r="K15" i="27" s="1"/>
  <c r="L41" i="56"/>
  <c r="N57" i="56"/>
  <c r="M5" i="23"/>
  <c r="M5" i="26" s="1"/>
  <c r="J83" i="68"/>
  <c r="J96" i="42"/>
  <c r="K78" i="64"/>
  <c r="K15" i="42"/>
  <c r="S143" i="69"/>
  <c r="S112" i="46"/>
  <c r="K139" i="71"/>
  <c r="K149" i="46"/>
  <c r="M8" i="23"/>
  <c r="M8" i="26" s="1"/>
  <c r="K81" i="68"/>
  <c r="K92" i="42"/>
  <c r="L70" i="70"/>
  <c r="L136" i="42"/>
  <c r="K67" i="72"/>
  <c r="K167" i="42"/>
  <c r="J416" i="68"/>
  <c r="J89" i="56"/>
  <c r="T9" i="12"/>
  <c r="T9" i="15" s="1"/>
  <c r="L20" i="25"/>
  <c r="L20" i="28" s="1"/>
  <c r="M294" i="69"/>
  <c r="N5" i="46"/>
  <c r="L24" i="13"/>
  <c r="L24" i="16" s="1"/>
  <c r="L24" i="10"/>
  <c r="L335" i="65"/>
  <c r="L153" i="6"/>
  <c r="L129" i="6"/>
  <c r="K371" i="66"/>
  <c r="K370" i="66" s="1"/>
  <c r="K48" i="61"/>
  <c r="K47" i="58"/>
  <c r="M18" i="13"/>
  <c r="M18" i="16" s="1"/>
  <c r="M18" i="10"/>
  <c r="L339" i="65"/>
  <c r="K16" i="21"/>
  <c r="L345" i="65"/>
  <c r="N342" i="66"/>
  <c r="N26" i="46"/>
  <c r="L191" i="72"/>
  <c r="L190" i="72" s="1"/>
  <c r="L165" i="52"/>
  <c r="L164" i="49"/>
  <c r="M67" i="66"/>
  <c r="M50" i="42"/>
  <c r="K69" i="72"/>
  <c r="K171" i="42"/>
  <c r="L372" i="64"/>
  <c r="L11" i="56"/>
  <c r="M102" i="65"/>
  <c r="L198" i="70"/>
  <c r="L197" i="70" s="1"/>
  <c r="L129" i="52"/>
  <c r="L128" i="49"/>
  <c r="N154" i="64"/>
  <c r="J29" i="13"/>
  <c r="J29" i="16" s="1"/>
  <c r="J29" i="10"/>
  <c r="L128" i="51"/>
  <c r="L236" i="70"/>
  <c r="L235" i="70" s="1"/>
  <c r="M6" i="24"/>
  <c r="M6" i="27" s="1"/>
  <c r="N126" i="46"/>
  <c r="K334" i="65"/>
  <c r="K30" i="56"/>
  <c r="K129" i="61"/>
  <c r="K128" i="58"/>
  <c r="K371" i="70"/>
  <c r="K370" i="70" s="1"/>
  <c r="N138" i="65"/>
  <c r="M110" i="52"/>
  <c r="M109" i="49"/>
  <c r="M198" i="69"/>
  <c r="M197" i="69" s="1"/>
  <c r="L18" i="23"/>
  <c r="L18" i="26" s="1"/>
  <c r="L16" i="16"/>
  <c r="L15" i="13"/>
  <c r="L15" i="16" s="1"/>
  <c r="J78" i="64"/>
  <c r="J161" i="64"/>
  <c r="J12" i="46"/>
  <c r="L323" i="71"/>
  <c r="L151" i="56"/>
  <c r="K416" i="68"/>
  <c r="K89" i="56"/>
  <c r="J22" i="25"/>
  <c r="J22" i="28" s="1"/>
  <c r="N68" i="66"/>
  <c r="N51" i="42"/>
  <c r="M80" i="68"/>
  <c r="M89" i="42"/>
  <c r="M69" i="66"/>
  <c r="M54" i="42"/>
  <c r="L9" i="24"/>
  <c r="L9" i="27" s="1"/>
  <c r="L236" i="67"/>
  <c r="L235" i="67" s="1"/>
  <c r="L66" i="51"/>
  <c r="L198" i="67"/>
  <c r="L197" i="67" s="1"/>
  <c r="L67" i="52"/>
  <c r="L66" i="49"/>
  <c r="L15" i="12"/>
  <c r="L15" i="15" s="1"/>
  <c r="L16" i="15"/>
  <c r="N110" i="48"/>
  <c r="N109" i="44"/>
  <c r="N138" i="70"/>
  <c r="L227" i="72"/>
  <c r="L226" i="72" s="1"/>
  <c r="L164" i="51"/>
  <c r="L22" i="13"/>
  <c r="L22" i="16" s="1"/>
  <c r="L22" i="10"/>
  <c r="L36" i="56"/>
  <c r="L37" i="56"/>
  <c r="M67" i="67"/>
  <c r="M69" i="42"/>
  <c r="L294" i="67"/>
  <c r="M70" i="67"/>
  <c r="M74" i="42"/>
  <c r="L323" i="72"/>
  <c r="L169" i="56"/>
  <c r="K162" i="64"/>
  <c r="K13" i="46"/>
  <c r="M330" i="66"/>
  <c r="M7" i="23"/>
  <c r="M7" i="26" s="1"/>
  <c r="T10" i="12"/>
  <c r="T10" i="15" s="1"/>
  <c r="S68" i="69"/>
  <c r="S113" i="42"/>
  <c r="K82" i="68"/>
  <c r="K93" i="42"/>
  <c r="J84" i="68"/>
  <c r="J97" i="42"/>
  <c r="L324" i="72"/>
  <c r="L170" i="56"/>
  <c r="L282" i="71"/>
  <c r="J177" i="68"/>
  <c r="J92" i="46"/>
  <c r="L83" i="56"/>
  <c r="K355" i="71"/>
  <c r="K354" i="71" s="1"/>
  <c r="K147" i="61"/>
  <c r="K146" i="58"/>
  <c r="K11" i="42"/>
  <c r="K427" i="72"/>
  <c r="K426" i="72" s="1"/>
  <c r="K164" i="62"/>
  <c r="L262" i="64"/>
  <c r="L261" i="64" s="1"/>
  <c r="L7" i="51"/>
  <c r="L315" i="68"/>
  <c r="L314" i="68" s="1"/>
  <c r="L85" i="52"/>
  <c r="L48" i="52"/>
  <c r="L47" i="49"/>
  <c r="L198" i="66"/>
  <c r="L197" i="66" s="1"/>
  <c r="M76" i="56"/>
  <c r="K485" i="68"/>
  <c r="K484" i="68" s="1"/>
  <c r="K86" i="62"/>
  <c r="K85" i="59"/>
  <c r="L47" i="51"/>
  <c r="L236" i="66"/>
  <c r="L235" i="66" s="1"/>
  <c r="M109" i="51"/>
  <c r="M236" i="69"/>
  <c r="M235" i="69" s="1"/>
  <c r="N45" i="56"/>
  <c r="M18" i="21"/>
  <c r="L340" i="65"/>
  <c r="L341" i="65"/>
  <c r="L21" i="23"/>
  <c r="L21" i="26" s="1"/>
  <c r="M15" i="18"/>
  <c r="K102" i="56" l="1"/>
  <c r="J30" i="56"/>
  <c r="J334" i="65"/>
  <c r="L14" i="56"/>
  <c r="L375" i="64"/>
  <c r="L85" i="56"/>
  <c r="J3" i="11"/>
  <c r="J3" i="14" s="1"/>
  <c r="M6" i="21"/>
  <c r="I382" i="64"/>
  <c r="K429" i="68"/>
  <c r="L95" i="56"/>
  <c r="L419" i="68"/>
  <c r="J29" i="23"/>
  <c r="J29" i="26" s="1"/>
  <c r="L422" i="68"/>
  <c r="I21" i="56"/>
  <c r="L92" i="56"/>
  <c r="K24" i="21"/>
  <c r="J29" i="24"/>
  <c r="J29" i="27" s="1"/>
  <c r="L26" i="23"/>
  <c r="L26" i="26" s="1"/>
  <c r="L19" i="23"/>
  <c r="L19" i="26" s="1"/>
  <c r="S21" i="14"/>
  <c r="S21" i="17" s="1"/>
  <c r="L15" i="20"/>
  <c r="L16" i="24"/>
  <c r="M255" i="69"/>
  <c r="M254" i="69" s="1"/>
  <c r="M109" i="52"/>
  <c r="L8" i="59"/>
  <c r="L7" i="55"/>
  <c r="L8" i="56"/>
  <c r="L21" i="24"/>
  <c r="L21" i="27" s="1"/>
  <c r="L21" i="21"/>
  <c r="K428" i="66"/>
  <c r="K427" i="66" s="1"/>
  <c r="K47" i="61"/>
  <c r="K336" i="70"/>
  <c r="K132" i="56"/>
  <c r="S150" i="65"/>
  <c r="S38" i="46"/>
  <c r="K177" i="68"/>
  <c r="K92" i="46"/>
  <c r="M100" i="71"/>
  <c r="L82" i="68"/>
  <c r="L93" i="42"/>
  <c r="M145" i="70"/>
  <c r="M133" i="46"/>
  <c r="M100" i="72"/>
  <c r="S145" i="69"/>
  <c r="S114" i="46"/>
  <c r="M143" i="66"/>
  <c r="M50" i="46"/>
  <c r="L69" i="65"/>
  <c r="L35" i="42"/>
  <c r="L322" i="71"/>
  <c r="L150" i="56"/>
  <c r="S146" i="71"/>
  <c r="S156" i="46"/>
  <c r="M145" i="67"/>
  <c r="M71" i="46"/>
  <c r="L22" i="24"/>
  <c r="L22" i="27" s="1"/>
  <c r="L67" i="58"/>
  <c r="L66" i="54"/>
  <c r="T8" i="12"/>
  <c r="T8" i="15" s="1"/>
  <c r="T8" i="14"/>
  <c r="T8" i="17" s="1"/>
  <c r="N168" i="68"/>
  <c r="K66" i="61"/>
  <c r="K428" i="67"/>
  <c r="K427" i="67" s="1"/>
  <c r="K533" i="68"/>
  <c r="K532" i="68" s="1"/>
  <c r="K85" i="61"/>
  <c r="M64" i="56"/>
  <c r="K79" i="64"/>
  <c r="K16" i="42"/>
  <c r="L77" i="64"/>
  <c r="L12" i="42"/>
  <c r="S163" i="64"/>
  <c r="S14" i="46"/>
  <c r="N67" i="66"/>
  <c r="N50" i="42"/>
  <c r="L70" i="65"/>
  <c r="L36" i="42"/>
  <c r="S146" i="72"/>
  <c r="S174" i="46"/>
  <c r="L337" i="70"/>
  <c r="L133" i="56"/>
  <c r="L24" i="23"/>
  <c r="L24" i="26" s="1"/>
  <c r="M102" i="67"/>
  <c r="S184" i="68"/>
  <c r="S99" i="46"/>
  <c r="N70" i="66"/>
  <c r="N55" i="42"/>
  <c r="L68" i="71"/>
  <c r="L150" i="42"/>
  <c r="N145" i="66"/>
  <c r="N52" i="46"/>
  <c r="K557" i="68"/>
  <c r="K556" i="68" s="1"/>
  <c r="K85" i="62"/>
  <c r="J19" i="13"/>
  <c r="J19" i="16" s="1"/>
  <c r="J19" i="10"/>
  <c r="N110" i="49"/>
  <c r="N109" i="45"/>
  <c r="N109" i="46" s="1"/>
  <c r="N110" i="46"/>
  <c r="I29" i="23"/>
  <c r="I29" i="26" s="1"/>
  <c r="S24" i="14"/>
  <c r="S24" i="17" s="1"/>
  <c r="L347" i="64"/>
  <c r="L368" i="64" s="1"/>
  <c r="L369" i="64"/>
  <c r="L69" i="56"/>
  <c r="N23" i="23"/>
  <c r="N23" i="26" s="1"/>
  <c r="L24" i="24"/>
  <c r="L24" i="27" s="1"/>
  <c r="L255" i="65"/>
  <c r="L254" i="65" s="1"/>
  <c r="L28" i="52"/>
  <c r="L48" i="59"/>
  <c r="L47" i="55"/>
  <c r="L48" i="56"/>
  <c r="L29" i="58"/>
  <c r="L28" i="54"/>
  <c r="T6" i="12"/>
  <c r="T6" i="15" s="1"/>
  <c r="T6" i="14"/>
  <c r="T6" i="17" s="1"/>
  <c r="L9" i="23"/>
  <c r="L9" i="26" s="1"/>
  <c r="L18" i="25"/>
  <c r="L18" i="28" s="1"/>
  <c r="K495" i="64"/>
  <c r="K494" i="64" s="1"/>
  <c r="K7" i="62"/>
  <c r="M68" i="65"/>
  <c r="M32" i="42"/>
  <c r="S180" i="68"/>
  <c r="S95" i="46"/>
  <c r="K179" i="68"/>
  <c r="K94" i="46"/>
  <c r="S142" i="72"/>
  <c r="S170" i="46"/>
  <c r="L186" i="68"/>
  <c r="L101" i="46"/>
  <c r="K139" i="72"/>
  <c r="K167" i="46"/>
  <c r="L421" i="68"/>
  <c r="L94" i="56"/>
  <c r="L67" i="71"/>
  <c r="L149" i="42"/>
  <c r="L255" i="66"/>
  <c r="L254" i="66" s="1"/>
  <c r="L47" i="52"/>
  <c r="N121" i="69"/>
  <c r="N140" i="69" s="1"/>
  <c r="N141" i="69"/>
  <c r="M5" i="25"/>
  <c r="M5" i="28" s="1"/>
  <c r="L335" i="67"/>
  <c r="L147" i="59"/>
  <c r="L146" i="55"/>
  <c r="L147" i="56"/>
  <c r="K344" i="70"/>
  <c r="K140" i="56"/>
  <c r="K474" i="64"/>
  <c r="K473" i="64" s="1"/>
  <c r="K7" i="61"/>
  <c r="L485" i="68"/>
  <c r="L484" i="68" s="1"/>
  <c r="L85" i="59"/>
  <c r="L86" i="62"/>
  <c r="L313" i="66"/>
  <c r="L332" i="66" s="1"/>
  <c r="L333" i="66"/>
  <c r="J21" i="56"/>
  <c r="L67" i="59"/>
  <c r="L66" i="55"/>
  <c r="L66" i="56" s="1"/>
  <c r="L67" i="56"/>
  <c r="L245" i="71"/>
  <c r="L244" i="71" s="1"/>
  <c r="L146" i="52"/>
  <c r="S146" i="65"/>
  <c r="S34" i="46"/>
  <c r="M102" i="70"/>
  <c r="L17" i="18"/>
  <c r="M8" i="25"/>
  <c r="M8" i="28" s="1"/>
  <c r="S150" i="70"/>
  <c r="S138" i="46"/>
  <c r="M69" i="67"/>
  <c r="M73" i="42"/>
  <c r="K84" i="68"/>
  <c r="K97" i="42"/>
  <c r="O367" i="64"/>
  <c r="O6" i="56"/>
  <c r="M338" i="65"/>
  <c r="M34" i="56"/>
  <c r="L322" i="72"/>
  <c r="L168" i="56"/>
  <c r="L417" i="68"/>
  <c r="L90" i="56"/>
  <c r="L22" i="23"/>
  <c r="L22" i="26" s="1"/>
  <c r="M339" i="65"/>
  <c r="M35" i="56"/>
  <c r="K409" i="71"/>
  <c r="K408" i="71" s="1"/>
  <c r="K146" i="61"/>
  <c r="L255" i="67"/>
  <c r="L254" i="67" s="1"/>
  <c r="L66" i="52"/>
  <c r="T5" i="12"/>
  <c r="T5" i="15" s="1"/>
  <c r="T5" i="14"/>
  <c r="T5" i="17" s="1"/>
  <c r="L300" i="71"/>
  <c r="L318" i="71" s="1"/>
  <c r="L319" i="71"/>
  <c r="K428" i="65"/>
  <c r="K427" i="65" s="1"/>
  <c r="K28" i="61"/>
  <c r="J382" i="64"/>
  <c r="L333" i="67"/>
  <c r="L313" i="67"/>
  <c r="L332" i="67" s="1"/>
  <c r="L129" i="58"/>
  <c r="L128" i="54"/>
  <c r="K28" i="62"/>
  <c r="K447" i="65"/>
  <c r="K446" i="65" s="1"/>
  <c r="M114" i="64"/>
  <c r="M122" i="68"/>
  <c r="L169" i="64"/>
  <c r="L20" i="46"/>
  <c r="K141" i="72"/>
  <c r="K169" i="46"/>
  <c r="S167" i="64"/>
  <c r="S18" i="46"/>
  <c r="L69" i="71"/>
  <c r="L153" i="42"/>
  <c r="L68" i="72"/>
  <c r="L168" i="42"/>
  <c r="O341" i="69"/>
  <c r="O118" i="56"/>
  <c r="L19" i="24"/>
  <c r="L19" i="27" s="1"/>
  <c r="L147" i="58"/>
  <c r="L146" i="54"/>
  <c r="I29" i="24"/>
  <c r="I29" i="27" s="1"/>
  <c r="I29" i="21"/>
  <c r="N109" i="48"/>
  <c r="N110" i="51"/>
  <c r="N179" i="69"/>
  <c r="N178" i="69" s="1"/>
  <c r="K428" i="70"/>
  <c r="K427" i="70" s="1"/>
  <c r="K128" i="61"/>
  <c r="M29" i="48"/>
  <c r="M28" i="44"/>
  <c r="L120" i="6"/>
  <c r="L160" i="6"/>
  <c r="L136" i="6"/>
  <c r="L245" i="72"/>
  <c r="L244" i="72" s="1"/>
  <c r="L164" i="52"/>
  <c r="M110" i="58"/>
  <c r="M109" i="54"/>
  <c r="L29" i="59"/>
  <c r="L28" i="55"/>
  <c r="L29" i="56"/>
  <c r="L129" i="59"/>
  <c r="L128" i="55"/>
  <c r="L129" i="56"/>
  <c r="I3" i="14"/>
  <c r="L30" i="13"/>
  <c r="L30" i="16" s="1"/>
  <c r="L30" i="10"/>
  <c r="K447" i="66"/>
  <c r="K446" i="66" s="1"/>
  <c r="K47" i="62"/>
  <c r="K447" i="70"/>
  <c r="K446" i="70" s="1"/>
  <c r="K128" i="62"/>
  <c r="L16" i="21"/>
  <c r="S150" i="66"/>
  <c r="S57" i="46"/>
  <c r="M7" i="25"/>
  <c r="M7" i="28" s="1"/>
  <c r="S142" i="71"/>
  <c r="S152" i="46"/>
  <c r="M143" i="67"/>
  <c r="M69" i="46"/>
  <c r="M6" i="25"/>
  <c r="M6" i="28" s="1"/>
  <c r="L337" i="67"/>
  <c r="L71" i="56"/>
  <c r="L374" i="64"/>
  <c r="L13" i="56"/>
  <c r="O342" i="69"/>
  <c r="O119" i="56"/>
  <c r="M110" i="59"/>
  <c r="M109" i="55"/>
  <c r="M110" i="56"/>
  <c r="L165" i="59"/>
  <c r="L164" i="55"/>
  <c r="L165" i="56"/>
  <c r="L313" i="65"/>
  <c r="L332" i="65" s="1"/>
  <c r="L333" i="65"/>
  <c r="L313" i="70"/>
  <c r="L332" i="70" s="1"/>
  <c r="L333" i="70"/>
  <c r="K427" i="71"/>
  <c r="K426" i="71" s="1"/>
  <c r="K146" i="62"/>
  <c r="L461" i="68"/>
  <c r="L460" i="68" s="1"/>
  <c r="L86" i="61"/>
  <c r="L85" i="58"/>
  <c r="M330" i="67"/>
  <c r="M7" i="21"/>
  <c r="M9" i="24"/>
  <c r="M9" i="27" s="1"/>
  <c r="K447" i="67"/>
  <c r="K446" i="67" s="1"/>
  <c r="K66" i="62"/>
  <c r="M342" i="70"/>
  <c r="M138" i="56"/>
  <c r="M102" i="66"/>
  <c r="S150" i="67"/>
  <c r="S76" i="46"/>
  <c r="K161" i="64"/>
  <c r="K12" i="46"/>
  <c r="M83" i="56"/>
  <c r="M9" i="23"/>
  <c r="M9" i="26" s="1"/>
  <c r="N68" i="67"/>
  <c r="N70" i="42"/>
  <c r="M313" i="69"/>
  <c r="M332" i="69" s="1"/>
  <c r="M333" i="69"/>
  <c r="J15" i="42"/>
  <c r="L255" i="70"/>
  <c r="L254" i="70" s="1"/>
  <c r="L128" i="52"/>
  <c r="J19" i="25"/>
  <c r="J19" i="28" s="1"/>
  <c r="J17" i="22"/>
  <c r="L300" i="72"/>
  <c r="L318" i="72" s="1"/>
  <c r="L319" i="72"/>
  <c r="S23" i="14"/>
  <c r="S23" i="17" s="1"/>
  <c r="N83" i="46"/>
  <c r="M45" i="56"/>
  <c r="K15" i="23"/>
  <c r="K15" i="26" s="1"/>
  <c r="K16" i="26"/>
  <c r="L48" i="58"/>
  <c r="L47" i="54"/>
  <c r="L165" i="58"/>
  <c r="L164" i="54"/>
  <c r="L7" i="52"/>
  <c r="L283" i="64"/>
  <c r="L282" i="64" s="1"/>
  <c r="L8" i="58"/>
  <c r="L7" i="54"/>
  <c r="M8" i="21"/>
  <c r="L21" i="25"/>
  <c r="L21" i="28" s="1"/>
  <c r="L47" i="56" l="1"/>
  <c r="O108" i="56"/>
  <c r="L19" i="21"/>
  <c r="J29" i="21"/>
  <c r="L24" i="21"/>
  <c r="J29" i="25"/>
  <c r="J29" i="28" s="1"/>
  <c r="L28" i="56"/>
  <c r="M109" i="56"/>
  <c r="J59" i="56"/>
  <c r="L19" i="25"/>
  <c r="L19" i="28" s="1"/>
  <c r="J344" i="66"/>
  <c r="N67" i="69"/>
  <c r="N112" i="42"/>
  <c r="M323" i="71"/>
  <c r="M151" i="56"/>
  <c r="L426" i="68"/>
  <c r="L99" i="56"/>
  <c r="O326" i="64"/>
  <c r="L22" i="25"/>
  <c r="L22" i="28" s="1"/>
  <c r="M328" i="71"/>
  <c r="M156" i="56"/>
  <c r="M340" i="65"/>
  <c r="M36" i="56"/>
  <c r="O5" i="13"/>
  <c r="O5" i="16" s="1"/>
  <c r="O5" i="10"/>
  <c r="L132" i="56"/>
  <c r="L24" i="25"/>
  <c r="L24" i="28" s="1"/>
  <c r="S20" i="14"/>
  <c r="S20" i="17" s="1"/>
  <c r="L533" i="68"/>
  <c r="L532" i="68" s="1"/>
  <c r="L85" i="61"/>
  <c r="L128" i="56"/>
  <c r="J40" i="56"/>
  <c r="N342" i="69"/>
  <c r="N8" i="24"/>
  <c r="N8" i="27" s="1"/>
  <c r="M129" i="48"/>
  <c r="M128" i="44"/>
  <c r="K19" i="13"/>
  <c r="K19" i="16" s="1"/>
  <c r="K19" i="10"/>
  <c r="L31" i="13"/>
  <c r="L31" i="16" s="1"/>
  <c r="L31" i="10"/>
  <c r="L30" i="56"/>
  <c r="M9" i="21"/>
  <c r="K24" i="25"/>
  <c r="K24" i="28" s="1"/>
  <c r="K17" i="22"/>
  <c r="K178" i="68"/>
  <c r="K93" i="46"/>
  <c r="M322" i="71"/>
  <c r="M150" i="56"/>
  <c r="M9" i="25"/>
  <c r="M9" i="28" s="1"/>
  <c r="L12" i="56"/>
  <c r="S144" i="69"/>
  <c r="S113" i="46"/>
  <c r="L420" i="68"/>
  <c r="L93" i="56"/>
  <c r="N143" i="66"/>
  <c r="N50" i="46"/>
  <c r="L371" i="66"/>
  <c r="L370" i="66" s="1"/>
  <c r="L47" i="58"/>
  <c r="L48" i="61"/>
  <c r="L128" i="59"/>
  <c r="L129" i="62"/>
  <c r="L390" i="70"/>
  <c r="L389" i="70" s="1"/>
  <c r="L355" i="71"/>
  <c r="L354" i="71" s="1"/>
  <c r="L147" i="61"/>
  <c r="L146" i="58"/>
  <c r="M86" i="48"/>
  <c r="M85" i="44"/>
  <c r="N23" i="25"/>
  <c r="N23" i="28" s="1"/>
  <c r="J344" i="65"/>
  <c r="L334" i="65"/>
  <c r="L22" i="21"/>
  <c r="L7" i="56"/>
  <c r="L16" i="27"/>
  <c r="L15" i="24"/>
  <c r="L15" i="27" s="1"/>
  <c r="M144" i="70"/>
  <c r="M132" i="46"/>
  <c r="N338" i="67"/>
  <c r="N72" i="56"/>
  <c r="M69" i="72"/>
  <c r="M171" i="42"/>
  <c r="M337" i="66"/>
  <c r="M52" i="56"/>
  <c r="L139" i="71"/>
  <c r="L149" i="46"/>
  <c r="M175" i="68"/>
  <c r="M90" i="46"/>
  <c r="L416" i="68"/>
  <c r="L89" i="56"/>
  <c r="L76" i="64"/>
  <c r="N69" i="69"/>
  <c r="N116" i="42"/>
  <c r="M328" i="72"/>
  <c r="M174" i="56"/>
  <c r="O340" i="69"/>
  <c r="O117" i="56"/>
  <c r="O8" i="13"/>
  <c r="O8" i="16" s="1"/>
  <c r="O8" i="10"/>
  <c r="L164" i="56"/>
  <c r="S19" i="14"/>
  <c r="S19" i="17" s="1"/>
  <c r="S17" i="11"/>
  <c r="S22" i="14"/>
  <c r="S22" i="17" s="1"/>
  <c r="M38" i="56"/>
  <c r="L146" i="56"/>
  <c r="L29" i="61"/>
  <c r="L371" i="65"/>
  <c r="L370" i="65" s="1"/>
  <c r="L28" i="58"/>
  <c r="L47" i="59"/>
  <c r="L390" i="66"/>
  <c r="L389" i="66" s="1"/>
  <c r="L48" i="62"/>
  <c r="L66" i="58"/>
  <c r="L67" i="61"/>
  <c r="L371" i="67"/>
  <c r="L370" i="67" s="1"/>
  <c r="L432" i="64"/>
  <c r="L431" i="64" s="1"/>
  <c r="L8" i="62"/>
  <c r="L7" i="59"/>
  <c r="N418" i="68"/>
  <c r="N91" i="56"/>
  <c r="M67" i="70"/>
  <c r="M131" i="42"/>
  <c r="O294" i="69"/>
  <c r="N144" i="66"/>
  <c r="N51" i="46"/>
  <c r="M144" i="67"/>
  <c r="M70" i="46"/>
  <c r="M79" i="68"/>
  <c r="M88" i="42"/>
  <c r="M70" i="72"/>
  <c r="M172" i="42"/>
  <c r="L336" i="67"/>
  <c r="L70" i="56"/>
  <c r="L83" i="68"/>
  <c r="L96" i="42"/>
  <c r="L79" i="64"/>
  <c r="L16" i="42"/>
  <c r="L411" i="64"/>
  <c r="L410" i="64" s="1"/>
  <c r="L8" i="61"/>
  <c r="L7" i="58"/>
  <c r="L164" i="58"/>
  <c r="L165" i="61"/>
  <c r="L355" i="72"/>
  <c r="L354" i="72" s="1"/>
  <c r="L336" i="70"/>
  <c r="M48" i="48"/>
  <c r="M47" i="44"/>
  <c r="L373" i="72"/>
  <c r="L372" i="72" s="1"/>
  <c r="L165" i="62"/>
  <c r="L164" i="59"/>
  <c r="N10" i="24"/>
  <c r="N10" i="27" s="1"/>
  <c r="L28" i="13"/>
  <c r="L28" i="16" s="1"/>
  <c r="L28" i="10"/>
  <c r="M342" i="65"/>
  <c r="S23" i="10"/>
  <c r="S23" i="13"/>
  <c r="S23" i="16" s="1"/>
  <c r="L373" i="71"/>
  <c r="L372" i="71" s="1"/>
  <c r="L147" i="62"/>
  <c r="L146" i="59"/>
  <c r="M147" i="48"/>
  <c r="M146" i="44"/>
  <c r="L9" i="25"/>
  <c r="L9" i="28" s="1"/>
  <c r="L4" i="22"/>
  <c r="M321" i="72"/>
  <c r="M167" i="56"/>
  <c r="K140" i="72"/>
  <c r="K168" i="46"/>
  <c r="M69" i="70"/>
  <c r="M135" i="42"/>
  <c r="L379" i="64"/>
  <c r="L18" i="56"/>
  <c r="L141" i="71"/>
  <c r="L151" i="46"/>
  <c r="M67" i="65"/>
  <c r="M31" i="42"/>
  <c r="N294" i="69"/>
  <c r="O331" i="69"/>
  <c r="I29" i="25"/>
  <c r="I29" i="28" s="1"/>
  <c r="I27" i="22"/>
  <c r="L15" i="19"/>
  <c r="L15" i="21" s="1"/>
  <c r="L16" i="23"/>
  <c r="M141" i="65"/>
  <c r="M121" i="65"/>
  <c r="M140" i="65" s="1"/>
  <c r="M8" i="48"/>
  <c r="M7" i="44"/>
  <c r="O9" i="13"/>
  <c r="O9" i="16" s="1"/>
  <c r="O9" i="10"/>
  <c r="L371" i="70"/>
  <c r="L370" i="70" s="1"/>
  <c r="L129" i="61"/>
  <c r="L128" i="58"/>
  <c r="L557" i="68"/>
  <c r="L556" i="68" s="1"/>
  <c r="L85" i="62"/>
  <c r="O6" i="13"/>
  <c r="O6" i="16" s="1"/>
  <c r="O6" i="10"/>
  <c r="M67" i="48"/>
  <c r="M66" i="44"/>
  <c r="N109" i="51"/>
  <c r="N236" i="69"/>
  <c r="N235" i="69" s="1"/>
  <c r="M29" i="49"/>
  <c r="M28" i="45"/>
  <c r="M28" i="46" s="1"/>
  <c r="M29" i="46"/>
  <c r="N330" i="67"/>
  <c r="N64" i="56"/>
  <c r="N8" i="23"/>
  <c r="N8" i="26" s="1"/>
  <c r="K83" i="68"/>
  <c r="N338" i="70"/>
  <c r="N134" i="56"/>
  <c r="N330" i="69"/>
  <c r="N107" i="56"/>
  <c r="N10" i="23"/>
  <c r="N10" i="26" s="1"/>
  <c r="L330" i="72"/>
  <c r="L176" i="56"/>
  <c r="L141" i="72"/>
  <c r="L169" i="46"/>
  <c r="J17" i="25"/>
  <c r="J17" i="28" s="1"/>
  <c r="M390" i="69"/>
  <c r="M389" i="69" s="1"/>
  <c r="M110" i="62"/>
  <c r="M109" i="59"/>
  <c r="N119" i="56"/>
  <c r="U4" i="11"/>
  <c r="L29" i="62"/>
  <c r="L390" i="65"/>
  <c r="L389" i="65" s="1"/>
  <c r="L28" i="59"/>
  <c r="M110" i="61"/>
  <c r="M371" i="69"/>
  <c r="M370" i="69" s="1"/>
  <c r="M109" i="58"/>
  <c r="L390" i="67"/>
  <c r="L389" i="67" s="1"/>
  <c r="L67" i="62"/>
  <c r="L66" i="59"/>
  <c r="J3" i="17"/>
  <c r="N198" i="69"/>
  <c r="N197" i="69" s="1"/>
  <c r="N109" i="49"/>
  <c r="N110" i="52"/>
  <c r="L373" i="64"/>
  <c r="M179" i="65"/>
  <c r="M178" i="65" s="1"/>
  <c r="M28" i="48"/>
  <c r="M29" i="51"/>
  <c r="L179" i="68"/>
  <c r="L94" i="46"/>
  <c r="M341" i="65"/>
  <c r="M37" i="56"/>
  <c r="L162" i="64"/>
  <c r="L13" i="46"/>
  <c r="M70" i="65"/>
  <c r="M36" i="42"/>
  <c r="M145" i="65"/>
  <c r="M33" i="46"/>
  <c r="M21" i="13"/>
  <c r="M21" i="16" s="1"/>
  <c r="M21" i="10"/>
  <c r="I3" i="17"/>
  <c r="O10" i="13"/>
  <c r="O10" i="16" s="1"/>
  <c r="O10" i="10"/>
  <c r="S26" i="13"/>
  <c r="S26" i="16" s="1"/>
  <c r="S26" i="10"/>
  <c r="M410" i="68"/>
  <c r="M20" i="13"/>
  <c r="M20" i="16" s="1"/>
  <c r="M20" i="10"/>
  <c r="M165" i="48"/>
  <c r="M164" i="44"/>
  <c r="J27" i="22" l="1"/>
  <c r="M4" i="22"/>
  <c r="N50" i="56"/>
  <c r="N342" i="67"/>
  <c r="N335" i="66"/>
  <c r="L330" i="71"/>
  <c r="L158" i="56"/>
  <c r="N76" i="56"/>
  <c r="N68" i="70"/>
  <c r="N132" i="42"/>
  <c r="M173" i="68"/>
  <c r="M88" i="46"/>
  <c r="L140" i="71"/>
  <c r="L150" i="46"/>
  <c r="N26" i="56"/>
  <c r="N6" i="23"/>
  <c r="N6" i="26" s="1"/>
  <c r="N366" i="64"/>
  <c r="N5" i="21"/>
  <c r="N145" i="67"/>
  <c r="N71" i="46"/>
  <c r="L178" i="68"/>
  <c r="L93" i="46"/>
  <c r="L447" i="65"/>
  <c r="L446" i="65" s="1"/>
  <c r="L28" i="62"/>
  <c r="O107" i="46"/>
  <c r="O347" i="64"/>
  <c r="O368" i="64" s="1"/>
  <c r="O369" i="64"/>
  <c r="T7" i="12"/>
  <c r="T7" i="15" s="1"/>
  <c r="T7" i="14"/>
  <c r="T7" i="17" s="1"/>
  <c r="T14" i="7"/>
  <c r="T4" i="7"/>
  <c r="O8" i="58"/>
  <c r="O7" i="54"/>
  <c r="M121" i="67"/>
  <c r="M140" i="67" s="1"/>
  <c r="M141" i="67"/>
  <c r="M121" i="66"/>
  <c r="M140" i="66" s="1"/>
  <c r="M141" i="66"/>
  <c r="M143" i="70"/>
  <c r="M131" i="46"/>
  <c r="L67" i="72"/>
  <c r="L167" i="42"/>
  <c r="L447" i="66"/>
  <c r="L446" i="66" s="1"/>
  <c r="L47" i="62"/>
  <c r="L447" i="70"/>
  <c r="L446" i="70" s="1"/>
  <c r="L128" i="62"/>
  <c r="M324" i="72"/>
  <c r="M170" i="56"/>
  <c r="N67" i="65"/>
  <c r="N31" i="42"/>
  <c r="O23" i="23"/>
  <c r="O23" i="26" s="1"/>
  <c r="M294" i="65"/>
  <c r="N294" i="66"/>
  <c r="M165" i="51"/>
  <c r="M173" i="72"/>
  <c r="M172" i="72" s="1"/>
  <c r="M164" i="48"/>
  <c r="O14" i="18"/>
  <c r="O4" i="18"/>
  <c r="O3" i="18" s="1"/>
  <c r="N5" i="56"/>
  <c r="M147" i="49"/>
  <c r="M146" i="45"/>
  <c r="M146" i="46" s="1"/>
  <c r="M147" i="46"/>
  <c r="O333" i="69"/>
  <c r="O313" i="69"/>
  <c r="O332" i="69" s="1"/>
  <c r="L428" i="67"/>
  <c r="L427" i="67" s="1"/>
  <c r="L66" i="61"/>
  <c r="N138" i="56"/>
  <c r="M8" i="49"/>
  <c r="M7" i="45"/>
  <c r="M7" i="46" s="1"/>
  <c r="M8" i="46"/>
  <c r="O83" i="46"/>
  <c r="M70" i="70"/>
  <c r="M136" i="42"/>
  <c r="M15" i="9"/>
  <c r="M16" i="10"/>
  <c r="M16" i="13"/>
  <c r="N69" i="66"/>
  <c r="N54" i="42"/>
  <c r="M179" i="70"/>
  <c r="M178" i="70" s="1"/>
  <c r="M128" i="48"/>
  <c r="M129" i="51"/>
  <c r="L78" i="64"/>
  <c r="L15" i="42"/>
  <c r="M70" i="71"/>
  <c r="M154" i="42"/>
  <c r="N126" i="56"/>
  <c r="N11" i="23"/>
  <c r="N11" i="26" s="1"/>
  <c r="M174" i="68"/>
  <c r="M89" i="46"/>
  <c r="N337" i="66"/>
  <c r="N52" i="56"/>
  <c r="M118" i="71"/>
  <c r="M136" i="71" s="1"/>
  <c r="M137" i="71"/>
  <c r="M66" i="48"/>
  <c r="M67" i="51"/>
  <c r="M179" i="67"/>
  <c r="M178" i="67" s="1"/>
  <c r="I27" i="25"/>
  <c r="I27" i="28" s="1"/>
  <c r="I3" i="22"/>
  <c r="L4" i="25"/>
  <c r="L4" i="28" s="1"/>
  <c r="M173" i="71"/>
  <c r="M172" i="71" s="1"/>
  <c r="M146" i="48"/>
  <c r="M147" i="51"/>
  <c r="L427" i="72"/>
  <c r="L426" i="72" s="1"/>
  <c r="L164" i="62"/>
  <c r="L7" i="61"/>
  <c r="L474" i="64"/>
  <c r="L473" i="64" s="1"/>
  <c r="L30" i="24"/>
  <c r="L30" i="27" s="1"/>
  <c r="L495" i="64"/>
  <c r="L494" i="64" s="1"/>
  <c r="L7" i="62"/>
  <c r="L428" i="66"/>
  <c r="L427" i="66" s="1"/>
  <c r="L47" i="61"/>
  <c r="N342" i="70"/>
  <c r="M135" i="64"/>
  <c r="M156" i="64" s="1"/>
  <c r="M157" i="64"/>
  <c r="O168" i="68"/>
  <c r="N330" i="65"/>
  <c r="O110" i="58"/>
  <c r="O109" i="54"/>
  <c r="O138" i="69"/>
  <c r="N8" i="25"/>
  <c r="N8" i="28" s="1"/>
  <c r="M68" i="72"/>
  <c r="M168" i="42"/>
  <c r="N75" i="64"/>
  <c r="N10" i="42"/>
  <c r="L160" i="64"/>
  <c r="L11" i="46"/>
  <c r="M143" i="65"/>
  <c r="M31" i="46"/>
  <c r="O102" i="69"/>
  <c r="L447" i="67"/>
  <c r="L446" i="67" s="1"/>
  <c r="L66" i="62"/>
  <c r="N20" i="24"/>
  <c r="N20" i="27" s="1"/>
  <c r="N11" i="24"/>
  <c r="N11" i="27" s="1"/>
  <c r="M86" i="49"/>
  <c r="M85" i="45"/>
  <c r="M85" i="46" s="1"/>
  <c r="M86" i="46"/>
  <c r="M165" i="49"/>
  <c r="M164" i="45"/>
  <c r="M164" i="46" s="1"/>
  <c r="M165" i="46"/>
  <c r="M219" i="68"/>
  <c r="M218" i="68" s="1"/>
  <c r="M85" i="48"/>
  <c r="M86" i="51"/>
  <c r="N20" i="23"/>
  <c r="N20" i="26" s="1"/>
  <c r="O5" i="24"/>
  <c r="O5" i="27" s="1"/>
  <c r="N8" i="21"/>
  <c r="K152" i="70"/>
  <c r="K140" i="46"/>
  <c r="M4" i="25"/>
  <c r="M4" i="28" s="1"/>
  <c r="N5" i="24"/>
  <c r="N5" i="27" s="1"/>
  <c r="N10" i="25"/>
  <c r="N10" i="28" s="1"/>
  <c r="N80" i="68"/>
  <c r="N89" i="42"/>
  <c r="N338" i="65"/>
  <c r="N34" i="56"/>
  <c r="O323" i="64"/>
  <c r="O4" i="54"/>
  <c r="L81" i="68"/>
  <c r="L92" i="42"/>
  <c r="L140" i="72"/>
  <c r="L168" i="46"/>
  <c r="M20" i="23"/>
  <c r="M20" i="26" s="1"/>
  <c r="P70" i="69"/>
  <c r="P117" i="42"/>
  <c r="M236" i="65"/>
  <c r="M235" i="65" s="1"/>
  <c r="M28" i="51"/>
  <c r="M428" i="69"/>
  <c r="M427" i="69" s="1"/>
  <c r="M109" i="61"/>
  <c r="L427" i="71"/>
  <c r="L426" i="71" s="1"/>
  <c r="L146" i="62"/>
  <c r="M146" i="68"/>
  <c r="M170" i="68" s="1"/>
  <c r="M171" i="68"/>
  <c r="N110" i="59"/>
  <c r="N109" i="55"/>
  <c r="N110" i="56"/>
  <c r="M118" i="72"/>
  <c r="M136" i="72" s="1"/>
  <c r="M137" i="72"/>
  <c r="L409" i="71"/>
  <c r="L408" i="71" s="1"/>
  <c r="L146" i="61"/>
  <c r="O4" i="55"/>
  <c r="O64" i="46"/>
  <c r="O26" i="46"/>
  <c r="M323" i="72"/>
  <c r="M169" i="56"/>
  <c r="L31" i="23"/>
  <c r="L31" i="26" s="1"/>
  <c r="O110" i="59"/>
  <c r="O109" i="55"/>
  <c r="O110" i="56"/>
  <c r="M336" i="66"/>
  <c r="M51" i="56"/>
  <c r="M68" i="71"/>
  <c r="M150" i="42"/>
  <c r="L30" i="25"/>
  <c r="L30" i="28" s="1"/>
  <c r="L161" i="64"/>
  <c r="L12" i="46"/>
  <c r="N70" i="69"/>
  <c r="N117" i="42"/>
  <c r="M99" i="6"/>
  <c r="M129" i="49"/>
  <c r="M128" i="45"/>
  <c r="M128" i="46" s="1"/>
  <c r="M129" i="46"/>
  <c r="M198" i="65"/>
  <c r="M197" i="65" s="1"/>
  <c r="M29" i="52"/>
  <c r="M28" i="49"/>
  <c r="M8" i="51"/>
  <c r="M7" i="48"/>
  <c r="M199" i="64"/>
  <c r="M198" i="64" s="1"/>
  <c r="N110" i="58"/>
  <c r="N109" i="54"/>
  <c r="N10" i="21"/>
  <c r="L409" i="72"/>
  <c r="L408" i="72" s="1"/>
  <c r="L164" i="61"/>
  <c r="L28" i="61"/>
  <c r="L428" i="65"/>
  <c r="L427" i="65" s="1"/>
  <c r="S17" i="14"/>
  <c r="S17" i="17" s="1"/>
  <c r="N313" i="69"/>
  <c r="N332" i="69" s="1"/>
  <c r="N333" i="69"/>
  <c r="L11" i="42"/>
  <c r="N20" i="13"/>
  <c r="N20" i="16" s="1"/>
  <c r="N20" i="10"/>
  <c r="O344" i="64"/>
  <c r="O138" i="67"/>
  <c r="K17" i="25"/>
  <c r="K17" i="28" s="1"/>
  <c r="O138" i="65"/>
  <c r="M144" i="65"/>
  <c r="M32" i="46"/>
  <c r="L344" i="67"/>
  <c r="L78" i="56"/>
  <c r="L30" i="23"/>
  <c r="L30" i="26" s="1"/>
  <c r="M324" i="71"/>
  <c r="M152" i="56"/>
  <c r="O428" i="64"/>
  <c r="O4" i="59"/>
  <c r="O491" i="64"/>
  <c r="O4" i="62"/>
  <c r="M321" i="71"/>
  <c r="M149" i="56"/>
  <c r="L84" i="68"/>
  <c r="L97" i="42"/>
  <c r="N68" i="65"/>
  <c r="N32" i="42"/>
  <c r="O70" i="69"/>
  <c r="O117" i="42"/>
  <c r="M15" i="8"/>
  <c r="M16" i="12"/>
  <c r="M141" i="70"/>
  <c r="M121" i="70"/>
  <c r="M140" i="70" s="1"/>
  <c r="N109" i="52"/>
  <c r="N255" i="69"/>
  <c r="N254" i="69" s="1"/>
  <c r="M109" i="62"/>
  <c r="M447" i="69"/>
  <c r="M446" i="69" s="1"/>
  <c r="N6" i="24"/>
  <c r="N6" i="27" s="1"/>
  <c r="K96" i="42"/>
  <c r="L428" i="70"/>
  <c r="L427" i="70" s="1"/>
  <c r="L128" i="61"/>
  <c r="L16" i="26"/>
  <c r="L15" i="23"/>
  <c r="L15" i="26" s="1"/>
  <c r="L26" i="24"/>
  <c r="L26" i="27" s="1"/>
  <c r="L26" i="21"/>
  <c r="M179" i="66"/>
  <c r="M178" i="66" s="1"/>
  <c r="M47" i="48"/>
  <c r="M48" i="51"/>
  <c r="O8" i="59"/>
  <c r="O7" i="55"/>
  <c r="O8" i="56"/>
  <c r="M67" i="49"/>
  <c r="M66" i="45"/>
  <c r="M66" i="46" s="1"/>
  <c r="M67" i="46"/>
  <c r="M48" i="49"/>
  <c r="M47" i="45"/>
  <c r="M47" i="46" s="1"/>
  <c r="M48" i="46"/>
  <c r="L17" i="22"/>
  <c r="L17" i="25" s="1"/>
  <c r="L17" i="28" s="1"/>
  <c r="N20" i="25"/>
  <c r="N20" i="28" s="1"/>
  <c r="M21" i="23"/>
  <c r="M21" i="26" s="1"/>
  <c r="N15" i="18"/>
  <c r="N342" i="65" l="1"/>
  <c r="J27" i="25"/>
  <c r="J27" i="28" s="1"/>
  <c r="J3" i="22"/>
  <c r="N6" i="21"/>
  <c r="O5" i="56"/>
  <c r="O366" i="64"/>
  <c r="M335" i="67"/>
  <c r="O116" i="56"/>
  <c r="L20" i="56"/>
  <c r="M69" i="56"/>
  <c r="N38" i="56"/>
  <c r="M50" i="56"/>
  <c r="N11" i="21"/>
  <c r="N324" i="71"/>
  <c r="N152" i="56"/>
  <c r="N159" i="64"/>
  <c r="N10" i="46"/>
  <c r="N100" i="72"/>
  <c r="M69" i="71"/>
  <c r="M153" i="42"/>
  <c r="M82" i="68"/>
  <c r="M93" i="42"/>
  <c r="O7" i="13"/>
  <c r="O7" i="16" s="1"/>
  <c r="O7" i="10"/>
  <c r="N321" i="72"/>
  <c r="N167" i="56"/>
  <c r="N70" i="67"/>
  <c r="N74" i="42"/>
  <c r="N341" i="65"/>
  <c r="N37" i="56"/>
  <c r="L28" i="23"/>
  <c r="L28" i="26" s="1"/>
  <c r="O390" i="69"/>
  <c r="O389" i="69" s="1"/>
  <c r="O110" i="62"/>
  <c r="O109" i="59"/>
  <c r="O4" i="56"/>
  <c r="O5" i="23"/>
  <c r="O5" i="26" s="1"/>
  <c r="M92" i="56"/>
  <c r="M28" i="24"/>
  <c r="M28" i="27" s="1"/>
  <c r="M243" i="68"/>
  <c r="M242" i="68" s="1"/>
  <c r="M86" i="52"/>
  <c r="M85" i="49"/>
  <c r="L381" i="64"/>
  <c r="M227" i="71"/>
  <c r="M226" i="71" s="1"/>
  <c r="M146" i="51"/>
  <c r="M335" i="66"/>
  <c r="O5" i="46"/>
  <c r="N145" i="65"/>
  <c r="N33" i="46"/>
  <c r="N143" i="65"/>
  <c r="N31" i="46"/>
  <c r="M313" i="65"/>
  <c r="M332" i="65" s="1"/>
  <c r="M333" i="65"/>
  <c r="N70" i="72"/>
  <c r="N172" i="42"/>
  <c r="O371" i="64"/>
  <c r="O10" i="56"/>
  <c r="M421" i="68"/>
  <c r="M94" i="56"/>
  <c r="M20" i="25"/>
  <c r="M20" i="28" s="1"/>
  <c r="M141" i="71"/>
  <c r="M151" i="46"/>
  <c r="N11" i="25"/>
  <c r="N11" i="28" s="1"/>
  <c r="O23" i="25"/>
  <c r="O23" i="28" s="1"/>
  <c r="N175" i="68"/>
  <c r="N90" i="46"/>
  <c r="N340" i="65"/>
  <c r="N36" i="56"/>
  <c r="L139" i="72"/>
  <c r="L167" i="46"/>
  <c r="M262" i="64"/>
  <c r="M261" i="64" s="1"/>
  <c r="M7" i="51"/>
  <c r="M419" i="68"/>
  <c r="O154" i="64"/>
  <c r="M14" i="56"/>
  <c r="L31" i="24"/>
  <c r="L31" i="27" s="1"/>
  <c r="L31" i="21"/>
  <c r="P8" i="13"/>
  <c r="P8" i="16" s="1"/>
  <c r="P8" i="10"/>
  <c r="N48" i="59"/>
  <c r="N47" i="55"/>
  <c r="N48" i="56"/>
  <c r="M77" i="64"/>
  <c r="M12" i="42"/>
  <c r="M69" i="65"/>
  <c r="M35" i="42"/>
  <c r="N70" i="70"/>
  <c r="N136" i="42"/>
  <c r="N114" i="64"/>
  <c r="N410" i="68"/>
  <c r="N83" i="56"/>
  <c r="N9" i="23"/>
  <c r="N9" i="26" s="1"/>
  <c r="K148" i="71"/>
  <c r="K158" i="46"/>
  <c r="M141" i="72"/>
  <c r="M169" i="46"/>
  <c r="M294" i="70"/>
  <c r="N336" i="66"/>
  <c r="N51" i="56"/>
  <c r="M21" i="24"/>
  <c r="M21" i="27" s="1"/>
  <c r="M21" i="21"/>
  <c r="O365" i="64"/>
  <c r="N330" i="70"/>
  <c r="M291" i="68"/>
  <c r="M290" i="68" s="1"/>
  <c r="M85" i="51"/>
  <c r="M375" i="64"/>
  <c r="L101" i="56"/>
  <c r="N333" i="66"/>
  <c r="N313" i="66"/>
  <c r="N332" i="66" s="1"/>
  <c r="N5" i="23"/>
  <c r="N5" i="26" s="1"/>
  <c r="O386" i="64"/>
  <c r="O4" i="57"/>
  <c r="N102" i="70"/>
  <c r="N145" i="70"/>
  <c r="N133" i="46"/>
  <c r="N144" i="67"/>
  <c r="N70" i="46"/>
  <c r="K148" i="72"/>
  <c r="K176" i="46"/>
  <c r="L177" i="68"/>
  <c r="L92" i="46"/>
  <c r="N339" i="65"/>
  <c r="N35" i="56"/>
  <c r="N70" i="65"/>
  <c r="N36" i="42"/>
  <c r="M294" i="67"/>
  <c r="M255" i="65"/>
  <c r="M254" i="65" s="1"/>
  <c r="M28" i="52"/>
  <c r="M198" i="70"/>
  <c r="M197" i="70" s="1"/>
  <c r="M129" i="52"/>
  <c r="M128" i="49"/>
  <c r="O407" i="64"/>
  <c r="O4" i="58"/>
  <c r="O4" i="61"/>
  <c r="O470" i="64"/>
  <c r="O109" i="56"/>
  <c r="M16" i="16"/>
  <c r="M15" i="13"/>
  <c r="M15" i="16" s="1"/>
  <c r="M191" i="71"/>
  <c r="M190" i="71" s="1"/>
  <c r="M147" i="52"/>
  <c r="M146" i="49"/>
  <c r="L428" i="68"/>
  <c r="M29" i="58"/>
  <c r="M28" i="54"/>
  <c r="O7" i="56"/>
  <c r="M322" i="72"/>
  <c r="M168" i="56"/>
  <c r="M337" i="70"/>
  <c r="M133" i="56"/>
  <c r="M364" i="68"/>
  <c r="M422" i="68"/>
  <c r="M95" i="56"/>
  <c r="N102" i="66"/>
  <c r="M326" i="64"/>
  <c r="N328" i="72"/>
  <c r="N174" i="56"/>
  <c r="M198" i="66"/>
  <c r="M197" i="66" s="1"/>
  <c r="M48" i="52"/>
  <c r="M47" i="49"/>
  <c r="N371" i="69"/>
  <c r="N370" i="69" s="1"/>
  <c r="N110" i="61"/>
  <c r="N109" i="58"/>
  <c r="M153" i="6"/>
  <c r="M129" i="6"/>
  <c r="N109" i="56"/>
  <c r="M165" i="52"/>
  <c r="M164" i="49"/>
  <c r="M191" i="72"/>
  <c r="M190" i="72" s="1"/>
  <c r="N20" i="21"/>
  <c r="O371" i="69"/>
  <c r="O370" i="69" s="1"/>
  <c r="O110" i="61"/>
  <c r="O109" i="58"/>
  <c r="L30" i="21"/>
  <c r="M24" i="13"/>
  <c r="M24" i="16" s="1"/>
  <c r="M24" i="10"/>
  <c r="O411" i="64"/>
  <c r="O410" i="64" s="1"/>
  <c r="O8" i="61"/>
  <c r="O7" i="58"/>
  <c r="P342" i="69"/>
  <c r="P119" i="56"/>
  <c r="N156" i="56"/>
  <c r="K152" i="65"/>
  <c r="K40" i="46"/>
  <c r="K152" i="66"/>
  <c r="K59" i="46"/>
  <c r="M282" i="72"/>
  <c r="P5" i="13"/>
  <c r="P5" i="16" s="1"/>
  <c r="P5" i="10"/>
  <c r="M282" i="71"/>
  <c r="M294" i="66"/>
  <c r="N102" i="67"/>
  <c r="M236" i="66"/>
  <c r="M235" i="66" s="1"/>
  <c r="M47" i="51"/>
  <c r="M15" i="12"/>
  <c r="M15" i="15" s="1"/>
  <c r="M16" i="15"/>
  <c r="M26" i="23"/>
  <c r="M26" i="26" s="1"/>
  <c r="N390" i="69"/>
  <c r="N389" i="69" s="1"/>
  <c r="N110" i="62"/>
  <c r="N109" i="59"/>
  <c r="O5" i="21"/>
  <c r="M236" i="67"/>
  <c r="M235" i="67" s="1"/>
  <c r="M66" i="51"/>
  <c r="M15" i="10"/>
  <c r="M220" i="64"/>
  <c r="M219" i="64" s="1"/>
  <c r="M8" i="52"/>
  <c r="M7" i="49"/>
  <c r="M227" i="72"/>
  <c r="M226" i="72" s="1"/>
  <c r="M164" i="51"/>
  <c r="N48" i="58"/>
  <c r="N47" i="54"/>
  <c r="O11" i="13"/>
  <c r="O11" i="16" s="1"/>
  <c r="O11" i="10"/>
  <c r="M17" i="18"/>
  <c r="M11" i="56"/>
  <c r="N328" i="71"/>
  <c r="N69" i="70"/>
  <c r="N135" i="42"/>
  <c r="M198" i="67"/>
  <c r="M197" i="67" s="1"/>
  <c r="M67" i="52"/>
  <c r="M66" i="49"/>
  <c r="N102" i="65"/>
  <c r="N67" i="67"/>
  <c r="N69" i="42"/>
  <c r="N69" i="67"/>
  <c r="N73" i="42"/>
  <c r="L31" i="25"/>
  <c r="L31" i="28" s="1"/>
  <c r="N122" i="68"/>
  <c r="O335" i="69"/>
  <c r="O112" i="56"/>
  <c r="N6" i="25"/>
  <c r="N6" i="28" s="1"/>
  <c r="M381" i="64"/>
  <c r="M20" i="56"/>
  <c r="M28" i="21"/>
  <c r="K187" i="68"/>
  <c r="K102" i="46"/>
  <c r="N100" i="71"/>
  <c r="K170" i="64"/>
  <c r="K21" i="46"/>
  <c r="M337" i="67"/>
  <c r="M71" i="56"/>
  <c r="K152" i="69"/>
  <c r="K121" i="46"/>
  <c r="O7" i="59"/>
  <c r="O8" i="62"/>
  <c r="O432" i="64"/>
  <c r="O431" i="64" s="1"/>
  <c r="M29" i="59"/>
  <c r="M28" i="55"/>
  <c r="M29" i="56"/>
  <c r="O18" i="23"/>
  <c r="O18" i="26" s="1"/>
  <c r="O110" i="48"/>
  <c r="O109" i="44"/>
  <c r="L28" i="24"/>
  <c r="L28" i="27" s="1"/>
  <c r="L28" i="21"/>
  <c r="I3" i="25"/>
  <c r="M20" i="24"/>
  <c r="M20" i="27" s="1"/>
  <c r="M20" i="21"/>
  <c r="M236" i="70"/>
  <c r="M235" i="70" s="1"/>
  <c r="M128" i="51"/>
  <c r="N9" i="24"/>
  <c r="N9" i="27" s="1"/>
  <c r="T3" i="7"/>
  <c r="T4" i="14"/>
  <c r="T4" i="17" s="1"/>
  <c r="M372" i="64"/>
  <c r="O339" i="69"/>
  <c r="M22" i="13"/>
  <c r="M22" i="16" s="1"/>
  <c r="M22" i="10"/>
  <c r="M99" i="56" l="1"/>
  <c r="M426" i="68"/>
  <c r="M28" i="56"/>
  <c r="J3" i="25"/>
  <c r="N9" i="21"/>
  <c r="T29" i="12"/>
  <c r="T29" i="15" s="1"/>
  <c r="P9" i="13"/>
  <c r="P9" i="16" s="1"/>
  <c r="P9" i="10"/>
  <c r="N5" i="25"/>
  <c r="N5" i="28" s="1"/>
  <c r="N18" i="13"/>
  <c r="N18" i="16" s="1"/>
  <c r="N18" i="10"/>
  <c r="Q14" i="18"/>
  <c r="M83" i="68"/>
  <c r="M96" i="42"/>
  <c r="M313" i="66"/>
  <c r="M332" i="66" s="1"/>
  <c r="M333" i="66"/>
  <c r="O138" i="70"/>
  <c r="M245" i="71"/>
  <c r="M244" i="71" s="1"/>
  <c r="M146" i="52"/>
  <c r="N129" i="48"/>
  <c r="N128" i="44"/>
  <c r="N323" i="72"/>
  <c r="N169" i="56"/>
  <c r="M15" i="20"/>
  <c r="M16" i="24"/>
  <c r="N144" i="65"/>
  <c r="N32" i="46"/>
  <c r="M337" i="65"/>
  <c r="M33" i="56"/>
  <c r="N324" i="72"/>
  <c r="N170" i="56"/>
  <c r="M139" i="72"/>
  <c r="M167" i="46"/>
  <c r="I3" i="28"/>
  <c r="L19" i="13"/>
  <c r="L19" i="16" s="1"/>
  <c r="L19" i="10"/>
  <c r="M86" i="59"/>
  <c r="M85" i="55"/>
  <c r="M86" i="56"/>
  <c r="M255" i="67"/>
  <c r="M254" i="67" s="1"/>
  <c r="M66" i="52"/>
  <c r="M165" i="58"/>
  <c r="M164" i="54"/>
  <c r="M120" i="6"/>
  <c r="M160" i="6"/>
  <c r="M136" i="6"/>
  <c r="P10" i="13"/>
  <c r="P10" i="16" s="1"/>
  <c r="P10" i="10"/>
  <c r="M67" i="59"/>
  <c r="M66" i="55"/>
  <c r="M67" i="56"/>
  <c r="M21" i="25"/>
  <c r="M21" i="28" s="1"/>
  <c r="O447" i="69"/>
  <c r="O446" i="69" s="1"/>
  <c r="O109" i="62"/>
  <c r="M67" i="72"/>
  <c r="M167" i="42"/>
  <c r="N143" i="67"/>
  <c r="N69" i="46"/>
  <c r="M140" i="71"/>
  <c r="M150" i="46"/>
  <c r="N67" i="70"/>
  <c r="N131" i="42"/>
  <c r="N144" i="70"/>
  <c r="N132" i="46"/>
  <c r="M22" i="23"/>
  <c r="M22" i="26" s="1"/>
  <c r="M413" i="68"/>
  <c r="M388" i="68"/>
  <c r="M412" i="68" s="1"/>
  <c r="P6" i="13"/>
  <c r="P6" i="16" s="1"/>
  <c r="P6" i="10"/>
  <c r="N86" i="48"/>
  <c r="N85" i="44"/>
  <c r="M245" i="72"/>
  <c r="M244" i="72" s="1"/>
  <c r="M164" i="52"/>
  <c r="M313" i="67"/>
  <c r="M332" i="67" s="1"/>
  <c r="M333" i="67"/>
  <c r="O110" i="49"/>
  <c r="O110" i="46"/>
  <c r="O109" i="45"/>
  <c r="O109" i="46" s="1"/>
  <c r="N47" i="56"/>
  <c r="O18" i="24"/>
  <c r="O18" i="27" s="1"/>
  <c r="O18" i="21"/>
  <c r="M85" i="52"/>
  <c r="M315" i="68"/>
  <c r="M314" i="68" s="1"/>
  <c r="M129" i="59"/>
  <c r="M128" i="55"/>
  <c r="M129" i="56"/>
  <c r="N165" i="48"/>
  <c r="N164" i="44"/>
  <c r="M336" i="70"/>
  <c r="M132" i="56"/>
  <c r="N323" i="71"/>
  <c r="N151" i="56"/>
  <c r="M24" i="23"/>
  <c r="M24" i="26" s="1"/>
  <c r="N77" i="64"/>
  <c r="N12" i="42"/>
  <c r="N29" i="48"/>
  <c r="N28" i="44"/>
  <c r="O18" i="25"/>
  <c r="O18" i="28" s="1"/>
  <c r="M86" i="58"/>
  <c r="M85" i="54"/>
  <c r="M255" i="70"/>
  <c r="M254" i="70" s="1"/>
  <c r="M128" i="52"/>
  <c r="M67" i="58"/>
  <c r="M66" i="54"/>
  <c r="O5" i="25"/>
  <c r="O5" i="28" s="1"/>
  <c r="O141" i="69"/>
  <c r="O121" i="69"/>
  <c r="O140" i="69" s="1"/>
  <c r="M129" i="58"/>
  <c r="M128" i="54"/>
  <c r="N47" i="59"/>
  <c r="N390" i="66"/>
  <c r="N389" i="66" s="1"/>
  <c r="N48" i="62"/>
  <c r="M313" i="70"/>
  <c r="M332" i="70" s="1"/>
  <c r="M333" i="70"/>
  <c r="M179" i="68"/>
  <c r="M94" i="46"/>
  <c r="M16" i="21"/>
  <c r="M415" i="68"/>
  <c r="N79" i="68"/>
  <c r="N88" i="42"/>
  <c r="M417" i="68"/>
  <c r="M90" i="56"/>
  <c r="N68" i="71"/>
  <c r="N150" i="42"/>
  <c r="N322" i="71"/>
  <c r="N150" i="56"/>
  <c r="N67" i="71"/>
  <c r="N149" i="42"/>
  <c r="K29" i="13"/>
  <c r="K29" i="16" s="1"/>
  <c r="K29" i="10"/>
  <c r="M28" i="23"/>
  <c r="M28" i="26" s="1"/>
  <c r="M7" i="52"/>
  <c r="M283" i="64"/>
  <c r="M282" i="64" s="1"/>
  <c r="N67" i="48"/>
  <c r="N66" i="44"/>
  <c r="M165" i="59"/>
  <c r="M164" i="55"/>
  <c r="M165" i="56"/>
  <c r="M255" i="66"/>
  <c r="M254" i="66" s="1"/>
  <c r="M47" i="52"/>
  <c r="N48" i="48"/>
  <c r="N47" i="44"/>
  <c r="Q4" i="18"/>
  <c r="Q3" i="18" s="1"/>
  <c r="M336" i="67"/>
  <c r="M70" i="56"/>
  <c r="P7" i="13"/>
  <c r="P7" i="16" s="1"/>
  <c r="P7" i="10"/>
  <c r="M8" i="58"/>
  <c r="M7" i="54"/>
  <c r="N9" i="25"/>
  <c r="N9" i="28" s="1"/>
  <c r="P367" i="64"/>
  <c r="P6" i="56"/>
  <c r="M420" i="68"/>
  <c r="M93" i="56"/>
  <c r="M390" i="65"/>
  <c r="M389" i="65" s="1"/>
  <c r="M29" i="62"/>
  <c r="M28" i="59"/>
  <c r="O495" i="64"/>
  <c r="O494" i="64" s="1"/>
  <c r="O7" i="62"/>
  <c r="N109" i="62"/>
  <c r="N447" i="69"/>
  <c r="N446" i="69" s="1"/>
  <c r="M300" i="72"/>
  <c r="M318" i="72" s="1"/>
  <c r="M319" i="72"/>
  <c r="O474" i="64"/>
  <c r="O473" i="64" s="1"/>
  <c r="O7" i="61"/>
  <c r="P64" i="46"/>
  <c r="M147" i="59"/>
  <c r="M146" i="55"/>
  <c r="M147" i="56"/>
  <c r="M140" i="72"/>
  <c r="M168" i="46"/>
  <c r="O69" i="69"/>
  <c r="O116" i="42"/>
  <c r="N69" i="65"/>
  <c r="N35" i="42"/>
  <c r="M81" i="68"/>
  <c r="M92" i="42"/>
  <c r="M84" i="68"/>
  <c r="M97" i="42"/>
  <c r="O334" i="69"/>
  <c r="O111" i="56"/>
  <c r="O23" i="24"/>
  <c r="O23" i="27" s="1"/>
  <c r="O23" i="21"/>
  <c r="M147" i="58"/>
  <c r="M146" i="54"/>
  <c r="P138" i="67"/>
  <c r="M371" i="65"/>
  <c r="M370" i="65" s="1"/>
  <c r="M29" i="61"/>
  <c r="M28" i="58"/>
  <c r="P14" i="18"/>
  <c r="P4" i="18"/>
  <c r="P3" i="18" s="1"/>
  <c r="O449" i="64"/>
  <c r="O4" i="60"/>
  <c r="O4" i="63"/>
  <c r="O512" i="64"/>
  <c r="M300" i="71"/>
  <c r="M318" i="71" s="1"/>
  <c r="M319" i="71"/>
  <c r="M8" i="59"/>
  <c r="M7" i="55"/>
  <c r="M8" i="56"/>
  <c r="N174" i="68"/>
  <c r="N89" i="46"/>
  <c r="O110" i="51"/>
  <c r="O109" i="48"/>
  <c r="O179" i="69"/>
  <c r="O178" i="69" s="1"/>
  <c r="N70" i="71"/>
  <c r="N154" i="42"/>
  <c r="M67" i="71"/>
  <c r="M149" i="42"/>
  <c r="M379" i="64"/>
  <c r="M18" i="56"/>
  <c r="M162" i="64"/>
  <c r="M13" i="46"/>
  <c r="M48" i="59"/>
  <c r="M47" i="55"/>
  <c r="M48" i="56"/>
  <c r="N147" i="48"/>
  <c r="N146" i="44"/>
  <c r="N371" i="66"/>
  <c r="N370" i="66" s="1"/>
  <c r="N48" i="61"/>
  <c r="N47" i="58"/>
  <c r="M48" i="58"/>
  <c r="M47" i="54"/>
  <c r="O109" i="61"/>
  <c r="O428" i="69"/>
  <c r="O427" i="69" s="1"/>
  <c r="N428" i="69"/>
  <c r="N427" i="69" s="1"/>
  <c r="N109" i="61"/>
  <c r="O126" i="46"/>
  <c r="K29" i="14"/>
  <c r="K29" i="17" s="1"/>
  <c r="K27" i="11"/>
  <c r="N8" i="48"/>
  <c r="N7" i="44"/>
  <c r="M347" i="64"/>
  <c r="M368" i="64" s="1"/>
  <c r="M369" i="64"/>
  <c r="L28" i="25"/>
  <c r="L28" i="28" s="1"/>
  <c r="T27" i="7"/>
  <c r="M88" i="56" l="1"/>
  <c r="M335" i="70"/>
  <c r="J3" i="28"/>
  <c r="M7" i="56"/>
  <c r="M164" i="56"/>
  <c r="M47" i="56"/>
  <c r="M131" i="56"/>
  <c r="N162" i="64"/>
  <c r="N13" i="46"/>
  <c r="N71" i="56"/>
  <c r="O330" i="67"/>
  <c r="O64" i="56"/>
  <c r="O8" i="23"/>
  <c r="O8" i="26" s="1"/>
  <c r="M432" i="64"/>
  <c r="M431" i="64" s="1"/>
  <c r="M8" i="62"/>
  <c r="M7" i="59"/>
  <c r="N173" i="68"/>
  <c r="N88" i="46"/>
  <c r="N69" i="72"/>
  <c r="N171" i="42"/>
  <c r="N421" i="68"/>
  <c r="N94" i="56"/>
  <c r="P23" i="23"/>
  <c r="P23" i="26" s="1"/>
  <c r="N322" i="72"/>
  <c r="N168" i="56"/>
  <c r="N143" i="70"/>
  <c r="N131" i="46"/>
  <c r="P102" i="69"/>
  <c r="K27" i="14"/>
  <c r="K27" i="17" s="1"/>
  <c r="K3" i="11"/>
  <c r="N428" i="66"/>
  <c r="N427" i="66" s="1"/>
  <c r="N47" i="61"/>
  <c r="M355" i="71"/>
  <c r="M354" i="71" s="1"/>
  <c r="M147" i="61"/>
  <c r="M146" i="58"/>
  <c r="O45" i="46"/>
  <c r="N171" i="68"/>
  <c r="N146" i="68"/>
  <c r="N170" i="68" s="1"/>
  <c r="M22" i="24"/>
  <c r="M22" i="27" s="1"/>
  <c r="M22" i="21"/>
  <c r="M461" i="68"/>
  <c r="M460" i="68" s="1"/>
  <c r="M86" i="61"/>
  <c r="M85" i="58"/>
  <c r="N164" i="48"/>
  <c r="N165" i="51"/>
  <c r="N173" i="72"/>
  <c r="N172" i="72" s="1"/>
  <c r="P138" i="66"/>
  <c r="O67" i="69"/>
  <c r="O112" i="42"/>
  <c r="M371" i="66"/>
  <c r="M370" i="66" s="1"/>
  <c r="M48" i="61"/>
  <c r="M47" i="58"/>
  <c r="M428" i="65"/>
  <c r="M427" i="65" s="1"/>
  <c r="M28" i="61"/>
  <c r="M24" i="25"/>
  <c r="M24" i="28" s="1"/>
  <c r="N419" i="68"/>
  <c r="N92" i="56"/>
  <c r="N67" i="49"/>
  <c r="N67" i="46"/>
  <c r="N66" i="45"/>
  <c r="N66" i="46" s="1"/>
  <c r="O138" i="66"/>
  <c r="M373" i="72"/>
  <c r="M372" i="72" s="1"/>
  <c r="M164" i="59"/>
  <c r="M165" i="62"/>
  <c r="N86" i="51"/>
  <c r="N85" i="48"/>
  <c r="N219" i="68"/>
  <c r="N218" i="68" s="1"/>
  <c r="N129" i="49"/>
  <c r="N128" i="45"/>
  <c r="N128" i="46" s="1"/>
  <c r="N129" i="46"/>
  <c r="P26" i="46"/>
  <c r="N95" i="56"/>
  <c r="M178" i="68"/>
  <c r="M93" i="46"/>
  <c r="P11" i="13"/>
  <c r="P11" i="16" s="1"/>
  <c r="P11" i="10"/>
  <c r="M139" i="71"/>
  <c r="M149" i="46"/>
  <c r="Q5" i="13"/>
  <c r="Q5" i="16" s="1"/>
  <c r="Q5" i="10"/>
  <c r="O386" i="69"/>
  <c r="O106" i="59"/>
  <c r="O443" i="69"/>
  <c r="O106" i="62"/>
  <c r="M76" i="64"/>
  <c r="O83" i="56"/>
  <c r="O9" i="23"/>
  <c r="O9" i="26" s="1"/>
  <c r="N141" i="67"/>
  <c r="N121" i="67"/>
  <c r="N140" i="67" s="1"/>
  <c r="M24" i="24"/>
  <c r="M24" i="27" s="1"/>
  <c r="M24" i="21"/>
  <c r="O109" i="51"/>
  <c r="O236" i="69"/>
  <c r="O235" i="69" s="1"/>
  <c r="O6" i="24"/>
  <c r="O6" i="27" s="1"/>
  <c r="O8" i="24"/>
  <c r="O8" i="27" s="1"/>
  <c r="N337" i="67"/>
  <c r="N179" i="66"/>
  <c r="N178" i="66" s="1"/>
  <c r="N48" i="51"/>
  <c r="N47" i="48"/>
  <c r="M371" i="70"/>
  <c r="M370" i="70" s="1"/>
  <c r="M128" i="58"/>
  <c r="M129" i="61"/>
  <c r="N8" i="49"/>
  <c r="N8" i="46"/>
  <c r="N7" i="45"/>
  <c r="N7" i="46" s="1"/>
  <c r="M15" i="56"/>
  <c r="O10" i="24"/>
  <c r="O10" i="27" s="1"/>
  <c r="P107" i="46"/>
  <c r="N121" i="70"/>
  <c r="N140" i="70" s="1"/>
  <c r="N141" i="70"/>
  <c r="P138" i="65"/>
  <c r="M164" i="58"/>
  <c r="M165" i="61"/>
  <c r="M355" i="72"/>
  <c r="M354" i="72" s="1"/>
  <c r="N422" i="68"/>
  <c r="N48" i="49"/>
  <c r="N48" i="46"/>
  <c r="N47" i="45"/>
  <c r="N47" i="46" s="1"/>
  <c r="M15" i="19"/>
  <c r="M15" i="21" s="1"/>
  <c r="M16" i="23"/>
  <c r="N29" i="51"/>
  <c r="N179" i="65"/>
  <c r="N178" i="65" s="1"/>
  <c r="N28" i="48"/>
  <c r="N135" i="64"/>
  <c r="N156" i="64" s="1"/>
  <c r="N157" i="64"/>
  <c r="M376" i="64"/>
  <c r="O106" i="55"/>
  <c r="O109" i="49"/>
  <c r="O110" i="52"/>
  <c r="O198" i="69"/>
  <c r="O197" i="69" s="1"/>
  <c r="P138" i="69"/>
  <c r="P5" i="46"/>
  <c r="M66" i="56"/>
  <c r="N121" i="66"/>
  <c r="N140" i="66" s="1"/>
  <c r="N141" i="66"/>
  <c r="M79" i="64"/>
  <c r="M16" i="42"/>
  <c r="N375" i="64"/>
  <c r="N14" i="56"/>
  <c r="N69" i="71"/>
  <c r="N153" i="42"/>
  <c r="O330" i="65"/>
  <c r="M169" i="64"/>
  <c r="M20" i="46"/>
  <c r="N141" i="71"/>
  <c r="N151" i="46"/>
  <c r="M416" i="68"/>
  <c r="M89" i="56"/>
  <c r="O57" i="56"/>
  <c r="M161" i="64"/>
  <c r="M12" i="46"/>
  <c r="N146" i="48"/>
  <c r="N147" i="51"/>
  <c r="N173" i="71"/>
  <c r="N172" i="71" s="1"/>
  <c r="N26" i="23"/>
  <c r="N26" i="26" s="1"/>
  <c r="N147" i="49"/>
  <c r="N146" i="45"/>
  <c r="N146" i="46" s="1"/>
  <c r="N147" i="46"/>
  <c r="O310" i="69"/>
  <c r="N99" i="6"/>
  <c r="M31" i="56"/>
  <c r="P154" i="64"/>
  <c r="N21" i="13"/>
  <c r="N21" i="16" s="1"/>
  <c r="N21" i="10"/>
  <c r="M66" i="59"/>
  <c r="M67" i="62"/>
  <c r="M390" i="67"/>
  <c r="M389" i="67" s="1"/>
  <c r="M85" i="56"/>
  <c r="N321" i="71"/>
  <c r="N149" i="56"/>
  <c r="M390" i="66"/>
  <c r="M389" i="66" s="1"/>
  <c r="M48" i="62"/>
  <c r="M47" i="59"/>
  <c r="N82" i="68"/>
  <c r="N93" i="42"/>
  <c r="N16" i="10"/>
  <c r="N15" i="9"/>
  <c r="N16" i="13"/>
  <c r="M22" i="25"/>
  <c r="M22" i="28" s="1"/>
  <c r="N199" i="64"/>
  <c r="N198" i="64" s="1"/>
  <c r="N8" i="51"/>
  <c r="N7" i="48"/>
  <c r="M26" i="24"/>
  <c r="M26" i="27" s="1"/>
  <c r="M26" i="21"/>
  <c r="P83" i="46"/>
  <c r="M447" i="65"/>
  <c r="M446" i="65" s="1"/>
  <c r="M28" i="62"/>
  <c r="M411" i="64"/>
  <c r="M410" i="64" s="1"/>
  <c r="M7" i="58"/>
  <c r="M8" i="61"/>
  <c r="N165" i="49"/>
  <c r="N165" i="46"/>
  <c r="N164" i="45"/>
  <c r="N164" i="46" s="1"/>
  <c r="N118" i="71"/>
  <c r="N136" i="71" s="1"/>
  <c r="N137" i="71"/>
  <c r="N15" i="8"/>
  <c r="N16" i="12"/>
  <c r="M128" i="56"/>
  <c r="M335" i="65"/>
  <c r="M485" i="68"/>
  <c r="M484" i="68" s="1"/>
  <c r="M86" i="62"/>
  <c r="M85" i="59"/>
  <c r="O75" i="64"/>
  <c r="O10" i="42"/>
  <c r="M336" i="65"/>
  <c r="M32" i="56"/>
  <c r="O291" i="69"/>
  <c r="O106" i="54"/>
  <c r="O10" i="23"/>
  <c r="O10" i="26" s="1"/>
  <c r="N139" i="71"/>
  <c r="N149" i="46"/>
  <c r="P335" i="69"/>
  <c r="P112" i="56"/>
  <c r="M177" i="68"/>
  <c r="M92" i="46"/>
  <c r="O9" i="24"/>
  <c r="O9" i="27" s="1"/>
  <c r="P168" i="68"/>
  <c r="M146" i="56"/>
  <c r="N118" i="72"/>
  <c r="N136" i="72" s="1"/>
  <c r="N137" i="72"/>
  <c r="M66" i="58"/>
  <c r="M67" i="61"/>
  <c r="M371" i="67"/>
  <c r="M370" i="67" s="1"/>
  <c r="M129" i="62"/>
  <c r="M128" i="59"/>
  <c r="M390" i="70"/>
  <c r="M389" i="70" s="1"/>
  <c r="M28" i="25"/>
  <c r="M28" i="28" s="1"/>
  <c r="N29" i="49"/>
  <c r="N28" i="45"/>
  <c r="N28" i="46" s="1"/>
  <c r="N29" i="46"/>
  <c r="N4" i="22"/>
  <c r="N17" i="18"/>
  <c r="M378" i="64"/>
  <c r="M17" i="56"/>
  <c r="N372" i="64"/>
  <c r="N11" i="56"/>
  <c r="M186" i="68"/>
  <c r="M101" i="46"/>
  <c r="P91" i="56"/>
  <c r="N68" i="72"/>
  <c r="N168" i="42"/>
  <c r="M147" i="62"/>
  <c r="M373" i="71"/>
  <c r="M372" i="71" s="1"/>
  <c r="M146" i="59"/>
  <c r="N86" i="49"/>
  <c r="N85" i="45"/>
  <c r="N85" i="46" s="1"/>
  <c r="N86" i="46"/>
  <c r="N66" i="48"/>
  <c r="N67" i="51"/>
  <c r="N179" i="67"/>
  <c r="N178" i="67" s="1"/>
  <c r="N447" i="66"/>
  <c r="N446" i="66" s="1"/>
  <c r="N47" i="62"/>
  <c r="P45" i="46"/>
  <c r="N121" i="65"/>
  <c r="N140" i="65" s="1"/>
  <c r="N141" i="65"/>
  <c r="M16" i="27"/>
  <c r="M15" i="24"/>
  <c r="M15" i="27" s="1"/>
  <c r="N179" i="70"/>
  <c r="N178" i="70" s="1"/>
  <c r="N129" i="51"/>
  <c r="N128" i="48"/>
  <c r="P418" i="68" l="1"/>
  <c r="K59" i="56"/>
  <c r="O8" i="21"/>
  <c r="O9" i="21"/>
  <c r="N374" i="64"/>
  <c r="N379" i="64"/>
  <c r="N18" i="56"/>
  <c r="L27" i="18"/>
  <c r="P72" i="56"/>
  <c r="N371" i="64"/>
  <c r="O107" i="56"/>
  <c r="N364" i="68"/>
  <c r="N26" i="24"/>
  <c r="N26" i="27" s="1"/>
  <c r="N26" i="21"/>
  <c r="M334" i="65"/>
  <c r="M30" i="56"/>
  <c r="O69" i="66"/>
  <c r="O54" i="42"/>
  <c r="P282" i="71"/>
  <c r="Q9" i="13"/>
  <c r="Q9" i="16" s="1"/>
  <c r="Q9" i="10"/>
  <c r="Q7" i="13"/>
  <c r="Q7" i="16" s="1"/>
  <c r="Q7" i="10"/>
  <c r="N164" i="49"/>
  <c r="N191" i="72"/>
  <c r="N190" i="72" s="1"/>
  <c r="N165" i="52"/>
  <c r="N262" i="64"/>
  <c r="N261" i="64" s="1"/>
  <c r="N7" i="51"/>
  <c r="N15" i="10"/>
  <c r="M447" i="67"/>
  <c r="M446" i="67" s="1"/>
  <c r="M66" i="62"/>
  <c r="O342" i="66"/>
  <c r="N236" i="66"/>
  <c r="N235" i="66" s="1"/>
  <c r="N47" i="51"/>
  <c r="M11" i="42"/>
  <c r="N291" i="68"/>
  <c r="N290" i="68" s="1"/>
  <c r="N85" i="51"/>
  <c r="O53" i="56"/>
  <c r="N128" i="51"/>
  <c r="N236" i="70"/>
  <c r="N235" i="70" s="1"/>
  <c r="N16" i="16"/>
  <c r="N15" i="13"/>
  <c r="N15" i="16" s="1"/>
  <c r="O6" i="23"/>
  <c r="O6" i="26" s="1"/>
  <c r="O6" i="21"/>
  <c r="N227" i="72"/>
  <c r="N226" i="72" s="1"/>
  <c r="N164" i="51"/>
  <c r="O348" i="69"/>
  <c r="O106" i="57"/>
  <c r="O10" i="25"/>
  <c r="O10" i="28" s="1"/>
  <c r="N84" i="68"/>
  <c r="N97" i="42"/>
  <c r="N21" i="23"/>
  <c r="N21" i="26" s="1"/>
  <c r="N67" i="72"/>
  <c r="N167" i="42"/>
  <c r="N294" i="67"/>
  <c r="P23" i="25"/>
  <c r="P23" i="28" s="1"/>
  <c r="N420" i="68"/>
  <c r="N93" i="56"/>
  <c r="M377" i="64"/>
  <c r="M16" i="56"/>
  <c r="O70" i="66"/>
  <c r="O55" i="42"/>
  <c r="N13" i="56"/>
  <c r="M557" i="68"/>
  <c r="M556" i="68" s="1"/>
  <c r="M85" i="62"/>
  <c r="O106" i="56"/>
  <c r="M409" i="72"/>
  <c r="M408" i="72" s="1"/>
  <c r="M164" i="61"/>
  <c r="M85" i="61"/>
  <c r="M533" i="68"/>
  <c r="M532" i="68" s="1"/>
  <c r="P110" i="48"/>
  <c r="P109" i="44"/>
  <c r="O338" i="66"/>
  <c r="O8" i="25"/>
  <c r="O8" i="28" s="1"/>
  <c r="N336" i="67"/>
  <c r="N70" i="56"/>
  <c r="N161" i="64"/>
  <c r="N12" i="46"/>
  <c r="N294" i="70"/>
  <c r="N337" i="65"/>
  <c r="N33" i="56"/>
  <c r="N146" i="49"/>
  <c r="N147" i="52"/>
  <c r="N191" i="71"/>
  <c r="N190" i="71" s="1"/>
  <c r="M15" i="23"/>
  <c r="M15" i="26" s="1"/>
  <c r="M16" i="26"/>
  <c r="K3" i="14"/>
  <c r="N282" i="71"/>
  <c r="N426" i="68"/>
  <c r="N99" i="56"/>
  <c r="N373" i="64"/>
  <c r="N12" i="56"/>
  <c r="N337" i="70"/>
  <c r="N133" i="56"/>
  <c r="N66" i="51"/>
  <c r="N236" i="67"/>
  <c r="N235" i="67" s="1"/>
  <c r="M427" i="71"/>
  <c r="M426" i="71" s="1"/>
  <c r="M146" i="62"/>
  <c r="K344" i="66"/>
  <c r="M31" i="13"/>
  <c r="M31" i="16" s="1"/>
  <c r="M31" i="10"/>
  <c r="N4" i="25"/>
  <c r="N4" i="28" s="1"/>
  <c r="M128" i="62"/>
  <c r="M447" i="70"/>
  <c r="M446" i="70" s="1"/>
  <c r="P338" i="67"/>
  <c r="O330" i="69"/>
  <c r="K29" i="24"/>
  <c r="K29" i="27" s="1"/>
  <c r="O109" i="52"/>
  <c r="O255" i="69"/>
  <c r="O254" i="69" s="1"/>
  <c r="O10" i="21"/>
  <c r="M427" i="72"/>
  <c r="M426" i="72" s="1"/>
  <c r="M164" i="62"/>
  <c r="Q6" i="56"/>
  <c r="M428" i="66"/>
  <c r="M427" i="66" s="1"/>
  <c r="M47" i="61"/>
  <c r="M409" i="71"/>
  <c r="M408" i="71" s="1"/>
  <c r="M146" i="61"/>
  <c r="O159" i="64"/>
  <c r="O10" i="46"/>
  <c r="M160" i="64"/>
  <c r="M11" i="46"/>
  <c r="N417" i="68"/>
  <c r="N90" i="56"/>
  <c r="O9" i="25"/>
  <c r="O9" i="28" s="1"/>
  <c r="O102" i="70"/>
  <c r="N294" i="65"/>
  <c r="M374" i="64"/>
  <c r="M13" i="56"/>
  <c r="N198" i="65"/>
  <c r="N197" i="65" s="1"/>
  <c r="N28" i="49"/>
  <c r="N29" i="52"/>
  <c r="P23" i="24"/>
  <c r="P23" i="27" s="1"/>
  <c r="P23" i="21"/>
  <c r="M474" i="64"/>
  <c r="M473" i="64" s="1"/>
  <c r="M7" i="61"/>
  <c r="O329" i="69"/>
  <c r="N146" i="51"/>
  <c r="N227" i="71"/>
  <c r="N226" i="71" s="1"/>
  <c r="K21" i="56"/>
  <c r="M28" i="13"/>
  <c r="M28" i="16" s="1"/>
  <c r="M28" i="10"/>
  <c r="N220" i="64"/>
  <c r="N219" i="64" s="1"/>
  <c r="N7" i="49"/>
  <c r="N8" i="52"/>
  <c r="O26" i="56"/>
  <c r="Q367" i="64"/>
  <c r="M7" i="62"/>
  <c r="M495" i="64"/>
  <c r="M494" i="64" s="1"/>
  <c r="N243" i="68"/>
  <c r="N242" i="68" s="1"/>
  <c r="N85" i="49"/>
  <c r="N86" i="52"/>
  <c r="N18" i="23"/>
  <c r="N18" i="26" s="1"/>
  <c r="N141" i="72"/>
  <c r="N169" i="46"/>
  <c r="N282" i="72"/>
  <c r="N326" i="64"/>
  <c r="T26" i="12"/>
  <c r="T26" i="15" s="1"/>
  <c r="N140" i="71"/>
  <c r="N150" i="46"/>
  <c r="N79" i="64"/>
  <c r="N16" i="42"/>
  <c r="M428" i="67"/>
  <c r="M427" i="67" s="1"/>
  <c r="M66" i="61"/>
  <c r="O367" i="69"/>
  <c r="O106" i="58"/>
  <c r="O106" i="61"/>
  <c r="O424" i="69"/>
  <c r="N15" i="12"/>
  <c r="N15" i="15" s="1"/>
  <c r="N16" i="15"/>
  <c r="K382" i="64"/>
  <c r="P53" i="56"/>
  <c r="Q11" i="13"/>
  <c r="Q11" i="16" s="1"/>
  <c r="Q11" i="10"/>
  <c r="N48" i="52"/>
  <c r="N198" i="66"/>
  <c r="N197" i="66" s="1"/>
  <c r="N47" i="49"/>
  <c r="M428" i="70"/>
  <c r="M427" i="70" s="1"/>
  <c r="M128" i="61"/>
  <c r="Q10" i="13"/>
  <c r="Q10" i="16" s="1"/>
  <c r="Q10" i="10"/>
  <c r="N18" i="24"/>
  <c r="N18" i="27" s="1"/>
  <c r="N18" i="21"/>
  <c r="N179" i="68"/>
  <c r="N94" i="46"/>
  <c r="M78" i="64"/>
  <c r="M15" i="42"/>
  <c r="N129" i="6"/>
  <c r="N153" i="6"/>
  <c r="Q6" i="13"/>
  <c r="Q6" i="16" s="1"/>
  <c r="Q6" i="10"/>
  <c r="M447" i="66"/>
  <c r="M446" i="66" s="1"/>
  <c r="M47" i="62"/>
  <c r="P338" i="66"/>
  <c r="N236" i="65"/>
  <c r="N235" i="65" s="1"/>
  <c r="N28" i="51"/>
  <c r="N198" i="70"/>
  <c r="N197" i="70" s="1"/>
  <c r="N128" i="49"/>
  <c r="N129" i="52"/>
  <c r="N198" i="67"/>
  <c r="N197" i="67" s="1"/>
  <c r="N66" i="49"/>
  <c r="N67" i="52"/>
  <c r="Q342" i="69"/>
  <c r="Q119" i="56"/>
  <c r="O410" i="68"/>
  <c r="M19" i="24"/>
  <c r="M19" i="27" s="1"/>
  <c r="N10" i="56"/>
  <c r="N24" i="13"/>
  <c r="N24" i="16" s="1"/>
  <c r="N24" i="10"/>
  <c r="N22" i="13"/>
  <c r="N22" i="16" s="1"/>
  <c r="N22" i="10"/>
  <c r="O15" i="18"/>
  <c r="P342" i="67" l="1"/>
  <c r="K380" i="64"/>
  <c r="P134" i="56"/>
  <c r="N69" i="56"/>
  <c r="O338" i="67"/>
  <c r="O72" i="56"/>
  <c r="K40" i="56"/>
  <c r="K344" i="65"/>
  <c r="M345" i="67"/>
  <c r="M79" i="56"/>
  <c r="M152" i="67"/>
  <c r="M78" i="46"/>
  <c r="M330" i="71"/>
  <c r="M158" i="56"/>
  <c r="N335" i="67"/>
  <c r="P338" i="70"/>
  <c r="M370" i="64"/>
  <c r="M9" i="56"/>
  <c r="O418" i="68"/>
  <c r="O91" i="56"/>
  <c r="O129" i="48"/>
  <c r="O128" i="44"/>
  <c r="N165" i="59"/>
  <c r="N164" i="55"/>
  <c r="N165" i="56"/>
  <c r="Q138" i="66"/>
  <c r="T24" i="12"/>
  <c r="T24" i="15" s="1"/>
  <c r="N178" i="68"/>
  <c r="N93" i="46"/>
  <c r="O100" i="72"/>
  <c r="O122" i="68"/>
  <c r="N16" i="21"/>
  <c r="N255" i="67"/>
  <c r="N254" i="67" s="1"/>
  <c r="N66" i="52"/>
  <c r="N255" i="70"/>
  <c r="N254" i="70" s="1"/>
  <c r="N128" i="52"/>
  <c r="N315" i="68"/>
  <c r="N314" i="68" s="1"/>
  <c r="N85" i="52"/>
  <c r="N319" i="71"/>
  <c r="N300" i="71"/>
  <c r="N318" i="71" s="1"/>
  <c r="Q8" i="13"/>
  <c r="Q8" i="16" s="1"/>
  <c r="Q8" i="10"/>
  <c r="N300" i="72"/>
  <c r="N318" i="72" s="1"/>
  <c r="N319" i="72"/>
  <c r="N388" i="68"/>
  <c r="N412" i="68" s="1"/>
  <c r="N413" i="68"/>
  <c r="T22" i="12"/>
  <c r="T22" i="15" s="1"/>
  <c r="N336" i="70"/>
  <c r="N132" i="56"/>
  <c r="N67" i="59"/>
  <c r="N66" i="55"/>
  <c r="N67" i="56"/>
  <c r="N283" i="64"/>
  <c r="N282" i="64" s="1"/>
  <c r="N7" i="52"/>
  <c r="O18" i="13"/>
  <c r="O18" i="16" s="1"/>
  <c r="O18" i="10"/>
  <c r="O11" i="24"/>
  <c r="O11" i="27" s="1"/>
  <c r="N147" i="59"/>
  <c r="N147" i="56"/>
  <c r="N146" i="55"/>
  <c r="P109" i="48"/>
  <c r="P110" i="51"/>
  <c r="P179" i="69"/>
  <c r="P178" i="69" s="1"/>
  <c r="N86" i="59"/>
  <c r="N85" i="55"/>
  <c r="N86" i="56"/>
  <c r="O68" i="66"/>
  <c r="O51" i="42"/>
  <c r="O114" i="64"/>
  <c r="N22" i="23"/>
  <c r="N22" i="26" s="1"/>
  <c r="O100" i="71"/>
  <c r="P330" i="67"/>
  <c r="P8" i="23"/>
  <c r="P8" i="26" s="1"/>
  <c r="O6" i="25"/>
  <c r="O6" i="28" s="1"/>
  <c r="Q126" i="46"/>
  <c r="K19" i="56"/>
  <c r="N29" i="59"/>
  <c r="N28" i="55"/>
  <c r="N29" i="56"/>
  <c r="N129" i="58"/>
  <c r="N128" i="54"/>
  <c r="O330" i="70"/>
  <c r="O126" i="56"/>
  <c r="O11" i="23"/>
  <c r="O11" i="26" s="1"/>
  <c r="O102" i="67"/>
  <c r="N313" i="70"/>
  <c r="N332" i="70" s="1"/>
  <c r="N333" i="70"/>
  <c r="N78" i="64"/>
  <c r="N15" i="42"/>
  <c r="N313" i="67"/>
  <c r="N332" i="67" s="1"/>
  <c r="N333" i="67"/>
  <c r="N18" i="25"/>
  <c r="N18" i="28" s="1"/>
  <c r="O364" i="68"/>
  <c r="N76" i="64"/>
  <c r="N11" i="42"/>
  <c r="O102" i="66"/>
  <c r="P342" i="66"/>
  <c r="P57" i="56"/>
  <c r="O338" i="70"/>
  <c r="O134" i="56"/>
  <c r="N8" i="58"/>
  <c r="N7" i="54"/>
  <c r="N21" i="24"/>
  <c r="N21" i="27" s="1"/>
  <c r="N21" i="21"/>
  <c r="Q138" i="70"/>
  <c r="Q5" i="46"/>
  <c r="N313" i="65"/>
  <c r="N332" i="65" s="1"/>
  <c r="N333" i="65"/>
  <c r="P126" i="46"/>
  <c r="Q83" i="46"/>
  <c r="O405" i="69"/>
  <c r="O106" i="60"/>
  <c r="O462" i="69"/>
  <c r="O106" i="63"/>
  <c r="N245" i="72"/>
  <c r="N244" i="72" s="1"/>
  <c r="N164" i="52"/>
  <c r="P147" i="59"/>
  <c r="P146" i="55"/>
  <c r="P147" i="56"/>
  <c r="Q45" i="46"/>
  <c r="N255" i="65"/>
  <c r="N254" i="65" s="1"/>
  <c r="N28" i="52"/>
  <c r="N86" i="58"/>
  <c r="N85" i="54"/>
  <c r="P75" i="64"/>
  <c r="P10" i="42"/>
  <c r="N139" i="72"/>
  <c r="N167" i="46"/>
  <c r="N140" i="72"/>
  <c r="N168" i="46"/>
  <c r="N416" i="68"/>
  <c r="N89" i="56"/>
  <c r="N81" i="68"/>
  <c r="N92" i="42"/>
  <c r="T21" i="12"/>
  <c r="T21" i="15" s="1"/>
  <c r="N336" i="65"/>
  <c r="N32" i="56"/>
  <c r="Q154" i="64"/>
  <c r="M19" i="13"/>
  <c r="M19" i="16" s="1"/>
  <c r="M19" i="10"/>
  <c r="N8" i="59"/>
  <c r="N7" i="55"/>
  <c r="N8" i="56"/>
  <c r="N120" i="6"/>
  <c r="N160" i="6"/>
  <c r="N136" i="6"/>
  <c r="P138" i="70"/>
  <c r="K3" i="17"/>
  <c r="Q168" i="68"/>
  <c r="Q26" i="46"/>
  <c r="P300" i="71"/>
  <c r="P318" i="71" s="1"/>
  <c r="P319" i="71"/>
  <c r="N29" i="58"/>
  <c r="N28" i="54"/>
  <c r="U31" i="12"/>
  <c r="U31" i="15" s="1"/>
  <c r="T20" i="12"/>
  <c r="T20" i="15" s="1"/>
  <c r="O102" i="65"/>
  <c r="N15" i="20"/>
  <c r="N16" i="24"/>
  <c r="N24" i="23"/>
  <c r="N24" i="26" s="1"/>
  <c r="P110" i="49"/>
  <c r="P109" i="45"/>
  <c r="P109" i="46" s="1"/>
  <c r="P110" i="46"/>
  <c r="N165" i="58"/>
  <c r="N164" i="54"/>
  <c r="M19" i="23"/>
  <c r="M19" i="26" s="1"/>
  <c r="P8" i="24"/>
  <c r="P8" i="27" s="1"/>
  <c r="N369" i="64"/>
  <c r="N347" i="64"/>
  <c r="N368" i="64" s="1"/>
  <c r="Q107" i="46"/>
  <c r="N245" i="71"/>
  <c r="N244" i="71" s="1"/>
  <c r="N146" i="52"/>
  <c r="Q138" i="65"/>
  <c r="N67" i="58"/>
  <c r="N66" i="54"/>
  <c r="Q23" i="23"/>
  <c r="Q23" i="26" s="1"/>
  <c r="M31" i="23"/>
  <c r="M31" i="26" s="1"/>
  <c r="N147" i="58"/>
  <c r="N146" i="54"/>
  <c r="N21" i="25"/>
  <c r="N21" i="28" s="1"/>
  <c r="P69" i="66"/>
  <c r="P54" i="42"/>
  <c r="M373" i="64"/>
  <c r="M12" i="56"/>
  <c r="M19" i="21"/>
  <c r="P121" i="69"/>
  <c r="P140" i="69" s="1"/>
  <c r="P141" i="69"/>
  <c r="N47" i="52"/>
  <c r="N255" i="66"/>
  <c r="N254" i="66" s="1"/>
  <c r="P76" i="56"/>
  <c r="Q138" i="69"/>
  <c r="N129" i="59"/>
  <c r="N128" i="55"/>
  <c r="N129" i="56"/>
  <c r="P147" i="58"/>
  <c r="P146" i="54"/>
  <c r="N28" i="56" l="1"/>
  <c r="N381" i="64"/>
  <c r="N66" i="56"/>
  <c r="P8" i="21"/>
  <c r="N335" i="70"/>
  <c r="M30" i="13"/>
  <c r="M30" i="16" s="1"/>
  <c r="M30" i="10"/>
  <c r="N415" i="68"/>
  <c r="K29" i="21"/>
  <c r="K29" i="23"/>
  <c r="K29" i="26" s="1"/>
  <c r="N20" i="56"/>
  <c r="M330" i="72"/>
  <c r="M176" i="56"/>
  <c r="K39" i="56"/>
  <c r="K343" i="65"/>
  <c r="O11" i="21"/>
  <c r="Q335" i="69"/>
  <c r="Q112" i="56"/>
  <c r="P159" i="64"/>
  <c r="P10" i="46"/>
  <c r="T19" i="12"/>
  <c r="T19" i="15" s="1"/>
  <c r="T17" i="7"/>
  <c r="T146" i="66"/>
  <c r="T53" i="46"/>
  <c r="P323" i="64"/>
  <c r="P4" i="54"/>
  <c r="P5" i="21"/>
  <c r="P428" i="64"/>
  <c r="P4" i="59"/>
  <c r="P4" i="62"/>
  <c r="P491" i="64"/>
  <c r="O67" i="66"/>
  <c r="O50" i="42"/>
  <c r="O11" i="25"/>
  <c r="O11" i="28" s="1"/>
  <c r="M31" i="25"/>
  <c r="M31" i="28" s="1"/>
  <c r="P330" i="66"/>
  <c r="P45" i="56"/>
  <c r="P7" i="23"/>
  <c r="P7" i="26" s="1"/>
  <c r="P64" i="56"/>
  <c r="N371" i="67"/>
  <c r="N370" i="67" s="1"/>
  <c r="N67" i="61"/>
  <c r="N66" i="58"/>
  <c r="P198" i="69"/>
  <c r="P197" i="69" s="1"/>
  <c r="P109" i="49"/>
  <c r="P110" i="52"/>
  <c r="P9" i="24"/>
  <c r="P9" i="27" s="1"/>
  <c r="N7" i="59"/>
  <c r="N8" i="62"/>
  <c r="N432" i="64"/>
  <c r="N431" i="64" s="1"/>
  <c r="Q64" i="46"/>
  <c r="O86" i="48"/>
  <c r="O85" i="44"/>
  <c r="N164" i="56"/>
  <c r="P68" i="65"/>
  <c r="P32" i="42"/>
  <c r="Q102" i="69"/>
  <c r="U30" i="12"/>
  <c r="U30" i="15" s="1"/>
  <c r="U30" i="14"/>
  <c r="U30" i="17" s="1"/>
  <c r="T338" i="69"/>
  <c r="T115" i="56"/>
  <c r="P69" i="69"/>
  <c r="P116" i="42"/>
  <c r="P67" i="69"/>
  <c r="P112" i="42"/>
  <c r="T146" i="70"/>
  <c r="T134" i="46"/>
  <c r="P8" i="25"/>
  <c r="P8" i="28" s="1"/>
  <c r="T150" i="69"/>
  <c r="T119" i="46"/>
  <c r="N28" i="24"/>
  <c r="N28" i="27" s="1"/>
  <c r="N28" i="21"/>
  <c r="O76" i="56"/>
  <c r="M19" i="25"/>
  <c r="M19" i="28" s="1"/>
  <c r="M17" i="22"/>
  <c r="R4" i="18"/>
  <c r="R3" i="18" s="1"/>
  <c r="R14" i="18"/>
  <c r="N19" i="24"/>
  <c r="N19" i="27" s="1"/>
  <c r="Q138" i="67"/>
  <c r="O86" i="58"/>
  <c r="O85" i="54"/>
  <c r="O67" i="48"/>
  <c r="O66" i="44"/>
  <c r="N390" i="65"/>
  <c r="N389" i="65" s="1"/>
  <c r="N29" i="62"/>
  <c r="N28" i="59"/>
  <c r="N22" i="24"/>
  <c r="N22" i="27" s="1"/>
  <c r="N22" i="21"/>
  <c r="O8" i="48"/>
  <c r="O7" i="44"/>
  <c r="N85" i="56"/>
  <c r="P109" i="51"/>
  <c r="P236" i="69"/>
  <c r="P235" i="69" s="1"/>
  <c r="N28" i="23"/>
  <c r="N28" i="26" s="1"/>
  <c r="N165" i="62"/>
  <c r="N373" i="72"/>
  <c r="N372" i="72" s="1"/>
  <c r="N164" i="59"/>
  <c r="P10" i="24"/>
  <c r="P10" i="27" s="1"/>
  <c r="N355" i="72"/>
  <c r="N354" i="72" s="1"/>
  <c r="N165" i="61"/>
  <c r="N164" i="58"/>
  <c r="M428" i="68"/>
  <c r="O342" i="70"/>
  <c r="O138" i="56"/>
  <c r="Q23" i="25"/>
  <c r="Q23" i="28" s="1"/>
  <c r="N177" i="68"/>
  <c r="N92" i="46"/>
  <c r="T146" i="67"/>
  <c r="T72" i="46"/>
  <c r="O342" i="67"/>
  <c r="N16" i="27"/>
  <c r="N15" i="24"/>
  <c r="N15" i="27" s="1"/>
  <c r="N335" i="65"/>
  <c r="N31" i="56"/>
  <c r="N88" i="56"/>
  <c r="O86" i="59"/>
  <c r="O85" i="55"/>
  <c r="O86" i="56"/>
  <c r="N85" i="59"/>
  <c r="N485" i="68"/>
  <c r="N484" i="68" s="1"/>
  <c r="N86" i="62"/>
  <c r="N15" i="19"/>
  <c r="N15" i="21" s="1"/>
  <c r="N16" i="23"/>
  <c r="T337" i="69"/>
  <c r="T114" i="56"/>
  <c r="N85" i="58"/>
  <c r="N86" i="61"/>
  <c r="N461" i="68"/>
  <c r="N460" i="68" s="1"/>
  <c r="O7" i="24"/>
  <c r="O7" i="27" s="1"/>
  <c r="N22" i="25"/>
  <c r="N22" i="28" s="1"/>
  <c r="T176" i="68"/>
  <c r="T91" i="46"/>
  <c r="N24" i="25"/>
  <c r="N24" i="28" s="1"/>
  <c r="T68" i="69"/>
  <c r="T113" i="42"/>
  <c r="O339" i="70"/>
  <c r="O135" i="56"/>
  <c r="O145" i="66"/>
  <c r="O52" i="46"/>
  <c r="P338" i="65"/>
  <c r="P34" i="56"/>
  <c r="N160" i="64"/>
  <c r="N11" i="46"/>
  <c r="P355" i="71"/>
  <c r="P354" i="71" s="1"/>
  <c r="P147" i="61"/>
  <c r="P146" i="58"/>
  <c r="O129" i="49"/>
  <c r="O129" i="46"/>
  <c r="O128" i="45"/>
  <c r="O128" i="46" s="1"/>
  <c r="N7" i="56"/>
  <c r="P6" i="24"/>
  <c r="P6" i="27" s="1"/>
  <c r="P5" i="24"/>
  <c r="P5" i="27" s="1"/>
  <c r="O34" i="56"/>
  <c r="N128" i="56"/>
  <c r="O388" i="68"/>
  <c r="O412" i="68" s="1"/>
  <c r="O413" i="68"/>
  <c r="N146" i="56"/>
  <c r="O165" i="48"/>
  <c r="O164" i="44"/>
  <c r="O415" i="68"/>
  <c r="O88" i="56"/>
  <c r="O67" i="70"/>
  <c r="O131" i="42"/>
  <c r="N83" i="68"/>
  <c r="N96" i="42"/>
  <c r="P83" i="56"/>
  <c r="P9" i="23"/>
  <c r="P9" i="26" s="1"/>
  <c r="O45" i="56"/>
  <c r="O7" i="21"/>
  <c r="N334" i="65"/>
  <c r="N30" i="56"/>
  <c r="N390" i="70"/>
  <c r="N389" i="70" s="1"/>
  <c r="N129" i="62"/>
  <c r="N128" i="59"/>
  <c r="O121" i="70"/>
  <c r="O140" i="70" s="1"/>
  <c r="O141" i="70"/>
  <c r="U28" i="12"/>
  <c r="U28" i="15" s="1"/>
  <c r="U28" i="14"/>
  <c r="U28" i="17" s="1"/>
  <c r="N24" i="24"/>
  <c r="N24" i="27" s="1"/>
  <c r="N24" i="21"/>
  <c r="N146" i="58"/>
  <c r="N147" i="61"/>
  <c r="N355" i="71"/>
  <c r="N354" i="71" s="1"/>
  <c r="P146" i="56"/>
  <c r="N411" i="64"/>
  <c r="N410" i="64" s="1"/>
  <c r="N8" i="61"/>
  <c r="N7" i="58"/>
  <c r="Q18" i="24"/>
  <c r="Q18" i="27" s="1"/>
  <c r="O48" i="48"/>
  <c r="O47" i="44"/>
  <c r="P7" i="24"/>
  <c r="P7" i="27" s="1"/>
  <c r="P4" i="55"/>
  <c r="O338" i="65"/>
  <c r="N129" i="61"/>
  <c r="N371" i="70"/>
  <c r="N370" i="70" s="1"/>
  <c r="N128" i="58"/>
  <c r="P138" i="56"/>
  <c r="O179" i="70"/>
  <c r="O178" i="70" s="1"/>
  <c r="O128" i="48"/>
  <c r="O129" i="51"/>
  <c r="M101" i="56"/>
  <c r="O339" i="65"/>
  <c r="O35" i="56"/>
  <c r="O68" i="70"/>
  <c r="O132" i="42"/>
  <c r="N371" i="65"/>
  <c r="N370" i="65" s="1"/>
  <c r="N28" i="58"/>
  <c r="N29" i="61"/>
  <c r="P70" i="66"/>
  <c r="P55" i="42"/>
  <c r="O70" i="71"/>
  <c r="O154" i="42"/>
  <c r="T146" i="69"/>
  <c r="T115" i="46"/>
  <c r="P67" i="66"/>
  <c r="P50" i="42"/>
  <c r="O80" i="68"/>
  <c r="O89" i="42"/>
  <c r="Q371" i="64"/>
  <c r="Q10" i="56"/>
  <c r="P10" i="23"/>
  <c r="P10" i="26" s="1"/>
  <c r="P6" i="23"/>
  <c r="P6" i="26" s="1"/>
  <c r="P294" i="69"/>
  <c r="N131" i="56"/>
  <c r="O29" i="48"/>
  <c r="O28" i="44"/>
  <c r="P147" i="62"/>
  <c r="P146" i="59"/>
  <c r="P373" i="71"/>
  <c r="P372" i="71" s="1"/>
  <c r="P344" i="64"/>
  <c r="O147" i="48"/>
  <c r="O146" i="44"/>
  <c r="N147" i="62"/>
  <c r="N373" i="71"/>
  <c r="N372" i="71" s="1"/>
  <c r="N146" i="59"/>
  <c r="N390" i="67"/>
  <c r="N389" i="67" s="1"/>
  <c r="N66" i="59"/>
  <c r="N67" i="62"/>
  <c r="P342" i="70"/>
  <c r="M31" i="24"/>
  <c r="M31" i="27" s="1"/>
  <c r="M31" i="21"/>
  <c r="P5" i="56" l="1"/>
  <c r="P366" i="64"/>
  <c r="P7" i="21"/>
  <c r="O38" i="56"/>
  <c r="K27" i="22"/>
  <c r="K29" i="25"/>
  <c r="K29" i="28" s="1"/>
  <c r="O85" i="56"/>
  <c r="P6" i="21"/>
  <c r="O69" i="56"/>
  <c r="L121" i="56"/>
  <c r="O341" i="65"/>
  <c r="P4" i="56"/>
  <c r="O146" i="68"/>
  <c r="O170" i="68" s="1"/>
  <c r="O171" i="68"/>
  <c r="O121" i="66"/>
  <c r="O140" i="66" s="1"/>
  <c r="O141" i="66"/>
  <c r="O135" i="64"/>
  <c r="O156" i="64" s="1"/>
  <c r="O157" i="64"/>
  <c r="N28" i="25"/>
  <c r="N28" i="28" s="1"/>
  <c r="P407" i="64"/>
  <c r="P4" i="58"/>
  <c r="P4" i="61"/>
  <c r="P470" i="64"/>
  <c r="O68" i="67"/>
  <c r="O70" i="42"/>
  <c r="O340" i="65"/>
  <c r="O341" i="70"/>
  <c r="O137" i="56"/>
  <c r="P323" i="71"/>
  <c r="P151" i="56"/>
  <c r="U9" i="12"/>
  <c r="U9" i="15" s="1"/>
  <c r="N428" i="65"/>
  <c r="N427" i="65" s="1"/>
  <c r="N28" i="61"/>
  <c r="O236" i="70"/>
  <c r="O235" i="70" s="1"/>
  <c r="O128" i="51"/>
  <c r="O128" i="49"/>
  <c r="O198" i="70"/>
  <c r="O197" i="70" s="1"/>
  <c r="O129" i="52"/>
  <c r="L344" i="69"/>
  <c r="N19" i="13"/>
  <c r="N19" i="16" s="1"/>
  <c r="N19" i="10"/>
  <c r="N533" i="68"/>
  <c r="N532" i="68" s="1"/>
  <c r="N85" i="61"/>
  <c r="N7" i="62"/>
  <c r="N495" i="64"/>
  <c r="N494" i="64" s="1"/>
  <c r="O342" i="65"/>
  <c r="O335" i="67"/>
  <c r="P386" i="64"/>
  <c r="P4" i="57"/>
  <c r="N474" i="64"/>
  <c r="N473" i="64" s="1"/>
  <c r="N7" i="61"/>
  <c r="N16" i="26"/>
  <c r="N15" i="23"/>
  <c r="N15" i="26" s="1"/>
  <c r="O118" i="72"/>
  <c r="O136" i="72" s="1"/>
  <c r="O137" i="72"/>
  <c r="R11" i="10"/>
  <c r="R11" i="13"/>
  <c r="R11" i="16" s="1"/>
  <c r="Q110" i="48"/>
  <c r="Q109" i="44"/>
  <c r="P68" i="67"/>
  <c r="P70" i="42"/>
  <c r="P321" i="71"/>
  <c r="P149" i="56"/>
  <c r="O143" i="66"/>
  <c r="O50" i="46"/>
  <c r="P323" i="72"/>
  <c r="P169" i="56"/>
  <c r="P10" i="25"/>
  <c r="P10" i="28" s="1"/>
  <c r="P328" i="72"/>
  <c r="P174" i="56"/>
  <c r="Q338" i="66"/>
  <c r="Q53" i="56"/>
  <c r="O144" i="66"/>
  <c r="O51" i="46"/>
  <c r="P70" i="65"/>
  <c r="P36" i="42"/>
  <c r="O340" i="70"/>
  <c r="O136" i="56"/>
  <c r="P143" i="66"/>
  <c r="P50" i="46"/>
  <c r="P146" i="62"/>
  <c r="P427" i="71"/>
  <c r="P426" i="71" s="1"/>
  <c r="R9" i="13"/>
  <c r="R9" i="16" s="1"/>
  <c r="R9" i="10"/>
  <c r="N428" i="70"/>
  <c r="N427" i="70" s="1"/>
  <c r="N128" i="61"/>
  <c r="P26" i="56"/>
  <c r="O485" i="68"/>
  <c r="O484" i="68" s="1"/>
  <c r="O86" i="62"/>
  <c r="O85" i="59"/>
  <c r="N409" i="72"/>
  <c r="N408" i="72" s="1"/>
  <c r="N164" i="61"/>
  <c r="O199" i="64"/>
  <c r="O198" i="64" s="1"/>
  <c r="O8" i="51"/>
  <c r="O7" i="48"/>
  <c r="R10" i="13"/>
  <c r="R10" i="16" s="1"/>
  <c r="R10" i="10"/>
  <c r="O147" i="51"/>
  <c r="O146" i="48"/>
  <c r="O173" i="71"/>
  <c r="O172" i="71" s="1"/>
  <c r="P100" i="72"/>
  <c r="P110" i="58"/>
  <c r="P109" i="54"/>
  <c r="N409" i="71"/>
  <c r="N408" i="71" s="1"/>
  <c r="N146" i="61"/>
  <c r="P6" i="25"/>
  <c r="P6" i="28" s="1"/>
  <c r="O328" i="72"/>
  <c r="O174" i="56"/>
  <c r="P324" i="72"/>
  <c r="P170" i="56"/>
  <c r="O69" i="67"/>
  <c r="O73" i="42"/>
  <c r="O70" i="67"/>
  <c r="O74" i="42"/>
  <c r="P70" i="70"/>
  <c r="P136" i="42"/>
  <c r="T143" i="69"/>
  <c r="T112" i="46"/>
  <c r="Q18" i="23"/>
  <c r="Q18" i="26" s="1"/>
  <c r="O99" i="6"/>
  <c r="O121" i="65"/>
  <c r="O140" i="65" s="1"/>
  <c r="O141" i="65"/>
  <c r="O147" i="49"/>
  <c r="O147" i="46"/>
  <c r="O146" i="45"/>
  <c r="O146" i="46" s="1"/>
  <c r="O173" i="72"/>
  <c r="O172" i="72" s="1"/>
  <c r="O164" i="48"/>
  <c r="O165" i="51"/>
  <c r="R7" i="13"/>
  <c r="R7" i="16" s="1"/>
  <c r="R7" i="10"/>
  <c r="N19" i="23"/>
  <c r="N19" i="26" s="1"/>
  <c r="N19" i="21"/>
  <c r="P18" i="13"/>
  <c r="P18" i="16" s="1"/>
  <c r="P18" i="10"/>
  <c r="O325" i="71"/>
  <c r="O153" i="56"/>
  <c r="O179" i="65"/>
  <c r="O178" i="65" s="1"/>
  <c r="O28" i="48"/>
  <c r="O29" i="51"/>
  <c r="P409" i="71"/>
  <c r="P408" i="71" s="1"/>
  <c r="P146" i="61"/>
  <c r="Q23" i="24"/>
  <c r="Q23" i="27" s="1"/>
  <c r="Q23" i="21"/>
  <c r="P7" i="25"/>
  <c r="P7" i="28" s="1"/>
  <c r="Q75" i="64"/>
  <c r="Q10" i="42"/>
  <c r="P68" i="66"/>
  <c r="P51" i="42"/>
  <c r="T336" i="69"/>
  <c r="T113" i="56"/>
  <c r="N447" i="67"/>
  <c r="N446" i="67" s="1"/>
  <c r="N66" i="62"/>
  <c r="N427" i="71"/>
  <c r="N426" i="71" s="1"/>
  <c r="N146" i="62"/>
  <c r="O37" i="56"/>
  <c r="O15" i="8"/>
  <c r="O16" i="12"/>
  <c r="O137" i="71"/>
  <c r="O118" i="71"/>
  <c r="O136" i="71" s="1"/>
  <c r="N557" i="68"/>
  <c r="N556" i="68" s="1"/>
  <c r="N85" i="62"/>
  <c r="O67" i="49"/>
  <c r="O67" i="46"/>
  <c r="O66" i="45"/>
  <c r="O66" i="46" s="1"/>
  <c r="O85" i="58"/>
  <c r="O461" i="68"/>
  <c r="O460" i="68" s="1"/>
  <c r="O86" i="61"/>
  <c r="P9" i="21"/>
  <c r="P255" i="69"/>
  <c r="P254" i="69" s="1"/>
  <c r="P109" i="52"/>
  <c r="P5" i="23"/>
  <c r="P5" i="26" s="1"/>
  <c r="P9" i="25"/>
  <c r="P9" i="28" s="1"/>
  <c r="O70" i="65"/>
  <c r="O36" i="42"/>
  <c r="Q67" i="69"/>
  <c r="Q112" i="42"/>
  <c r="O29" i="49"/>
  <c r="O29" i="46"/>
  <c r="O28" i="45"/>
  <c r="O28" i="46" s="1"/>
  <c r="O179" i="67"/>
  <c r="O178" i="67" s="1"/>
  <c r="O66" i="48"/>
  <c r="O67" i="51"/>
  <c r="T180" i="68"/>
  <c r="T95" i="46"/>
  <c r="O145" i="67"/>
  <c r="O71" i="46"/>
  <c r="U11" i="12"/>
  <c r="U11" i="15" s="1"/>
  <c r="P325" i="71"/>
  <c r="P153" i="56"/>
  <c r="O79" i="68"/>
  <c r="O88" i="42"/>
  <c r="P321" i="72"/>
  <c r="P167" i="56"/>
  <c r="O143" i="70"/>
  <c r="O131" i="46"/>
  <c r="P330" i="65"/>
  <c r="O179" i="66"/>
  <c r="O178" i="66" s="1"/>
  <c r="O47" i="48"/>
  <c r="O48" i="51"/>
  <c r="N447" i="70"/>
  <c r="N446" i="70" s="1"/>
  <c r="N128" i="62"/>
  <c r="P110" i="59"/>
  <c r="P109" i="55"/>
  <c r="P110" i="56"/>
  <c r="O156" i="56"/>
  <c r="R6" i="13"/>
  <c r="R6" i="16" s="1"/>
  <c r="R6" i="10"/>
  <c r="O121" i="67"/>
  <c r="O140" i="67" s="1"/>
  <c r="O141" i="67"/>
  <c r="N427" i="72"/>
  <c r="N426" i="72" s="1"/>
  <c r="N164" i="62"/>
  <c r="Q116" i="56"/>
  <c r="O219" i="68"/>
  <c r="O218" i="68" s="1"/>
  <c r="O85" i="48"/>
  <c r="O86" i="51"/>
  <c r="O330" i="66"/>
  <c r="P107" i="56"/>
  <c r="O36" i="56"/>
  <c r="P322" i="72"/>
  <c r="P168" i="56"/>
  <c r="O175" i="68"/>
  <c r="O90" i="46"/>
  <c r="O16" i="10"/>
  <c r="O15" i="9"/>
  <c r="O15" i="10" s="1"/>
  <c r="O16" i="13"/>
  <c r="P79" i="68"/>
  <c r="P88" i="42"/>
  <c r="M17" i="25"/>
  <c r="M17" i="28" s="1"/>
  <c r="U10" i="12"/>
  <c r="U10" i="15" s="1"/>
  <c r="P342" i="65"/>
  <c r="P38" i="56"/>
  <c r="N169" i="64"/>
  <c r="N20" i="46"/>
  <c r="O145" i="70"/>
  <c r="O133" i="46"/>
  <c r="O294" i="70"/>
  <c r="Q68" i="66"/>
  <c r="Q51" i="42"/>
  <c r="O324" i="71"/>
  <c r="O152" i="56"/>
  <c r="Q18" i="21"/>
  <c r="O86" i="49"/>
  <c r="O86" i="46"/>
  <c r="O85" i="45"/>
  <c r="O85" i="46" s="1"/>
  <c r="O7" i="23"/>
  <c r="O7" i="26" s="1"/>
  <c r="P313" i="69"/>
  <c r="P332" i="69" s="1"/>
  <c r="P333" i="69"/>
  <c r="O328" i="71"/>
  <c r="P410" i="68"/>
  <c r="O48" i="49"/>
  <c r="O48" i="46"/>
  <c r="O47" i="45"/>
  <c r="O47" i="46" s="1"/>
  <c r="O8" i="49"/>
  <c r="O8" i="46"/>
  <c r="O7" i="45"/>
  <c r="O7" i="46" s="1"/>
  <c r="P10" i="21"/>
  <c r="N447" i="65"/>
  <c r="N446" i="65" s="1"/>
  <c r="N28" i="62"/>
  <c r="P330" i="69"/>
  <c r="O165" i="49"/>
  <c r="O165" i="46"/>
  <c r="O164" i="45"/>
  <c r="O164" i="46" s="1"/>
  <c r="Q339" i="69"/>
  <c r="N66" i="61"/>
  <c r="N428" i="67"/>
  <c r="N427" i="67" s="1"/>
  <c r="P365" i="64"/>
  <c r="P15" i="18"/>
  <c r="P109" i="56" l="1"/>
  <c r="Q57" i="56"/>
  <c r="L429" i="68"/>
  <c r="L102" i="56"/>
  <c r="K3" i="22"/>
  <c r="K27" i="25"/>
  <c r="K27" i="28" s="1"/>
  <c r="M22" i="56"/>
  <c r="M383" i="64"/>
  <c r="L152" i="70"/>
  <c r="L140" i="46"/>
  <c r="Q342" i="66"/>
  <c r="M27" i="18"/>
  <c r="R6" i="56"/>
  <c r="O321" i="72"/>
  <c r="T21" i="14"/>
  <c r="T21" i="17" s="1"/>
  <c r="P20" i="13"/>
  <c r="P20" i="16" s="1"/>
  <c r="P20" i="10"/>
  <c r="T20" i="14"/>
  <c r="T20" i="17" s="1"/>
  <c r="T150" i="66"/>
  <c r="T57" i="46"/>
  <c r="Q18" i="25"/>
  <c r="Q18" i="28" s="1"/>
  <c r="O557" i="68"/>
  <c r="O556" i="68" s="1"/>
  <c r="O85" i="62"/>
  <c r="T150" i="65"/>
  <c r="T38" i="46"/>
  <c r="Q323" i="64"/>
  <c r="Q4" i="54"/>
  <c r="Q5" i="21"/>
  <c r="P70" i="71"/>
  <c r="P154" i="42"/>
  <c r="O294" i="66"/>
  <c r="Q330" i="69"/>
  <c r="Q107" i="56"/>
  <c r="Q10" i="23"/>
  <c r="Q10" i="26" s="1"/>
  <c r="Q330" i="65"/>
  <c r="Q6" i="23"/>
  <c r="Q6" i="26" s="1"/>
  <c r="O191" i="72"/>
  <c r="O190" i="72" s="1"/>
  <c r="O165" i="52"/>
  <c r="O164" i="49"/>
  <c r="O220" i="64"/>
  <c r="O219" i="64" s="1"/>
  <c r="O8" i="52"/>
  <c r="O7" i="49"/>
  <c r="N28" i="13"/>
  <c r="N28" i="16" s="1"/>
  <c r="N28" i="10"/>
  <c r="R107" i="46"/>
  <c r="O198" i="67"/>
  <c r="O197" i="67" s="1"/>
  <c r="O67" i="52"/>
  <c r="O66" i="49"/>
  <c r="U8" i="12"/>
  <c r="U8" i="15" s="1"/>
  <c r="U8" i="14"/>
  <c r="U8" i="17" s="1"/>
  <c r="Q11" i="24"/>
  <c r="Q11" i="27" s="1"/>
  <c r="P156" i="56"/>
  <c r="O227" i="71"/>
  <c r="O226" i="71" s="1"/>
  <c r="O146" i="51"/>
  <c r="O20" i="13"/>
  <c r="O20" i="16" s="1"/>
  <c r="O20" i="10"/>
  <c r="P339" i="65"/>
  <c r="P35" i="56"/>
  <c r="T145" i="69"/>
  <c r="T114" i="46"/>
  <c r="P114" i="64"/>
  <c r="L344" i="70"/>
  <c r="L140" i="56"/>
  <c r="T22" i="14"/>
  <c r="T22" i="17" s="1"/>
  <c r="Q344" i="64"/>
  <c r="O294" i="67"/>
  <c r="O323" i="71"/>
  <c r="O151" i="56"/>
  <c r="T142" i="71"/>
  <c r="T152" i="46"/>
  <c r="Q338" i="67"/>
  <c r="Q72" i="56"/>
  <c r="T142" i="72"/>
  <c r="T170" i="46"/>
  <c r="R335" i="69"/>
  <c r="R112" i="56"/>
  <c r="P122" i="68"/>
  <c r="R5" i="10"/>
  <c r="R5" i="13"/>
  <c r="R5" i="16" s="1"/>
  <c r="N152" i="67"/>
  <c r="N78" i="46"/>
  <c r="P102" i="67"/>
  <c r="O243" i="68"/>
  <c r="O242" i="68" s="1"/>
  <c r="O86" i="52"/>
  <c r="O85" i="49"/>
  <c r="O129" i="58"/>
  <c r="O128" i="54"/>
  <c r="O85" i="51"/>
  <c r="O291" i="68"/>
  <c r="O290" i="68" s="1"/>
  <c r="R342" i="69"/>
  <c r="R119" i="56"/>
  <c r="O236" i="66"/>
  <c r="O235" i="66" s="1"/>
  <c r="O47" i="51"/>
  <c r="R138" i="69"/>
  <c r="O533" i="68"/>
  <c r="O532" i="68" s="1"/>
  <c r="O85" i="61"/>
  <c r="O167" i="56"/>
  <c r="T23" i="14"/>
  <c r="T23" i="17" s="1"/>
  <c r="U5" i="12"/>
  <c r="U5" i="15" s="1"/>
  <c r="U5" i="14"/>
  <c r="U5" i="17" s="1"/>
  <c r="Q9" i="24"/>
  <c r="Q9" i="27" s="1"/>
  <c r="P328" i="71"/>
  <c r="P371" i="69"/>
  <c r="P370" i="69" s="1"/>
  <c r="P110" i="61"/>
  <c r="P109" i="58"/>
  <c r="P165" i="48"/>
  <c r="P164" i="44"/>
  <c r="P5" i="25"/>
  <c r="P5" i="28" s="1"/>
  <c r="O321" i="71"/>
  <c r="O149" i="56"/>
  <c r="T163" i="64"/>
  <c r="T14" i="46"/>
  <c r="O322" i="71"/>
  <c r="O150" i="56"/>
  <c r="T150" i="70"/>
  <c r="T138" i="46"/>
  <c r="O68" i="71"/>
  <c r="O150" i="42"/>
  <c r="O129" i="59"/>
  <c r="O128" i="55"/>
  <c r="O129" i="56"/>
  <c r="O335" i="70"/>
  <c r="O131" i="56"/>
  <c r="Q145" i="66"/>
  <c r="Q52" i="46"/>
  <c r="Q330" i="70"/>
  <c r="Q126" i="56"/>
  <c r="Q11" i="23"/>
  <c r="Q11" i="26" s="1"/>
  <c r="R23" i="23"/>
  <c r="R23" i="26" s="1"/>
  <c r="P67" i="65"/>
  <c r="P31" i="42"/>
  <c r="T146" i="65"/>
  <c r="T34" i="46"/>
  <c r="Q410" i="68"/>
  <c r="Q9" i="23"/>
  <c r="Q9" i="26" s="1"/>
  <c r="P69" i="65"/>
  <c r="P35" i="42"/>
  <c r="O48" i="52"/>
  <c r="O47" i="49"/>
  <c r="O198" i="66"/>
  <c r="O197" i="66" s="1"/>
  <c r="R126" i="46"/>
  <c r="O24" i="13"/>
  <c r="O24" i="16" s="1"/>
  <c r="O24" i="10"/>
  <c r="O313" i="70"/>
  <c r="O332" i="70" s="1"/>
  <c r="O333" i="70"/>
  <c r="O198" i="65"/>
  <c r="O197" i="65" s="1"/>
  <c r="O29" i="52"/>
  <c r="O28" i="49"/>
  <c r="O191" i="71"/>
  <c r="O190" i="71" s="1"/>
  <c r="O147" i="52"/>
  <c r="O146" i="49"/>
  <c r="O262" i="64"/>
  <c r="O261" i="64" s="1"/>
  <c r="O7" i="51"/>
  <c r="U6" i="12"/>
  <c r="U6" i="15" s="1"/>
  <c r="U6" i="14"/>
  <c r="U6" i="17" s="1"/>
  <c r="Q141" i="69"/>
  <c r="Q121" i="69"/>
  <c r="Q140" i="69" s="1"/>
  <c r="R45" i="46"/>
  <c r="O282" i="71"/>
  <c r="O70" i="70"/>
  <c r="O136" i="42"/>
  <c r="Q330" i="66"/>
  <c r="Q7" i="23"/>
  <c r="Q7" i="26" s="1"/>
  <c r="P173" i="68"/>
  <c r="P88" i="46"/>
  <c r="P17" i="18"/>
  <c r="O173" i="68"/>
  <c r="O88" i="46"/>
  <c r="P145" i="67"/>
  <c r="P71" i="46"/>
  <c r="O144" i="70"/>
  <c r="O132" i="46"/>
  <c r="O68" i="65"/>
  <c r="O32" i="42"/>
  <c r="P68" i="70"/>
  <c r="P132" i="42"/>
  <c r="T146" i="72"/>
  <c r="T174" i="46"/>
  <c r="P100" i="71"/>
  <c r="P70" i="67"/>
  <c r="P74" i="42"/>
  <c r="O69" i="72"/>
  <c r="O171" i="42"/>
  <c r="T167" i="64"/>
  <c r="T18" i="46"/>
  <c r="P69" i="67"/>
  <c r="P73" i="42"/>
  <c r="O69" i="70"/>
  <c r="O135" i="42"/>
  <c r="P102" i="70"/>
  <c r="O67" i="65"/>
  <c r="O31" i="42"/>
  <c r="R367" i="64"/>
  <c r="Q6" i="24"/>
  <c r="Q6" i="27" s="1"/>
  <c r="Q6" i="21"/>
  <c r="R138" i="70"/>
  <c r="O15" i="12"/>
  <c r="O15" i="15" s="1"/>
  <c r="O16" i="15"/>
  <c r="P171" i="56"/>
  <c r="P36" i="56"/>
  <c r="P449" i="64"/>
  <c r="P4" i="60"/>
  <c r="P4" i="63"/>
  <c r="P512" i="64"/>
  <c r="O255" i="70"/>
  <c r="O254" i="70" s="1"/>
  <c r="O128" i="52"/>
  <c r="R8" i="10"/>
  <c r="R8" i="13"/>
  <c r="R8" i="16" s="1"/>
  <c r="R138" i="66"/>
  <c r="P68" i="72"/>
  <c r="P168" i="42"/>
  <c r="P69" i="70"/>
  <c r="P135" i="42"/>
  <c r="Q418" i="68"/>
  <c r="Q91" i="56"/>
  <c r="O227" i="72"/>
  <c r="O226" i="72" s="1"/>
  <c r="O164" i="51"/>
  <c r="T146" i="71"/>
  <c r="T156" i="46"/>
  <c r="P102" i="65"/>
  <c r="P67" i="70"/>
  <c r="P131" i="42"/>
  <c r="P67" i="67"/>
  <c r="P69" i="42"/>
  <c r="P102" i="66"/>
  <c r="T150" i="67"/>
  <c r="T76" i="46"/>
  <c r="P375" i="64"/>
  <c r="O174" i="68"/>
  <c r="O89" i="46"/>
  <c r="Q70" i="66"/>
  <c r="Q55" i="42"/>
  <c r="P143" i="70"/>
  <c r="P131" i="46"/>
  <c r="Q26" i="56"/>
  <c r="R26" i="46"/>
  <c r="P325" i="72"/>
  <c r="O153" i="6"/>
  <c r="O129" i="6"/>
  <c r="Q5" i="24"/>
  <c r="Q5" i="27" s="1"/>
  <c r="T24" i="14"/>
  <c r="T24" i="17" s="1"/>
  <c r="P37" i="56"/>
  <c r="R83" i="46"/>
  <c r="P340" i="65"/>
  <c r="O282" i="72"/>
  <c r="P80" i="68"/>
  <c r="P89" i="42"/>
  <c r="Q69" i="66"/>
  <c r="Q54" i="42"/>
  <c r="O67" i="67"/>
  <c r="O69" i="42"/>
  <c r="N19" i="25"/>
  <c r="N19" i="28" s="1"/>
  <c r="N17" i="22"/>
  <c r="O7" i="25"/>
  <c r="O7" i="28" s="1"/>
  <c r="O4" i="22"/>
  <c r="Q110" i="49"/>
  <c r="Q110" i="46"/>
  <c r="Q109" i="45"/>
  <c r="Q109" i="46" s="1"/>
  <c r="P11" i="24"/>
  <c r="P11" i="27" s="1"/>
  <c r="T184" i="68"/>
  <c r="T99" i="46"/>
  <c r="O144" i="67"/>
  <c r="O70" i="46"/>
  <c r="O68" i="72"/>
  <c r="O168" i="42"/>
  <c r="P324" i="71"/>
  <c r="P152" i="56"/>
  <c r="P145" i="66"/>
  <c r="P52" i="46"/>
  <c r="P69" i="72"/>
  <c r="P171" i="42"/>
  <c r="O294" i="65"/>
  <c r="Q428" i="64"/>
  <c r="Q4" i="59"/>
  <c r="Q4" i="62"/>
  <c r="Q491" i="64"/>
  <c r="O324" i="72"/>
  <c r="O170" i="56"/>
  <c r="R70" i="69"/>
  <c r="R117" i="42"/>
  <c r="O16" i="16"/>
  <c r="O15" i="13"/>
  <c r="O15" i="16" s="1"/>
  <c r="P390" i="69"/>
  <c r="P389" i="69" s="1"/>
  <c r="P110" i="62"/>
  <c r="P109" i="59"/>
  <c r="R138" i="65"/>
  <c r="O236" i="67"/>
  <c r="O235" i="67" s="1"/>
  <c r="O66" i="51"/>
  <c r="Q10" i="24"/>
  <c r="Q10" i="27" s="1"/>
  <c r="Q10" i="21"/>
  <c r="Q7" i="24"/>
  <c r="Q7" i="27" s="1"/>
  <c r="O236" i="65"/>
  <c r="O235" i="65" s="1"/>
  <c r="O28" i="51"/>
  <c r="Q4" i="55"/>
  <c r="P341" i="65"/>
  <c r="R168" i="68"/>
  <c r="Q179" i="69"/>
  <c r="Q178" i="69" s="1"/>
  <c r="Q109" i="48"/>
  <c r="Q110" i="51"/>
  <c r="P371" i="64" l="1"/>
  <c r="Q7" i="21"/>
  <c r="O169" i="56"/>
  <c r="Q76" i="56"/>
  <c r="Q366" i="64"/>
  <c r="Q342" i="67"/>
  <c r="Q5" i="56"/>
  <c r="O323" i="72"/>
  <c r="O128" i="56"/>
  <c r="P10" i="56"/>
  <c r="M344" i="69"/>
  <c r="M121" i="56"/>
  <c r="L187" i="68"/>
  <c r="L102" i="46"/>
  <c r="L158" i="46"/>
  <c r="L148" i="71"/>
  <c r="K3" i="25"/>
  <c r="L176" i="46"/>
  <c r="L148" i="72"/>
  <c r="L121" i="46"/>
  <c r="L152" i="69"/>
  <c r="M30" i="24"/>
  <c r="M30" i="27" s="1"/>
  <c r="L170" i="64"/>
  <c r="L21" i="46"/>
  <c r="L152" i="66"/>
  <c r="L59" i="46"/>
  <c r="P14" i="56"/>
  <c r="M78" i="56"/>
  <c r="M30" i="23"/>
  <c r="M30" i="26" s="1"/>
  <c r="M344" i="67"/>
  <c r="L40" i="46"/>
  <c r="L152" i="65"/>
  <c r="Q11" i="21"/>
  <c r="O29" i="59"/>
  <c r="O28" i="55"/>
  <c r="O29" i="56"/>
  <c r="P173" i="72"/>
  <c r="P172" i="72" s="1"/>
  <c r="P165" i="51"/>
  <c r="P164" i="48"/>
  <c r="Q69" i="69"/>
  <c r="Q116" i="42"/>
  <c r="Q11" i="25"/>
  <c r="Q11" i="28" s="1"/>
  <c r="P421" i="68"/>
  <c r="P94" i="56"/>
  <c r="O375" i="64"/>
  <c r="O14" i="56"/>
  <c r="Q102" i="65"/>
  <c r="Q70" i="67"/>
  <c r="Q74" i="42"/>
  <c r="O70" i="72"/>
  <c r="O172" i="42"/>
  <c r="P68" i="71"/>
  <c r="P150" i="42"/>
  <c r="Q294" i="69"/>
  <c r="T19" i="14"/>
  <c r="T19" i="17" s="1"/>
  <c r="T17" i="11"/>
  <c r="Q8" i="24"/>
  <c r="Q8" i="27" s="1"/>
  <c r="O313" i="65"/>
  <c r="O332" i="65" s="1"/>
  <c r="O333" i="65"/>
  <c r="O255" i="66"/>
  <c r="O254" i="66" s="1"/>
  <c r="O47" i="52"/>
  <c r="O67" i="58"/>
  <c r="O66" i="54"/>
  <c r="P8" i="48"/>
  <c r="P7" i="44"/>
  <c r="O255" i="67"/>
  <c r="O254" i="67" s="1"/>
  <c r="O66" i="52"/>
  <c r="Q236" i="69"/>
  <c r="Q235" i="69" s="1"/>
  <c r="Q109" i="51"/>
  <c r="O300" i="72"/>
  <c r="O318" i="72" s="1"/>
  <c r="O319" i="72"/>
  <c r="P70" i="72"/>
  <c r="P172" i="42"/>
  <c r="P374" i="64"/>
  <c r="P13" i="56"/>
  <c r="P145" i="70"/>
  <c r="P133" i="46"/>
  <c r="O67" i="71"/>
  <c r="O149" i="42"/>
  <c r="O69" i="65"/>
  <c r="O35" i="42"/>
  <c r="Q68" i="70"/>
  <c r="Q132" i="42"/>
  <c r="Q80" i="68"/>
  <c r="Q89" i="42"/>
  <c r="R23" i="25"/>
  <c r="R23" i="28" s="1"/>
  <c r="O120" i="6"/>
  <c r="O160" i="6"/>
  <c r="O136" i="6"/>
  <c r="R18" i="24"/>
  <c r="R18" i="27" s="1"/>
  <c r="P48" i="48"/>
  <c r="P47" i="44"/>
  <c r="P330" i="70"/>
  <c r="O255" i="65"/>
  <c r="O254" i="65" s="1"/>
  <c r="O28" i="52"/>
  <c r="P428" i="69"/>
  <c r="P427" i="69" s="1"/>
  <c r="P109" i="61"/>
  <c r="O48" i="59"/>
  <c r="O47" i="55"/>
  <c r="O48" i="56"/>
  <c r="R64" i="46"/>
  <c r="Q5" i="23"/>
  <c r="Q5" i="26" s="1"/>
  <c r="O31" i="23"/>
  <c r="O31" i="26" s="1"/>
  <c r="O15" i="20"/>
  <c r="O16" i="24"/>
  <c r="P11" i="23"/>
  <c r="P11" i="26" s="1"/>
  <c r="V4" i="11"/>
  <c r="O337" i="66"/>
  <c r="O52" i="56"/>
  <c r="P175" i="68"/>
  <c r="P90" i="46"/>
  <c r="O376" i="64"/>
  <c r="O15" i="56"/>
  <c r="P144" i="66"/>
  <c r="P51" i="46"/>
  <c r="Q330" i="67"/>
  <c r="Q8" i="23"/>
  <c r="Q8" i="26" s="1"/>
  <c r="Q143" i="66"/>
  <c r="Q50" i="46"/>
  <c r="O29" i="58"/>
  <c r="O28" i="54"/>
  <c r="P11" i="21"/>
  <c r="O4" i="25"/>
  <c r="O4" i="28" s="1"/>
  <c r="P129" i="48"/>
  <c r="P128" i="44"/>
  <c r="O147" i="58"/>
  <c r="O146" i="54"/>
  <c r="Q9" i="21"/>
  <c r="R23" i="21"/>
  <c r="R23" i="24"/>
  <c r="R23" i="27" s="1"/>
  <c r="Q365" i="64"/>
  <c r="O283" i="64"/>
  <c r="O282" i="64" s="1"/>
  <c r="O7" i="52"/>
  <c r="O333" i="66"/>
  <c r="O313" i="66"/>
  <c r="O332" i="66" s="1"/>
  <c r="O48" i="58"/>
  <c r="O47" i="54"/>
  <c r="R138" i="67"/>
  <c r="Q45" i="56"/>
  <c r="Q67" i="66"/>
  <c r="Q50" i="42"/>
  <c r="P143" i="67"/>
  <c r="P69" i="46"/>
  <c r="P69" i="71"/>
  <c r="P153" i="42"/>
  <c r="S14" i="18"/>
  <c r="O16" i="21"/>
  <c r="P145" i="65"/>
  <c r="P33" i="46"/>
  <c r="N17" i="25"/>
  <c r="N17" i="28" s="1"/>
  <c r="T23" i="13"/>
  <c r="T23" i="16" s="1"/>
  <c r="T23" i="10"/>
  <c r="O22" i="13"/>
  <c r="O22" i="16" s="1"/>
  <c r="O22" i="10"/>
  <c r="Q83" i="56"/>
  <c r="P67" i="48"/>
  <c r="P66" i="44"/>
  <c r="Q10" i="25"/>
  <c r="Q10" i="28" s="1"/>
  <c r="O69" i="71"/>
  <c r="O153" i="42"/>
  <c r="P22" i="13"/>
  <c r="P22" i="16" s="1"/>
  <c r="P22" i="10"/>
  <c r="P86" i="48"/>
  <c r="P85" i="44"/>
  <c r="Q9" i="25"/>
  <c r="Q9" i="28" s="1"/>
  <c r="N186" i="68"/>
  <c r="N101" i="46"/>
  <c r="Q70" i="69"/>
  <c r="Q117" i="42"/>
  <c r="Q386" i="64"/>
  <c r="Q4" i="57"/>
  <c r="O77" i="64"/>
  <c r="O12" i="42"/>
  <c r="Q338" i="70"/>
  <c r="Q134" i="56"/>
  <c r="O419" i="68"/>
  <c r="O92" i="56"/>
  <c r="R102" i="69"/>
  <c r="P447" i="69"/>
  <c r="P446" i="69" s="1"/>
  <c r="P109" i="62"/>
  <c r="P147" i="48"/>
  <c r="P146" i="44"/>
  <c r="P18" i="24"/>
  <c r="P18" i="27" s="1"/>
  <c r="P18" i="21"/>
  <c r="O245" i="71"/>
  <c r="O244" i="71" s="1"/>
  <c r="O146" i="52"/>
  <c r="P165" i="49"/>
  <c r="P165" i="46"/>
  <c r="P164" i="45"/>
  <c r="P164" i="46" s="1"/>
  <c r="P18" i="23"/>
  <c r="P18" i="26" s="1"/>
  <c r="O147" i="59"/>
  <c r="O146" i="55"/>
  <c r="O147" i="56"/>
  <c r="O128" i="59"/>
  <c r="O129" i="62"/>
  <c r="O390" i="70"/>
  <c r="O389" i="70" s="1"/>
  <c r="O315" i="68"/>
  <c r="O314" i="68" s="1"/>
  <c r="O85" i="52"/>
  <c r="Q407" i="64"/>
  <c r="Q4" i="58"/>
  <c r="Q470" i="64"/>
  <c r="Q4" i="61"/>
  <c r="Q6" i="25"/>
  <c r="Q6" i="28" s="1"/>
  <c r="P141" i="72"/>
  <c r="P169" i="46"/>
  <c r="P67" i="72"/>
  <c r="P167" i="42"/>
  <c r="Q144" i="66"/>
  <c r="Q51" i="46"/>
  <c r="Q7" i="25"/>
  <c r="Q7" i="28" s="1"/>
  <c r="P322" i="71"/>
  <c r="P150" i="56"/>
  <c r="P144" i="67"/>
  <c r="P70" i="46"/>
  <c r="O141" i="72"/>
  <c r="O169" i="46"/>
  <c r="P77" i="64"/>
  <c r="P12" i="42"/>
  <c r="Q4" i="56"/>
  <c r="O165" i="58"/>
  <c r="O164" i="54"/>
  <c r="P29" i="48"/>
  <c r="P28" i="44"/>
  <c r="O67" i="59"/>
  <c r="O66" i="55"/>
  <c r="O67" i="56"/>
  <c r="P118" i="72"/>
  <c r="P136" i="72" s="1"/>
  <c r="P137" i="72"/>
  <c r="O300" i="71"/>
  <c r="O318" i="71" s="1"/>
  <c r="O319" i="71"/>
  <c r="N30" i="13"/>
  <c r="N30" i="16" s="1"/>
  <c r="N30" i="10"/>
  <c r="O245" i="72"/>
  <c r="O244" i="72" s="1"/>
  <c r="O164" i="52"/>
  <c r="O17" i="18"/>
  <c r="T144" i="69"/>
  <c r="T113" i="46"/>
  <c r="O143" i="67"/>
  <c r="O69" i="46"/>
  <c r="O145" i="65"/>
  <c r="O33" i="46"/>
  <c r="Q159" i="64"/>
  <c r="Q10" i="46"/>
  <c r="R371" i="64"/>
  <c r="R10" i="56"/>
  <c r="O20" i="23"/>
  <c r="O20" i="26" s="1"/>
  <c r="O141" i="71"/>
  <c r="O151" i="46"/>
  <c r="O372" i="64"/>
  <c r="O11" i="56"/>
  <c r="Q109" i="49"/>
  <c r="Q198" i="69"/>
  <c r="Q197" i="69" s="1"/>
  <c r="Q110" i="52"/>
  <c r="O313" i="67"/>
  <c r="O332" i="67" s="1"/>
  <c r="O333" i="67"/>
  <c r="P126" i="56"/>
  <c r="O165" i="59"/>
  <c r="O164" i="55"/>
  <c r="O165" i="56"/>
  <c r="T26" i="13"/>
  <c r="T26" i="16" s="1"/>
  <c r="T26" i="10"/>
  <c r="O371" i="70"/>
  <c r="O370" i="70" s="1"/>
  <c r="O129" i="61"/>
  <c r="O128" i="58"/>
  <c r="O26" i="23"/>
  <c r="O26" i="26" s="1"/>
  <c r="Q15" i="18"/>
  <c r="O66" i="56" l="1"/>
  <c r="P15" i="56"/>
  <c r="O322" i="72"/>
  <c r="O146" i="56"/>
  <c r="O379" i="64"/>
  <c r="O374" i="64"/>
  <c r="Q335" i="67"/>
  <c r="P376" i="64"/>
  <c r="O13" i="56"/>
  <c r="O428" i="68"/>
  <c r="O168" i="56"/>
  <c r="Q69" i="56"/>
  <c r="M429" i="68"/>
  <c r="M102" i="56"/>
  <c r="M344" i="70"/>
  <c r="M140" i="56"/>
  <c r="K3" i="28"/>
  <c r="O164" i="56"/>
  <c r="M343" i="67"/>
  <c r="M77" i="56"/>
  <c r="L29" i="13"/>
  <c r="L29" i="16" s="1"/>
  <c r="L29" i="10"/>
  <c r="M30" i="25"/>
  <c r="M30" i="28" s="1"/>
  <c r="O18" i="56"/>
  <c r="M30" i="21"/>
  <c r="L29" i="14"/>
  <c r="L29" i="17" s="1"/>
  <c r="L27" i="11"/>
  <c r="P20" i="24"/>
  <c r="P20" i="27" s="1"/>
  <c r="O162" i="64"/>
  <c r="O13" i="46"/>
  <c r="P144" i="70"/>
  <c r="P132" i="46"/>
  <c r="Q70" i="70"/>
  <c r="Q136" i="42"/>
  <c r="O336" i="66"/>
  <c r="O51" i="56"/>
  <c r="R79" i="68"/>
  <c r="R88" i="42"/>
  <c r="P143" i="65"/>
  <c r="P31" i="46"/>
  <c r="Q102" i="70"/>
  <c r="O143" i="65"/>
  <c r="O31" i="46"/>
  <c r="O373" i="72"/>
  <c r="O372" i="72" s="1"/>
  <c r="O165" i="62"/>
  <c r="O164" i="59"/>
  <c r="O50" i="56"/>
  <c r="R154" i="64"/>
  <c r="P165" i="52"/>
  <c r="P191" i="72"/>
  <c r="P190" i="72" s="1"/>
  <c r="P164" i="49"/>
  <c r="P173" i="71"/>
  <c r="P172" i="71" s="1"/>
  <c r="P146" i="48"/>
  <c r="P147" i="51"/>
  <c r="R110" i="48"/>
  <c r="R109" i="44"/>
  <c r="P85" i="48"/>
  <c r="P86" i="51"/>
  <c r="P219" i="68"/>
  <c r="P218" i="68" s="1"/>
  <c r="Q313" i="69"/>
  <c r="Q332" i="69" s="1"/>
  <c r="Q333" i="69"/>
  <c r="P135" i="64"/>
  <c r="P156" i="64" s="1"/>
  <c r="P157" i="64"/>
  <c r="P179" i="66"/>
  <c r="P178" i="66" s="1"/>
  <c r="P48" i="51"/>
  <c r="P47" i="48"/>
  <c r="O21" i="24"/>
  <c r="O21" i="27" s="1"/>
  <c r="Q8" i="21"/>
  <c r="O28" i="56"/>
  <c r="P420" i="68"/>
  <c r="P93" i="56"/>
  <c r="Q255" i="69"/>
  <c r="Q254" i="69" s="1"/>
  <c r="Q109" i="52"/>
  <c r="S9" i="13"/>
  <c r="S9" i="16" s="1"/>
  <c r="S9" i="10"/>
  <c r="P379" i="64"/>
  <c r="P18" i="56"/>
  <c r="O31" i="25"/>
  <c r="O31" i="28" s="1"/>
  <c r="Q175" i="68"/>
  <c r="Q90" i="46"/>
  <c r="P79" i="64"/>
  <c r="P16" i="42"/>
  <c r="P24" i="13"/>
  <c r="P24" i="16" s="1"/>
  <c r="P24" i="10"/>
  <c r="P29" i="49"/>
  <c r="P28" i="45"/>
  <c r="P28" i="46" s="1"/>
  <c r="P29" i="46"/>
  <c r="Q18" i="13"/>
  <c r="Q18" i="16" s="1"/>
  <c r="Q18" i="10"/>
  <c r="O335" i="66"/>
  <c r="P28" i="48"/>
  <c r="P29" i="51"/>
  <c r="P179" i="65"/>
  <c r="P178" i="65" s="1"/>
  <c r="S6" i="13"/>
  <c r="S6" i="16" s="1"/>
  <c r="S6" i="10"/>
  <c r="R418" i="68"/>
  <c r="R91" i="56"/>
  <c r="O24" i="24"/>
  <c r="O24" i="27" s="1"/>
  <c r="P50" i="56"/>
  <c r="O28" i="59"/>
  <c r="O29" i="62"/>
  <c r="O390" i="65"/>
  <c r="O389" i="65" s="1"/>
  <c r="Q114" i="64"/>
  <c r="P8" i="49"/>
  <c r="P8" i="46"/>
  <c r="P7" i="45"/>
  <c r="P7" i="46" s="1"/>
  <c r="R417" i="68"/>
  <c r="R90" i="56"/>
  <c r="Q102" i="66"/>
  <c r="Q100" i="71"/>
  <c r="P144" i="65"/>
  <c r="P32" i="46"/>
  <c r="Q69" i="70"/>
  <c r="Q135" i="42"/>
  <c r="O140" i="72"/>
  <c r="O168" i="46"/>
  <c r="P141" i="71"/>
  <c r="P151" i="46"/>
  <c r="R67" i="69"/>
  <c r="R112" i="42"/>
  <c r="P121" i="65"/>
  <c r="P140" i="65" s="1"/>
  <c r="P141" i="65"/>
  <c r="O21" i="13"/>
  <c r="O21" i="16" s="1"/>
  <c r="O21" i="10"/>
  <c r="O355" i="72"/>
  <c r="O354" i="72" s="1"/>
  <c r="O164" i="58"/>
  <c r="O165" i="61"/>
  <c r="O447" i="70"/>
  <c r="O446" i="70" s="1"/>
  <c r="O128" i="62"/>
  <c r="Q5" i="25"/>
  <c r="Q5" i="28" s="1"/>
  <c r="P67" i="51"/>
  <c r="P179" i="67"/>
  <c r="P178" i="67" s="1"/>
  <c r="P66" i="48"/>
  <c r="P147" i="49"/>
  <c r="P147" i="46"/>
  <c r="P146" i="45"/>
  <c r="P146" i="46" s="1"/>
  <c r="P48" i="49"/>
  <c r="P48" i="46"/>
  <c r="P47" i="45"/>
  <c r="P47" i="46" s="1"/>
  <c r="P67" i="49"/>
  <c r="P66" i="45"/>
  <c r="P66" i="46" s="1"/>
  <c r="P67" i="46"/>
  <c r="Q64" i="56"/>
  <c r="P335" i="66"/>
  <c r="P227" i="72"/>
  <c r="P226" i="72" s="1"/>
  <c r="P164" i="51"/>
  <c r="O20" i="24"/>
  <c r="O20" i="27" s="1"/>
  <c r="O20" i="21"/>
  <c r="O373" i="71"/>
  <c r="O372" i="71" s="1"/>
  <c r="O147" i="62"/>
  <c r="O146" i="59"/>
  <c r="P422" i="68"/>
  <c r="T17" i="14"/>
  <c r="T17" i="17" s="1"/>
  <c r="Q145" i="70"/>
  <c r="Q133" i="46"/>
  <c r="O337" i="67"/>
  <c r="O71" i="56"/>
  <c r="O21" i="23"/>
  <c r="O21" i="26" s="1"/>
  <c r="O144" i="65"/>
  <c r="O32" i="46"/>
  <c r="Q122" i="68"/>
  <c r="O422" i="68"/>
  <c r="O95" i="56"/>
  <c r="O140" i="71"/>
  <c r="O150" i="46"/>
  <c r="O128" i="61"/>
  <c r="O428" i="70"/>
  <c r="O427" i="70" s="1"/>
  <c r="O31" i="24"/>
  <c r="O31" i="27" s="1"/>
  <c r="O31" i="21"/>
  <c r="R18" i="23"/>
  <c r="R18" i="26" s="1"/>
  <c r="O390" i="67"/>
  <c r="O389" i="67" s="1"/>
  <c r="O67" i="62"/>
  <c r="O66" i="59"/>
  <c r="P118" i="71"/>
  <c r="P136" i="71" s="1"/>
  <c r="P137" i="71"/>
  <c r="P179" i="70"/>
  <c r="P178" i="70" s="1"/>
  <c r="P129" i="51"/>
  <c r="P128" i="48"/>
  <c r="O28" i="58"/>
  <c r="O29" i="61"/>
  <c r="O371" i="65"/>
  <c r="O370" i="65" s="1"/>
  <c r="P141" i="66"/>
  <c r="P121" i="66"/>
  <c r="P140" i="66" s="1"/>
  <c r="P141" i="67"/>
  <c r="P121" i="67"/>
  <c r="P140" i="67" s="1"/>
  <c r="R18" i="21"/>
  <c r="Q110" i="58"/>
  <c r="Q109" i="54"/>
  <c r="Q68" i="67"/>
  <c r="Q70" i="42"/>
  <c r="O417" i="68"/>
  <c r="O90" i="56"/>
  <c r="O22" i="23"/>
  <c r="O22" i="26" s="1"/>
  <c r="P146" i="68"/>
  <c r="P170" i="68" s="1"/>
  <c r="P171" i="68"/>
  <c r="Q110" i="59"/>
  <c r="Q109" i="55"/>
  <c r="Q110" i="56"/>
  <c r="P174" i="68"/>
  <c r="P89" i="46"/>
  <c r="O84" i="68"/>
  <c r="O97" i="42"/>
  <c r="Q338" i="65"/>
  <c r="Q34" i="56"/>
  <c r="O101" i="56"/>
  <c r="P11" i="25"/>
  <c r="P11" i="28" s="1"/>
  <c r="P4" i="22"/>
  <c r="O15" i="19"/>
  <c r="O15" i="21" s="1"/>
  <c r="O16" i="23"/>
  <c r="Q20" i="13"/>
  <c r="Q20" i="16" s="1"/>
  <c r="Q20" i="10"/>
  <c r="S4" i="18"/>
  <c r="S3" i="18" s="1"/>
  <c r="U7" i="12"/>
  <c r="U7" i="15" s="1"/>
  <c r="U7" i="14"/>
  <c r="U7" i="17" s="1"/>
  <c r="U4" i="7"/>
  <c r="U14" i="7"/>
  <c r="O371" i="67"/>
  <c r="O370" i="67" s="1"/>
  <c r="O67" i="61"/>
  <c r="O66" i="58"/>
  <c r="Q100" i="72"/>
  <c r="R5" i="46"/>
  <c r="O390" i="66"/>
  <c r="O389" i="66" s="1"/>
  <c r="O48" i="62"/>
  <c r="O47" i="59"/>
  <c r="Q29" i="48"/>
  <c r="Q28" i="44"/>
  <c r="O67" i="72"/>
  <c r="O167" i="42"/>
  <c r="O337" i="70"/>
  <c r="O133" i="56"/>
  <c r="O24" i="23"/>
  <c r="O24" i="26" s="1"/>
  <c r="Q8" i="25"/>
  <c r="Q8" i="28" s="1"/>
  <c r="N30" i="23"/>
  <c r="N30" i="26" s="1"/>
  <c r="P129" i="49"/>
  <c r="P128" i="45"/>
  <c r="P128" i="46" s="1"/>
  <c r="P129" i="46"/>
  <c r="Q449" i="64"/>
  <c r="Q4" i="60"/>
  <c r="Q4" i="63"/>
  <c r="Q512" i="64"/>
  <c r="N31" i="13"/>
  <c r="N31" i="16" s="1"/>
  <c r="N31" i="10"/>
  <c r="P21" i="13"/>
  <c r="P21" i="16" s="1"/>
  <c r="P21" i="10"/>
  <c r="O355" i="71"/>
  <c r="O354" i="71" s="1"/>
  <c r="O147" i="61"/>
  <c r="O146" i="58"/>
  <c r="P372" i="64"/>
  <c r="P11" i="56"/>
  <c r="O22" i="24"/>
  <c r="O22" i="27" s="1"/>
  <c r="Q79" i="68"/>
  <c r="Q88" i="42"/>
  <c r="P15" i="8"/>
  <c r="P16" i="12"/>
  <c r="P18" i="25"/>
  <c r="P18" i="28" s="1"/>
  <c r="O16" i="27"/>
  <c r="O15" i="24"/>
  <c r="O15" i="27" s="1"/>
  <c r="P282" i="72"/>
  <c r="P139" i="72"/>
  <c r="P167" i="46"/>
  <c r="P140" i="72"/>
  <c r="P168" i="46"/>
  <c r="O373" i="64"/>
  <c r="O12" i="56"/>
  <c r="P373" i="64"/>
  <c r="P12" i="56"/>
  <c r="O139" i="71"/>
  <c r="O149" i="46"/>
  <c r="Q102" i="67"/>
  <c r="Q342" i="70"/>
  <c r="Q138" i="56"/>
  <c r="P15" i="9"/>
  <c r="P16" i="10"/>
  <c r="P16" i="13"/>
  <c r="O20" i="25"/>
  <c r="O20" i="28" s="1"/>
  <c r="R22" i="23"/>
  <c r="R22" i="26" s="1"/>
  <c r="P99" i="6"/>
  <c r="P86" i="49"/>
  <c r="P86" i="46"/>
  <c r="P85" i="45"/>
  <c r="P85" i="46" s="1"/>
  <c r="P121" i="70"/>
  <c r="P140" i="70" s="1"/>
  <c r="P141" i="70"/>
  <c r="P95" i="56"/>
  <c r="O48" i="61"/>
  <c r="O47" i="58"/>
  <c r="O371" i="66"/>
  <c r="O370" i="66" s="1"/>
  <c r="O47" i="56"/>
  <c r="P199" i="64"/>
  <c r="P198" i="64" s="1"/>
  <c r="P7" i="48"/>
  <c r="P8" i="51"/>
  <c r="Q109" i="56" l="1"/>
  <c r="N344" i="67"/>
  <c r="O22" i="21"/>
  <c r="O94" i="56"/>
  <c r="N330" i="71"/>
  <c r="N158" i="56"/>
  <c r="N78" i="56"/>
  <c r="O421" i="68"/>
  <c r="L27" i="14"/>
  <c r="L27" i="17" s="1"/>
  <c r="L3" i="11"/>
  <c r="P131" i="56"/>
  <c r="O17" i="56"/>
  <c r="O26" i="24"/>
  <c r="O26" i="27" s="1"/>
  <c r="O26" i="21"/>
  <c r="R68" i="66"/>
  <c r="R51" i="42"/>
  <c r="P153" i="6"/>
  <c r="P129" i="6"/>
  <c r="P236" i="70"/>
  <c r="P235" i="70" s="1"/>
  <c r="P128" i="51"/>
  <c r="Q8" i="48"/>
  <c r="Q7" i="44"/>
  <c r="P236" i="65"/>
  <c r="P235" i="65" s="1"/>
  <c r="P28" i="51"/>
  <c r="Q129" i="48"/>
  <c r="Q128" i="44"/>
  <c r="O336" i="67"/>
  <c r="O70" i="56"/>
  <c r="S5" i="10"/>
  <c r="S5" i="13"/>
  <c r="S5" i="16" s="1"/>
  <c r="R330" i="66"/>
  <c r="R45" i="56"/>
  <c r="R7" i="23"/>
  <c r="R7" i="26" s="1"/>
  <c r="P337" i="66"/>
  <c r="P52" i="56"/>
  <c r="Q144" i="70"/>
  <c r="Q132" i="46"/>
  <c r="T14" i="18"/>
  <c r="P294" i="70"/>
  <c r="O428" i="67"/>
  <c r="O427" i="67" s="1"/>
  <c r="O66" i="61"/>
  <c r="R9" i="24"/>
  <c r="R9" i="27" s="1"/>
  <c r="P67" i="52"/>
  <c r="P198" i="67"/>
  <c r="P197" i="67" s="1"/>
  <c r="P66" i="49"/>
  <c r="P335" i="70"/>
  <c r="P28" i="49"/>
  <c r="P198" i="65"/>
  <c r="P197" i="65" s="1"/>
  <c r="P29" i="52"/>
  <c r="S26" i="46"/>
  <c r="Q131" i="56"/>
  <c r="Q29" i="49"/>
  <c r="Q28" i="45"/>
  <c r="Q28" i="46" s="1"/>
  <c r="Q29" i="46"/>
  <c r="P419" i="68"/>
  <c r="P78" i="64"/>
  <c r="P15" i="42"/>
  <c r="P85" i="49"/>
  <c r="P86" i="52"/>
  <c r="P243" i="68"/>
  <c r="P242" i="68" s="1"/>
  <c r="Q371" i="69"/>
  <c r="Q370" i="69" s="1"/>
  <c r="Q110" i="61"/>
  <c r="Q109" i="58"/>
  <c r="R121" i="69"/>
  <c r="R140" i="69" s="1"/>
  <c r="R141" i="69"/>
  <c r="Q147" i="48"/>
  <c r="Q146" i="44"/>
  <c r="S342" i="69"/>
  <c r="S119" i="56"/>
  <c r="P85" i="51"/>
  <c r="P291" i="68"/>
  <c r="P290" i="68" s="1"/>
  <c r="Q342" i="65"/>
  <c r="O420" i="68"/>
  <c r="O93" i="56"/>
  <c r="O381" i="64"/>
  <c r="O20" i="56"/>
  <c r="O28" i="21"/>
  <c r="O21" i="25"/>
  <c r="O21" i="28" s="1"/>
  <c r="P294" i="65"/>
  <c r="S102" i="69"/>
  <c r="P262" i="64"/>
  <c r="P261" i="64" s="1"/>
  <c r="P7" i="51"/>
  <c r="O428" i="66"/>
  <c r="O427" i="66" s="1"/>
  <c r="O47" i="61"/>
  <c r="P165" i="58"/>
  <c r="P164" i="54"/>
  <c r="P16" i="15"/>
  <c r="P15" i="12"/>
  <c r="P15" i="15" s="1"/>
  <c r="R6" i="24"/>
  <c r="R6" i="27" s="1"/>
  <c r="U3" i="7"/>
  <c r="U4" i="14"/>
  <c r="U4" i="17" s="1"/>
  <c r="P4" i="25"/>
  <c r="P4" i="28" s="1"/>
  <c r="O428" i="65"/>
  <c r="O427" i="65" s="1"/>
  <c r="O28" i="61"/>
  <c r="P236" i="67"/>
  <c r="P235" i="67" s="1"/>
  <c r="P66" i="51"/>
  <c r="S138" i="65"/>
  <c r="Q335" i="70"/>
  <c r="O21" i="21"/>
  <c r="Q141" i="65"/>
  <c r="Q121" i="65"/>
  <c r="Q140" i="65" s="1"/>
  <c r="P364" i="68"/>
  <c r="R330" i="65"/>
  <c r="R26" i="56"/>
  <c r="R6" i="23"/>
  <c r="R6" i="26" s="1"/>
  <c r="Q337" i="66"/>
  <c r="Q52" i="56"/>
  <c r="O336" i="70"/>
  <c r="O132" i="56"/>
  <c r="O81" i="68"/>
  <c r="O92" i="42"/>
  <c r="O447" i="66"/>
  <c r="O446" i="66" s="1"/>
  <c r="O47" i="62"/>
  <c r="P22" i="24"/>
  <c r="P22" i="27" s="1"/>
  <c r="P236" i="66"/>
  <c r="P235" i="66" s="1"/>
  <c r="P47" i="51"/>
  <c r="Q324" i="72"/>
  <c r="Q170" i="56"/>
  <c r="R173" i="68"/>
  <c r="R88" i="46"/>
  <c r="P21" i="23"/>
  <c r="P21" i="26" s="1"/>
  <c r="P337" i="67"/>
  <c r="P71" i="56"/>
  <c r="N31" i="23"/>
  <c r="N31" i="26" s="1"/>
  <c r="R126" i="56"/>
  <c r="R11" i="23"/>
  <c r="R11" i="26" s="1"/>
  <c r="O24" i="25"/>
  <c r="O24" i="28" s="1"/>
  <c r="Q145" i="67"/>
  <c r="Q71" i="46"/>
  <c r="R416" i="68"/>
  <c r="R89" i="56"/>
  <c r="O423" i="68"/>
  <c r="O96" i="56"/>
  <c r="Q20" i="23"/>
  <c r="Q20" i="26" s="1"/>
  <c r="O139" i="72"/>
  <c r="O167" i="46"/>
  <c r="Q67" i="67"/>
  <c r="Q69" i="42"/>
  <c r="R80" i="68"/>
  <c r="R89" i="42"/>
  <c r="P198" i="70"/>
  <c r="P197" i="70" s="1"/>
  <c r="P128" i="49"/>
  <c r="P129" i="52"/>
  <c r="Q165" i="48"/>
  <c r="Q164" i="44"/>
  <c r="O15" i="23"/>
  <c r="O15" i="26" s="1"/>
  <c r="O16" i="26"/>
  <c r="P319" i="72"/>
  <c r="P300" i="72"/>
  <c r="P318" i="72" s="1"/>
  <c r="O378" i="64"/>
  <c r="P17" i="56"/>
  <c r="P198" i="66"/>
  <c r="P197" i="66" s="1"/>
  <c r="P47" i="49"/>
  <c r="P48" i="52"/>
  <c r="R18" i="25"/>
  <c r="R18" i="28" s="1"/>
  <c r="S11" i="10"/>
  <c r="S11" i="13"/>
  <c r="S11" i="16" s="1"/>
  <c r="O447" i="65"/>
  <c r="O446" i="65" s="1"/>
  <c r="O28" i="62"/>
  <c r="S7" i="10"/>
  <c r="S7" i="13"/>
  <c r="S7" i="16" s="1"/>
  <c r="P88" i="56"/>
  <c r="S83" i="46"/>
  <c r="R179" i="69"/>
  <c r="R178" i="69" s="1"/>
  <c r="R110" i="51"/>
  <c r="R109" i="48"/>
  <c r="P164" i="52"/>
  <c r="P245" i="72"/>
  <c r="P244" i="72" s="1"/>
  <c r="R7" i="24"/>
  <c r="R7" i="27" s="1"/>
  <c r="R7" i="21"/>
  <c r="P294" i="66"/>
  <c r="O82" i="68"/>
  <c r="O93" i="42"/>
  <c r="P162" i="64"/>
  <c r="P13" i="46"/>
  <c r="Q143" i="70"/>
  <c r="Q131" i="46"/>
  <c r="Q70" i="71"/>
  <c r="Q154" i="42"/>
  <c r="R338" i="67"/>
  <c r="R72" i="56"/>
  <c r="Q321" i="72"/>
  <c r="Q167" i="56"/>
  <c r="Q48" i="48"/>
  <c r="Q47" i="44"/>
  <c r="O24" i="21"/>
  <c r="R67" i="70"/>
  <c r="R131" i="42"/>
  <c r="Q69" i="67"/>
  <c r="Q73" i="42"/>
  <c r="O186" i="68"/>
  <c r="O101" i="46"/>
  <c r="O377" i="64"/>
  <c r="O16" i="56"/>
  <c r="Q69" i="65"/>
  <c r="Q35" i="42"/>
  <c r="P76" i="64"/>
  <c r="Q67" i="70"/>
  <c r="Q131" i="42"/>
  <c r="O426" i="68"/>
  <c r="O99" i="56"/>
  <c r="N30" i="25"/>
  <c r="N30" i="28" s="1"/>
  <c r="O161" i="64"/>
  <c r="O12" i="46"/>
  <c r="P16" i="16"/>
  <c r="P15" i="13"/>
  <c r="P15" i="16" s="1"/>
  <c r="Q67" i="48"/>
  <c r="Q66" i="44"/>
  <c r="O409" i="71"/>
  <c r="O408" i="71" s="1"/>
  <c r="O146" i="61"/>
  <c r="P426" i="68"/>
  <c r="P99" i="56"/>
  <c r="P26" i="23"/>
  <c r="P26" i="26" s="1"/>
  <c r="P378" i="64"/>
  <c r="S10" i="13"/>
  <c r="S10" i="16" s="1"/>
  <c r="S10" i="10"/>
  <c r="O427" i="71"/>
  <c r="O426" i="71" s="1"/>
  <c r="O146" i="62"/>
  <c r="P191" i="71"/>
  <c r="P190" i="71" s="1"/>
  <c r="P146" i="49"/>
  <c r="P147" i="52"/>
  <c r="Q4" i="22"/>
  <c r="O409" i="72"/>
  <c r="O408" i="72" s="1"/>
  <c r="O164" i="61"/>
  <c r="R22" i="24"/>
  <c r="R22" i="27" s="1"/>
  <c r="R22" i="21"/>
  <c r="P415" i="68"/>
  <c r="S168" i="68"/>
  <c r="O427" i="72"/>
  <c r="O426" i="72" s="1"/>
  <c r="O164" i="62"/>
  <c r="O28" i="24"/>
  <c r="O28" i="27" s="1"/>
  <c r="R75" i="64"/>
  <c r="R10" i="42"/>
  <c r="R22" i="25"/>
  <c r="R22" i="28" s="1"/>
  <c r="R10" i="24"/>
  <c r="R10" i="27" s="1"/>
  <c r="Q86" i="48"/>
  <c r="Q85" i="44"/>
  <c r="Q68" i="65"/>
  <c r="Q32" i="42"/>
  <c r="R107" i="56"/>
  <c r="R10" i="23"/>
  <c r="R10" i="26" s="1"/>
  <c r="R410" i="68"/>
  <c r="R83" i="56"/>
  <c r="R9" i="23"/>
  <c r="R9" i="26" s="1"/>
  <c r="Q328" i="72"/>
  <c r="Q174" i="56"/>
  <c r="R69" i="69"/>
  <c r="R116" i="42"/>
  <c r="R338" i="66"/>
  <c r="R53" i="56"/>
  <c r="O76" i="64"/>
  <c r="O22" i="25"/>
  <c r="O22" i="28" s="1"/>
  <c r="N30" i="24"/>
  <c r="N30" i="27" s="1"/>
  <c r="N30" i="21"/>
  <c r="Q179" i="65"/>
  <c r="Q178" i="65" s="1"/>
  <c r="Q28" i="48"/>
  <c r="Q29" i="51"/>
  <c r="R338" i="70"/>
  <c r="R134" i="56"/>
  <c r="P220" i="64"/>
  <c r="P219" i="64" s="1"/>
  <c r="P7" i="49"/>
  <c r="P8" i="52"/>
  <c r="R88" i="56"/>
  <c r="R11" i="24"/>
  <c r="R11" i="27" s="1"/>
  <c r="R11" i="21"/>
  <c r="P26" i="24"/>
  <c r="P26" i="27" s="1"/>
  <c r="P146" i="51"/>
  <c r="P227" i="71"/>
  <c r="P226" i="71" s="1"/>
  <c r="Q70" i="72"/>
  <c r="Q172" i="42"/>
  <c r="O416" i="68"/>
  <c r="O89" i="56"/>
  <c r="P165" i="59"/>
  <c r="P164" i="55"/>
  <c r="P165" i="56"/>
  <c r="Q173" i="68"/>
  <c r="Q88" i="46"/>
  <c r="P140" i="71"/>
  <c r="P150" i="46"/>
  <c r="Q174" i="68"/>
  <c r="Q89" i="46"/>
  <c r="P67" i="71"/>
  <c r="P149" i="42"/>
  <c r="P326" i="64"/>
  <c r="P294" i="67"/>
  <c r="Q328" i="71"/>
  <c r="Q156" i="56"/>
  <c r="S107" i="46"/>
  <c r="P15" i="10"/>
  <c r="Q390" i="69"/>
  <c r="Q389" i="69" s="1"/>
  <c r="Q110" i="62"/>
  <c r="Q109" i="59"/>
  <c r="O66" i="62"/>
  <c r="O447" i="67"/>
  <c r="O446" i="67" s="1"/>
  <c r="R110" i="49"/>
  <c r="R109" i="45"/>
  <c r="R109" i="46" s="1"/>
  <c r="R110" i="46"/>
  <c r="P92" i="56"/>
  <c r="R415" i="68"/>
  <c r="Q38" i="56"/>
  <c r="P26" i="21" l="1"/>
  <c r="P377" i="64"/>
  <c r="Q340" i="65"/>
  <c r="Q36" i="56"/>
  <c r="Q37" i="56"/>
  <c r="P335" i="67"/>
  <c r="P69" i="56"/>
  <c r="Q325" i="72"/>
  <c r="P16" i="56"/>
  <c r="Q171" i="56"/>
  <c r="N330" i="72"/>
  <c r="N176" i="56"/>
  <c r="L3" i="14"/>
  <c r="M152" i="70"/>
  <c r="M140" i="46"/>
  <c r="M148" i="71"/>
  <c r="R338" i="65"/>
  <c r="M152" i="69"/>
  <c r="M121" i="46"/>
  <c r="Q35" i="56"/>
  <c r="Q325" i="71"/>
  <c r="P333" i="66"/>
  <c r="P313" i="66"/>
  <c r="P332" i="66" s="1"/>
  <c r="P28" i="52"/>
  <c r="P255" i="65"/>
  <c r="P254" i="65" s="1"/>
  <c r="T4" i="18"/>
  <c r="T3" i="18" s="1"/>
  <c r="N31" i="25"/>
  <c r="N31" i="28" s="1"/>
  <c r="Q68" i="72"/>
  <c r="Q168" i="42"/>
  <c r="P21" i="25"/>
  <c r="P21" i="28" s="1"/>
  <c r="R330" i="67"/>
  <c r="R64" i="56"/>
  <c r="R8" i="23"/>
  <c r="R8" i="26" s="1"/>
  <c r="P24" i="24"/>
  <c r="P24" i="27" s="1"/>
  <c r="Q118" i="72"/>
  <c r="Q136" i="72" s="1"/>
  <c r="Q137" i="72"/>
  <c r="P283" i="64"/>
  <c r="P282" i="64" s="1"/>
  <c r="P7" i="52"/>
  <c r="P313" i="65"/>
  <c r="P332" i="65" s="1"/>
  <c r="P333" i="65"/>
  <c r="Q4" i="25"/>
  <c r="Q4" i="28" s="1"/>
  <c r="P160" i="6"/>
  <c r="P120" i="6"/>
  <c r="P136" i="6"/>
  <c r="P355" i="72"/>
  <c r="P354" i="72" s="1"/>
  <c r="P165" i="61"/>
  <c r="P164" i="58"/>
  <c r="Q323" i="72"/>
  <c r="Q169" i="56"/>
  <c r="Q144" i="67"/>
  <c r="Q70" i="46"/>
  <c r="Q121" i="67"/>
  <c r="Q140" i="67" s="1"/>
  <c r="Q141" i="67"/>
  <c r="Q86" i="51"/>
  <c r="Q85" i="48"/>
  <c r="Q219" i="68"/>
  <c r="Q218" i="68" s="1"/>
  <c r="P336" i="66"/>
  <c r="P51" i="56"/>
  <c r="R143" i="70"/>
  <c r="R131" i="46"/>
  <c r="P15" i="20"/>
  <c r="P16" i="24"/>
  <c r="R9" i="25"/>
  <c r="R9" i="28" s="1"/>
  <c r="S45" i="46"/>
  <c r="P245" i="71"/>
  <c r="P244" i="71" s="1"/>
  <c r="P146" i="52"/>
  <c r="O31" i="13"/>
  <c r="O31" i="16" s="1"/>
  <c r="O31" i="10"/>
  <c r="P86" i="59"/>
  <c r="P85" i="55"/>
  <c r="P86" i="56"/>
  <c r="S70" i="69"/>
  <c r="S117" i="42"/>
  <c r="Q179" i="66"/>
  <c r="Q178" i="66" s="1"/>
  <c r="Q47" i="48"/>
  <c r="Q48" i="51"/>
  <c r="P48" i="58"/>
  <c r="P47" i="54"/>
  <c r="Q164" i="48"/>
  <c r="Q173" i="72"/>
  <c r="Q172" i="72" s="1"/>
  <c r="Q165" i="51"/>
  <c r="R8" i="24"/>
  <c r="R8" i="27" s="1"/>
  <c r="P29" i="58"/>
  <c r="P28" i="54"/>
  <c r="Q20" i="24"/>
  <c r="Q20" i="27" s="1"/>
  <c r="Q20" i="21"/>
  <c r="R34" i="56"/>
  <c r="Q15" i="8"/>
  <c r="Q16" i="12"/>
  <c r="R102" i="66"/>
  <c r="P11" i="42"/>
  <c r="Q324" i="71"/>
  <c r="Q152" i="56"/>
  <c r="P160" i="64"/>
  <c r="P11" i="46"/>
  <c r="R68" i="65"/>
  <c r="R32" i="42"/>
  <c r="R67" i="67"/>
  <c r="R69" i="42"/>
  <c r="R342" i="67"/>
  <c r="R76" i="56"/>
  <c r="R70" i="66"/>
  <c r="R55" i="42"/>
  <c r="S138" i="66"/>
  <c r="Q236" i="65"/>
  <c r="Q235" i="65" s="1"/>
  <c r="Q28" i="51"/>
  <c r="R330" i="69"/>
  <c r="P388" i="68"/>
  <c r="P412" i="68" s="1"/>
  <c r="P413" i="68"/>
  <c r="R342" i="70"/>
  <c r="R138" i="56"/>
  <c r="Q50" i="56"/>
  <c r="S126" i="46"/>
  <c r="Q109" i="61"/>
  <c r="Q428" i="69"/>
  <c r="Q427" i="69" s="1"/>
  <c r="R9" i="21"/>
  <c r="Q99" i="6"/>
  <c r="O160" i="64"/>
  <c r="O11" i="46"/>
  <c r="P333" i="67"/>
  <c r="P313" i="67"/>
  <c r="P332" i="67" s="1"/>
  <c r="P29" i="59"/>
  <c r="P28" i="55"/>
  <c r="P29" i="56"/>
  <c r="Q70" i="65"/>
  <c r="Q36" i="42"/>
  <c r="Q143" i="67"/>
  <c r="Q69" i="46"/>
  <c r="Q294" i="65"/>
  <c r="T5" i="13"/>
  <c r="T5" i="16" s="1"/>
  <c r="T5" i="10"/>
  <c r="Q336" i="66"/>
  <c r="Q51" i="56"/>
  <c r="R6" i="25"/>
  <c r="R6" i="28" s="1"/>
  <c r="Q145" i="65"/>
  <c r="Q33" i="46"/>
  <c r="O78" i="64"/>
  <c r="O15" i="42"/>
  <c r="R68" i="70"/>
  <c r="R132" i="42"/>
  <c r="Q447" i="69"/>
  <c r="Q446" i="69" s="1"/>
  <c r="Q109" i="62"/>
  <c r="P21" i="24"/>
  <c r="P21" i="27" s="1"/>
  <c r="P21" i="21"/>
  <c r="Q339" i="65"/>
  <c r="O11" i="42"/>
  <c r="Q67" i="51"/>
  <c r="Q66" i="48"/>
  <c r="Q179" i="67"/>
  <c r="Q178" i="67" s="1"/>
  <c r="Q48" i="49"/>
  <c r="Q47" i="45"/>
  <c r="Q47" i="46" s="1"/>
  <c r="Q48" i="46"/>
  <c r="P86" i="58"/>
  <c r="P85" i="54"/>
  <c r="Q335" i="66"/>
  <c r="S138" i="70"/>
  <c r="P255" i="67"/>
  <c r="P254" i="67" s="1"/>
  <c r="P66" i="52"/>
  <c r="N31" i="24"/>
  <c r="N31" i="27" s="1"/>
  <c r="N31" i="21"/>
  <c r="Q199" i="64"/>
  <c r="Q198" i="64" s="1"/>
  <c r="Q7" i="48"/>
  <c r="Q8" i="51"/>
  <c r="P370" i="64"/>
  <c r="P9" i="56"/>
  <c r="P337" i="65"/>
  <c r="P33" i="56"/>
  <c r="P8" i="58"/>
  <c r="P7" i="54"/>
  <c r="P20" i="23"/>
  <c r="P20" i="26" s="1"/>
  <c r="P20" i="21"/>
  <c r="Q67" i="71"/>
  <c r="Q149" i="42"/>
  <c r="R342" i="66"/>
  <c r="R57" i="56"/>
  <c r="Q20" i="25"/>
  <c r="Q20" i="28" s="1"/>
  <c r="P417" i="68"/>
  <c r="P90" i="56"/>
  <c r="R70" i="67"/>
  <c r="R74" i="42"/>
  <c r="Q67" i="65"/>
  <c r="Q31" i="42"/>
  <c r="R145" i="66"/>
  <c r="R52" i="46"/>
  <c r="O179" i="68"/>
  <c r="O94" i="46"/>
  <c r="Q69" i="71"/>
  <c r="Q153" i="42"/>
  <c r="Q323" i="71"/>
  <c r="Q151" i="56"/>
  <c r="R198" i="69"/>
  <c r="R197" i="69" s="1"/>
  <c r="R109" i="49"/>
  <c r="R110" i="52"/>
  <c r="P67" i="58"/>
  <c r="P66" i="54"/>
  <c r="S8" i="10"/>
  <c r="S8" i="13"/>
  <c r="S8" i="16" s="1"/>
  <c r="Q121" i="66"/>
  <c r="Q140" i="66" s="1"/>
  <c r="Q141" i="66"/>
  <c r="R6" i="21"/>
  <c r="Q86" i="49"/>
  <c r="Q86" i="46"/>
  <c r="Q85" i="45"/>
  <c r="Q85" i="46" s="1"/>
  <c r="P129" i="58"/>
  <c r="P128" i="54"/>
  <c r="N101" i="56"/>
  <c r="Q179" i="70"/>
  <c r="Q178" i="70" s="1"/>
  <c r="Q128" i="48"/>
  <c r="Q129" i="51"/>
  <c r="P161" i="64"/>
  <c r="P12" i="46"/>
  <c r="O337" i="65"/>
  <c r="O33" i="56"/>
  <c r="P336" i="67"/>
  <c r="P70" i="56"/>
  <c r="P347" i="64"/>
  <c r="P369" i="64"/>
  <c r="R11" i="25"/>
  <c r="R11" i="28" s="1"/>
  <c r="P20" i="25"/>
  <c r="P20" i="28" s="1"/>
  <c r="O79" i="64"/>
  <c r="O16" i="42"/>
  <c r="S23" i="23"/>
  <c r="S23" i="26" s="1"/>
  <c r="R7" i="25"/>
  <c r="R7" i="28" s="1"/>
  <c r="O334" i="70"/>
  <c r="O130" i="56"/>
  <c r="P337" i="70"/>
  <c r="P133" i="56"/>
  <c r="P24" i="23"/>
  <c r="P24" i="26" s="1"/>
  <c r="Q322" i="71"/>
  <c r="Q150" i="56"/>
  <c r="R175" i="68"/>
  <c r="R90" i="46"/>
  <c r="R294" i="69"/>
  <c r="Q341" i="65"/>
  <c r="P164" i="56"/>
  <c r="Q8" i="49"/>
  <c r="Q7" i="45"/>
  <c r="Q7" i="46" s="1"/>
  <c r="Q8" i="46"/>
  <c r="R109" i="51"/>
  <c r="R236" i="69"/>
  <c r="R235" i="69" s="1"/>
  <c r="S109" i="44"/>
  <c r="S110" i="48"/>
  <c r="P129" i="59"/>
  <c r="P128" i="55"/>
  <c r="P129" i="56"/>
  <c r="Q146" i="68"/>
  <c r="Q170" i="68" s="1"/>
  <c r="Q171" i="68"/>
  <c r="Q147" i="49"/>
  <c r="Q146" i="45"/>
  <c r="Q146" i="46" s="1"/>
  <c r="Q147" i="46"/>
  <c r="Q28" i="49"/>
  <c r="Q29" i="52"/>
  <c r="Q198" i="65"/>
  <c r="Q197" i="65" s="1"/>
  <c r="N428" i="68"/>
  <c r="Q129" i="49"/>
  <c r="Q129" i="46"/>
  <c r="Q128" i="45"/>
  <c r="Q128" i="46" s="1"/>
  <c r="R330" i="70"/>
  <c r="P139" i="71"/>
  <c r="P149" i="46"/>
  <c r="Q16" i="10"/>
  <c r="Q15" i="9"/>
  <c r="Q16" i="13"/>
  <c r="Q165" i="49"/>
  <c r="Q165" i="46"/>
  <c r="Q164" i="45"/>
  <c r="Q164" i="46" s="1"/>
  <c r="R10" i="25"/>
  <c r="R10" i="28" s="1"/>
  <c r="R69" i="67"/>
  <c r="R73" i="42"/>
  <c r="R70" i="70"/>
  <c r="R136" i="42"/>
  <c r="S138" i="69"/>
  <c r="P67" i="59"/>
  <c r="P66" i="55"/>
  <c r="P67" i="56"/>
  <c r="Q67" i="49"/>
  <c r="Q66" i="45"/>
  <c r="Q66" i="46" s="1"/>
  <c r="Q67" i="46"/>
  <c r="Q22" i="13"/>
  <c r="Q22" i="16" s="1"/>
  <c r="Q22" i="10"/>
  <c r="P164" i="59"/>
  <c r="P165" i="62"/>
  <c r="P373" i="72"/>
  <c r="P372" i="72" s="1"/>
  <c r="R10" i="21"/>
  <c r="P48" i="59"/>
  <c r="P47" i="55"/>
  <c r="P48" i="56"/>
  <c r="Q24" i="13"/>
  <c r="Q24" i="16" s="1"/>
  <c r="Q24" i="10"/>
  <c r="Q135" i="64"/>
  <c r="Q156" i="64" s="1"/>
  <c r="Q157" i="64"/>
  <c r="P47" i="52"/>
  <c r="P255" i="66"/>
  <c r="P254" i="66" s="1"/>
  <c r="P128" i="52"/>
  <c r="P255" i="70"/>
  <c r="P254" i="70" s="1"/>
  <c r="P8" i="59"/>
  <c r="P7" i="55"/>
  <c r="P8" i="56"/>
  <c r="Q153" i="56"/>
  <c r="P313" i="70"/>
  <c r="P332" i="70" s="1"/>
  <c r="P333" i="70"/>
  <c r="O28" i="23"/>
  <c r="O28" i="26" s="1"/>
  <c r="Q118" i="71"/>
  <c r="Q136" i="71" s="1"/>
  <c r="Q137" i="71"/>
  <c r="Q173" i="71"/>
  <c r="Q172" i="71" s="1"/>
  <c r="Q146" i="48"/>
  <c r="Q147" i="51"/>
  <c r="P85" i="52"/>
  <c r="P315" i="68"/>
  <c r="P314" i="68" s="1"/>
  <c r="Q121" i="70"/>
  <c r="Q140" i="70" s="1"/>
  <c r="Q141" i="70"/>
  <c r="R15" i="18"/>
  <c r="P85" i="56" l="1"/>
  <c r="M158" i="46"/>
  <c r="R342" i="65"/>
  <c r="Q15" i="10"/>
  <c r="R38" i="56"/>
  <c r="P66" i="56"/>
  <c r="L382" i="64"/>
  <c r="L21" i="56"/>
  <c r="L29" i="23"/>
  <c r="L29" i="26" s="1"/>
  <c r="L344" i="66"/>
  <c r="L59" i="56"/>
  <c r="L40" i="56"/>
  <c r="L344" i="65"/>
  <c r="M187" i="68"/>
  <c r="M102" i="46"/>
  <c r="L3" i="17"/>
  <c r="M152" i="66"/>
  <c r="M59" i="46"/>
  <c r="M170" i="64"/>
  <c r="M21" i="46"/>
  <c r="M152" i="65"/>
  <c r="M40" i="46"/>
  <c r="M176" i="46"/>
  <c r="M148" i="72"/>
  <c r="L29" i="24"/>
  <c r="L29" i="27" s="1"/>
  <c r="P28" i="56"/>
  <c r="P24" i="21"/>
  <c r="R102" i="65"/>
  <c r="R145" i="70"/>
  <c r="R133" i="46"/>
  <c r="T8" i="10"/>
  <c r="T8" i="13"/>
  <c r="T8" i="16" s="1"/>
  <c r="Q198" i="67"/>
  <c r="Q197" i="67" s="1"/>
  <c r="Q67" i="52"/>
  <c r="Q66" i="49"/>
  <c r="S64" i="46"/>
  <c r="T11" i="10"/>
  <c r="T11" i="13"/>
  <c r="T11" i="16" s="1"/>
  <c r="R344" i="64"/>
  <c r="P336" i="65"/>
  <c r="P32" i="56"/>
  <c r="R100" i="71"/>
  <c r="R67" i="65"/>
  <c r="R31" i="42"/>
  <c r="R69" i="70"/>
  <c r="R135" i="42"/>
  <c r="Q322" i="72"/>
  <c r="Q168" i="56"/>
  <c r="R428" i="64"/>
  <c r="R4" i="59"/>
  <c r="R4" i="62"/>
  <c r="R491" i="64"/>
  <c r="P19" i="23"/>
  <c r="P19" i="26" s="1"/>
  <c r="Q29" i="59"/>
  <c r="Q29" i="56"/>
  <c r="Q28" i="55"/>
  <c r="O28" i="25"/>
  <c r="O28" i="28" s="1"/>
  <c r="Q220" i="64"/>
  <c r="Q219" i="64" s="1"/>
  <c r="Q8" i="52"/>
  <c r="Q7" i="49"/>
  <c r="P371" i="70"/>
  <c r="P370" i="70" s="1"/>
  <c r="P129" i="61"/>
  <c r="P128" i="58"/>
  <c r="S109" i="45"/>
  <c r="S109" i="46" s="1"/>
  <c r="S110" i="49"/>
  <c r="S110" i="46"/>
  <c r="S138" i="67"/>
  <c r="Q47" i="49"/>
  <c r="Q198" i="66"/>
  <c r="Q197" i="66" s="1"/>
  <c r="Q48" i="52"/>
  <c r="Q21" i="13"/>
  <c r="Q21" i="16" s="1"/>
  <c r="Q21" i="10"/>
  <c r="Q129" i="6"/>
  <c r="Q153" i="6"/>
  <c r="O19" i="24"/>
  <c r="O19" i="27" s="1"/>
  <c r="O19" i="21"/>
  <c r="T9" i="13"/>
  <c r="T9" i="16" s="1"/>
  <c r="T9" i="10"/>
  <c r="O9" i="56"/>
  <c r="S23" i="25"/>
  <c r="S23" i="28" s="1"/>
  <c r="R174" i="68"/>
  <c r="R89" i="46"/>
  <c r="Q82" i="68"/>
  <c r="Q93" i="42"/>
  <c r="O177" i="68"/>
  <c r="O92" i="46"/>
  <c r="Q141" i="72"/>
  <c r="Q169" i="46"/>
  <c r="P81" i="68"/>
  <c r="P92" i="42"/>
  <c r="O178" i="68"/>
  <c r="O93" i="46"/>
  <c r="P22" i="25"/>
  <c r="P22" i="28" s="1"/>
  <c r="Q326" i="64"/>
  <c r="R159" i="64"/>
  <c r="R10" i="46"/>
  <c r="Q68" i="71"/>
  <c r="Q150" i="42"/>
  <c r="P7" i="56"/>
  <c r="Q313" i="65"/>
  <c r="Q332" i="65" s="1"/>
  <c r="Q333" i="65"/>
  <c r="Q191" i="71"/>
  <c r="Q190" i="71" s="1"/>
  <c r="Q147" i="52"/>
  <c r="Q146" i="49"/>
  <c r="R22" i="13"/>
  <c r="R22" i="16" s="1"/>
  <c r="R22" i="10"/>
  <c r="S141" i="69"/>
  <c r="S121" i="69"/>
  <c r="S140" i="69" s="1"/>
  <c r="R110" i="59"/>
  <c r="R110" i="56"/>
  <c r="R109" i="55"/>
  <c r="O31" i="56"/>
  <c r="Q227" i="72"/>
  <c r="Q226" i="72" s="1"/>
  <c r="Q164" i="51"/>
  <c r="Q85" i="51"/>
  <c r="Q291" i="68"/>
  <c r="Q290" i="68" s="1"/>
  <c r="O370" i="64"/>
  <c r="Q143" i="65"/>
  <c r="Q31" i="46"/>
  <c r="R323" i="71"/>
  <c r="R151" i="56"/>
  <c r="P7" i="59"/>
  <c r="P432" i="64"/>
  <c r="P431" i="64" s="1"/>
  <c r="P8" i="62"/>
  <c r="P48" i="62"/>
  <c r="P47" i="59"/>
  <c r="P390" i="66"/>
  <c r="P389" i="66" s="1"/>
  <c r="R110" i="58"/>
  <c r="R109" i="54"/>
  <c r="Q24" i="24"/>
  <c r="Q24" i="27" s="1"/>
  <c r="O335" i="65"/>
  <c r="S335" i="69"/>
  <c r="S112" i="56"/>
  <c r="O83" i="68"/>
  <c r="O96" i="42"/>
  <c r="P336" i="70"/>
  <c r="P132" i="56"/>
  <c r="R102" i="67"/>
  <c r="Q321" i="71"/>
  <c r="Q149" i="56"/>
  <c r="R143" i="67"/>
  <c r="R69" i="46"/>
  <c r="Q227" i="71"/>
  <c r="Q226" i="71" s="1"/>
  <c r="Q146" i="51"/>
  <c r="P427" i="72"/>
  <c r="P426" i="72" s="1"/>
  <c r="P164" i="62"/>
  <c r="Q191" i="72"/>
  <c r="Q190" i="72" s="1"/>
  <c r="Q165" i="52"/>
  <c r="Q164" i="49"/>
  <c r="Q128" i="49"/>
  <c r="Q198" i="70"/>
  <c r="Q197" i="70" s="1"/>
  <c r="Q129" i="52"/>
  <c r="S179" i="69"/>
  <c r="S178" i="69" s="1"/>
  <c r="S110" i="51"/>
  <c r="S109" i="48"/>
  <c r="P15" i="19"/>
  <c r="P15" i="21" s="1"/>
  <c r="P16" i="23"/>
  <c r="T10" i="10"/>
  <c r="T10" i="13"/>
  <c r="T10" i="16" s="1"/>
  <c r="Q262" i="64"/>
  <c r="Q261" i="64" s="1"/>
  <c r="Q7" i="51"/>
  <c r="P86" i="61"/>
  <c r="P85" i="58"/>
  <c r="P461" i="68"/>
  <c r="P460" i="68" s="1"/>
  <c r="R47" i="44"/>
  <c r="R48" i="48"/>
  <c r="Q15" i="12"/>
  <c r="Q15" i="15" s="1"/>
  <c r="Q16" i="15"/>
  <c r="Q236" i="66"/>
  <c r="Q235" i="66" s="1"/>
  <c r="Q47" i="51"/>
  <c r="P86" i="62"/>
  <c r="P85" i="59"/>
  <c r="P485" i="68"/>
  <c r="P484" i="68" s="1"/>
  <c r="S5" i="46"/>
  <c r="R68" i="67"/>
  <c r="R70" i="42"/>
  <c r="R144" i="66"/>
  <c r="R51" i="46"/>
  <c r="R313" i="69"/>
  <c r="R332" i="69" s="1"/>
  <c r="R333" i="69"/>
  <c r="R100" i="72"/>
  <c r="R8" i="25"/>
  <c r="R8" i="28" s="1"/>
  <c r="Q337" i="70"/>
  <c r="Q133" i="56"/>
  <c r="Q24" i="23"/>
  <c r="Q24" i="26" s="1"/>
  <c r="R328" i="71"/>
  <c r="R156" i="56"/>
  <c r="Q69" i="72"/>
  <c r="Q171" i="42"/>
  <c r="Q374" i="64"/>
  <c r="Q13" i="56"/>
  <c r="U29" i="12"/>
  <c r="U29" i="15" s="1"/>
  <c r="U27" i="7"/>
  <c r="Q16" i="16"/>
  <c r="Q15" i="13"/>
  <c r="Q15" i="16" s="1"/>
  <c r="Q236" i="70"/>
  <c r="Q235" i="70" s="1"/>
  <c r="Q128" i="51"/>
  <c r="Q243" i="68"/>
  <c r="Q242" i="68" s="1"/>
  <c r="Q86" i="52"/>
  <c r="Q85" i="49"/>
  <c r="R109" i="52"/>
  <c r="R255" i="69"/>
  <c r="R254" i="69" s="1"/>
  <c r="P411" i="64"/>
  <c r="P410" i="64" s="1"/>
  <c r="P8" i="61"/>
  <c r="P7" i="58"/>
  <c r="P390" i="65"/>
  <c r="P389" i="65" s="1"/>
  <c r="P29" i="62"/>
  <c r="P28" i="59"/>
  <c r="P19" i="24"/>
  <c r="P19" i="27" s="1"/>
  <c r="P19" i="21"/>
  <c r="P371" i="65"/>
  <c r="P370" i="65" s="1"/>
  <c r="P29" i="61"/>
  <c r="P28" i="58"/>
  <c r="S154" i="64"/>
  <c r="Q364" i="68"/>
  <c r="Q294" i="66"/>
  <c r="Q294" i="67"/>
  <c r="R122" i="68"/>
  <c r="Q144" i="65"/>
  <c r="Q32" i="46"/>
  <c r="R67" i="66"/>
  <c r="R50" i="42"/>
  <c r="Q282" i="72"/>
  <c r="O336" i="65"/>
  <c r="O32" i="56"/>
  <c r="R102" i="70"/>
  <c r="Q282" i="71"/>
  <c r="Q22" i="23"/>
  <c r="Q22" i="26" s="1"/>
  <c r="Q28" i="52"/>
  <c r="Q255" i="65"/>
  <c r="Q254" i="65" s="1"/>
  <c r="P128" i="56"/>
  <c r="T64" i="46"/>
  <c r="P66" i="58"/>
  <c r="P371" i="67"/>
  <c r="P370" i="67" s="1"/>
  <c r="P67" i="61"/>
  <c r="P22" i="23"/>
  <c r="P22" i="26" s="1"/>
  <c r="P22" i="21"/>
  <c r="Q29" i="58"/>
  <c r="Q28" i="54"/>
  <c r="O19" i="23"/>
  <c r="O19" i="26" s="1"/>
  <c r="P31" i="56"/>
  <c r="R8" i="21"/>
  <c r="P47" i="56"/>
  <c r="P16" i="27"/>
  <c r="P15" i="24"/>
  <c r="P15" i="27" s="1"/>
  <c r="P164" i="61"/>
  <c r="P409" i="72"/>
  <c r="P408" i="72" s="1"/>
  <c r="P368" i="64"/>
  <c r="R5" i="24"/>
  <c r="R5" i="27" s="1"/>
  <c r="O169" i="64"/>
  <c r="O20" i="46"/>
  <c r="P24" i="25"/>
  <c r="P24" i="28" s="1"/>
  <c r="P67" i="62"/>
  <c r="P390" i="67"/>
  <c r="P389" i="67" s="1"/>
  <c r="P66" i="59"/>
  <c r="Q375" i="64"/>
  <c r="Q14" i="56"/>
  <c r="P82" i="68"/>
  <c r="P93" i="42"/>
  <c r="R114" i="64"/>
  <c r="Q139" i="71"/>
  <c r="Q149" i="46"/>
  <c r="Q417" i="68"/>
  <c r="Q90" i="56"/>
  <c r="R70" i="71"/>
  <c r="R154" i="42"/>
  <c r="Q67" i="72"/>
  <c r="Q167" i="42"/>
  <c r="S67" i="69"/>
  <c r="S112" i="42"/>
  <c r="R145" i="65"/>
  <c r="R33" i="46"/>
  <c r="P416" i="68"/>
  <c r="P89" i="56"/>
  <c r="R323" i="64"/>
  <c r="R4" i="54"/>
  <c r="Q294" i="70"/>
  <c r="P84" i="68"/>
  <c r="P97" i="42"/>
  <c r="P390" i="70"/>
  <c r="P389" i="70" s="1"/>
  <c r="P129" i="62"/>
  <c r="P128" i="59"/>
  <c r="T138" i="67"/>
  <c r="Q236" i="67"/>
  <c r="Q235" i="67" s="1"/>
  <c r="Q66" i="51"/>
  <c r="P335" i="65"/>
  <c r="P371" i="66"/>
  <c r="P370" i="66" s="1"/>
  <c r="P47" i="58"/>
  <c r="P48" i="61"/>
  <c r="P16" i="21"/>
  <c r="R4" i="55"/>
  <c r="T6" i="13"/>
  <c r="T6" i="16" s="1"/>
  <c r="T6" i="10"/>
  <c r="Q26" i="23"/>
  <c r="Q26" i="26" s="1"/>
  <c r="Q12" i="56" l="1"/>
  <c r="R340" i="65"/>
  <c r="Q378" i="64"/>
  <c r="Q17" i="18"/>
  <c r="P334" i="65"/>
  <c r="Q373" i="64"/>
  <c r="M29" i="13"/>
  <c r="M29" i="16" s="1"/>
  <c r="M29" i="10"/>
  <c r="L39" i="56"/>
  <c r="L343" i="65"/>
  <c r="L29" i="21"/>
  <c r="R5" i="56"/>
  <c r="M29" i="14"/>
  <c r="M29" i="17" s="1"/>
  <c r="M27" i="11"/>
  <c r="O334" i="65"/>
  <c r="Q415" i="68"/>
  <c r="R366" i="64"/>
  <c r="P30" i="56"/>
  <c r="Q11" i="56"/>
  <c r="R109" i="56"/>
  <c r="R174" i="56"/>
  <c r="Q18" i="56"/>
  <c r="R328" i="72"/>
  <c r="Q379" i="64"/>
  <c r="T23" i="23"/>
  <c r="T23" i="26" s="1"/>
  <c r="R386" i="64"/>
  <c r="R4" i="57"/>
  <c r="T138" i="69"/>
  <c r="P557" i="68"/>
  <c r="P556" i="68" s="1"/>
  <c r="P85" i="62"/>
  <c r="R67" i="48"/>
  <c r="R66" i="44"/>
  <c r="Q336" i="70"/>
  <c r="Q132" i="56"/>
  <c r="R69" i="66"/>
  <c r="R54" i="42"/>
  <c r="P447" i="70"/>
  <c r="P446" i="70" s="1"/>
  <c r="P128" i="62"/>
  <c r="Q129" i="59"/>
  <c r="Q128" i="55"/>
  <c r="Q129" i="56"/>
  <c r="R128" i="44"/>
  <c r="R129" i="48"/>
  <c r="P7" i="61"/>
  <c r="P474" i="64"/>
  <c r="P473" i="64" s="1"/>
  <c r="Q85" i="52"/>
  <c r="Q315" i="68"/>
  <c r="Q314" i="68" s="1"/>
  <c r="O19" i="13"/>
  <c r="O19" i="16" s="1"/>
  <c r="O19" i="10"/>
  <c r="T138" i="65"/>
  <c r="T83" i="46"/>
  <c r="S110" i="52"/>
  <c r="S109" i="49"/>
  <c r="S198" i="69"/>
  <c r="S197" i="69" s="1"/>
  <c r="Q28" i="56"/>
  <c r="S330" i="65"/>
  <c r="S6" i="23"/>
  <c r="S6" i="26" s="1"/>
  <c r="Q140" i="72"/>
  <c r="Q168" i="46"/>
  <c r="Q416" i="68"/>
  <c r="Q89" i="56"/>
  <c r="S338" i="66"/>
  <c r="S53" i="56"/>
  <c r="P447" i="67"/>
  <c r="P446" i="67" s="1"/>
  <c r="P66" i="62"/>
  <c r="R21" i="10"/>
  <c r="R21" i="13"/>
  <c r="R21" i="16" s="1"/>
  <c r="T7" i="13"/>
  <c r="T7" i="16" s="1"/>
  <c r="T7" i="10"/>
  <c r="Q8" i="58"/>
  <c r="Q7" i="54"/>
  <c r="T26" i="46"/>
  <c r="R145" i="67"/>
  <c r="R71" i="46"/>
  <c r="R324" i="71"/>
  <c r="R152" i="56"/>
  <c r="Q15" i="20"/>
  <c r="Q16" i="24"/>
  <c r="R7" i="44"/>
  <c r="R8" i="48"/>
  <c r="Q313" i="70"/>
  <c r="Q332" i="70" s="1"/>
  <c r="Q333" i="70"/>
  <c r="Q86" i="59"/>
  <c r="Q85" i="55"/>
  <c r="Q86" i="56"/>
  <c r="R36" i="56"/>
  <c r="P19" i="25"/>
  <c r="P19" i="28" s="1"/>
  <c r="P17" i="22"/>
  <c r="P447" i="65"/>
  <c r="P446" i="65" s="1"/>
  <c r="P28" i="62"/>
  <c r="S9" i="24"/>
  <c r="S9" i="27" s="1"/>
  <c r="Q8" i="59"/>
  <c r="Q7" i="55"/>
  <c r="Q8" i="56"/>
  <c r="S23" i="24"/>
  <c r="S23" i="27" s="1"/>
  <c r="S23" i="21"/>
  <c r="R339" i="65"/>
  <c r="R35" i="56"/>
  <c r="R371" i="69"/>
  <c r="R370" i="69" s="1"/>
  <c r="R110" i="61"/>
  <c r="R109" i="58"/>
  <c r="P47" i="62"/>
  <c r="P447" i="66"/>
  <c r="P446" i="66" s="1"/>
  <c r="O30" i="56"/>
  <c r="Q160" i="6"/>
  <c r="Q136" i="6"/>
  <c r="Q120" i="6"/>
  <c r="T168" i="68"/>
  <c r="Q147" i="59"/>
  <c r="Q146" i="55"/>
  <c r="Q147" i="56"/>
  <c r="P177" i="68"/>
  <c r="P92" i="46"/>
  <c r="Q141" i="71"/>
  <c r="Q151" i="46"/>
  <c r="Q422" i="68"/>
  <c r="Q95" i="56"/>
  <c r="R321" i="71"/>
  <c r="R149" i="56"/>
  <c r="O28" i="13"/>
  <c r="O28" i="16" s="1"/>
  <c r="O28" i="10"/>
  <c r="Q371" i="65"/>
  <c r="Q370" i="65" s="1"/>
  <c r="Q29" i="61"/>
  <c r="Q28" i="58"/>
  <c r="P495" i="64"/>
  <c r="P494" i="64" s="1"/>
  <c r="P7" i="62"/>
  <c r="R18" i="10"/>
  <c r="R18" i="13"/>
  <c r="R18" i="16" s="1"/>
  <c r="S338" i="67"/>
  <c r="S72" i="56"/>
  <c r="R70" i="72"/>
  <c r="R172" i="42"/>
  <c r="P428" i="66"/>
  <c r="P427" i="66" s="1"/>
  <c r="P47" i="61"/>
  <c r="R5" i="23"/>
  <c r="R5" i="26" s="1"/>
  <c r="Q313" i="66"/>
  <c r="Q332" i="66" s="1"/>
  <c r="Q333" i="66"/>
  <c r="Q165" i="58"/>
  <c r="Q164" i="54"/>
  <c r="R24" i="10"/>
  <c r="R24" i="13"/>
  <c r="R24" i="16" s="1"/>
  <c r="P15" i="23"/>
  <c r="P15" i="26" s="1"/>
  <c r="P16" i="26"/>
  <c r="T154" i="64"/>
  <c r="Q245" i="71"/>
  <c r="Q244" i="71" s="1"/>
  <c r="Q146" i="52"/>
  <c r="Q7" i="52"/>
  <c r="Q283" i="64"/>
  <c r="Q282" i="64" s="1"/>
  <c r="Q300" i="72"/>
  <c r="Q318" i="72" s="1"/>
  <c r="Q319" i="72"/>
  <c r="Q313" i="67"/>
  <c r="Q332" i="67" s="1"/>
  <c r="Q333" i="67"/>
  <c r="Q372" i="64"/>
  <c r="R365" i="64"/>
  <c r="R144" i="70"/>
  <c r="R132" i="46"/>
  <c r="R4" i="56"/>
  <c r="R86" i="48"/>
  <c r="R85" i="44"/>
  <c r="Q67" i="58"/>
  <c r="Q66" i="54"/>
  <c r="R47" i="45"/>
  <c r="R48" i="49"/>
  <c r="R48" i="46"/>
  <c r="P85" i="61"/>
  <c r="P533" i="68"/>
  <c r="P532" i="68" s="1"/>
  <c r="Q245" i="72"/>
  <c r="Q244" i="72" s="1"/>
  <c r="Q164" i="52"/>
  <c r="T126" i="46"/>
  <c r="Q255" i="66"/>
  <c r="Q254" i="66" s="1"/>
  <c r="Q47" i="52"/>
  <c r="P428" i="70"/>
  <c r="P427" i="70" s="1"/>
  <c r="P128" i="61"/>
  <c r="Q94" i="56"/>
  <c r="S122" i="68"/>
  <c r="U26" i="12"/>
  <c r="U26" i="15" s="1"/>
  <c r="P83" i="68"/>
  <c r="P96" i="42"/>
  <c r="Q255" i="70"/>
  <c r="Q254" i="70" s="1"/>
  <c r="Q128" i="52"/>
  <c r="Q390" i="65"/>
  <c r="Q389" i="65" s="1"/>
  <c r="Q29" i="62"/>
  <c r="Q28" i="59"/>
  <c r="Q300" i="71"/>
  <c r="Q318" i="71" s="1"/>
  <c r="Q319" i="71"/>
  <c r="Q165" i="59"/>
  <c r="Q165" i="56"/>
  <c r="Q164" i="55"/>
  <c r="Q255" i="67"/>
  <c r="Q254" i="67" s="1"/>
  <c r="Q66" i="52"/>
  <c r="R143" i="66"/>
  <c r="R50" i="46"/>
  <c r="Q139" i="72"/>
  <c r="Q167" i="46"/>
  <c r="R144" i="65"/>
  <c r="R32" i="46"/>
  <c r="P179" i="68"/>
  <c r="P94" i="46"/>
  <c r="Q22" i="25"/>
  <c r="Q22" i="28" s="1"/>
  <c r="R5" i="21"/>
  <c r="Q17" i="56"/>
  <c r="Q86" i="58"/>
  <c r="Q85" i="54"/>
  <c r="R121" i="66"/>
  <c r="R140" i="66" s="1"/>
  <c r="R141" i="66"/>
  <c r="R179" i="66"/>
  <c r="R178" i="66" s="1"/>
  <c r="R47" i="48"/>
  <c r="R48" i="51"/>
  <c r="Q21" i="24"/>
  <c r="Q21" i="27" s="1"/>
  <c r="T138" i="70"/>
  <c r="R109" i="59"/>
  <c r="R110" i="62"/>
  <c r="R390" i="69"/>
  <c r="R389" i="69" s="1"/>
  <c r="R37" i="56"/>
  <c r="Q421" i="68"/>
  <c r="R147" i="48"/>
  <c r="R146" i="44"/>
  <c r="Q22" i="24"/>
  <c r="Q22" i="27" s="1"/>
  <c r="Q22" i="21"/>
  <c r="R29" i="48"/>
  <c r="R28" i="44"/>
  <c r="Q48" i="59"/>
  <c r="Q47" i="55"/>
  <c r="Q48" i="56"/>
  <c r="Q388" i="68"/>
  <c r="Q412" i="68" s="1"/>
  <c r="Q413" i="68"/>
  <c r="R165" i="48"/>
  <c r="R164" i="44"/>
  <c r="Q347" i="64"/>
  <c r="Q369" i="64"/>
  <c r="T5" i="46"/>
  <c r="Q67" i="59"/>
  <c r="Q66" i="55"/>
  <c r="Q67" i="56"/>
  <c r="Q337" i="67"/>
  <c r="Q71" i="56"/>
  <c r="Q21" i="23"/>
  <c r="Q21" i="26" s="1"/>
  <c r="R70" i="65"/>
  <c r="R36" i="42"/>
  <c r="R143" i="65"/>
  <c r="R31" i="46"/>
  <c r="R322" i="71"/>
  <c r="R150" i="56"/>
  <c r="Q16" i="21"/>
  <c r="S9" i="23"/>
  <c r="S9" i="26" s="1"/>
  <c r="Q376" i="64"/>
  <c r="Q15" i="56"/>
  <c r="R326" i="64"/>
  <c r="Q24" i="25"/>
  <c r="Q24" i="28" s="1"/>
  <c r="Q420" i="68"/>
  <c r="Q93" i="56"/>
  <c r="Q77" i="64"/>
  <c r="Q12" i="42"/>
  <c r="S75" i="64"/>
  <c r="S10" i="42"/>
  <c r="S294" i="69"/>
  <c r="Q129" i="58"/>
  <c r="Q128" i="54"/>
  <c r="R407" i="64"/>
  <c r="R4" i="58"/>
  <c r="R4" i="61"/>
  <c r="R470" i="64"/>
  <c r="P66" i="61"/>
  <c r="P428" i="67"/>
  <c r="P427" i="67" s="1"/>
  <c r="Q147" i="58"/>
  <c r="Q146" i="54"/>
  <c r="T107" i="46"/>
  <c r="Q48" i="58"/>
  <c r="Q47" i="54"/>
  <c r="P28" i="61"/>
  <c r="P428" i="65"/>
  <c r="P427" i="65" s="1"/>
  <c r="S6" i="24"/>
  <c r="S6" i="27" s="1"/>
  <c r="S109" i="51"/>
  <c r="S236" i="69"/>
  <c r="S235" i="69" s="1"/>
  <c r="O19" i="25"/>
  <c r="O19" i="28" s="1"/>
  <c r="O17" i="22"/>
  <c r="Q24" i="21"/>
  <c r="R341" i="65"/>
  <c r="Q88" i="56"/>
  <c r="S15" i="18"/>
  <c r="Q16" i="56" l="1"/>
  <c r="S57" i="56"/>
  <c r="Q66" i="56"/>
  <c r="Q99" i="56"/>
  <c r="R169" i="56"/>
  <c r="R170" i="56"/>
  <c r="M27" i="14"/>
  <c r="M27" i="17" s="1"/>
  <c r="M3" i="11"/>
  <c r="U14" i="18"/>
  <c r="Q377" i="64"/>
  <c r="L29" i="25"/>
  <c r="L29" i="28" s="1"/>
  <c r="L27" i="22"/>
  <c r="S6" i="21"/>
  <c r="N27" i="18"/>
  <c r="R323" i="72"/>
  <c r="S342" i="66"/>
  <c r="Q164" i="56"/>
  <c r="S114" i="64"/>
  <c r="S69" i="69"/>
  <c r="S116" i="42"/>
  <c r="S102" i="65"/>
  <c r="S102" i="70"/>
  <c r="R68" i="71"/>
  <c r="R150" i="42"/>
  <c r="O17" i="25"/>
  <c r="O17" i="28" s="1"/>
  <c r="Q371" i="66"/>
  <c r="Q370" i="66" s="1"/>
  <c r="Q48" i="61"/>
  <c r="Q47" i="58"/>
  <c r="S109" i="54"/>
  <c r="S110" i="58"/>
  <c r="S7" i="24"/>
  <c r="S7" i="27" s="1"/>
  <c r="R7" i="54"/>
  <c r="R8" i="58"/>
  <c r="Q85" i="58"/>
  <c r="Q86" i="61"/>
  <c r="Q461" i="68"/>
  <c r="Q460" i="68" s="1"/>
  <c r="S85" i="44"/>
  <c r="S86" i="48"/>
  <c r="Q428" i="65"/>
  <c r="Q427" i="65" s="1"/>
  <c r="Q28" i="61"/>
  <c r="R109" i="61"/>
  <c r="R428" i="69"/>
  <c r="R427" i="69" s="1"/>
  <c r="P17" i="25"/>
  <c r="P17" i="28" s="1"/>
  <c r="Q85" i="56"/>
  <c r="S76" i="56"/>
  <c r="R137" i="71"/>
  <c r="R118" i="71"/>
  <c r="R136" i="71" s="1"/>
  <c r="Q128" i="56"/>
  <c r="R141" i="67"/>
  <c r="R121" i="67"/>
  <c r="R140" i="67" s="1"/>
  <c r="R322" i="72"/>
  <c r="Q79" i="64"/>
  <c r="Q16" i="42"/>
  <c r="Q26" i="24"/>
  <c r="Q26" i="27" s="1"/>
  <c r="Q26" i="21"/>
  <c r="R165" i="49"/>
  <c r="R164" i="45"/>
  <c r="R164" i="46" s="1"/>
  <c r="R165" i="46"/>
  <c r="R47" i="49"/>
  <c r="R198" i="66"/>
  <c r="R197" i="66" s="1"/>
  <c r="R48" i="52"/>
  <c r="Q371" i="67"/>
  <c r="Q370" i="67" s="1"/>
  <c r="Q67" i="61"/>
  <c r="Q66" i="58"/>
  <c r="Q146" i="56"/>
  <c r="Q485" i="68"/>
  <c r="Q484" i="68" s="1"/>
  <c r="Q86" i="62"/>
  <c r="Q85" i="59"/>
  <c r="S342" i="67"/>
  <c r="R167" i="56"/>
  <c r="Q390" i="70"/>
  <c r="Q389" i="70" s="1"/>
  <c r="Q129" i="62"/>
  <c r="Q128" i="59"/>
  <c r="R449" i="64"/>
  <c r="R4" i="60"/>
  <c r="R4" i="63"/>
  <c r="R512" i="64"/>
  <c r="U20" i="12"/>
  <c r="U20" i="15" s="1"/>
  <c r="S9" i="25"/>
  <c r="S9" i="28" s="1"/>
  <c r="Q179" i="68"/>
  <c r="Q94" i="46"/>
  <c r="S330" i="66"/>
  <c r="S45" i="56"/>
  <c r="S7" i="23"/>
  <c r="S7" i="26" s="1"/>
  <c r="S102" i="66"/>
  <c r="S6" i="25"/>
  <c r="S6" i="28" s="1"/>
  <c r="Q162" i="64"/>
  <c r="Q13" i="46"/>
  <c r="T23" i="25"/>
  <c r="T23" i="28" s="1"/>
  <c r="R109" i="62"/>
  <c r="R447" i="69"/>
  <c r="R446" i="69" s="1"/>
  <c r="S11" i="24"/>
  <c r="S11" i="27" s="1"/>
  <c r="R137" i="72"/>
  <c r="R118" i="72"/>
  <c r="R136" i="72" s="1"/>
  <c r="R47" i="46"/>
  <c r="Q373" i="71"/>
  <c r="Q372" i="71" s="1"/>
  <c r="Q147" i="62"/>
  <c r="Q146" i="59"/>
  <c r="U4" i="18"/>
  <c r="U3" i="18" s="1"/>
  <c r="Q15" i="24"/>
  <c r="Q15" i="27" s="1"/>
  <c r="Q16" i="27"/>
  <c r="R321" i="72"/>
  <c r="S255" i="69"/>
  <c r="S254" i="69" s="1"/>
  <c r="S109" i="52"/>
  <c r="R129" i="49"/>
  <c r="R128" i="45"/>
  <c r="R128" i="46" s="1"/>
  <c r="R129" i="46"/>
  <c r="Q419" i="68"/>
  <c r="Q92" i="56"/>
  <c r="Q423" i="68"/>
  <c r="Q96" i="56"/>
  <c r="S80" i="68"/>
  <c r="S89" i="42"/>
  <c r="R28" i="45"/>
  <c r="R28" i="46" s="1"/>
  <c r="R29" i="49"/>
  <c r="R29" i="46"/>
  <c r="Q390" i="67"/>
  <c r="Q389" i="67" s="1"/>
  <c r="Q67" i="62"/>
  <c r="Q66" i="59"/>
  <c r="Q368" i="64"/>
  <c r="R236" i="66"/>
  <c r="R235" i="66" s="1"/>
  <c r="R47" i="51"/>
  <c r="R99" i="6"/>
  <c r="P28" i="24"/>
  <c r="P28" i="27" s="1"/>
  <c r="S83" i="56"/>
  <c r="R219" i="68"/>
  <c r="R218" i="68" s="1"/>
  <c r="R85" i="48"/>
  <c r="R86" i="51"/>
  <c r="R8" i="56"/>
  <c r="R7" i="55"/>
  <c r="R8" i="59"/>
  <c r="R7" i="45"/>
  <c r="R7" i="46" s="1"/>
  <c r="R8" i="49"/>
  <c r="R8" i="46"/>
  <c r="R121" i="70"/>
  <c r="R140" i="70" s="1"/>
  <c r="R141" i="70"/>
  <c r="S330" i="69"/>
  <c r="S107" i="56"/>
  <c r="S10" i="23"/>
  <c r="S10" i="26" s="1"/>
  <c r="S418" i="68"/>
  <c r="S91" i="56"/>
  <c r="Q337" i="65"/>
  <c r="Q33" i="56"/>
  <c r="T335" i="69"/>
  <c r="T112" i="56"/>
  <c r="Q81" i="68"/>
  <c r="Q92" i="42"/>
  <c r="S70" i="66"/>
  <c r="S55" i="42"/>
  <c r="S102" i="67"/>
  <c r="O345" i="67"/>
  <c r="O79" i="56"/>
  <c r="S159" i="64"/>
  <c r="S10" i="46"/>
  <c r="S110" i="56"/>
  <c r="S109" i="55"/>
  <c r="S110" i="59"/>
  <c r="R121" i="65"/>
  <c r="R141" i="65"/>
  <c r="Q15" i="19"/>
  <c r="Q15" i="21" s="1"/>
  <c r="Q16" i="23"/>
  <c r="R179" i="65"/>
  <c r="R178" i="65" s="1"/>
  <c r="R28" i="48"/>
  <c r="R29" i="51"/>
  <c r="R173" i="71"/>
  <c r="R172" i="71" s="1"/>
  <c r="R147" i="51"/>
  <c r="R146" i="48"/>
  <c r="R15" i="8"/>
  <c r="R16" i="12"/>
  <c r="S410" i="68"/>
  <c r="Q7" i="56"/>
  <c r="S9" i="21"/>
  <c r="R347" i="64"/>
  <c r="R369" i="64"/>
  <c r="R157" i="64"/>
  <c r="R135" i="64"/>
  <c r="R156" i="64" s="1"/>
  <c r="R179" i="70"/>
  <c r="R178" i="70" s="1"/>
  <c r="R129" i="51"/>
  <c r="R128" i="48"/>
  <c r="R168" i="56"/>
  <c r="U21" i="12"/>
  <c r="U21" i="15" s="1"/>
  <c r="S100" i="71"/>
  <c r="R15" i="9"/>
  <c r="R16" i="10"/>
  <c r="R16" i="13"/>
  <c r="Q76" i="64"/>
  <c r="V31" i="12"/>
  <c r="V31" i="15" s="1"/>
  <c r="R144" i="67"/>
  <c r="R70" i="46"/>
  <c r="S67" i="67"/>
  <c r="S69" i="42"/>
  <c r="P178" i="68"/>
  <c r="P93" i="46"/>
  <c r="U22" i="12"/>
  <c r="U22" i="15" s="1"/>
  <c r="Q140" i="71"/>
  <c r="Q150" i="46"/>
  <c r="Q355" i="71"/>
  <c r="Q354" i="71" s="1"/>
  <c r="Q146" i="58"/>
  <c r="Q147" i="61"/>
  <c r="Q371" i="70"/>
  <c r="Q370" i="70" s="1"/>
  <c r="Q129" i="61"/>
  <c r="Q128" i="58"/>
  <c r="S313" i="69"/>
  <c r="S332" i="69" s="1"/>
  <c r="S333" i="69"/>
  <c r="R324" i="72"/>
  <c r="Q47" i="56"/>
  <c r="R85" i="45"/>
  <c r="R85" i="46" s="1"/>
  <c r="R86" i="49"/>
  <c r="R86" i="46"/>
  <c r="Q165" i="61"/>
  <c r="Q355" i="72"/>
  <c r="Q354" i="72" s="1"/>
  <c r="Q164" i="58"/>
  <c r="S10" i="24"/>
  <c r="S10" i="27" s="1"/>
  <c r="Q432" i="64"/>
  <c r="Q431" i="64" s="1"/>
  <c r="Q8" i="62"/>
  <c r="Q7" i="59"/>
  <c r="T45" i="46"/>
  <c r="Q411" i="64"/>
  <c r="Q410" i="64" s="1"/>
  <c r="Q8" i="61"/>
  <c r="Q7" i="58"/>
  <c r="S26" i="56"/>
  <c r="U24" i="12"/>
  <c r="U24" i="15" s="1"/>
  <c r="Q21" i="25"/>
  <c r="Q21" i="28" s="1"/>
  <c r="S126" i="56"/>
  <c r="S11" i="23"/>
  <c r="S11" i="26" s="1"/>
  <c r="R69" i="71"/>
  <c r="R153" i="42"/>
  <c r="R294" i="66"/>
  <c r="U5" i="13"/>
  <c r="U5" i="16" s="1"/>
  <c r="U5" i="10"/>
  <c r="R337" i="66"/>
  <c r="R52" i="56"/>
  <c r="P381" i="64"/>
  <c r="P20" i="56"/>
  <c r="R173" i="72"/>
  <c r="R172" i="72" s="1"/>
  <c r="R164" i="48"/>
  <c r="R165" i="51"/>
  <c r="Q390" i="66"/>
  <c r="Q389" i="66" s="1"/>
  <c r="Q48" i="62"/>
  <c r="Q47" i="59"/>
  <c r="Q21" i="21"/>
  <c r="Q447" i="65"/>
  <c r="Q446" i="65" s="1"/>
  <c r="Q28" i="62"/>
  <c r="R146" i="68"/>
  <c r="R170" i="68" s="1"/>
  <c r="R171" i="68"/>
  <c r="T138" i="66"/>
  <c r="R179" i="67"/>
  <c r="R178" i="67" s="1"/>
  <c r="R66" i="48"/>
  <c r="R67" i="51"/>
  <c r="R5" i="25"/>
  <c r="R5" i="28" s="1"/>
  <c r="R4" i="22"/>
  <c r="S70" i="67"/>
  <c r="S74" i="42"/>
  <c r="Q336" i="67"/>
  <c r="Q70" i="56"/>
  <c r="U338" i="69"/>
  <c r="U115" i="56"/>
  <c r="R69" i="65"/>
  <c r="R35" i="42"/>
  <c r="T102" i="69"/>
  <c r="Q426" i="68"/>
  <c r="R20" i="13"/>
  <c r="R20" i="16" s="1"/>
  <c r="R20" i="10"/>
  <c r="Q373" i="72"/>
  <c r="Q372" i="72" s="1"/>
  <c r="Q165" i="62"/>
  <c r="Q164" i="59"/>
  <c r="P19" i="13"/>
  <c r="P19" i="16" s="1"/>
  <c r="P19" i="10"/>
  <c r="R199" i="64"/>
  <c r="R198" i="64" s="1"/>
  <c r="R7" i="48"/>
  <c r="R8" i="51"/>
  <c r="R146" i="45"/>
  <c r="R146" i="46" s="1"/>
  <c r="R147" i="49"/>
  <c r="R147" i="46"/>
  <c r="R67" i="49"/>
  <c r="R66" i="45"/>
  <c r="R66" i="46" s="1"/>
  <c r="R67" i="46"/>
  <c r="R335" i="67" l="1"/>
  <c r="R69" i="56"/>
  <c r="S109" i="56"/>
  <c r="L27" i="25"/>
  <c r="L27" i="28" s="1"/>
  <c r="L3" i="22"/>
  <c r="M3" i="14"/>
  <c r="R15" i="10"/>
  <c r="Q370" i="64"/>
  <c r="R374" i="64"/>
  <c r="R13" i="56"/>
  <c r="Q164" i="61"/>
  <c r="Q409" i="72"/>
  <c r="Q408" i="72" s="1"/>
  <c r="R7" i="49"/>
  <c r="R220" i="64"/>
  <c r="R219" i="64" s="1"/>
  <c r="R8" i="52"/>
  <c r="S128" i="44"/>
  <c r="S129" i="48"/>
  <c r="U146" i="69"/>
  <c r="U115" i="46"/>
  <c r="S338" i="70"/>
  <c r="S134" i="56"/>
  <c r="U150" i="69"/>
  <c r="U119" i="46"/>
  <c r="Q84" i="68"/>
  <c r="Q97" i="42"/>
  <c r="Q161" i="64"/>
  <c r="Q12" i="46"/>
  <c r="R294" i="70"/>
  <c r="U163" i="64"/>
  <c r="U14" i="46"/>
  <c r="T67" i="69"/>
  <c r="T112" i="42"/>
  <c r="T75" i="64"/>
  <c r="T10" i="42"/>
  <c r="T70" i="66"/>
  <c r="T55" i="42"/>
  <c r="S10" i="25"/>
  <c r="S10" i="28" s="1"/>
  <c r="S69" i="66"/>
  <c r="S54" i="42"/>
  <c r="R191" i="71"/>
  <c r="R190" i="71" s="1"/>
  <c r="R146" i="49"/>
  <c r="R147" i="52"/>
  <c r="Q427" i="72"/>
  <c r="Q426" i="72" s="1"/>
  <c r="Q164" i="62"/>
  <c r="Q9" i="56"/>
  <c r="Q11" i="42"/>
  <c r="Q427" i="71"/>
  <c r="Q426" i="71" s="1"/>
  <c r="Q146" i="62"/>
  <c r="U10" i="13"/>
  <c r="U10" i="16" s="1"/>
  <c r="U10" i="10"/>
  <c r="S47" i="44"/>
  <c r="S48" i="48"/>
  <c r="S219" i="68"/>
  <c r="S218" i="68" s="1"/>
  <c r="S85" i="48"/>
  <c r="S86" i="51"/>
  <c r="R15" i="12"/>
  <c r="R15" i="15" s="1"/>
  <c r="R16" i="15"/>
  <c r="S67" i="48"/>
  <c r="S66" i="44"/>
  <c r="V30" i="12"/>
  <c r="V30" i="15" s="1"/>
  <c r="V30" i="14"/>
  <c r="V30" i="17" s="1"/>
  <c r="Q160" i="64"/>
  <c r="Q11" i="46"/>
  <c r="S79" i="68"/>
  <c r="S88" i="42"/>
  <c r="R282" i="71"/>
  <c r="O152" i="67"/>
  <c r="O78" i="46"/>
  <c r="Q19" i="23"/>
  <c r="Q19" i="26" s="1"/>
  <c r="Q474" i="64"/>
  <c r="Q473" i="64" s="1"/>
  <c r="Q7" i="61"/>
  <c r="Q428" i="70"/>
  <c r="Q427" i="70" s="1"/>
  <c r="Q128" i="61"/>
  <c r="U7" i="13"/>
  <c r="U7" i="16" s="1"/>
  <c r="U7" i="10"/>
  <c r="R236" i="70"/>
  <c r="R235" i="70" s="1"/>
  <c r="R128" i="51"/>
  <c r="R368" i="64"/>
  <c r="Q16" i="26"/>
  <c r="Q15" i="23"/>
  <c r="Q15" i="26" s="1"/>
  <c r="Q447" i="67"/>
  <c r="Q446" i="67" s="1"/>
  <c r="Q66" i="62"/>
  <c r="U19" i="12"/>
  <c r="U19" i="15" s="1"/>
  <c r="U17" i="7"/>
  <c r="Q447" i="70"/>
  <c r="Q446" i="70" s="1"/>
  <c r="Q128" i="62"/>
  <c r="Q428" i="67"/>
  <c r="Q427" i="67" s="1"/>
  <c r="Q66" i="61"/>
  <c r="U8" i="13"/>
  <c r="U8" i="16" s="1"/>
  <c r="U8" i="10"/>
  <c r="S28" i="44"/>
  <c r="S29" i="48"/>
  <c r="T338" i="66"/>
  <c r="T53" i="56"/>
  <c r="U146" i="65"/>
  <c r="U34" i="46"/>
  <c r="R141" i="71"/>
  <c r="R151" i="46"/>
  <c r="T70" i="69"/>
  <c r="T117" i="42"/>
  <c r="U337" i="69"/>
  <c r="U114" i="56"/>
  <c r="T342" i="66"/>
  <c r="T57" i="56"/>
  <c r="S11" i="25"/>
  <c r="S11" i="28" s="1"/>
  <c r="R313" i="65"/>
  <c r="Q178" i="68"/>
  <c r="Q93" i="46"/>
  <c r="R364" i="68"/>
  <c r="S69" i="67"/>
  <c r="S73" i="42"/>
  <c r="R67" i="52"/>
  <c r="R198" i="67"/>
  <c r="R197" i="67" s="1"/>
  <c r="R66" i="49"/>
  <c r="S5" i="24"/>
  <c r="S5" i="27" s="1"/>
  <c r="S330" i="70"/>
  <c r="R129" i="6"/>
  <c r="R153" i="6"/>
  <c r="R191" i="72"/>
  <c r="R190" i="72" s="1"/>
  <c r="R164" i="49"/>
  <c r="R165" i="52"/>
  <c r="S86" i="49"/>
  <c r="S86" i="46"/>
  <c r="S85" i="45"/>
  <c r="S85" i="46" s="1"/>
  <c r="Q336" i="65"/>
  <c r="Q32" i="56"/>
  <c r="S118" i="72"/>
  <c r="R227" i="72"/>
  <c r="R226" i="72" s="1"/>
  <c r="R164" i="51"/>
  <c r="T342" i="69"/>
  <c r="T119" i="56"/>
  <c r="U336" i="69"/>
  <c r="U113" i="56"/>
  <c r="R336" i="66"/>
  <c r="R51" i="56"/>
  <c r="R66" i="51"/>
  <c r="R236" i="67"/>
  <c r="R235" i="67" s="1"/>
  <c r="P28" i="23"/>
  <c r="P28" i="26" s="1"/>
  <c r="R47" i="54"/>
  <c r="R48" i="58"/>
  <c r="Q19" i="24"/>
  <c r="Q19" i="27" s="1"/>
  <c r="Q19" i="21"/>
  <c r="Q146" i="61"/>
  <c r="Q409" i="71"/>
  <c r="Q408" i="71" s="1"/>
  <c r="R146" i="51"/>
  <c r="R227" i="71"/>
  <c r="R226" i="71" s="1"/>
  <c r="S110" i="62"/>
  <c r="S109" i="59"/>
  <c r="S390" i="69"/>
  <c r="S389" i="69" s="1"/>
  <c r="R47" i="55"/>
  <c r="R48" i="56"/>
  <c r="R48" i="59"/>
  <c r="P28" i="21"/>
  <c r="S11" i="21"/>
  <c r="R47" i="52"/>
  <c r="R255" i="66"/>
  <c r="R254" i="66" s="1"/>
  <c r="S171" i="68"/>
  <c r="S146" i="68"/>
  <c r="S170" i="68" s="1"/>
  <c r="U9" i="10"/>
  <c r="U9" i="13"/>
  <c r="U9" i="16" s="1"/>
  <c r="S165" i="48"/>
  <c r="S164" i="44"/>
  <c r="R282" i="72"/>
  <c r="S330" i="67"/>
  <c r="S64" i="56"/>
  <c r="S8" i="23"/>
  <c r="S8" i="26" s="1"/>
  <c r="S175" i="68"/>
  <c r="S90" i="46"/>
  <c r="U146" i="70"/>
  <c r="U134" i="46"/>
  <c r="S68" i="66"/>
  <c r="S51" i="42"/>
  <c r="R69" i="72"/>
  <c r="R171" i="42"/>
  <c r="U146" i="67"/>
  <c r="U72" i="46"/>
  <c r="Q177" i="68"/>
  <c r="Q92" i="46"/>
  <c r="R294" i="67"/>
  <c r="R7" i="51"/>
  <c r="R262" i="64"/>
  <c r="R261" i="64" s="1"/>
  <c r="Q31" i="56"/>
  <c r="Q7" i="62"/>
  <c r="Q495" i="64"/>
  <c r="Q494" i="64" s="1"/>
  <c r="S147" i="48"/>
  <c r="S146" i="44"/>
  <c r="R313" i="66"/>
  <c r="R332" i="66" s="1"/>
  <c r="R333" i="66"/>
  <c r="R432" i="64"/>
  <c r="R431" i="64" s="1"/>
  <c r="R8" i="62"/>
  <c r="R7" i="59"/>
  <c r="R85" i="51"/>
  <c r="R291" i="68"/>
  <c r="R290" i="68" s="1"/>
  <c r="R129" i="52"/>
  <c r="R198" i="70"/>
  <c r="R197" i="70" s="1"/>
  <c r="R128" i="49"/>
  <c r="S8" i="24"/>
  <c r="S8" i="27" s="1"/>
  <c r="S7" i="21"/>
  <c r="T8" i="24"/>
  <c r="T8" i="27" s="1"/>
  <c r="S100" i="72"/>
  <c r="R375" i="64"/>
  <c r="R14" i="56"/>
  <c r="Q78" i="64"/>
  <c r="Q15" i="42"/>
  <c r="T330" i="67"/>
  <c r="T64" i="56"/>
  <c r="T8" i="23"/>
  <c r="T8" i="26" s="1"/>
  <c r="R4" i="25"/>
  <c r="R4" i="28" s="1"/>
  <c r="Q335" i="65"/>
  <c r="S10" i="21"/>
  <c r="R236" i="65"/>
  <c r="R235" i="65" s="1"/>
  <c r="R28" i="51"/>
  <c r="S18" i="13"/>
  <c r="S18" i="16" s="1"/>
  <c r="S18" i="10"/>
  <c r="R7" i="56"/>
  <c r="V28" i="12"/>
  <c r="V28" i="15" s="1"/>
  <c r="V28" i="14"/>
  <c r="V28" i="17" s="1"/>
  <c r="Q85" i="61"/>
  <c r="Q533" i="68"/>
  <c r="Q532" i="68" s="1"/>
  <c r="R8" i="61"/>
  <c r="R411" i="64"/>
  <c r="R410" i="64" s="1"/>
  <c r="R7" i="58"/>
  <c r="Q428" i="66"/>
  <c r="Q427" i="66" s="1"/>
  <c r="Q47" i="61"/>
  <c r="T72" i="56"/>
  <c r="S68" i="67"/>
  <c r="S70" i="42"/>
  <c r="Q557" i="68"/>
  <c r="Q556" i="68" s="1"/>
  <c r="Q85" i="62"/>
  <c r="S366" i="64"/>
  <c r="S5" i="56"/>
  <c r="U68" i="69"/>
  <c r="U113" i="42"/>
  <c r="S7" i="25"/>
  <c r="S7" i="28" s="1"/>
  <c r="R337" i="65"/>
  <c r="R33" i="56"/>
  <c r="R20" i="23"/>
  <c r="R20" i="26" s="1"/>
  <c r="R77" i="64"/>
  <c r="R12" i="42"/>
  <c r="R337" i="70"/>
  <c r="R133" i="56"/>
  <c r="T109" i="44"/>
  <c r="T110" i="48"/>
  <c r="Q447" i="66"/>
  <c r="Q446" i="66" s="1"/>
  <c r="Q47" i="62"/>
  <c r="R85" i="49"/>
  <c r="R243" i="68"/>
  <c r="R242" i="68" s="1"/>
  <c r="R86" i="52"/>
  <c r="R15" i="13"/>
  <c r="R16" i="16"/>
  <c r="R140" i="65"/>
  <c r="T23" i="21"/>
  <c r="T23" i="24"/>
  <c r="T23" i="27" s="1"/>
  <c r="R29" i="52"/>
  <c r="R198" i="65"/>
  <c r="R197" i="65" s="1"/>
  <c r="R28" i="49"/>
  <c r="S109" i="58"/>
  <c r="S371" i="69"/>
  <c r="S370" i="69" s="1"/>
  <c r="S110" i="61"/>
  <c r="T338" i="67"/>
  <c r="S8" i="48"/>
  <c r="S7" i="44"/>
  <c r="O330" i="71" l="1"/>
  <c r="O158" i="56"/>
  <c r="R335" i="65"/>
  <c r="S8" i="21"/>
  <c r="R31" i="56"/>
  <c r="R19" i="24"/>
  <c r="R19" i="27" s="1"/>
  <c r="L3" i="25"/>
  <c r="M59" i="56"/>
  <c r="M344" i="66"/>
  <c r="M29" i="24"/>
  <c r="M29" i="27" s="1"/>
  <c r="M382" i="64"/>
  <c r="M21" i="56"/>
  <c r="M29" i="23"/>
  <c r="M29" i="26" s="1"/>
  <c r="M344" i="65"/>
  <c r="M40" i="56"/>
  <c r="M3" i="17"/>
  <c r="S136" i="72"/>
  <c r="Q30" i="56"/>
  <c r="R11" i="56"/>
  <c r="R388" i="68"/>
  <c r="R412" i="68" s="1"/>
  <c r="R413" i="68"/>
  <c r="R128" i="54"/>
  <c r="R129" i="58"/>
  <c r="U142" i="72"/>
  <c r="U150" i="67"/>
  <c r="U76" i="46"/>
  <c r="U335" i="69"/>
  <c r="U112" i="56"/>
  <c r="S174" i="68"/>
  <c r="S89" i="46"/>
  <c r="R12" i="56"/>
  <c r="S145" i="67"/>
  <c r="S71" i="46"/>
  <c r="R336" i="70"/>
  <c r="Q19" i="25"/>
  <c r="Q19" i="28" s="1"/>
  <c r="Q17" i="22"/>
  <c r="R17" i="18"/>
  <c r="R422" i="68"/>
  <c r="S7" i="45"/>
  <c r="S7" i="46" s="1"/>
  <c r="S8" i="49"/>
  <c r="S8" i="46"/>
  <c r="S165" i="49"/>
  <c r="S165" i="46"/>
  <c r="S164" i="45"/>
  <c r="S164" i="46" s="1"/>
  <c r="R21" i="24"/>
  <c r="R21" i="27" s="1"/>
  <c r="R255" i="67"/>
  <c r="R254" i="67" s="1"/>
  <c r="R66" i="52"/>
  <c r="R313" i="70"/>
  <c r="R332" i="70" s="1"/>
  <c r="R333" i="70"/>
  <c r="T342" i="67"/>
  <c r="R86" i="59"/>
  <c r="R86" i="56"/>
  <c r="R85" i="55"/>
  <c r="T5" i="24"/>
  <c r="T5" i="27" s="1"/>
  <c r="O30" i="13"/>
  <c r="O30" i="16" s="1"/>
  <c r="O30" i="10"/>
  <c r="U64" i="46"/>
  <c r="S179" i="70"/>
  <c r="S178" i="70" s="1"/>
  <c r="S128" i="48"/>
  <c r="S129" i="51"/>
  <c r="S68" i="70"/>
  <c r="S132" i="42"/>
  <c r="S145" i="66"/>
  <c r="S52" i="46"/>
  <c r="S8" i="25"/>
  <c r="S8" i="28" s="1"/>
  <c r="R7" i="62"/>
  <c r="R495" i="64"/>
  <c r="R494" i="64" s="1"/>
  <c r="R85" i="54"/>
  <c r="R86" i="58"/>
  <c r="U107" i="46"/>
  <c r="R245" i="71"/>
  <c r="R244" i="71" s="1"/>
  <c r="R146" i="52"/>
  <c r="S67" i="66"/>
  <c r="S50" i="42"/>
  <c r="V9" i="12"/>
  <c r="V9" i="15" s="1"/>
  <c r="Q83" i="68"/>
  <c r="Q96" i="42"/>
  <c r="R20" i="25"/>
  <c r="R20" i="28" s="1"/>
  <c r="R15" i="20"/>
  <c r="R16" i="24"/>
  <c r="R71" i="56"/>
  <c r="R21" i="23"/>
  <c r="R21" i="26" s="1"/>
  <c r="S99" i="6"/>
  <c r="S146" i="45"/>
  <c r="S146" i="46" s="1"/>
  <c r="S147" i="49"/>
  <c r="S147" i="46"/>
  <c r="T11" i="24"/>
  <c r="T11" i="27" s="1"/>
  <c r="R300" i="72"/>
  <c r="R318" i="72" s="1"/>
  <c r="R319" i="72"/>
  <c r="R372" i="64"/>
  <c r="R128" i="52"/>
  <c r="R255" i="70"/>
  <c r="R254" i="70" s="1"/>
  <c r="R335" i="70"/>
  <c r="R131" i="56"/>
  <c r="R24" i="23"/>
  <c r="R24" i="26" s="1"/>
  <c r="S121" i="70"/>
  <c r="S140" i="70" s="1"/>
  <c r="S141" i="70"/>
  <c r="R29" i="59"/>
  <c r="R29" i="56"/>
  <c r="R28" i="55"/>
  <c r="U138" i="69"/>
  <c r="U45" i="46"/>
  <c r="Q19" i="13"/>
  <c r="Q19" i="16" s="1"/>
  <c r="Q19" i="10"/>
  <c r="Q334" i="65"/>
  <c r="S179" i="66"/>
  <c r="S178" i="66" s="1"/>
  <c r="S47" i="48"/>
  <c r="S48" i="51"/>
  <c r="R147" i="59"/>
  <c r="R147" i="56"/>
  <c r="R146" i="55"/>
  <c r="S173" i="68"/>
  <c r="S88" i="46"/>
  <c r="R67" i="72"/>
  <c r="R167" i="42"/>
  <c r="R421" i="68"/>
  <c r="R94" i="56"/>
  <c r="T330" i="65"/>
  <c r="T26" i="56"/>
  <c r="T6" i="23"/>
  <c r="T6" i="26" s="1"/>
  <c r="P169" i="64"/>
  <c r="P20" i="46"/>
  <c r="R76" i="64"/>
  <c r="U176" i="68"/>
  <c r="U91" i="46"/>
  <c r="R336" i="65"/>
  <c r="R32" i="56"/>
  <c r="T69" i="69"/>
  <c r="T116" i="42"/>
  <c r="U143" i="69"/>
  <c r="U112" i="46"/>
  <c r="S199" i="64"/>
  <c r="S198" i="64" s="1"/>
  <c r="S7" i="48"/>
  <c r="S8" i="51"/>
  <c r="R255" i="65"/>
  <c r="R254" i="65" s="1"/>
  <c r="R28" i="52"/>
  <c r="R15" i="16"/>
  <c r="R315" i="68"/>
  <c r="R314" i="68" s="1"/>
  <c r="R85" i="52"/>
  <c r="T179" i="69"/>
  <c r="T178" i="69" s="1"/>
  <c r="T110" i="51"/>
  <c r="T109" i="48"/>
  <c r="R28" i="54"/>
  <c r="R29" i="58"/>
  <c r="U170" i="46"/>
  <c r="S15" i="8"/>
  <c r="S16" i="12"/>
  <c r="S137" i="71"/>
  <c r="S118" i="71"/>
  <c r="S136" i="71" s="1"/>
  <c r="S173" i="71"/>
  <c r="S172" i="71" s="1"/>
  <c r="S146" i="48"/>
  <c r="S147" i="51"/>
  <c r="R66" i="54"/>
  <c r="R67" i="58"/>
  <c r="S67" i="49"/>
  <c r="S66" i="45"/>
  <c r="S66" i="46" s="1"/>
  <c r="S67" i="46"/>
  <c r="S447" i="69"/>
  <c r="S446" i="69" s="1"/>
  <c r="S109" i="62"/>
  <c r="R24" i="24"/>
  <c r="R24" i="27" s="1"/>
  <c r="U6" i="10"/>
  <c r="U6" i="13"/>
  <c r="U6" i="16" s="1"/>
  <c r="S179" i="65"/>
  <c r="S178" i="65" s="1"/>
  <c r="S28" i="48"/>
  <c r="S29" i="51"/>
  <c r="U138" i="66"/>
  <c r="U5" i="46"/>
  <c r="R337" i="67"/>
  <c r="R300" i="71"/>
  <c r="R318" i="71" s="1"/>
  <c r="R319" i="71"/>
  <c r="R20" i="24"/>
  <c r="R20" i="27" s="1"/>
  <c r="R20" i="21"/>
  <c r="S15" i="9"/>
  <c r="S16" i="10"/>
  <c r="S16" i="13"/>
  <c r="S338" i="65"/>
  <c r="S34" i="56"/>
  <c r="T8" i="25"/>
  <c r="T8" i="28" s="1"/>
  <c r="U142" i="71"/>
  <c r="U152" i="46"/>
  <c r="T69" i="66"/>
  <c r="T54" i="42"/>
  <c r="S364" i="68"/>
  <c r="U180" i="68"/>
  <c r="U95" i="46"/>
  <c r="R333" i="65"/>
  <c r="R294" i="65"/>
  <c r="R332" i="65" s="1"/>
  <c r="R136" i="6"/>
  <c r="R120" i="6"/>
  <c r="R160" i="6"/>
  <c r="S5" i="23"/>
  <c r="S5" i="26" s="1"/>
  <c r="S121" i="67"/>
  <c r="S140" i="67" s="1"/>
  <c r="S141" i="67"/>
  <c r="T10" i="24"/>
  <c r="T10" i="27" s="1"/>
  <c r="P28" i="25"/>
  <c r="P28" i="28" s="1"/>
  <c r="U154" i="64"/>
  <c r="R50" i="56"/>
  <c r="S37" i="56"/>
  <c r="R68" i="72"/>
  <c r="R168" i="42"/>
  <c r="T330" i="70"/>
  <c r="T11" i="23"/>
  <c r="T11" i="26" s="1"/>
  <c r="U23" i="23"/>
  <c r="U23" i="26" s="1"/>
  <c r="T330" i="69"/>
  <c r="T10" i="23"/>
  <c r="T10" i="26" s="1"/>
  <c r="T418" i="68"/>
  <c r="T91" i="56"/>
  <c r="U146" i="66"/>
  <c r="U53" i="46"/>
  <c r="R140" i="71"/>
  <c r="R150" i="46"/>
  <c r="O330" i="72"/>
  <c r="O176" i="56"/>
  <c r="S342" i="70"/>
  <c r="S138" i="56"/>
  <c r="S109" i="61"/>
  <c r="S428" i="69"/>
  <c r="S427" i="69" s="1"/>
  <c r="R7" i="61"/>
  <c r="R474" i="64"/>
  <c r="R473" i="64" s="1"/>
  <c r="S137" i="72"/>
  <c r="R165" i="58"/>
  <c r="R164" i="54"/>
  <c r="S173" i="72"/>
  <c r="S172" i="72" s="1"/>
  <c r="S164" i="48"/>
  <c r="S165" i="51"/>
  <c r="R371" i="66"/>
  <c r="R370" i="66" s="1"/>
  <c r="R47" i="58"/>
  <c r="R48" i="61"/>
  <c r="S243" i="68"/>
  <c r="S242" i="68" s="1"/>
  <c r="S85" i="49"/>
  <c r="S86" i="52"/>
  <c r="S48" i="49"/>
  <c r="S47" i="45"/>
  <c r="S47" i="46" s="1"/>
  <c r="S48" i="46"/>
  <c r="T109" i="45"/>
  <c r="T109" i="46" s="1"/>
  <c r="T110" i="49"/>
  <c r="T110" i="46"/>
  <c r="R335" i="66"/>
  <c r="U11" i="10"/>
  <c r="U11" i="13"/>
  <c r="U11" i="16" s="1"/>
  <c r="R26" i="23"/>
  <c r="R26" i="26" s="1"/>
  <c r="S143" i="67"/>
  <c r="S69" i="46"/>
  <c r="T9" i="24"/>
  <c r="T9" i="27" s="1"/>
  <c r="R164" i="55"/>
  <c r="R165" i="56"/>
  <c r="R165" i="59"/>
  <c r="S135" i="64"/>
  <c r="S156" i="64" s="1"/>
  <c r="S157" i="64"/>
  <c r="U138" i="67"/>
  <c r="V11" i="12"/>
  <c r="V11" i="15" s="1"/>
  <c r="V10" i="12"/>
  <c r="V10" i="15" s="1"/>
  <c r="R162" i="64"/>
  <c r="R13" i="46"/>
  <c r="U83" i="46"/>
  <c r="R19" i="21"/>
  <c r="R67" i="56"/>
  <c r="R67" i="59"/>
  <c r="R66" i="55"/>
  <c r="T8" i="21"/>
  <c r="R18" i="56"/>
  <c r="R48" i="62"/>
  <c r="R47" i="59"/>
  <c r="R390" i="66"/>
  <c r="R389" i="66" s="1"/>
  <c r="R47" i="56"/>
  <c r="S121" i="66"/>
  <c r="S140" i="66" s="1"/>
  <c r="S141" i="66"/>
  <c r="S179" i="67"/>
  <c r="S178" i="67" s="1"/>
  <c r="S66" i="48"/>
  <c r="S67" i="51"/>
  <c r="S291" i="68"/>
  <c r="S290" i="68" s="1"/>
  <c r="S85" i="51"/>
  <c r="T141" i="69"/>
  <c r="T121" i="69"/>
  <c r="T140" i="69" s="1"/>
  <c r="S29" i="49"/>
  <c r="S28" i="45"/>
  <c r="S28" i="46" s="1"/>
  <c r="S29" i="46"/>
  <c r="R7" i="52"/>
  <c r="R283" i="64"/>
  <c r="R282" i="64" s="1"/>
  <c r="T6" i="24"/>
  <c r="T6" i="27" s="1"/>
  <c r="T6" i="21"/>
  <c r="S128" i="45"/>
  <c r="S128" i="46" s="1"/>
  <c r="S129" i="49"/>
  <c r="S129" i="46"/>
  <c r="R67" i="71"/>
  <c r="R149" i="42"/>
  <c r="U150" i="66"/>
  <c r="U57" i="46"/>
  <c r="T69" i="67"/>
  <c r="T73" i="42"/>
  <c r="T9" i="23"/>
  <c r="T9" i="26" s="1"/>
  <c r="U168" i="68"/>
  <c r="R313" i="67"/>
  <c r="R332" i="67" s="1"/>
  <c r="R333" i="67"/>
  <c r="R379" i="64"/>
  <c r="R95" i="56"/>
  <c r="R164" i="52"/>
  <c r="R245" i="72"/>
  <c r="R244" i="72" s="1"/>
  <c r="S5" i="21"/>
  <c r="R129" i="56"/>
  <c r="R128" i="55"/>
  <c r="R129" i="59"/>
  <c r="T76" i="56"/>
  <c r="R146" i="54"/>
  <c r="R147" i="58"/>
  <c r="R373" i="64"/>
  <c r="R132" i="56"/>
  <c r="S121" i="65"/>
  <c r="S140" i="65" s="1"/>
  <c r="S141" i="65"/>
  <c r="E79" i="69"/>
  <c r="D79" i="69"/>
  <c r="C79" i="69"/>
  <c r="R128" i="56" l="1"/>
  <c r="R420" i="68"/>
  <c r="S371" i="64"/>
  <c r="T134" i="56"/>
  <c r="R24" i="21"/>
  <c r="T338" i="70"/>
  <c r="S341" i="65"/>
  <c r="S35" i="56"/>
  <c r="N344" i="69"/>
  <c r="S342" i="65"/>
  <c r="R419" i="68"/>
  <c r="R376" i="64"/>
  <c r="S328" i="71"/>
  <c r="R92" i="56"/>
  <c r="R17" i="56"/>
  <c r="S339" i="65"/>
  <c r="S156" i="56"/>
  <c r="R378" i="64"/>
  <c r="S15" i="10"/>
  <c r="R85" i="56"/>
  <c r="S10" i="56"/>
  <c r="M380" i="64"/>
  <c r="M19" i="56"/>
  <c r="M29" i="21"/>
  <c r="L3" i="28"/>
  <c r="R15" i="56"/>
  <c r="R66" i="56"/>
  <c r="U23" i="13"/>
  <c r="U23" i="16" s="1"/>
  <c r="U23" i="10"/>
  <c r="U20" i="14"/>
  <c r="U20" i="17" s="1"/>
  <c r="R19" i="25"/>
  <c r="R19" i="28" s="1"/>
  <c r="S164" i="51"/>
  <c r="S227" i="72"/>
  <c r="S226" i="72" s="1"/>
  <c r="T330" i="66"/>
  <c r="T45" i="56"/>
  <c r="T7" i="23"/>
  <c r="T7" i="26" s="1"/>
  <c r="T70" i="70"/>
  <c r="U184" i="68"/>
  <c r="U99" i="46"/>
  <c r="S145" i="70"/>
  <c r="S133" i="46"/>
  <c r="R21" i="25"/>
  <c r="R21" i="28" s="1"/>
  <c r="T5" i="23"/>
  <c r="T5" i="26" s="1"/>
  <c r="S129" i="52"/>
  <c r="S198" i="70"/>
  <c r="S197" i="70" s="1"/>
  <c r="S128" i="49"/>
  <c r="S21" i="13"/>
  <c r="S21" i="16" s="1"/>
  <c r="S21" i="10"/>
  <c r="S18" i="24"/>
  <c r="S18" i="27" s="1"/>
  <c r="S18" i="21"/>
  <c r="R93" i="56"/>
  <c r="R146" i="56"/>
  <c r="R15" i="19"/>
  <c r="R15" i="21" s="1"/>
  <c r="R16" i="23"/>
  <c r="S4" i="22"/>
  <c r="S5" i="25"/>
  <c r="S5" i="28" s="1"/>
  <c r="S164" i="49"/>
  <c r="S191" i="72"/>
  <c r="S190" i="72" s="1"/>
  <c r="S165" i="52"/>
  <c r="S294" i="67"/>
  <c r="R161" i="64"/>
  <c r="R12" i="46"/>
  <c r="U146" i="72"/>
  <c r="U174" i="46"/>
  <c r="S68" i="65"/>
  <c r="S32" i="42"/>
  <c r="S144" i="67"/>
  <c r="S70" i="46"/>
  <c r="S282" i="71"/>
  <c r="R82" i="68"/>
  <c r="R93" i="42"/>
  <c r="T67" i="67"/>
  <c r="T69" i="42"/>
  <c r="T159" i="64"/>
  <c r="T10" i="46"/>
  <c r="R81" i="68"/>
  <c r="R92" i="42"/>
  <c r="T294" i="69"/>
  <c r="T107" i="56"/>
  <c r="T10" i="21"/>
  <c r="T109" i="51"/>
  <c r="T236" i="69"/>
  <c r="T235" i="69" s="1"/>
  <c r="P28" i="13"/>
  <c r="P28" i="16" s="1"/>
  <c r="P28" i="10"/>
  <c r="R373" i="71"/>
  <c r="R372" i="71" s="1"/>
  <c r="R147" i="62"/>
  <c r="R146" i="59"/>
  <c r="S47" i="51"/>
  <c r="S236" i="66"/>
  <c r="S235" i="66" s="1"/>
  <c r="S129" i="6"/>
  <c r="S153" i="6"/>
  <c r="T5" i="21"/>
  <c r="Q17" i="25"/>
  <c r="Q17" i="28" s="1"/>
  <c r="S85" i="52"/>
  <c r="S315" i="68"/>
  <c r="S314" i="68" s="1"/>
  <c r="S15" i="13"/>
  <c r="S16" i="16"/>
  <c r="S282" i="72"/>
  <c r="T145" i="67"/>
  <c r="T71" i="46"/>
  <c r="R84" i="68"/>
  <c r="R97" i="42"/>
  <c r="T11" i="25"/>
  <c r="T11" i="28" s="1"/>
  <c r="T9" i="25"/>
  <c r="T9" i="28" s="1"/>
  <c r="T10" i="25"/>
  <c r="T10" i="28" s="1"/>
  <c r="S70" i="71"/>
  <c r="S154" i="42"/>
  <c r="R390" i="67"/>
  <c r="R389" i="67" s="1"/>
  <c r="R66" i="59"/>
  <c r="R67" i="62"/>
  <c r="S85" i="55"/>
  <c r="S86" i="59"/>
  <c r="U126" i="46"/>
  <c r="T9" i="21"/>
  <c r="R428" i="66"/>
  <c r="R427" i="66" s="1"/>
  <c r="R47" i="61"/>
  <c r="S38" i="56"/>
  <c r="R30" i="56"/>
  <c r="R67" i="61"/>
  <c r="R66" i="58"/>
  <c r="R371" i="67"/>
  <c r="R370" i="67" s="1"/>
  <c r="T126" i="56"/>
  <c r="S22" i="13"/>
  <c r="S22" i="16" s="1"/>
  <c r="S22" i="10"/>
  <c r="R28" i="56"/>
  <c r="R85" i="58"/>
  <c r="R461" i="68"/>
  <c r="R460" i="68" s="1"/>
  <c r="R86" i="61"/>
  <c r="S128" i="51"/>
  <c r="S236" i="70"/>
  <c r="S235" i="70" s="1"/>
  <c r="R86" i="62"/>
  <c r="R485" i="68"/>
  <c r="R484" i="68" s="1"/>
  <c r="R85" i="59"/>
  <c r="T67" i="66"/>
  <c r="T50" i="42"/>
  <c r="T68" i="67"/>
  <c r="T70" i="42"/>
  <c r="S48" i="52"/>
  <c r="S198" i="66"/>
  <c r="S197" i="66" s="1"/>
  <c r="S47" i="49"/>
  <c r="O382" i="64"/>
  <c r="O21" i="56"/>
  <c r="U150" i="65"/>
  <c r="U38" i="46"/>
  <c r="S144" i="66"/>
  <c r="S51" i="46"/>
  <c r="R336" i="67"/>
  <c r="R70" i="56"/>
  <c r="S143" i="66"/>
  <c r="S50" i="46"/>
  <c r="S67" i="70"/>
  <c r="S131" i="42"/>
  <c r="S66" i="51"/>
  <c r="S236" i="67"/>
  <c r="S235" i="67" s="1"/>
  <c r="S388" i="68"/>
  <c r="S412" i="68" s="1"/>
  <c r="S413" i="68"/>
  <c r="U138" i="70"/>
  <c r="R164" i="56"/>
  <c r="U24" i="14"/>
  <c r="U24" i="17" s="1"/>
  <c r="R334" i="65"/>
  <c r="S28" i="51"/>
  <c r="S236" i="65"/>
  <c r="S235" i="65" s="1"/>
  <c r="R15" i="24"/>
  <c r="R15" i="27" s="1"/>
  <c r="R16" i="27"/>
  <c r="S36" i="56"/>
  <c r="S220" i="64"/>
  <c r="S219" i="64" s="1"/>
  <c r="S8" i="52"/>
  <c r="S7" i="49"/>
  <c r="T5" i="56"/>
  <c r="T136" i="42"/>
  <c r="T156" i="56"/>
  <c r="R141" i="72"/>
  <c r="R169" i="46"/>
  <c r="S86" i="56"/>
  <c r="S85" i="54"/>
  <c r="S86" i="58"/>
  <c r="U23" i="24"/>
  <c r="U23" i="27" s="1"/>
  <c r="U23" i="21"/>
  <c r="R371" i="70"/>
  <c r="R370" i="70" s="1"/>
  <c r="R128" i="58"/>
  <c r="R129" i="61"/>
  <c r="U145" i="69"/>
  <c r="U114" i="46"/>
  <c r="S294" i="65"/>
  <c r="S294" i="66"/>
  <c r="R426" i="68"/>
  <c r="R99" i="56"/>
  <c r="S323" i="71"/>
  <c r="S151" i="56"/>
  <c r="U150" i="70"/>
  <c r="U138" i="46"/>
  <c r="U146" i="71"/>
  <c r="U156" i="46"/>
  <c r="V6" i="12"/>
  <c r="V6" i="15" s="1"/>
  <c r="V6" i="14"/>
  <c r="V6" i="17" s="1"/>
  <c r="S198" i="65"/>
  <c r="S197" i="65" s="1"/>
  <c r="S28" i="49"/>
  <c r="S29" i="52"/>
  <c r="R447" i="66"/>
  <c r="R446" i="66" s="1"/>
  <c r="R47" i="62"/>
  <c r="R16" i="56"/>
  <c r="R165" i="61"/>
  <c r="R164" i="58"/>
  <c r="R355" i="72"/>
  <c r="R354" i="72" s="1"/>
  <c r="U138" i="65"/>
  <c r="T410" i="68"/>
  <c r="S7" i="51"/>
  <c r="S262" i="64"/>
  <c r="S261" i="64" s="1"/>
  <c r="R11" i="42"/>
  <c r="T366" i="64"/>
  <c r="R390" i="65"/>
  <c r="R389" i="65" s="1"/>
  <c r="R28" i="59"/>
  <c r="R29" i="62"/>
  <c r="S191" i="71"/>
  <c r="S190" i="71" s="1"/>
  <c r="S147" i="52"/>
  <c r="S146" i="49"/>
  <c r="R16" i="21"/>
  <c r="S340" i="65"/>
  <c r="U70" i="69"/>
  <c r="U117" i="42"/>
  <c r="T70" i="65"/>
  <c r="T36" i="42"/>
  <c r="R24" i="25"/>
  <c r="R24" i="28" s="1"/>
  <c r="R160" i="64"/>
  <c r="R11" i="46"/>
  <c r="T338" i="65"/>
  <c r="T34" i="56"/>
  <c r="R139" i="71"/>
  <c r="R149" i="46"/>
  <c r="R129" i="62"/>
  <c r="R390" i="70"/>
  <c r="R389" i="70" s="1"/>
  <c r="R128" i="59"/>
  <c r="R19" i="23"/>
  <c r="R19" i="26" s="1"/>
  <c r="V5" i="12"/>
  <c r="V5" i="15" s="1"/>
  <c r="V5" i="14"/>
  <c r="V5" i="17" s="1"/>
  <c r="R377" i="64"/>
  <c r="N121" i="56"/>
  <c r="U26" i="46"/>
  <c r="S198" i="67"/>
  <c r="S197" i="67" s="1"/>
  <c r="S66" i="49"/>
  <c r="S67" i="52"/>
  <c r="S146" i="51"/>
  <c r="S227" i="71"/>
  <c r="S226" i="71" s="1"/>
  <c r="R371" i="65"/>
  <c r="R370" i="65" s="1"/>
  <c r="R28" i="58"/>
  <c r="R29" i="61"/>
  <c r="T11" i="21"/>
  <c r="R373" i="72"/>
  <c r="R372" i="72" s="1"/>
  <c r="R165" i="62"/>
  <c r="R164" i="59"/>
  <c r="T6" i="25"/>
  <c r="T6" i="28" s="1"/>
  <c r="S294" i="70"/>
  <c r="T100" i="72"/>
  <c r="U18" i="46"/>
  <c r="U167" i="64"/>
  <c r="T68" i="65"/>
  <c r="T32" i="42"/>
  <c r="T80" i="68"/>
  <c r="T89" i="42"/>
  <c r="R78" i="64"/>
  <c r="R15" i="42"/>
  <c r="T70" i="67"/>
  <c r="T74" i="42"/>
  <c r="T68" i="66"/>
  <c r="T51" i="42"/>
  <c r="S326" i="64"/>
  <c r="U23" i="25"/>
  <c r="U23" i="28" s="1"/>
  <c r="S67" i="65"/>
  <c r="S31" i="42"/>
  <c r="N429" i="68"/>
  <c r="N102" i="56"/>
  <c r="R147" i="61"/>
  <c r="R355" i="71"/>
  <c r="R354" i="71" s="1"/>
  <c r="R146" i="58"/>
  <c r="T7" i="21"/>
  <c r="T7" i="24"/>
  <c r="T7" i="27" s="1"/>
  <c r="S18" i="23"/>
  <c r="S18" i="26" s="1"/>
  <c r="T198" i="69"/>
  <c r="T197" i="69" s="1"/>
  <c r="T109" i="49"/>
  <c r="T110" i="52"/>
  <c r="S15" i="12"/>
  <c r="S15" i="15" s="1"/>
  <c r="S16" i="15"/>
  <c r="T83" i="56"/>
  <c r="V8" i="12"/>
  <c r="V8" i="15" s="1"/>
  <c r="V8" i="14"/>
  <c r="V8" i="17" s="1"/>
  <c r="R21" i="21"/>
  <c r="U23" i="14"/>
  <c r="U23" i="17" s="1"/>
  <c r="B79" i="69"/>
  <c r="G79" i="69"/>
  <c r="T15" i="18"/>
  <c r="U119" i="56" l="1"/>
  <c r="U342" i="69"/>
  <c r="M27" i="22"/>
  <c r="M29" i="25"/>
  <c r="M29" i="28" s="1"/>
  <c r="T342" i="65"/>
  <c r="T38" i="56"/>
  <c r="S143" i="70"/>
  <c r="S131" i="46"/>
  <c r="U102" i="69"/>
  <c r="U26" i="13"/>
  <c r="U26" i="16" s="1"/>
  <c r="U26" i="10"/>
  <c r="S300" i="72"/>
  <c r="S318" i="72" s="1"/>
  <c r="S319" i="72"/>
  <c r="S47" i="54"/>
  <c r="S48" i="58"/>
  <c r="S28" i="54"/>
  <c r="S29" i="58"/>
  <c r="N140" i="56"/>
  <c r="S245" i="72"/>
  <c r="S244" i="72" s="1"/>
  <c r="S164" i="52"/>
  <c r="S128" i="52"/>
  <c r="S255" i="70"/>
  <c r="S254" i="70" s="1"/>
  <c r="R17" i="22"/>
  <c r="S70" i="70"/>
  <c r="S136" i="42"/>
  <c r="S68" i="71"/>
  <c r="S150" i="42"/>
  <c r="T143" i="66"/>
  <c r="T50" i="46"/>
  <c r="T79" i="68"/>
  <c r="T88" i="42"/>
  <c r="T122" i="68"/>
  <c r="O322" i="64"/>
  <c r="O3" i="54"/>
  <c r="S245" i="71"/>
  <c r="S244" i="71" s="1"/>
  <c r="S146" i="52"/>
  <c r="N344" i="70"/>
  <c r="S147" i="59"/>
  <c r="S147" i="56"/>
  <c r="S146" i="55"/>
  <c r="R85" i="61"/>
  <c r="R533" i="68"/>
  <c r="R532" i="68" s="1"/>
  <c r="T110" i="56"/>
  <c r="T109" i="55"/>
  <c r="T110" i="59"/>
  <c r="T18" i="13"/>
  <c r="T18" i="16" s="1"/>
  <c r="T18" i="10"/>
  <c r="S146" i="54"/>
  <c r="S147" i="58"/>
  <c r="S47" i="55"/>
  <c r="S48" i="59"/>
  <c r="S48" i="56"/>
  <c r="R15" i="23"/>
  <c r="R15" i="26" s="1"/>
  <c r="R16" i="26"/>
  <c r="T175" i="68"/>
  <c r="T90" i="46"/>
  <c r="S22" i="23"/>
  <c r="S22" i="26" s="1"/>
  <c r="T102" i="65"/>
  <c r="T114" i="64"/>
  <c r="S70" i="72"/>
  <c r="S172" i="42"/>
  <c r="T255" i="69"/>
  <c r="T254" i="69" s="1"/>
  <c r="T109" i="52"/>
  <c r="R409" i="71"/>
  <c r="R408" i="71" s="1"/>
  <c r="R146" i="61"/>
  <c r="S66" i="52"/>
  <c r="S255" i="67"/>
  <c r="S254" i="67" s="1"/>
  <c r="S129" i="56"/>
  <c r="S129" i="59"/>
  <c r="S128" i="55"/>
  <c r="O30" i="24"/>
  <c r="O30" i="27" s="1"/>
  <c r="S300" i="71"/>
  <c r="S318" i="71" s="1"/>
  <c r="S319" i="71"/>
  <c r="S66" i="55"/>
  <c r="S67" i="59"/>
  <c r="S67" i="56"/>
  <c r="S15" i="16"/>
  <c r="T109" i="54"/>
  <c r="T110" i="58"/>
  <c r="T313" i="69"/>
  <c r="T332" i="69" s="1"/>
  <c r="T333" i="69"/>
  <c r="S313" i="66"/>
  <c r="S332" i="66" s="1"/>
  <c r="S333" i="66"/>
  <c r="R423" i="68"/>
  <c r="R96" i="56"/>
  <c r="T143" i="67"/>
  <c r="T69" i="46"/>
  <c r="U144" i="69"/>
  <c r="U113" i="46"/>
  <c r="T342" i="70"/>
  <c r="T138" i="56"/>
  <c r="S322" i="71"/>
  <c r="S150" i="56"/>
  <c r="S324" i="71"/>
  <c r="S152" i="56"/>
  <c r="T145" i="66"/>
  <c r="T52" i="46"/>
  <c r="T67" i="65"/>
  <c r="T31" i="42"/>
  <c r="S8" i="58"/>
  <c r="S7" i="54"/>
  <c r="S128" i="54"/>
  <c r="S129" i="58"/>
  <c r="S313" i="70"/>
  <c r="S332" i="70" s="1"/>
  <c r="S333" i="70"/>
  <c r="R164" i="61"/>
  <c r="R409" i="72"/>
  <c r="R408" i="72" s="1"/>
  <c r="S85" i="58"/>
  <c r="S461" i="68"/>
  <c r="S460" i="68" s="1"/>
  <c r="S86" i="61"/>
  <c r="U21" i="14"/>
  <c r="U21" i="17" s="1"/>
  <c r="T328" i="71"/>
  <c r="S313" i="67"/>
  <c r="S332" i="67" s="1"/>
  <c r="S333" i="67"/>
  <c r="R140" i="72"/>
  <c r="R168" i="46"/>
  <c r="S324" i="72"/>
  <c r="S170" i="56"/>
  <c r="S145" i="65"/>
  <c r="S33" i="46"/>
  <c r="T102" i="66"/>
  <c r="T145" i="65"/>
  <c r="T33" i="46"/>
  <c r="R79" i="64"/>
  <c r="R16" i="42"/>
  <c r="S16" i="21"/>
  <c r="T68" i="70"/>
  <c r="T132" i="42"/>
  <c r="S328" i="72"/>
  <c r="S174" i="56"/>
  <c r="T165" i="48"/>
  <c r="T164" i="44"/>
  <c r="R428" i="65"/>
  <c r="R427" i="65" s="1"/>
  <c r="R28" i="61"/>
  <c r="U22" i="14"/>
  <c r="U22" i="17" s="1"/>
  <c r="R26" i="21"/>
  <c r="R26" i="24"/>
  <c r="R26" i="27" s="1"/>
  <c r="R428" i="70"/>
  <c r="R427" i="70" s="1"/>
  <c r="R128" i="61"/>
  <c r="S20" i="13"/>
  <c r="S20" i="16" s="1"/>
  <c r="S20" i="10"/>
  <c r="S47" i="52"/>
  <c r="S255" i="66"/>
  <c r="S254" i="66" s="1"/>
  <c r="S4" i="25"/>
  <c r="S4" i="28" s="1"/>
  <c r="S7" i="55"/>
  <c r="S8" i="59"/>
  <c r="S8" i="56"/>
  <c r="S29" i="59"/>
  <c r="S28" i="55"/>
  <c r="S29" i="56"/>
  <c r="T144" i="67"/>
  <c r="T70" i="46"/>
  <c r="R179" i="68"/>
  <c r="R94" i="46"/>
  <c r="T324" i="71"/>
  <c r="T152" i="56"/>
  <c r="S417" i="68"/>
  <c r="S90" i="56"/>
  <c r="T102" i="67"/>
  <c r="T102" i="70"/>
  <c r="S18" i="25"/>
  <c r="S18" i="28" s="1"/>
  <c r="R447" i="65"/>
  <c r="R446" i="65" s="1"/>
  <c r="R28" i="62"/>
  <c r="S136" i="6"/>
  <c r="S160" i="6"/>
  <c r="S120" i="6"/>
  <c r="R428" i="67"/>
  <c r="R427" i="67" s="1"/>
  <c r="R66" i="61"/>
  <c r="S86" i="62"/>
  <c r="S485" i="68"/>
  <c r="S484" i="68" s="1"/>
  <c r="S85" i="59"/>
  <c r="S165" i="58"/>
  <c r="S164" i="54"/>
  <c r="R427" i="71"/>
  <c r="R426" i="71" s="1"/>
  <c r="R146" i="62"/>
  <c r="S347" i="64"/>
  <c r="S368" i="64" s="1"/>
  <c r="S369" i="64"/>
  <c r="S313" i="65"/>
  <c r="S332" i="65" s="1"/>
  <c r="S333" i="65"/>
  <c r="R139" i="72"/>
  <c r="R167" i="46"/>
  <c r="T100" i="71"/>
  <c r="R164" i="62"/>
  <c r="R427" i="72"/>
  <c r="R426" i="72" s="1"/>
  <c r="S7" i="52"/>
  <c r="S283" i="64"/>
  <c r="S282" i="64" s="1"/>
  <c r="R557" i="68"/>
  <c r="R556" i="68" s="1"/>
  <c r="R85" i="62"/>
  <c r="S85" i="56"/>
  <c r="T5" i="25"/>
  <c r="T5" i="28" s="1"/>
  <c r="S15" i="20"/>
  <c r="S16" i="24"/>
  <c r="T7" i="25"/>
  <c r="T7" i="28" s="1"/>
  <c r="S144" i="70"/>
  <c r="S132" i="46"/>
  <c r="S415" i="68"/>
  <c r="T68" i="71"/>
  <c r="T150" i="42"/>
  <c r="R447" i="70"/>
  <c r="R446" i="70" s="1"/>
  <c r="R128" i="62"/>
  <c r="S165" i="59"/>
  <c r="S164" i="55"/>
  <c r="S165" i="56"/>
  <c r="S28" i="52"/>
  <c r="S255" i="65"/>
  <c r="S254" i="65" s="1"/>
  <c r="U19" i="14"/>
  <c r="U19" i="17" s="1"/>
  <c r="U17" i="11"/>
  <c r="R66" i="62"/>
  <c r="R447" i="67"/>
  <c r="R446" i="67" s="1"/>
  <c r="S66" i="54"/>
  <c r="S67" i="58"/>
  <c r="G79" i="72"/>
  <c r="F79" i="72"/>
  <c r="C94" i="68"/>
  <c r="C79" i="72"/>
  <c r="H79" i="69"/>
  <c r="B79" i="72"/>
  <c r="E79" i="72"/>
  <c r="D79" i="72"/>
  <c r="F79" i="69"/>
  <c r="S28" i="56" l="1"/>
  <c r="S88" i="56"/>
  <c r="U53" i="56"/>
  <c r="U338" i="66"/>
  <c r="S47" i="56"/>
  <c r="T328" i="72"/>
  <c r="N148" i="72"/>
  <c r="N176" i="46"/>
  <c r="N152" i="70"/>
  <c r="N140" i="46"/>
  <c r="N152" i="66"/>
  <c r="N59" i="46"/>
  <c r="O344" i="67"/>
  <c r="O78" i="56"/>
  <c r="M27" i="25"/>
  <c r="M27" i="28" s="1"/>
  <c r="M3" i="22"/>
  <c r="N170" i="64"/>
  <c r="N21" i="46"/>
  <c r="N152" i="69"/>
  <c r="N121" i="46"/>
  <c r="N152" i="65"/>
  <c r="N40" i="46"/>
  <c r="N187" i="68"/>
  <c r="N102" i="46"/>
  <c r="N148" i="71"/>
  <c r="N158" i="46"/>
  <c r="T174" i="56"/>
  <c r="T4" i="22"/>
  <c r="T4" i="25" s="1"/>
  <c r="T4" i="28" s="1"/>
  <c r="S375" i="64"/>
  <c r="S69" i="70"/>
  <c r="S135" i="42"/>
  <c r="U330" i="67"/>
  <c r="U64" i="56"/>
  <c r="U8" i="23"/>
  <c r="U8" i="26" s="1"/>
  <c r="S70" i="65"/>
  <c r="S36" i="42"/>
  <c r="S141" i="71"/>
  <c r="S151" i="46"/>
  <c r="T69" i="71"/>
  <c r="T153" i="42"/>
  <c r="S355" i="71"/>
  <c r="S354" i="71" s="1"/>
  <c r="S147" i="61"/>
  <c r="S146" i="58"/>
  <c r="T109" i="56"/>
  <c r="S146" i="56"/>
  <c r="U7" i="24"/>
  <c r="U7" i="27" s="1"/>
  <c r="S14" i="56"/>
  <c r="T137" i="72"/>
  <c r="T118" i="72"/>
  <c r="T136" i="72" s="1"/>
  <c r="S66" i="59"/>
  <c r="S390" i="67"/>
  <c r="S389" i="67" s="1"/>
  <c r="S67" i="62"/>
  <c r="T144" i="66"/>
  <c r="T51" i="46"/>
  <c r="S337" i="67"/>
  <c r="S71" i="56"/>
  <c r="U75" i="64"/>
  <c r="U10" i="42"/>
  <c r="S144" i="65"/>
  <c r="S32" i="46"/>
  <c r="U330" i="69"/>
  <c r="U107" i="56"/>
  <c r="U10" i="23"/>
  <c r="U10" i="26" s="1"/>
  <c r="S69" i="72"/>
  <c r="S171" i="42"/>
  <c r="V7" i="12"/>
  <c r="V7" i="15" s="1"/>
  <c r="V7" i="14"/>
  <c r="V7" i="17" s="1"/>
  <c r="V14" i="7"/>
  <c r="V4" i="7"/>
  <c r="U5" i="24"/>
  <c r="U5" i="27" s="1"/>
  <c r="U72" i="56"/>
  <c r="S66" i="56"/>
  <c r="S128" i="56"/>
  <c r="S373" i="71"/>
  <c r="S372" i="71" s="1"/>
  <c r="S146" i="59"/>
  <c r="S147" i="62"/>
  <c r="T145" i="70"/>
  <c r="T133" i="46"/>
  <c r="S69" i="65"/>
  <c r="S35" i="42"/>
  <c r="S20" i="23"/>
  <c r="S20" i="26" s="1"/>
  <c r="U342" i="66"/>
  <c r="U57" i="56"/>
  <c r="U330" i="66"/>
  <c r="U7" i="23"/>
  <c r="U7" i="26" s="1"/>
  <c r="S67" i="61"/>
  <c r="S66" i="58"/>
  <c r="S371" i="67"/>
  <c r="S370" i="67" s="1"/>
  <c r="S373" i="72"/>
  <c r="S372" i="72" s="1"/>
  <c r="S164" i="59"/>
  <c r="S165" i="62"/>
  <c r="S557" i="68"/>
  <c r="S556" i="68" s="1"/>
  <c r="S85" i="62"/>
  <c r="S390" i="65"/>
  <c r="S389" i="65" s="1"/>
  <c r="S28" i="59"/>
  <c r="S29" i="62"/>
  <c r="T173" i="72"/>
  <c r="T172" i="72" s="1"/>
  <c r="T164" i="48"/>
  <c r="T165" i="51"/>
  <c r="U338" i="67"/>
  <c r="T21" i="13"/>
  <c r="T21" i="16" s="1"/>
  <c r="T21" i="10"/>
  <c r="S390" i="70"/>
  <c r="S389" i="70" s="1"/>
  <c r="S129" i="62"/>
  <c r="S128" i="59"/>
  <c r="S21" i="23"/>
  <c r="S21" i="26" s="1"/>
  <c r="O406" i="64"/>
  <c r="O3" i="58"/>
  <c r="O469" i="64"/>
  <c r="O3" i="61"/>
  <c r="T85" i="44"/>
  <c r="T86" i="48"/>
  <c r="T20" i="13"/>
  <c r="T20" i="16" s="1"/>
  <c r="T20" i="10"/>
  <c r="S21" i="24"/>
  <c r="S21" i="27" s="1"/>
  <c r="S69" i="71"/>
  <c r="S153" i="42"/>
  <c r="T174" i="68"/>
  <c r="T89" i="46"/>
  <c r="S321" i="71"/>
  <c r="S149" i="56"/>
  <c r="R177" i="68"/>
  <c r="R92" i="46"/>
  <c r="S323" i="72"/>
  <c r="S169" i="56"/>
  <c r="U366" i="64"/>
  <c r="S422" i="68"/>
  <c r="S95" i="56"/>
  <c r="S143" i="65"/>
  <c r="S31" i="46"/>
  <c r="U67" i="69"/>
  <c r="U112" i="42"/>
  <c r="S421" i="68"/>
  <c r="S94" i="56"/>
  <c r="T69" i="65"/>
  <c r="T35" i="42"/>
  <c r="T173" i="68"/>
  <c r="T88" i="46"/>
  <c r="T146" i="44"/>
  <c r="T147" i="48"/>
  <c r="T67" i="48"/>
  <c r="T66" i="44"/>
  <c r="U8" i="24"/>
  <c r="U8" i="27" s="1"/>
  <c r="S533" i="68"/>
  <c r="S532" i="68" s="1"/>
  <c r="S85" i="61"/>
  <c r="T371" i="69"/>
  <c r="T370" i="69" s="1"/>
  <c r="T109" i="58"/>
  <c r="T110" i="61"/>
  <c r="U10" i="24"/>
  <c r="U10" i="27" s="1"/>
  <c r="R9" i="56"/>
  <c r="S371" i="65"/>
  <c r="S370" i="65" s="1"/>
  <c r="S28" i="58"/>
  <c r="S29" i="61"/>
  <c r="S24" i="10"/>
  <c r="S24" i="13"/>
  <c r="S24" i="16" s="1"/>
  <c r="S69" i="56"/>
  <c r="S321" i="72"/>
  <c r="S167" i="56"/>
  <c r="U410" i="68"/>
  <c r="U9" i="23"/>
  <c r="U9" i="26" s="1"/>
  <c r="U342" i="67"/>
  <c r="U76" i="56"/>
  <c r="T69" i="70"/>
  <c r="T135" i="42"/>
  <c r="T323" i="71"/>
  <c r="T151" i="56"/>
  <c r="S322" i="72"/>
  <c r="S168" i="56"/>
  <c r="R178" i="68"/>
  <c r="R93" i="46"/>
  <c r="U69" i="69"/>
  <c r="U116" i="42"/>
  <c r="S337" i="66"/>
  <c r="S52" i="56"/>
  <c r="S416" i="68"/>
  <c r="S89" i="56"/>
  <c r="S420" i="68"/>
  <c r="S93" i="56"/>
  <c r="U17" i="14"/>
  <c r="U17" i="17" s="1"/>
  <c r="S16" i="27"/>
  <c r="S15" i="24"/>
  <c r="S15" i="27" s="1"/>
  <c r="T129" i="48"/>
  <c r="T128" i="44"/>
  <c r="S7" i="59"/>
  <c r="S432" i="64"/>
  <c r="S431" i="64" s="1"/>
  <c r="S8" i="62"/>
  <c r="S7" i="56"/>
  <c r="T8" i="48"/>
  <c r="T7" i="44"/>
  <c r="R370" i="64"/>
  <c r="R17" i="25"/>
  <c r="R17" i="28" s="1"/>
  <c r="U109" i="44"/>
  <c r="U110" i="48"/>
  <c r="S335" i="67"/>
  <c r="O27" i="18"/>
  <c r="T322" i="71"/>
  <c r="T150" i="56"/>
  <c r="O385" i="64"/>
  <c r="O3" i="57"/>
  <c r="T70" i="71"/>
  <c r="T154" i="42"/>
  <c r="U80" i="68"/>
  <c r="U89" i="42"/>
  <c r="S164" i="56"/>
  <c r="S411" i="64"/>
  <c r="S410" i="64" s="1"/>
  <c r="S7" i="58"/>
  <c r="S8" i="61"/>
  <c r="S48" i="62"/>
  <c r="S390" i="66"/>
  <c r="S389" i="66" s="1"/>
  <c r="S47" i="59"/>
  <c r="S48" i="61"/>
  <c r="S371" i="66"/>
  <c r="S370" i="66" s="1"/>
  <c r="S47" i="58"/>
  <c r="O22" i="56"/>
  <c r="R83" i="68"/>
  <c r="R96" i="42"/>
  <c r="T321" i="71"/>
  <c r="T149" i="56"/>
  <c r="U70" i="66"/>
  <c r="U55" i="42"/>
  <c r="S22" i="25"/>
  <c r="S22" i="28" s="1"/>
  <c r="T144" i="65"/>
  <c r="T32" i="46"/>
  <c r="T67" i="70"/>
  <c r="T131" i="42"/>
  <c r="S22" i="24"/>
  <c r="S22" i="27" s="1"/>
  <c r="S22" i="21"/>
  <c r="S355" i="72"/>
  <c r="S354" i="72" s="1"/>
  <c r="S165" i="61"/>
  <c r="S164" i="58"/>
  <c r="S15" i="19"/>
  <c r="S15" i="21" s="1"/>
  <c r="S16" i="23"/>
  <c r="T48" i="48"/>
  <c r="T47" i="44"/>
  <c r="S371" i="70"/>
  <c r="S370" i="70" s="1"/>
  <c r="S128" i="58"/>
  <c r="S129" i="61"/>
  <c r="U9" i="24"/>
  <c r="U9" i="27" s="1"/>
  <c r="T28" i="44"/>
  <c r="T29" i="48"/>
  <c r="T110" i="62"/>
  <c r="T390" i="69"/>
  <c r="T389" i="69" s="1"/>
  <c r="T109" i="59"/>
  <c r="T165" i="49"/>
  <c r="T165" i="46"/>
  <c r="T164" i="45"/>
  <c r="T164" i="46" s="1"/>
  <c r="O383" i="64"/>
  <c r="J79" i="72"/>
  <c r="B79" i="67"/>
  <c r="B79" i="65"/>
  <c r="C79" i="67"/>
  <c r="D94" i="68"/>
  <c r="E79" i="67"/>
  <c r="D79" i="65"/>
  <c r="B94" i="68"/>
  <c r="F79" i="67"/>
  <c r="D79" i="67"/>
  <c r="H79" i="72"/>
  <c r="S26" i="23"/>
  <c r="S26" i="26" s="1"/>
  <c r="B79" i="71"/>
  <c r="I79" i="72"/>
  <c r="B79" i="70"/>
  <c r="U9" i="21" l="1"/>
  <c r="U8" i="21"/>
  <c r="S13" i="56"/>
  <c r="S18" i="56"/>
  <c r="U10" i="21"/>
  <c r="S335" i="66"/>
  <c r="S11" i="56"/>
  <c r="T371" i="64"/>
  <c r="N29" i="10"/>
  <c r="N29" i="13"/>
  <c r="N29" i="16" s="1"/>
  <c r="N29" i="14"/>
  <c r="N29" i="17" s="1"/>
  <c r="N27" i="11"/>
  <c r="O344" i="69"/>
  <c r="O121" i="56"/>
  <c r="S372" i="64"/>
  <c r="O343" i="67"/>
  <c r="O77" i="56"/>
  <c r="M3" i="25"/>
  <c r="O30" i="23"/>
  <c r="O30" i="26" s="1"/>
  <c r="O30" i="21"/>
  <c r="O30" i="25"/>
  <c r="O30" i="28" s="1"/>
  <c r="S68" i="72"/>
  <c r="S168" i="42"/>
  <c r="T143" i="65"/>
  <c r="T31" i="46"/>
  <c r="S140" i="71"/>
  <c r="S150" i="46"/>
  <c r="T21" i="23"/>
  <c r="T21" i="26" s="1"/>
  <c r="U159" i="64"/>
  <c r="U10" i="46"/>
  <c r="S128" i="61"/>
  <c r="S428" i="70"/>
  <c r="S427" i="70" s="1"/>
  <c r="S164" i="61"/>
  <c r="S409" i="72"/>
  <c r="S408" i="72" s="1"/>
  <c r="T141" i="70"/>
  <c r="T121" i="70"/>
  <c r="T140" i="70" s="1"/>
  <c r="S47" i="61"/>
  <c r="S428" i="66"/>
  <c r="S427" i="66" s="1"/>
  <c r="S374" i="64"/>
  <c r="S428" i="65"/>
  <c r="S427" i="65" s="1"/>
  <c r="S28" i="61"/>
  <c r="T428" i="69"/>
  <c r="T427" i="69" s="1"/>
  <c r="T109" i="61"/>
  <c r="T179" i="67"/>
  <c r="T178" i="67" s="1"/>
  <c r="T66" i="48"/>
  <c r="T67" i="51"/>
  <c r="T22" i="10"/>
  <c r="T22" i="13"/>
  <c r="T22" i="16" s="1"/>
  <c r="O380" i="64"/>
  <c r="O343" i="64"/>
  <c r="O364" i="64" s="1"/>
  <c r="S21" i="21"/>
  <c r="S128" i="62"/>
  <c r="S447" i="70"/>
  <c r="S446" i="70" s="1"/>
  <c r="U5" i="56"/>
  <c r="S427" i="72"/>
  <c r="S426" i="72" s="1"/>
  <c r="S164" i="62"/>
  <c r="T28" i="45"/>
  <c r="T28" i="46" s="1"/>
  <c r="T29" i="49"/>
  <c r="T29" i="46"/>
  <c r="T143" i="70"/>
  <c r="T131" i="46"/>
  <c r="T129" i="49"/>
  <c r="T129" i="46"/>
  <c r="T128" i="45"/>
  <c r="T128" i="46" s="1"/>
  <c r="U26" i="56"/>
  <c r="U6" i="23"/>
  <c r="U6" i="26" s="1"/>
  <c r="T321" i="72"/>
  <c r="T167" i="56"/>
  <c r="S337" i="70"/>
  <c r="S133" i="56"/>
  <c r="S336" i="66"/>
  <c r="S51" i="56"/>
  <c r="T447" i="69"/>
  <c r="T446" i="69" s="1"/>
  <c r="T109" i="62"/>
  <c r="U179" i="69"/>
  <c r="U178" i="69" s="1"/>
  <c r="U110" i="51"/>
  <c r="U109" i="48"/>
  <c r="R19" i="10"/>
  <c r="R19" i="13"/>
  <c r="R19" i="16" s="1"/>
  <c r="O427" i="64"/>
  <c r="O3" i="59"/>
  <c r="O490" i="64"/>
  <c r="O3" i="62"/>
  <c r="T18" i="23"/>
  <c r="T18" i="26" s="1"/>
  <c r="T121" i="65"/>
  <c r="T140" i="65" s="1"/>
  <c r="T141" i="65"/>
  <c r="S24" i="23"/>
  <c r="S24" i="26" s="1"/>
  <c r="S15" i="23"/>
  <c r="S15" i="26" s="1"/>
  <c r="S16" i="26"/>
  <c r="T121" i="67"/>
  <c r="T140" i="67" s="1"/>
  <c r="T141" i="67"/>
  <c r="T68" i="72"/>
  <c r="T168" i="42"/>
  <c r="U8" i="25"/>
  <c r="U8" i="28" s="1"/>
  <c r="T70" i="72"/>
  <c r="T172" i="42"/>
  <c r="U7" i="25"/>
  <c r="U7" i="28" s="1"/>
  <c r="U73" i="56"/>
  <c r="S7" i="61"/>
  <c r="S474" i="64"/>
  <c r="S473" i="64" s="1"/>
  <c r="T7" i="45"/>
  <c r="T7" i="46" s="1"/>
  <c r="T8" i="49"/>
  <c r="T8" i="46"/>
  <c r="T18" i="24"/>
  <c r="T18" i="27" s="1"/>
  <c r="T18" i="21"/>
  <c r="T10" i="56"/>
  <c r="U6" i="24"/>
  <c r="U6" i="27" s="1"/>
  <c r="U110" i="49"/>
  <c r="U109" i="45"/>
  <c r="U109" i="46" s="1"/>
  <c r="U110" i="46"/>
  <c r="T47" i="45"/>
  <c r="T47" i="46" s="1"/>
  <c r="T48" i="49"/>
  <c r="T48" i="46"/>
  <c r="U68" i="67"/>
  <c r="U70" i="42"/>
  <c r="U5" i="23"/>
  <c r="U5" i="26" s="1"/>
  <c r="T16" i="10"/>
  <c r="T15" i="9"/>
  <c r="T16" i="13"/>
  <c r="U122" i="68"/>
  <c r="T323" i="72"/>
  <c r="T169" i="56"/>
  <c r="U9" i="25"/>
  <c r="U9" i="28" s="1"/>
  <c r="U10" i="25"/>
  <c r="U10" i="28" s="1"/>
  <c r="S67" i="71"/>
  <c r="S149" i="42"/>
  <c r="S67" i="72"/>
  <c r="S167" i="42"/>
  <c r="T191" i="72"/>
  <c r="T190" i="72" s="1"/>
  <c r="T164" i="49"/>
  <c r="T165" i="52"/>
  <c r="T179" i="65"/>
  <c r="T178" i="65" s="1"/>
  <c r="T28" i="48"/>
  <c r="T29" i="51"/>
  <c r="T135" i="64"/>
  <c r="T156" i="64" s="1"/>
  <c r="T157" i="64"/>
  <c r="O140" i="56"/>
  <c r="V3" i="7"/>
  <c r="V4" i="14"/>
  <c r="V4" i="17" s="1"/>
  <c r="U121" i="69"/>
  <c r="U140" i="69" s="1"/>
  <c r="U141" i="69"/>
  <c r="S447" i="67"/>
  <c r="S446" i="67" s="1"/>
  <c r="S66" i="62"/>
  <c r="T121" i="66"/>
  <c r="T140" i="66" s="1"/>
  <c r="T141" i="66"/>
  <c r="O105" i="55"/>
  <c r="S82" i="68"/>
  <c r="S93" i="42"/>
  <c r="S17" i="18"/>
  <c r="V102" i="69"/>
  <c r="T141" i="71"/>
  <c r="T151" i="46"/>
  <c r="U126" i="56"/>
  <c r="U11" i="23"/>
  <c r="U11" i="26" s="1"/>
  <c r="T322" i="72"/>
  <c r="T168" i="56"/>
  <c r="T13" i="56"/>
  <c r="O448" i="64"/>
  <c r="O3" i="60"/>
  <c r="O511" i="64"/>
  <c r="O3" i="63"/>
  <c r="T173" i="71"/>
  <c r="T172" i="71" s="1"/>
  <c r="T146" i="48"/>
  <c r="T147" i="51"/>
  <c r="S66" i="61"/>
  <c r="S428" i="67"/>
  <c r="S427" i="67" s="1"/>
  <c r="O344" i="70"/>
  <c r="U83" i="56"/>
  <c r="T99" i="6"/>
  <c r="U45" i="56"/>
  <c r="O309" i="69"/>
  <c r="S336" i="67"/>
  <c r="S70" i="56"/>
  <c r="T324" i="72"/>
  <c r="T170" i="56"/>
  <c r="S20" i="25"/>
  <c r="S20" i="28" s="1"/>
  <c r="S373" i="64"/>
  <c r="S12" i="56"/>
  <c r="S21" i="25"/>
  <c r="S21" i="28" s="1"/>
  <c r="T147" i="49"/>
  <c r="T146" i="45"/>
  <c r="T146" i="46" s="1"/>
  <c r="T147" i="46"/>
  <c r="T199" i="64"/>
  <c r="T198" i="64" s="1"/>
  <c r="T7" i="48"/>
  <c r="T8" i="51"/>
  <c r="S495" i="64"/>
  <c r="S494" i="64" s="1"/>
  <c r="S7" i="62"/>
  <c r="T85" i="45"/>
  <c r="T85" i="46" s="1"/>
  <c r="T86" i="49"/>
  <c r="T86" i="46"/>
  <c r="S20" i="24"/>
  <c r="S20" i="27" s="1"/>
  <c r="S20" i="21"/>
  <c r="T164" i="51"/>
  <c r="T227" i="72"/>
  <c r="T226" i="72" s="1"/>
  <c r="S447" i="65"/>
  <c r="S446" i="65" s="1"/>
  <c r="S28" i="62"/>
  <c r="S379" i="64"/>
  <c r="U5" i="21"/>
  <c r="U7" i="21"/>
  <c r="U339" i="67"/>
  <c r="T15" i="8"/>
  <c r="T16" i="12"/>
  <c r="O385" i="69"/>
  <c r="O105" i="59"/>
  <c r="O442" i="69"/>
  <c r="O105" i="62"/>
  <c r="T337" i="67"/>
  <c r="T71" i="56"/>
  <c r="O19" i="56"/>
  <c r="O3" i="55"/>
  <c r="T50" i="56"/>
  <c r="T282" i="72"/>
  <c r="U68" i="66"/>
  <c r="U51" i="42"/>
  <c r="T144" i="70"/>
  <c r="T132" i="46"/>
  <c r="T179" i="66"/>
  <c r="T178" i="66" s="1"/>
  <c r="T47" i="48"/>
  <c r="T48" i="51"/>
  <c r="T118" i="71"/>
  <c r="T136" i="71" s="1"/>
  <c r="T137" i="71"/>
  <c r="S447" i="66"/>
  <c r="S446" i="66" s="1"/>
  <c r="S47" i="62"/>
  <c r="U11" i="24"/>
  <c r="U11" i="27" s="1"/>
  <c r="T179" i="70"/>
  <c r="T178" i="70" s="1"/>
  <c r="T128" i="48"/>
  <c r="T129" i="51"/>
  <c r="T146" i="68"/>
  <c r="T170" i="68" s="1"/>
  <c r="T171" i="68"/>
  <c r="S50" i="56"/>
  <c r="T219" i="68"/>
  <c r="T218" i="68" s="1"/>
  <c r="T85" i="48"/>
  <c r="T86" i="51"/>
  <c r="S146" i="62"/>
  <c r="S427" i="71"/>
  <c r="S426" i="71" s="1"/>
  <c r="T66" i="45"/>
  <c r="T66" i="46" s="1"/>
  <c r="T67" i="49"/>
  <c r="T67" i="46"/>
  <c r="S146" i="61"/>
  <c r="S409" i="71"/>
  <c r="S408" i="71" s="1"/>
  <c r="H94" i="68"/>
  <c r="E94" i="68"/>
  <c r="F94" i="68"/>
  <c r="G94" i="68"/>
  <c r="C79" i="65"/>
  <c r="I79" i="69"/>
  <c r="C79" i="70"/>
  <c r="C79" i="71"/>
  <c r="U15" i="18"/>
  <c r="U134" i="56" l="1"/>
  <c r="U418" i="68"/>
  <c r="U338" i="70"/>
  <c r="T335" i="67"/>
  <c r="S335" i="70"/>
  <c r="T69" i="56"/>
  <c r="U11" i="21"/>
  <c r="U6" i="21"/>
  <c r="S131" i="56"/>
  <c r="U91" i="56"/>
  <c r="S419" i="68"/>
  <c r="O345" i="69"/>
  <c r="O122" i="56"/>
  <c r="M3" i="28"/>
  <c r="N27" i="14"/>
  <c r="N27" i="17" s="1"/>
  <c r="N3" i="11"/>
  <c r="T15" i="10"/>
  <c r="V29" i="12"/>
  <c r="V29" i="15" s="1"/>
  <c r="T417" i="68"/>
  <c r="T90" i="56"/>
  <c r="T337" i="65"/>
  <c r="T33" i="56"/>
  <c r="U145" i="66"/>
  <c r="U52" i="46"/>
  <c r="T336" i="67"/>
  <c r="T70" i="56"/>
  <c r="T335" i="66"/>
  <c r="T129" i="6"/>
  <c r="T153" i="6"/>
  <c r="O429" i="68"/>
  <c r="T198" i="66"/>
  <c r="T197" i="66" s="1"/>
  <c r="T47" i="49"/>
  <c r="T48" i="52"/>
  <c r="U198" i="69"/>
  <c r="U197" i="69" s="1"/>
  <c r="U109" i="49"/>
  <c r="U110" i="52"/>
  <c r="U18" i="13"/>
  <c r="U18" i="16" s="1"/>
  <c r="U18" i="10"/>
  <c r="T21" i="21"/>
  <c r="T21" i="24"/>
  <c r="T21" i="27" s="1"/>
  <c r="T52" i="56"/>
  <c r="T372" i="64"/>
  <c r="T11" i="56"/>
  <c r="T419" i="68"/>
  <c r="T92" i="56"/>
  <c r="U100" i="71"/>
  <c r="T294" i="70"/>
  <c r="T128" i="51"/>
  <c r="T236" i="70"/>
  <c r="T235" i="70" s="1"/>
  <c r="T47" i="51"/>
  <c r="T236" i="66"/>
  <c r="T235" i="66" s="1"/>
  <c r="T15" i="12"/>
  <c r="T15" i="15" s="1"/>
  <c r="T16" i="15"/>
  <c r="T146" i="49"/>
  <c r="T147" i="52"/>
  <c r="T191" i="71"/>
  <c r="T190" i="71" s="1"/>
  <c r="V110" i="48"/>
  <c r="V109" i="44"/>
  <c r="T28" i="51"/>
  <c r="T236" i="65"/>
  <c r="T235" i="65" s="1"/>
  <c r="T15" i="13"/>
  <c r="T15" i="16" s="1"/>
  <c r="T16" i="16"/>
  <c r="T141" i="72"/>
  <c r="T169" i="46"/>
  <c r="U68" i="65"/>
  <c r="U32" i="42"/>
  <c r="S139" i="72"/>
  <c r="S167" i="46"/>
  <c r="S141" i="72"/>
  <c r="S169" i="46"/>
  <c r="T79" i="64"/>
  <c r="T16" i="42"/>
  <c r="S336" i="70"/>
  <c r="S132" i="56"/>
  <c r="T164" i="54"/>
  <c r="T165" i="58"/>
  <c r="T243" i="68"/>
  <c r="T242" i="68" s="1"/>
  <c r="T85" i="49"/>
  <c r="T86" i="52"/>
  <c r="U330" i="65"/>
  <c r="T164" i="55"/>
  <c r="T165" i="56"/>
  <c r="T165" i="59"/>
  <c r="T128" i="49"/>
  <c r="T198" i="70"/>
  <c r="T197" i="70" s="1"/>
  <c r="T129" i="52"/>
  <c r="U5" i="25"/>
  <c r="U5" i="28" s="1"/>
  <c r="T282" i="71"/>
  <c r="U102" i="70"/>
  <c r="U100" i="72"/>
  <c r="U175" i="68"/>
  <c r="U90" i="46"/>
  <c r="T375" i="64"/>
  <c r="T14" i="56"/>
  <c r="U67" i="66"/>
  <c r="U50" i="42"/>
  <c r="U114" i="64"/>
  <c r="U294" i="69"/>
  <c r="S24" i="24"/>
  <c r="S24" i="27" s="1"/>
  <c r="S24" i="21"/>
  <c r="T220" i="64"/>
  <c r="T219" i="64" s="1"/>
  <c r="T7" i="49"/>
  <c r="T8" i="52"/>
  <c r="T300" i="72"/>
  <c r="T318" i="72" s="1"/>
  <c r="T319" i="72"/>
  <c r="T294" i="67"/>
  <c r="T85" i="51"/>
  <c r="T291" i="68"/>
  <c r="T290" i="68" s="1"/>
  <c r="T236" i="67"/>
  <c r="T235" i="67" s="1"/>
  <c r="T66" i="51"/>
  <c r="U102" i="65"/>
  <c r="T364" i="68"/>
  <c r="T69" i="72"/>
  <c r="T171" i="42"/>
  <c r="P186" i="68"/>
  <c r="P101" i="46"/>
  <c r="U338" i="65"/>
  <c r="U34" i="56"/>
  <c r="T326" i="64"/>
  <c r="U6" i="25"/>
  <c r="U6" i="28" s="1"/>
  <c r="S337" i="65"/>
  <c r="S33" i="56"/>
  <c r="T294" i="66"/>
  <c r="S139" i="71"/>
  <c r="S149" i="46"/>
  <c r="S92" i="56"/>
  <c r="T146" i="51"/>
  <c r="T227" i="71"/>
  <c r="T226" i="71" s="1"/>
  <c r="T164" i="52"/>
  <c r="T245" i="72"/>
  <c r="T244" i="72" s="1"/>
  <c r="U85" i="44"/>
  <c r="U86" i="48"/>
  <c r="T28" i="49"/>
  <c r="T198" i="65"/>
  <c r="T197" i="65" s="1"/>
  <c r="T29" i="52"/>
  <c r="T67" i="72"/>
  <c r="T167" i="42"/>
  <c r="U109" i="51"/>
  <c r="U236" i="69"/>
  <c r="U235" i="69" s="1"/>
  <c r="T24" i="10"/>
  <c r="T24" i="13"/>
  <c r="T24" i="16" s="1"/>
  <c r="U102" i="67"/>
  <c r="T140" i="71"/>
  <c r="T150" i="46"/>
  <c r="T294" i="65"/>
  <c r="S426" i="68"/>
  <c r="S99" i="56"/>
  <c r="U11" i="25"/>
  <c r="U11" i="28" s="1"/>
  <c r="T20" i="24"/>
  <c r="T20" i="27" s="1"/>
  <c r="U330" i="70"/>
  <c r="T374" i="64"/>
  <c r="S77" i="64"/>
  <c r="S12" i="42"/>
  <c r="T21" i="25"/>
  <c r="T21" i="28" s="1"/>
  <c r="S24" i="25"/>
  <c r="S24" i="28" s="1"/>
  <c r="U102" i="66"/>
  <c r="S81" i="68"/>
  <c r="S92" i="42"/>
  <c r="U69" i="67"/>
  <c r="U73" i="42"/>
  <c r="T22" i="23"/>
  <c r="T22" i="26" s="1"/>
  <c r="U70" i="67"/>
  <c r="U74" i="42"/>
  <c r="T67" i="71"/>
  <c r="T149" i="42"/>
  <c r="S79" i="64"/>
  <c r="S16" i="42"/>
  <c r="U69" i="66"/>
  <c r="U54" i="42"/>
  <c r="S179" i="68"/>
  <c r="S94" i="46"/>
  <c r="U145" i="67"/>
  <c r="U71" i="46"/>
  <c r="U79" i="68"/>
  <c r="U88" i="42"/>
  <c r="T198" i="67"/>
  <c r="T197" i="67" s="1"/>
  <c r="T67" i="52"/>
  <c r="T66" i="49"/>
  <c r="O3" i="56"/>
  <c r="T262" i="64"/>
  <c r="T261" i="64" s="1"/>
  <c r="T7" i="51"/>
  <c r="T337" i="66"/>
  <c r="T20" i="23"/>
  <c r="T20" i="26" s="1"/>
  <c r="O102" i="56"/>
  <c r="T18" i="25"/>
  <c r="T18" i="28" s="1"/>
  <c r="M79" i="72"/>
  <c r="E79" i="65"/>
  <c r="K79" i="72"/>
  <c r="I79" i="67"/>
  <c r="D79" i="71"/>
  <c r="J79" i="69"/>
  <c r="J79" i="67"/>
  <c r="G79" i="65"/>
  <c r="D79" i="66"/>
  <c r="G79" i="67"/>
  <c r="D79" i="70"/>
  <c r="V27" i="7"/>
  <c r="I94" i="68"/>
  <c r="H79" i="67"/>
  <c r="T373" i="64" l="1"/>
  <c r="T12" i="56"/>
  <c r="N3" i="14"/>
  <c r="O105" i="57"/>
  <c r="O347" i="69"/>
  <c r="T379" i="64"/>
  <c r="U144" i="66"/>
  <c r="U51" i="46"/>
  <c r="T420" i="68"/>
  <c r="S336" i="65"/>
  <c r="S32" i="56"/>
  <c r="U144" i="67"/>
  <c r="U70" i="46"/>
  <c r="U69" i="70"/>
  <c r="U135" i="42"/>
  <c r="T66" i="52"/>
  <c r="T255" i="67"/>
  <c r="T254" i="67" s="1"/>
  <c r="T300" i="71"/>
  <c r="T318" i="71" s="1"/>
  <c r="T319" i="71"/>
  <c r="T7" i="54"/>
  <c r="T8" i="58"/>
  <c r="U7" i="44"/>
  <c r="U8" i="48"/>
  <c r="U342" i="65"/>
  <c r="T146" i="54"/>
  <c r="T147" i="58"/>
  <c r="T313" i="67"/>
  <c r="T332" i="67" s="1"/>
  <c r="T333" i="67"/>
  <c r="T165" i="61"/>
  <c r="T164" i="58"/>
  <c r="T355" i="72"/>
  <c r="T354" i="72" s="1"/>
  <c r="S31" i="56"/>
  <c r="T48" i="56"/>
  <c r="T48" i="59"/>
  <c r="T47" i="55"/>
  <c r="T28" i="55"/>
  <c r="T29" i="56"/>
  <c r="T29" i="59"/>
  <c r="T128" i="54"/>
  <c r="T129" i="58"/>
  <c r="U328" i="71"/>
  <c r="U143" i="66"/>
  <c r="U50" i="46"/>
  <c r="S140" i="72"/>
  <c r="S168" i="46"/>
  <c r="S177" i="68"/>
  <c r="S92" i="46"/>
  <c r="U66" i="44"/>
  <c r="U67" i="48"/>
  <c r="T48" i="58"/>
  <c r="T47" i="54"/>
  <c r="T86" i="58"/>
  <c r="T85" i="54"/>
  <c r="T315" i="68"/>
  <c r="T314" i="68" s="1"/>
  <c r="T85" i="52"/>
  <c r="S335" i="65"/>
  <c r="T313" i="66"/>
  <c r="T332" i="66" s="1"/>
  <c r="T333" i="66"/>
  <c r="T313" i="65"/>
  <c r="T332" i="65" s="1"/>
  <c r="T333" i="65"/>
  <c r="S13" i="46"/>
  <c r="S162" i="64"/>
  <c r="U174" i="68"/>
  <c r="U89" i="46"/>
  <c r="U323" i="72"/>
  <c r="U169" i="56"/>
  <c r="T416" i="68"/>
  <c r="T89" i="56"/>
  <c r="U335" i="67"/>
  <c r="U69" i="56"/>
  <c r="P31" i="13"/>
  <c r="P31" i="16" s="1"/>
  <c r="P31" i="10"/>
  <c r="U129" i="48"/>
  <c r="U128" i="44"/>
  <c r="T255" i="70"/>
  <c r="T254" i="70" s="1"/>
  <c r="T128" i="52"/>
  <c r="T245" i="71"/>
  <c r="T244" i="71" s="1"/>
  <c r="T146" i="52"/>
  <c r="U322" i="72"/>
  <c r="U168" i="56"/>
  <c r="T22" i="24"/>
  <c r="T22" i="27" s="1"/>
  <c r="T22" i="21"/>
  <c r="U110" i="58"/>
  <c r="U109" i="54"/>
  <c r="U174" i="56"/>
  <c r="S76" i="64"/>
  <c r="S11" i="42"/>
  <c r="T16" i="21"/>
  <c r="U323" i="71"/>
  <c r="U151" i="56"/>
  <c r="S178" i="68"/>
  <c r="S93" i="46"/>
  <c r="T336" i="66"/>
  <c r="T51" i="56"/>
  <c r="T140" i="72"/>
  <c r="T168" i="46"/>
  <c r="U48" i="48"/>
  <c r="U47" i="44"/>
  <c r="U85" i="45"/>
  <c r="U85" i="46" s="1"/>
  <c r="U86" i="49"/>
  <c r="U86" i="46"/>
  <c r="T93" i="56"/>
  <c r="T95" i="56"/>
  <c r="T28" i="52"/>
  <c r="T255" i="65"/>
  <c r="T254" i="65" s="1"/>
  <c r="T88" i="56"/>
  <c r="T66" i="54"/>
  <c r="T67" i="58"/>
  <c r="U328" i="72"/>
  <c r="U146" i="44"/>
  <c r="U147" i="48"/>
  <c r="T255" i="66"/>
  <c r="T254" i="66" s="1"/>
  <c r="T47" i="52"/>
  <c r="T26" i="23"/>
  <c r="T26" i="26" s="1"/>
  <c r="T336" i="65"/>
  <c r="T32" i="56"/>
  <c r="T139" i="72"/>
  <c r="T167" i="46"/>
  <c r="U69" i="72"/>
  <c r="U171" i="42"/>
  <c r="U70" i="72"/>
  <c r="U172" i="42"/>
  <c r="U67" i="65"/>
  <c r="U31" i="42"/>
  <c r="T139" i="71"/>
  <c r="T149" i="46"/>
  <c r="T337" i="70"/>
  <c r="T133" i="56"/>
  <c r="U67" i="67"/>
  <c r="U69" i="42"/>
  <c r="U342" i="70"/>
  <c r="U138" i="56"/>
  <c r="U146" i="68"/>
  <c r="U170" i="68" s="1"/>
  <c r="U171" i="68"/>
  <c r="T120" i="6"/>
  <c r="T136" i="6"/>
  <c r="T160" i="6"/>
  <c r="T422" i="68"/>
  <c r="T415" i="68"/>
  <c r="T94" i="56"/>
  <c r="V110" i="49"/>
  <c r="V110" i="46"/>
  <c r="V109" i="45"/>
  <c r="V109" i="46" s="1"/>
  <c r="U4" i="22"/>
  <c r="T373" i="72"/>
  <c r="T372" i="72" s="1"/>
  <c r="T164" i="59"/>
  <c r="T165" i="62"/>
  <c r="T86" i="56"/>
  <c r="T85" i="55"/>
  <c r="T86" i="59"/>
  <c r="U109" i="52"/>
  <c r="U255" i="69"/>
  <c r="U254" i="69" s="1"/>
  <c r="P152" i="67"/>
  <c r="P78" i="46"/>
  <c r="T78" i="64"/>
  <c r="T15" i="42"/>
  <c r="U70" i="71"/>
  <c r="U154" i="42"/>
  <c r="T15" i="20"/>
  <c r="T16" i="24"/>
  <c r="U68" i="70"/>
  <c r="U132" i="42"/>
  <c r="U335" i="65"/>
  <c r="U31" i="56"/>
  <c r="U321" i="72"/>
  <c r="U167" i="56"/>
  <c r="T129" i="59"/>
  <c r="T128" i="55"/>
  <c r="T129" i="56"/>
  <c r="S19" i="23"/>
  <c r="S19" i="26" s="1"/>
  <c r="T421" i="68"/>
  <c r="U29" i="48"/>
  <c r="U28" i="44"/>
  <c r="V121" i="69"/>
  <c r="V140" i="69" s="1"/>
  <c r="V141" i="69"/>
  <c r="U109" i="55"/>
  <c r="U110" i="59"/>
  <c r="U110" i="56"/>
  <c r="T20" i="25"/>
  <c r="T20" i="28" s="1"/>
  <c r="T17" i="18"/>
  <c r="V179" i="69"/>
  <c r="V178" i="69" s="1"/>
  <c r="V109" i="48"/>
  <c r="V110" i="51"/>
  <c r="T388" i="68"/>
  <c r="T412" i="68" s="1"/>
  <c r="T413" i="68"/>
  <c r="T7" i="55"/>
  <c r="T8" i="56"/>
  <c r="T8" i="59"/>
  <c r="U321" i="71"/>
  <c r="U149" i="56"/>
  <c r="S78" i="64"/>
  <c r="S15" i="42"/>
  <c r="U145" i="65"/>
  <c r="U33" i="46"/>
  <c r="T24" i="23"/>
  <c r="T24" i="26" s="1"/>
  <c r="T22" i="25"/>
  <c r="T22" i="28" s="1"/>
  <c r="T313" i="70"/>
  <c r="T332" i="70" s="1"/>
  <c r="T333" i="70"/>
  <c r="T20" i="21"/>
  <c r="S26" i="21"/>
  <c r="S26" i="24"/>
  <c r="S26" i="27" s="1"/>
  <c r="T28" i="54"/>
  <c r="T29" i="58"/>
  <c r="T147" i="56"/>
  <c r="T146" i="55"/>
  <c r="T147" i="59"/>
  <c r="T18" i="56"/>
  <c r="U219" i="68"/>
  <c r="U218" i="68" s="1"/>
  <c r="U85" i="48"/>
  <c r="U86" i="51"/>
  <c r="T283" i="64"/>
  <c r="T282" i="64" s="1"/>
  <c r="T7" i="52"/>
  <c r="U38" i="56"/>
  <c r="U165" i="48"/>
  <c r="U164" i="44"/>
  <c r="T67" i="59"/>
  <c r="T66" i="55"/>
  <c r="T67" i="56"/>
  <c r="T164" i="56"/>
  <c r="U333" i="69"/>
  <c r="U313" i="69"/>
  <c r="U332" i="69" s="1"/>
  <c r="S19" i="24"/>
  <c r="S19" i="27" s="1"/>
  <c r="S19" i="21"/>
  <c r="U156" i="56"/>
  <c r="T369" i="64"/>
  <c r="T347" i="64"/>
  <c r="T368" i="64" s="1"/>
  <c r="F79" i="65"/>
  <c r="G79" i="66"/>
  <c r="K79" i="69"/>
  <c r="N79" i="72"/>
  <c r="E79" i="70"/>
  <c r="G79" i="70"/>
  <c r="L79" i="72"/>
  <c r="I79" i="65"/>
  <c r="E79" i="71"/>
  <c r="T7" i="56" l="1"/>
  <c r="S423" i="68"/>
  <c r="T85" i="56"/>
  <c r="P158" i="56"/>
  <c r="P330" i="71"/>
  <c r="U10" i="56"/>
  <c r="T31" i="56"/>
  <c r="S96" i="56"/>
  <c r="N344" i="66"/>
  <c r="N59" i="56"/>
  <c r="U109" i="56"/>
  <c r="O404" i="69"/>
  <c r="O105" i="60"/>
  <c r="O461" i="69"/>
  <c r="O105" i="63"/>
  <c r="O105" i="54"/>
  <c r="O105" i="56" s="1"/>
  <c r="O120" i="56"/>
  <c r="O290" i="69"/>
  <c r="O328" i="69" s="1"/>
  <c r="O343" i="69"/>
  <c r="N40" i="56"/>
  <c r="N344" i="65"/>
  <c r="O423" i="69"/>
  <c r="O105" i="61"/>
  <c r="O105" i="58"/>
  <c r="O366" i="69"/>
  <c r="S334" i="65"/>
  <c r="N382" i="64"/>
  <c r="N21" i="56"/>
  <c r="N29" i="23"/>
  <c r="N29" i="26" s="1"/>
  <c r="N3" i="17"/>
  <c r="T66" i="56"/>
  <c r="T128" i="56"/>
  <c r="T335" i="65"/>
  <c r="N29" i="24"/>
  <c r="N29" i="27" s="1"/>
  <c r="U371" i="64"/>
  <c r="T146" i="56"/>
  <c r="T426" i="68"/>
  <c r="T99" i="56"/>
  <c r="U70" i="65"/>
  <c r="U36" i="42"/>
  <c r="T24" i="25"/>
  <c r="T24" i="28" s="1"/>
  <c r="U68" i="71"/>
  <c r="U150" i="42"/>
  <c r="S83" i="68"/>
  <c r="S96" i="42"/>
  <c r="O152" i="70"/>
  <c r="O140" i="46"/>
  <c r="T76" i="64"/>
  <c r="U77" i="64"/>
  <c r="U12" i="42"/>
  <c r="U146" i="45"/>
  <c r="U146" i="46" s="1"/>
  <c r="U147" i="49"/>
  <c r="U147" i="46"/>
  <c r="U121" i="67"/>
  <c r="U140" i="67" s="1"/>
  <c r="U141" i="67"/>
  <c r="U118" i="72"/>
  <c r="U136" i="72" s="1"/>
  <c r="U137" i="72"/>
  <c r="T164" i="61"/>
  <c r="T409" i="72"/>
  <c r="T408" i="72" s="1"/>
  <c r="S84" i="68"/>
  <c r="S97" i="42"/>
  <c r="U324" i="72"/>
  <c r="U170" i="56"/>
  <c r="T77" i="64"/>
  <c r="T12" i="42"/>
  <c r="U137" i="71"/>
  <c r="U118" i="71"/>
  <c r="U136" i="71" s="1"/>
  <c r="T24" i="21"/>
  <c r="T24" i="24"/>
  <c r="T24" i="27" s="1"/>
  <c r="U173" i="71"/>
  <c r="U172" i="71" s="1"/>
  <c r="U147" i="51"/>
  <c r="U146" i="48"/>
  <c r="T371" i="67"/>
  <c r="T370" i="67" s="1"/>
  <c r="T66" i="58"/>
  <c r="T67" i="61"/>
  <c r="T15" i="19"/>
  <c r="T15" i="21" s="1"/>
  <c r="T16" i="23"/>
  <c r="U110" i="61"/>
  <c r="U109" i="58"/>
  <c r="U371" i="69"/>
  <c r="U370" i="69" s="1"/>
  <c r="U179" i="67"/>
  <c r="U178" i="67" s="1"/>
  <c r="U66" i="48"/>
  <c r="U67" i="51"/>
  <c r="T28" i="56"/>
  <c r="T411" i="64"/>
  <c r="T410" i="64" s="1"/>
  <c r="T8" i="61"/>
  <c r="T7" i="58"/>
  <c r="S12" i="46"/>
  <c r="S161" i="64"/>
  <c r="U173" i="68"/>
  <c r="U88" i="46"/>
  <c r="V294" i="69"/>
  <c r="U145" i="70"/>
  <c r="U133" i="46"/>
  <c r="T82" i="68"/>
  <c r="T93" i="42"/>
  <c r="U173" i="72"/>
  <c r="U172" i="72" s="1"/>
  <c r="U164" i="48"/>
  <c r="U165" i="51"/>
  <c r="S30" i="56"/>
  <c r="T86" i="62"/>
  <c r="T85" i="59"/>
  <c r="T485" i="68"/>
  <c r="T484" i="68" s="1"/>
  <c r="T164" i="62"/>
  <c r="T427" i="72"/>
  <c r="T426" i="72" s="1"/>
  <c r="V109" i="49"/>
  <c r="V198" i="69"/>
  <c r="V197" i="69" s="1"/>
  <c r="V110" i="52"/>
  <c r="T131" i="56"/>
  <c r="U18" i="21"/>
  <c r="U18" i="24"/>
  <c r="U18" i="27" s="1"/>
  <c r="U179" i="70"/>
  <c r="U178" i="70" s="1"/>
  <c r="U128" i="48"/>
  <c r="U129" i="51"/>
  <c r="T461" i="68"/>
  <c r="T460" i="68" s="1"/>
  <c r="T85" i="58"/>
  <c r="T86" i="61"/>
  <c r="U8" i="49"/>
  <c r="U7" i="45"/>
  <c r="U7" i="46" s="1"/>
  <c r="U8" i="46"/>
  <c r="U69" i="65"/>
  <c r="U35" i="42"/>
  <c r="P31" i="23"/>
  <c r="P31" i="26" s="1"/>
  <c r="U144" i="65"/>
  <c r="U32" i="46"/>
  <c r="T67" i="62"/>
  <c r="T390" i="67"/>
  <c r="T389" i="67" s="1"/>
  <c r="T66" i="59"/>
  <c r="T147" i="62"/>
  <c r="T146" i="59"/>
  <c r="T373" i="71"/>
  <c r="T372" i="71" s="1"/>
  <c r="V236" i="69"/>
  <c r="V235" i="69" s="1"/>
  <c r="V109" i="51"/>
  <c r="U390" i="69"/>
  <c r="U389" i="69" s="1"/>
  <c r="U110" i="62"/>
  <c r="U109" i="59"/>
  <c r="U179" i="65"/>
  <c r="U178" i="65" s="1"/>
  <c r="U28" i="48"/>
  <c r="U29" i="51"/>
  <c r="P30" i="13"/>
  <c r="P30" i="16" s="1"/>
  <c r="P30" i="10"/>
  <c r="T335" i="70"/>
  <c r="U135" i="64"/>
  <c r="U156" i="64" s="1"/>
  <c r="U157" i="64"/>
  <c r="U199" i="64"/>
  <c r="U198" i="64" s="1"/>
  <c r="U7" i="48"/>
  <c r="U8" i="51"/>
  <c r="U364" i="68"/>
  <c r="U31" i="46"/>
  <c r="U143" i="65"/>
  <c r="B79" i="66"/>
  <c r="U15" i="9"/>
  <c r="U16" i="10"/>
  <c r="U16" i="13"/>
  <c r="U70" i="70"/>
  <c r="U136" i="42"/>
  <c r="T8" i="62"/>
  <c r="T432" i="64"/>
  <c r="T431" i="64" s="1"/>
  <c r="T7" i="59"/>
  <c r="T15" i="24"/>
  <c r="T15" i="27" s="1"/>
  <c r="T16" i="27"/>
  <c r="U243" i="68"/>
  <c r="U242" i="68" s="1"/>
  <c r="U85" i="49"/>
  <c r="U86" i="52"/>
  <c r="T371" i="66"/>
  <c r="T370" i="66" s="1"/>
  <c r="T47" i="58"/>
  <c r="T48" i="61"/>
  <c r="U20" i="10"/>
  <c r="U20" i="13"/>
  <c r="U20" i="16" s="1"/>
  <c r="U29" i="49"/>
  <c r="U28" i="45"/>
  <c r="U28" i="46" s="1"/>
  <c r="U29" i="46"/>
  <c r="U143" i="67"/>
  <c r="U69" i="46"/>
  <c r="T84" i="68"/>
  <c r="T97" i="42"/>
  <c r="T129" i="62"/>
  <c r="T128" i="59"/>
  <c r="T390" i="70"/>
  <c r="T389" i="70" s="1"/>
  <c r="U4" i="25"/>
  <c r="U4" i="28" s="1"/>
  <c r="U15" i="8"/>
  <c r="U16" i="12"/>
  <c r="U121" i="65"/>
  <c r="U140" i="65" s="1"/>
  <c r="U141" i="65"/>
  <c r="T128" i="58"/>
  <c r="T371" i="70"/>
  <c r="T370" i="70" s="1"/>
  <c r="T129" i="61"/>
  <c r="S160" i="64"/>
  <c r="S11" i="46"/>
  <c r="U69" i="71"/>
  <c r="U153" i="42"/>
  <c r="U85" i="51"/>
  <c r="U291" i="68"/>
  <c r="U290" i="68" s="1"/>
  <c r="T29" i="61"/>
  <c r="T28" i="58"/>
  <c r="T371" i="65"/>
  <c r="T370" i="65" s="1"/>
  <c r="U128" i="45"/>
  <c r="U128" i="46" s="1"/>
  <c r="U129" i="49"/>
  <c r="U129" i="46"/>
  <c r="T19" i="23"/>
  <c r="T19" i="26" s="1"/>
  <c r="U99" i="6"/>
  <c r="U48" i="49"/>
  <c r="U47" i="45"/>
  <c r="U47" i="46" s="1"/>
  <c r="U48" i="46"/>
  <c r="U18" i="23"/>
  <c r="U18" i="26" s="1"/>
  <c r="S19" i="25"/>
  <c r="S19" i="28" s="1"/>
  <c r="S17" i="22"/>
  <c r="T47" i="56"/>
  <c r="U68" i="72"/>
  <c r="U168" i="42"/>
  <c r="U324" i="71"/>
  <c r="U152" i="56"/>
  <c r="T336" i="70"/>
  <c r="T132" i="56"/>
  <c r="U121" i="70"/>
  <c r="U140" i="70" s="1"/>
  <c r="U141" i="70"/>
  <c r="T19" i="21"/>
  <c r="T19" i="24"/>
  <c r="T19" i="27" s="1"/>
  <c r="U179" i="66"/>
  <c r="U178" i="66" s="1"/>
  <c r="U47" i="48"/>
  <c r="U48" i="51"/>
  <c r="U141" i="66"/>
  <c r="U121" i="66"/>
  <c r="U140" i="66" s="1"/>
  <c r="U67" i="49"/>
  <c r="U67" i="46"/>
  <c r="U66" i="45"/>
  <c r="U66" i="46" s="1"/>
  <c r="U165" i="49"/>
  <c r="U164" i="45"/>
  <c r="U164" i="46" s="1"/>
  <c r="U165" i="46"/>
  <c r="T29" i="62"/>
  <c r="T28" i="59"/>
  <c r="T390" i="65"/>
  <c r="T389" i="65" s="1"/>
  <c r="T390" i="66"/>
  <c r="T389" i="66" s="1"/>
  <c r="T47" i="59"/>
  <c r="T48" i="62"/>
  <c r="T147" i="61"/>
  <c r="T146" i="58"/>
  <c r="T355" i="71"/>
  <c r="T354" i="71" s="1"/>
  <c r="J79" i="70"/>
  <c r="J79" i="65"/>
  <c r="H79" i="66"/>
  <c r="E79" i="66"/>
  <c r="H79" i="65"/>
  <c r="I79" i="70"/>
  <c r="L79" i="69"/>
  <c r="O79" i="72"/>
  <c r="F79" i="71"/>
  <c r="J94" i="68"/>
  <c r="F79" i="70"/>
  <c r="F79" i="66"/>
  <c r="I79" i="66"/>
  <c r="N29" i="21" l="1"/>
  <c r="P176" i="56"/>
  <c r="U13" i="56"/>
  <c r="P330" i="72"/>
  <c r="P428" i="68"/>
  <c r="O152" i="69"/>
  <c r="O121" i="46"/>
  <c r="P101" i="56"/>
  <c r="U375" i="64"/>
  <c r="U14" i="56"/>
  <c r="T83" i="68"/>
  <c r="T96" i="42"/>
  <c r="P382" i="64"/>
  <c r="P21" i="56"/>
  <c r="O187" i="68"/>
  <c r="O102" i="46"/>
  <c r="U282" i="72"/>
  <c r="U141" i="71"/>
  <c r="U151" i="46"/>
  <c r="U337" i="67"/>
  <c r="U71" i="56"/>
  <c r="U21" i="23"/>
  <c r="U21" i="26" s="1"/>
  <c r="T47" i="62"/>
  <c r="T447" i="66"/>
  <c r="T446" i="66" s="1"/>
  <c r="U191" i="72"/>
  <c r="U190" i="72" s="1"/>
  <c r="U164" i="49"/>
  <c r="U165" i="52"/>
  <c r="V10" i="13"/>
  <c r="V10" i="16" s="1"/>
  <c r="V10" i="10"/>
  <c r="U198" i="65"/>
  <c r="U197" i="65" s="1"/>
  <c r="U28" i="49"/>
  <c r="U29" i="52"/>
  <c r="U146" i="51"/>
  <c r="U227" i="71"/>
  <c r="U226" i="71" s="1"/>
  <c r="U191" i="71"/>
  <c r="U190" i="71" s="1"/>
  <c r="U146" i="49"/>
  <c r="U147" i="52"/>
  <c r="U294" i="70"/>
  <c r="U109" i="61"/>
  <c r="U428" i="69"/>
  <c r="U427" i="69" s="1"/>
  <c r="U373" i="64"/>
  <c r="U12" i="56"/>
  <c r="U337" i="66"/>
  <c r="U52" i="56"/>
  <c r="O152" i="66"/>
  <c r="O59" i="46"/>
  <c r="U326" i="64"/>
  <c r="S19" i="10"/>
  <c r="S19" i="13"/>
  <c r="S19" i="16" s="1"/>
  <c r="U128" i="51"/>
  <c r="U236" i="70"/>
  <c r="U235" i="70" s="1"/>
  <c r="U22" i="10"/>
  <c r="U22" i="13"/>
  <c r="U22" i="16" s="1"/>
  <c r="T66" i="61"/>
  <c r="T428" i="67"/>
  <c r="T427" i="67" s="1"/>
  <c r="U21" i="24"/>
  <c r="U21" i="27" s="1"/>
  <c r="U67" i="72"/>
  <c r="U167" i="42"/>
  <c r="U294" i="67"/>
  <c r="P30" i="23"/>
  <c r="P30" i="26" s="1"/>
  <c r="U20" i="23"/>
  <c r="U20" i="26" s="1"/>
  <c r="U282" i="71"/>
  <c r="O148" i="72"/>
  <c r="O176" i="46"/>
  <c r="U129" i="6"/>
  <c r="U153" i="6"/>
  <c r="U198" i="70"/>
  <c r="U197" i="70" s="1"/>
  <c r="U128" i="49"/>
  <c r="U129" i="52"/>
  <c r="T128" i="61"/>
  <c r="T428" i="70"/>
  <c r="T427" i="70" s="1"/>
  <c r="U16" i="16"/>
  <c r="U15" i="13"/>
  <c r="U15" i="16" s="1"/>
  <c r="P31" i="24"/>
  <c r="P31" i="27" s="1"/>
  <c r="P31" i="21"/>
  <c r="U8" i="52"/>
  <c r="U7" i="49"/>
  <c r="U220" i="64"/>
  <c r="U219" i="64" s="1"/>
  <c r="T533" i="68"/>
  <c r="T532" i="68" s="1"/>
  <c r="T85" i="61"/>
  <c r="T85" i="62"/>
  <c r="T557" i="68"/>
  <c r="T556" i="68" s="1"/>
  <c r="O152" i="65"/>
  <c r="O40" i="46"/>
  <c r="T81" i="68"/>
  <c r="T92" i="42"/>
  <c r="T162" i="64"/>
  <c r="T13" i="46"/>
  <c r="U417" i="68"/>
  <c r="U294" i="66"/>
  <c r="C79" i="66"/>
  <c r="U141" i="72"/>
  <c r="U169" i="46"/>
  <c r="U67" i="70"/>
  <c r="U131" i="42"/>
  <c r="T160" i="64"/>
  <c r="T11" i="46"/>
  <c r="U15" i="12"/>
  <c r="U15" i="15" s="1"/>
  <c r="U16" i="15"/>
  <c r="T495" i="64"/>
  <c r="T494" i="64" s="1"/>
  <c r="T7" i="62"/>
  <c r="U85" i="55"/>
  <c r="U86" i="59"/>
  <c r="U86" i="56"/>
  <c r="U7" i="51"/>
  <c r="U262" i="64"/>
  <c r="U261" i="64" s="1"/>
  <c r="U18" i="25"/>
  <c r="U18" i="28" s="1"/>
  <c r="V109" i="52"/>
  <c r="V255" i="69"/>
  <c r="V254" i="69" s="1"/>
  <c r="U164" i="51"/>
  <c r="U227" i="72"/>
  <c r="U226" i="72" s="1"/>
  <c r="V110" i="58"/>
  <c r="V109" i="54"/>
  <c r="U66" i="51"/>
  <c r="U236" i="67"/>
  <c r="U235" i="67" s="1"/>
  <c r="U47" i="51"/>
  <c r="U236" i="66"/>
  <c r="U235" i="66" s="1"/>
  <c r="U85" i="54"/>
  <c r="U86" i="58"/>
  <c r="T7" i="61"/>
  <c r="T474" i="64"/>
  <c r="T473" i="64" s="1"/>
  <c r="O148" i="71"/>
  <c r="O158" i="46"/>
  <c r="O170" i="64"/>
  <c r="O21" i="46"/>
  <c r="U144" i="70"/>
  <c r="U132" i="46"/>
  <c r="T447" i="65"/>
  <c r="T446" i="65" s="1"/>
  <c r="T28" i="62"/>
  <c r="V11" i="13"/>
  <c r="V11" i="16" s="1"/>
  <c r="V11" i="10"/>
  <c r="V109" i="55"/>
  <c r="V110" i="59"/>
  <c r="V110" i="56"/>
  <c r="T428" i="66"/>
  <c r="T427" i="66" s="1"/>
  <c r="T47" i="61"/>
  <c r="U374" i="64"/>
  <c r="U15" i="10"/>
  <c r="U413" i="68"/>
  <c r="U388" i="68"/>
  <c r="U412" i="68" s="1"/>
  <c r="U236" i="65"/>
  <c r="U235" i="65" s="1"/>
  <c r="U28" i="51"/>
  <c r="T447" i="67"/>
  <c r="T446" i="67" s="1"/>
  <c r="T66" i="62"/>
  <c r="T19" i="25"/>
  <c r="T19" i="28" s="1"/>
  <c r="T17" i="22"/>
  <c r="T16" i="26"/>
  <c r="T15" i="23"/>
  <c r="T15" i="26" s="1"/>
  <c r="P31" i="25"/>
  <c r="P31" i="28" s="1"/>
  <c r="U109" i="62"/>
  <c r="U447" i="69"/>
  <c r="U446" i="69" s="1"/>
  <c r="V5" i="13"/>
  <c r="V5" i="16" s="1"/>
  <c r="V5" i="10"/>
  <c r="U17" i="18"/>
  <c r="T409" i="71"/>
  <c r="T408" i="71" s="1"/>
  <c r="T146" i="61"/>
  <c r="V313" i="69"/>
  <c r="V332" i="69" s="1"/>
  <c r="V333" i="69"/>
  <c r="U85" i="52"/>
  <c r="U315" i="68"/>
  <c r="U314" i="68" s="1"/>
  <c r="T427" i="71"/>
  <c r="T426" i="71" s="1"/>
  <c r="T146" i="62"/>
  <c r="T11" i="42"/>
  <c r="T26" i="24"/>
  <c r="T26" i="27" s="1"/>
  <c r="T26" i="21"/>
  <c r="U47" i="49"/>
  <c r="U198" i="66"/>
  <c r="U197" i="66" s="1"/>
  <c r="U48" i="52"/>
  <c r="U21" i="13"/>
  <c r="U21" i="16" s="1"/>
  <c r="U21" i="10"/>
  <c r="U162" i="64"/>
  <c r="U13" i="46"/>
  <c r="U322" i="71"/>
  <c r="U150" i="56"/>
  <c r="U294" i="65"/>
  <c r="U66" i="49"/>
  <c r="U198" i="67"/>
  <c r="U197" i="67" s="1"/>
  <c r="U67" i="52"/>
  <c r="S17" i="25"/>
  <c r="S17" i="28" s="1"/>
  <c r="T428" i="65"/>
  <c r="T427" i="65" s="1"/>
  <c r="T28" i="61"/>
  <c r="T447" i="70"/>
  <c r="T446" i="70" s="1"/>
  <c r="T128" i="62"/>
  <c r="U90" i="56"/>
  <c r="K94" i="68"/>
  <c r="M79" i="69"/>
  <c r="K79" i="70"/>
  <c r="G79" i="71"/>
  <c r="K79" i="65"/>
  <c r="H79" i="70"/>
  <c r="H79" i="71"/>
  <c r="P79" i="72"/>
  <c r="U26" i="23"/>
  <c r="U26" i="26" s="1"/>
  <c r="L79" i="67"/>
  <c r="K79" i="67"/>
  <c r="P78" i="56" l="1"/>
  <c r="P344" i="67"/>
  <c r="V109" i="56"/>
  <c r="U21" i="21"/>
  <c r="U372" i="64"/>
  <c r="N27" i="22"/>
  <c r="N29" i="25"/>
  <c r="N29" i="28" s="1"/>
  <c r="U85" i="56"/>
  <c r="U11" i="56"/>
  <c r="U347" i="64"/>
  <c r="U368" i="64" s="1"/>
  <c r="U369" i="64"/>
  <c r="U337" i="65"/>
  <c r="U33" i="56"/>
  <c r="U22" i="23"/>
  <c r="U22" i="26" s="1"/>
  <c r="P30" i="24"/>
  <c r="P30" i="27" s="1"/>
  <c r="P30" i="21"/>
  <c r="U48" i="56"/>
  <c r="U47" i="55"/>
  <c r="U48" i="59"/>
  <c r="U333" i="67"/>
  <c r="U313" i="67"/>
  <c r="U332" i="67" s="1"/>
  <c r="U8" i="56"/>
  <c r="U7" i="55"/>
  <c r="U8" i="59"/>
  <c r="U147" i="58"/>
  <c r="U146" i="54"/>
  <c r="U379" i="64"/>
  <c r="V107" i="46"/>
  <c r="V126" i="46"/>
  <c r="V138" i="70"/>
  <c r="U419" i="68"/>
  <c r="U92" i="56"/>
  <c r="V26" i="12"/>
  <c r="V26" i="15" s="1"/>
  <c r="U416" i="68"/>
  <c r="U89" i="56"/>
  <c r="U15" i="20"/>
  <c r="U16" i="24"/>
  <c r="U165" i="59"/>
  <c r="U165" i="56"/>
  <c r="U164" i="55"/>
  <c r="U313" i="65"/>
  <c r="U332" i="65" s="1"/>
  <c r="U333" i="65"/>
  <c r="U20" i="21"/>
  <c r="U20" i="24"/>
  <c r="U20" i="27" s="1"/>
  <c r="U67" i="71"/>
  <c r="U149" i="42"/>
  <c r="V138" i="69"/>
  <c r="P30" i="25"/>
  <c r="P30" i="28" s="1"/>
  <c r="U79" i="64"/>
  <c r="U16" i="42"/>
  <c r="U143" i="70"/>
  <c r="U131" i="46"/>
  <c r="U140" i="71"/>
  <c r="U150" i="46"/>
  <c r="T177" i="68"/>
  <c r="T92" i="46"/>
  <c r="U28" i="54"/>
  <c r="U29" i="58"/>
  <c r="U160" i="6"/>
  <c r="U136" i="6"/>
  <c r="U120" i="6"/>
  <c r="U255" i="66"/>
  <c r="U254" i="66" s="1"/>
  <c r="U47" i="52"/>
  <c r="V14" i="18"/>
  <c r="V4" i="18"/>
  <c r="V3" i="18" s="1"/>
  <c r="O29" i="14"/>
  <c r="O29" i="17" s="1"/>
  <c r="O27" i="11"/>
  <c r="V110" i="61"/>
  <c r="V109" i="58"/>
  <c r="V371" i="69"/>
  <c r="V370" i="69" s="1"/>
  <c r="U128" i="52"/>
  <c r="U255" i="70"/>
  <c r="U254" i="70" s="1"/>
  <c r="U319" i="72"/>
  <c r="U300" i="72"/>
  <c r="U318" i="72" s="1"/>
  <c r="V7" i="13"/>
  <c r="V7" i="16" s="1"/>
  <c r="V7" i="10"/>
  <c r="U7" i="54"/>
  <c r="U8" i="58"/>
  <c r="U128" i="54"/>
  <c r="U129" i="58"/>
  <c r="U50" i="56"/>
  <c r="U140" i="72"/>
  <c r="U168" i="46"/>
  <c r="U161" i="64"/>
  <c r="U12" i="46"/>
  <c r="T161" i="64"/>
  <c r="T12" i="46"/>
  <c r="U485" i="68"/>
  <c r="U484" i="68" s="1"/>
  <c r="U86" i="62"/>
  <c r="U85" i="59"/>
  <c r="U47" i="54"/>
  <c r="U48" i="58"/>
  <c r="U283" i="64"/>
  <c r="U282" i="64" s="1"/>
  <c r="U7" i="52"/>
  <c r="U147" i="56"/>
  <c r="U146" i="55"/>
  <c r="U147" i="59"/>
  <c r="U335" i="66"/>
  <c r="U421" i="68"/>
  <c r="U94" i="56"/>
  <c r="U255" i="67"/>
  <c r="U254" i="67" s="1"/>
  <c r="U66" i="52"/>
  <c r="U313" i="66"/>
  <c r="U332" i="66" s="1"/>
  <c r="U333" i="66"/>
  <c r="U461" i="68"/>
  <c r="U460" i="68" s="1"/>
  <c r="U86" i="61"/>
  <c r="U85" i="58"/>
  <c r="T179" i="68"/>
  <c r="T94" i="46"/>
  <c r="P27" i="18"/>
  <c r="T17" i="25"/>
  <c r="T17" i="28" s="1"/>
  <c r="V390" i="69"/>
  <c r="V389" i="69" s="1"/>
  <c r="V109" i="59"/>
  <c r="V110" i="62"/>
  <c r="V9" i="10"/>
  <c r="V9" i="13"/>
  <c r="V9" i="16" s="1"/>
  <c r="U95" i="56"/>
  <c r="U319" i="71"/>
  <c r="U300" i="71"/>
  <c r="U318" i="71" s="1"/>
  <c r="U255" i="65"/>
  <c r="U254" i="65" s="1"/>
  <c r="U28" i="52"/>
  <c r="U164" i="54"/>
  <c r="U165" i="58"/>
  <c r="U29" i="59"/>
  <c r="U28" i="55"/>
  <c r="U29" i="56"/>
  <c r="U21" i="25"/>
  <c r="U21" i="28" s="1"/>
  <c r="U336" i="66"/>
  <c r="U51" i="56"/>
  <c r="U139" i="72"/>
  <c r="U167" i="46"/>
  <c r="U129" i="56"/>
  <c r="U129" i="59"/>
  <c r="U128" i="55"/>
  <c r="U422" i="68"/>
  <c r="U66" i="54"/>
  <c r="U67" i="58"/>
  <c r="U245" i="72"/>
  <c r="U244" i="72" s="1"/>
  <c r="U164" i="52"/>
  <c r="U336" i="67"/>
  <c r="U70" i="56"/>
  <c r="U20" i="25"/>
  <c r="U20" i="28" s="1"/>
  <c r="U16" i="21"/>
  <c r="U82" i="68"/>
  <c r="U93" i="42"/>
  <c r="U313" i="70"/>
  <c r="U332" i="70" s="1"/>
  <c r="U333" i="70"/>
  <c r="V6" i="10"/>
  <c r="V6" i="13"/>
  <c r="V6" i="16" s="1"/>
  <c r="U67" i="59"/>
  <c r="U66" i="55"/>
  <c r="U67" i="56"/>
  <c r="O29" i="13"/>
  <c r="O29" i="16" s="1"/>
  <c r="O29" i="10"/>
  <c r="U18" i="56"/>
  <c r="U245" i="71"/>
  <c r="U244" i="71" s="1"/>
  <c r="U146" i="52"/>
  <c r="Q79" i="72"/>
  <c r="C81" i="71"/>
  <c r="L79" i="71"/>
  <c r="J79" i="71"/>
  <c r="L79" i="65"/>
  <c r="L94" i="68"/>
  <c r="K79" i="71"/>
  <c r="I79" i="71"/>
  <c r="B81" i="71"/>
  <c r="M79" i="67"/>
  <c r="N79" i="69"/>
  <c r="U423" i="68" l="1"/>
  <c r="P344" i="70"/>
  <c r="U146" i="56"/>
  <c r="P140" i="56"/>
  <c r="U66" i="56"/>
  <c r="U415" i="68"/>
  <c r="U128" i="56"/>
  <c r="N27" i="25"/>
  <c r="N27" i="28" s="1"/>
  <c r="N3" i="22"/>
  <c r="P22" i="56"/>
  <c r="U96" i="56"/>
  <c r="Q20" i="56"/>
  <c r="U93" i="56"/>
  <c r="U88" i="56"/>
  <c r="U28" i="56"/>
  <c r="V24" i="12"/>
  <c r="V24" i="15" s="1"/>
  <c r="P322" i="64"/>
  <c r="P3" i="54"/>
  <c r="P385" i="64"/>
  <c r="P3" i="57"/>
  <c r="U19" i="21"/>
  <c r="U19" i="24"/>
  <c r="U19" i="27" s="1"/>
  <c r="V447" i="69"/>
  <c r="V446" i="69" s="1"/>
  <c r="V109" i="62"/>
  <c r="P383" i="64"/>
  <c r="V26" i="46"/>
  <c r="U373" i="72"/>
  <c r="U372" i="72" s="1"/>
  <c r="U164" i="59"/>
  <c r="U165" i="62"/>
  <c r="U81" i="68"/>
  <c r="U92" i="42"/>
  <c r="V20" i="12"/>
  <c r="V20" i="15" s="1"/>
  <c r="U15" i="24"/>
  <c r="U15" i="27" s="1"/>
  <c r="U16" i="27"/>
  <c r="U84" i="68"/>
  <c r="U97" i="42"/>
  <c r="U179" i="68"/>
  <c r="U94" i="46"/>
  <c r="U22" i="25"/>
  <c r="U22" i="28" s="1"/>
  <c r="U129" i="62"/>
  <c r="U128" i="59"/>
  <c r="U390" i="70"/>
  <c r="U389" i="70" s="1"/>
  <c r="U147" i="62"/>
  <c r="U373" i="71"/>
  <c r="U372" i="71" s="1"/>
  <c r="U146" i="59"/>
  <c r="V5" i="46"/>
  <c r="U420" i="68"/>
  <c r="V21" i="12"/>
  <c r="V21" i="15" s="1"/>
  <c r="U76" i="64"/>
  <c r="U139" i="71"/>
  <c r="U149" i="46"/>
  <c r="U15" i="19"/>
  <c r="U15" i="21" s="1"/>
  <c r="U16" i="23"/>
  <c r="Q28" i="24"/>
  <c r="Q28" i="27" s="1"/>
  <c r="Q28" i="21"/>
  <c r="U371" i="70"/>
  <c r="U370" i="70" s="1"/>
  <c r="U128" i="58"/>
  <c r="U129" i="61"/>
  <c r="U371" i="65"/>
  <c r="U370" i="65" s="1"/>
  <c r="U28" i="58"/>
  <c r="U29" i="61"/>
  <c r="U24" i="13"/>
  <c r="U24" i="16" s="1"/>
  <c r="U24" i="10"/>
  <c r="V45" i="46"/>
  <c r="U22" i="24"/>
  <c r="U22" i="27" s="1"/>
  <c r="U22" i="21"/>
  <c r="U48" i="62"/>
  <c r="U47" i="59"/>
  <c r="U390" i="66"/>
  <c r="U389" i="66" s="1"/>
  <c r="V154" i="64"/>
  <c r="V138" i="65"/>
  <c r="U426" i="68"/>
  <c r="U99" i="56"/>
  <c r="U47" i="58"/>
  <c r="U371" i="66"/>
  <c r="U370" i="66" s="1"/>
  <c r="U48" i="61"/>
  <c r="U557" i="68"/>
  <c r="U556" i="68" s="1"/>
  <c r="U85" i="62"/>
  <c r="V109" i="61"/>
  <c r="V428" i="69"/>
  <c r="V427" i="69" s="1"/>
  <c r="V138" i="66"/>
  <c r="U47" i="56"/>
  <c r="P121" i="56"/>
  <c r="V83" i="46"/>
  <c r="U337" i="70"/>
  <c r="U133" i="56"/>
  <c r="U67" i="61"/>
  <c r="U66" i="58"/>
  <c r="U371" i="67"/>
  <c r="U370" i="67" s="1"/>
  <c r="V338" i="69"/>
  <c r="V115" i="56"/>
  <c r="T19" i="10"/>
  <c r="T19" i="13"/>
  <c r="T19" i="16" s="1"/>
  <c r="Q28" i="23"/>
  <c r="Q28" i="26" s="1"/>
  <c r="Q381" i="64"/>
  <c r="O27" i="14"/>
  <c r="O27" i="17" s="1"/>
  <c r="O3" i="11"/>
  <c r="U355" i="71"/>
  <c r="U354" i="71" s="1"/>
  <c r="U146" i="58"/>
  <c r="U147" i="61"/>
  <c r="P344" i="69"/>
  <c r="V168" i="68"/>
  <c r="U66" i="59"/>
  <c r="U390" i="67"/>
  <c r="U389" i="67" s="1"/>
  <c r="U67" i="62"/>
  <c r="U165" i="61"/>
  <c r="U164" i="58"/>
  <c r="U355" i="72"/>
  <c r="U354" i="72" s="1"/>
  <c r="U19" i="23"/>
  <c r="U19" i="26" s="1"/>
  <c r="U164" i="56"/>
  <c r="U8" i="62"/>
  <c r="U7" i="59"/>
  <c r="U432" i="64"/>
  <c r="U431" i="64" s="1"/>
  <c r="T178" i="68"/>
  <c r="T93" i="46"/>
  <c r="U85" i="61"/>
  <c r="U533" i="68"/>
  <c r="U532" i="68" s="1"/>
  <c r="U7" i="58"/>
  <c r="U411" i="64"/>
  <c r="U410" i="64" s="1"/>
  <c r="U8" i="61"/>
  <c r="U78" i="64"/>
  <c r="U15" i="42"/>
  <c r="U336" i="65"/>
  <c r="U32" i="56"/>
  <c r="V22" i="12"/>
  <c r="V22" i="15" s="1"/>
  <c r="Q345" i="65"/>
  <c r="Q41" i="56"/>
  <c r="U390" i="65"/>
  <c r="U389" i="65" s="1"/>
  <c r="U29" i="62"/>
  <c r="U28" i="59"/>
  <c r="U7" i="56"/>
  <c r="N79" i="67"/>
  <c r="L79" i="70"/>
  <c r="R79" i="72"/>
  <c r="M94" i="68"/>
  <c r="O79" i="69"/>
  <c r="D81" i="71"/>
  <c r="M79" i="65"/>
  <c r="K79" i="66"/>
  <c r="M79" i="71"/>
  <c r="P102" i="56" l="1"/>
  <c r="P429" i="68"/>
  <c r="V68" i="69"/>
  <c r="O344" i="65"/>
  <c r="N3" i="25"/>
  <c r="J79" i="66"/>
  <c r="V146" i="66"/>
  <c r="V53" i="46"/>
  <c r="V336" i="69"/>
  <c r="V113" i="56"/>
  <c r="P406" i="64"/>
  <c r="P3" i="58"/>
  <c r="P469" i="64"/>
  <c r="P3" i="61"/>
  <c r="O40" i="56"/>
  <c r="U474" i="64"/>
  <c r="U473" i="64" s="1"/>
  <c r="U7" i="61"/>
  <c r="V150" i="69"/>
  <c r="V119" i="46"/>
  <c r="Q330" i="71"/>
  <c r="Q158" i="56"/>
  <c r="V146" i="70"/>
  <c r="V134" i="46"/>
  <c r="Q169" i="64"/>
  <c r="Q20" i="46"/>
  <c r="V146" i="69"/>
  <c r="V115" i="46"/>
  <c r="U336" i="70"/>
  <c r="U132" i="56"/>
  <c r="U146" i="61"/>
  <c r="U409" i="71"/>
  <c r="U408" i="71" s="1"/>
  <c r="V19" i="12"/>
  <c r="V19" i="15" s="1"/>
  <c r="V17" i="7"/>
  <c r="U128" i="61"/>
  <c r="U428" i="70"/>
  <c r="U427" i="70" s="1"/>
  <c r="U177" i="68"/>
  <c r="U92" i="46"/>
  <c r="U28" i="62"/>
  <c r="U447" i="65"/>
  <c r="U446" i="65" s="1"/>
  <c r="V70" i="69"/>
  <c r="V117" i="42"/>
  <c r="U7" i="62"/>
  <c r="U495" i="64"/>
  <c r="U494" i="64" s="1"/>
  <c r="O3" i="14"/>
  <c r="U47" i="61"/>
  <c r="U428" i="66"/>
  <c r="U427" i="66" s="1"/>
  <c r="P19" i="56"/>
  <c r="P3" i="55"/>
  <c r="P448" i="64"/>
  <c r="P3" i="60"/>
  <c r="P3" i="63"/>
  <c r="P511" i="64"/>
  <c r="U11" i="42"/>
  <c r="U160" i="64"/>
  <c r="U11" i="46"/>
  <c r="U178" i="68"/>
  <c r="U93" i="46"/>
  <c r="U19" i="25"/>
  <c r="U19" i="28" s="1"/>
  <c r="U428" i="67"/>
  <c r="U427" i="67" s="1"/>
  <c r="U66" i="61"/>
  <c r="P380" i="64"/>
  <c r="P343" i="64"/>
  <c r="P364" i="64" s="1"/>
  <c r="V8" i="13"/>
  <c r="V8" i="16" s="1"/>
  <c r="V8" i="10"/>
  <c r="Q152" i="67"/>
  <c r="Q78" i="46"/>
  <c r="U409" i="72"/>
  <c r="U408" i="72" s="1"/>
  <c r="U164" i="61"/>
  <c r="V113" i="42"/>
  <c r="U428" i="65"/>
  <c r="U427" i="65" s="1"/>
  <c r="U28" i="61"/>
  <c r="P427" i="64"/>
  <c r="P3" i="59"/>
  <c r="P490" i="64"/>
  <c r="P3" i="62"/>
  <c r="U66" i="62"/>
  <c r="U447" i="67"/>
  <c r="U446" i="67" s="1"/>
  <c r="V337" i="69"/>
  <c r="V114" i="56"/>
  <c r="Q28" i="25"/>
  <c r="Q28" i="28" s="1"/>
  <c r="U26" i="24"/>
  <c r="U26" i="27" s="1"/>
  <c r="U26" i="21"/>
  <c r="U447" i="66"/>
  <c r="U446" i="66" s="1"/>
  <c r="U47" i="62"/>
  <c r="U16" i="26"/>
  <c r="U15" i="23"/>
  <c r="U15" i="26" s="1"/>
  <c r="U427" i="71"/>
  <c r="U426" i="71" s="1"/>
  <c r="U146" i="62"/>
  <c r="U447" i="70"/>
  <c r="U446" i="70" s="1"/>
  <c r="U128" i="62"/>
  <c r="U164" i="62"/>
  <c r="U427" i="72"/>
  <c r="U426" i="72" s="1"/>
  <c r="O29" i="24"/>
  <c r="O29" i="27" s="1"/>
  <c r="E82" i="65"/>
  <c r="B82" i="70"/>
  <c r="M79" i="70"/>
  <c r="C85" i="69"/>
  <c r="C82" i="66"/>
  <c r="C82" i="65"/>
  <c r="N94" i="68"/>
  <c r="B82" i="69"/>
  <c r="D82" i="65"/>
  <c r="C82" i="67"/>
  <c r="B81" i="72"/>
  <c r="S79" i="72"/>
  <c r="B85" i="69"/>
  <c r="E81" i="71"/>
  <c r="B97" i="68"/>
  <c r="B82" i="66"/>
  <c r="B82" i="65"/>
  <c r="L79" i="66"/>
  <c r="B82" i="67"/>
  <c r="O79" i="67"/>
  <c r="N79" i="71"/>
  <c r="N79" i="65"/>
  <c r="P79" i="69"/>
  <c r="O344" i="66" l="1"/>
  <c r="O59" i="56"/>
  <c r="N3" i="28"/>
  <c r="V342" i="66"/>
  <c r="V57" i="56"/>
  <c r="V143" i="69"/>
  <c r="V112" i="46"/>
  <c r="V339" i="66"/>
  <c r="V54" i="56"/>
  <c r="V107" i="56"/>
  <c r="V10" i="23"/>
  <c r="V10" i="26" s="1"/>
  <c r="U19" i="10"/>
  <c r="U19" i="13"/>
  <c r="U19" i="16" s="1"/>
  <c r="V335" i="69"/>
  <c r="V112" i="56"/>
  <c r="Q21" i="56"/>
  <c r="V67" i="69"/>
  <c r="V112" i="42"/>
  <c r="Q382" i="64"/>
  <c r="Q30" i="13"/>
  <c r="Q30" i="16" s="1"/>
  <c r="Q30" i="10"/>
  <c r="U24" i="23"/>
  <c r="U24" i="26" s="1"/>
  <c r="Q186" i="68"/>
  <c r="Q101" i="46"/>
  <c r="V142" i="72"/>
  <c r="V170" i="46"/>
  <c r="P3" i="56"/>
  <c r="Q330" i="72"/>
  <c r="Q176" i="56"/>
  <c r="V10" i="24"/>
  <c r="V10" i="27" s="1"/>
  <c r="V330" i="70"/>
  <c r="V126" i="56"/>
  <c r="V11" i="23"/>
  <c r="V11" i="26" s="1"/>
  <c r="V176" i="68"/>
  <c r="V91" i="46"/>
  <c r="V11" i="24"/>
  <c r="V11" i="27" s="1"/>
  <c r="U24" i="24"/>
  <c r="U24" i="27" s="1"/>
  <c r="U24" i="21"/>
  <c r="V146" i="67"/>
  <c r="V72" i="46"/>
  <c r="U83" i="68"/>
  <c r="U96" i="42"/>
  <c r="O3" i="17"/>
  <c r="U131" i="56"/>
  <c r="Q28" i="13"/>
  <c r="Q28" i="16" s="1"/>
  <c r="Q28" i="10"/>
  <c r="V23" i="23"/>
  <c r="V23" i="26" s="1"/>
  <c r="V142" i="71"/>
  <c r="V152" i="46"/>
  <c r="U335" i="70"/>
  <c r="E82" i="66"/>
  <c r="O79" i="65"/>
  <c r="C97" i="68"/>
  <c r="F81" i="71"/>
  <c r="D82" i="67"/>
  <c r="Q79" i="69"/>
  <c r="T79" i="72"/>
  <c r="B89" i="69"/>
  <c r="O94" i="68"/>
  <c r="N79" i="70"/>
  <c r="F82" i="66"/>
  <c r="D85" i="69"/>
  <c r="C82" i="69"/>
  <c r="O79" i="71"/>
  <c r="D82" i="66"/>
  <c r="P79" i="67"/>
  <c r="M79" i="66"/>
  <c r="C82" i="70"/>
  <c r="G82" i="65"/>
  <c r="F85" i="69"/>
  <c r="F82" i="65"/>
  <c r="C81" i="72"/>
  <c r="E85" i="69"/>
  <c r="G81" i="71"/>
  <c r="V11" i="21" l="1"/>
  <c r="V10" i="21"/>
  <c r="O29" i="23"/>
  <c r="O29" i="26" s="1"/>
  <c r="O29" i="21"/>
  <c r="V22" i="14"/>
  <c r="V22" i="17" s="1"/>
  <c r="V23" i="13"/>
  <c r="V23" i="16" s="1"/>
  <c r="V23" i="10"/>
  <c r="V21" i="14"/>
  <c r="V21" i="17" s="1"/>
  <c r="V330" i="65"/>
  <c r="V26" i="56"/>
  <c r="V6" i="23"/>
  <c r="V6" i="26" s="1"/>
  <c r="V150" i="66"/>
  <c r="V57" i="46"/>
  <c r="V75" i="64"/>
  <c r="V10" i="42"/>
  <c r="V68" i="66"/>
  <c r="V51" i="42"/>
  <c r="V338" i="66"/>
  <c r="V53" i="56"/>
  <c r="V366" i="64"/>
  <c r="V5" i="56"/>
  <c r="V5" i="21"/>
  <c r="V167" i="64"/>
  <c r="V18" i="46"/>
  <c r="U24" i="25"/>
  <c r="U24" i="28" s="1"/>
  <c r="U17" i="22"/>
  <c r="V5" i="24"/>
  <c r="V5" i="27" s="1"/>
  <c r="V330" i="69"/>
  <c r="V23" i="25"/>
  <c r="V23" i="28" s="1"/>
  <c r="V146" i="71"/>
  <c r="V156" i="46"/>
  <c r="V102" i="67"/>
  <c r="Q322" i="64"/>
  <c r="Q3" i="54"/>
  <c r="Q30" i="23"/>
  <c r="Q30" i="26" s="1"/>
  <c r="V24" i="14"/>
  <c r="V24" i="17" s="1"/>
  <c r="V64" i="46"/>
  <c r="P152" i="66"/>
  <c r="P59" i="46"/>
  <c r="V341" i="66"/>
  <c r="V56" i="56"/>
  <c r="V330" i="66"/>
  <c r="V45" i="56"/>
  <c r="V7" i="23"/>
  <c r="V7" i="26" s="1"/>
  <c r="V150" i="65"/>
  <c r="V38" i="46"/>
  <c r="V6" i="24"/>
  <c r="V6" i="27" s="1"/>
  <c r="V138" i="67"/>
  <c r="V23" i="21"/>
  <c r="V23" i="24"/>
  <c r="V23" i="27" s="1"/>
  <c r="V7" i="24"/>
  <c r="V7" i="27" s="1"/>
  <c r="V23" i="14"/>
  <c r="V23" i="17" s="1"/>
  <c r="V180" i="68"/>
  <c r="V95" i="46"/>
  <c r="V150" i="70"/>
  <c r="V138" i="46"/>
  <c r="V340" i="66"/>
  <c r="V55" i="56"/>
  <c r="V184" i="68"/>
  <c r="V99" i="46"/>
  <c r="V163" i="64"/>
  <c r="V14" i="46"/>
  <c r="V11" i="25"/>
  <c r="V11" i="28" s="1"/>
  <c r="V69" i="69"/>
  <c r="V116" i="42"/>
  <c r="V9" i="24"/>
  <c r="V9" i="27" s="1"/>
  <c r="Q22" i="56"/>
  <c r="V146" i="65"/>
  <c r="V34" i="46"/>
  <c r="V10" i="25"/>
  <c r="V10" i="28" s="1"/>
  <c r="V9" i="23"/>
  <c r="V9" i="26" s="1"/>
  <c r="V150" i="67"/>
  <c r="V76" i="46"/>
  <c r="V146" i="72"/>
  <c r="V174" i="46"/>
  <c r="V145" i="69"/>
  <c r="V114" i="46"/>
  <c r="Q31" i="13"/>
  <c r="Q31" i="16" s="1"/>
  <c r="Q31" i="10"/>
  <c r="F82" i="67"/>
  <c r="H85" i="69"/>
  <c r="G82" i="66"/>
  <c r="B88" i="69"/>
  <c r="C89" i="69"/>
  <c r="C84" i="69"/>
  <c r="D81" i="72"/>
  <c r="B84" i="69"/>
  <c r="D82" i="70"/>
  <c r="N79" i="66"/>
  <c r="B85" i="66"/>
  <c r="H81" i="71"/>
  <c r="R79" i="69"/>
  <c r="H82" i="65"/>
  <c r="V15" i="18"/>
  <c r="P79" i="71"/>
  <c r="O79" i="70"/>
  <c r="P79" i="65"/>
  <c r="G85" i="69"/>
  <c r="P94" i="68"/>
  <c r="U79" i="72"/>
  <c r="D97" i="68"/>
  <c r="D82" i="69"/>
  <c r="E82" i="67"/>
  <c r="Q383" i="64" l="1"/>
  <c r="V6" i="21"/>
  <c r="V7" i="21"/>
  <c r="V119" i="56"/>
  <c r="O27" i="22"/>
  <c r="O29" i="25"/>
  <c r="O29" i="28" s="1"/>
  <c r="P152" i="69"/>
  <c r="P121" i="46"/>
  <c r="V342" i="69"/>
  <c r="V91" i="56"/>
  <c r="V418" i="68"/>
  <c r="V102" i="70"/>
  <c r="P148" i="72"/>
  <c r="P176" i="46"/>
  <c r="V67" i="66"/>
  <c r="V50" i="42"/>
  <c r="V102" i="66"/>
  <c r="V145" i="66"/>
  <c r="V52" i="46"/>
  <c r="Q385" i="64"/>
  <c r="Q3" i="57"/>
  <c r="V26" i="13"/>
  <c r="V26" i="16" s="1"/>
  <c r="V26" i="10"/>
  <c r="V67" i="48"/>
  <c r="V66" i="44"/>
  <c r="P187" i="68"/>
  <c r="P102" i="46"/>
  <c r="V70" i="66"/>
  <c r="V55" i="42"/>
  <c r="V6" i="25"/>
  <c r="V6" i="28" s="1"/>
  <c r="V100" i="72"/>
  <c r="Q27" i="18"/>
  <c r="V100" i="71"/>
  <c r="V122" i="68"/>
  <c r="V102" i="65"/>
  <c r="V114" i="64"/>
  <c r="V5" i="23"/>
  <c r="V5" i="26" s="1"/>
  <c r="Q30" i="24"/>
  <c r="Q30" i="27" s="1"/>
  <c r="Q30" i="21"/>
  <c r="V7" i="25"/>
  <c r="V7" i="28" s="1"/>
  <c r="Q30" i="25"/>
  <c r="Q30" i="28" s="1"/>
  <c r="V80" i="68"/>
  <c r="V89" i="42"/>
  <c r="Q78" i="56"/>
  <c r="U17" i="25"/>
  <c r="U17" i="28" s="1"/>
  <c r="V9" i="25"/>
  <c r="V9" i="28" s="1"/>
  <c r="P152" i="65"/>
  <c r="P40" i="46"/>
  <c r="R28" i="24"/>
  <c r="R28" i="27" s="1"/>
  <c r="Q344" i="67"/>
  <c r="P170" i="64"/>
  <c r="P21" i="46"/>
  <c r="V69" i="67"/>
  <c r="V73" i="42"/>
  <c r="V144" i="69"/>
  <c r="V113" i="46"/>
  <c r="V159" i="64"/>
  <c r="V10" i="46"/>
  <c r="P152" i="70"/>
  <c r="P140" i="46"/>
  <c r="Q31" i="23"/>
  <c r="Q31" i="26" s="1"/>
  <c r="V83" i="56"/>
  <c r="V9" i="21"/>
  <c r="V19" i="14"/>
  <c r="V19" i="17" s="1"/>
  <c r="V17" i="11"/>
  <c r="R381" i="64"/>
  <c r="R20" i="56"/>
  <c r="R28" i="21"/>
  <c r="P148" i="71"/>
  <c r="P158" i="46"/>
  <c r="Q406" i="64"/>
  <c r="Q3" i="58"/>
  <c r="Q469" i="64"/>
  <c r="Q3" i="61"/>
  <c r="V20" i="14"/>
  <c r="V20" i="17" s="1"/>
  <c r="V410" i="68"/>
  <c r="M82" i="65"/>
  <c r="C84" i="66"/>
  <c r="I85" i="69"/>
  <c r="D84" i="66"/>
  <c r="E97" i="68"/>
  <c r="J82" i="65"/>
  <c r="F84" i="69"/>
  <c r="I81" i="71"/>
  <c r="R79" i="67"/>
  <c r="H82" i="66"/>
  <c r="G82" i="67"/>
  <c r="B100" i="68"/>
  <c r="J85" i="69"/>
  <c r="F97" i="68"/>
  <c r="Q79" i="65"/>
  <c r="I82" i="65"/>
  <c r="G97" i="68"/>
  <c r="E82" i="69"/>
  <c r="O79" i="66"/>
  <c r="D89" i="69"/>
  <c r="K82" i="65"/>
  <c r="E81" i="72"/>
  <c r="B84" i="66"/>
  <c r="Q94" i="68"/>
  <c r="I82" i="66"/>
  <c r="S79" i="69"/>
  <c r="D84" i="69"/>
  <c r="D85" i="66"/>
  <c r="Q79" i="67"/>
  <c r="L82" i="65"/>
  <c r="C100" i="68"/>
  <c r="V79" i="72"/>
  <c r="E84" i="69"/>
  <c r="Q79" i="71"/>
  <c r="C85" i="66"/>
  <c r="E82" i="70"/>
  <c r="V72" i="56" l="1"/>
  <c r="O3" i="22"/>
  <c r="O27" i="25"/>
  <c r="O27" i="28" s="1"/>
  <c r="V66" i="45"/>
  <c r="V66" i="46" s="1"/>
  <c r="V67" i="49"/>
  <c r="V67" i="46"/>
  <c r="V5" i="25"/>
  <c r="V5" i="28" s="1"/>
  <c r="Q344" i="70"/>
  <c r="V8" i="48"/>
  <c r="V7" i="44"/>
  <c r="V85" i="44"/>
  <c r="V86" i="48"/>
  <c r="V179" i="67"/>
  <c r="V178" i="67" s="1"/>
  <c r="V66" i="48"/>
  <c r="V67" i="51"/>
  <c r="V144" i="66"/>
  <c r="V51" i="46"/>
  <c r="Q19" i="56"/>
  <c r="Q3" i="55"/>
  <c r="V28" i="44"/>
  <c r="V29" i="48"/>
  <c r="Q31" i="24"/>
  <c r="Q31" i="27" s="1"/>
  <c r="Q31" i="21"/>
  <c r="V121" i="67"/>
  <c r="V140" i="67" s="1"/>
  <c r="V141" i="67"/>
  <c r="V68" i="67"/>
  <c r="V70" i="42"/>
  <c r="V175" i="68"/>
  <c r="V90" i="46"/>
  <c r="V338" i="70"/>
  <c r="V134" i="56"/>
  <c r="Q380" i="64"/>
  <c r="Q343" i="64"/>
  <c r="Q364" i="64" s="1"/>
  <c r="Q448" i="64"/>
  <c r="Q3" i="60"/>
  <c r="Q3" i="63"/>
  <c r="Q511" i="64"/>
  <c r="Q101" i="56"/>
  <c r="V48" i="48"/>
  <c r="V47" i="44"/>
  <c r="V70" i="67"/>
  <c r="V74" i="42"/>
  <c r="V143" i="66"/>
  <c r="V50" i="46"/>
  <c r="Q427" i="64"/>
  <c r="Q3" i="59"/>
  <c r="Q490" i="64"/>
  <c r="Q3" i="62"/>
  <c r="R28" i="23"/>
  <c r="R28" i="26" s="1"/>
  <c r="V17" i="14"/>
  <c r="V17" i="17" s="1"/>
  <c r="Q428" i="68"/>
  <c r="V69" i="66"/>
  <c r="V54" i="42"/>
  <c r="Q31" i="25"/>
  <c r="Q31" i="28" s="1"/>
  <c r="Q121" i="56"/>
  <c r="V129" i="48"/>
  <c r="V128" i="44"/>
  <c r="V18" i="13"/>
  <c r="V18" i="16" s="1"/>
  <c r="V18" i="10"/>
  <c r="Q429" i="68"/>
  <c r="Q102" i="56"/>
  <c r="V67" i="67"/>
  <c r="V69" i="42"/>
  <c r="P29" i="13"/>
  <c r="P29" i="16" s="1"/>
  <c r="P29" i="10"/>
  <c r="V338" i="67"/>
  <c r="Q344" i="69"/>
  <c r="V146" i="44"/>
  <c r="V147" i="48"/>
  <c r="P29" i="14"/>
  <c r="P29" i="17" s="1"/>
  <c r="P27" i="11"/>
  <c r="Q140" i="56"/>
  <c r="V165" i="48"/>
  <c r="V164" i="44"/>
  <c r="D85" i="67"/>
  <c r="H84" i="69"/>
  <c r="R79" i="71"/>
  <c r="T79" i="69"/>
  <c r="E89" i="69"/>
  <c r="F82" i="69"/>
  <c r="R79" i="65"/>
  <c r="C88" i="69"/>
  <c r="F84" i="66"/>
  <c r="D100" i="68"/>
  <c r="H97" i="68"/>
  <c r="J82" i="66"/>
  <c r="R94" i="68"/>
  <c r="F82" i="70"/>
  <c r="N82" i="65"/>
  <c r="G82" i="70"/>
  <c r="E85" i="66"/>
  <c r="H81" i="72"/>
  <c r="P79" i="70"/>
  <c r="I97" i="68"/>
  <c r="Q79" i="70"/>
  <c r="P79" i="66"/>
  <c r="J81" i="71"/>
  <c r="E84" i="66"/>
  <c r="C85" i="67"/>
  <c r="K85" i="69"/>
  <c r="F81" i="72"/>
  <c r="B84" i="67"/>
  <c r="L85" i="69"/>
  <c r="B85" i="67"/>
  <c r="H82" i="67"/>
  <c r="G84" i="69"/>
  <c r="S79" i="67"/>
  <c r="O3" i="25" l="1"/>
  <c r="V68" i="65"/>
  <c r="V32" i="42"/>
  <c r="V145" i="67"/>
  <c r="V71" i="46"/>
  <c r="V173" i="72"/>
  <c r="V172" i="72" s="1"/>
  <c r="V165" i="51"/>
  <c r="V164" i="48"/>
  <c r="R28" i="25"/>
  <c r="R28" i="28" s="1"/>
  <c r="V135" i="64"/>
  <c r="V156" i="64" s="1"/>
  <c r="V157" i="64"/>
  <c r="V47" i="45"/>
  <c r="V47" i="46" s="1"/>
  <c r="V48" i="49"/>
  <c r="V48" i="46"/>
  <c r="V118" i="72"/>
  <c r="V136" i="72" s="1"/>
  <c r="V137" i="72"/>
  <c r="V174" i="68"/>
  <c r="V89" i="46"/>
  <c r="V173" i="71"/>
  <c r="V172" i="71" s="1"/>
  <c r="V146" i="48"/>
  <c r="V147" i="51"/>
  <c r="V141" i="66"/>
  <c r="V121" i="66"/>
  <c r="V140" i="66" s="1"/>
  <c r="V147" i="49"/>
  <c r="V146" i="45"/>
  <c r="V146" i="46" s="1"/>
  <c r="V147" i="46"/>
  <c r="V179" i="66"/>
  <c r="V178" i="66" s="1"/>
  <c r="V47" i="48"/>
  <c r="V48" i="51"/>
  <c r="V34" i="56"/>
  <c r="V179" i="65"/>
  <c r="V178" i="65" s="1"/>
  <c r="V28" i="48"/>
  <c r="V29" i="51"/>
  <c r="V236" i="67"/>
  <c r="V235" i="67" s="1"/>
  <c r="V66" i="51"/>
  <c r="V199" i="64"/>
  <c r="V198" i="64" s="1"/>
  <c r="V8" i="51"/>
  <c r="V7" i="48"/>
  <c r="V294" i="67"/>
  <c r="V118" i="71"/>
  <c r="V136" i="71" s="1"/>
  <c r="V137" i="71"/>
  <c r="V138" i="56"/>
  <c r="V338" i="65"/>
  <c r="Q3" i="56"/>
  <c r="V79" i="68"/>
  <c r="V88" i="42"/>
  <c r="R345" i="65"/>
  <c r="R41" i="56"/>
  <c r="R152" i="67"/>
  <c r="R78" i="46"/>
  <c r="V143" i="67"/>
  <c r="V69" i="46"/>
  <c r="V342" i="70"/>
  <c r="R169" i="64"/>
  <c r="R20" i="46"/>
  <c r="V28" i="45"/>
  <c r="V28" i="46" s="1"/>
  <c r="V29" i="49"/>
  <c r="V29" i="46"/>
  <c r="V179" i="70"/>
  <c r="V178" i="70" s="1"/>
  <c r="V128" i="48"/>
  <c r="V129" i="51"/>
  <c r="V85" i="45"/>
  <c r="V85" i="46" s="1"/>
  <c r="V86" i="49"/>
  <c r="V86" i="46"/>
  <c r="V76" i="56"/>
  <c r="V68" i="70"/>
  <c r="V132" i="42"/>
  <c r="P27" i="14"/>
  <c r="P27" i="17" s="1"/>
  <c r="P3" i="11"/>
  <c r="V121" i="65"/>
  <c r="V140" i="65" s="1"/>
  <c r="V141" i="65"/>
  <c r="V171" i="68"/>
  <c r="V146" i="68"/>
  <c r="V170" i="68" s="1"/>
  <c r="V15" i="8"/>
  <c r="V16" i="12"/>
  <c r="V342" i="67"/>
  <c r="V198" i="67"/>
  <c r="V197" i="67" s="1"/>
  <c r="V66" i="49"/>
  <c r="V67" i="52"/>
  <c r="V129" i="49"/>
  <c r="V129" i="46"/>
  <c r="V128" i="45"/>
  <c r="V128" i="46" s="1"/>
  <c r="V99" i="6"/>
  <c r="V219" i="68"/>
  <c r="V218" i="68" s="1"/>
  <c r="V85" i="48"/>
  <c r="V86" i="51"/>
  <c r="V15" i="9"/>
  <c r="V16" i="10"/>
  <c r="V16" i="13"/>
  <c r="V330" i="67"/>
  <c r="V64" i="56"/>
  <c r="V8" i="21"/>
  <c r="V7" i="45"/>
  <c r="V7" i="46" s="1"/>
  <c r="V8" i="49"/>
  <c r="V8" i="46"/>
  <c r="V141" i="70"/>
  <c r="V121" i="70"/>
  <c r="V140" i="70" s="1"/>
  <c r="V164" i="45"/>
  <c r="V164" i="46" s="1"/>
  <c r="V165" i="49"/>
  <c r="V165" i="46"/>
  <c r="V20" i="10"/>
  <c r="V20" i="13"/>
  <c r="V20" i="16" s="1"/>
  <c r="V8" i="24"/>
  <c r="V8" i="27" s="1"/>
  <c r="K97" i="68"/>
  <c r="J82" i="67"/>
  <c r="E100" i="68"/>
  <c r="C88" i="66"/>
  <c r="F85" i="67"/>
  <c r="F85" i="66"/>
  <c r="B99" i="68"/>
  <c r="M85" i="69"/>
  <c r="G89" i="69"/>
  <c r="B89" i="67"/>
  <c r="B88" i="67"/>
  <c r="T79" i="67"/>
  <c r="K82" i="66"/>
  <c r="H82" i="70"/>
  <c r="K81" i="71"/>
  <c r="G84" i="66"/>
  <c r="I82" i="67"/>
  <c r="D84" i="67"/>
  <c r="S79" i="71"/>
  <c r="B89" i="66"/>
  <c r="S79" i="65"/>
  <c r="B88" i="66"/>
  <c r="G82" i="69"/>
  <c r="E85" i="67"/>
  <c r="D88" i="69"/>
  <c r="L82" i="66"/>
  <c r="J81" i="72"/>
  <c r="J97" i="68"/>
  <c r="Q79" i="66"/>
  <c r="S94" i="68"/>
  <c r="U79" i="69"/>
  <c r="F100" i="68"/>
  <c r="E88" i="69"/>
  <c r="C84" i="67"/>
  <c r="R79" i="70"/>
  <c r="O82" i="65"/>
  <c r="G81" i="72"/>
  <c r="F89" i="69"/>
  <c r="V328" i="72" l="1"/>
  <c r="V15" i="10"/>
  <c r="P40" i="56"/>
  <c r="V10" i="56"/>
  <c r="V174" i="56"/>
  <c r="P344" i="65"/>
  <c r="O3" i="28"/>
  <c r="V371" i="64"/>
  <c r="P29" i="24"/>
  <c r="P29" i="27" s="1"/>
  <c r="V282" i="72"/>
  <c r="V294" i="66"/>
  <c r="V328" i="71"/>
  <c r="V294" i="65"/>
  <c r="R30" i="13"/>
  <c r="R30" i="16" s="1"/>
  <c r="R30" i="10"/>
  <c r="V20" i="23"/>
  <c r="V20" i="26" s="1"/>
  <c r="V144" i="67"/>
  <c r="V70" i="46"/>
  <c r="V342" i="65"/>
  <c r="V38" i="56"/>
  <c r="V337" i="66"/>
  <c r="V52" i="56"/>
  <c r="V16" i="16"/>
  <c r="V15" i="13"/>
  <c r="V15" i="16" s="1"/>
  <c r="V67" i="56"/>
  <c r="V67" i="59"/>
  <c r="V66" i="55"/>
  <c r="V18" i="23"/>
  <c r="V18" i="26" s="1"/>
  <c r="P3" i="14"/>
  <c r="V21" i="13"/>
  <c r="V21" i="16" s="1"/>
  <c r="V21" i="10"/>
  <c r="V66" i="54"/>
  <c r="V67" i="58"/>
  <c r="V262" i="64"/>
  <c r="V261" i="64" s="1"/>
  <c r="V7" i="51"/>
  <c r="V28" i="51"/>
  <c r="V236" i="65"/>
  <c r="V235" i="65" s="1"/>
  <c r="V70" i="65"/>
  <c r="V36" i="42"/>
  <c r="V291" i="68"/>
  <c r="V290" i="68" s="1"/>
  <c r="V85" i="51"/>
  <c r="V153" i="6"/>
  <c r="V129" i="6"/>
  <c r="V198" i="70"/>
  <c r="V197" i="70" s="1"/>
  <c r="V128" i="49"/>
  <c r="V129" i="52"/>
  <c r="V313" i="67"/>
  <c r="V332" i="67" s="1"/>
  <c r="V333" i="67"/>
  <c r="V255" i="67"/>
  <c r="V254" i="67" s="1"/>
  <c r="V66" i="52"/>
  <c r="V15" i="12"/>
  <c r="V15" i="15" s="1"/>
  <c r="V16" i="15"/>
  <c r="V198" i="65"/>
  <c r="V197" i="65" s="1"/>
  <c r="V28" i="49"/>
  <c r="V29" i="52"/>
  <c r="V282" i="71"/>
  <c r="V70" i="70"/>
  <c r="V136" i="42"/>
  <c r="V323" i="72"/>
  <c r="V169" i="56"/>
  <c r="V145" i="70"/>
  <c r="V133" i="46"/>
  <c r="V236" i="70"/>
  <c r="V235" i="70" s="1"/>
  <c r="V128" i="51"/>
  <c r="R28" i="13"/>
  <c r="R28" i="16" s="1"/>
  <c r="R28" i="10"/>
  <c r="V236" i="66"/>
  <c r="V235" i="66" s="1"/>
  <c r="V47" i="51"/>
  <c r="V294" i="70"/>
  <c r="V326" i="64"/>
  <c r="V364" i="68"/>
  <c r="V18" i="24"/>
  <c r="V18" i="27" s="1"/>
  <c r="V18" i="21"/>
  <c r="V164" i="51"/>
  <c r="V227" i="72"/>
  <c r="V226" i="72" s="1"/>
  <c r="V191" i="71"/>
  <c r="V190" i="71" s="1"/>
  <c r="V146" i="49"/>
  <c r="V147" i="52"/>
  <c r="R186" i="68"/>
  <c r="R101" i="46"/>
  <c r="V191" i="72"/>
  <c r="V190" i="72" s="1"/>
  <c r="V164" i="49"/>
  <c r="V165" i="52"/>
  <c r="V8" i="23"/>
  <c r="V8" i="26" s="1"/>
  <c r="V227" i="71"/>
  <c r="V226" i="71" s="1"/>
  <c r="V146" i="51"/>
  <c r="V85" i="49"/>
  <c r="V86" i="52"/>
  <c r="V243" i="68"/>
  <c r="V242" i="68" s="1"/>
  <c r="V173" i="68"/>
  <c r="V88" i="46"/>
  <c r="V220" i="64"/>
  <c r="V219" i="64" s="1"/>
  <c r="V7" i="49"/>
  <c r="V8" i="52"/>
  <c r="V156" i="56"/>
  <c r="V47" i="49"/>
  <c r="V198" i="66"/>
  <c r="V197" i="66" s="1"/>
  <c r="V48" i="52"/>
  <c r="E84" i="70"/>
  <c r="D88" i="66"/>
  <c r="B85" i="65"/>
  <c r="T94" i="68"/>
  <c r="B89" i="65"/>
  <c r="T79" i="65"/>
  <c r="T79" i="71"/>
  <c r="C88" i="67"/>
  <c r="C89" i="70"/>
  <c r="K82" i="67"/>
  <c r="C89" i="66"/>
  <c r="C89" i="65"/>
  <c r="G88" i="69"/>
  <c r="C89" i="67"/>
  <c r="E84" i="67"/>
  <c r="M81" i="71"/>
  <c r="H88" i="69"/>
  <c r="L97" i="68"/>
  <c r="N85" i="69"/>
  <c r="J88" i="69"/>
  <c r="M82" i="66"/>
  <c r="L81" i="71"/>
  <c r="G85" i="66"/>
  <c r="Q82" i="65"/>
  <c r="P82" i="65"/>
  <c r="B89" i="70"/>
  <c r="V79" i="69"/>
  <c r="H85" i="67"/>
  <c r="G85" i="67"/>
  <c r="H82" i="69"/>
  <c r="K81" i="72"/>
  <c r="H84" i="66"/>
  <c r="O85" i="69"/>
  <c r="B84" i="70"/>
  <c r="C99" i="68"/>
  <c r="I85" i="67"/>
  <c r="H89" i="69"/>
  <c r="D84" i="70"/>
  <c r="I84" i="69"/>
  <c r="G100" i="68"/>
  <c r="J84" i="69"/>
  <c r="F88" i="69"/>
  <c r="S79" i="70"/>
  <c r="R79" i="66"/>
  <c r="I81" i="72"/>
  <c r="C84" i="70"/>
  <c r="B85" i="70"/>
  <c r="I82" i="70"/>
  <c r="U79" i="67"/>
  <c r="V335" i="66" l="1"/>
  <c r="Q152" i="69"/>
  <c r="Q121" i="46"/>
  <c r="P344" i="66"/>
  <c r="P59" i="56"/>
  <c r="V50" i="56"/>
  <c r="V321" i="72"/>
  <c r="V167" i="56"/>
  <c r="V322" i="72"/>
  <c r="V168" i="56"/>
  <c r="V20" i="25"/>
  <c r="V20" i="28" s="1"/>
  <c r="V8" i="56"/>
  <c r="V8" i="58"/>
  <c r="V7" i="54"/>
  <c r="V388" i="68"/>
  <c r="V412" i="68" s="1"/>
  <c r="V413" i="68"/>
  <c r="V324" i="71"/>
  <c r="V152" i="56"/>
  <c r="V255" i="66"/>
  <c r="V254" i="66" s="1"/>
  <c r="V47" i="52"/>
  <c r="V22" i="10"/>
  <c r="V22" i="13"/>
  <c r="V22" i="16" s="1"/>
  <c r="V164" i="52"/>
  <c r="V245" i="72"/>
  <c r="V244" i="72" s="1"/>
  <c r="V245" i="71"/>
  <c r="V244" i="71" s="1"/>
  <c r="V146" i="52"/>
  <c r="V28" i="54"/>
  <c r="V29" i="58"/>
  <c r="S31" i="23"/>
  <c r="S31" i="26" s="1"/>
  <c r="V15" i="20"/>
  <c r="V16" i="24"/>
  <c r="Q152" i="70"/>
  <c r="Q140" i="46"/>
  <c r="V165" i="59"/>
  <c r="V165" i="56"/>
  <c r="V164" i="55"/>
  <c r="V321" i="71"/>
  <c r="V149" i="56"/>
  <c r="V323" i="71"/>
  <c r="V151" i="56"/>
  <c r="V336" i="66"/>
  <c r="V51" i="56"/>
  <c r="R31" i="13"/>
  <c r="R31" i="16" s="1"/>
  <c r="R31" i="10"/>
  <c r="V300" i="72"/>
  <c r="V318" i="72" s="1"/>
  <c r="V319" i="72"/>
  <c r="V20" i="24"/>
  <c r="V20" i="27" s="1"/>
  <c r="V20" i="21"/>
  <c r="V146" i="54"/>
  <c r="V147" i="58"/>
  <c r="V255" i="65"/>
  <c r="V254" i="65" s="1"/>
  <c r="V28" i="52"/>
  <c r="V128" i="52"/>
  <c r="V255" i="70"/>
  <c r="V254" i="70" s="1"/>
  <c r="V48" i="56"/>
  <c r="V47" i="55"/>
  <c r="V48" i="59"/>
  <c r="V48" i="58"/>
  <c r="V47" i="54"/>
  <c r="I88" i="69"/>
  <c r="V322" i="71"/>
  <c r="V150" i="56"/>
  <c r="V67" i="65"/>
  <c r="V31" i="42"/>
  <c r="V324" i="72"/>
  <c r="V170" i="56"/>
  <c r="V283" i="64"/>
  <c r="V282" i="64" s="1"/>
  <c r="V7" i="52"/>
  <c r="V85" i="52"/>
  <c r="V315" i="68"/>
  <c r="V314" i="68" s="1"/>
  <c r="V147" i="56"/>
  <c r="V146" i="55"/>
  <c r="V147" i="59"/>
  <c r="V313" i="66"/>
  <c r="V332" i="66" s="1"/>
  <c r="V333" i="66"/>
  <c r="V144" i="70"/>
  <c r="V132" i="46"/>
  <c r="V85" i="54"/>
  <c r="V86" i="58"/>
  <c r="V29" i="56"/>
  <c r="V28" i="55"/>
  <c r="V29" i="59"/>
  <c r="V319" i="71"/>
  <c r="V300" i="71"/>
  <c r="V318" i="71" s="1"/>
  <c r="P3" i="17"/>
  <c r="V66" i="56"/>
  <c r="V67" i="70"/>
  <c r="V131" i="42"/>
  <c r="V417" i="68"/>
  <c r="V90" i="56"/>
  <c r="V33" i="46"/>
  <c r="V145" i="65"/>
  <c r="R382" i="64"/>
  <c r="R21" i="56"/>
  <c r="V69" i="70"/>
  <c r="V135" i="42"/>
  <c r="V129" i="56"/>
  <c r="V128" i="55"/>
  <c r="V129" i="59"/>
  <c r="V313" i="65"/>
  <c r="V332" i="65" s="1"/>
  <c r="V333" i="65"/>
  <c r="V18" i="25"/>
  <c r="V18" i="28" s="1"/>
  <c r="V160" i="6"/>
  <c r="V120" i="6"/>
  <c r="V136" i="6"/>
  <c r="V7" i="55"/>
  <c r="V8" i="59"/>
  <c r="V390" i="67"/>
  <c r="V389" i="67" s="1"/>
  <c r="V66" i="59"/>
  <c r="V67" i="62"/>
  <c r="V8" i="25"/>
  <c r="V8" i="28" s="1"/>
  <c r="V4" i="22"/>
  <c r="V165" i="58"/>
  <c r="V164" i="54"/>
  <c r="V70" i="72"/>
  <c r="V172" i="42"/>
  <c r="V68" i="71"/>
  <c r="V150" i="42"/>
  <c r="V333" i="70"/>
  <c r="V313" i="70"/>
  <c r="V332" i="70" s="1"/>
  <c r="V128" i="54"/>
  <c r="V129" i="58"/>
  <c r="V369" i="64"/>
  <c r="V347" i="64"/>
  <c r="V368" i="64" s="1"/>
  <c r="V67" i="61"/>
  <c r="V66" i="58"/>
  <c r="V371" i="67"/>
  <c r="V370" i="67" s="1"/>
  <c r="V86" i="56"/>
  <c r="V85" i="55"/>
  <c r="V86" i="59"/>
  <c r="E99" i="68"/>
  <c r="U79" i="65"/>
  <c r="U79" i="71"/>
  <c r="D89" i="70"/>
  <c r="N81" i="71"/>
  <c r="L84" i="69"/>
  <c r="K85" i="67"/>
  <c r="J84" i="66"/>
  <c r="E89" i="66"/>
  <c r="T79" i="70"/>
  <c r="F84" i="70"/>
  <c r="N82" i="66"/>
  <c r="L88" i="69"/>
  <c r="K84" i="69"/>
  <c r="I100" i="68"/>
  <c r="S79" i="66"/>
  <c r="C84" i="65"/>
  <c r="E89" i="70"/>
  <c r="P85" i="69"/>
  <c r="E89" i="67"/>
  <c r="D89" i="67"/>
  <c r="C85" i="65"/>
  <c r="H100" i="68"/>
  <c r="J85" i="67"/>
  <c r="L82" i="67"/>
  <c r="R82" i="65"/>
  <c r="E88" i="67"/>
  <c r="B84" i="65"/>
  <c r="F84" i="67"/>
  <c r="J82" i="70"/>
  <c r="D99" i="68"/>
  <c r="M97" i="68"/>
  <c r="K88" i="69"/>
  <c r="J82" i="69"/>
  <c r="V21" i="23"/>
  <c r="V21" i="26" s="1"/>
  <c r="D88" i="67"/>
  <c r="H85" i="66"/>
  <c r="C85" i="70"/>
  <c r="D89" i="65"/>
  <c r="D89" i="66"/>
  <c r="U94" i="68"/>
  <c r="S101" i="56" l="1"/>
  <c r="V7" i="56"/>
  <c r="V334" i="66"/>
  <c r="S428" i="68"/>
  <c r="V85" i="56"/>
  <c r="V146" i="56"/>
  <c r="V14" i="56"/>
  <c r="V375" i="64"/>
  <c r="K291" i="69"/>
  <c r="K106" i="54"/>
  <c r="S310" i="69"/>
  <c r="K25" i="59"/>
  <c r="K24" i="59" s="1"/>
  <c r="K25" i="62"/>
  <c r="K24" i="62" s="1"/>
  <c r="K443" i="65"/>
  <c r="K442" i="65" s="1"/>
  <c r="K386" i="65"/>
  <c r="K385" i="65" s="1"/>
  <c r="S291" i="69"/>
  <c r="S106" i="54"/>
  <c r="P310" i="69"/>
  <c r="V291" i="69"/>
  <c r="V106" i="54"/>
  <c r="Q310" i="69"/>
  <c r="I386" i="69"/>
  <c r="I106" i="59"/>
  <c r="I443" i="69"/>
  <c r="I106" i="62"/>
  <c r="U106" i="59"/>
  <c r="U106" i="62"/>
  <c r="U443" i="69"/>
  <c r="U386" i="69"/>
  <c r="E106" i="55"/>
  <c r="M106" i="55"/>
  <c r="R310" i="69"/>
  <c r="M4" i="55"/>
  <c r="K443" i="69"/>
  <c r="K386" i="69"/>
  <c r="K106" i="59"/>
  <c r="K106" i="62"/>
  <c r="L386" i="65"/>
  <c r="L385" i="65" s="1"/>
  <c r="L25" i="59"/>
  <c r="L24" i="59" s="1"/>
  <c r="L443" i="65"/>
  <c r="L442" i="65" s="1"/>
  <c r="L25" i="62"/>
  <c r="L24" i="62" s="1"/>
  <c r="N310" i="69"/>
  <c r="S106" i="62"/>
  <c r="S386" i="69"/>
  <c r="S106" i="59"/>
  <c r="S443" i="69"/>
  <c r="H386" i="69"/>
  <c r="H106" i="59"/>
  <c r="H443" i="69"/>
  <c r="H106" i="62"/>
  <c r="I386" i="65"/>
  <c r="I385" i="65" s="1"/>
  <c r="I25" i="59"/>
  <c r="I24" i="59" s="1"/>
  <c r="I443" i="65"/>
  <c r="I442" i="65" s="1"/>
  <c r="I25" i="62"/>
  <c r="I24" i="62" s="1"/>
  <c r="V106" i="55"/>
  <c r="H291" i="69"/>
  <c r="H106" i="54"/>
  <c r="P386" i="69"/>
  <c r="P106" i="59"/>
  <c r="P106" i="62"/>
  <c r="P443" i="69"/>
  <c r="Q386" i="69"/>
  <c r="Q106" i="59"/>
  <c r="Q443" i="69"/>
  <c r="Q106" i="62"/>
  <c r="G291" i="69"/>
  <c r="G106" i="54"/>
  <c r="E310" i="69"/>
  <c r="M310" i="69"/>
  <c r="K25" i="54"/>
  <c r="K24" i="54" s="1"/>
  <c r="K291" i="65"/>
  <c r="K290" i="65" s="1"/>
  <c r="R386" i="69"/>
  <c r="R106" i="59"/>
  <c r="R443" i="69"/>
  <c r="R106" i="62"/>
  <c r="M344" i="64"/>
  <c r="N106" i="62"/>
  <c r="N386" i="69"/>
  <c r="N106" i="59"/>
  <c r="N443" i="69"/>
  <c r="S106" i="55"/>
  <c r="S106" i="56" s="1"/>
  <c r="H106" i="55"/>
  <c r="H108" i="56"/>
  <c r="I25" i="55"/>
  <c r="T310" i="69"/>
  <c r="V310" i="69"/>
  <c r="P106" i="55"/>
  <c r="N291" i="69"/>
  <c r="N106" i="54"/>
  <c r="E386" i="69"/>
  <c r="E106" i="59"/>
  <c r="E443" i="69"/>
  <c r="E106" i="62"/>
  <c r="G310" i="69"/>
  <c r="M106" i="62"/>
  <c r="M443" i="69"/>
  <c r="M386" i="69"/>
  <c r="M106" i="59"/>
  <c r="F106" i="55"/>
  <c r="E291" i="69"/>
  <c r="E106" i="54"/>
  <c r="U291" i="69"/>
  <c r="U106" i="54"/>
  <c r="G323" i="64"/>
  <c r="G4" i="54"/>
  <c r="N106" i="55"/>
  <c r="H310" i="69"/>
  <c r="K4" i="55"/>
  <c r="I310" i="65"/>
  <c r="T106" i="59"/>
  <c r="T443" i="69"/>
  <c r="T106" i="62"/>
  <c r="T386" i="69"/>
  <c r="N44" i="55"/>
  <c r="G4" i="55"/>
  <c r="V386" i="69"/>
  <c r="V106" i="59"/>
  <c r="V443" i="69"/>
  <c r="V106" i="62"/>
  <c r="E323" i="64"/>
  <c r="E4" i="54"/>
  <c r="R291" i="69"/>
  <c r="R106" i="54"/>
  <c r="G386" i="69"/>
  <c r="G106" i="59"/>
  <c r="G106" i="62"/>
  <c r="G443" i="69"/>
  <c r="F310" i="69"/>
  <c r="F291" i="69"/>
  <c r="F106" i="54"/>
  <c r="L291" i="69"/>
  <c r="L106" i="54"/>
  <c r="T291" i="69"/>
  <c r="T106" i="54"/>
  <c r="K344" i="64"/>
  <c r="L291" i="65"/>
  <c r="L290" i="65" s="1"/>
  <c r="L25" i="54"/>
  <c r="L24" i="54" s="1"/>
  <c r="T106" i="55"/>
  <c r="N310" i="66"/>
  <c r="G344" i="64"/>
  <c r="I291" i="65"/>
  <c r="I290" i="65" s="1"/>
  <c r="I25" i="54"/>
  <c r="I24" i="54" s="1"/>
  <c r="G106" i="55"/>
  <c r="I291" i="69"/>
  <c r="I106" i="54"/>
  <c r="F106" i="62"/>
  <c r="F386" i="69"/>
  <c r="F106" i="59"/>
  <c r="F443" i="69"/>
  <c r="K323" i="64"/>
  <c r="K4" i="54"/>
  <c r="L106" i="55"/>
  <c r="J310" i="69"/>
  <c r="K4" i="62"/>
  <c r="K428" i="64"/>
  <c r="K4" i="59"/>
  <c r="K491" i="64"/>
  <c r="E4" i="55"/>
  <c r="N386" i="66"/>
  <c r="N44" i="59"/>
  <c r="N443" i="66"/>
  <c r="N44" i="62"/>
  <c r="G491" i="64"/>
  <c r="G4" i="62"/>
  <c r="G428" i="64"/>
  <c r="G4" i="59"/>
  <c r="P291" i="69"/>
  <c r="P106" i="54"/>
  <c r="L310" i="69"/>
  <c r="G310" i="70"/>
  <c r="J291" i="69"/>
  <c r="J106" i="54"/>
  <c r="J386" i="69"/>
  <c r="J106" i="59"/>
  <c r="J443" i="69"/>
  <c r="J106" i="62"/>
  <c r="E367" i="64"/>
  <c r="E344" i="64"/>
  <c r="M323" i="64"/>
  <c r="M322" i="64" s="1"/>
  <c r="M4" i="54"/>
  <c r="M3" i="54" s="1"/>
  <c r="K25" i="55"/>
  <c r="Q291" i="69"/>
  <c r="Q106" i="54"/>
  <c r="G291" i="70"/>
  <c r="G125" i="54"/>
  <c r="N291" i="66"/>
  <c r="N44" i="54"/>
  <c r="I106" i="55"/>
  <c r="U106" i="55"/>
  <c r="L386" i="69"/>
  <c r="L106" i="59"/>
  <c r="L443" i="69"/>
  <c r="L106" i="62"/>
  <c r="K106" i="55"/>
  <c r="K106" i="56" s="1"/>
  <c r="K108" i="56"/>
  <c r="G125" i="62"/>
  <c r="G386" i="70"/>
  <c r="G125" i="59"/>
  <c r="G443" i="70"/>
  <c r="J106" i="55"/>
  <c r="L25" i="55"/>
  <c r="M291" i="69"/>
  <c r="M106" i="54"/>
  <c r="E4" i="59"/>
  <c r="E4" i="62"/>
  <c r="E491" i="64"/>
  <c r="E428" i="64"/>
  <c r="K310" i="65"/>
  <c r="Q106" i="55"/>
  <c r="I310" i="69"/>
  <c r="U310" i="69"/>
  <c r="R106" i="55"/>
  <c r="M428" i="64"/>
  <c r="M427" i="64" s="1"/>
  <c r="M4" i="59"/>
  <c r="M3" i="59" s="1"/>
  <c r="M4" i="62"/>
  <c r="M3" i="62" s="1"/>
  <c r="M491" i="64"/>
  <c r="M490" i="64" s="1"/>
  <c r="K310" i="69"/>
  <c r="G125" i="55"/>
  <c r="L310" i="65"/>
  <c r="V28" i="56"/>
  <c r="P29" i="21"/>
  <c r="P29" i="23"/>
  <c r="P29" i="26" s="1"/>
  <c r="V49" i="56"/>
  <c r="V143" i="65"/>
  <c r="V31" i="46"/>
  <c r="V144" i="65"/>
  <c r="V32" i="46"/>
  <c r="S28" i="23"/>
  <c r="S28" i="26" s="1"/>
  <c r="V355" i="72"/>
  <c r="V354" i="72" s="1"/>
  <c r="V165" i="61"/>
  <c r="V164" i="58"/>
  <c r="V69" i="65"/>
  <c r="V35" i="42"/>
  <c r="Q148" i="72"/>
  <c r="Q176" i="46"/>
  <c r="Q148" i="71"/>
  <c r="Q158" i="46"/>
  <c r="V373" i="71"/>
  <c r="V372" i="71" s="1"/>
  <c r="V147" i="62"/>
  <c r="V146" i="59"/>
  <c r="V164" i="56"/>
  <c r="V68" i="72"/>
  <c r="V168" i="42"/>
  <c r="V15" i="19"/>
  <c r="V15" i="21" s="1"/>
  <c r="V16" i="23"/>
  <c r="V15" i="24"/>
  <c r="V15" i="27" s="1"/>
  <c r="V16" i="27"/>
  <c r="V337" i="67"/>
  <c r="V71" i="56"/>
  <c r="Q187" i="68"/>
  <c r="Q102" i="46"/>
  <c r="V129" i="61"/>
  <c r="V128" i="58"/>
  <c r="V371" i="70"/>
  <c r="V370" i="70" s="1"/>
  <c r="V4" i="25"/>
  <c r="V4" i="28" s="1"/>
  <c r="V48" i="62"/>
  <c r="V390" i="66"/>
  <c r="V389" i="66" s="1"/>
  <c r="V47" i="59"/>
  <c r="V373" i="72"/>
  <c r="V372" i="72" s="1"/>
  <c r="V165" i="62"/>
  <c r="V164" i="59"/>
  <c r="V16" i="21"/>
  <c r="V416" i="68"/>
  <c r="V89" i="56"/>
  <c r="V28" i="59"/>
  <c r="V29" i="62"/>
  <c r="V390" i="65"/>
  <c r="V389" i="65" s="1"/>
  <c r="S28" i="24"/>
  <c r="S28" i="27" s="1"/>
  <c r="S28" i="21"/>
  <c r="V47" i="56"/>
  <c r="V371" i="65"/>
  <c r="V370" i="65" s="1"/>
  <c r="V28" i="58"/>
  <c r="V29" i="61"/>
  <c r="V21" i="24"/>
  <c r="V21" i="27" s="1"/>
  <c r="V21" i="21"/>
  <c r="V67" i="72"/>
  <c r="V167" i="42"/>
  <c r="Q152" i="65"/>
  <c r="Q40" i="46"/>
  <c r="Q152" i="66"/>
  <c r="Q59" i="46"/>
  <c r="V428" i="67"/>
  <c r="V427" i="67" s="1"/>
  <c r="V66" i="61"/>
  <c r="S20" i="56"/>
  <c r="S31" i="24"/>
  <c r="S31" i="27" s="1"/>
  <c r="S31" i="21"/>
  <c r="V69" i="56"/>
  <c r="S31" i="25"/>
  <c r="S31" i="28" s="1"/>
  <c r="Q170" i="64"/>
  <c r="Q21" i="46"/>
  <c r="V70" i="71"/>
  <c r="V154" i="42"/>
  <c r="V77" i="64"/>
  <c r="V12" i="42"/>
  <c r="V8" i="62"/>
  <c r="V432" i="64"/>
  <c r="V431" i="64" s="1"/>
  <c r="V7" i="59"/>
  <c r="V390" i="70"/>
  <c r="V389" i="70" s="1"/>
  <c r="V128" i="59"/>
  <c r="V129" i="62"/>
  <c r="S381" i="64"/>
  <c r="V335" i="67"/>
  <c r="V22" i="23"/>
  <c r="V22" i="26" s="1"/>
  <c r="R31" i="23"/>
  <c r="R31" i="26" s="1"/>
  <c r="V67" i="71"/>
  <c r="V149" i="42"/>
  <c r="V143" i="70"/>
  <c r="V131" i="46"/>
  <c r="V85" i="59"/>
  <c r="V485" i="68"/>
  <c r="V484" i="68" s="1"/>
  <c r="V86" i="62"/>
  <c r="V66" i="62"/>
  <c r="V447" i="67"/>
  <c r="V446" i="67" s="1"/>
  <c r="V128" i="56"/>
  <c r="V86" i="61"/>
  <c r="V461" i="68"/>
  <c r="V460" i="68" s="1"/>
  <c r="V85" i="58"/>
  <c r="V371" i="66"/>
  <c r="V370" i="66" s="1"/>
  <c r="V47" i="58"/>
  <c r="V48" i="61"/>
  <c r="V355" i="71"/>
  <c r="V354" i="71" s="1"/>
  <c r="V146" i="58"/>
  <c r="V147" i="61"/>
  <c r="V411" i="64"/>
  <c r="V410" i="64" s="1"/>
  <c r="V7" i="58"/>
  <c r="V8" i="61"/>
  <c r="C84" i="71"/>
  <c r="J85" i="66"/>
  <c r="G89" i="70"/>
  <c r="N97" i="68"/>
  <c r="V17" i="18"/>
  <c r="V79" i="65"/>
  <c r="E85" i="65"/>
  <c r="F89" i="67"/>
  <c r="C88" i="70"/>
  <c r="M85" i="67"/>
  <c r="K82" i="69"/>
  <c r="K84" i="66"/>
  <c r="K82" i="70"/>
  <c r="Q85" i="69"/>
  <c r="M81" i="72"/>
  <c r="K85" i="66"/>
  <c r="E89" i="65"/>
  <c r="V94" i="68"/>
  <c r="L81" i="72"/>
  <c r="D83" i="72"/>
  <c r="V79" i="67"/>
  <c r="B88" i="70"/>
  <c r="I85" i="66"/>
  <c r="M82" i="67"/>
  <c r="O82" i="66"/>
  <c r="U79" i="70"/>
  <c r="G84" i="70"/>
  <c r="G99" i="68"/>
  <c r="B84" i="71"/>
  <c r="F88" i="67"/>
  <c r="S82" i="65"/>
  <c r="E88" i="66"/>
  <c r="C83" i="72"/>
  <c r="M84" i="69"/>
  <c r="F89" i="66"/>
  <c r="H89" i="70"/>
  <c r="V79" i="71"/>
  <c r="G84" i="67"/>
  <c r="D85" i="65"/>
  <c r="F89" i="70"/>
  <c r="J100" i="68"/>
  <c r="T79" i="66"/>
  <c r="B83" i="72"/>
  <c r="I84" i="66"/>
  <c r="B88" i="72"/>
  <c r="F88" i="66"/>
  <c r="B87" i="72"/>
  <c r="D85" i="70"/>
  <c r="B88" i="71"/>
  <c r="M88" i="69"/>
  <c r="O81" i="71"/>
  <c r="F99" i="68"/>
  <c r="D84" i="65"/>
  <c r="L85" i="67"/>
  <c r="E83" i="72"/>
  <c r="H106" i="56" l="1"/>
  <c r="E365" i="64"/>
  <c r="K27" i="56"/>
  <c r="E6" i="56"/>
  <c r="G108" i="56"/>
  <c r="V108" i="56"/>
  <c r="V106" i="56"/>
  <c r="U108" i="56"/>
  <c r="L331" i="69"/>
  <c r="I106" i="56"/>
  <c r="L329" i="69"/>
  <c r="I108" i="56"/>
  <c r="G4" i="56"/>
  <c r="U106" i="56"/>
  <c r="V331" i="69"/>
  <c r="L27" i="56"/>
  <c r="E4" i="56"/>
  <c r="G106" i="56"/>
  <c r="F331" i="69"/>
  <c r="G6" i="56"/>
  <c r="N106" i="56"/>
  <c r="N108" i="56"/>
  <c r="K331" i="69"/>
  <c r="K329" i="69"/>
  <c r="L331" i="65"/>
  <c r="V329" i="69"/>
  <c r="S108" i="56"/>
  <c r="L106" i="56"/>
  <c r="G331" i="69"/>
  <c r="L108" i="56"/>
  <c r="G329" i="69"/>
  <c r="H331" i="69"/>
  <c r="H329" i="69"/>
  <c r="G365" i="64"/>
  <c r="G367" i="64"/>
  <c r="J106" i="56"/>
  <c r="G127" i="56"/>
  <c r="G125" i="56"/>
  <c r="K331" i="65"/>
  <c r="V421" i="68"/>
  <c r="V95" i="56"/>
  <c r="F329" i="69"/>
  <c r="V94" i="56"/>
  <c r="I331" i="69"/>
  <c r="J108" i="56"/>
  <c r="T108" i="56"/>
  <c r="I329" i="69"/>
  <c r="T106" i="56"/>
  <c r="R106" i="56"/>
  <c r="Q108" i="56"/>
  <c r="V372" i="64"/>
  <c r="R108" i="56"/>
  <c r="Q106" i="56"/>
  <c r="U329" i="69"/>
  <c r="U331" i="69"/>
  <c r="N348" i="66"/>
  <c r="N44" i="57"/>
  <c r="K386" i="64"/>
  <c r="K4" i="57"/>
  <c r="K116" i="46"/>
  <c r="K147" i="69"/>
  <c r="T348" i="69"/>
  <c r="T106" i="57"/>
  <c r="I147" i="69"/>
  <c r="I116" i="46"/>
  <c r="J329" i="69"/>
  <c r="S147" i="69"/>
  <c r="S116" i="46"/>
  <c r="K365" i="64"/>
  <c r="U348" i="69"/>
  <c r="U106" i="57"/>
  <c r="N46" i="56"/>
  <c r="U106" i="58"/>
  <c r="U106" i="61"/>
  <c r="U424" i="69"/>
  <c r="U367" i="69"/>
  <c r="P106" i="56"/>
  <c r="M367" i="64"/>
  <c r="H367" i="69"/>
  <c r="H106" i="58"/>
  <c r="H106" i="61"/>
  <c r="H424" i="69"/>
  <c r="H149" i="69"/>
  <c r="H118" i="46"/>
  <c r="S331" i="69"/>
  <c r="N118" i="46"/>
  <c r="N149" i="69"/>
  <c r="M106" i="57"/>
  <c r="M348" i="69"/>
  <c r="L309" i="65"/>
  <c r="L328" i="65" s="1"/>
  <c r="L329" i="65"/>
  <c r="N147" i="69"/>
  <c r="N116" i="46"/>
  <c r="M367" i="69"/>
  <c r="M106" i="58"/>
  <c r="M424" i="69"/>
  <c r="M106" i="61"/>
  <c r="G147" i="69"/>
  <c r="G116" i="46"/>
  <c r="G331" i="70"/>
  <c r="O147" i="69"/>
  <c r="O116" i="46"/>
  <c r="F147" i="69"/>
  <c r="F116" i="46"/>
  <c r="J331" i="69"/>
  <c r="N331" i="66"/>
  <c r="K367" i="64"/>
  <c r="T424" i="69"/>
  <c r="T106" i="61"/>
  <c r="T367" i="69"/>
  <c r="T106" i="58"/>
  <c r="G386" i="64"/>
  <c r="G4" i="57"/>
  <c r="N44" i="56"/>
  <c r="M153" i="69"/>
  <c r="M122" i="46"/>
  <c r="V348" i="69"/>
  <c r="V106" i="57"/>
  <c r="P108" i="56"/>
  <c r="V147" i="69"/>
  <c r="V116" i="46"/>
  <c r="M6" i="56"/>
  <c r="G153" i="69"/>
  <c r="G122" i="46"/>
  <c r="S329" i="69"/>
  <c r="E147" i="69"/>
  <c r="E116" i="46"/>
  <c r="G329" i="70"/>
  <c r="N153" i="69"/>
  <c r="N122" i="46"/>
  <c r="K470" i="64"/>
  <c r="K4" i="61"/>
  <c r="K407" i="64"/>
  <c r="K4" i="58"/>
  <c r="N329" i="66"/>
  <c r="L367" i="65"/>
  <c r="L366" i="65" s="1"/>
  <c r="L25" i="58"/>
  <c r="L24" i="58" s="1"/>
  <c r="L25" i="61"/>
  <c r="L24" i="61" s="1"/>
  <c r="L424" i="65"/>
  <c r="L423" i="65" s="1"/>
  <c r="L147" i="69"/>
  <c r="L116" i="46"/>
  <c r="M147" i="69"/>
  <c r="M116" i="46"/>
  <c r="J149" i="69"/>
  <c r="J118" i="46"/>
  <c r="J153" i="69"/>
  <c r="J122" i="46"/>
  <c r="M4" i="56"/>
  <c r="M3" i="55"/>
  <c r="M3" i="56" s="1"/>
  <c r="R329" i="69"/>
  <c r="M108" i="56"/>
  <c r="F153" i="69"/>
  <c r="F122" i="46"/>
  <c r="Q348" i="69"/>
  <c r="Q106" i="57"/>
  <c r="L25" i="56"/>
  <c r="L24" i="55"/>
  <c r="L24" i="56" s="1"/>
  <c r="I348" i="65"/>
  <c r="I347" i="65" s="1"/>
  <c r="I25" i="57"/>
  <c r="I24" i="57" s="1"/>
  <c r="Q367" i="69"/>
  <c r="Q106" i="58"/>
  <c r="Q424" i="69"/>
  <c r="Q106" i="61"/>
  <c r="E153" i="69"/>
  <c r="E122" i="46"/>
  <c r="Q116" i="46"/>
  <c r="Q147" i="69"/>
  <c r="I424" i="69"/>
  <c r="I106" i="61"/>
  <c r="I367" i="69"/>
  <c r="I106" i="58"/>
  <c r="N106" i="57"/>
  <c r="N348" i="69"/>
  <c r="K348" i="65"/>
  <c r="K347" i="65" s="1"/>
  <c r="K25" i="57"/>
  <c r="K24" i="57" s="1"/>
  <c r="N367" i="69"/>
  <c r="N106" i="58"/>
  <c r="N424" i="69"/>
  <c r="N106" i="61"/>
  <c r="K348" i="69"/>
  <c r="K106" i="57"/>
  <c r="R331" i="69"/>
  <c r="M106" i="56"/>
  <c r="S367" i="69"/>
  <c r="S106" i="58"/>
  <c r="S424" i="69"/>
  <c r="S106" i="61"/>
  <c r="G149" i="69"/>
  <c r="G118" i="46"/>
  <c r="G125" i="57"/>
  <c r="G348" i="70"/>
  <c r="K309" i="65"/>
  <c r="K328" i="65" s="1"/>
  <c r="K329" i="65"/>
  <c r="N367" i="66"/>
  <c r="N44" i="58"/>
  <c r="N424" i="66"/>
  <c r="N44" i="61"/>
  <c r="L348" i="65"/>
  <c r="L347" i="65" s="1"/>
  <c r="L25" i="57"/>
  <c r="L24" i="57" s="1"/>
  <c r="T118" i="46"/>
  <c r="T149" i="69"/>
  <c r="R367" i="69"/>
  <c r="R106" i="58"/>
  <c r="R106" i="61"/>
  <c r="R424" i="69"/>
  <c r="I331" i="65"/>
  <c r="K4" i="56"/>
  <c r="G348" i="69"/>
  <c r="G106" i="57"/>
  <c r="T329" i="69"/>
  <c r="I27" i="56"/>
  <c r="V424" i="69"/>
  <c r="V106" i="61"/>
  <c r="V367" i="69"/>
  <c r="V106" i="58"/>
  <c r="L153" i="69"/>
  <c r="L122" i="46"/>
  <c r="J348" i="69"/>
  <c r="J106" i="57"/>
  <c r="P348" i="69"/>
  <c r="P106" i="57"/>
  <c r="P106" i="58"/>
  <c r="P106" i="61"/>
  <c r="P424" i="69"/>
  <c r="P367" i="69"/>
  <c r="J147" i="69"/>
  <c r="J116" i="46"/>
  <c r="I367" i="65"/>
  <c r="I366" i="65" s="1"/>
  <c r="I25" i="58"/>
  <c r="I24" i="58" s="1"/>
  <c r="I25" i="61"/>
  <c r="I24" i="61" s="1"/>
  <c r="I424" i="65"/>
  <c r="I423" i="65" s="1"/>
  <c r="H147" i="69"/>
  <c r="H116" i="46"/>
  <c r="F106" i="58"/>
  <c r="F424" i="69"/>
  <c r="F106" i="61"/>
  <c r="F367" i="69"/>
  <c r="E470" i="64"/>
  <c r="E407" i="64"/>
  <c r="E4" i="58"/>
  <c r="E4" i="61"/>
  <c r="I329" i="65"/>
  <c r="I309" i="65"/>
  <c r="I328" i="65" s="1"/>
  <c r="K6" i="56"/>
  <c r="T331" i="69"/>
  <c r="I25" i="56"/>
  <c r="I24" i="55"/>
  <c r="I24" i="56" s="1"/>
  <c r="H153" i="69"/>
  <c r="H122" i="46"/>
  <c r="I153" i="69"/>
  <c r="I122" i="46"/>
  <c r="K424" i="65"/>
  <c r="K423" i="65" s="1"/>
  <c r="K25" i="61"/>
  <c r="K24" i="61" s="1"/>
  <c r="K367" i="65"/>
  <c r="K366" i="65" s="1"/>
  <c r="K25" i="58"/>
  <c r="K24" i="58" s="1"/>
  <c r="Q122" i="46"/>
  <c r="Q153" i="69"/>
  <c r="M118" i="46"/>
  <c r="M149" i="69"/>
  <c r="Q331" i="69"/>
  <c r="F118" i="46"/>
  <c r="F149" i="69"/>
  <c r="M4" i="57"/>
  <c r="M3" i="57" s="1"/>
  <c r="M386" i="64"/>
  <c r="M385" i="64" s="1"/>
  <c r="I348" i="69"/>
  <c r="I106" i="57"/>
  <c r="K24" i="55"/>
  <c r="K24" i="56" s="1"/>
  <c r="K25" i="56"/>
  <c r="M407" i="64"/>
  <c r="M406" i="64" s="1"/>
  <c r="M4" i="58"/>
  <c r="M3" i="58" s="1"/>
  <c r="M4" i="61"/>
  <c r="M3" i="61" s="1"/>
  <c r="M470" i="64"/>
  <c r="M469" i="64" s="1"/>
  <c r="U118" i="46"/>
  <c r="U149" i="69"/>
  <c r="E4" i="57"/>
  <c r="E386" i="64"/>
  <c r="L367" i="69"/>
  <c r="L106" i="58"/>
  <c r="L106" i="61"/>
  <c r="L424" i="69"/>
  <c r="E348" i="69"/>
  <c r="E106" i="57"/>
  <c r="E367" i="69"/>
  <c r="E106" i="58"/>
  <c r="E424" i="69"/>
  <c r="E106" i="61"/>
  <c r="F106" i="56"/>
  <c r="K153" i="69"/>
  <c r="K122" i="46"/>
  <c r="I149" i="69"/>
  <c r="I118" i="46"/>
  <c r="M331" i="69"/>
  <c r="E331" i="69"/>
  <c r="G367" i="69"/>
  <c r="G106" i="58"/>
  <c r="G106" i="61"/>
  <c r="G424" i="69"/>
  <c r="E149" i="69"/>
  <c r="E118" i="46"/>
  <c r="N331" i="69"/>
  <c r="F348" i="69"/>
  <c r="F106" i="57"/>
  <c r="E106" i="56"/>
  <c r="Q329" i="69"/>
  <c r="P329" i="69"/>
  <c r="K367" i="69"/>
  <c r="K106" i="58"/>
  <c r="K424" i="69"/>
  <c r="K106" i="61"/>
  <c r="L348" i="69"/>
  <c r="L106" i="57"/>
  <c r="G367" i="70"/>
  <c r="G125" i="58"/>
  <c r="G125" i="61"/>
  <c r="G424" i="70"/>
  <c r="J367" i="69"/>
  <c r="J106" i="58"/>
  <c r="J424" i="69"/>
  <c r="J106" i="61"/>
  <c r="O153" i="69"/>
  <c r="O122" i="46"/>
  <c r="R348" i="69"/>
  <c r="R106" i="57"/>
  <c r="V149" i="69"/>
  <c r="V118" i="46"/>
  <c r="G4" i="61"/>
  <c r="G407" i="64"/>
  <c r="G4" i="58"/>
  <c r="G470" i="64"/>
  <c r="L149" i="69"/>
  <c r="L118" i="46"/>
  <c r="U147" i="69"/>
  <c r="U116" i="46"/>
  <c r="F108" i="56"/>
  <c r="T147" i="69"/>
  <c r="T116" i="46"/>
  <c r="H106" i="57"/>
  <c r="H348" i="69"/>
  <c r="M365" i="64"/>
  <c r="M343" i="64"/>
  <c r="M364" i="64" s="1"/>
  <c r="M329" i="69"/>
  <c r="E329" i="69"/>
  <c r="S106" i="57"/>
  <c r="S348" i="69"/>
  <c r="N329" i="69"/>
  <c r="E108" i="56"/>
  <c r="P331" i="69"/>
  <c r="P27" i="22"/>
  <c r="P29" i="25"/>
  <c r="P29" i="28" s="1"/>
  <c r="V26" i="24"/>
  <c r="V26" i="27" s="1"/>
  <c r="V139" i="71"/>
  <c r="V149" i="46"/>
  <c r="S20" i="46"/>
  <c r="S169" i="64"/>
  <c r="V419" i="68"/>
  <c r="V92" i="56"/>
  <c r="V139" i="72"/>
  <c r="V167" i="46"/>
  <c r="V164" i="62"/>
  <c r="V427" i="72"/>
  <c r="V426" i="72" s="1"/>
  <c r="S28" i="25"/>
  <c r="S28" i="28" s="1"/>
  <c r="R101" i="56"/>
  <c r="V11" i="56"/>
  <c r="Q29" i="14"/>
  <c r="Q29" i="17" s="1"/>
  <c r="Q27" i="11"/>
  <c r="R383" i="64"/>
  <c r="Q29" i="13"/>
  <c r="Q29" i="16" s="1"/>
  <c r="Q29" i="10"/>
  <c r="I89" i="69"/>
  <c r="V141" i="72"/>
  <c r="V169" i="46"/>
  <c r="V69" i="72"/>
  <c r="V171" i="42"/>
  <c r="V373" i="64"/>
  <c r="V69" i="71"/>
  <c r="V153" i="42"/>
  <c r="V128" i="62"/>
  <c r="V447" i="70"/>
  <c r="V446" i="70" s="1"/>
  <c r="R428" i="68"/>
  <c r="V85" i="61"/>
  <c r="V533" i="68"/>
  <c r="V532" i="68" s="1"/>
  <c r="V76" i="64"/>
  <c r="V337" i="70"/>
  <c r="V133" i="56"/>
  <c r="V22" i="25"/>
  <c r="V22" i="28" s="1"/>
  <c r="V146" i="61"/>
  <c r="V409" i="71"/>
  <c r="V408" i="71" s="1"/>
  <c r="V422" i="68"/>
  <c r="V12" i="56"/>
  <c r="R322" i="64"/>
  <c r="R3" i="54"/>
  <c r="V141" i="71"/>
  <c r="V151" i="46"/>
  <c r="V428" i="70"/>
  <c r="V427" i="70" s="1"/>
  <c r="V128" i="61"/>
  <c r="V13" i="56"/>
  <c r="V336" i="67"/>
  <c r="V70" i="56"/>
  <c r="R345" i="66"/>
  <c r="R60" i="56"/>
  <c r="V420" i="68"/>
  <c r="V93" i="56"/>
  <c r="V428" i="66"/>
  <c r="V427" i="66" s="1"/>
  <c r="V47" i="61"/>
  <c r="V557" i="68"/>
  <c r="V556" i="68" s="1"/>
  <c r="V85" i="62"/>
  <c r="V28" i="61"/>
  <c r="V428" i="65"/>
  <c r="V427" i="65" s="1"/>
  <c r="V447" i="66"/>
  <c r="V446" i="66" s="1"/>
  <c r="V47" i="62"/>
  <c r="V16" i="26"/>
  <c r="V15" i="23"/>
  <c r="V15" i="26" s="1"/>
  <c r="V374" i="64"/>
  <c r="V164" i="61"/>
  <c r="V409" i="72"/>
  <c r="V408" i="72" s="1"/>
  <c r="V22" i="24"/>
  <c r="V22" i="27" s="1"/>
  <c r="V22" i="21"/>
  <c r="R31" i="25"/>
  <c r="R31" i="28" s="1"/>
  <c r="R27" i="18"/>
  <c r="I82" i="69"/>
  <c r="S186" i="68"/>
  <c r="S101" i="46"/>
  <c r="V474" i="64"/>
  <c r="V473" i="64" s="1"/>
  <c r="V7" i="61"/>
  <c r="V24" i="13"/>
  <c r="V24" i="16" s="1"/>
  <c r="V24" i="10"/>
  <c r="V28" i="62"/>
  <c r="V447" i="65"/>
  <c r="V446" i="65" s="1"/>
  <c r="V18" i="56"/>
  <c r="V88" i="56"/>
  <c r="V7" i="62"/>
  <c r="V495" i="64"/>
  <c r="V494" i="64" s="1"/>
  <c r="V21" i="25"/>
  <c r="V21" i="28" s="1"/>
  <c r="R31" i="24"/>
  <c r="R31" i="27" s="1"/>
  <c r="R31" i="21"/>
  <c r="V146" i="62"/>
  <c r="V427" i="71"/>
  <c r="V426" i="71" s="1"/>
  <c r="V379" i="64"/>
  <c r="R22" i="56"/>
  <c r="V415" i="68"/>
  <c r="V26" i="23"/>
  <c r="V26" i="26" s="1"/>
  <c r="E85" i="70"/>
  <c r="U79" i="66"/>
  <c r="P82" i="66"/>
  <c r="N82" i="67"/>
  <c r="D84" i="71"/>
  <c r="E84" i="65"/>
  <c r="L84" i="66"/>
  <c r="G89" i="67"/>
  <c r="L82" i="70"/>
  <c r="G88" i="66"/>
  <c r="B83" i="71"/>
  <c r="N88" i="69"/>
  <c r="F85" i="65"/>
  <c r="G88" i="67"/>
  <c r="C88" i="71"/>
  <c r="P81" i="71"/>
  <c r="F83" i="72"/>
  <c r="V79" i="70"/>
  <c r="F89" i="65"/>
  <c r="R85" i="69"/>
  <c r="C87" i="72"/>
  <c r="K100" i="68"/>
  <c r="N84" i="69"/>
  <c r="G89" i="66"/>
  <c r="N81" i="72"/>
  <c r="L82" i="69"/>
  <c r="B87" i="71"/>
  <c r="H88" i="67"/>
  <c r="T82" i="65"/>
  <c r="L85" i="66"/>
  <c r="H84" i="70"/>
  <c r="N85" i="67"/>
  <c r="H84" i="67"/>
  <c r="D88" i="72"/>
  <c r="C88" i="72"/>
  <c r="J89" i="69"/>
  <c r="H99" i="68"/>
  <c r="B88" i="65"/>
  <c r="D88" i="70"/>
  <c r="O97" i="68"/>
  <c r="Q120" i="46" l="1"/>
  <c r="Q151" i="69"/>
  <c r="H405" i="69"/>
  <c r="H106" i="60"/>
  <c r="H462" i="69"/>
  <c r="H106" i="63"/>
  <c r="P153" i="69"/>
  <c r="P122" i="46"/>
  <c r="F405" i="69"/>
  <c r="F106" i="60"/>
  <c r="F462" i="69"/>
  <c r="F106" i="63"/>
  <c r="L405" i="65"/>
  <c r="L404" i="65" s="1"/>
  <c r="L25" i="60"/>
  <c r="L24" i="60" s="1"/>
  <c r="L25" i="63"/>
  <c r="L24" i="63" s="1"/>
  <c r="L462" i="65"/>
  <c r="L461" i="65" s="1"/>
  <c r="I405" i="65"/>
  <c r="I404" i="65" s="1"/>
  <c r="I25" i="60"/>
  <c r="I24" i="60" s="1"/>
  <c r="I462" i="65"/>
  <c r="I461" i="65" s="1"/>
  <c r="I25" i="63"/>
  <c r="I24" i="63" s="1"/>
  <c r="N151" i="69"/>
  <c r="N120" i="46"/>
  <c r="V148" i="69"/>
  <c r="V117" i="46"/>
  <c r="F148" i="69"/>
  <c r="F117" i="46"/>
  <c r="E449" i="64"/>
  <c r="E4" i="60"/>
  <c r="E4" i="63"/>
  <c r="E512" i="64"/>
  <c r="G117" i="46"/>
  <c r="G148" i="69"/>
  <c r="H151" i="69"/>
  <c r="H120" i="46"/>
  <c r="K405" i="65"/>
  <c r="K404" i="65" s="1"/>
  <c r="K25" i="60"/>
  <c r="K24" i="60" s="1"/>
  <c r="K462" i="65"/>
  <c r="K461" i="65" s="1"/>
  <c r="K25" i="63"/>
  <c r="K24" i="63" s="1"/>
  <c r="Q106" i="60"/>
  <c r="Q106" i="63"/>
  <c r="Q462" i="69"/>
  <c r="Q405" i="69"/>
  <c r="F151" i="69"/>
  <c r="F120" i="46"/>
  <c r="I148" i="69"/>
  <c r="I117" i="46"/>
  <c r="U405" i="69"/>
  <c r="U106" i="60"/>
  <c r="U462" i="69"/>
  <c r="U106" i="63"/>
  <c r="K449" i="64"/>
  <c r="K4" i="60"/>
  <c r="K4" i="63"/>
  <c r="K512" i="64"/>
  <c r="E462" i="69"/>
  <c r="E106" i="63"/>
  <c r="E405" i="69"/>
  <c r="E106" i="60"/>
  <c r="K151" i="69"/>
  <c r="K120" i="46"/>
  <c r="P405" i="69"/>
  <c r="P106" i="60"/>
  <c r="P462" i="69"/>
  <c r="P106" i="63"/>
  <c r="E148" i="69"/>
  <c r="E117" i="46"/>
  <c r="L148" i="69"/>
  <c r="L117" i="46"/>
  <c r="S405" i="69"/>
  <c r="S106" i="60"/>
  <c r="S106" i="63"/>
  <c r="S462" i="69"/>
  <c r="I151" i="69"/>
  <c r="I120" i="46"/>
  <c r="G405" i="70"/>
  <c r="G125" i="60"/>
  <c r="G462" i="70"/>
  <c r="G125" i="63"/>
  <c r="K106" i="63"/>
  <c r="K462" i="69"/>
  <c r="K405" i="69"/>
  <c r="K106" i="60"/>
  <c r="J151" i="69"/>
  <c r="J120" i="46"/>
  <c r="R147" i="69"/>
  <c r="R116" i="46"/>
  <c r="V405" i="69"/>
  <c r="V106" i="60"/>
  <c r="V106" i="63"/>
  <c r="V462" i="69"/>
  <c r="G449" i="64"/>
  <c r="G4" i="60"/>
  <c r="G4" i="63"/>
  <c r="G512" i="64"/>
  <c r="N44" i="63"/>
  <c r="N462" i="66"/>
  <c r="N405" i="66"/>
  <c r="N44" i="60"/>
  <c r="U148" i="69"/>
  <c r="U117" i="46"/>
  <c r="L405" i="69"/>
  <c r="L106" i="60"/>
  <c r="L462" i="69"/>
  <c r="L106" i="63"/>
  <c r="P149" i="69"/>
  <c r="P118" i="46"/>
  <c r="G462" i="69"/>
  <c r="G405" i="69"/>
  <c r="G106" i="60"/>
  <c r="G106" i="63"/>
  <c r="Q149" i="69"/>
  <c r="Q118" i="46"/>
  <c r="L120" i="46"/>
  <c r="L151" i="69"/>
  <c r="H148" i="69"/>
  <c r="H117" i="46"/>
  <c r="E151" i="69"/>
  <c r="E120" i="46"/>
  <c r="N117" i="46"/>
  <c r="N148" i="69"/>
  <c r="O149" i="69"/>
  <c r="O118" i="46"/>
  <c r="M405" i="69"/>
  <c r="M106" i="60"/>
  <c r="M106" i="63"/>
  <c r="M462" i="69"/>
  <c r="O151" i="69"/>
  <c r="O120" i="46"/>
  <c r="I462" i="69"/>
  <c r="I106" i="63"/>
  <c r="I405" i="69"/>
  <c r="I106" i="60"/>
  <c r="M512" i="64"/>
  <c r="M511" i="64" s="1"/>
  <c r="M4" i="63"/>
  <c r="M3" i="63" s="1"/>
  <c r="M449" i="64"/>
  <c r="M448" i="64" s="1"/>
  <c r="M4" i="60"/>
  <c r="M3" i="60" s="1"/>
  <c r="T148" i="69"/>
  <c r="T117" i="46"/>
  <c r="J106" i="60"/>
  <c r="J106" i="63"/>
  <c r="J462" i="69"/>
  <c r="J405" i="69"/>
  <c r="N462" i="69"/>
  <c r="N106" i="63"/>
  <c r="N405" i="69"/>
  <c r="N106" i="60"/>
  <c r="S149" i="69"/>
  <c r="S118" i="46"/>
  <c r="G151" i="69"/>
  <c r="G120" i="46"/>
  <c r="T405" i="69"/>
  <c r="T106" i="60"/>
  <c r="T106" i="63"/>
  <c r="T462" i="69"/>
  <c r="R405" i="69"/>
  <c r="R106" i="60"/>
  <c r="R106" i="63"/>
  <c r="R462" i="69"/>
  <c r="P147" i="69"/>
  <c r="P116" i="46"/>
  <c r="M148" i="69"/>
  <c r="M117" i="46"/>
  <c r="K149" i="69"/>
  <c r="K118" i="46"/>
  <c r="J148" i="69"/>
  <c r="J117" i="46"/>
  <c r="M151" i="69"/>
  <c r="M120" i="46"/>
  <c r="P27" i="25"/>
  <c r="P27" i="28" s="1"/>
  <c r="P3" i="22"/>
  <c r="R30" i="24"/>
  <c r="R30" i="27" s="1"/>
  <c r="R30" i="23"/>
  <c r="R30" i="26" s="1"/>
  <c r="R344" i="67"/>
  <c r="R78" i="56"/>
  <c r="V160" i="64"/>
  <c r="V11" i="46"/>
  <c r="V162" i="64"/>
  <c r="V13" i="46"/>
  <c r="V24" i="23"/>
  <c r="V24" i="26" s="1"/>
  <c r="V140" i="72"/>
  <c r="V168" i="46"/>
  <c r="R385" i="64"/>
  <c r="R3" i="57"/>
  <c r="S31" i="13"/>
  <c r="S31" i="16" s="1"/>
  <c r="S31" i="10"/>
  <c r="V82" i="68"/>
  <c r="V93" i="42"/>
  <c r="V140" i="71"/>
  <c r="V150" i="46"/>
  <c r="R406" i="64"/>
  <c r="R3" i="58"/>
  <c r="R469" i="64"/>
  <c r="R3" i="61"/>
  <c r="V26" i="21"/>
  <c r="V336" i="70"/>
  <c r="V132" i="56"/>
  <c r="R19" i="56"/>
  <c r="R3" i="55"/>
  <c r="R380" i="64"/>
  <c r="R343" i="64"/>
  <c r="R364" i="64" s="1"/>
  <c r="V11" i="42"/>
  <c r="V99" i="56"/>
  <c r="Q27" i="14"/>
  <c r="Q27" i="17" s="1"/>
  <c r="Q3" i="11"/>
  <c r="V337" i="65"/>
  <c r="V33" i="56"/>
  <c r="V81" i="68"/>
  <c r="V92" i="42"/>
  <c r="V84" i="68"/>
  <c r="V97" i="42"/>
  <c r="R427" i="64"/>
  <c r="R3" i="59"/>
  <c r="R490" i="64"/>
  <c r="R3" i="62"/>
  <c r="V426" i="68"/>
  <c r="S28" i="13"/>
  <c r="S28" i="16" s="1"/>
  <c r="S28" i="10"/>
  <c r="K89" i="67"/>
  <c r="L89" i="70"/>
  <c r="D108" i="68"/>
  <c r="E88" i="71"/>
  <c r="J89" i="67"/>
  <c r="F84" i="71"/>
  <c r="I84" i="70"/>
  <c r="Q82" i="66"/>
  <c r="C87" i="71"/>
  <c r="P97" i="68"/>
  <c r="G89" i="65"/>
  <c r="J88" i="67"/>
  <c r="F83" i="71"/>
  <c r="E88" i="70"/>
  <c r="M85" i="66"/>
  <c r="M82" i="69"/>
  <c r="D87" i="72"/>
  <c r="C84" i="72"/>
  <c r="F85" i="70"/>
  <c r="H83" i="71"/>
  <c r="O85" i="67"/>
  <c r="C108" i="68"/>
  <c r="B104" i="68"/>
  <c r="M84" i="66"/>
  <c r="E88" i="72"/>
  <c r="O88" i="69"/>
  <c r="C88" i="65"/>
  <c r="L100" i="68"/>
  <c r="J84" i="70"/>
  <c r="G83" i="71"/>
  <c r="E84" i="71"/>
  <c r="U82" i="65"/>
  <c r="S85" i="69"/>
  <c r="D88" i="71"/>
  <c r="O82" i="67"/>
  <c r="K89" i="70"/>
  <c r="G83" i="72"/>
  <c r="C83" i="71"/>
  <c r="B84" i="72"/>
  <c r="O84" i="69"/>
  <c r="Q81" i="71"/>
  <c r="F88" i="70"/>
  <c r="D83" i="71"/>
  <c r="H89" i="66"/>
  <c r="D84" i="72"/>
  <c r="V79" i="66"/>
  <c r="F84" i="65"/>
  <c r="B108" i="68"/>
  <c r="K89" i="69"/>
  <c r="D88" i="65"/>
  <c r="J89" i="70"/>
  <c r="G85" i="65"/>
  <c r="H88" i="66"/>
  <c r="M82" i="70"/>
  <c r="H89" i="67"/>
  <c r="V335" i="70" l="1"/>
  <c r="V131" i="56"/>
  <c r="U142" i="69"/>
  <c r="U111" i="46"/>
  <c r="F142" i="69"/>
  <c r="F111" i="46"/>
  <c r="S148" i="69"/>
  <c r="S117" i="46"/>
  <c r="R149" i="69"/>
  <c r="R118" i="46"/>
  <c r="P148" i="69"/>
  <c r="P117" i="46"/>
  <c r="M142" i="69"/>
  <c r="M111" i="46"/>
  <c r="K148" i="69"/>
  <c r="K117" i="46"/>
  <c r="G142" i="69"/>
  <c r="G111" i="46"/>
  <c r="L142" i="69"/>
  <c r="L111" i="46"/>
  <c r="H111" i="46"/>
  <c r="H142" i="69"/>
  <c r="P151" i="69"/>
  <c r="P120" i="46"/>
  <c r="J111" i="46"/>
  <c r="J142" i="69"/>
  <c r="E142" i="69"/>
  <c r="E111" i="46"/>
  <c r="O148" i="69"/>
  <c r="O117" i="46"/>
  <c r="Q148" i="69"/>
  <c r="Q117" i="46"/>
  <c r="N142" i="69"/>
  <c r="N111" i="46"/>
  <c r="V142" i="69"/>
  <c r="V111" i="46"/>
  <c r="I142" i="69"/>
  <c r="I111" i="46"/>
  <c r="T142" i="69"/>
  <c r="T111" i="46"/>
  <c r="R30" i="25"/>
  <c r="R30" i="28" s="1"/>
  <c r="R30" i="21"/>
  <c r="P3" i="25"/>
  <c r="I88" i="67"/>
  <c r="R345" i="69"/>
  <c r="Q344" i="66"/>
  <c r="R3" i="56"/>
  <c r="Q29" i="24"/>
  <c r="Q29" i="27" s="1"/>
  <c r="Q29" i="21"/>
  <c r="G14" i="12"/>
  <c r="G14" i="15" s="1"/>
  <c r="L14" i="12"/>
  <c r="L14" i="15" s="1"/>
  <c r="V24" i="24"/>
  <c r="V24" i="27" s="1"/>
  <c r="V24" i="21"/>
  <c r="Q40" i="56"/>
  <c r="R448" i="64"/>
  <c r="R3" i="60"/>
  <c r="R3" i="63"/>
  <c r="R511" i="64"/>
  <c r="V179" i="68"/>
  <c r="V94" i="46"/>
  <c r="V161" i="64"/>
  <c r="V12" i="46"/>
  <c r="V79" i="64"/>
  <c r="V16" i="42"/>
  <c r="Q344" i="65"/>
  <c r="V19" i="21"/>
  <c r="V19" i="24"/>
  <c r="V19" i="27" s="1"/>
  <c r="S14" i="12"/>
  <c r="S14" i="15" s="1"/>
  <c r="I89" i="70"/>
  <c r="V24" i="25"/>
  <c r="V24" i="28" s="1"/>
  <c r="V336" i="65"/>
  <c r="V32" i="56"/>
  <c r="V19" i="23"/>
  <c r="V19" i="26" s="1"/>
  <c r="V31" i="56"/>
  <c r="S152" i="67"/>
  <c r="S78" i="46"/>
  <c r="V177" i="68"/>
  <c r="V92" i="46"/>
  <c r="Q3" i="14"/>
  <c r="Q29" i="23"/>
  <c r="Q29" i="26" s="1"/>
  <c r="V335" i="65"/>
  <c r="V14" i="12"/>
  <c r="V14" i="15" s="1"/>
  <c r="R122" i="56"/>
  <c r="Q59" i="56"/>
  <c r="F108" i="68"/>
  <c r="J89" i="65"/>
  <c r="N82" i="70"/>
  <c r="P81" i="72"/>
  <c r="L89" i="69"/>
  <c r="P84" i="69"/>
  <c r="P85" i="67"/>
  <c r="G85" i="70"/>
  <c r="R82" i="66"/>
  <c r="O84" i="70"/>
  <c r="L89" i="67"/>
  <c r="O81" i="72"/>
  <c r="R81" i="71"/>
  <c r="P82" i="67"/>
  <c r="V82" i="65"/>
  <c r="G84" i="71"/>
  <c r="B107" i="68"/>
  <c r="N84" i="70"/>
  <c r="F88" i="72"/>
  <c r="J99" i="68"/>
  <c r="E83" i="71"/>
  <c r="C104" i="68"/>
  <c r="E84" i="72"/>
  <c r="N89" i="70"/>
  <c r="I84" i="67"/>
  <c r="K84" i="70"/>
  <c r="M100" i="68"/>
  <c r="E88" i="65"/>
  <c r="N85" i="66"/>
  <c r="E108" i="68"/>
  <c r="H83" i="72"/>
  <c r="M89" i="70"/>
  <c r="H85" i="65"/>
  <c r="L99" i="68"/>
  <c r="E87" i="72"/>
  <c r="J83" i="71"/>
  <c r="H89" i="65"/>
  <c r="K99" i="68"/>
  <c r="T85" i="69"/>
  <c r="N84" i="66"/>
  <c r="H88" i="70"/>
  <c r="P88" i="69"/>
  <c r="N82" i="69"/>
  <c r="G88" i="70"/>
  <c r="L84" i="70"/>
  <c r="M84" i="70"/>
  <c r="H84" i="71"/>
  <c r="G84" i="65"/>
  <c r="I99" i="68"/>
  <c r="Q97" i="68"/>
  <c r="R14" i="12" l="1"/>
  <c r="R14" i="15" s="1"/>
  <c r="P162" i="59"/>
  <c r="P162" i="62"/>
  <c r="P424" i="72"/>
  <c r="P370" i="72"/>
  <c r="R148" i="69"/>
  <c r="R117" i="46"/>
  <c r="G162" i="62"/>
  <c r="G424" i="72"/>
  <c r="G370" i="72"/>
  <c r="G162" i="59"/>
  <c r="R280" i="72"/>
  <c r="R162" i="54"/>
  <c r="R13" i="23"/>
  <c r="R13" i="26" s="1"/>
  <c r="R370" i="72"/>
  <c r="R162" i="59"/>
  <c r="R424" i="72"/>
  <c r="R162" i="62"/>
  <c r="P13" i="24"/>
  <c r="P13" i="27" s="1"/>
  <c r="G13" i="24"/>
  <c r="G13" i="27" s="1"/>
  <c r="K142" i="69"/>
  <c r="K111" i="46"/>
  <c r="P111" i="46"/>
  <c r="R13" i="24"/>
  <c r="R13" i="27" s="1"/>
  <c r="P162" i="55"/>
  <c r="G162" i="55"/>
  <c r="P142" i="69"/>
  <c r="R162" i="55"/>
  <c r="P298" i="72"/>
  <c r="G298" i="72"/>
  <c r="O142" i="69"/>
  <c r="O111" i="46"/>
  <c r="S142" i="69"/>
  <c r="S111" i="46"/>
  <c r="Q142" i="69"/>
  <c r="Q111" i="46"/>
  <c r="R298" i="72"/>
  <c r="G280" i="72"/>
  <c r="G162" i="54"/>
  <c r="G13" i="23"/>
  <c r="G13" i="26" s="1"/>
  <c r="P280" i="72"/>
  <c r="P162" i="54"/>
  <c r="P13" i="23"/>
  <c r="P13" i="26" s="1"/>
  <c r="P3" i="28"/>
  <c r="S99" i="70"/>
  <c r="V99" i="65"/>
  <c r="S330" i="71"/>
  <c r="S158" i="56"/>
  <c r="I99" i="67"/>
  <c r="I63" i="44"/>
  <c r="J99" i="70"/>
  <c r="J125" i="44"/>
  <c r="V99" i="69"/>
  <c r="C111" i="64"/>
  <c r="C4" i="44"/>
  <c r="S99" i="66"/>
  <c r="B99" i="70"/>
  <c r="B125" i="44"/>
  <c r="C14" i="12"/>
  <c r="C14" i="15" s="1"/>
  <c r="L99" i="67"/>
  <c r="L63" i="44"/>
  <c r="T99" i="70"/>
  <c r="T125" i="44"/>
  <c r="L99" i="66"/>
  <c r="L44" i="44"/>
  <c r="C99" i="69"/>
  <c r="C98" i="69" s="1"/>
  <c r="C106" i="44"/>
  <c r="C105" i="44" s="1"/>
  <c r="U14" i="12"/>
  <c r="U14" i="15" s="1"/>
  <c r="V99" i="66"/>
  <c r="V44" i="44"/>
  <c r="N99" i="70"/>
  <c r="N125" i="44"/>
  <c r="R111" i="64"/>
  <c r="F99" i="66"/>
  <c r="F44" i="44"/>
  <c r="R14" i="10"/>
  <c r="R14" i="13"/>
  <c r="R14" i="16" s="1"/>
  <c r="L14" i="13"/>
  <c r="L14" i="16" s="1"/>
  <c r="L14" i="10"/>
  <c r="F119" i="68"/>
  <c r="F82" i="44"/>
  <c r="U99" i="67"/>
  <c r="U63" i="44"/>
  <c r="I111" i="64"/>
  <c r="I4" i="44"/>
  <c r="L119" i="68"/>
  <c r="L82" i="44"/>
  <c r="P111" i="64"/>
  <c r="P4" i="44"/>
  <c r="H99" i="65"/>
  <c r="H25" i="44"/>
  <c r="O119" i="68"/>
  <c r="O82" i="44"/>
  <c r="R44" i="45"/>
  <c r="F14" i="12"/>
  <c r="F14" i="15" s="1"/>
  <c r="B119" i="68"/>
  <c r="B82" i="44"/>
  <c r="R99" i="65"/>
  <c r="S119" i="68"/>
  <c r="S82" i="44"/>
  <c r="P99" i="69"/>
  <c r="P98" i="69" s="1"/>
  <c r="P106" i="44"/>
  <c r="P105" i="44" s="1"/>
  <c r="K99" i="70"/>
  <c r="K125" i="44"/>
  <c r="V99" i="67"/>
  <c r="V63" i="44"/>
  <c r="V25" i="45"/>
  <c r="V178" i="68"/>
  <c r="V93" i="46"/>
  <c r="Q39" i="56"/>
  <c r="T4" i="45"/>
  <c r="C99" i="67"/>
  <c r="C63" i="44"/>
  <c r="S25" i="45"/>
  <c r="N99" i="66"/>
  <c r="N44" i="44"/>
  <c r="U99" i="65"/>
  <c r="U25" i="44"/>
  <c r="E111" i="64"/>
  <c r="E4" i="44"/>
  <c r="K99" i="69"/>
  <c r="K98" i="69" s="1"/>
  <c r="K106" i="44"/>
  <c r="K105" i="44" s="1"/>
  <c r="J99" i="65"/>
  <c r="J25" i="44"/>
  <c r="I99" i="66"/>
  <c r="I44" i="44"/>
  <c r="T99" i="69"/>
  <c r="R99" i="67"/>
  <c r="H99" i="66"/>
  <c r="H44" i="44"/>
  <c r="T106" i="45"/>
  <c r="V4" i="45"/>
  <c r="F99" i="65"/>
  <c r="F25" i="44"/>
  <c r="K99" i="67"/>
  <c r="K63" i="44"/>
  <c r="L99" i="70"/>
  <c r="L125" i="44"/>
  <c r="U99" i="69"/>
  <c r="U106" i="44"/>
  <c r="T25" i="45"/>
  <c r="M99" i="67"/>
  <c r="M63" i="44"/>
  <c r="T44" i="45"/>
  <c r="Q99" i="70"/>
  <c r="Q125" i="44"/>
  <c r="P99" i="70"/>
  <c r="P125" i="44"/>
  <c r="M99" i="70"/>
  <c r="M125" i="44"/>
  <c r="S106" i="45"/>
  <c r="T111" i="64"/>
  <c r="V119" i="68"/>
  <c r="V82" i="44"/>
  <c r="Q29" i="25"/>
  <c r="Q29" i="28" s="1"/>
  <c r="Q27" i="22"/>
  <c r="Q343" i="65"/>
  <c r="S99" i="67"/>
  <c r="K99" i="66"/>
  <c r="K44" i="44"/>
  <c r="M99" i="66"/>
  <c r="M44" i="44"/>
  <c r="C99" i="65"/>
  <c r="C25" i="44"/>
  <c r="G99" i="66"/>
  <c r="G44" i="44"/>
  <c r="U118" i="70"/>
  <c r="U125" i="45"/>
  <c r="I99" i="65"/>
  <c r="I25" i="44"/>
  <c r="R63" i="45"/>
  <c r="I99" i="69"/>
  <c r="I98" i="69" s="1"/>
  <c r="I106" i="44"/>
  <c r="I105" i="44" s="1"/>
  <c r="D99" i="70"/>
  <c r="D125" i="44"/>
  <c r="U132" i="64"/>
  <c r="U4" i="45"/>
  <c r="O99" i="69"/>
  <c r="O98" i="69" s="1"/>
  <c r="O106" i="44"/>
  <c r="O105" i="44" s="1"/>
  <c r="V99" i="70"/>
  <c r="V125" i="44"/>
  <c r="E119" i="68"/>
  <c r="E82" i="44"/>
  <c r="C119" i="68"/>
  <c r="C82" i="44"/>
  <c r="D99" i="67"/>
  <c r="D63" i="44"/>
  <c r="N111" i="64"/>
  <c r="N4" i="44"/>
  <c r="J119" i="68"/>
  <c r="J82" i="44"/>
  <c r="E99" i="67"/>
  <c r="E63" i="44"/>
  <c r="Q99" i="65"/>
  <c r="Q25" i="44"/>
  <c r="M119" i="68"/>
  <c r="M82" i="44"/>
  <c r="J99" i="66"/>
  <c r="J44" i="44"/>
  <c r="S99" i="65"/>
  <c r="S14" i="10"/>
  <c r="S14" i="13"/>
  <c r="S14" i="16" s="1"/>
  <c r="T99" i="67"/>
  <c r="N99" i="69"/>
  <c r="N98" i="69" s="1"/>
  <c r="N106" i="44"/>
  <c r="N105" i="44" s="1"/>
  <c r="S99" i="69"/>
  <c r="B99" i="65"/>
  <c r="B25" i="44"/>
  <c r="H14" i="12"/>
  <c r="H14" i="15" s="1"/>
  <c r="J111" i="64"/>
  <c r="J4" i="44"/>
  <c r="L99" i="69"/>
  <c r="L98" i="69" s="1"/>
  <c r="L106" i="44"/>
  <c r="L105" i="44" s="1"/>
  <c r="J14" i="12"/>
  <c r="J14" i="15" s="1"/>
  <c r="P119" i="68"/>
  <c r="P82" i="44"/>
  <c r="V78" i="64"/>
  <c r="V15" i="42"/>
  <c r="R99" i="69"/>
  <c r="R106" i="44"/>
  <c r="R99" i="70"/>
  <c r="R125" i="44"/>
  <c r="L111" i="64"/>
  <c r="L4" i="44"/>
  <c r="E99" i="70"/>
  <c r="E125" i="44"/>
  <c r="F99" i="70"/>
  <c r="F125" i="44"/>
  <c r="I89" i="66"/>
  <c r="H99" i="69"/>
  <c r="H98" i="69" s="1"/>
  <c r="H106" i="44"/>
  <c r="H105" i="44" s="1"/>
  <c r="R99" i="66"/>
  <c r="S44" i="45"/>
  <c r="F111" i="64"/>
  <c r="F4" i="44"/>
  <c r="N99" i="65"/>
  <c r="N25" i="44"/>
  <c r="Q119" i="68"/>
  <c r="Q82" i="44"/>
  <c r="P99" i="67"/>
  <c r="P63" i="44"/>
  <c r="I89" i="67"/>
  <c r="P99" i="66"/>
  <c r="P44" i="44"/>
  <c r="V111" i="64"/>
  <c r="M14" i="12"/>
  <c r="M14" i="15" s="1"/>
  <c r="T99" i="66"/>
  <c r="H99" i="67"/>
  <c r="H63" i="44"/>
  <c r="O99" i="65"/>
  <c r="O25" i="44"/>
  <c r="G119" i="68"/>
  <c r="G82" i="44"/>
  <c r="H99" i="70"/>
  <c r="H125" i="44"/>
  <c r="B99" i="67"/>
  <c r="B63" i="44"/>
  <c r="K99" i="65"/>
  <c r="K25" i="44"/>
  <c r="G99" i="65"/>
  <c r="G25" i="44"/>
  <c r="N14" i="12"/>
  <c r="N14" i="15" s="1"/>
  <c r="G99" i="70"/>
  <c r="G125" i="44"/>
  <c r="Q111" i="64"/>
  <c r="Q4" i="44"/>
  <c r="F99" i="67"/>
  <c r="F63" i="44"/>
  <c r="O99" i="66"/>
  <c r="O44" i="44"/>
  <c r="M99" i="69"/>
  <c r="M98" i="69" s="1"/>
  <c r="M106" i="44"/>
  <c r="M105" i="44" s="1"/>
  <c r="O111" i="64"/>
  <c r="O4" i="44"/>
  <c r="U44" i="45"/>
  <c r="F99" i="69"/>
  <c r="F98" i="69" s="1"/>
  <c r="F106" i="44"/>
  <c r="F105" i="44" s="1"/>
  <c r="S125" i="45"/>
  <c r="L99" i="65"/>
  <c r="L25" i="44"/>
  <c r="B111" i="64"/>
  <c r="B4" i="44"/>
  <c r="O99" i="70"/>
  <c r="O125" i="44"/>
  <c r="I14" i="12"/>
  <c r="I14" i="15" s="1"/>
  <c r="P99" i="65"/>
  <c r="P25" i="44"/>
  <c r="D14" i="12"/>
  <c r="D14" i="15" s="1"/>
  <c r="M111" i="64"/>
  <c r="M4" i="44"/>
  <c r="K119" i="68"/>
  <c r="K82" i="44"/>
  <c r="J99" i="67"/>
  <c r="J63" i="44"/>
  <c r="S111" i="64"/>
  <c r="S4" i="44"/>
  <c r="D119" i="68"/>
  <c r="D82" i="44"/>
  <c r="B99" i="69"/>
  <c r="B106" i="44"/>
  <c r="B105" i="44" s="1"/>
  <c r="T99" i="65"/>
  <c r="E99" i="65"/>
  <c r="E25" i="44"/>
  <c r="H111" i="64"/>
  <c r="H4" i="44"/>
  <c r="U119" i="68"/>
  <c r="U82" i="44"/>
  <c r="V19" i="13"/>
  <c r="V19" i="16" s="1"/>
  <c r="V19" i="10"/>
  <c r="V14" i="10"/>
  <c r="V14" i="13"/>
  <c r="V14" i="16" s="1"/>
  <c r="Q3" i="17"/>
  <c r="S30" i="13"/>
  <c r="S30" i="16" s="1"/>
  <c r="S30" i="10"/>
  <c r="I119" i="68"/>
  <c r="I82" i="44"/>
  <c r="R4" i="45"/>
  <c r="S63" i="45"/>
  <c r="Q14" i="12"/>
  <c r="Q14" i="15" s="1"/>
  <c r="T14" i="12"/>
  <c r="T14" i="15" s="1"/>
  <c r="Q99" i="67"/>
  <c r="Q63" i="44"/>
  <c r="I99" i="70"/>
  <c r="I125" i="44"/>
  <c r="K111" i="64"/>
  <c r="K4" i="44"/>
  <c r="H119" i="68"/>
  <c r="H82" i="44"/>
  <c r="R119" i="68"/>
  <c r="R82" i="44"/>
  <c r="T119" i="68"/>
  <c r="T82" i="44"/>
  <c r="G99" i="67"/>
  <c r="G63" i="44"/>
  <c r="N99" i="67"/>
  <c r="N63" i="44"/>
  <c r="J99" i="69"/>
  <c r="J98" i="69" s="1"/>
  <c r="J106" i="44"/>
  <c r="J105" i="44" s="1"/>
  <c r="G99" i="69"/>
  <c r="G98" i="69" s="1"/>
  <c r="G106" i="44"/>
  <c r="G105" i="44" s="1"/>
  <c r="D99" i="66"/>
  <c r="D44" i="44"/>
  <c r="N119" i="68"/>
  <c r="N82" i="44"/>
  <c r="D99" i="65"/>
  <c r="D25" i="44"/>
  <c r="D99" i="69"/>
  <c r="D98" i="69" s="1"/>
  <c r="D106" i="44"/>
  <c r="D105" i="44" s="1"/>
  <c r="V83" i="68"/>
  <c r="V96" i="42"/>
  <c r="G14" i="13"/>
  <c r="G14" i="16" s="1"/>
  <c r="G14" i="10"/>
  <c r="C99" i="66"/>
  <c r="C44" i="44"/>
  <c r="T63" i="45"/>
  <c r="M99" i="65"/>
  <c r="M25" i="44"/>
  <c r="Q99" i="66"/>
  <c r="Q44" i="44"/>
  <c r="O14" i="12"/>
  <c r="O14" i="15" s="1"/>
  <c r="O99" i="67"/>
  <c r="O63" i="44"/>
  <c r="D111" i="64"/>
  <c r="D4" i="44"/>
  <c r="V106" i="45"/>
  <c r="E99" i="66"/>
  <c r="E44" i="44"/>
  <c r="C99" i="70"/>
  <c r="C125" i="44"/>
  <c r="G111" i="64"/>
  <c r="G4" i="44"/>
  <c r="P14" i="12"/>
  <c r="P14" i="15" s="1"/>
  <c r="B14" i="12"/>
  <c r="B14" i="15" s="1"/>
  <c r="E14" i="12"/>
  <c r="E14" i="15" s="1"/>
  <c r="K14" i="12"/>
  <c r="K14" i="15" s="1"/>
  <c r="R25" i="45"/>
  <c r="Q99" i="69"/>
  <c r="Q98" i="69" s="1"/>
  <c r="Q106" i="44"/>
  <c r="Q105" i="44" s="1"/>
  <c r="B99" i="66"/>
  <c r="B44" i="44"/>
  <c r="E99" i="69"/>
  <c r="E106" i="44"/>
  <c r="U99" i="66"/>
  <c r="V19" i="25"/>
  <c r="V19" i="28" s="1"/>
  <c r="V17" i="22"/>
  <c r="L84" i="71"/>
  <c r="L88" i="67"/>
  <c r="Q82" i="67"/>
  <c r="O82" i="70"/>
  <c r="B103" i="68"/>
  <c r="D87" i="71"/>
  <c r="E104" i="68"/>
  <c r="K84" i="67"/>
  <c r="F87" i="72"/>
  <c r="M99" i="68"/>
  <c r="I85" i="65"/>
  <c r="O85" i="66"/>
  <c r="O89" i="70"/>
  <c r="G88" i="72"/>
  <c r="J88" i="66"/>
  <c r="H108" i="68"/>
  <c r="K83" i="71"/>
  <c r="O82" i="69"/>
  <c r="H84" i="65"/>
  <c r="J84" i="67"/>
  <c r="S82" i="66"/>
  <c r="R84" i="70"/>
  <c r="U85" i="69"/>
  <c r="F88" i="65"/>
  <c r="S81" i="71"/>
  <c r="Q84" i="69"/>
  <c r="Q88" i="69"/>
  <c r="J89" i="66"/>
  <c r="O84" i="66"/>
  <c r="J85" i="65"/>
  <c r="H85" i="70"/>
  <c r="J84" i="71"/>
  <c r="P84" i="70"/>
  <c r="D104" i="68"/>
  <c r="Q85" i="67"/>
  <c r="Q81" i="72"/>
  <c r="R97" i="68"/>
  <c r="M89" i="69"/>
  <c r="K89" i="65"/>
  <c r="N100" i="68"/>
  <c r="K88" i="67"/>
  <c r="F84" i="72"/>
  <c r="G108" i="68"/>
  <c r="F104" i="68"/>
  <c r="K84" i="71"/>
  <c r="C107" i="68"/>
  <c r="F88" i="71"/>
  <c r="Q84" i="70"/>
  <c r="T20" i="56" l="1"/>
  <c r="R316" i="72"/>
  <c r="T381" i="64"/>
  <c r="R317" i="72"/>
  <c r="R163" i="56"/>
  <c r="R162" i="56"/>
  <c r="R13" i="21"/>
  <c r="K345" i="69"/>
  <c r="K122" i="56"/>
  <c r="F339" i="69"/>
  <c r="F116" i="56"/>
  <c r="L325" i="71"/>
  <c r="L153" i="56"/>
  <c r="G56" i="56"/>
  <c r="G345" i="69"/>
  <c r="G122" i="56"/>
  <c r="M345" i="69"/>
  <c r="M122" i="56"/>
  <c r="Q345" i="69"/>
  <c r="Q122" i="56"/>
  <c r="N345" i="69"/>
  <c r="N122" i="56"/>
  <c r="K116" i="56"/>
  <c r="K339" i="69"/>
  <c r="R334" i="72"/>
  <c r="R162" i="57"/>
  <c r="G13" i="21"/>
  <c r="J341" i="69"/>
  <c r="J118" i="56"/>
  <c r="V341" i="69"/>
  <c r="V118" i="56"/>
  <c r="I383" i="64"/>
  <c r="I22" i="56"/>
  <c r="H339" i="66"/>
  <c r="H54" i="56"/>
  <c r="R142" i="69"/>
  <c r="R111" i="46"/>
  <c r="I325" i="71"/>
  <c r="I153" i="56"/>
  <c r="G173" i="56"/>
  <c r="G327" i="72"/>
  <c r="T339" i="69"/>
  <c r="T116" i="56"/>
  <c r="U339" i="69"/>
  <c r="G352" i="72"/>
  <c r="G162" i="58"/>
  <c r="G406" i="72"/>
  <c r="G162" i="61"/>
  <c r="H325" i="71"/>
  <c r="H153" i="56"/>
  <c r="G141" i="56"/>
  <c r="G345" i="70"/>
  <c r="L325" i="72"/>
  <c r="L171" i="56"/>
  <c r="S339" i="69"/>
  <c r="S116" i="56"/>
  <c r="P334" i="72"/>
  <c r="P162" i="57"/>
  <c r="P406" i="72"/>
  <c r="P162" i="61"/>
  <c r="P352" i="72"/>
  <c r="P162" i="58"/>
  <c r="U325" i="71"/>
  <c r="U153" i="56"/>
  <c r="G334" i="72"/>
  <c r="G162" i="57"/>
  <c r="E339" i="69"/>
  <c r="E116" i="56"/>
  <c r="N339" i="69"/>
  <c r="N116" i="56"/>
  <c r="H341" i="69"/>
  <c r="H118" i="56"/>
  <c r="J122" i="56"/>
  <c r="G163" i="56"/>
  <c r="M339" i="69"/>
  <c r="M116" i="56"/>
  <c r="M341" i="69"/>
  <c r="M118" i="56"/>
  <c r="J339" i="69"/>
  <c r="J116" i="56"/>
  <c r="G325" i="71"/>
  <c r="G153" i="56"/>
  <c r="H423" i="68"/>
  <c r="H96" i="56"/>
  <c r="G162" i="56"/>
  <c r="F118" i="56"/>
  <c r="F341" i="69"/>
  <c r="E343" i="64"/>
  <c r="H73" i="56"/>
  <c r="H339" i="67"/>
  <c r="G331" i="72"/>
  <c r="G177" i="56"/>
  <c r="H345" i="69"/>
  <c r="H122" i="56"/>
  <c r="I341" i="69"/>
  <c r="I118" i="56"/>
  <c r="G339" i="66"/>
  <c r="G54" i="56"/>
  <c r="J345" i="69"/>
  <c r="S339" i="66"/>
  <c r="S54" i="56"/>
  <c r="P13" i="21"/>
  <c r="G341" i="70"/>
  <c r="G137" i="56"/>
  <c r="K376" i="64"/>
  <c r="K15" i="56"/>
  <c r="G376" i="64"/>
  <c r="G15" i="56"/>
  <c r="G339" i="69"/>
  <c r="G116" i="56"/>
  <c r="G325" i="72"/>
  <c r="G171" i="56"/>
  <c r="I345" i="69"/>
  <c r="U116" i="56"/>
  <c r="K339" i="66"/>
  <c r="K54" i="56"/>
  <c r="T341" i="67"/>
  <c r="T75" i="56"/>
  <c r="T118" i="56"/>
  <c r="T341" i="69"/>
  <c r="G317" i="72"/>
  <c r="P317" i="72"/>
  <c r="G339" i="70"/>
  <c r="G135" i="56"/>
  <c r="V339" i="69"/>
  <c r="V116" i="56"/>
  <c r="H339" i="70"/>
  <c r="H135" i="56"/>
  <c r="P163" i="56"/>
  <c r="G378" i="64"/>
  <c r="G17" i="56"/>
  <c r="U341" i="69"/>
  <c r="U118" i="56"/>
  <c r="E341" i="69"/>
  <c r="E118" i="56"/>
  <c r="G341" i="66"/>
  <c r="G316" i="72"/>
  <c r="P316" i="72"/>
  <c r="T73" i="56"/>
  <c r="T339" i="67"/>
  <c r="L341" i="69"/>
  <c r="L118" i="56"/>
  <c r="I122" i="56"/>
  <c r="G345" i="66"/>
  <c r="G60" i="56"/>
  <c r="P162" i="56"/>
  <c r="E345" i="69"/>
  <c r="E122" i="56"/>
  <c r="P12" i="24"/>
  <c r="P12" i="27" s="1"/>
  <c r="E378" i="64"/>
  <c r="E17" i="56"/>
  <c r="N341" i="69"/>
  <c r="N118" i="56"/>
  <c r="I116" i="56"/>
  <c r="I339" i="69"/>
  <c r="L339" i="69"/>
  <c r="L116" i="56"/>
  <c r="N339" i="66"/>
  <c r="N54" i="56"/>
  <c r="E376" i="64"/>
  <c r="E15" i="56"/>
  <c r="H345" i="67"/>
  <c r="H79" i="56"/>
  <c r="N345" i="66"/>
  <c r="N60" i="56"/>
  <c r="N325" i="71"/>
  <c r="N153" i="56"/>
  <c r="O325" i="72"/>
  <c r="O171" i="56"/>
  <c r="G341" i="69"/>
  <c r="G118" i="56"/>
  <c r="N56" i="56"/>
  <c r="N341" i="66"/>
  <c r="R352" i="72"/>
  <c r="R162" i="58"/>
  <c r="R162" i="61"/>
  <c r="R406" i="72"/>
  <c r="L345" i="69"/>
  <c r="L122" i="56"/>
  <c r="R121" i="46"/>
  <c r="R152" i="69"/>
  <c r="R156" i="70"/>
  <c r="R125" i="47"/>
  <c r="J139" i="69"/>
  <c r="J118" i="69"/>
  <c r="O194" i="67"/>
  <c r="O63" i="49"/>
  <c r="O251" i="67"/>
  <c r="O63" i="52"/>
  <c r="S6" i="46"/>
  <c r="S4" i="45"/>
  <c r="T139" i="66"/>
  <c r="T118" i="66"/>
  <c r="E191" i="68"/>
  <c r="E82" i="47"/>
  <c r="I88" i="66"/>
  <c r="C156" i="69"/>
  <c r="C155" i="69" s="1"/>
  <c r="C106" i="47"/>
  <c r="C105" i="47" s="1"/>
  <c r="Q191" i="68"/>
  <c r="Q82" i="47"/>
  <c r="C156" i="65"/>
  <c r="C25" i="47"/>
  <c r="E156" i="67"/>
  <c r="E63" i="47"/>
  <c r="I156" i="69"/>
  <c r="I155" i="69" s="1"/>
  <c r="I106" i="47"/>
  <c r="I105" i="47" s="1"/>
  <c r="D174" i="64"/>
  <c r="D4" i="47"/>
  <c r="F156" i="69"/>
  <c r="F155" i="69" s="1"/>
  <c r="F106" i="47"/>
  <c r="F105" i="47" s="1"/>
  <c r="I156" i="67"/>
  <c r="I63" i="47"/>
  <c r="J174" i="64"/>
  <c r="J4" i="47"/>
  <c r="E156" i="65"/>
  <c r="E25" i="47"/>
  <c r="L156" i="66"/>
  <c r="L44" i="47"/>
  <c r="L191" i="68"/>
  <c r="L82" i="47"/>
  <c r="T156" i="69"/>
  <c r="T106" i="47"/>
  <c r="E174" i="64"/>
  <c r="E4" i="47"/>
  <c r="J156" i="67"/>
  <c r="J63" i="47"/>
  <c r="H191" i="68"/>
  <c r="H82" i="47"/>
  <c r="B156" i="67"/>
  <c r="B63" i="47"/>
  <c r="S30" i="23"/>
  <c r="S30" i="26" s="1"/>
  <c r="R156" i="69"/>
  <c r="R106" i="47"/>
  <c r="I155" i="64"/>
  <c r="I132" i="64"/>
  <c r="J194" i="66"/>
  <c r="J44" i="49"/>
  <c r="J251" i="66"/>
  <c r="J44" i="52"/>
  <c r="N155" i="64"/>
  <c r="N132" i="64"/>
  <c r="J108" i="46"/>
  <c r="J106" i="45"/>
  <c r="C194" i="69"/>
  <c r="C193" i="69" s="1"/>
  <c r="C106" i="49"/>
  <c r="C105" i="49" s="1"/>
  <c r="C251" i="69"/>
  <c r="C250" i="69" s="1"/>
  <c r="C106" i="52"/>
  <c r="C105" i="52" s="1"/>
  <c r="V139" i="69"/>
  <c r="V118" i="69"/>
  <c r="E46" i="46"/>
  <c r="E44" i="45"/>
  <c r="C194" i="67"/>
  <c r="C63" i="49"/>
  <c r="C63" i="52"/>
  <c r="C251" i="67"/>
  <c r="Q175" i="66"/>
  <c r="Q44" i="48"/>
  <c r="Q232" i="66"/>
  <c r="Q44" i="51"/>
  <c r="O139" i="67"/>
  <c r="O118" i="67"/>
  <c r="O137" i="67" s="1"/>
  <c r="F139" i="69"/>
  <c r="F118" i="69"/>
  <c r="H27" i="46"/>
  <c r="H25" i="45"/>
  <c r="N175" i="67"/>
  <c r="N63" i="48"/>
  <c r="N63" i="51"/>
  <c r="N232" i="67"/>
  <c r="E169" i="68"/>
  <c r="E143" i="68"/>
  <c r="B194" i="70"/>
  <c r="B125" i="49"/>
  <c r="B251" i="70"/>
  <c r="B125" i="52"/>
  <c r="I139" i="65"/>
  <c r="I118" i="65"/>
  <c r="F127" i="46"/>
  <c r="F125" i="45"/>
  <c r="D194" i="69"/>
  <c r="D193" i="69" s="1"/>
  <c r="D106" i="49"/>
  <c r="D105" i="49" s="1"/>
  <c r="D106" i="52"/>
  <c r="D105" i="52" s="1"/>
  <c r="D251" i="69"/>
  <c r="D250" i="69" s="1"/>
  <c r="H195" i="64"/>
  <c r="H4" i="48"/>
  <c r="H4" i="51"/>
  <c r="H258" i="64"/>
  <c r="G139" i="70"/>
  <c r="G118" i="70"/>
  <c r="K27" i="46"/>
  <c r="K25" i="45"/>
  <c r="O139" i="65"/>
  <c r="O118" i="65"/>
  <c r="M195" i="64"/>
  <c r="M4" i="48"/>
  <c r="M258" i="64"/>
  <c r="M4" i="51"/>
  <c r="D14" i="13"/>
  <c r="D14" i="16" s="1"/>
  <c r="D14" i="10"/>
  <c r="I14" i="13"/>
  <c r="I14" i="16" s="1"/>
  <c r="I14" i="10"/>
  <c r="P139" i="65"/>
  <c r="P118" i="65"/>
  <c r="F6" i="46"/>
  <c r="F4" i="45"/>
  <c r="F175" i="69"/>
  <c r="F174" i="69" s="1"/>
  <c r="F106" i="48"/>
  <c r="F105" i="48" s="1"/>
  <c r="F232" i="69"/>
  <c r="F231" i="69" s="1"/>
  <c r="F106" i="51"/>
  <c r="F105" i="51" s="1"/>
  <c r="D155" i="64"/>
  <c r="D132" i="64"/>
  <c r="K139" i="66"/>
  <c r="K118" i="66"/>
  <c r="D194" i="67"/>
  <c r="D63" i="49"/>
  <c r="D63" i="52"/>
  <c r="D251" i="67"/>
  <c r="D27" i="46"/>
  <c r="D25" i="45"/>
  <c r="G239" i="68"/>
  <c r="G82" i="49"/>
  <c r="G82" i="52"/>
  <c r="G311" i="68"/>
  <c r="V195" i="64"/>
  <c r="V4" i="48"/>
  <c r="V258" i="64"/>
  <c r="V4" i="51"/>
  <c r="P175" i="67"/>
  <c r="P63" i="48"/>
  <c r="P232" i="67"/>
  <c r="P63" i="51"/>
  <c r="O139" i="69"/>
  <c r="O118" i="69"/>
  <c r="R175" i="66"/>
  <c r="R44" i="48"/>
  <c r="R232" i="66"/>
  <c r="R44" i="51"/>
  <c r="F175" i="70"/>
  <c r="F125" i="48"/>
  <c r="F125" i="51"/>
  <c r="F232" i="70"/>
  <c r="T28" i="24"/>
  <c r="T28" i="27" s="1"/>
  <c r="T28" i="21"/>
  <c r="L194" i="65"/>
  <c r="L25" i="49"/>
  <c r="L25" i="52"/>
  <c r="L251" i="65"/>
  <c r="S175" i="65"/>
  <c r="S25" i="48"/>
  <c r="S232" i="65"/>
  <c r="S25" i="51"/>
  <c r="N195" i="64"/>
  <c r="N4" i="48"/>
  <c r="N4" i="51"/>
  <c r="N258" i="64"/>
  <c r="Q139" i="69"/>
  <c r="Q118" i="69"/>
  <c r="N239" i="68"/>
  <c r="N82" i="49"/>
  <c r="N82" i="52"/>
  <c r="N311" i="68"/>
  <c r="R194" i="67"/>
  <c r="R63" i="49"/>
  <c r="R251" i="67"/>
  <c r="R63" i="52"/>
  <c r="F27" i="46"/>
  <c r="F25" i="45"/>
  <c r="Q239" i="68"/>
  <c r="Q82" i="49"/>
  <c r="Q82" i="52"/>
  <c r="Q311" i="68"/>
  <c r="O46" i="46"/>
  <c r="O44" i="45"/>
  <c r="U239" i="68"/>
  <c r="U82" i="49"/>
  <c r="U82" i="52"/>
  <c r="U311" i="68"/>
  <c r="G139" i="65"/>
  <c r="G118" i="65"/>
  <c r="Q27" i="25"/>
  <c r="Q27" i="28" s="1"/>
  <c r="Q3" i="22"/>
  <c r="Q6" i="46"/>
  <c r="Q4" i="45"/>
  <c r="F194" i="67"/>
  <c r="F63" i="49"/>
  <c r="F251" i="67"/>
  <c r="F63" i="52"/>
  <c r="E139" i="69"/>
  <c r="E118" i="69"/>
  <c r="E117" i="69" s="1"/>
  <c r="J239" i="68"/>
  <c r="J82" i="49"/>
  <c r="J311" i="68"/>
  <c r="J82" i="52"/>
  <c r="K169" i="68"/>
  <c r="K143" i="68"/>
  <c r="F175" i="65"/>
  <c r="F25" i="48"/>
  <c r="F25" i="51"/>
  <c r="F232" i="65"/>
  <c r="L139" i="66"/>
  <c r="L118" i="66"/>
  <c r="R65" i="46"/>
  <c r="R63" i="44"/>
  <c r="R63" i="46" s="1"/>
  <c r="T28" i="23"/>
  <c r="T28" i="26" s="1"/>
  <c r="Q139" i="66"/>
  <c r="Q118" i="66"/>
  <c r="F84" i="46"/>
  <c r="F82" i="45"/>
  <c r="V194" i="65"/>
  <c r="V25" i="49"/>
  <c r="V251" i="65"/>
  <c r="V25" i="52"/>
  <c r="S215" i="68"/>
  <c r="S82" i="48"/>
  <c r="S287" i="68"/>
  <c r="S82" i="51"/>
  <c r="T139" i="70"/>
  <c r="T118" i="70"/>
  <c r="R139" i="66"/>
  <c r="R118" i="66"/>
  <c r="B84" i="46"/>
  <c r="B82" i="45"/>
  <c r="O239" i="68"/>
  <c r="O82" i="49"/>
  <c r="O311" i="68"/>
  <c r="O82" i="52"/>
  <c r="P155" i="64"/>
  <c r="P132" i="64"/>
  <c r="G139" i="66"/>
  <c r="G118" i="66"/>
  <c r="N139" i="69"/>
  <c r="N118" i="69"/>
  <c r="D84" i="46"/>
  <c r="D82" i="45"/>
  <c r="P194" i="70"/>
  <c r="P125" i="49"/>
  <c r="P251" i="70"/>
  <c r="P125" i="52"/>
  <c r="C175" i="69"/>
  <c r="C174" i="69" s="1"/>
  <c r="C106" i="48"/>
  <c r="C105" i="48" s="1"/>
  <c r="C232" i="69"/>
  <c r="C231" i="69" s="1"/>
  <c r="C106" i="51"/>
  <c r="C105" i="51" s="1"/>
  <c r="R239" i="68"/>
  <c r="R82" i="49"/>
  <c r="R311" i="68"/>
  <c r="R82" i="52"/>
  <c r="L6" i="46"/>
  <c r="L4" i="45"/>
  <c r="I194" i="70"/>
  <c r="I125" i="49"/>
  <c r="I251" i="70"/>
  <c r="I125" i="52"/>
  <c r="V156" i="65"/>
  <c r="V25" i="47"/>
  <c r="E156" i="69"/>
  <c r="E155" i="69" s="1"/>
  <c r="E106" i="47"/>
  <c r="E105" i="47" s="1"/>
  <c r="S174" i="64"/>
  <c r="S4" i="47"/>
  <c r="N216" i="64"/>
  <c r="N4" i="49"/>
  <c r="N279" i="64"/>
  <c r="N4" i="52"/>
  <c r="D46" i="46"/>
  <c r="D44" i="45"/>
  <c r="D44" i="46" s="1"/>
  <c r="H139" i="65"/>
  <c r="H118" i="65"/>
  <c r="H137" i="65" s="1"/>
  <c r="I46" i="46"/>
  <c r="I44" i="45"/>
  <c r="D216" i="64"/>
  <c r="D4" i="49"/>
  <c r="D4" i="52"/>
  <c r="D279" i="64"/>
  <c r="G215" i="68"/>
  <c r="G82" i="48"/>
  <c r="G82" i="51"/>
  <c r="G287" i="68"/>
  <c r="R175" i="70"/>
  <c r="R125" i="48"/>
  <c r="R232" i="70"/>
  <c r="R125" i="51"/>
  <c r="M84" i="46"/>
  <c r="M82" i="45"/>
  <c r="O175" i="69"/>
  <c r="O174" i="69" s="1"/>
  <c r="O106" i="48"/>
  <c r="O105" i="48" s="1"/>
  <c r="O232" i="69"/>
  <c r="O231" i="69" s="1"/>
  <c r="O106" i="51"/>
  <c r="O105" i="51" s="1"/>
  <c r="F139" i="65"/>
  <c r="F118" i="65"/>
  <c r="G175" i="66"/>
  <c r="G44" i="48"/>
  <c r="G232" i="66"/>
  <c r="G44" i="51"/>
  <c r="O139" i="66"/>
  <c r="O118" i="66"/>
  <c r="M46" i="46"/>
  <c r="M44" i="45"/>
  <c r="F169" i="68"/>
  <c r="F143" i="68"/>
  <c r="B169" i="68"/>
  <c r="B143" i="68"/>
  <c r="D169" i="68"/>
  <c r="D143" i="68"/>
  <c r="H156" i="70"/>
  <c r="H125" i="47"/>
  <c r="R156" i="65"/>
  <c r="R25" i="47"/>
  <c r="Q156" i="66"/>
  <c r="Q44" i="47"/>
  <c r="Q156" i="69"/>
  <c r="Q155" i="69" s="1"/>
  <c r="Q106" i="47"/>
  <c r="Q105" i="47" s="1"/>
  <c r="H156" i="67"/>
  <c r="H63" i="47"/>
  <c r="M156" i="66"/>
  <c r="M44" i="47"/>
  <c r="T156" i="66"/>
  <c r="T44" i="47"/>
  <c r="R156" i="66"/>
  <c r="R44" i="47"/>
  <c r="S156" i="67"/>
  <c r="S63" i="47"/>
  <c r="J156" i="69"/>
  <c r="J155" i="69" s="1"/>
  <c r="J106" i="47"/>
  <c r="J105" i="47" s="1"/>
  <c r="I156" i="66"/>
  <c r="I44" i="47"/>
  <c r="H174" i="64"/>
  <c r="H4" i="47"/>
  <c r="R174" i="64"/>
  <c r="R4" i="47"/>
  <c r="K191" i="68"/>
  <c r="K82" i="47"/>
  <c r="H156" i="69"/>
  <c r="H155" i="69" s="1"/>
  <c r="H106" i="47"/>
  <c r="H105" i="47" s="1"/>
  <c r="O156" i="67"/>
  <c r="O63" i="47"/>
  <c r="P156" i="65"/>
  <c r="P25" i="47"/>
  <c r="S156" i="70"/>
  <c r="S125" i="47"/>
  <c r="F156" i="67"/>
  <c r="F63" i="47"/>
  <c r="E105" i="44"/>
  <c r="Q175" i="69"/>
  <c r="Q174" i="69" s="1"/>
  <c r="Q106" i="48"/>
  <c r="Q105" i="48" s="1"/>
  <c r="Q106" i="51"/>
  <c r="Q105" i="51" s="1"/>
  <c r="Q232" i="69"/>
  <c r="Q231" i="69" s="1"/>
  <c r="T169" i="68"/>
  <c r="T143" i="68"/>
  <c r="J194" i="69"/>
  <c r="J193" i="69" s="1"/>
  <c r="J106" i="49"/>
  <c r="J105" i="49" s="1"/>
  <c r="J251" i="69"/>
  <c r="J250" i="69" s="1"/>
  <c r="J106" i="52"/>
  <c r="J105" i="52" s="1"/>
  <c r="E194" i="66"/>
  <c r="E44" i="49"/>
  <c r="E44" i="52"/>
  <c r="E251" i="66"/>
  <c r="C175" i="66"/>
  <c r="C44" i="48"/>
  <c r="C44" i="51"/>
  <c r="C232" i="66"/>
  <c r="M108" i="46"/>
  <c r="M106" i="45"/>
  <c r="D139" i="66"/>
  <c r="D118" i="66"/>
  <c r="H194" i="65"/>
  <c r="H25" i="49"/>
  <c r="H251" i="65"/>
  <c r="H25" i="52"/>
  <c r="K195" i="64"/>
  <c r="K4" i="48"/>
  <c r="K258" i="64"/>
  <c r="K4" i="51"/>
  <c r="I139" i="66"/>
  <c r="I118" i="66"/>
  <c r="F194" i="70"/>
  <c r="F125" i="49"/>
  <c r="F251" i="70"/>
  <c r="F125" i="52"/>
  <c r="T14" i="10"/>
  <c r="T14" i="13"/>
  <c r="T14" i="16" s="1"/>
  <c r="R216" i="64"/>
  <c r="R4" i="49"/>
  <c r="R4" i="52"/>
  <c r="R279" i="64"/>
  <c r="U215" i="68"/>
  <c r="U82" i="48"/>
  <c r="U82" i="51"/>
  <c r="U287" i="68"/>
  <c r="B139" i="65"/>
  <c r="B118" i="65"/>
  <c r="F46" i="46"/>
  <c r="F44" i="45"/>
  <c r="T27" i="46"/>
  <c r="T25" i="44"/>
  <c r="T25" i="46" s="1"/>
  <c r="K194" i="65"/>
  <c r="K25" i="49"/>
  <c r="K25" i="52"/>
  <c r="K251" i="65"/>
  <c r="H84" i="46"/>
  <c r="H82" i="45"/>
  <c r="J175" i="67"/>
  <c r="J63" i="48"/>
  <c r="J232" i="67"/>
  <c r="J63" i="51"/>
  <c r="N139" i="67"/>
  <c r="N118" i="67"/>
  <c r="P139" i="67"/>
  <c r="P118" i="67"/>
  <c r="F216" i="64"/>
  <c r="F4" i="49"/>
  <c r="F4" i="52"/>
  <c r="F279" i="64"/>
  <c r="U139" i="66"/>
  <c r="U118" i="66"/>
  <c r="K175" i="65"/>
  <c r="K25" i="48"/>
  <c r="K232" i="65"/>
  <c r="K25" i="51"/>
  <c r="M139" i="67"/>
  <c r="M118" i="67"/>
  <c r="D194" i="65"/>
  <c r="D25" i="49"/>
  <c r="D25" i="52"/>
  <c r="D251" i="65"/>
  <c r="G139" i="69"/>
  <c r="G118" i="69"/>
  <c r="F195" i="64"/>
  <c r="F4" i="48"/>
  <c r="F4" i="51"/>
  <c r="F258" i="64"/>
  <c r="C127" i="46"/>
  <c r="C125" i="45"/>
  <c r="R175" i="69"/>
  <c r="R106" i="48"/>
  <c r="R232" i="69"/>
  <c r="R106" i="51"/>
  <c r="N139" i="70"/>
  <c r="N118" i="70"/>
  <c r="J215" i="68"/>
  <c r="J82" i="48"/>
  <c r="J82" i="51"/>
  <c r="J287" i="68"/>
  <c r="M169" i="68"/>
  <c r="M143" i="68"/>
  <c r="C215" i="68"/>
  <c r="C82" i="48"/>
  <c r="C287" i="68"/>
  <c r="C82" i="51"/>
  <c r="K139" i="67"/>
  <c r="K118" i="67"/>
  <c r="D175" i="70"/>
  <c r="D125" i="48"/>
  <c r="D125" i="51"/>
  <c r="D232" i="70"/>
  <c r="S155" i="64"/>
  <c r="S132" i="64"/>
  <c r="F194" i="65"/>
  <c r="F25" i="49"/>
  <c r="F251" i="65"/>
  <c r="F25" i="52"/>
  <c r="N139" i="65"/>
  <c r="N118" i="65"/>
  <c r="U27" i="46"/>
  <c r="U25" i="45"/>
  <c r="C175" i="65"/>
  <c r="C25" i="48"/>
  <c r="C25" i="51"/>
  <c r="C232" i="65"/>
  <c r="O194" i="66"/>
  <c r="O44" i="49"/>
  <c r="O251" i="66"/>
  <c r="O44" i="52"/>
  <c r="M139" i="66"/>
  <c r="M118" i="66"/>
  <c r="S65" i="46"/>
  <c r="S63" i="44"/>
  <c r="S63" i="46" s="1"/>
  <c r="Q216" i="64"/>
  <c r="Q4" i="49"/>
  <c r="Q279" i="64"/>
  <c r="Q4" i="52"/>
  <c r="T194" i="66"/>
  <c r="T44" i="49"/>
  <c r="T44" i="52"/>
  <c r="T251" i="66"/>
  <c r="U175" i="69"/>
  <c r="U106" i="48"/>
  <c r="U232" i="69"/>
  <c r="U106" i="51"/>
  <c r="L175" i="70"/>
  <c r="L125" i="48"/>
  <c r="L125" i="51"/>
  <c r="L232" i="70"/>
  <c r="V155" i="64"/>
  <c r="V132" i="64"/>
  <c r="R175" i="67"/>
  <c r="R63" i="48"/>
  <c r="R232" i="67"/>
  <c r="R63" i="51"/>
  <c r="I175" i="66"/>
  <c r="I44" i="48"/>
  <c r="I232" i="66"/>
  <c r="I44" i="51"/>
  <c r="K175" i="69"/>
  <c r="K174" i="69" s="1"/>
  <c r="K106" i="48"/>
  <c r="K105" i="48" s="1"/>
  <c r="K232" i="69"/>
  <c r="K231" i="69" s="1"/>
  <c r="K106" i="51"/>
  <c r="K105" i="51" s="1"/>
  <c r="O139" i="70"/>
  <c r="O118" i="70"/>
  <c r="M27" i="46"/>
  <c r="M25" i="45"/>
  <c r="C175" i="67"/>
  <c r="C63" i="48"/>
  <c r="C232" i="67"/>
  <c r="C63" i="51"/>
  <c r="F239" i="68"/>
  <c r="F82" i="49"/>
  <c r="F311" i="68"/>
  <c r="F82" i="52"/>
  <c r="V84" i="46"/>
  <c r="V82" i="45"/>
  <c r="H139" i="70"/>
  <c r="H118" i="70"/>
  <c r="B239" i="68"/>
  <c r="B82" i="49"/>
  <c r="B82" i="52"/>
  <c r="B311" i="68"/>
  <c r="I65" i="46"/>
  <c r="I63" i="45"/>
  <c r="C6" i="46"/>
  <c r="C4" i="45"/>
  <c r="M139" i="70"/>
  <c r="M118" i="70"/>
  <c r="R6" i="46"/>
  <c r="R4" i="44"/>
  <c r="D239" i="68"/>
  <c r="D82" i="49"/>
  <c r="D311" i="68"/>
  <c r="D82" i="52"/>
  <c r="U14" i="10"/>
  <c r="U14" i="13"/>
  <c r="U14" i="16" s="1"/>
  <c r="V108" i="46"/>
  <c r="V106" i="44"/>
  <c r="V106" i="46" s="1"/>
  <c r="L216" i="64"/>
  <c r="L4" i="49"/>
  <c r="L4" i="52"/>
  <c r="L279" i="64"/>
  <c r="V27" i="46"/>
  <c r="V25" i="44"/>
  <c r="V25" i="46" s="1"/>
  <c r="H156" i="65"/>
  <c r="H25" i="47"/>
  <c r="R156" i="67"/>
  <c r="R63" i="47"/>
  <c r="F194" i="69"/>
  <c r="F193" i="69" s="1"/>
  <c r="F106" i="49"/>
  <c r="F105" i="49" s="1"/>
  <c r="F106" i="52"/>
  <c r="F105" i="52" s="1"/>
  <c r="F251" i="69"/>
  <c r="F250" i="69" s="1"/>
  <c r="G194" i="70"/>
  <c r="G125" i="49"/>
  <c r="G125" i="52"/>
  <c r="G251" i="70"/>
  <c r="P65" i="46"/>
  <c r="P63" i="45"/>
  <c r="F155" i="64"/>
  <c r="F132" i="64"/>
  <c r="F153" i="64" s="1"/>
  <c r="M65" i="46"/>
  <c r="M63" i="45"/>
  <c r="T46" i="46"/>
  <c r="T44" i="44"/>
  <c r="T44" i="46" s="1"/>
  <c r="S175" i="69"/>
  <c r="S106" i="48"/>
  <c r="S106" i="51"/>
  <c r="S232" i="69"/>
  <c r="N127" i="46"/>
  <c r="N125" i="45"/>
  <c r="I175" i="65"/>
  <c r="I25" i="48"/>
  <c r="I232" i="65"/>
  <c r="I25" i="51"/>
  <c r="K239" i="68"/>
  <c r="K82" i="49"/>
  <c r="K311" i="68"/>
  <c r="K82" i="52"/>
  <c r="B174" i="64"/>
  <c r="B4" i="47"/>
  <c r="N174" i="64"/>
  <c r="N4" i="47"/>
  <c r="P156" i="66"/>
  <c r="P44" i="47"/>
  <c r="C156" i="70"/>
  <c r="C125" i="47"/>
  <c r="U191" i="68"/>
  <c r="U82" i="47"/>
  <c r="P156" i="69"/>
  <c r="P155" i="69" s="1"/>
  <c r="P106" i="47"/>
  <c r="P105" i="47" s="1"/>
  <c r="R152" i="70"/>
  <c r="R140" i="46"/>
  <c r="V174" i="64"/>
  <c r="V4" i="47"/>
  <c r="M191" i="68"/>
  <c r="M82" i="47"/>
  <c r="O156" i="65"/>
  <c r="O25" i="47"/>
  <c r="V156" i="70"/>
  <c r="V125" i="47"/>
  <c r="U156" i="67"/>
  <c r="U63" i="47"/>
  <c r="U156" i="66"/>
  <c r="U44" i="47"/>
  <c r="U174" i="64"/>
  <c r="U4" i="47"/>
  <c r="P156" i="70"/>
  <c r="P125" i="47"/>
  <c r="J156" i="66"/>
  <c r="J44" i="47"/>
  <c r="O156" i="70"/>
  <c r="O125" i="47"/>
  <c r="F191" i="68"/>
  <c r="F82" i="47"/>
  <c r="N156" i="69"/>
  <c r="N155" i="69" s="1"/>
  <c r="N106" i="47"/>
  <c r="N105" i="47" s="1"/>
  <c r="G156" i="67"/>
  <c r="G63" i="47"/>
  <c r="E98" i="69"/>
  <c r="T239" i="68"/>
  <c r="T82" i="49"/>
  <c r="T311" i="68"/>
  <c r="T82" i="52"/>
  <c r="B14" i="13"/>
  <c r="B14" i="16" s="1"/>
  <c r="B14" i="10"/>
  <c r="C175" i="70"/>
  <c r="C125" i="48"/>
  <c r="C232" i="70"/>
  <c r="C125" i="51"/>
  <c r="H108" i="46"/>
  <c r="H106" i="45"/>
  <c r="O175" i="67"/>
  <c r="O63" i="48"/>
  <c r="O232" i="67"/>
  <c r="O63" i="51"/>
  <c r="M175" i="65"/>
  <c r="M25" i="48"/>
  <c r="M232" i="65"/>
  <c r="M25" i="51"/>
  <c r="T139" i="67"/>
  <c r="T118" i="67"/>
  <c r="M139" i="69"/>
  <c r="M118" i="69"/>
  <c r="D194" i="66"/>
  <c r="D44" i="49"/>
  <c r="D251" i="66"/>
  <c r="D44" i="52"/>
  <c r="G175" i="67"/>
  <c r="G63" i="48"/>
  <c r="G232" i="67"/>
  <c r="G63" i="51"/>
  <c r="E6" i="46"/>
  <c r="E4" i="45"/>
  <c r="I194" i="66"/>
  <c r="I44" i="49"/>
  <c r="I251" i="66"/>
  <c r="I44" i="52"/>
  <c r="C27" i="46"/>
  <c r="C25" i="45"/>
  <c r="I215" i="68"/>
  <c r="I82" i="48"/>
  <c r="I287" i="68"/>
  <c r="I82" i="51"/>
  <c r="J6" i="46"/>
  <c r="J4" i="45"/>
  <c r="B194" i="65"/>
  <c r="B25" i="49"/>
  <c r="B251" i="65"/>
  <c r="B25" i="52"/>
  <c r="F139" i="66"/>
  <c r="F118" i="66"/>
  <c r="E65" i="46"/>
  <c r="E63" i="45"/>
  <c r="E63" i="46" s="1"/>
  <c r="D215" i="68"/>
  <c r="D82" i="48"/>
  <c r="D287" i="68"/>
  <c r="D82" i="51"/>
  <c r="H169" i="68"/>
  <c r="H143" i="68"/>
  <c r="N194" i="67"/>
  <c r="N63" i="49"/>
  <c r="N251" i="67"/>
  <c r="N63" i="52"/>
  <c r="P194" i="67"/>
  <c r="P63" i="49"/>
  <c r="P63" i="52"/>
  <c r="P251" i="67"/>
  <c r="O175" i="70"/>
  <c r="O125" i="48"/>
  <c r="O232" i="70"/>
  <c r="O125" i="51"/>
  <c r="U194" i="66"/>
  <c r="U44" i="49"/>
  <c r="U251" i="66"/>
  <c r="U44" i="52"/>
  <c r="O175" i="66"/>
  <c r="O44" i="48"/>
  <c r="O44" i="51"/>
  <c r="O232" i="66"/>
  <c r="M194" i="67"/>
  <c r="M63" i="49"/>
  <c r="M251" i="67"/>
  <c r="M63" i="52"/>
  <c r="T175" i="66"/>
  <c r="T44" i="48"/>
  <c r="T44" i="51"/>
  <c r="T232" i="66"/>
  <c r="P175" i="66"/>
  <c r="P44" i="48"/>
  <c r="P232" i="66"/>
  <c r="P44" i="51"/>
  <c r="G194" i="69"/>
  <c r="G193" i="69" s="1"/>
  <c r="G106" i="49"/>
  <c r="G105" i="49" s="1"/>
  <c r="G251" i="69"/>
  <c r="G250" i="69" s="1"/>
  <c r="G106" i="52"/>
  <c r="G105" i="52" s="1"/>
  <c r="H175" i="69"/>
  <c r="H174" i="69" s="1"/>
  <c r="H106" i="48"/>
  <c r="H105" i="48" s="1"/>
  <c r="H232" i="69"/>
  <c r="H231" i="69" s="1"/>
  <c r="H106" i="51"/>
  <c r="H105" i="51" s="1"/>
  <c r="E175" i="70"/>
  <c r="E125" i="48"/>
  <c r="E232" i="70"/>
  <c r="E125" i="51"/>
  <c r="C139" i="70"/>
  <c r="C118" i="70"/>
  <c r="L175" i="69"/>
  <c r="L174" i="69" s="1"/>
  <c r="L106" i="48"/>
  <c r="L105" i="48" s="1"/>
  <c r="L106" i="51"/>
  <c r="L105" i="51" s="1"/>
  <c r="L232" i="69"/>
  <c r="L231" i="69" s="1"/>
  <c r="H14" i="13"/>
  <c r="H14" i="16" s="1"/>
  <c r="H14" i="10"/>
  <c r="N194" i="70"/>
  <c r="N125" i="49"/>
  <c r="N251" i="70"/>
  <c r="N125" i="52"/>
  <c r="S84" i="46"/>
  <c r="S82" i="45"/>
  <c r="M239" i="68"/>
  <c r="M82" i="49"/>
  <c r="M82" i="52"/>
  <c r="M311" i="68"/>
  <c r="K194" i="67"/>
  <c r="K63" i="49"/>
  <c r="K251" i="67"/>
  <c r="K63" i="52"/>
  <c r="S216" i="64"/>
  <c r="S4" i="49"/>
  <c r="S279" i="64"/>
  <c r="S4" i="52"/>
  <c r="M6" i="46"/>
  <c r="M4" i="45"/>
  <c r="N194" i="65"/>
  <c r="N25" i="49"/>
  <c r="N25" i="52"/>
  <c r="N251" i="65"/>
  <c r="U139" i="65"/>
  <c r="U118" i="65"/>
  <c r="J27" i="46"/>
  <c r="J25" i="45"/>
  <c r="M194" i="66"/>
  <c r="M44" i="49"/>
  <c r="M251" i="66"/>
  <c r="M44" i="52"/>
  <c r="M175" i="70"/>
  <c r="M125" i="48"/>
  <c r="M232" i="70"/>
  <c r="M125" i="51"/>
  <c r="U108" i="46"/>
  <c r="U106" i="45"/>
  <c r="M175" i="67"/>
  <c r="M63" i="48"/>
  <c r="M232" i="67"/>
  <c r="M63" i="51"/>
  <c r="T139" i="65"/>
  <c r="T118" i="65"/>
  <c r="V216" i="64"/>
  <c r="V4" i="49"/>
  <c r="V4" i="52"/>
  <c r="V279" i="64"/>
  <c r="T108" i="46"/>
  <c r="T106" i="44"/>
  <c r="T106" i="46" s="1"/>
  <c r="O194" i="70"/>
  <c r="O125" i="49"/>
  <c r="O251" i="70"/>
  <c r="O125" i="52"/>
  <c r="M139" i="65"/>
  <c r="M118" i="65"/>
  <c r="T155" i="64"/>
  <c r="T132" i="64"/>
  <c r="V175" i="67"/>
  <c r="V63" i="48"/>
  <c r="V232" i="67"/>
  <c r="V63" i="51"/>
  <c r="V169" i="68"/>
  <c r="V143" i="68"/>
  <c r="P108" i="46"/>
  <c r="P106" i="45"/>
  <c r="H194" i="70"/>
  <c r="H125" i="49"/>
  <c r="H251" i="70"/>
  <c r="H125" i="52"/>
  <c r="R127" i="46"/>
  <c r="R125" i="45"/>
  <c r="P195" i="64"/>
  <c r="P4" i="48"/>
  <c r="P258" i="64"/>
  <c r="P4" i="51"/>
  <c r="I139" i="67"/>
  <c r="I118" i="67"/>
  <c r="C155" i="64"/>
  <c r="C132" i="64"/>
  <c r="M194" i="70"/>
  <c r="M125" i="49"/>
  <c r="M125" i="52"/>
  <c r="M251" i="70"/>
  <c r="G6" i="46"/>
  <c r="G4" i="45"/>
  <c r="L175" i="66"/>
  <c r="L44" i="48"/>
  <c r="L44" i="51"/>
  <c r="L232" i="66"/>
  <c r="R108" i="46"/>
  <c r="R106" i="45"/>
  <c r="B175" i="70"/>
  <c r="B125" i="48"/>
  <c r="B232" i="70"/>
  <c r="B125" i="51"/>
  <c r="L84" i="46"/>
  <c r="L82" i="45"/>
  <c r="J175" i="70"/>
  <c r="J125" i="48"/>
  <c r="J232" i="70"/>
  <c r="J125" i="51"/>
  <c r="G156" i="69"/>
  <c r="G155" i="69" s="1"/>
  <c r="G106" i="47"/>
  <c r="G105" i="47" s="1"/>
  <c r="C174" i="64"/>
  <c r="C4" i="47"/>
  <c r="D191" i="68"/>
  <c r="D82" i="47"/>
  <c r="T156" i="67"/>
  <c r="T63" i="47"/>
  <c r="V194" i="69"/>
  <c r="V106" i="49"/>
  <c r="V251" i="69"/>
  <c r="V106" i="52"/>
  <c r="K194" i="66"/>
  <c r="K44" i="49"/>
  <c r="K44" i="52"/>
  <c r="K251" i="66"/>
  <c r="O194" i="69"/>
  <c r="O106" i="49"/>
  <c r="O106" i="52"/>
  <c r="O251" i="69"/>
  <c r="N27" i="46"/>
  <c r="N25" i="45"/>
  <c r="Q155" i="64"/>
  <c r="Q132" i="64"/>
  <c r="O127" i="46"/>
  <c r="O125" i="45"/>
  <c r="C195" i="64"/>
  <c r="C4" i="48"/>
  <c r="C4" i="51"/>
  <c r="C258" i="64"/>
  <c r="L174" i="64"/>
  <c r="L4" i="47"/>
  <c r="Q174" i="64"/>
  <c r="Q4" i="47"/>
  <c r="T174" i="64"/>
  <c r="T4" i="47"/>
  <c r="L156" i="65"/>
  <c r="L25" i="47"/>
  <c r="M156" i="65"/>
  <c r="M25" i="47"/>
  <c r="R191" i="68"/>
  <c r="R82" i="47"/>
  <c r="P191" i="68"/>
  <c r="P82" i="47"/>
  <c r="N156" i="65"/>
  <c r="N25" i="47"/>
  <c r="C156" i="66"/>
  <c r="C44" i="47"/>
  <c r="F156" i="66"/>
  <c r="F44" i="47"/>
  <c r="V156" i="67"/>
  <c r="V63" i="47"/>
  <c r="O156" i="69"/>
  <c r="O155" i="69" s="1"/>
  <c r="O106" i="47"/>
  <c r="O105" i="47" s="1"/>
  <c r="H156" i="66"/>
  <c r="H44" i="47"/>
  <c r="I191" i="68"/>
  <c r="I82" i="47"/>
  <c r="Q156" i="70"/>
  <c r="Q125" i="47"/>
  <c r="E156" i="70"/>
  <c r="E125" i="47"/>
  <c r="V17" i="25"/>
  <c r="V17" i="28" s="1"/>
  <c r="U46" i="46"/>
  <c r="U44" i="44"/>
  <c r="U44" i="46" s="1"/>
  <c r="E175" i="69"/>
  <c r="E174" i="69" s="1"/>
  <c r="E106" i="48"/>
  <c r="E105" i="48" s="1"/>
  <c r="E106" i="51"/>
  <c r="E105" i="51" s="1"/>
  <c r="E232" i="69"/>
  <c r="E231" i="69" s="1"/>
  <c r="R139" i="65"/>
  <c r="R118" i="65"/>
  <c r="R137" i="65" s="1"/>
  <c r="I108" i="46"/>
  <c r="I106" i="45"/>
  <c r="K14" i="13"/>
  <c r="K14" i="16" s="1"/>
  <c r="K14" i="10"/>
  <c r="D195" i="64"/>
  <c r="D4" i="48"/>
  <c r="D258" i="64"/>
  <c r="D4" i="51"/>
  <c r="H139" i="69"/>
  <c r="H118" i="69"/>
  <c r="O14" i="13"/>
  <c r="O14" i="16" s="1"/>
  <c r="O14" i="10"/>
  <c r="P84" i="46"/>
  <c r="P82" i="45"/>
  <c r="V65" i="46"/>
  <c r="V63" i="45"/>
  <c r="T194" i="67"/>
  <c r="T63" i="49"/>
  <c r="T251" i="67"/>
  <c r="T63" i="52"/>
  <c r="O6" i="46"/>
  <c r="O4" i="45"/>
  <c r="M194" i="69"/>
  <c r="M193" i="69" s="1"/>
  <c r="M106" i="49"/>
  <c r="M105" i="49" s="1"/>
  <c r="M106" i="52"/>
  <c r="M105" i="52" s="1"/>
  <c r="M251" i="69"/>
  <c r="M250" i="69" s="1"/>
  <c r="D175" i="66"/>
  <c r="D44" i="48"/>
  <c r="D44" i="51"/>
  <c r="D232" i="66"/>
  <c r="R215" i="68"/>
  <c r="R82" i="48"/>
  <c r="R287" i="68"/>
  <c r="R82" i="51"/>
  <c r="E155" i="64"/>
  <c r="E132" i="64"/>
  <c r="L127" i="46"/>
  <c r="L125" i="45"/>
  <c r="I175" i="70"/>
  <c r="I125" i="48"/>
  <c r="I125" i="51"/>
  <c r="I232" i="70"/>
  <c r="Q14" i="13"/>
  <c r="Q14" i="16" s="1"/>
  <c r="Q14" i="10"/>
  <c r="C139" i="65"/>
  <c r="C118" i="65"/>
  <c r="N46" i="46"/>
  <c r="N44" i="45"/>
  <c r="J155" i="64"/>
  <c r="J132" i="64"/>
  <c r="C46" i="46"/>
  <c r="C44" i="45"/>
  <c r="F194" i="66"/>
  <c r="F44" i="49"/>
  <c r="F44" i="52"/>
  <c r="F251" i="66"/>
  <c r="T175" i="65"/>
  <c r="T25" i="48"/>
  <c r="T232" i="65"/>
  <c r="T25" i="51"/>
  <c r="E139" i="67"/>
  <c r="E118" i="67"/>
  <c r="B108" i="46"/>
  <c r="B106" i="45"/>
  <c r="H239" i="68"/>
  <c r="H82" i="49"/>
  <c r="H311" i="68"/>
  <c r="H82" i="52"/>
  <c r="G65" i="46"/>
  <c r="G63" i="45"/>
  <c r="L175" i="65"/>
  <c r="L25" i="48"/>
  <c r="L232" i="65"/>
  <c r="L25" i="51"/>
  <c r="S139" i="70"/>
  <c r="S118" i="70"/>
  <c r="M175" i="69"/>
  <c r="M174" i="69" s="1"/>
  <c r="M106" i="48"/>
  <c r="M105" i="48" s="1"/>
  <c r="M232" i="69"/>
  <c r="M231" i="69" s="1"/>
  <c r="M106" i="51"/>
  <c r="M105" i="51" s="1"/>
  <c r="G175" i="70"/>
  <c r="G125" i="48"/>
  <c r="G232" i="70"/>
  <c r="G125" i="51"/>
  <c r="G175" i="65"/>
  <c r="G25" i="48"/>
  <c r="G232" i="65"/>
  <c r="G25" i="51"/>
  <c r="O175" i="65"/>
  <c r="O25" i="48"/>
  <c r="O232" i="65"/>
  <c r="O25" i="51"/>
  <c r="M14" i="13"/>
  <c r="M14" i="16" s="1"/>
  <c r="M14" i="10"/>
  <c r="V127" i="46"/>
  <c r="V125" i="45"/>
  <c r="Q215" i="68"/>
  <c r="Q82" i="48"/>
  <c r="Q287" i="68"/>
  <c r="Q82" i="51"/>
  <c r="S139" i="66"/>
  <c r="S118" i="66"/>
  <c r="C194" i="70"/>
  <c r="C125" i="49"/>
  <c r="C125" i="52"/>
  <c r="C251" i="70"/>
  <c r="Q65" i="46"/>
  <c r="Q63" i="45"/>
  <c r="N175" i="69"/>
  <c r="N174" i="69" s="1"/>
  <c r="N106" i="48"/>
  <c r="N105" i="48" s="1"/>
  <c r="N106" i="51"/>
  <c r="N105" i="51" s="1"/>
  <c r="N232" i="69"/>
  <c r="N231" i="69" s="1"/>
  <c r="Q175" i="65"/>
  <c r="Q25" i="48"/>
  <c r="Q25" i="51"/>
  <c r="Q232" i="65"/>
  <c r="S169" i="68"/>
  <c r="S143" i="68"/>
  <c r="Q27" i="46"/>
  <c r="Q25" i="45"/>
  <c r="D175" i="67"/>
  <c r="D63" i="48"/>
  <c r="D232" i="67"/>
  <c r="D63" i="51"/>
  <c r="U216" i="64"/>
  <c r="U4" i="49"/>
  <c r="U279" i="64"/>
  <c r="U4" i="52"/>
  <c r="P46" i="46"/>
  <c r="P44" i="45"/>
  <c r="U194" i="70"/>
  <c r="U125" i="49"/>
  <c r="U125" i="52"/>
  <c r="U251" i="70"/>
  <c r="M155" i="64"/>
  <c r="M132" i="64"/>
  <c r="U65" i="46"/>
  <c r="U63" i="45"/>
  <c r="U194" i="65"/>
  <c r="U25" i="49"/>
  <c r="U25" i="52"/>
  <c r="U251" i="65"/>
  <c r="J139" i="65"/>
  <c r="J118" i="65"/>
  <c r="S175" i="67"/>
  <c r="S63" i="48"/>
  <c r="S232" i="67"/>
  <c r="S63" i="51"/>
  <c r="V215" i="68"/>
  <c r="V82" i="48"/>
  <c r="V287" i="68"/>
  <c r="V82" i="51"/>
  <c r="S139" i="69"/>
  <c r="S118" i="69"/>
  <c r="U139" i="69"/>
  <c r="U118" i="69"/>
  <c r="E27" i="46"/>
  <c r="E25" i="45"/>
  <c r="E25" i="46" s="1"/>
  <c r="T194" i="65"/>
  <c r="T25" i="49"/>
  <c r="T25" i="52"/>
  <c r="T251" i="65"/>
  <c r="H175" i="66"/>
  <c r="H44" i="48"/>
  <c r="H44" i="51"/>
  <c r="H232" i="66"/>
  <c r="B6" i="46"/>
  <c r="B4" i="45"/>
  <c r="N175" i="66"/>
  <c r="N44" i="48"/>
  <c r="N232" i="66"/>
  <c r="N44" i="51"/>
  <c r="M194" i="65"/>
  <c r="M25" i="49"/>
  <c r="M25" i="52"/>
  <c r="M251" i="65"/>
  <c r="V239" i="68"/>
  <c r="V82" i="49"/>
  <c r="V311" i="68"/>
  <c r="V82" i="52"/>
  <c r="P139" i="69"/>
  <c r="P118" i="69"/>
  <c r="R27" i="46"/>
  <c r="R25" i="44"/>
  <c r="R25" i="46" s="1"/>
  <c r="B215" i="68"/>
  <c r="B82" i="48"/>
  <c r="B82" i="51"/>
  <c r="B287" i="68"/>
  <c r="O215" i="68"/>
  <c r="O82" i="48"/>
  <c r="O287" i="68"/>
  <c r="O82" i="51"/>
  <c r="R139" i="70"/>
  <c r="R118" i="70"/>
  <c r="I194" i="67"/>
  <c r="I63" i="49"/>
  <c r="I63" i="52"/>
  <c r="I251" i="67"/>
  <c r="C216" i="64"/>
  <c r="C4" i="49"/>
  <c r="C279" i="64"/>
  <c r="C4" i="52"/>
  <c r="R4" i="48"/>
  <c r="R195" i="64"/>
  <c r="R4" i="51"/>
  <c r="R258" i="64"/>
  <c r="G155" i="64"/>
  <c r="G132" i="64"/>
  <c r="E127" i="46"/>
  <c r="E125" i="45"/>
  <c r="R139" i="69"/>
  <c r="R118" i="69"/>
  <c r="S46" i="46"/>
  <c r="S44" i="44"/>
  <c r="V175" i="69"/>
  <c r="V106" i="48"/>
  <c r="V106" i="51"/>
  <c r="V232" i="69"/>
  <c r="L169" i="68"/>
  <c r="L143" i="68"/>
  <c r="V175" i="65"/>
  <c r="V25" i="48"/>
  <c r="V25" i="51"/>
  <c r="V232" i="65"/>
  <c r="I83" i="71"/>
  <c r="V191" i="68"/>
  <c r="V82" i="47"/>
  <c r="Q156" i="67"/>
  <c r="Q63" i="47"/>
  <c r="I216" i="64"/>
  <c r="I4" i="49"/>
  <c r="I279" i="64"/>
  <c r="I4" i="52"/>
  <c r="E139" i="66"/>
  <c r="E118" i="66"/>
  <c r="B27" i="46"/>
  <c r="B25" i="45"/>
  <c r="J195" i="64"/>
  <c r="J4" i="48"/>
  <c r="J258" i="64"/>
  <c r="J4" i="51"/>
  <c r="M215" i="68"/>
  <c r="M82" i="48"/>
  <c r="M287" i="68"/>
  <c r="M82" i="51"/>
  <c r="K65" i="46"/>
  <c r="K63" i="45"/>
  <c r="T194" i="70"/>
  <c r="T125" i="49"/>
  <c r="T251" i="70"/>
  <c r="T125" i="52"/>
  <c r="P216" i="64"/>
  <c r="P4" i="49"/>
  <c r="P279" i="64"/>
  <c r="P4" i="52"/>
  <c r="M127" i="46"/>
  <c r="M125" i="45"/>
  <c r="L175" i="67"/>
  <c r="L63" i="48"/>
  <c r="L232" i="67"/>
  <c r="L63" i="51"/>
  <c r="I84" i="71"/>
  <c r="N191" i="68"/>
  <c r="N82" i="47"/>
  <c r="V156" i="66"/>
  <c r="V44" i="47"/>
  <c r="M174" i="64"/>
  <c r="M4" i="47"/>
  <c r="J156" i="70"/>
  <c r="J125" i="47"/>
  <c r="B156" i="66"/>
  <c r="B44" i="47"/>
  <c r="N156" i="70"/>
  <c r="N125" i="47"/>
  <c r="D156" i="67"/>
  <c r="D63" i="47"/>
  <c r="K156" i="69"/>
  <c r="K155" i="69" s="1"/>
  <c r="K106" i="47"/>
  <c r="K105" i="47" s="1"/>
  <c r="D156" i="70"/>
  <c r="D125" i="47"/>
  <c r="F156" i="70"/>
  <c r="F125" i="47"/>
  <c r="I156" i="70"/>
  <c r="I125" i="47"/>
  <c r="M156" i="67"/>
  <c r="M63" i="47"/>
  <c r="O191" i="68"/>
  <c r="O82" i="47"/>
  <c r="I156" i="65"/>
  <c r="I25" i="47"/>
  <c r="U156" i="65"/>
  <c r="U25" i="47"/>
  <c r="D156" i="65"/>
  <c r="D25" i="47"/>
  <c r="B156" i="70"/>
  <c r="B125" i="47"/>
  <c r="R194" i="65"/>
  <c r="R25" i="49"/>
  <c r="R25" i="52"/>
  <c r="R251" i="65"/>
  <c r="I139" i="69"/>
  <c r="I118" i="69"/>
  <c r="G195" i="64"/>
  <c r="G4" i="48"/>
  <c r="G4" i="51"/>
  <c r="G258" i="64"/>
  <c r="U6" i="46"/>
  <c r="U4" i="44"/>
  <c r="H194" i="69"/>
  <c r="H193" i="69" s="1"/>
  <c r="H106" i="49"/>
  <c r="H105" i="49" s="1"/>
  <c r="H106" i="52"/>
  <c r="H105" i="52" s="1"/>
  <c r="H251" i="69"/>
  <c r="H250" i="69" s="1"/>
  <c r="P169" i="68"/>
  <c r="P143" i="68"/>
  <c r="V139" i="67"/>
  <c r="V118" i="67"/>
  <c r="B65" i="46"/>
  <c r="B63" i="45"/>
  <c r="O155" i="64"/>
  <c r="O132" i="64"/>
  <c r="J175" i="69"/>
  <c r="J174" i="69" s="1"/>
  <c r="J106" i="48"/>
  <c r="J105" i="48" s="1"/>
  <c r="J106" i="51"/>
  <c r="J105" i="51" s="1"/>
  <c r="J232" i="69"/>
  <c r="J231" i="69" s="1"/>
  <c r="E216" i="64"/>
  <c r="E4" i="49"/>
  <c r="E279" i="64"/>
  <c r="E4" i="52"/>
  <c r="L139" i="70"/>
  <c r="L118" i="70"/>
  <c r="H46" i="46"/>
  <c r="H44" i="45"/>
  <c r="H44" i="46" s="1"/>
  <c r="Q175" i="67"/>
  <c r="Q63" i="48"/>
  <c r="Q63" i="51"/>
  <c r="Q232" i="67"/>
  <c r="C194" i="65"/>
  <c r="C25" i="49"/>
  <c r="C25" i="52"/>
  <c r="C251" i="65"/>
  <c r="N139" i="66"/>
  <c r="N118" i="66"/>
  <c r="J216" i="64"/>
  <c r="J4" i="49"/>
  <c r="J279" i="64"/>
  <c r="J4" i="52"/>
  <c r="C139" i="66"/>
  <c r="C118" i="66"/>
  <c r="E194" i="67"/>
  <c r="E63" i="49"/>
  <c r="E63" i="52"/>
  <c r="E251" i="67"/>
  <c r="B139" i="69"/>
  <c r="B118" i="69"/>
  <c r="B117" i="69" s="1"/>
  <c r="K215" i="68"/>
  <c r="K82" i="48"/>
  <c r="K287" i="68"/>
  <c r="K82" i="51"/>
  <c r="G139" i="67"/>
  <c r="G118" i="67"/>
  <c r="J127" i="46"/>
  <c r="J125" i="45"/>
  <c r="S194" i="70"/>
  <c r="S125" i="49"/>
  <c r="S251" i="70"/>
  <c r="S125" i="52"/>
  <c r="I84" i="46"/>
  <c r="I82" i="45"/>
  <c r="B175" i="67"/>
  <c r="B63" i="48"/>
  <c r="B232" i="67"/>
  <c r="B63" i="51"/>
  <c r="K127" i="46"/>
  <c r="K125" i="45"/>
  <c r="H175" i="67"/>
  <c r="H63" i="48"/>
  <c r="H232" i="67"/>
  <c r="H63" i="51"/>
  <c r="V139" i="70"/>
  <c r="V118" i="70"/>
  <c r="S194" i="66"/>
  <c r="S44" i="49"/>
  <c r="S251" i="66"/>
  <c r="S44" i="52"/>
  <c r="U127" i="46"/>
  <c r="U125" i="44"/>
  <c r="J14" i="13"/>
  <c r="J14" i="16" s="1"/>
  <c r="J14" i="10"/>
  <c r="Q139" i="67"/>
  <c r="Q118" i="67"/>
  <c r="T65" i="46"/>
  <c r="T63" i="44"/>
  <c r="T63" i="46" s="1"/>
  <c r="S239" i="68"/>
  <c r="S82" i="49"/>
  <c r="S82" i="52"/>
  <c r="S311" i="68"/>
  <c r="Q139" i="65"/>
  <c r="Q118" i="65"/>
  <c r="J65" i="46"/>
  <c r="J63" i="45"/>
  <c r="E215" i="68"/>
  <c r="E82" i="48"/>
  <c r="E82" i="51"/>
  <c r="E287" i="68"/>
  <c r="V46" i="46"/>
  <c r="V44" i="45"/>
  <c r="H65" i="46"/>
  <c r="H63" i="45"/>
  <c r="I175" i="69"/>
  <c r="I174" i="69" s="1"/>
  <c r="I106" i="48"/>
  <c r="I105" i="48" s="1"/>
  <c r="I232" i="69"/>
  <c r="I231" i="69" s="1"/>
  <c r="I106" i="51"/>
  <c r="I105" i="51" s="1"/>
  <c r="P139" i="66"/>
  <c r="P118" i="66"/>
  <c r="D127" i="46"/>
  <c r="D125" i="45"/>
  <c r="M216" i="64"/>
  <c r="M4" i="49"/>
  <c r="M4" i="52"/>
  <c r="M279" i="64"/>
  <c r="U139" i="67"/>
  <c r="U118" i="67"/>
  <c r="L108" i="46"/>
  <c r="L106" i="45"/>
  <c r="M175" i="66"/>
  <c r="M44" i="48"/>
  <c r="M232" i="66"/>
  <c r="M44" i="51"/>
  <c r="J194" i="65"/>
  <c r="J25" i="49"/>
  <c r="J251" i="65"/>
  <c r="J25" i="52"/>
  <c r="T6" i="46"/>
  <c r="T4" i="44"/>
  <c r="S194" i="69"/>
  <c r="S106" i="49"/>
  <c r="S106" i="52"/>
  <c r="S251" i="69"/>
  <c r="U194" i="69"/>
  <c r="U106" i="49"/>
  <c r="U251" i="69"/>
  <c r="U106" i="52"/>
  <c r="E139" i="65"/>
  <c r="E118" i="65"/>
  <c r="Q127" i="46"/>
  <c r="Q125" i="45"/>
  <c r="C84" i="46"/>
  <c r="C82" i="45"/>
  <c r="K175" i="67"/>
  <c r="K63" i="48"/>
  <c r="K63" i="51"/>
  <c r="K232" i="67"/>
  <c r="T139" i="69"/>
  <c r="T118" i="69"/>
  <c r="L65" i="46"/>
  <c r="L63" i="45"/>
  <c r="T175" i="69"/>
  <c r="T106" i="48"/>
  <c r="T232" i="69"/>
  <c r="T106" i="51"/>
  <c r="E195" i="64"/>
  <c r="E4" i="48"/>
  <c r="E258" i="64"/>
  <c r="E4" i="51"/>
  <c r="B155" i="64"/>
  <c r="B132" i="64"/>
  <c r="K108" i="46"/>
  <c r="K106" i="45"/>
  <c r="S139" i="65"/>
  <c r="S118" i="65"/>
  <c r="B46" i="46"/>
  <c r="B44" i="45"/>
  <c r="T216" i="64"/>
  <c r="T4" i="49"/>
  <c r="T279" i="64"/>
  <c r="T4" i="52"/>
  <c r="H6" i="46"/>
  <c r="H4" i="45"/>
  <c r="P194" i="69"/>
  <c r="P193" i="69" s="1"/>
  <c r="P106" i="49"/>
  <c r="P105" i="49" s="1"/>
  <c r="P251" i="69"/>
  <c r="P250" i="69" s="1"/>
  <c r="P106" i="52"/>
  <c r="P105" i="52" s="1"/>
  <c r="R194" i="70"/>
  <c r="R125" i="49"/>
  <c r="R251" i="70"/>
  <c r="R125" i="52"/>
  <c r="V175" i="66"/>
  <c r="V44" i="48"/>
  <c r="V232" i="66"/>
  <c r="V44" i="51"/>
  <c r="G216" i="64"/>
  <c r="G4" i="49"/>
  <c r="G4" i="52"/>
  <c r="G279" i="64"/>
  <c r="E139" i="70"/>
  <c r="E118" i="70"/>
  <c r="R194" i="69"/>
  <c r="R106" i="49"/>
  <c r="R251" i="69"/>
  <c r="R106" i="52"/>
  <c r="K6" i="46"/>
  <c r="K4" i="45"/>
  <c r="L239" i="68"/>
  <c r="L82" i="49"/>
  <c r="L311" i="68"/>
  <c r="L82" i="52"/>
  <c r="S127" i="46"/>
  <c r="S125" i="44"/>
  <c r="I174" i="64"/>
  <c r="I4" i="47"/>
  <c r="N215" i="68"/>
  <c r="N82" i="48"/>
  <c r="N287" i="68"/>
  <c r="N82" i="51"/>
  <c r="E239" i="68"/>
  <c r="E82" i="49"/>
  <c r="E311" i="68"/>
  <c r="E82" i="52"/>
  <c r="I194" i="65"/>
  <c r="I25" i="49"/>
  <c r="I251" i="65"/>
  <c r="I25" i="52"/>
  <c r="R155" i="64"/>
  <c r="R132" i="64"/>
  <c r="D139" i="65"/>
  <c r="D118" i="65"/>
  <c r="G108" i="46"/>
  <c r="G106" i="45"/>
  <c r="E194" i="69"/>
  <c r="E193" i="69" s="1"/>
  <c r="E106" i="49"/>
  <c r="E105" i="49" s="1"/>
  <c r="E251" i="69"/>
  <c r="E250" i="69" s="1"/>
  <c r="E106" i="52"/>
  <c r="E105" i="52" s="1"/>
  <c r="L194" i="66"/>
  <c r="L44" i="49"/>
  <c r="L251" i="66"/>
  <c r="L44" i="52"/>
  <c r="U175" i="65"/>
  <c r="U25" i="48"/>
  <c r="U25" i="51"/>
  <c r="U232" i="65"/>
  <c r="Q194" i="66"/>
  <c r="Q44" i="49"/>
  <c r="Q251" i="66"/>
  <c r="Q44" i="52"/>
  <c r="H127" i="46"/>
  <c r="H125" i="45"/>
  <c r="N194" i="69"/>
  <c r="N193" i="69" s="1"/>
  <c r="N106" i="49"/>
  <c r="N105" i="49" s="1"/>
  <c r="N251" i="69"/>
  <c r="N250" i="69" s="1"/>
  <c r="N106" i="52"/>
  <c r="N105" i="52" s="1"/>
  <c r="L155" i="64"/>
  <c r="L132" i="64"/>
  <c r="G156" i="65"/>
  <c r="G25" i="47"/>
  <c r="B191" i="68"/>
  <c r="B82" i="47"/>
  <c r="K156" i="67"/>
  <c r="K63" i="47"/>
  <c r="Q156" i="65"/>
  <c r="Q25" i="47"/>
  <c r="B156" i="69"/>
  <c r="B155" i="69" s="1"/>
  <c r="B106" i="47"/>
  <c r="B105" i="47" s="1"/>
  <c r="S191" i="68"/>
  <c r="S82" i="47"/>
  <c r="I83" i="72"/>
  <c r="L156" i="70"/>
  <c r="L125" i="47"/>
  <c r="C156" i="67"/>
  <c r="C63" i="47"/>
  <c r="M156" i="69"/>
  <c r="M155" i="69" s="1"/>
  <c r="M106" i="47"/>
  <c r="M105" i="47" s="1"/>
  <c r="F156" i="65"/>
  <c r="F25" i="47"/>
  <c r="M156" i="70"/>
  <c r="M125" i="47"/>
  <c r="D156" i="66"/>
  <c r="D44" i="47"/>
  <c r="G174" i="64"/>
  <c r="G4" i="47"/>
  <c r="E156" i="66"/>
  <c r="E44" i="47"/>
  <c r="U156" i="70"/>
  <c r="U125" i="47"/>
  <c r="P174" i="64"/>
  <c r="P4" i="47"/>
  <c r="K156" i="65"/>
  <c r="K25" i="47"/>
  <c r="I89" i="65"/>
  <c r="F174" i="64"/>
  <c r="F4" i="47"/>
  <c r="J156" i="65"/>
  <c r="J25" i="47"/>
  <c r="U175" i="66"/>
  <c r="U44" i="48"/>
  <c r="U44" i="51"/>
  <c r="U232" i="66"/>
  <c r="J46" i="46"/>
  <c r="J44" i="45"/>
  <c r="I194" i="69"/>
  <c r="I193" i="69" s="1"/>
  <c r="I106" i="49"/>
  <c r="I105" i="49" s="1"/>
  <c r="I106" i="52"/>
  <c r="I105" i="52" s="1"/>
  <c r="I251" i="69"/>
  <c r="I250" i="69" s="1"/>
  <c r="E14" i="13"/>
  <c r="E14" i="16" s="1"/>
  <c r="E14" i="10"/>
  <c r="C108" i="46"/>
  <c r="C106" i="45"/>
  <c r="E175" i="66"/>
  <c r="E44" i="48"/>
  <c r="E232" i="66"/>
  <c r="E44" i="51"/>
  <c r="U155" i="64"/>
  <c r="U111" i="64"/>
  <c r="C65" i="46"/>
  <c r="C63" i="45"/>
  <c r="P239" i="68"/>
  <c r="P82" i="49"/>
  <c r="P311" i="68"/>
  <c r="P82" i="52"/>
  <c r="V194" i="67"/>
  <c r="V63" i="49"/>
  <c r="V251" i="67"/>
  <c r="V63" i="52"/>
  <c r="B139" i="67"/>
  <c r="B118" i="67"/>
  <c r="O216" i="64"/>
  <c r="O4" i="49"/>
  <c r="O4" i="52"/>
  <c r="O279" i="64"/>
  <c r="D175" i="65"/>
  <c r="D25" i="48"/>
  <c r="D232" i="65"/>
  <c r="D25" i="51"/>
  <c r="T215" i="68"/>
  <c r="T82" i="48"/>
  <c r="T287" i="68"/>
  <c r="T82" i="51"/>
  <c r="B127" i="46"/>
  <c r="B125" i="45"/>
  <c r="L194" i="70"/>
  <c r="L125" i="49"/>
  <c r="L251" i="70"/>
  <c r="L125" i="52"/>
  <c r="H139" i="66"/>
  <c r="H118" i="66"/>
  <c r="S139" i="67"/>
  <c r="S118" i="67"/>
  <c r="D108" i="46"/>
  <c r="D106" i="45"/>
  <c r="N194" i="66"/>
  <c r="N44" i="49"/>
  <c r="N44" i="52"/>
  <c r="N251" i="66"/>
  <c r="C194" i="66"/>
  <c r="C44" i="49"/>
  <c r="C251" i="66"/>
  <c r="C44" i="52"/>
  <c r="B98" i="69"/>
  <c r="B194" i="69"/>
  <c r="B193" i="69" s="1"/>
  <c r="B106" i="49"/>
  <c r="B105" i="49" s="1"/>
  <c r="B106" i="52"/>
  <c r="B105" i="52" s="1"/>
  <c r="B251" i="69"/>
  <c r="B250" i="69" s="1"/>
  <c r="G194" i="67"/>
  <c r="G63" i="49"/>
  <c r="G251" i="67"/>
  <c r="G63" i="52"/>
  <c r="P175" i="65"/>
  <c r="P25" i="48"/>
  <c r="P25" i="51"/>
  <c r="P232" i="65"/>
  <c r="B195" i="64"/>
  <c r="B4" i="48"/>
  <c r="B258" i="64"/>
  <c r="B4" i="51"/>
  <c r="J139" i="70"/>
  <c r="J118" i="70"/>
  <c r="O195" i="64"/>
  <c r="O4" i="48"/>
  <c r="O258" i="64"/>
  <c r="O4" i="51"/>
  <c r="F175" i="67"/>
  <c r="F63" i="48"/>
  <c r="F63" i="51"/>
  <c r="F232" i="67"/>
  <c r="N14" i="13"/>
  <c r="N14" i="16" s="1"/>
  <c r="N14" i="10"/>
  <c r="I169" i="68"/>
  <c r="I143" i="68"/>
  <c r="D65" i="46"/>
  <c r="D63" i="45"/>
  <c r="H175" i="70"/>
  <c r="H125" i="48"/>
  <c r="H232" i="70"/>
  <c r="H125" i="51"/>
  <c r="K139" i="70"/>
  <c r="K118" i="70"/>
  <c r="G84" i="46"/>
  <c r="G82" i="45"/>
  <c r="V6" i="46"/>
  <c r="V4" i="44"/>
  <c r="V194" i="70"/>
  <c r="V125" i="49"/>
  <c r="V125" i="52"/>
  <c r="V251" i="70"/>
  <c r="R46" i="46"/>
  <c r="R44" i="44"/>
  <c r="R44" i="46" s="1"/>
  <c r="L195" i="64"/>
  <c r="L4" i="48"/>
  <c r="L4" i="51"/>
  <c r="L258" i="64"/>
  <c r="U139" i="70"/>
  <c r="U99" i="70"/>
  <c r="U137" i="70" s="1"/>
  <c r="L27" i="46"/>
  <c r="L25" i="45"/>
  <c r="Q194" i="67"/>
  <c r="Q63" i="49"/>
  <c r="Q251" i="67"/>
  <c r="Q63" i="52"/>
  <c r="B175" i="65"/>
  <c r="B25" i="48"/>
  <c r="B25" i="51"/>
  <c r="B232" i="65"/>
  <c r="S27" i="46"/>
  <c r="S25" i="44"/>
  <c r="J175" i="66"/>
  <c r="J44" i="48"/>
  <c r="J232" i="66"/>
  <c r="J44" i="51"/>
  <c r="Q194" i="65"/>
  <c r="Q25" i="49"/>
  <c r="Q251" i="65"/>
  <c r="Q25" i="52"/>
  <c r="J139" i="67"/>
  <c r="J118" i="67"/>
  <c r="N84" i="46"/>
  <c r="N82" i="45"/>
  <c r="V175" i="70"/>
  <c r="V125" i="48"/>
  <c r="V232" i="70"/>
  <c r="V125" i="51"/>
  <c r="V139" i="66"/>
  <c r="V118" i="66"/>
  <c r="H139" i="67"/>
  <c r="H118" i="67"/>
  <c r="P194" i="66"/>
  <c r="P44" i="49"/>
  <c r="P44" i="52"/>
  <c r="P251" i="66"/>
  <c r="D139" i="70"/>
  <c r="D118" i="70"/>
  <c r="Q84" i="46"/>
  <c r="Q82" i="45"/>
  <c r="U194" i="67"/>
  <c r="U63" i="49"/>
  <c r="U251" i="67"/>
  <c r="U63" i="52"/>
  <c r="L139" i="69"/>
  <c r="L118" i="69"/>
  <c r="U84" i="46"/>
  <c r="U82" i="45"/>
  <c r="K175" i="66"/>
  <c r="K44" i="48"/>
  <c r="K44" i="51"/>
  <c r="K232" i="66"/>
  <c r="F65" i="46"/>
  <c r="F63" i="45"/>
  <c r="P175" i="70"/>
  <c r="P125" i="48"/>
  <c r="P232" i="70"/>
  <c r="P125" i="51"/>
  <c r="J84" i="46"/>
  <c r="J82" i="45"/>
  <c r="E194" i="65"/>
  <c r="E25" i="49"/>
  <c r="E25" i="52"/>
  <c r="E251" i="65"/>
  <c r="Q139" i="70"/>
  <c r="Q118" i="70"/>
  <c r="C169" i="68"/>
  <c r="C143" i="68"/>
  <c r="T194" i="69"/>
  <c r="T106" i="49"/>
  <c r="T106" i="52"/>
  <c r="T251" i="69"/>
  <c r="L139" i="67"/>
  <c r="L118" i="67"/>
  <c r="B216" i="64"/>
  <c r="B4" i="49"/>
  <c r="B279" i="64"/>
  <c r="B4" i="52"/>
  <c r="K139" i="69"/>
  <c r="K118" i="69"/>
  <c r="S194" i="65"/>
  <c r="S25" i="49"/>
  <c r="S251" i="65"/>
  <c r="S25" i="52"/>
  <c r="B139" i="66"/>
  <c r="B118" i="66"/>
  <c r="K175" i="70"/>
  <c r="K125" i="48"/>
  <c r="K125" i="51"/>
  <c r="K232" i="70"/>
  <c r="H155" i="64"/>
  <c r="H132" i="64"/>
  <c r="R175" i="65"/>
  <c r="R25" i="48"/>
  <c r="R232" i="65"/>
  <c r="R25" i="51"/>
  <c r="F14" i="13"/>
  <c r="F14" i="16" s="1"/>
  <c r="F14" i="10"/>
  <c r="O84" i="46"/>
  <c r="O82" i="45"/>
  <c r="L215" i="68"/>
  <c r="L82" i="48"/>
  <c r="L82" i="51"/>
  <c r="L287" i="68"/>
  <c r="U175" i="67"/>
  <c r="U63" i="48"/>
  <c r="U232" i="67"/>
  <c r="U63" i="51"/>
  <c r="F175" i="66"/>
  <c r="F44" i="48"/>
  <c r="F44" i="51"/>
  <c r="F232" i="66"/>
  <c r="P127" i="46"/>
  <c r="P125" i="45"/>
  <c r="T175" i="70"/>
  <c r="T125" i="48"/>
  <c r="T232" i="70"/>
  <c r="T125" i="51"/>
  <c r="E194" i="70"/>
  <c r="E125" i="49"/>
  <c r="E251" i="70"/>
  <c r="E125" i="52"/>
  <c r="R84" i="46"/>
  <c r="R82" i="45"/>
  <c r="S175" i="66"/>
  <c r="S44" i="48"/>
  <c r="S44" i="51"/>
  <c r="S232" i="66"/>
  <c r="K155" i="64"/>
  <c r="K132" i="64"/>
  <c r="I127" i="46"/>
  <c r="I125" i="45"/>
  <c r="I175" i="67"/>
  <c r="I63" i="48"/>
  <c r="I232" i="67"/>
  <c r="I63" i="51"/>
  <c r="J191" i="68"/>
  <c r="J82" i="47"/>
  <c r="P156" i="67"/>
  <c r="P63" i="47"/>
  <c r="G156" i="66"/>
  <c r="G44" i="47"/>
  <c r="O156" i="66"/>
  <c r="O44" i="47"/>
  <c r="G191" i="68"/>
  <c r="G82" i="47"/>
  <c r="T84" i="46"/>
  <c r="T82" i="45"/>
  <c r="D175" i="69"/>
  <c r="D174" i="69" s="1"/>
  <c r="D106" i="48"/>
  <c r="D105" i="48" s="1"/>
  <c r="D232" i="69"/>
  <c r="D231" i="69" s="1"/>
  <c r="D106" i="51"/>
  <c r="D105" i="51" s="1"/>
  <c r="F139" i="70"/>
  <c r="F118" i="70"/>
  <c r="K139" i="65"/>
  <c r="K118" i="65"/>
  <c r="O194" i="65"/>
  <c r="O25" i="49"/>
  <c r="O251" i="65"/>
  <c r="O25" i="52"/>
  <c r="N65" i="46"/>
  <c r="N63" i="45"/>
  <c r="P194" i="65"/>
  <c r="P25" i="49"/>
  <c r="P251" i="65"/>
  <c r="P25" i="52"/>
  <c r="Q195" i="64"/>
  <c r="Q4" i="48"/>
  <c r="Q4" i="51"/>
  <c r="Q258" i="64"/>
  <c r="Q194" i="69"/>
  <c r="Q106" i="49"/>
  <c r="Q106" i="52"/>
  <c r="Q251" i="69"/>
  <c r="Q250" i="69" s="1"/>
  <c r="G194" i="65"/>
  <c r="G25" i="49"/>
  <c r="G25" i="52"/>
  <c r="G251" i="65"/>
  <c r="P175" i="69"/>
  <c r="P174" i="69" s="1"/>
  <c r="P106" i="48"/>
  <c r="P105" i="48" s="1"/>
  <c r="P232" i="69"/>
  <c r="P231" i="69" s="1"/>
  <c r="P106" i="51"/>
  <c r="P105" i="51" s="1"/>
  <c r="R194" i="66"/>
  <c r="R44" i="49"/>
  <c r="R251" i="66"/>
  <c r="R44" i="52"/>
  <c r="G194" i="66"/>
  <c r="G44" i="49"/>
  <c r="G251" i="66"/>
  <c r="G44" i="52"/>
  <c r="C14" i="13"/>
  <c r="C14" i="16" s="1"/>
  <c r="C14" i="10"/>
  <c r="S156" i="65"/>
  <c r="S25" i="47"/>
  <c r="N156" i="67"/>
  <c r="N63" i="47"/>
  <c r="K174" i="64"/>
  <c r="K4" i="47"/>
  <c r="N156" i="66"/>
  <c r="N44" i="47"/>
  <c r="C191" i="68"/>
  <c r="C82" i="47"/>
  <c r="T156" i="70"/>
  <c r="T125" i="47"/>
  <c r="G156" i="70"/>
  <c r="G125" i="47"/>
  <c r="U156" i="69"/>
  <c r="U106" i="47"/>
  <c r="K156" i="70"/>
  <c r="K125" i="47"/>
  <c r="D156" i="69"/>
  <c r="D155" i="69" s="1"/>
  <c r="D106" i="47"/>
  <c r="D105" i="47" s="1"/>
  <c r="T191" i="68"/>
  <c r="T82" i="47"/>
  <c r="S330" i="72"/>
  <c r="S176" i="56"/>
  <c r="B156" i="65"/>
  <c r="B25" i="47"/>
  <c r="T156" i="65"/>
  <c r="T25" i="47"/>
  <c r="L156" i="67"/>
  <c r="L63" i="47"/>
  <c r="S156" i="66"/>
  <c r="S44" i="47"/>
  <c r="L156" i="69"/>
  <c r="L155" i="69" s="1"/>
  <c r="L106" i="47"/>
  <c r="L105" i="47" s="1"/>
  <c r="K156" i="66"/>
  <c r="K44" i="47"/>
  <c r="O174" i="64"/>
  <c r="O4" i="47"/>
  <c r="V156" i="69"/>
  <c r="V106" i="47"/>
  <c r="S156" i="69"/>
  <c r="S106" i="47"/>
  <c r="I6" i="46"/>
  <c r="I4" i="45"/>
  <c r="B175" i="66"/>
  <c r="B44" i="48"/>
  <c r="B232" i="66"/>
  <c r="B44" i="51"/>
  <c r="J139" i="66"/>
  <c r="J118" i="66"/>
  <c r="N6" i="46"/>
  <c r="N4" i="45"/>
  <c r="P14" i="13"/>
  <c r="P14" i="16" s="1"/>
  <c r="P14" i="10"/>
  <c r="C139" i="69"/>
  <c r="C118" i="69"/>
  <c r="U195" i="64"/>
  <c r="U4" i="48"/>
  <c r="U4" i="51"/>
  <c r="U258" i="64"/>
  <c r="C139" i="67"/>
  <c r="C118" i="67"/>
  <c r="O65" i="46"/>
  <c r="O63" i="45"/>
  <c r="F108" i="46"/>
  <c r="F106" i="45"/>
  <c r="B194" i="67"/>
  <c r="B63" i="49"/>
  <c r="B63" i="52"/>
  <c r="B251" i="67"/>
  <c r="G175" i="69"/>
  <c r="G174" i="69" s="1"/>
  <c r="G106" i="48"/>
  <c r="G105" i="48" s="1"/>
  <c r="G106" i="51"/>
  <c r="G105" i="51" s="1"/>
  <c r="G232" i="69"/>
  <c r="G231" i="69" s="1"/>
  <c r="E84" i="46"/>
  <c r="E82" i="45"/>
  <c r="H215" i="68"/>
  <c r="H82" i="48"/>
  <c r="H82" i="51"/>
  <c r="H287" i="68"/>
  <c r="B139" i="70"/>
  <c r="B118" i="70"/>
  <c r="I27" i="46"/>
  <c r="I25" i="45"/>
  <c r="H194" i="66"/>
  <c r="H44" i="49"/>
  <c r="H44" i="52"/>
  <c r="H251" i="66"/>
  <c r="S194" i="67"/>
  <c r="S63" i="49"/>
  <c r="S63" i="52"/>
  <c r="S251" i="67"/>
  <c r="D139" i="69"/>
  <c r="D118" i="69"/>
  <c r="G127" i="46"/>
  <c r="G125" i="45"/>
  <c r="E175" i="65"/>
  <c r="E25" i="48"/>
  <c r="E25" i="51"/>
  <c r="E232" i="65"/>
  <c r="B175" i="69"/>
  <c r="B174" i="69" s="1"/>
  <c r="B106" i="48"/>
  <c r="B105" i="48" s="1"/>
  <c r="B232" i="69"/>
  <c r="B231" i="69" s="1"/>
  <c r="B106" i="51"/>
  <c r="B105" i="51" s="1"/>
  <c r="O27" i="46"/>
  <c r="O25" i="45"/>
  <c r="S195" i="64"/>
  <c r="S4" i="48"/>
  <c r="S258" i="64"/>
  <c r="S4" i="51"/>
  <c r="P27" i="46"/>
  <c r="P25" i="45"/>
  <c r="J194" i="70"/>
  <c r="J125" i="49"/>
  <c r="J125" i="52"/>
  <c r="J251" i="70"/>
  <c r="D6" i="46"/>
  <c r="D4" i="45"/>
  <c r="K46" i="46"/>
  <c r="K44" i="45"/>
  <c r="I239" i="68"/>
  <c r="I82" i="49"/>
  <c r="I82" i="52"/>
  <c r="I311" i="68"/>
  <c r="D139" i="67"/>
  <c r="D118" i="67"/>
  <c r="K194" i="70"/>
  <c r="K125" i="49"/>
  <c r="K251" i="70"/>
  <c r="K125" i="52"/>
  <c r="G169" i="68"/>
  <c r="G143" i="68"/>
  <c r="O108" i="46"/>
  <c r="O106" i="45"/>
  <c r="N175" i="65"/>
  <c r="N25" i="48"/>
  <c r="N25" i="51"/>
  <c r="N232" i="65"/>
  <c r="U175" i="70"/>
  <c r="U125" i="48"/>
  <c r="U232" i="70"/>
  <c r="U125" i="51"/>
  <c r="P215" i="68"/>
  <c r="P82" i="48"/>
  <c r="P287" i="68"/>
  <c r="P82" i="51"/>
  <c r="L139" i="65"/>
  <c r="L118" i="65"/>
  <c r="S108" i="46"/>
  <c r="S106" i="44"/>
  <c r="T175" i="67"/>
  <c r="T63" i="48"/>
  <c r="T63" i="51"/>
  <c r="T232" i="67"/>
  <c r="E175" i="67"/>
  <c r="E63" i="48"/>
  <c r="E63" i="51"/>
  <c r="E232" i="67"/>
  <c r="Q108" i="46"/>
  <c r="Q106" i="45"/>
  <c r="J194" i="67"/>
  <c r="J63" i="49"/>
  <c r="J251" i="67"/>
  <c r="J63" i="52"/>
  <c r="N169" i="68"/>
  <c r="N143" i="68"/>
  <c r="V194" i="66"/>
  <c r="V44" i="49"/>
  <c r="V44" i="52"/>
  <c r="V251" i="66"/>
  <c r="H194" i="67"/>
  <c r="H63" i="49"/>
  <c r="H251" i="67"/>
  <c r="H63" i="52"/>
  <c r="R139" i="67"/>
  <c r="R118" i="67"/>
  <c r="D194" i="70"/>
  <c r="D125" i="49"/>
  <c r="D251" i="70"/>
  <c r="D125" i="52"/>
  <c r="Q169" i="68"/>
  <c r="Q143" i="68"/>
  <c r="L194" i="69"/>
  <c r="L193" i="69" s="1"/>
  <c r="L106" i="49"/>
  <c r="L105" i="49" s="1"/>
  <c r="L251" i="69"/>
  <c r="L250" i="69" s="1"/>
  <c r="L106" i="52"/>
  <c r="L105" i="52" s="1"/>
  <c r="U169" i="68"/>
  <c r="U143" i="68"/>
  <c r="G27" i="46"/>
  <c r="G25" i="45"/>
  <c r="T195" i="64"/>
  <c r="T4" i="48"/>
  <c r="T258" i="64"/>
  <c r="T4" i="51"/>
  <c r="F139" i="67"/>
  <c r="F118" i="67"/>
  <c r="E108" i="46"/>
  <c r="E106" i="45"/>
  <c r="E105" i="45" s="1"/>
  <c r="Q175" i="70"/>
  <c r="Q125" i="48"/>
  <c r="Q125" i="51"/>
  <c r="Q232" i="70"/>
  <c r="J169" i="68"/>
  <c r="J143" i="68"/>
  <c r="K84" i="46"/>
  <c r="K82" i="45"/>
  <c r="Q194" i="70"/>
  <c r="Q125" i="49"/>
  <c r="Q125" i="52"/>
  <c r="Q251" i="70"/>
  <c r="C239" i="68"/>
  <c r="C82" i="49"/>
  <c r="C82" i="52"/>
  <c r="C311" i="68"/>
  <c r="L46" i="46"/>
  <c r="L44" i="45"/>
  <c r="L194" i="67"/>
  <c r="L63" i="49"/>
  <c r="L63" i="52"/>
  <c r="L251" i="67"/>
  <c r="J175" i="65"/>
  <c r="J25" i="48"/>
  <c r="J232" i="65"/>
  <c r="J25" i="51"/>
  <c r="K194" i="69"/>
  <c r="K106" i="49"/>
  <c r="K251" i="69"/>
  <c r="K106" i="52"/>
  <c r="Q46" i="46"/>
  <c r="Q44" i="45"/>
  <c r="B194" i="66"/>
  <c r="B44" i="49"/>
  <c r="B44" i="52"/>
  <c r="B251" i="66"/>
  <c r="V139" i="65"/>
  <c r="V118" i="65"/>
  <c r="H216" i="64"/>
  <c r="H4" i="49"/>
  <c r="H4" i="52"/>
  <c r="H279" i="64"/>
  <c r="T127" i="46"/>
  <c r="T125" i="45"/>
  <c r="H175" i="65"/>
  <c r="H25" i="48"/>
  <c r="H232" i="65"/>
  <c r="H25" i="51"/>
  <c r="O169" i="68"/>
  <c r="O143" i="68"/>
  <c r="P6" i="46"/>
  <c r="P4" i="45"/>
  <c r="I195" i="64"/>
  <c r="I4" i="48"/>
  <c r="I258" i="64"/>
  <c r="I4" i="51"/>
  <c r="G46" i="46"/>
  <c r="G44" i="45"/>
  <c r="F215" i="68"/>
  <c r="F82" i="48"/>
  <c r="F287" i="68"/>
  <c r="F82" i="51"/>
  <c r="N108" i="46"/>
  <c r="N106" i="45"/>
  <c r="N175" i="70"/>
  <c r="N125" i="48"/>
  <c r="N232" i="70"/>
  <c r="N125" i="51"/>
  <c r="P139" i="70"/>
  <c r="P118" i="70"/>
  <c r="R169" i="68"/>
  <c r="R143" i="68"/>
  <c r="K216" i="64"/>
  <c r="K4" i="49"/>
  <c r="K279" i="64"/>
  <c r="K4" i="52"/>
  <c r="I139" i="70"/>
  <c r="I118" i="70"/>
  <c r="S175" i="70"/>
  <c r="S125" i="48"/>
  <c r="S125" i="51"/>
  <c r="S232" i="70"/>
  <c r="H104" i="68"/>
  <c r="K88" i="70"/>
  <c r="P84" i="66"/>
  <c r="I13" i="12"/>
  <c r="I13" i="15" s="1"/>
  <c r="H13" i="12"/>
  <c r="H13" i="15" s="1"/>
  <c r="V85" i="69"/>
  <c r="C103" i="68"/>
  <c r="G84" i="72"/>
  <c r="I84" i="65"/>
  <c r="J83" i="72"/>
  <c r="Q13" i="12"/>
  <c r="Q13" i="15" s="1"/>
  <c r="J88" i="70"/>
  <c r="P13" i="12"/>
  <c r="P13" i="15" s="1"/>
  <c r="J13" i="12"/>
  <c r="J13" i="15" s="1"/>
  <c r="L13" i="12"/>
  <c r="L13" i="15" s="1"/>
  <c r="C13" i="12"/>
  <c r="C13" i="15" s="1"/>
  <c r="G88" i="65"/>
  <c r="R82" i="67"/>
  <c r="J85" i="70"/>
  <c r="V13" i="12"/>
  <c r="V13" i="15" s="1"/>
  <c r="G87" i="72"/>
  <c r="S13" i="12"/>
  <c r="S13" i="15" s="1"/>
  <c r="T81" i="71"/>
  <c r="P89" i="70"/>
  <c r="R13" i="12"/>
  <c r="R13" i="15" s="1"/>
  <c r="R85" i="67"/>
  <c r="E87" i="71"/>
  <c r="J108" i="68"/>
  <c r="N89" i="67"/>
  <c r="R84" i="69"/>
  <c r="U13" i="12"/>
  <c r="U13" i="15" s="1"/>
  <c r="N89" i="69"/>
  <c r="M89" i="67"/>
  <c r="T82" i="66"/>
  <c r="O13" i="12"/>
  <c r="O13" i="15" s="1"/>
  <c r="K88" i="66"/>
  <c r="L84" i="67"/>
  <c r="M84" i="71"/>
  <c r="M13" i="12"/>
  <c r="M13" i="15" s="1"/>
  <c r="G104" i="68"/>
  <c r="G88" i="71"/>
  <c r="O100" i="68"/>
  <c r="L89" i="65"/>
  <c r="K85" i="65"/>
  <c r="K89" i="66"/>
  <c r="I85" i="70"/>
  <c r="N13" i="12"/>
  <c r="N13" i="15" s="1"/>
  <c r="N99" i="68"/>
  <c r="K13" i="12"/>
  <c r="K13" i="15" s="1"/>
  <c r="P82" i="69"/>
  <c r="G13" i="12"/>
  <c r="G13" i="15" s="1"/>
  <c r="B13" i="12"/>
  <c r="B13" i="15" s="1"/>
  <c r="P85" i="66"/>
  <c r="F13" i="12"/>
  <c r="F13" i="15" s="1"/>
  <c r="D107" i="68"/>
  <c r="H88" i="72"/>
  <c r="S97" i="68"/>
  <c r="T13" i="12"/>
  <c r="T13" i="15" s="1"/>
  <c r="D13" i="12"/>
  <c r="D13" i="15" s="1"/>
  <c r="R88" i="69"/>
  <c r="L83" i="71"/>
  <c r="E13" i="12"/>
  <c r="E13" i="15" s="1"/>
  <c r="P82" i="70"/>
  <c r="M88" i="67"/>
  <c r="M84" i="67"/>
  <c r="E137" i="69" l="1"/>
  <c r="E136" i="69"/>
  <c r="O193" i="69"/>
  <c r="Q105" i="52"/>
  <c r="O250" i="69"/>
  <c r="K193" i="69"/>
  <c r="N309" i="69"/>
  <c r="E105" i="46"/>
  <c r="K250" i="69"/>
  <c r="R330" i="72"/>
  <c r="O105" i="49"/>
  <c r="Q193" i="69"/>
  <c r="K105" i="52"/>
  <c r="G309" i="69"/>
  <c r="E105" i="55"/>
  <c r="O105" i="52"/>
  <c r="E309" i="69"/>
  <c r="K105" i="49"/>
  <c r="N105" i="55"/>
  <c r="G105" i="55"/>
  <c r="R176" i="56"/>
  <c r="Q105" i="49"/>
  <c r="B137" i="69"/>
  <c r="T340" i="67"/>
  <c r="T74" i="56"/>
  <c r="J105" i="55"/>
  <c r="P144" i="62"/>
  <c r="P424" i="71"/>
  <c r="P370" i="71"/>
  <c r="P144" i="59"/>
  <c r="H343" i="67"/>
  <c r="H77" i="56"/>
  <c r="O425" i="68"/>
  <c r="O98" i="56"/>
  <c r="P331" i="71"/>
  <c r="P159" i="56"/>
  <c r="I340" i="69"/>
  <c r="I117" i="56"/>
  <c r="Q343" i="69"/>
  <c r="Q120" i="56"/>
  <c r="G343" i="70"/>
  <c r="G139" i="56"/>
  <c r="N340" i="69"/>
  <c r="N117" i="56"/>
  <c r="G343" i="69"/>
  <c r="G120" i="56"/>
  <c r="K343" i="69"/>
  <c r="K120" i="56"/>
  <c r="J309" i="69"/>
  <c r="T334" i="69"/>
  <c r="T111" i="56"/>
  <c r="H117" i="56"/>
  <c r="H340" i="69"/>
  <c r="G124" i="55"/>
  <c r="V340" i="69"/>
  <c r="V117" i="56"/>
  <c r="K378" i="64"/>
  <c r="K17" i="56"/>
  <c r="E3" i="54"/>
  <c r="R339" i="69"/>
  <c r="V334" i="69"/>
  <c r="R162" i="60"/>
  <c r="R442" i="72"/>
  <c r="R162" i="63"/>
  <c r="R388" i="72"/>
  <c r="E340" i="69"/>
  <c r="E117" i="56"/>
  <c r="P144" i="55"/>
  <c r="F290" i="69"/>
  <c r="F105" i="54"/>
  <c r="P327" i="72"/>
  <c r="P173" i="56"/>
  <c r="P280" i="71"/>
  <c r="P144" i="54"/>
  <c r="G320" i="72"/>
  <c r="G166" i="56"/>
  <c r="P298" i="71"/>
  <c r="I343" i="69"/>
  <c r="I120" i="56"/>
  <c r="G343" i="64"/>
  <c r="N340" i="66"/>
  <c r="N55" i="56"/>
  <c r="Q341" i="69"/>
  <c r="Q118" i="56"/>
  <c r="F340" i="69"/>
  <c r="F117" i="56"/>
  <c r="H343" i="69"/>
  <c r="H120" i="56"/>
  <c r="G388" i="72"/>
  <c r="G162" i="60"/>
  <c r="G442" i="72"/>
  <c r="G162" i="63"/>
  <c r="R339" i="70"/>
  <c r="R135" i="56"/>
  <c r="G326" i="72"/>
  <c r="G172" i="56"/>
  <c r="J343" i="69"/>
  <c r="J120" i="56"/>
  <c r="E377" i="64"/>
  <c r="E16" i="56"/>
  <c r="L340" i="69"/>
  <c r="L117" i="56"/>
  <c r="E343" i="69"/>
  <c r="E120" i="56"/>
  <c r="P331" i="72"/>
  <c r="P177" i="56"/>
  <c r="G427" i="64"/>
  <c r="G3" i="59"/>
  <c r="G490" i="64"/>
  <c r="G3" i="62"/>
  <c r="M343" i="69"/>
  <c r="M120" i="56"/>
  <c r="G377" i="64"/>
  <c r="G16" i="56"/>
  <c r="P118" i="56"/>
  <c r="P341" i="69"/>
  <c r="G3" i="55"/>
  <c r="U334" i="69"/>
  <c r="U111" i="56"/>
  <c r="G161" i="55"/>
  <c r="R325" i="72"/>
  <c r="R171" i="56"/>
  <c r="P327" i="71"/>
  <c r="P155" i="56"/>
  <c r="E3" i="55"/>
  <c r="R116" i="56"/>
  <c r="L343" i="69"/>
  <c r="L120" i="56"/>
  <c r="G340" i="69"/>
  <c r="G117" i="56"/>
  <c r="G340" i="66"/>
  <c r="G55" i="56"/>
  <c r="I380" i="64"/>
  <c r="I19" i="56"/>
  <c r="U340" i="69"/>
  <c r="U117" i="56"/>
  <c r="K341" i="66"/>
  <c r="K56" i="56"/>
  <c r="N343" i="69"/>
  <c r="N120" i="56"/>
  <c r="M105" i="55"/>
  <c r="G340" i="70"/>
  <c r="G136" i="56"/>
  <c r="G343" i="66"/>
  <c r="G58" i="56"/>
  <c r="G297" i="72"/>
  <c r="K341" i="69"/>
  <c r="K118" i="56"/>
  <c r="N343" i="66"/>
  <c r="N58" i="56"/>
  <c r="P345" i="69"/>
  <c r="P122" i="56"/>
  <c r="I105" i="55"/>
  <c r="P339" i="69"/>
  <c r="P116" i="56"/>
  <c r="T334" i="67"/>
  <c r="T68" i="56"/>
  <c r="T340" i="69"/>
  <c r="T117" i="56"/>
  <c r="V111" i="56"/>
  <c r="J340" i="69"/>
  <c r="J117" i="56"/>
  <c r="S56" i="56"/>
  <c r="S341" i="66"/>
  <c r="M309" i="69"/>
  <c r="M340" i="69"/>
  <c r="M117" i="56"/>
  <c r="S341" i="69"/>
  <c r="S118" i="56"/>
  <c r="E490" i="64"/>
  <c r="E3" i="62"/>
  <c r="E427" i="64"/>
  <c r="E3" i="59"/>
  <c r="G309" i="70"/>
  <c r="G329" i="72"/>
  <c r="G175" i="56"/>
  <c r="I309" i="69"/>
  <c r="P388" i="72"/>
  <c r="P162" i="60"/>
  <c r="P162" i="63"/>
  <c r="P442" i="72"/>
  <c r="R105" i="44"/>
  <c r="R98" i="69"/>
  <c r="R155" i="69"/>
  <c r="R105" i="47"/>
  <c r="R153" i="69"/>
  <c r="R122" i="46"/>
  <c r="R330" i="71"/>
  <c r="R148" i="71"/>
  <c r="R158" i="46"/>
  <c r="P4" i="46"/>
  <c r="K82" i="46"/>
  <c r="P25" i="46"/>
  <c r="O25" i="46"/>
  <c r="D117" i="69"/>
  <c r="D136" i="69" s="1"/>
  <c r="D137" i="69"/>
  <c r="C137" i="69"/>
  <c r="C117" i="69"/>
  <c r="C136" i="69" s="1"/>
  <c r="S213" i="66"/>
  <c r="S44" i="50"/>
  <c r="S270" i="66"/>
  <c r="S44" i="53"/>
  <c r="T263" i="68"/>
  <c r="T82" i="50"/>
  <c r="T335" i="68"/>
  <c r="T82" i="53"/>
  <c r="C263" i="68"/>
  <c r="C82" i="50"/>
  <c r="C82" i="53"/>
  <c r="C335" i="68"/>
  <c r="N63" i="46"/>
  <c r="G263" i="68"/>
  <c r="G82" i="50"/>
  <c r="G335" i="68"/>
  <c r="G82" i="53"/>
  <c r="H153" i="64"/>
  <c r="K137" i="69"/>
  <c r="K117" i="69"/>
  <c r="K136" i="69" s="1"/>
  <c r="L137" i="67"/>
  <c r="C167" i="68"/>
  <c r="J137" i="67"/>
  <c r="B125" i="46"/>
  <c r="J44" i="46"/>
  <c r="F213" i="65"/>
  <c r="F25" i="50"/>
  <c r="F25" i="53"/>
  <c r="F270" i="65"/>
  <c r="K4" i="46"/>
  <c r="E137" i="70"/>
  <c r="T137" i="69"/>
  <c r="U137" i="67"/>
  <c r="H63" i="46"/>
  <c r="N137" i="66"/>
  <c r="L137" i="70"/>
  <c r="B63" i="46"/>
  <c r="M213" i="67"/>
  <c r="M63" i="50"/>
  <c r="M63" i="53"/>
  <c r="M270" i="67"/>
  <c r="J213" i="70"/>
  <c r="J125" i="50"/>
  <c r="J270" i="70"/>
  <c r="J125" i="53"/>
  <c r="G153" i="64"/>
  <c r="U137" i="69"/>
  <c r="S167" i="68"/>
  <c r="E153" i="64"/>
  <c r="Q213" i="70"/>
  <c r="Q125" i="50"/>
  <c r="Q270" i="70"/>
  <c r="Q125" i="53"/>
  <c r="M213" i="65"/>
  <c r="M25" i="50"/>
  <c r="M270" i="65"/>
  <c r="M25" i="53"/>
  <c r="C237" i="64"/>
  <c r="C4" i="50"/>
  <c r="C4" i="53"/>
  <c r="C300" i="64"/>
  <c r="T153" i="64"/>
  <c r="J25" i="46"/>
  <c r="H167" i="68"/>
  <c r="C25" i="46"/>
  <c r="N213" i="69"/>
  <c r="N212" i="69" s="1"/>
  <c r="N106" i="50"/>
  <c r="N105" i="50" s="1"/>
  <c r="N270" i="69"/>
  <c r="N269" i="69" s="1"/>
  <c r="N106" i="53"/>
  <c r="N105" i="53" s="1"/>
  <c r="U213" i="67"/>
  <c r="U63" i="50"/>
  <c r="U63" i="53"/>
  <c r="U270" i="67"/>
  <c r="B237" i="64"/>
  <c r="B4" i="50"/>
  <c r="B300" i="64"/>
  <c r="B4" i="53"/>
  <c r="M63" i="46"/>
  <c r="R213" i="67"/>
  <c r="R63" i="50"/>
  <c r="R270" i="67"/>
  <c r="R63" i="53"/>
  <c r="G117" i="69"/>
  <c r="G136" i="69" s="1"/>
  <c r="G137" i="69"/>
  <c r="B137" i="65"/>
  <c r="K263" i="68"/>
  <c r="K82" i="50"/>
  <c r="K335" i="68"/>
  <c r="K82" i="53"/>
  <c r="Q213" i="69"/>
  <c r="Q212" i="69" s="1"/>
  <c r="Q106" i="50"/>
  <c r="Q105" i="50" s="1"/>
  <c r="Q106" i="53"/>
  <c r="Q105" i="53" s="1"/>
  <c r="Q270" i="69"/>
  <c r="Q269" i="69" s="1"/>
  <c r="M44" i="46"/>
  <c r="M82" i="46"/>
  <c r="O44" i="46"/>
  <c r="K137" i="66"/>
  <c r="N153" i="64"/>
  <c r="F213" i="69"/>
  <c r="F212" i="69" s="1"/>
  <c r="F106" i="50"/>
  <c r="F105" i="50" s="1"/>
  <c r="F270" i="69"/>
  <c r="F269" i="69" s="1"/>
  <c r="F106" i="53"/>
  <c r="F105" i="53" s="1"/>
  <c r="I213" i="69"/>
  <c r="I212" i="69" s="1"/>
  <c r="I106" i="50"/>
  <c r="I105" i="50" s="1"/>
  <c r="I106" i="53"/>
  <c r="I105" i="53" s="1"/>
  <c r="I270" i="69"/>
  <c r="I269" i="69" s="1"/>
  <c r="R152" i="65"/>
  <c r="R40" i="46"/>
  <c r="T169" i="64"/>
  <c r="T20" i="46"/>
  <c r="G44" i="46"/>
  <c r="Q44" i="46"/>
  <c r="D4" i="46"/>
  <c r="S213" i="69"/>
  <c r="S106" i="50"/>
  <c r="S270" i="69"/>
  <c r="S106" i="53"/>
  <c r="K213" i="70"/>
  <c r="K125" i="50"/>
  <c r="K270" i="70"/>
  <c r="K125" i="53"/>
  <c r="G213" i="70"/>
  <c r="G125" i="50"/>
  <c r="G125" i="53"/>
  <c r="G270" i="70"/>
  <c r="N213" i="67"/>
  <c r="N63" i="50"/>
  <c r="N63" i="53"/>
  <c r="N270" i="67"/>
  <c r="P213" i="67"/>
  <c r="P63" i="50"/>
  <c r="P270" i="67"/>
  <c r="P63" i="53"/>
  <c r="P125" i="46"/>
  <c r="B137" i="66"/>
  <c r="J82" i="46"/>
  <c r="F63" i="46"/>
  <c r="U82" i="46"/>
  <c r="H137" i="66"/>
  <c r="K213" i="65"/>
  <c r="K25" i="50"/>
  <c r="K270" i="65"/>
  <c r="K25" i="53"/>
  <c r="L213" i="70"/>
  <c r="L125" i="50"/>
  <c r="L125" i="53"/>
  <c r="L270" i="70"/>
  <c r="B213" i="69"/>
  <c r="B212" i="69" s="1"/>
  <c r="B106" i="50"/>
  <c r="B105" i="50" s="1"/>
  <c r="B106" i="53"/>
  <c r="B105" i="53" s="1"/>
  <c r="K213" i="67"/>
  <c r="K63" i="50"/>
  <c r="K63" i="53"/>
  <c r="K270" i="67"/>
  <c r="B153" i="64"/>
  <c r="Q125" i="46"/>
  <c r="P137" i="66"/>
  <c r="B213" i="70"/>
  <c r="B125" i="50"/>
  <c r="B125" i="53"/>
  <c r="B270" i="70"/>
  <c r="D213" i="70"/>
  <c r="D125" i="50"/>
  <c r="D125" i="53"/>
  <c r="D270" i="70"/>
  <c r="V213" i="66"/>
  <c r="V44" i="50"/>
  <c r="V44" i="53"/>
  <c r="V270" i="66"/>
  <c r="V263" i="68"/>
  <c r="V82" i="50"/>
  <c r="V335" i="68"/>
  <c r="V82" i="53"/>
  <c r="S44" i="46"/>
  <c r="T4" i="46"/>
  <c r="H117" i="69"/>
  <c r="H136" i="69" s="1"/>
  <c r="H137" i="69"/>
  <c r="O213" i="69"/>
  <c r="O212" i="69" s="1"/>
  <c r="O106" i="50"/>
  <c r="O105" i="50" s="1"/>
  <c r="O106" i="53"/>
  <c r="O105" i="53" s="1"/>
  <c r="F213" i="66"/>
  <c r="F44" i="50"/>
  <c r="F270" i="66"/>
  <c r="F44" i="53"/>
  <c r="Q237" i="64"/>
  <c r="Q4" i="50"/>
  <c r="Q300" i="64"/>
  <c r="Q4" i="53"/>
  <c r="G4" i="46"/>
  <c r="S82" i="46"/>
  <c r="J4" i="46"/>
  <c r="M263" i="68"/>
  <c r="M82" i="50"/>
  <c r="M335" i="68"/>
  <c r="M82" i="53"/>
  <c r="P213" i="69"/>
  <c r="P212" i="69" s="1"/>
  <c r="P106" i="50"/>
  <c r="P105" i="50" s="1"/>
  <c r="P106" i="53"/>
  <c r="P105" i="53" s="1"/>
  <c r="P270" i="69"/>
  <c r="P269" i="69" s="1"/>
  <c r="C213" i="70"/>
  <c r="C125" i="50"/>
  <c r="C270" i="70"/>
  <c r="C125" i="53"/>
  <c r="O137" i="70"/>
  <c r="M105" i="45"/>
  <c r="M105" i="46" s="1"/>
  <c r="M106" i="46"/>
  <c r="I213" i="66"/>
  <c r="I44" i="50"/>
  <c r="I44" i="53"/>
  <c r="I270" i="66"/>
  <c r="S213" i="67"/>
  <c r="S63" i="50"/>
  <c r="S270" i="67"/>
  <c r="S63" i="53"/>
  <c r="H213" i="70"/>
  <c r="H125" i="50"/>
  <c r="H125" i="53"/>
  <c r="H270" i="70"/>
  <c r="F137" i="65"/>
  <c r="E213" i="69"/>
  <c r="E212" i="69" s="1"/>
  <c r="E106" i="50"/>
  <c r="E105" i="50" s="1"/>
  <c r="E106" i="53"/>
  <c r="E105" i="53" s="1"/>
  <c r="E270" i="69"/>
  <c r="E269" i="69" s="1"/>
  <c r="D82" i="46"/>
  <c r="L137" i="66"/>
  <c r="G137" i="65"/>
  <c r="Q137" i="69"/>
  <c r="Q117" i="69"/>
  <c r="Q136" i="69" s="1"/>
  <c r="H263" i="68"/>
  <c r="H82" i="50"/>
  <c r="H82" i="53"/>
  <c r="H335" i="68"/>
  <c r="L263" i="68"/>
  <c r="L82" i="50"/>
  <c r="L335" i="68"/>
  <c r="L82" i="53"/>
  <c r="Q263" i="68"/>
  <c r="Q82" i="50"/>
  <c r="Q335" i="68"/>
  <c r="Q82" i="53"/>
  <c r="E263" i="68"/>
  <c r="E82" i="50"/>
  <c r="E335" i="68"/>
  <c r="E82" i="53"/>
  <c r="S4" i="46"/>
  <c r="J117" i="69"/>
  <c r="J136" i="69" s="1"/>
  <c r="J137" i="69"/>
  <c r="R213" i="70"/>
  <c r="R125" i="50"/>
  <c r="R270" i="70"/>
  <c r="R125" i="53"/>
  <c r="O167" i="68"/>
  <c r="J167" i="68"/>
  <c r="Q106" i="46"/>
  <c r="Q105" i="45"/>
  <c r="Q105" i="46" s="1"/>
  <c r="K44" i="46"/>
  <c r="F106" i="46"/>
  <c r="F105" i="45"/>
  <c r="F105" i="46" s="1"/>
  <c r="K213" i="66"/>
  <c r="K44" i="50"/>
  <c r="K270" i="66"/>
  <c r="K44" i="53"/>
  <c r="B213" i="65"/>
  <c r="B25" i="50"/>
  <c r="B270" i="65"/>
  <c r="B25" i="53"/>
  <c r="Q137" i="70"/>
  <c r="Q82" i="46"/>
  <c r="G82" i="46"/>
  <c r="J137" i="70"/>
  <c r="E213" i="66"/>
  <c r="E44" i="50"/>
  <c r="E44" i="53"/>
  <c r="E270" i="66"/>
  <c r="D213" i="66"/>
  <c r="D44" i="50"/>
  <c r="D44" i="53"/>
  <c r="D270" i="66"/>
  <c r="V4" i="46"/>
  <c r="H4" i="46"/>
  <c r="V44" i="46"/>
  <c r="J63" i="46"/>
  <c r="G137" i="67"/>
  <c r="B136" i="69"/>
  <c r="V137" i="67"/>
  <c r="I213" i="65"/>
  <c r="I25" i="50"/>
  <c r="I25" i="53"/>
  <c r="I270" i="65"/>
  <c r="N213" i="70"/>
  <c r="N125" i="50"/>
  <c r="N270" i="70"/>
  <c r="N125" i="53"/>
  <c r="L167" i="68"/>
  <c r="C44" i="46"/>
  <c r="N44" i="46"/>
  <c r="P263" i="68"/>
  <c r="P82" i="50"/>
  <c r="P82" i="53"/>
  <c r="P335" i="68"/>
  <c r="Q153" i="64"/>
  <c r="D263" i="68"/>
  <c r="D82" i="50"/>
  <c r="D335" i="68"/>
  <c r="D82" i="53"/>
  <c r="L82" i="46"/>
  <c r="R106" i="46"/>
  <c r="C153" i="64"/>
  <c r="M137" i="65"/>
  <c r="M4" i="46"/>
  <c r="F137" i="66"/>
  <c r="U237" i="64"/>
  <c r="U4" i="50"/>
  <c r="U300" i="64"/>
  <c r="U4" i="53"/>
  <c r="N237" i="64"/>
  <c r="N4" i="50"/>
  <c r="N4" i="53"/>
  <c r="N300" i="64"/>
  <c r="M137" i="67"/>
  <c r="U137" i="66"/>
  <c r="T167" i="68"/>
  <c r="E106" i="46"/>
  <c r="O213" i="67"/>
  <c r="O63" i="50"/>
  <c r="O63" i="53"/>
  <c r="O270" i="67"/>
  <c r="M213" i="66"/>
  <c r="M44" i="50"/>
  <c r="M44" i="53"/>
  <c r="M270" i="66"/>
  <c r="D167" i="68"/>
  <c r="O137" i="66"/>
  <c r="B82" i="46"/>
  <c r="K167" i="68"/>
  <c r="Q4" i="46"/>
  <c r="F25" i="46"/>
  <c r="O137" i="65"/>
  <c r="F125" i="46"/>
  <c r="R158" i="56"/>
  <c r="J237" i="64"/>
  <c r="J4" i="50"/>
  <c r="J300" i="64"/>
  <c r="J4" i="53"/>
  <c r="I108" i="68"/>
  <c r="S30" i="25"/>
  <c r="S30" i="28" s="1"/>
  <c r="I137" i="70"/>
  <c r="R167" i="68"/>
  <c r="T125" i="46"/>
  <c r="V137" i="65"/>
  <c r="L44" i="46"/>
  <c r="F137" i="67"/>
  <c r="N167" i="68"/>
  <c r="L137" i="65"/>
  <c r="G167" i="68"/>
  <c r="D137" i="67"/>
  <c r="L213" i="67"/>
  <c r="L63" i="50"/>
  <c r="L270" i="67"/>
  <c r="L63" i="53"/>
  <c r="N213" i="66"/>
  <c r="N44" i="50"/>
  <c r="N270" i="66"/>
  <c r="N44" i="53"/>
  <c r="F137" i="70"/>
  <c r="O213" i="66"/>
  <c r="O44" i="50"/>
  <c r="O270" i="66"/>
  <c r="O44" i="53"/>
  <c r="I125" i="46"/>
  <c r="L117" i="69"/>
  <c r="L136" i="69" s="1"/>
  <c r="L137" i="69"/>
  <c r="D63" i="46"/>
  <c r="M213" i="69"/>
  <c r="M212" i="69" s="1"/>
  <c r="M106" i="50"/>
  <c r="M105" i="50" s="1"/>
  <c r="M106" i="53"/>
  <c r="M105" i="53" s="1"/>
  <c r="M270" i="69"/>
  <c r="M269" i="69" s="1"/>
  <c r="G213" i="65"/>
  <c r="G25" i="50"/>
  <c r="G270" i="65"/>
  <c r="G25" i="53"/>
  <c r="B44" i="46"/>
  <c r="E137" i="65"/>
  <c r="K125" i="46"/>
  <c r="I82" i="46"/>
  <c r="C137" i="66"/>
  <c r="I137" i="69"/>
  <c r="I117" i="69"/>
  <c r="I136" i="69" s="1"/>
  <c r="I213" i="70"/>
  <c r="I125" i="50"/>
  <c r="I270" i="70"/>
  <c r="I125" i="53"/>
  <c r="M237" i="64"/>
  <c r="M4" i="50"/>
  <c r="M4" i="53"/>
  <c r="M300" i="64"/>
  <c r="R137" i="69"/>
  <c r="P117" i="69"/>
  <c r="P136" i="69" s="1"/>
  <c r="P137" i="69"/>
  <c r="S137" i="69"/>
  <c r="J137" i="65"/>
  <c r="U63" i="46"/>
  <c r="V125" i="46"/>
  <c r="S137" i="70"/>
  <c r="O4" i="46"/>
  <c r="V63" i="46"/>
  <c r="I263" i="68"/>
  <c r="I82" i="50"/>
  <c r="I335" i="68"/>
  <c r="I82" i="53"/>
  <c r="N213" i="65"/>
  <c r="N25" i="50"/>
  <c r="N25" i="53"/>
  <c r="N270" i="65"/>
  <c r="L213" i="65"/>
  <c r="L25" i="50"/>
  <c r="L270" i="65"/>
  <c r="L25" i="53"/>
  <c r="G213" i="69"/>
  <c r="G212" i="69" s="1"/>
  <c r="G106" i="50"/>
  <c r="G105" i="50" s="1"/>
  <c r="G106" i="53"/>
  <c r="G105" i="53" s="1"/>
  <c r="G270" i="69"/>
  <c r="G269" i="69" s="1"/>
  <c r="R125" i="46"/>
  <c r="U106" i="46"/>
  <c r="S106" i="46"/>
  <c r="U137" i="65"/>
  <c r="T137" i="67"/>
  <c r="F263" i="68"/>
  <c r="F82" i="50"/>
  <c r="F335" i="68"/>
  <c r="F82" i="53"/>
  <c r="V213" i="70"/>
  <c r="V125" i="50"/>
  <c r="V270" i="70"/>
  <c r="V125" i="53"/>
  <c r="M137" i="70"/>
  <c r="C4" i="46"/>
  <c r="U25" i="46"/>
  <c r="P137" i="67"/>
  <c r="P213" i="65"/>
  <c r="P25" i="50"/>
  <c r="P25" i="53"/>
  <c r="P270" i="65"/>
  <c r="R237" i="64"/>
  <c r="R4" i="50"/>
  <c r="R300" i="64"/>
  <c r="R4" i="53"/>
  <c r="Q213" i="66"/>
  <c r="Q44" i="50"/>
  <c r="Q44" i="53"/>
  <c r="Q270" i="66"/>
  <c r="N117" i="69"/>
  <c r="N136" i="69" s="1"/>
  <c r="N137" i="69"/>
  <c r="P153" i="64"/>
  <c r="F82" i="46"/>
  <c r="H25" i="46"/>
  <c r="E237" i="64"/>
  <c r="E4" i="50"/>
  <c r="E300" i="64"/>
  <c r="E4" i="53"/>
  <c r="D237" i="64"/>
  <c r="D4" i="50"/>
  <c r="D4" i="53"/>
  <c r="D300" i="64"/>
  <c r="E213" i="67"/>
  <c r="E63" i="50"/>
  <c r="E270" i="67"/>
  <c r="E63" i="53"/>
  <c r="R170" i="64"/>
  <c r="R21" i="46"/>
  <c r="G125" i="46"/>
  <c r="I25" i="46"/>
  <c r="O63" i="46"/>
  <c r="N4" i="46"/>
  <c r="V213" i="69"/>
  <c r="V106" i="50"/>
  <c r="V270" i="69"/>
  <c r="V106" i="53"/>
  <c r="U213" i="69"/>
  <c r="U106" i="50"/>
  <c r="U106" i="53"/>
  <c r="U270" i="69"/>
  <c r="S213" i="65"/>
  <c r="S25" i="50"/>
  <c r="S270" i="65"/>
  <c r="S25" i="53"/>
  <c r="J263" i="68"/>
  <c r="J82" i="50"/>
  <c r="J335" i="68"/>
  <c r="J82" i="53"/>
  <c r="R82" i="46"/>
  <c r="O82" i="46"/>
  <c r="D137" i="70"/>
  <c r="L25" i="46"/>
  <c r="K137" i="70"/>
  <c r="F237" i="64"/>
  <c r="F4" i="50"/>
  <c r="F4" i="53"/>
  <c r="F300" i="64"/>
  <c r="P237" i="64"/>
  <c r="P4" i="50"/>
  <c r="P300" i="64"/>
  <c r="P4" i="53"/>
  <c r="Q213" i="65"/>
  <c r="Q25" i="50"/>
  <c r="Q270" i="65"/>
  <c r="Q25" i="53"/>
  <c r="B263" i="68"/>
  <c r="B82" i="50"/>
  <c r="B335" i="68"/>
  <c r="B82" i="53"/>
  <c r="L153" i="64"/>
  <c r="H125" i="46"/>
  <c r="Q137" i="65"/>
  <c r="V137" i="70"/>
  <c r="P167" i="68"/>
  <c r="D213" i="65"/>
  <c r="D25" i="50"/>
  <c r="D270" i="65"/>
  <c r="D25" i="53"/>
  <c r="K213" i="69"/>
  <c r="K212" i="69" s="1"/>
  <c r="K106" i="50"/>
  <c r="K105" i="50" s="1"/>
  <c r="K106" i="53"/>
  <c r="K105" i="53" s="1"/>
  <c r="K270" i="69"/>
  <c r="K269" i="69" s="1"/>
  <c r="N263" i="68"/>
  <c r="N82" i="50"/>
  <c r="N82" i="53"/>
  <c r="N335" i="68"/>
  <c r="B25" i="46"/>
  <c r="P44" i="46"/>
  <c r="Q63" i="46"/>
  <c r="S137" i="66"/>
  <c r="G63" i="46"/>
  <c r="B105" i="45"/>
  <c r="B105" i="46" s="1"/>
  <c r="B106" i="46"/>
  <c r="J153" i="64"/>
  <c r="C137" i="65"/>
  <c r="I106" i="46"/>
  <c r="I105" i="45"/>
  <c r="I105" i="46" s="1"/>
  <c r="C213" i="66"/>
  <c r="C44" i="50"/>
  <c r="C270" i="66"/>
  <c r="C44" i="53"/>
  <c r="T28" i="25"/>
  <c r="T28" i="28" s="1"/>
  <c r="L237" i="64"/>
  <c r="L4" i="50"/>
  <c r="L4" i="53"/>
  <c r="L300" i="64"/>
  <c r="I137" i="67"/>
  <c r="P106" i="46"/>
  <c r="P105" i="45"/>
  <c r="P105" i="46" s="1"/>
  <c r="T137" i="65"/>
  <c r="U153" i="64"/>
  <c r="J213" i="66"/>
  <c r="J44" i="50"/>
  <c r="J44" i="53"/>
  <c r="J270" i="66"/>
  <c r="V237" i="64"/>
  <c r="V4" i="50"/>
  <c r="V4" i="53"/>
  <c r="V300" i="64"/>
  <c r="P213" i="66"/>
  <c r="P44" i="50"/>
  <c r="P44" i="53"/>
  <c r="P270" i="66"/>
  <c r="P63" i="46"/>
  <c r="V153" i="64"/>
  <c r="U125" i="46"/>
  <c r="H82" i="46"/>
  <c r="F213" i="67"/>
  <c r="F63" i="50"/>
  <c r="F270" i="67"/>
  <c r="F63" i="53"/>
  <c r="J213" i="69"/>
  <c r="J212" i="69" s="1"/>
  <c r="J106" i="50"/>
  <c r="J105" i="50" s="1"/>
  <c r="J106" i="53"/>
  <c r="J105" i="53" s="1"/>
  <c r="J270" i="69"/>
  <c r="J269" i="69" s="1"/>
  <c r="R213" i="66"/>
  <c r="R44" i="50"/>
  <c r="R270" i="66"/>
  <c r="R44" i="53"/>
  <c r="R137" i="66"/>
  <c r="G137" i="66"/>
  <c r="F4" i="46"/>
  <c r="K25" i="46"/>
  <c r="R4" i="46"/>
  <c r="I137" i="65"/>
  <c r="E167" i="68"/>
  <c r="J213" i="67"/>
  <c r="J63" i="50"/>
  <c r="J63" i="53"/>
  <c r="J270" i="67"/>
  <c r="L213" i="66"/>
  <c r="L44" i="50"/>
  <c r="L270" i="66"/>
  <c r="L44" i="53"/>
  <c r="C213" i="69"/>
  <c r="C212" i="69" s="1"/>
  <c r="C106" i="50"/>
  <c r="C105" i="50" s="1"/>
  <c r="C106" i="53"/>
  <c r="C105" i="53" s="1"/>
  <c r="T137" i="66"/>
  <c r="N106" i="46"/>
  <c r="N105" i="45"/>
  <c r="N105" i="46" s="1"/>
  <c r="G25" i="46"/>
  <c r="E82" i="46"/>
  <c r="I4" i="46"/>
  <c r="L213" i="69"/>
  <c r="L212" i="69" s="1"/>
  <c r="L106" i="50"/>
  <c r="L105" i="50" s="1"/>
  <c r="L106" i="53"/>
  <c r="L105" i="53" s="1"/>
  <c r="L270" i="69"/>
  <c r="L269" i="69" s="1"/>
  <c r="T213" i="70"/>
  <c r="T125" i="50"/>
  <c r="T270" i="70"/>
  <c r="T125" i="53"/>
  <c r="K153" i="64"/>
  <c r="H137" i="67"/>
  <c r="I167" i="68"/>
  <c r="D105" i="45"/>
  <c r="D105" i="46" s="1"/>
  <c r="D106" i="46"/>
  <c r="G237" i="64"/>
  <c r="G4" i="50"/>
  <c r="G4" i="53"/>
  <c r="G300" i="64"/>
  <c r="M213" i="70"/>
  <c r="M125" i="50"/>
  <c r="M270" i="70"/>
  <c r="M125" i="53"/>
  <c r="G105" i="45"/>
  <c r="G105" i="46" s="1"/>
  <c r="G106" i="46"/>
  <c r="S137" i="65"/>
  <c r="O263" i="68"/>
  <c r="O82" i="50"/>
  <c r="O335" i="68"/>
  <c r="O82" i="53"/>
  <c r="B213" i="66"/>
  <c r="B44" i="50"/>
  <c r="B44" i="53"/>
  <c r="B270" i="66"/>
  <c r="E125" i="46"/>
  <c r="R137" i="70"/>
  <c r="B4" i="46"/>
  <c r="M153" i="64"/>
  <c r="P82" i="46"/>
  <c r="E213" i="70"/>
  <c r="E125" i="50"/>
  <c r="E270" i="70"/>
  <c r="E125" i="53"/>
  <c r="R263" i="68"/>
  <c r="R82" i="50"/>
  <c r="R335" i="68"/>
  <c r="R82" i="53"/>
  <c r="N25" i="46"/>
  <c r="G213" i="67"/>
  <c r="G63" i="50"/>
  <c r="G63" i="53"/>
  <c r="G270" i="67"/>
  <c r="U213" i="66"/>
  <c r="U44" i="50"/>
  <c r="U44" i="53"/>
  <c r="U270" i="66"/>
  <c r="H213" i="65"/>
  <c r="H25" i="50"/>
  <c r="H270" i="65"/>
  <c r="H25" i="53"/>
  <c r="I63" i="46"/>
  <c r="V82" i="46"/>
  <c r="N137" i="65"/>
  <c r="U4" i="46"/>
  <c r="N137" i="67"/>
  <c r="H213" i="69"/>
  <c r="H212" i="69" s="1"/>
  <c r="H106" i="50"/>
  <c r="H105" i="50" s="1"/>
  <c r="H270" i="69"/>
  <c r="H269" i="69" s="1"/>
  <c r="H106" i="53"/>
  <c r="H105" i="53" s="1"/>
  <c r="H213" i="67"/>
  <c r="H63" i="50"/>
  <c r="H63" i="53"/>
  <c r="H270" i="67"/>
  <c r="B167" i="68"/>
  <c r="Q137" i="66"/>
  <c r="D153" i="64"/>
  <c r="E44" i="46"/>
  <c r="S30" i="21"/>
  <c r="S30" i="24"/>
  <c r="S30" i="27" s="1"/>
  <c r="I213" i="67"/>
  <c r="I63" i="50"/>
  <c r="I63" i="53"/>
  <c r="I270" i="67"/>
  <c r="P137" i="70"/>
  <c r="B137" i="70"/>
  <c r="T213" i="65"/>
  <c r="T25" i="50"/>
  <c r="T270" i="65"/>
  <c r="T25" i="53"/>
  <c r="D213" i="69"/>
  <c r="D212" i="69" s="1"/>
  <c r="D106" i="50"/>
  <c r="D105" i="50" s="1"/>
  <c r="D106" i="53"/>
  <c r="D105" i="53" s="1"/>
  <c r="K237" i="64"/>
  <c r="K4" i="50"/>
  <c r="K300" i="64"/>
  <c r="K4" i="53"/>
  <c r="T82" i="46"/>
  <c r="G213" i="66"/>
  <c r="G44" i="50"/>
  <c r="G270" i="66"/>
  <c r="G44" i="53"/>
  <c r="N82" i="46"/>
  <c r="S25" i="46"/>
  <c r="C63" i="46"/>
  <c r="C213" i="67"/>
  <c r="C63" i="50"/>
  <c r="C270" i="67"/>
  <c r="C63" i="53"/>
  <c r="S263" i="68"/>
  <c r="S82" i="50"/>
  <c r="S335" i="68"/>
  <c r="S82" i="53"/>
  <c r="R153" i="64"/>
  <c r="L63" i="46"/>
  <c r="L105" i="45"/>
  <c r="L105" i="46" s="1"/>
  <c r="L106" i="46"/>
  <c r="J137" i="66"/>
  <c r="Q137" i="67"/>
  <c r="J125" i="46"/>
  <c r="F213" i="70"/>
  <c r="F125" i="50"/>
  <c r="F125" i="53"/>
  <c r="F270" i="70"/>
  <c r="M125" i="46"/>
  <c r="K63" i="46"/>
  <c r="Q213" i="67"/>
  <c r="Q63" i="50"/>
  <c r="Q63" i="53"/>
  <c r="Q270" i="67"/>
  <c r="Q25" i="46"/>
  <c r="E137" i="67"/>
  <c r="L125" i="46"/>
  <c r="H213" i="66"/>
  <c r="H44" i="50"/>
  <c r="H44" i="53"/>
  <c r="H270" i="66"/>
  <c r="V213" i="67"/>
  <c r="V63" i="50"/>
  <c r="V63" i="53"/>
  <c r="V270" i="67"/>
  <c r="T237" i="64"/>
  <c r="T4" i="50"/>
  <c r="T4" i="53"/>
  <c r="T300" i="64"/>
  <c r="O125" i="46"/>
  <c r="V167" i="68"/>
  <c r="C137" i="70"/>
  <c r="S125" i="46"/>
  <c r="O213" i="70"/>
  <c r="O125" i="50"/>
  <c r="O270" i="70"/>
  <c r="O125" i="53"/>
  <c r="O213" i="65"/>
  <c r="O25" i="50"/>
  <c r="O25" i="53"/>
  <c r="O270" i="65"/>
  <c r="U263" i="68"/>
  <c r="U82" i="50"/>
  <c r="U335" i="68"/>
  <c r="U82" i="53"/>
  <c r="N125" i="46"/>
  <c r="M25" i="46"/>
  <c r="S153" i="64"/>
  <c r="F44" i="46"/>
  <c r="H237" i="64"/>
  <c r="H4" i="50"/>
  <c r="H4" i="53"/>
  <c r="H300" i="64"/>
  <c r="R213" i="65"/>
  <c r="R25" i="50"/>
  <c r="R270" i="65"/>
  <c r="R25" i="53"/>
  <c r="I44" i="46"/>
  <c r="S237" i="64"/>
  <c r="S4" i="50"/>
  <c r="S4" i="53"/>
  <c r="S300" i="64"/>
  <c r="V213" i="65"/>
  <c r="V25" i="50"/>
  <c r="V25" i="53"/>
  <c r="V270" i="65"/>
  <c r="L4" i="46"/>
  <c r="T137" i="70"/>
  <c r="O137" i="69"/>
  <c r="O117" i="69"/>
  <c r="O136" i="69" s="1"/>
  <c r="P137" i="65"/>
  <c r="J106" i="46"/>
  <c r="J105" i="45"/>
  <c r="J105" i="46" s="1"/>
  <c r="B213" i="67"/>
  <c r="B63" i="50"/>
  <c r="B270" i="67"/>
  <c r="B63" i="53"/>
  <c r="S78" i="56"/>
  <c r="T213" i="69"/>
  <c r="T106" i="50"/>
  <c r="T106" i="53"/>
  <c r="T270" i="69"/>
  <c r="C213" i="65"/>
  <c r="C25" i="50"/>
  <c r="C270" i="65"/>
  <c r="C25" i="53"/>
  <c r="R187" i="68"/>
  <c r="R102" i="46"/>
  <c r="I88" i="70"/>
  <c r="R152" i="66"/>
  <c r="R59" i="46"/>
  <c r="R148" i="72"/>
  <c r="R176" i="46"/>
  <c r="U167" i="68"/>
  <c r="Q167" i="68"/>
  <c r="R137" i="67"/>
  <c r="O106" i="46"/>
  <c r="O105" i="45"/>
  <c r="O105" i="46" s="1"/>
  <c r="C137" i="67"/>
  <c r="O237" i="64"/>
  <c r="O4" i="50"/>
  <c r="O4" i="53"/>
  <c r="O300" i="64"/>
  <c r="K137" i="65"/>
  <c r="V137" i="66"/>
  <c r="S137" i="67"/>
  <c r="C106" i="46"/>
  <c r="C105" i="45"/>
  <c r="C105" i="46" s="1"/>
  <c r="J213" i="65"/>
  <c r="J25" i="50"/>
  <c r="J270" i="65"/>
  <c r="J25" i="53"/>
  <c r="U213" i="70"/>
  <c r="U125" i="50"/>
  <c r="U270" i="70"/>
  <c r="U125" i="53"/>
  <c r="D137" i="65"/>
  <c r="I237" i="64"/>
  <c r="I4" i="50"/>
  <c r="I4" i="53"/>
  <c r="I300" i="64"/>
  <c r="K106" i="46"/>
  <c r="K105" i="45"/>
  <c r="K105" i="46" s="1"/>
  <c r="C82" i="46"/>
  <c r="D125" i="46"/>
  <c r="O153" i="64"/>
  <c r="U213" i="65"/>
  <c r="U25" i="50"/>
  <c r="U25" i="53"/>
  <c r="U270" i="65"/>
  <c r="D213" i="67"/>
  <c r="D63" i="50"/>
  <c r="D270" i="67"/>
  <c r="D63" i="53"/>
  <c r="E137" i="66"/>
  <c r="B137" i="67"/>
  <c r="T213" i="67"/>
  <c r="T63" i="50"/>
  <c r="T63" i="53"/>
  <c r="T270" i="67"/>
  <c r="E4" i="46"/>
  <c r="M117" i="69"/>
  <c r="M136" i="69" s="1"/>
  <c r="M137" i="69"/>
  <c r="H106" i="46"/>
  <c r="H105" i="45"/>
  <c r="H105" i="46" s="1"/>
  <c r="P213" i="70"/>
  <c r="P125" i="50"/>
  <c r="P270" i="70"/>
  <c r="P125" i="53"/>
  <c r="H137" i="70"/>
  <c r="M137" i="66"/>
  <c r="K137" i="67"/>
  <c r="M167" i="68"/>
  <c r="N137" i="70"/>
  <c r="C125" i="46"/>
  <c r="I137" i="66"/>
  <c r="D137" i="66"/>
  <c r="S213" i="70"/>
  <c r="S125" i="50"/>
  <c r="S270" i="70"/>
  <c r="S125" i="53"/>
  <c r="T213" i="66"/>
  <c r="T44" i="50"/>
  <c r="T44" i="53"/>
  <c r="T270" i="66"/>
  <c r="F167" i="68"/>
  <c r="Q3" i="25"/>
  <c r="D25" i="46"/>
  <c r="G137" i="70"/>
  <c r="F117" i="69"/>
  <c r="F136" i="69" s="1"/>
  <c r="F137" i="69"/>
  <c r="V137" i="69"/>
  <c r="I153" i="64"/>
  <c r="R213" i="69"/>
  <c r="R106" i="50"/>
  <c r="R270" i="69"/>
  <c r="R106" i="53"/>
  <c r="S344" i="67"/>
  <c r="E213" i="65"/>
  <c r="E25" i="50"/>
  <c r="E25" i="53"/>
  <c r="E270" i="65"/>
  <c r="N83" i="71"/>
  <c r="H107" i="68"/>
  <c r="G107" i="68"/>
  <c r="M89" i="65"/>
  <c r="P100" i="68"/>
  <c r="O89" i="67"/>
  <c r="Q89" i="70"/>
  <c r="D103" i="68"/>
  <c r="R81" i="72"/>
  <c r="N88" i="67"/>
  <c r="Q82" i="70"/>
  <c r="L88" i="66"/>
  <c r="E103" i="68"/>
  <c r="U82" i="66"/>
  <c r="O89" i="69"/>
  <c r="S85" i="67"/>
  <c r="F87" i="71"/>
  <c r="Q84" i="66"/>
  <c r="L88" i="70"/>
  <c r="K85" i="70"/>
  <c r="K83" i="72"/>
  <c r="S81" i="72"/>
  <c r="Q82" i="69"/>
  <c r="H88" i="71"/>
  <c r="H87" i="72"/>
  <c r="S82" i="67"/>
  <c r="M83" i="71"/>
  <c r="T97" i="68"/>
  <c r="Q85" i="66"/>
  <c r="S84" i="70"/>
  <c r="L89" i="66"/>
  <c r="S88" i="69"/>
  <c r="L85" i="65"/>
  <c r="N84" i="71"/>
  <c r="K108" i="68"/>
  <c r="E107" i="68"/>
  <c r="F107" i="68"/>
  <c r="O99" i="68"/>
  <c r="H84" i="72"/>
  <c r="U81" i="71"/>
  <c r="J84" i="65"/>
  <c r="H88" i="65"/>
  <c r="S84" i="69"/>
  <c r="H87" i="71"/>
  <c r="N442" i="69" l="1"/>
  <c r="N105" i="62"/>
  <c r="E3" i="56"/>
  <c r="E9" i="56"/>
  <c r="G423" i="72"/>
  <c r="N105" i="59"/>
  <c r="N385" i="69"/>
  <c r="G161" i="62"/>
  <c r="G290" i="70"/>
  <c r="L290" i="69"/>
  <c r="I290" i="69"/>
  <c r="I328" i="69" s="1"/>
  <c r="G369" i="72"/>
  <c r="E105" i="62"/>
  <c r="I105" i="54"/>
  <c r="I105" i="56" s="1"/>
  <c r="G161" i="59"/>
  <c r="L105" i="54"/>
  <c r="E442" i="69"/>
  <c r="E105" i="59"/>
  <c r="E105" i="54"/>
  <c r="E105" i="56" s="1"/>
  <c r="E111" i="56"/>
  <c r="N105" i="54"/>
  <c r="N105" i="56" s="1"/>
  <c r="N111" i="56"/>
  <c r="L105" i="55"/>
  <c r="L111" i="56"/>
  <c r="O424" i="68"/>
  <c r="O97" i="56"/>
  <c r="M105" i="54"/>
  <c r="M105" i="56" s="1"/>
  <c r="M111" i="56"/>
  <c r="F105" i="55"/>
  <c r="F105" i="56" s="1"/>
  <c r="F111" i="56"/>
  <c r="K340" i="69"/>
  <c r="K117" i="56"/>
  <c r="J385" i="69"/>
  <c r="G385" i="70"/>
  <c r="Q340" i="69"/>
  <c r="E290" i="69"/>
  <c r="E328" i="69" s="1"/>
  <c r="E334" i="69"/>
  <c r="N290" i="69"/>
  <c r="N328" i="69" s="1"/>
  <c r="N334" i="69"/>
  <c r="L309" i="69"/>
  <c r="L334" i="69"/>
  <c r="N43" i="54"/>
  <c r="P297" i="71"/>
  <c r="P143" i="55"/>
  <c r="M290" i="69"/>
  <c r="M328" i="69" s="1"/>
  <c r="M334" i="69"/>
  <c r="F334" i="69"/>
  <c r="F309" i="69"/>
  <c r="F328" i="69" s="1"/>
  <c r="P329" i="71"/>
  <c r="P157" i="56"/>
  <c r="G385" i="69"/>
  <c r="N43" i="55"/>
  <c r="N49" i="56"/>
  <c r="I111" i="56"/>
  <c r="F347" i="69"/>
  <c r="F105" i="57"/>
  <c r="L385" i="69"/>
  <c r="L105" i="59"/>
  <c r="L442" i="69"/>
  <c r="L105" i="62"/>
  <c r="N290" i="66"/>
  <c r="F385" i="69"/>
  <c r="F105" i="59"/>
  <c r="F442" i="69"/>
  <c r="F105" i="62"/>
  <c r="S55" i="56"/>
  <c r="S340" i="66"/>
  <c r="G105" i="62"/>
  <c r="N309" i="66"/>
  <c r="N334" i="66"/>
  <c r="K340" i="66"/>
  <c r="K55" i="56"/>
  <c r="I105" i="61"/>
  <c r="I423" i="69"/>
  <c r="G124" i="54"/>
  <c r="G130" i="56"/>
  <c r="G328" i="70"/>
  <c r="H105" i="55"/>
  <c r="P317" i="71"/>
  <c r="P329" i="72"/>
  <c r="P175" i="56"/>
  <c r="G442" i="69"/>
  <c r="N43" i="62"/>
  <c r="N442" i="66"/>
  <c r="N385" i="66"/>
  <c r="N43" i="59"/>
  <c r="H105" i="54"/>
  <c r="H290" i="69"/>
  <c r="M105" i="59"/>
  <c r="P326" i="72"/>
  <c r="P172" i="56"/>
  <c r="G334" i="70"/>
  <c r="P326" i="71"/>
  <c r="P154" i="56"/>
  <c r="E385" i="69"/>
  <c r="H309" i="69"/>
  <c r="P316" i="71"/>
  <c r="P144" i="56"/>
  <c r="G105" i="59"/>
  <c r="I442" i="69"/>
  <c r="M385" i="69"/>
  <c r="P343" i="69"/>
  <c r="P120" i="56"/>
  <c r="R327" i="72"/>
  <c r="R173" i="56"/>
  <c r="H385" i="69"/>
  <c r="H105" i="59"/>
  <c r="H105" i="62"/>
  <c r="H442" i="69"/>
  <c r="J290" i="69"/>
  <c r="J328" i="69" s="1"/>
  <c r="G161" i="54"/>
  <c r="G161" i="56" s="1"/>
  <c r="P145" i="56"/>
  <c r="J442" i="69"/>
  <c r="J334" i="69"/>
  <c r="I105" i="62"/>
  <c r="G442" i="70"/>
  <c r="M105" i="62"/>
  <c r="P334" i="71"/>
  <c r="P144" i="57"/>
  <c r="G279" i="72"/>
  <c r="G315" i="72" s="1"/>
  <c r="P352" i="71"/>
  <c r="P144" i="58"/>
  <c r="P144" i="61"/>
  <c r="P406" i="71"/>
  <c r="K377" i="64"/>
  <c r="K16" i="56"/>
  <c r="F366" i="69"/>
  <c r="F105" i="58"/>
  <c r="F423" i="69"/>
  <c r="F105" i="61"/>
  <c r="J105" i="62"/>
  <c r="E322" i="64"/>
  <c r="E364" i="64" s="1"/>
  <c r="E370" i="64"/>
  <c r="G124" i="56"/>
  <c r="I105" i="59"/>
  <c r="G124" i="62"/>
  <c r="M442" i="69"/>
  <c r="P105" i="54"/>
  <c r="I334" i="69"/>
  <c r="P340" i="69"/>
  <c r="P117" i="56"/>
  <c r="Q117" i="56"/>
  <c r="S340" i="69"/>
  <c r="S117" i="56"/>
  <c r="J105" i="54"/>
  <c r="J105" i="56" s="1"/>
  <c r="P12" i="21"/>
  <c r="P12" i="23"/>
  <c r="P12" i="26" s="1"/>
  <c r="G334" i="66"/>
  <c r="G49" i="56"/>
  <c r="J105" i="59"/>
  <c r="E406" i="64"/>
  <c r="E3" i="58"/>
  <c r="E3" i="61"/>
  <c r="E469" i="64"/>
  <c r="R341" i="69"/>
  <c r="R118" i="56"/>
  <c r="I385" i="69"/>
  <c r="G124" i="59"/>
  <c r="J111" i="56"/>
  <c r="R174" i="69"/>
  <c r="R105" i="48"/>
  <c r="R231" i="69"/>
  <c r="R105" i="51"/>
  <c r="R105" i="53"/>
  <c r="R212" i="69"/>
  <c r="R105" i="50"/>
  <c r="R269" i="69"/>
  <c r="K98" i="72"/>
  <c r="K162" i="44"/>
  <c r="C25" i="12"/>
  <c r="C25" i="15" s="1"/>
  <c r="C17" i="8"/>
  <c r="J100" i="6"/>
  <c r="B100" i="6"/>
  <c r="U100" i="6"/>
  <c r="Q100" i="6"/>
  <c r="D270" i="69"/>
  <c r="D269" i="69" s="1"/>
  <c r="T28" i="13"/>
  <c r="T28" i="16" s="1"/>
  <c r="T28" i="10"/>
  <c r="I98" i="72"/>
  <c r="I162" i="44"/>
  <c r="P25" i="12"/>
  <c r="P25" i="15" s="1"/>
  <c r="P17" i="8"/>
  <c r="P17" i="12" s="1"/>
  <c r="P17" i="15" s="1"/>
  <c r="T98" i="72"/>
  <c r="T162" i="44"/>
  <c r="R98" i="72"/>
  <c r="C100" i="6"/>
  <c r="V100" i="6"/>
  <c r="H25" i="12"/>
  <c r="H25" i="15" s="1"/>
  <c r="H17" i="8"/>
  <c r="H17" i="12" s="1"/>
  <c r="H17" i="15" s="1"/>
  <c r="T100" i="6"/>
  <c r="N25" i="12"/>
  <c r="N25" i="15" s="1"/>
  <c r="N17" i="8"/>
  <c r="N17" i="12" s="1"/>
  <c r="N17" i="15" s="1"/>
  <c r="G25" i="12"/>
  <c r="G25" i="15" s="1"/>
  <c r="G17" i="8"/>
  <c r="G17" i="12" s="1"/>
  <c r="G17" i="15" s="1"/>
  <c r="R29" i="14"/>
  <c r="R29" i="17" s="1"/>
  <c r="R27" i="11"/>
  <c r="H98" i="72"/>
  <c r="H162" i="44"/>
  <c r="I25" i="12"/>
  <c r="I25" i="15" s="1"/>
  <c r="I17" i="8"/>
  <c r="I17" i="12" s="1"/>
  <c r="I17" i="15" s="1"/>
  <c r="P100" i="6"/>
  <c r="O25" i="12"/>
  <c r="O25" i="15" s="1"/>
  <c r="O17" i="8"/>
  <c r="O17" i="12" s="1"/>
  <c r="O17" i="15" s="1"/>
  <c r="D98" i="72"/>
  <c r="D162" i="44"/>
  <c r="V25" i="12"/>
  <c r="V25" i="15" s="1"/>
  <c r="V17" i="8"/>
  <c r="V17" i="12" s="1"/>
  <c r="V17" i="15" s="1"/>
  <c r="H100" i="6"/>
  <c r="T25" i="12"/>
  <c r="T25" i="15" s="1"/>
  <c r="T17" i="8"/>
  <c r="T17" i="12" s="1"/>
  <c r="T17" i="15" s="1"/>
  <c r="N100" i="6"/>
  <c r="G100" i="6"/>
  <c r="C270" i="69"/>
  <c r="C269" i="69" s="1"/>
  <c r="L98" i="72"/>
  <c r="L162" i="44"/>
  <c r="P98" i="72"/>
  <c r="P162" i="44"/>
  <c r="N98" i="72"/>
  <c r="N162" i="44"/>
  <c r="I100" i="6"/>
  <c r="B98" i="72"/>
  <c r="B162" i="44"/>
  <c r="Q98" i="72"/>
  <c r="Q162" i="44"/>
  <c r="O100" i="6"/>
  <c r="M25" i="12"/>
  <c r="M25" i="15" s="1"/>
  <c r="M17" i="8"/>
  <c r="M17" i="12" s="1"/>
  <c r="M17" i="15" s="1"/>
  <c r="F25" i="12"/>
  <c r="F25" i="15" s="1"/>
  <c r="F17" i="8"/>
  <c r="F17" i="12" s="1"/>
  <c r="F17" i="15" s="1"/>
  <c r="R100" i="6"/>
  <c r="G98" i="72"/>
  <c r="G162" i="44"/>
  <c r="V25" i="55"/>
  <c r="L25" i="12"/>
  <c r="L25" i="15" s="1"/>
  <c r="L17" i="8"/>
  <c r="L17" i="12" s="1"/>
  <c r="L17" i="15" s="1"/>
  <c r="T344" i="64"/>
  <c r="M100" i="6"/>
  <c r="F100" i="6"/>
  <c r="R25" i="12"/>
  <c r="R25" i="15" s="1"/>
  <c r="R17" i="8"/>
  <c r="R17" i="12" s="1"/>
  <c r="R17" i="15" s="1"/>
  <c r="B270" i="69"/>
  <c r="B269" i="69" s="1"/>
  <c r="M98" i="72"/>
  <c r="M162" i="44"/>
  <c r="L100" i="6"/>
  <c r="J98" i="72"/>
  <c r="J162" i="44"/>
  <c r="K25" i="12"/>
  <c r="K25" i="15" s="1"/>
  <c r="K17" i="8"/>
  <c r="K17" i="12" s="1"/>
  <c r="K17" i="15" s="1"/>
  <c r="S100" i="6"/>
  <c r="E25" i="12"/>
  <c r="E25" i="15" s="1"/>
  <c r="E17" i="8"/>
  <c r="E17" i="12" s="1"/>
  <c r="E17" i="15" s="1"/>
  <c r="D25" i="12"/>
  <c r="D25" i="15" s="1"/>
  <c r="D17" i="8"/>
  <c r="D17" i="12" s="1"/>
  <c r="D17" i="15" s="1"/>
  <c r="E98" i="72"/>
  <c r="E162" i="44"/>
  <c r="C98" i="72"/>
  <c r="C162" i="44"/>
  <c r="O98" i="72"/>
  <c r="O162" i="44"/>
  <c r="S98" i="72"/>
  <c r="K100" i="6"/>
  <c r="S25" i="12"/>
  <c r="S25" i="15" s="1"/>
  <c r="S17" i="8"/>
  <c r="E100" i="6"/>
  <c r="Q3" i="28"/>
  <c r="F98" i="72"/>
  <c r="F162" i="44"/>
  <c r="D100" i="6"/>
  <c r="U98" i="72"/>
  <c r="U162" i="44"/>
  <c r="V98" i="72"/>
  <c r="V162" i="44"/>
  <c r="J25" i="12"/>
  <c r="J25" i="15" s="1"/>
  <c r="J17" i="8"/>
  <c r="J17" i="12" s="1"/>
  <c r="J17" i="15" s="1"/>
  <c r="B25" i="12"/>
  <c r="B25" i="15" s="1"/>
  <c r="B17" i="8"/>
  <c r="B17" i="12" s="1"/>
  <c r="B17" i="15" s="1"/>
  <c r="U25" i="12"/>
  <c r="U25" i="15" s="1"/>
  <c r="U17" i="8"/>
  <c r="U17" i="12" s="1"/>
  <c r="U17" i="15" s="1"/>
  <c r="Q25" i="12"/>
  <c r="Q25" i="15" s="1"/>
  <c r="Q17" i="8"/>
  <c r="Q17" i="12" s="1"/>
  <c r="Q17" i="15" s="1"/>
  <c r="R29" i="13"/>
  <c r="R29" i="16" s="1"/>
  <c r="R29" i="10"/>
  <c r="O270" i="69"/>
  <c r="O269" i="69" s="1"/>
  <c r="L107" i="68"/>
  <c r="J104" i="68"/>
  <c r="R85" i="66"/>
  <c r="U97" i="68"/>
  <c r="T84" i="70"/>
  <c r="R84" i="66"/>
  <c r="R82" i="70"/>
  <c r="P89" i="69"/>
  <c r="O84" i="71"/>
  <c r="T81" i="72"/>
  <c r="M88" i="66"/>
  <c r="J107" i="68"/>
  <c r="M85" i="65"/>
  <c r="T85" i="67"/>
  <c r="O88" i="67"/>
  <c r="Q100" i="68"/>
  <c r="V81" i="71"/>
  <c r="T84" i="69"/>
  <c r="O83" i="71"/>
  <c r="K107" i="68"/>
  <c r="K84" i="65"/>
  <c r="F103" i="68"/>
  <c r="M89" i="66"/>
  <c r="T82" i="67"/>
  <c r="R82" i="69"/>
  <c r="L108" i="68"/>
  <c r="N84" i="67"/>
  <c r="R89" i="70"/>
  <c r="N89" i="65"/>
  <c r="L85" i="70"/>
  <c r="G103" i="68"/>
  <c r="J88" i="72"/>
  <c r="T88" i="69"/>
  <c r="L83" i="72"/>
  <c r="G87" i="71"/>
  <c r="M88" i="70"/>
  <c r="V82" i="66"/>
  <c r="P89" i="67"/>
  <c r="G405" i="72" l="1"/>
  <c r="G161" i="61"/>
  <c r="P290" i="69"/>
  <c r="G124" i="61"/>
  <c r="E105" i="58"/>
  <c r="J423" i="69"/>
  <c r="J366" i="69"/>
  <c r="N423" i="66"/>
  <c r="N43" i="61"/>
  <c r="L328" i="69"/>
  <c r="N347" i="66"/>
  <c r="G351" i="72"/>
  <c r="E423" i="69"/>
  <c r="N366" i="66"/>
  <c r="E105" i="61"/>
  <c r="G423" i="70"/>
  <c r="L105" i="57"/>
  <c r="N423" i="69"/>
  <c r="N43" i="57"/>
  <c r="G161" i="58"/>
  <c r="N43" i="58"/>
  <c r="E366" i="69"/>
  <c r="J105" i="61"/>
  <c r="G124" i="57"/>
  <c r="N105" i="61"/>
  <c r="G366" i="70"/>
  <c r="L347" i="69"/>
  <c r="G124" i="58"/>
  <c r="N43" i="56"/>
  <c r="I366" i="69"/>
  <c r="J105" i="58"/>
  <c r="I105" i="58"/>
  <c r="L105" i="56"/>
  <c r="N105" i="58"/>
  <c r="N328" i="66"/>
  <c r="N366" i="69"/>
  <c r="M105" i="57"/>
  <c r="H328" i="69"/>
  <c r="G347" i="70"/>
  <c r="E347" i="69"/>
  <c r="G105" i="57"/>
  <c r="L105" i="61"/>
  <c r="L423" i="69"/>
  <c r="E105" i="57"/>
  <c r="K105" i="55"/>
  <c r="I347" i="69"/>
  <c r="K3" i="62"/>
  <c r="K427" i="64"/>
  <c r="K3" i="59"/>
  <c r="K490" i="64"/>
  <c r="G105" i="54"/>
  <c r="G105" i="56" s="1"/>
  <c r="G111" i="56"/>
  <c r="H111" i="56"/>
  <c r="M423" i="69"/>
  <c r="L366" i="69"/>
  <c r="P369" i="71"/>
  <c r="P143" i="59"/>
  <c r="P143" i="62"/>
  <c r="P423" i="71"/>
  <c r="M347" i="69"/>
  <c r="H105" i="56"/>
  <c r="G161" i="57"/>
  <c r="M105" i="61"/>
  <c r="F404" i="69"/>
  <c r="F105" i="60"/>
  <c r="F461" i="69"/>
  <c r="F105" i="63"/>
  <c r="N105" i="57"/>
  <c r="K49" i="56"/>
  <c r="K334" i="66"/>
  <c r="S334" i="66"/>
  <c r="S49" i="56"/>
  <c r="K105" i="54"/>
  <c r="K290" i="69"/>
  <c r="M105" i="58"/>
  <c r="N347" i="69"/>
  <c r="H347" i="69"/>
  <c r="H105" i="57"/>
  <c r="G347" i="69"/>
  <c r="Q105" i="55"/>
  <c r="P161" i="55"/>
  <c r="H366" i="69"/>
  <c r="H105" i="58"/>
  <c r="H423" i="69"/>
  <c r="H105" i="61"/>
  <c r="M366" i="69"/>
  <c r="L105" i="58"/>
  <c r="Q105" i="54"/>
  <c r="Q290" i="69"/>
  <c r="Q309" i="69"/>
  <c r="P297" i="72"/>
  <c r="G385" i="64"/>
  <c r="G3" i="57"/>
  <c r="G322" i="64"/>
  <c r="G364" i="64" s="1"/>
  <c r="G370" i="64"/>
  <c r="P144" i="60"/>
  <c r="P442" i="71"/>
  <c r="P144" i="63"/>
  <c r="P388" i="71"/>
  <c r="Q442" i="69"/>
  <c r="Q105" i="62"/>
  <c r="Q385" i="69"/>
  <c r="Q105" i="59"/>
  <c r="P309" i="69"/>
  <c r="P328" i="69" s="1"/>
  <c r="P334" i="69"/>
  <c r="P369" i="72"/>
  <c r="P161" i="59"/>
  <c r="P161" i="62"/>
  <c r="P423" i="72"/>
  <c r="G404" i="70"/>
  <c r="J105" i="57"/>
  <c r="P279" i="72"/>
  <c r="P161" i="54"/>
  <c r="K309" i="69"/>
  <c r="K334" i="69"/>
  <c r="G406" i="64"/>
  <c r="G3" i="58"/>
  <c r="G469" i="64"/>
  <c r="G3" i="61"/>
  <c r="K3" i="55"/>
  <c r="R340" i="69"/>
  <c r="R117" i="56"/>
  <c r="S334" i="69"/>
  <c r="S111" i="56"/>
  <c r="G290" i="69"/>
  <c r="G328" i="69" s="1"/>
  <c r="G334" i="69"/>
  <c r="P385" i="69"/>
  <c r="P105" i="59"/>
  <c r="P442" i="69"/>
  <c r="P105" i="62"/>
  <c r="K322" i="64"/>
  <c r="K3" i="54"/>
  <c r="O414" i="68"/>
  <c r="O87" i="56"/>
  <c r="J347" i="69"/>
  <c r="R326" i="72"/>
  <c r="R172" i="56"/>
  <c r="K385" i="69"/>
  <c r="K105" i="59"/>
  <c r="K442" i="69"/>
  <c r="K105" i="62"/>
  <c r="L404" i="69"/>
  <c r="I105" i="57"/>
  <c r="G3" i="54"/>
  <c r="G3" i="56" s="1"/>
  <c r="G9" i="56"/>
  <c r="K343" i="64"/>
  <c r="G423" i="69"/>
  <c r="G105" i="61"/>
  <c r="G366" i="69"/>
  <c r="G105" i="58"/>
  <c r="E385" i="64"/>
  <c r="E3" i="57"/>
  <c r="P105" i="55"/>
  <c r="P105" i="56" s="1"/>
  <c r="P111" i="56"/>
  <c r="H334" i="69"/>
  <c r="G333" i="72"/>
  <c r="J105" i="63"/>
  <c r="P279" i="71"/>
  <c r="P315" i="71" s="1"/>
  <c r="P143" i="54"/>
  <c r="P143" i="56" s="1"/>
  <c r="C17" i="12"/>
  <c r="C17" i="15" s="1"/>
  <c r="R120" i="46"/>
  <c r="R105" i="45"/>
  <c r="R105" i="46" s="1"/>
  <c r="R151" i="69"/>
  <c r="R117" i="69"/>
  <c r="R136" i="69" s="1"/>
  <c r="R193" i="69"/>
  <c r="R105" i="49"/>
  <c r="R250" i="69"/>
  <c r="R105" i="52"/>
  <c r="V152" i="72"/>
  <c r="V162" i="47"/>
  <c r="H323" i="64"/>
  <c r="H4" i="54"/>
  <c r="H14" i="23"/>
  <c r="H14" i="26" s="1"/>
  <c r="T4" i="54"/>
  <c r="T14" i="23"/>
  <c r="T14" i="26" s="1"/>
  <c r="E32" i="12"/>
  <c r="E32" i="15" s="1"/>
  <c r="E27" i="8"/>
  <c r="E27" i="12" s="1"/>
  <c r="E27" i="15" s="1"/>
  <c r="R12" i="12"/>
  <c r="R12" i="15" s="1"/>
  <c r="R4" i="8"/>
  <c r="J44" i="55"/>
  <c r="K310" i="67"/>
  <c r="I344" i="64"/>
  <c r="V63" i="55"/>
  <c r="F32" i="12"/>
  <c r="F32" i="15" s="1"/>
  <c r="F27" i="8"/>
  <c r="F27" i="12" s="1"/>
  <c r="F27" i="15" s="1"/>
  <c r="V291" i="70"/>
  <c r="V125" i="54"/>
  <c r="O291" i="65"/>
  <c r="O25" i="54"/>
  <c r="O14" i="23"/>
  <c r="O14" i="26" s="1"/>
  <c r="D291" i="70"/>
  <c r="D125" i="54"/>
  <c r="Q291" i="66"/>
  <c r="Q44" i="54"/>
  <c r="E291" i="65"/>
  <c r="E25" i="54"/>
  <c r="E14" i="23"/>
  <c r="E14" i="26" s="1"/>
  <c r="K291" i="70"/>
  <c r="K125" i="54"/>
  <c r="I361" i="68"/>
  <c r="I82" i="54"/>
  <c r="P291" i="70"/>
  <c r="P125" i="54"/>
  <c r="R291" i="67"/>
  <c r="R63" i="54"/>
  <c r="G32" i="12"/>
  <c r="G32" i="15" s="1"/>
  <c r="G27" i="8"/>
  <c r="G27" i="12" s="1"/>
  <c r="G27" i="15" s="1"/>
  <c r="M291" i="67"/>
  <c r="M63" i="54"/>
  <c r="S32" i="12"/>
  <c r="S32" i="15" s="1"/>
  <c r="S27" i="8"/>
  <c r="S27" i="12" s="1"/>
  <c r="S27" i="15" s="1"/>
  <c r="I291" i="70"/>
  <c r="I125" i="54"/>
  <c r="M12" i="12"/>
  <c r="M12" i="15" s="1"/>
  <c r="M4" i="8"/>
  <c r="O32" i="12"/>
  <c r="O32" i="15" s="1"/>
  <c r="O27" i="8"/>
  <c r="O27" i="12" s="1"/>
  <c r="O27" i="15" s="1"/>
  <c r="K152" i="72"/>
  <c r="K162" i="47"/>
  <c r="O291" i="66"/>
  <c r="O44" i="54"/>
  <c r="J291" i="70"/>
  <c r="J125" i="54"/>
  <c r="O12" i="12"/>
  <c r="O12" i="15" s="1"/>
  <c r="O4" i="8"/>
  <c r="T101" i="6"/>
  <c r="H291" i="66"/>
  <c r="H44" i="54"/>
  <c r="D152" i="72"/>
  <c r="D162" i="47"/>
  <c r="Q32" i="12"/>
  <c r="Q32" i="15" s="1"/>
  <c r="Q27" i="8"/>
  <c r="Q27" i="12" s="1"/>
  <c r="Q27" i="15" s="1"/>
  <c r="H152" i="72"/>
  <c r="H162" i="47"/>
  <c r="G386" i="67"/>
  <c r="G63" i="59"/>
  <c r="G443" i="67"/>
  <c r="G63" i="62"/>
  <c r="U310" i="67"/>
  <c r="V13" i="13"/>
  <c r="V13" i="16" s="1"/>
  <c r="V13" i="10"/>
  <c r="O386" i="70"/>
  <c r="O125" i="59"/>
  <c r="O443" i="70"/>
  <c r="O125" i="62"/>
  <c r="D310" i="70"/>
  <c r="N428" i="64"/>
  <c r="N4" i="59"/>
  <c r="N491" i="64"/>
  <c r="N4" i="62"/>
  <c r="F170" i="72"/>
  <c r="F162" i="48"/>
  <c r="F162" i="51"/>
  <c r="F224" i="72"/>
  <c r="S162" i="44"/>
  <c r="O170" i="72"/>
  <c r="O162" i="48"/>
  <c r="O162" i="51"/>
  <c r="O224" i="72"/>
  <c r="D386" i="66"/>
  <c r="D44" i="59"/>
  <c r="D443" i="66"/>
  <c r="D44" i="62"/>
  <c r="C310" i="67"/>
  <c r="H386" i="65"/>
  <c r="H25" i="59"/>
  <c r="H443" i="65"/>
  <c r="H25" i="62"/>
  <c r="V344" i="64"/>
  <c r="U385" i="68"/>
  <c r="J344" i="64"/>
  <c r="V385" i="68"/>
  <c r="J310" i="70"/>
  <c r="F310" i="65"/>
  <c r="K63" i="55"/>
  <c r="L386" i="67"/>
  <c r="L63" i="59"/>
  <c r="L63" i="62"/>
  <c r="L443" i="67"/>
  <c r="H82" i="55"/>
  <c r="H386" i="70"/>
  <c r="H125" i="59"/>
  <c r="H125" i="62"/>
  <c r="H443" i="70"/>
  <c r="Q310" i="66"/>
  <c r="G82" i="55"/>
  <c r="I4" i="55"/>
  <c r="T310" i="65"/>
  <c r="S310" i="66"/>
  <c r="H14" i="24"/>
  <c r="H14" i="27" s="1"/>
  <c r="S344" i="69"/>
  <c r="P385" i="68"/>
  <c r="O82" i="55"/>
  <c r="Q13" i="13"/>
  <c r="Q13" i="16" s="1"/>
  <c r="Q13" i="10"/>
  <c r="I310" i="70"/>
  <c r="D82" i="55"/>
  <c r="M310" i="70"/>
  <c r="M481" i="68"/>
  <c r="M82" i="59"/>
  <c r="M553" i="68"/>
  <c r="M82" i="62"/>
  <c r="F82" i="55"/>
  <c r="P386" i="70"/>
  <c r="P125" i="59"/>
  <c r="P125" i="62"/>
  <c r="P443" i="70"/>
  <c r="P386" i="67"/>
  <c r="P63" i="59"/>
  <c r="P63" i="62"/>
  <c r="P443" i="67"/>
  <c r="U14" i="24"/>
  <c r="U14" i="27" s="1"/>
  <c r="S310" i="67"/>
  <c r="V154" i="6"/>
  <c r="V130" i="6"/>
  <c r="F125" i="55"/>
  <c r="Q481" i="68"/>
  <c r="Q82" i="59"/>
  <c r="Q553" i="68"/>
  <c r="Q82" i="62"/>
  <c r="E82" i="55"/>
  <c r="J386" i="67"/>
  <c r="J63" i="59"/>
  <c r="J443" i="67"/>
  <c r="J63" i="62"/>
  <c r="L4" i="55"/>
  <c r="C386" i="66"/>
  <c r="C44" i="59"/>
  <c r="C443" i="66"/>
  <c r="C44" i="62"/>
  <c r="U291" i="70"/>
  <c r="U125" i="54"/>
  <c r="T291" i="67"/>
  <c r="T63" i="54"/>
  <c r="S152" i="72"/>
  <c r="S162" i="47"/>
  <c r="T32" i="12"/>
  <c r="T32" i="15" s="1"/>
  <c r="T27" i="8"/>
  <c r="T27" i="12" s="1"/>
  <c r="T27" i="15" s="1"/>
  <c r="O291" i="70"/>
  <c r="O125" i="54"/>
  <c r="U386" i="67"/>
  <c r="U63" i="59"/>
  <c r="U443" i="67"/>
  <c r="U63" i="62"/>
  <c r="S14" i="24"/>
  <c r="S14" i="27" s="1"/>
  <c r="F63" i="55"/>
  <c r="V428" i="64"/>
  <c r="V4" i="59"/>
  <c r="V491" i="64"/>
  <c r="V4" i="62"/>
  <c r="V481" i="68"/>
  <c r="V82" i="59"/>
  <c r="V82" i="62"/>
  <c r="V553" i="68"/>
  <c r="M130" i="6"/>
  <c r="M154" i="6"/>
  <c r="P481" i="68"/>
  <c r="P82" i="59"/>
  <c r="P82" i="62"/>
  <c r="P553" i="68"/>
  <c r="N170" i="72"/>
  <c r="N162" i="48"/>
  <c r="N224" i="72"/>
  <c r="N162" i="51"/>
  <c r="L170" i="72"/>
  <c r="L162" i="48"/>
  <c r="L224" i="72"/>
  <c r="L162" i="51"/>
  <c r="F385" i="68"/>
  <c r="R170" i="72"/>
  <c r="R162" i="48"/>
  <c r="R224" i="72"/>
  <c r="R162" i="51"/>
  <c r="U25" i="55"/>
  <c r="U154" i="6"/>
  <c r="U130" i="6"/>
  <c r="K32" i="12"/>
  <c r="K32" i="15" s="1"/>
  <c r="K27" i="8"/>
  <c r="K27" i="12" s="1"/>
  <c r="K27" i="15" s="1"/>
  <c r="K291" i="67"/>
  <c r="K63" i="54"/>
  <c r="D291" i="66"/>
  <c r="D44" i="54"/>
  <c r="Q152" i="72"/>
  <c r="Q162" i="47"/>
  <c r="B101" i="6"/>
  <c r="F323" i="64"/>
  <c r="F4" i="54"/>
  <c r="F14" i="23"/>
  <c r="F14" i="26" s="1"/>
  <c r="F291" i="70"/>
  <c r="F125" i="54"/>
  <c r="S12" i="12"/>
  <c r="S12" i="15" s="1"/>
  <c r="S4" i="8"/>
  <c r="J361" i="68"/>
  <c r="J82" i="54"/>
  <c r="Q291" i="67"/>
  <c r="Q63" i="54"/>
  <c r="I323" i="64"/>
  <c r="I4" i="54"/>
  <c r="I14" i="23"/>
  <c r="I14" i="26" s="1"/>
  <c r="Q291" i="70"/>
  <c r="Q125" i="54"/>
  <c r="G152" i="72"/>
  <c r="G162" i="47"/>
  <c r="E101" i="6"/>
  <c r="P291" i="65"/>
  <c r="P25" i="54"/>
  <c r="P14" i="21"/>
  <c r="H12" i="12"/>
  <c r="H12" i="15" s="1"/>
  <c r="H4" i="8"/>
  <c r="L152" i="72"/>
  <c r="L162" i="47"/>
  <c r="L291" i="70"/>
  <c r="L125" i="54"/>
  <c r="Q14" i="24"/>
  <c r="Q14" i="27" s="1"/>
  <c r="Q331" i="67"/>
  <c r="Q310" i="67"/>
  <c r="S4" i="55"/>
  <c r="F310" i="67"/>
  <c r="U125" i="55"/>
  <c r="E130" i="6"/>
  <c r="E154" i="6"/>
  <c r="S170" i="72"/>
  <c r="S162" i="48"/>
  <c r="S224" i="72"/>
  <c r="S162" i="51"/>
  <c r="C14" i="24"/>
  <c r="C14" i="27" s="1"/>
  <c r="M63" i="55"/>
  <c r="G14" i="24"/>
  <c r="G14" i="27" s="1"/>
  <c r="L82" i="55"/>
  <c r="J310" i="66"/>
  <c r="J13" i="13"/>
  <c r="J13" i="16" s="1"/>
  <c r="J13" i="10"/>
  <c r="U13" i="10"/>
  <c r="U13" i="13"/>
  <c r="U13" i="16" s="1"/>
  <c r="I82" i="55"/>
  <c r="K386" i="67"/>
  <c r="K63" i="59"/>
  <c r="K63" i="62"/>
  <c r="K443" i="67"/>
  <c r="M25" i="55"/>
  <c r="H481" i="68"/>
  <c r="H82" i="59"/>
  <c r="H82" i="62"/>
  <c r="H553" i="68"/>
  <c r="K14" i="24"/>
  <c r="K14" i="27" s="1"/>
  <c r="L44" i="55"/>
  <c r="G481" i="68"/>
  <c r="G82" i="59"/>
  <c r="G553" i="68"/>
  <c r="G82" i="62"/>
  <c r="I428" i="64"/>
  <c r="I4" i="59"/>
  <c r="I491" i="64"/>
  <c r="I4" i="62"/>
  <c r="H367" i="64"/>
  <c r="H344" i="64"/>
  <c r="D14" i="24"/>
  <c r="D14" i="27" s="1"/>
  <c r="R130" i="6"/>
  <c r="R154" i="6"/>
  <c r="S25" i="55"/>
  <c r="O481" i="68"/>
  <c r="O82" i="59"/>
  <c r="O82" i="62"/>
  <c r="O553" i="68"/>
  <c r="C13" i="13"/>
  <c r="C13" i="16" s="1"/>
  <c r="C13" i="10"/>
  <c r="N125" i="55"/>
  <c r="D481" i="68"/>
  <c r="D82" i="59"/>
  <c r="D82" i="62"/>
  <c r="D553" i="68"/>
  <c r="J82" i="55"/>
  <c r="H13" i="13"/>
  <c r="H13" i="16" s="1"/>
  <c r="H13" i="10"/>
  <c r="V310" i="67"/>
  <c r="F481" i="68"/>
  <c r="F82" i="59"/>
  <c r="F553" i="68"/>
  <c r="F82" i="62"/>
  <c r="E63" i="55"/>
  <c r="O310" i="66"/>
  <c r="U344" i="64"/>
  <c r="R63" i="55"/>
  <c r="U44" i="55"/>
  <c r="T170" i="72"/>
  <c r="T162" i="48"/>
  <c r="T162" i="51"/>
  <c r="T224" i="72"/>
  <c r="F386" i="70"/>
  <c r="F125" i="59"/>
  <c r="F443" i="70"/>
  <c r="F125" i="62"/>
  <c r="U310" i="65"/>
  <c r="H44" i="55"/>
  <c r="E481" i="68"/>
  <c r="E82" i="59"/>
  <c r="E553" i="68"/>
  <c r="E82" i="62"/>
  <c r="I13" i="13"/>
  <c r="I13" i="16" s="1"/>
  <c r="I13" i="10"/>
  <c r="L428" i="64"/>
  <c r="L4" i="59"/>
  <c r="L491" i="64"/>
  <c r="L4" i="62"/>
  <c r="K170" i="72"/>
  <c r="K162" i="48"/>
  <c r="K162" i="51"/>
  <c r="K224" i="72"/>
  <c r="P25" i="55"/>
  <c r="G101" i="6"/>
  <c r="S101" i="6"/>
  <c r="S386" i="66"/>
  <c r="S44" i="59"/>
  <c r="S443" i="66"/>
  <c r="S44" i="62"/>
  <c r="O385" i="68"/>
  <c r="N154" i="6"/>
  <c r="N130" i="6"/>
  <c r="F13" i="13"/>
  <c r="F13" i="16" s="1"/>
  <c r="F13" i="10"/>
  <c r="M13" i="13"/>
  <c r="M13" i="16" s="1"/>
  <c r="M13" i="10"/>
  <c r="O44" i="55"/>
  <c r="S386" i="67"/>
  <c r="S63" i="59"/>
  <c r="S63" i="62"/>
  <c r="S443" i="67"/>
  <c r="P14" i="24"/>
  <c r="P14" i="27" s="1"/>
  <c r="P4" i="20"/>
  <c r="K101" i="6"/>
  <c r="E291" i="67"/>
  <c r="E63" i="54"/>
  <c r="U291" i="67"/>
  <c r="U63" i="54"/>
  <c r="L12" i="12"/>
  <c r="L12" i="15" s="1"/>
  <c r="L4" i="8"/>
  <c r="N152" i="72"/>
  <c r="N162" i="47"/>
  <c r="V323" i="64"/>
  <c r="V4" i="54"/>
  <c r="V14" i="23"/>
  <c r="V14" i="26" s="1"/>
  <c r="G291" i="66"/>
  <c r="G290" i="66" s="1"/>
  <c r="G44" i="54"/>
  <c r="V12" i="12"/>
  <c r="V12" i="15" s="1"/>
  <c r="V4" i="8"/>
  <c r="E291" i="70"/>
  <c r="E125" i="54"/>
  <c r="G361" i="68"/>
  <c r="G82" i="54"/>
  <c r="G291" i="67"/>
  <c r="G63" i="54"/>
  <c r="R162" i="45"/>
  <c r="U12" i="12"/>
  <c r="U12" i="15" s="1"/>
  <c r="U4" i="8"/>
  <c r="T152" i="72"/>
  <c r="T162" i="47"/>
  <c r="N323" i="64"/>
  <c r="N4" i="54"/>
  <c r="N14" i="23"/>
  <c r="N14" i="26" s="1"/>
  <c r="P152" i="72"/>
  <c r="P162" i="47"/>
  <c r="L361" i="68"/>
  <c r="L82" i="54"/>
  <c r="C361" i="68"/>
  <c r="C82" i="54"/>
  <c r="Q361" i="68"/>
  <c r="Q82" i="54"/>
  <c r="U291" i="65"/>
  <c r="U25" i="54"/>
  <c r="E152" i="72"/>
  <c r="E162" i="47"/>
  <c r="V291" i="67"/>
  <c r="V63" i="54"/>
  <c r="R14" i="24"/>
  <c r="R14" i="27" s="1"/>
  <c r="F14" i="24"/>
  <c r="F14" i="27" s="1"/>
  <c r="Q25" i="55"/>
  <c r="Q386" i="67"/>
  <c r="Q63" i="59"/>
  <c r="Q63" i="62"/>
  <c r="Q443" i="67"/>
  <c r="S344" i="64"/>
  <c r="D130" i="6"/>
  <c r="D154" i="6"/>
  <c r="F386" i="67"/>
  <c r="F63" i="59"/>
  <c r="F443" i="67"/>
  <c r="F63" i="62"/>
  <c r="U310" i="70"/>
  <c r="S17" i="12"/>
  <c r="S17" i="15" s="1"/>
  <c r="N63" i="55"/>
  <c r="N82" i="55"/>
  <c r="C170" i="72"/>
  <c r="C162" i="48"/>
  <c r="C224" i="72"/>
  <c r="C162" i="51"/>
  <c r="C25" i="55"/>
  <c r="T82" i="55"/>
  <c r="M310" i="67"/>
  <c r="G25" i="55"/>
  <c r="E170" i="72"/>
  <c r="E162" i="48"/>
  <c r="E162" i="51"/>
  <c r="E224" i="72"/>
  <c r="L385" i="68"/>
  <c r="J386" i="66"/>
  <c r="J44" i="59"/>
  <c r="J44" i="62"/>
  <c r="J443" i="66"/>
  <c r="I385" i="68"/>
  <c r="R44" i="55"/>
  <c r="M310" i="65"/>
  <c r="K44" i="55"/>
  <c r="L310" i="66"/>
  <c r="O14" i="24"/>
  <c r="O14" i="27" s="1"/>
  <c r="T14" i="24"/>
  <c r="T14" i="27" s="1"/>
  <c r="H428" i="64"/>
  <c r="H4" i="59"/>
  <c r="H491" i="64"/>
  <c r="H4" i="62"/>
  <c r="D25" i="55"/>
  <c r="S310" i="65"/>
  <c r="S13" i="10"/>
  <c r="S13" i="13"/>
  <c r="S13" i="16" s="1"/>
  <c r="N310" i="70"/>
  <c r="J385" i="68"/>
  <c r="K127" i="56"/>
  <c r="K125" i="55"/>
  <c r="V386" i="67"/>
  <c r="V63" i="59"/>
  <c r="V443" i="67"/>
  <c r="V63" i="62"/>
  <c r="D63" i="55"/>
  <c r="E310" i="67"/>
  <c r="O386" i="66"/>
  <c r="O44" i="59"/>
  <c r="O44" i="62"/>
  <c r="O443" i="66"/>
  <c r="U428" i="64"/>
  <c r="U4" i="59"/>
  <c r="U491" i="64"/>
  <c r="U4" i="62"/>
  <c r="R310" i="67"/>
  <c r="T130" i="6"/>
  <c r="T154" i="6"/>
  <c r="C154" i="6"/>
  <c r="C130" i="6"/>
  <c r="U310" i="66"/>
  <c r="T13" i="13"/>
  <c r="T13" i="16" s="1"/>
  <c r="T13" i="10"/>
  <c r="O63" i="55"/>
  <c r="M44" i="55"/>
  <c r="U386" i="65"/>
  <c r="U25" i="59"/>
  <c r="U25" i="62"/>
  <c r="U443" i="65"/>
  <c r="H310" i="66"/>
  <c r="I63" i="55"/>
  <c r="Q125" i="55"/>
  <c r="L13" i="13"/>
  <c r="L13" i="16" s="1"/>
  <c r="L13" i="10"/>
  <c r="S82" i="55"/>
  <c r="P310" i="65"/>
  <c r="F101" i="6"/>
  <c r="J291" i="67"/>
  <c r="J63" i="54"/>
  <c r="O13" i="13"/>
  <c r="O13" i="16" s="1"/>
  <c r="O13" i="10"/>
  <c r="Q63" i="55"/>
  <c r="C386" i="67"/>
  <c r="C63" i="59"/>
  <c r="C443" i="67"/>
  <c r="C63" i="62"/>
  <c r="M170" i="72"/>
  <c r="M162" i="48"/>
  <c r="M224" i="72"/>
  <c r="M162" i="51"/>
  <c r="T386" i="65"/>
  <c r="T25" i="59"/>
  <c r="T25" i="62"/>
  <c r="T443" i="65"/>
  <c r="I386" i="70"/>
  <c r="I125" i="59"/>
  <c r="I125" i="62"/>
  <c r="I443" i="70"/>
  <c r="E385" i="68"/>
  <c r="Q12" i="12"/>
  <c r="Q12" i="15" s="1"/>
  <c r="Q4" i="8"/>
  <c r="R291" i="66"/>
  <c r="R44" i="54"/>
  <c r="K291" i="66"/>
  <c r="K44" i="54"/>
  <c r="K14" i="23"/>
  <c r="K14" i="26" s="1"/>
  <c r="F12" i="12"/>
  <c r="F12" i="15" s="1"/>
  <c r="F4" i="8"/>
  <c r="V32" i="12"/>
  <c r="V32" i="15" s="1"/>
  <c r="V27" i="8"/>
  <c r="V27" i="12" s="1"/>
  <c r="V27" i="15" s="1"/>
  <c r="I88" i="65"/>
  <c r="B152" i="72"/>
  <c r="B162" i="47"/>
  <c r="J291" i="66"/>
  <c r="J44" i="54"/>
  <c r="U291" i="66"/>
  <c r="U44" i="54"/>
  <c r="M32" i="12"/>
  <c r="M32" i="15" s="1"/>
  <c r="M27" i="8"/>
  <c r="M27" i="12" s="1"/>
  <c r="M27" i="15" s="1"/>
  <c r="P32" i="12"/>
  <c r="P32" i="15" s="1"/>
  <c r="P27" i="8"/>
  <c r="P27" i="12" s="1"/>
  <c r="P27" i="15" s="1"/>
  <c r="S323" i="64"/>
  <c r="S4" i="54"/>
  <c r="S14" i="23"/>
  <c r="S14" i="26" s="1"/>
  <c r="R291" i="65"/>
  <c r="R25" i="54"/>
  <c r="R14" i="23"/>
  <c r="R14" i="26" s="1"/>
  <c r="L291" i="66"/>
  <c r="L44" i="54"/>
  <c r="H291" i="70"/>
  <c r="H125" i="54"/>
  <c r="C291" i="67"/>
  <c r="C63" i="54"/>
  <c r="H361" i="68"/>
  <c r="H82" i="54"/>
  <c r="J12" i="12"/>
  <c r="J12" i="15" s="1"/>
  <c r="J4" i="8"/>
  <c r="R101" i="6"/>
  <c r="H32" i="12"/>
  <c r="H32" i="15" s="1"/>
  <c r="H27" i="8"/>
  <c r="H27" i="12" s="1"/>
  <c r="H27" i="15" s="1"/>
  <c r="T12" i="12"/>
  <c r="T12" i="15" s="1"/>
  <c r="T4" i="8"/>
  <c r="E361" i="68"/>
  <c r="E82" i="54"/>
  <c r="P291" i="66"/>
  <c r="P44" i="54"/>
  <c r="I84" i="72"/>
  <c r="F361" i="68"/>
  <c r="F82" i="54"/>
  <c r="D32" i="12"/>
  <c r="D32" i="15" s="1"/>
  <c r="D27" i="8"/>
  <c r="D27" i="12" s="1"/>
  <c r="D27" i="15" s="1"/>
  <c r="R25" i="55"/>
  <c r="F4" i="55"/>
  <c r="V170" i="72"/>
  <c r="V162" i="48"/>
  <c r="V162" i="51"/>
  <c r="V224" i="72"/>
  <c r="Q310" i="65"/>
  <c r="U170" i="72"/>
  <c r="U162" i="48"/>
  <c r="U224" i="72"/>
  <c r="U162" i="51"/>
  <c r="V44" i="55"/>
  <c r="S428" i="64"/>
  <c r="S4" i="59"/>
  <c r="S491" i="64"/>
  <c r="S4" i="62"/>
  <c r="E14" i="24"/>
  <c r="E14" i="27" s="1"/>
  <c r="U386" i="70"/>
  <c r="U125" i="59"/>
  <c r="U443" i="70"/>
  <c r="U125" i="62"/>
  <c r="N310" i="67"/>
  <c r="N385" i="68"/>
  <c r="C82" i="55"/>
  <c r="C310" i="65"/>
  <c r="T385" i="68"/>
  <c r="M386" i="67"/>
  <c r="M63" i="59"/>
  <c r="M443" i="67"/>
  <c r="M63" i="62"/>
  <c r="G310" i="65"/>
  <c r="L481" i="68"/>
  <c r="L82" i="59"/>
  <c r="L82" i="62"/>
  <c r="L553" i="68"/>
  <c r="L125" i="55"/>
  <c r="J170" i="72"/>
  <c r="J162" i="48"/>
  <c r="J162" i="51"/>
  <c r="J224" i="72"/>
  <c r="F44" i="55"/>
  <c r="I481" i="68"/>
  <c r="I82" i="59"/>
  <c r="I82" i="62"/>
  <c r="I553" i="68"/>
  <c r="R310" i="66"/>
  <c r="M386" i="65"/>
  <c r="M25" i="59"/>
  <c r="M443" i="65"/>
  <c r="M25" i="62"/>
  <c r="K310" i="66"/>
  <c r="L386" i="66"/>
  <c r="L44" i="59"/>
  <c r="L443" i="66"/>
  <c r="L44" i="62"/>
  <c r="O25" i="55"/>
  <c r="T4" i="55"/>
  <c r="G170" i="72"/>
  <c r="G162" i="48"/>
  <c r="G224" i="72"/>
  <c r="G162" i="51"/>
  <c r="R125" i="55"/>
  <c r="D310" i="65"/>
  <c r="S386" i="65"/>
  <c r="S25" i="59"/>
  <c r="S25" i="62"/>
  <c r="S443" i="65"/>
  <c r="B170" i="72"/>
  <c r="B162" i="48"/>
  <c r="B224" i="72"/>
  <c r="B162" i="51"/>
  <c r="N386" i="70"/>
  <c r="N125" i="59"/>
  <c r="N125" i="62"/>
  <c r="N443" i="70"/>
  <c r="E44" i="55"/>
  <c r="J481" i="68"/>
  <c r="J82" i="59"/>
  <c r="J553" i="68"/>
  <c r="J82" i="62"/>
  <c r="K310" i="70"/>
  <c r="B13" i="13"/>
  <c r="B13" i="16" s="1"/>
  <c r="B13" i="10"/>
  <c r="D310" i="67"/>
  <c r="E386" i="67"/>
  <c r="E63" i="59"/>
  <c r="E443" i="67"/>
  <c r="E63" i="62"/>
  <c r="K13" i="13"/>
  <c r="K13" i="16" s="1"/>
  <c r="K13" i="10"/>
  <c r="J25" i="55"/>
  <c r="R386" i="67"/>
  <c r="R63" i="59"/>
  <c r="R443" i="67"/>
  <c r="R63" i="62"/>
  <c r="N25" i="55"/>
  <c r="U386" i="66"/>
  <c r="U44" i="59"/>
  <c r="U443" i="66"/>
  <c r="U44" i="62"/>
  <c r="O310" i="67"/>
  <c r="M310" i="66"/>
  <c r="B130" i="6"/>
  <c r="B154" i="6"/>
  <c r="H386" i="66"/>
  <c r="H44" i="59"/>
  <c r="H443" i="66"/>
  <c r="H44" i="62"/>
  <c r="I310" i="67"/>
  <c r="Q310" i="70"/>
  <c r="P44" i="55"/>
  <c r="S385" i="68"/>
  <c r="P386" i="65"/>
  <c r="P25" i="59"/>
  <c r="P443" i="65"/>
  <c r="P25" i="62"/>
  <c r="B32" i="12"/>
  <c r="B32" i="15" s="1"/>
  <c r="B27" i="8"/>
  <c r="B27" i="12" s="1"/>
  <c r="B27" i="15" s="1"/>
  <c r="M14" i="24"/>
  <c r="M14" i="27" s="1"/>
  <c r="Q386" i="66"/>
  <c r="Q44" i="59"/>
  <c r="Q443" i="66"/>
  <c r="Q44" i="62"/>
  <c r="U4" i="55"/>
  <c r="L344" i="64"/>
  <c r="O361" i="68"/>
  <c r="O82" i="54"/>
  <c r="I152" i="72"/>
  <c r="I162" i="47"/>
  <c r="G291" i="65"/>
  <c r="G290" i="65" s="1"/>
  <c r="G25" i="54"/>
  <c r="G24" i="54" s="1"/>
  <c r="G14" i="23"/>
  <c r="G14" i="26" s="1"/>
  <c r="N361" i="68"/>
  <c r="N82" i="54"/>
  <c r="K12" i="12"/>
  <c r="K12" i="15" s="1"/>
  <c r="K4" i="8"/>
  <c r="O291" i="67"/>
  <c r="O63" i="54"/>
  <c r="V101" i="6"/>
  <c r="M152" i="72"/>
  <c r="M162" i="47"/>
  <c r="C291" i="65"/>
  <c r="C25" i="54"/>
  <c r="C14" i="23"/>
  <c r="C14" i="26" s="1"/>
  <c r="E291" i="66"/>
  <c r="E44" i="54"/>
  <c r="C291" i="70"/>
  <c r="C125" i="54"/>
  <c r="T291" i="65"/>
  <c r="T25" i="54"/>
  <c r="M101" i="6"/>
  <c r="P101" i="6"/>
  <c r="V291" i="65"/>
  <c r="U361" i="68"/>
  <c r="U82" i="54"/>
  <c r="P361" i="68"/>
  <c r="P82" i="54"/>
  <c r="T291" i="70"/>
  <c r="T125" i="54"/>
  <c r="J32" i="12"/>
  <c r="J32" i="15" s="1"/>
  <c r="J27" i="8"/>
  <c r="J27" i="12" s="1"/>
  <c r="J27" i="15" s="1"/>
  <c r="T361" i="68"/>
  <c r="T82" i="54"/>
  <c r="L323" i="64"/>
  <c r="L4" i="54"/>
  <c r="L14" i="23"/>
  <c r="L14" i="26" s="1"/>
  <c r="R32" i="12"/>
  <c r="R32" i="15" s="1"/>
  <c r="R27" i="8"/>
  <c r="R27" i="12" s="1"/>
  <c r="R27" i="15" s="1"/>
  <c r="H101" i="6"/>
  <c r="I32" i="12"/>
  <c r="I32" i="15" s="1"/>
  <c r="I27" i="8"/>
  <c r="I27" i="12" s="1"/>
  <c r="I27" i="15" s="1"/>
  <c r="N291" i="65"/>
  <c r="N25" i="54"/>
  <c r="T291" i="66"/>
  <c r="T44" i="54"/>
  <c r="J323" i="64"/>
  <c r="J4" i="54"/>
  <c r="J14" i="23"/>
  <c r="J14" i="26" s="1"/>
  <c r="D101" i="6"/>
  <c r="R310" i="65"/>
  <c r="F344" i="64"/>
  <c r="S125" i="55"/>
  <c r="Q386" i="65"/>
  <c r="Q385" i="65" s="1"/>
  <c r="Q25" i="59"/>
  <c r="Q24" i="59" s="1"/>
  <c r="Q443" i="65"/>
  <c r="Q442" i="65" s="1"/>
  <c r="Q25" i="62"/>
  <c r="Q24" i="62" s="1"/>
  <c r="V310" i="66"/>
  <c r="N14" i="24"/>
  <c r="N14" i="27" s="1"/>
  <c r="E25" i="55"/>
  <c r="N386" i="67"/>
  <c r="N63" i="59"/>
  <c r="N63" i="62"/>
  <c r="N443" i="67"/>
  <c r="N481" i="68"/>
  <c r="N82" i="59"/>
  <c r="N82" i="62"/>
  <c r="N553" i="68"/>
  <c r="C385" i="68"/>
  <c r="C386" i="65"/>
  <c r="C25" i="59"/>
  <c r="C443" i="65"/>
  <c r="C25" i="62"/>
  <c r="T481" i="68"/>
  <c r="T82" i="59"/>
  <c r="T553" i="68"/>
  <c r="T82" i="62"/>
  <c r="E13" i="13"/>
  <c r="E13" i="16" s="1"/>
  <c r="E13" i="10"/>
  <c r="G386" i="65"/>
  <c r="G385" i="65" s="1"/>
  <c r="G25" i="59"/>
  <c r="G24" i="59" s="1"/>
  <c r="G25" i="62"/>
  <c r="G24" i="62" s="1"/>
  <c r="G443" i="65"/>
  <c r="G442" i="65" s="1"/>
  <c r="L331" i="70"/>
  <c r="L310" i="70"/>
  <c r="F310" i="66"/>
  <c r="E125" i="55"/>
  <c r="R386" i="66"/>
  <c r="R44" i="59"/>
  <c r="R44" i="62"/>
  <c r="R443" i="66"/>
  <c r="K82" i="55"/>
  <c r="K386" i="66"/>
  <c r="K44" i="59"/>
  <c r="K44" i="62"/>
  <c r="K443" i="66"/>
  <c r="C125" i="55"/>
  <c r="O310" i="65"/>
  <c r="V310" i="65"/>
  <c r="G44" i="55"/>
  <c r="G43" i="55" s="1"/>
  <c r="R310" i="70"/>
  <c r="D386" i="65"/>
  <c r="D25" i="59"/>
  <c r="D443" i="65"/>
  <c r="D25" i="62"/>
  <c r="E310" i="66"/>
  <c r="R82" i="55"/>
  <c r="K386" i="70"/>
  <c r="K125" i="59"/>
  <c r="K443" i="70"/>
  <c r="K125" i="62"/>
  <c r="D386" i="67"/>
  <c r="D63" i="59"/>
  <c r="D443" i="67"/>
  <c r="D63" i="62"/>
  <c r="P130" i="6"/>
  <c r="P154" i="6"/>
  <c r="H63" i="55"/>
  <c r="J310" i="65"/>
  <c r="N310" i="65"/>
  <c r="T65" i="56"/>
  <c r="T63" i="55"/>
  <c r="T44" i="55"/>
  <c r="O386" i="67"/>
  <c r="O63" i="59"/>
  <c r="O443" i="67"/>
  <c r="O63" i="62"/>
  <c r="M386" i="66"/>
  <c r="M44" i="59"/>
  <c r="M44" i="62"/>
  <c r="M443" i="66"/>
  <c r="I170" i="72"/>
  <c r="I162" i="48"/>
  <c r="I224" i="72"/>
  <c r="I162" i="51"/>
  <c r="T125" i="55"/>
  <c r="I386" i="67"/>
  <c r="I63" i="59"/>
  <c r="I443" i="67"/>
  <c r="I63" i="62"/>
  <c r="Q386" i="70"/>
  <c r="Q125" i="59"/>
  <c r="Q443" i="70"/>
  <c r="Q125" i="62"/>
  <c r="P310" i="66"/>
  <c r="V125" i="55"/>
  <c r="S481" i="68"/>
  <c r="S82" i="59"/>
  <c r="S82" i="62"/>
  <c r="S553" i="68"/>
  <c r="I88" i="72"/>
  <c r="G12" i="12"/>
  <c r="G12" i="15" s="1"/>
  <c r="G4" i="8"/>
  <c r="M291" i="65"/>
  <c r="M25" i="54"/>
  <c r="M14" i="23"/>
  <c r="M14" i="26" s="1"/>
  <c r="Q101" i="6"/>
  <c r="N13" i="13"/>
  <c r="N13" i="16" s="1"/>
  <c r="N13" i="10"/>
  <c r="U481" i="68"/>
  <c r="U82" i="59"/>
  <c r="U82" i="62"/>
  <c r="U553" i="68"/>
  <c r="J386" i="70"/>
  <c r="J125" i="59"/>
  <c r="J443" i="70"/>
  <c r="J125" i="62"/>
  <c r="G385" i="68"/>
  <c r="F310" i="70"/>
  <c r="J152" i="72"/>
  <c r="J162" i="47"/>
  <c r="D291" i="67"/>
  <c r="D63" i="54"/>
  <c r="L32" i="12"/>
  <c r="L32" i="15" s="1"/>
  <c r="L27" i="8"/>
  <c r="L27" i="12" s="1"/>
  <c r="L27" i="15" s="1"/>
  <c r="E12" i="12"/>
  <c r="E12" i="15" s="1"/>
  <c r="E4" i="8"/>
  <c r="L101" i="6"/>
  <c r="V291" i="66"/>
  <c r="V44" i="54"/>
  <c r="J291" i="65"/>
  <c r="J25" i="54"/>
  <c r="S291" i="67"/>
  <c r="S63" i="54"/>
  <c r="U152" i="72"/>
  <c r="U162" i="47"/>
  <c r="S162" i="45"/>
  <c r="R291" i="70"/>
  <c r="R125" i="54"/>
  <c r="S291" i="65"/>
  <c r="S25" i="54"/>
  <c r="S291" i="70"/>
  <c r="S125" i="54"/>
  <c r="F291" i="67"/>
  <c r="F63" i="54"/>
  <c r="L291" i="67"/>
  <c r="L63" i="54"/>
  <c r="S361" i="68"/>
  <c r="S82" i="54"/>
  <c r="I291" i="67"/>
  <c r="I63" i="54"/>
  <c r="U32" i="12"/>
  <c r="U32" i="15" s="1"/>
  <c r="U27" i="8"/>
  <c r="U27" i="12" s="1"/>
  <c r="U27" i="15" s="1"/>
  <c r="M361" i="68"/>
  <c r="M82" i="54"/>
  <c r="S291" i="66"/>
  <c r="S44" i="54"/>
  <c r="P12" i="12"/>
  <c r="P12" i="15" s="1"/>
  <c r="P4" i="8"/>
  <c r="D361" i="68"/>
  <c r="D82" i="54"/>
  <c r="M291" i="70"/>
  <c r="M125" i="54"/>
  <c r="J101" i="6"/>
  <c r="N12" i="12"/>
  <c r="N12" i="15" s="1"/>
  <c r="N4" i="8"/>
  <c r="B12" i="12"/>
  <c r="B12" i="15" s="1"/>
  <c r="B4" i="8"/>
  <c r="I101" i="6"/>
  <c r="O152" i="72"/>
  <c r="O162" i="47"/>
  <c r="P291" i="67"/>
  <c r="P63" i="54"/>
  <c r="V361" i="68"/>
  <c r="V82" i="54"/>
  <c r="M291" i="66"/>
  <c r="M44" i="54"/>
  <c r="C32" i="12"/>
  <c r="C32" i="15" s="1"/>
  <c r="C27" i="8"/>
  <c r="C27" i="12" s="1"/>
  <c r="C27" i="15" s="1"/>
  <c r="G63" i="55"/>
  <c r="R386" i="65"/>
  <c r="R25" i="59"/>
  <c r="R25" i="62"/>
  <c r="R443" i="65"/>
  <c r="F428" i="64"/>
  <c r="F4" i="59"/>
  <c r="F491" i="64"/>
  <c r="F4" i="62"/>
  <c r="S310" i="70"/>
  <c r="O125" i="55"/>
  <c r="V386" i="66"/>
  <c r="V44" i="59"/>
  <c r="V44" i="62"/>
  <c r="V443" i="66"/>
  <c r="N4" i="55"/>
  <c r="E310" i="65"/>
  <c r="D44" i="55"/>
  <c r="C481" i="68"/>
  <c r="C82" i="59"/>
  <c r="C553" i="68"/>
  <c r="C82" i="62"/>
  <c r="H25" i="55"/>
  <c r="V14" i="24"/>
  <c r="V14" i="27" s="1"/>
  <c r="J14" i="24"/>
  <c r="J14" i="27" s="1"/>
  <c r="S130" i="6"/>
  <c r="S154" i="6"/>
  <c r="L386" i="70"/>
  <c r="L125" i="59"/>
  <c r="L443" i="70"/>
  <c r="L125" i="62"/>
  <c r="F386" i="66"/>
  <c r="F44" i="59"/>
  <c r="F443" i="66"/>
  <c r="F44" i="62"/>
  <c r="L130" i="6"/>
  <c r="L154" i="6"/>
  <c r="E310" i="70"/>
  <c r="L63" i="55"/>
  <c r="K385" i="68"/>
  <c r="F130" i="6"/>
  <c r="F154" i="6"/>
  <c r="H125" i="55"/>
  <c r="C310" i="70"/>
  <c r="O386" i="65"/>
  <c r="O25" i="59"/>
  <c r="O443" i="65"/>
  <c r="O25" i="62"/>
  <c r="T428" i="64"/>
  <c r="T4" i="59"/>
  <c r="T491" i="64"/>
  <c r="T4" i="62"/>
  <c r="V386" i="65"/>
  <c r="V25" i="59"/>
  <c r="V443" i="65"/>
  <c r="V25" i="62"/>
  <c r="G310" i="66"/>
  <c r="R386" i="70"/>
  <c r="R125" i="59"/>
  <c r="R443" i="70"/>
  <c r="R125" i="62"/>
  <c r="I154" i="6"/>
  <c r="I130" i="6"/>
  <c r="E386" i="66"/>
  <c r="E44" i="59"/>
  <c r="E443" i="66"/>
  <c r="E44" i="62"/>
  <c r="R385" i="68"/>
  <c r="G154" i="6"/>
  <c r="G130" i="6"/>
  <c r="H154" i="6"/>
  <c r="H130" i="6"/>
  <c r="D170" i="72"/>
  <c r="D162" i="48"/>
  <c r="D224" i="72"/>
  <c r="D162" i="51"/>
  <c r="M82" i="55"/>
  <c r="P125" i="55"/>
  <c r="H310" i="67"/>
  <c r="P63" i="55"/>
  <c r="J386" i="65"/>
  <c r="J25" i="59"/>
  <c r="J25" i="62"/>
  <c r="J443" i="65"/>
  <c r="H170" i="72"/>
  <c r="H162" i="48"/>
  <c r="H224" i="72"/>
  <c r="H162" i="51"/>
  <c r="N386" i="65"/>
  <c r="N25" i="59"/>
  <c r="N443" i="65"/>
  <c r="N25" i="62"/>
  <c r="T331" i="67"/>
  <c r="T310" i="67"/>
  <c r="T310" i="66"/>
  <c r="Q82" i="55"/>
  <c r="Q130" i="6"/>
  <c r="Q154" i="6"/>
  <c r="T310" i="70"/>
  <c r="J65" i="56"/>
  <c r="J63" i="55"/>
  <c r="P386" i="66"/>
  <c r="P44" i="59"/>
  <c r="P443" i="66"/>
  <c r="P44" i="62"/>
  <c r="V310" i="70"/>
  <c r="C44" i="55"/>
  <c r="C12" i="12"/>
  <c r="C12" i="15" s="1"/>
  <c r="C4" i="8"/>
  <c r="O101" i="6"/>
  <c r="I88" i="71"/>
  <c r="D386" i="70"/>
  <c r="D125" i="59"/>
  <c r="D443" i="70"/>
  <c r="D125" i="62"/>
  <c r="R13" i="10"/>
  <c r="R13" i="13"/>
  <c r="R13" i="16" s="1"/>
  <c r="J428" i="64"/>
  <c r="J4" i="59"/>
  <c r="J491" i="64"/>
  <c r="J4" i="62"/>
  <c r="F386" i="65"/>
  <c r="F25" i="59"/>
  <c r="F443" i="65"/>
  <c r="F25" i="62"/>
  <c r="H385" i="68"/>
  <c r="H4" i="55"/>
  <c r="D385" i="68"/>
  <c r="M386" i="70"/>
  <c r="M125" i="59"/>
  <c r="M443" i="70"/>
  <c r="M125" i="62"/>
  <c r="I12" i="12"/>
  <c r="I12" i="15" s="1"/>
  <c r="I4" i="8"/>
  <c r="D12" i="12"/>
  <c r="D12" i="15" s="1"/>
  <c r="D4" i="8"/>
  <c r="C152" i="72"/>
  <c r="C162" i="47"/>
  <c r="U323" i="64"/>
  <c r="U4" i="54"/>
  <c r="U14" i="23"/>
  <c r="U14" i="26" s="1"/>
  <c r="R361" i="68"/>
  <c r="R82" i="54"/>
  <c r="F291" i="65"/>
  <c r="F25" i="54"/>
  <c r="Q291" i="65"/>
  <c r="Q290" i="65" s="1"/>
  <c r="Q25" i="54"/>
  <c r="Q24" i="54" s="1"/>
  <c r="Q14" i="23"/>
  <c r="Q14" i="26" s="1"/>
  <c r="N291" i="67"/>
  <c r="N63" i="54"/>
  <c r="N291" i="70"/>
  <c r="N125" i="54"/>
  <c r="F152" i="72"/>
  <c r="F162" i="47"/>
  <c r="H291" i="67"/>
  <c r="H63" i="54"/>
  <c r="U101" i="6"/>
  <c r="R152" i="72"/>
  <c r="R162" i="47"/>
  <c r="C291" i="66"/>
  <c r="C44" i="54"/>
  <c r="K361" i="68"/>
  <c r="K82" i="54"/>
  <c r="N32" i="12"/>
  <c r="N32" i="15" s="1"/>
  <c r="N27" i="8"/>
  <c r="N27" i="12" s="1"/>
  <c r="N27" i="15" s="1"/>
  <c r="S27" i="18"/>
  <c r="F291" i="66"/>
  <c r="F44" i="54"/>
  <c r="I104" i="68"/>
  <c r="D291" i="65"/>
  <c r="D25" i="54"/>
  <c r="D14" i="23"/>
  <c r="D14" i="26" s="1"/>
  <c r="H291" i="65"/>
  <c r="H25" i="54"/>
  <c r="C101" i="6"/>
  <c r="G310" i="67"/>
  <c r="U63" i="55"/>
  <c r="S386" i="70"/>
  <c r="S125" i="59"/>
  <c r="S125" i="62"/>
  <c r="S443" i="70"/>
  <c r="O310" i="70"/>
  <c r="D125" i="55"/>
  <c r="P13" i="13"/>
  <c r="P13" i="16" s="1"/>
  <c r="P13" i="10"/>
  <c r="N344" i="64"/>
  <c r="E386" i="65"/>
  <c r="E25" i="59"/>
  <c r="E25" i="62"/>
  <c r="E443" i="65"/>
  <c r="K154" i="6"/>
  <c r="K130" i="6"/>
  <c r="D310" i="66"/>
  <c r="C65" i="56"/>
  <c r="C63" i="55"/>
  <c r="H310" i="65"/>
  <c r="V6" i="56"/>
  <c r="V4" i="55"/>
  <c r="U82" i="55"/>
  <c r="J4" i="55"/>
  <c r="V82" i="55"/>
  <c r="J125" i="55"/>
  <c r="F25" i="55"/>
  <c r="E386" i="70"/>
  <c r="E125" i="59"/>
  <c r="E125" i="62"/>
  <c r="E443" i="70"/>
  <c r="L310" i="67"/>
  <c r="K481" i="68"/>
  <c r="K82" i="59"/>
  <c r="K553" i="68"/>
  <c r="K82" i="62"/>
  <c r="H310" i="70"/>
  <c r="Q44" i="55"/>
  <c r="C386" i="70"/>
  <c r="C125" i="59"/>
  <c r="C443" i="70"/>
  <c r="C125" i="62"/>
  <c r="I14" i="24"/>
  <c r="I14" i="27" s="1"/>
  <c r="T25" i="55"/>
  <c r="S44" i="55"/>
  <c r="G386" i="66"/>
  <c r="G385" i="66" s="1"/>
  <c r="G44" i="59"/>
  <c r="G43" i="59" s="1"/>
  <c r="G44" i="62"/>
  <c r="G43" i="62" s="1"/>
  <c r="G443" i="66"/>
  <c r="G442" i="66" s="1"/>
  <c r="S121" i="56"/>
  <c r="P82" i="55"/>
  <c r="O130" i="6"/>
  <c r="O154" i="6"/>
  <c r="Q170" i="72"/>
  <c r="Q162" i="48"/>
  <c r="Q162" i="51"/>
  <c r="Q224" i="72"/>
  <c r="I127" i="56"/>
  <c r="I125" i="55"/>
  <c r="P170" i="72"/>
  <c r="P162" i="48"/>
  <c r="P224" i="72"/>
  <c r="P162" i="51"/>
  <c r="R481" i="68"/>
  <c r="R82" i="59"/>
  <c r="R553" i="68"/>
  <c r="R82" i="62"/>
  <c r="M125" i="55"/>
  <c r="D13" i="13"/>
  <c r="D13" i="16" s="1"/>
  <c r="D13" i="10"/>
  <c r="M385" i="68"/>
  <c r="P310" i="70"/>
  <c r="H386" i="67"/>
  <c r="H63" i="59"/>
  <c r="H63" i="62"/>
  <c r="H443" i="67"/>
  <c r="P310" i="67"/>
  <c r="G13" i="13"/>
  <c r="G13" i="16" s="1"/>
  <c r="G13" i="10"/>
  <c r="S63" i="55"/>
  <c r="R27" i="14"/>
  <c r="R27" i="17" s="1"/>
  <c r="R3" i="11"/>
  <c r="R162" i="44"/>
  <c r="T386" i="67"/>
  <c r="T63" i="59"/>
  <c r="T443" i="67"/>
  <c r="T63" i="62"/>
  <c r="T386" i="66"/>
  <c r="T44" i="59"/>
  <c r="T44" i="62"/>
  <c r="T443" i="66"/>
  <c r="Q385" i="68"/>
  <c r="J130" i="6"/>
  <c r="J154" i="6"/>
  <c r="T386" i="70"/>
  <c r="T125" i="59"/>
  <c r="T125" i="62"/>
  <c r="T443" i="70"/>
  <c r="J331" i="67"/>
  <c r="J310" i="67"/>
  <c r="L14" i="24"/>
  <c r="L14" i="27" s="1"/>
  <c r="V386" i="70"/>
  <c r="V125" i="59"/>
  <c r="V443" i="70"/>
  <c r="V125" i="62"/>
  <c r="C310" i="66"/>
  <c r="K87" i="71"/>
  <c r="U88" i="69"/>
  <c r="P84" i="71"/>
  <c r="K104" i="68"/>
  <c r="U82" i="67"/>
  <c r="N88" i="66"/>
  <c r="S85" i="66"/>
  <c r="U84" i="70"/>
  <c r="N89" i="66"/>
  <c r="S89" i="70"/>
  <c r="N83" i="72"/>
  <c r="S82" i="69"/>
  <c r="U85" i="67"/>
  <c r="N107" i="68"/>
  <c r="J84" i="72"/>
  <c r="S84" i="66"/>
  <c r="H103" i="68"/>
  <c r="K88" i="72"/>
  <c r="J88" i="65"/>
  <c r="O84" i="67"/>
  <c r="P88" i="67"/>
  <c r="N85" i="65"/>
  <c r="J88" i="71"/>
  <c r="Q89" i="67"/>
  <c r="J87" i="72"/>
  <c r="Q99" i="68"/>
  <c r="U81" i="72"/>
  <c r="N88" i="70"/>
  <c r="O89" i="65"/>
  <c r="P99" i="68"/>
  <c r="P83" i="71"/>
  <c r="M85" i="70"/>
  <c r="V97" i="68"/>
  <c r="M107" i="68"/>
  <c r="Q89" i="69"/>
  <c r="M108" i="68"/>
  <c r="M83" i="72"/>
  <c r="L84" i="65"/>
  <c r="U84" i="69"/>
  <c r="R100" i="68"/>
  <c r="J87" i="71"/>
  <c r="S82" i="70"/>
  <c r="P331" i="70" l="1"/>
  <c r="C411" i="68"/>
  <c r="T6" i="56"/>
  <c r="E331" i="65"/>
  <c r="O27" i="56"/>
  <c r="I14" i="21"/>
  <c r="F367" i="64"/>
  <c r="Q331" i="70"/>
  <c r="M411" i="68"/>
  <c r="L105" i="63"/>
  <c r="L14" i="21"/>
  <c r="O14" i="21"/>
  <c r="E127" i="56"/>
  <c r="M331" i="67"/>
  <c r="N367" i="64"/>
  <c r="O127" i="56"/>
  <c r="R331" i="67"/>
  <c r="S65" i="56"/>
  <c r="E14" i="21"/>
  <c r="I411" i="68"/>
  <c r="K370" i="64"/>
  <c r="Q411" i="68"/>
  <c r="P331" i="66"/>
  <c r="F331" i="70"/>
  <c r="O331" i="70"/>
  <c r="G411" i="68"/>
  <c r="L461" i="69"/>
  <c r="M404" i="69"/>
  <c r="G331" i="67"/>
  <c r="K328" i="69"/>
  <c r="N105" i="63"/>
  <c r="J461" i="69"/>
  <c r="D46" i="56"/>
  <c r="R344" i="65"/>
  <c r="K331" i="70"/>
  <c r="U84" i="56"/>
  <c r="N14" i="21"/>
  <c r="J331" i="70"/>
  <c r="Q334" i="69"/>
  <c r="R102" i="56"/>
  <c r="M105" i="60"/>
  <c r="U331" i="70"/>
  <c r="G124" i="60"/>
  <c r="P84" i="56"/>
  <c r="M127" i="56"/>
  <c r="R429" i="68"/>
  <c r="N404" i="69"/>
  <c r="J404" i="69"/>
  <c r="L127" i="56"/>
  <c r="G46" i="56"/>
  <c r="T27" i="56"/>
  <c r="U65" i="56"/>
  <c r="N461" i="69"/>
  <c r="Q46" i="56"/>
  <c r="L65" i="56"/>
  <c r="G65" i="56"/>
  <c r="L105" i="60"/>
  <c r="H6" i="56"/>
  <c r="D331" i="66"/>
  <c r="P127" i="56"/>
  <c r="F6" i="56"/>
  <c r="Q65" i="56"/>
  <c r="Q111" i="56"/>
  <c r="G331" i="66"/>
  <c r="R40" i="56"/>
  <c r="O331" i="65"/>
  <c r="T331" i="66"/>
  <c r="D331" i="70"/>
  <c r="P320" i="71"/>
  <c r="R163" i="46"/>
  <c r="V127" i="56"/>
  <c r="C84" i="56"/>
  <c r="H46" i="56"/>
  <c r="R65" i="56"/>
  <c r="E27" i="56"/>
  <c r="Q127" i="56"/>
  <c r="R29" i="21"/>
  <c r="J105" i="60"/>
  <c r="P331" i="65"/>
  <c r="H331" i="70"/>
  <c r="J6" i="56"/>
  <c r="T46" i="56"/>
  <c r="G124" i="63"/>
  <c r="E331" i="70"/>
  <c r="O46" i="56"/>
  <c r="M65" i="56"/>
  <c r="D411" i="68"/>
  <c r="V14" i="21"/>
  <c r="H331" i="66"/>
  <c r="V331" i="70"/>
  <c r="N105" i="60"/>
  <c r="N6" i="56"/>
  <c r="J127" i="56"/>
  <c r="D127" i="56"/>
  <c r="Q84" i="56"/>
  <c r="I84" i="56"/>
  <c r="O331" i="66"/>
  <c r="P331" i="67"/>
  <c r="O331" i="67"/>
  <c r="T14" i="21"/>
  <c r="S46" i="56"/>
  <c r="C331" i="70"/>
  <c r="T331" i="70"/>
  <c r="H411" i="68"/>
  <c r="H127" i="56"/>
  <c r="J411" i="68"/>
  <c r="M461" i="69"/>
  <c r="E404" i="69"/>
  <c r="J84" i="56"/>
  <c r="E105" i="63"/>
  <c r="E105" i="60"/>
  <c r="S331" i="70"/>
  <c r="G461" i="70"/>
  <c r="F27" i="56"/>
  <c r="Q105" i="56"/>
  <c r="Q328" i="69"/>
  <c r="Q347" i="69"/>
  <c r="Q105" i="57"/>
  <c r="P315" i="72"/>
  <c r="G404" i="69"/>
  <c r="I461" i="69"/>
  <c r="P161" i="56"/>
  <c r="P143" i="58"/>
  <c r="P143" i="61"/>
  <c r="P405" i="71"/>
  <c r="P351" i="71"/>
  <c r="P166" i="56"/>
  <c r="E461" i="69"/>
  <c r="K385" i="64"/>
  <c r="K3" i="57"/>
  <c r="C331" i="66"/>
  <c r="P148" i="56"/>
  <c r="P351" i="72"/>
  <c r="P161" i="58"/>
  <c r="P405" i="72"/>
  <c r="P161" i="61"/>
  <c r="R334" i="69"/>
  <c r="R111" i="56"/>
  <c r="H404" i="69"/>
  <c r="H105" i="60"/>
  <c r="H105" i="63"/>
  <c r="H461" i="69"/>
  <c r="P105" i="57"/>
  <c r="N461" i="66"/>
  <c r="C46" i="56"/>
  <c r="R331" i="66"/>
  <c r="P27" i="56"/>
  <c r="Q331" i="66"/>
  <c r="P105" i="61"/>
  <c r="R166" i="56"/>
  <c r="R320" i="72"/>
  <c r="P333" i="71"/>
  <c r="P143" i="57"/>
  <c r="G161" i="63"/>
  <c r="P347" i="69"/>
  <c r="K111" i="56"/>
  <c r="N43" i="60"/>
  <c r="E448" i="64"/>
  <c r="E3" i="60"/>
  <c r="E511" i="64"/>
  <c r="E3" i="63"/>
  <c r="P333" i="72"/>
  <c r="P161" i="57"/>
  <c r="P105" i="58"/>
  <c r="G105" i="63"/>
  <c r="Q366" i="69"/>
  <c r="Q105" i="58"/>
  <c r="Q423" i="69"/>
  <c r="Q105" i="61"/>
  <c r="I105" i="60"/>
  <c r="G441" i="72"/>
  <c r="P105" i="63"/>
  <c r="P404" i="69"/>
  <c r="K105" i="56"/>
  <c r="N404" i="66"/>
  <c r="H14" i="21"/>
  <c r="K364" i="64"/>
  <c r="K469" i="64"/>
  <c r="K406" i="64"/>
  <c r="K3" i="58"/>
  <c r="K3" i="61"/>
  <c r="K3" i="56"/>
  <c r="P366" i="69"/>
  <c r="K105" i="57"/>
  <c r="K347" i="69"/>
  <c r="G461" i="69"/>
  <c r="M105" i="63"/>
  <c r="I404" i="69"/>
  <c r="G161" i="60"/>
  <c r="N43" i="63"/>
  <c r="K9" i="56"/>
  <c r="P423" i="69"/>
  <c r="G448" i="64"/>
  <c r="G3" i="60"/>
  <c r="G511" i="64"/>
  <c r="G3" i="63"/>
  <c r="P320" i="72"/>
  <c r="G105" i="60"/>
  <c r="K366" i="69"/>
  <c r="K105" i="58"/>
  <c r="K423" i="69"/>
  <c r="K105" i="61"/>
  <c r="I105" i="63"/>
  <c r="G387" i="72"/>
  <c r="R331" i="65"/>
  <c r="H331" i="65"/>
  <c r="L411" i="68"/>
  <c r="I331" i="70"/>
  <c r="R344" i="69"/>
  <c r="R121" i="56"/>
  <c r="V331" i="65"/>
  <c r="T411" i="68"/>
  <c r="F14" i="21"/>
  <c r="U127" i="56"/>
  <c r="R140" i="56"/>
  <c r="R344" i="70"/>
  <c r="E331" i="67"/>
  <c r="L367" i="64"/>
  <c r="K331" i="66"/>
  <c r="R46" i="56"/>
  <c r="C127" i="56"/>
  <c r="V331" i="66"/>
  <c r="N411" i="68"/>
  <c r="V84" i="56"/>
  <c r="T127" i="56"/>
  <c r="H65" i="56"/>
  <c r="N27" i="56"/>
  <c r="E46" i="56"/>
  <c r="N331" i="67"/>
  <c r="C27" i="56"/>
  <c r="J27" i="56"/>
  <c r="E65" i="56"/>
  <c r="T386" i="64"/>
  <c r="T4" i="57"/>
  <c r="P348" i="66"/>
  <c r="P44" i="57"/>
  <c r="F348" i="67"/>
  <c r="F63" i="57"/>
  <c r="F98" i="71"/>
  <c r="F144" i="44"/>
  <c r="D433" i="68"/>
  <c r="D82" i="57"/>
  <c r="S348" i="65"/>
  <c r="S25" i="57"/>
  <c r="O98" i="71"/>
  <c r="O144" i="44"/>
  <c r="L98" i="71"/>
  <c r="L144" i="44"/>
  <c r="P348" i="65"/>
  <c r="P25" i="57"/>
  <c r="E348" i="65"/>
  <c r="E25" i="57"/>
  <c r="N348" i="65"/>
  <c r="N25" i="57"/>
  <c r="L386" i="64"/>
  <c r="L4" i="57"/>
  <c r="Q348" i="65"/>
  <c r="Q347" i="65" s="1"/>
  <c r="Q25" i="57"/>
  <c r="Q24" i="57" s="1"/>
  <c r="V433" i="68"/>
  <c r="V82" i="57"/>
  <c r="T433" i="68"/>
  <c r="T82" i="57"/>
  <c r="I125" i="56"/>
  <c r="Q44" i="56"/>
  <c r="D329" i="66"/>
  <c r="H367" i="65"/>
  <c r="H25" i="58"/>
  <c r="H424" i="65"/>
  <c r="H25" i="61"/>
  <c r="N367" i="67"/>
  <c r="N63" i="58"/>
  <c r="N424" i="67"/>
  <c r="N63" i="61"/>
  <c r="O131" i="6"/>
  <c r="O155" i="6"/>
  <c r="J63" i="56"/>
  <c r="H27" i="56"/>
  <c r="D457" i="68"/>
  <c r="D82" i="58"/>
  <c r="D529" i="68"/>
  <c r="D82" i="61"/>
  <c r="S367" i="66"/>
  <c r="S44" i="58"/>
  <c r="S44" i="61"/>
  <c r="S424" i="66"/>
  <c r="S367" i="65"/>
  <c r="S25" i="58"/>
  <c r="S424" i="65"/>
  <c r="S25" i="61"/>
  <c r="V367" i="66"/>
  <c r="V44" i="58"/>
  <c r="V424" i="66"/>
  <c r="V44" i="61"/>
  <c r="F329" i="70"/>
  <c r="N331" i="65"/>
  <c r="K82" i="56"/>
  <c r="C409" i="68"/>
  <c r="V329" i="66"/>
  <c r="S127" i="56"/>
  <c r="U457" i="68"/>
  <c r="U82" i="58"/>
  <c r="U82" i="61"/>
  <c r="U529" i="68"/>
  <c r="O367" i="67"/>
  <c r="O63" i="58"/>
  <c r="O424" i="67"/>
  <c r="O63" i="61"/>
  <c r="N457" i="68"/>
  <c r="N82" i="58"/>
  <c r="N82" i="61"/>
  <c r="N529" i="68"/>
  <c r="U6" i="56"/>
  <c r="S409" i="68"/>
  <c r="M329" i="66"/>
  <c r="D331" i="67"/>
  <c r="C331" i="65"/>
  <c r="P367" i="66"/>
  <c r="P44" i="58"/>
  <c r="P44" i="61"/>
  <c r="P424" i="66"/>
  <c r="R344" i="66"/>
  <c r="L367" i="66"/>
  <c r="L44" i="58"/>
  <c r="L424" i="66"/>
  <c r="L44" i="61"/>
  <c r="O63" i="56"/>
  <c r="D65" i="56"/>
  <c r="D25" i="56"/>
  <c r="L409" i="68"/>
  <c r="G27" i="56"/>
  <c r="S367" i="64"/>
  <c r="Q27" i="56"/>
  <c r="S140" i="56"/>
  <c r="U367" i="65"/>
  <c r="U25" i="58"/>
  <c r="U424" i="65"/>
  <c r="U25" i="61"/>
  <c r="G329" i="67"/>
  <c r="T188" i="72"/>
  <c r="T162" i="49"/>
  <c r="T162" i="52"/>
  <c r="T242" i="72"/>
  <c r="P4" i="24"/>
  <c r="P4" i="27" s="1"/>
  <c r="O44" i="56"/>
  <c r="U44" i="56"/>
  <c r="H365" i="64"/>
  <c r="K14" i="21"/>
  <c r="Q329" i="67"/>
  <c r="P14" i="23"/>
  <c r="P14" i="26" s="1"/>
  <c r="P4" i="19"/>
  <c r="E155" i="6"/>
  <c r="E131" i="6"/>
  <c r="Q367" i="67"/>
  <c r="Q63" i="58"/>
  <c r="Q63" i="61"/>
  <c r="Q424" i="67"/>
  <c r="H135" i="72"/>
  <c r="H116" i="72"/>
  <c r="F407" i="64"/>
  <c r="F4" i="58"/>
  <c r="F4" i="61"/>
  <c r="F470" i="64"/>
  <c r="M116" i="72"/>
  <c r="M135" i="72"/>
  <c r="U27" i="56"/>
  <c r="F65" i="56"/>
  <c r="U14" i="21"/>
  <c r="O82" i="56"/>
  <c r="S331" i="66"/>
  <c r="J367" i="64"/>
  <c r="V367" i="64"/>
  <c r="O367" i="66"/>
  <c r="O44" i="58"/>
  <c r="O44" i="61"/>
  <c r="O424" i="66"/>
  <c r="M367" i="67"/>
  <c r="M63" i="58"/>
  <c r="M63" i="61"/>
  <c r="M424" i="67"/>
  <c r="K367" i="70"/>
  <c r="K125" i="58"/>
  <c r="K125" i="61"/>
  <c r="K424" i="70"/>
  <c r="F162" i="45"/>
  <c r="F163" i="46"/>
  <c r="V65" i="56"/>
  <c r="K329" i="67"/>
  <c r="U98" i="71"/>
  <c r="G433" i="68"/>
  <c r="G82" i="57"/>
  <c r="N98" i="71"/>
  <c r="N144" i="44"/>
  <c r="S433" i="68"/>
  <c r="S82" i="57"/>
  <c r="P348" i="70"/>
  <c r="P125" i="57"/>
  <c r="G348" i="65"/>
  <c r="G347" i="65" s="1"/>
  <c r="G25" i="57"/>
  <c r="G24" i="57" s="1"/>
  <c r="V348" i="66"/>
  <c r="V44" i="57"/>
  <c r="N433" i="68"/>
  <c r="N82" i="57"/>
  <c r="I348" i="70"/>
  <c r="I125" i="57"/>
  <c r="J98" i="71"/>
  <c r="J144" i="44"/>
  <c r="L433" i="68"/>
  <c r="L82" i="57"/>
  <c r="H433" i="68"/>
  <c r="H82" i="57"/>
  <c r="H348" i="70"/>
  <c r="H125" i="57"/>
  <c r="E348" i="66"/>
  <c r="E44" i="57"/>
  <c r="Q409" i="68"/>
  <c r="S63" i="56"/>
  <c r="P82" i="56"/>
  <c r="U82" i="56"/>
  <c r="R206" i="72"/>
  <c r="R162" i="50"/>
  <c r="R162" i="53"/>
  <c r="R260" i="72"/>
  <c r="C206" i="72"/>
  <c r="C162" i="50"/>
  <c r="C162" i="53"/>
  <c r="C260" i="72"/>
  <c r="I163" i="46"/>
  <c r="I162" i="45"/>
  <c r="V329" i="70"/>
  <c r="T329" i="66"/>
  <c r="K409" i="68"/>
  <c r="E329" i="65"/>
  <c r="G63" i="56"/>
  <c r="V457" i="68"/>
  <c r="V82" i="58"/>
  <c r="V529" i="68"/>
  <c r="V82" i="61"/>
  <c r="R29" i="24"/>
  <c r="R29" i="27" s="1"/>
  <c r="S457" i="68"/>
  <c r="S82" i="58"/>
  <c r="S529" i="68"/>
  <c r="S82" i="61"/>
  <c r="R367" i="70"/>
  <c r="R125" i="58"/>
  <c r="R424" i="70"/>
  <c r="R125" i="61"/>
  <c r="T125" i="56"/>
  <c r="K84" i="56"/>
  <c r="F329" i="66"/>
  <c r="F365" i="64"/>
  <c r="J407" i="64"/>
  <c r="J4" i="58"/>
  <c r="J470" i="64"/>
  <c r="J4" i="61"/>
  <c r="K163" i="46"/>
  <c r="K162" i="45"/>
  <c r="P155" i="6"/>
  <c r="P131" i="6"/>
  <c r="T367" i="65"/>
  <c r="T25" i="58"/>
  <c r="T25" i="61"/>
  <c r="T424" i="65"/>
  <c r="J163" i="46"/>
  <c r="J162" i="45"/>
  <c r="I206" i="72"/>
  <c r="I162" i="50"/>
  <c r="I162" i="53"/>
  <c r="I260" i="72"/>
  <c r="S411" i="68"/>
  <c r="M331" i="66"/>
  <c r="N25" i="56"/>
  <c r="C82" i="56"/>
  <c r="F4" i="56"/>
  <c r="B206" i="72"/>
  <c r="B162" i="50"/>
  <c r="B260" i="72"/>
  <c r="B162" i="53"/>
  <c r="F4" i="12"/>
  <c r="F4" i="15" s="1"/>
  <c r="F3" i="8"/>
  <c r="R367" i="66"/>
  <c r="R44" i="58"/>
  <c r="R424" i="66"/>
  <c r="R44" i="61"/>
  <c r="O65" i="56"/>
  <c r="R329" i="67"/>
  <c r="D27" i="56"/>
  <c r="M329" i="67"/>
  <c r="S344" i="70"/>
  <c r="L457" i="68"/>
  <c r="L82" i="58"/>
  <c r="L82" i="61"/>
  <c r="L529" i="68"/>
  <c r="G367" i="67"/>
  <c r="G63" i="58"/>
  <c r="G63" i="61"/>
  <c r="G424" i="67"/>
  <c r="G367" i="66"/>
  <c r="G366" i="66" s="1"/>
  <c r="G44" i="58"/>
  <c r="G43" i="58" s="1"/>
  <c r="G424" i="66"/>
  <c r="G423" i="66" s="1"/>
  <c r="G44" i="61"/>
  <c r="G43" i="61" s="1"/>
  <c r="E367" i="67"/>
  <c r="E63" i="58"/>
  <c r="E63" i="61"/>
  <c r="E424" i="67"/>
  <c r="O411" i="68"/>
  <c r="H44" i="56"/>
  <c r="U46" i="56"/>
  <c r="E63" i="56"/>
  <c r="V331" i="67"/>
  <c r="S27" i="56"/>
  <c r="L367" i="70"/>
  <c r="L125" i="58"/>
  <c r="L125" i="61"/>
  <c r="L424" i="70"/>
  <c r="D162" i="45"/>
  <c r="D163" i="46"/>
  <c r="Q367" i="70"/>
  <c r="Q125" i="58"/>
  <c r="Q125" i="61"/>
  <c r="Q424" i="70"/>
  <c r="H188" i="72"/>
  <c r="H162" i="49"/>
  <c r="H162" i="52"/>
  <c r="H242" i="72"/>
  <c r="M188" i="72"/>
  <c r="M162" i="49"/>
  <c r="M242" i="72"/>
  <c r="M162" i="52"/>
  <c r="F125" i="56"/>
  <c r="D82" i="56"/>
  <c r="O84" i="56"/>
  <c r="T329" i="65"/>
  <c r="V411" i="68"/>
  <c r="F116" i="72"/>
  <c r="F135" i="72"/>
  <c r="O367" i="65"/>
  <c r="O25" i="58"/>
  <c r="O424" i="65"/>
  <c r="O25" i="61"/>
  <c r="K331" i="67"/>
  <c r="O348" i="66"/>
  <c r="O44" i="57"/>
  <c r="C348" i="70"/>
  <c r="C125" i="57"/>
  <c r="U348" i="70"/>
  <c r="U125" i="57"/>
  <c r="R348" i="70"/>
  <c r="R125" i="57"/>
  <c r="E348" i="67"/>
  <c r="E63" i="57"/>
  <c r="J348" i="65"/>
  <c r="J25" i="57"/>
  <c r="E433" i="68"/>
  <c r="E82" i="57"/>
  <c r="M98" i="71"/>
  <c r="M144" i="44"/>
  <c r="K348" i="67"/>
  <c r="K63" i="57"/>
  <c r="O348" i="70"/>
  <c r="O125" i="57"/>
  <c r="C348" i="67"/>
  <c r="C63" i="57"/>
  <c r="K433" i="68"/>
  <c r="K82" i="57"/>
  <c r="F348" i="65"/>
  <c r="F25" i="57"/>
  <c r="T348" i="65"/>
  <c r="T25" i="57"/>
  <c r="M125" i="56"/>
  <c r="H329" i="70"/>
  <c r="L329" i="67"/>
  <c r="F25" i="56"/>
  <c r="V4" i="56"/>
  <c r="F206" i="72"/>
  <c r="F162" i="50"/>
  <c r="F162" i="53"/>
  <c r="F260" i="72"/>
  <c r="R457" i="68"/>
  <c r="R82" i="58"/>
  <c r="R529" i="68"/>
  <c r="R82" i="61"/>
  <c r="O163" i="46"/>
  <c r="O162" i="45"/>
  <c r="I116" i="72"/>
  <c r="I135" i="72"/>
  <c r="T329" i="70"/>
  <c r="P125" i="56"/>
  <c r="K411" i="68"/>
  <c r="I131" i="6"/>
  <c r="I155" i="6"/>
  <c r="J131" i="6"/>
  <c r="J155" i="6"/>
  <c r="F367" i="67"/>
  <c r="F63" i="58"/>
  <c r="F424" i="67"/>
  <c r="F63" i="61"/>
  <c r="S162" i="46"/>
  <c r="S367" i="67"/>
  <c r="S63" i="58"/>
  <c r="S424" i="67"/>
  <c r="S63" i="61"/>
  <c r="Q155" i="6"/>
  <c r="Q131" i="6"/>
  <c r="G4" i="12"/>
  <c r="G4" i="15" s="1"/>
  <c r="G3" i="8"/>
  <c r="R82" i="56"/>
  <c r="F331" i="66"/>
  <c r="L407" i="64"/>
  <c r="L4" i="58"/>
  <c r="L4" i="61"/>
  <c r="L470" i="64"/>
  <c r="T367" i="70"/>
  <c r="T125" i="58"/>
  <c r="T424" i="70"/>
  <c r="T125" i="61"/>
  <c r="K135" i="72"/>
  <c r="K116" i="72"/>
  <c r="J116" i="72"/>
  <c r="J135" i="72"/>
  <c r="M206" i="72"/>
  <c r="M162" i="50"/>
  <c r="M162" i="53"/>
  <c r="M260" i="72"/>
  <c r="P44" i="56"/>
  <c r="D329" i="65"/>
  <c r="Q329" i="65"/>
  <c r="Q309" i="65"/>
  <c r="Q328" i="65" s="1"/>
  <c r="F457" i="68"/>
  <c r="F82" i="58"/>
  <c r="F529" i="68"/>
  <c r="F82" i="61"/>
  <c r="C367" i="67"/>
  <c r="C63" i="58"/>
  <c r="C424" i="67"/>
  <c r="C63" i="61"/>
  <c r="E409" i="68"/>
  <c r="Q125" i="56"/>
  <c r="N365" i="64"/>
  <c r="N206" i="72"/>
  <c r="N162" i="50"/>
  <c r="N260" i="72"/>
  <c r="N162" i="53"/>
  <c r="U162" i="45"/>
  <c r="U163" i="46"/>
  <c r="S131" i="6"/>
  <c r="S155" i="6"/>
  <c r="G14" i="21"/>
  <c r="U125" i="56"/>
  <c r="D116" i="72"/>
  <c r="D135" i="72"/>
  <c r="K367" i="67"/>
  <c r="K63" i="58"/>
  <c r="K63" i="61"/>
  <c r="K424" i="67"/>
  <c r="S14" i="21"/>
  <c r="O367" i="70"/>
  <c r="O125" i="58"/>
  <c r="O125" i="61"/>
  <c r="O424" i="70"/>
  <c r="T367" i="67"/>
  <c r="T63" i="58"/>
  <c r="T63" i="61"/>
  <c r="T424" i="67"/>
  <c r="F127" i="56"/>
  <c r="M329" i="70"/>
  <c r="D84" i="56"/>
  <c r="P409" i="68"/>
  <c r="T331" i="65"/>
  <c r="K63" i="56"/>
  <c r="V409" i="68"/>
  <c r="H206" i="72"/>
  <c r="H162" i="50"/>
  <c r="H260" i="72"/>
  <c r="H162" i="53"/>
  <c r="H367" i="66"/>
  <c r="H44" i="58"/>
  <c r="H424" i="66"/>
  <c r="H44" i="61"/>
  <c r="P367" i="70"/>
  <c r="P125" i="58"/>
  <c r="P424" i="70"/>
  <c r="P125" i="61"/>
  <c r="F188" i="72"/>
  <c r="F162" i="49"/>
  <c r="F162" i="52"/>
  <c r="F242" i="72"/>
  <c r="J44" i="56"/>
  <c r="I87" i="72"/>
  <c r="T98" i="71"/>
  <c r="T144" i="44"/>
  <c r="I386" i="64"/>
  <c r="I4" i="57"/>
  <c r="R24" i="55"/>
  <c r="G98" i="71"/>
  <c r="G144" i="44"/>
  <c r="R98" i="71"/>
  <c r="R144" i="44"/>
  <c r="C433" i="68"/>
  <c r="C82" i="57"/>
  <c r="H386" i="64"/>
  <c r="H4" i="57"/>
  <c r="D348" i="66"/>
  <c r="D44" i="57"/>
  <c r="C348" i="66"/>
  <c r="C44" i="57"/>
  <c r="I103" i="68"/>
  <c r="T186" i="68"/>
  <c r="T101" i="46"/>
  <c r="I98" i="71"/>
  <c r="I144" i="44"/>
  <c r="F386" i="64"/>
  <c r="F4" i="57"/>
  <c r="R3" i="14"/>
  <c r="L331" i="67"/>
  <c r="F367" i="66"/>
  <c r="F44" i="58"/>
  <c r="F424" i="66"/>
  <c r="F44" i="61"/>
  <c r="K457" i="68"/>
  <c r="K82" i="58"/>
  <c r="K529" i="68"/>
  <c r="K82" i="61"/>
  <c r="C163" i="46"/>
  <c r="C162" i="45"/>
  <c r="O116" i="72"/>
  <c r="O135" i="72"/>
  <c r="D409" i="68"/>
  <c r="I188" i="72"/>
  <c r="I162" i="49"/>
  <c r="I162" i="52"/>
  <c r="I242" i="72"/>
  <c r="T329" i="67"/>
  <c r="R409" i="68"/>
  <c r="L63" i="56"/>
  <c r="O125" i="56"/>
  <c r="M367" i="66"/>
  <c r="M44" i="58"/>
  <c r="M44" i="61"/>
  <c r="M424" i="66"/>
  <c r="Q163" i="46"/>
  <c r="Q162" i="45"/>
  <c r="M457" i="68"/>
  <c r="M82" i="58"/>
  <c r="M529" i="68"/>
  <c r="M82" i="61"/>
  <c r="S116" i="72"/>
  <c r="S135" i="72"/>
  <c r="L131" i="6"/>
  <c r="L155" i="6"/>
  <c r="D367" i="67"/>
  <c r="D63" i="58"/>
  <c r="D63" i="61"/>
  <c r="D424" i="67"/>
  <c r="V125" i="56"/>
  <c r="T44" i="56"/>
  <c r="J329" i="65"/>
  <c r="R84" i="56"/>
  <c r="R329" i="70"/>
  <c r="O329" i="65"/>
  <c r="L329" i="70"/>
  <c r="R329" i="65"/>
  <c r="K188" i="72"/>
  <c r="K162" i="49"/>
  <c r="K242" i="72"/>
  <c r="K162" i="52"/>
  <c r="J188" i="72"/>
  <c r="J162" i="49"/>
  <c r="J242" i="72"/>
  <c r="J162" i="52"/>
  <c r="O409" i="68"/>
  <c r="P46" i="56"/>
  <c r="K329" i="70"/>
  <c r="D331" i="65"/>
  <c r="L125" i="56"/>
  <c r="N409" i="68"/>
  <c r="V44" i="56"/>
  <c r="Q331" i="65"/>
  <c r="R25" i="56"/>
  <c r="E457" i="68"/>
  <c r="E82" i="58"/>
  <c r="E82" i="61"/>
  <c r="E529" i="68"/>
  <c r="R131" i="6"/>
  <c r="R155" i="6"/>
  <c r="U367" i="66"/>
  <c r="U44" i="58"/>
  <c r="U424" i="66"/>
  <c r="U44" i="61"/>
  <c r="Q4" i="12"/>
  <c r="Q4" i="15" s="1"/>
  <c r="Q3" i="8"/>
  <c r="E411" i="68"/>
  <c r="F131" i="6"/>
  <c r="F155" i="6"/>
  <c r="S329" i="65"/>
  <c r="M329" i="65"/>
  <c r="T82" i="56"/>
  <c r="V329" i="67"/>
  <c r="Q457" i="68"/>
  <c r="Q82" i="58"/>
  <c r="Q529" i="68"/>
  <c r="Q82" i="61"/>
  <c r="N407" i="64"/>
  <c r="N4" i="58"/>
  <c r="N470" i="64"/>
  <c r="N4" i="61"/>
  <c r="E367" i="70"/>
  <c r="E125" i="58"/>
  <c r="E125" i="61"/>
  <c r="E424" i="70"/>
  <c r="U367" i="67"/>
  <c r="U63" i="58"/>
  <c r="U424" i="67"/>
  <c r="U63" i="61"/>
  <c r="U116" i="72"/>
  <c r="U135" i="72"/>
  <c r="R63" i="56"/>
  <c r="J329" i="66"/>
  <c r="M63" i="56"/>
  <c r="P367" i="65"/>
  <c r="P25" i="58"/>
  <c r="P424" i="65"/>
  <c r="P25" i="61"/>
  <c r="D188" i="72"/>
  <c r="D162" i="49"/>
  <c r="D162" i="52"/>
  <c r="D242" i="72"/>
  <c r="J457" i="68"/>
  <c r="J82" i="58"/>
  <c r="J82" i="61"/>
  <c r="J529" i="68"/>
  <c r="B155" i="6"/>
  <c r="B131" i="6"/>
  <c r="E82" i="56"/>
  <c r="F82" i="56"/>
  <c r="M331" i="70"/>
  <c r="P411" i="68"/>
  <c r="I4" i="56"/>
  <c r="H82" i="56"/>
  <c r="K65" i="56"/>
  <c r="S163" i="46"/>
  <c r="D329" i="70"/>
  <c r="K206" i="72"/>
  <c r="K162" i="50"/>
  <c r="K260" i="72"/>
  <c r="K162" i="53"/>
  <c r="I367" i="70"/>
  <c r="I125" i="58"/>
  <c r="I424" i="70"/>
  <c r="I125" i="61"/>
  <c r="J46" i="56"/>
  <c r="H407" i="64"/>
  <c r="H4" i="58"/>
  <c r="H470" i="64"/>
  <c r="H4" i="61"/>
  <c r="Q433" i="68"/>
  <c r="Q82" i="57"/>
  <c r="O348" i="65"/>
  <c r="O25" i="57"/>
  <c r="O433" i="68"/>
  <c r="O82" i="57"/>
  <c r="D348" i="67"/>
  <c r="D63" i="57"/>
  <c r="J348" i="67"/>
  <c r="J63" i="57"/>
  <c r="M433" i="68"/>
  <c r="M82" i="57"/>
  <c r="L348" i="67"/>
  <c r="L63" i="57"/>
  <c r="V386" i="64"/>
  <c r="V4" i="57"/>
  <c r="T348" i="66"/>
  <c r="T44" i="57"/>
  <c r="O348" i="67"/>
  <c r="O63" i="57"/>
  <c r="H348" i="66"/>
  <c r="H44" i="57"/>
  <c r="J433" i="68"/>
  <c r="J82" i="57"/>
  <c r="V348" i="70"/>
  <c r="V125" i="57"/>
  <c r="V348" i="67"/>
  <c r="V63" i="57"/>
  <c r="U348" i="65"/>
  <c r="U25" i="57"/>
  <c r="N386" i="64"/>
  <c r="N4" i="57"/>
  <c r="P433" i="68"/>
  <c r="P82" i="57"/>
  <c r="V348" i="65"/>
  <c r="V25" i="57"/>
  <c r="N348" i="70"/>
  <c r="N125" i="57"/>
  <c r="R433" i="68"/>
  <c r="R82" i="57"/>
  <c r="U348" i="67"/>
  <c r="U63" i="57"/>
  <c r="P348" i="67"/>
  <c r="P63" i="57"/>
  <c r="G348" i="67"/>
  <c r="G63" i="57"/>
  <c r="P329" i="70"/>
  <c r="J125" i="56"/>
  <c r="H329" i="65"/>
  <c r="D367" i="65"/>
  <c r="D25" i="58"/>
  <c r="D424" i="65"/>
  <c r="D25" i="61"/>
  <c r="U131" i="6"/>
  <c r="U155" i="6"/>
  <c r="C116" i="72"/>
  <c r="C135" i="72"/>
  <c r="Q367" i="65"/>
  <c r="Q366" i="65" s="1"/>
  <c r="Q25" i="58"/>
  <c r="Q24" i="58" s="1"/>
  <c r="Q25" i="61"/>
  <c r="Q24" i="61" s="1"/>
  <c r="Q424" i="65"/>
  <c r="Q423" i="65" s="1"/>
  <c r="O188" i="72"/>
  <c r="O162" i="49"/>
  <c r="O242" i="72"/>
  <c r="O162" i="52"/>
  <c r="I3" i="8"/>
  <c r="I4" i="12"/>
  <c r="I4" i="15" s="1"/>
  <c r="P63" i="56"/>
  <c r="M82" i="56"/>
  <c r="R411" i="68"/>
  <c r="G309" i="66"/>
  <c r="G328" i="66" s="1"/>
  <c r="G329" i="66"/>
  <c r="J14" i="21"/>
  <c r="N4" i="56"/>
  <c r="E163" i="46"/>
  <c r="E162" i="45"/>
  <c r="P367" i="67"/>
  <c r="P63" i="58"/>
  <c r="P63" i="61"/>
  <c r="P424" i="67"/>
  <c r="Q116" i="72"/>
  <c r="Q135" i="72"/>
  <c r="P4" i="12"/>
  <c r="P4" i="15" s="1"/>
  <c r="P3" i="8"/>
  <c r="V163" i="46"/>
  <c r="V162" i="45"/>
  <c r="S188" i="72"/>
  <c r="S162" i="49"/>
  <c r="S162" i="52"/>
  <c r="S242" i="72"/>
  <c r="G409" i="68"/>
  <c r="J331" i="65"/>
  <c r="E329" i="66"/>
  <c r="R331" i="70"/>
  <c r="E25" i="56"/>
  <c r="T367" i="66"/>
  <c r="T44" i="58"/>
  <c r="T424" i="66"/>
  <c r="T44" i="61"/>
  <c r="H155" i="6"/>
  <c r="H131" i="6"/>
  <c r="V27" i="56"/>
  <c r="V25" i="54"/>
  <c r="M155" i="6"/>
  <c r="M131" i="6"/>
  <c r="C367" i="70"/>
  <c r="C125" i="58"/>
  <c r="C424" i="70"/>
  <c r="C125" i="61"/>
  <c r="K4" i="12"/>
  <c r="K4" i="15" s="1"/>
  <c r="K3" i="8"/>
  <c r="O457" i="68"/>
  <c r="O82" i="58"/>
  <c r="O529" i="68"/>
  <c r="O82" i="61"/>
  <c r="Q329" i="70"/>
  <c r="R125" i="56"/>
  <c r="F44" i="56"/>
  <c r="V46" i="56"/>
  <c r="R27" i="56"/>
  <c r="T3" i="8"/>
  <c r="T4" i="12"/>
  <c r="T4" i="15" s="1"/>
  <c r="H457" i="68"/>
  <c r="H82" i="58"/>
  <c r="H529" i="68"/>
  <c r="H82" i="61"/>
  <c r="R367" i="65"/>
  <c r="R25" i="58"/>
  <c r="R25" i="61"/>
  <c r="R424" i="65"/>
  <c r="S407" i="64"/>
  <c r="S4" i="58"/>
  <c r="S4" i="61"/>
  <c r="S470" i="64"/>
  <c r="P329" i="65"/>
  <c r="I63" i="56"/>
  <c r="U329" i="66"/>
  <c r="J409" i="68"/>
  <c r="S331" i="65"/>
  <c r="L329" i="66"/>
  <c r="M331" i="65"/>
  <c r="T84" i="56"/>
  <c r="N82" i="56"/>
  <c r="V367" i="67"/>
  <c r="V63" i="58"/>
  <c r="V63" i="61"/>
  <c r="V424" i="67"/>
  <c r="P206" i="72"/>
  <c r="P162" i="50"/>
  <c r="P260" i="72"/>
  <c r="P162" i="53"/>
  <c r="R162" i="46"/>
  <c r="G457" i="68"/>
  <c r="G82" i="58"/>
  <c r="G529" i="68"/>
  <c r="G82" i="61"/>
  <c r="V4" i="12"/>
  <c r="V4" i="15" s="1"/>
  <c r="V3" i="8"/>
  <c r="L4" i="12"/>
  <c r="L4" i="15" s="1"/>
  <c r="L3" i="8"/>
  <c r="P162" i="45"/>
  <c r="P163" i="46"/>
  <c r="U188" i="72"/>
  <c r="U162" i="49"/>
  <c r="U242" i="72"/>
  <c r="U162" i="52"/>
  <c r="U329" i="65"/>
  <c r="I82" i="56"/>
  <c r="J331" i="66"/>
  <c r="F329" i="67"/>
  <c r="Q14" i="21"/>
  <c r="L206" i="72"/>
  <c r="L162" i="50"/>
  <c r="L162" i="53"/>
  <c r="L260" i="72"/>
  <c r="S3" i="8"/>
  <c r="S4" i="12"/>
  <c r="S4" i="15" s="1"/>
  <c r="F367" i="70"/>
  <c r="F125" i="58"/>
  <c r="F424" i="70"/>
  <c r="F125" i="61"/>
  <c r="Q206" i="72"/>
  <c r="Q162" i="50"/>
  <c r="Q162" i="53"/>
  <c r="Q260" i="72"/>
  <c r="L4" i="56"/>
  <c r="E84" i="56"/>
  <c r="F84" i="56"/>
  <c r="I329" i="70"/>
  <c r="I6" i="56"/>
  <c r="H84" i="56"/>
  <c r="U329" i="67"/>
  <c r="E367" i="65"/>
  <c r="E25" i="58"/>
  <c r="E424" i="65"/>
  <c r="E25" i="61"/>
  <c r="V367" i="70"/>
  <c r="V125" i="58"/>
  <c r="V424" i="70"/>
  <c r="V125" i="61"/>
  <c r="R348" i="67"/>
  <c r="R63" i="57"/>
  <c r="C348" i="65"/>
  <c r="C25" i="57"/>
  <c r="K348" i="66"/>
  <c r="K44" i="57"/>
  <c r="L348" i="70"/>
  <c r="L125" i="57"/>
  <c r="G348" i="66"/>
  <c r="G347" i="66" s="1"/>
  <c r="G44" i="57"/>
  <c r="G43" i="57" s="1"/>
  <c r="P98" i="71"/>
  <c r="P144" i="44"/>
  <c r="E348" i="70"/>
  <c r="E125" i="57"/>
  <c r="I433" i="68"/>
  <c r="I82" i="57"/>
  <c r="U348" i="66"/>
  <c r="U44" i="57"/>
  <c r="R348" i="66"/>
  <c r="R44" i="57"/>
  <c r="D348" i="70"/>
  <c r="D125" i="57"/>
  <c r="S348" i="67"/>
  <c r="S63" i="57"/>
  <c r="H348" i="65"/>
  <c r="H25" i="57"/>
  <c r="I87" i="71"/>
  <c r="T348" i="70"/>
  <c r="T125" i="57"/>
  <c r="C329" i="66"/>
  <c r="P329" i="67"/>
  <c r="S44" i="56"/>
  <c r="D125" i="56"/>
  <c r="C155" i="6"/>
  <c r="C131" i="6"/>
  <c r="C188" i="72"/>
  <c r="C162" i="49"/>
  <c r="C162" i="52"/>
  <c r="C242" i="72"/>
  <c r="N367" i="70"/>
  <c r="N125" i="58"/>
  <c r="N424" i="70"/>
  <c r="N125" i="61"/>
  <c r="H4" i="56"/>
  <c r="C3" i="8"/>
  <c r="C4" i="12"/>
  <c r="C4" i="15" s="1"/>
  <c r="P65" i="56"/>
  <c r="M84" i="56"/>
  <c r="C329" i="70"/>
  <c r="E329" i="70"/>
  <c r="S329" i="70"/>
  <c r="E116" i="72"/>
  <c r="E135" i="72"/>
  <c r="Q188" i="72"/>
  <c r="Q162" i="49"/>
  <c r="Q162" i="52"/>
  <c r="Q242" i="72"/>
  <c r="M367" i="70"/>
  <c r="M125" i="58"/>
  <c r="M125" i="61"/>
  <c r="M424" i="70"/>
  <c r="S367" i="70"/>
  <c r="S125" i="58"/>
  <c r="S125" i="61"/>
  <c r="S424" i="70"/>
  <c r="V135" i="72"/>
  <c r="V116" i="72"/>
  <c r="J367" i="65"/>
  <c r="J25" i="58"/>
  <c r="J424" i="65"/>
  <c r="J25" i="61"/>
  <c r="E3" i="8"/>
  <c r="E4" i="12"/>
  <c r="E4" i="15" s="1"/>
  <c r="P329" i="66"/>
  <c r="T63" i="56"/>
  <c r="H63" i="56"/>
  <c r="E331" i="66"/>
  <c r="C125" i="56"/>
  <c r="D131" i="6"/>
  <c r="D155" i="6"/>
  <c r="T457" i="68"/>
  <c r="T82" i="58"/>
  <c r="T529" i="68"/>
  <c r="T82" i="61"/>
  <c r="P457" i="68"/>
  <c r="P82" i="58"/>
  <c r="P529" i="68"/>
  <c r="P82" i="61"/>
  <c r="V155" i="6"/>
  <c r="V131" i="6"/>
  <c r="L365" i="64"/>
  <c r="M14" i="21"/>
  <c r="J25" i="56"/>
  <c r="E44" i="56"/>
  <c r="R127" i="56"/>
  <c r="T4" i="56"/>
  <c r="R329" i="66"/>
  <c r="F46" i="56"/>
  <c r="T409" i="68"/>
  <c r="N329" i="67"/>
  <c r="J4" i="12"/>
  <c r="J4" i="15" s="1"/>
  <c r="J3" i="8"/>
  <c r="G163" i="46"/>
  <c r="G162" i="45"/>
  <c r="H367" i="70"/>
  <c r="H125" i="58"/>
  <c r="H424" i="70"/>
  <c r="H125" i="61"/>
  <c r="Q63" i="56"/>
  <c r="J367" i="67"/>
  <c r="J63" i="58"/>
  <c r="J63" i="61"/>
  <c r="J424" i="67"/>
  <c r="I65" i="56"/>
  <c r="U331" i="66"/>
  <c r="E329" i="67"/>
  <c r="L331" i="66"/>
  <c r="R44" i="56"/>
  <c r="C25" i="56"/>
  <c r="N84" i="56"/>
  <c r="R14" i="21"/>
  <c r="B162" i="45"/>
  <c r="B163" i="46"/>
  <c r="E206" i="72"/>
  <c r="E162" i="50"/>
  <c r="E260" i="72"/>
  <c r="E162" i="53"/>
  <c r="N162" i="45"/>
  <c r="N163" i="46"/>
  <c r="R135" i="72"/>
  <c r="R116" i="72"/>
  <c r="V407" i="64"/>
  <c r="V4" i="58"/>
  <c r="V4" i="61"/>
  <c r="V470" i="64"/>
  <c r="P116" i="72"/>
  <c r="P135" i="72"/>
  <c r="L163" i="46"/>
  <c r="L162" i="45"/>
  <c r="G131" i="6"/>
  <c r="G155" i="6"/>
  <c r="U331" i="65"/>
  <c r="U365" i="64"/>
  <c r="L44" i="56"/>
  <c r="M25" i="56"/>
  <c r="F331" i="67"/>
  <c r="I407" i="64"/>
  <c r="I4" i="58"/>
  <c r="I470" i="64"/>
  <c r="I4" i="61"/>
  <c r="U367" i="70"/>
  <c r="U125" i="58"/>
  <c r="U424" i="70"/>
  <c r="U125" i="61"/>
  <c r="L6" i="56"/>
  <c r="S329" i="67"/>
  <c r="G82" i="56"/>
  <c r="F329" i="65"/>
  <c r="U409" i="68"/>
  <c r="U331" i="67"/>
  <c r="T131" i="6"/>
  <c r="T155" i="6"/>
  <c r="J367" i="70"/>
  <c r="J125" i="58"/>
  <c r="J424" i="70"/>
  <c r="J125" i="61"/>
  <c r="I457" i="68"/>
  <c r="I82" i="58"/>
  <c r="I82" i="61"/>
  <c r="I529" i="68"/>
  <c r="D367" i="70"/>
  <c r="D125" i="58"/>
  <c r="D424" i="70"/>
  <c r="D125" i="61"/>
  <c r="V98" i="71"/>
  <c r="V144" i="44"/>
  <c r="Q98" i="71"/>
  <c r="Q144" i="44"/>
  <c r="D348" i="65"/>
  <c r="D25" i="57"/>
  <c r="M348" i="70"/>
  <c r="M125" i="57"/>
  <c r="S98" i="71"/>
  <c r="S144" i="44"/>
  <c r="U386" i="64"/>
  <c r="U4" i="57"/>
  <c r="R290" i="65"/>
  <c r="R24" i="54"/>
  <c r="Q348" i="66"/>
  <c r="Q44" i="57"/>
  <c r="Q348" i="70"/>
  <c r="Q125" i="57"/>
  <c r="J348" i="66"/>
  <c r="J44" i="57"/>
  <c r="E98" i="71"/>
  <c r="E144" i="44"/>
  <c r="F348" i="66"/>
  <c r="F44" i="57"/>
  <c r="N101" i="6"/>
  <c r="J329" i="67"/>
  <c r="M409" i="68"/>
  <c r="V82" i="56"/>
  <c r="J4" i="56"/>
  <c r="C63" i="56"/>
  <c r="U63" i="56"/>
  <c r="C367" i="66"/>
  <c r="C44" i="58"/>
  <c r="C424" i="66"/>
  <c r="C44" i="61"/>
  <c r="U407" i="64"/>
  <c r="U4" i="58"/>
  <c r="U470" i="64"/>
  <c r="U4" i="61"/>
  <c r="D3" i="8"/>
  <c r="D4" i="12"/>
  <c r="D4" i="15" s="1"/>
  <c r="H329" i="67"/>
  <c r="D44" i="56"/>
  <c r="E188" i="72"/>
  <c r="E162" i="49"/>
  <c r="E162" i="52"/>
  <c r="E242" i="72"/>
  <c r="N3" i="8"/>
  <c r="N4" i="12"/>
  <c r="N4" i="15" s="1"/>
  <c r="I367" i="67"/>
  <c r="I63" i="58"/>
  <c r="I424" i="67"/>
  <c r="I63" i="61"/>
  <c r="S25" i="56"/>
  <c r="V188" i="72"/>
  <c r="V162" i="49"/>
  <c r="V242" i="72"/>
  <c r="V162" i="52"/>
  <c r="J206" i="72"/>
  <c r="J162" i="50"/>
  <c r="J260" i="72"/>
  <c r="J162" i="53"/>
  <c r="M367" i="65"/>
  <c r="M25" i="58"/>
  <c r="M424" i="65"/>
  <c r="M25" i="61"/>
  <c r="V367" i="65"/>
  <c r="V25" i="58"/>
  <c r="V25" i="61"/>
  <c r="V424" i="65"/>
  <c r="G367" i="65"/>
  <c r="G366" i="65" s="1"/>
  <c r="G25" i="58"/>
  <c r="G24" i="58" s="1"/>
  <c r="G424" i="65"/>
  <c r="G423" i="65" s="1"/>
  <c r="G25" i="61"/>
  <c r="G24" i="61" s="1"/>
  <c r="I329" i="67"/>
  <c r="K329" i="66"/>
  <c r="G309" i="65"/>
  <c r="G328" i="65" s="1"/>
  <c r="G329" i="65"/>
  <c r="G116" i="72"/>
  <c r="G135" i="72"/>
  <c r="J367" i="66"/>
  <c r="J44" i="58"/>
  <c r="J424" i="66"/>
  <c r="J44" i="61"/>
  <c r="K367" i="66"/>
  <c r="K44" i="58"/>
  <c r="K44" i="61"/>
  <c r="K424" i="66"/>
  <c r="S82" i="56"/>
  <c r="H329" i="66"/>
  <c r="M44" i="56"/>
  <c r="K125" i="56"/>
  <c r="N329" i="70"/>
  <c r="K44" i="56"/>
  <c r="N63" i="56"/>
  <c r="U329" i="70"/>
  <c r="B116" i="72"/>
  <c r="B135" i="72"/>
  <c r="C457" i="68"/>
  <c r="C82" i="58"/>
  <c r="C529" i="68"/>
  <c r="C82" i="61"/>
  <c r="N116" i="72"/>
  <c r="N135" i="72"/>
  <c r="T206" i="72"/>
  <c r="T162" i="50"/>
  <c r="T162" i="53"/>
  <c r="T260" i="72"/>
  <c r="R188" i="72"/>
  <c r="R162" i="49"/>
  <c r="R242" i="72"/>
  <c r="R162" i="52"/>
  <c r="T163" i="46"/>
  <c r="T162" i="45"/>
  <c r="P188" i="72"/>
  <c r="P162" i="49"/>
  <c r="P242" i="72"/>
  <c r="P162" i="52"/>
  <c r="L135" i="72"/>
  <c r="L116" i="72"/>
  <c r="P25" i="56"/>
  <c r="U367" i="64"/>
  <c r="J82" i="56"/>
  <c r="N125" i="56"/>
  <c r="L46" i="56"/>
  <c r="M27" i="56"/>
  <c r="L82" i="56"/>
  <c r="C14" i="21"/>
  <c r="S4" i="56"/>
  <c r="H4" i="12"/>
  <c r="H4" i="15" s="1"/>
  <c r="H3" i="8"/>
  <c r="G206" i="72"/>
  <c r="G162" i="50"/>
  <c r="G162" i="53"/>
  <c r="G260" i="72"/>
  <c r="F409" i="68"/>
  <c r="S331" i="67"/>
  <c r="G84" i="56"/>
  <c r="F331" i="65"/>
  <c r="U411" i="68"/>
  <c r="C329" i="67"/>
  <c r="I365" i="64"/>
  <c r="T367" i="64"/>
  <c r="T323" i="64"/>
  <c r="V206" i="72"/>
  <c r="V162" i="50"/>
  <c r="V260" i="72"/>
  <c r="V162" i="53"/>
  <c r="R348" i="65"/>
  <c r="R25" i="57"/>
  <c r="T348" i="67"/>
  <c r="T63" i="57"/>
  <c r="H348" i="67"/>
  <c r="H63" i="57"/>
  <c r="F348" i="70"/>
  <c r="F125" i="57"/>
  <c r="M348" i="67"/>
  <c r="M63" i="57"/>
  <c r="F433" i="68"/>
  <c r="F82" i="57"/>
  <c r="S348" i="66"/>
  <c r="S44" i="57"/>
  <c r="S386" i="64"/>
  <c r="S4" i="57"/>
  <c r="S348" i="70"/>
  <c r="S125" i="57"/>
  <c r="C98" i="71"/>
  <c r="C144" i="44"/>
  <c r="H98" i="71"/>
  <c r="H144" i="44"/>
  <c r="M348" i="65"/>
  <c r="M25" i="57"/>
  <c r="Q348" i="67"/>
  <c r="Q63" i="57"/>
  <c r="I348" i="67"/>
  <c r="I63" i="57"/>
  <c r="I107" i="68"/>
  <c r="J348" i="70"/>
  <c r="J125" i="57"/>
  <c r="M348" i="66"/>
  <c r="M44" i="57"/>
  <c r="J386" i="64"/>
  <c r="J4" i="57"/>
  <c r="U433" i="68"/>
  <c r="U82" i="57"/>
  <c r="K348" i="70"/>
  <c r="K125" i="57"/>
  <c r="B98" i="71"/>
  <c r="B144" i="44"/>
  <c r="L348" i="66"/>
  <c r="L44" i="57"/>
  <c r="N348" i="67"/>
  <c r="N63" i="57"/>
  <c r="K98" i="71"/>
  <c r="K144" i="44"/>
  <c r="D98" i="71"/>
  <c r="D144" i="44"/>
  <c r="T25" i="56"/>
  <c r="O329" i="70"/>
  <c r="H367" i="67"/>
  <c r="H63" i="58"/>
  <c r="H63" i="61"/>
  <c r="H424" i="67"/>
  <c r="F367" i="65"/>
  <c r="F25" i="58"/>
  <c r="F25" i="61"/>
  <c r="F424" i="65"/>
  <c r="H409" i="68"/>
  <c r="C44" i="56"/>
  <c r="Q82" i="56"/>
  <c r="H331" i="67"/>
  <c r="H125" i="56"/>
  <c r="H25" i="56"/>
  <c r="O206" i="72"/>
  <c r="O162" i="50"/>
  <c r="O162" i="53"/>
  <c r="O260" i="72"/>
  <c r="B4" i="12"/>
  <c r="B4" i="15" s="1"/>
  <c r="B3" i="8"/>
  <c r="L367" i="67"/>
  <c r="L63" i="58"/>
  <c r="L424" i="67"/>
  <c r="L63" i="61"/>
  <c r="U206" i="72"/>
  <c r="U162" i="50"/>
  <c r="U162" i="53"/>
  <c r="U260" i="72"/>
  <c r="N329" i="65"/>
  <c r="V329" i="65"/>
  <c r="E125" i="56"/>
  <c r="S125" i="56"/>
  <c r="N367" i="65"/>
  <c r="N25" i="58"/>
  <c r="N424" i="65"/>
  <c r="N25" i="61"/>
  <c r="E367" i="66"/>
  <c r="E44" i="58"/>
  <c r="E424" i="66"/>
  <c r="E44" i="61"/>
  <c r="C367" i="65"/>
  <c r="C25" i="58"/>
  <c r="C424" i="65"/>
  <c r="C25" i="61"/>
  <c r="O329" i="67"/>
  <c r="U4" i="56"/>
  <c r="I331" i="67"/>
  <c r="D329" i="67"/>
  <c r="O25" i="56"/>
  <c r="G331" i="65"/>
  <c r="C329" i="65"/>
  <c r="R59" i="56"/>
  <c r="G188" i="72"/>
  <c r="G162" i="49"/>
  <c r="G242" i="72"/>
  <c r="G162" i="52"/>
  <c r="S84" i="56"/>
  <c r="M46" i="56"/>
  <c r="D63" i="56"/>
  <c r="N331" i="70"/>
  <c r="K46" i="56"/>
  <c r="I409" i="68"/>
  <c r="G24" i="55"/>
  <c r="G25" i="56"/>
  <c r="N65" i="56"/>
  <c r="S365" i="64"/>
  <c r="Q25" i="56"/>
  <c r="Q24" i="55"/>
  <c r="B188" i="72"/>
  <c r="B162" i="49"/>
  <c r="B242" i="72"/>
  <c r="B162" i="52"/>
  <c r="N188" i="72"/>
  <c r="N162" i="49"/>
  <c r="N242" i="72"/>
  <c r="N162" i="52"/>
  <c r="U3" i="8"/>
  <c r="U4" i="12"/>
  <c r="U4" i="15" s="1"/>
  <c r="G44" i="56"/>
  <c r="G43" i="54"/>
  <c r="G43" i="56" s="1"/>
  <c r="T135" i="72"/>
  <c r="T116" i="72"/>
  <c r="K131" i="6"/>
  <c r="K155" i="6"/>
  <c r="L188" i="72"/>
  <c r="L162" i="49"/>
  <c r="L242" i="72"/>
  <c r="L162" i="52"/>
  <c r="O329" i="66"/>
  <c r="N127" i="56"/>
  <c r="D14" i="21"/>
  <c r="L84" i="56"/>
  <c r="S6" i="56"/>
  <c r="H162" i="45"/>
  <c r="H163" i="46"/>
  <c r="M162" i="45"/>
  <c r="M163" i="46"/>
  <c r="D367" i="66"/>
  <c r="D44" i="58"/>
  <c r="D44" i="61"/>
  <c r="D424" i="66"/>
  <c r="U25" i="56"/>
  <c r="F411" i="68"/>
  <c r="F63" i="56"/>
  <c r="S206" i="72"/>
  <c r="S162" i="50"/>
  <c r="S260" i="72"/>
  <c r="S162" i="53"/>
  <c r="S329" i="66"/>
  <c r="Q329" i="66"/>
  <c r="J329" i="70"/>
  <c r="J365" i="64"/>
  <c r="V365" i="64"/>
  <c r="C331" i="67"/>
  <c r="D206" i="72"/>
  <c r="D162" i="50"/>
  <c r="D260" i="72"/>
  <c r="D162" i="53"/>
  <c r="O4" i="12"/>
  <c r="O4" i="15" s="1"/>
  <c r="O3" i="8"/>
  <c r="M4" i="12"/>
  <c r="M4" i="15" s="1"/>
  <c r="M3" i="8"/>
  <c r="R367" i="67"/>
  <c r="R63" i="58"/>
  <c r="R424" i="67"/>
  <c r="R63" i="61"/>
  <c r="Q367" i="66"/>
  <c r="Q44" i="58"/>
  <c r="Q424" i="66"/>
  <c r="Q44" i="61"/>
  <c r="V63" i="56"/>
  <c r="I367" i="64"/>
  <c r="R3" i="8"/>
  <c r="R4" i="12"/>
  <c r="R4" i="15" s="1"/>
  <c r="T407" i="64"/>
  <c r="T4" i="58"/>
  <c r="T4" i="61"/>
  <c r="T470" i="64"/>
  <c r="S100" i="68"/>
  <c r="N108" i="68"/>
  <c r="M84" i="65"/>
  <c r="V81" i="72"/>
  <c r="K84" i="72"/>
  <c r="P84" i="67"/>
  <c r="O88" i="66"/>
  <c r="Q84" i="71"/>
  <c r="P89" i="65"/>
  <c r="O85" i="65"/>
  <c r="L88" i="72"/>
  <c r="T82" i="69"/>
  <c r="T89" i="70"/>
  <c r="Q83" i="71"/>
  <c r="O88" i="70"/>
  <c r="K87" i="72"/>
  <c r="Q88" i="67"/>
  <c r="O89" i="66"/>
  <c r="R89" i="67"/>
  <c r="V85" i="67"/>
  <c r="K88" i="65"/>
  <c r="V84" i="70"/>
  <c r="L87" i="71"/>
  <c r="O107" i="68"/>
  <c r="N85" i="70"/>
  <c r="T85" i="66"/>
  <c r="V84" i="69"/>
  <c r="V88" i="69"/>
  <c r="J103" i="68"/>
  <c r="T82" i="70"/>
  <c r="K88" i="71"/>
  <c r="T84" i="66"/>
  <c r="O83" i="72"/>
  <c r="R89" i="69"/>
  <c r="V82" i="67"/>
  <c r="L104" i="68"/>
  <c r="P461" i="69" l="1"/>
  <c r="S429" i="68"/>
  <c r="R29" i="23"/>
  <c r="R29" i="26" s="1"/>
  <c r="R58" i="56"/>
  <c r="R343" i="66"/>
  <c r="P105" i="60"/>
  <c r="K404" i="69"/>
  <c r="K105" i="60"/>
  <c r="K105" i="63"/>
  <c r="K461" i="69"/>
  <c r="K448" i="64"/>
  <c r="K3" i="60"/>
  <c r="K511" i="64"/>
  <c r="K3" i="63"/>
  <c r="Q404" i="69"/>
  <c r="Q105" i="60"/>
  <c r="Q461" i="69"/>
  <c r="Q105" i="63"/>
  <c r="P161" i="63"/>
  <c r="P387" i="72"/>
  <c r="P161" i="60"/>
  <c r="P441" i="72"/>
  <c r="P143" i="63"/>
  <c r="P387" i="71"/>
  <c r="P143" i="60"/>
  <c r="P441" i="71"/>
  <c r="R141" i="56"/>
  <c r="R345" i="70"/>
  <c r="R290" i="69"/>
  <c r="R105" i="54"/>
  <c r="R105" i="55"/>
  <c r="R309" i="69"/>
  <c r="R442" i="69"/>
  <c r="R105" i="59"/>
  <c r="R385" i="69"/>
  <c r="R105" i="62"/>
  <c r="R177" i="56"/>
  <c r="R331" i="72"/>
  <c r="E164" i="64"/>
  <c r="E15" i="46"/>
  <c r="S147" i="66"/>
  <c r="S54" i="46"/>
  <c r="S181" i="68"/>
  <c r="S96" i="46"/>
  <c r="R143" i="71"/>
  <c r="R153" i="46"/>
  <c r="S147" i="67"/>
  <c r="S73" i="46"/>
  <c r="M181" i="68"/>
  <c r="M96" i="46"/>
  <c r="R366" i="65"/>
  <c r="R24" i="58"/>
  <c r="R423" i="65"/>
  <c r="F98" i="6"/>
  <c r="F45" i="6"/>
  <c r="S143" i="71"/>
  <c r="S153" i="46"/>
  <c r="K164" i="64"/>
  <c r="K15" i="46"/>
  <c r="N143" i="72"/>
  <c r="N171" i="46"/>
  <c r="K147" i="67"/>
  <c r="K73" i="46"/>
  <c r="V149" i="67"/>
  <c r="V15" i="46"/>
  <c r="R153" i="66"/>
  <c r="R60" i="46"/>
  <c r="U181" i="68"/>
  <c r="U96" i="46"/>
  <c r="V143" i="72"/>
  <c r="V171" i="46"/>
  <c r="I149" i="71"/>
  <c r="I159" i="46"/>
  <c r="O171" i="64"/>
  <c r="O22" i="46"/>
  <c r="P152" i="71"/>
  <c r="P144" i="47"/>
  <c r="R149" i="72"/>
  <c r="R177" i="46"/>
  <c r="L153" i="70"/>
  <c r="L141" i="46"/>
  <c r="B149" i="66"/>
  <c r="B56" i="46"/>
  <c r="N164" i="64"/>
  <c r="N15" i="46"/>
  <c r="M153" i="66"/>
  <c r="M60" i="46"/>
  <c r="D149" i="71"/>
  <c r="D159" i="46"/>
  <c r="J149" i="66"/>
  <c r="J56" i="46"/>
  <c r="O149" i="71"/>
  <c r="O159" i="46"/>
  <c r="H147" i="65"/>
  <c r="H35" i="46"/>
  <c r="N143" i="71"/>
  <c r="N153" i="46"/>
  <c r="G143" i="72"/>
  <c r="G171" i="46"/>
  <c r="H188" i="68"/>
  <c r="H103" i="46"/>
  <c r="O143" i="71"/>
  <c r="O153" i="46"/>
  <c r="G183" i="68"/>
  <c r="G98" i="46"/>
  <c r="I153" i="65"/>
  <c r="I41" i="46"/>
  <c r="P153" i="70"/>
  <c r="P141" i="46"/>
  <c r="L166" i="64"/>
  <c r="L17" i="46"/>
  <c r="U147" i="66"/>
  <c r="U54" i="46"/>
  <c r="N152" i="71"/>
  <c r="N144" i="47"/>
  <c r="D153" i="65"/>
  <c r="D41" i="46"/>
  <c r="H149" i="71"/>
  <c r="H159" i="46"/>
  <c r="G171" i="64"/>
  <c r="G22" i="46"/>
  <c r="O153" i="70"/>
  <c r="O141" i="46"/>
  <c r="U143" i="71"/>
  <c r="Q149" i="72"/>
  <c r="Q177" i="46"/>
  <c r="D143" i="72"/>
  <c r="D171" i="46"/>
  <c r="C166" i="64"/>
  <c r="C17" i="46"/>
  <c r="E149" i="72"/>
  <c r="E177" i="46"/>
  <c r="Q153" i="70"/>
  <c r="Q141" i="46"/>
  <c r="S183" i="68"/>
  <c r="S98" i="46"/>
  <c r="S149" i="70"/>
  <c r="S137" i="46"/>
  <c r="P143" i="71"/>
  <c r="P153" i="46"/>
  <c r="I153" i="70"/>
  <c r="I141" i="46"/>
  <c r="T181" i="68"/>
  <c r="T96" i="46"/>
  <c r="M147" i="70"/>
  <c r="M135" i="46"/>
  <c r="L147" i="67"/>
  <c r="L73" i="46"/>
  <c r="I143" i="71"/>
  <c r="I153" i="46"/>
  <c r="J145" i="72"/>
  <c r="J173" i="46"/>
  <c r="P149" i="71"/>
  <c r="P159" i="46"/>
  <c r="C153" i="66"/>
  <c r="C60" i="46"/>
  <c r="O143" i="72"/>
  <c r="O171" i="46"/>
  <c r="C153" i="65"/>
  <c r="C41" i="46"/>
  <c r="V152" i="71"/>
  <c r="V144" i="47"/>
  <c r="B153" i="65"/>
  <c r="B41" i="46"/>
  <c r="L149" i="70"/>
  <c r="L137" i="46"/>
  <c r="K153" i="65"/>
  <c r="K41" i="46"/>
  <c r="G143" i="71"/>
  <c r="G153" i="46"/>
  <c r="R181" i="68"/>
  <c r="R96" i="46"/>
  <c r="R3" i="12"/>
  <c r="T134" i="72"/>
  <c r="Q24" i="56"/>
  <c r="C170" i="71"/>
  <c r="C144" i="48"/>
  <c r="C144" i="51"/>
  <c r="C224" i="71"/>
  <c r="S405" i="66"/>
  <c r="S44" i="60"/>
  <c r="S462" i="66"/>
  <c r="S44" i="63"/>
  <c r="T405" i="67"/>
  <c r="T63" i="60"/>
  <c r="T63" i="63"/>
  <c r="T462" i="67"/>
  <c r="N134" i="72"/>
  <c r="B134" i="72"/>
  <c r="R29" i="25"/>
  <c r="R29" i="28" s="1"/>
  <c r="R27" i="22"/>
  <c r="Q405" i="66"/>
  <c r="Q44" i="60"/>
  <c r="Q462" i="66"/>
  <c r="Q44" i="63"/>
  <c r="K98" i="6"/>
  <c r="K45" i="6"/>
  <c r="S405" i="67"/>
  <c r="S63" i="60"/>
  <c r="S63" i="63"/>
  <c r="S462" i="67"/>
  <c r="U405" i="66"/>
  <c r="U44" i="60"/>
  <c r="U44" i="63"/>
  <c r="U462" i="66"/>
  <c r="I505" i="68"/>
  <c r="I82" i="60"/>
  <c r="I82" i="63"/>
  <c r="I577" i="68"/>
  <c r="R505" i="68"/>
  <c r="R82" i="60"/>
  <c r="R577" i="68"/>
  <c r="R82" i="63"/>
  <c r="O405" i="67"/>
  <c r="O63" i="60"/>
  <c r="O462" i="67"/>
  <c r="O63" i="63"/>
  <c r="J405" i="67"/>
  <c r="J63" i="60"/>
  <c r="J462" i="67"/>
  <c r="J63" i="63"/>
  <c r="G170" i="71"/>
  <c r="G144" i="48"/>
  <c r="G224" i="71"/>
  <c r="G144" i="51"/>
  <c r="R12" i="10"/>
  <c r="R12" i="13"/>
  <c r="R12" i="16" s="1"/>
  <c r="R4" i="9"/>
  <c r="C12" i="13"/>
  <c r="C12" i="16" s="1"/>
  <c r="C12" i="10"/>
  <c r="C4" i="9"/>
  <c r="D134" i="72"/>
  <c r="U162" i="46"/>
  <c r="O162" i="46"/>
  <c r="V164" i="64"/>
  <c r="J405" i="65"/>
  <c r="J25" i="60"/>
  <c r="J462" i="65"/>
  <c r="J25" i="63"/>
  <c r="C405" i="70"/>
  <c r="C125" i="60"/>
  <c r="C462" i="70"/>
  <c r="C125" i="63"/>
  <c r="J162" i="46"/>
  <c r="G405" i="65"/>
  <c r="G404" i="65" s="1"/>
  <c r="G25" i="60"/>
  <c r="G24" i="60" s="1"/>
  <c r="G25" i="63"/>
  <c r="G24" i="63" s="1"/>
  <c r="N170" i="71"/>
  <c r="N144" i="48"/>
  <c r="N224" i="71"/>
  <c r="N144" i="51"/>
  <c r="F162" i="46"/>
  <c r="F170" i="71"/>
  <c r="F144" i="48"/>
  <c r="F144" i="51"/>
  <c r="F224" i="71"/>
  <c r="U145" i="72"/>
  <c r="U173" i="46"/>
  <c r="K147" i="66"/>
  <c r="K54" i="46"/>
  <c r="N153" i="65"/>
  <c r="N41" i="46"/>
  <c r="F188" i="68"/>
  <c r="F103" i="46"/>
  <c r="D164" i="64"/>
  <c r="D15" i="46"/>
  <c r="B147" i="70"/>
  <c r="B135" i="46"/>
  <c r="C143" i="71"/>
  <c r="C153" i="46"/>
  <c r="K153" i="70"/>
  <c r="K141" i="46"/>
  <c r="S143" i="72"/>
  <c r="S171" i="46"/>
  <c r="T147" i="70"/>
  <c r="T135" i="46"/>
  <c r="E12" i="13"/>
  <c r="E12" i="16" s="1"/>
  <c r="E12" i="10"/>
  <c r="E4" i="9"/>
  <c r="Q405" i="70"/>
  <c r="Q125" i="60"/>
  <c r="Q462" i="70"/>
  <c r="Q125" i="63"/>
  <c r="R170" i="71"/>
  <c r="R144" i="48"/>
  <c r="R224" i="71"/>
  <c r="R144" i="51"/>
  <c r="L449" i="64"/>
  <c r="L4" i="60"/>
  <c r="L4" i="63"/>
  <c r="L512" i="64"/>
  <c r="C153" i="67"/>
  <c r="C79" i="46"/>
  <c r="B152" i="71"/>
  <c r="B144" i="47"/>
  <c r="J166" i="64"/>
  <c r="J17" i="46"/>
  <c r="D153" i="67"/>
  <c r="D79" i="46"/>
  <c r="J147" i="65"/>
  <c r="J35" i="46"/>
  <c r="J147" i="66"/>
  <c r="J54" i="46"/>
  <c r="U147" i="70"/>
  <c r="U135" i="46"/>
  <c r="J149" i="71"/>
  <c r="J159" i="46"/>
  <c r="G149" i="66"/>
  <c r="G56" i="46"/>
  <c r="G181" i="68"/>
  <c r="G96" i="46"/>
  <c r="D147" i="67"/>
  <c r="D73" i="46"/>
  <c r="L145" i="72"/>
  <c r="L173" i="46"/>
  <c r="K152" i="71"/>
  <c r="K144" i="47"/>
  <c r="O147" i="65"/>
  <c r="O35" i="46"/>
  <c r="P147" i="70"/>
  <c r="P135" i="46"/>
  <c r="G149" i="72"/>
  <c r="G177" i="46"/>
  <c r="Q188" i="68"/>
  <c r="Q103" i="46"/>
  <c r="K143" i="71"/>
  <c r="K153" i="46"/>
  <c r="D153" i="66"/>
  <c r="D60" i="46"/>
  <c r="P145" i="72"/>
  <c r="P173" i="46"/>
  <c r="O152" i="71"/>
  <c r="O144" i="47"/>
  <c r="G149" i="67"/>
  <c r="G75" i="46"/>
  <c r="R152" i="71"/>
  <c r="R144" i="47"/>
  <c r="B147" i="67"/>
  <c r="B73" i="46"/>
  <c r="O166" i="64"/>
  <c r="O17" i="46"/>
  <c r="F164" i="64"/>
  <c r="F15" i="46"/>
  <c r="N147" i="67"/>
  <c r="N73" i="46"/>
  <c r="E152" i="71"/>
  <c r="E144" i="47"/>
  <c r="R147" i="67"/>
  <c r="R73" i="46"/>
  <c r="U147" i="67"/>
  <c r="U73" i="46"/>
  <c r="T152" i="67"/>
  <c r="T78" i="46"/>
  <c r="C183" i="68"/>
  <c r="C98" i="46"/>
  <c r="U149" i="67"/>
  <c r="U75" i="46"/>
  <c r="V149" i="66"/>
  <c r="V56" i="46"/>
  <c r="O181" i="68"/>
  <c r="O96" i="46"/>
  <c r="C164" i="64"/>
  <c r="C15" i="46"/>
  <c r="E171" i="64"/>
  <c r="E22" i="46"/>
  <c r="C145" i="71"/>
  <c r="C155" i="46"/>
  <c r="L147" i="66"/>
  <c r="L54" i="46"/>
  <c r="H143" i="72"/>
  <c r="H171" i="46"/>
  <c r="G166" i="64"/>
  <c r="G17" i="46"/>
  <c r="J153" i="66"/>
  <c r="J60" i="46"/>
  <c r="P149" i="65"/>
  <c r="P37" i="46"/>
  <c r="B145" i="72"/>
  <c r="B173" i="46"/>
  <c r="V143" i="71"/>
  <c r="C145" i="72"/>
  <c r="C173" i="46"/>
  <c r="J143" i="72"/>
  <c r="J171" i="46"/>
  <c r="G153" i="67"/>
  <c r="G79" i="46"/>
  <c r="H171" i="64"/>
  <c r="H22" i="46"/>
  <c r="M171" i="64"/>
  <c r="M22" i="46"/>
  <c r="M3" i="12"/>
  <c r="H162" i="46"/>
  <c r="L405" i="66"/>
  <c r="L44" i="60"/>
  <c r="L462" i="66"/>
  <c r="L44" i="63"/>
  <c r="M405" i="66"/>
  <c r="M44" i="60"/>
  <c r="M462" i="66"/>
  <c r="M44" i="63"/>
  <c r="H170" i="71"/>
  <c r="H144" i="48"/>
  <c r="H144" i="51"/>
  <c r="H224" i="71"/>
  <c r="H405" i="67"/>
  <c r="H63" i="60"/>
  <c r="H63" i="63"/>
  <c r="H462" i="67"/>
  <c r="D405" i="65"/>
  <c r="D25" i="60"/>
  <c r="D462" i="65"/>
  <c r="D25" i="63"/>
  <c r="V134" i="72"/>
  <c r="H405" i="65"/>
  <c r="H25" i="60"/>
  <c r="H25" i="63"/>
  <c r="H462" i="65"/>
  <c r="R405" i="66"/>
  <c r="R44" i="60"/>
  <c r="R462" i="66"/>
  <c r="R44" i="63"/>
  <c r="L405" i="70"/>
  <c r="L125" i="60"/>
  <c r="L125" i="63"/>
  <c r="L462" i="70"/>
  <c r="K405" i="66"/>
  <c r="K44" i="60"/>
  <c r="K462" i="66"/>
  <c r="K44" i="63"/>
  <c r="R405" i="67"/>
  <c r="R63" i="60"/>
  <c r="R63" i="63"/>
  <c r="R462" i="67"/>
  <c r="L3" i="12"/>
  <c r="R24" i="61"/>
  <c r="U405" i="67"/>
  <c r="U63" i="60"/>
  <c r="U462" i="67"/>
  <c r="U63" i="63"/>
  <c r="H405" i="66"/>
  <c r="H44" i="60"/>
  <c r="H44" i="63"/>
  <c r="H462" i="66"/>
  <c r="T405" i="66"/>
  <c r="T44" i="60"/>
  <c r="T44" i="63"/>
  <c r="T462" i="66"/>
  <c r="Q3" i="12"/>
  <c r="S134" i="72"/>
  <c r="Q162" i="46"/>
  <c r="D405" i="66"/>
  <c r="D44" i="60"/>
  <c r="D44" i="63"/>
  <c r="D462" i="66"/>
  <c r="R39" i="56"/>
  <c r="V75" i="46"/>
  <c r="F12" i="13"/>
  <c r="F12" i="16" s="1"/>
  <c r="F12" i="10"/>
  <c r="F4" i="9"/>
  <c r="B98" i="6"/>
  <c r="B45" i="6"/>
  <c r="C405" i="67"/>
  <c r="C63" i="60"/>
  <c r="C462" i="67"/>
  <c r="C63" i="63"/>
  <c r="K405" i="67"/>
  <c r="K63" i="60"/>
  <c r="K462" i="67"/>
  <c r="K63" i="63"/>
  <c r="H505" i="68"/>
  <c r="H82" i="60"/>
  <c r="H82" i="63"/>
  <c r="H577" i="68"/>
  <c r="I98" i="6"/>
  <c r="I45" i="6"/>
  <c r="S505" i="68"/>
  <c r="S82" i="60"/>
  <c r="S577" i="68"/>
  <c r="S82" i="63"/>
  <c r="H134" i="72"/>
  <c r="T505" i="68"/>
  <c r="T82" i="60"/>
  <c r="T82" i="63"/>
  <c r="T577" i="68"/>
  <c r="E405" i="65"/>
  <c r="E25" i="60"/>
  <c r="E462" i="65"/>
  <c r="E25" i="63"/>
  <c r="D505" i="68"/>
  <c r="D82" i="60"/>
  <c r="D577" i="68"/>
  <c r="D82" i="63"/>
  <c r="O147" i="67"/>
  <c r="O73" i="46"/>
  <c r="B143" i="71"/>
  <c r="B153" i="46"/>
  <c r="O149" i="72"/>
  <c r="O177" i="46"/>
  <c r="C149" i="66"/>
  <c r="C56" i="46"/>
  <c r="V147" i="66"/>
  <c r="V54" i="46"/>
  <c r="E147" i="66"/>
  <c r="E54" i="46"/>
  <c r="F3" i="12"/>
  <c r="N12" i="13"/>
  <c r="N12" i="16" s="1"/>
  <c r="N12" i="10"/>
  <c r="N4" i="9"/>
  <c r="U183" i="68"/>
  <c r="U98" i="46"/>
  <c r="H153" i="70"/>
  <c r="H141" i="46"/>
  <c r="T147" i="66"/>
  <c r="T54" i="46"/>
  <c r="O183" i="68"/>
  <c r="O98" i="46"/>
  <c r="N153" i="66"/>
  <c r="N60" i="46"/>
  <c r="S149" i="65"/>
  <c r="S37" i="46"/>
  <c r="B153" i="70"/>
  <c r="B141" i="46"/>
  <c r="P166" i="64"/>
  <c r="P17" i="46"/>
  <c r="B149" i="70"/>
  <c r="B137" i="46"/>
  <c r="O145" i="72"/>
  <c r="O173" i="46"/>
  <c r="G164" i="64"/>
  <c r="G15" i="46"/>
  <c r="S164" i="64"/>
  <c r="S15" i="46"/>
  <c r="Q149" i="71"/>
  <c r="Q159" i="46"/>
  <c r="B153" i="67"/>
  <c r="B79" i="46"/>
  <c r="D171" i="64"/>
  <c r="D22" i="46"/>
  <c r="Q143" i="71"/>
  <c r="Q153" i="46"/>
  <c r="G147" i="66"/>
  <c r="G54" i="46"/>
  <c r="R147" i="66"/>
  <c r="R54" i="46"/>
  <c r="K149" i="72"/>
  <c r="K177" i="46"/>
  <c r="G188" i="68"/>
  <c r="G103" i="46"/>
  <c r="U149" i="70"/>
  <c r="U137" i="46"/>
  <c r="V147" i="65"/>
  <c r="V35" i="46"/>
  <c r="C149" i="72"/>
  <c r="C177" i="46"/>
  <c r="E147" i="65"/>
  <c r="E35" i="46"/>
  <c r="P149" i="66"/>
  <c r="P56" i="46"/>
  <c r="J153" i="70"/>
  <c r="J141" i="46"/>
  <c r="I143" i="72"/>
  <c r="I171" i="46"/>
  <c r="Q153" i="66"/>
  <c r="Q60" i="46"/>
  <c r="E143" i="71"/>
  <c r="E153" i="46"/>
  <c r="S166" i="64"/>
  <c r="J149" i="67"/>
  <c r="J75" i="46"/>
  <c r="C147" i="65"/>
  <c r="C35" i="46"/>
  <c r="J149" i="72"/>
  <c r="J177" i="46"/>
  <c r="F147" i="70"/>
  <c r="F135" i="46"/>
  <c r="N147" i="65"/>
  <c r="N35" i="46"/>
  <c r="U149" i="65"/>
  <c r="U37" i="46"/>
  <c r="M143" i="72"/>
  <c r="M171" i="46"/>
  <c r="N153" i="67"/>
  <c r="N79" i="46"/>
  <c r="L171" i="64"/>
  <c r="L22" i="46"/>
  <c r="G145" i="72"/>
  <c r="G173" i="46"/>
  <c r="V166" i="64"/>
  <c r="V17" i="46"/>
  <c r="E153" i="70"/>
  <c r="E141" i="46"/>
  <c r="F153" i="67"/>
  <c r="F79" i="46"/>
  <c r="I147" i="65"/>
  <c r="I35" i="46"/>
  <c r="H149" i="72"/>
  <c r="H177" i="46"/>
  <c r="G147" i="67"/>
  <c r="G73" i="46"/>
  <c r="Q152" i="71"/>
  <c r="Q144" i="47"/>
  <c r="B98" i="66"/>
  <c r="B43" i="44"/>
  <c r="U3" i="12"/>
  <c r="Q98" i="6"/>
  <c r="Q45" i="6"/>
  <c r="K170" i="71"/>
  <c r="K144" i="48"/>
  <c r="K144" i="51"/>
  <c r="K224" i="71"/>
  <c r="O12" i="13"/>
  <c r="O12" i="16" s="1"/>
  <c r="O12" i="10"/>
  <c r="O4" i="9"/>
  <c r="U153" i="46"/>
  <c r="K405" i="70"/>
  <c r="K125" i="60"/>
  <c r="K125" i="63"/>
  <c r="K462" i="70"/>
  <c r="K12" i="13"/>
  <c r="K12" i="16" s="1"/>
  <c r="K12" i="10"/>
  <c r="K4" i="9"/>
  <c r="R405" i="65"/>
  <c r="R25" i="60"/>
  <c r="R25" i="63"/>
  <c r="R462" i="65"/>
  <c r="L134" i="72"/>
  <c r="T162" i="46"/>
  <c r="N131" i="6"/>
  <c r="N155" i="6"/>
  <c r="E170" i="71"/>
  <c r="E144" i="48"/>
  <c r="E224" i="71"/>
  <c r="E144" i="51"/>
  <c r="R98" i="6"/>
  <c r="R45" i="6"/>
  <c r="Q170" i="71"/>
  <c r="Q144" i="48"/>
  <c r="Q224" i="71"/>
  <c r="Q144" i="51"/>
  <c r="N162" i="46"/>
  <c r="B162" i="46"/>
  <c r="E3" i="12"/>
  <c r="D405" i="70"/>
  <c r="D125" i="60"/>
  <c r="D125" i="63"/>
  <c r="D462" i="70"/>
  <c r="E405" i="70"/>
  <c r="E125" i="60"/>
  <c r="E125" i="63"/>
  <c r="E462" i="70"/>
  <c r="P170" i="71"/>
  <c r="P144" i="48"/>
  <c r="P144" i="51"/>
  <c r="P224" i="71"/>
  <c r="N405" i="70"/>
  <c r="N125" i="60"/>
  <c r="N462" i="70"/>
  <c r="N125" i="63"/>
  <c r="V405" i="70"/>
  <c r="V125" i="60"/>
  <c r="V125" i="63"/>
  <c r="V462" i="70"/>
  <c r="F449" i="64"/>
  <c r="F4" i="60"/>
  <c r="F512" i="64"/>
  <c r="F4" i="63"/>
  <c r="C405" i="66"/>
  <c r="C44" i="60"/>
  <c r="C44" i="63"/>
  <c r="C462" i="66"/>
  <c r="R343" i="65"/>
  <c r="G3" i="12"/>
  <c r="J98" i="6"/>
  <c r="J45" i="6"/>
  <c r="M170" i="71"/>
  <c r="M144" i="48"/>
  <c r="M224" i="71"/>
  <c r="M144" i="51"/>
  <c r="E505" i="68"/>
  <c r="E82" i="60"/>
  <c r="E577" i="68"/>
  <c r="E82" i="63"/>
  <c r="J170" i="71"/>
  <c r="J144" i="48"/>
  <c r="J224" i="71"/>
  <c r="J144" i="51"/>
  <c r="P405" i="70"/>
  <c r="P125" i="60"/>
  <c r="P462" i="70"/>
  <c r="P125" i="63"/>
  <c r="T98" i="6"/>
  <c r="T45" i="6"/>
  <c r="L12" i="13"/>
  <c r="L12" i="16" s="1"/>
  <c r="L12" i="10"/>
  <c r="L4" i="9"/>
  <c r="D98" i="6"/>
  <c r="D45" i="6"/>
  <c r="F405" i="67"/>
  <c r="F63" i="60"/>
  <c r="F462" i="67"/>
  <c r="F63" i="63"/>
  <c r="C153" i="70"/>
  <c r="C141" i="46"/>
  <c r="I62" i="44"/>
  <c r="K153" i="67"/>
  <c r="K79" i="46"/>
  <c r="V145" i="71"/>
  <c r="V155" i="46"/>
  <c r="O153" i="66"/>
  <c r="O60" i="46"/>
  <c r="U505" i="68"/>
  <c r="U82" i="60"/>
  <c r="U82" i="63"/>
  <c r="U577" i="68"/>
  <c r="Q405" i="67"/>
  <c r="Q63" i="60"/>
  <c r="Q63" i="63"/>
  <c r="Q462" i="67"/>
  <c r="U98" i="6"/>
  <c r="U45" i="6"/>
  <c r="F405" i="66"/>
  <c r="F44" i="60"/>
  <c r="F462" i="66"/>
  <c r="F44" i="63"/>
  <c r="P134" i="72"/>
  <c r="M188" i="68"/>
  <c r="M103" i="46"/>
  <c r="E153" i="65"/>
  <c r="E41" i="46"/>
  <c r="B147" i="65"/>
  <c r="B35" i="46"/>
  <c r="G145" i="71"/>
  <c r="G155" i="46"/>
  <c r="N147" i="66"/>
  <c r="N54" i="46"/>
  <c r="J171" i="64"/>
  <c r="J22" i="46"/>
  <c r="M149" i="72"/>
  <c r="M177" i="46"/>
  <c r="E147" i="70"/>
  <c r="E135" i="46"/>
  <c r="P147" i="66"/>
  <c r="P54" i="46"/>
  <c r="J147" i="70"/>
  <c r="J135" i="46"/>
  <c r="L153" i="65"/>
  <c r="L41" i="46"/>
  <c r="O145" i="71"/>
  <c r="O155" i="46"/>
  <c r="S145" i="72"/>
  <c r="S173" i="46"/>
  <c r="S152" i="71"/>
  <c r="S144" i="47"/>
  <c r="L153" i="67"/>
  <c r="L79" i="46"/>
  <c r="L147" i="65"/>
  <c r="L35" i="46"/>
  <c r="I149" i="70"/>
  <c r="I137" i="46"/>
  <c r="P143" i="72"/>
  <c r="P171" i="46"/>
  <c r="Q153" i="65"/>
  <c r="Q41" i="46"/>
  <c r="C149" i="70"/>
  <c r="C137" i="46"/>
  <c r="M143" i="71"/>
  <c r="M153" i="46"/>
  <c r="J183" i="68"/>
  <c r="J98" i="46"/>
  <c r="H143" i="71"/>
  <c r="H153" i="46"/>
  <c r="F181" i="68"/>
  <c r="F96" i="46"/>
  <c r="K181" i="68"/>
  <c r="K96" i="46"/>
  <c r="L149" i="66"/>
  <c r="L56" i="46"/>
  <c r="P153" i="66"/>
  <c r="P60" i="46"/>
  <c r="D147" i="70"/>
  <c r="D135" i="46"/>
  <c r="D143" i="71"/>
  <c r="D153" i="46"/>
  <c r="Q147" i="66"/>
  <c r="Q54" i="46"/>
  <c r="H153" i="67"/>
  <c r="H79" i="46"/>
  <c r="T147" i="65"/>
  <c r="T35" i="46"/>
  <c r="F153" i="65"/>
  <c r="F41" i="46"/>
  <c r="H152" i="71"/>
  <c r="H144" i="47"/>
  <c r="F147" i="65"/>
  <c r="F35" i="46"/>
  <c r="P171" i="64"/>
  <c r="P22" i="46"/>
  <c r="B181" i="68"/>
  <c r="B96" i="46"/>
  <c r="I145" i="71"/>
  <c r="I155" i="46"/>
  <c r="O149" i="70"/>
  <c r="O137" i="46"/>
  <c r="M153" i="67"/>
  <c r="M79" i="46"/>
  <c r="J149" i="65"/>
  <c r="J37" i="46"/>
  <c r="C147" i="67"/>
  <c r="C73" i="46"/>
  <c r="P149" i="70"/>
  <c r="P137" i="46"/>
  <c r="P145" i="71"/>
  <c r="P155" i="46"/>
  <c r="E153" i="67"/>
  <c r="E79" i="46"/>
  <c r="I166" i="64"/>
  <c r="I17" i="46"/>
  <c r="B3" i="12"/>
  <c r="M405" i="67"/>
  <c r="M63" i="60"/>
  <c r="M63" i="63"/>
  <c r="M462" i="67"/>
  <c r="T365" i="64"/>
  <c r="H3" i="12"/>
  <c r="P12" i="13"/>
  <c r="P12" i="16" s="1"/>
  <c r="P12" i="10"/>
  <c r="P4" i="9"/>
  <c r="J405" i="66"/>
  <c r="J44" i="60"/>
  <c r="J44" i="63"/>
  <c r="J462" i="66"/>
  <c r="M405" i="70"/>
  <c r="M125" i="60"/>
  <c r="M462" i="70"/>
  <c r="M125" i="63"/>
  <c r="L162" i="46"/>
  <c r="P98" i="6"/>
  <c r="P45" i="6"/>
  <c r="N98" i="6"/>
  <c r="N45" i="6"/>
  <c r="K3" i="12"/>
  <c r="C134" i="72"/>
  <c r="P405" i="67"/>
  <c r="P63" i="60"/>
  <c r="P462" i="67"/>
  <c r="P63" i="63"/>
  <c r="J505" i="68"/>
  <c r="J82" i="60"/>
  <c r="J577" i="68"/>
  <c r="J82" i="63"/>
  <c r="L405" i="67"/>
  <c r="L63" i="60"/>
  <c r="L462" i="67"/>
  <c r="L63" i="63"/>
  <c r="O505" i="68"/>
  <c r="O82" i="60"/>
  <c r="O82" i="63"/>
  <c r="O577" i="68"/>
  <c r="Q505" i="68"/>
  <c r="Q82" i="60"/>
  <c r="Q577" i="68"/>
  <c r="Q82" i="63"/>
  <c r="R24" i="56"/>
  <c r="O134" i="72"/>
  <c r="V153" i="46"/>
  <c r="C505" i="68"/>
  <c r="C82" i="60"/>
  <c r="C577" i="68"/>
  <c r="C82" i="63"/>
  <c r="R385" i="65"/>
  <c r="R24" i="59"/>
  <c r="R24" i="62"/>
  <c r="R442" i="65"/>
  <c r="O98" i="6"/>
  <c r="O45" i="6"/>
  <c r="H12" i="13"/>
  <c r="H12" i="16" s="1"/>
  <c r="H12" i="10"/>
  <c r="H4" i="9"/>
  <c r="V98" i="6"/>
  <c r="V45" i="6"/>
  <c r="M12" i="13"/>
  <c r="M12" i="16" s="1"/>
  <c r="M12" i="10"/>
  <c r="M4" i="9"/>
  <c r="E405" i="67"/>
  <c r="E63" i="60"/>
  <c r="E63" i="63"/>
  <c r="E462" i="67"/>
  <c r="D162" i="46"/>
  <c r="G505" i="68"/>
  <c r="G82" i="60"/>
  <c r="G82" i="63"/>
  <c r="G577" i="68"/>
  <c r="M134" i="72"/>
  <c r="P4" i="23"/>
  <c r="P4" i="26" s="1"/>
  <c r="P405" i="65"/>
  <c r="P25" i="60"/>
  <c r="P462" i="65"/>
  <c r="P25" i="63"/>
  <c r="V12" i="13"/>
  <c r="V12" i="16" s="1"/>
  <c r="V12" i="10"/>
  <c r="V4" i="9"/>
  <c r="C98" i="6"/>
  <c r="C45" i="6"/>
  <c r="L152" i="71"/>
  <c r="L144" i="47"/>
  <c r="J147" i="67"/>
  <c r="J73" i="46"/>
  <c r="K143" i="72"/>
  <c r="K171" i="46"/>
  <c r="I171" i="64"/>
  <c r="I22" i="46"/>
  <c r="B166" i="64"/>
  <c r="B17" i="46"/>
  <c r="F149" i="72"/>
  <c r="F177" i="46"/>
  <c r="B145" i="71"/>
  <c r="B155" i="46"/>
  <c r="M147" i="67"/>
  <c r="M73" i="46"/>
  <c r="M153" i="65"/>
  <c r="M41" i="46"/>
  <c r="R147" i="70"/>
  <c r="R135" i="46"/>
  <c r="V170" i="71"/>
  <c r="V144" i="48"/>
  <c r="V224" i="71"/>
  <c r="V144" i="51"/>
  <c r="S3" i="12"/>
  <c r="P505" i="68"/>
  <c r="P82" i="60"/>
  <c r="P82" i="63"/>
  <c r="P577" i="68"/>
  <c r="D405" i="67"/>
  <c r="D63" i="60"/>
  <c r="D63" i="63"/>
  <c r="D462" i="67"/>
  <c r="R3" i="17"/>
  <c r="M147" i="65"/>
  <c r="M35" i="46"/>
  <c r="P153" i="67"/>
  <c r="P79" i="46"/>
  <c r="K153" i="66"/>
  <c r="K60" i="46"/>
  <c r="T143" i="72"/>
  <c r="T171" i="46"/>
  <c r="L149" i="65"/>
  <c r="L37" i="46"/>
  <c r="R153" i="70"/>
  <c r="R141" i="46"/>
  <c r="V147" i="67"/>
  <c r="V73" i="46"/>
  <c r="C171" i="64"/>
  <c r="C22" i="46"/>
  <c r="J153" i="67"/>
  <c r="J79" i="46"/>
  <c r="B188" i="68"/>
  <c r="B103" i="46"/>
  <c r="O147" i="66"/>
  <c r="O54" i="46"/>
  <c r="B147" i="66"/>
  <c r="B54" i="46"/>
  <c r="L143" i="72"/>
  <c r="L171" i="46"/>
  <c r="G153" i="65"/>
  <c r="G41" i="46"/>
  <c r="H147" i="70"/>
  <c r="H135" i="46"/>
  <c r="O147" i="70"/>
  <c r="O135" i="46"/>
  <c r="J143" i="71"/>
  <c r="J153" i="46"/>
  <c r="I152" i="71"/>
  <c r="I144" i="47"/>
  <c r="N188" i="68"/>
  <c r="N103" i="46"/>
  <c r="C149" i="65"/>
  <c r="C37" i="46"/>
  <c r="G147" i="65"/>
  <c r="G35" i="46"/>
  <c r="R153" i="67"/>
  <c r="F152" i="71"/>
  <c r="F144" i="47"/>
  <c r="S145" i="71"/>
  <c r="S155" i="46"/>
  <c r="I149" i="65"/>
  <c r="I37" i="46"/>
  <c r="D152" i="71"/>
  <c r="D144" i="47"/>
  <c r="M147" i="66"/>
  <c r="M54" i="46"/>
  <c r="J152" i="71"/>
  <c r="J144" i="47"/>
  <c r="O153" i="65"/>
  <c r="O41" i="46"/>
  <c r="L149" i="67"/>
  <c r="L75" i="46"/>
  <c r="P149" i="67"/>
  <c r="P75" i="46"/>
  <c r="U143" i="72"/>
  <c r="U171" i="46"/>
  <c r="Q143" i="72"/>
  <c r="Q171" i="46"/>
  <c r="O188" i="68"/>
  <c r="O103" i="46"/>
  <c r="N147" i="70"/>
  <c r="N135" i="46"/>
  <c r="B149" i="65"/>
  <c r="B37" i="46"/>
  <c r="U144" i="45"/>
  <c r="P181" i="68"/>
  <c r="P96" i="46"/>
  <c r="U147" i="65"/>
  <c r="U35" i="46"/>
  <c r="L143" i="71"/>
  <c r="L153" i="46"/>
  <c r="I164" i="64"/>
  <c r="I15" i="46"/>
  <c r="M153" i="70"/>
  <c r="M141" i="46"/>
  <c r="L183" i="68"/>
  <c r="L98" i="46"/>
  <c r="L188" i="68"/>
  <c r="L103" i="46"/>
  <c r="E181" i="68"/>
  <c r="E96" i="46"/>
  <c r="I149" i="66"/>
  <c r="I56" i="46"/>
  <c r="O149" i="66"/>
  <c r="O56" i="46"/>
  <c r="P164" i="64"/>
  <c r="P15" i="46"/>
  <c r="C181" i="68"/>
  <c r="C96" i="46"/>
  <c r="R149" i="71"/>
  <c r="R159" i="46"/>
  <c r="E188" i="68"/>
  <c r="E103" i="46"/>
  <c r="I181" i="68"/>
  <c r="I96" i="46"/>
  <c r="Q147" i="67"/>
  <c r="Q73" i="46"/>
  <c r="H164" i="64"/>
  <c r="H15" i="46"/>
  <c r="D188" i="68"/>
  <c r="D103" i="46"/>
  <c r="F153" i="70"/>
  <c r="F141" i="46"/>
  <c r="D147" i="66"/>
  <c r="D54" i="46"/>
  <c r="B98" i="67"/>
  <c r="P98" i="67"/>
  <c r="O3" i="12"/>
  <c r="D170" i="71"/>
  <c r="D144" i="48"/>
  <c r="D144" i="51"/>
  <c r="D224" i="71"/>
  <c r="S405" i="70"/>
  <c r="S125" i="60"/>
  <c r="S125" i="63"/>
  <c r="S462" i="70"/>
  <c r="S449" i="64"/>
  <c r="S4" i="60"/>
  <c r="S512" i="64"/>
  <c r="S4" i="63"/>
  <c r="G134" i="72"/>
  <c r="U449" i="64"/>
  <c r="U4" i="60"/>
  <c r="U4" i="63"/>
  <c r="U512" i="64"/>
  <c r="G162" i="46"/>
  <c r="C405" i="65"/>
  <c r="C25" i="60"/>
  <c r="C462" i="65"/>
  <c r="C25" i="63"/>
  <c r="V3" i="12"/>
  <c r="T3" i="12"/>
  <c r="V25" i="56"/>
  <c r="E162" i="46"/>
  <c r="G405" i="67"/>
  <c r="G63" i="60"/>
  <c r="G462" i="67"/>
  <c r="G63" i="63"/>
  <c r="V405" i="67"/>
  <c r="V63" i="60"/>
  <c r="V63" i="63"/>
  <c r="V462" i="67"/>
  <c r="M505" i="68"/>
  <c r="M82" i="60"/>
  <c r="M577" i="68"/>
  <c r="M82" i="63"/>
  <c r="G12" i="13"/>
  <c r="G12" i="16" s="1"/>
  <c r="G12" i="10"/>
  <c r="G4" i="9"/>
  <c r="R309" i="65"/>
  <c r="R328" i="65" s="1"/>
  <c r="I170" i="71"/>
  <c r="I144" i="48"/>
  <c r="I144" i="51"/>
  <c r="I224" i="71"/>
  <c r="E98" i="6"/>
  <c r="E45" i="6"/>
  <c r="U405" i="70"/>
  <c r="U125" i="60"/>
  <c r="U125" i="63"/>
  <c r="U462" i="70"/>
  <c r="I162" i="46"/>
  <c r="I405" i="70"/>
  <c r="I125" i="60"/>
  <c r="I462" i="70"/>
  <c r="I125" i="63"/>
  <c r="P4" i="21"/>
  <c r="O170" i="71"/>
  <c r="O144" i="48"/>
  <c r="O224" i="71"/>
  <c r="O144" i="51"/>
  <c r="T449" i="64"/>
  <c r="T4" i="60"/>
  <c r="T4" i="63"/>
  <c r="T512" i="64"/>
  <c r="N153" i="70"/>
  <c r="N141" i="46"/>
  <c r="C147" i="66"/>
  <c r="C54" i="46"/>
  <c r="D149" i="72"/>
  <c r="D177" i="46"/>
  <c r="E149" i="71"/>
  <c r="E159" i="46"/>
  <c r="F147" i="67"/>
  <c r="F73" i="46"/>
  <c r="B149" i="71"/>
  <c r="B159" i="46"/>
  <c r="P153" i="65"/>
  <c r="P41" i="46"/>
  <c r="P183" i="68"/>
  <c r="P98" i="46"/>
  <c r="Q147" i="65"/>
  <c r="Q35" i="46"/>
  <c r="G152" i="71"/>
  <c r="G144" i="47"/>
  <c r="T147" i="67"/>
  <c r="T73" i="46"/>
  <c r="C3" i="12"/>
  <c r="G405" i="66"/>
  <c r="G404" i="66" s="1"/>
  <c r="G44" i="60"/>
  <c r="G43" i="60" s="1"/>
  <c r="G462" i="66"/>
  <c r="G461" i="66" s="1"/>
  <c r="G44" i="63"/>
  <c r="G43" i="63" s="1"/>
  <c r="U12" i="10"/>
  <c r="U12" i="13"/>
  <c r="U12" i="16" s="1"/>
  <c r="U4" i="9"/>
  <c r="H449" i="64"/>
  <c r="H4" i="60"/>
  <c r="H512" i="64"/>
  <c r="H4" i="63"/>
  <c r="G98" i="6"/>
  <c r="G45" i="6"/>
  <c r="I134" i="72"/>
  <c r="K162" i="46"/>
  <c r="U170" i="71"/>
  <c r="U144" i="48"/>
  <c r="U224" i="71"/>
  <c r="U144" i="51"/>
  <c r="I147" i="67"/>
  <c r="I73" i="46"/>
  <c r="E147" i="67"/>
  <c r="E73" i="46"/>
  <c r="H153" i="65"/>
  <c r="H41" i="46"/>
  <c r="V147" i="70"/>
  <c r="V135" i="46"/>
  <c r="O118" i="68"/>
  <c r="R164" i="64"/>
  <c r="R15" i="46"/>
  <c r="C188" i="68"/>
  <c r="C103" i="46"/>
  <c r="P147" i="67"/>
  <c r="P73" i="46"/>
  <c r="R147" i="65"/>
  <c r="R35" i="46"/>
  <c r="N181" i="68"/>
  <c r="N96" i="46"/>
  <c r="R347" i="65"/>
  <c r="R24" i="57"/>
  <c r="N149" i="71"/>
  <c r="N159" i="46"/>
  <c r="P147" i="65"/>
  <c r="P35" i="46"/>
  <c r="C143" i="72"/>
  <c r="C171" i="46"/>
  <c r="L147" i="70"/>
  <c r="L135" i="46"/>
  <c r="V149" i="70"/>
  <c r="V137" i="46"/>
  <c r="Q147" i="70"/>
  <c r="Q135" i="46"/>
  <c r="O149" i="65"/>
  <c r="O37" i="46"/>
  <c r="G149" i="71"/>
  <c r="G159" i="46"/>
  <c r="V181" i="68"/>
  <c r="V96" i="46"/>
  <c r="G143" i="44"/>
  <c r="B149" i="67"/>
  <c r="B75" i="46"/>
  <c r="U145" i="71"/>
  <c r="U155" i="46"/>
  <c r="G153" i="70"/>
  <c r="G141" i="46"/>
  <c r="U149" i="66"/>
  <c r="U56" i="46"/>
  <c r="Q153" i="67"/>
  <c r="Q79" i="46"/>
  <c r="B164" i="64"/>
  <c r="B15" i="46"/>
  <c r="E143" i="72"/>
  <c r="E171" i="46"/>
  <c r="B183" i="68"/>
  <c r="B98" i="46"/>
  <c r="Q171" i="64"/>
  <c r="Q22" i="46"/>
  <c r="H153" i="66"/>
  <c r="H60" i="46"/>
  <c r="N171" i="64"/>
  <c r="N22" i="46"/>
  <c r="U166" i="64"/>
  <c r="U17" i="46"/>
  <c r="O164" i="64"/>
  <c r="O15" i="46"/>
  <c r="J188" i="68"/>
  <c r="J103" i="46"/>
  <c r="G149" i="65"/>
  <c r="G37" i="46"/>
  <c r="O149" i="67"/>
  <c r="O75" i="46"/>
  <c r="B171" i="64"/>
  <c r="B22" i="46"/>
  <c r="F153" i="66"/>
  <c r="F60" i="46"/>
  <c r="K188" i="68"/>
  <c r="K103" i="46"/>
  <c r="B149" i="72"/>
  <c r="B177" i="46"/>
  <c r="I147" i="70"/>
  <c r="I135" i="46"/>
  <c r="C149" i="71"/>
  <c r="C159" i="46"/>
  <c r="C147" i="70"/>
  <c r="C135" i="46"/>
  <c r="V149" i="65"/>
  <c r="V37" i="46"/>
  <c r="F171" i="64"/>
  <c r="F22" i="46"/>
  <c r="R143" i="72"/>
  <c r="R171" i="46"/>
  <c r="O153" i="67"/>
  <c r="O79" i="46"/>
  <c r="B153" i="66"/>
  <c r="B60" i="46"/>
  <c r="F143" i="71"/>
  <c r="F153" i="46"/>
  <c r="U164" i="64"/>
  <c r="U15" i="46"/>
  <c r="S149" i="67"/>
  <c r="S75" i="46"/>
  <c r="H147" i="66"/>
  <c r="H54" i="46"/>
  <c r="G147" i="70"/>
  <c r="G135" i="46"/>
  <c r="L164" i="64"/>
  <c r="L15" i="46"/>
  <c r="R171" i="64"/>
  <c r="R22" i="46"/>
  <c r="C152" i="71"/>
  <c r="C144" i="47"/>
  <c r="J181" i="68"/>
  <c r="J96" i="46"/>
  <c r="L98" i="70"/>
  <c r="N405" i="67"/>
  <c r="N63" i="60"/>
  <c r="N462" i="67"/>
  <c r="N63" i="63"/>
  <c r="I405" i="67"/>
  <c r="I63" i="60"/>
  <c r="I63" i="63"/>
  <c r="I462" i="67"/>
  <c r="F505" i="68"/>
  <c r="F82" i="60"/>
  <c r="F577" i="68"/>
  <c r="F82" i="63"/>
  <c r="N3" i="12"/>
  <c r="L98" i="6"/>
  <c r="L45" i="6"/>
  <c r="B12" i="13"/>
  <c r="B12" i="16" s="1"/>
  <c r="B12" i="10"/>
  <c r="B4" i="9"/>
  <c r="S170" i="71"/>
  <c r="S144" i="48"/>
  <c r="S224" i="71"/>
  <c r="S144" i="51"/>
  <c r="S12" i="13"/>
  <c r="S12" i="16" s="1"/>
  <c r="S12" i="10"/>
  <c r="S4" i="9"/>
  <c r="T12" i="13"/>
  <c r="T12" i="16" s="1"/>
  <c r="T12" i="10"/>
  <c r="T4" i="9"/>
  <c r="J12" i="13"/>
  <c r="J12" i="16" s="1"/>
  <c r="J12" i="10"/>
  <c r="J4" i="9"/>
  <c r="I12" i="13"/>
  <c r="I12" i="16" s="1"/>
  <c r="I12" i="10"/>
  <c r="I4" i="9"/>
  <c r="I3" i="12"/>
  <c r="V405" i="65"/>
  <c r="V25" i="60"/>
  <c r="V25" i="63"/>
  <c r="V462" i="65"/>
  <c r="H98" i="6"/>
  <c r="H45" i="6"/>
  <c r="U134" i="72"/>
  <c r="C162" i="46"/>
  <c r="T31" i="13"/>
  <c r="T31" i="16" s="1"/>
  <c r="T31" i="10"/>
  <c r="T170" i="71"/>
  <c r="T144" i="48"/>
  <c r="T144" i="51"/>
  <c r="T224" i="71"/>
  <c r="M98" i="6"/>
  <c r="M45" i="6"/>
  <c r="T405" i="65"/>
  <c r="T25" i="60"/>
  <c r="T25" i="63"/>
  <c r="T462" i="65"/>
  <c r="S102" i="56"/>
  <c r="O405" i="66"/>
  <c r="O44" i="60"/>
  <c r="O462" i="66"/>
  <c r="O44" i="63"/>
  <c r="F134" i="72"/>
  <c r="E405" i="66"/>
  <c r="E44" i="60"/>
  <c r="E462" i="66"/>
  <c r="E44" i="63"/>
  <c r="L505" i="68"/>
  <c r="L82" i="60"/>
  <c r="L577" i="68"/>
  <c r="L82" i="63"/>
  <c r="N505" i="68"/>
  <c r="N82" i="60"/>
  <c r="N82" i="63"/>
  <c r="N577" i="68"/>
  <c r="V405" i="66"/>
  <c r="V44" i="60"/>
  <c r="V44" i="63"/>
  <c r="V462" i="66"/>
  <c r="Q12" i="13"/>
  <c r="Q12" i="16" s="1"/>
  <c r="Q12" i="10"/>
  <c r="Q4" i="9"/>
  <c r="D12" i="13"/>
  <c r="D12" i="16" s="1"/>
  <c r="D12" i="10"/>
  <c r="D4" i="9"/>
  <c r="P405" i="66"/>
  <c r="P44" i="60"/>
  <c r="P44" i="63"/>
  <c r="P462" i="66"/>
  <c r="S149" i="66"/>
  <c r="S56" i="46"/>
  <c r="L149" i="71"/>
  <c r="L159" i="46"/>
  <c r="K147" i="70"/>
  <c r="K135" i="46"/>
  <c r="K149" i="71"/>
  <c r="K159" i="46"/>
  <c r="K171" i="64"/>
  <c r="K22" i="46"/>
  <c r="T15" i="46"/>
  <c r="T164" i="64"/>
  <c r="I153" i="67"/>
  <c r="I79" i="46"/>
  <c r="U152" i="71"/>
  <c r="U144" i="47"/>
  <c r="V183" i="68"/>
  <c r="V98" i="46"/>
  <c r="P162" i="46"/>
  <c r="V449" i="64"/>
  <c r="V4" i="60"/>
  <c r="V4" i="63"/>
  <c r="V512" i="64"/>
  <c r="K134" i="72"/>
  <c r="F405" i="65"/>
  <c r="F25" i="60"/>
  <c r="F462" i="65"/>
  <c r="F25" i="63"/>
  <c r="S405" i="65"/>
  <c r="S25" i="60"/>
  <c r="S25" i="63"/>
  <c r="S462" i="65"/>
  <c r="Q164" i="64"/>
  <c r="Q15" i="46"/>
  <c r="B143" i="72"/>
  <c r="B171" i="46"/>
  <c r="E153" i="66"/>
  <c r="E60" i="46"/>
  <c r="D147" i="65"/>
  <c r="D35" i="46"/>
  <c r="D181" i="68"/>
  <c r="D96" i="46"/>
  <c r="L181" i="68"/>
  <c r="L96" i="46"/>
  <c r="C149" i="67"/>
  <c r="C75" i="46"/>
  <c r="G153" i="66"/>
  <c r="G60" i="46"/>
  <c r="N149" i="72"/>
  <c r="N177" i="46"/>
  <c r="I149" i="67"/>
  <c r="I75" i="46"/>
  <c r="I183" i="68"/>
  <c r="I98" i="46"/>
  <c r="M164" i="64"/>
  <c r="M15" i="46"/>
  <c r="I147" i="66"/>
  <c r="I54" i="46"/>
  <c r="L153" i="66"/>
  <c r="L60" i="46"/>
  <c r="R153" i="65"/>
  <c r="R41" i="46"/>
  <c r="T143" i="71"/>
  <c r="T153" i="46"/>
  <c r="I149" i="72"/>
  <c r="I177" i="46"/>
  <c r="R188" i="68"/>
  <c r="R103" i="46"/>
  <c r="L145" i="71"/>
  <c r="L155" i="46"/>
  <c r="D153" i="70"/>
  <c r="D141" i="46"/>
  <c r="K147" i="65"/>
  <c r="K35" i="46"/>
  <c r="F143" i="72"/>
  <c r="F171" i="46"/>
  <c r="M149" i="71"/>
  <c r="M159" i="46"/>
  <c r="L149" i="72"/>
  <c r="L177" i="46"/>
  <c r="H147" i="67"/>
  <c r="H73" i="46"/>
  <c r="J164" i="64"/>
  <c r="J15" i="46"/>
  <c r="Q181" i="68"/>
  <c r="Q96" i="46"/>
  <c r="I188" i="68"/>
  <c r="I103" i="46"/>
  <c r="P149" i="72"/>
  <c r="P177" i="46"/>
  <c r="V145" i="72"/>
  <c r="V173" i="46"/>
  <c r="J153" i="65"/>
  <c r="J41" i="46"/>
  <c r="I145" i="72"/>
  <c r="I173" i="46"/>
  <c r="G149" i="70"/>
  <c r="G137" i="46"/>
  <c r="S147" i="65"/>
  <c r="S35" i="46"/>
  <c r="F149" i="71"/>
  <c r="F159" i="46"/>
  <c r="F147" i="66"/>
  <c r="F54" i="46"/>
  <c r="H181" i="68"/>
  <c r="H96" i="46"/>
  <c r="M152" i="71"/>
  <c r="M144" i="47"/>
  <c r="J145" i="71"/>
  <c r="J155" i="46"/>
  <c r="P188" i="68"/>
  <c r="P103" i="46"/>
  <c r="T152" i="71"/>
  <c r="T144" i="47"/>
  <c r="J149" i="70"/>
  <c r="J137" i="46"/>
  <c r="I153" i="66"/>
  <c r="I60" i="46"/>
  <c r="S147" i="70"/>
  <c r="S135" i="46"/>
  <c r="M162" i="46"/>
  <c r="G24" i="56"/>
  <c r="B170" i="71"/>
  <c r="B144" i="48"/>
  <c r="B144" i="51"/>
  <c r="B224" i="71"/>
  <c r="J449" i="64"/>
  <c r="J4" i="60"/>
  <c r="J512" i="64"/>
  <c r="J4" i="63"/>
  <c r="J405" i="70"/>
  <c r="J125" i="60"/>
  <c r="J125" i="63"/>
  <c r="J462" i="70"/>
  <c r="M405" i="65"/>
  <c r="M25" i="60"/>
  <c r="M462" i="65"/>
  <c r="M25" i="63"/>
  <c r="S98" i="6"/>
  <c r="S45" i="6"/>
  <c r="F405" i="70"/>
  <c r="F125" i="60"/>
  <c r="F462" i="70"/>
  <c r="F125" i="63"/>
  <c r="D3" i="12"/>
  <c r="R134" i="72"/>
  <c r="J3" i="12"/>
  <c r="E134" i="72"/>
  <c r="T405" i="70"/>
  <c r="T125" i="60"/>
  <c r="T462" i="70"/>
  <c r="T125" i="63"/>
  <c r="V162" i="46"/>
  <c r="P3" i="12"/>
  <c r="Q134" i="72"/>
  <c r="N449" i="64"/>
  <c r="N4" i="60"/>
  <c r="N4" i="63"/>
  <c r="N512" i="64"/>
  <c r="U405" i="65"/>
  <c r="U25" i="60"/>
  <c r="U462" i="65"/>
  <c r="U25" i="63"/>
  <c r="O405" i="65"/>
  <c r="O25" i="60"/>
  <c r="O25" i="63"/>
  <c r="O462" i="65"/>
  <c r="I449" i="64"/>
  <c r="I4" i="60"/>
  <c r="I4" i="63"/>
  <c r="I512" i="64"/>
  <c r="J134" i="72"/>
  <c r="S17" i="46"/>
  <c r="K505" i="68"/>
  <c r="K82" i="60"/>
  <c r="K82" i="63"/>
  <c r="K577" i="68"/>
  <c r="O405" i="70"/>
  <c r="O125" i="60"/>
  <c r="O462" i="70"/>
  <c r="O125" i="63"/>
  <c r="R405" i="70"/>
  <c r="R125" i="60"/>
  <c r="R125" i="63"/>
  <c r="R462" i="70"/>
  <c r="H405" i="70"/>
  <c r="H125" i="60"/>
  <c r="H125" i="63"/>
  <c r="H462" i="70"/>
  <c r="R79" i="46"/>
  <c r="U144" i="44"/>
  <c r="V505" i="68"/>
  <c r="V82" i="60"/>
  <c r="V82" i="63"/>
  <c r="V577" i="68"/>
  <c r="Q405" i="65"/>
  <c r="Q404" i="65" s="1"/>
  <c r="Q25" i="60"/>
  <c r="Q24" i="60" s="1"/>
  <c r="Q462" i="65"/>
  <c r="Q461" i="65" s="1"/>
  <c r="Q25" i="63"/>
  <c r="Q24" i="63" s="1"/>
  <c r="N405" i="65"/>
  <c r="N25" i="60"/>
  <c r="N462" i="65"/>
  <c r="N25" i="63"/>
  <c r="L170" i="71"/>
  <c r="L144" i="48"/>
  <c r="L224" i="71"/>
  <c r="L144" i="51"/>
  <c r="P83" i="72"/>
  <c r="M87" i="71"/>
  <c r="R83" i="71"/>
  <c r="S89" i="69"/>
  <c r="L87" i="72"/>
  <c r="M88" i="72"/>
  <c r="P88" i="66"/>
  <c r="U84" i="66"/>
  <c r="K103" i="68"/>
  <c r="Q89" i="65"/>
  <c r="O108" i="68"/>
  <c r="U85" i="66"/>
  <c r="P107" i="68"/>
  <c r="L84" i="72"/>
  <c r="L88" i="65"/>
  <c r="P85" i="65"/>
  <c r="Q84" i="67"/>
  <c r="P88" i="70"/>
  <c r="U82" i="69"/>
  <c r="T100" i="68"/>
  <c r="S99" i="68"/>
  <c r="U82" i="70"/>
  <c r="O85" i="70"/>
  <c r="U89" i="70"/>
  <c r="P89" i="66"/>
  <c r="M104" i="68"/>
  <c r="R99" i="68"/>
  <c r="N84" i="65"/>
  <c r="L88" i="71"/>
  <c r="S89" i="67"/>
  <c r="R88" i="67"/>
  <c r="R84" i="71"/>
  <c r="B110" i="64" l="1"/>
  <c r="G24" i="44"/>
  <c r="P124" i="44"/>
  <c r="I97" i="71"/>
  <c r="O143" i="44"/>
  <c r="R343" i="69"/>
  <c r="G62" i="44"/>
  <c r="I98" i="66"/>
  <c r="L97" i="72"/>
  <c r="J24" i="44"/>
  <c r="U145" i="46"/>
  <c r="P43" i="44"/>
  <c r="O161" i="44"/>
  <c r="P98" i="70"/>
  <c r="G98" i="67"/>
  <c r="O97" i="72"/>
  <c r="C3" i="44"/>
  <c r="B62" i="44"/>
  <c r="G97" i="71"/>
  <c r="G98" i="65"/>
  <c r="J98" i="65"/>
  <c r="J118" i="68"/>
  <c r="J97" i="71"/>
  <c r="B3" i="44"/>
  <c r="L161" i="44"/>
  <c r="L143" i="44"/>
  <c r="O97" i="71"/>
  <c r="I98" i="67"/>
  <c r="J143" i="44"/>
  <c r="P62" i="44"/>
  <c r="C110" i="64"/>
  <c r="O81" i="44"/>
  <c r="I43" i="44"/>
  <c r="R328" i="69"/>
  <c r="R120" i="56"/>
  <c r="O98" i="67"/>
  <c r="L97" i="71"/>
  <c r="L124" i="44"/>
  <c r="I143" i="44"/>
  <c r="P98" i="66"/>
  <c r="R369" i="72"/>
  <c r="R161" i="59"/>
  <c r="R423" i="72"/>
  <c r="R161" i="62"/>
  <c r="R161" i="55"/>
  <c r="R297" i="72"/>
  <c r="R279" i="72"/>
  <c r="R161" i="54"/>
  <c r="S98" i="69"/>
  <c r="S105" i="44"/>
  <c r="R105" i="56"/>
  <c r="S121" i="46"/>
  <c r="S152" i="69"/>
  <c r="S153" i="69"/>
  <c r="S122" i="46"/>
  <c r="R139" i="56"/>
  <c r="R105" i="61"/>
  <c r="R366" i="69"/>
  <c r="R423" i="69"/>
  <c r="R105" i="58"/>
  <c r="R347" i="69"/>
  <c r="R105" i="57"/>
  <c r="R343" i="70"/>
  <c r="E25" i="10"/>
  <c r="K17" i="9"/>
  <c r="J81" i="44"/>
  <c r="F17" i="9"/>
  <c r="N25" i="13"/>
  <c r="N25" i="16" s="1"/>
  <c r="J151" i="65"/>
  <c r="J39" i="46"/>
  <c r="J148" i="67"/>
  <c r="J74" i="46"/>
  <c r="J151" i="66"/>
  <c r="J58" i="46"/>
  <c r="K151" i="70"/>
  <c r="K139" i="46"/>
  <c r="H166" i="64"/>
  <c r="H17" i="46"/>
  <c r="U144" i="71"/>
  <c r="U154" i="46"/>
  <c r="T145" i="71"/>
  <c r="T155" i="46"/>
  <c r="C144" i="71"/>
  <c r="C154" i="46"/>
  <c r="B148" i="65"/>
  <c r="B36" i="46"/>
  <c r="B168" i="64"/>
  <c r="B19" i="46"/>
  <c r="D151" i="65"/>
  <c r="D39" i="46"/>
  <c r="P151" i="66"/>
  <c r="P58" i="46"/>
  <c r="D145" i="71"/>
  <c r="D155" i="46"/>
  <c r="R166" i="64"/>
  <c r="H145" i="72"/>
  <c r="H173" i="46"/>
  <c r="S148" i="66"/>
  <c r="F151" i="67"/>
  <c r="F77" i="46"/>
  <c r="I151" i="67"/>
  <c r="I77" i="46"/>
  <c r="M147" i="72"/>
  <c r="M175" i="46"/>
  <c r="U148" i="66"/>
  <c r="U55" i="46"/>
  <c r="I110" i="64"/>
  <c r="I3" i="44"/>
  <c r="R149" i="65"/>
  <c r="N145" i="72"/>
  <c r="N173" i="46"/>
  <c r="F151" i="66"/>
  <c r="F58" i="46"/>
  <c r="I182" i="68"/>
  <c r="I97" i="46"/>
  <c r="C148" i="67"/>
  <c r="C74" i="46"/>
  <c r="I165" i="64"/>
  <c r="I16" i="46"/>
  <c r="R149" i="67"/>
  <c r="R75" i="46"/>
  <c r="L144" i="71"/>
  <c r="L154" i="46"/>
  <c r="G147" i="72"/>
  <c r="G175" i="46"/>
  <c r="V130" i="46"/>
  <c r="J165" i="64"/>
  <c r="J16" i="46"/>
  <c r="V144" i="72"/>
  <c r="V172" i="46"/>
  <c r="D149" i="65"/>
  <c r="D37" i="46"/>
  <c r="M151" i="66"/>
  <c r="M58" i="46"/>
  <c r="O144" i="71"/>
  <c r="O154" i="46"/>
  <c r="P97" i="71"/>
  <c r="P143" i="44"/>
  <c r="L148" i="65"/>
  <c r="L36" i="46"/>
  <c r="D149" i="66"/>
  <c r="D56" i="46"/>
  <c r="J3" i="15"/>
  <c r="S128" i="6"/>
  <c r="S152" i="6"/>
  <c r="I188" i="71"/>
  <c r="I144" i="49"/>
  <c r="I144" i="52"/>
  <c r="I242" i="71"/>
  <c r="J145" i="46"/>
  <c r="J144" i="45"/>
  <c r="J25" i="13"/>
  <c r="J25" i="16" s="1"/>
  <c r="J25" i="10"/>
  <c r="J17" i="9"/>
  <c r="N144" i="45"/>
  <c r="N145" i="46"/>
  <c r="E188" i="71"/>
  <c r="E144" i="49"/>
  <c r="E144" i="52"/>
  <c r="E242" i="71"/>
  <c r="M97" i="6"/>
  <c r="M44" i="6"/>
  <c r="M53" i="6" s="1"/>
  <c r="T4" i="13"/>
  <c r="T4" i="16" s="1"/>
  <c r="T4" i="10"/>
  <c r="G116" i="71"/>
  <c r="G135" i="71"/>
  <c r="R24" i="60"/>
  <c r="R24" i="63"/>
  <c r="R461" i="65"/>
  <c r="E97" i="6"/>
  <c r="E44" i="6"/>
  <c r="E53" i="6" s="1"/>
  <c r="R135" i="71"/>
  <c r="R116" i="71"/>
  <c r="S3" i="15"/>
  <c r="S55" i="46"/>
  <c r="T128" i="6"/>
  <c r="T152" i="6"/>
  <c r="Q206" i="71"/>
  <c r="Q144" i="50"/>
  <c r="Q260" i="71"/>
  <c r="Q144" i="53"/>
  <c r="I124" i="44"/>
  <c r="B128" i="6"/>
  <c r="B152" i="6"/>
  <c r="Q3" i="15"/>
  <c r="M3" i="15"/>
  <c r="H32" i="13"/>
  <c r="H32" i="16" s="1"/>
  <c r="H32" i="10"/>
  <c r="H27" i="9"/>
  <c r="D145" i="46"/>
  <c r="D144" i="45"/>
  <c r="L188" i="71"/>
  <c r="L144" i="49"/>
  <c r="L144" i="52"/>
  <c r="L242" i="71"/>
  <c r="K188" i="71"/>
  <c r="K144" i="49"/>
  <c r="K144" i="52"/>
  <c r="K242" i="71"/>
  <c r="P97" i="72"/>
  <c r="O3" i="44"/>
  <c r="S87" i="46"/>
  <c r="I97" i="72"/>
  <c r="I161" i="44"/>
  <c r="R149" i="70"/>
  <c r="R137" i="46"/>
  <c r="K145" i="72"/>
  <c r="K173" i="46"/>
  <c r="U148" i="65"/>
  <c r="U36" i="46"/>
  <c r="K149" i="70"/>
  <c r="K137" i="46"/>
  <c r="I168" i="64"/>
  <c r="I19" i="46"/>
  <c r="J168" i="64"/>
  <c r="J19" i="46"/>
  <c r="G144" i="71"/>
  <c r="G154" i="46"/>
  <c r="S138" i="71"/>
  <c r="L98" i="67"/>
  <c r="L62" i="44"/>
  <c r="P151" i="70"/>
  <c r="P139" i="46"/>
  <c r="G182" i="68"/>
  <c r="G97" i="46"/>
  <c r="C118" i="68"/>
  <c r="C81" i="44"/>
  <c r="V148" i="67"/>
  <c r="F183" i="68"/>
  <c r="F98" i="46"/>
  <c r="I148" i="66"/>
  <c r="I55" i="46"/>
  <c r="N151" i="65"/>
  <c r="N39" i="46"/>
  <c r="E147" i="71"/>
  <c r="E157" i="46"/>
  <c r="N147" i="71"/>
  <c r="N157" i="46"/>
  <c r="H168" i="64"/>
  <c r="H19" i="46"/>
  <c r="C151" i="65"/>
  <c r="C39" i="46"/>
  <c r="P148" i="65"/>
  <c r="P36" i="46"/>
  <c r="Q166" i="64"/>
  <c r="Q17" i="46"/>
  <c r="J98" i="70"/>
  <c r="J124" i="44"/>
  <c r="F149" i="66"/>
  <c r="F56" i="46"/>
  <c r="B147" i="71"/>
  <c r="B157" i="46"/>
  <c r="S148" i="65"/>
  <c r="S36" i="46"/>
  <c r="I151" i="66"/>
  <c r="I58" i="46"/>
  <c r="G148" i="70"/>
  <c r="G136" i="46"/>
  <c r="Q151" i="70"/>
  <c r="Q139" i="46"/>
  <c r="Q147" i="72"/>
  <c r="Q175" i="46"/>
  <c r="O151" i="70"/>
  <c r="O139" i="46"/>
  <c r="R151" i="67"/>
  <c r="R77" i="46"/>
  <c r="N149" i="65"/>
  <c r="N37" i="46"/>
  <c r="D149" i="70"/>
  <c r="D137" i="46"/>
  <c r="G165" i="64"/>
  <c r="G16" i="46"/>
  <c r="F145" i="71"/>
  <c r="F155" i="46"/>
  <c r="I148" i="70"/>
  <c r="I136" i="46"/>
  <c r="B148" i="66"/>
  <c r="B55" i="46"/>
  <c r="I43" i="47"/>
  <c r="D183" i="68"/>
  <c r="D98" i="46"/>
  <c r="U165" i="64"/>
  <c r="U16" i="46"/>
  <c r="G151" i="66"/>
  <c r="G58" i="46"/>
  <c r="H151" i="70"/>
  <c r="H139" i="46"/>
  <c r="D3" i="15"/>
  <c r="M206" i="71"/>
  <c r="M144" i="50"/>
  <c r="M260" i="71"/>
  <c r="M144" i="53"/>
  <c r="J135" i="71"/>
  <c r="J116" i="71"/>
  <c r="N135" i="71"/>
  <c r="N116" i="71"/>
  <c r="U206" i="71"/>
  <c r="U144" i="50"/>
  <c r="U260" i="71"/>
  <c r="U144" i="53"/>
  <c r="D4" i="13"/>
  <c r="D4" i="16" s="1"/>
  <c r="D4" i="10"/>
  <c r="Q4" i="13"/>
  <c r="Q4" i="16" s="1"/>
  <c r="Q4" i="10"/>
  <c r="M128" i="6"/>
  <c r="M152" i="6"/>
  <c r="G188" i="71"/>
  <c r="G144" i="49"/>
  <c r="G242" i="71"/>
  <c r="G144" i="52"/>
  <c r="H144" i="45"/>
  <c r="H145" i="46"/>
  <c r="E152" i="6"/>
  <c r="E128" i="6"/>
  <c r="T3" i="15"/>
  <c r="U144" i="46"/>
  <c r="I206" i="71"/>
  <c r="I144" i="50"/>
  <c r="I144" i="53"/>
  <c r="I260" i="71"/>
  <c r="R188" i="71"/>
  <c r="R144" i="49"/>
  <c r="R144" i="52"/>
  <c r="R242" i="71"/>
  <c r="C97" i="6"/>
  <c r="C44" i="6"/>
  <c r="C53" i="6" s="1"/>
  <c r="V4" i="10"/>
  <c r="V4" i="13"/>
  <c r="V4" i="16" s="1"/>
  <c r="V44" i="6"/>
  <c r="V53" i="6" s="1"/>
  <c r="V97" i="6"/>
  <c r="Q97" i="6"/>
  <c r="Q44" i="6"/>
  <c r="Q53" i="6" s="1"/>
  <c r="I98" i="70"/>
  <c r="S25" i="13"/>
  <c r="S25" i="16" s="1"/>
  <c r="S25" i="10"/>
  <c r="S17" i="9"/>
  <c r="D135" i="71"/>
  <c r="D116" i="71"/>
  <c r="G81" i="44"/>
  <c r="R206" i="71"/>
  <c r="R144" i="50"/>
  <c r="R260" i="71"/>
  <c r="R144" i="53"/>
  <c r="J3" i="44"/>
  <c r="E4" i="10"/>
  <c r="E4" i="13"/>
  <c r="E4" i="16" s="1"/>
  <c r="O110" i="64"/>
  <c r="V206" i="71"/>
  <c r="V144" i="50"/>
  <c r="V260" i="71"/>
  <c r="V144" i="53"/>
  <c r="J147" i="72"/>
  <c r="J175" i="46"/>
  <c r="H147" i="71"/>
  <c r="H157" i="46"/>
  <c r="I118" i="68"/>
  <c r="I81" i="44"/>
  <c r="M183" i="68"/>
  <c r="M98" i="46"/>
  <c r="H145" i="71"/>
  <c r="H155" i="46"/>
  <c r="L168" i="64"/>
  <c r="L19" i="46"/>
  <c r="V148" i="65"/>
  <c r="V36" i="46"/>
  <c r="M151" i="65"/>
  <c r="M39" i="46"/>
  <c r="K151" i="67"/>
  <c r="K77" i="46"/>
  <c r="R149" i="66"/>
  <c r="R56" i="46"/>
  <c r="C144" i="72"/>
  <c r="C172" i="46"/>
  <c r="C98" i="66"/>
  <c r="C43" i="44"/>
  <c r="B97" i="72"/>
  <c r="B161" i="44"/>
  <c r="O147" i="72"/>
  <c r="O175" i="46"/>
  <c r="G151" i="70"/>
  <c r="G139" i="46"/>
  <c r="G147" i="71"/>
  <c r="G157" i="46"/>
  <c r="D147" i="72"/>
  <c r="D175" i="46"/>
  <c r="E151" i="66"/>
  <c r="E58" i="46"/>
  <c r="G151" i="67"/>
  <c r="G77" i="46"/>
  <c r="V182" i="68"/>
  <c r="V97" i="46"/>
  <c r="M145" i="71"/>
  <c r="M155" i="46"/>
  <c r="E151" i="65"/>
  <c r="E39" i="46"/>
  <c r="U148" i="67"/>
  <c r="U74" i="46"/>
  <c r="T149" i="66"/>
  <c r="T56" i="46"/>
  <c r="N149" i="66"/>
  <c r="N56" i="46"/>
  <c r="O147" i="71"/>
  <c r="O157" i="46"/>
  <c r="H149" i="66"/>
  <c r="H56" i="46"/>
  <c r="B165" i="64"/>
  <c r="B16" i="46"/>
  <c r="N147" i="72"/>
  <c r="N175" i="46"/>
  <c r="P185" i="68"/>
  <c r="P100" i="46"/>
  <c r="I144" i="72"/>
  <c r="I172" i="46"/>
  <c r="T166" i="64"/>
  <c r="T17" i="46"/>
  <c r="C182" i="68"/>
  <c r="C97" i="46"/>
  <c r="L165" i="64"/>
  <c r="L16" i="46"/>
  <c r="G148" i="67"/>
  <c r="G74" i="46"/>
  <c r="J98" i="66"/>
  <c r="J43" i="44"/>
  <c r="F149" i="67"/>
  <c r="F75" i="46"/>
  <c r="Q183" i="68"/>
  <c r="Q98" i="46"/>
  <c r="K149" i="67"/>
  <c r="K75" i="46"/>
  <c r="D168" i="64"/>
  <c r="D19" i="46"/>
  <c r="J148" i="65"/>
  <c r="J36" i="46"/>
  <c r="S148" i="67"/>
  <c r="S74" i="46"/>
  <c r="E149" i="70"/>
  <c r="E137" i="46"/>
  <c r="E149" i="65"/>
  <c r="E37" i="46"/>
  <c r="O148" i="67"/>
  <c r="O74" i="46"/>
  <c r="E145" i="71"/>
  <c r="E155" i="46"/>
  <c r="T145" i="72"/>
  <c r="T173" i="46"/>
  <c r="D147" i="71"/>
  <c r="D157" i="46"/>
  <c r="J155" i="65"/>
  <c r="G138" i="71"/>
  <c r="G148" i="46"/>
  <c r="P3" i="15"/>
  <c r="J188" i="71"/>
  <c r="J144" i="49"/>
  <c r="J242" i="71"/>
  <c r="J144" i="52"/>
  <c r="N188" i="71"/>
  <c r="N144" i="49"/>
  <c r="N242" i="71"/>
  <c r="N144" i="52"/>
  <c r="V144" i="45"/>
  <c r="V145" i="46"/>
  <c r="L25" i="13"/>
  <c r="L25" i="16" s="1"/>
  <c r="L25" i="10"/>
  <c r="L17" i="9"/>
  <c r="F32" i="13"/>
  <c r="F32" i="16" s="1"/>
  <c r="F32" i="10"/>
  <c r="F27" i="9"/>
  <c r="H135" i="71"/>
  <c r="H116" i="71"/>
  <c r="Q145" i="46"/>
  <c r="Q144" i="45"/>
  <c r="I25" i="13"/>
  <c r="I25" i="16" s="1"/>
  <c r="I25" i="10"/>
  <c r="I17" i="9"/>
  <c r="U135" i="71"/>
  <c r="U116" i="71"/>
  <c r="C152" i="6"/>
  <c r="C128" i="6"/>
  <c r="V152" i="6"/>
  <c r="V128" i="6"/>
  <c r="H206" i="71"/>
  <c r="H144" i="50"/>
  <c r="H260" i="71"/>
  <c r="H144" i="53"/>
  <c r="L81" i="44"/>
  <c r="J32" i="13"/>
  <c r="J32" i="16" s="1"/>
  <c r="J32" i="10"/>
  <c r="J27" i="9"/>
  <c r="U44" i="6"/>
  <c r="U53" i="6" s="1"/>
  <c r="U97" i="6"/>
  <c r="L4" i="10"/>
  <c r="L4" i="13"/>
  <c r="L4" i="16" s="1"/>
  <c r="G3" i="15"/>
  <c r="Q128" i="6"/>
  <c r="Q152" i="6"/>
  <c r="I44" i="6"/>
  <c r="I97" i="6"/>
  <c r="M32" i="13"/>
  <c r="M32" i="16" s="1"/>
  <c r="M32" i="10"/>
  <c r="M27" i="9"/>
  <c r="D188" i="71"/>
  <c r="D144" i="49"/>
  <c r="D144" i="52"/>
  <c r="D242" i="71"/>
  <c r="G118" i="68"/>
  <c r="J110" i="64"/>
  <c r="I24" i="44"/>
  <c r="Q145" i="72"/>
  <c r="Q173" i="46"/>
  <c r="J185" i="68"/>
  <c r="J100" i="46"/>
  <c r="H183" i="68"/>
  <c r="H98" i="46"/>
  <c r="K151" i="66"/>
  <c r="K58" i="46"/>
  <c r="O98" i="66"/>
  <c r="O43" i="44"/>
  <c r="P144" i="72"/>
  <c r="P172" i="46"/>
  <c r="J151" i="67"/>
  <c r="J77" i="46"/>
  <c r="C168" i="64"/>
  <c r="C19" i="46"/>
  <c r="F166" i="64"/>
  <c r="F17" i="46"/>
  <c r="B151" i="66"/>
  <c r="B58" i="46"/>
  <c r="Q149" i="66"/>
  <c r="Q56" i="46"/>
  <c r="T31" i="23"/>
  <c r="T31" i="26" s="1"/>
  <c r="B182" i="68"/>
  <c r="B97" i="46"/>
  <c r="G98" i="70"/>
  <c r="G124" i="44"/>
  <c r="F145" i="72"/>
  <c r="F173" i="46"/>
  <c r="P165" i="64"/>
  <c r="P16" i="46"/>
  <c r="D166" i="64"/>
  <c r="D17" i="46"/>
  <c r="C185" i="68"/>
  <c r="C100" i="46"/>
  <c r="L147" i="71"/>
  <c r="L157" i="46"/>
  <c r="P148" i="70"/>
  <c r="P136" i="46"/>
  <c r="I185" i="68"/>
  <c r="I100" i="46"/>
  <c r="I147" i="72"/>
  <c r="I175" i="46"/>
  <c r="K149" i="65"/>
  <c r="K37" i="46"/>
  <c r="U30" i="46"/>
  <c r="C97" i="72"/>
  <c r="C161" i="44"/>
  <c r="P148" i="67"/>
  <c r="P74" i="46"/>
  <c r="O144" i="72"/>
  <c r="O172" i="46"/>
  <c r="R147" i="72"/>
  <c r="R175" i="46"/>
  <c r="N166" i="64"/>
  <c r="N17" i="46"/>
  <c r="G98" i="66"/>
  <c r="G43" i="44"/>
  <c r="J138" i="71"/>
  <c r="J148" i="46"/>
  <c r="I190" i="68"/>
  <c r="V165" i="64"/>
  <c r="V16" i="46"/>
  <c r="E183" i="68"/>
  <c r="E98" i="46"/>
  <c r="S182" i="68"/>
  <c r="S97" i="46"/>
  <c r="O98" i="65"/>
  <c r="O24" i="44"/>
  <c r="H151" i="66"/>
  <c r="H58" i="46"/>
  <c r="Q147" i="71"/>
  <c r="Q157" i="46"/>
  <c r="Q145" i="71"/>
  <c r="Q155" i="46"/>
  <c r="V144" i="71"/>
  <c r="V154" i="46"/>
  <c r="M149" i="67"/>
  <c r="M75" i="46"/>
  <c r="M166" i="64"/>
  <c r="M17" i="46"/>
  <c r="G185" i="68"/>
  <c r="G100" i="46"/>
  <c r="I148" i="65"/>
  <c r="I36" i="46"/>
  <c r="L151" i="66"/>
  <c r="L58" i="46"/>
  <c r="C98" i="67"/>
  <c r="C62" i="44"/>
  <c r="L151" i="70"/>
  <c r="L139" i="46"/>
  <c r="O168" i="64"/>
  <c r="O19" i="46"/>
  <c r="V116" i="71"/>
  <c r="V135" i="71"/>
  <c r="I4" i="13"/>
  <c r="I4" i="16" s="1"/>
  <c r="I4" i="10"/>
  <c r="S4" i="13"/>
  <c r="S4" i="16" s="1"/>
  <c r="S4" i="10"/>
  <c r="L97" i="6"/>
  <c r="L44" i="6"/>
  <c r="L53" i="6" s="1"/>
  <c r="T144" i="45"/>
  <c r="T145" i="46"/>
  <c r="O25" i="13"/>
  <c r="O25" i="16" s="1"/>
  <c r="O25" i="10"/>
  <c r="O17" i="9"/>
  <c r="P81" i="44"/>
  <c r="H188" i="71"/>
  <c r="H144" i="49"/>
  <c r="H242" i="71"/>
  <c r="H144" i="52"/>
  <c r="Q116" i="71"/>
  <c r="Q135" i="71"/>
  <c r="G97" i="6"/>
  <c r="G44" i="6"/>
  <c r="G53" i="6" s="1"/>
  <c r="U188" i="71"/>
  <c r="U144" i="49"/>
  <c r="U242" i="71"/>
  <c r="U144" i="52"/>
  <c r="D206" i="71"/>
  <c r="D144" i="50"/>
  <c r="D260" i="71"/>
  <c r="D144" i="53"/>
  <c r="I32" i="13"/>
  <c r="I32" i="16" s="1"/>
  <c r="I32" i="10"/>
  <c r="I27" i="9"/>
  <c r="H4" i="13"/>
  <c r="H4" i="16" s="1"/>
  <c r="H4" i="10"/>
  <c r="K3" i="15"/>
  <c r="P44" i="6"/>
  <c r="P53" i="6" s="1"/>
  <c r="P97" i="6"/>
  <c r="F144" i="45"/>
  <c r="F145" i="46"/>
  <c r="L118" i="68"/>
  <c r="U128" i="6"/>
  <c r="U152" i="6"/>
  <c r="R404" i="65"/>
  <c r="B145" i="46"/>
  <c r="B144" i="45"/>
  <c r="O145" i="46"/>
  <c r="O144" i="45"/>
  <c r="F3" i="15"/>
  <c r="I128" i="6"/>
  <c r="I152" i="6"/>
  <c r="G81" i="48"/>
  <c r="J257" i="64"/>
  <c r="C4" i="13"/>
  <c r="C4" i="16" s="1"/>
  <c r="C4" i="10"/>
  <c r="I98" i="65"/>
  <c r="Q168" i="64"/>
  <c r="Q19" i="46"/>
  <c r="B97" i="71"/>
  <c r="B143" i="44"/>
  <c r="K168" i="64"/>
  <c r="K19" i="46"/>
  <c r="V148" i="70"/>
  <c r="V136" i="46"/>
  <c r="J147" i="71"/>
  <c r="J157" i="46"/>
  <c r="P168" i="64"/>
  <c r="P19" i="46"/>
  <c r="V30" i="46"/>
  <c r="Q151" i="65"/>
  <c r="Q39" i="46"/>
  <c r="J98" i="67"/>
  <c r="J62" i="44"/>
  <c r="B148" i="70"/>
  <c r="B136" i="46"/>
  <c r="N151" i="66"/>
  <c r="N58" i="46"/>
  <c r="T149" i="67"/>
  <c r="T75" i="46"/>
  <c r="T149" i="70"/>
  <c r="T137" i="46"/>
  <c r="E149" i="67"/>
  <c r="E75" i="46"/>
  <c r="D151" i="67"/>
  <c r="D77" i="46"/>
  <c r="U144" i="72"/>
  <c r="U172" i="46"/>
  <c r="M151" i="67"/>
  <c r="M77" i="46"/>
  <c r="S165" i="64"/>
  <c r="S16" i="46"/>
  <c r="O185" i="68"/>
  <c r="O100" i="46"/>
  <c r="O151" i="65"/>
  <c r="O39" i="46"/>
  <c r="R185" i="68"/>
  <c r="R100" i="46"/>
  <c r="R151" i="65"/>
  <c r="R39" i="46"/>
  <c r="E149" i="66"/>
  <c r="E56" i="46"/>
  <c r="P144" i="71"/>
  <c r="P154" i="46"/>
  <c r="E168" i="64"/>
  <c r="E19" i="46"/>
  <c r="S148" i="70"/>
  <c r="S136" i="46"/>
  <c r="C151" i="70"/>
  <c r="C139" i="46"/>
  <c r="R151" i="66"/>
  <c r="R58" i="46"/>
  <c r="D185" i="68"/>
  <c r="D100" i="46"/>
  <c r="S144" i="72"/>
  <c r="S172" i="46"/>
  <c r="E185" i="68"/>
  <c r="E100" i="46"/>
  <c r="C147" i="71"/>
  <c r="C157" i="46"/>
  <c r="K147" i="72"/>
  <c r="K175" i="46"/>
  <c r="K145" i="71"/>
  <c r="K155" i="46"/>
  <c r="H151" i="65"/>
  <c r="H39" i="46"/>
  <c r="E151" i="70"/>
  <c r="E139" i="46"/>
  <c r="O148" i="66"/>
  <c r="O55" i="46"/>
  <c r="I144" i="71"/>
  <c r="I154" i="46"/>
  <c r="L144" i="72"/>
  <c r="L172" i="46"/>
  <c r="T206" i="71"/>
  <c r="T144" i="50"/>
  <c r="T144" i="53"/>
  <c r="T260" i="71"/>
  <c r="O62" i="44"/>
  <c r="P144" i="45"/>
  <c r="P145" i="46"/>
  <c r="V188" i="71"/>
  <c r="V144" i="49"/>
  <c r="V242" i="71"/>
  <c r="V144" i="52"/>
  <c r="H97" i="6"/>
  <c r="H44" i="6"/>
  <c r="L128" i="6"/>
  <c r="L152" i="6"/>
  <c r="T116" i="71"/>
  <c r="T135" i="71"/>
  <c r="P118" i="68"/>
  <c r="B25" i="13"/>
  <c r="B25" i="16" s="1"/>
  <c r="B25" i="10"/>
  <c r="B17" i="9"/>
  <c r="Q188" i="71"/>
  <c r="Q144" i="49"/>
  <c r="Q144" i="52"/>
  <c r="Q242" i="71"/>
  <c r="G152" i="6"/>
  <c r="G128" i="6"/>
  <c r="U4" i="13"/>
  <c r="U4" i="16" s="1"/>
  <c r="U4" i="10"/>
  <c r="V3" i="15"/>
  <c r="P62" i="48"/>
  <c r="P25" i="13"/>
  <c r="P25" i="16" s="1"/>
  <c r="P25" i="10"/>
  <c r="P17" i="9"/>
  <c r="C32" i="13"/>
  <c r="C32" i="16" s="1"/>
  <c r="C32" i="10"/>
  <c r="C27" i="9"/>
  <c r="M4" i="13"/>
  <c r="M4" i="16" s="1"/>
  <c r="M4" i="10"/>
  <c r="P128" i="6"/>
  <c r="P152" i="6"/>
  <c r="B3" i="15"/>
  <c r="F116" i="71"/>
  <c r="F135" i="71"/>
  <c r="J97" i="6"/>
  <c r="J44" i="6"/>
  <c r="K4" i="13"/>
  <c r="K4" i="16" s="1"/>
  <c r="K4" i="10"/>
  <c r="B116" i="71"/>
  <c r="B135" i="71"/>
  <c r="O135" i="71"/>
  <c r="O116" i="71"/>
  <c r="G25" i="13"/>
  <c r="G25" i="16" s="1"/>
  <c r="G25" i="10"/>
  <c r="G17" i="9"/>
  <c r="M144" i="45"/>
  <c r="M145" i="46"/>
  <c r="C25" i="13"/>
  <c r="C25" i="16" s="1"/>
  <c r="C25" i="10"/>
  <c r="C17" i="9"/>
  <c r="O206" i="71"/>
  <c r="O144" i="50"/>
  <c r="O260" i="71"/>
  <c r="O144" i="53"/>
  <c r="K206" i="71"/>
  <c r="K144" i="50"/>
  <c r="K260" i="71"/>
  <c r="K144" i="53"/>
  <c r="C124" i="44"/>
  <c r="J161" i="44"/>
  <c r="R3" i="15"/>
  <c r="S145" i="46"/>
  <c r="S144" i="45"/>
  <c r="P147" i="71"/>
  <c r="P157" i="46"/>
  <c r="F151" i="65"/>
  <c r="F39" i="46"/>
  <c r="I151" i="65"/>
  <c r="I39" i="46"/>
  <c r="N185" i="68"/>
  <c r="N100" i="46"/>
  <c r="I148" i="67"/>
  <c r="I74" i="46"/>
  <c r="T149" i="65"/>
  <c r="T37" i="46"/>
  <c r="O151" i="66"/>
  <c r="O58" i="46"/>
  <c r="D145" i="72"/>
  <c r="D173" i="46"/>
  <c r="J144" i="72"/>
  <c r="J172" i="46"/>
  <c r="F147" i="72"/>
  <c r="F175" i="46"/>
  <c r="F149" i="70"/>
  <c r="F137" i="46"/>
  <c r="O182" i="68"/>
  <c r="O97" i="46"/>
  <c r="M149" i="65"/>
  <c r="M37" i="46"/>
  <c r="C165" i="64"/>
  <c r="C16" i="46"/>
  <c r="C148" i="70"/>
  <c r="C136" i="46"/>
  <c r="N145" i="71"/>
  <c r="N155" i="46"/>
  <c r="L98" i="66"/>
  <c r="L43" i="44"/>
  <c r="L151" i="65"/>
  <c r="L39" i="46"/>
  <c r="M149" i="70"/>
  <c r="M137" i="46"/>
  <c r="R145" i="72"/>
  <c r="R173" i="46"/>
  <c r="F151" i="70"/>
  <c r="F139" i="46"/>
  <c r="Q151" i="66"/>
  <c r="Q58" i="46"/>
  <c r="R183" i="68"/>
  <c r="R98" i="46"/>
  <c r="D151" i="70"/>
  <c r="D139" i="46"/>
  <c r="V9" i="46"/>
  <c r="P190" i="68"/>
  <c r="P81" i="47"/>
  <c r="H147" i="72"/>
  <c r="H175" i="46"/>
  <c r="O151" i="67"/>
  <c r="O77" i="46"/>
  <c r="B147" i="72"/>
  <c r="B175" i="46"/>
  <c r="O165" i="64"/>
  <c r="O16" i="46"/>
  <c r="L148" i="70"/>
  <c r="L136" i="46"/>
  <c r="L151" i="71"/>
  <c r="G168" i="64"/>
  <c r="G19" i="46"/>
  <c r="E166" i="64"/>
  <c r="E17" i="46"/>
  <c r="N149" i="67"/>
  <c r="N75" i="46"/>
  <c r="M147" i="71"/>
  <c r="M157" i="46"/>
  <c r="J151" i="72"/>
  <c r="J161" i="47"/>
  <c r="J143" i="51"/>
  <c r="R17" i="46"/>
  <c r="P135" i="71"/>
  <c r="P116" i="71"/>
  <c r="H152" i="6"/>
  <c r="H128" i="6"/>
  <c r="T188" i="71"/>
  <c r="T144" i="49"/>
  <c r="T144" i="52"/>
  <c r="T242" i="71"/>
  <c r="P81" i="51"/>
  <c r="Q32" i="13"/>
  <c r="Q32" i="16" s="1"/>
  <c r="Q32" i="10"/>
  <c r="Q27" i="9"/>
  <c r="C3" i="15"/>
  <c r="O97" i="6"/>
  <c r="O44" i="6"/>
  <c r="O53" i="6" s="1"/>
  <c r="H3" i="15"/>
  <c r="F188" i="71"/>
  <c r="F144" i="49"/>
  <c r="F242" i="71"/>
  <c r="F144" i="52"/>
  <c r="P32" i="13"/>
  <c r="P32" i="16" s="1"/>
  <c r="P32" i="10"/>
  <c r="P27" i="9"/>
  <c r="C145" i="46"/>
  <c r="C144" i="45"/>
  <c r="L169" i="72"/>
  <c r="J128" i="6"/>
  <c r="J152" i="6"/>
  <c r="E3" i="15"/>
  <c r="R44" i="6"/>
  <c r="R97" i="6"/>
  <c r="O4" i="13"/>
  <c r="O4" i="16" s="1"/>
  <c r="O4" i="10"/>
  <c r="B188" i="71"/>
  <c r="B144" i="49"/>
  <c r="B242" i="71"/>
  <c r="B144" i="52"/>
  <c r="O188" i="71"/>
  <c r="O144" i="49"/>
  <c r="O242" i="71"/>
  <c r="O144" i="52"/>
  <c r="B81" i="44"/>
  <c r="M135" i="71"/>
  <c r="M116" i="71"/>
  <c r="E206" i="71"/>
  <c r="E144" i="50"/>
  <c r="E260" i="71"/>
  <c r="E144" i="53"/>
  <c r="C98" i="70"/>
  <c r="J97" i="72"/>
  <c r="K97" i="6"/>
  <c r="K44" i="6"/>
  <c r="K53" i="6" s="1"/>
  <c r="R27" i="25"/>
  <c r="R27" i="28" s="1"/>
  <c r="R3" i="22"/>
  <c r="I43" i="51"/>
  <c r="G32" i="13"/>
  <c r="G32" i="16" s="1"/>
  <c r="G32" i="10"/>
  <c r="G27" i="9"/>
  <c r="S135" i="71"/>
  <c r="S116" i="71"/>
  <c r="N206" i="71"/>
  <c r="N144" i="50"/>
  <c r="N144" i="53"/>
  <c r="N260" i="71"/>
  <c r="O32" i="13"/>
  <c r="O32" i="16" s="1"/>
  <c r="O32" i="10"/>
  <c r="O27" i="9"/>
  <c r="R168" i="64"/>
  <c r="R19" i="46"/>
  <c r="M168" i="64"/>
  <c r="M19" i="46"/>
  <c r="K151" i="65"/>
  <c r="K39" i="46"/>
  <c r="R147" i="71"/>
  <c r="R157" i="46"/>
  <c r="B144" i="71"/>
  <c r="B154" i="46"/>
  <c r="L148" i="67"/>
  <c r="L74" i="46"/>
  <c r="Q149" i="67"/>
  <c r="Q75" i="46"/>
  <c r="T183" i="68"/>
  <c r="T98" i="46"/>
  <c r="E151" i="67"/>
  <c r="E77" i="46"/>
  <c r="L98" i="65"/>
  <c r="L24" i="44"/>
  <c r="P148" i="66"/>
  <c r="P55" i="46"/>
  <c r="Q151" i="67"/>
  <c r="Q77" i="46"/>
  <c r="F149" i="65"/>
  <c r="F37" i="46"/>
  <c r="M151" i="70"/>
  <c r="M139" i="46"/>
  <c r="V148" i="66"/>
  <c r="V55" i="46"/>
  <c r="N168" i="64"/>
  <c r="N19" i="46"/>
  <c r="D151" i="66"/>
  <c r="D58" i="46"/>
  <c r="Q185" i="68"/>
  <c r="Q100" i="46"/>
  <c r="B151" i="67"/>
  <c r="B77" i="46"/>
  <c r="N151" i="70"/>
  <c r="N139" i="46"/>
  <c r="C151" i="67"/>
  <c r="C77" i="46"/>
  <c r="O148" i="70"/>
  <c r="O136" i="46"/>
  <c r="L185" i="68"/>
  <c r="L100" i="46"/>
  <c r="J151" i="70"/>
  <c r="J139" i="46"/>
  <c r="L148" i="66"/>
  <c r="L55" i="46"/>
  <c r="N183" i="68"/>
  <c r="N98" i="46"/>
  <c r="C97" i="71"/>
  <c r="C143" i="44"/>
  <c r="U182" i="68"/>
  <c r="U97" i="46"/>
  <c r="I138" i="71"/>
  <c r="I148" i="46"/>
  <c r="P147" i="72"/>
  <c r="P175" i="46"/>
  <c r="H151" i="67"/>
  <c r="H77" i="46"/>
  <c r="K185" i="68"/>
  <c r="K100" i="46"/>
  <c r="L151" i="67"/>
  <c r="L77" i="46"/>
  <c r="C147" i="72"/>
  <c r="C175" i="46"/>
  <c r="B151" i="70"/>
  <c r="B139" i="46"/>
  <c r="P98" i="65"/>
  <c r="P24" i="44"/>
  <c r="D149" i="67"/>
  <c r="D75" i="46"/>
  <c r="I151" i="70"/>
  <c r="I139" i="46"/>
  <c r="G97" i="72"/>
  <c r="G161" i="44"/>
  <c r="F185" i="68"/>
  <c r="F100" i="46"/>
  <c r="M145" i="72"/>
  <c r="M173" i="46"/>
  <c r="H185" i="68"/>
  <c r="H100" i="46"/>
  <c r="Q149" i="70"/>
  <c r="Q137" i="46"/>
  <c r="C3" i="47"/>
  <c r="I145" i="46"/>
  <c r="I144" i="45"/>
  <c r="O62" i="48"/>
  <c r="O231" i="67"/>
  <c r="E144" i="45"/>
  <c r="E145" i="46"/>
  <c r="P188" i="71"/>
  <c r="P144" i="49"/>
  <c r="P242" i="71"/>
  <c r="P144" i="52"/>
  <c r="I3" i="15"/>
  <c r="J4" i="13"/>
  <c r="J4" i="16" s="1"/>
  <c r="J4" i="10"/>
  <c r="B4" i="13"/>
  <c r="B4" i="16" s="1"/>
  <c r="B4" i="10"/>
  <c r="N3" i="15"/>
  <c r="C206" i="71"/>
  <c r="C144" i="50"/>
  <c r="C144" i="53"/>
  <c r="C260" i="71"/>
  <c r="U25" i="10"/>
  <c r="U25" i="13"/>
  <c r="U25" i="16" s="1"/>
  <c r="U17" i="9"/>
  <c r="B32" i="13"/>
  <c r="B32" i="16" s="1"/>
  <c r="B32" i="10"/>
  <c r="B27" i="9"/>
  <c r="R37" i="46"/>
  <c r="G4" i="13"/>
  <c r="G4" i="16" s="1"/>
  <c r="G4" i="10"/>
  <c r="O3" i="15"/>
  <c r="J206" i="71"/>
  <c r="J144" i="50"/>
  <c r="J260" i="71"/>
  <c r="J144" i="53"/>
  <c r="L206" i="71"/>
  <c r="L144" i="50"/>
  <c r="L144" i="53"/>
  <c r="L260" i="71"/>
  <c r="O128" i="6"/>
  <c r="O152" i="6"/>
  <c r="N97" i="6"/>
  <c r="N44" i="6"/>
  <c r="P4" i="13"/>
  <c r="P4" i="16" s="1"/>
  <c r="P4" i="10"/>
  <c r="C135" i="71"/>
  <c r="C116" i="71"/>
  <c r="D97" i="6"/>
  <c r="D44" i="6"/>
  <c r="D53" i="6" s="1"/>
  <c r="R128" i="6"/>
  <c r="R152" i="6"/>
  <c r="L32" i="13"/>
  <c r="L32" i="16" s="1"/>
  <c r="L32" i="10"/>
  <c r="L27" i="9"/>
  <c r="C24" i="44"/>
  <c r="N4" i="10"/>
  <c r="N4" i="13"/>
  <c r="N4" i="16" s="1"/>
  <c r="B118" i="68"/>
  <c r="F4" i="13"/>
  <c r="F4" i="16" s="1"/>
  <c r="F4" i="10"/>
  <c r="L3" i="15"/>
  <c r="O124" i="44"/>
  <c r="M188" i="71"/>
  <c r="M144" i="49"/>
  <c r="M144" i="52"/>
  <c r="M242" i="71"/>
  <c r="L145" i="46"/>
  <c r="L144" i="45"/>
  <c r="E32" i="13"/>
  <c r="E32" i="16" s="1"/>
  <c r="E32" i="10"/>
  <c r="E27" i="9"/>
  <c r="K145" i="46"/>
  <c r="K144" i="45"/>
  <c r="P3" i="44"/>
  <c r="T30" i="10"/>
  <c r="T30" i="13"/>
  <c r="T30" i="16" s="1"/>
  <c r="C124" i="51"/>
  <c r="B206" i="71"/>
  <c r="B144" i="50"/>
  <c r="B260" i="71"/>
  <c r="B144" i="53"/>
  <c r="R4" i="13"/>
  <c r="R4" i="16" s="1"/>
  <c r="R4" i="10"/>
  <c r="K152" i="6"/>
  <c r="K128" i="6"/>
  <c r="V74" i="46"/>
  <c r="S188" i="71"/>
  <c r="S144" i="49"/>
  <c r="S242" i="71"/>
  <c r="S144" i="52"/>
  <c r="P206" i="71"/>
  <c r="P144" i="50"/>
  <c r="P144" i="53"/>
  <c r="P260" i="71"/>
  <c r="V25" i="13"/>
  <c r="V25" i="16" s="1"/>
  <c r="V25" i="10"/>
  <c r="V17" i="9"/>
  <c r="B124" i="44"/>
  <c r="F97" i="6"/>
  <c r="F44" i="6"/>
  <c r="F53" i="6" s="1"/>
  <c r="F168" i="64"/>
  <c r="F19" i="46"/>
  <c r="H149" i="67"/>
  <c r="H75" i="46"/>
  <c r="N149" i="70"/>
  <c r="N137" i="46"/>
  <c r="P182" i="68"/>
  <c r="P97" i="46"/>
  <c r="G148" i="65"/>
  <c r="G36" i="46"/>
  <c r="K183" i="68"/>
  <c r="K98" i="46"/>
  <c r="O148" i="65"/>
  <c r="O36" i="46"/>
  <c r="Q149" i="65"/>
  <c r="Q37" i="46"/>
  <c r="B151" i="65"/>
  <c r="B39" i="46"/>
  <c r="F147" i="71"/>
  <c r="F157" i="46"/>
  <c r="B148" i="67"/>
  <c r="B74" i="46"/>
  <c r="J148" i="70"/>
  <c r="J136" i="46"/>
  <c r="H149" i="70"/>
  <c r="H137" i="46"/>
  <c r="P151" i="65"/>
  <c r="P39" i="46"/>
  <c r="J148" i="66"/>
  <c r="J55" i="46"/>
  <c r="G148" i="66"/>
  <c r="G55" i="46"/>
  <c r="M185" i="68"/>
  <c r="M100" i="46"/>
  <c r="K166" i="64"/>
  <c r="K17" i="46"/>
  <c r="L182" i="68"/>
  <c r="L97" i="46"/>
  <c r="K149" i="66"/>
  <c r="K56" i="46"/>
  <c r="K147" i="71"/>
  <c r="K157" i="46"/>
  <c r="L110" i="64"/>
  <c r="L3" i="44"/>
  <c r="M149" i="66"/>
  <c r="M56" i="46"/>
  <c r="G144" i="72"/>
  <c r="G172" i="46"/>
  <c r="G110" i="64"/>
  <c r="G3" i="44"/>
  <c r="S144" i="71"/>
  <c r="S154" i="46"/>
  <c r="C148" i="65"/>
  <c r="C36" i="46"/>
  <c r="R151" i="70"/>
  <c r="R139" i="46"/>
  <c r="E145" i="72"/>
  <c r="E173" i="46"/>
  <c r="H149" i="65"/>
  <c r="H37" i="46"/>
  <c r="E147" i="72"/>
  <c r="E175" i="46"/>
  <c r="B98" i="65"/>
  <c r="B24" i="44"/>
  <c r="C148" i="66"/>
  <c r="C55" i="46"/>
  <c r="U148" i="70"/>
  <c r="U136" i="46"/>
  <c r="B185" i="68"/>
  <c r="B100" i="46"/>
  <c r="G62" i="47"/>
  <c r="R145" i="71"/>
  <c r="R155" i="46"/>
  <c r="B144" i="72"/>
  <c r="B172" i="46"/>
  <c r="C151" i="66"/>
  <c r="C58" i="46"/>
  <c r="J182" i="68"/>
  <c r="J97" i="46"/>
  <c r="G151" i="65"/>
  <c r="G39" i="46"/>
  <c r="P151" i="67"/>
  <c r="P77" i="46"/>
  <c r="B151" i="71"/>
  <c r="N151" i="67"/>
  <c r="N77" i="46"/>
  <c r="J144" i="71"/>
  <c r="J154" i="46"/>
  <c r="L147" i="72"/>
  <c r="L175" i="46"/>
  <c r="I147" i="71"/>
  <c r="I157" i="46"/>
  <c r="S49" i="46"/>
  <c r="S44" i="6"/>
  <c r="S53" i="6" s="1"/>
  <c r="S97" i="6"/>
  <c r="I116" i="71"/>
  <c r="I135" i="71"/>
  <c r="P174" i="70"/>
  <c r="E116" i="71"/>
  <c r="E135" i="71"/>
  <c r="K32" i="13"/>
  <c r="K32" i="16" s="1"/>
  <c r="K32" i="10"/>
  <c r="K27" i="9"/>
  <c r="R32" i="10"/>
  <c r="R32" i="13"/>
  <c r="R32" i="16" s="1"/>
  <c r="R27" i="9"/>
  <c r="G145" i="46"/>
  <c r="G144" i="45"/>
  <c r="N32" i="13"/>
  <c r="N32" i="16" s="1"/>
  <c r="N32" i="10"/>
  <c r="N27" i="9"/>
  <c r="G206" i="71"/>
  <c r="G144" i="50"/>
  <c r="G260" i="71"/>
  <c r="G144" i="53"/>
  <c r="J174" i="65"/>
  <c r="J231" i="65"/>
  <c r="G174" i="67"/>
  <c r="F206" i="71"/>
  <c r="F144" i="50"/>
  <c r="F144" i="53"/>
  <c r="F260" i="71"/>
  <c r="R145" i="46"/>
  <c r="R144" i="45"/>
  <c r="N128" i="6"/>
  <c r="N152" i="6"/>
  <c r="C188" i="71"/>
  <c r="C144" i="49"/>
  <c r="C144" i="52"/>
  <c r="C242" i="71"/>
  <c r="S206" i="71"/>
  <c r="S144" i="50"/>
  <c r="S144" i="53"/>
  <c r="S260" i="71"/>
  <c r="U130" i="46"/>
  <c r="D152" i="6"/>
  <c r="D128" i="6"/>
  <c r="T44" i="6"/>
  <c r="T53" i="6" s="1"/>
  <c r="T97" i="6"/>
  <c r="U3" i="15"/>
  <c r="D32" i="13"/>
  <c r="D32" i="16" s="1"/>
  <c r="D32" i="10"/>
  <c r="D27" i="9"/>
  <c r="C98" i="65"/>
  <c r="B97" i="6"/>
  <c r="B44" i="6"/>
  <c r="B53" i="6" s="1"/>
  <c r="O98" i="70"/>
  <c r="L135" i="71"/>
  <c r="L116" i="71"/>
  <c r="K116" i="71"/>
  <c r="K135" i="71"/>
  <c r="P110" i="64"/>
  <c r="P161" i="44"/>
  <c r="G462" i="65"/>
  <c r="G461" i="65" s="1"/>
  <c r="B98" i="70"/>
  <c r="F152" i="6"/>
  <c r="F128" i="6"/>
  <c r="V82" i="70"/>
  <c r="O84" i="65"/>
  <c r="Q85" i="65"/>
  <c r="M88" i="71"/>
  <c r="Q88" i="70"/>
  <c r="P85" i="70"/>
  <c r="T89" i="67"/>
  <c r="N104" i="68"/>
  <c r="R84" i="67"/>
  <c r="Q89" i="66"/>
  <c r="S84" i="71"/>
  <c r="V85" i="66"/>
  <c r="P108" i="68"/>
  <c r="L103" i="68"/>
  <c r="S88" i="67"/>
  <c r="U100" i="68"/>
  <c r="M88" i="65"/>
  <c r="R89" i="65"/>
  <c r="Q88" i="66"/>
  <c r="N88" i="72"/>
  <c r="N84" i="72"/>
  <c r="S83" i="71"/>
  <c r="V89" i="70"/>
  <c r="Q107" i="68"/>
  <c r="M84" i="72"/>
  <c r="M87" i="72"/>
  <c r="N87" i="71"/>
  <c r="T89" i="69"/>
  <c r="O257" i="64" l="1"/>
  <c r="P81" i="48"/>
  <c r="O169" i="71"/>
  <c r="P231" i="67"/>
  <c r="B161" i="47"/>
  <c r="L161" i="48"/>
  <c r="P148" i="46"/>
  <c r="L81" i="47"/>
  <c r="P155" i="66"/>
  <c r="C174" i="70"/>
  <c r="L169" i="71"/>
  <c r="P43" i="48"/>
  <c r="J151" i="71"/>
  <c r="L81" i="51"/>
  <c r="I231" i="66"/>
  <c r="O3" i="9"/>
  <c r="O3" i="10" s="1"/>
  <c r="L143" i="48"/>
  <c r="P286" i="68"/>
  <c r="I161" i="47"/>
  <c r="L161" i="51"/>
  <c r="L124" i="47"/>
  <c r="P161" i="47"/>
  <c r="C151" i="71"/>
  <c r="G155" i="66"/>
  <c r="G81" i="51"/>
  <c r="O143" i="47"/>
  <c r="U148" i="46"/>
  <c r="C124" i="48"/>
  <c r="B148" i="46"/>
  <c r="L3" i="9"/>
  <c r="J24" i="48"/>
  <c r="I231" i="67"/>
  <c r="G155" i="67"/>
  <c r="G214" i="68"/>
  <c r="B138" i="71"/>
  <c r="I231" i="65"/>
  <c r="I81" i="47"/>
  <c r="P3" i="9"/>
  <c r="P3" i="10" s="1"/>
  <c r="L223" i="71"/>
  <c r="L143" i="47"/>
  <c r="B231" i="67"/>
  <c r="C173" i="64"/>
  <c r="J3" i="9"/>
  <c r="J3" i="13" s="1"/>
  <c r="O174" i="67"/>
  <c r="P62" i="47"/>
  <c r="I174" i="67"/>
  <c r="L214" i="68"/>
  <c r="L24" i="47"/>
  <c r="I169" i="71"/>
  <c r="S148" i="46"/>
  <c r="B81" i="51"/>
  <c r="L231" i="70"/>
  <c r="L124" i="48"/>
  <c r="L174" i="70"/>
  <c r="P124" i="48"/>
  <c r="O143" i="48"/>
  <c r="P43" i="47"/>
  <c r="G151" i="71"/>
  <c r="G62" i="51"/>
  <c r="J169" i="71"/>
  <c r="P151" i="72"/>
  <c r="O3" i="51"/>
  <c r="C24" i="47"/>
  <c r="C143" i="47"/>
  <c r="J24" i="51"/>
  <c r="I24" i="48"/>
  <c r="J3" i="48"/>
  <c r="I43" i="48"/>
  <c r="L223" i="72"/>
  <c r="G155" i="70"/>
  <c r="R315" i="72"/>
  <c r="O151" i="71"/>
  <c r="P174" i="66"/>
  <c r="P174" i="67"/>
  <c r="B62" i="51"/>
  <c r="L286" i="68"/>
  <c r="P231" i="70"/>
  <c r="B155" i="66"/>
  <c r="I155" i="66"/>
  <c r="L155" i="70"/>
  <c r="G124" i="47"/>
  <c r="B143" i="47"/>
  <c r="G143" i="47"/>
  <c r="B151" i="72"/>
  <c r="L190" i="68"/>
  <c r="I62" i="48"/>
  <c r="I174" i="66"/>
  <c r="B81" i="47"/>
  <c r="G231" i="67"/>
  <c r="J143" i="48"/>
  <c r="B62" i="48"/>
  <c r="P124" i="51"/>
  <c r="G286" i="68"/>
  <c r="R161" i="56"/>
  <c r="B286" i="68"/>
  <c r="O62" i="51"/>
  <c r="L143" i="51"/>
  <c r="G62" i="48"/>
  <c r="P43" i="51"/>
  <c r="I174" i="65"/>
  <c r="I143" i="48"/>
  <c r="B214" i="68"/>
  <c r="L173" i="64"/>
  <c r="J24" i="47"/>
  <c r="J3" i="51"/>
  <c r="I3" i="9"/>
  <c r="I3" i="13" s="1"/>
  <c r="G43" i="47"/>
  <c r="G161" i="47"/>
  <c r="O3" i="48"/>
  <c r="I24" i="51"/>
  <c r="F25" i="13"/>
  <c r="F25" i="16" s="1"/>
  <c r="J143" i="47"/>
  <c r="K25" i="10"/>
  <c r="R329" i="72"/>
  <c r="J223" i="71"/>
  <c r="L155" i="65"/>
  <c r="K25" i="13"/>
  <c r="K25" i="16" s="1"/>
  <c r="E17" i="9"/>
  <c r="E3" i="9" s="1"/>
  <c r="G3" i="9"/>
  <c r="G3" i="13" s="1"/>
  <c r="F25" i="10"/>
  <c r="E25" i="13"/>
  <c r="E25" i="16" s="1"/>
  <c r="B174" i="67"/>
  <c r="S174" i="69"/>
  <c r="S231" i="69"/>
  <c r="S105" i="48"/>
  <c r="S105" i="51"/>
  <c r="I62" i="51"/>
  <c r="L81" i="48"/>
  <c r="F3" i="9"/>
  <c r="B81" i="48"/>
  <c r="J194" i="64"/>
  <c r="R161" i="57"/>
  <c r="R333" i="72"/>
  <c r="P62" i="51"/>
  <c r="B190" i="68"/>
  <c r="I151" i="72"/>
  <c r="L124" i="51"/>
  <c r="P231" i="66"/>
  <c r="G151" i="72"/>
  <c r="R404" i="69"/>
  <c r="R105" i="60"/>
  <c r="R105" i="63"/>
  <c r="R461" i="69"/>
  <c r="P214" i="68"/>
  <c r="B43" i="47"/>
  <c r="C231" i="70"/>
  <c r="P138" i="71"/>
  <c r="C3" i="9"/>
  <c r="S155" i="69"/>
  <c r="S105" i="47"/>
  <c r="R351" i="72"/>
  <c r="R161" i="58"/>
  <c r="R405" i="72"/>
  <c r="R161" i="61"/>
  <c r="R175" i="56"/>
  <c r="G223" i="71"/>
  <c r="G143" i="51"/>
  <c r="N17" i="9"/>
  <c r="N3" i="9" s="1"/>
  <c r="G143" i="48"/>
  <c r="O194" i="64"/>
  <c r="O223" i="71"/>
  <c r="N25" i="10"/>
  <c r="G169" i="71"/>
  <c r="G3" i="47"/>
  <c r="I143" i="51"/>
  <c r="O143" i="51"/>
  <c r="L3" i="47"/>
  <c r="G173" i="64"/>
  <c r="I223" i="71"/>
  <c r="L3" i="13"/>
  <c r="T165" i="64"/>
  <c r="T148" i="67"/>
  <c r="T74" i="46"/>
  <c r="M280" i="72"/>
  <c r="M162" i="54"/>
  <c r="M13" i="23"/>
  <c r="M13" i="26" s="1"/>
  <c r="C155" i="66"/>
  <c r="C43" i="47"/>
  <c r="Q98" i="70"/>
  <c r="Q124" i="44"/>
  <c r="E144" i="71"/>
  <c r="E154" i="46"/>
  <c r="H118" i="68"/>
  <c r="H81" i="44"/>
  <c r="H148" i="65"/>
  <c r="H36" i="46"/>
  <c r="E97" i="72"/>
  <c r="E161" i="44"/>
  <c r="F165" i="64"/>
  <c r="F16" i="46"/>
  <c r="F370" i="72"/>
  <c r="F162" i="59"/>
  <c r="F424" i="72"/>
  <c r="F162" i="62"/>
  <c r="Q144" i="71"/>
  <c r="Q154" i="46"/>
  <c r="E182" i="68"/>
  <c r="E97" i="46"/>
  <c r="E97" i="71"/>
  <c r="E143" i="44"/>
  <c r="T182" i="68"/>
  <c r="T97" i="46"/>
  <c r="Q138" i="6"/>
  <c r="Q122" i="6"/>
  <c r="Q162" i="6"/>
  <c r="R182" i="68"/>
  <c r="R97" i="46"/>
  <c r="E148" i="66"/>
  <c r="E55" i="46"/>
  <c r="M118" i="68"/>
  <c r="M81" i="44"/>
  <c r="T144" i="71"/>
  <c r="T154" i="46"/>
  <c r="T27" i="18"/>
  <c r="O370" i="72"/>
  <c r="O162" i="59"/>
  <c r="O162" i="62"/>
  <c r="O424" i="72"/>
  <c r="K148" i="65"/>
  <c r="K36" i="46"/>
  <c r="K144" i="72"/>
  <c r="K172" i="46"/>
  <c r="I370" i="72"/>
  <c r="I162" i="59"/>
  <c r="I424" i="72"/>
  <c r="I162" i="62"/>
  <c r="D118" i="68"/>
  <c r="D81" i="44"/>
  <c r="D27" i="10"/>
  <c r="D27" i="13"/>
  <c r="D27" i="16" s="1"/>
  <c r="I134" i="71"/>
  <c r="I115" i="71"/>
  <c r="I133" i="71" s="1"/>
  <c r="O142" i="65"/>
  <c r="O117" i="65"/>
  <c r="O136" i="65" s="1"/>
  <c r="S68" i="46"/>
  <c r="L162" i="55"/>
  <c r="F127" i="6"/>
  <c r="F151" i="6"/>
  <c r="L144" i="46"/>
  <c r="N96" i="6"/>
  <c r="N52" i="6"/>
  <c r="N58" i="6"/>
  <c r="N55" i="6"/>
  <c r="N56" i="6"/>
  <c r="N57" i="6"/>
  <c r="N54" i="6"/>
  <c r="I143" i="45"/>
  <c r="I143" i="46" s="1"/>
  <c r="I144" i="46"/>
  <c r="S9" i="46"/>
  <c r="P130" i="46"/>
  <c r="P124" i="45"/>
  <c r="P124" i="46" s="1"/>
  <c r="O27" i="10"/>
  <c r="O27" i="13"/>
  <c r="O27" i="16" s="1"/>
  <c r="K127" i="6"/>
  <c r="K151" i="6"/>
  <c r="R127" i="6"/>
  <c r="R151" i="6"/>
  <c r="O161" i="48"/>
  <c r="C87" i="46"/>
  <c r="C81" i="45"/>
  <c r="C81" i="46" s="1"/>
  <c r="P142" i="65"/>
  <c r="P117" i="65"/>
  <c r="P136" i="65" s="1"/>
  <c r="V158" i="64"/>
  <c r="V142" i="66"/>
  <c r="N13" i="24"/>
  <c r="N13" i="27" s="1"/>
  <c r="B138" i="72"/>
  <c r="B115" i="72"/>
  <c r="B133" i="72" s="1"/>
  <c r="B169" i="71"/>
  <c r="B143" i="48"/>
  <c r="B143" i="51"/>
  <c r="B223" i="71"/>
  <c r="O17" i="13"/>
  <c r="O17" i="16" s="1"/>
  <c r="O17" i="10"/>
  <c r="T144" i="46"/>
  <c r="V134" i="71"/>
  <c r="I130" i="46"/>
  <c r="I124" i="45"/>
  <c r="I124" i="46" s="1"/>
  <c r="O174" i="65"/>
  <c r="O24" i="48"/>
  <c r="O24" i="51"/>
  <c r="O231" i="65"/>
  <c r="C162" i="55"/>
  <c r="I166" i="46"/>
  <c r="I161" i="45"/>
  <c r="I161" i="46" s="1"/>
  <c r="U142" i="65"/>
  <c r="I68" i="46"/>
  <c r="I62" i="45"/>
  <c r="I62" i="46" s="1"/>
  <c r="J49" i="46"/>
  <c r="J43" i="45"/>
  <c r="J43" i="46" s="1"/>
  <c r="S162" i="55"/>
  <c r="C151" i="72"/>
  <c r="I127" i="6"/>
  <c r="I151" i="6"/>
  <c r="I124" i="48"/>
  <c r="I17" i="13"/>
  <c r="I17" i="16" s="1"/>
  <c r="I17" i="10"/>
  <c r="E298" i="72"/>
  <c r="Q127" i="6"/>
  <c r="Q151" i="6"/>
  <c r="O81" i="48"/>
  <c r="B87" i="46"/>
  <c r="B81" i="45"/>
  <c r="B81" i="46" s="1"/>
  <c r="G172" i="68"/>
  <c r="G142" i="68"/>
  <c r="G166" i="68" s="1"/>
  <c r="L174" i="67"/>
  <c r="L62" i="48"/>
  <c r="L231" i="67"/>
  <c r="L62" i="51"/>
  <c r="P3" i="51"/>
  <c r="R134" i="71"/>
  <c r="G231" i="65"/>
  <c r="O81" i="47"/>
  <c r="S172" i="68"/>
  <c r="F17" i="13"/>
  <c r="F17" i="16" s="1"/>
  <c r="F17" i="10"/>
  <c r="C331" i="72"/>
  <c r="N97" i="72"/>
  <c r="N161" i="44"/>
  <c r="M98" i="65"/>
  <c r="M24" i="44"/>
  <c r="D182" i="68"/>
  <c r="D97" i="46"/>
  <c r="E345" i="67"/>
  <c r="S370" i="72"/>
  <c r="S162" i="59"/>
  <c r="S162" i="62"/>
  <c r="S424" i="72"/>
  <c r="H144" i="71"/>
  <c r="H154" i="46"/>
  <c r="R144" i="71"/>
  <c r="R154" i="46"/>
  <c r="R98" i="70"/>
  <c r="R124" i="44"/>
  <c r="D148" i="70"/>
  <c r="D136" i="46"/>
  <c r="S280" i="72"/>
  <c r="S162" i="54"/>
  <c r="S13" i="23"/>
  <c r="S13" i="26" s="1"/>
  <c r="H148" i="66"/>
  <c r="H55" i="46"/>
  <c r="F118" i="68"/>
  <c r="F81" i="44"/>
  <c r="K370" i="72"/>
  <c r="K162" i="59"/>
  <c r="K424" i="72"/>
  <c r="K162" i="62"/>
  <c r="E148" i="70"/>
  <c r="E136" i="46"/>
  <c r="N97" i="71"/>
  <c r="N143" i="44"/>
  <c r="K110" i="64"/>
  <c r="K3" i="44"/>
  <c r="H280" i="72"/>
  <c r="H162" i="54"/>
  <c r="H13" i="23"/>
  <c r="H13" i="26" s="1"/>
  <c r="K148" i="67"/>
  <c r="K74" i="46"/>
  <c r="V138" i="71"/>
  <c r="V148" i="46"/>
  <c r="I151" i="71"/>
  <c r="I143" i="47"/>
  <c r="J190" i="68"/>
  <c r="J81" i="47"/>
  <c r="H98" i="67"/>
  <c r="H62" i="44"/>
  <c r="Q370" i="72"/>
  <c r="Q162" i="59"/>
  <c r="Q162" i="62"/>
  <c r="Q424" i="72"/>
  <c r="H144" i="72"/>
  <c r="H172" i="46"/>
  <c r="N148" i="70"/>
  <c r="N136" i="46"/>
  <c r="S98" i="70"/>
  <c r="S124" i="44"/>
  <c r="R27" i="13"/>
  <c r="R27" i="16" s="1"/>
  <c r="R27" i="10"/>
  <c r="K27" i="13"/>
  <c r="K27" i="16" s="1"/>
  <c r="K27" i="10"/>
  <c r="E134" i="71"/>
  <c r="L68" i="46"/>
  <c r="L62" i="45"/>
  <c r="L62" i="46" s="1"/>
  <c r="L194" i="64"/>
  <c r="L3" i="48"/>
  <c r="L257" i="64"/>
  <c r="L3" i="51"/>
  <c r="T13" i="24"/>
  <c r="T13" i="27" s="1"/>
  <c r="O68" i="46"/>
  <c r="O62" i="45"/>
  <c r="O62" i="46" s="1"/>
  <c r="S142" i="67"/>
  <c r="L298" i="72"/>
  <c r="D25" i="13"/>
  <c r="D25" i="16" s="1"/>
  <c r="D25" i="10"/>
  <c r="D17" i="9"/>
  <c r="N151" i="6"/>
  <c r="N127" i="6"/>
  <c r="P142" i="70"/>
  <c r="P117" i="70"/>
  <c r="P136" i="70" s="1"/>
  <c r="S134" i="71"/>
  <c r="J81" i="51"/>
  <c r="R52" i="6"/>
  <c r="R96" i="6"/>
  <c r="R58" i="6"/>
  <c r="R55" i="6"/>
  <c r="R56" i="6"/>
  <c r="R57" i="6"/>
  <c r="R54" i="6"/>
  <c r="O169" i="72"/>
  <c r="C172" i="68"/>
  <c r="C142" i="68"/>
  <c r="C166" i="68" s="1"/>
  <c r="C49" i="46"/>
  <c r="C43" i="45"/>
  <c r="C43" i="46" s="1"/>
  <c r="I13" i="24"/>
  <c r="I13" i="27" s="1"/>
  <c r="M144" i="46"/>
  <c r="K3" i="9"/>
  <c r="J52" i="6"/>
  <c r="J96" i="6"/>
  <c r="J58" i="6"/>
  <c r="J55" i="6"/>
  <c r="J56" i="6"/>
  <c r="J57" i="6"/>
  <c r="J54" i="6"/>
  <c r="F134" i="71"/>
  <c r="H96" i="6"/>
  <c r="H52" i="6"/>
  <c r="H58" i="6"/>
  <c r="H55" i="6"/>
  <c r="H56" i="6"/>
  <c r="H57" i="6"/>
  <c r="H54" i="6"/>
  <c r="Q25" i="13"/>
  <c r="Q25" i="16" s="1"/>
  <c r="Q25" i="10"/>
  <c r="Q17" i="9"/>
  <c r="P124" i="47"/>
  <c r="D13" i="24"/>
  <c r="D13" i="27" s="1"/>
  <c r="N162" i="55"/>
  <c r="B3" i="47"/>
  <c r="Q134" i="71"/>
  <c r="B3" i="51"/>
  <c r="I142" i="70"/>
  <c r="I117" i="70"/>
  <c r="I136" i="70" s="1"/>
  <c r="C298" i="72"/>
  <c r="I138" i="72"/>
  <c r="I115" i="72"/>
  <c r="I133" i="72" s="1"/>
  <c r="I142" i="67"/>
  <c r="I117" i="67"/>
  <c r="I136" i="67" s="1"/>
  <c r="J142" i="66"/>
  <c r="J117" i="66"/>
  <c r="J136" i="66" s="1"/>
  <c r="S298" i="72"/>
  <c r="G174" i="70"/>
  <c r="G124" i="48"/>
  <c r="G231" i="70"/>
  <c r="G124" i="51"/>
  <c r="M13" i="24"/>
  <c r="M13" i="27" s="1"/>
  <c r="I55" i="6"/>
  <c r="I96" i="6"/>
  <c r="I52" i="6"/>
  <c r="I58" i="6"/>
  <c r="I56" i="6"/>
  <c r="I57" i="6"/>
  <c r="I54" i="6"/>
  <c r="I174" i="70"/>
  <c r="R25" i="13"/>
  <c r="R25" i="16" s="1"/>
  <c r="R25" i="10"/>
  <c r="R17" i="9"/>
  <c r="B68" i="46"/>
  <c r="B62" i="45"/>
  <c r="B62" i="46" s="1"/>
  <c r="I49" i="46"/>
  <c r="I43" i="45"/>
  <c r="I43" i="46" s="1"/>
  <c r="S17" i="13"/>
  <c r="S17" i="16" s="1"/>
  <c r="S17" i="10"/>
  <c r="O214" i="68"/>
  <c r="N134" i="71"/>
  <c r="B172" i="68"/>
  <c r="B142" i="68"/>
  <c r="B166" i="68" s="1"/>
  <c r="J174" i="70"/>
  <c r="J124" i="48"/>
  <c r="J231" i="70"/>
  <c r="J124" i="51"/>
  <c r="P257" i="64"/>
  <c r="H27" i="13"/>
  <c r="H27" i="16" s="1"/>
  <c r="H27" i="10"/>
  <c r="C24" i="51"/>
  <c r="G24" i="48"/>
  <c r="O190" i="68"/>
  <c r="J166" i="46"/>
  <c r="J161" i="45"/>
  <c r="J161" i="46" s="1"/>
  <c r="O138" i="71"/>
  <c r="O148" i="46"/>
  <c r="K144" i="71"/>
  <c r="K154" i="46"/>
  <c r="N165" i="64"/>
  <c r="N16" i="46"/>
  <c r="N98" i="65"/>
  <c r="N24" i="44"/>
  <c r="D339" i="67"/>
  <c r="K118" i="68"/>
  <c r="K81" i="44"/>
  <c r="D98" i="67"/>
  <c r="D62" i="44"/>
  <c r="R98" i="66"/>
  <c r="R43" i="44"/>
  <c r="R144" i="72"/>
  <c r="F345" i="66"/>
  <c r="M370" i="72"/>
  <c r="M162" i="59"/>
  <c r="M162" i="62"/>
  <c r="M424" i="72"/>
  <c r="J280" i="72"/>
  <c r="J162" i="54"/>
  <c r="J13" i="23"/>
  <c r="J13" i="26" s="1"/>
  <c r="M97" i="71"/>
  <c r="M143" i="44"/>
  <c r="G155" i="65"/>
  <c r="G24" i="47"/>
  <c r="T148" i="65"/>
  <c r="T36" i="46"/>
  <c r="M144" i="72"/>
  <c r="M172" i="46"/>
  <c r="K97" i="72"/>
  <c r="K161" i="44"/>
  <c r="D97" i="72"/>
  <c r="D161" i="44"/>
  <c r="F138" i="6"/>
  <c r="F122" i="6"/>
  <c r="F162" i="6"/>
  <c r="S152" i="70"/>
  <c r="S140" i="46"/>
  <c r="Q280" i="72"/>
  <c r="Q162" i="54"/>
  <c r="Q13" i="23"/>
  <c r="Q13" i="26" s="1"/>
  <c r="T280" i="72"/>
  <c r="T162" i="54"/>
  <c r="T13" i="23"/>
  <c r="T13" i="26" s="1"/>
  <c r="F148" i="67"/>
  <c r="F74" i="46"/>
  <c r="T30" i="23"/>
  <c r="T30" i="26" s="1"/>
  <c r="Q148" i="70"/>
  <c r="Q136" i="46"/>
  <c r="V35" i="56"/>
  <c r="Q165" i="64"/>
  <c r="Q16" i="46"/>
  <c r="C122" i="6"/>
  <c r="C138" i="6"/>
  <c r="C162" i="6"/>
  <c r="F98" i="66"/>
  <c r="F43" i="44"/>
  <c r="Q148" i="67"/>
  <c r="Q74" i="46"/>
  <c r="D280" i="72"/>
  <c r="D162" i="54"/>
  <c r="D13" i="23"/>
  <c r="D13" i="26" s="1"/>
  <c r="N148" i="67"/>
  <c r="N74" i="46"/>
  <c r="M97" i="72"/>
  <c r="M161" i="44"/>
  <c r="E144" i="72"/>
  <c r="E172" i="46"/>
  <c r="M144" i="71"/>
  <c r="M154" i="46"/>
  <c r="J173" i="64"/>
  <c r="J3" i="47"/>
  <c r="E98" i="66"/>
  <c r="E43" i="44"/>
  <c r="K98" i="67"/>
  <c r="K62" i="44"/>
  <c r="K138" i="6"/>
  <c r="K122" i="6"/>
  <c r="K162" i="6"/>
  <c r="E110" i="64"/>
  <c r="E3" i="44"/>
  <c r="T148" i="70"/>
  <c r="T136" i="46"/>
  <c r="D144" i="72"/>
  <c r="D172" i="46"/>
  <c r="K148" i="70"/>
  <c r="K136" i="46"/>
  <c r="P121" i="6"/>
  <c r="P161" i="6"/>
  <c r="P137" i="6"/>
  <c r="L134" i="71"/>
  <c r="T127" i="6"/>
  <c r="T151" i="6"/>
  <c r="L142" i="67"/>
  <c r="L117" i="67"/>
  <c r="L136" i="67" s="1"/>
  <c r="T162" i="55"/>
  <c r="O142" i="67"/>
  <c r="O117" i="67"/>
  <c r="O136" i="67" s="1"/>
  <c r="U17" i="10"/>
  <c r="U17" i="13"/>
  <c r="U17" i="16" s="1"/>
  <c r="H13" i="24"/>
  <c r="H13" i="27" s="1"/>
  <c r="J286" i="68"/>
  <c r="M134" i="71"/>
  <c r="P9" i="46"/>
  <c r="P3" i="45"/>
  <c r="C142" i="66"/>
  <c r="C117" i="66"/>
  <c r="C136" i="66" s="1"/>
  <c r="P166" i="46"/>
  <c r="P161" i="45"/>
  <c r="P161" i="46" s="1"/>
  <c r="I162" i="55"/>
  <c r="J151" i="6"/>
  <c r="J127" i="6"/>
  <c r="H127" i="6"/>
  <c r="H151" i="6"/>
  <c r="P155" i="70"/>
  <c r="D162" i="55"/>
  <c r="D163" i="56"/>
  <c r="N298" i="72"/>
  <c r="O62" i="47"/>
  <c r="B173" i="64"/>
  <c r="B144" i="46"/>
  <c r="B143" i="45"/>
  <c r="B143" i="46" s="1"/>
  <c r="P127" i="6"/>
  <c r="P151" i="6"/>
  <c r="G96" i="6"/>
  <c r="G52" i="6"/>
  <c r="G58" i="6"/>
  <c r="G55" i="6"/>
  <c r="G56" i="6"/>
  <c r="G57" i="6"/>
  <c r="G54" i="6"/>
  <c r="B257" i="64"/>
  <c r="G174" i="66"/>
  <c r="G43" i="48"/>
  <c r="G231" i="66"/>
  <c r="G43" i="51"/>
  <c r="C169" i="72"/>
  <c r="C161" i="48"/>
  <c r="C161" i="51"/>
  <c r="C223" i="72"/>
  <c r="O13" i="24"/>
  <c r="O13" i="27" s="1"/>
  <c r="M162" i="55"/>
  <c r="M163" i="56"/>
  <c r="B43" i="51"/>
  <c r="B142" i="67"/>
  <c r="B117" i="67"/>
  <c r="B136" i="67" s="1"/>
  <c r="L161" i="47"/>
  <c r="I142" i="66"/>
  <c r="I117" i="66"/>
  <c r="I136" i="66" s="1"/>
  <c r="C174" i="66"/>
  <c r="C43" i="48"/>
  <c r="C43" i="51"/>
  <c r="C231" i="66"/>
  <c r="O9" i="46"/>
  <c r="O3" i="45"/>
  <c r="P3" i="48"/>
  <c r="C231" i="65"/>
  <c r="G174" i="65"/>
  <c r="O262" i="68"/>
  <c r="O81" i="50"/>
  <c r="O81" i="53"/>
  <c r="J138" i="72"/>
  <c r="J115" i="72"/>
  <c r="J133" i="72" s="1"/>
  <c r="P3" i="47"/>
  <c r="C280" i="72"/>
  <c r="C162" i="54"/>
  <c r="C13" i="23"/>
  <c r="C13" i="26" s="1"/>
  <c r="Q110" i="64"/>
  <c r="Q3" i="44"/>
  <c r="N110" i="64"/>
  <c r="N3" i="44"/>
  <c r="F98" i="67"/>
  <c r="F62" i="44"/>
  <c r="Q97" i="71"/>
  <c r="Q143" i="44"/>
  <c r="H98" i="70"/>
  <c r="H124" i="44"/>
  <c r="R165" i="64"/>
  <c r="R16" i="46"/>
  <c r="L370" i="72"/>
  <c r="L162" i="59"/>
  <c r="L162" i="62"/>
  <c r="L424" i="72"/>
  <c r="R148" i="65"/>
  <c r="R36" i="46"/>
  <c r="K165" i="64"/>
  <c r="K16" i="46"/>
  <c r="D110" i="64"/>
  <c r="D3" i="44"/>
  <c r="M182" i="68"/>
  <c r="M97" i="46"/>
  <c r="E165" i="64"/>
  <c r="E16" i="46"/>
  <c r="E98" i="65"/>
  <c r="E24" i="44"/>
  <c r="T148" i="66"/>
  <c r="T55" i="46"/>
  <c r="U370" i="72"/>
  <c r="U162" i="59"/>
  <c r="U162" i="62"/>
  <c r="U424" i="72"/>
  <c r="C423" i="68"/>
  <c r="Q98" i="67"/>
  <c r="Q62" i="44"/>
  <c r="N370" i="72"/>
  <c r="N162" i="59"/>
  <c r="N162" i="62"/>
  <c r="N424" i="72"/>
  <c r="N182" i="68"/>
  <c r="N97" i="46"/>
  <c r="D144" i="71"/>
  <c r="D154" i="46"/>
  <c r="R98" i="67"/>
  <c r="L138" i="71"/>
  <c r="L148" i="46"/>
  <c r="M110" i="64"/>
  <c r="M3" i="44"/>
  <c r="D165" i="64"/>
  <c r="D16" i="46"/>
  <c r="F148" i="65"/>
  <c r="F36" i="46"/>
  <c r="L122" i="6"/>
  <c r="L138" i="6"/>
  <c r="L162" i="6"/>
  <c r="D98" i="65"/>
  <c r="D24" i="44"/>
  <c r="Q98" i="66"/>
  <c r="Q43" i="44"/>
  <c r="B96" i="6"/>
  <c r="B52" i="6"/>
  <c r="B58" i="6"/>
  <c r="B55" i="6"/>
  <c r="B56" i="6"/>
  <c r="B57" i="6"/>
  <c r="B54" i="6"/>
  <c r="T52" i="6"/>
  <c r="T96" i="6"/>
  <c r="T58" i="6"/>
  <c r="T55" i="6"/>
  <c r="T56" i="6"/>
  <c r="T57" i="6"/>
  <c r="T54" i="6"/>
  <c r="G144" i="46"/>
  <c r="G143" i="45"/>
  <c r="G143" i="46" s="1"/>
  <c r="S151" i="6"/>
  <c r="S127" i="6"/>
  <c r="P155" i="67"/>
  <c r="T298" i="72"/>
  <c r="T317" i="72"/>
  <c r="U68" i="46"/>
  <c r="F3" i="13"/>
  <c r="F3" i="10"/>
  <c r="B27" i="13"/>
  <c r="B27" i="16" s="1"/>
  <c r="B27" i="10"/>
  <c r="L130" i="46"/>
  <c r="L124" i="45"/>
  <c r="L124" i="46" s="1"/>
  <c r="H162" i="55"/>
  <c r="G27" i="13"/>
  <c r="G27" i="16" s="1"/>
  <c r="G27" i="10"/>
  <c r="R3" i="25"/>
  <c r="J81" i="48"/>
  <c r="P115" i="71"/>
  <c r="P133" i="71" s="1"/>
  <c r="P134" i="71"/>
  <c r="P158" i="64"/>
  <c r="P131" i="64"/>
  <c r="P152" i="64" s="1"/>
  <c r="S130" i="46"/>
  <c r="P138" i="72"/>
  <c r="P115" i="72"/>
  <c r="P133" i="72" s="1"/>
  <c r="I298" i="72"/>
  <c r="B134" i="71"/>
  <c r="B115" i="71"/>
  <c r="B133" i="71" s="1"/>
  <c r="H25" i="13"/>
  <c r="H25" i="16" s="1"/>
  <c r="H25" i="10"/>
  <c r="H17" i="9"/>
  <c r="D298" i="72"/>
  <c r="O155" i="67"/>
  <c r="P96" i="6"/>
  <c r="P52" i="6"/>
  <c r="P58" i="6"/>
  <c r="P55" i="6"/>
  <c r="P56" i="6"/>
  <c r="P57" i="6"/>
  <c r="P54" i="6"/>
  <c r="G151" i="6"/>
  <c r="G127" i="6"/>
  <c r="B3" i="48"/>
  <c r="F13" i="24"/>
  <c r="F13" i="27" s="1"/>
  <c r="O43" i="47"/>
  <c r="O162" i="55"/>
  <c r="P68" i="46"/>
  <c r="P62" i="45"/>
  <c r="P62" i="46" s="1"/>
  <c r="M298" i="72"/>
  <c r="O174" i="66"/>
  <c r="O43" i="48"/>
  <c r="O231" i="66"/>
  <c r="O43" i="51"/>
  <c r="B231" i="66"/>
  <c r="O87" i="46"/>
  <c r="O81" i="45"/>
  <c r="O81" i="46" s="1"/>
  <c r="L151" i="72"/>
  <c r="G166" i="46"/>
  <c r="G161" i="45"/>
  <c r="G161" i="46" s="1"/>
  <c r="C124" i="47"/>
  <c r="C166" i="46"/>
  <c r="C161" i="45"/>
  <c r="C161" i="46" s="1"/>
  <c r="J43" i="47"/>
  <c r="H144" i="46"/>
  <c r="J115" i="71"/>
  <c r="J133" i="71" s="1"/>
  <c r="J134" i="71"/>
  <c r="C130" i="46"/>
  <c r="C124" i="45"/>
  <c r="C124" i="46" s="1"/>
  <c r="S158" i="64"/>
  <c r="O158" i="64"/>
  <c r="O131" i="64"/>
  <c r="O152" i="64" s="1"/>
  <c r="I169" i="72"/>
  <c r="I161" i="48"/>
  <c r="I161" i="51"/>
  <c r="I223" i="72"/>
  <c r="P194" i="64"/>
  <c r="C24" i="48"/>
  <c r="J144" i="46"/>
  <c r="J143" i="45"/>
  <c r="J143" i="46" s="1"/>
  <c r="U138" i="71"/>
  <c r="I87" i="46"/>
  <c r="I81" i="45"/>
  <c r="I81" i="46" s="1"/>
  <c r="P173" i="64"/>
  <c r="J13" i="24"/>
  <c r="J13" i="27" s="1"/>
  <c r="L87" i="46"/>
  <c r="L81" i="45"/>
  <c r="L81" i="46" s="1"/>
  <c r="E17" i="13"/>
  <c r="E17" i="16" s="1"/>
  <c r="E17" i="10"/>
  <c r="N148" i="66"/>
  <c r="N55" i="46"/>
  <c r="M98" i="70"/>
  <c r="M124" i="44"/>
  <c r="V339" i="67"/>
  <c r="V73" i="56"/>
  <c r="V370" i="72"/>
  <c r="V162" i="59"/>
  <c r="V424" i="72"/>
  <c r="V162" i="62"/>
  <c r="D97" i="71"/>
  <c r="D143" i="44"/>
  <c r="P122" i="6"/>
  <c r="P162" i="6"/>
  <c r="P138" i="6"/>
  <c r="H148" i="67"/>
  <c r="H74" i="46"/>
  <c r="C79" i="56"/>
  <c r="I173" i="64"/>
  <c r="I3" i="47"/>
  <c r="F177" i="56"/>
  <c r="T31" i="25"/>
  <c r="T31" i="28" s="1"/>
  <c r="D148" i="67"/>
  <c r="D74" i="46"/>
  <c r="K97" i="71"/>
  <c r="K143" i="44"/>
  <c r="K148" i="66"/>
  <c r="K55" i="46"/>
  <c r="F110" i="64"/>
  <c r="F3" i="44"/>
  <c r="D148" i="66"/>
  <c r="D55" i="46"/>
  <c r="E280" i="72"/>
  <c r="E162" i="54"/>
  <c r="E13" i="23"/>
  <c r="E13" i="26" s="1"/>
  <c r="I280" i="72"/>
  <c r="I162" i="54"/>
  <c r="I13" i="23"/>
  <c r="I13" i="26" s="1"/>
  <c r="N98" i="66"/>
  <c r="N43" i="44"/>
  <c r="U345" i="67"/>
  <c r="U79" i="56"/>
  <c r="L339" i="66"/>
  <c r="M148" i="66"/>
  <c r="M55" i="46"/>
  <c r="M148" i="65"/>
  <c r="M36" i="46"/>
  <c r="K98" i="66"/>
  <c r="K43" i="44"/>
  <c r="R148" i="70"/>
  <c r="R136" i="46"/>
  <c r="G121" i="6"/>
  <c r="G137" i="6"/>
  <c r="G161" i="6"/>
  <c r="B127" i="6"/>
  <c r="B151" i="6"/>
  <c r="N27" i="13"/>
  <c r="N27" i="16" s="1"/>
  <c r="N27" i="10"/>
  <c r="Q13" i="24"/>
  <c r="Q13" i="27" s="1"/>
  <c r="J30" i="46"/>
  <c r="J24" i="45"/>
  <c r="J24" i="46" s="1"/>
  <c r="J223" i="72"/>
  <c r="B3" i="9"/>
  <c r="L142" i="70"/>
  <c r="L117" i="70"/>
  <c r="L136" i="70" s="1"/>
  <c r="H298" i="72"/>
  <c r="J214" i="68"/>
  <c r="C144" i="46"/>
  <c r="C143" i="45"/>
  <c r="C143" i="46" s="1"/>
  <c r="O52" i="6"/>
  <c r="O96" i="6"/>
  <c r="O58" i="6"/>
  <c r="O55" i="6"/>
  <c r="O56" i="6"/>
  <c r="O57" i="6"/>
  <c r="O54" i="6"/>
  <c r="P3" i="52"/>
  <c r="S142" i="70"/>
  <c r="S144" i="46"/>
  <c r="O134" i="71"/>
  <c r="O115" i="71"/>
  <c r="O133" i="71" s="1"/>
  <c r="P17" i="13"/>
  <c r="P17" i="16" s="1"/>
  <c r="P17" i="10"/>
  <c r="T134" i="71"/>
  <c r="C155" i="65"/>
  <c r="O212" i="67"/>
  <c r="I9" i="46"/>
  <c r="I3" i="45"/>
  <c r="O144" i="46"/>
  <c r="B194" i="64"/>
  <c r="C174" i="67"/>
  <c r="C62" i="48"/>
  <c r="C231" i="67"/>
  <c r="C62" i="51"/>
  <c r="F162" i="55"/>
  <c r="O24" i="47"/>
  <c r="O155" i="66"/>
  <c r="O298" i="72"/>
  <c r="P142" i="67"/>
  <c r="P117" i="67"/>
  <c r="P136" i="67" s="1"/>
  <c r="L166" i="46"/>
  <c r="L161" i="45"/>
  <c r="L161" i="46" s="1"/>
  <c r="M27" i="10"/>
  <c r="M27" i="13"/>
  <c r="M27" i="16" s="1"/>
  <c r="B43" i="48"/>
  <c r="U127" i="6"/>
  <c r="U151" i="6"/>
  <c r="L17" i="13"/>
  <c r="L17" i="16" s="1"/>
  <c r="L17" i="10"/>
  <c r="O172" i="68"/>
  <c r="O142" i="68"/>
  <c r="O166" i="68" s="1"/>
  <c r="G138" i="72"/>
  <c r="G115" i="72"/>
  <c r="G133" i="72" s="1"/>
  <c r="C155" i="70"/>
  <c r="C138" i="72"/>
  <c r="C115" i="72"/>
  <c r="C133" i="72" s="1"/>
  <c r="J155" i="66"/>
  <c r="P161" i="51"/>
  <c r="V138" i="72"/>
  <c r="C142" i="70"/>
  <c r="C117" i="70"/>
  <c r="C136" i="70" s="1"/>
  <c r="I62" i="47"/>
  <c r="B30" i="46"/>
  <c r="B24" i="45"/>
  <c r="B24" i="46" s="1"/>
  <c r="B124" i="51"/>
  <c r="O124" i="51"/>
  <c r="C174" i="65"/>
  <c r="E52" i="6"/>
  <c r="E96" i="6"/>
  <c r="E58" i="6"/>
  <c r="E55" i="6"/>
  <c r="E56" i="6"/>
  <c r="E57" i="6"/>
  <c r="E54" i="6"/>
  <c r="C3" i="51"/>
  <c r="J17" i="10"/>
  <c r="J17" i="13"/>
  <c r="J17" i="16" s="1"/>
  <c r="I172" i="68"/>
  <c r="I142" i="68"/>
  <c r="I166" i="68" s="1"/>
  <c r="J162" i="55"/>
  <c r="C62" i="47"/>
  <c r="L43" i="47"/>
  <c r="L172" i="68"/>
  <c r="L142" i="68"/>
  <c r="L166" i="68" s="1"/>
  <c r="N118" i="68"/>
  <c r="N81" i="44"/>
  <c r="F98" i="65"/>
  <c r="F24" i="44"/>
  <c r="E370" i="72"/>
  <c r="E162" i="59"/>
  <c r="E424" i="72"/>
  <c r="E162" i="62"/>
  <c r="R97" i="71"/>
  <c r="R143" i="44"/>
  <c r="K98" i="65"/>
  <c r="K24" i="44"/>
  <c r="I162" i="6"/>
  <c r="I122" i="6"/>
  <c r="I138" i="6"/>
  <c r="M98" i="67"/>
  <c r="M62" i="44"/>
  <c r="H98" i="66"/>
  <c r="H43" i="44"/>
  <c r="P339" i="66"/>
  <c r="F144" i="71"/>
  <c r="F154" i="46"/>
  <c r="E122" i="6"/>
  <c r="E162" i="6"/>
  <c r="E138" i="6"/>
  <c r="O122" i="6"/>
  <c r="O162" i="6"/>
  <c r="O138" i="6"/>
  <c r="Q79" i="56"/>
  <c r="H97" i="72"/>
  <c r="H161" i="44"/>
  <c r="Q97" i="72"/>
  <c r="Q161" i="44"/>
  <c r="V280" i="72"/>
  <c r="V162" i="54"/>
  <c r="V13" i="23"/>
  <c r="V13" i="26" s="1"/>
  <c r="I161" i="6"/>
  <c r="I121" i="6"/>
  <c r="I137" i="6"/>
  <c r="R148" i="66"/>
  <c r="R55" i="46"/>
  <c r="N383" i="64"/>
  <c r="D122" i="6"/>
  <c r="D138" i="6"/>
  <c r="D162" i="6"/>
  <c r="H97" i="71"/>
  <c r="H143" i="44"/>
  <c r="Q144" i="72"/>
  <c r="Q172" i="46"/>
  <c r="J162" i="6"/>
  <c r="J122" i="6"/>
  <c r="J138" i="6"/>
  <c r="F280" i="72"/>
  <c r="F162" i="54"/>
  <c r="F13" i="23"/>
  <c r="F13" i="26" s="1"/>
  <c r="B155" i="67"/>
  <c r="B62" i="47"/>
  <c r="T144" i="72"/>
  <c r="T172" i="46"/>
  <c r="J370" i="72"/>
  <c r="J162" i="59"/>
  <c r="J162" i="62"/>
  <c r="J424" i="72"/>
  <c r="N79" i="56"/>
  <c r="F144" i="72"/>
  <c r="F172" i="46"/>
  <c r="H165" i="64"/>
  <c r="H16" i="46"/>
  <c r="E98" i="70"/>
  <c r="E124" i="44"/>
  <c r="R122" i="6"/>
  <c r="R138" i="6"/>
  <c r="R162" i="6"/>
  <c r="K134" i="71"/>
  <c r="S96" i="6"/>
  <c r="S52" i="6"/>
  <c r="S58" i="6"/>
  <c r="S55" i="6"/>
  <c r="S56" i="6"/>
  <c r="S57" i="6"/>
  <c r="S54" i="6"/>
  <c r="V13" i="24"/>
  <c r="V13" i="27" s="1"/>
  <c r="K13" i="24"/>
  <c r="K13" i="27" s="1"/>
  <c r="Q162" i="55"/>
  <c r="J142" i="65"/>
  <c r="J117" i="65"/>
  <c r="J136" i="65" s="1"/>
  <c r="J161" i="51"/>
  <c r="E27" i="10"/>
  <c r="E27" i="13"/>
  <c r="E27" i="16" s="1"/>
  <c r="D96" i="6"/>
  <c r="D52" i="6"/>
  <c r="D58" i="6"/>
  <c r="D55" i="6"/>
  <c r="D56" i="6"/>
  <c r="D57" i="6"/>
  <c r="D54" i="6"/>
  <c r="T25" i="13"/>
  <c r="T25" i="16" s="1"/>
  <c r="T25" i="10"/>
  <c r="T17" i="9"/>
  <c r="U166" i="46"/>
  <c r="C299" i="64"/>
  <c r="L124" i="49"/>
  <c r="L174" i="65"/>
  <c r="L24" i="48"/>
  <c r="L231" i="65"/>
  <c r="L24" i="51"/>
  <c r="O127" i="6"/>
  <c r="O151" i="6"/>
  <c r="Q27" i="10"/>
  <c r="Q27" i="13"/>
  <c r="Q27" i="16" s="1"/>
  <c r="G30" i="46"/>
  <c r="G24" i="45"/>
  <c r="G24" i="46" s="1"/>
  <c r="V87" i="46"/>
  <c r="C17" i="13"/>
  <c r="C17" i="16" s="1"/>
  <c r="C17" i="10"/>
  <c r="G17" i="13"/>
  <c r="G17" i="16" s="1"/>
  <c r="G17" i="10"/>
  <c r="U13" i="24"/>
  <c r="U13" i="27" s="1"/>
  <c r="O130" i="46"/>
  <c r="O124" i="45"/>
  <c r="O124" i="46" s="1"/>
  <c r="T16" i="46"/>
  <c r="I158" i="64"/>
  <c r="I131" i="64"/>
  <c r="I152" i="64" s="1"/>
  <c r="J174" i="67"/>
  <c r="J62" i="48"/>
  <c r="J62" i="51"/>
  <c r="J231" i="67"/>
  <c r="V142" i="65"/>
  <c r="L96" i="6"/>
  <c r="L52" i="6"/>
  <c r="L58" i="6"/>
  <c r="L55" i="6"/>
  <c r="L56" i="6"/>
  <c r="L57" i="6"/>
  <c r="L54" i="6"/>
  <c r="I24" i="47"/>
  <c r="F298" i="72"/>
  <c r="O155" i="65"/>
  <c r="L138" i="72"/>
  <c r="L115" i="72"/>
  <c r="L133" i="72" s="1"/>
  <c r="B24" i="47"/>
  <c r="B174" i="66"/>
  <c r="U52" i="6"/>
  <c r="U96" i="6"/>
  <c r="U58" i="6"/>
  <c r="U55" i="6"/>
  <c r="U56" i="6"/>
  <c r="U57" i="6"/>
  <c r="U54" i="6"/>
  <c r="F27" i="13"/>
  <c r="F27" i="16" s="1"/>
  <c r="F27" i="10"/>
  <c r="V144" i="46"/>
  <c r="B49" i="46"/>
  <c r="B43" i="45"/>
  <c r="B43" i="46" s="1"/>
  <c r="C161" i="49"/>
  <c r="I214" i="68"/>
  <c r="I81" i="48"/>
  <c r="I286" i="68"/>
  <c r="I81" i="51"/>
  <c r="P223" i="72"/>
  <c r="V151" i="6"/>
  <c r="V127" i="6"/>
  <c r="B130" i="46"/>
  <c r="B124" i="45"/>
  <c r="B124" i="46" s="1"/>
  <c r="I155" i="67"/>
  <c r="O124" i="47"/>
  <c r="B142" i="65"/>
  <c r="B117" i="65"/>
  <c r="B136" i="65" s="1"/>
  <c r="J130" i="46"/>
  <c r="J124" i="45"/>
  <c r="J124" i="46" s="1"/>
  <c r="T31" i="24"/>
  <c r="T31" i="27" s="1"/>
  <c r="T31" i="21"/>
  <c r="B231" i="70"/>
  <c r="O231" i="70"/>
  <c r="E127" i="6"/>
  <c r="E151" i="6"/>
  <c r="C257" i="64"/>
  <c r="I124" i="47"/>
  <c r="I238" i="68"/>
  <c r="J298" i="72"/>
  <c r="C155" i="67"/>
  <c r="L155" i="66"/>
  <c r="C148" i="46"/>
  <c r="G81" i="47"/>
  <c r="R148" i="67"/>
  <c r="R74" i="46"/>
  <c r="C370" i="72"/>
  <c r="C162" i="59"/>
  <c r="C162" i="62"/>
  <c r="C424" i="72"/>
  <c r="G159" i="56"/>
  <c r="H98" i="65"/>
  <c r="H24" i="44"/>
  <c r="H182" i="68"/>
  <c r="H97" i="46"/>
  <c r="E98" i="67"/>
  <c r="E62" i="44"/>
  <c r="M148" i="67"/>
  <c r="M74" i="46"/>
  <c r="E118" i="68"/>
  <c r="E81" i="44"/>
  <c r="F97" i="71"/>
  <c r="F143" i="44"/>
  <c r="D98" i="70"/>
  <c r="D124" i="44"/>
  <c r="B155" i="70"/>
  <c r="B124" i="47"/>
  <c r="R98" i="65"/>
  <c r="R24" i="44"/>
  <c r="K98" i="70"/>
  <c r="K124" i="44"/>
  <c r="N98" i="67"/>
  <c r="N62" i="44"/>
  <c r="M148" i="70"/>
  <c r="M136" i="46"/>
  <c r="Q98" i="65"/>
  <c r="Q24" i="44"/>
  <c r="H110" i="64"/>
  <c r="H3" i="44"/>
  <c r="N280" i="72"/>
  <c r="N162" i="54"/>
  <c r="N13" i="23"/>
  <c r="N13" i="26" s="1"/>
  <c r="O280" i="72"/>
  <c r="O162" i="54"/>
  <c r="O13" i="23"/>
  <c r="O13" i="26" s="1"/>
  <c r="N144" i="71"/>
  <c r="N154" i="46"/>
  <c r="L280" i="72"/>
  <c r="L162" i="54"/>
  <c r="L13" i="23"/>
  <c r="L13" i="26" s="1"/>
  <c r="F148" i="66"/>
  <c r="F55" i="46"/>
  <c r="H138" i="6"/>
  <c r="H122" i="6"/>
  <c r="H162" i="6"/>
  <c r="R97" i="72"/>
  <c r="N98" i="70"/>
  <c r="N124" i="44"/>
  <c r="Q148" i="66"/>
  <c r="Q55" i="46"/>
  <c r="I339" i="67"/>
  <c r="D148" i="65"/>
  <c r="D36" i="46"/>
  <c r="R110" i="64"/>
  <c r="Q118" i="68"/>
  <c r="Q81" i="44"/>
  <c r="R144" i="46"/>
  <c r="I143" i="49"/>
  <c r="V162" i="55"/>
  <c r="B174" i="65"/>
  <c r="B24" i="48"/>
  <c r="B24" i="51"/>
  <c r="B231" i="65"/>
  <c r="K162" i="55"/>
  <c r="Q298" i="72"/>
  <c r="J68" i="46"/>
  <c r="J62" i="45"/>
  <c r="J62" i="46" s="1"/>
  <c r="V17" i="13"/>
  <c r="V17" i="16" s="1"/>
  <c r="V17" i="10"/>
  <c r="J161" i="48"/>
  <c r="D127" i="6"/>
  <c r="D151" i="6"/>
  <c r="U138" i="72"/>
  <c r="G169" i="72"/>
  <c r="G161" i="48"/>
  <c r="G223" i="72"/>
  <c r="G161" i="51"/>
  <c r="P174" i="65"/>
  <c r="P24" i="48"/>
  <c r="P231" i="65"/>
  <c r="P24" i="51"/>
  <c r="C169" i="71"/>
  <c r="C143" i="48"/>
  <c r="C223" i="71"/>
  <c r="C143" i="51"/>
  <c r="O161" i="51"/>
  <c r="P27" i="13"/>
  <c r="P27" i="16" s="1"/>
  <c r="P27" i="10"/>
  <c r="L62" i="47"/>
  <c r="L174" i="66"/>
  <c r="L43" i="48"/>
  <c r="L43" i="51"/>
  <c r="L231" i="66"/>
  <c r="G142" i="65"/>
  <c r="G117" i="65"/>
  <c r="G136" i="65" s="1"/>
  <c r="V172" i="68"/>
  <c r="P144" i="46"/>
  <c r="P143" i="45"/>
  <c r="P143" i="46" s="1"/>
  <c r="M25" i="13"/>
  <c r="M25" i="16" s="1"/>
  <c r="M25" i="10"/>
  <c r="M17" i="9"/>
  <c r="U162" i="55"/>
  <c r="O49" i="46"/>
  <c r="O43" i="45"/>
  <c r="O43" i="46" s="1"/>
  <c r="O142" i="70"/>
  <c r="O117" i="70"/>
  <c r="O136" i="70" s="1"/>
  <c r="I215" i="64"/>
  <c r="L151" i="6"/>
  <c r="L127" i="6"/>
  <c r="I155" i="65"/>
  <c r="P24" i="47"/>
  <c r="O24" i="50"/>
  <c r="L161" i="49"/>
  <c r="B155" i="65"/>
  <c r="I124" i="51"/>
  <c r="U134" i="71"/>
  <c r="O161" i="47"/>
  <c r="G187" i="71"/>
  <c r="G9" i="46"/>
  <c r="G3" i="45"/>
  <c r="J174" i="66"/>
  <c r="J43" i="48"/>
  <c r="J43" i="51"/>
  <c r="J231" i="66"/>
  <c r="B142" i="66"/>
  <c r="B117" i="66"/>
  <c r="B136" i="66" s="1"/>
  <c r="J124" i="47"/>
  <c r="E13" i="24"/>
  <c r="E13" i="27" s="1"/>
  <c r="P161" i="48"/>
  <c r="V96" i="6"/>
  <c r="V52" i="6"/>
  <c r="V58" i="6"/>
  <c r="V55" i="6"/>
  <c r="V56" i="6"/>
  <c r="V57" i="6"/>
  <c r="V54" i="6"/>
  <c r="C52" i="6"/>
  <c r="C96" i="6"/>
  <c r="C58" i="6"/>
  <c r="C55" i="6"/>
  <c r="C56" i="6"/>
  <c r="C57" i="6"/>
  <c r="C54" i="6"/>
  <c r="O81" i="51"/>
  <c r="B142" i="70"/>
  <c r="B117" i="70"/>
  <c r="B136" i="70" s="1"/>
  <c r="V68" i="46"/>
  <c r="O155" i="70"/>
  <c r="J142" i="70"/>
  <c r="J117" i="70"/>
  <c r="J136" i="70" s="1"/>
  <c r="C214" i="68"/>
  <c r="C81" i="48"/>
  <c r="C286" i="68"/>
  <c r="C81" i="51"/>
  <c r="T101" i="56"/>
  <c r="B124" i="48"/>
  <c r="O124" i="48"/>
  <c r="G115" i="71"/>
  <c r="G133" i="71" s="1"/>
  <c r="G134" i="71"/>
  <c r="M96" i="6"/>
  <c r="M52" i="6"/>
  <c r="M58" i="6"/>
  <c r="M55" i="6"/>
  <c r="M56" i="6"/>
  <c r="M57" i="6"/>
  <c r="M54" i="6"/>
  <c r="C3" i="48"/>
  <c r="I155" i="70"/>
  <c r="P169" i="71"/>
  <c r="P143" i="48"/>
  <c r="P223" i="71"/>
  <c r="P143" i="51"/>
  <c r="O3" i="47"/>
  <c r="U142" i="67"/>
  <c r="C138" i="71"/>
  <c r="G190" i="68"/>
  <c r="P49" i="46"/>
  <c r="P43" i="45"/>
  <c r="P43" i="46" s="1"/>
  <c r="K17" i="13"/>
  <c r="K17" i="16" s="1"/>
  <c r="K17" i="10"/>
  <c r="G122" i="6"/>
  <c r="G138" i="6"/>
  <c r="G162" i="6"/>
  <c r="F98" i="70"/>
  <c r="F124" i="44"/>
  <c r="U280" i="72"/>
  <c r="U162" i="54"/>
  <c r="U13" i="23"/>
  <c r="U13" i="26" s="1"/>
  <c r="Q182" i="68"/>
  <c r="Q97" i="46"/>
  <c r="N162" i="6"/>
  <c r="N122" i="6"/>
  <c r="N138" i="6"/>
  <c r="H148" i="70"/>
  <c r="H136" i="46"/>
  <c r="N144" i="72"/>
  <c r="N172" i="46"/>
  <c r="M122" i="6"/>
  <c r="M138" i="6"/>
  <c r="M162" i="6"/>
  <c r="D370" i="72"/>
  <c r="D162" i="59"/>
  <c r="D424" i="72"/>
  <c r="D162" i="62"/>
  <c r="M98" i="66"/>
  <c r="M43" i="44"/>
  <c r="T78" i="56"/>
  <c r="T370" i="72"/>
  <c r="T162" i="59"/>
  <c r="T424" i="72"/>
  <c r="T162" i="62"/>
  <c r="E148" i="67"/>
  <c r="E74" i="46"/>
  <c r="C190" i="68"/>
  <c r="C81" i="47"/>
  <c r="F159" i="56"/>
  <c r="F97" i="72"/>
  <c r="F161" i="44"/>
  <c r="K280" i="72"/>
  <c r="K162" i="54"/>
  <c r="K13" i="23"/>
  <c r="K13" i="26" s="1"/>
  <c r="D98" i="66"/>
  <c r="D43" i="44"/>
  <c r="P151" i="71"/>
  <c r="P143" i="47"/>
  <c r="E148" i="65"/>
  <c r="E36" i="46"/>
  <c r="I339" i="70"/>
  <c r="I135" i="56"/>
  <c r="J155" i="67"/>
  <c r="J62" i="47"/>
  <c r="R73" i="56"/>
  <c r="F148" i="70"/>
  <c r="F136" i="46"/>
  <c r="R118" i="68"/>
  <c r="H370" i="72"/>
  <c r="H162" i="59"/>
  <c r="H162" i="62"/>
  <c r="H424" i="72"/>
  <c r="J331" i="71"/>
  <c r="N148" i="65"/>
  <c r="N36" i="46"/>
  <c r="B122" i="6"/>
  <c r="B162" i="6"/>
  <c r="B138" i="6"/>
  <c r="M177" i="56"/>
  <c r="Q148" i="65"/>
  <c r="Q36" i="46"/>
  <c r="M165" i="64"/>
  <c r="M16" i="46"/>
  <c r="N73" i="56"/>
  <c r="F182" i="68"/>
  <c r="F97" i="46"/>
  <c r="K182" i="68"/>
  <c r="K97" i="46"/>
  <c r="S142" i="66"/>
  <c r="V298" i="72"/>
  <c r="V317" i="72"/>
  <c r="O30" i="46"/>
  <c r="O24" i="45"/>
  <c r="O24" i="46" s="1"/>
  <c r="K298" i="72"/>
  <c r="G194" i="64"/>
  <c r="G3" i="48"/>
  <c r="G257" i="64"/>
  <c r="G3" i="51"/>
  <c r="J142" i="67"/>
  <c r="J117" i="67"/>
  <c r="J136" i="67" s="1"/>
  <c r="L13" i="24"/>
  <c r="L13" i="27" s="1"/>
  <c r="F96" i="6"/>
  <c r="F52" i="6"/>
  <c r="F58" i="6"/>
  <c r="F55" i="6"/>
  <c r="F56" i="6"/>
  <c r="F57" i="6"/>
  <c r="F54" i="6"/>
  <c r="J169" i="72"/>
  <c r="K144" i="46"/>
  <c r="L27" i="13"/>
  <c r="L27" i="16" s="1"/>
  <c r="L27" i="10"/>
  <c r="C115" i="71"/>
  <c r="C133" i="71" s="1"/>
  <c r="C134" i="71"/>
  <c r="N53" i="6"/>
  <c r="J3" i="10"/>
  <c r="E144" i="46"/>
  <c r="G259" i="72"/>
  <c r="K52" i="6"/>
  <c r="K96" i="6"/>
  <c r="K58" i="6"/>
  <c r="K55" i="6"/>
  <c r="K56" i="6"/>
  <c r="K57" i="6"/>
  <c r="K54" i="6"/>
  <c r="R53" i="6"/>
  <c r="O223" i="72"/>
  <c r="J205" i="72"/>
  <c r="L155" i="67"/>
  <c r="P30" i="46"/>
  <c r="P24" i="45"/>
  <c r="P24" i="46" s="1"/>
  <c r="V49" i="46"/>
  <c r="V166" i="46"/>
  <c r="J53" i="6"/>
  <c r="C27" i="10"/>
  <c r="C27" i="13"/>
  <c r="C27" i="16" s="1"/>
  <c r="B17" i="13"/>
  <c r="B17" i="16" s="1"/>
  <c r="B17" i="10"/>
  <c r="H53" i="6"/>
  <c r="R172" i="46"/>
  <c r="U298" i="72"/>
  <c r="O142" i="66"/>
  <c r="O117" i="66"/>
  <c r="O136" i="66" s="1"/>
  <c r="B166" i="46"/>
  <c r="B161" i="45"/>
  <c r="B161" i="46" s="1"/>
  <c r="F144" i="46"/>
  <c r="I27" i="13"/>
  <c r="I27" i="16" s="1"/>
  <c r="I27" i="10"/>
  <c r="P155" i="65"/>
  <c r="C13" i="24"/>
  <c r="C13" i="27" s="1"/>
  <c r="U142" i="70"/>
  <c r="S13" i="24"/>
  <c r="S13" i="27" s="1"/>
  <c r="C161" i="47"/>
  <c r="I53" i="6"/>
  <c r="I231" i="70"/>
  <c r="J27" i="13"/>
  <c r="J27" i="16" s="1"/>
  <c r="J27" i="10"/>
  <c r="Q144" i="46"/>
  <c r="H134" i="71"/>
  <c r="O151" i="72"/>
  <c r="G158" i="64"/>
  <c r="G131" i="64"/>
  <c r="G152" i="64" s="1"/>
  <c r="B169" i="72"/>
  <c r="B161" i="48"/>
  <c r="B223" i="72"/>
  <c r="B161" i="51"/>
  <c r="J155" i="70"/>
  <c r="E162" i="55"/>
  <c r="P169" i="72"/>
  <c r="D134" i="71"/>
  <c r="Q96" i="6"/>
  <c r="Q52" i="6"/>
  <c r="Q58" i="6"/>
  <c r="Q55" i="6"/>
  <c r="Q56" i="6"/>
  <c r="Q57" i="6"/>
  <c r="Q54" i="6"/>
  <c r="C127" i="6"/>
  <c r="C151" i="6"/>
  <c r="O286" i="68"/>
  <c r="V142" i="67"/>
  <c r="G87" i="46"/>
  <c r="G81" i="45"/>
  <c r="G81" i="46" s="1"/>
  <c r="O124" i="53"/>
  <c r="J250" i="70"/>
  <c r="T428" i="68"/>
  <c r="B174" i="70"/>
  <c r="D144" i="46"/>
  <c r="O174" i="70"/>
  <c r="G24" i="51"/>
  <c r="M151" i="6"/>
  <c r="M127" i="6"/>
  <c r="C194" i="64"/>
  <c r="N144" i="46"/>
  <c r="V142" i="70"/>
  <c r="O173" i="64"/>
  <c r="I194" i="64"/>
  <c r="I3" i="48"/>
  <c r="I257" i="64"/>
  <c r="I3" i="51"/>
  <c r="C143" i="52"/>
  <c r="G81" i="50"/>
  <c r="P142" i="66"/>
  <c r="P117" i="66"/>
  <c r="P136" i="66" s="1"/>
  <c r="O84" i="72"/>
  <c r="T88" i="67"/>
  <c r="T99" i="68"/>
  <c r="V84" i="66"/>
  <c r="V100" i="68"/>
  <c r="R89" i="66"/>
  <c r="O88" i="72"/>
  <c r="S89" i="65"/>
  <c r="U89" i="67"/>
  <c r="S89" i="66"/>
  <c r="R88" i="66"/>
  <c r="N88" i="65"/>
  <c r="T84" i="71"/>
  <c r="R107" i="68"/>
  <c r="P84" i="65"/>
  <c r="Q83" i="72"/>
  <c r="R85" i="70"/>
  <c r="O87" i="71"/>
  <c r="U89" i="69"/>
  <c r="Q108" i="68"/>
  <c r="M103" i="68"/>
  <c r="S84" i="67"/>
  <c r="Q85" i="70"/>
  <c r="U99" i="68"/>
  <c r="O104" i="68"/>
  <c r="R85" i="65"/>
  <c r="N88" i="71"/>
  <c r="L3" i="10" l="1"/>
  <c r="P3" i="13"/>
  <c r="O3" i="13"/>
  <c r="B241" i="71"/>
  <c r="P430" i="68"/>
  <c r="O62" i="53"/>
  <c r="F73" i="56"/>
  <c r="O143" i="45"/>
  <c r="O143" i="46" s="1"/>
  <c r="C212" i="65"/>
  <c r="Q13" i="21"/>
  <c r="I81" i="52"/>
  <c r="L250" i="70"/>
  <c r="N96" i="56"/>
  <c r="P345" i="66"/>
  <c r="C241" i="72"/>
  <c r="C143" i="50"/>
  <c r="C430" i="68"/>
  <c r="I187" i="72"/>
  <c r="M339" i="66"/>
  <c r="D331" i="71"/>
  <c r="B193" i="67"/>
  <c r="L345" i="66"/>
  <c r="D325" i="71"/>
  <c r="U339" i="65"/>
  <c r="M339" i="67"/>
  <c r="D345" i="66"/>
  <c r="B238" i="68"/>
  <c r="I161" i="49"/>
  <c r="B143" i="50"/>
  <c r="F22" i="56"/>
  <c r="I212" i="70"/>
  <c r="B205" i="71"/>
  <c r="P193" i="67"/>
  <c r="D159" i="56"/>
  <c r="B62" i="49"/>
  <c r="L60" i="56"/>
  <c r="Q331" i="71"/>
  <c r="D153" i="56"/>
  <c r="H13" i="21"/>
  <c r="D345" i="67"/>
  <c r="M345" i="65"/>
  <c r="M73" i="56"/>
  <c r="L43" i="50"/>
  <c r="T376" i="64"/>
  <c r="B193" i="66"/>
  <c r="L212" i="70"/>
  <c r="N22" i="56"/>
  <c r="G143" i="50"/>
  <c r="V423" i="68"/>
  <c r="D60" i="56"/>
  <c r="I124" i="53"/>
  <c r="N345" i="70"/>
  <c r="T423" i="68"/>
  <c r="B310" i="68"/>
  <c r="O259" i="71"/>
  <c r="V325" i="72"/>
  <c r="B259" i="71"/>
  <c r="P250" i="67"/>
  <c r="O41" i="56"/>
  <c r="L423" i="68"/>
  <c r="D331" i="72"/>
  <c r="B193" i="70"/>
  <c r="J259" i="72"/>
  <c r="G81" i="52"/>
  <c r="C143" i="49"/>
  <c r="B43" i="52"/>
  <c r="L54" i="56"/>
  <c r="N331" i="71"/>
  <c r="O124" i="50"/>
  <c r="J159" i="56"/>
  <c r="L124" i="53"/>
  <c r="J325" i="71"/>
  <c r="C124" i="49"/>
  <c r="P187" i="71"/>
  <c r="E163" i="56"/>
  <c r="J143" i="52"/>
  <c r="G161" i="50"/>
  <c r="N331" i="72"/>
  <c r="O143" i="50"/>
  <c r="E345" i="66"/>
  <c r="P62" i="50"/>
  <c r="L96" i="56"/>
  <c r="H103" i="56"/>
  <c r="J193" i="70"/>
  <c r="L187" i="72"/>
  <c r="P215" i="64"/>
  <c r="B212" i="65"/>
  <c r="J161" i="50"/>
  <c r="J153" i="56"/>
  <c r="N159" i="56"/>
  <c r="C187" i="71"/>
  <c r="O60" i="56"/>
  <c r="M317" i="72"/>
  <c r="V339" i="65"/>
  <c r="C3" i="50"/>
  <c r="H41" i="56"/>
  <c r="I376" i="64"/>
  <c r="O62" i="52"/>
  <c r="C193" i="70"/>
  <c r="V96" i="56"/>
  <c r="I161" i="52"/>
  <c r="P103" i="56"/>
  <c r="P193" i="70"/>
  <c r="J345" i="65"/>
  <c r="K345" i="67"/>
  <c r="S15" i="56"/>
  <c r="G3" i="10"/>
  <c r="D141" i="56"/>
  <c r="D339" i="66"/>
  <c r="O269" i="70"/>
  <c r="B259" i="72"/>
  <c r="C24" i="53"/>
  <c r="C241" i="71"/>
  <c r="B250" i="66"/>
  <c r="I269" i="70"/>
  <c r="I269" i="65"/>
  <c r="L334" i="68"/>
  <c r="L269" i="70"/>
  <c r="I310" i="68"/>
  <c r="C3" i="53"/>
  <c r="G62" i="53"/>
  <c r="B143" i="53"/>
  <c r="O43" i="53"/>
  <c r="P124" i="52"/>
  <c r="C62" i="50"/>
  <c r="I3" i="49"/>
  <c r="C269" i="65"/>
  <c r="P241" i="71"/>
  <c r="C177" i="56"/>
  <c r="B43" i="49"/>
  <c r="C3" i="13"/>
  <c r="I124" i="50"/>
  <c r="I24" i="50"/>
  <c r="L43" i="53"/>
  <c r="G269" i="67"/>
  <c r="G345" i="67"/>
  <c r="L124" i="50"/>
  <c r="V135" i="56"/>
  <c r="J161" i="53"/>
  <c r="L161" i="52"/>
  <c r="S153" i="56"/>
  <c r="Q103" i="56"/>
  <c r="D177" i="56"/>
  <c r="O143" i="53"/>
  <c r="O269" i="66"/>
  <c r="L193" i="70"/>
  <c r="P269" i="67"/>
  <c r="O345" i="66"/>
  <c r="Q339" i="70"/>
  <c r="Q60" i="56"/>
  <c r="J24" i="49"/>
  <c r="C124" i="53"/>
  <c r="V153" i="56"/>
  <c r="V325" i="71"/>
  <c r="G24" i="49"/>
  <c r="D73" i="56"/>
  <c r="G193" i="65"/>
  <c r="S317" i="72"/>
  <c r="E13" i="21"/>
  <c r="P299" i="64"/>
  <c r="I177" i="56"/>
  <c r="U339" i="66"/>
  <c r="S171" i="56"/>
  <c r="B250" i="65"/>
  <c r="S73" i="56"/>
  <c r="I3" i="10"/>
  <c r="E339" i="67"/>
  <c r="S339" i="67"/>
  <c r="P43" i="49"/>
  <c r="B24" i="49"/>
  <c r="B269" i="65"/>
  <c r="I278" i="64"/>
  <c r="K79" i="56"/>
  <c r="C236" i="64"/>
  <c r="R103" i="56"/>
  <c r="D345" i="65"/>
  <c r="B124" i="49"/>
  <c r="J193" i="65"/>
  <c r="J163" i="56"/>
  <c r="E54" i="56"/>
  <c r="G262" i="68"/>
  <c r="S13" i="21"/>
  <c r="P3" i="49"/>
  <c r="T339" i="70"/>
  <c r="J143" i="49"/>
  <c r="C124" i="52"/>
  <c r="F317" i="72"/>
  <c r="O193" i="67"/>
  <c r="C339" i="66"/>
  <c r="C259" i="71"/>
  <c r="F141" i="56"/>
  <c r="O159" i="56"/>
  <c r="N141" i="56"/>
  <c r="P3" i="50"/>
  <c r="F345" i="70"/>
  <c r="J41" i="56"/>
  <c r="B24" i="52"/>
  <c r="E96" i="56"/>
  <c r="V339" i="70"/>
  <c r="H345" i="70"/>
  <c r="G310" i="68"/>
  <c r="B187" i="71"/>
  <c r="S325" i="72"/>
  <c r="V163" i="56"/>
  <c r="P143" i="49"/>
  <c r="C269" i="70"/>
  <c r="F339" i="67"/>
  <c r="L13" i="21"/>
  <c r="J24" i="52"/>
  <c r="E60" i="56"/>
  <c r="E79" i="56"/>
  <c r="U35" i="56"/>
  <c r="B143" i="49"/>
  <c r="Q317" i="72"/>
  <c r="T15" i="56"/>
  <c r="T163" i="56"/>
  <c r="H177" i="56"/>
  <c r="C161" i="52"/>
  <c r="O62" i="49"/>
  <c r="D41" i="56"/>
  <c r="J345" i="70"/>
  <c r="O62" i="50"/>
  <c r="I241" i="72"/>
  <c r="F60" i="56"/>
  <c r="F325" i="72"/>
  <c r="O212" i="70"/>
  <c r="E177" i="56"/>
  <c r="D339" i="70"/>
  <c r="H317" i="72"/>
  <c r="T96" i="56"/>
  <c r="N339" i="70"/>
  <c r="P345" i="67"/>
  <c r="M13" i="21"/>
  <c r="B124" i="52"/>
  <c r="M41" i="56"/>
  <c r="N17" i="10"/>
  <c r="C103" i="56"/>
  <c r="P278" i="64"/>
  <c r="J423" i="68"/>
  <c r="D79" i="56"/>
  <c r="L331" i="72"/>
  <c r="Q331" i="72"/>
  <c r="N17" i="13"/>
  <c r="N17" i="16" s="1"/>
  <c r="C325" i="72"/>
  <c r="B143" i="52"/>
  <c r="N103" i="56"/>
  <c r="U15" i="56"/>
  <c r="I331" i="72"/>
  <c r="H159" i="56"/>
  <c r="L81" i="53"/>
  <c r="J96" i="56"/>
  <c r="C13" i="21"/>
  <c r="B161" i="53"/>
  <c r="G331" i="71"/>
  <c r="Q163" i="56"/>
  <c r="N345" i="67"/>
  <c r="C171" i="56"/>
  <c r="E423" i="68"/>
  <c r="B250" i="70"/>
  <c r="J317" i="72"/>
  <c r="M331" i="72"/>
  <c r="O212" i="65"/>
  <c r="R430" i="68"/>
  <c r="N15" i="56"/>
  <c r="O250" i="67"/>
  <c r="E339" i="66"/>
  <c r="P250" i="70"/>
  <c r="N339" i="67"/>
  <c r="F376" i="64"/>
  <c r="D135" i="56"/>
  <c r="C60" i="56"/>
  <c r="P212" i="67"/>
  <c r="R159" i="56"/>
  <c r="B81" i="52"/>
  <c r="J141" i="56"/>
  <c r="G238" i="68"/>
  <c r="T344" i="67"/>
  <c r="C62" i="53"/>
  <c r="G143" i="52"/>
  <c r="P62" i="52"/>
  <c r="O269" i="67"/>
  <c r="F171" i="56"/>
  <c r="B24" i="50"/>
  <c r="L177" i="56"/>
  <c r="C41" i="56"/>
  <c r="Q177" i="56"/>
  <c r="I187" i="71"/>
  <c r="F383" i="64"/>
  <c r="N135" i="56"/>
  <c r="P79" i="56"/>
  <c r="E3" i="13"/>
  <c r="E3" i="10"/>
  <c r="C3" i="10"/>
  <c r="E339" i="70"/>
  <c r="T339" i="66"/>
  <c r="K141" i="56"/>
  <c r="J331" i="72"/>
  <c r="O259" i="72"/>
  <c r="K430" i="68"/>
  <c r="J205" i="71"/>
  <c r="P339" i="70"/>
  <c r="S325" i="71"/>
  <c r="U135" i="56"/>
  <c r="G161" i="49"/>
  <c r="C259" i="72"/>
  <c r="N3" i="13"/>
  <c r="J241" i="71"/>
  <c r="E331" i="72"/>
  <c r="R339" i="67"/>
  <c r="O269" i="65"/>
  <c r="O43" i="50"/>
  <c r="U54" i="56"/>
  <c r="N376" i="64"/>
  <c r="T135" i="56"/>
  <c r="J43" i="52"/>
  <c r="O161" i="53"/>
  <c r="E135" i="56"/>
  <c r="C345" i="65"/>
  <c r="C212" i="67"/>
  <c r="C54" i="56"/>
  <c r="R331" i="71"/>
  <c r="L81" i="50"/>
  <c r="O161" i="50"/>
  <c r="N177" i="56"/>
  <c r="N430" i="68"/>
  <c r="G79" i="56"/>
  <c r="R345" i="67"/>
  <c r="I81" i="49"/>
  <c r="G143" i="49"/>
  <c r="J187" i="71"/>
  <c r="M171" i="56"/>
  <c r="G25" i="23"/>
  <c r="G25" i="26" s="1"/>
  <c r="T25" i="24"/>
  <c r="T25" i="27" s="1"/>
  <c r="G81" i="53"/>
  <c r="I24" i="53"/>
  <c r="J250" i="65"/>
  <c r="C124" i="50"/>
  <c r="H345" i="65"/>
  <c r="M325" i="72"/>
  <c r="S212" i="69"/>
  <c r="S105" i="50"/>
  <c r="S269" i="69"/>
  <c r="S105" i="53"/>
  <c r="S105" i="45"/>
  <c r="S105" i="46" s="1"/>
  <c r="S120" i="46"/>
  <c r="B24" i="53"/>
  <c r="U317" i="72"/>
  <c r="B193" i="65"/>
  <c r="B161" i="50"/>
  <c r="H331" i="71"/>
  <c r="G259" i="71"/>
  <c r="S151" i="69"/>
  <c r="S117" i="69"/>
  <c r="S136" i="69" s="1"/>
  <c r="J124" i="52"/>
  <c r="G24" i="52"/>
  <c r="H141" i="56"/>
  <c r="L241" i="72"/>
  <c r="G212" i="67"/>
  <c r="T13" i="21"/>
  <c r="J177" i="56"/>
  <c r="K345" i="70"/>
  <c r="S105" i="52"/>
  <c r="S193" i="69"/>
  <c r="S105" i="49"/>
  <c r="S250" i="69"/>
  <c r="M141" i="56"/>
  <c r="L143" i="53"/>
  <c r="E73" i="56"/>
  <c r="P3" i="53"/>
  <c r="R387" i="72"/>
  <c r="R161" i="60"/>
  <c r="R161" i="63"/>
  <c r="R441" i="72"/>
  <c r="P25" i="23"/>
  <c r="P25" i="26" s="1"/>
  <c r="B43" i="50"/>
  <c r="G205" i="72"/>
  <c r="K73" i="56"/>
  <c r="Q135" i="56"/>
  <c r="O24" i="53"/>
  <c r="I3" i="52"/>
  <c r="O205" i="71"/>
  <c r="C187" i="72"/>
  <c r="L262" i="68"/>
  <c r="P161" i="53"/>
  <c r="I143" i="52"/>
  <c r="O339" i="67"/>
  <c r="U171" i="56"/>
  <c r="K339" i="67"/>
  <c r="L269" i="66"/>
  <c r="L22" i="56"/>
  <c r="M54" i="56"/>
  <c r="I241" i="71"/>
  <c r="P24" i="50"/>
  <c r="G205" i="71"/>
  <c r="H25" i="24"/>
  <c r="H25" i="27" s="1"/>
  <c r="Q25" i="24"/>
  <c r="Q25" i="27" s="1"/>
  <c r="G250" i="65"/>
  <c r="Q159" i="56"/>
  <c r="T35" i="56"/>
  <c r="K331" i="72"/>
  <c r="L250" i="67"/>
  <c r="O345" i="65"/>
  <c r="F423" i="68"/>
  <c r="H15" i="56"/>
  <c r="P339" i="67"/>
  <c r="I62" i="50"/>
  <c r="J143" i="53"/>
  <c r="C250" i="70"/>
  <c r="L259" i="71"/>
  <c r="M430" i="68"/>
  <c r="J103" i="56"/>
  <c r="L159" i="56"/>
  <c r="E345" i="65"/>
  <c r="I317" i="72"/>
  <c r="N3" i="10"/>
  <c r="N25" i="24"/>
  <c r="N25" i="27" s="1"/>
  <c r="C25" i="23"/>
  <c r="C25" i="26" s="1"/>
  <c r="J259" i="71"/>
  <c r="L143" i="50"/>
  <c r="L124" i="52"/>
  <c r="J430" i="68"/>
  <c r="P161" i="49"/>
  <c r="J24" i="50"/>
  <c r="P43" i="52"/>
  <c r="O205" i="72"/>
  <c r="G334" i="68"/>
  <c r="K317" i="72"/>
  <c r="F331" i="71"/>
  <c r="J143" i="50"/>
  <c r="O212" i="66"/>
  <c r="L205" i="71"/>
  <c r="C143" i="53"/>
  <c r="I43" i="49"/>
  <c r="B62" i="52"/>
  <c r="I124" i="49"/>
  <c r="G3" i="52"/>
  <c r="G212" i="66"/>
  <c r="H60" i="56"/>
  <c r="R17" i="20"/>
  <c r="O331" i="71"/>
  <c r="P60" i="56"/>
  <c r="P143" i="52"/>
  <c r="L310" i="68"/>
  <c r="C205" i="71"/>
  <c r="P54" i="56"/>
  <c r="P236" i="64"/>
  <c r="G241" i="71"/>
  <c r="L259" i="72"/>
  <c r="P124" i="53"/>
  <c r="I15" i="56"/>
  <c r="O236" i="64"/>
  <c r="G143" i="53"/>
  <c r="F151" i="72"/>
  <c r="F161" i="47"/>
  <c r="O327" i="71"/>
  <c r="J137" i="6"/>
  <c r="J121" i="6"/>
  <c r="J161" i="6"/>
  <c r="H334" i="72"/>
  <c r="H162" i="57"/>
  <c r="S118" i="68"/>
  <c r="S81" i="44"/>
  <c r="F32" i="24"/>
  <c r="F32" i="27" s="1"/>
  <c r="F32" i="21"/>
  <c r="F27" i="20"/>
  <c r="D174" i="65"/>
  <c r="D24" i="48"/>
  <c r="D231" i="65"/>
  <c r="D24" i="51"/>
  <c r="V112" i="6"/>
  <c r="F32" i="23"/>
  <c r="F32" i="26" s="1"/>
  <c r="F27" i="19"/>
  <c r="F27" i="23" s="1"/>
  <c r="F27" i="26" s="1"/>
  <c r="N174" i="65"/>
  <c r="N24" i="48"/>
  <c r="N24" i="51"/>
  <c r="N231" i="65"/>
  <c r="S352" i="72"/>
  <c r="S162" i="58"/>
  <c r="S406" i="72"/>
  <c r="S162" i="61"/>
  <c r="M32" i="23"/>
  <c r="M32" i="26" s="1"/>
  <c r="M27" i="19"/>
  <c r="M27" i="23" s="1"/>
  <c r="M27" i="26" s="1"/>
  <c r="V173" i="56"/>
  <c r="Q173" i="64"/>
  <c r="Q3" i="47"/>
  <c r="N151" i="72"/>
  <c r="N161" i="47"/>
  <c r="C327" i="71"/>
  <c r="L341" i="70"/>
  <c r="H173" i="64"/>
  <c r="H3" i="47"/>
  <c r="Q151" i="72"/>
  <c r="Q161" i="47"/>
  <c r="R155" i="66"/>
  <c r="R43" i="47"/>
  <c r="E155" i="65"/>
  <c r="E24" i="47"/>
  <c r="Q151" i="71"/>
  <c r="Q143" i="47"/>
  <c r="U161" i="6"/>
  <c r="U137" i="6"/>
  <c r="U121" i="6"/>
  <c r="R155" i="70"/>
  <c r="R124" i="47"/>
  <c r="H151" i="71"/>
  <c r="H143" i="47"/>
  <c r="S170" i="64"/>
  <c r="H155" i="67"/>
  <c r="H62" i="47"/>
  <c r="K190" i="68"/>
  <c r="K81" i="47"/>
  <c r="C327" i="72"/>
  <c r="C173" i="56"/>
  <c r="V425" i="68"/>
  <c r="V98" i="56"/>
  <c r="E334" i="72"/>
  <c r="E162" i="57"/>
  <c r="D155" i="70"/>
  <c r="D124" i="47"/>
  <c r="Q155" i="65"/>
  <c r="Q24" i="47"/>
  <c r="I378" i="64"/>
  <c r="I17" i="56"/>
  <c r="V334" i="72"/>
  <c r="V162" i="57"/>
  <c r="J137" i="56"/>
  <c r="O193" i="70"/>
  <c r="B215" i="64"/>
  <c r="B3" i="49"/>
  <c r="B278" i="64"/>
  <c r="B3" i="52"/>
  <c r="J112" i="6"/>
  <c r="I269" i="67"/>
  <c r="B43" i="53"/>
  <c r="G62" i="50"/>
  <c r="Q214" i="68"/>
  <c r="Q81" i="48"/>
  <c r="Q81" i="51"/>
  <c r="Q286" i="68"/>
  <c r="L32" i="24"/>
  <c r="L32" i="27" s="1"/>
  <c r="L32" i="21"/>
  <c r="L27" i="20"/>
  <c r="L352" i="72"/>
  <c r="L162" i="58"/>
  <c r="L162" i="61"/>
  <c r="L406" i="72"/>
  <c r="L81" i="52"/>
  <c r="G161" i="52"/>
  <c r="O238" i="68"/>
  <c r="U126" i="6"/>
  <c r="U150" i="6"/>
  <c r="K13" i="21"/>
  <c r="S138" i="72"/>
  <c r="U87" i="46"/>
  <c r="B212" i="67"/>
  <c r="B62" i="50"/>
  <c r="B269" i="67"/>
  <c r="B62" i="53"/>
  <c r="E32" i="23"/>
  <c r="E32" i="26" s="1"/>
  <c r="E27" i="19"/>
  <c r="E27" i="23" s="1"/>
  <c r="E27" i="26" s="1"/>
  <c r="R169" i="71"/>
  <c r="R143" i="48"/>
  <c r="R223" i="71"/>
  <c r="R143" i="51"/>
  <c r="M103" i="56"/>
  <c r="P423" i="68"/>
  <c r="L161" i="53"/>
  <c r="I3" i="46"/>
  <c r="P161" i="52"/>
  <c r="O126" i="6"/>
  <c r="O150" i="6"/>
  <c r="F194" i="64"/>
  <c r="F3" i="48"/>
  <c r="F3" i="51"/>
  <c r="F257" i="64"/>
  <c r="E41" i="56"/>
  <c r="H112" i="6"/>
  <c r="B119" i="6"/>
  <c r="B135" i="6"/>
  <c r="B159" i="6"/>
  <c r="B104" i="6"/>
  <c r="D169" i="71"/>
  <c r="D143" i="48"/>
  <c r="D223" i="71"/>
  <c r="D143" i="51"/>
  <c r="K177" i="56"/>
  <c r="I43" i="52"/>
  <c r="B250" i="67"/>
  <c r="F13" i="21"/>
  <c r="P126" i="6"/>
  <c r="P150" i="6"/>
  <c r="R3" i="28"/>
  <c r="H163" i="56"/>
  <c r="F3" i="16"/>
  <c r="Q174" i="67"/>
  <c r="Q62" i="48"/>
  <c r="Q62" i="51"/>
  <c r="Q231" i="67"/>
  <c r="R32" i="23"/>
  <c r="R32" i="26" s="1"/>
  <c r="R27" i="19"/>
  <c r="R27" i="23" s="1"/>
  <c r="R27" i="26" s="1"/>
  <c r="J339" i="67"/>
  <c r="F96" i="56"/>
  <c r="Q159" i="6"/>
  <c r="Q135" i="6"/>
  <c r="Q119" i="6"/>
  <c r="S135" i="6"/>
  <c r="S119" i="6"/>
  <c r="S159" i="6"/>
  <c r="H383" i="64"/>
  <c r="Q194" i="64"/>
  <c r="Q3" i="48"/>
  <c r="Q3" i="51"/>
  <c r="Q257" i="64"/>
  <c r="C352" i="72"/>
  <c r="C162" i="58"/>
  <c r="C406" i="72"/>
  <c r="C162" i="61"/>
  <c r="J250" i="66"/>
  <c r="O13" i="21"/>
  <c r="I250" i="70"/>
  <c r="N316" i="72"/>
  <c r="P259" i="72"/>
  <c r="K174" i="67"/>
  <c r="K62" i="48"/>
  <c r="K62" i="51"/>
  <c r="K231" i="67"/>
  <c r="J236" i="64"/>
  <c r="J3" i="50"/>
  <c r="J299" i="64"/>
  <c r="J3" i="53"/>
  <c r="E325" i="72"/>
  <c r="P135" i="56"/>
  <c r="M169" i="72"/>
  <c r="M161" i="48"/>
  <c r="M161" i="51"/>
  <c r="M223" i="72"/>
  <c r="D119" i="6"/>
  <c r="D135" i="6"/>
  <c r="D159" i="6"/>
  <c r="G212" i="65"/>
  <c r="G24" i="50"/>
  <c r="G24" i="53"/>
  <c r="G269" i="65"/>
  <c r="I30" i="46"/>
  <c r="I24" i="45"/>
  <c r="I24" i="46" s="1"/>
  <c r="M169" i="71"/>
  <c r="M143" i="48"/>
  <c r="M143" i="51"/>
  <c r="M223" i="71"/>
  <c r="L142" i="65"/>
  <c r="L117" i="65"/>
  <c r="L136" i="65" s="1"/>
  <c r="C339" i="65"/>
  <c r="L112" i="6"/>
  <c r="L79" i="6"/>
  <c r="J24" i="53"/>
  <c r="R17" i="13"/>
  <c r="R17" i="16" s="1"/>
  <c r="R17" i="10"/>
  <c r="R3" i="9"/>
  <c r="C161" i="53"/>
  <c r="J150" i="6"/>
  <c r="J126" i="6"/>
  <c r="P193" i="65"/>
  <c r="P3" i="16"/>
  <c r="L339" i="67"/>
  <c r="L114" i="6"/>
  <c r="J135" i="56"/>
  <c r="C339" i="67"/>
  <c r="P345" i="70"/>
  <c r="O73" i="56"/>
  <c r="N169" i="72"/>
  <c r="N161" i="48"/>
  <c r="N223" i="72"/>
  <c r="N161" i="51"/>
  <c r="P193" i="66"/>
  <c r="O3" i="50"/>
  <c r="E317" i="72"/>
  <c r="S163" i="56"/>
  <c r="I161" i="50"/>
  <c r="P269" i="65"/>
  <c r="N13" i="21"/>
  <c r="G43" i="50"/>
  <c r="F345" i="67"/>
  <c r="P73" i="56"/>
  <c r="S376" i="64"/>
  <c r="D423" i="68"/>
  <c r="K60" i="56"/>
  <c r="M151" i="72"/>
  <c r="M161" i="47"/>
  <c r="B121" i="6"/>
  <c r="B161" i="6"/>
  <c r="B137" i="6"/>
  <c r="F290" i="65"/>
  <c r="F24" i="54"/>
  <c r="R155" i="65"/>
  <c r="R24" i="47"/>
  <c r="U334" i="72"/>
  <c r="U162" i="57"/>
  <c r="Q334" i="72"/>
  <c r="Q162" i="57"/>
  <c r="F150" i="6"/>
  <c r="F126" i="6"/>
  <c r="C150" i="6"/>
  <c r="C126" i="6"/>
  <c r="S25" i="23"/>
  <c r="S25" i="26" s="1"/>
  <c r="S17" i="19"/>
  <c r="S17" i="23" s="1"/>
  <c r="S17" i="26" s="1"/>
  <c r="F174" i="65"/>
  <c r="F24" i="48"/>
  <c r="F24" i="51"/>
  <c r="F231" i="65"/>
  <c r="N169" i="71"/>
  <c r="N143" i="48"/>
  <c r="N143" i="51"/>
  <c r="N223" i="71"/>
  <c r="J339" i="70"/>
  <c r="L25" i="24"/>
  <c r="L25" i="27" s="1"/>
  <c r="L17" i="20"/>
  <c r="C121" i="6"/>
  <c r="C161" i="6"/>
  <c r="C137" i="6"/>
  <c r="L121" i="6"/>
  <c r="L161" i="6"/>
  <c r="L137" i="6"/>
  <c r="N155" i="70"/>
  <c r="N124" i="47"/>
  <c r="S327" i="71"/>
  <c r="R81" i="45"/>
  <c r="E155" i="67"/>
  <c r="E62" i="47"/>
  <c r="H155" i="65"/>
  <c r="H24" i="47"/>
  <c r="N151" i="71"/>
  <c r="N143" i="47"/>
  <c r="M155" i="67"/>
  <c r="M62" i="47"/>
  <c r="F155" i="70"/>
  <c r="F124" i="47"/>
  <c r="D155" i="66"/>
  <c r="D43" i="47"/>
  <c r="S148" i="71"/>
  <c r="S158" i="46"/>
  <c r="R173" i="64"/>
  <c r="R3" i="47"/>
  <c r="U137" i="56"/>
  <c r="T334" i="72"/>
  <c r="T162" i="57"/>
  <c r="H155" i="70"/>
  <c r="H124" i="47"/>
  <c r="K290" i="66"/>
  <c r="K43" i="54"/>
  <c r="U173" i="56"/>
  <c r="K334" i="72"/>
  <c r="K162" i="57"/>
  <c r="Q155" i="70"/>
  <c r="Q124" i="47"/>
  <c r="S110" i="64"/>
  <c r="M155" i="65"/>
  <c r="M24" i="47"/>
  <c r="I425" i="68"/>
  <c r="I98" i="56"/>
  <c r="E162" i="56"/>
  <c r="I212" i="65"/>
  <c r="D174" i="66"/>
  <c r="D43" i="48"/>
  <c r="D231" i="66"/>
  <c r="D43" i="51"/>
  <c r="M345" i="70"/>
  <c r="C32" i="24"/>
  <c r="C32" i="27" s="1"/>
  <c r="C32" i="21"/>
  <c r="C27" i="20"/>
  <c r="M174" i="66"/>
  <c r="M43" i="48"/>
  <c r="M231" i="66"/>
  <c r="M43" i="51"/>
  <c r="T54" i="56"/>
  <c r="L212" i="66"/>
  <c r="I212" i="67"/>
  <c r="V126" i="6"/>
  <c r="V150" i="6"/>
  <c r="B212" i="66"/>
  <c r="R3" i="44"/>
  <c r="L383" i="64"/>
  <c r="O166" i="46"/>
  <c r="O161" i="45"/>
  <c r="O161" i="46" s="1"/>
  <c r="D112" i="6"/>
  <c r="G25" i="24"/>
  <c r="G25" i="27" s="1"/>
  <c r="G17" i="20"/>
  <c r="C32" i="23"/>
  <c r="C32" i="26" s="1"/>
  <c r="C27" i="19"/>
  <c r="C27" i="23" s="1"/>
  <c r="C27" i="26" s="1"/>
  <c r="N423" i="68"/>
  <c r="B212" i="70"/>
  <c r="B124" i="50"/>
  <c r="B269" i="70"/>
  <c r="B124" i="53"/>
  <c r="E174" i="67"/>
  <c r="E62" i="48"/>
  <c r="E62" i="51"/>
  <c r="E231" i="67"/>
  <c r="P425" i="68"/>
  <c r="H174" i="65"/>
  <c r="H24" i="48"/>
  <c r="H231" i="65"/>
  <c r="H24" i="51"/>
  <c r="L81" i="49"/>
  <c r="G187" i="72"/>
  <c r="L126" i="6"/>
  <c r="L150" i="6"/>
  <c r="V13" i="21"/>
  <c r="P114" i="6"/>
  <c r="E115" i="6"/>
  <c r="S30" i="46"/>
  <c r="H169" i="72"/>
  <c r="H161" i="48"/>
  <c r="H161" i="51"/>
  <c r="H223" i="72"/>
  <c r="E119" i="6"/>
  <c r="E135" i="6"/>
  <c r="E159" i="6"/>
  <c r="L161" i="50"/>
  <c r="O317" i="72"/>
  <c r="F163" i="56"/>
  <c r="P187" i="72"/>
  <c r="K174" i="66"/>
  <c r="K43" i="48"/>
  <c r="K43" i="51"/>
  <c r="K231" i="66"/>
  <c r="O112" i="6"/>
  <c r="O79" i="6"/>
  <c r="V171" i="56"/>
  <c r="K112" i="6"/>
  <c r="M60" i="56"/>
  <c r="P115" i="6"/>
  <c r="L331" i="71"/>
  <c r="F331" i="72"/>
  <c r="R153" i="56"/>
  <c r="M174" i="70"/>
  <c r="M124" i="48"/>
  <c r="M231" i="70"/>
  <c r="M124" i="51"/>
  <c r="J241" i="72"/>
  <c r="I193" i="66"/>
  <c r="B3" i="53"/>
  <c r="P269" i="70"/>
  <c r="I316" i="72"/>
  <c r="C250" i="66"/>
  <c r="L62" i="52"/>
  <c r="L187" i="71"/>
  <c r="L143" i="49"/>
  <c r="L143" i="52"/>
  <c r="L241" i="71"/>
  <c r="R54" i="56"/>
  <c r="C96" i="56"/>
  <c r="C331" i="71"/>
  <c r="S112" i="6"/>
  <c r="B112" i="6"/>
  <c r="Q169" i="71"/>
  <c r="Q143" i="48"/>
  <c r="Q143" i="51"/>
  <c r="Q223" i="71"/>
  <c r="I325" i="72"/>
  <c r="J43" i="49"/>
  <c r="I193" i="70"/>
  <c r="D162" i="56"/>
  <c r="P161" i="50"/>
  <c r="C310" i="68"/>
  <c r="I135" i="6"/>
  <c r="I159" i="6"/>
  <c r="I119" i="6"/>
  <c r="I104" i="6"/>
  <c r="G98" i="56"/>
  <c r="D352" i="72"/>
  <c r="D162" i="58"/>
  <c r="D406" i="72"/>
  <c r="D162" i="61"/>
  <c r="E103" i="56"/>
  <c r="L141" i="56"/>
  <c r="U339" i="70"/>
  <c r="M159" i="56"/>
  <c r="I193" i="65"/>
  <c r="I24" i="49"/>
  <c r="I250" i="65"/>
  <c r="I24" i="52"/>
  <c r="J212" i="65"/>
  <c r="C161" i="50"/>
  <c r="B161" i="52"/>
  <c r="Q17" i="10"/>
  <c r="Q17" i="13"/>
  <c r="Q17" i="16" s="1"/>
  <c r="Q3" i="9"/>
  <c r="K3" i="13"/>
  <c r="K3" i="10"/>
  <c r="I13" i="21"/>
  <c r="D17" i="13"/>
  <c r="D17" i="16" s="1"/>
  <c r="D17" i="10"/>
  <c r="D3" i="9"/>
  <c r="L317" i="72"/>
  <c r="O32" i="23"/>
  <c r="O32" i="26" s="1"/>
  <c r="O27" i="19"/>
  <c r="O27" i="23" s="1"/>
  <c r="O27" i="26" s="1"/>
  <c r="V15" i="56"/>
  <c r="I115" i="6"/>
  <c r="Q112" i="6"/>
  <c r="S21" i="46"/>
  <c r="T153" i="56"/>
  <c r="H376" i="64"/>
  <c r="T135" i="6"/>
  <c r="T119" i="6"/>
  <c r="T159" i="6"/>
  <c r="N112" i="6"/>
  <c r="U325" i="72"/>
  <c r="L79" i="56"/>
  <c r="J124" i="53"/>
  <c r="G278" i="64"/>
  <c r="G3" i="53"/>
  <c r="P212" i="65"/>
  <c r="B334" i="68"/>
  <c r="L269" i="67"/>
  <c r="L163" i="56"/>
  <c r="B115" i="6"/>
  <c r="H345" i="66"/>
  <c r="H214" i="68"/>
  <c r="H81" i="48"/>
  <c r="H286" i="68"/>
  <c r="H81" i="51"/>
  <c r="Q174" i="70"/>
  <c r="Q124" i="48"/>
  <c r="Q124" i="51"/>
  <c r="Q231" i="70"/>
  <c r="L15" i="56"/>
  <c r="I3" i="16"/>
  <c r="M151" i="71"/>
  <c r="M143" i="47"/>
  <c r="R62" i="45"/>
  <c r="V137" i="56"/>
  <c r="K126" i="6"/>
  <c r="K150" i="6"/>
  <c r="H32" i="23"/>
  <c r="H32" i="26" s="1"/>
  <c r="H27" i="19"/>
  <c r="H27" i="23" s="1"/>
  <c r="H27" i="26" s="1"/>
  <c r="R214" i="68"/>
  <c r="R81" i="48"/>
  <c r="R286" i="68"/>
  <c r="R81" i="51"/>
  <c r="S155" i="56"/>
  <c r="R169" i="72"/>
  <c r="R161" i="48"/>
  <c r="R161" i="51"/>
  <c r="R223" i="72"/>
  <c r="O352" i="72"/>
  <c r="O162" i="58"/>
  <c r="O406" i="72"/>
  <c r="O162" i="61"/>
  <c r="C112" i="6"/>
  <c r="R126" i="6"/>
  <c r="R150" i="6"/>
  <c r="I205" i="72"/>
  <c r="K345" i="66"/>
  <c r="U341" i="66"/>
  <c r="U56" i="56"/>
  <c r="S152" i="66"/>
  <c r="S59" i="46"/>
  <c r="E173" i="64"/>
  <c r="E3" i="47"/>
  <c r="J334" i="72"/>
  <c r="J162" i="57"/>
  <c r="S378" i="64"/>
  <c r="S17" i="56"/>
  <c r="S98" i="65"/>
  <c r="F155" i="66"/>
  <c r="F43" i="47"/>
  <c r="S153" i="70"/>
  <c r="S141" i="46"/>
  <c r="R190" i="68"/>
  <c r="R81" i="47"/>
  <c r="S98" i="66"/>
  <c r="M334" i="72"/>
  <c r="M162" i="57"/>
  <c r="T158" i="64"/>
  <c r="T9" i="46"/>
  <c r="K155" i="67"/>
  <c r="K62" i="47"/>
  <c r="L343" i="66"/>
  <c r="I341" i="70"/>
  <c r="I137" i="56"/>
  <c r="R3" i="45"/>
  <c r="V82" i="69"/>
  <c r="N155" i="67"/>
  <c r="N62" i="47"/>
  <c r="O137" i="6"/>
  <c r="O121" i="6"/>
  <c r="O161" i="6"/>
  <c r="E190" i="68"/>
  <c r="E81" i="47"/>
  <c r="V327" i="71"/>
  <c r="V155" i="56"/>
  <c r="J341" i="66"/>
  <c r="J56" i="56"/>
  <c r="C425" i="68"/>
  <c r="C98" i="56"/>
  <c r="F151" i="71"/>
  <c r="F143" i="47"/>
  <c r="R155" i="67"/>
  <c r="R62" i="47"/>
  <c r="F334" i="72"/>
  <c r="F162" i="57"/>
  <c r="J425" i="68"/>
  <c r="I327" i="72"/>
  <c r="I173" i="56"/>
  <c r="S155" i="70"/>
  <c r="S124" i="47"/>
  <c r="V316" i="72"/>
  <c r="D54" i="56"/>
  <c r="D115" i="6"/>
  <c r="K316" i="72"/>
  <c r="C30" i="46"/>
  <c r="C24" i="45"/>
  <c r="C24" i="46" s="1"/>
  <c r="R112" i="6"/>
  <c r="F174" i="70"/>
  <c r="F124" i="48"/>
  <c r="F124" i="51"/>
  <c r="F231" i="70"/>
  <c r="C269" i="67"/>
  <c r="G3" i="46"/>
  <c r="U163" i="56"/>
  <c r="Q316" i="72"/>
  <c r="O141" i="56"/>
  <c r="O138" i="72"/>
  <c r="O115" i="72"/>
  <c r="O133" i="72" s="1"/>
  <c r="G73" i="56"/>
  <c r="Q174" i="65"/>
  <c r="Q24" i="48"/>
  <c r="Q24" i="51"/>
  <c r="Q231" i="65"/>
  <c r="N174" i="67"/>
  <c r="N62" i="48"/>
  <c r="N231" i="67"/>
  <c r="N62" i="51"/>
  <c r="J87" i="46"/>
  <c r="J81" i="45"/>
  <c r="J81" i="46" s="1"/>
  <c r="L238" i="68"/>
  <c r="J43" i="53"/>
  <c r="S142" i="65"/>
  <c r="F352" i="72"/>
  <c r="F162" i="58"/>
  <c r="F406" i="72"/>
  <c r="F162" i="61"/>
  <c r="H169" i="71"/>
  <c r="H143" i="48"/>
  <c r="H223" i="71"/>
  <c r="H143" i="51"/>
  <c r="E112" i="6"/>
  <c r="U159" i="6"/>
  <c r="U119" i="6"/>
  <c r="U135" i="6"/>
  <c r="P25" i="24"/>
  <c r="P25" i="27" s="1"/>
  <c r="P17" i="20"/>
  <c r="C345" i="66"/>
  <c r="P87" i="46"/>
  <c r="P81" i="45"/>
  <c r="P81" i="46" s="1"/>
  <c r="G49" i="46"/>
  <c r="G43" i="45"/>
  <c r="G43" i="46" s="1"/>
  <c r="O278" i="64"/>
  <c r="L205" i="72"/>
  <c r="O316" i="72"/>
  <c r="F162" i="56"/>
  <c r="P62" i="53"/>
  <c r="G96" i="56"/>
  <c r="J9" i="46"/>
  <c r="J3" i="45"/>
  <c r="M345" i="66"/>
  <c r="I112" i="6"/>
  <c r="I236" i="64"/>
  <c r="I3" i="50"/>
  <c r="I299" i="64"/>
  <c r="I3" i="53"/>
  <c r="R325" i="71"/>
  <c r="J13" i="21"/>
  <c r="J161" i="52"/>
  <c r="G124" i="53"/>
  <c r="B299" i="64"/>
  <c r="D317" i="72"/>
  <c r="P124" i="50"/>
  <c r="P81" i="53"/>
  <c r="C43" i="52"/>
  <c r="L62" i="49"/>
  <c r="R62" i="44"/>
  <c r="R339" i="66"/>
  <c r="O32" i="24"/>
  <c r="O32" i="27" s="1"/>
  <c r="O32" i="21"/>
  <c r="O27" i="20"/>
  <c r="D194" i="64"/>
  <c r="D3" i="48"/>
  <c r="D257" i="64"/>
  <c r="D3" i="51"/>
  <c r="H174" i="70"/>
  <c r="H124" i="48"/>
  <c r="H124" i="51"/>
  <c r="H231" i="70"/>
  <c r="C9" i="46"/>
  <c r="C3" i="45"/>
  <c r="V327" i="72"/>
  <c r="J193" i="66"/>
  <c r="P205" i="72"/>
  <c r="C81" i="52"/>
  <c r="G425" i="68"/>
  <c r="E174" i="66"/>
  <c r="E43" i="48"/>
  <c r="E43" i="51"/>
  <c r="E231" i="66"/>
  <c r="L135" i="56"/>
  <c r="E430" i="68"/>
  <c r="G103" i="56"/>
  <c r="L56" i="56"/>
  <c r="L345" i="70"/>
  <c r="M331" i="71"/>
  <c r="F54" i="56"/>
  <c r="R174" i="66"/>
  <c r="R43" i="48"/>
  <c r="R231" i="66"/>
  <c r="R43" i="51"/>
  <c r="J25" i="24"/>
  <c r="J25" i="27" s="1"/>
  <c r="J17" i="20"/>
  <c r="T171" i="56"/>
  <c r="G81" i="49"/>
  <c r="C205" i="72"/>
  <c r="B241" i="72"/>
  <c r="N163" i="56"/>
  <c r="L3" i="53"/>
  <c r="L316" i="72"/>
  <c r="O250" i="65"/>
  <c r="S174" i="70"/>
  <c r="S124" i="48"/>
  <c r="S124" i="51"/>
  <c r="S231" i="70"/>
  <c r="J262" i="68"/>
  <c r="J81" i="50"/>
  <c r="J81" i="53"/>
  <c r="J334" i="68"/>
  <c r="H352" i="72"/>
  <c r="H162" i="58"/>
  <c r="H162" i="61"/>
  <c r="H406" i="72"/>
  <c r="V376" i="64"/>
  <c r="M96" i="56"/>
  <c r="T325" i="71"/>
  <c r="L345" i="67"/>
  <c r="J171" i="56"/>
  <c r="L269" i="65"/>
  <c r="J124" i="50"/>
  <c r="G3" i="49"/>
  <c r="G299" i="64"/>
  <c r="B81" i="53"/>
  <c r="L62" i="53"/>
  <c r="N150" i="6"/>
  <c r="N126" i="6"/>
  <c r="L162" i="56"/>
  <c r="J62" i="52"/>
  <c r="I32" i="24"/>
  <c r="I32" i="27" s="1"/>
  <c r="I32" i="21"/>
  <c r="I27" i="20"/>
  <c r="Q54" i="56"/>
  <c r="L49" i="46"/>
  <c r="L43" i="45"/>
  <c r="L43" i="46" s="1"/>
  <c r="E159" i="56"/>
  <c r="L376" i="64"/>
  <c r="F119" i="6"/>
  <c r="F135" i="6"/>
  <c r="F159" i="6"/>
  <c r="Q141" i="56"/>
  <c r="P341" i="70"/>
  <c r="P137" i="56"/>
  <c r="S97" i="71"/>
  <c r="J327" i="71"/>
  <c r="J155" i="56"/>
  <c r="I341" i="67"/>
  <c r="I75" i="56"/>
  <c r="V341" i="70"/>
  <c r="G115" i="6"/>
  <c r="N352" i="72"/>
  <c r="N162" i="58"/>
  <c r="N162" i="61"/>
  <c r="N406" i="72"/>
  <c r="P98" i="56"/>
  <c r="D126" i="6"/>
  <c r="D150" i="6"/>
  <c r="U172" i="68"/>
  <c r="M316" i="72"/>
  <c r="H162" i="56"/>
  <c r="T150" i="6"/>
  <c r="T126" i="6"/>
  <c r="I171" i="56"/>
  <c r="L193" i="65"/>
  <c r="L24" i="49"/>
  <c r="L250" i="65"/>
  <c r="L24" i="52"/>
  <c r="V159" i="6"/>
  <c r="V119" i="6"/>
  <c r="V135" i="6"/>
  <c r="S327" i="72"/>
  <c r="S173" i="56"/>
  <c r="D190" i="68"/>
  <c r="D81" i="47"/>
  <c r="D290" i="65"/>
  <c r="D24" i="54"/>
  <c r="N334" i="72"/>
  <c r="N162" i="57"/>
  <c r="D173" i="64"/>
  <c r="D3" i="47"/>
  <c r="J378" i="64"/>
  <c r="J17" i="56"/>
  <c r="F190" i="68"/>
  <c r="F81" i="47"/>
  <c r="D334" i="72"/>
  <c r="D162" i="57"/>
  <c r="U155" i="56"/>
  <c r="O334" i="72"/>
  <c r="O162" i="57"/>
  <c r="V378" i="64"/>
  <c r="V17" i="56"/>
  <c r="M155" i="66"/>
  <c r="M43" i="47"/>
  <c r="K329" i="71"/>
  <c r="K157" i="56"/>
  <c r="S425" i="68"/>
  <c r="S98" i="56"/>
  <c r="J343" i="67"/>
  <c r="J77" i="56"/>
  <c r="O290" i="70"/>
  <c r="O124" i="54"/>
  <c r="O341" i="66"/>
  <c r="O56" i="56"/>
  <c r="I343" i="70"/>
  <c r="C341" i="70"/>
  <c r="C137" i="56"/>
  <c r="R161" i="45"/>
  <c r="O327" i="72"/>
  <c r="O173" i="56"/>
  <c r="C341" i="67"/>
  <c r="C75" i="56"/>
  <c r="E151" i="71"/>
  <c r="E143" i="47"/>
  <c r="E155" i="66"/>
  <c r="E43" i="47"/>
  <c r="U316" i="72"/>
  <c r="G161" i="53"/>
  <c r="R115" i="6"/>
  <c r="K352" i="72"/>
  <c r="K162" i="58"/>
  <c r="K406" i="72"/>
  <c r="K162" i="61"/>
  <c r="C142" i="65"/>
  <c r="C117" i="65"/>
  <c r="C136" i="65" s="1"/>
  <c r="U25" i="24"/>
  <c r="U25" i="27" s="1"/>
  <c r="U17" i="20"/>
  <c r="E153" i="56"/>
  <c r="U162" i="56"/>
  <c r="B205" i="72"/>
  <c r="K163" i="56"/>
  <c r="G32" i="24"/>
  <c r="G32" i="27" s="1"/>
  <c r="G32" i="21"/>
  <c r="G27" i="20"/>
  <c r="O345" i="70"/>
  <c r="R194" i="64"/>
  <c r="R3" i="48"/>
  <c r="R257" i="64"/>
  <c r="R3" i="51"/>
  <c r="O187" i="72"/>
  <c r="O161" i="49"/>
  <c r="O241" i="72"/>
  <c r="O161" i="52"/>
  <c r="H331" i="72"/>
  <c r="U112" i="6"/>
  <c r="G339" i="67"/>
  <c r="J341" i="70"/>
  <c r="C119" i="6"/>
  <c r="C159" i="6"/>
  <c r="C135" i="6"/>
  <c r="C104" i="6"/>
  <c r="R174" i="65"/>
  <c r="R24" i="48"/>
  <c r="R231" i="65"/>
  <c r="R24" i="51"/>
  <c r="D174" i="70"/>
  <c r="D124" i="48"/>
  <c r="D124" i="51"/>
  <c r="D231" i="70"/>
  <c r="J172" i="68"/>
  <c r="J142" i="68"/>
  <c r="J166" i="68" s="1"/>
  <c r="J269" i="66"/>
  <c r="F316" i="72"/>
  <c r="T17" i="13"/>
  <c r="T17" i="16" s="1"/>
  <c r="T17" i="10"/>
  <c r="E174" i="70"/>
  <c r="E124" i="48"/>
  <c r="E124" i="51"/>
  <c r="E231" i="70"/>
  <c r="V352" i="72"/>
  <c r="V162" i="58"/>
  <c r="V406" i="72"/>
  <c r="V162" i="61"/>
  <c r="C135" i="56"/>
  <c r="M174" i="67"/>
  <c r="M62" i="48"/>
  <c r="M62" i="51"/>
  <c r="M231" i="67"/>
  <c r="P172" i="68"/>
  <c r="P142" i="68"/>
  <c r="P166" i="68" s="1"/>
  <c r="G142" i="66"/>
  <c r="G117" i="66"/>
  <c r="G136" i="66" s="1"/>
  <c r="O3" i="52"/>
  <c r="G423" i="68"/>
  <c r="J158" i="64"/>
  <c r="J131" i="64"/>
  <c r="J152" i="64" s="1"/>
  <c r="O103" i="56"/>
  <c r="J60" i="56"/>
  <c r="C345" i="67"/>
  <c r="J54" i="56"/>
  <c r="I159" i="56"/>
  <c r="J161" i="49"/>
  <c r="G269" i="70"/>
  <c r="I81" i="53"/>
  <c r="B3" i="50"/>
  <c r="D316" i="72"/>
  <c r="P212" i="70"/>
  <c r="P334" i="68"/>
  <c r="C43" i="49"/>
  <c r="L193" i="67"/>
  <c r="B126" i="6"/>
  <c r="B150" i="6"/>
  <c r="M194" i="64"/>
  <c r="M3" i="48"/>
  <c r="M3" i="51"/>
  <c r="M257" i="64"/>
  <c r="I32" i="23"/>
  <c r="I32" i="26" s="1"/>
  <c r="I27" i="19"/>
  <c r="I27" i="23" s="1"/>
  <c r="I27" i="26" s="1"/>
  <c r="M135" i="56"/>
  <c r="E174" i="65"/>
  <c r="E24" i="48"/>
  <c r="E24" i="51"/>
  <c r="E231" i="65"/>
  <c r="V25" i="21"/>
  <c r="P32" i="23"/>
  <c r="P32" i="26" s="1"/>
  <c r="P27" i="19"/>
  <c r="P27" i="23" s="1"/>
  <c r="P27" i="26" s="1"/>
  <c r="G119" i="6"/>
  <c r="G135" i="6"/>
  <c r="G159" i="6"/>
  <c r="G104" i="6"/>
  <c r="C158" i="64"/>
  <c r="C131" i="64"/>
  <c r="C152" i="64" s="1"/>
  <c r="F174" i="67"/>
  <c r="F62" i="48"/>
  <c r="F231" i="67"/>
  <c r="F62" i="51"/>
  <c r="C153" i="56"/>
  <c r="O3" i="46"/>
  <c r="I62" i="52"/>
  <c r="I162" i="56"/>
  <c r="C81" i="49"/>
  <c r="P43" i="53"/>
  <c r="T112" i="6"/>
  <c r="I96" i="56"/>
  <c r="L339" i="70"/>
  <c r="G430" i="68"/>
  <c r="L341" i="66"/>
  <c r="K169" i="72"/>
  <c r="K161" i="48"/>
  <c r="K161" i="51"/>
  <c r="K223" i="72"/>
  <c r="P32" i="24"/>
  <c r="P32" i="27" s="1"/>
  <c r="P32" i="21"/>
  <c r="P27" i="20"/>
  <c r="J352" i="72"/>
  <c r="J162" i="58"/>
  <c r="J406" i="72"/>
  <c r="J162" i="61"/>
  <c r="F339" i="66"/>
  <c r="J15" i="56"/>
  <c r="T325" i="72"/>
  <c r="I43" i="53"/>
  <c r="I150" i="6"/>
  <c r="I126" i="6"/>
  <c r="B161" i="49"/>
  <c r="N162" i="56"/>
  <c r="L299" i="64"/>
  <c r="O24" i="52"/>
  <c r="G32" i="23"/>
  <c r="G32" i="26" s="1"/>
  <c r="G27" i="19"/>
  <c r="G27" i="23" s="1"/>
  <c r="G27" i="26" s="1"/>
  <c r="K159" i="56"/>
  <c r="I205" i="71"/>
  <c r="I143" i="50"/>
  <c r="I259" i="71"/>
  <c r="I143" i="53"/>
  <c r="H135" i="6"/>
  <c r="H119" i="6"/>
  <c r="H159" i="6"/>
  <c r="M423" i="68"/>
  <c r="E141" i="56"/>
  <c r="R135" i="6"/>
  <c r="R159" i="6"/>
  <c r="R119" i="6"/>
  <c r="O177" i="56"/>
  <c r="K115" i="6"/>
  <c r="M153" i="56"/>
  <c r="J79" i="56"/>
  <c r="H430" i="68"/>
  <c r="J325" i="72"/>
  <c r="L24" i="53"/>
  <c r="J212" i="70"/>
  <c r="G215" i="64"/>
  <c r="C163" i="56"/>
  <c r="G3" i="50"/>
  <c r="O43" i="52"/>
  <c r="B81" i="50"/>
  <c r="L62" i="50"/>
  <c r="L143" i="45"/>
  <c r="L143" i="46" s="1"/>
  <c r="J250" i="67"/>
  <c r="I103" i="56"/>
  <c r="M214" i="68"/>
  <c r="M81" i="48"/>
  <c r="M286" i="68"/>
  <c r="M81" i="51"/>
  <c r="N115" i="6"/>
  <c r="F112" i="6"/>
  <c r="Q339" i="66"/>
  <c r="N32" i="23"/>
  <c r="N32" i="26" s="1"/>
  <c r="N27" i="19"/>
  <c r="N27" i="23" s="1"/>
  <c r="N27" i="26" s="1"/>
  <c r="L142" i="66"/>
  <c r="L117" i="66"/>
  <c r="L136" i="66" s="1"/>
  <c r="E331" i="71"/>
  <c r="E169" i="72"/>
  <c r="E161" i="48"/>
  <c r="E223" i="72"/>
  <c r="E161" i="51"/>
  <c r="Q345" i="70"/>
  <c r="V161" i="6"/>
  <c r="V121" i="6"/>
  <c r="V137" i="6"/>
  <c r="O290" i="65"/>
  <c r="O24" i="54"/>
  <c r="K155" i="70"/>
  <c r="K124" i="47"/>
  <c r="I142" i="65"/>
  <c r="I117" i="65"/>
  <c r="I136" i="65" s="1"/>
  <c r="O187" i="71"/>
  <c r="O143" i="49"/>
  <c r="O143" i="52"/>
  <c r="O241" i="71"/>
  <c r="F214" i="68"/>
  <c r="F81" i="48"/>
  <c r="F286" i="68"/>
  <c r="F81" i="51"/>
  <c r="D155" i="67"/>
  <c r="D62" i="47"/>
  <c r="L425" i="68"/>
  <c r="L98" i="56"/>
  <c r="C175" i="56"/>
  <c r="I327" i="71"/>
  <c r="I155" i="56"/>
  <c r="L327" i="71"/>
  <c r="L155" i="56"/>
  <c r="U341" i="65"/>
  <c r="U37" i="56"/>
  <c r="S40" i="46"/>
  <c r="S152" i="65"/>
  <c r="S97" i="72"/>
  <c r="U341" i="67"/>
  <c r="U75" i="56"/>
  <c r="H100" i="56"/>
  <c r="V341" i="65"/>
  <c r="V37" i="56"/>
  <c r="N155" i="66"/>
  <c r="N43" i="47"/>
  <c r="S341" i="70"/>
  <c r="S137" i="56"/>
  <c r="H190" i="68"/>
  <c r="H81" i="47"/>
  <c r="O341" i="67"/>
  <c r="O75" i="56"/>
  <c r="N173" i="64"/>
  <c r="N3" i="47"/>
  <c r="K155" i="66"/>
  <c r="K43" i="47"/>
  <c r="L334" i="72"/>
  <c r="L162" i="57"/>
  <c r="K173" i="64"/>
  <c r="K3" i="47"/>
  <c r="U152" i="67"/>
  <c r="U78" i="46"/>
  <c r="H151" i="72"/>
  <c r="H161" i="47"/>
  <c r="N290" i="65"/>
  <c r="N24" i="54"/>
  <c r="Q126" i="6"/>
  <c r="Q150" i="6"/>
  <c r="O124" i="52"/>
  <c r="J3" i="16"/>
  <c r="L103" i="56"/>
  <c r="J212" i="67"/>
  <c r="J62" i="50"/>
  <c r="J62" i="53"/>
  <c r="J269" i="67"/>
  <c r="C193" i="65"/>
  <c r="C24" i="49"/>
  <c r="C24" i="52"/>
  <c r="C250" i="65"/>
  <c r="M112" i="6"/>
  <c r="E325" i="71"/>
  <c r="M126" i="6"/>
  <c r="M150" i="6"/>
  <c r="K162" i="56"/>
  <c r="O119" i="6"/>
  <c r="O135" i="6"/>
  <c r="O159" i="6"/>
  <c r="O104" i="6"/>
  <c r="F15" i="56"/>
  <c r="R32" i="24"/>
  <c r="R32" i="27" s="1"/>
  <c r="R32" i="21"/>
  <c r="R27" i="20"/>
  <c r="G130" i="46"/>
  <c r="G124" i="45"/>
  <c r="G124" i="46" s="1"/>
  <c r="E214" i="68"/>
  <c r="E81" i="48"/>
  <c r="E286" i="68"/>
  <c r="E81" i="51"/>
  <c r="J238" i="68"/>
  <c r="J81" i="49"/>
  <c r="J81" i="52"/>
  <c r="J310" i="68"/>
  <c r="J43" i="50"/>
  <c r="O310" i="68"/>
  <c r="U49" i="46"/>
  <c r="D345" i="70"/>
  <c r="C141" i="56"/>
  <c r="O25" i="21"/>
  <c r="C339" i="70"/>
  <c r="P238" i="68"/>
  <c r="P81" i="49"/>
  <c r="P81" i="52"/>
  <c r="P310" i="68"/>
  <c r="G193" i="66"/>
  <c r="G43" i="49"/>
  <c r="G43" i="52"/>
  <c r="G250" i="66"/>
  <c r="P119" i="6"/>
  <c r="P159" i="6"/>
  <c r="P135" i="6"/>
  <c r="P104" i="6"/>
  <c r="O3" i="49"/>
  <c r="J215" i="64"/>
  <c r="J3" i="49"/>
  <c r="J3" i="52"/>
  <c r="J278" i="64"/>
  <c r="N174" i="66"/>
  <c r="N43" i="48"/>
  <c r="N231" i="66"/>
  <c r="N43" i="51"/>
  <c r="E352" i="72"/>
  <c r="E162" i="58"/>
  <c r="E162" i="61"/>
  <c r="E406" i="72"/>
  <c r="O430" i="68"/>
  <c r="Q32" i="24"/>
  <c r="Q32" i="27" s="1"/>
  <c r="Q32" i="21"/>
  <c r="Q27" i="20"/>
  <c r="J345" i="66"/>
  <c r="J339" i="66"/>
  <c r="G68" i="46"/>
  <c r="G62" i="45"/>
  <c r="G62" i="46" s="1"/>
  <c r="I331" i="71"/>
  <c r="J187" i="72"/>
  <c r="G124" i="50"/>
  <c r="O162" i="56"/>
  <c r="I334" i="68"/>
  <c r="B236" i="64"/>
  <c r="P81" i="50"/>
  <c r="C193" i="66"/>
  <c r="L9" i="46"/>
  <c r="L3" i="45"/>
  <c r="R174" i="67"/>
  <c r="R62" i="48"/>
  <c r="R231" i="67"/>
  <c r="R62" i="51"/>
  <c r="J32" i="23"/>
  <c r="J32" i="26" s="1"/>
  <c r="J27" i="19"/>
  <c r="J27" i="23" s="1"/>
  <c r="J27" i="26" s="1"/>
  <c r="M119" i="6"/>
  <c r="M135" i="6"/>
  <c r="M159" i="6"/>
  <c r="M339" i="70"/>
  <c r="C215" i="64"/>
  <c r="C3" i="49"/>
  <c r="C278" i="64"/>
  <c r="C3" i="52"/>
  <c r="Q73" i="56"/>
  <c r="N194" i="64"/>
  <c r="N3" i="48"/>
  <c r="N3" i="51"/>
  <c r="N257" i="64"/>
  <c r="C325" i="71"/>
  <c r="I250" i="67"/>
  <c r="G126" i="6"/>
  <c r="G150" i="6"/>
  <c r="I163" i="56"/>
  <c r="C238" i="68"/>
  <c r="P269" i="66"/>
  <c r="G3" i="16"/>
  <c r="L115" i="71"/>
  <c r="L133" i="71" s="1"/>
  <c r="F103" i="56"/>
  <c r="E194" i="64"/>
  <c r="E3" i="48"/>
  <c r="E3" i="51"/>
  <c r="E257" i="64"/>
  <c r="I423" i="68"/>
  <c r="K135" i="56"/>
  <c r="Q352" i="72"/>
  <c r="Q162" i="58"/>
  <c r="Q406" i="72"/>
  <c r="Q162" i="61"/>
  <c r="D169" i="72"/>
  <c r="D161" i="48"/>
  <c r="D161" i="51"/>
  <c r="D223" i="72"/>
  <c r="P41" i="56"/>
  <c r="J376" i="64"/>
  <c r="F153" i="56"/>
  <c r="K119" i="6"/>
  <c r="K135" i="6"/>
  <c r="K159" i="6"/>
  <c r="I269" i="66"/>
  <c r="S316" i="72"/>
  <c r="C317" i="72"/>
  <c r="B187" i="72"/>
  <c r="D13" i="21"/>
  <c r="L3" i="50"/>
  <c r="P24" i="52"/>
  <c r="O24" i="49"/>
  <c r="H174" i="67"/>
  <c r="H62" i="48"/>
  <c r="H231" i="67"/>
  <c r="H62" i="51"/>
  <c r="K331" i="71"/>
  <c r="O25" i="24"/>
  <c r="O25" i="27" s="1"/>
  <c r="O17" i="20"/>
  <c r="J32" i="24"/>
  <c r="J32" i="27" s="1"/>
  <c r="J32" i="21"/>
  <c r="J27" i="20"/>
  <c r="E345" i="70"/>
  <c r="O331" i="72"/>
  <c r="M325" i="71"/>
  <c r="R174" i="70"/>
  <c r="R124" i="48"/>
  <c r="R124" i="51"/>
  <c r="R231" i="70"/>
  <c r="J345" i="67"/>
  <c r="N119" i="6"/>
  <c r="N135" i="6"/>
  <c r="N159" i="6"/>
  <c r="N41" i="56"/>
  <c r="M174" i="65"/>
  <c r="M24" i="48"/>
  <c r="M24" i="51"/>
  <c r="M231" i="65"/>
  <c r="C68" i="46"/>
  <c r="C62" i="45"/>
  <c r="C62" i="46" s="1"/>
  <c r="P250" i="66"/>
  <c r="L24" i="50"/>
  <c r="C162" i="56"/>
  <c r="G236" i="64"/>
  <c r="O250" i="66"/>
  <c r="B262" i="68"/>
  <c r="L212" i="67"/>
  <c r="J62" i="49"/>
  <c r="V114" i="6"/>
  <c r="I430" i="68"/>
  <c r="K103" i="56"/>
  <c r="L193" i="66"/>
  <c r="L43" i="49"/>
  <c r="L250" i="66"/>
  <c r="L43" i="52"/>
  <c r="D171" i="56"/>
  <c r="F135" i="56"/>
  <c r="C212" i="66"/>
  <c r="C43" i="50"/>
  <c r="C269" i="66"/>
  <c r="C43" i="53"/>
  <c r="L378" i="64"/>
  <c r="L17" i="56"/>
  <c r="N155" i="65"/>
  <c r="N24" i="47"/>
  <c r="N190" i="68"/>
  <c r="N81" i="47"/>
  <c r="K151" i="71"/>
  <c r="K143" i="47"/>
  <c r="U327" i="71"/>
  <c r="J162" i="56"/>
  <c r="E126" i="6"/>
  <c r="E150" i="6"/>
  <c r="H316" i="72"/>
  <c r="O114" i="6"/>
  <c r="C159" i="56"/>
  <c r="L119" i="6"/>
  <c r="L159" i="6"/>
  <c r="L135" i="6"/>
  <c r="L104" i="6"/>
  <c r="D32" i="23"/>
  <c r="D32" i="26" s="1"/>
  <c r="D27" i="19"/>
  <c r="D27" i="23" s="1"/>
  <c r="D27" i="26" s="1"/>
  <c r="M352" i="72"/>
  <c r="M162" i="58"/>
  <c r="M406" i="72"/>
  <c r="M162" i="61"/>
  <c r="F155" i="67"/>
  <c r="F62" i="47"/>
  <c r="S341" i="67"/>
  <c r="S75" i="56"/>
  <c r="C341" i="66"/>
  <c r="C56" i="56"/>
  <c r="L341" i="67"/>
  <c r="L75" i="56"/>
  <c r="H290" i="65"/>
  <c r="H24" i="54"/>
  <c r="E151" i="72"/>
  <c r="E161" i="47"/>
  <c r="D151" i="72"/>
  <c r="D161" i="47"/>
  <c r="M173" i="64"/>
  <c r="M3" i="47"/>
  <c r="S334" i="72"/>
  <c r="S162" i="57"/>
  <c r="Q155" i="67"/>
  <c r="Q62" i="47"/>
  <c r="Q155" i="66"/>
  <c r="Q43" i="47"/>
  <c r="N329" i="72"/>
  <c r="D155" i="65"/>
  <c r="D24" i="47"/>
  <c r="J327" i="72"/>
  <c r="J173" i="56"/>
  <c r="M290" i="65"/>
  <c r="M24" i="54"/>
  <c r="M190" i="68"/>
  <c r="M81" i="47"/>
  <c r="G155" i="56"/>
  <c r="E155" i="70"/>
  <c r="E124" i="47"/>
  <c r="P341" i="67"/>
  <c r="P75" i="56"/>
  <c r="S148" i="72"/>
  <c r="S176" i="46"/>
  <c r="R151" i="71"/>
  <c r="R143" i="47"/>
  <c r="K155" i="65"/>
  <c r="K24" i="47"/>
  <c r="O250" i="70"/>
  <c r="L430" i="68"/>
  <c r="L32" i="23"/>
  <c r="L32" i="26" s="1"/>
  <c r="L27" i="19"/>
  <c r="L27" i="23" s="1"/>
  <c r="L27" i="26" s="1"/>
  <c r="J115" i="6"/>
  <c r="G327" i="71"/>
  <c r="B9" i="46"/>
  <c r="B3" i="45"/>
  <c r="U376" i="64"/>
  <c r="L137" i="56"/>
  <c r="M17" i="13"/>
  <c r="M17" i="16" s="1"/>
  <c r="M17" i="10"/>
  <c r="M3" i="9"/>
  <c r="I73" i="56"/>
  <c r="M32" i="24"/>
  <c r="M32" i="27" s="1"/>
  <c r="M32" i="21"/>
  <c r="M27" i="20"/>
  <c r="R79" i="56"/>
  <c r="G75" i="56"/>
  <c r="K174" i="70"/>
  <c r="K124" i="48"/>
  <c r="K231" i="70"/>
  <c r="K124" i="51"/>
  <c r="G142" i="70"/>
  <c r="G117" i="70"/>
  <c r="G136" i="70" s="1"/>
  <c r="M115" i="6"/>
  <c r="J316" i="72"/>
  <c r="J212" i="66"/>
  <c r="C212" i="70"/>
  <c r="O81" i="52"/>
  <c r="U13" i="21"/>
  <c r="C24" i="50"/>
  <c r="S126" i="6"/>
  <c r="S150" i="6"/>
  <c r="U142" i="66"/>
  <c r="C345" i="70"/>
  <c r="N32" i="24"/>
  <c r="N32" i="27" s="1"/>
  <c r="N32" i="21"/>
  <c r="N27" i="20"/>
  <c r="Q345" i="67"/>
  <c r="T339" i="65"/>
  <c r="C115" i="6"/>
  <c r="K174" i="65"/>
  <c r="K24" i="48"/>
  <c r="K231" i="65"/>
  <c r="K24" i="51"/>
  <c r="N214" i="68"/>
  <c r="N81" i="48"/>
  <c r="N81" i="51"/>
  <c r="N286" i="68"/>
  <c r="O215" i="64"/>
  <c r="B3" i="13"/>
  <c r="B3" i="10"/>
  <c r="K169" i="71"/>
  <c r="K143" i="48"/>
  <c r="K223" i="71"/>
  <c r="K143" i="51"/>
  <c r="L115" i="6"/>
  <c r="G142" i="67"/>
  <c r="G117" i="67"/>
  <c r="G136" i="67" s="1"/>
  <c r="G212" i="70"/>
  <c r="O163" i="56"/>
  <c r="I81" i="50"/>
  <c r="P262" i="68"/>
  <c r="L158" i="64"/>
  <c r="L131" i="64"/>
  <c r="L152" i="64" s="1"/>
  <c r="Q174" i="66"/>
  <c r="Q43" i="48"/>
  <c r="Q231" i="66"/>
  <c r="Q43" i="51"/>
  <c r="H32" i="24"/>
  <c r="H32" i="27" s="1"/>
  <c r="H32" i="21"/>
  <c r="H27" i="20"/>
  <c r="Q339" i="67"/>
  <c r="O334" i="68"/>
  <c r="I62" i="49"/>
  <c r="P3" i="46"/>
  <c r="O3" i="16"/>
  <c r="P124" i="49"/>
  <c r="P43" i="50"/>
  <c r="F430" i="68"/>
  <c r="F174" i="66"/>
  <c r="F43" i="48"/>
  <c r="F231" i="66"/>
  <c r="F43" i="51"/>
  <c r="K339" i="70"/>
  <c r="T352" i="72"/>
  <c r="T162" i="58"/>
  <c r="T162" i="61"/>
  <c r="T406" i="72"/>
  <c r="D32" i="24"/>
  <c r="D32" i="27" s="1"/>
  <c r="D32" i="21"/>
  <c r="D27" i="20"/>
  <c r="P345" i="65"/>
  <c r="D174" i="67"/>
  <c r="D62" i="48"/>
  <c r="D231" i="67"/>
  <c r="D62" i="51"/>
  <c r="F325" i="71"/>
  <c r="Q115" i="6"/>
  <c r="C25" i="24"/>
  <c r="C25" i="27" s="1"/>
  <c r="C25" i="21"/>
  <c r="C17" i="20"/>
  <c r="I43" i="50"/>
  <c r="L236" i="64"/>
  <c r="H126" i="6"/>
  <c r="H150" i="6"/>
  <c r="P250" i="65"/>
  <c r="O193" i="65"/>
  <c r="D103" i="56"/>
  <c r="O54" i="56"/>
  <c r="K194" i="64"/>
  <c r="K3" i="48"/>
  <c r="K257" i="64"/>
  <c r="K3" i="51"/>
  <c r="J22" i="56"/>
  <c r="I141" i="56"/>
  <c r="N345" i="65"/>
  <c r="C142" i="67"/>
  <c r="C117" i="67"/>
  <c r="C136" i="67" s="1"/>
  <c r="O299" i="64"/>
  <c r="L212" i="65"/>
  <c r="I161" i="53"/>
  <c r="O43" i="49"/>
  <c r="G269" i="66"/>
  <c r="J193" i="67"/>
  <c r="D214" i="68"/>
  <c r="D81" i="48"/>
  <c r="D81" i="51"/>
  <c r="D286" i="68"/>
  <c r="S25" i="24"/>
  <c r="S25" i="27" s="1"/>
  <c r="S25" i="21"/>
  <c r="S17" i="20"/>
  <c r="J135" i="6"/>
  <c r="J119" i="6"/>
  <c r="J159" i="6"/>
  <c r="J104" i="6"/>
  <c r="E169" i="71"/>
  <c r="E143" i="48"/>
  <c r="E143" i="51"/>
  <c r="E223" i="71"/>
  <c r="U17" i="56"/>
  <c r="S135" i="56"/>
  <c r="D325" i="72"/>
  <c r="F41" i="56"/>
  <c r="F339" i="70"/>
  <c r="N171" i="56"/>
  <c r="S161" i="6"/>
  <c r="S121" i="6"/>
  <c r="S137" i="6"/>
  <c r="M155" i="70"/>
  <c r="M124" i="47"/>
  <c r="T130" i="46"/>
  <c r="T30" i="24"/>
  <c r="T30" i="27" s="1"/>
  <c r="T30" i="21"/>
  <c r="I352" i="72"/>
  <c r="I162" i="58"/>
  <c r="I406" i="72"/>
  <c r="I162" i="61"/>
  <c r="K214" i="68"/>
  <c r="K81" i="48"/>
  <c r="K81" i="51"/>
  <c r="K286" i="68"/>
  <c r="V25" i="24"/>
  <c r="V25" i="27" s="1"/>
  <c r="V17" i="20"/>
  <c r="J269" i="70"/>
  <c r="U327" i="72"/>
  <c r="J98" i="56"/>
  <c r="U425" i="68"/>
  <c r="U98" i="56"/>
  <c r="L327" i="72"/>
  <c r="L173" i="56"/>
  <c r="V341" i="67"/>
  <c r="V75" i="56"/>
  <c r="I334" i="72"/>
  <c r="I162" i="57"/>
  <c r="H155" i="66"/>
  <c r="H43" i="47"/>
  <c r="E290" i="65"/>
  <c r="E24" i="54"/>
  <c r="I79" i="6"/>
  <c r="J341" i="67"/>
  <c r="J75" i="56"/>
  <c r="C334" i="72"/>
  <c r="C162" i="57"/>
  <c r="S187" i="68"/>
  <c r="S102" i="46"/>
  <c r="T30" i="25"/>
  <c r="T30" i="28" s="1"/>
  <c r="R151" i="72"/>
  <c r="R161" i="47"/>
  <c r="F155" i="65"/>
  <c r="F24" i="47"/>
  <c r="R100" i="56"/>
  <c r="E139" i="56"/>
  <c r="Q139" i="56"/>
  <c r="D151" i="71"/>
  <c r="D143" i="47"/>
  <c r="J290" i="65"/>
  <c r="J24" i="54"/>
  <c r="P290" i="65"/>
  <c r="P24" i="54"/>
  <c r="Q190" i="68"/>
  <c r="Q81" i="47"/>
  <c r="K151" i="72"/>
  <c r="K161" i="47"/>
  <c r="O360" i="68"/>
  <c r="O81" i="54"/>
  <c r="L139" i="56"/>
  <c r="F173" i="64"/>
  <c r="F3" i="47"/>
  <c r="C341" i="65"/>
  <c r="C37" i="56"/>
  <c r="L329" i="71"/>
  <c r="L157" i="56"/>
  <c r="P341" i="66"/>
  <c r="P56" i="56"/>
  <c r="J124" i="49"/>
  <c r="O124" i="49"/>
  <c r="G114" i="6"/>
  <c r="O155" i="56"/>
  <c r="R81" i="44"/>
  <c r="B158" i="64"/>
  <c r="B131" i="64"/>
  <c r="B152" i="64" s="1"/>
  <c r="P205" i="71"/>
  <c r="P143" i="50"/>
  <c r="P259" i="71"/>
  <c r="P143" i="53"/>
  <c r="F169" i="72"/>
  <c r="F161" i="48"/>
  <c r="F161" i="51"/>
  <c r="F223" i="72"/>
  <c r="C262" i="68"/>
  <c r="C81" i="50"/>
  <c r="C334" i="68"/>
  <c r="C81" i="53"/>
  <c r="U352" i="72"/>
  <c r="U162" i="58"/>
  <c r="U162" i="61"/>
  <c r="U406" i="72"/>
  <c r="F115" i="6"/>
  <c r="I62" i="53"/>
  <c r="B269" i="66"/>
  <c r="V162" i="56"/>
  <c r="N174" i="70"/>
  <c r="N124" i="48"/>
  <c r="N231" i="70"/>
  <c r="N124" i="51"/>
  <c r="R161" i="44"/>
  <c r="U341" i="70"/>
  <c r="H194" i="64"/>
  <c r="H3" i="48"/>
  <c r="H257" i="64"/>
  <c r="H3" i="51"/>
  <c r="G341" i="67"/>
  <c r="G193" i="70"/>
  <c r="G124" i="49"/>
  <c r="G124" i="52"/>
  <c r="G250" i="70"/>
  <c r="F169" i="71"/>
  <c r="F143" i="48"/>
  <c r="F143" i="51"/>
  <c r="F223" i="71"/>
  <c r="G241" i="72"/>
  <c r="O81" i="49"/>
  <c r="P62" i="49"/>
  <c r="Q162" i="56"/>
  <c r="S166" i="46"/>
  <c r="Q169" i="72"/>
  <c r="Q161" i="48"/>
  <c r="Q223" i="72"/>
  <c r="Q161" i="51"/>
  <c r="C155" i="56"/>
  <c r="H174" i="66"/>
  <c r="H43" i="48"/>
  <c r="H43" i="51"/>
  <c r="H231" i="66"/>
  <c r="P96" i="56"/>
  <c r="P241" i="72"/>
  <c r="G112" i="6"/>
  <c r="G79" i="6"/>
  <c r="Q345" i="66"/>
  <c r="U158" i="64"/>
  <c r="E32" i="24"/>
  <c r="E32" i="27" s="1"/>
  <c r="E32" i="21"/>
  <c r="E27" i="20"/>
  <c r="G193" i="67"/>
  <c r="G62" i="49"/>
  <c r="G62" i="52"/>
  <c r="G250" i="67"/>
  <c r="I250" i="66"/>
  <c r="I262" i="68"/>
  <c r="H17" i="13"/>
  <c r="H17" i="16" s="1"/>
  <c r="H17" i="10"/>
  <c r="H3" i="9"/>
  <c r="T316" i="72"/>
  <c r="L215" i="64"/>
  <c r="L3" i="49"/>
  <c r="L278" i="64"/>
  <c r="L3" i="52"/>
  <c r="J73" i="56"/>
  <c r="K32" i="23"/>
  <c r="K32" i="26" s="1"/>
  <c r="K27" i="19"/>
  <c r="K27" i="23" s="1"/>
  <c r="K27" i="26" s="1"/>
  <c r="H22" i="56"/>
  <c r="C316" i="72"/>
  <c r="B81" i="49"/>
  <c r="M162" i="56"/>
  <c r="I193" i="67"/>
  <c r="I124" i="52"/>
  <c r="N317" i="72"/>
  <c r="P212" i="66"/>
  <c r="T162" i="56"/>
  <c r="E171" i="56"/>
  <c r="Q32" i="23"/>
  <c r="Q32" i="26" s="1"/>
  <c r="Q27" i="19"/>
  <c r="Q27" i="23" s="1"/>
  <c r="Q27" i="26" s="1"/>
  <c r="L30" i="46"/>
  <c r="L24" i="45"/>
  <c r="L24" i="46" s="1"/>
  <c r="I25" i="24"/>
  <c r="I25" i="27" s="1"/>
  <c r="I17" i="20"/>
  <c r="C35" i="56"/>
  <c r="U9" i="46"/>
  <c r="I212" i="66"/>
  <c r="J269" i="65"/>
  <c r="P24" i="49"/>
  <c r="D430" i="68"/>
  <c r="L73" i="56"/>
  <c r="O339" i="66"/>
  <c r="J383" i="64"/>
  <c r="I345" i="70"/>
  <c r="C73" i="56"/>
  <c r="H115" i="6"/>
  <c r="S162" i="56"/>
  <c r="P141" i="56"/>
  <c r="O115" i="6"/>
  <c r="I25" i="21"/>
  <c r="C193" i="67"/>
  <c r="C62" i="49"/>
  <c r="C250" i="67"/>
  <c r="C62" i="52"/>
  <c r="O3" i="53"/>
  <c r="E316" i="72"/>
  <c r="I259" i="72"/>
  <c r="P24" i="53"/>
  <c r="O193" i="66"/>
  <c r="G43" i="53"/>
  <c r="F79" i="56"/>
  <c r="P112" i="6"/>
  <c r="P79" i="6"/>
  <c r="Q430" i="68"/>
  <c r="D96" i="56"/>
  <c r="K32" i="24"/>
  <c r="K32" i="27" s="1"/>
  <c r="K32" i="21"/>
  <c r="K27" i="20"/>
  <c r="U378" i="64"/>
  <c r="S339" i="70"/>
  <c r="F345" i="65"/>
  <c r="N325" i="72"/>
  <c r="L3" i="16"/>
  <c r="R88" i="70"/>
  <c r="P87" i="71"/>
  <c r="V89" i="69"/>
  <c r="S107" i="68"/>
  <c r="R104" i="6"/>
  <c r="T89" i="66"/>
  <c r="U88" i="67"/>
  <c r="M104" i="6"/>
  <c r="R83" i="72"/>
  <c r="Q84" i="65"/>
  <c r="T89" i="65"/>
  <c r="T83" i="71"/>
  <c r="U84" i="71"/>
  <c r="P88" i="72"/>
  <c r="N103" i="68"/>
  <c r="P84" i="72"/>
  <c r="S88" i="70"/>
  <c r="S85" i="65"/>
  <c r="Q104" i="6"/>
  <c r="V99" i="68"/>
  <c r="N104" i="6"/>
  <c r="R108" i="68"/>
  <c r="T84" i="67"/>
  <c r="P104" i="68"/>
  <c r="O88" i="71"/>
  <c r="O88" i="65"/>
  <c r="V89" i="67"/>
  <c r="D104" i="6"/>
  <c r="N87" i="72"/>
  <c r="R3" i="46" l="1"/>
  <c r="C3" i="16"/>
  <c r="P25" i="21"/>
  <c r="N100" i="56"/>
  <c r="Q77" i="56"/>
  <c r="L343" i="70"/>
  <c r="P343" i="66"/>
  <c r="E3" i="16"/>
  <c r="O343" i="66"/>
  <c r="F58" i="56"/>
  <c r="L427" i="68"/>
  <c r="P343" i="67"/>
  <c r="D157" i="56"/>
  <c r="E343" i="66"/>
  <c r="O58" i="56"/>
  <c r="J157" i="56"/>
  <c r="P77" i="56"/>
  <c r="G77" i="56"/>
  <c r="D77" i="56"/>
  <c r="N3" i="16"/>
  <c r="G100" i="56"/>
  <c r="L19" i="56"/>
  <c r="J161" i="55"/>
  <c r="T17" i="20"/>
  <c r="Q157" i="56"/>
  <c r="R427" i="68"/>
  <c r="N175" i="56"/>
  <c r="G17" i="19"/>
  <c r="G17" i="23" s="1"/>
  <c r="G17" i="26" s="1"/>
  <c r="C343" i="70"/>
  <c r="Q343" i="70"/>
  <c r="L343" i="67"/>
  <c r="M157" i="56"/>
  <c r="C297" i="72"/>
  <c r="D427" i="68"/>
  <c r="F100" i="56"/>
  <c r="D139" i="56"/>
  <c r="E175" i="56"/>
  <c r="F427" i="68"/>
  <c r="R62" i="46"/>
  <c r="R68" i="46"/>
  <c r="C329" i="72"/>
  <c r="Q329" i="72"/>
  <c r="L77" i="56"/>
  <c r="R87" i="46"/>
  <c r="I329" i="71"/>
  <c r="J329" i="72"/>
  <c r="J58" i="56"/>
  <c r="G25" i="21"/>
  <c r="J329" i="71"/>
  <c r="F343" i="66"/>
  <c r="P58" i="56"/>
  <c r="E329" i="72"/>
  <c r="N343" i="67"/>
  <c r="Q329" i="71"/>
  <c r="D343" i="70"/>
  <c r="M329" i="71"/>
  <c r="G343" i="67"/>
  <c r="I139" i="56"/>
  <c r="Q175" i="56"/>
  <c r="N17" i="20"/>
  <c r="N17" i="24" s="1"/>
  <c r="N17" i="27" s="1"/>
  <c r="H17" i="20"/>
  <c r="H17" i="24" s="1"/>
  <c r="H17" i="27" s="1"/>
  <c r="D100" i="56"/>
  <c r="N427" i="68"/>
  <c r="G329" i="71"/>
  <c r="G427" i="68"/>
  <c r="Q343" i="67"/>
  <c r="I157" i="56"/>
  <c r="P17" i="19"/>
  <c r="P17" i="21" s="1"/>
  <c r="C139" i="56"/>
  <c r="D343" i="67"/>
  <c r="I329" i="72"/>
  <c r="J175" i="56"/>
  <c r="R25" i="24"/>
  <c r="R25" i="27" s="1"/>
  <c r="N77" i="56"/>
  <c r="C17" i="19"/>
  <c r="C17" i="23" s="1"/>
  <c r="C17" i="26" s="1"/>
  <c r="Q17" i="20"/>
  <c r="Q17" i="24" s="1"/>
  <c r="Q17" i="27" s="1"/>
  <c r="L58" i="56"/>
  <c r="J297" i="72"/>
  <c r="M175" i="56"/>
  <c r="E343" i="70"/>
  <c r="L380" i="64"/>
  <c r="D329" i="71"/>
  <c r="G157" i="56"/>
  <c r="H427" i="68"/>
  <c r="L100" i="56"/>
  <c r="M343" i="66"/>
  <c r="E58" i="56"/>
  <c r="I175" i="56"/>
  <c r="R166" i="46"/>
  <c r="I111" i="6"/>
  <c r="I78" i="6"/>
  <c r="I90" i="6" s="1"/>
  <c r="R134" i="6"/>
  <c r="R158" i="6"/>
  <c r="R118" i="6"/>
  <c r="N134" i="6"/>
  <c r="N158" i="6"/>
  <c r="N118" i="6"/>
  <c r="Q158" i="6"/>
  <c r="Q118" i="6"/>
  <c r="Q134" i="6"/>
  <c r="D158" i="6"/>
  <c r="D134" i="6"/>
  <c r="D118" i="6"/>
  <c r="M134" i="6"/>
  <c r="M118" i="6"/>
  <c r="M158" i="6"/>
  <c r="U370" i="71"/>
  <c r="U144" i="59"/>
  <c r="U424" i="71"/>
  <c r="U144" i="62"/>
  <c r="O55" i="56"/>
  <c r="S3" i="45"/>
  <c r="O280" i="71"/>
  <c r="O144" i="54"/>
  <c r="O12" i="21"/>
  <c r="R370" i="71"/>
  <c r="R144" i="59"/>
  <c r="R424" i="71"/>
  <c r="R144" i="62"/>
  <c r="K370" i="71"/>
  <c r="K144" i="59"/>
  <c r="K424" i="71"/>
  <c r="K144" i="62"/>
  <c r="C326" i="71"/>
  <c r="C154" i="56"/>
  <c r="S370" i="71"/>
  <c r="S144" i="59"/>
  <c r="S424" i="71"/>
  <c r="S144" i="62"/>
  <c r="U340" i="70"/>
  <c r="U136" i="56"/>
  <c r="T341" i="70"/>
  <c r="T137" i="56"/>
  <c r="M370" i="71"/>
  <c r="M144" i="59"/>
  <c r="M424" i="71"/>
  <c r="M144" i="62"/>
  <c r="T56" i="56"/>
  <c r="L370" i="71"/>
  <c r="L144" i="59"/>
  <c r="L424" i="71"/>
  <c r="L144" i="62"/>
  <c r="I172" i="56"/>
  <c r="D75" i="56"/>
  <c r="T137" i="6"/>
  <c r="T121" i="6"/>
  <c r="T161" i="6"/>
  <c r="U186" i="68"/>
  <c r="U101" i="46"/>
  <c r="V326" i="72"/>
  <c r="V172" i="56"/>
  <c r="J340" i="70"/>
  <c r="H68" i="46"/>
  <c r="H62" i="45"/>
  <c r="H62" i="46" s="1"/>
  <c r="K142" i="70"/>
  <c r="K117" i="70"/>
  <c r="K136" i="70" s="1"/>
  <c r="N142" i="67"/>
  <c r="N117" i="67"/>
  <c r="N136" i="67" s="1"/>
  <c r="M39" i="56"/>
  <c r="M24" i="55"/>
  <c r="N172" i="68"/>
  <c r="N142" i="68"/>
  <c r="N166" i="68" s="1"/>
  <c r="C81" i="55"/>
  <c r="D27" i="24"/>
  <c r="D27" i="27" s="1"/>
  <c r="D27" i="21"/>
  <c r="F175" i="56"/>
  <c r="R205" i="71"/>
  <c r="R143" i="50"/>
  <c r="R259" i="71"/>
  <c r="R143" i="53"/>
  <c r="F193" i="67"/>
  <c r="F62" i="49"/>
  <c r="F62" i="52"/>
  <c r="F250" i="67"/>
  <c r="Q212" i="66"/>
  <c r="Q43" i="50"/>
  <c r="Q43" i="53"/>
  <c r="Q269" i="66"/>
  <c r="T12" i="24"/>
  <c r="T12" i="27" s="1"/>
  <c r="T4" i="20"/>
  <c r="D193" i="67"/>
  <c r="D62" i="49"/>
  <c r="D250" i="67"/>
  <c r="D62" i="52"/>
  <c r="R130" i="46"/>
  <c r="R124" i="45"/>
  <c r="R124" i="46" s="1"/>
  <c r="H12" i="24"/>
  <c r="H12" i="27" s="1"/>
  <c r="H4" i="20"/>
  <c r="E9" i="46"/>
  <c r="E3" i="45"/>
  <c r="K236" i="64"/>
  <c r="K3" i="50"/>
  <c r="K3" i="53"/>
  <c r="K238" i="68"/>
  <c r="K81" i="49"/>
  <c r="K310" i="68"/>
  <c r="K81" i="52"/>
  <c r="N142" i="66"/>
  <c r="N117" i="66"/>
  <c r="N136" i="66" s="1"/>
  <c r="J39" i="56"/>
  <c r="J24" i="55"/>
  <c r="J24" i="56" s="1"/>
  <c r="F187" i="72"/>
  <c r="F161" i="49"/>
  <c r="F161" i="52"/>
  <c r="F241" i="72"/>
  <c r="L12" i="24"/>
  <c r="L12" i="27" s="1"/>
  <c r="L4" i="20"/>
  <c r="H385" i="65"/>
  <c r="H24" i="59"/>
  <c r="H442" i="65"/>
  <c r="H24" i="62"/>
  <c r="G27" i="21"/>
  <c r="G27" i="24"/>
  <c r="G27" i="27" s="1"/>
  <c r="D12" i="24"/>
  <c r="D12" i="27" s="1"/>
  <c r="D4" i="20"/>
  <c r="R193" i="66"/>
  <c r="R43" i="49"/>
  <c r="R250" i="66"/>
  <c r="R43" i="52"/>
  <c r="Q142" i="65"/>
  <c r="Q117" i="65"/>
  <c r="Q136" i="65" s="1"/>
  <c r="N298" i="71"/>
  <c r="H187" i="72"/>
  <c r="H161" i="49"/>
  <c r="H161" i="52"/>
  <c r="H241" i="72"/>
  <c r="N343" i="65"/>
  <c r="N309" i="65"/>
  <c r="N328" i="65" s="1"/>
  <c r="N138" i="72"/>
  <c r="N115" i="72"/>
  <c r="N133" i="72" s="1"/>
  <c r="Q148" i="46"/>
  <c r="Q143" i="45"/>
  <c r="Q143" i="46" s="1"/>
  <c r="M9" i="46"/>
  <c r="M3" i="45"/>
  <c r="M3" i="46" s="1"/>
  <c r="D236" i="64"/>
  <c r="D3" i="50"/>
  <c r="D3" i="53"/>
  <c r="D299" i="64"/>
  <c r="P139" i="56"/>
  <c r="N388" i="72"/>
  <c r="N162" i="60"/>
  <c r="N162" i="63"/>
  <c r="N442" i="72"/>
  <c r="T17" i="24"/>
  <c r="T17" i="27" s="1"/>
  <c r="J12" i="24"/>
  <c r="J12" i="27" s="1"/>
  <c r="J4" i="20"/>
  <c r="E343" i="65"/>
  <c r="E309" i="65"/>
  <c r="E328" i="65" s="1"/>
  <c r="C3" i="46"/>
  <c r="B114" i="6"/>
  <c r="F298" i="71"/>
  <c r="Q138" i="72"/>
  <c r="Q115" i="72"/>
  <c r="Q133" i="72" s="1"/>
  <c r="O309" i="67"/>
  <c r="H139" i="56"/>
  <c r="S174" i="66"/>
  <c r="S43" i="48"/>
  <c r="S43" i="51"/>
  <c r="S231" i="66"/>
  <c r="P427" i="68"/>
  <c r="F157" i="56"/>
  <c r="R144" i="55"/>
  <c r="J19" i="56"/>
  <c r="K49" i="46"/>
  <c r="K43" i="45"/>
  <c r="K43" i="46" s="1"/>
  <c r="M205" i="71"/>
  <c r="M143" i="50"/>
  <c r="M259" i="71"/>
  <c r="M143" i="53"/>
  <c r="B79" i="6"/>
  <c r="P144" i="6"/>
  <c r="P168" i="6"/>
  <c r="D25" i="24"/>
  <c r="D25" i="27" s="1"/>
  <c r="D17" i="20"/>
  <c r="I309" i="70"/>
  <c r="M193" i="70"/>
  <c r="M124" i="49"/>
  <c r="M250" i="70"/>
  <c r="M124" i="52"/>
  <c r="D142" i="66"/>
  <c r="D117" i="66"/>
  <c r="D136" i="66" s="1"/>
  <c r="S194" i="64"/>
  <c r="S3" i="48"/>
  <c r="S257" i="64"/>
  <c r="S3" i="51"/>
  <c r="E172" i="68"/>
  <c r="E142" i="68"/>
  <c r="E166" i="68" s="1"/>
  <c r="D138" i="71"/>
  <c r="D115" i="71"/>
  <c r="D133" i="71" s="1"/>
  <c r="J343" i="70"/>
  <c r="K343" i="66"/>
  <c r="K309" i="66"/>
  <c r="K328" i="66" s="1"/>
  <c r="R30" i="46"/>
  <c r="R24" i="45"/>
  <c r="R81" i="46"/>
  <c r="E138" i="72"/>
  <c r="E115" i="72"/>
  <c r="E133" i="72" s="1"/>
  <c r="G309" i="67"/>
  <c r="Q388" i="72"/>
  <c r="Q162" i="60"/>
  <c r="Q442" i="72"/>
  <c r="Q162" i="63"/>
  <c r="R3" i="10"/>
  <c r="R3" i="13"/>
  <c r="C309" i="70"/>
  <c r="S12" i="24"/>
  <c r="S12" i="27" s="1"/>
  <c r="S4" i="20"/>
  <c r="M139" i="56"/>
  <c r="E388" i="72"/>
  <c r="E162" i="60"/>
  <c r="E162" i="63"/>
  <c r="E442" i="72"/>
  <c r="J43" i="55"/>
  <c r="K262" i="68"/>
  <c r="K81" i="50"/>
  <c r="K81" i="53"/>
  <c r="K334" i="68"/>
  <c r="D166" i="46"/>
  <c r="D161" i="45"/>
  <c r="D161" i="46" s="1"/>
  <c r="O157" i="56"/>
  <c r="K142" i="65"/>
  <c r="K117" i="65"/>
  <c r="K136" i="65" s="1"/>
  <c r="R212" i="70"/>
  <c r="R124" i="50"/>
  <c r="R269" i="70"/>
  <c r="R124" i="53"/>
  <c r="K142" i="67"/>
  <c r="K117" i="67"/>
  <c r="K136" i="67" s="1"/>
  <c r="V12" i="24"/>
  <c r="V12" i="27" s="1"/>
  <c r="V4" i="20"/>
  <c r="F19" i="56"/>
  <c r="H172" i="68"/>
  <c r="H142" i="68"/>
  <c r="H166" i="68" s="1"/>
  <c r="Q215" i="64"/>
  <c r="Q3" i="49"/>
  <c r="Q278" i="64"/>
  <c r="Q3" i="52"/>
  <c r="D30" i="46"/>
  <c r="D24" i="45"/>
  <c r="D24" i="46" s="1"/>
  <c r="V166" i="6"/>
  <c r="V142" i="6"/>
  <c r="M87" i="46"/>
  <c r="M81" i="45"/>
  <c r="M81" i="46" s="1"/>
  <c r="E142" i="70"/>
  <c r="E117" i="70"/>
  <c r="E136" i="70" s="1"/>
  <c r="F205" i="72"/>
  <c r="F161" i="50"/>
  <c r="F161" i="53"/>
  <c r="F259" i="72"/>
  <c r="T327" i="72"/>
  <c r="T173" i="56"/>
  <c r="P340" i="66"/>
  <c r="P55" i="56"/>
  <c r="S149" i="71"/>
  <c r="S159" i="46"/>
  <c r="U340" i="66"/>
  <c r="U55" i="56"/>
  <c r="F327" i="71"/>
  <c r="F155" i="56"/>
  <c r="C370" i="71"/>
  <c r="C144" i="59"/>
  <c r="C424" i="71"/>
  <c r="C144" i="62"/>
  <c r="K327" i="72"/>
  <c r="K173" i="56"/>
  <c r="D341" i="70"/>
  <c r="I280" i="71"/>
  <c r="I144" i="54"/>
  <c r="I12" i="21"/>
  <c r="J340" i="67"/>
  <c r="J74" i="56"/>
  <c r="D341" i="66"/>
  <c r="D56" i="56"/>
  <c r="I340" i="67"/>
  <c r="I74" i="56"/>
  <c r="N370" i="71"/>
  <c r="N144" i="59"/>
  <c r="N144" i="62"/>
  <c r="N424" i="71"/>
  <c r="F425" i="68"/>
  <c r="F98" i="56"/>
  <c r="N378" i="64"/>
  <c r="V280" i="71"/>
  <c r="V144" i="54"/>
  <c r="O347" i="70"/>
  <c r="O124" i="57"/>
  <c r="S24" i="45"/>
  <c r="S151" i="72"/>
  <c r="S161" i="47"/>
  <c r="C340" i="70"/>
  <c r="C136" i="56"/>
  <c r="V154" i="56"/>
  <c r="H341" i="67"/>
  <c r="U97" i="56"/>
  <c r="I424" i="68"/>
  <c r="F173" i="56"/>
  <c r="M56" i="56"/>
  <c r="M25" i="21"/>
  <c r="K75" i="56"/>
  <c r="K25" i="21"/>
  <c r="T370" i="71"/>
  <c r="T144" i="59"/>
  <c r="T424" i="71"/>
  <c r="T144" i="62"/>
  <c r="J347" i="65"/>
  <c r="J24" i="57"/>
  <c r="D280" i="71"/>
  <c r="D144" i="54"/>
  <c r="M121" i="6"/>
  <c r="M161" i="6"/>
  <c r="M137" i="6"/>
  <c r="P97" i="56"/>
  <c r="S151" i="71"/>
  <c r="S143" i="47"/>
  <c r="E173" i="56"/>
  <c r="H425" i="68"/>
  <c r="C340" i="67"/>
  <c r="C74" i="56"/>
  <c r="K425" i="68"/>
  <c r="K98" i="56"/>
  <c r="S153" i="65"/>
  <c r="S41" i="46"/>
  <c r="H3" i="13"/>
  <c r="H3" i="10"/>
  <c r="L25" i="23"/>
  <c r="L25" i="26" s="1"/>
  <c r="L17" i="19"/>
  <c r="L17" i="23" s="1"/>
  <c r="L17" i="26" s="1"/>
  <c r="H142" i="67"/>
  <c r="H117" i="67"/>
  <c r="H136" i="67" s="1"/>
  <c r="F236" i="64"/>
  <c r="F3" i="50"/>
  <c r="F299" i="64"/>
  <c r="F3" i="53"/>
  <c r="K193" i="70"/>
  <c r="K124" i="49"/>
  <c r="K250" i="70"/>
  <c r="K124" i="52"/>
  <c r="N193" i="67"/>
  <c r="N62" i="49"/>
  <c r="N250" i="67"/>
  <c r="N62" i="52"/>
  <c r="H58" i="56"/>
  <c r="M343" i="65"/>
  <c r="M309" i="65"/>
  <c r="M328" i="65" s="1"/>
  <c r="N238" i="68"/>
  <c r="N81" i="49"/>
  <c r="N310" i="68"/>
  <c r="N81" i="52"/>
  <c r="R148" i="46"/>
  <c r="R143" i="45"/>
  <c r="R143" i="46" s="1"/>
  <c r="M212" i="70"/>
  <c r="M124" i="50"/>
  <c r="M269" i="70"/>
  <c r="M124" i="53"/>
  <c r="C384" i="68"/>
  <c r="M169" i="6"/>
  <c r="M145" i="6"/>
  <c r="B3" i="46"/>
  <c r="F329" i="72"/>
  <c r="N30" i="46"/>
  <c r="N24" i="45"/>
  <c r="N24" i="46" s="1"/>
  <c r="E212" i="70"/>
  <c r="E124" i="50"/>
  <c r="E124" i="53"/>
  <c r="E269" i="70"/>
  <c r="M366" i="65"/>
  <c r="M24" i="58"/>
  <c r="M423" i="65"/>
  <c r="M24" i="61"/>
  <c r="M12" i="24"/>
  <c r="M12" i="27" s="1"/>
  <c r="M4" i="20"/>
  <c r="S388" i="72"/>
  <c r="S162" i="60"/>
  <c r="S442" i="72"/>
  <c r="S162" i="63"/>
  <c r="T144" i="55"/>
  <c r="M49" i="46"/>
  <c r="M43" i="45"/>
  <c r="R142" i="70"/>
  <c r="R117" i="70"/>
  <c r="R136" i="70" s="1"/>
  <c r="P158" i="6"/>
  <c r="P134" i="6"/>
  <c r="P118" i="6"/>
  <c r="N366" i="65"/>
  <c r="N24" i="58"/>
  <c r="N423" i="65"/>
  <c r="N24" i="61"/>
  <c r="H144" i="55"/>
  <c r="D87" i="46"/>
  <c r="D81" i="45"/>
  <c r="D81" i="46" s="1"/>
  <c r="E158" i="64"/>
  <c r="E131" i="64"/>
  <c r="E152" i="64" s="1"/>
  <c r="L388" i="72"/>
  <c r="L162" i="60"/>
  <c r="L442" i="72"/>
  <c r="L162" i="63"/>
  <c r="H262" i="68"/>
  <c r="H81" i="50"/>
  <c r="H81" i="53"/>
  <c r="H334" i="68"/>
  <c r="N193" i="66"/>
  <c r="N43" i="49"/>
  <c r="N250" i="66"/>
  <c r="N43" i="52"/>
  <c r="N212" i="66"/>
  <c r="N43" i="50"/>
  <c r="N43" i="53"/>
  <c r="N269" i="66"/>
  <c r="Q58" i="56"/>
  <c r="J343" i="65"/>
  <c r="J309" i="65"/>
  <c r="J328" i="65" s="1"/>
  <c r="L144" i="55"/>
  <c r="D58" i="56"/>
  <c r="K169" i="6"/>
  <c r="K145" i="6"/>
  <c r="I161" i="55"/>
  <c r="D144" i="55"/>
  <c r="E212" i="66"/>
  <c r="E43" i="50"/>
  <c r="E43" i="53"/>
  <c r="E269" i="66"/>
  <c r="Q193" i="65"/>
  <c r="Q24" i="49"/>
  <c r="Q24" i="52"/>
  <c r="Q250" i="65"/>
  <c r="N385" i="65"/>
  <c r="N24" i="59"/>
  <c r="N442" i="65"/>
  <c r="N24" i="62"/>
  <c r="N187" i="72"/>
  <c r="N161" i="49"/>
  <c r="N161" i="52"/>
  <c r="N241" i="72"/>
  <c r="Q138" i="71"/>
  <c r="Q115" i="71"/>
  <c r="Q133" i="71" s="1"/>
  <c r="D388" i="72"/>
  <c r="D162" i="60"/>
  <c r="D162" i="63"/>
  <c r="D442" i="72"/>
  <c r="M158" i="64"/>
  <c r="M131" i="64"/>
  <c r="M152" i="64" s="1"/>
  <c r="P343" i="70"/>
  <c r="J144" i="55"/>
  <c r="E385" i="65"/>
  <c r="E24" i="59"/>
  <c r="E442" i="65"/>
  <c r="E24" i="62"/>
  <c r="I166" i="6"/>
  <c r="I142" i="6"/>
  <c r="Q187" i="72"/>
  <c r="Q161" i="49"/>
  <c r="Q161" i="52"/>
  <c r="Q241" i="72"/>
  <c r="E262" i="68"/>
  <c r="E81" i="50"/>
  <c r="E334" i="68"/>
  <c r="E81" i="53"/>
  <c r="F87" i="46"/>
  <c r="F81" i="45"/>
  <c r="F81" i="46" s="1"/>
  <c r="M58" i="56"/>
  <c r="O385" i="67"/>
  <c r="O62" i="59"/>
  <c r="O442" i="67"/>
  <c r="O62" i="62"/>
  <c r="H343" i="70"/>
  <c r="Q87" i="46"/>
  <c r="Q81" i="45"/>
  <c r="Q81" i="46" s="1"/>
  <c r="J388" i="72"/>
  <c r="J162" i="60"/>
  <c r="J442" i="72"/>
  <c r="J162" i="63"/>
  <c r="K139" i="56"/>
  <c r="F329" i="71"/>
  <c r="R157" i="56"/>
  <c r="R298" i="71"/>
  <c r="J380" i="64"/>
  <c r="C43" i="55"/>
  <c r="K142" i="66"/>
  <c r="K117" i="66"/>
  <c r="K136" i="66" s="1"/>
  <c r="B169" i="6"/>
  <c r="B145" i="6"/>
  <c r="D3" i="13"/>
  <c r="D3" i="10"/>
  <c r="B142" i="6"/>
  <c r="B166" i="6"/>
  <c r="S142" i="6"/>
  <c r="S166" i="6"/>
  <c r="R9" i="46"/>
  <c r="D193" i="66"/>
  <c r="D43" i="49"/>
  <c r="D43" i="52"/>
  <c r="D250" i="66"/>
  <c r="J100" i="56"/>
  <c r="E238" i="68"/>
  <c r="E81" i="49"/>
  <c r="E81" i="52"/>
  <c r="E310" i="68"/>
  <c r="K341" i="67"/>
  <c r="D187" i="71"/>
  <c r="D143" i="49"/>
  <c r="D241" i="71"/>
  <c r="D143" i="52"/>
  <c r="D175" i="56"/>
  <c r="K385" i="66"/>
  <c r="K43" i="59"/>
  <c r="K43" i="62"/>
  <c r="K442" i="66"/>
  <c r="N205" i="71"/>
  <c r="N143" i="50"/>
  <c r="N259" i="71"/>
  <c r="N143" i="53"/>
  <c r="R142" i="65"/>
  <c r="R117" i="65"/>
  <c r="R136" i="65" s="1"/>
  <c r="E212" i="67"/>
  <c r="E62" i="50"/>
  <c r="E269" i="67"/>
  <c r="E62" i="53"/>
  <c r="R172" i="68"/>
  <c r="R142" i="68"/>
  <c r="R166" i="68" s="1"/>
  <c r="E187" i="72"/>
  <c r="E161" i="49"/>
  <c r="E161" i="52"/>
  <c r="E241" i="72"/>
  <c r="S144" i="55"/>
  <c r="V388" i="72"/>
  <c r="V162" i="60"/>
  <c r="V442" i="72"/>
  <c r="V162" i="63"/>
  <c r="M30" i="46"/>
  <c r="M24" i="45"/>
  <c r="M24" i="46" s="1"/>
  <c r="M343" i="70"/>
  <c r="K100" i="56"/>
  <c r="J309" i="66"/>
  <c r="D138" i="72"/>
  <c r="D115" i="72"/>
  <c r="D133" i="72" s="1"/>
  <c r="E148" i="46"/>
  <c r="E143" i="45"/>
  <c r="E143" i="46" s="1"/>
  <c r="O329" i="71"/>
  <c r="K193" i="65"/>
  <c r="K24" i="49"/>
  <c r="K24" i="52"/>
  <c r="K250" i="65"/>
  <c r="C77" i="56"/>
  <c r="E30" i="46"/>
  <c r="E24" i="45"/>
  <c r="E24" i="46" s="1"/>
  <c r="K193" i="67"/>
  <c r="K62" i="49"/>
  <c r="K250" i="67"/>
  <c r="K62" i="52"/>
  <c r="V144" i="55"/>
  <c r="E212" i="65"/>
  <c r="E24" i="50"/>
  <c r="E269" i="65"/>
  <c r="E24" i="53"/>
  <c r="F380" i="64"/>
  <c r="H238" i="68"/>
  <c r="H81" i="49"/>
  <c r="H81" i="52"/>
  <c r="H310" i="68"/>
  <c r="H148" i="46"/>
  <c r="H143" i="45"/>
  <c r="H143" i="46" s="1"/>
  <c r="D142" i="65"/>
  <c r="D117" i="65"/>
  <c r="D136" i="65" s="1"/>
  <c r="S214" i="68"/>
  <c r="S81" i="48"/>
  <c r="S286" i="68"/>
  <c r="S81" i="51"/>
  <c r="M172" i="68"/>
  <c r="M142" i="68"/>
  <c r="M166" i="68" s="1"/>
  <c r="E193" i="70"/>
  <c r="E124" i="49"/>
  <c r="E250" i="70"/>
  <c r="E124" i="52"/>
  <c r="L280" i="71"/>
  <c r="L144" i="54"/>
  <c r="M173" i="56"/>
  <c r="O432" i="68"/>
  <c r="O81" i="57"/>
  <c r="P347" i="65"/>
  <c r="P24" i="57"/>
  <c r="R341" i="67"/>
  <c r="R75" i="56"/>
  <c r="F347" i="65"/>
  <c r="F24" i="57"/>
  <c r="O326" i="72"/>
  <c r="O172" i="56"/>
  <c r="T378" i="64"/>
  <c r="T17" i="56"/>
  <c r="S173" i="64"/>
  <c r="S3" i="47"/>
  <c r="U169" i="64"/>
  <c r="U20" i="46"/>
  <c r="S153" i="66"/>
  <c r="S60" i="46"/>
  <c r="S171" i="64"/>
  <c r="S22" i="46"/>
  <c r="N280" i="71"/>
  <c r="N144" i="54"/>
  <c r="N12" i="21"/>
  <c r="F121" i="6"/>
  <c r="F161" i="6"/>
  <c r="F137" i="6"/>
  <c r="L377" i="64"/>
  <c r="L16" i="56"/>
  <c r="S188" i="68"/>
  <c r="E425" i="68"/>
  <c r="E98" i="56"/>
  <c r="Q370" i="71"/>
  <c r="Q144" i="59"/>
  <c r="Q424" i="71"/>
  <c r="Q144" i="62"/>
  <c r="E121" i="6"/>
  <c r="E161" i="6"/>
  <c r="E137" i="6"/>
  <c r="V340" i="70"/>
  <c r="V136" i="56"/>
  <c r="V340" i="65"/>
  <c r="V36" i="56"/>
  <c r="F370" i="71"/>
  <c r="F144" i="59"/>
  <c r="F424" i="71"/>
  <c r="F144" i="62"/>
  <c r="U340" i="67"/>
  <c r="Q155" i="56"/>
  <c r="S190" i="68"/>
  <c r="S81" i="47"/>
  <c r="K27" i="24"/>
  <c r="K27" i="27" s="1"/>
  <c r="K27" i="21"/>
  <c r="O145" i="6"/>
  <c r="O169" i="6"/>
  <c r="U25" i="23"/>
  <c r="U25" i="26" s="1"/>
  <c r="U17" i="19"/>
  <c r="U17" i="23" s="1"/>
  <c r="U17" i="26" s="1"/>
  <c r="G78" i="6"/>
  <c r="G87" i="6" s="1"/>
  <c r="G111" i="6"/>
  <c r="H193" i="67"/>
  <c r="H62" i="49"/>
  <c r="H250" i="67"/>
  <c r="H62" i="52"/>
  <c r="Q262" i="68"/>
  <c r="Q81" i="50"/>
  <c r="Q334" i="68"/>
  <c r="Q81" i="53"/>
  <c r="M148" i="46"/>
  <c r="M143" i="45"/>
  <c r="M143" i="46" s="1"/>
  <c r="F148" i="46"/>
  <c r="F143" i="45"/>
  <c r="F143" i="46" s="1"/>
  <c r="I3" i="55"/>
  <c r="F212" i="65"/>
  <c r="F24" i="50"/>
  <c r="F269" i="65"/>
  <c r="F24" i="53"/>
  <c r="H343" i="66"/>
  <c r="C114" i="6"/>
  <c r="M385" i="65"/>
  <c r="M24" i="59"/>
  <c r="M24" i="62"/>
  <c r="M442" i="65"/>
  <c r="R138" i="71"/>
  <c r="R115" i="71"/>
  <c r="R133" i="71" s="1"/>
  <c r="C81" i="62"/>
  <c r="H27" i="24"/>
  <c r="H27" i="27" s="1"/>
  <c r="H27" i="21"/>
  <c r="C145" i="6"/>
  <c r="C169" i="6"/>
  <c r="M27" i="24"/>
  <c r="M27" i="27" s="1"/>
  <c r="M27" i="21"/>
  <c r="K212" i="65"/>
  <c r="K24" i="50"/>
  <c r="K24" i="53"/>
  <c r="K269" i="65"/>
  <c r="N142" i="65"/>
  <c r="N117" i="65"/>
  <c r="N136" i="65" s="1"/>
  <c r="C24" i="55"/>
  <c r="M144" i="55"/>
  <c r="T298" i="71"/>
  <c r="M142" i="66"/>
  <c r="M117" i="66"/>
  <c r="M136" i="66" s="1"/>
  <c r="L158" i="6"/>
  <c r="L134" i="6"/>
  <c r="L118" i="6"/>
  <c r="R193" i="70"/>
  <c r="R124" i="49"/>
  <c r="R250" i="70"/>
  <c r="R124" i="52"/>
  <c r="O17" i="24"/>
  <c r="O17" i="27" s="1"/>
  <c r="R27" i="24"/>
  <c r="R27" i="27" s="1"/>
  <c r="R27" i="21"/>
  <c r="F327" i="72"/>
  <c r="U12" i="24"/>
  <c r="U12" i="27" s="1"/>
  <c r="U4" i="20"/>
  <c r="H298" i="71"/>
  <c r="D172" i="68"/>
  <c r="D142" i="68"/>
  <c r="D166" i="68" s="1"/>
  <c r="H30" i="46"/>
  <c r="H24" i="45"/>
  <c r="H24" i="46" s="1"/>
  <c r="E215" i="64"/>
  <c r="E3" i="49"/>
  <c r="E3" i="52"/>
  <c r="E278" i="64"/>
  <c r="Q343" i="66"/>
  <c r="J385" i="65"/>
  <c r="J24" i="59"/>
  <c r="J24" i="62"/>
  <c r="J442" i="65"/>
  <c r="L298" i="71"/>
  <c r="L317" i="71"/>
  <c r="D343" i="66"/>
  <c r="F142" i="6"/>
  <c r="F166" i="6"/>
  <c r="G134" i="6"/>
  <c r="G118" i="6"/>
  <c r="G158" i="6"/>
  <c r="D298" i="71"/>
  <c r="D317" i="71"/>
  <c r="M327" i="72"/>
  <c r="O366" i="70"/>
  <c r="O124" i="58"/>
  <c r="O124" i="61"/>
  <c r="O423" i="70"/>
  <c r="H49" i="46"/>
  <c r="H43" i="45"/>
  <c r="H43" i="46" s="1"/>
  <c r="M212" i="66"/>
  <c r="M43" i="50"/>
  <c r="M269" i="66"/>
  <c r="M43" i="53"/>
  <c r="C58" i="56"/>
  <c r="Q187" i="71"/>
  <c r="Q143" i="49"/>
  <c r="Q241" i="71"/>
  <c r="Q143" i="52"/>
  <c r="M215" i="64"/>
  <c r="M3" i="49"/>
  <c r="M278" i="64"/>
  <c r="M3" i="52"/>
  <c r="N139" i="56"/>
  <c r="J298" i="71"/>
  <c r="T142" i="67"/>
  <c r="S212" i="70"/>
  <c r="S124" i="50"/>
  <c r="S124" i="53"/>
  <c r="S269" i="70"/>
  <c r="F172" i="68"/>
  <c r="F142" i="68"/>
  <c r="F166" i="68" s="1"/>
  <c r="M388" i="72"/>
  <c r="M162" i="60"/>
  <c r="M442" i="72"/>
  <c r="M162" i="63"/>
  <c r="Q172" i="68"/>
  <c r="Q142" i="68"/>
  <c r="Q166" i="68" s="1"/>
  <c r="K343" i="70"/>
  <c r="K12" i="24"/>
  <c r="K12" i="27" s="1"/>
  <c r="K4" i="20"/>
  <c r="R329" i="71"/>
  <c r="E25" i="24"/>
  <c r="E25" i="27" s="1"/>
  <c r="E17" i="20"/>
  <c r="C309" i="66"/>
  <c r="K193" i="66"/>
  <c r="K43" i="49"/>
  <c r="K43" i="52"/>
  <c r="K250" i="66"/>
  <c r="Q142" i="6"/>
  <c r="Q166" i="6"/>
  <c r="C27" i="21"/>
  <c r="C27" i="24"/>
  <c r="C27" i="27" s="1"/>
  <c r="F139" i="56"/>
  <c r="J427" i="68"/>
  <c r="M212" i="65"/>
  <c r="M24" i="50"/>
  <c r="M269" i="65"/>
  <c r="M24" i="53"/>
  <c r="D329" i="72"/>
  <c r="R193" i="65"/>
  <c r="R24" i="49"/>
  <c r="R250" i="65"/>
  <c r="R24" i="52"/>
  <c r="R238" i="68"/>
  <c r="R81" i="49"/>
  <c r="R310" i="68"/>
  <c r="R81" i="52"/>
  <c r="N212" i="70"/>
  <c r="N124" i="50"/>
  <c r="N124" i="53"/>
  <c r="N269" i="70"/>
  <c r="L17" i="24"/>
  <c r="L17" i="27" s="1"/>
  <c r="L175" i="56"/>
  <c r="F366" i="65"/>
  <c r="F24" i="58"/>
  <c r="F423" i="65"/>
  <c r="F24" i="61"/>
  <c r="S298" i="71"/>
  <c r="Q100" i="56"/>
  <c r="M142" i="65"/>
  <c r="M117" i="65"/>
  <c r="M136" i="65" s="1"/>
  <c r="H19" i="56"/>
  <c r="K427" i="68"/>
  <c r="D187" i="72"/>
  <c r="D161" i="49"/>
  <c r="D241" i="72"/>
  <c r="D161" i="52"/>
  <c r="E138" i="71"/>
  <c r="E115" i="71"/>
  <c r="E133" i="71" s="1"/>
  <c r="T341" i="66"/>
  <c r="H205" i="71"/>
  <c r="H143" i="50"/>
  <c r="H259" i="71"/>
  <c r="H143" i="53"/>
  <c r="C343" i="67"/>
  <c r="E142" i="65"/>
  <c r="E117" i="65"/>
  <c r="E136" i="65" s="1"/>
  <c r="V298" i="71"/>
  <c r="H138" i="71"/>
  <c r="H115" i="71"/>
  <c r="H133" i="71" s="1"/>
  <c r="D193" i="65"/>
  <c r="D24" i="49"/>
  <c r="D250" i="65"/>
  <c r="D24" i="52"/>
  <c r="M238" i="68"/>
  <c r="M81" i="49"/>
  <c r="M81" i="52"/>
  <c r="M310" i="68"/>
  <c r="D347" i="65"/>
  <c r="D24" i="57"/>
  <c r="J370" i="71"/>
  <c r="J144" i="59"/>
  <c r="J424" i="71"/>
  <c r="J144" i="62"/>
  <c r="M347" i="65"/>
  <c r="M24" i="57"/>
  <c r="S340" i="70"/>
  <c r="S136" i="56"/>
  <c r="K121" i="6"/>
  <c r="K161" i="6"/>
  <c r="K137" i="6"/>
  <c r="D370" i="71"/>
  <c r="D144" i="59"/>
  <c r="D424" i="71"/>
  <c r="D144" i="62"/>
  <c r="M327" i="71"/>
  <c r="M155" i="56"/>
  <c r="H327" i="72"/>
  <c r="H173" i="56"/>
  <c r="E370" i="71"/>
  <c r="E144" i="59"/>
  <c r="E424" i="71"/>
  <c r="E144" i="62"/>
  <c r="S340" i="67"/>
  <c r="S74" i="56"/>
  <c r="S98" i="67"/>
  <c r="S62" i="44"/>
  <c r="V424" i="68"/>
  <c r="V97" i="56"/>
  <c r="L340" i="70"/>
  <c r="R341" i="66"/>
  <c r="R56" i="56"/>
  <c r="I340" i="70"/>
  <c r="I136" i="56"/>
  <c r="E341" i="67"/>
  <c r="U326" i="71"/>
  <c r="U154" i="56"/>
  <c r="T341" i="65"/>
  <c r="T37" i="56"/>
  <c r="I370" i="71"/>
  <c r="I144" i="59"/>
  <c r="I144" i="62"/>
  <c r="I424" i="71"/>
  <c r="G424" i="68"/>
  <c r="G97" i="56"/>
  <c r="S326" i="72"/>
  <c r="S172" i="56"/>
  <c r="T330" i="72"/>
  <c r="T176" i="56"/>
  <c r="H169" i="6"/>
  <c r="H145" i="6"/>
  <c r="G142" i="6"/>
  <c r="G166" i="6"/>
  <c r="J366" i="65"/>
  <c r="J24" i="58"/>
  <c r="J423" i="65"/>
  <c r="J24" i="61"/>
  <c r="M138" i="71"/>
  <c r="M115" i="71"/>
  <c r="M133" i="71" s="1"/>
  <c r="F138" i="71"/>
  <c r="F115" i="71"/>
  <c r="F133" i="71" s="1"/>
  <c r="I343" i="64"/>
  <c r="J3" i="55"/>
  <c r="H212" i="66"/>
  <c r="H43" i="50"/>
  <c r="H269" i="66"/>
  <c r="H43" i="53"/>
  <c r="R187" i="71"/>
  <c r="R143" i="49"/>
  <c r="R143" i="52"/>
  <c r="R241" i="71"/>
  <c r="V17" i="24"/>
  <c r="V17" i="27" s="1"/>
  <c r="S29" i="14"/>
  <c r="S29" i="17" s="1"/>
  <c r="S27" i="11"/>
  <c r="J134" i="6"/>
  <c r="J158" i="6"/>
  <c r="J118" i="6"/>
  <c r="S17" i="24"/>
  <c r="S17" i="27" s="1"/>
  <c r="S17" i="21"/>
  <c r="C17" i="24"/>
  <c r="C17" i="27" s="1"/>
  <c r="N193" i="65"/>
  <c r="N24" i="49"/>
  <c r="N24" i="52"/>
  <c r="N250" i="65"/>
  <c r="C309" i="65"/>
  <c r="M298" i="71"/>
  <c r="H366" i="65"/>
  <c r="H24" i="58"/>
  <c r="H24" i="61"/>
  <c r="H423" i="65"/>
  <c r="G154" i="56"/>
  <c r="M68" i="46"/>
  <c r="M62" i="45"/>
  <c r="M62" i="46" s="1"/>
  <c r="M193" i="66"/>
  <c r="M43" i="49"/>
  <c r="M43" i="52"/>
  <c r="M250" i="66"/>
  <c r="E12" i="24"/>
  <c r="E12" i="27" s="1"/>
  <c r="E4" i="20"/>
  <c r="Q27" i="21"/>
  <c r="Q27" i="24"/>
  <c r="Q27" i="27" s="1"/>
  <c r="P43" i="55"/>
  <c r="U144" i="55"/>
  <c r="M341" i="66"/>
  <c r="D238" i="68"/>
  <c r="D81" i="49"/>
  <c r="D81" i="52"/>
  <c r="D310" i="68"/>
  <c r="H142" i="65"/>
  <c r="H117" i="65"/>
  <c r="H136" i="65" s="1"/>
  <c r="O100" i="56"/>
  <c r="O81" i="55"/>
  <c r="O81" i="56" s="1"/>
  <c r="I100" i="56"/>
  <c r="O12" i="24"/>
  <c r="O12" i="27" s="1"/>
  <c r="O4" i="20"/>
  <c r="O366" i="65"/>
  <c r="O24" i="58"/>
  <c r="O423" i="65"/>
  <c r="O24" i="61"/>
  <c r="P39" i="56"/>
  <c r="P24" i="55"/>
  <c r="P24" i="56" s="1"/>
  <c r="P27" i="24"/>
  <c r="P27" i="27" s="1"/>
  <c r="P27" i="21"/>
  <c r="C134" i="6"/>
  <c r="C118" i="6"/>
  <c r="C158" i="6"/>
  <c r="E205" i="71"/>
  <c r="E143" i="50"/>
  <c r="E143" i="53"/>
  <c r="E259" i="71"/>
  <c r="R161" i="46"/>
  <c r="D39" i="56"/>
  <c r="D24" i="55"/>
  <c r="H142" i="66"/>
  <c r="H117" i="66"/>
  <c r="H136" i="66" s="1"/>
  <c r="C343" i="66"/>
  <c r="I12" i="24"/>
  <c r="I12" i="27" s="1"/>
  <c r="I4" i="20"/>
  <c r="Q49" i="46"/>
  <c r="Q43" i="45"/>
  <c r="Q43" i="46" s="1"/>
  <c r="N343" i="70"/>
  <c r="D366" i="65"/>
  <c r="D24" i="58"/>
  <c r="D423" i="65"/>
  <c r="D24" i="61"/>
  <c r="O175" i="56"/>
  <c r="E142" i="6"/>
  <c r="E166" i="6"/>
  <c r="C12" i="24"/>
  <c r="C12" i="27" s="1"/>
  <c r="C4" i="20"/>
  <c r="R212" i="67"/>
  <c r="R62" i="50"/>
  <c r="R269" i="67"/>
  <c r="R62" i="53"/>
  <c r="F238" i="68"/>
  <c r="F81" i="49"/>
  <c r="F81" i="52"/>
  <c r="F310" i="68"/>
  <c r="R262" i="68"/>
  <c r="R81" i="50"/>
  <c r="R334" i="68"/>
  <c r="R81" i="53"/>
  <c r="Q238" i="68"/>
  <c r="Q81" i="49"/>
  <c r="Q81" i="52"/>
  <c r="Q310" i="68"/>
  <c r="K144" i="55"/>
  <c r="K3" i="16"/>
  <c r="I297" i="72"/>
  <c r="E104" i="6"/>
  <c r="F343" i="70"/>
  <c r="Q212" i="70"/>
  <c r="Q124" i="50"/>
  <c r="Q269" i="70"/>
  <c r="Q124" i="53"/>
  <c r="H175" i="56"/>
  <c r="K9" i="46"/>
  <c r="K3" i="45"/>
  <c r="L25" i="21"/>
  <c r="L329" i="72"/>
  <c r="J136" i="56"/>
  <c r="Q427" i="68"/>
  <c r="M193" i="65"/>
  <c r="M24" i="49"/>
  <c r="M250" i="65"/>
  <c r="M24" i="52"/>
  <c r="H380" i="64"/>
  <c r="E157" i="56"/>
  <c r="E187" i="71"/>
  <c r="E143" i="49"/>
  <c r="E143" i="52"/>
  <c r="E241" i="71"/>
  <c r="E193" i="65"/>
  <c r="E24" i="49"/>
  <c r="E24" i="52"/>
  <c r="E250" i="65"/>
  <c r="U424" i="68"/>
  <c r="H187" i="71"/>
  <c r="H143" i="49"/>
  <c r="H143" i="52"/>
  <c r="H241" i="71"/>
  <c r="N19" i="56"/>
  <c r="F27" i="21"/>
  <c r="F27" i="24"/>
  <c r="F27" i="27" s="1"/>
  <c r="N75" i="56"/>
  <c r="J280" i="71"/>
  <c r="J144" i="54"/>
  <c r="E347" i="65"/>
  <c r="E24" i="57"/>
  <c r="E341" i="66"/>
  <c r="E56" i="56"/>
  <c r="E25" i="21"/>
  <c r="J326" i="71"/>
  <c r="J154" i="56"/>
  <c r="E280" i="71"/>
  <c r="E144" i="54"/>
  <c r="E12" i="21"/>
  <c r="Q425" i="68"/>
  <c r="Q98" i="56"/>
  <c r="K341" i="70"/>
  <c r="K137" i="56"/>
  <c r="M425" i="68"/>
  <c r="M98" i="56"/>
  <c r="I377" i="64"/>
  <c r="I16" i="56"/>
  <c r="F378" i="64"/>
  <c r="F17" i="56"/>
  <c r="F25" i="21"/>
  <c r="N341" i="70"/>
  <c r="N137" i="56"/>
  <c r="R425" i="68"/>
  <c r="R98" i="56"/>
  <c r="P340" i="70"/>
  <c r="P136" i="56"/>
  <c r="S280" i="71"/>
  <c r="S144" i="54"/>
  <c r="L326" i="72"/>
  <c r="L172" i="56"/>
  <c r="L340" i="67"/>
  <c r="L74" i="56"/>
  <c r="S149" i="72"/>
  <c r="S177" i="46"/>
  <c r="C424" i="68"/>
  <c r="C97" i="56"/>
  <c r="M341" i="70"/>
  <c r="M137" i="56"/>
  <c r="S143" i="45"/>
  <c r="K280" i="71"/>
  <c r="K144" i="54"/>
  <c r="Q341" i="67"/>
  <c r="Q75" i="56"/>
  <c r="R121" i="6"/>
  <c r="R137" i="6"/>
  <c r="R161" i="6"/>
  <c r="P78" i="6"/>
  <c r="P111" i="6"/>
  <c r="I25" i="23"/>
  <c r="I25" i="26" s="1"/>
  <c r="I17" i="19"/>
  <c r="I17" i="23" s="1"/>
  <c r="I17" i="26" s="1"/>
  <c r="K205" i="72"/>
  <c r="K161" i="50"/>
  <c r="K259" i="72"/>
  <c r="K161" i="53"/>
  <c r="M187" i="71"/>
  <c r="M143" i="49"/>
  <c r="M241" i="71"/>
  <c r="M143" i="52"/>
  <c r="H130" i="46"/>
  <c r="H124" i="45"/>
  <c r="H124" i="46" s="1"/>
  <c r="F187" i="71"/>
  <c r="F143" i="49"/>
  <c r="F143" i="52"/>
  <c r="F241" i="71"/>
  <c r="J114" i="6"/>
  <c r="I427" i="64"/>
  <c r="I3" i="59"/>
  <c r="I490" i="64"/>
  <c r="I3" i="62"/>
  <c r="T142" i="65"/>
  <c r="T142" i="66"/>
  <c r="F49" i="46"/>
  <c r="F43" i="45"/>
  <c r="F43" i="46" s="1"/>
  <c r="C388" i="72"/>
  <c r="C162" i="60"/>
  <c r="C162" i="63"/>
  <c r="C442" i="72"/>
  <c r="J343" i="64"/>
  <c r="I114" i="6"/>
  <c r="M3" i="13"/>
  <c r="M3" i="10"/>
  <c r="D137" i="56"/>
  <c r="E205" i="72"/>
  <c r="E161" i="50"/>
  <c r="E259" i="72"/>
  <c r="E161" i="53"/>
  <c r="G326" i="71"/>
  <c r="M142" i="67"/>
  <c r="M117" i="67"/>
  <c r="M136" i="67" s="1"/>
  <c r="M166" i="46"/>
  <c r="M161" i="45"/>
  <c r="M161" i="46" s="1"/>
  <c r="E144" i="55"/>
  <c r="N212" i="65"/>
  <c r="N24" i="50"/>
  <c r="N269" i="65"/>
  <c r="N24" i="53"/>
  <c r="K104" i="6"/>
  <c r="P309" i="66"/>
  <c r="U298" i="71"/>
  <c r="H193" i="65"/>
  <c r="H24" i="49"/>
  <c r="H24" i="52"/>
  <c r="H250" i="65"/>
  <c r="O427" i="68"/>
  <c r="O384" i="68"/>
  <c r="O408" i="68" s="1"/>
  <c r="K212" i="66"/>
  <c r="K43" i="50"/>
  <c r="K269" i="66"/>
  <c r="K43" i="53"/>
  <c r="I427" i="68"/>
  <c r="G12" i="24"/>
  <c r="G12" i="27" s="1"/>
  <c r="G4" i="20"/>
  <c r="O144" i="55"/>
  <c r="O145" i="56"/>
  <c r="S161" i="44"/>
  <c r="N9" i="46"/>
  <c r="N3" i="45"/>
  <c r="P343" i="65"/>
  <c r="P309" i="65"/>
  <c r="P328" i="65" s="1"/>
  <c r="N169" i="6"/>
  <c r="N145" i="6"/>
  <c r="U142" i="6"/>
  <c r="U166" i="6"/>
  <c r="K166" i="46"/>
  <c r="K161" i="45"/>
  <c r="K161" i="46" s="1"/>
  <c r="R138" i="72"/>
  <c r="R115" i="72"/>
  <c r="R133" i="72" s="1"/>
  <c r="O39" i="56"/>
  <c r="O24" i="55"/>
  <c r="D343" i="65"/>
  <c r="D309" i="65"/>
  <c r="D328" i="65" s="1"/>
  <c r="E75" i="56"/>
  <c r="H193" i="66"/>
  <c r="H43" i="49"/>
  <c r="H250" i="66"/>
  <c r="H43" i="52"/>
  <c r="F77" i="56"/>
  <c r="F262" i="68"/>
  <c r="F81" i="50"/>
  <c r="F334" i="68"/>
  <c r="F81" i="53"/>
  <c r="I144" i="55"/>
  <c r="Q142" i="66"/>
  <c r="Q117" i="66"/>
  <c r="Q136" i="66" s="1"/>
  <c r="O329" i="72"/>
  <c r="S143" i="44"/>
  <c r="R77" i="56"/>
  <c r="F388" i="72"/>
  <c r="F162" i="60"/>
  <c r="F442" i="72"/>
  <c r="F162" i="63"/>
  <c r="C144" i="55"/>
  <c r="O340" i="66"/>
  <c r="N157" i="56"/>
  <c r="F30" i="46"/>
  <c r="F24" i="45"/>
  <c r="F24" i="46" s="1"/>
  <c r="K212" i="67"/>
  <c r="K62" i="50"/>
  <c r="K62" i="53"/>
  <c r="K269" i="67"/>
  <c r="D130" i="46"/>
  <c r="D124" i="45"/>
  <c r="D124" i="46" s="1"/>
  <c r="K298" i="71"/>
  <c r="I145" i="6"/>
  <c r="I169" i="6"/>
  <c r="Q3" i="13"/>
  <c r="Q3" i="10"/>
  <c r="D166" i="6"/>
  <c r="D142" i="6"/>
  <c r="U74" i="56"/>
  <c r="K388" i="72"/>
  <c r="K162" i="60"/>
  <c r="K442" i="72"/>
  <c r="K162" i="63"/>
  <c r="H329" i="72"/>
  <c r="K366" i="66"/>
  <c r="K43" i="58"/>
  <c r="K423" i="66"/>
  <c r="K43" i="61"/>
  <c r="E49" i="46"/>
  <c r="E43" i="45"/>
  <c r="E43" i="46" s="1"/>
  <c r="R236" i="64"/>
  <c r="R3" i="50"/>
  <c r="R299" i="64"/>
  <c r="R3" i="53"/>
  <c r="D341" i="67"/>
  <c r="F9" i="46"/>
  <c r="F3" i="45"/>
  <c r="D212" i="66"/>
  <c r="D43" i="50"/>
  <c r="D269" i="66"/>
  <c r="D43" i="53"/>
  <c r="K148" i="46"/>
  <c r="K143" i="45"/>
  <c r="K143" i="46" s="1"/>
  <c r="H212" i="65"/>
  <c r="H24" i="50"/>
  <c r="H24" i="53"/>
  <c r="H269" i="65"/>
  <c r="K158" i="64"/>
  <c r="K131" i="64"/>
  <c r="K152" i="64" s="1"/>
  <c r="T122" i="56"/>
  <c r="T148" i="46"/>
  <c r="R212" i="65"/>
  <c r="R24" i="50"/>
  <c r="R24" i="53"/>
  <c r="R269" i="65"/>
  <c r="M205" i="72"/>
  <c r="M161" i="50"/>
  <c r="M259" i="72"/>
  <c r="M161" i="53"/>
  <c r="T68" i="46"/>
  <c r="B134" i="6"/>
  <c r="B158" i="6"/>
  <c r="B118" i="6"/>
  <c r="J79" i="6"/>
  <c r="L124" i="55"/>
  <c r="E329" i="71"/>
  <c r="H157" i="56"/>
  <c r="P424" i="68"/>
  <c r="N380" i="64"/>
  <c r="Q236" i="64"/>
  <c r="Q3" i="50"/>
  <c r="Q3" i="53"/>
  <c r="Q299" i="64"/>
  <c r="K175" i="56"/>
  <c r="N341" i="67"/>
  <c r="H121" i="6"/>
  <c r="H137" i="6"/>
  <c r="H161" i="6"/>
  <c r="P340" i="67"/>
  <c r="P74" i="56"/>
  <c r="M280" i="71"/>
  <c r="M144" i="54"/>
  <c r="M12" i="21"/>
  <c r="C326" i="72"/>
  <c r="C172" i="56"/>
  <c r="H341" i="66"/>
  <c r="H56" i="56"/>
  <c r="S424" i="68"/>
  <c r="S97" i="56"/>
  <c r="E341" i="70"/>
  <c r="E137" i="56"/>
  <c r="D327" i="72"/>
  <c r="D173" i="56"/>
  <c r="S377" i="64"/>
  <c r="S16" i="56"/>
  <c r="M341" i="67"/>
  <c r="M75" i="56"/>
  <c r="N425" i="68"/>
  <c r="N98" i="56"/>
  <c r="S153" i="67"/>
  <c r="S155" i="65"/>
  <c r="S24" i="47"/>
  <c r="L340" i="66"/>
  <c r="L55" i="56"/>
  <c r="D425" i="68"/>
  <c r="D98" i="56"/>
  <c r="U377" i="64"/>
  <c r="V377" i="64"/>
  <c r="V16" i="56"/>
  <c r="N327" i="72"/>
  <c r="N173" i="56"/>
  <c r="I326" i="71"/>
  <c r="I154" i="56"/>
  <c r="J424" i="68"/>
  <c r="J326" i="72"/>
  <c r="J172" i="56"/>
  <c r="G340" i="67"/>
  <c r="G74" i="56"/>
  <c r="O370" i="71"/>
  <c r="O144" i="59"/>
  <c r="O424" i="71"/>
  <c r="O144" i="62"/>
  <c r="Q280" i="71"/>
  <c r="Q144" i="54"/>
  <c r="Q12" i="21"/>
  <c r="N347" i="65"/>
  <c r="N24" i="57"/>
  <c r="S326" i="71"/>
  <c r="S154" i="56"/>
  <c r="C340" i="66"/>
  <c r="C55" i="56"/>
  <c r="S155" i="66"/>
  <c r="S43" i="47"/>
  <c r="T330" i="71"/>
  <c r="T158" i="56"/>
  <c r="P142" i="6"/>
  <c r="P166" i="6"/>
  <c r="I17" i="24"/>
  <c r="I17" i="27" s="1"/>
  <c r="P62" i="55"/>
  <c r="N148" i="46"/>
  <c r="N143" i="45"/>
  <c r="N143" i="46" s="1"/>
  <c r="O456" i="68"/>
  <c r="O81" i="58"/>
  <c r="O81" i="61"/>
  <c r="O528" i="68"/>
  <c r="P366" i="65"/>
  <c r="P24" i="58"/>
  <c r="P24" i="61"/>
  <c r="P423" i="65"/>
  <c r="H142" i="70"/>
  <c r="H117" i="70"/>
  <c r="H136" i="70" s="1"/>
  <c r="F142" i="66"/>
  <c r="F117" i="66"/>
  <c r="F136" i="66" s="1"/>
  <c r="S103" i="46"/>
  <c r="N130" i="46"/>
  <c r="N124" i="45"/>
  <c r="N124" i="46" s="1"/>
  <c r="J3" i="59"/>
  <c r="J3" i="62"/>
  <c r="Q12" i="24"/>
  <c r="Q12" i="27" s="1"/>
  <c r="Q4" i="20"/>
  <c r="T142" i="70"/>
  <c r="L169" i="6"/>
  <c r="L145" i="6"/>
  <c r="M25" i="24"/>
  <c r="M25" i="27" s="1"/>
  <c r="M17" i="20"/>
  <c r="J169" i="6"/>
  <c r="J145" i="6"/>
  <c r="P81" i="55"/>
  <c r="Q68" i="46"/>
  <c r="Q62" i="45"/>
  <c r="Q62" i="46" s="1"/>
  <c r="M193" i="67"/>
  <c r="M62" i="49"/>
  <c r="M250" i="67"/>
  <c r="M62" i="52"/>
  <c r="M138" i="72"/>
  <c r="M115" i="72"/>
  <c r="M133" i="72" s="1"/>
  <c r="C39" i="56"/>
  <c r="E298" i="71"/>
  <c r="C161" i="55"/>
  <c r="O25" i="23"/>
  <c r="O25" i="26" s="1"/>
  <c r="O17" i="19"/>
  <c r="O17" i="23" s="1"/>
  <c r="O17" i="26" s="1"/>
  <c r="I97" i="56"/>
  <c r="H205" i="72"/>
  <c r="H161" i="50"/>
  <c r="H161" i="53"/>
  <c r="H259" i="72"/>
  <c r="F39" i="56"/>
  <c r="F24" i="55"/>
  <c r="F24" i="56" s="1"/>
  <c r="O480" i="68"/>
  <c r="O81" i="59"/>
  <c r="O552" i="68"/>
  <c r="O81" i="62"/>
  <c r="G144" i="55"/>
  <c r="O298" i="71"/>
  <c r="N158" i="64"/>
  <c r="N131" i="64"/>
  <c r="N152" i="64" s="1"/>
  <c r="D212" i="67"/>
  <c r="D62" i="50"/>
  <c r="D269" i="67"/>
  <c r="D62" i="53"/>
  <c r="O139" i="56"/>
  <c r="O124" i="55"/>
  <c r="O124" i="56" s="1"/>
  <c r="P385" i="65"/>
  <c r="P24" i="59"/>
  <c r="P24" i="62"/>
  <c r="P442" i="65"/>
  <c r="F25" i="24"/>
  <c r="F25" i="27" s="1"/>
  <c r="F17" i="20"/>
  <c r="U17" i="24"/>
  <c r="U17" i="27" s="1"/>
  <c r="R145" i="6"/>
  <c r="R169" i="6"/>
  <c r="K138" i="72"/>
  <c r="K115" i="72"/>
  <c r="K133" i="72" s="1"/>
  <c r="R187" i="72"/>
  <c r="R161" i="49"/>
  <c r="R241" i="72"/>
  <c r="R161" i="52"/>
  <c r="O343" i="65"/>
  <c r="O309" i="65"/>
  <c r="O328" i="65" s="1"/>
  <c r="D385" i="65"/>
  <c r="D24" i="59"/>
  <c r="D24" i="62"/>
  <c r="D442" i="65"/>
  <c r="K77" i="56"/>
  <c r="E68" i="46"/>
  <c r="E62" i="45"/>
  <c r="E62" i="46" s="1"/>
  <c r="F343" i="67"/>
  <c r="O388" i="72"/>
  <c r="O162" i="60"/>
  <c r="O162" i="63"/>
  <c r="O442" i="72"/>
  <c r="I298" i="71"/>
  <c r="I317" i="71"/>
  <c r="Q193" i="66"/>
  <c r="Q43" i="49"/>
  <c r="Q43" i="52"/>
  <c r="Q250" i="66"/>
  <c r="U114" i="6"/>
  <c r="O27" i="21"/>
  <c r="O27" i="24"/>
  <c r="O27" i="27" s="1"/>
  <c r="P17" i="24"/>
  <c r="P17" i="27" s="1"/>
  <c r="P3" i="20"/>
  <c r="L62" i="55"/>
  <c r="R343" i="67"/>
  <c r="Q130" i="46"/>
  <c r="Q124" i="45"/>
  <c r="Q124" i="46" s="1"/>
  <c r="D9" i="46"/>
  <c r="D3" i="45"/>
  <c r="C298" i="71"/>
  <c r="N329" i="71"/>
  <c r="F142" i="65"/>
  <c r="F117" i="65"/>
  <c r="F136" i="65" s="1"/>
  <c r="D142" i="70"/>
  <c r="D117" i="70"/>
  <c r="D136" i="70" s="1"/>
  <c r="S24" i="44"/>
  <c r="C157" i="56"/>
  <c r="E77" i="56"/>
  <c r="E100" i="56"/>
  <c r="T388" i="72"/>
  <c r="T162" i="60"/>
  <c r="T442" i="72"/>
  <c r="T162" i="63"/>
  <c r="E142" i="66"/>
  <c r="E117" i="66"/>
  <c r="E136" i="66" s="1"/>
  <c r="F158" i="64"/>
  <c r="F131" i="64"/>
  <c r="F152" i="64" s="1"/>
  <c r="M212" i="67"/>
  <c r="M62" i="50"/>
  <c r="M62" i="53"/>
  <c r="M269" i="67"/>
  <c r="K138" i="71"/>
  <c r="K115" i="71"/>
  <c r="K133" i="71" s="1"/>
  <c r="K215" i="64"/>
  <c r="K3" i="49"/>
  <c r="K3" i="52"/>
  <c r="K278" i="64"/>
  <c r="T345" i="69"/>
  <c r="T138" i="71"/>
  <c r="M100" i="56"/>
  <c r="L27" i="24"/>
  <c r="L27" i="27" s="1"/>
  <c r="L27" i="21"/>
  <c r="J166" i="6"/>
  <c r="J142" i="6"/>
  <c r="L309" i="70"/>
  <c r="F130" i="46"/>
  <c r="F124" i="45"/>
  <c r="F124" i="46" s="1"/>
  <c r="D212" i="70"/>
  <c r="D124" i="50"/>
  <c r="D269" i="70"/>
  <c r="D124" i="53"/>
  <c r="S29" i="10"/>
  <c r="S29" i="13"/>
  <c r="S29" i="16" s="1"/>
  <c r="S27" i="9"/>
  <c r="H329" i="71"/>
  <c r="H9" i="46"/>
  <c r="H3" i="45"/>
  <c r="Q205" i="72"/>
  <c r="Q161" i="50"/>
  <c r="Q161" i="53"/>
  <c r="Q259" i="72"/>
  <c r="I326" i="72"/>
  <c r="K329" i="72"/>
  <c r="R17" i="24"/>
  <c r="R17" i="27" s="1"/>
  <c r="U280" i="71"/>
  <c r="U144" i="54"/>
  <c r="U12" i="21"/>
  <c r="C280" i="71"/>
  <c r="C144" i="54"/>
  <c r="U330" i="71"/>
  <c r="U158" i="56"/>
  <c r="D327" i="71"/>
  <c r="D155" i="56"/>
  <c r="N121" i="6"/>
  <c r="N161" i="6"/>
  <c r="N137" i="6"/>
  <c r="Q341" i="66"/>
  <c r="Q56" i="56"/>
  <c r="O347" i="65"/>
  <c r="O24" i="57"/>
  <c r="O326" i="71"/>
  <c r="O154" i="56"/>
  <c r="G370" i="71"/>
  <c r="G144" i="59"/>
  <c r="G424" i="71"/>
  <c r="G144" i="62"/>
  <c r="R341" i="70"/>
  <c r="R137" i="56"/>
  <c r="R280" i="71"/>
  <c r="R144" i="54"/>
  <c r="J340" i="66"/>
  <c r="J55" i="56"/>
  <c r="F341" i="67"/>
  <c r="F75" i="56"/>
  <c r="V370" i="71"/>
  <c r="V144" i="59"/>
  <c r="V424" i="71"/>
  <c r="V144" i="62"/>
  <c r="H378" i="64"/>
  <c r="H17" i="56"/>
  <c r="L326" i="71"/>
  <c r="L154" i="56"/>
  <c r="H341" i="70"/>
  <c r="H137" i="56"/>
  <c r="Q341" i="70"/>
  <c r="Q137" i="56"/>
  <c r="K327" i="71"/>
  <c r="G168" i="6"/>
  <c r="G144" i="6"/>
  <c r="P309" i="67"/>
  <c r="N138" i="71"/>
  <c r="N115" i="71"/>
  <c r="N133" i="71" s="1"/>
  <c r="D205" i="71"/>
  <c r="D143" i="50"/>
  <c r="D143" i="53"/>
  <c r="D259" i="71"/>
  <c r="H193" i="70"/>
  <c r="H124" i="49"/>
  <c r="H250" i="70"/>
  <c r="H124" i="52"/>
  <c r="R205" i="72"/>
  <c r="R161" i="50"/>
  <c r="R161" i="53"/>
  <c r="R259" i="72"/>
  <c r="F193" i="66"/>
  <c r="F43" i="49"/>
  <c r="F250" i="66"/>
  <c r="F43" i="52"/>
  <c r="N142" i="70"/>
  <c r="N117" i="70"/>
  <c r="N136" i="70" s="1"/>
  <c r="E366" i="65"/>
  <c r="E24" i="58"/>
  <c r="E423" i="65"/>
  <c r="E24" i="61"/>
  <c r="I388" i="72"/>
  <c r="I162" i="60"/>
  <c r="I162" i="63"/>
  <c r="I442" i="72"/>
  <c r="Q144" i="55"/>
  <c r="T166" i="46"/>
  <c r="N27" i="24"/>
  <c r="N27" i="27" s="1"/>
  <c r="N27" i="21"/>
  <c r="P384" i="68"/>
  <c r="F68" i="46"/>
  <c r="F62" i="45"/>
  <c r="F62" i="46" s="1"/>
  <c r="M262" i="68"/>
  <c r="M81" i="50"/>
  <c r="M81" i="53"/>
  <c r="M334" i="68"/>
  <c r="Q212" i="67"/>
  <c r="Q62" i="50"/>
  <c r="Q62" i="53"/>
  <c r="Q269" i="67"/>
  <c r="D68" i="46"/>
  <c r="D62" i="45"/>
  <c r="D62" i="46" s="1"/>
  <c r="D205" i="72"/>
  <c r="D161" i="50"/>
  <c r="D161" i="53"/>
  <c r="D259" i="72"/>
  <c r="Q142" i="67"/>
  <c r="Q117" i="67"/>
  <c r="Q136" i="67" s="1"/>
  <c r="E327" i="72"/>
  <c r="H98" i="56"/>
  <c r="M187" i="72"/>
  <c r="M161" i="49"/>
  <c r="M241" i="72"/>
  <c r="M161" i="52"/>
  <c r="C343" i="65"/>
  <c r="F212" i="67"/>
  <c r="F62" i="50"/>
  <c r="F269" i="67"/>
  <c r="F62" i="53"/>
  <c r="N262" i="68"/>
  <c r="N81" i="50"/>
  <c r="N334" i="68"/>
  <c r="N81" i="53"/>
  <c r="V168" i="6"/>
  <c r="V144" i="6"/>
  <c r="O134" i="6"/>
  <c r="O118" i="6"/>
  <c r="O158" i="6"/>
  <c r="M166" i="6"/>
  <c r="M142" i="6"/>
  <c r="U30" i="13"/>
  <c r="U30" i="16" s="1"/>
  <c r="U30" i="10"/>
  <c r="F343" i="65"/>
  <c r="F309" i="65"/>
  <c r="F328" i="65" s="1"/>
  <c r="K87" i="46"/>
  <c r="K81" i="45"/>
  <c r="K81" i="46" s="1"/>
  <c r="G298" i="71"/>
  <c r="S79" i="46"/>
  <c r="L136" i="56"/>
  <c r="S169" i="72"/>
  <c r="S161" i="48"/>
  <c r="S223" i="72"/>
  <c r="S161" i="51"/>
  <c r="F166" i="46"/>
  <c r="F161" i="45"/>
  <c r="F161" i="46" s="1"/>
  <c r="N215" i="64"/>
  <c r="N3" i="49"/>
  <c r="N3" i="52"/>
  <c r="N278" i="64"/>
  <c r="K212" i="70"/>
  <c r="K124" i="50"/>
  <c r="K269" i="70"/>
  <c r="K124" i="53"/>
  <c r="H39" i="56"/>
  <c r="H24" i="55"/>
  <c r="H24" i="56" s="1"/>
  <c r="O343" i="70"/>
  <c r="O309" i="70"/>
  <c r="O328" i="70" s="1"/>
  <c r="T142" i="6"/>
  <c r="T166" i="6"/>
  <c r="V25" i="23"/>
  <c r="V25" i="26" s="1"/>
  <c r="V17" i="19"/>
  <c r="V17" i="23" s="1"/>
  <c r="V17" i="26" s="1"/>
  <c r="U25" i="21"/>
  <c r="T30" i="46"/>
  <c r="J343" i="66"/>
  <c r="K187" i="72"/>
  <c r="K161" i="49"/>
  <c r="K161" i="52"/>
  <c r="K241" i="72"/>
  <c r="R49" i="46"/>
  <c r="R43" i="45"/>
  <c r="R43" i="46" s="1"/>
  <c r="O385" i="65"/>
  <c r="O24" i="59"/>
  <c r="O442" i="65"/>
  <c r="O24" i="62"/>
  <c r="N12" i="24"/>
  <c r="N12" i="27" s="1"/>
  <c r="N4" i="20"/>
  <c r="K343" i="67"/>
  <c r="H166" i="46"/>
  <c r="H161" i="45"/>
  <c r="H161" i="46" s="1"/>
  <c r="S114" i="6"/>
  <c r="E142" i="67"/>
  <c r="E117" i="67"/>
  <c r="E136" i="67" s="1"/>
  <c r="M329" i="72"/>
  <c r="D262" i="68"/>
  <c r="D81" i="50"/>
  <c r="D81" i="53"/>
  <c r="D334" i="68"/>
  <c r="S169" i="71"/>
  <c r="S143" i="48"/>
  <c r="S143" i="51"/>
  <c r="S223" i="71"/>
  <c r="J17" i="24"/>
  <c r="J17" i="27" s="1"/>
  <c r="J3" i="46"/>
  <c r="D169" i="6"/>
  <c r="D145" i="6"/>
  <c r="L309" i="67"/>
  <c r="Q142" i="70"/>
  <c r="Q117" i="70"/>
  <c r="Q136" i="70" s="1"/>
  <c r="D158" i="64"/>
  <c r="D131" i="64"/>
  <c r="D152" i="64" s="1"/>
  <c r="F12" i="24"/>
  <c r="F12" i="27" s="1"/>
  <c r="F4" i="20"/>
  <c r="F205" i="71"/>
  <c r="F143" i="50"/>
  <c r="F259" i="71"/>
  <c r="F143" i="53"/>
  <c r="K155" i="56"/>
  <c r="N212" i="67"/>
  <c r="N62" i="50"/>
  <c r="N62" i="53"/>
  <c r="N269" i="67"/>
  <c r="H75" i="56"/>
  <c r="R158" i="64"/>
  <c r="R131" i="64"/>
  <c r="R152" i="64" s="1"/>
  <c r="C100" i="56"/>
  <c r="F193" i="65"/>
  <c r="F24" i="49"/>
  <c r="F250" i="65"/>
  <c r="F24" i="52"/>
  <c r="S43" i="44"/>
  <c r="D193" i="70"/>
  <c r="D124" i="49"/>
  <c r="D250" i="70"/>
  <c r="D124" i="52"/>
  <c r="F212" i="66"/>
  <c r="F43" i="50"/>
  <c r="F43" i="53"/>
  <c r="F269" i="66"/>
  <c r="C329" i="71"/>
  <c r="E236" i="64"/>
  <c r="E3" i="50"/>
  <c r="E299" i="64"/>
  <c r="E3" i="53"/>
  <c r="C79" i="6"/>
  <c r="R142" i="67"/>
  <c r="R117" i="67"/>
  <c r="R136" i="67" s="1"/>
  <c r="P145" i="6"/>
  <c r="P169" i="6"/>
  <c r="O111" i="6"/>
  <c r="O78" i="6"/>
  <c r="E145" i="6"/>
  <c r="E169" i="6"/>
  <c r="E343" i="67"/>
  <c r="M130" i="46"/>
  <c r="M124" i="45"/>
  <c r="M124" i="46" s="1"/>
  <c r="S3" i="44"/>
  <c r="E427" i="68"/>
  <c r="E193" i="66"/>
  <c r="E43" i="49"/>
  <c r="E250" i="66"/>
  <c r="E43" i="52"/>
  <c r="T87" i="46"/>
  <c r="F215" i="64"/>
  <c r="F3" i="49"/>
  <c r="F3" i="52"/>
  <c r="F278" i="64"/>
  <c r="K187" i="71"/>
  <c r="K143" i="49"/>
  <c r="K143" i="52"/>
  <c r="K241" i="71"/>
  <c r="G81" i="55"/>
  <c r="U388" i="72"/>
  <c r="U162" i="60"/>
  <c r="U442" i="72"/>
  <c r="U162" i="63"/>
  <c r="M427" i="68"/>
  <c r="L111" i="6"/>
  <c r="L78" i="6"/>
  <c r="H166" i="6"/>
  <c r="H142" i="6"/>
  <c r="L124" i="62"/>
  <c r="U16" i="56"/>
  <c r="F142" i="70"/>
  <c r="F117" i="70"/>
  <c r="F136" i="70" s="1"/>
  <c r="J97" i="56"/>
  <c r="H158" i="64"/>
  <c r="H131" i="64"/>
  <c r="H152" i="64" s="1"/>
  <c r="Q205" i="71"/>
  <c r="Q143" i="50"/>
  <c r="Q143" i="53"/>
  <c r="Q259" i="71"/>
  <c r="V326" i="71"/>
  <c r="R212" i="66"/>
  <c r="R43" i="50"/>
  <c r="R269" i="66"/>
  <c r="R43" i="53"/>
  <c r="H236" i="64"/>
  <c r="H3" i="50"/>
  <c r="H299" i="64"/>
  <c r="H3" i="53"/>
  <c r="Q9" i="46"/>
  <c r="Q3" i="45"/>
  <c r="D121" i="6"/>
  <c r="D161" i="6"/>
  <c r="D137" i="6"/>
  <c r="T425" i="68"/>
  <c r="T98" i="56"/>
  <c r="R327" i="71"/>
  <c r="R155" i="56"/>
  <c r="N327" i="71"/>
  <c r="N155" i="56"/>
  <c r="T327" i="71"/>
  <c r="T155" i="56"/>
  <c r="V340" i="67"/>
  <c r="V74" i="56"/>
  <c r="H347" i="65"/>
  <c r="H24" i="57"/>
  <c r="G280" i="71"/>
  <c r="G144" i="54"/>
  <c r="G12" i="21"/>
  <c r="U326" i="72"/>
  <c r="U172" i="56"/>
  <c r="F341" i="70"/>
  <c r="F137" i="56"/>
  <c r="Q161" i="6"/>
  <c r="Q137" i="6"/>
  <c r="Q121" i="6"/>
  <c r="H280" i="71"/>
  <c r="H144" i="54"/>
  <c r="O340" i="67"/>
  <c r="O74" i="56"/>
  <c r="H327" i="71"/>
  <c r="H155" i="56"/>
  <c r="K347" i="66"/>
  <c r="K43" i="57"/>
  <c r="C340" i="65"/>
  <c r="C36" i="56"/>
  <c r="H370" i="71"/>
  <c r="H144" i="59"/>
  <c r="H424" i="71"/>
  <c r="H144" i="62"/>
  <c r="T280" i="71"/>
  <c r="T144" i="54"/>
  <c r="L424" i="68"/>
  <c r="L97" i="56"/>
  <c r="F280" i="71"/>
  <c r="F144" i="54"/>
  <c r="F12" i="21"/>
  <c r="E327" i="71"/>
  <c r="E155" i="56"/>
  <c r="U340" i="65"/>
  <c r="U36" i="56"/>
  <c r="J377" i="64"/>
  <c r="J16" i="56"/>
  <c r="Q327" i="72"/>
  <c r="Q173" i="56"/>
  <c r="F341" i="66"/>
  <c r="F56" i="56"/>
  <c r="E27" i="21"/>
  <c r="E27" i="24"/>
  <c r="E27" i="27" s="1"/>
  <c r="F169" i="6"/>
  <c r="F145" i="6"/>
  <c r="K25" i="24"/>
  <c r="K25" i="27" s="1"/>
  <c r="K17" i="20"/>
  <c r="N187" i="71"/>
  <c r="N143" i="49"/>
  <c r="N143" i="52"/>
  <c r="N241" i="71"/>
  <c r="K130" i="46"/>
  <c r="K124" i="45"/>
  <c r="K124" i="46" s="1"/>
  <c r="N68" i="46"/>
  <c r="N62" i="45"/>
  <c r="N62" i="46" s="1"/>
  <c r="T138" i="72"/>
  <c r="N193" i="70"/>
  <c r="N124" i="49"/>
  <c r="N250" i="70"/>
  <c r="N124" i="52"/>
  <c r="N87" i="46"/>
  <c r="N81" i="45"/>
  <c r="N81" i="46" s="1"/>
  <c r="Q298" i="71"/>
  <c r="Q169" i="6"/>
  <c r="Q145" i="6"/>
  <c r="B3" i="16"/>
  <c r="J25" i="23"/>
  <c r="J25" i="26" s="1"/>
  <c r="J17" i="19"/>
  <c r="J17" i="23" s="1"/>
  <c r="J17" i="26" s="1"/>
  <c r="P81" i="59"/>
  <c r="P81" i="62"/>
  <c r="F142" i="67"/>
  <c r="F117" i="67"/>
  <c r="F136" i="67" s="1"/>
  <c r="D212" i="65"/>
  <c r="D24" i="50"/>
  <c r="D24" i="53"/>
  <c r="D269" i="65"/>
  <c r="M236" i="64"/>
  <c r="M3" i="50"/>
  <c r="M3" i="53"/>
  <c r="M299" i="64"/>
  <c r="D142" i="67"/>
  <c r="D117" i="67"/>
  <c r="D136" i="67" s="1"/>
  <c r="Q193" i="67"/>
  <c r="Q62" i="49"/>
  <c r="Q250" i="67"/>
  <c r="Q62" i="52"/>
  <c r="J369" i="72"/>
  <c r="O144" i="6"/>
  <c r="O168" i="6"/>
  <c r="K205" i="71"/>
  <c r="K143" i="50"/>
  <c r="K259" i="71"/>
  <c r="K143" i="53"/>
  <c r="J27" i="24"/>
  <c r="J27" i="27" s="1"/>
  <c r="J27" i="21"/>
  <c r="L3" i="46"/>
  <c r="F385" i="65"/>
  <c r="F24" i="59"/>
  <c r="F442" i="65"/>
  <c r="F24" i="62"/>
  <c r="N236" i="64"/>
  <c r="N3" i="50"/>
  <c r="N299" i="64"/>
  <c r="N3" i="53"/>
  <c r="K172" i="68"/>
  <c r="K142" i="68"/>
  <c r="K166" i="68" s="1"/>
  <c r="N49" i="46"/>
  <c r="N43" i="45"/>
  <c r="N43" i="46" s="1"/>
  <c r="N17" i="56"/>
  <c r="F138" i="72"/>
  <c r="F115" i="72"/>
  <c r="F133" i="72" s="1"/>
  <c r="H343" i="65"/>
  <c r="H309" i="65"/>
  <c r="H328" i="65" s="1"/>
  <c r="O385" i="70"/>
  <c r="O124" i="59"/>
  <c r="O442" i="70"/>
  <c r="O124" i="62"/>
  <c r="H104" i="6"/>
  <c r="R142" i="66"/>
  <c r="R117" i="66"/>
  <c r="R136" i="66" s="1"/>
  <c r="Q30" i="46"/>
  <c r="Q24" i="45"/>
  <c r="Q24" i="46" s="1"/>
  <c r="N145" i="56"/>
  <c r="N144" i="55"/>
  <c r="H138" i="72"/>
  <c r="H115" i="72"/>
  <c r="H133" i="72" s="1"/>
  <c r="N39" i="56"/>
  <c r="N24" i="55"/>
  <c r="N24" i="56" s="1"/>
  <c r="E193" i="67"/>
  <c r="E62" i="49"/>
  <c r="E62" i="52"/>
  <c r="E250" i="67"/>
  <c r="N166" i="46"/>
  <c r="N161" i="45"/>
  <c r="N161" i="46" s="1"/>
  <c r="G169" i="6"/>
  <c r="G145" i="6"/>
  <c r="E39" i="56"/>
  <c r="E24" i="55"/>
  <c r="F104" i="6"/>
  <c r="I27" i="21"/>
  <c r="I27" i="24"/>
  <c r="I27" i="27" s="1"/>
  <c r="J25" i="21"/>
  <c r="T49" i="46"/>
  <c r="R166" i="6"/>
  <c r="R142" i="6"/>
  <c r="L442" i="67"/>
  <c r="Q193" i="70"/>
  <c r="Q124" i="49"/>
  <c r="Q250" i="70"/>
  <c r="Q124" i="52"/>
  <c r="D215" i="64"/>
  <c r="D3" i="49"/>
  <c r="D278" i="64"/>
  <c r="D3" i="52"/>
  <c r="F144" i="55"/>
  <c r="Q166" i="46"/>
  <c r="Q161" i="45"/>
  <c r="Q161" i="46" s="1"/>
  <c r="O62" i="55"/>
  <c r="R215" i="64"/>
  <c r="R3" i="49"/>
  <c r="R3" i="52"/>
  <c r="R278" i="64"/>
  <c r="C427" i="68"/>
  <c r="S174" i="65"/>
  <c r="S24" i="48"/>
  <c r="S231" i="65"/>
  <c r="S24" i="51"/>
  <c r="P100" i="56"/>
  <c r="R12" i="24"/>
  <c r="R12" i="27" s="1"/>
  <c r="R12" i="21"/>
  <c r="R4" i="20"/>
  <c r="C142" i="6"/>
  <c r="C166" i="6"/>
  <c r="R193" i="67"/>
  <c r="R62" i="49"/>
  <c r="R62" i="52"/>
  <c r="R250" i="67"/>
  <c r="N142" i="6"/>
  <c r="N166" i="6"/>
  <c r="I134" i="6"/>
  <c r="I158" i="6"/>
  <c r="I118" i="6"/>
  <c r="K142" i="6"/>
  <c r="K166" i="6"/>
  <c r="O142" i="6"/>
  <c r="O166" i="6"/>
  <c r="G17" i="24"/>
  <c r="G17" i="27" s="1"/>
  <c r="I124" i="55"/>
  <c r="M142" i="70"/>
  <c r="M117" i="70"/>
  <c r="M136" i="70" s="1"/>
  <c r="D49" i="46"/>
  <c r="D43" i="45"/>
  <c r="D43" i="46" s="1"/>
  <c r="E87" i="46"/>
  <c r="E81" i="45"/>
  <c r="E81" i="46" s="1"/>
  <c r="H212" i="70"/>
  <c r="H124" i="50"/>
  <c r="H124" i="53"/>
  <c r="H269" i="70"/>
  <c r="D148" i="46"/>
  <c r="D143" i="45"/>
  <c r="D143" i="46" s="1"/>
  <c r="T172" i="68"/>
  <c r="J139" i="56"/>
  <c r="K58" i="56"/>
  <c r="K43" i="55"/>
  <c r="F212" i="70"/>
  <c r="F124" i="50"/>
  <c r="F269" i="70"/>
  <c r="F124" i="53"/>
  <c r="Q327" i="71"/>
  <c r="E166" i="46"/>
  <c r="E161" i="45"/>
  <c r="E161" i="46" s="1"/>
  <c r="G384" i="68"/>
  <c r="G62" i="55"/>
  <c r="L168" i="6"/>
  <c r="L144" i="6"/>
  <c r="L166" i="6"/>
  <c r="L142" i="6"/>
  <c r="C124" i="55"/>
  <c r="F193" i="70"/>
  <c r="F124" i="49"/>
  <c r="F250" i="70"/>
  <c r="F124" i="52"/>
  <c r="Q212" i="65"/>
  <c r="Q24" i="50"/>
  <c r="Q24" i="53"/>
  <c r="Q269" i="65"/>
  <c r="H212" i="67"/>
  <c r="H62" i="50"/>
  <c r="H269" i="67"/>
  <c r="H62" i="53"/>
  <c r="K30" i="46"/>
  <c r="K24" i="45"/>
  <c r="K24" i="46" s="1"/>
  <c r="K68" i="46"/>
  <c r="K62" i="45"/>
  <c r="K62" i="46" s="1"/>
  <c r="H215" i="64"/>
  <c r="H3" i="49"/>
  <c r="H278" i="64"/>
  <c r="H3" i="52"/>
  <c r="H87" i="46"/>
  <c r="H81" i="45"/>
  <c r="H81" i="46" s="1"/>
  <c r="N205" i="72"/>
  <c r="N161" i="50"/>
  <c r="N161" i="53"/>
  <c r="N259" i="72"/>
  <c r="Q158" i="64"/>
  <c r="Q131" i="64"/>
  <c r="Q152" i="64" s="1"/>
  <c r="H388" i="72"/>
  <c r="H162" i="60"/>
  <c r="H442" i="72"/>
  <c r="H162" i="63"/>
  <c r="E130" i="46"/>
  <c r="E124" i="45"/>
  <c r="E124" i="46" s="1"/>
  <c r="S108" i="68"/>
  <c r="T88" i="70"/>
  <c r="U89" i="65"/>
  <c r="Q104" i="68"/>
  <c r="P88" i="65"/>
  <c r="P88" i="71"/>
  <c r="O103" i="68"/>
  <c r="V88" i="67"/>
  <c r="O87" i="72"/>
  <c r="S85" i="70"/>
  <c r="V84" i="71"/>
  <c r="U83" i="71"/>
  <c r="R84" i="65"/>
  <c r="T85" i="65"/>
  <c r="U89" i="66"/>
  <c r="T107" i="68"/>
  <c r="Q87" i="71"/>
  <c r="S88" i="66"/>
  <c r="Q88" i="72"/>
  <c r="U84" i="67"/>
  <c r="S83" i="72"/>
  <c r="L385" i="67" l="1"/>
  <c r="C81" i="59"/>
  <c r="L62" i="62"/>
  <c r="P480" i="68"/>
  <c r="L442" i="70"/>
  <c r="P62" i="59"/>
  <c r="G17" i="21"/>
  <c r="G62" i="62"/>
  <c r="O317" i="71"/>
  <c r="C552" i="68"/>
  <c r="C17" i="21"/>
  <c r="P552" i="68"/>
  <c r="P385" i="67"/>
  <c r="C161" i="62"/>
  <c r="G62" i="59"/>
  <c r="P3" i="19"/>
  <c r="P3" i="23" s="1"/>
  <c r="S19" i="46"/>
  <c r="K317" i="71"/>
  <c r="S39" i="46"/>
  <c r="U17" i="21"/>
  <c r="C480" i="68"/>
  <c r="J490" i="64"/>
  <c r="F145" i="56"/>
  <c r="J161" i="59"/>
  <c r="D145" i="56"/>
  <c r="Q145" i="56"/>
  <c r="J423" i="72"/>
  <c r="L385" i="70"/>
  <c r="P17" i="23"/>
  <c r="P17" i="26" s="1"/>
  <c r="C369" i="72"/>
  <c r="L17" i="21"/>
  <c r="E145" i="56"/>
  <c r="E317" i="71"/>
  <c r="P62" i="62"/>
  <c r="L124" i="59"/>
  <c r="I17" i="21"/>
  <c r="I145" i="56"/>
  <c r="V317" i="71"/>
  <c r="G442" i="67"/>
  <c r="C161" i="59"/>
  <c r="L62" i="59"/>
  <c r="P442" i="67"/>
  <c r="J161" i="62"/>
  <c r="Q317" i="71"/>
  <c r="J427" i="64"/>
  <c r="S157" i="46"/>
  <c r="S345" i="69"/>
  <c r="S122" i="56"/>
  <c r="V145" i="56"/>
  <c r="C423" i="72"/>
  <c r="S383" i="64"/>
  <c r="S22" i="56"/>
  <c r="S345" i="65"/>
  <c r="S41" i="56"/>
  <c r="G385" i="67"/>
  <c r="H340" i="67"/>
  <c r="H74" i="56"/>
  <c r="S414" i="68"/>
  <c r="S87" i="56"/>
  <c r="V320" i="71"/>
  <c r="V148" i="56"/>
  <c r="Q326" i="72"/>
  <c r="Q172" i="56"/>
  <c r="E326" i="71"/>
  <c r="E154" i="56"/>
  <c r="I320" i="71"/>
  <c r="I143" i="54"/>
  <c r="T340" i="66"/>
  <c r="N334" i="71"/>
  <c r="N144" i="57"/>
  <c r="K297" i="71"/>
  <c r="K143" i="55"/>
  <c r="T424" i="68"/>
  <c r="T97" i="56"/>
  <c r="Q340" i="70"/>
  <c r="Q136" i="56"/>
  <c r="Q334" i="71"/>
  <c r="Q144" i="57"/>
  <c r="K43" i="56"/>
  <c r="N144" i="56"/>
  <c r="G297" i="71"/>
  <c r="G316" i="71"/>
  <c r="C12" i="23"/>
  <c r="C12" i="26" s="1"/>
  <c r="C4" i="19"/>
  <c r="C4" i="21" s="1"/>
  <c r="U144" i="6"/>
  <c r="U168" i="6"/>
  <c r="E316" i="71"/>
  <c r="Q352" i="71"/>
  <c r="Q144" i="58"/>
  <c r="Q144" i="61"/>
  <c r="Q406" i="71"/>
  <c r="N114" i="6"/>
  <c r="N79" i="6"/>
  <c r="C24" i="59"/>
  <c r="K352" i="71"/>
  <c r="K144" i="58"/>
  <c r="K406" i="71"/>
  <c r="K144" i="61"/>
  <c r="O143" i="59"/>
  <c r="O143" i="62"/>
  <c r="O423" i="71"/>
  <c r="J309" i="70"/>
  <c r="I62" i="55"/>
  <c r="E134" i="6"/>
  <c r="E158" i="6"/>
  <c r="E118" i="6"/>
  <c r="C43" i="62"/>
  <c r="C12" i="21"/>
  <c r="I480" i="68"/>
  <c r="I81" i="59"/>
  <c r="I552" i="68"/>
  <c r="I81" i="62"/>
  <c r="D404" i="65"/>
  <c r="D24" i="60"/>
  <c r="D24" i="63"/>
  <c r="D461" i="65"/>
  <c r="J442" i="66"/>
  <c r="D316" i="71"/>
  <c r="O17" i="21"/>
  <c r="T317" i="71"/>
  <c r="O504" i="68"/>
  <c r="O81" i="60"/>
  <c r="O81" i="63"/>
  <c r="O576" i="68"/>
  <c r="I124" i="62"/>
  <c r="T144" i="56"/>
  <c r="V352" i="71"/>
  <c r="V144" i="58"/>
  <c r="V144" i="61"/>
  <c r="V406" i="71"/>
  <c r="C143" i="62"/>
  <c r="R145" i="56"/>
  <c r="F317" i="71"/>
  <c r="K299" i="64"/>
  <c r="S215" i="64"/>
  <c r="S3" i="49"/>
  <c r="S278" i="64"/>
  <c r="S3" i="52"/>
  <c r="Q326" i="71"/>
  <c r="Q154" i="56"/>
  <c r="S148" i="56"/>
  <c r="Q340" i="66"/>
  <c r="Q55" i="56"/>
  <c r="Q74" i="56"/>
  <c r="D326" i="71"/>
  <c r="D154" i="56"/>
  <c r="R326" i="71"/>
  <c r="R154" i="56"/>
  <c r="R62" i="55"/>
  <c r="J360" i="68"/>
  <c r="J81" i="54"/>
  <c r="R55" i="56"/>
  <c r="I290" i="67"/>
  <c r="I62" i="54"/>
  <c r="Q424" i="68"/>
  <c r="Q97" i="56"/>
  <c r="F334" i="71"/>
  <c r="F144" i="57"/>
  <c r="T136" i="56"/>
  <c r="T334" i="71"/>
  <c r="T144" i="57"/>
  <c r="F326" i="72"/>
  <c r="F172" i="56"/>
  <c r="K326" i="72"/>
  <c r="K172" i="56"/>
  <c r="R4" i="24"/>
  <c r="R4" i="27" s="1"/>
  <c r="R3" i="20"/>
  <c r="Q316" i="71"/>
  <c r="T12" i="23"/>
  <c r="T12" i="26" s="1"/>
  <c r="T4" i="19"/>
  <c r="T4" i="21" s="1"/>
  <c r="G352" i="71"/>
  <c r="G144" i="58"/>
  <c r="G144" i="61"/>
  <c r="G406" i="71"/>
  <c r="N4" i="24"/>
  <c r="N4" i="27" s="1"/>
  <c r="N3" i="20"/>
  <c r="P124" i="55"/>
  <c r="O43" i="55"/>
  <c r="D3" i="46"/>
  <c r="P442" i="66"/>
  <c r="S212" i="66"/>
  <c r="S43" i="50"/>
  <c r="S269" i="66"/>
  <c r="S43" i="53"/>
  <c r="H114" i="6"/>
  <c r="H79" i="6"/>
  <c r="L369" i="71"/>
  <c r="L143" i="59"/>
  <c r="L423" i="71"/>
  <c r="L143" i="62"/>
  <c r="F3" i="46"/>
  <c r="G4" i="24"/>
  <c r="G4" i="27" s="1"/>
  <c r="G3" i="20"/>
  <c r="C385" i="65"/>
  <c r="M3" i="16"/>
  <c r="S352" i="71"/>
  <c r="S144" i="58"/>
  <c r="S406" i="71"/>
  <c r="S144" i="61"/>
  <c r="J385" i="70"/>
  <c r="J124" i="59"/>
  <c r="J442" i="70"/>
  <c r="J124" i="62"/>
  <c r="I309" i="67"/>
  <c r="E352" i="71"/>
  <c r="E144" i="58"/>
  <c r="E406" i="71"/>
  <c r="E144" i="61"/>
  <c r="C442" i="66"/>
  <c r="K145" i="56"/>
  <c r="R25" i="23"/>
  <c r="R25" i="26" s="1"/>
  <c r="R17" i="19"/>
  <c r="R25" i="21"/>
  <c r="J143" i="62"/>
  <c r="J43" i="59"/>
  <c r="S236" i="64"/>
  <c r="S3" i="50"/>
  <c r="S299" i="64"/>
  <c r="S3" i="53"/>
  <c r="L352" i="71"/>
  <c r="L144" i="58"/>
  <c r="L144" i="61"/>
  <c r="L406" i="71"/>
  <c r="F114" i="6"/>
  <c r="F79" i="6"/>
  <c r="I442" i="70"/>
  <c r="R316" i="71"/>
  <c r="H145" i="56"/>
  <c r="M43" i="46"/>
  <c r="T145" i="56"/>
  <c r="M4" i="24"/>
  <c r="M4" i="27" s="1"/>
  <c r="M3" i="20"/>
  <c r="H3" i="16"/>
  <c r="S205" i="71"/>
  <c r="S143" i="50"/>
  <c r="S143" i="53"/>
  <c r="S259" i="71"/>
  <c r="J404" i="65"/>
  <c r="J24" i="60"/>
  <c r="J461" i="65"/>
  <c r="J24" i="63"/>
  <c r="O404" i="70"/>
  <c r="O124" i="60"/>
  <c r="O124" i="63"/>
  <c r="O461" i="70"/>
  <c r="N25" i="23"/>
  <c r="N25" i="26" s="1"/>
  <c r="N17" i="19"/>
  <c r="N25" i="21"/>
  <c r="I352" i="71"/>
  <c r="I144" i="58"/>
  <c r="I406" i="71"/>
  <c r="I144" i="61"/>
  <c r="C423" i="71"/>
  <c r="R144" i="56"/>
  <c r="F316" i="71"/>
  <c r="G369" i="71"/>
  <c r="G143" i="59"/>
  <c r="G143" i="62"/>
  <c r="G423" i="71"/>
  <c r="U31" i="13"/>
  <c r="U31" i="16" s="1"/>
  <c r="U31" i="10"/>
  <c r="C62" i="55"/>
  <c r="L360" i="68"/>
  <c r="L81" i="54"/>
  <c r="O279" i="72"/>
  <c r="O161" i="54"/>
  <c r="U148" i="56"/>
  <c r="D326" i="72"/>
  <c r="D172" i="56"/>
  <c r="C290" i="67"/>
  <c r="C62" i="54"/>
  <c r="J290" i="70"/>
  <c r="J124" i="54"/>
  <c r="H326" i="71"/>
  <c r="S155" i="67"/>
  <c r="S62" i="47"/>
  <c r="F340" i="67"/>
  <c r="F74" i="56"/>
  <c r="N326" i="71"/>
  <c r="N154" i="56"/>
  <c r="D340" i="66"/>
  <c r="D55" i="56"/>
  <c r="Q297" i="71"/>
  <c r="Q143" i="55"/>
  <c r="F377" i="64"/>
  <c r="E24" i="56"/>
  <c r="H134" i="6"/>
  <c r="H158" i="6"/>
  <c r="H118" i="6"/>
  <c r="F352" i="71"/>
  <c r="F144" i="58"/>
  <c r="F144" i="61"/>
  <c r="F406" i="71"/>
  <c r="H25" i="23"/>
  <c r="H25" i="26" s="1"/>
  <c r="H17" i="19"/>
  <c r="H25" i="21"/>
  <c r="P309" i="70"/>
  <c r="O404" i="65"/>
  <c r="O24" i="60"/>
  <c r="O24" i="63"/>
  <c r="O461" i="65"/>
  <c r="O309" i="66"/>
  <c r="U352" i="71"/>
  <c r="U144" i="58"/>
  <c r="U406" i="71"/>
  <c r="U144" i="61"/>
  <c r="C317" i="71"/>
  <c r="G145" i="56"/>
  <c r="P43" i="62"/>
  <c r="L81" i="55"/>
  <c r="M352" i="71"/>
  <c r="M144" i="58"/>
  <c r="M406" i="71"/>
  <c r="M144" i="61"/>
  <c r="J111" i="6"/>
  <c r="J78" i="6"/>
  <c r="I144" i="56"/>
  <c r="I143" i="55"/>
  <c r="S143" i="46"/>
  <c r="T114" i="6"/>
  <c r="I385" i="67"/>
  <c r="I62" i="59"/>
  <c r="I62" i="62"/>
  <c r="I442" i="67"/>
  <c r="C43" i="59"/>
  <c r="K144" i="56"/>
  <c r="I4" i="24"/>
  <c r="I4" i="27" s="1"/>
  <c r="I3" i="20"/>
  <c r="E3" i="20"/>
  <c r="E4" i="24"/>
  <c r="E4" i="27" s="1"/>
  <c r="R340" i="66"/>
  <c r="J423" i="71"/>
  <c r="J385" i="66"/>
  <c r="M145" i="56"/>
  <c r="N352" i="71"/>
  <c r="N144" i="58"/>
  <c r="N406" i="71"/>
  <c r="N144" i="61"/>
  <c r="T25" i="23"/>
  <c r="T25" i="26" s="1"/>
  <c r="T17" i="19"/>
  <c r="T25" i="21"/>
  <c r="P404" i="65"/>
  <c r="P24" i="60"/>
  <c r="P461" i="65"/>
  <c r="P24" i="63"/>
  <c r="S145" i="56"/>
  <c r="I124" i="59"/>
  <c r="R317" i="71"/>
  <c r="H144" i="56"/>
  <c r="C143" i="59"/>
  <c r="N316" i="71"/>
  <c r="C309" i="67"/>
  <c r="M340" i="67"/>
  <c r="M74" i="56"/>
  <c r="O334" i="71"/>
  <c r="O144" i="57"/>
  <c r="F340" i="66"/>
  <c r="F55" i="56"/>
  <c r="M340" i="70"/>
  <c r="M136" i="56"/>
  <c r="H334" i="71"/>
  <c r="H144" i="57"/>
  <c r="I360" i="68"/>
  <c r="I81" i="54"/>
  <c r="K326" i="71"/>
  <c r="K154" i="56"/>
  <c r="H377" i="64"/>
  <c r="H16" i="56"/>
  <c r="O290" i="66"/>
  <c r="O43" i="54"/>
  <c r="T340" i="65"/>
  <c r="T36" i="56"/>
  <c r="N424" i="68"/>
  <c r="N97" i="56"/>
  <c r="P290" i="70"/>
  <c r="P124" i="54"/>
  <c r="J320" i="71"/>
  <c r="J148" i="56"/>
  <c r="U334" i="67"/>
  <c r="U68" i="56"/>
  <c r="J290" i="67"/>
  <c r="J62" i="54"/>
  <c r="G334" i="71"/>
  <c r="G144" i="57"/>
  <c r="C334" i="71"/>
  <c r="C144" i="57"/>
  <c r="F144" i="56"/>
  <c r="S139" i="46"/>
  <c r="S124" i="45"/>
  <c r="S124" i="46" s="1"/>
  <c r="K404" i="66"/>
  <c r="K43" i="60"/>
  <c r="K461" i="66"/>
  <c r="K43" i="63"/>
  <c r="H12" i="23"/>
  <c r="H12" i="26" s="1"/>
  <c r="H4" i="19"/>
  <c r="H4" i="21" s="1"/>
  <c r="O87" i="6"/>
  <c r="O110" i="6"/>
  <c r="O86" i="6"/>
  <c r="O90" i="6"/>
  <c r="O88" i="6"/>
  <c r="O91" i="6"/>
  <c r="C78" i="6"/>
  <c r="C87" i="6" s="1"/>
  <c r="C111" i="6"/>
  <c r="R12" i="23"/>
  <c r="R12" i="26" s="1"/>
  <c r="R4" i="19"/>
  <c r="R4" i="21" s="1"/>
  <c r="P385" i="70"/>
  <c r="P124" i="59"/>
  <c r="P442" i="70"/>
  <c r="P124" i="62"/>
  <c r="O385" i="66"/>
  <c r="O43" i="59"/>
  <c r="O43" i="62"/>
  <c r="O442" i="66"/>
  <c r="C352" i="71"/>
  <c r="C144" i="58"/>
  <c r="C406" i="71"/>
  <c r="C144" i="61"/>
  <c r="H3" i="46"/>
  <c r="C297" i="71"/>
  <c r="C316" i="71"/>
  <c r="G143" i="55"/>
  <c r="G144" i="56"/>
  <c r="P43" i="59"/>
  <c r="L384" i="68"/>
  <c r="Q3" i="16"/>
  <c r="I144" i="6"/>
  <c r="I168" i="6"/>
  <c r="S147" i="71"/>
  <c r="S115" i="71"/>
  <c r="S133" i="71" s="1"/>
  <c r="E404" i="65"/>
  <c r="E24" i="60"/>
  <c r="E24" i="63"/>
  <c r="E461" i="65"/>
  <c r="C385" i="66"/>
  <c r="I161" i="62"/>
  <c r="M317" i="71"/>
  <c r="S9" i="56"/>
  <c r="J143" i="59"/>
  <c r="E17" i="24"/>
  <c r="E17" i="27" s="1"/>
  <c r="L316" i="71"/>
  <c r="L297" i="71"/>
  <c r="U4" i="24"/>
  <c r="U4" i="27" s="1"/>
  <c r="M144" i="56"/>
  <c r="G141" i="6"/>
  <c r="G165" i="6"/>
  <c r="D114" i="6"/>
  <c r="D79" i="6"/>
  <c r="O166" i="56"/>
  <c r="O161" i="55"/>
  <c r="S144" i="56"/>
  <c r="I385" i="70"/>
  <c r="D12" i="23"/>
  <c r="D12" i="26" s="1"/>
  <c r="D4" i="19"/>
  <c r="M25" i="23"/>
  <c r="M25" i="26" s="1"/>
  <c r="M17" i="19"/>
  <c r="M17" i="23" s="1"/>
  <c r="M17" i="26" s="1"/>
  <c r="C369" i="71"/>
  <c r="G552" i="68"/>
  <c r="R24" i="46"/>
  <c r="B168" i="6"/>
  <c r="B144" i="6"/>
  <c r="N317" i="71"/>
  <c r="D4" i="24"/>
  <c r="D4" i="27" s="1"/>
  <c r="D3" i="20"/>
  <c r="H4" i="24"/>
  <c r="H4" i="27" s="1"/>
  <c r="H3" i="20"/>
  <c r="L3" i="55"/>
  <c r="Q340" i="67"/>
  <c r="C385" i="67"/>
  <c r="C62" i="59"/>
  <c r="C442" i="67"/>
  <c r="C62" i="62"/>
  <c r="E340" i="70"/>
  <c r="E136" i="56"/>
  <c r="F326" i="71"/>
  <c r="F154" i="56"/>
  <c r="D340" i="70"/>
  <c r="D136" i="56"/>
  <c r="M326" i="72"/>
  <c r="M172" i="56"/>
  <c r="U414" i="68"/>
  <c r="M297" i="71"/>
  <c r="K334" i="71"/>
  <c r="K144" i="57"/>
  <c r="E340" i="66"/>
  <c r="E55" i="56"/>
  <c r="K340" i="67"/>
  <c r="K74" i="56"/>
  <c r="E424" i="68"/>
  <c r="E97" i="56"/>
  <c r="C320" i="71"/>
  <c r="C148" i="56"/>
  <c r="R340" i="67"/>
  <c r="R74" i="56"/>
  <c r="S151" i="70"/>
  <c r="S117" i="70"/>
  <c r="S136" i="70" s="1"/>
  <c r="T352" i="71"/>
  <c r="T144" i="58"/>
  <c r="T406" i="71"/>
  <c r="T144" i="61"/>
  <c r="H404" i="65"/>
  <c r="H24" i="60"/>
  <c r="H461" i="65"/>
  <c r="H24" i="63"/>
  <c r="L110" i="6"/>
  <c r="L86" i="6"/>
  <c r="L90" i="6"/>
  <c r="L88" i="6"/>
  <c r="L91" i="6"/>
  <c r="O165" i="6"/>
  <c r="O141" i="6"/>
  <c r="F4" i="24"/>
  <c r="F4" i="27" s="1"/>
  <c r="F3" i="20"/>
  <c r="J81" i="55"/>
  <c r="S27" i="13"/>
  <c r="S27" i="16" s="1"/>
  <c r="S27" i="10"/>
  <c r="S3" i="9"/>
  <c r="I316" i="71"/>
  <c r="I297" i="71"/>
  <c r="F17" i="24"/>
  <c r="F17" i="27" s="1"/>
  <c r="P385" i="66"/>
  <c r="M17" i="24"/>
  <c r="M17" i="27" s="1"/>
  <c r="L480" i="68"/>
  <c r="L81" i="59"/>
  <c r="L81" i="62"/>
  <c r="L552" i="68"/>
  <c r="S212" i="65"/>
  <c r="S24" i="50"/>
  <c r="S269" i="65"/>
  <c r="S24" i="53"/>
  <c r="C145" i="56"/>
  <c r="O143" i="55"/>
  <c r="O144" i="56"/>
  <c r="S187" i="71"/>
  <c r="S143" i="49"/>
  <c r="S241" i="71"/>
  <c r="S143" i="52"/>
  <c r="L161" i="55"/>
  <c r="J12" i="23"/>
  <c r="J12" i="26" s="1"/>
  <c r="J4" i="19"/>
  <c r="J4" i="21" s="1"/>
  <c r="O3" i="20"/>
  <c r="O4" i="24"/>
  <c r="O4" i="27" s="1"/>
  <c r="U145" i="56"/>
  <c r="I423" i="72"/>
  <c r="M316" i="71"/>
  <c r="V17" i="21"/>
  <c r="S370" i="64"/>
  <c r="J369" i="71"/>
  <c r="S317" i="71"/>
  <c r="K4" i="24"/>
  <c r="K4" i="27" s="1"/>
  <c r="K3" i="20"/>
  <c r="J317" i="71"/>
  <c r="H316" i="71"/>
  <c r="S262" i="68"/>
  <c r="S81" i="50"/>
  <c r="S334" i="68"/>
  <c r="S81" i="53"/>
  <c r="F404" i="65"/>
  <c r="F24" i="60"/>
  <c r="F461" i="65"/>
  <c r="F24" i="63"/>
  <c r="O297" i="72"/>
  <c r="V144" i="56"/>
  <c r="C124" i="62"/>
  <c r="L145" i="56"/>
  <c r="S24" i="46"/>
  <c r="G81" i="62"/>
  <c r="D12" i="21"/>
  <c r="E3" i="46"/>
  <c r="H12" i="21"/>
  <c r="L343" i="64"/>
  <c r="O12" i="23"/>
  <c r="O12" i="26" s="1"/>
  <c r="O4" i="19"/>
  <c r="O4" i="21" s="1"/>
  <c r="R334" i="71"/>
  <c r="R144" i="57"/>
  <c r="K340" i="70"/>
  <c r="K136" i="56"/>
  <c r="E334" i="71"/>
  <c r="E144" i="57"/>
  <c r="E326" i="72"/>
  <c r="E172" i="56"/>
  <c r="I334" i="71"/>
  <c r="I144" i="57"/>
  <c r="N340" i="67"/>
  <c r="N74" i="56"/>
  <c r="L279" i="72"/>
  <c r="L161" i="54"/>
  <c r="H326" i="72"/>
  <c r="H172" i="56"/>
  <c r="U334" i="71"/>
  <c r="U144" i="57"/>
  <c r="H424" i="68"/>
  <c r="H97" i="56"/>
  <c r="M340" i="66"/>
  <c r="M55" i="56"/>
  <c r="T326" i="71"/>
  <c r="T154" i="56"/>
  <c r="L322" i="64"/>
  <c r="L3" i="54"/>
  <c r="D143" i="55"/>
  <c r="H143" i="55"/>
  <c r="O279" i="71"/>
  <c r="O143" i="54"/>
  <c r="F158" i="6"/>
  <c r="F134" i="6"/>
  <c r="F118" i="6"/>
  <c r="K17" i="24"/>
  <c r="K17" i="27" s="1"/>
  <c r="S193" i="70"/>
  <c r="S124" i="49"/>
  <c r="S124" i="52"/>
  <c r="S250" i="70"/>
  <c r="L87" i="6"/>
  <c r="S168" i="6"/>
  <c r="S144" i="6"/>
  <c r="J384" i="68"/>
  <c r="P3" i="24"/>
  <c r="O297" i="71"/>
  <c r="O316" i="71"/>
  <c r="N136" i="56"/>
  <c r="Q12" i="23"/>
  <c r="Q12" i="26" s="1"/>
  <c r="Q4" i="19"/>
  <c r="Q4" i="21" s="1"/>
  <c r="C143" i="55"/>
  <c r="C144" i="56"/>
  <c r="K134" i="6"/>
  <c r="K118" i="6"/>
  <c r="K158" i="6"/>
  <c r="P141" i="6"/>
  <c r="P165" i="6"/>
  <c r="K12" i="23"/>
  <c r="K12" i="26" s="1"/>
  <c r="K4" i="19"/>
  <c r="K4" i="21" s="1"/>
  <c r="M114" i="6"/>
  <c r="M79" i="6"/>
  <c r="L297" i="72"/>
  <c r="J68" i="56"/>
  <c r="J62" i="55"/>
  <c r="E25" i="23"/>
  <c r="E25" i="26" s="1"/>
  <c r="E17" i="19"/>
  <c r="E17" i="23" s="1"/>
  <c r="E17" i="26" s="1"/>
  <c r="K3" i="46"/>
  <c r="U144" i="56"/>
  <c r="I161" i="59"/>
  <c r="E114" i="6"/>
  <c r="E79" i="6"/>
  <c r="S174" i="67"/>
  <c r="S62" i="48"/>
  <c r="S62" i="51"/>
  <c r="S231" i="67"/>
  <c r="M404" i="65"/>
  <c r="M24" i="60"/>
  <c r="M24" i="63"/>
  <c r="M461" i="65"/>
  <c r="S316" i="71"/>
  <c r="K12" i="21"/>
  <c r="J316" i="71"/>
  <c r="J297" i="71"/>
  <c r="H317" i="71"/>
  <c r="C144" i="6"/>
  <c r="C168" i="6"/>
  <c r="G86" i="6"/>
  <c r="G110" i="6"/>
  <c r="G91" i="6"/>
  <c r="G90" i="6"/>
  <c r="G88" i="6"/>
  <c r="H154" i="56"/>
  <c r="L43" i="55"/>
  <c r="O369" i="72"/>
  <c r="O161" i="59"/>
  <c r="O423" i="72"/>
  <c r="O161" i="62"/>
  <c r="C442" i="70"/>
  <c r="J145" i="56"/>
  <c r="D144" i="56"/>
  <c r="L144" i="56"/>
  <c r="L143" i="55"/>
  <c r="S151" i="65"/>
  <c r="S117" i="65"/>
  <c r="S136" i="65" s="1"/>
  <c r="V12" i="23"/>
  <c r="V12" i="26" s="1"/>
  <c r="V4" i="19"/>
  <c r="V4" i="24"/>
  <c r="V4" i="27" s="1"/>
  <c r="G81" i="59"/>
  <c r="L427" i="64"/>
  <c r="L3" i="59"/>
  <c r="L490" i="64"/>
  <c r="L3" i="62"/>
  <c r="I87" i="6"/>
  <c r="I86" i="6"/>
  <c r="I110" i="6"/>
  <c r="I88" i="6"/>
  <c r="I91" i="6"/>
  <c r="D340" i="67"/>
  <c r="D74" i="56"/>
  <c r="T377" i="64"/>
  <c r="T16" i="56"/>
  <c r="S334" i="71"/>
  <c r="S144" i="57"/>
  <c r="V334" i="71"/>
  <c r="V144" i="57"/>
  <c r="M326" i="71"/>
  <c r="M154" i="56"/>
  <c r="G279" i="71"/>
  <c r="G148" i="56"/>
  <c r="K424" i="68"/>
  <c r="K97" i="56"/>
  <c r="R340" i="70"/>
  <c r="R136" i="56"/>
  <c r="N326" i="72"/>
  <c r="N172" i="56"/>
  <c r="F424" i="68"/>
  <c r="F97" i="56"/>
  <c r="D334" i="71"/>
  <c r="D144" i="57"/>
  <c r="H340" i="70"/>
  <c r="H136" i="56"/>
  <c r="F340" i="70"/>
  <c r="F136" i="56"/>
  <c r="L334" i="71"/>
  <c r="L144" i="57"/>
  <c r="T326" i="72"/>
  <c r="T172" i="56"/>
  <c r="H352" i="71"/>
  <c r="H144" i="58"/>
  <c r="H406" i="71"/>
  <c r="H144" i="61"/>
  <c r="G12" i="23"/>
  <c r="G12" i="26" s="1"/>
  <c r="G4" i="19"/>
  <c r="Q3" i="46"/>
  <c r="L141" i="6"/>
  <c r="L165" i="6"/>
  <c r="J480" i="68"/>
  <c r="J81" i="59"/>
  <c r="J552" i="68"/>
  <c r="J81" i="62"/>
  <c r="R352" i="71"/>
  <c r="R144" i="58"/>
  <c r="R406" i="71"/>
  <c r="R144" i="61"/>
  <c r="T340" i="70"/>
  <c r="Q25" i="23"/>
  <c r="Q25" i="26" s="1"/>
  <c r="Q17" i="19"/>
  <c r="Q25" i="21"/>
  <c r="Q4" i="24"/>
  <c r="Q4" i="27" s="1"/>
  <c r="Q3" i="20"/>
  <c r="N340" i="70"/>
  <c r="N404" i="65"/>
  <c r="N24" i="60"/>
  <c r="N461" i="65"/>
  <c r="N24" i="63"/>
  <c r="O369" i="71"/>
  <c r="R114" i="6"/>
  <c r="R79" i="6"/>
  <c r="K316" i="71"/>
  <c r="O24" i="56"/>
  <c r="U317" i="71"/>
  <c r="C442" i="65"/>
  <c r="P87" i="6"/>
  <c r="P86" i="6"/>
  <c r="P110" i="6"/>
  <c r="P90" i="6"/>
  <c r="P91" i="6"/>
  <c r="P88" i="6"/>
  <c r="S12" i="23"/>
  <c r="S12" i="26" s="1"/>
  <c r="S4" i="19"/>
  <c r="S4" i="21" s="1"/>
  <c r="L369" i="72"/>
  <c r="L161" i="59"/>
  <c r="L161" i="62"/>
  <c r="L423" i="72"/>
  <c r="J309" i="67"/>
  <c r="F25" i="23"/>
  <c r="F25" i="26" s="1"/>
  <c r="F17" i="19"/>
  <c r="F17" i="23" s="1"/>
  <c r="F17" i="26" s="1"/>
  <c r="E12" i="23"/>
  <c r="E12" i="26" s="1"/>
  <c r="E4" i="19"/>
  <c r="D24" i="56"/>
  <c r="I369" i="72"/>
  <c r="S27" i="14"/>
  <c r="S27" i="17" s="1"/>
  <c r="S3" i="11"/>
  <c r="I81" i="55"/>
  <c r="T55" i="56"/>
  <c r="V316" i="71"/>
  <c r="L309" i="66"/>
  <c r="L12" i="23"/>
  <c r="L12" i="26" s="1"/>
  <c r="L4" i="19"/>
  <c r="L4" i="21" s="1"/>
  <c r="C124" i="59"/>
  <c r="D3" i="16"/>
  <c r="J144" i="56"/>
  <c r="J143" i="55"/>
  <c r="D352" i="71"/>
  <c r="D144" i="58"/>
  <c r="D406" i="71"/>
  <c r="D144" i="61"/>
  <c r="S193" i="65"/>
  <c r="S24" i="49"/>
  <c r="S24" i="52"/>
  <c r="S250" i="65"/>
  <c r="D25" i="23"/>
  <c r="D25" i="26" s="1"/>
  <c r="D17" i="19"/>
  <c r="D17" i="23" s="1"/>
  <c r="D17" i="26" s="1"/>
  <c r="I12" i="23"/>
  <c r="I12" i="26" s="1"/>
  <c r="I4" i="19"/>
  <c r="I4" i="21" s="1"/>
  <c r="V12" i="21"/>
  <c r="S4" i="24"/>
  <c r="S4" i="27" s="1"/>
  <c r="G480" i="68"/>
  <c r="D17" i="24"/>
  <c r="D17" i="27" s="1"/>
  <c r="B111" i="6"/>
  <c r="B78" i="6"/>
  <c r="J4" i="24"/>
  <c r="J4" i="27" s="1"/>
  <c r="J3" i="20"/>
  <c r="L4" i="24"/>
  <c r="L4" i="27" s="1"/>
  <c r="L3" i="20"/>
  <c r="T4" i="24"/>
  <c r="T4" i="27" s="1"/>
  <c r="M24" i="56"/>
  <c r="S3" i="46"/>
  <c r="I141" i="6"/>
  <c r="I165" i="6"/>
  <c r="E340" i="67"/>
  <c r="E74" i="56"/>
  <c r="L320" i="71"/>
  <c r="L148" i="56"/>
  <c r="J334" i="71"/>
  <c r="J144" i="57"/>
  <c r="D424" i="68"/>
  <c r="D97" i="56"/>
  <c r="L290" i="66"/>
  <c r="L43" i="54"/>
  <c r="M334" i="71"/>
  <c r="M144" i="57"/>
  <c r="N377" i="64"/>
  <c r="N16" i="56"/>
  <c r="R424" i="68"/>
  <c r="R97" i="56"/>
  <c r="M424" i="68"/>
  <c r="M97" i="56"/>
  <c r="H340" i="66"/>
  <c r="H55" i="56"/>
  <c r="S138" i="6"/>
  <c r="S162" i="6"/>
  <c r="S122" i="6"/>
  <c r="S104" i="6"/>
  <c r="F12" i="23"/>
  <c r="F12" i="26" s="1"/>
  <c r="F4" i="19"/>
  <c r="S320" i="71"/>
  <c r="J17" i="21"/>
  <c r="G317" i="71"/>
  <c r="Q144" i="56"/>
  <c r="U12" i="23"/>
  <c r="U12" i="26" s="1"/>
  <c r="U4" i="19"/>
  <c r="F16" i="56"/>
  <c r="M12" i="23"/>
  <c r="M12" i="26" s="1"/>
  <c r="M4" i="19"/>
  <c r="N3" i="46"/>
  <c r="U316" i="71"/>
  <c r="C24" i="62"/>
  <c r="J168" i="6"/>
  <c r="J144" i="6"/>
  <c r="Q114" i="6"/>
  <c r="Q79" i="6"/>
  <c r="K114" i="6"/>
  <c r="K79" i="6"/>
  <c r="I369" i="71"/>
  <c r="I143" i="59"/>
  <c r="I423" i="71"/>
  <c r="I143" i="62"/>
  <c r="J124" i="55"/>
  <c r="J385" i="67"/>
  <c r="J62" i="59"/>
  <c r="J442" i="67"/>
  <c r="J62" i="62"/>
  <c r="E144" i="56"/>
  <c r="J352" i="71"/>
  <c r="J144" i="58"/>
  <c r="J144" i="61"/>
  <c r="J406" i="71"/>
  <c r="C3" i="20"/>
  <c r="C4" i="24"/>
  <c r="C4" i="27" s="1"/>
  <c r="I384" i="68"/>
  <c r="J43" i="62"/>
  <c r="T316" i="71"/>
  <c r="N12" i="23"/>
  <c r="N12" i="26" s="1"/>
  <c r="N4" i="19"/>
  <c r="N4" i="21" s="1"/>
  <c r="S32" i="10"/>
  <c r="S32" i="13"/>
  <c r="S32" i="16" s="1"/>
  <c r="U28" i="13"/>
  <c r="U28" i="16" s="1"/>
  <c r="U28" i="10"/>
  <c r="L385" i="66"/>
  <c r="L43" i="59"/>
  <c r="L43" i="62"/>
  <c r="L442" i="66"/>
  <c r="C385" i="70"/>
  <c r="K25" i="23"/>
  <c r="K25" i="26" s="1"/>
  <c r="K17" i="19"/>
  <c r="K17" i="23" s="1"/>
  <c r="K17" i="26" s="1"/>
  <c r="S205" i="72"/>
  <c r="S161" i="50"/>
  <c r="S161" i="53"/>
  <c r="S259" i="72"/>
  <c r="S12" i="21"/>
  <c r="R3" i="16"/>
  <c r="D25" i="21"/>
  <c r="J12" i="21"/>
  <c r="L12" i="21"/>
  <c r="T12" i="21"/>
  <c r="O352" i="71"/>
  <c r="O144" i="58"/>
  <c r="O406" i="71"/>
  <c r="O144" i="61"/>
  <c r="S168" i="64"/>
  <c r="S131" i="64"/>
  <c r="S152" i="64" s="1"/>
  <c r="U107" i="68"/>
  <c r="V89" i="66"/>
  <c r="U88" i="70"/>
  <c r="Q87" i="72"/>
  <c r="V89" i="65"/>
  <c r="R104" i="68"/>
  <c r="Q88" i="65"/>
  <c r="P103" i="68"/>
  <c r="T108" i="68"/>
  <c r="R88" i="72"/>
  <c r="T88" i="66"/>
  <c r="Q84" i="72"/>
  <c r="T83" i="72"/>
  <c r="V84" i="67"/>
  <c r="R87" i="71"/>
  <c r="T85" i="70"/>
  <c r="Q88" i="71"/>
  <c r="U85" i="65"/>
  <c r="S84" i="65"/>
  <c r="V83" i="71"/>
  <c r="P87" i="72"/>
  <c r="J62" i="56" l="1"/>
  <c r="P3" i="21"/>
  <c r="O315" i="72"/>
  <c r="J81" i="56"/>
  <c r="J87" i="56"/>
  <c r="O320" i="72"/>
  <c r="I148" i="56"/>
  <c r="J328" i="67"/>
  <c r="J334" i="67"/>
  <c r="U330" i="72"/>
  <c r="L408" i="68"/>
  <c r="L414" i="68"/>
  <c r="I81" i="56"/>
  <c r="I87" i="56"/>
  <c r="I328" i="67"/>
  <c r="I334" i="67"/>
  <c r="J279" i="71"/>
  <c r="J315" i="71" s="1"/>
  <c r="O148" i="56"/>
  <c r="G143" i="54"/>
  <c r="G143" i="56" s="1"/>
  <c r="J143" i="54"/>
  <c r="J143" i="56" s="1"/>
  <c r="O161" i="56"/>
  <c r="L81" i="56"/>
  <c r="L143" i="54"/>
  <c r="L143" i="56" s="1"/>
  <c r="J124" i="56"/>
  <c r="L315" i="72"/>
  <c r="J130" i="56"/>
  <c r="L320" i="72"/>
  <c r="I408" i="68"/>
  <c r="M17" i="21"/>
  <c r="I414" i="68"/>
  <c r="C328" i="67"/>
  <c r="C334" i="67"/>
  <c r="U176" i="56"/>
  <c r="J408" i="68"/>
  <c r="I279" i="71"/>
  <c r="I315" i="71" s="1"/>
  <c r="J414" i="68"/>
  <c r="S105" i="55"/>
  <c r="O320" i="71"/>
  <c r="S309" i="69"/>
  <c r="S105" i="59"/>
  <c r="S442" i="69"/>
  <c r="S105" i="62"/>
  <c r="S385" i="69"/>
  <c r="L87" i="56"/>
  <c r="T152" i="69"/>
  <c r="T121" i="46"/>
  <c r="S141" i="56"/>
  <c r="S105" i="54"/>
  <c r="S290" i="69"/>
  <c r="T153" i="69"/>
  <c r="T122" i="46"/>
  <c r="T98" i="69"/>
  <c r="T105" i="44"/>
  <c r="L370" i="64"/>
  <c r="L328" i="66"/>
  <c r="D279" i="71"/>
  <c r="D143" i="54"/>
  <c r="D143" i="56" s="1"/>
  <c r="K279" i="71"/>
  <c r="K315" i="71" s="1"/>
  <c r="K143" i="54"/>
  <c r="K143" i="56" s="1"/>
  <c r="C347" i="66"/>
  <c r="C43" i="57"/>
  <c r="I347" i="67"/>
  <c r="I62" i="57"/>
  <c r="F290" i="67"/>
  <c r="F62" i="54"/>
  <c r="N279" i="71"/>
  <c r="N143" i="54"/>
  <c r="S290" i="66"/>
  <c r="S43" i="54"/>
  <c r="L347" i="66"/>
  <c r="L43" i="57"/>
  <c r="L347" i="70"/>
  <c r="L124" i="57"/>
  <c r="J333" i="72"/>
  <c r="J161" i="57"/>
  <c r="J432" i="68"/>
  <c r="J81" i="57"/>
  <c r="K290" i="70"/>
  <c r="K124" i="54"/>
  <c r="S334" i="67"/>
  <c r="M388" i="71"/>
  <c r="M144" i="60"/>
  <c r="M442" i="71"/>
  <c r="M144" i="63"/>
  <c r="M385" i="70"/>
  <c r="M124" i="59"/>
  <c r="M124" i="62"/>
  <c r="M442" i="70"/>
  <c r="R81" i="55"/>
  <c r="J388" i="71"/>
  <c r="J144" i="60"/>
  <c r="J144" i="63"/>
  <c r="J442" i="71"/>
  <c r="B86" i="6"/>
  <c r="B110" i="6"/>
  <c r="B88" i="6"/>
  <c r="B91" i="6"/>
  <c r="B90" i="6"/>
  <c r="L3" i="19"/>
  <c r="L3" i="21" s="1"/>
  <c r="L4" i="23"/>
  <c r="L4" i="26" s="1"/>
  <c r="P164" i="6"/>
  <c r="P140" i="6"/>
  <c r="R168" i="6"/>
  <c r="R144" i="6"/>
  <c r="Q3" i="24"/>
  <c r="Q17" i="23"/>
  <c r="Q17" i="26" s="1"/>
  <c r="Q17" i="21"/>
  <c r="O290" i="67"/>
  <c r="O328" i="67" s="1"/>
  <c r="O334" i="67"/>
  <c r="F309" i="66"/>
  <c r="D388" i="71"/>
  <c r="D144" i="60"/>
  <c r="D442" i="71"/>
  <c r="D144" i="63"/>
  <c r="H81" i="55"/>
  <c r="V4" i="23"/>
  <c r="V4" i="26" s="1"/>
  <c r="E168" i="6"/>
  <c r="E144" i="6"/>
  <c r="U388" i="71"/>
  <c r="U144" i="60"/>
  <c r="U442" i="71"/>
  <c r="U144" i="63"/>
  <c r="V334" i="65"/>
  <c r="Q124" i="55"/>
  <c r="F17" i="21"/>
  <c r="F3" i="24"/>
  <c r="J366" i="66"/>
  <c r="J43" i="58"/>
  <c r="J43" i="61"/>
  <c r="J423" i="66"/>
  <c r="S100" i="46"/>
  <c r="S81" i="45"/>
  <c r="S81" i="46" s="1"/>
  <c r="Q480" i="68"/>
  <c r="Q81" i="59"/>
  <c r="Q81" i="62"/>
  <c r="Q552" i="68"/>
  <c r="Q309" i="66"/>
  <c r="E161" i="55"/>
  <c r="R385" i="70"/>
  <c r="R124" i="59"/>
  <c r="R124" i="62"/>
  <c r="R442" i="70"/>
  <c r="I279" i="72"/>
  <c r="I315" i="72" s="1"/>
  <c r="I320" i="72"/>
  <c r="R385" i="66"/>
  <c r="R43" i="59"/>
  <c r="R43" i="62"/>
  <c r="R442" i="66"/>
  <c r="O334" i="66"/>
  <c r="L290" i="67"/>
  <c r="L328" i="67" s="1"/>
  <c r="L334" i="67"/>
  <c r="Q385" i="67"/>
  <c r="Q62" i="59"/>
  <c r="Q62" i="62"/>
  <c r="Q442" i="67"/>
  <c r="C366" i="70"/>
  <c r="C124" i="58"/>
  <c r="C423" i="70"/>
  <c r="C124" i="61"/>
  <c r="C366" i="67"/>
  <c r="C62" i="58"/>
  <c r="C423" i="67"/>
  <c r="C62" i="61"/>
  <c r="L124" i="54"/>
  <c r="L124" i="56" s="1"/>
  <c r="L130" i="56"/>
  <c r="V130" i="56"/>
  <c r="U320" i="71"/>
  <c r="H168" i="6"/>
  <c r="H144" i="6"/>
  <c r="P130" i="56"/>
  <c r="H427" i="64"/>
  <c r="H3" i="59"/>
  <c r="H490" i="64"/>
  <c r="H3" i="62"/>
  <c r="F369" i="72"/>
  <c r="F161" i="59"/>
  <c r="F423" i="72"/>
  <c r="F161" i="62"/>
  <c r="P81" i="54"/>
  <c r="P81" i="56" s="1"/>
  <c r="P87" i="56"/>
  <c r="P366" i="66"/>
  <c r="P43" i="58"/>
  <c r="P423" i="66"/>
  <c r="P43" i="61"/>
  <c r="E81" i="55"/>
  <c r="M161" i="55"/>
  <c r="G320" i="71"/>
  <c r="I62" i="56"/>
  <c r="K384" i="68"/>
  <c r="C81" i="54"/>
  <c r="C81" i="56" s="1"/>
  <c r="C87" i="56"/>
  <c r="H62" i="55"/>
  <c r="F343" i="64"/>
  <c r="K385" i="67"/>
  <c r="K62" i="59"/>
  <c r="K62" i="62"/>
  <c r="K442" i="67"/>
  <c r="K290" i="67"/>
  <c r="K62" i="54"/>
  <c r="J143" i="57"/>
  <c r="Q360" i="68"/>
  <c r="Q81" i="54"/>
  <c r="I333" i="71"/>
  <c r="I143" i="57"/>
  <c r="R279" i="71"/>
  <c r="R143" i="54"/>
  <c r="C333" i="71"/>
  <c r="C143" i="57"/>
  <c r="L333" i="71"/>
  <c r="L143" i="57"/>
  <c r="C3" i="24"/>
  <c r="K161" i="55"/>
  <c r="R384" i="68"/>
  <c r="L3" i="24"/>
  <c r="B87" i="6"/>
  <c r="H124" i="55"/>
  <c r="O366" i="67"/>
  <c r="O62" i="58"/>
  <c r="O62" i="61"/>
  <c r="O423" i="67"/>
  <c r="F385" i="66"/>
  <c r="F43" i="59"/>
  <c r="F442" i="66"/>
  <c r="F43" i="62"/>
  <c r="H384" i="68"/>
  <c r="V4" i="21"/>
  <c r="Q3" i="19"/>
  <c r="Q4" i="23"/>
  <c r="Q4" i="26" s="1"/>
  <c r="P3" i="27"/>
  <c r="M62" i="55"/>
  <c r="Q309" i="70"/>
  <c r="K3" i="24"/>
  <c r="O143" i="56"/>
  <c r="I124" i="54"/>
  <c r="I124" i="56" s="1"/>
  <c r="I130" i="56"/>
  <c r="V87" i="56"/>
  <c r="K388" i="71"/>
  <c r="K144" i="60"/>
  <c r="K144" i="63"/>
  <c r="K442" i="71"/>
  <c r="S185" i="68"/>
  <c r="S142" i="68"/>
  <c r="S166" i="68" s="1"/>
  <c r="Q385" i="66"/>
  <c r="Q43" i="59"/>
  <c r="Q442" i="66"/>
  <c r="Q43" i="62"/>
  <c r="E297" i="72"/>
  <c r="L3" i="56"/>
  <c r="D168" i="6"/>
  <c r="D144" i="6"/>
  <c r="O164" i="6"/>
  <c r="O140" i="6"/>
  <c r="H4" i="23"/>
  <c r="H4" i="26" s="1"/>
  <c r="H3" i="19"/>
  <c r="S77" i="46"/>
  <c r="S62" i="45"/>
  <c r="S62" i="46" s="1"/>
  <c r="I351" i="72"/>
  <c r="I161" i="58"/>
  <c r="I405" i="72"/>
  <c r="I161" i="61"/>
  <c r="S161" i="45"/>
  <c r="S161" i="46" s="1"/>
  <c r="S175" i="46"/>
  <c r="H388" i="71"/>
  <c r="H144" i="60"/>
  <c r="H442" i="71"/>
  <c r="H144" i="63"/>
  <c r="L366" i="67"/>
  <c r="L62" i="58"/>
  <c r="L423" i="67"/>
  <c r="L62" i="61"/>
  <c r="S29" i="24"/>
  <c r="S29" i="27" s="1"/>
  <c r="S29" i="21"/>
  <c r="L290" i="70"/>
  <c r="L328" i="70" s="1"/>
  <c r="L334" i="70"/>
  <c r="V334" i="70"/>
  <c r="F78" i="6"/>
  <c r="F111" i="6"/>
  <c r="J3" i="54"/>
  <c r="J9" i="56"/>
  <c r="T388" i="71"/>
  <c r="T144" i="60"/>
  <c r="T442" i="71"/>
  <c r="T144" i="63"/>
  <c r="P360" i="68"/>
  <c r="P408" i="68" s="1"/>
  <c r="P414" i="68"/>
  <c r="I366" i="67"/>
  <c r="I62" i="58"/>
  <c r="I62" i="61"/>
  <c r="I423" i="67"/>
  <c r="E384" i="68"/>
  <c r="M297" i="72"/>
  <c r="V166" i="56"/>
  <c r="I68" i="56"/>
  <c r="C3" i="19"/>
  <c r="C4" i="23"/>
  <c r="C4" i="26" s="1"/>
  <c r="K480" i="68"/>
  <c r="K81" i="59"/>
  <c r="K81" i="62"/>
  <c r="K552" i="68"/>
  <c r="N388" i="71"/>
  <c r="N144" i="60"/>
  <c r="N144" i="63"/>
  <c r="N442" i="71"/>
  <c r="C360" i="68"/>
  <c r="C408" i="68" s="1"/>
  <c r="C414" i="68"/>
  <c r="H309" i="67"/>
  <c r="K124" i="55"/>
  <c r="F427" i="64"/>
  <c r="F3" i="59"/>
  <c r="F490" i="64"/>
  <c r="F3" i="62"/>
  <c r="I351" i="71"/>
  <c r="I143" i="58"/>
  <c r="I405" i="71"/>
  <c r="I143" i="61"/>
  <c r="F322" i="64"/>
  <c r="F3" i="54"/>
  <c r="T320" i="71"/>
  <c r="D279" i="72"/>
  <c r="D161" i="54"/>
  <c r="U31" i="23"/>
  <c r="U31" i="26" s="1"/>
  <c r="H290" i="67"/>
  <c r="H62" i="54"/>
  <c r="O333" i="72"/>
  <c r="O161" i="57"/>
  <c r="Q290" i="67"/>
  <c r="Q62" i="54"/>
  <c r="P432" i="68"/>
  <c r="P81" i="57"/>
  <c r="H279" i="72"/>
  <c r="H161" i="54"/>
  <c r="N290" i="67"/>
  <c r="N62" i="54"/>
  <c r="P347" i="70"/>
  <c r="P124" i="57"/>
  <c r="G333" i="71"/>
  <c r="G143" i="57"/>
  <c r="J385" i="64"/>
  <c r="J3" i="57"/>
  <c r="K78" i="6"/>
  <c r="K111" i="6"/>
  <c r="F4" i="23"/>
  <c r="F4" i="26" s="1"/>
  <c r="F3" i="19"/>
  <c r="F3" i="21" s="1"/>
  <c r="K297" i="72"/>
  <c r="U9" i="56"/>
  <c r="N124" i="55"/>
  <c r="R480" i="68"/>
  <c r="R81" i="59"/>
  <c r="R552" i="68"/>
  <c r="R81" i="62"/>
  <c r="H309" i="70"/>
  <c r="H480" i="68"/>
  <c r="H81" i="59"/>
  <c r="H81" i="62"/>
  <c r="H552" i="68"/>
  <c r="M309" i="67"/>
  <c r="G81" i="54"/>
  <c r="G81" i="56" s="1"/>
  <c r="G87" i="56"/>
  <c r="Q385" i="70"/>
  <c r="Q124" i="59"/>
  <c r="Q442" i="70"/>
  <c r="Q124" i="62"/>
  <c r="I290" i="70"/>
  <c r="I328" i="70" s="1"/>
  <c r="I334" i="70"/>
  <c r="S130" i="56"/>
  <c r="V414" i="68"/>
  <c r="S238" i="68"/>
  <c r="S81" i="49"/>
  <c r="S81" i="52"/>
  <c r="S310" i="68"/>
  <c r="S43" i="45"/>
  <c r="S58" i="46"/>
  <c r="E369" i="72"/>
  <c r="E161" i="59"/>
  <c r="E161" i="62"/>
  <c r="E423" i="72"/>
  <c r="U130" i="56"/>
  <c r="L9" i="56"/>
  <c r="H3" i="24"/>
  <c r="C141" i="6"/>
  <c r="C165" i="6"/>
  <c r="F143" i="55"/>
  <c r="G388" i="71"/>
  <c r="G144" i="60"/>
  <c r="G442" i="71"/>
  <c r="G144" i="63"/>
  <c r="N3" i="55"/>
  <c r="S151" i="67"/>
  <c r="S117" i="67"/>
  <c r="S136" i="67" s="1"/>
  <c r="S147" i="72"/>
  <c r="S115" i="72"/>
  <c r="S133" i="72" s="1"/>
  <c r="P62" i="54"/>
  <c r="P62" i="56" s="1"/>
  <c r="P68" i="56"/>
  <c r="T17" i="23"/>
  <c r="T17" i="26" s="1"/>
  <c r="T17" i="21"/>
  <c r="D124" i="55"/>
  <c r="S212" i="67"/>
  <c r="S62" i="50"/>
  <c r="S269" i="67"/>
  <c r="S62" i="53"/>
  <c r="S21" i="56"/>
  <c r="L366" i="70"/>
  <c r="L124" i="58"/>
  <c r="L124" i="61"/>
  <c r="L423" i="70"/>
  <c r="F297" i="71"/>
  <c r="N3" i="24"/>
  <c r="R3" i="24"/>
  <c r="J322" i="64"/>
  <c r="J364" i="64" s="1"/>
  <c r="J370" i="64"/>
  <c r="V68" i="56"/>
  <c r="P456" i="68"/>
  <c r="P81" i="58"/>
  <c r="P81" i="61"/>
  <c r="P528" i="68"/>
  <c r="J456" i="68"/>
  <c r="J81" i="58"/>
  <c r="J81" i="61"/>
  <c r="J528" i="68"/>
  <c r="D81" i="55"/>
  <c r="E480" i="68"/>
  <c r="E81" i="59"/>
  <c r="E552" i="68"/>
  <c r="E81" i="62"/>
  <c r="M369" i="72"/>
  <c r="M161" i="59"/>
  <c r="M161" i="62"/>
  <c r="M423" i="72"/>
  <c r="J328" i="70"/>
  <c r="N143" i="55"/>
  <c r="C456" i="68"/>
  <c r="C81" i="58"/>
  <c r="C528" i="68"/>
  <c r="C81" i="61"/>
  <c r="H385" i="67"/>
  <c r="H62" i="59"/>
  <c r="H442" i="67"/>
  <c r="H62" i="62"/>
  <c r="K309" i="70"/>
  <c r="E360" i="68"/>
  <c r="E81" i="54"/>
  <c r="S290" i="65"/>
  <c r="S24" i="54"/>
  <c r="H279" i="71"/>
  <c r="H143" i="54"/>
  <c r="H143" i="56" s="1"/>
  <c r="S322" i="64"/>
  <c r="S3" i="54"/>
  <c r="O347" i="66"/>
  <c r="O43" i="57"/>
  <c r="D290" i="67"/>
  <c r="D62" i="54"/>
  <c r="G432" i="68"/>
  <c r="G81" i="57"/>
  <c r="M290" i="66"/>
  <c r="M43" i="54"/>
  <c r="H290" i="70"/>
  <c r="H124" i="54"/>
  <c r="D290" i="66"/>
  <c r="D43" i="54"/>
  <c r="P347" i="66"/>
  <c r="P43" i="57"/>
  <c r="K360" i="68"/>
  <c r="K81" i="54"/>
  <c r="T334" i="70"/>
  <c r="T130" i="56"/>
  <c r="J347" i="70"/>
  <c r="J124" i="57"/>
  <c r="O333" i="71"/>
  <c r="O143" i="57"/>
  <c r="O347" i="67"/>
  <c r="O62" i="57"/>
  <c r="I432" i="68"/>
  <c r="I81" i="57"/>
  <c r="M4" i="23"/>
  <c r="M4" i="26" s="1"/>
  <c r="M3" i="19"/>
  <c r="M3" i="21" s="1"/>
  <c r="K369" i="72"/>
  <c r="K161" i="59"/>
  <c r="K423" i="72"/>
  <c r="K161" i="62"/>
  <c r="U370" i="64"/>
  <c r="N81" i="55"/>
  <c r="L366" i="66"/>
  <c r="L43" i="58"/>
  <c r="L423" i="66"/>
  <c r="L43" i="61"/>
  <c r="N309" i="70"/>
  <c r="F62" i="55"/>
  <c r="B165" i="6"/>
  <c r="B141" i="6"/>
  <c r="I3" i="19"/>
  <c r="I3" i="21" s="1"/>
  <c r="I4" i="23"/>
  <c r="I4" i="26" s="1"/>
  <c r="S4" i="23"/>
  <c r="S4" i="26" s="1"/>
  <c r="E43" i="55"/>
  <c r="H385" i="70"/>
  <c r="H124" i="59"/>
  <c r="H124" i="62"/>
  <c r="H442" i="70"/>
  <c r="H43" i="55"/>
  <c r="D43" i="55"/>
  <c r="E124" i="55"/>
  <c r="F369" i="71"/>
  <c r="F143" i="59"/>
  <c r="F423" i="71"/>
  <c r="F143" i="62"/>
  <c r="K17" i="21"/>
  <c r="C161" i="54"/>
  <c r="C161" i="56" s="1"/>
  <c r="C166" i="56"/>
  <c r="D369" i="71"/>
  <c r="D143" i="59"/>
  <c r="D423" i="71"/>
  <c r="D143" i="62"/>
  <c r="M385" i="67"/>
  <c r="M62" i="59"/>
  <c r="M442" i="67"/>
  <c r="M62" i="62"/>
  <c r="G360" i="68"/>
  <c r="G408" i="68" s="1"/>
  <c r="G414" i="68"/>
  <c r="N161" i="55"/>
  <c r="O3" i="19"/>
  <c r="O3" i="21" s="1"/>
  <c r="O4" i="23"/>
  <c r="O4" i="26" s="1"/>
  <c r="I366" i="70"/>
  <c r="I124" i="58"/>
  <c r="I423" i="70"/>
  <c r="I124" i="61"/>
  <c r="C351" i="71"/>
  <c r="C143" i="58"/>
  <c r="C405" i="71"/>
  <c r="S334" i="70"/>
  <c r="S151" i="66"/>
  <c r="S117" i="66"/>
  <c r="S136" i="66" s="1"/>
  <c r="U334" i="70"/>
  <c r="E17" i="21"/>
  <c r="N343" i="64"/>
  <c r="S193" i="67"/>
  <c r="S62" i="49"/>
  <c r="S250" i="67"/>
  <c r="S62" i="52"/>
  <c r="S187" i="72"/>
  <c r="S161" i="49"/>
  <c r="S161" i="52"/>
  <c r="S241" i="72"/>
  <c r="N320" i="71"/>
  <c r="H161" i="55"/>
  <c r="P290" i="67"/>
  <c r="P328" i="67" s="1"/>
  <c r="P334" i="67"/>
  <c r="J87" i="6"/>
  <c r="J86" i="6"/>
  <c r="J110" i="6"/>
  <c r="J91" i="6"/>
  <c r="J88" i="6"/>
  <c r="J90" i="6"/>
  <c r="D309" i="70"/>
  <c r="S382" i="64"/>
  <c r="F144" i="6"/>
  <c r="F168" i="6"/>
  <c r="O43" i="56"/>
  <c r="J406" i="64"/>
  <c r="J3" i="58"/>
  <c r="J469" i="64"/>
  <c r="J3" i="61"/>
  <c r="M43" i="55"/>
  <c r="V334" i="67"/>
  <c r="E62" i="55"/>
  <c r="U30" i="56"/>
  <c r="D384" i="68"/>
  <c r="F81" i="55"/>
  <c r="L279" i="71"/>
  <c r="L315" i="71" s="1"/>
  <c r="J334" i="70"/>
  <c r="K369" i="71"/>
  <c r="K143" i="59"/>
  <c r="K423" i="71"/>
  <c r="K143" i="62"/>
  <c r="D62" i="55"/>
  <c r="K385" i="70"/>
  <c r="K124" i="59"/>
  <c r="K442" i="70"/>
  <c r="K124" i="62"/>
  <c r="S345" i="70"/>
  <c r="Q290" i="70"/>
  <c r="Q124" i="54"/>
  <c r="C333" i="72"/>
  <c r="C161" i="57"/>
  <c r="M290" i="67"/>
  <c r="M62" i="54"/>
  <c r="R290" i="67"/>
  <c r="J347" i="66"/>
  <c r="J43" i="57"/>
  <c r="E279" i="72"/>
  <c r="E161" i="54"/>
  <c r="F360" i="68"/>
  <c r="F81" i="54"/>
  <c r="M279" i="72"/>
  <c r="M161" i="54"/>
  <c r="F290" i="70"/>
  <c r="F124" i="54"/>
  <c r="L385" i="64"/>
  <c r="L3" i="57"/>
  <c r="S32" i="23"/>
  <c r="S32" i="26" s="1"/>
  <c r="E290" i="66"/>
  <c r="E43" i="54"/>
  <c r="H360" i="68"/>
  <c r="H81" i="54"/>
  <c r="F290" i="66"/>
  <c r="F43" i="54"/>
  <c r="G347" i="67"/>
  <c r="G62" i="57"/>
  <c r="M360" i="68"/>
  <c r="M81" i="54"/>
  <c r="Q279" i="72"/>
  <c r="Q161" i="54"/>
  <c r="C347" i="67"/>
  <c r="C62" i="57"/>
  <c r="L333" i="72"/>
  <c r="L161" i="57"/>
  <c r="K144" i="6"/>
  <c r="K168" i="6"/>
  <c r="N62" i="55"/>
  <c r="M81" i="55"/>
  <c r="N384" i="68"/>
  <c r="N385" i="70"/>
  <c r="N124" i="59"/>
  <c r="N442" i="70"/>
  <c r="N124" i="62"/>
  <c r="F309" i="67"/>
  <c r="L351" i="71"/>
  <c r="L143" i="61"/>
  <c r="L405" i="71"/>
  <c r="C43" i="54"/>
  <c r="C43" i="56" s="1"/>
  <c r="C49" i="56"/>
  <c r="D17" i="21"/>
  <c r="L388" i="71"/>
  <c r="L144" i="60"/>
  <c r="L442" i="71"/>
  <c r="L144" i="63"/>
  <c r="E309" i="66"/>
  <c r="H309" i="66"/>
  <c r="V388" i="71"/>
  <c r="V144" i="60"/>
  <c r="V442" i="71"/>
  <c r="V144" i="63"/>
  <c r="D309" i="66"/>
  <c r="E309" i="70"/>
  <c r="O315" i="71"/>
  <c r="O351" i="71"/>
  <c r="O143" i="61"/>
  <c r="O405" i="71"/>
  <c r="C279" i="72"/>
  <c r="C315" i="72" s="1"/>
  <c r="C320" i="72"/>
  <c r="G456" i="68"/>
  <c r="G81" i="58"/>
  <c r="G81" i="61"/>
  <c r="G528" i="68"/>
  <c r="E388" i="71"/>
  <c r="E144" i="60"/>
  <c r="E144" i="63"/>
  <c r="E442" i="71"/>
  <c r="N297" i="72"/>
  <c r="O3" i="24"/>
  <c r="L164" i="6"/>
  <c r="L140" i="6"/>
  <c r="S193" i="66"/>
  <c r="S43" i="49"/>
  <c r="S250" i="66"/>
  <c r="S43" i="52"/>
  <c r="D3" i="24"/>
  <c r="D3" i="19"/>
  <c r="D4" i="23"/>
  <c r="D4" i="26" s="1"/>
  <c r="R4" i="23"/>
  <c r="R4" i="26" s="1"/>
  <c r="R3" i="19"/>
  <c r="C110" i="6"/>
  <c r="C86" i="6"/>
  <c r="C88" i="6"/>
  <c r="C91" i="6"/>
  <c r="C90" i="6"/>
  <c r="C388" i="71"/>
  <c r="C144" i="60"/>
  <c r="C442" i="71"/>
  <c r="C144" i="63"/>
  <c r="N427" i="64"/>
  <c r="N3" i="59"/>
  <c r="N490" i="64"/>
  <c r="N3" i="62"/>
  <c r="O366" i="66"/>
  <c r="O43" i="58"/>
  <c r="O43" i="61"/>
  <c r="O423" i="66"/>
  <c r="N369" i="71"/>
  <c r="N143" i="59"/>
  <c r="N423" i="71"/>
  <c r="N143" i="62"/>
  <c r="H297" i="72"/>
  <c r="I3" i="54"/>
  <c r="I9" i="56"/>
  <c r="P366" i="67"/>
  <c r="P62" i="58"/>
  <c r="P423" i="67"/>
  <c r="P62" i="61"/>
  <c r="E3" i="24"/>
  <c r="J165" i="6"/>
  <c r="J141" i="6"/>
  <c r="P328" i="70"/>
  <c r="H17" i="23"/>
  <c r="H17" i="26" s="1"/>
  <c r="H17" i="21"/>
  <c r="Q369" i="71"/>
  <c r="Q143" i="59"/>
  <c r="Q143" i="62"/>
  <c r="Q423" i="71"/>
  <c r="D385" i="70"/>
  <c r="D124" i="59"/>
  <c r="D442" i="70"/>
  <c r="D124" i="62"/>
  <c r="O351" i="72"/>
  <c r="O161" i="58"/>
  <c r="O161" i="61"/>
  <c r="O405" i="72"/>
  <c r="C62" i="56"/>
  <c r="R143" i="55"/>
  <c r="R17" i="23"/>
  <c r="R17" i="26" s="1"/>
  <c r="R17" i="21"/>
  <c r="O49" i="56"/>
  <c r="M309" i="66"/>
  <c r="F388" i="71"/>
  <c r="F144" i="60"/>
  <c r="F144" i="63"/>
  <c r="F442" i="71"/>
  <c r="E309" i="67"/>
  <c r="U334" i="65"/>
  <c r="D480" i="68"/>
  <c r="D81" i="59"/>
  <c r="D81" i="62"/>
  <c r="D552" i="68"/>
  <c r="F384" i="68"/>
  <c r="D297" i="71"/>
  <c r="Q388" i="71"/>
  <c r="Q144" i="60"/>
  <c r="Q144" i="63"/>
  <c r="Q442" i="71"/>
  <c r="S40" i="56"/>
  <c r="D309" i="67"/>
  <c r="F124" i="55"/>
  <c r="T334" i="65"/>
  <c r="T30" i="56"/>
  <c r="T49" i="56"/>
  <c r="R290" i="66"/>
  <c r="R43" i="54"/>
  <c r="C347" i="70"/>
  <c r="C124" i="57"/>
  <c r="C432" i="68"/>
  <c r="C81" i="57"/>
  <c r="N290" i="70"/>
  <c r="N124" i="54"/>
  <c r="Q290" i="66"/>
  <c r="Q43" i="54"/>
  <c r="R360" i="68"/>
  <c r="R81" i="54"/>
  <c r="M279" i="71"/>
  <c r="M315" i="71" s="1"/>
  <c r="M143" i="54"/>
  <c r="S290" i="70"/>
  <c r="S124" i="54"/>
  <c r="T320" i="72"/>
  <c r="U62" i="55"/>
  <c r="M290" i="70"/>
  <c r="M124" i="54"/>
  <c r="E290" i="67"/>
  <c r="E62" i="54"/>
  <c r="C347" i="65"/>
  <c r="C24" i="57"/>
  <c r="T370" i="64"/>
  <c r="T9" i="56"/>
  <c r="Q78" i="6"/>
  <c r="Q111" i="6"/>
  <c r="U4" i="23"/>
  <c r="U4" i="26" s="1"/>
  <c r="S134" i="6"/>
  <c r="S158" i="6"/>
  <c r="S118" i="6"/>
  <c r="N309" i="67"/>
  <c r="M384" i="68"/>
  <c r="N480" i="68"/>
  <c r="N81" i="59"/>
  <c r="N81" i="62"/>
  <c r="N552" i="68"/>
  <c r="F385" i="67"/>
  <c r="F62" i="59"/>
  <c r="F442" i="67"/>
  <c r="F62" i="62"/>
  <c r="C290" i="66"/>
  <c r="C328" i="66" s="1"/>
  <c r="C334" i="66"/>
  <c r="S3" i="14"/>
  <c r="E3" i="19"/>
  <c r="E3" i="21" s="1"/>
  <c r="E4" i="23"/>
  <c r="E4" i="26" s="1"/>
  <c r="E385" i="66"/>
  <c r="E43" i="59"/>
  <c r="E442" i="66"/>
  <c r="E43" i="62"/>
  <c r="H385" i="66"/>
  <c r="H43" i="59"/>
  <c r="H43" i="62"/>
  <c r="H442" i="66"/>
  <c r="C24" i="54"/>
  <c r="C30" i="56"/>
  <c r="D385" i="66"/>
  <c r="D43" i="59"/>
  <c r="D43" i="62"/>
  <c r="D442" i="66"/>
  <c r="E385" i="70"/>
  <c r="E124" i="59"/>
  <c r="E124" i="62"/>
  <c r="E442" i="70"/>
  <c r="L43" i="56"/>
  <c r="M78" i="6"/>
  <c r="M111" i="6"/>
  <c r="K4" i="23"/>
  <c r="K4" i="26" s="1"/>
  <c r="K3" i="19"/>
  <c r="C351" i="72"/>
  <c r="C161" i="58"/>
  <c r="C161" i="61"/>
  <c r="C405" i="72"/>
  <c r="H369" i="71"/>
  <c r="H143" i="59"/>
  <c r="H423" i="71"/>
  <c r="H143" i="62"/>
  <c r="I388" i="71"/>
  <c r="I144" i="60"/>
  <c r="I144" i="63"/>
  <c r="I442" i="71"/>
  <c r="D161" i="55"/>
  <c r="R388" i="71"/>
  <c r="R144" i="60"/>
  <c r="R442" i="71"/>
  <c r="R144" i="63"/>
  <c r="J161" i="54"/>
  <c r="J161" i="56" s="1"/>
  <c r="J166" i="56"/>
  <c r="N369" i="72"/>
  <c r="N161" i="59"/>
  <c r="N161" i="62"/>
  <c r="N423" i="72"/>
  <c r="S3" i="13"/>
  <c r="S3" i="10"/>
  <c r="U166" i="56"/>
  <c r="M369" i="71"/>
  <c r="M143" i="59"/>
  <c r="M423" i="71"/>
  <c r="M143" i="62"/>
  <c r="D4" i="21"/>
  <c r="M143" i="55"/>
  <c r="C143" i="61"/>
  <c r="J366" i="67"/>
  <c r="J62" i="58"/>
  <c r="J423" i="67"/>
  <c r="J62" i="61"/>
  <c r="S166" i="56"/>
  <c r="J351" i="71"/>
  <c r="J143" i="58"/>
  <c r="J405" i="71"/>
  <c r="J143" i="61"/>
  <c r="P366" i="70"/>
  <c r="P124" i="58"/>
  <c r="P124" i="61"/>
  <c r="P423" i="70"/>
  <c r="H369" i="72"/>
  <c r="H161" i="59"/>
  <c r="H423" i="72"/>
  <c r="H161" i="62"/>
  <c r="I322" i="64"/>
  <c r="I364" i="64" s="1"/>
  <c r="I370" i="64"/>
  <c r="N297" i="71"/>
  <c r="E4" i="21"/>
  <c r="T144" i="6"/>
  <c r="T168" i="6"/>
  <c r="P334" i="70"/>
  <c r="C68" i="56"/>
  <c r="M4" i="21"/>
  <c r="M385" i="66"/>
  <c r="M43" i="59"/>
  <c r="M442" i="66"/>
  <c r="M43" i="62"/>
  <c r="S115" i="6"/>
  <c r="S79" i="6"/>
  <c r="G62" i="54"/>
  <c r="G68" i="56"/>
  <c r="E385" i="67"/>
  <c r="E62" i="59"/>
  <c r="E62" i="62"/>
  <c r="E442" i="67"/>
  <c r="R309" i="67"/>
  <c r="F480" i="68"/>
  <c r="F81" i="59"/>
  <c r="F552" i="68"/>
  <c r="F81" i="62"/>
  <c r="N78" i="6"/>
  <c r="N111" i="6"/>
  <c r="G315" i="71"/>
  <c r="Q161" i="55"/>
  <c r="S344" i="65"/>
  <c r="D385" i="67"/>
  <c r="D62" i="59"/>
  <c r="D442" i="67"/>
  <c r="D62" i="62"/>
  <c r="F309" i="70"/>
  <c r="N360" i="68"/>
  <c r="N81" i="54"/>
  <c r="F279" i="72"/>
  <c r="F161" i="54"/>
  <c r="E279" i="71"/>
  <c r="E143" i="54"/>
  <c r="P347" i="67"/>
  <c r="P62" i="57"/>
  <c r="R290" i="70"/>
  <c r="R124" i="54"/>
  <c r="J347" i="67"/>
  <c r="J62" i="57"/>
  <c r="N322" i="64"/>
  <c r="N3" i="54"/>
  <c r="D360" i="68"/>
  <c r="D81" i="54"/>
  <c r="U383" i="64"/>
  <c r="U22" i="56"/>
  <c r="H290" i="66"/>
  <c r="H43" i="54"/>
  <c r="H322" i="64"/>
  <c r="H3" i="54"/>
  <c r="I385" i="64"/>
  <c r="I3" i="57"/>
  <c r="N385" i="67"/>
  <c r="N62" i="59"/>
  <c r="N62" i="62"/>
  <c r="N442" i="67"/>
  <c r="M480" i="68"/>
  <c r="M81" i="59"/>
  <c r="M81" i="62"/>
  <c r="M552" i="68"/>
  <c r="M124" i="55"/>
  <c r="E369" i="71"/>
  <c r="E143" i="59"/>
  <c r="E423" i="71"/>
  <c r="E143" i="62"/>
  <c r="C366" i="66"/>
  <c r="C43" i="58"/>
  <c r="C423" i="66"/>
  <c r="C43" i="61"/>
  <c r="J3" i="24"/>
  <c r="R78" i="6"/>
  <c r="R111" i="6"/>
  <c r="C290" i="65"/>
  <c r="C328" i="65" s="1"/>
  <c r="C334" i="65"/>
  <c r="G351" i="71"/>
  <c r="G143" i="58"/>
  <c r="G405" i="71"/>
  <c r="G143" i="61"/>
  <c r="L49" i="56"/>
  <c r="E78" i="6"/>
  <c r="E111" i="6"/>
  <c r="U49" i="56"/>
  <c r="L406" i="64"/>
  <c r="L3" i="58"/>
  <c r="L3" i="61"/>
  <c r="L469" i="64"/>
  <c r="L351" i="72"/>
  <c r="L161" i="58"/>
  <c r="L405" i="72"/>
  <c r="L161" i="61"/>
  <c r="D297" i="72"/>
  <c r="J279" i="72"/>
  <c r="J315" i="72" s="1"/>
  <c r="J320" i="72"/>
  <c r="H297" i="71"/>
  <c r="J4" i="23"/>
  <c r="J4" i="26" s="1"/>
  <c r="J3" i="19"/>
  <c r="J3" i="21" s="1"/>
  <c r="L161" i="56"/>
  <c r="J43" i="54"/>
  <c r="J43" i="56" s="1"/>
  <c r="J49" i="56"/>
  <c r="U320" i="72"/>
  <c r="Q81" i="55"/>
  <c r="R124" i="55"/>
  <c r="P3" i="26"/>
  <c r="U30" i="24"/>
  <c r="U30" i="27" s="1"/>
  <c r="S320" i="72"/>
  <c r="R369" i="71"/>
  <c r="R143" i="59"/>
  <c r="R423" i="71"/>
  <c r="R143" i="62"/>
  <c r="V9" i="56"/>
  <c r="I406" i="64"/>
  <c r="I3" i="58"/>
  <c r="I469" i="64"/>
  <c r="I3" i="61"/>
  <c r="R43" i="55"/>
  <c r="C279" i="71"/>
  <c r="C315" i="71" s="1"/>
  <c r="Q62" i="55"/>
  <c r="C124" i="54"/>
  <c r="C124" i="56" s="1"/>
  <c r="C130" i="56"/>
  <c r="J366" i="70"/>
  <c r="J124" i="58"/>
  <c r="J124" i="61"/>
  <c r="J423" i="70"/>
  <c r="V320" i="72"/>
  <c r="M3" i="24"/>
  <c r="R297" i="71"/>
  <c r="L143" i="58"/>
  <c r="G3" i="24"/>
  <c r="H78" i="6"/>
  <c r="H111" i="6"/>
  <c r="C143" i="54"/>
  <c r="C143" i="56" s="1"/>
  <c r="H3" i="55"/>
  <c r="F161" i="55"/>
  <c r="G290" i="67"/>
  <c r="G328" i="67" s="1"/>
  <c r="G334" i="67"/>
  <c r="P43" i="54"/>
  <c r="P49" i="56"/>
  <c r="R385" i="67"/>
  <c r="R62" i="59"/>
  <c r="R442" i="67"/>
  <c r="R62" i="62"/>
  <c r="Q297" i="72"/>
  <c r="S59" i="56"/>
  <c r="F385" i="70"/>
  <c r="F124" i="59"/>
  <c r="F442" i="70"/>
  <c r="F124" i="62"/>
  <c r="K62" i="55"/>
  <c r="L432" i="68"/>
  <c r="L81" i="57"/>
  <c r="F279" i="71"/>
  <c r="F143" i="54"/>
  <c r="I333" i="72"/>
  <c r="I161" i="57"/>
  <c r="I347" i="70"/>
  <c r="I124" i="57"/>
  <c r="L347" i="67"/>
  <c r="L62" i="57"/>
  <c r="K279" i="72"/>
  <c r="K161" i="54"/>
  <c r="N279" i="72"/>
  <c r="N161" i="54"/>
  <c r="D290" i="70"/>
  <c r="D124" i="54"/>
  <c r="E290" i="70"/>
  <c r="E124" i="54"/>
  <c r="Q279" i="71"/>
  <c r="Q315" i="71" s="1"/>
  <c r="Q143" i="54"/>
  <c r="Q143" i="56" s="1"/>
  <c r="T414" i="68"/>
  <c r="T87" i="56"/>
  <c r="O143" i="58"/>
  <c r="N4" i="23"/>
  <c r="N4" i="26" s="1"/>
  <c r="N3" i="19"/>
  <c r="N3" i="21" s="1"/>
  <c r="Q144" i="6"/>
  <c r="Q168" i="6"/>
  <c r="S68" i="56"/>
  <c r="M309" i="70"/>
  <c r="J333" i="71"/>
  <c r="L334" i="66"/>
  <c r="G4" i="23"/>
  <c r="G4" i="26" s="1"/>
  <c r="G3" i="19"/>
  <c r="O62" i="54"/>
  <c r="O62" i="56" s="1"/>
  <c r="O68" i="56"/>
  <c r="F43" i="55"/>
  <c r="C366" i="65"/>
  <c r="C24" i="58"/>
  <c r="C423" i="65"/>
  <c r="C24" i="61"/>
  <c r="S388" i="71"/>
  <c r="S144" i="60"/>
  <c r="S144" i="63"/>
  <c r="S442" i="71"/>
  <c r="I140" i="6"/>
  <c r="I164" i="6"/>
  <c r="G140" i="6"/>
  <c r="G164" i="6"/>
  <c r="M168" i="6"/>
  <c r="M144" i="6"/>
  <c r="U334" i="66"/>
  <c r="V30" i="56"/>
  <c r="D369" i="72"/>
  <c r="D161" i="59"/>
  <c r="D423" i="72"/>
  <c r="D161" i="62"/>
  <c r="J351" i="72"/>
  <c r="J161" i="58"/>
  <c r="J405" i="72"/>
  <c r="J161" i="61"/>
  <c r="L364" i="64"/>
  <c r="L166" i="56"/>
  <c r="E143" i="55"/>
  <c r="F4" i="21"/>
  <c r="J290" i="66"/>
  <c r="J328" i="66" s="1"/>
  <c r="J334" i="66"/>
  <c r="Q384" i="68"/>
  <c r="Q408" i="68" s="1"/>
  <c r="Q43" i="55"/>
  <c r="R309" i="70"/>
  <c r="D78" i="6"/>
  <c r="D111" i="6"/>
  <c r="U4" i="21"/>
  <c r="U87" i="56"/>
  <c r="I161" i="54"/>
  <c r="I161" i="56" s="1"/>
  <c r="I166" i="56"/>
  <c r="V370" i="64"/>
  <c r="I456" i="68"/>
  <c r="I81" i="58"/>
  <c r="I528" i="68"/>
  <c r="I81" i="61"/>
  <c r="R309" i="66"/>
  <c r="O388" i="71"/>
  <c r="O144" i="60"/>
  <c r="O144" i="63"/>
  <c r="O442" i="71"/>
  <c r="I3" i="24"/>
  <c r="I143" i="56"/>
  <c r="O328" i="66"/>
  <c r="L62" i="54"/>
  <c r="L62" i="56" s="1"/>
  <c r="L68" i="56"/>
  <c r="Q309" i="67"/>
  <c r="C290" i="70"/>
  <c r="C328" i="70" s="1"/>
  <c r="C334" i="70"/>
  <c r="S29" i="23"/>
  <c r="S29" i="26" s="1"/>
  <c r="L456" i="68"/>
  <c r="L81" i="58"/>
  <c r="L528" i="68"/>
  <c r="L81" i="61"/>
  <c r="N17" i="23"/>
  <c r="N17" i="26" s="1"/>
  <c r="N17" i="21"/>
  <c r="G4" i="21"/>
  <c r="P124" i="56"/>
  <c r="T4" i="23"/>
  <c r="T4" i="26" s="1"/>
  <c r="H343" i="64"/>
  <c r="F297" i="72"/>
  <c r="G366" i="67"/>
  <c r="G62" i="58"/>
  <c r="G423" i="67"/>
  <c r="G62" i="61"/>
  <c r="P290" i="66"/>
  <c r="P328" i="66" s="1"/>
  <c r="P334" i="66"/>
  <c r="N168" i="6"/>
  <c r="N144" i="6"/>
  <c r="E297" i="71"/>
  <c r="K81" i="55"/>
  <c r="Q369" i="72"/>
  <c r="Q161" i="59"/>
  <c r="Q423" i="72"/>
  <c r="Q161" i="62"/>
  <c r="S344" i="66"/>
  <c r="F3" i="55"/>
  <c r="K309" i="67"/>
  <c r="R88" i="65"/>
  <c r="V107" i="68"/>
  <c r="S87" i="71"/>
  <c r="R84" i="72"/>
  <c r="S88" i="72"/>
  <c r="Q103" i="68"/>
  <c r="V85" i="65"/>
  <c r="T84" i="65"/>
  <c r="U85" i="70"/>
  <c r="U88" i="66"/>
  <c r="U83" i="72"/>
  <c r="B112" i="68"/>
  <c r="U108" i="68"/>
  <c r="S104" i="68"/>
  <c r="R88" i="71"/>
  <c r="R87" i="72"/>
  <c r="V88" i="70"/>
  <c r="Q81" i="56" l="1"/>
  <c r="N315" i="71"/>
  <c r="N328" i="67"/>
  <c r="F328" i="70"/>
  <c r="Q87" i="56"/>
  <c r="D334" i="67"/>
  <c r="H364" i="64"/>
  <c r="R328" i="70"/>
  <c r="R334" i="70"/>
  <c r="F334" i="70"/>
  <c r="R315" i="71"/>
  <c r="N148" i="56"/>
  <c r="H370" i="64"/>
  <c r="Q328" i="67"/>
  <c r="D166" i="56"/>
  <c r="F62" i="56"/>
  <c r="S27" i="19"/>
  <c r="S27" i="23" s="1"/>
  <c r="S27" i="26" s="1"/>
  <c r="N143" i="56"/>
  <c r="D148" i="56"/>
  <c r="R49" i="56"/>
  <c r="K328" i="67"/>
  <c r="R143" i="56"/>
  <c r="K334" i="67"/>
  <c r="R148" i="56"/>
  <c r="Q328" i="70"/>
  <c r="Q161" i="56"/>
  <c r="D328" i="66"/>
  <c r="Q166" i="56"/>
  <c r="D334" i="66"/>
  <c r="D328" i="67"/>
  <c r="H161" i="56"/>
  <c r="H166" i="56"/>
  <c r="H315" i="71"/>
  <c r="F124" i="56"/>
  <c r="F166" i="56"/>
  <c r="M328" i="66"/>
  <c r="M334" i="66"/>
  <c r="M408" i="68"/>
  <c r="F9" i="56"/>
  <c r="R328" i="66"/>
  <c r="D62" i="56"/>
  <c r="R334" i="66"/>
  <c r="F49" i="56"/>
  <c r="F408" i="68"/>
  <c r="Q62" i="56"/>
  <c r="Q68" i="56"/>
  <c r="Q49" i="56"/>
  <c r="N62" i="56"/>
  <c r="N68" i="56"/>
  <c r="D161" i="56"/>
  <c r="Q334" i="67"/>
  <c r="D68" i="56"/>
  <c r="Q414" i="68"/>
  <c r="N334" i="67"/>
  <c r="K68" i="56"/>
  <c r="R124" i="56"/>
  <c r="R130" i="56"/>
  <c r="D315" i="72"/>
  <c r="M130" i="56"/>
  <c r="K320" i="71"/>
  <c r="D320" i="72"/>
  <c r="R320" i="71"/>
  <c r="S79" i="56"/>
  <c r="K148" i="56"/>
  <c r="Q320" i="72"/>
  <c r="F68" i="56"/>
  <c r="M328" i="70"/>
  <c r="M334" i="70"/>
  <c r="D320" i="71"/>
  <c r="Q315" i="72"/>
  <c r="H9" i="56"/>
  <c r="D315" i="71"/>
  <c r="H148" i="56"/>
  <c r="F43" i="56"/>
  <c r="M81" i="56"/>
  <c r="M49" i="56"/>
  <c r="F315" i="72"/>
  <c r="H320" i="71"/>
  <c r="F320" i="72"/>
  <c r="U20" i="56"/>
  <c r="M320" i="71"/>
  <c r="K334" i="70"/>
  <c r="R328" i="67"/>
  <c r="S328" i="69"/>
  <c r="R334" i="67"/>
  <c r="S343" i="69"/>
  <c r="S105" i="56"/>
  <c r="U344" i="67"/>
  <c r="U78" i="56"/>
  <c r="S347" i="69"/>
  <c r="S105" i="57"/>
  <c r="S120" i="56"/>
  <c r="T105" i="47"/>
  <c r="T155" i="69"/>
  <c r="F130" i="56"/>
  <c r="S105" i="58"/>
  <c r="S366" i="69"/>
  <c r="S423" i="69"/>
  <c r="S105" i="61"/>
  <c r="T105" i="48"/>
  <c r="T105" i="51"/>
  <c r="T231" i="69"/>
  <c r="T174" i="69"/>
  <c r="U428" i="68"/>
  <c r="K328" i="70"/>
  <c r="F161" i="56"/>
  <c r="M124" i="56"/>
  <c r="F414" i="68"/>
  <c r="U121" i="56"/>
  <c r="K161" i="56"/>
  <c r="Q320" i="71"/>
  <c r="E320" i="72"/>
  <c r="E328" i="67"/>
  <c r="D49" i="56"/>
  <c r="N81" i="56"/>
  <c r="H328" i="70"/>
  <c r="E414" i="68"/>
  <c r="H62" i="56"/>
  <c r="N320" i="72"/>
  <c r="E334" i="66"/>
  <c r="M414" i="68"/>
  <c r="D414" i="68"/>
  <c r="N166" i="56"/>
  <c r="Q333" i="72"/>
  <c r="Q161" i="57"/>
  <c r="S347" i="66"/>
  <c r="S43" i="57"/>
  <c r="J404" i="67"/>
  <c r="J62" i="60"/>
  <c r="J461" i="67"/>
  <c r="J62" i="63"/>
  <c r="Q141" i="6"/>
  <c r="Q165" i="6"/>
  <c r="N328" i="70"/>
  <c r="U429" i="68"/>
  <c r="U102" i="56"/>
  <c r="N333" i="72"/>
  <c r="N161" i="57"/>
  <c r="T152" i="65"/>
  <c r="T40" i="46"/>
  <c r="T110" i="64"/>
  <c r="T152" i="66"/>
  <c r="T59" i="46"/>
  <c r="D347" i="67"/>
  <c r="D62" i="57"/>
  <c r="E347" i="66"/>
  <c r="E43" i="57"/>
  <c r="T170" i="64"/>
  <c r="T21" i="46"/>
  <c r="E432" i="68"/>
  <c r="E81" i="57"/>
  <c r="D347" i="70"/>
  <c r="D124" i="57"/>
  <c r="M333" i="71"/>
  <c r="M143" i="57"/>
  <c r="R432" i="68"/>
  <c r="R81" i="57"/>
  <c r="K87" i="56"/>
  <c r="D86" i="6"/>
  <c r="D110" i="6"/>
  <c r="D91" i="6"/>
  <c r="D88" i="6"/>
  <c r="D90" i="6"/>
  <c r="Q351" i="71"/>
  <c r="Q143" i="58"/>
  <c r="Q405" i="71"/>
  <c r="Q143" i="61"/>
  <c r="F351" i="71"/>
  <c r="F143" i="58"/>
  <c r="F405" i="71"/>
  <c r="F143" i="61"/>
  <c r="G3" i="27"/>
  <c r="E87" i="6"/>
  <c r="E110" i="6"/>
  <c r="E86" i="6"/>
  <c r="E91" i="6"/>
  <c r="E88" i="6"/>
  <c r="E90" i="6"/>
  <c r="R141" i="6"/>
  <c r="R165" i="6"/>
  <c r="P404" i="67"/>
  <c r="P62" i="60"/>
  <c r="P461" i="67"/>
  <c r="P62" i="63"/>
  <c r="R366" i="66"/>
  <c r="R43" i="58"/>
  <c r="R43" i="61"/>
  <c r="R423" i="66"/>
  <c r="C140" i="6"/>
  <c r="C164" i="6"/>
  <c r="N315" i="72"/>
  <c r="S19" i="56"/>
  <c r="S3" i="55"/>
  <c r="L387" i="72"/>
  <c r="L161" i="60"/>
  <c r="L161" i="63"/>
  <c r="L441" i="72"/>
  <c r="S385" i="66"/>
  <c r="S43" i="59"/>
  <c r="S43" i="62"/>
  <c r="S442" i="66"/>
  <c r="F366" i="70"/>
  <c r="F124" i="58"/>
  <c r="F423" i="70"/>
  <c r="F124" i="61"/>
  <c r="S343" i="70"/>
  <c r="S309" i="70"/>
  <c r="S328" i="70" s="1"/>
  <c r="D408" i="68"/>
  <c r="N161" i="56"/>
  <c r="U27" i="18"/>
  <c r="M366" i="66"/>
  <c r="M43" i="58"/>
  <c r="M423" i="66"/>
  <c r="M43" i="61"/>
  <c r="D81" i="56"/>
  <c r="R3" i="27"/>
  <c r="K320" i="72"/>
  <c r="S345" i="67"/>
  <c r="S385" i="65"/>
  <c r="S24" i="59"/>
  <c r="S442" i="65"/>
  <c r="S24" i="62"/>
  <c r="U344" i="70"/>
  <c r="E408" i="68"/>
  <c r="E315" i="72"/>
  <c r="Q3" i="23"/>
  <c r="H414" i="68"/>
  <c r="H130" i="56"/>
  <c r="C387" i="71"/>
  <c r="C143" i="63"/>
  <c r="C441" i="71"/>
  <c r="K366" i="67"/>
  <c r="K62" i="58"/>
  <c r="K62" i="61"/>
  <c r="K423" i="67"/>
  <c r="M166" i="56"/>
  <c r="R87" i="56"/>
  <c r="L404" i="66"/>
  <c r="L43" i="60"/>
  <c r="L461" i="66"/>
  <c r="L43" i="63"/>
  <c r="C404" i="66"/>
  <c r="C43" i="60"/>
  <c r="C43" i="63"/>
  <c r="C461" i="66"/>
  <c r="D351" i="71"/>
  <c r="D143" i="58"/>
  <c r="D143" i="61"/>
  <c r="D405" i="71"/>
  <c r="E347" i="67"/>
  <c r="E62" i="57"/>
  <c r="U31" i="25"/>
  <c r="U31" i="28" s="1"/>
  <c r="K432" i="68"/>
  <c r="K81" i="57"/>
  <c r="D366" i="70"/>
  <c r="D124" i="58"/>
  <c r="D423" i="70"/>
  <c r="D124" i="61"/>
  <c r="H406" i="64"/>
  <c r="H3" i="58"/>
  <c r="H3" i="61"/>
  <c r="H469" i="64"/>
  <c r="N456" i="68"/>
  <c r="N81" i="58"/>
  <c r="N81" i="61"/>
  <c r="N528" i="68"/>
  <c r="J404" i="66"/>
  <c r="J43" i="60"/>
  <c r="J461" i="66"/>
  <c r="J43" i="63"/>
  <c r="D366" i="66"/>
  <c r="D43" i="58"/>
  <c r="D423" i="66"/>
  <c r="D43" i="61"/>
  <c r="J387" i="71"/>
  <c r="J143" i="60"/>
  <c r="J143" i="63"/>
  <c r="J441" i="71"/>
  <c r="T152" i="70"/>
  <c r="T140" i="46"/>
  <c r="N432" i="68"/>
  <c r="N81" i="57"/>
  <c r="S290" i="67"/>
  <c r="S62" i="54"/>
  <c r="F347" i="66"/>
  <c r="F43" i="57"/>
  <c r="S347" i="70"/>
  <c r="S124" i="57"/>
  <c r="S347" i="65"/>
  <c r="S24" i="57"/>
  <c r="F385" i="64"/>
  <c r="F3" i="57"/>
  <c r="T148" i="71"/>
  <c r="T158" i="46"/>
  <c r="I404" i="70"/>
  <c r="I124" i="60"/>
  <c r="I124" i="63"/>
  <c r="I461" i="70"/>
  <c r="K62" i="56"/>
  <c r="P43" i="56"/>
  <c r="J3" i="23"/>
  <c r="J3" i="27"/>
  <c r="E315" i="71"/>
  <c r="G62" i="56"/>
  <c r="S3" i="16"/>
  <c r="Q87" i="6"/>
  <c r="Q110" i="6"/>
  <c r="Q86" i="6"/>
  <c r="Q91" i="6"/>
  <c r="Q88" i="6"/>
  <c r="Q90" i="6"/>
  <c r="U309" i="67"/>
  <c r="R456" i="68"/>
  <c r="R81" i="58"/>
  <c r="R528" i="68"/>
  <c r="R81" i="61"/>
  <c r="N366" i="70"/>
  <c r="N124" i="58"/>
  <c r="N423" i="70"/>
  <c r="N124" i="61"/>
  <c r="C404" i="70"/>
  <c r="C124" i="60"/>
  <c r="C461" i="70"/>
  <c r="C124" i="63"/>
  <c r="E334" i="67"/>
  <c r="E328" i="70"/>
  <c r="S427" i="64"/>
  <c r="S3" i="59"/>
  <c r="S3" i="62"/>
  <c r="S490" i="64"/>
  <c r="F366" i="66"/>
  <c r="F43" i="58"/>
  <c r="F423" i="66"/>
  <c r="F43" i="61"/>
  <c r="L448" i="64"/>
  <c r="L3" i="60"/>
  <c r="L3" i="63"/>
  <c r="L511" i="64"/>
  <c r="M366" i="67"/>
  <c r="M62" i="58"/>
  <c r="M62" i="61"/>
  <c r="M423" i="67"/>
  <c r="N334" i="70"/>
  <c r="N87" i="56"/>
  <c r="N3" i="56"/>
  <c r="F320" i="71"/>
  <c r="H351" i="72"/>
  <c r="H161" i="58"/>
  <c r="H161" i="61"/>
  <c r="H405" i="72"/>
  <c r="U344" i="69"/>
  <c r="H3" i="23"/>
  <c r="K3" i="27"/>
  <c r="M62" i="56"/>
  <c r="K166" i="56"/>
  <c r="L387" i="71"/>
  <c r="L143" i="60"/>
  <c r="L143" i="63"/>
  <c r="L441" i="71"/>
  <c r="S32" i="24"/>
  <c r="S32" i="27" s="1"/>
  <c r="S32" i="21"/>
  <c r="H68" i="56"/>
  <c r="K408" i="68"/>
  <c r="E161" i="56"/>
  <c r="H81" i="56"/>
  <c r="F334" i="66"/>
  <c r="L404" i="70"/>
  <c r="L124" i="60"/>
  <c r="L461" i="70"/>
  <c r="L124" i="63"/>
  <c r="F366" i="67"/>
  <c r="F62" i="58"/>
  <c r="F423" i="67"/>
  <c r="F62" i="61"/>
  <c r="F432" i="68"/>
  <c r="F81" i="57"/>
  <c r="T187" i="68"/>
  <c r="T102" i="46"/>
  <c r="F328" i="66"/>
  <c r="R347" i="66"/>
  <c r="R43" i="57"/>
  <c r="H333" i="72"/>
  <c r="H161" i="57"/>
  <c r="R347" i="67"/>
  <c r="R62" i="57"/>
  <c r="S385" i="64"/>
  <c r="T98" i="66"/>
  <c r="F347" i="67"/>
  <c r="F62" i="57"/>
  <c r="E333" i="71"/>
  <c r="E143" i="57"/>
  <c r="Q347" i="67"/>
  <c r="Q62" i="57"/>
  <c r="M333" i="72"/>
  <c r="M161" i="57"/>
  <c r="K333" i="71"/>
  <c r="K143" i="57"/>
  <c r="F3" i="56"/>
  <c r="Q43" i="56"/>
  <c r="E143" i="56"/>
  <c r="N3" i="23"/>
  <c r="E366" i="70"/>
  <c r="E124" i="58"/>
  <c r="E124" i="61"/>
  <c r="E423" i="70"/>
  <c r="H3" i="56"/>
  <c r="I448" i="64"/>
  <c r="I3" i="60"/>
  <c r="I511" i="64"/>
  <c r="I3" i="63"/>
  <c r="D456" i="68"/>
  <c r="D81" i="58"/>
  <c r="D81" i="61"/>
  <c r="D528" i="68"/>
  <c r="E351" i="71"/>
  <c r="E143" i="58"/>
  <c r="E405" i="71"/>
  <c r="E143" i="61"/>
  <c r="S111" i="6"/>
  <c r="S78" i="6"/>
  <c r="S87" i="6" s="1"/>
  <c r="C404" i="65"/>
  <c r="C24" i="60"/>
  <c r="C24" i="63"/>
  <c r="C461" i="65"/>
  <c r="U385" i="67"/>
  <c r="U62" i="59"/>
  <c r="U62" i="62"/>
  <c r="U442" i="67"/>
  <c r="E334" i="70"/>
  <c r="E328" i="66"/>
  <c r="C404" i="67"/>
  <c r="C62" i="60"/>
  <c r="C461" i="67"/>
  <c r="C62" i="63"/>
  <c r="D328" i="70"/>
  <c r="N364" i="64"/>
  <c r="K456" i="68"/>
  <c r="K81" i="58"/>
  <c r="K528" i="68"/>
  <c r="K81" i="61"/>
  <c r="G504" i="68"/>
  <c r="G81" i="60"/>
  <c r="G576" i="68"/>
  <c r="G81" i="63"/>
  <c r="Q148" i="56"/>
  <c r="N9" i="56"/>
  <c r="F143" i="56"/>
  <c r="H334" i="70"/>
  <c r="N124" i="56"/>
  <c r="T148" i="56"/>
  <c r="F141" i="6"/>
  <c r="F165" i="6"/>
  <c r="M68" i="56"/>
  <c r="R408" i="68"/>
  <c r="S60" i="56"/>
  <c r="F364" i="64"/>
  <c r="K414" i="68"/>
  <c r="E166" i="56"/>
  <c r="H87" i="56"/>
  <c r="K366" i="70"/>
  <c r="K124" i="58"/>
  <c r="K124" i="61"/>
  <c r="K423" i="70"/>
  <c r="S177" i="56"/>
  <c r="F347" i="70"/>
  <c r="F124" i="57"/>
  <c r="T148" i="72"/>
  <c r="T176" i="46"/>
  <c r="N333" i="71"/>
  <c r="N143" i="57"/>
  <c r="C504" i="68"/>
  <c r="C81" i="60"/>
  <c r="C576" i="68"/>
  <c r="C81" i="63"/>
  <c r="R3" i="23"/>
  <c r="M351" i="72"/>
  <c r="M161" i="58"/>
  <c r="M161" i="61"/>
  <c r="M405" i="72"/>
  <c r="S385" i="70"/>
  <c r="S124" i="59"/>
  <c r="S124" i="62"/>
  <c r="S442" i="70"/>
  <c r="D366" i="67"/>
  <c r="D62" i="58"/>
  <c r="D62" i="61"/>
  <c r="D423" i="67"/>
  <c r="D87" i="56"/>
  <c r="R3" i="21"/>
  <c r="C3" i="23"/>
  <c r="N347" i="67"/>
  <c r="N62" i="57"/>
  <c r="M347" i="67"/>
  <c r="M62" i="57"/>
  <c r="Q333" i="71"/>
  <c r="Q143" i="57"/>
  <c r="H347" i="66"/>
  <c r="H43" i="57"/>
  <c r="D432" i="68"/>
  <c r="D81" i="57"/>
  <c r="Q347" i="66"/>
  <c r="Q43" i="57"/>
  <c r="F333" i="71"/>
  <c r="F143" i="57"/>
  <c r="T98" i="65"/>
  <c r="T24" i="44"/>
  <c r="R333" i="71"/>
  <c r="R143" i="57"/>
  <c r="K333" i="72"/>
  <c r="K161" i="57"/>
  <c r="I3" i="27"/>
  <c r="N351" i="72"/>
  <c r="N161" i="58"/>
  <c r="N405" i="72"/>
  <c r="N161" i="61"/>
  <c r="H165" i="6"/>
  <c r="H141" i="6"/>
  <c r="M141" i="6"/>
  <c r="M165" i="6"/>
  <c r="M366" i="70"/>
  <c r="M124" i="58"/>
  <c r="M124" i="61"/>
  <c r="M423" i="70"/>
  <c r="S366" i="70"/>
  <c r="S124" i="61"/>
  <c r="S423" i="70"/>
  <c r="M351" i="71"/>
  <c r="M143" i="58"/>
  <c r="M143" i="61"/>
  <c r="M405" i="71"/>
  <c r="I3" i="56"/>
  <c r="D3" i="23"/>
  <c r="M456" i="68"/>
  <c r="M81" i="58"/>
  <c r="M528" i="68"/>
  <c r="M81" i="61"/>
  <c r="F456" i="68"/>
  <c r="F81" i="58"/>
  <c r="F528" i="68"/>
  <c r="F81" i="61"/>
  <c r="S159" i="56"/>
  <c r="Q366" i="70"/>
  <c r="Q124" i="58"/>
  <c r="Q423" i="70"/>
  <c r="Q124" i="61"/>
  <c r="E62" i="56"/>
  <c r="D334" i="70"/>
  <c r="N370" i="64"/>
  <c r="E43" i="56"/>
  <c r="I504" i="68"/>
  <c r="I81" i="60"/>
  <c r="I576" i="68"/>
  <c r="I81" i="63"/>
  <c r="O404" i="67"/>
  <c r="O62" i="60"/>
  <c r="O62" i="63"/>
  <c r="O461" i="67"/>
  <c r="H366" i="70"/>
  <c r="H124" i="58"/>
  <c r="H124" i="61"/>
  <c r="H423" i="70"/>
  <c r="S406" i="64"/>
  <c r="S3" i="58"/>
  <c r="S3" i="61"/>
  <c r="S469" i="64"/>
  <c r="S366" i="65"/>
  <c r="S24" i="58"/>
  <c r="S24" i="61"/>
  <c r="S423" i="65"/>
  <c r="N3" i="27"/>
  <c r="N130" i="56"/>
  <c r="K165" i="6"/>
  <c r="K141" i="6"/>
  <c r="G387" i="71"/>
  <c r="G143" i="60"/>
  <c r="G441" i="71"/>
  <c r="G143" i="63"/>
  <c r="P404" i="70"/>
  <c r="P124" i="60"/>
  <c r="P461" i="70"/>
  <c r="P124" i="63"/>
  <c r="O387" i="72"/>
  <c r="O161" i="60"/>
  <c r="O441" i="72"/>
  <c r="O161" i="63"/>
  <c r="K124" i="56"/>
  <c r="F87" i="6"/>
  <c r="F86" i="6"/>
  <c r="F110" i="6"/>
  <c r="F91" i="6"/>
  <c r="F88" i="6"/>
  <c r="F90" i="6"/>
  <c r="R414" i="68"/>
  <c r="C3" i="21"/>
  <c r="S345" i="66"/>
  <c r="U28" i="24"/>
  <c r="U28" i="27" s="1"/>
  <c r="U28" i="21"/>
  <c r="F370" i="64"/>
  <c r="Q328" i="66"/>
  <c r="Q124" i="56"/>
  <c r="Q3" i="21"/>
  <c r="B140" i="6"/>
  <c r="B164" i="6"/>
  <c r="J387" i="72"/>
  <c r="J161" i="60"/>
  <c r="J441" i="72"/>
  <c r="J161" i="63"/>
  <c r="S331" i="72"/>
  <c r="E347" i="70"/>
  <c r="E124" i="57"/>
  <c r="O404" i="66"/>
  <c r="O43" i="60"/>
  <c r="O43" i="63"/>
  <c r="O461" i="66"/>
  <c r="H3" i="27"/>
  <c r="I387" i="71"/>
  <c r="I143" i="60"/>
  <c r="I441" i="71"/>
  <c r="I143" i="63"/>
  <c r="Q432" i="68"/>
  <c r="Q81" i="57"/>
  <c r="M347" i="70"/>
  <c r="M124" i="57"/>
  <c r="T97" i="71"/>
  <c r="T143" i="44"/>
  <c r="H432" i="68"/>
  <c r="H81" i="57"/>
  <c r="R347" i="70"/>
  <c r="R124" i="57"/>
  <c r="K347" i="67"/>
  <c r="K62" i="57"/>
  <c r="Q347" i="70"/>
  <c r="Q124" i="57"/>
  <c r="H347" i="67"/>
  <c r="H62" i="57"/>
  <c r="K347" i="70"/>
  <c r="K124" i="57"/>
  <c r="I387" i="72"/>
  <c r="I161" i="60"/>
  <c r="I441" i="72"/>
  <c r="I161" i="63"/>
  <c r="H87" i="6"/>
  <c r="H86" i="6"/>
  <c r="H110" i="6"/>
  <c r="H88" i="6"/>
  <c r="H91" i="6"/>
  <c r="H90" i="6"/>
  <c r="M3" i="27"/>
  <c r="R366" i="70"/>
  <c r="R124" i="58"/>
  <c r="R124" i="61"/>
  <c r="R423" i="70"/>
  <c r="S169" i="6"/>
  <c r="S145" i="6"/>
  <c r="M87" i="6"/>
  <c r="M86" i="6"/>
  <c r="M110" i="6"/>
  <c r="M88" i="6"/>
  <c r="M91" i="6"/>
  <c r="M90" i="6"/>
  <c r="E3" i="23"/>
  <c r="H315" i="72"/>
  <c r="D3" i="21"/>
  <c r="H328" i="66"/>
  <c r="E148" i="56"/>
  <c r="H456" i="68"/>
  <c r="H81" i="58"/>
  <c r="H81" i="61"/>
  <c r="H528" i="68"/>
  <c r="E351" i="72"/>
  <c r="E161" i="58"/>
  <c r="E405" i="72"/>
  <c r="E161" i="61"/>
  <c r="S331" i="71"/>
  <c r="R68" i="56"/>
  <c r="R62" i="54"/>
  <c r="R62" i="56" s="1"/>
  <c r="E68" i="56"/>
  <c r="J140" i="6"/>
  <c r="J164" i="6"/>
  <c r="M148" i="56"/>
  <c r="E124" i="56"/>
  <c r="E49" i="56"/>
  <c r="J404" i="70"/>
  <c r="J124" i="60"/>
  <c r="J124" i="63"/>
  <c r="J461" i="70"/>
  <c r="D124" i="56"/>
  <c r="M328" i="67"/>
  <c r="T334" i="66"/>
  <c r="K87" i="6"/>
  <c r="K110" i="6"/>
  <c r="K86" i="6"/>
  <c r="K88" i="6"/>
  <c r="K91" i="6"/>
  <c r="K90" i="6"/>
  <c r="P504" i="68"/>
  <c r="P81" i="60"/>
  <c r="P81" i="63"/>
  <c r="P576" i="68"/>
  <c r="K130" i="56"/>
  <c r="S27" i="20"/>
  <c r="Q334" i="70"/>
  <c r="C3" i="27"/>
  <c r="E81" i="56"/>
  <c r="Q334" i="66"/>
  <c r="Q130" i="56"/>
  <c r="Q3" i="27"/>
  <c r="I404" i="67"/>
  <c r="I62" i="60"/>
  <c r="I62" i="63"/>
  <c r="I461" i="67"/>
  <c r="K351" i="71"/>
  <c r="K143" i="58"/>
  <c r="K405" i="71"/>
  <c r="K143" i="61"/>
  <c r="H333" i="71"/>
  <c r="H143" i="57"/>
  <c r="K3" i="23"/>
  <c r="S380" i="64"/>
  <c r="S343" i="64"/>
  <c r="S364" i="64" s="1"/>
  <c r="C387" i="72"/>
  <c r="C161" i="60"/>
  <c r="C441" i="72"/>
  <c r="C161" i="63"/>
  <c r="F3" i="23"/>
  <c r="H347" i="70"/>
  <c r="H124" i="57"/>
  <c r="H385" i="64"/>
  <c r="H3" i="57"/>
  <c r="E333" i="72"/>
  <c r="E161" i="57"/>
  <c r="N385" i="64"/>
  <c r="N3" i="57"/>
  <c r="S360" i="68"/>
  <c r="S81" i="54"/>
  <c r="D347" i="66"/>
  <c r="D43" i="57"/>
  <c r="M432" i="68"/>
  <c r="M81" i="57"/>
  <c r="S279" i="71"/>
  <c r="S143" i="54"/>
  <c r="N347" i="70"/>
  <c r="N124" i="57"/>
  <c r="T98" i="70"/>
  <c r="T124" i="44"/>
  <c r="D87" i="6"/>
  <c r="L504" i="68"/>
  <c r="L81" i="60"/>
  <c r="L81" i="63"/>
  <c r="L576" i="68"/>
  <c r="R43" i="56"/>
  <c r="E141" i="6"/>
  <c r="E165" i="6"/>
  <c r="F351" i="72"/>
  <c r="F161" i="58"/>
  <c r="F161" i="61"/>
  <c r="F405" i="72"/>
  <c r="N141" i="6"/>
  <c r="N165" i="6"/>
  <c r="C24" i="56"/>
  <c r="S3" i="17"/>
  <c r="E366" i="67"/>
  <c r="E62" i="58"/>
  <c r="E423" i="67"/>
  <c r="E62" i="61"/>
  <c r="U31" i="24"/>
  <c r="U31" i="27" s="1"/>
  <c r="U31" i="21"/>
  <c r="E3" i="27"/>
  <c r="H320" i="72"/>
  <c r="C143" i="60"/>
  <c r="T166" i="56"/>
  <c r="H334" i="66"/>
  <c r="F328" i="67"/>
  <c r="N408" i="68"/>
  <c r="Q351" i="72"/>
  <c r="Q161" i="58"/>
  <c r="Q161" i="61"/>
  <c r="Q405" i="72"/>
  <c r="S58" i="56"/>
  <c r="S43" i="55"/>
  <c r="S43" i="56" s="1"/>
  <c r="E366" i="66"/>
  <c r="E43" i="58"/>
  <c r="E43" i="61"/>
  <c r="E423" i="66"/>
  <c r="F81" i="56"/>
  <c r="E130" i="56"/>
  <c r="H43" i="56"/>
  <c r="I3" i="23"/>
  <c r="M3" i="23"/>
  <c r="P404" i="66"/>
  <c r="P43" i="60"/>
  <c r="P43" i="63"/>
  <c r="P461" i="66"/>
  <c r="S29" i="25"/>
  <c r="S29" i="28" s="1"/>
  <c r="S27" i="22"/>
  <c r="D130" i="56"/>
  <c r="S43" i="46"/>
  <c r="M334" i="67"/>
  <c r="J448" i="64"/>
  <c r="J3" i="60"/>
  <c r="J511" i="64"/>
  <c r="J3" i="63"/>
  <c r="S39" i="56"/>
  <c r="S24" i="55"/>
  <c r="S24" i="56" s="1"/>
  <c r="Q366" i="67"/>
  <c r="Q62" i="58"/>
  <c r="Q62" i="61"/>
  <c r="Q423" i="67"/>
  <c r="S103" i="56"/>
  <c r="F406" i="64"/>
  <c r="F3" i="58"/>
  <c r="F469" i="64"/>
  <c r="F3" i="61"/>
  <c r="H328" i="67"/>
  <c r="M315" i="72"/>
  <c r="J3" i="56"/>
  <c r="F148" i="56"/>
  <c r="L3" i="27"/>
  <c r="R351" i="71"/>
  <c r="R143" i="58"/>
  <c r="R405" i="71"/>
  <c r="R143" i="61"/>
  <c r="Q456" i="68"/>
  <c r="Q81" i="58"/>
  <c r="Q81" i="61"/>
  <c r="Q528" i="68"/>
  <c r="U381" i="64"/>
  <c r="U28" i="23"/>
  <c r="U28" i="26" s="1"/>
  <c r="E87" i="56"/>
  <c r="F3" i="27"/>
  <c r="L3" i="23"/>
  <c r="J504" i="68"/>
  <c r="J81" i="60"/>
  <c r="J576" i="68"/>
  <c r="J81" i="63"/>
  <c r="S366" i="66"/>
  <c r="S43" i="58"/>
  <c r="S423" i="66"/>
  <c r="S43" i="61"/>
  <c r="D333" i="71"/>
  <c r="D143" i="57"/>
  <c r="D333" i="72"/>
  <c r="D161" i="57"/>
  <c r="K351" i="72"/>
  <c r="K161" i="58"/>
  <c r="K161" i="61"/>
  <c r="K405" i="72"/>
  <c r="R87" i="6"/>
  <c r="R86" i="6"/>
  <c r="R110" i="6"/>
  <c r="R88" i="6"/>
  <c r="R91" i="6"/>
  <c r="R90" i="6"/>
  <c r="M43" i="56"/>
  <c r="K3" i="21"/>
  <c r="M347" i="66"/>
  <c r="M43" i="57"/>
  <c r="T118" i="68"/>
  <c r="T81" i="44"/>
  <c r="S279" i="72"/>
  <c r="S161" i="54"/>
  <c r="F333" i="72"/>
  <c r="F161" i="57"/>
  <c r="K81" i="56"/>
  <c r="D165" i="6"/>
  <c r="D141" i="6"/>
  <c r="G3" i="23"/>
  <c r="L404" i="67"/>
  <c r="L62" i="60"/>
  <c r="L461" i="67"/>
  <c r="L62" i="63"/>
  <c r="G3" i="21"/>
  <c r="H366" i="66"/>
  <c r="H43" i="58"/>
  <c r="H43" i="61"/>
  <c r="H423" i="66"/>
  <c r="N406" i="64"/>
  <c r="N3" i="58"/>
  <c r="N3" i="61"/>
  <c r="N469" i="64"/>
  <c r="N87" i="6"/>
  <c r="N86" i="6"/>
  <c r="N110" i="6"/>
  <c r="N88" i="6"/>
  <c r="N91" i="6"/>
  <c r="N90" i="6"/>
  <c r="M143" i="56"/>
  <c r="E320" i="71"/>
  <c r="S3" i="57"/>
  <c r="U101" i="56"/>
  <c r="Q366" i="66"/>
  <c r="Q43" i="58"/>
  <c r="Q43" i="61"/>
  <c r="Q423" i="66"/>
  <c r="D3" i="27"/>
  <c r="S124" i="58"/>
  <c r="O3" i="27"/>
  <c r="F334" i="67"/>
  <c r="N414" i="68"/>
  <c r="M87" i="56"/>
  <c r="G404" i="67"/>
  <c r="G62" i="60"/>
  <c r="G62" i="63"/>
  <c r="G461" i="67"/>
  <c r="S343" i="66"/>
  <c r="S309" i="66"/>
  <c r="S328" i="66" s="1"/>
  <c r="R366" i="67"/>
  <c r="R62" i="58"/>
  <c r="R423" i="67"/>
  <c r="R62" i="61"/>
  <c r="S139" i="56"/>
  <c r="S124" i="55"/>
  <c r="S124" i="56" s="1"/>
  <c r="F87" i="56"/>
  <c r="O3" i="23"/>
  <c r="D43" i="56"/>
  <c r="H49" i="56"/>
  <c r="O387" i="71"/>
  <c r="O143" i="60"/>
  <c r="O441" i="71"/>
  <c r="O143" i="63"/>
  <c r="H351" i="71"/>
  <c r="H143" i="58"/>
  <c r="H143" i="61"/>
  <c r="H405" i="71"/>
  <c r="E456" i="68"/>
  <c r="E81" i="58"/>
  <c r="E81" i="61"/>
  <c r="E528" i="68"/>
  <c r="F315" i="71"/>
  <c r="H3" i="21"/>
  <c r="K315" i="72"/>
  <c r="N366" i="67"/>
  <c r="N62" i="58"/>
  <c r="N62" i="61"/>
  <c r="N423" i="67"/>
  <c r="S343" i="65"/>
  <c r="S309" i="65"/>
  <c r="S328" i="65" s="1"/>
  <c r="H366" i="67"/>
  <c r="H62" i="58"/>
  <c r="H62" i="61"/>
  <c r="H423" i="67"/>
  <c r="U140" i="56"/>
  <c r="D351" i="72"/>
  <c r="D161" i="58"/>
  <c r="D405" i="72"/>
  <c r="D161" i="61"/>
  <c r="S430" i="68"/>
  <c r="H334" i="67"/>
  <c r="M320" i="72"/>
  <c r="H408" i="68"/>
  <c r="H124" i="56"/>
  <c r="M161" i="56"/>
  <c r="R81" i="56"/>
  <c r="N351" i="71"/>
  <c r="N143" i="58"/>
  <c r="N143" i="61"/>
  <c r="N405" i="71"/>
  <c r="S88" i="65"/>
  <c r="S87" i="72"/>
  <c r="D94" i="65"/>
  <c r="C112" i="68"/>
  <c r="C94" i="65"/>
  <c r="S84" i="72"/>
  <c r="B94" i="65"/>
  <c r="T104" i="68"/>
  <c r="S88" i="71"/>
  <c r="V83" i="72"/>
  <c r="B93" i="65"/>
  <c r="V108" i="68"/>
  <c r="B93" i="67"/>
  <c r="T88" i="71"/>
  <c r="B93" i="71"/>
  <c r="V85" i="70"/>
  <c r="C94" i="67"/>
  <c r="T88" i="72"/>
  <c r="B94" i="67"/>
  <c r="R103" i="68"/>
  <c r="V88" i="66"/>
  <c r="U84" i="65"/>
  <c r="S3" i="19" l="1"/>
  <c r="S461" i="69"/>
  <c r="S105" i="63"/>
  <c r="S105" i="60"/>
  <c r="S404" i="69"/>
  <c r="U30" i="25"/>
  <c r="U30" i="28" s="1"/>
  <c r="U30" i="23"/>
  <c r="U30" i="26" s="1"/>
  <c r="U30" i="21"/>
  <c r="T120" i="46"/>
  <c r="T105" i="45"/>
  <c r="T105" i="46" s="1"/>
  <c r="T151" i="69"/>
  <c r="T117" i="69"/>
  <c r="T136" i="69" s="1"/>
  <c r="T193" i="69"/>
  <c r="T105" i="52"/>
  <c r="T250" i="69"/>
  <c r="T105" i="49"/>
  <c r="T269" i="69"/>
  <c r="T105" i="53"/>
  <c r="T212" i="69"/>
  <c r="T105" i="50"/>
  <c r="T149" i="71"/>
  <c r="T159" i="46"/>
  <c r="T149" i="72"/>
  <c r="T177" i="46"/>
  <c r="T153" i="65"/>
  <c r="T41" i="46"/>
  <c r="F387" i="72"/>
  <c r="F161" i="60"/>
  <c r="F441" i="72"/>
  <c r="F161" i="63"/>
  <c r="N404" i="70"/>
  <c r="N124" i="60"/>
  <c r="N461" i="70"/>
  <c r="N124" i="63"/>
  <c r="S351" i="71"/>
  <c r="S143" i="58"/>
  <c r="S405" i="71"/>
  <c r="S143" i="61"/>
  <c r="S385" i="67"/>
  <c r="S62" i="59"/>
  <c r="S62" i="62"/>
  <c r="S442" i="67"/>
  <c r="H164" i="6"/>
  <c r="H140" i="6"/>
  <c r="D3" i="26"/>
  <c r="Q387" i="71"/>
  <c r="Q143" i="60"/>
  <c r="Q441" i="71"/>
  <c r="Q143" i="63"/>
  <c r="T174" i="66"/>
  <c r="T43" i="48"/>
  <c r="T231" i="66"/>
  <c r="T43" i="51"/>
  <c r="S366" i="67"/>
  <c r="S62" i="58"/>
  <c r="S423" i="67"/>
  <c r="S62" i="61"/>
  <c r="S3" i="56"/>
  <c r="T3" i="44"/>
  <c r="D404" i="66"/>
  <c r="D43" i="60"/>
  <c r="D461" i="66"/>
  <c r="D43" i="63"/>
  <c r="E3" i="26"/>
  <c r="S100" i="56"/>
  <c r="S81" i="55"/>
  <c r="S81" i="56" s="1"/>
  <c r="M387" i="71"/>
  <c r="M143" i="60"/>
  <c r="M143" i="63"/>
  <c r="M441" i="71"/>
  <c r="T151" i="72"/>
  <c r="T161" i="47"/>
  <c r="S333" i="71"/>
  <c r="S143" i="57"/>
  <c r="U152" i="69"/>
  <c r="T29" i="14"/>
  <c r="T29" i="17" s="1"/>
  <c r="T27" i="11"/>
  <c r="R140" i="6"/>
  <c r="R164" i="6"/>
  <c r="D387" i="71"/>
  <c r="D143" i="60"/>
  <c r="D143" i="63"/>
  <c r="D441" i="71"/>
  <c r="E387" i="72"/>
  <c r="E161" i="60"/>
  <c r="E441" i="72"/>
  <c r="E161" i="63"/>
  <c r="K140" i="6"/>
  <c r="K164" i="6"/>
  <c r="H404" i="67"/>
  <c r="H62" i="60"/>
  <c r="H461" i="67"/>
  <c r="H62" i="63"/>
  <c r="S427" i="68"/>
  <c r="S384" i="68"/>
  <c r="S408" i="68" s="1"/>
  <c r="T169" i="71"/>
  <c r="T143" i="48"/>
  <c r="T223" i="71"/>
  <c r="T143" i="51"/>
  <c r="K387" i="72"/>
  <c r="K161" i="60"/>
  <c r="K441" i="72"/>
  <c r="K161" i="63"/>
  <c r="T174" i="65"/>
  <c r="T24" i="48"/>
  <c r="T231" i="65"/>
  <c r="T24" i="51"/>
  <c r="Q404" i="66"/>
  <c r="Q43" i="60"/>
  <c r="Q43" i="63"/>
  <c r="Q461" i="66"/>
  <c r="D504" i="68"/>
  <c r="D81" i="60"/>
  <c r="D576" i="68"/>
  <c r="D81" i="63"/>
  <c r="N387" i="71"/>
  <c r="N143" i="60"/>
  <c r="N441" i="71"/>
  <c r="N143" i="63"/>
  <c r="E387" i="71"/>
  <c r="E143" i="60"/>
  <c r="E143" i="63"/>
  <c r="E441" i="71"/>
  <c r="S329" i="71"/>
  <c r="S297" i="71"/>
  <c r="S315" i="71" s="1"/>
  <c r="R404" i="66"/>
  <c r="R43" i="60"/>
  <c r="R43" i="63"/>
  <c r="R461" i="66"/>
  <c r="S404" i="65"/>
  <c r="S24" i="60"/>
  <c r="S24" i="63"/>
  <c r="S461" i="65"/>
  <c r="E404" i="67"/>
  <c r="E62" i="60"/>
  <c r="E62" i="63"/>
  <c r="E461" i="67"/>
  <c r="D140" i="6"/>
  <c r="D164" i="6"/>
  <c r="T29" i="13"/>
  <c r="T29" i="16" s="1"/>
  <c r="T29" i="10"/>
  <c r="D404" i="67"/>
  <c r="D62" i="60"/>
  <c r="D461" i="67"/>
  <c r="D62" i="63"/>
  <c r="T194" i="64"/>
  <c r="T3" i="48"/>
  <c r="T3" i="51"/>
  <c r="T257" i="64"/>
  <c r="S175" i="56"/>
  <c r="S161" i="55"/>
  <c r="S161" i="56" s="1"/>
  <c r="S333" i="72"/>
  <c r="S161" i="57"/>
  <c r="S351" i="72"/>
  <c r="S161" i="58"/>
  <c r="S405" i="72"/>
  <c r="S161" i="61"/>
  <c r="M504" i="68"/>
  <c r="M81" i="60"/>
  <c r="M576" i="68"/>
  <c r="M81" i="63"/>
  <c r="F3" i="26"/>
  <c r="K404" i="67"/>
  <c r="K62" i="60"/>
  <c r="K461" i="67"/>
  <c r="K62" i="63"/>
  <c r="S480" i="68"/>
  <c r="S81" i="59"/>
  <c r="S81" i="62"/>
  <c r="S552" i="68"/>
  <c r="R387" i="71"/>
  <c r="R143" i="60"/>
  <c r="R143" i="63"/>
  <c r="R441" i="71"/>
  <c r="N3" i="26"/>
  <c r="K387" i="71"/>
  <c r="K143" i="60"/>
  <c r="K441" i="71"/>
  <c r="K143" i="63"/>
  <c r="S369" i="71"/>
  <c r="S143" i="59"/>
  <c r="S423" i="71"/>
  <c r="S143" i="62"/>
  <c r="R404" i="67"/>
  <c r="R62" i="60"/>
  <c r="R461" i="67"/>
  <c r="R62" i="63"/>
  <c r="N504" i="68"/>
  <c r="N81" i="60"/>
  <c r="N576" i="68"/>
  <c r="N81" i="63"/>
  <c r="K504" i="68"/>
  <c r="K81" i="60"/>
  <c r="K81" i="63"/>
  <c r="K576" i="68"/>
  <c r="R504" i="68"/>
  <c r="R81" i="60"/>
  <c r="R576" i="68"/>
  <c r="R81" i="63"/>
  <c r="S404" i="66"/>
  <c r="S43" i="60"/>
  <c r="S43" i="63"/>
  <c r="S461" i="66"/>
  <c r="S329" i="72"/>
  <c r="S297" i="72"/>
  <c r="S315" i="72" s="1"/>
  <c r="S347" i="67"/>
  <c r="S62" i="57"/>
  <c r="T3" i="45"/>
  <c r="T188" i="68"/>
  <c r="T103" i="46"/>
  <c r="T190" i="68"/>
  <c r="T81" i="47"/>
  <c r="M3" i="26"/>
  <c r="T174" i="70"/>
  <c r="T124" i="48"/>
  <c r="T231" i="70"/>
  <c r="T124" i="51"/>
  <c r="S456" i="68"/>
  <c r="S81" i="58"/>
  <c r="S81" i="61"/>
  <c r="S528" i="68"/>
  <c r="H404" i="70"/>
  <c r="H124" i="60"/>
  <c r="H124" i="63"/>
  <c r="H461" i="70"/>
  <c r="H387" i="71"/>
  <c r="H143" i="60"/>
  <c r="H143" i="63"/>
  <c r="H441" i="71"/>
  <c r="V28" i="24"/>
  <c r="V28" i="27" s="1"/>
  <c r="V28" i="21"/>
  <c r="U28" i="25"/>
  <c r="U28" i="28" s="1"/>
  <c r="C3" i="26"/>
  <c r="M387" i="72"/>
  <c r="M161" i="60"/>
  <c r="M441" i="72"/>
  <c r="M161" i="63"/>
  <c r="S448" i="64"/>
  <c r="S3" i="60"/>
  <c r="S511" i="64"/>
  <c r="S3" i="63"/>
  <c r="S369" i="72"/>
  <c r="S161" i="59"/>
  <c r="S423" i="72"/>
  <c r="S161" i="62"/>
  <c r="G3" i="26"/>
  <c r="M404" i="66"/>
  <c r="M43" i="60"/>
  <c r="M461" i="66"/>
  <c r="M43" i="63"/>
  <c r="S3" i="23"/>
  <c r="T153" i="66"/>
  <c r="T60" i="46"/>
  <c r="T161" i="45"/>
  <c r="T43" i="45"/>
  <c r="L3" i="26"/>
  <c r="H448" i="64"/>
  <c r="H3" i="60"/>
  <c r="H511" i="64"/>
  <c r="H3" i="63"/>
  <c r="S27" i="21"/>
  <c r="S27" i="24"/>
  <c r="S27" i="27" s="1"/>
  <c r="S3" i="20"/>
  <c r="Q404" i="70"/>
  <c r="Q124" i="60"/>
  <c r="Q124" i="63"/>
  <c r="Q461" i="70"/>
  <c r="V20" i="56"/>
  <c r="M404" i="70"/>
  <c r="M124" i="60"/>
  <c r="M124" i="63"/>
  <c r="M461" i="70"/>
  <c r="Q504" i="68"/>
  <c r="Q81" i="60"/>
  <c r="Q81" i="63"/>
  <c r="Q576" i="68"/>
  <c r="E404" i="70"/>
  <c r="E124" i="60"/>
  <c r="E461" i="70"/>
  <c r="E124" i="63"/>
  <c r="F387" i="71"/>
  <c r="F143" i="60"/>
  <c r="F441" i="71"/>
  <c r="F143" i="63"/>
  <c r="H404" i="66"/>
  <c r="H43" i="60"/>
  <c r="H461" i="66"/>
  <c r="H43" i="63"/>
  <c r="F404" i="67"/>
  <c r="F62" i="60"/>
  <c r="F461" i="67"/>
  <c r="F62" i="63"/>
  <c r="J3" i="26"/>
  <c r="S404" i="70"/>
  <c r="S124" i="60"/>
  <c r="S124" i="63"/>
  <c r="S461" i="70"/>
  <c r="F404" i="66"/>
  <c r="F43" i="60"/>
  <c r="F43" i="63"/>
  <c r="F461" i="66"/>
  <c r="E140" i="6"/>
  <c r="E164" i="6"/>
  <c r="N404" i="67"/>
  <c r="N62" i="60"/>
  <c r="N461" i="67"/>
  <c r="N62" i="63"/>
  <c r="S157" i="56"/>
  <c r="S143" i="55"/>
  <c r="S143" i="56" s="1"/>
  <c r="E504" i="68"/>
  <c r="E81" i="60"/>
  <c r="E576" i="68"/>
  <c r="E81" i="63"/>
  <c r="T153" i="70"/>
  <c r="T141" i="46"/>
  <c r="T153" i="67"/>
  <c r="T79" i="46"/>
  <c r="S432" i="68"/>
  <c r="S81" i="57"/>
  <c r="T155" i="70"/>
  <c r="T124" i="47"/>
  <c r="O3" i="26"/>
  <c r="T214" i="68"/>
  <c r="T81" i="48"/>
  <c r="T81" i="51"/>
  <c r="T286" i="68"/>
  <c r="I3" i="26"/>
  <c r="S77" i="56"/>
  <c r="S62" i="55"/>
  <c r="S62" i="56" s="1"/>
  <c r="K3" i="26"/>
  <c r="R404" i="70"/>
  <c r="R124" i="60"/>
  <c r="R124" i="63"/>
  <c r="R461" i="70"/>
  <c r="H504" i="68"/>
  <c r="H81" i="60"/>
  <c r="H576" i="68"/>
  <c r="H81" i="63"/>
  <c r="V381" i="64"/>
  <c r="F140" i="6"/>
  <c r="F164" i="6"/>
  <c r="M404" i="67"/>
  <c r="M62" i="60"/>
  <c r="M461" i="67"/>
  <c r="M62" i="63"/>
  <c r="T43" i="44"/>
  <c r="H3" i="26"/>
  <c r="D404" i="70"/>
  <c r="D124" i="60"/>
  <c r="D461" i="70"/>
  <c r="D124" i="63"/>
  <c r="Q387" i="72"/>
  <c r="Q161" i="60"/>
  <c r="Q441" i="72"/>
  <c r="Q161" i="63"/>
  <c r="N140" i="6"/>
  <c r="N164" i="6"/>
  <c r="S141" i="6"/>
  <c r="S165" i="6"/>
  <c r="T98" i="67"/>
  <c r="T171" i="64"/>
  <c r="T22" i="46"/>
  <c r="T97" i="72"/>
  <c r="V28" i="23"/>
  <c r="V28" i="26" s="1"/>
  <c r="D387" i="72"/>
  <c r="D161" i="60"/>
  <c r="D441" i="72"/>
  <c r="D161" i="63"/>
  <c r="S3" i="22"/>
  <c r="S27" i="25"/>
  <c r="S27" i="28" s="1"/>
  <c r="U121" i="46"/>
  <c r="N448" i="64"/>
  <c r="N3" i="60"/>
  <c r="N511" i="64"/>
  <c r="N3" i="63"/>
  <c r="S343" i="67"/>
  <c r="S309" i="67"/>
  <c r="S328" i="67" s="1"/>
  <c r="M140" i="6"/>
  <c r="M164" i="6"/>
  <c r="K404" i="70"/>
  <c r="K124" i="60"/>
  <c r="K124" i="63"/>
  <c r="K461" i="70"/>
  <c r="R3" i="26"/>
  <c r="F404" i="70"/>
  <c r="F124" i="60"/>
  <c r="F461" i="70"/>
  <c r="F124" i="63"/>
  <c r="S86" i="6"/>
  <c r="S110" i="6"/>
  <c r="S88" i="6"/>
  <c r="S90" i="6"/>
  <c r="S91" i="6"/>
  <c r="Q404" i="67"/>
  <c r="Q62" i="60"/>
  <c r="Q461" i="67"/>
  <c r="Q62" i="63"/>
  <c r="H387" i="72"/>
  <c r="H161" i="60"/>
  <c r="H161" i="63"/>
  <c r="H441" i="72"/>
  <c r="F504" i="68"/>
  <c r="F81" i="60"/>
  <c r="F576" i="68"/>
  <c r="F81" i="63"/>
  <c r="Q140" i="6"/>
  <c r="Q164" i="6"/>
  <c r="F448" i="64"/>
  <c r="F3" i="60"/>
  <c r="F511" i="64"/>
  <c r="F3" i="63"/>
  <c r="Q3" i="26"/>
  <c r="E404" i="66"/>
  <c r="E43" i="60"/>
  <c r="E461" i="66"/>
  <c r="E43" i="63"/>
  <c r="N387" i="72"/>
  <c r="N161" i="60"/>
  <c r="N441" i="72"/>
  <c r="N161" i="63"/>
  <c r="T87" i="72"/>
  <c r="E94" i="65"/>
  <c r="V84" i="65"/>
  <c r="C93" i="67"/>
  <c r="B93" i="72"/>
  <c r="S103" i="68"/>
  <c r="U88" i="72"/>
  <c r="C93" i="71"/>
  <c r="E93" i="71"/>
  <c r="D94" i="67"/>
  <c r="T84" i="72"/>
  <c r="D93" i="67"/>
  <c r="U88" i="71"/>
  <c r="D112" i="68"/>
  <c r="D93" i="71"/>
  <c r="T87" i="71"/>
  <c r="T88" i="65"/>
  <c r="C93" i="65"/>
  <c r="T3" i="46" l="1"/>
  <c r="U347" i="67"/>
  <c r="U62" i="57"/>
  <c r="U62" i="54"/>
  <c r="U62" i="56" s="1"/>
  <c r="U77" i="56"/>
  <c r="U290" i="67"/>
  <c r="U328" i="67" s="1"/>
  <c r="U343" i="67"/>
  <c r="U62" i="58"/>
  <c r="U423" i="67"/>
  <c r="U62" i="61"/>
  <c r="U366" i="67"/>
  <c r="T43" i="46"/>
  <c r="T58" i="46"/>
  <c r="T173" i="64"/>
  <c r="T3" i="47"/>
  <c r="V152" i="67"/>
  <c r="V78" i="46"/>
  <c r="T62" i="45"/>
  <c r="T193" i="66"/>
  <c r="T43" i="49"/>
  <c r="T250" i="66"/>
  <c r="T43" i="52"/>
  <c r="S404" i="67"/>
  <c r="S62" i="60"/>
  <c r="S62" i="63"/>
  <c r="S461" i="67"/>
  <c r="T185" i="68"/>
  <c r="T142" i="68"/>
  <c r="T166" i="68" s="1"/>
  <c r="V169" i="64"/>
  <c r="V20" i="46"/>
  <c r="T175" i="46"/>
  <c r="T161" i="44"/>
  <c r="T161" i="46" s="1"/>
  <c r="T174" i="67"/>
  <c r="T62" i="48"/>
  <c r="T231" i="67"/>
  <c r="T62" i="51"/>
  <c r="T19" i="46"/>
  <c r="T238" i="68"/>
  <c r="T81" i="49"/>
  <c r="T310" i="68"/>
  <c r="T81" i="52"/>
  <c r="V186" i="68"/>
  <c r="V101" i="46"/>
  <c r="T139" i="46"/>
  <c r="T124" i="45"/>
  <c r="T124" i="46" s="1"/>
  <c r="S504" i="68"/>
  <c r="S81" i="60"/>
  <c r="S81" i="63"/>
  <c r="S576" i="68"/>
  <c r="S3" i="21"/>
  <c r="S3" i="24"/>
  <c r="T147" i="72"/>
  <c r="T115" i="72"/>
  <c r="T133" i="72" s="1"/>
  <c r="S387" i="72"/>
  <c r="S161" i="60"/>
  <c r="S161" i="63"/>
  <c r="S441" i="72"/>
  <c r="T155" i="65"/>
  <c r="T24" i="47"/>
  <c r="T155" i="66"/>
  <c r="T43" i="47"/>
  <c r="S3" i="25"/>
  <c r="T169" i="72"/>
  <c r="T161" i="48"/>
  <c r="T223" i="72"/>
  <c r="T161" i="51"/>
  <c r="T151" i="70"/>
  <c r="T117" i="70"/>
  <c r="T136" i="70" s="1"/>
  <c r="T187" i="72"/>
  <c r="T161" i="49"/>
  <c r="T161" i="52"/>
  <c r="T241" i="72"/>
  <c r="T262" i="68"/>
  <c r="T81" i="50"/>
  <c r="T334" i="68"/>
  <c r="T81" i="53"/>
  <c r="T155" i="67"/>
  <c r="T62" i="47"/>
  <c r="T151" i="71"/>
  <c r="T143" i="47"/>
  <c r="T32" i="10"/>
  <c r="T32" i="13"/>
  <c r="T32" i="16" s="1"/>
  <c r="T193" i="70"/>
  <c r="T124" i="49"/>
  <c r="T250" i="70"/>
  <c r="T124" i="52"/>
  <c r="S3" i="26"/>
  <c r="T168" i="64"/>
  <c r="T131" i="64"/>
  <c r="T152" i="64" s="1"/>
  <c r="T205" i="72"/>
  <c r="T161" i="50"/>
  <c r="T161" i="53"/>
  <c r="T259" i="72"/>
  <c r="T215" i="64"/>
  <c r="T3" i="49"/>
  <c r="T3" i="52"/>
  <c r="T278" i="64"/>
  <c r="T27" i="9"/>
  <c r="S387" i="71"/>
  <c r="S143" i="60"/>
  <c r="S143" i="63"/>
  <c r="S441" i="71"/>
  <c r="V28" i="25"/>
  <c r="V28" i="28" s="1"/>
  <c r="T212" i="70"/>
  <c r="T124" i="50"/>
  <c r="T124" i="53"/>
  <c r="T269" i="70"/>
  <c r="T122" i="6"/>
  <c r="T138" i="6"/>
  <c r="T162" i="6"/>
  <c r="T104" i="6"/>
  <c r="S164" i="6"/>
  <c r="S140" i="6"/>
  <c r="T62" i="44"/>
  <c r="T151" i="66"/>
  <c r="T117" i="66"/>
  <c r="T136" i="66" s="1"/>
  <c r="T27" i="14"/>
  <c r="T27" i="17" s="1"/>
  <c r="T3" i="11"/>
  <c r="T100" i="46"/>
  <c r="T81" i="45"/>
  <c r="T81" i="46" s="1"/>
  <c r="H93" i="67"/>
  <c r="V88" i="71"/>
  <c r="D93" i="65"/>
  <c r="C93" i="72"/>
  <c r="F94" i="65"/>
  <c r="U84" i="72"/>
  <c r="U88" i="65"/>
  <c r="U103" i="68"/>
  <c r="U104" i="68"/>
  <c r="B92" i="71"/>
  <c r="T103" i="68"/>
  <c r="E112" i="68"/>
  <c r="U87" i="71"/>
  <c r="E93" i="67"/>
  <c r="U87" i="72"/>
  <c r="V88" i="72"/>
  <c r="F93" i="67"/>
  <c r="T77" i="46" l="1"/>
  <c r="T59" i="56"/>
  <c r="V330" i="71"/>
  <c r="U153" i="69"/>
  <c r="U122" i="46"/>
  <c r="T102" i="56"/>
  <c r="T429" i="68"/>
  <c r="T382" i="64"/>
  <c r="T344" i="66"/>
  <c r="T344" i="70"/>
  <c r="T140" i="56"/>
  <c r="U98" i="69"/>
  <c r="U105" i="44"/>
  <c r="T344" i="69"/>
  <c r="T121" i="56"/>
  <c r="U404" i="67"/>
  <c r="U62" i="60"/>
  <c r="U461" i="67"/>
  <c r="U62" i="63"/>
  <c r="T79" i="56"/>
  <c r="T345" i="67"/>
  <c r="T290" i="65"/>
  <c r="T24" i="54"/>
  <c r="T158" i="6"/>
  <c r="T134" i="6"/>
  <c r="T118" i="6"/>
  <c r="T205" i="71"/>
  <c r="T143" i="50"/>
  <c r="T259" i="71"/>
  <c r="T143" i="53"/>
  <c r="V30" i="13"/>
  <c r="V30" i="16" s="1"/>
  <c r="V30" i="10"/>
  <c r="T212" i="65"/>
  <c r="T24" i="50"/>
  <c r="T269" i="65"/>
  <c r="T24" i="53"/>
  <c r="T290" i="66"/>
  <c r="T43" i="54"/>
  <c r="T27" i="13"/>
  <c r="T27" i="16" s="1"/>
  <c r="T27" i="10"/>
  <c r="T3" i="9"/>
  <c r="T40" i="56"/>
  <c r="V158" i="56"/>
  <c r="T344" i="65"/>
  <c r="T29" i="24"/>
  <c r="T29" i="27" s="1"/>
  <c r="T29" i="21"/>
  <c r="T236" i="64"/>
  <c r="T3" i="50"/>
  <c r="T299" i="64"/>
  <c r="T3" i="53"/>
  <c r="U148" i="71"/>
  <c r="U158" i="46"/>
  <c r="T39" i="46"/>
  <c r="T24" i="45"/>
  <c r="T24" i="46" s="1"/>
  <c r="T21" i="56"/>
  <c r="U152" i="70"/>
  <c r="U140" i="46"/>
  <c r="T32" i="23"/>
  <c r="T32" i="26" s="1"/>
  <c r="T151" i="65"/>
  <c r="T117" i="65"/>
  <c r="T136" i="65" s="1"/>
  <c r="T157" i="46"/>
  <c r="T143" i="45"/>
  <c r="T143" i="46" s="1"/>
  <c r="S3" i="27"/>
  <c r="V31" i="13"/>
  <c r="V31" i="16" s="1"/>
  <c r="V31" i="10"/>
  <c r="V28" i="10"/>
  <c r="V28" i="13"/>
  <c r="V28" i="16" s="1"/>
  <c r="T62" i="46"/>
  <c r="T3" i="14"/>
  <c r="T193" i="65"/>
  <c r="T24" i="49"/>
  <c r="T24" i="52"/>
  <c r="T250" i="65"/>
  <c r="T147" i="71"/>
  <c r="T115" i="71"/>
  <c r="T133" i="71" s="1"/>
  <c r="S3" i="28"/>
  <c r="T212" i="66"/>
  <c r="T43" i="50"/>
  <c r="T269" i="66"/>
  <c r="T43" i="53"/>
  <c r="T151" i="67"/>
  <c r="T117" i="67"/>
  <c r="T136" i="67" s="1"/>
  <c r="T322" i="64"/>
  <c r="T3" i="54"/>
  <c r="T29" i="23"/>
  <c r="T29" i="26" s="1"/>
  <c r="T187" i="71"/>
  <c r="T143" i="49"/>
  <c r="T241" i="71"/>
  <c r="T143" i="52"/>
  <c r="T212" i="67"/>
  <c r="T62" i="50"/>
  <c r="T269" i="67"/>
  <c r="T62" i="53"/>
  <c r="T193" i="67"/>
  <c r="T62" i="49"/>
  <c r="T62" i="52"/>
  <c r="T250" i="67"/>
  <c r="E94" i="67"/>
  <c r="V88" i="65"/>
  <c r="V104" i="68"/>
  <c r="F112" i="68"/>
  <c r="V87" i="72"/>
  <c r="H94" i="67"/>
  <c r="B92" i="72"/>
  <c r="V87" i="71"/>
  <c r="G112" i="68"/>
  <c r="G94" i="67"/>
  <c r="G93" i="67"/>
  <c r="C92" i="71"/>
  <c r="V103" i="68"/>
  <c r="V84" i="72"/>
  <c r="E93" i="65"/>
  <c r="V176" i="56" l="1"/>
  <c r="T331" i="72"/>
  <c r="T345" i="66"/>
  <c r="T27" i="19"/>
  <c r="T27" i="23" s="1"/>
  <c r="T27" i="26" s="1"/>
  <c r="T22" i="56"/>
  <c r="T177" i="56"/>
  <c r="T62" i="55"/>
  <c r="T105" i="59"/>
  <c r="T385" i="69"/>
  <c r="T442" i="69"/>
  <c r="T105" i="62"/>
  <c r="T41" i="56"/>
  <c r="T309" i="69"/>
  <c r="T105" i="54"/>
  <c r="T290" i="69"/>
  <c r="T62" i="59"/>
  <c r="T62" i="62"/>
  <c r="T442" i="67"/>
  <c r="T385" i="67"/>
  <c r="U105" i="47"/>
  <c r="U155" i="69"/>
  <c r="T309" i="67"/>
  <c r="T290" i="67"/>
  <c r="T62" i="54"/>
  <c r="U231" i="69"/>
  <c r="U174" i="69"/>
  <c r="U105" i="48"/>
  <c r="U105" i="51"/>
  <c r="T103" i="56"/>
  <c r="T105" i="55"/>
  <c r="V330" i="72"/>
  <c r="T141" i="56"/>
  <c r="T279" i="72"/>
  <c r="T161" i="54"/>
  <c r="T347" i="65"/>
  <c r="T24" i="57"/>
  <c r="U187" i="68"/>
  <c r="U102" i="46"/>
  <c r="T29" i="25"/>
  <c r="T29" i="28" s="1"/>
  <c r="T27" i="22"/>
  <c r="T159" i="56"/>
  <c r="T385" i="65"/>
  <c r="T24" i="59"/>
  <c r="T442" i="65"/>
  <c r="T24" i="62"/>
  <c r="T3" i="13"/>
  <c r="T3" i="10"/>
  <c r="U153" i="66"/>
  <c r="U60" i="46"/>
  <c r="U98" i="66"/>
  <c r="U43" i="44"/>
  <c r="U152" i="66"/>
  <c r="U59" i="46"/>
  <c r="T32" i="21"/>
  <c r="T32" i="24"/>
  <c r="T32" i="27" s="1"/>
  <c r="T331" i="71"/>
  <c r="T27" i="20"/>
  <c r="T345" i="65"/>
  <c r="T58" i="56"/>
  <c r="T43" i="55"/>
  <c r="T43" i="56" s="1"/>
  <c r="U148" i="72"/>
  <c r="U176" i="46"/>
  <c r="U170" i="64"/>
  <c r="U21" i="46"/>
  <c r="T343" i="66"/>
  <c r="T309" i="66"/>
  <c r="T328" i="66" s="1"/>
  <c r="T366" i="65"/>
  <c r="T24" i="58"/>
  <c r="T423" i="65"/>
  <c r="T24" i="61"/>
  <c r="U152" i="65"/>
  <c r="U40" i="46"/>
  <c r="T406" i="64"/>
  <c r="T3" i="58"/>
  <c r="T3" i="61"/>
  <c r="T469" i="64"/>
  <c r="T383" i="64"/>
  <c r="T19" i="56"/>
  <c r="T3" i="55"/>
  <c r="T385" i="66"/>
  <c r="T43" i="59"/>
  <c r="T442" i="66"/>
  <c r="T43" i="62"/>
  <c r="T360" i="68"/>
  <c r="T81" i="54"/>
  <c r="T279" i="71"/>
  <c r="T143" i="54"/>
  <c r="V31" i="23"/>
  <c r="V31" i="26" s="1"/>
  <c r="U110" i="64"/>
  <c r="T115" i="6"/>
  <c r="T79" i="6"/>
  <c r="T380" i="64"/>
  <c r="T343" i="64"/>
  <c r="T364" i="64" s="1"/>
  <c r="T385" i="64"/>
  <c r="T3" i="57"/>
  <c r="U97" i="72"/>
  <c r="T427" i="64"/>
  <c r="T3" i="59"/>
  <c r="T3" i="62"/>
  <c r="T490" i="64"/>
  <c r="T60" i="56"/>
  <c r="T39" i="56"/>
  <c r="T24" i="55"/>
  <c r="T24" i="56" s="1"/>
  <c r="T366" i="66"/>
  <c r="T43" i="58"/>
  <c r="T43" i="61"/>
  <c r="T423" i="66"/>
  <c r="V30" i="23"/>
  <c r="V30" i="26" s="1"/>
  <c r="T290" i="70"/>
  <c r="T124" i="54"/>
  <c r="U98" i="65"/>
  <c r="U24" i="44"/>
  <c r="T3" i="17"/>
  <c r="T430" i="68"/>
  <c r="T345" i="70"/>
  <c r="T343" i="65"/>
  <c r="T309" i="65"/>
  <c r="T328" i="65" s="1"/>
  <c r="F93" i="65"/>
  <c r="B93" i="69"/>
  <c r="C93" i="69"/>
  <c r="B93" i="66"/>
  <c r="C92" i="72"/>
  <c r="I93" i="67"/>
  <c r="F93" i="71"/>
  <c r="G94" i="65"/>
  <c r="G93" i="71"/>
  <c r="F94" i="67"/>
  <c r="H94" i="65"/>
  <c r="B94" i="69"/>
  <c r="B94" i="66"/>
  <c r="G93" i="65"/>
  <c r="H93" i="71"/>
  <c r="D92" i="71"/>
  <c r="T3" i="19" l="1"/>
  <c r="T120" i="56"/>
  <c r="T105" i="56"/>
  <c r="C94" i="66"/>
  <c r="T328" i="69"/>
  <c r="T347" i="69"/>
  <c r="T105" i="57"/>
  <c r="T328" i="67"/>
  <c r="T343" i="69"/>
  <c r="U120" i="46"/>
  <c r="U105" i="45"/>
  <c r="U105" i="46" s="1"/>
  <c r="T62" i="56"/>
  <c r="U117" i="69"/>
  <c r="U136" i="69" s="1"/>
  <c r="U151" i="69"/>
  <c r="T77" i="56"/>
  <c r="U193" i="69"/>
  <c r="U105" i="49"/>
  <c r="U250" i="69"/>
  <c r="U105" i="52"/>
  <c r="U212" i="69"/>
  <c r="U105" i="50"/>
  <c r="U269" i="69"/>
  <c r="U105" i="53"/>
  <c r="T366" i="67"/>
  <c r="T62" i="58"/>
  <c r="T62" i="61"/>
  <c r="T423" i="67"/>
  <c r="T366" i="69"/>
  <c r="T105" i="58"/>
  <c r="T105" i="61"/>
  <c r="T423" i="69"/>
  <c r="T347" i="67"/>
  <c r="T62" i="57"/>
  <c r="T343" i="67"/>
  <c r="J94" i="65"/>
  <c r="T347" i="70"/>
  <c r="T124" i="57"/>
  <c r="U174" i="65"/>
  <c r="U24" i="48"/>
  <c r="U24" i="51"/>
  <c r="U231" i="65"/>
  <c r="T111" i="6"/>
  <c r="T78" i="6"/>
  <c r="T3" i="56"/>
  <c r="T27" i="24"/>
  <c r="T27" i="27" s="1"/>
  <c r="T27" i="21"/>
  <c r="T3" i="20"/>
  <c r="T427" i="68"/>
  <c r="T384" i="68"/>
  <c r="T408" i="68" s="1"/>
  <c r="V101" i="56"/>
  <c r="T404" i="65"/>
  <c r="T24" i="60"/>
  <c r="T24" i="63"/>
  <c r="T461" i="65"/>
  <c r="U153" i="67"/>
  <c r="U79" i="46"/>
  <c r="U173" i="64"/>
  <c r="U3" i="47"/>
  <c r="T448" i="64"/>
  <c r="T3" i="60"/>
  <c r="T3" i="63"/>
  <c r="T511" i="64"/>
  <c r="T480" i="68"/>
  <c r="T81" i="59"/>
  <c r="T552" i="68"/>
  <c r="T81" i="62"/>
  <c r="T3" i="22"/>
  <c r="T27" i="25"/>
  <c r="T27" i="28" s="1"/>
  <c r="V428" i="68"/>
  <c r="U98" i="67"/>
  <c r="T333" i="71"/>
  <c r="T143" i="57"/>
  <c r="U153" i="70"/>
  <c r="U141" i="46"/>
  <c r="F93" i="72"/>
  <c r="T175" i="56"/>
  <c r="T161" i="55"/>
  <c r="T161" i="56" s="1"/>
  <c r="T145" i="6"/>
  <c r="T169" i="6"/>
  <c r="U188" i="68"/>
  <c r="U103" i="46"/>
  <c r="T432" i="68"/>
  <c r="T81" i="57"/>
  <c r="U149" i="71"/>
  <c r="U159" i="46"/>
  <c r="T333" i="72"/>
  <c r="T161" i="57"/>
  <c r="U97" i="71"/>
  <c r="U143" i="44"/>
  <c r="D93" i="72"/>
  <c r="U29" i="14"/>
  <c r="U29" i="17" s="1"/>
  <c r="U27" i="11"/>
  <c r="T329" i="72"/>
  <c r="T297" i="72"/>
  <c r="T315" i="72" s="1"/>
  <c r="U3" i="44"/>
  <c r="T456" i="68"/>
  <c r="T81" i="58"/>
  <c r="T81" i="61"/>
  <c r="T528" i="68"/>
  <c r="U29" i="13"/>
  <c r="U29" i="16" s="1"/>
  <c r="U29" i="10"/>
  <c r="T139" i="56"/>
  <c r="T124" i="55"/>
  <c r="T124" i="56" s="1"/>
  <c r="T157" i="56"/>
  <c r="T143" i="55"/>
  <c r="T143" i="56" s="1"/>
  <c r="T3" i="16"/>
  <c r="T351" i="72"/>
  <c r="T161" i="58"/>
  <c r="T405" i="72"/>
  <c r="T161" i="61"/>
  <c r="U161" i="44"/>
  <c r="T369" i="72"/>
  <c r="T161" i="59"/>
  <c r="T423" i="72"/>
  <c r="T161" i="62"/>
  <c r="T343" i="70"/>
  <c r="T309" i="70"/>
  <c r="T328" i="70" s="1"/>
  <c r="T3" i="23"/>
  <c r="V30" i="24"/>
  <c r="V30" i="27" s="1"/>
  <c r="V30" i="21"/>
  <c r="T329" i="71"/>
  <c r="T297" i="71"/>
  <c r="T315" i="71" s="1"/>
  <c r="U153" i="65"/>
  <c r="U41" i="46"/>
  <c r="U151" i="72"/>
  <c r="U161" i="47"/>
  <c r="V30" i="25"/>
  <c r="V30" i="28" s="1"/>
  <c r="V31" i="25"/>
  <c r="V31" i="28" s="1"/>
  <c r="U124" i="44"/>
  <c r="U149" i="72"/>
  <c r="U177" i="46"/>
  <c r="U194" i="64"/>
  <c r="U3" i="48"/>
  <c r="U257" i="64"/>
  <c r="U3" i="51"/>
  <c r="T351" i="71"/>
  <c r="T143" i="58"/>
  <c r="T143" i="61"/>
  <c r="T405" i="71"/>
  <c r="T385" i="70"/>
  <c r="T124" i="59"/>
  <c r="T124" i="62"/>
  <c r="T442" i="70"/>
  <c r="V78" i="56"/>
  <c r="T369" i="71"/>
  <c r="T143" i="59"/>
  <c r="T423" i="71"/>
  <c r="T143" i="62"/>
  <c r="U118" i="68"/>
  <c r="U81" i="44"/>
  <c r="T347" i="66"/>
  <c r="T43" i="57"/>
  <c r="T366" i="70"/>
  <c r="T124" i="58"/>
  <c r="T423" i="70"/>
  <c r="T124" i="61"/>
  <c r="U169" i="72"/>
  <c r="U161" i="48"/>
  <c r="U223" i="72"/>
  <c r="U161" i="51"/>
  <c r="V344" i="67"/>
  <c r="U155" i="66"/>
  <c r="U43" i="47"/>
  <c r="U171" i="64"/>
  <c r="U22" i="46"/>
  <c r="U190" i="68"/>
  <c r="U81" i="47"/>
  <c r="T100" i="56"/>
  <c r="T81" i="55"/>
  <c r="T81" i="56" s="1"/>
  <c r="U174" i="66"/>
  <c r="U43" i="48"/>
  <c r="U43" i="51"/>
  <c r="U231" i="66"/>
  <c r="V31" i="24"/>
  <c r="V31" i="27" s="1"/>
  <c r="V31" i="21"/>
  <c r="D92" i="72"/>
  <c r="D93" i="66"/>
  <c r="B94" i="70"/>
  <c r="I94" i="65"/>
  <c r="H112" i="68"/>
  <c r="E92" i="71"/>
  <c r="I93" i="71"/>
  <c r="J93" i="67"/>
  <c r="I94" i="67"/>
  <c r="C93" i="66"/>
  <c r="I112" i="68"/>
  <c r="E93" i="66"/>
  <c r="B93" i="70"/>
  <c r="T404" i="67" l="1"/>
  <c r="T62" i="60"/>
  <c r="T461" i="67"/>
  <c r="T62" i="63"/>
  <c r="G93" i="69"/>
  <c r="D94" i="69"/>
  <c r="T461" i="69"/>
  <c r="T404" i="69"/>
  <c r="T105" i="60"/>
  <c r="T105" i="63"/>
  <c r="V345" i="69"/>
  <c r="U27" i="14"/>
  <c r="U27" i="17" s="1"/>
  <c r="U3" i="11"/>
  <c r="U151" i="65"/>
  <c r="U117" i="65"/>
  <c r="U136" i="65" s="1"/>
  <c r="T504" i="68"/>
  <c r="T81" i="60"/>
  <c r="T81" i="63"/>
  <c r="T576" i="68"/>
  <c r="V122" i="56"/>
  <c r="U62" i="44"/>
  <c r="T3" i="21"/>
  <c r="T3" i="24"/>
  <c r="T86" i="6"/>
  <c r="T110" i="6"/>
  <c r="T88" i="6"/>
  <c r="T90" i="6"/>
  <c r="T91" i="6"/>
  <c r="T404" i="70"/>
  <c r="T124" i="60"/>
  <c r="T124" i="63"/>
  <c r="T461" i="70"/>
  <c r="U32" i="13"/>
  <c r="U32" i="16" s="1"/>
  <c r="U32" i="10"/>
  <c r="T3" i="26"/>
  <c r="U27" i="9"/>
  <c r="U174" i="67"/>
  <c r="U62" i="48"/>
  <c r="U62" i="51"/>
  <c r="U231" i="67"/>
  <c r="T141" i="6"/>
  <c r="T165" i="6"/>
  <c r="U205" i="72"/>
  <c r="U161" i="50"/>
  <c r="U161" i="53"/>
  <c r="U259" i="72"/>
  <c r="U193" i="65"/>
  <c r="U24" i="49"/>
  <c r="U250" i="65"/>
  <c r="U24" i="52"/>
  <c r="U155" i="70"/>
  <c r="U124" i="47"/>
  <c r="U262" i="68"/>
  <c r="U81" i="50"/>
  <c r="U334" i="68"/>
  <c r="U81" i="53"/>
  <c r="U236" i="64"/>
  <c r="U3" i="50"/>
  <c r="U299" i="64"/>
  <c r="U3" i="53"/>
  <c r="U151" i="71"/>
  <c r="U143" i="47"/>
  <c r="U58" i="46"/>
  <c r="U43" i="45"/>
  <c r="T404" i="66"/>
  <c r="T43" i="60"/>
  <c r="T461" i="66"/>
  <c r="T43" i="63"/>
  <c r="U169" i="71"/>
  <c r="U143" i="48"/>
  <c r="U223" i="71"/>
  <c r="U143" i="51"/>
  <c r="U155" i="65"/>
  <c r="U24" i="47"/>
  <c r="U151" i="66"/>
  <c r="U117" i="66"/>
  <c r="U136" i="66" s="1"/>
  <c r="U98" i="70"/>
  <c r="T3" i="25"/>
  <c r="U117" i="70"/>
  <c r="U193" i="66"/>
  <c r="U43" i="49"/>
  <c r="U250" i="66"/>
  <c r="U43" i="52"/>
  <c r="U212" i="66"/>
  <c r="U43" i="50"/>
  <c r="U43" i="53"/>
  <c r="U269" i="66"/>
  <c r="U214" i="68"/>
  <c r="U81" i="48"/>
  <c r="U81" i="51"/>
  <c r="U286" i="68"/>
  <c r="U174" i="70"/>
  <c r="U124" i="48"/>
  <c r="U124" i="51"/>
  <c r="U231" i="70"/>
  <c r="G93" i="72"/>
  <c r="U62" i="45"/>
  <c r="U155" i="67"/>
  <c r="U62" i="47"/>
  <c r="E93" i="72"/>
  <c r="V27" i="18"/>
  <c r="U39" i="46"/>
  <c r="U24" i="45"/>
  <c r="U24" i="46" s="1"/>
  <c r="T387" i="72"/>
  <c r="T161" i="60"/>
  <c r="T161" i="63"/>
  <c r="T441" i="72"/>
  <c r="T387" i="71"/>
  <c r="T143" i="60"/>
  <c r="T441" i="71"/>
  <c r="T143" i="63"/>
  <c r="T87" i="6"/>
  <c r="E113" i="68"/>
  <c r="J112" i="68"/>
  <c r="K93" i="67"/>
  <c r="B114" i="68"/>
  <c r="J94" i="67"/>
  <c r="J93" i="71"/>
  <c r="C93" i="70"/>
  <c r="C113" i="68"/>
  <c r="D93" i="69"/>
  <c r="F93" i="69"/>
  <c r="F92" i="72"/>
  <c r="F92" i="71"/>
  <c r="C94" i="69"/>
  <c r="E93" i="69"/>
  <c r="E92" i="72"/>
  <c r="D113" i="68"/>
  <c r="H93" i="65"/>
  <c r="D93" i="70"/>
  <c r="D114" i="68"/>
  <c r="C94" i="70"/>
  <c r="U382" i="64" l="1"/>
  <c r="U62" i="46"/>
  <c r="U40" i="56"/>
  <c r="U344" i="65"/>
  <c r="U136" i="70"/>
  <c r="U345" i="66"/>
  <c r="K93" i="71"/>
  <c r="U345" i="69"/>
  <c r="U122" i="56"/>
  <c r="V102" i="56"/>
  <c r="B113" i="68"/>
  <c r="U139" i="46"/>
  <c r="U124" i="45"/>
  <c r="U124" i="46" s="1"/>
  <c r="U205" i="71"/>
  <c r="U143" i="50"/>
  <c r="U143" i="53"/>
  <c r="U259" i="71"/>
  <c r="U344" i="66"/>
  <c r="U185" i="68"/>
  <c r="U142" i="68"/>
  <c r="U166" i="68" s="1"/>
  <c r="U157" i="46"/>
  <c r="U143" i="45"/>
  <c r="U143" i="46" s="1"/>
  <c r="U322" i="64"/>
  <c r="U3" i="54"/>
  <c r="U238" i="68"/>
  <c r="U81" i="49"/>
  <c r="U310" i="68"/>
  <c r="U81" i="52"/>
  <c r="T3" i="27"/>
  <c r="U147" i="71"/>
  <c r="U115" i="71"/>
  <c r="U133" i="71" s="1"/>
  <c r="U151" i="67"/>
  <c r="U117" i="67"/>
  <c r="U136" i="67" s="1"/>
  <c r="U193" i="70"/>
  <c r="U124" i="49"/>
  <c r="U250" i="70"/>
  <c r="U124" i="52"/>
  <c r="U161" i="45"/>
  <c r="U161" i="46" s="1"/>
  <c r="U175" i="46"/>
  <c r="U29" i="23"/>
  <c r="U29" i="26" s="1"/>
  <c r="U3" i="14"/>
  <c r="U187" i="71"/>
  <c r="U143" i="49"/>
  <c r="U143" i="52"/>
  <c r="U241" i="71"/>
  <c r="U122" i="6"/>
  <c r="U138" i="6"/>
  <c r="U162" i="6"/>
  <c r="U104" i="6"/>
  <c r="U151" i="70"/>
  <c r="U147" i="72"/>
  <c r="U115" i="72"/>
  <c r="U133" i="72" s="1"/>
  <c r="U43" i="46"/>
  <c r="U21" i="56"/>
  <c r="U212" i="70"/>
  <c r="U124" i="50"/>
  <c r="U124" i="53"/>
  <c r="U269" i="70"/>
  <c r="U193" i="67"/>
  <c r="U62" i="49"/>
  <c r="U62" i="52"/>
  <c r="U250" i="67"/>
  <c r="U27" i="20"/>
  <c r="U32" i="23"/>
  <c r="U32" i="26" s="1"/>
  <c r="U29" i="24"/>
  <c r="U29" i="27" s="1"/>
  <c r="U29" i="21"/>
  <c r="T3" i="28"/>
  <c r="U187" i="72"/>
  <c r="U161" i="49"/>
  <c r="U161" i="52"/>
  <c r="U241" i="72"/>
  <c r="V429" i="68"/>
  <c r="U77" i="46"/>
  <c r="U212" i="67"/>
  <c r="U62" i="50"/>
  <c r="U62" i="53"/>
  <c r="U269" i="67"/>
  <c r="U27" i="13"/>
  <c r="U27" i="16" s="1"/>
  <c r="U27" i="10"/>
  <c r="U3" i="9"/>
  <c r="U168" i="64"/>
  <c r="U131" i="64"/>
  <c r="U152" i="64" s="1"/>
  <c r="U290" i="66"/>
  <c r="U43" i="54"/>
  <c r="U212" i="65"/>
  <c r="U24" i="50"/>
  <c r="U24" i="53"/>
  <c r="U269" i="65"/>
  <c r="U3" i="45"/>
  <c r="U3" i="46" s="1"/>
  <c r="U19" i="46"/>
  <c r="U60" i="56"/>
  <c r="U59" i="56"/>
  <c r="U100" i="46"/>
  <c r="U81" i="45"/>
  <c r="U81" i="46" s="1"/>
  <c r="T164" i="6"/>
  <c r="T140" i="6"/>
  <c r="U215" i="64"/>
  <c r="U3" i="49"/>
  <c r="U3" i="52"/>
  <c r="U278" i="64"/>
  <c r="I93" i="65"/>
  <c r="L93" i="67"/>
  <c r="F114" i="68"/>
  <c r="G92" i="71"/>
  <c r="F94" i="66"/>
  <c r="K94" i="67"/>
  <c r="G92" i="72"/>
  <c r="K112" i="68"/>
  <c r="F93" i="70"/>
  <c r="E93" i="70"/>
  <c r="D94" i="66"/>
  <c r="F93" i="66"/>
  <c r="K94" i="65"/>
  <c r="U105" i="55" l="1"/>
  <c r="U309" i="69"/>
  <c r="E94" i="66"/>
  <c r="U442" i="69"/>
  <c r="U385" i="69"/>
  <c r="U105" i="59"/>
  <c r="U105" i="62"/>
  <c r="V153" i="69"/>
  <c r="V122" i="46"/>
  <c r="U290" i="69"/>
  <c r="U105" i="54"/>
  <c r="U103" i="56"/>
  <c r="U41" i="56"/>
  <c r="U345" i="65"/>
  <c r="U290" i="65"/>
  <c r="U24" i="54"/>
  <c r="H93" i="72"/>
  <c r="U279" i="72"/>
  <c r="U161" i="54"/>
  <c r="U279" i="71"/>
  <c r="U143" i="54"/>
  <c r="U331" i="71"/>
  <c r="U343" i="66"/>
  <c r="U309" i="66"/>
  <c r="U328" i="66" s="1"/>
  <c r="U158" i="6"/>
  <c r="U134" i="6"/>
  <c r="U118" i="6"/>
  <c r="U427" i="64"/>
  <c r="U3" i="59"/>
  <c r="U490" i="64"/>
  <c r="U3" i="62"/>
  <c r="U159" i="56"/>
  <c r="U24" i="55"/>
  <c r="U366" i="66"/>
  <c r="U43" i="58"/>
  <c r="U423" i="66"/>
  <c r="U43" i="61"/>
  <c r="U29" i="25"/>
  <c r="U29" i="28" s="1"/>
  <c r="U27" i="22"/>
  <c r="U385" i="66"/>
  <c r="U43" i="59"/>
  <c r="U43" i="62"/>
  <c r="U442" i="66"/>
  <c r="U3" i="17"/>
  <c r="U115" i="6"/>
  <c r="U79" i="6"/>
  <c r="U290" i="70"/>
  <c r="U124" i="54"/>
  <c r="U309" i="65"/>
  <c r="U385" i="64"/>
  <c r="U3" i="57"/>
  <c r="U81" i="55"/>
  <c r="U385" i="65"/>
  <c r="U24" i="59"/>
  <c r="U442" i="65"/>
  <c r="U24" i="62"/>
  <c r="U406" i="64"/>
  <c r="U3" i="58"/>
  <c r="U469" i="64"/>
  <c r="U3" i="61"/>
  <c r="U347" i="66"/>
  <c r="U43" i="57"/>
  <c r="U3" i="10"/>
  <c r="U3" i="13"/>
  <c r="U430" i="68"/>
  <c r="U27" i="19"/>
  <c r="U27" i="21" s="1"/>
  <c r="U32" i="24"/>
  <c r="U32" i="27" s="1"/>
  <c r="U32" i="21"/>
  <c r="U141" i="56"/>
  <c r="U177" i="56"/>
  <c r="U347" i="65"/>
  <c r="U24" i="57"/>
  <c r="I93" i="72"/>
  <c r="U360" i="68"/>
  <c r="U345" i="70"/>
  <c r="U19" i="56"/>
  <c r="U3" i="55"/>
  <c r="U331" i="72"/>
  <c r="U27" i="24"/>
  <c r="U27" i="27" s="1"/>
  <c r="U3" i="20"/>
  <c r="U58" i="56"/>
  <c r="U43" i="55"/>
  <c r="U43" i="56" s="1"/>
  <c r="U380" i="64"/>
  <c r="U343" i="64"/>
  <c r="U364" i="64" s="1"/>
  <c r="E94" i="70"/>
  <c r="E94" i="69"/>
  <c r="H93" i="69"/>
  <c r="J93" i="72"/>
  <c r="G93" i="66"/>
  <c r="L112" i="68"/>
  <c r="H92" i="72"/>
  <c r="L94" i="65"/>
  <c r="H93" i="70"/>
  <c r="L94" i="67"/>
  <c r="H92" i="71"/>
  <c r="G94" i="66"/>
  <c r="D94" i="70"/>
  <c r="F113" i="68"/>
  <c r="J93" i="65"/>
  <c r="M93" i="67"/>
  <c r="U39" i="56" l="1"/>
  <c r="U347" i="69"/>
  <c r="U105" i="57"/>
  <c r="U366" i="69"/>
  <c r="U105" i="58"/>
  <c r="U423" i="69"/>
  <c r="U105" i="61"/>
  <c r="V105" i="44"/>
  <c r="V98" i="69"/>
  <c r="H94" i="66"/>
  <c r="U120" i="56"/>
  <c r="V152" i="69"/>
  <c r="V121" i="46"/>
  <c r="U343" i="69"/>
  <c r="U105" i="56"/>
  <c r="U24" i="56"/>
  <c r="U328" i="69"/>
  <c r="U328" i="65"/>
  <c r="U343" i="65"/>
  <c r="U347" i="70"/>
  <c r="U124" i="57"/>
  <c r="U3" i="16"/>
  <c r="U343" i="70"/>
  <c r="U309" i="70"/>
  <c r="U328" i="70" s="1"/>
  <c r="U100" i="56"/>
  <c r="U81" i="54"/>
  <c r="U404" i="65"/>
  <c r="U24" i="60"/>
  <c r="U461" i="65"/>
  <c r="U24" i="63"/>
  <c r="U404" i="66"/>
  <c r="U43" i="60"/>
  <c r="U43" i="63"/>
  <c r="U461" i="66"/>
  <c r="U385" i="70"/>
  <c r="U124" i="59"/>
  <c r="U124" i="62"/>
  <c r="U442" i="70"/>
  <c r="U27" i="25"/>
  <c r="U27" i="28" s="1"/>
  <c r="U3" i="22"/>
  <c r="U448" i="64"/>
  <c r="U3" i="60"/>
  <c r="U511" i="64"/>
  <c r="U3" i="63"/>
  <c r="U175" i="56"/>
  <c r="U161" i="55"/>
  <c r="U161" i="56" s="1"/>
  <c r="U366" i="70"/>
  <c r="U124" i="58"/>
  <c r="U423" i="70"/>
  <c r="U124" i="61"/>
  <c r="U351" i="72"/>
  <c r="U161" i="58"/>
  <c r="U405" i="72"/>
  <c r="U161" i="61"/>
  <c r="U456" i="68"/>
  <c r="U81" i="58"/>
  <c r="U528" i="68"/>
  <c r="U81" i="61"/>
  <c r="U27" i="23"/>
  <c r="U27" i="26" s="1"/>
  <c r="U3" i="19"/>
  <c r="U3" i="21" s="1"/>
  <c r="U329" i="72"/>
  <c r="U297" i="72"/>
  <c r="U315" i="72" s="1"/>
  <c r="U78" i="6"/>
  <c r="U87" i="6" s="1"/>
  <c r="U111" i="6"/>
  <c r="U157" i="56"/>
  <c r="U143" i="55"/>
  <c r="U143" i="56" s="1"/>
  <c r="U369" i="72"/>
  <c r="U161" i="59"/>
  <c r="U161" i="62"/>
  <c r="U423" i="72"/>
  <c r="U351" i="71"/>
  <c r="U143" i="58"/>
  <c r="U405" i="71"/>
  <c r="U143" i="61"/>
  <c r="U329" i="71"/>
  <c r="U297" i="71"/>
  <c r="U315" i="71" s="1"/>
  <c r="U333" i="72"/>
  <c r="U161" i="57"/>
  <c r="U333" i="71"/>
  <c r="U143" i="57"/>
  <c r="E114" i="68"/>
  <c r="U3" i="56"/>
  <c r="U145" i="6"/>
  <c r="U169" i="6"/>
  <c r="U369" i="71"/>
  <c r="U143" i="59"/>
  <c r="U423" i="71"/>
  <c r="U143" i="62"/>
  <c r="V152" i="70"/>
  <c r="V140" i="46"/>
  <c r="U432" i="68"/>
  <c r="U81" i="57"/>
  <c r="V98" i="70"/>
  <c r="V153" i="70"/>
  <c r="V141" i="46"/>
  <c r="C114" i="68"/>
  <c r="U427" i="68"/>
  <c r="U384" i="68"/>
  <c r="U408" i="68" s="1"/>
  <c r="U366" i="65"/>
  <c r="U24" i="58"/>
  <c r="U423" i="65"/>
  <c r="U24" i="61"/>
  <c r="U3" i="24"/>
  <c r="U480" i="68"/>
  <c r="U81" i="59"/>
  <c r="U81" i="62"/>
  <c r="U552" i="68"/>
  <c r="U139" i="56"/>
  <c r="U124" i="55"/>
  <c r="U124" i="56" s="1"/>
  <c r="I93" i="69"/>
  <c r="K93" i="65"/>
  <c r="F94" i="70"/>
  <c r="H93" i="66"/>
  <c r="I92" i="71"/>
  <c r="M112" i="68"/>
  <c r="G94" i="70"/>
  <c r="I92" i="72"/>
  <c r="F94" i="69"/>
  <c r="G114" i="68"/>
  <c r="L93" i="71"/>
  <c r="I94" i="70"/>
  <c r="M94" i="67"/>
  <c r="N94" i="65"/>
  <c r="G113" i="68"/>
  <c r="N93" i="67"/>
  <c r="M94" i="65"/>
  <c r="H114" i="68"/>
  <c r="G93" i="70"/>
  <c r="U105" i="63" l="1"/>
  <c r="U404" i="69"/>
  <c r="U105" i="60"/>
  <c r="U461" i="69"/>
  <c r="I94" i="66"/>
  <c r="V155" i="69"/>
  <c r="V105" i="47"/>
  <c r="V105" i="51"/>
  <c r="V174" i="69"/>
  <c r="V105" i="48"/>
  <c r="V231" i="69"/>
  <c r="U3" i="25"/>
  <c r="V110" i="64"/>
  <c r="V3" i="44"/>
  <c r="V149" i="72"/>
  <c r="V177" i="46"/>
  <c r="V21" i="46"/>
  <c r="V170" i="64"/>
  <c r="V124" i="44"/>
  <c r="V153" i="66"/>
  <c r="V60" i="46"/>
  <c r="V124" i="45"/>
  <c r="U387" i="72"/>
  <c r="U161" i="60"/>
  <c r="U441" i="72"/>
  <c r="U161" i="63"/>
  <c r="U141" i="6"/>
  <c r="U165" i="6"/>
  <c r="V171" i="64"/>
  <c r="V22" i="46"/>
  <c r="V148" i="71"/>
  <c r="V158" i="46"/>
  <c r="V188" i="68"/>
  <c r="V103" i="46"/>
  <c r="V98" i="65"/>
  <c r="V24" i="44"/>
  <c r="V98" i="67"/>
  <c r="V62" i="44"/>
  <c r="V98" i="66"/>
  <c r="V118" i="68"/>
  <c r="V148" i="72"/>
  <c r="V176" i="46"/>
  <c r="U3" i="27"/>
  <c r="V174" i="70"/>
  <c r="V124" i="48"/>
  <c r="V231" i="70"/>
  <c r="V124" i="51"/>
  <c r="U81" i="56"/>
  <c r="U86" i="6"/>
  <c r="U110" i="6"/>
  <c r="U88" i="6"/>
  <c r="U90" i="6"/>
  <c r="U91" i="6"/>
  <c r="U3" i="23"/>
  <c r="V187" i="68"/>
  <c r="V102" i="46"/>
  <c r="V149" i="71"/>
  <c r="V159" i="46"/>
  <c r="U387" i="71"/>
  <c r="U143" i="60"/>
  <c r="U441" i="71"/>
  <c r="U143" i="63"/>
  <c r="U404" i="70"/>
  <c r="U124" i="60"/>
  <c r="U461" i="70"/>
  <c r="U124" i="63"/>
  <c r="V153" i="65"/>
  <c r="V41" i="46"/>
  <c r="V152" i="65"/>
  <c r="V40" i="46"/>
  <c r="V97" i="72"/>
  <c r="V161" i="44"/>
  <c r="V152" i="66"/>
  <c r="V59" i="46"/>
  <c r="V155" i="70"/>
  <c r="V124" i="47"/>
  <c r="V153" i="67"/>
  <c r="V79" i="46"/>
  <c r="V97" i="71"/>
  <c r="V143" i="44"/>
  <c r="U504" i="68"/>
  <c r="U81" i="60"/>
  <c r="U81" i="63"/>
  <c r="U576" i="68"/>
  <c r="G94" i="69"/>
  <c r="J92" i="71"/>
  <c r="N112" i="68"/>
  <c r="J93" i="69"/>
  <c r="O93" i="67"/>
  <c r="K93" i="69"/>
  <c r="I93" i="66"/>
  <c r="L93" i="65"/>
  <c r="I93" i="70"/>
  <c r="L93" i="72"/>
  <c r="H94" i="70"/>
  <c r="N94" i="67"/>
  <c r="M93" i="71"/>
  <c r="H113" i="68"/>
  <c r="V124" i="46" l="1"/>
  <c r="V105" i="50"/>
  <c r="V105" i="53"/>
  <c r="V269" i="69"/>
  <c r="V212" i="69"/>
  <c r="V151" i="69"/>
  <c r="V117" i="69"/>
  <c r="V136" i="69" s="1"/>
  <c r="V193" i="69"/>
  <c r="V105" i="49"/>
  <c r="V105" i="52"/>
  <c r="V250" i="69"/>
  <c r="I113" i="68"/>
  <c r="V120" i="46"/>
  <c r="V105" i="45"/>
  <c r="V105" i="46" s="1"/>
  <c r="V139" i="46"/>
  <c r="V155" i="65"/>
  <c r="V24" i="47"/>
  <c r="V43" i="44"/>
  <c r="V174" i="65"/>
  <c r="V24" i="48"/>
  <c r="V231" i="65"/>
  <c r="V24" i="51"/>
  <c r="V155" i="66"/>
  <c r="V43" i="47"/>
  <c r="K93" i="72"/>
  <c r="V174" i="66"/>
  <c r="V43" i="48"/>
  <c r="V43" i="51"/>
  <c r="V231" i="66"/>
  <c r="V43" i="45"/>
  <c r="V81" i="45"/>
  <c r="V169" i="72"/>
  <c r="V161" i="48"/>
  <c r="V223" i="72"/>
  <c r="V161" i="51"/>
  <c r="V151" i="70"/>
  <c r="V117" i="70"/>
  <c r="V136" i="70" s="1"/>
  <c r="V32" i="13"/>
  <c r="V32" i="16" s="1"/>
  <c r="V32" i="10"/>
  <c r="V151" i="72"/>
  <c r="V161" i="47"/>
  <c r="J92" i="72"/>
  <c r="U140" i="6"/>
  <c r="U164" i="6"/>
  <c r="V193" i="70"/>
  <c r="V124" i="49"/>
  <c r="V124" i="52"/>
  <c r="V250" i="70"/>
  <c r="V194" i="64"/>
  <c r="V3" i="48"/>
  <c r="V3" i="51"/>
  <c r="V257" i="64"/>
  <c r="V29" i="14"/>
  <c r="V29" i="17" s="1"/>
  <c r="V27" i="11"/>
  <c r="V155" i="67"/>
  <c r="V62" i="47"/>
  <c r="V81" i="44"/>
  <c r="V174" i="67"/>
  <c r="V62" i="48"/>
  <c r="V231" i="67"/>
  <c r="V62" i="51"/>
  <c r="V29" i="13"/>
  <c r="V29" i="16" s="1"/>
  <c r="V29" i="10"/>
  <c r="V27" i="9"/>
  <c r="V190" i="68"/>
  <c r="V81" i="47"/>
  <c r="V173" i="64"/>
  <c r="V3" i="47"/>
  <c r="V169" i="71"/>
  <c r="V143" i="48"/>
  <c r="V223" i="71"/>
  <c r="V143" i="51"/>
  <c r="V212" i="70"/>
  <c r="V124" i="50"/>
  <c r="V269" i="70"/>
  <c r="V124" i="53"/>
  <c r="U3" i="28"/>
  <c r="V151" i="71"/>
  <c r="V143" i="47"/>
  <c r="U3" i="26"/>
  <c r="V214" i="68"/>
  <c r="V81" i="48"/>
  <c r="V81" i="51"/>
  <c r="V286" i="68"/>
  <c r="J94" i="70"/>
  <c r="O94" i="67"/>
  <c r="I114" i="68"/>
  <c r="O112" i="68"/>
  <c r="O94" i="65"/>
  <c r="K92" i="72"/>
  <c r="J93" i="70"/>
  <c r="J94" i="66"/>
  <c r="K92" i="71"/>
  <c r="H94" i="69"/>
  <c r="P93" i="67"/>
  <c r="J93" i="66"/>
  <c r="N93" i="71"/>
  <c r="M93" i="65"/>
  <c r="L93" i="69"/>
  <c r="V32" i="23" l="1"/>
  <c r="V32" i="26" s="1"/>
  <c r="V100" i="46"/>
  <c r="J113" i="68"/>
  <c r="V43" i="46"/>
  <c r="V193" i="67"/>
  <c r="V62" i="49"/>
  <c r="V62" i="52"/>
  <c r="V250" i="67"/>
  <c r="V262" i="68"/>
  <c r="V81" i="50"/>
  <c r="V334" i="68"/>
  <c r="V81" i="53"/>
  <c r="V151" i="65"/>
  <c r="V117" i="65"/>
  <c r="V136" i="65" s="1"/>
  <c r="V19" i="46"/>
  <c r="V3" i="45"/>
  <c r="V81" i="46"/>
  <c r="V147" i="71"/>
  <c r="V115" i="71"/>
  <c r="V133" i="71" s="1"/>
  <c r="V212" i="67"/>
  <c r="V62" i="50"/>
  <c r="V269" i="67"/>
  <c r="V62" i="53"/>
  <c r="V193" i="65"/>
  <c r="V24" i="49"/>
  <c r="V24" i="52"/>
  <c r="V250" i="65"/>
  <c r="V168" i="64"/>
  <c r="V131" i="64"/>
  <c r="V152" i="64" s="1"/>
  <c r="V185" i="68"/>
  <c r="V142" i="68"/>
  <c r="V166" i="68" s="1"/>
  <c r="V187" i="71"/>
  <c r="V143" i="49"/>
  <c r="V143" i="52"/>
  <c r="V241" i="71"/>
  <c r="V58" i="46"/>
  <c r="V205" i="71"/>
  <c r="V143" i="50"/>
  <c r="V259" i="71"/>
  <c r="V143" i="53"/>
  <c r="V215" i="64"/>
  <c r="V3" i="49"/>
  <c r="V3" i="52"/>
  <c r="V278" i="64"/>
  <c r="V238" i="68"/>
  <c r="V81" i="49"/>
  <c r="V310" i="68"/>
  <c r="V81" i="52"/>
  <c r="V175" i="46"/>
  <c r="V161" i="45"/>
  <c r="V161" i="46" s="1"/>
  <c r="V27" i="10"/>
  <c r="V27" i="13"/>
  <c r="V27" i="16" s="1"/>
  <c r="V3" i="9"/>
  <c r="V147" i="72"/>
  <c r="V115" i="72"/>
  <c r="V133" i="72" s="1"/>
  <c r="V162" i="6"/>
  <c r="V122" i="6"/>
  <c r="V138" i="6"/>
  <c r="V104" i="6"/>
  <c r="V236" i="64"/>
  <c r="V3" i="50"/>
  <c r="V299" i="64"/>
  <c r="V3" i="53"/>
  <c r="V205" i="72"/>
  <c r="V161" i="50"/>
  <c r="V259" i="72"/>
  <c r="V161" i="53"/>
  <c r="V151" i="66"/>
  <c r="V117" i="66"/>
  <c r="V136" i="66" s="1"/>
  <c r="V187" i="72"/>
  <c r="V161" i="49"/>
  <c r="V161" i="52"/>
  <c r="V241" i="72"/>
  <c r="V77" i="46"/>
  <c r="V62" i="45"/>
  <c r="V62" i="46" s="1"/>
  <c r="V193" i="66"/>
  <c r="V43" i="49"/>
  <c r="V250" i="66"/>
  <c r="V43" i="52"/>
  <c r="V212" i="66"/>
  <c r="V43" i="50"/>
  <c r="V269" i="66"/>
  <c r="V43" i="53"/>
  <c r="V151" i="67"/>
  <c r="V117" i="67"/>
  <c r="V136" i="67" s="1"/>
  <c r="V27" i="14"/>
  <c r="V27" i="17" s="1"/>
  <c r="V3" i="11"/>
  <c r="V39" i="46"/>
  <c r="V24" i="45"/>
  <c r="V24" i="46" s="1"/>
  <c r="V157" i="46"/>
  <c r="V143" i="45"/>
  <c r="V143" i="46" s="1"/>
  <c r="V212" i="65"/>
  <c r="V24" i="50"/>
  <c r="V24" i="53"/>
  <c r="V269" i="65"/>
  <c r="M93" i="69"/>
  <c r="K93" i="66"/>
  <c r="J114" i="68"/>
  <c r="N93" i="65"/>
  <c r="O93" i="71"/>
  <c r="P94" i="65"/>
  <c r="K93" i="70"/>
  <c r="P112" i="68"/>
  <c r="P94" i="67"/>
  <c r="I94" i="69"/>
  <c r="K94" i="70"/>
  <c r="Q93" i="67"/>
  <c r="N93" i="72"/>
  <c r="K94" i="66"/>
  <c r="L92" i="71"/>
  <c r="L92" i="72"/>
  <c r="V331" i="72" l="1"/>
  <c r="V29" i="21"/>
  <c r="V382" i="64"/>
  <c r="V40" i="56"/>
  <c r="V344" i="70"/>
  <c r="V140" i="56"/>
  <c r="K113" i="68"/>
  <c r="V345" i="70"/>
  <c r="V141" i="56"/>
  <c r="M93" i="70"/>
  <c r="V430" i="68"/>
  <c r="V79" i="56"/>
  <c r="V121" i="56"/>
  <c r="V344" i="69"/>
  <c r="V345" i="67"/>
  <c r="V345" i="66"/>
  <c r="V177" i="56"/>
  <c r="L94" i="66"/>
  <c r="V344" i="65"/>
  <c r="V345" i="65"/>
  <c r="V60" i="56"/>
  <c r="V343" i="64"/>
  <c r="M93" i="72"/>
  <c r="V21" i="56"/>
  <c r="V383" i="64"/>
  <c r="V3" i="54"/>
  <c r="V124" i="55"/>
  <c r="V297" i="72"/>
  <c r="V27" i="19"/>
  <c r="V290" i="65"/>
  <c r="V24" i="54"/>
  <c r="V360" i="68"/>
  <c r="V81" i="54"/>
  <c r="V159" i="56"/>
  <c r="V309" i="70"/>
  <c r="V59" i="56"/>
  <c r="V161" i="54"/>
  <c r="V331" i="71"/>
  <c r="V385" i="70"/>
  <c r="V124" i="59"/>
  <c r="V124" i="62"/>
  <c r="V442" i="70"/>
  <c r="V3" i="13"/>
  <c r="V3" i="10"/>
  <c r="V344" i="66"/>
  <c r="V41" i="56"/>
  <c r="V290" i="67"/>
  <c r="V62" i="54"/>
  <c r="V115" i="6"/>
  <c r="V79" i="6"/>
  <c r="V279" i="71"/>
  <c r="V143" i="54"/>
  <c r="V3" i="14"/>
  <c r="V134" i="6"/>
  <c r="V158" i="6"/>
  <c r="V118" i="6"/>
  <c r="V32" i="24"/>
  <c r="V32" i="27" s="1"/>
  <c r="V32" i="21"/>
  <c r="V290" i="66"/>
  <c r="V43" i="54"/>
  <c r="V103" i="56"/>
  <c r="V29" i="24"/>
  <c r="V29" i="27" s="1"/>
  <c r="V27" i="20"/>
  <c r="V22" i="56"/>
  <c r="V3" i="46"/>
  <c r="N93" i="69"/>
  <c r="M92" i="72"/>
  <c r="Q94" i="67"/>
  <c r="R93" i="67"/>
  <c r="M92" i="71"/>
  <c r="J94" i="69"/>
  <c r="L93" i="66"/>
  <c r="L94" i="70"/>
  <c r="O93" i="72"/>
  <c r="K114" i="68"/>
  <c r="Q94" i="65"/>
  <c r="O93" i="65"/>
  <c r="Q112" i="68"/>
  <c r="L93" i="70"/>
  <c r="P93" i="71"/>
  <c r="V29" i="23" l="1"/>
  <c r="V29" i="26" s="1"/>
  <c r="V290" i="69"/>
  <c r="V105" i="54"/>
  <c r="L113" i="68"/>
  <c r="V105" i="55"/>
  <c r="V309" i="69"/>
  <c r="V105" i="62"/>
  <c r="V105" i="59"/>
  <c r="V385" i="69"/>
  <c r="V442" i="69"/>
  <c r="V29" i="25"/>
  <c r="V29" i="28" s="1"/>
  <c r="V351" i="71"/>
  <c r="V143" i="58"/>
  <c r="V405" i="71"/>
  <c r="V143" i="61"/>
  <c r="V145" i="6"/>
  <c r="V169" i="6"/>
  <c r="V3" i="16"/>
  <c r="V58" i="56"/>
  <c r="V43" i="55"/>
  <c r="V43" i="56" s="1"/>
  <c r="V456" i="68"/>
  <c r="V81" i="58"/>
  <c r="V81" i="61"/>
  <c r="V528" i="68"/>
  <c r="V406" i="64"/>
  <c r="V3" i="58"/>
  <c r="V469" i="64"/>
  <c r="V3" i="61"/>
  <c r="V333" i="72"/>
  <c r="V161" i="57"/>
  <c r="V3" i="17"/>
  <c r="V333" i="71"/>
  <c r="V143" i="57"/>
  <c r="V366" i="66"/>
  <c r="V43" i="58"/>
  <c r="V423" i="66"/>
  <c r="V43" i="61"/>
  <c r="V385" i="66"/>
  <c r="V43" i="59"/>
  <c r="V442" i="66"/>
  <c r="V43" i="62"/>
  <c r="V39" i="56"/>
  <c r="V24" i="55"/>
  <c r="V24" i="56" s="1"/>
  <c r="V329" i="71"/>
  <c r="V297" i="71"/>
  <c r="V315" i="71" s="1"/>
  <c r="V369" i="72"/>
  <c r="V161" i="59"/>
  <c r="V161" i="62"/>
  <c r="V423" i="72"/>
  <c r="V343" i="65"/>
  <c r="V309" i="65"/>
  <c r="V328" i="65" s="1"/>
  <c r="V77" i="56"/>
  <c r="V62" i="55"/>
  <c r="V62" i="56" s="1"/>
  <c r="V366" i="65"/>
  <c r="V24" i="58"/>
  <c r="V24" i="61"/>
  <c r="V423" i="65"/>
  <c r="V369" i="71"/>
  <c r="V143" i="59"/>
  <c r="V423" i="71"/>
  <c r="V143" i="62"/>
  <c r="V19" i="56"/>
  <c r="V3" i="55"/>
  <c r="V432" i="68"/>
  <c r="V81" i="57"/>
  <c r="V347" i="66"/>
  <c r="V43" i="57"/>
  <c r="V27" i="24"/>
  <c r="V27" i="27" s="1"/>
  <c r="V27" i="21"/>
  <c r="V3" i="20"/>
  <c r="V329" i="72"/>
  <c r="V279" i="72"/>
  <c r="V315" i="72" s="1"/>
  <c r="V385" i="65"/>
  <c r="V24" i="59"/>
  <c r="V24" i="62"/>
  <c r="V442" i="65"/>
  <c r="V343" i="67"/>
  <c r="V309" i="67"/>
  <c r="V328" i="67" s="1"/>
  <c r="V27" i="23"/>
  <c r="V27" i="26" s="1"/>
  <c r="V3" i="19"/>
  <c r="V100" i="56"/>
  <c r="V81" i="55"/>
  <c r="V81" i="56" s="1"/>
  <c r="V343" i="66"/>
  <c r="V309" i="66"/>
  <c r="V328" i="66" s="1"/>
  <c r="V157" i="56"/>
  <c r="V143" i="55"/>
  <c r="V143" i="56" s="1"/>
  <c r="V385" i="64"/>
  <c r="V3" i="57"/>
  <c r="V351" i="72"/>
  <c r="V161" i="58"/>
  <c r="V161" i="61"/>
  <c r="V405" i="72"/>
  <c r="V385" i="67"/>
  <c r="V62" i="59"/>
  <c r="V442" i="67"/>
  <c r="V62" i="62"/>
  <c r="V427" i="64"/>
  <c r="V3" i="59"/>
  <c r="V490" i="64"/>
  <c r="V3" i="62"/>
  <c r="V427" i="68"/>
  <c r="V384" i="68"/>
  <c r="V408" i="68" s="1"/>
  <c r="V480" i="68"/>
  <c r="V81" i="59"/>
  <c r="V552" i="68"/>
  <c r="V81" i="62"/>
  <c r="V347" i="65"/>
  <c r="V24" i="57"/>
  <c r="V347" i="67"/>
  <c r="V62" i="57"/>
  <c r="V111" i="6"/>
  <c r="V78" i="6"/>
  <c r="V87" i="6" s="1"/>
  <c r="V366" i="67"/>
  <c r="V62" i="58"/>
  <c r="V423" i="67"/>
  <c r="V62" i="61"/>
  <c r="V175" i="56"/>
  <c r="V161" i="55"/>
  <c r="V161" i="56" s="1"/>
  <c r="V380" i="64"/>
  <c r="V322" i="64"/>
  <c r="V364" i="64" s="1"/>
  <c r="K94" i="69"/>
  <c r="R112" i="68"/>
  <c r="R93" i="71"/>
  <c r="Q93" i="71"/>
  <c r="M94" i="66"/>
  <c r="P93" i="65"/>
  <c r="R94" i="65"/>
  <c r="N92" i="72"/>
  <c r="N92" i="71"/>
  <c r="M93" i="66"/>
  <c r="L114" i="68"/>
  <c r="O93" i="69"/>
  <c r="S93" i="67"/>
  <c r="P93" i="72"/>
  <c r="R94" i="67"/>
  <c r="V120" i="56" l="1"/>
  <c r="V343" i="69"/>
  <c r="V27" i="22"/>
  <c r="V27" i="25" s="1"/>
  <c r="V27" i="28" s="1"/>
  <c r="V347" i="69"/>
  <c r="V105" i="57"/>
  <c r="V124" i="61"/>
  <c r="V366" i="70"/>
  <c r="V124" i="58"/>
  <c r="V423" i="70"/>
  <c r="V347" i="70"/>
  <c r="V124" i="57"/>
  <c r="V105" i="56"/>
  <c r="V328" i="69"/>
  <c r="V105" i="61"/>
  <c r="V423" i="69"/>
  <c r="V366" i="69"/>
  <c r="V105" i="58"/>
  <c r="V124" i="54"/>
  <c r="V139" i="56"/>
  <c r="V290" i="70"/>
  <c r="V328" i="70" s="1"/>
  <c r="V343" i="70"/>
  <c r="M113" i="68"/>
  <c r="V3" i="23"/>
  <c r="V3" i="56"/>
  <c r="V387" i="72"/>
  <c r="V161" i="60"/>
  <c r="V161" i="63"/>
  <c r="V441" i="72"/>
  <c r="V448" i="64"/>
  <c r="V3" i="60"/>
  <c r="V511" i="64"/>
  <c r="V3" i="63"/>
  <c r="V504" i="68"/>
  <c r="V81" i="60"/>
  <c r="V81" i="63"/>
  <c r="V576" i="68"/>
  <c r="V91" i="6"/>
  <c r="V110" i="6"/>
  <c r="V86" i="6"/>
  <c r="V88" i="6"/>
  <c r="V90" i="6"/>
  <c r="V404" i="65"/>
  <c r="V24" i="60"/>
  <c r="V24" i="63"/>
  <c r="V461" i="65"/>
  <c r="V3" i="24"/>
  <c r="V3" i="21"/>
  <c r="V165" i="6"/>
  <c r="V141" i="6"/>
  <c r="V404" i="66"/>
  <c r="V43" i="60"/>
  <c r="V43" i="63"/>
  <c r="V461" i="66"/>
  <c r="V387" i="71"/>
  <c r="V143" i="60"/>
  <c r="V441" i="71"/>
  <c r="V143" i="63"/>
  <c r="V404" i="67"/>
  <c r="V62" i="60"/>
  <c r="V461" i="67"/>
  <c r="V62" i="63"/>
  <c r="T93" i="67"/>
  <c r="P93" i="69"/>
  <c r="S93" i="71"/>
  <c r="Q93" i="65"/>
  <c r="S94" i="67"/>
  <c r="N94" i="70"/>
  <c r="N93" i="70"/>
  <c r="N93" i="66"/>
  <c r="S94" i="65"/>
  <c r="O92" i="71"/>
  <c r="S112" i="68"/>
  <c r="M114" i="68"/>
  <c r="Q93" i="72"/>
  <c r="M94" i="70"/>
  <c r="L94" i="69"/>
  <c r="N94" i="66"/>
  <c r="V3" i="22" l="1"/>
  <c r="V3" i="25" s="1"/>
  <c r="V124" i="63"/>
  <c r="V404" i="70"/>
  <c r="V124" i="60"/>
  <c r="V461" i="70"/>
  <c r="V404" i="69"/>
  <c r="V105" i="63"/>
  <c r="V105" i="60"/>
  <c r="V461" i="69"/>
  <c r="N113" i="68"/>
  <c r="V124" i="56"/>
  <c r="V3" i="26"/>
  <c r="O92" i="72"/>
  <c r="V3" i="27"/>
  <c r="V140" i="6"/>
  <c r="V164" i="6"/>
  <c r="T94" i="67"/>
  <c r="R93" i="72"/>
  <c r="R93" i="65"/>
  <c r="Q93" i="69"/>
  <c r="O93" i="70"/>
  <c r="T93" i="71"/>
  <c r="M94" i="69"/>
  <c r="O94" i="66"/>
  <c r="T94" i="65"/>
  <c r="P92" i="72"/>
  <c r="N114" i="68"/>
  <c r="P92" i="71"/>
  <c r="T112" i="68"/>
  <c r="U94" i="67"/>
  <c r="O93" i="66"/>
  <c r="O94" i="70"/>
  <c r="O113" i="68" l="1"/>
  <c r="V3" i="28"/>
  <c r="P93" i="70"/>
  <c r="S93" i="65"/>
  <c r="V94" i="67"/>
  <c r="U93" i="71"/>
  <c r="P94" i="70"/>
  <c r="U112" i="68"/>
  <c r="P93" i="66"/>
  <c r="O114" i="68"/>
  <c r="P94" i="66"/>
  <c r="S93" i="72"/>
  <c r="R93" i="69"/>
  <c r="Q92" i="72"/>
  <c r="U94" i="65"/>
  <c r="Q92" i="71"/>
  <c r="N94" i="69"/>
  <c r="U93" i="67"/>
  <c r="P113" i="68" l="1"/>
  <c r="P114" i="68"/>
  <c r="S93" i="69"/>
  <c r="R92" i="71"/>
  <c r="Q93" i="70"/>
  <c r="T93" i="65"/>
  <c r="Q94" i="70"/>
  <c r="R92" i="72"/>
  <c r="T93" i="72"/>
  <c r="O94" i="69"/>
  <c r="Q94" i="66"/>
  <c r="V94" i="65"/>
  <c r="Q93" i="66"/>
  <c r="V93" i="67"/>
  <c r="V112" i="68"/>
  <c r="Q113" i="68" l="1"/>
  <c r="V93" i="71"/>
  <c r="Q114" i="68"/>
  <c r="S92" i="71"/>
  <c r="R94" i="66"/>
  <c r="S92" i="72"/>
  <c r="U93" i="72"/>
  <c r="R93" i="70"/>
  <c r="R94" i="70"/>
  <c r="T93" i="69"/>
  <c r="P94" i="69"/>
  <c r="R93" i="66"/>
  <c r="U93" i="65"/>
  <c r="R113" i="68" l="1"/>
  <c r="U93" i="69"/>
  <c r="S93" i="70"/>
  <c r="Q94" i="69"/>
  <c r="T92" i="72"/>
  <c r="S93" i="66"/>
  <c r="V93" i="65"/>
  <c r="S94" i="66"/>
  <c r="T92" i="71"/>
  <c r="R114" i="68"/>
  <c r="S94" i="70"/>
  <c r="S113" i="68" l="1"/>
  <c r="V93" i="72"/>
  <c r="T93" i="66"/>
  <c r="T94" i="66"/>
  <c r="V93" i="69"/>
  <c r="T94" i="70"/>
  <c r="U92" i="72"/>
  <c r="U92" i="71"/>
  <c r="S114" i="68"/>
  <c r="R94" i="69"/>
  <c r="T93" i="70"/>
  <c r="T113" i="68" l="1"/>
  <c r="V92" i="71"/>
  <c r="U94" i="70"/>
  <c r="T114" i="68"/>
  <c r="V92" i="72"/>
  <c r="U94" i="66"/>
  <c r="U93" i="70"/>
  <c r="U93" i="66"/>
  <c r="U113" i="68" l="1"/>
  <c r="S94" i="69"/>
  <c r="V94" i="66"/>
  <c r="U114" i="68"/>
  <c r="V93" i="66"/>
  <c r="V94" i="70"/>
  <c r="T94" i="69"/>
  <c r="V93" i="70"/>
  <c r="V113" i="68" l="1"/>
  <c r="U94" i="69"/>
  <c r="V114" i="68"/>
  <c r="V94" i="69" l="1"/>
</calcChain>
</file>

<file path=xl/sharedStrings.xml><?xml version="1.0" encoding="utf-8"?>
<sst xmlns="http://schemas.openxmlformats.org/spreadsheetml/2006/main" count="18216" uniqueCount="4947">
  <si>
    <t>Conventional electric heating households</t>
  </si>
  <si>
    <t>Advanced electric heating households</t>
  </si>
  <si>
    <t>Geothermal households</t>
  </si>
  <si>
    <t>Biomass households</t>
  </si>
  <si>
    <t>Gas households</t>
  </si>
  <si>
    <t>Diesel oil households</t>
  </si>
  <si>
    <t>LPG  households</t>
  </si>
  <si>
    <t>Solid households</t>
  </si>
  <si>
    <t>Detailed information by household type</t>
  </si>
  <si>
    <t>Final energy consumption per surface area</t>
  </si>
  <si>
    <t>CO2 emissions per household</t>
  </si>
  <si>
    <t>Thermal energy service per household</t>
  </si>
  <si>
    <t>Final energy consumption per household</t>
  </si>
  <si>
    <t>CO2 emissions</t>
  </si>
  <si>
    <t>System efficiency indicator</t>
  </si>
  <si>
    <t>Thermal energy service</t>
  </si>
  <si>
    <t>Final energy consumption</t>
  </si>
  <si>
    <t>Thermal uses in new and renovated households - detailed structure</t>
  </si>
  <si>
    <t>Thermal uses - detailed structure</t>
  </si>
  <si>
    <t>Equipment installations in 2015 - vintage structure</t>
  </si>
  <si>
    <t>New equipment installations in new and renovated households</t>
  </si>
  <si>
    <t>New equipment installations</t>
  </si>
  <si>
    <t>Retired equipment</t>
  </si>
  <si>
    <t>Number of households</t>
  </si>
  <si>
    <t>Number of households - detailed structure</t>
  </si>
  <si>
    <t>Other appliances (vacuum cleaners, irons etc.)</t>
  </si>
  <si>
    <t>Lighting</t>
  </si>
  <si>
    <t>ICT equipment</t>
  </si>
  <si>
    <t>TV and multimedia</t>
  </si>
  <si>
    <t>Dishwashers</t>
  </si>
  <si>
    <t>Clothes dryers</t>
  </si>
  <si>
    <t>Washing machines</t>
  </si>
  <si>
    <t>Refrigerators and freezers</t>
  </si>
  <si>
    <t>Residential / specific electric uses</t>
  </si>
  <si>
    <t>Specific electric uses</t>
  </si>
  <si>
    <t>Thermal energy service per surface area</t>
  </si>
  <si>
    <t>System efficiency indicator of total stock</t>
  </si>
  <si>
    <t>Number of new and renovated households</t>
  </si>
  <si>
    <t>Thermal uses in new and renovated households</t>
  </si>
  <si>
    <t>Thermal uses</t>
  </si>
  <si>
    <t>Residential sector summary</t>
  </si>
  <si>
    <t>Click on the link to jump to the sheet</t>
  </si>
  <si>
    <t>Specific electric appliances consumption per household (in kWh)</t>
  </si>
  <si>
    <t>W per representative household</t>
  </si>
  <si>
    <t xml:space="preserve">Lighting </t>
  </si>
  <si>
    <t>Dishwasher</t>
  </si>
  <si>
    <t>Clothes dryer</t>
  </si>
  <si>
    <t>Washing machine</t>
  </si>
  <si>
    <t>Ratio of energy service to energy consumption (system efficiency indicator)</t>
  </si>
  <si>
    <t>Gases</t>
  </si>
  <si>
    <t>LPG</t>
  </si>
  <si>
    <t>Solids</t>
  </si>
  <si>
    <t>Solar</t>
  </si>
  <si>
    <t>Electricity</t>
  </si>
  <si>
    <t>Cooking</t>
  </si>
  <si>
    <t>Water heating</t>
  </si>
  <si>
    <t>Cooling</t>
  </si>
  <si>
    <t>Space heating</t>
  </si>
  <si>
    <t>Specific electricity uses (appliances and lighting)</t>
  </si>
  <si>
    <t>Emissions per capita (kg CO2 / capita)</t>
  </si>
  <si>
    <t>Thermal energy service per capita (kWh useful / capita)</t>
  </si>
  <si>
    <t>Energy consumption per capita (kWh / capita)</t>
  </si>
  <si>
    <t>Emissions per surface area (kg CO2 / sqm)</t>
  </si>
  <si>
    <t>Thermal energy service per surface area (kWh useful / sqm)</t>
  </si>
  <si>
    <t>Energy consumption per surface area (kWh / sqm)</t>
  </si>
  <si>
    <t>Emissions per household (kg CO2 / household)</t>
  </si>
  <si>
    <t>Thermal energy service per household (kWh useful / household)</t>
  </si>
  <si>
    <t>Energy consumption per household (kWh / household)</t>
  </si>
  <si>
    <t>Additional household indicators</t>
  </si>
  <si>
    <t>Share of emissions in end-uses (in %)</t>
  </si>
  <si>
    <t>Emissions by end-uses (kt of CO2)</t>
  </si>
  <si>
    <t>Liquid biofuels</t>
  </si>
  <si>
    <t>Biogas</t>
  </si>
  <si>
    <t>Renewable energies and wastes</t>
  </si>
  <si>
    <t>Liquified petroleum gas (LPG)</t>
  </si>
  <si>
    <t>Liquids</t>
  </si>
  <si>
    <t>Emissions by fuel - Eurostat structure (kt of CO2)</t>
  </si>
  <si>
    <t>Emissions</t>
  </si>
  <si>
    <t>Shares of energy consumption in end-uses (in %)</t>
  </si>
  <si>
    <t>Energy consumption by end-uses (ktoe)</t>
  </si>
  <si>
    <t>Energy consumption by fuel - Eurostat structure (ktoe)</t>
  </si>
  <si>
    <t>Energy consumption</t>
  </si>
  <si>
    <t>New and renovated households useful surface area (in sqm/household)</t>
  </si>
  <si>
    <t>New and renovated households useful surface area (in sqm/capita)</t>
  </si>
  <si>
    <t>Households useful surface area (in sqm/household)</t>
  </si>
  <si>
    <t>Households useful surface area (in sqm/capita)</t>
  </si>
  <si>
    <t>Households size (inhabitants/household)</t>
  </si>
  <si>
    <t>Indicators</t>
  </si>
  <si>
    <t>Relative heating degree-days</t>
  </si>
  <si>
    <t>Actual heating degree-days</t>
  </si>
  <si>
    <t>Population (inhabitants)</t>
  </si>
  <si>
    <t>Air conditioning</t>
  </si>
  <si>
    <t>Space cooling</t>
  </si>
  <si>
    <t>Circulation</t>
  </si>
  <si>
    <t>Conventional electric heating</t>
  </si>
  <si>
    <t>Advanced electric heating</t>
  </si>
  <si>
    <t>Stock of households</t>
  </si>
  <si>
    <t>Electricity in circulation</t>
  </si>
  <si>
    <t>Final energy consumption (ktoe)</t>
  </si>
  <si>
    <t>Thermal energy service (ktoe useful)</t>
  </si>
  <si>
    <t>Ratio of energy service to energy consumption</t>
  </si>
  <si>
    <t>CO2 emissions (kt CO2)</t>
  </si>
  <si>
    <t>Final energy consumption (kWh / household)</t>
  </si>
  <si>
    <t>Thermal energy service (kWh useful / household)</t>
  </si>
  <si>
    <t>CO2 emissions (kg CO2 / household)</t>
  </si>
  <si>
    <t>Final energy consumption (kWh / sqm)</t>
  </si>
  <si>
    <t>Thermal energy service (kWh useful / sqm)</t>
  </si>
  <si>
    <t>CO2 emissions (kg CO2 / sqm)</t>
  </si>
  <si>
    <t>Lighting and other electricity uses</t>
  </si>
  <si>
    <t>Brown appliances</t>
  </si>
  <si>
    <t>White appliances</t>
  </si>
  <si>
    <t>Penetration factor (appliances per household)</t>
  </si>
  <si>
    <t>W per new appliance (in average operating mode)</t>
  </si>
  <si>
    <t>W per appliance (in average operating mode)</t>
  </si>
  <si>
    <t>Operating hours per appliance</t>
  </si>
  <si>
    <t>Number of replaced appliances</t>
  </si>
  <si>
    <t>Number of new appliances</t>
  </si>
  <si>
    <t>Total number of appliances</t>
  </si>
  <si>
    <t>Total MW installed (in average operating mode)</t>
  </si>
  <si>
    <t>Lumens per useful surface area (lumen per sqm)</t>
  </si>
  <si>
    <t>Electric</t>
  </si>
  <si>
    <t>Water heating: Electric + solar</t>
  </si>
  <si>
    <t>Water heating: Electric</t>
  </si>
  <si>
    <t>Water heating: LPG + solar</t>
  </si>
  <si>
    <t>Water heating: LPG</t>
  </si>
  <si>
    <t>Household type: Conventional electric heating</t>
  </si>
  <si>
    <t>Household type: Advanced electric heating</t>
  </si>
  <si>
    <t>Water heating: DHE shd + solar</t>
  </si>
  <si>
    <t>Water heating: DHE shd</t>
  </si>
  <si>
    <t>Water heating: GEO shd + solar</t>
  </si>
  <si>
    <t>Water heating: GEO shd</t>
  </si>
  <si>
    <t>Water heating: BMS shd + solar</t>
  </si>
  <si>
    <t>Water heating: BMS shd</t>
  </si>
  <si>
    <t>Water heating: NGS shd + solar</t>
  </si>
  <si>
    <t>Water heating: NGS shd</t>
  </si>
  <si>
    <t>Household type: Gas</t>
  </si>
  <si>
    <t>GDO</t>
  </si>
  <si>
    <t>Water heating: GDO shd + solar</t>
  </si>
  <si>
    <t>Water heating: GDO shd</t>
  </si>
  <si>
    <t>Household type: Diesel oil</t>
  </si>
  <si>
    <t>Water heating: LPG shd + solar</t>
  </si>
  <si>
    <t>Water heating: LPG shd</t>
  </si>
  <si>
    <t>Household type: LPG</t>
  </si>
  <si>
    <t>Water heating: Solids</t>
  </si>
  <si>
    <t>Household type: Solids</t>
  </si>
  <si>
    <t>&lt;=2000</t>
  </si>
  <si>
    <t>Year of installation:</t>
  </si>
  <si>
    <t>[ktoe]</t>
  </si>
  <si>
    <t>[ratio of energy service to energy consumption]</t>
  </si>
  <si>
    <t>[kt CO2]</t>
  </si>
  <si>
    <t>[kWh / household]</t>
  </si>
  <si>
    <t>[kWh useful / household]</t>
  </si>
  <si>
    <t>[kg CO2 / household]</t>
  </si>
  <si>
    <t>[kWh / sqm]</t>
  </si>
  <si>
    <t>[kWh useful / sqm]</t>
  </si>
  <si>
    <t>[kg CO2 / sqm]</t>
  </si>
  <si>
    <t>CO2 emissions per surface area in new and renovated households (kg CO2 / sqm)</t>
  </si>
  <si>
    <t>Thermal energy service per surface area in new and renovated households (kWh useful / sqm)</t>
  </si>
  <si>
    <t>Final energy consumption per surface area in new and renovated households (kWh / sqm)</t>
  </si>
  <si>
    <t>CO2 emissions per household in new and renovated households (kg CO2 / household)</t>
  </si>
  <si>
    <t>Thermal energy service per household in new and renovated households (kWh useful / household)</t>
  </si>
  <si>
    <t>Final energy consumption per household in new and renovated households (kWh / household)</t>
  </si>
  <si>
    <t>CO2 emissions in new and renovated households (kt CO2)</t>
  </si>
  <si>
    <t>System efficiency indicator of new and renovated households (ratio of energy service to energy consumption)</t>
  </si>
  <si>
    <t>Thermal energy service in new and renovated households (ktoe useful)</t>
  </si>
  <si>
    <t>Final energy consumption in new and renovated households (ktoe)</t>
  </si>
  <si>
    <t>Thermal uses of new and renovated households</t>
  </si>
  <si>
    <t>CO2 emissions per surface area (kg CO2 / sqm)</t>
  </si>
  <si>
    <t>Final energy consumption per surface area (kWh / sqm)</t>
  </si>
  <si>
    <t>CO2 emissions per household (kg CO2 / household)</t>
  </si>
  <si>
    <t>Final energy consumption per household (kWh / household)</t>
  </si>
  <si>
    <t>System efficiency indicator (ratio of energy service to energy consumption)</t>
  </si>
  <si>
    <t>Thermal uses of total stock</t>
  </si>
  <si>
    <t>Year:</t>
  </si>
  <si>
    <t>New equipment installations via replacement</t>
  </si>
  <si>
    <t>Gases (incl biogas)</t>
  </si>
  <si>
    <t>Residential sector</t>
  </si>
  <si>
    <t>Legal Notice</t>
  </si>
  <si>
    <t>Neither the European Commission nor any person acting on behalf of the Commission is responsible for the use which might be made of this information.</t>
  </si>
  <si>
    <t>CO2 emissions per surface area</t>
  </si>
  <si>
    <t>The information made available is property of the Joint Research Centre of the European Commission.</t>
  </si>
  <si>
    <t>Prepared by JRC C.6</t>
  </si>
  <si>
    <t>Use conditions</t>
  </si>
  <si>
    <t>This work is licensed under</t>
  </si>
  <si>
    <t>CC BY 4.0</t>
  </si>
  <si>
    <t>Mean heating degree-days over period 2000 - 2020</t>
  </si>
  <si>
    <t>Household consumption expenditure (M€ at 2015 prices)</t>
  </si>
  <si>
    <t>Total households useful surface area (in thousand sqm)</t>
  </si>
  <si>
    <t>New and renovated households useful surface area (in thousand sqm)</t>
  </si>
  <si>
    <t>Household consumption expenditure per capita (€ at 2015 prices)</t>
  </si>
  <si>
    <t>Household consumption expenditure per household (€ at 2015 prices)</t>
  </si>
  <si>
    <t>Consumption expenditure per household relative to the EU average</t>
  </si>
  <si>
    <t>Natural gas</t>
  </si>
  <si>
    <t>Code</t>
  </si>
  <si>
    <t>v2021-1.00</t>
  </si>
  <si>
    <t>Ambient heat</t>
  </si>
  <si>
    <t>JRC-IDEES-2021 - Integrated Database of the European Energy System</t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</si>
  <si>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</si>
  <si>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household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</si>
  <si>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surface area</t>
    </r>
  </si>
  <si>
    <t>Equipment installations in 2021 - vintage structure</t>
  </si>
  <si>
    <t>Diesel oil and other liquids (without biofuels)</t>
  </si>
  <si>
    <t>Geothermal</t>
  </si>
  <si>
    <t>Distributed heat</t>
  </si>
  <si>
    <t>Biomass and waste</t>
  </si>
  <si>
    <t>Diesel oil</t>
  </si>
  <si>
    <t>Natural gas (NGS)</t>
  </si>
  <si>
    <t>Biomass</t>
  </si>
  <si>
    <t>Household type: Biomass</t>
  </si>
  <si>
    <t>Biomass (BMS)</t>
  </si>
  <si>
    <t>Geothermal (GEO)</t>
  </si>
  <si>
    <t>Household type: Geothermal</t>
  </si>
  <si>
    <t>Distributed heat households</t>
  </si>
  <si>
    <t>Household type: Distributed heat</t>
  </si>
  <si>
    <t>Distributed heat (DHE)</t>
  </si>
  <si>
    <t>Diesel oil (GDO)</t>
  </si>
  <si>
    <t>Diesel oil and liquid biofuels</t>
  </si>
  <si>
    <t>Natural gas and biogas</t>
  </si>
  <si>
    <t>PL</t>
  </si>
  <si>
    <t>Poland</t>
  </si>
  <si>
    <t>PL - Residential sector summary</t>
  </si>
  <si>
    <t>Macro.Meuro2015.PL.ConsumptionExpenditure</t>
  </si>
  <si>
    <t>Macro.number.PL.Population</t>
  </si>
  <si>
    <t>NUM.number.PL.Res.HH</t>
  </si>
  <si>
    <t>SurfaceArea.ksqm.PL.Res.HH</t>
  </si>
  <si>
    <t>NUM.number.PL.Res.HHnew</t>
  </si>
  <si>
    <t>SurfaceArea.ksqm.PL.Res.HHnew</t>
  </si>
  <si>
    <t>HDD.Celsius.PL.Actual</t>
  </si>
  <si>
    <t>HDD.Celsius.PL.Mean</t>
  </si>
  <si>
    <t>HDD.ratio.PL.Relative</t>
  </si>
  <si>
    <t>FEC.ktoe.PL.ES.Res</t>
  </si>
  <si>
    <t>FEC.ktoe.PL.ES.Res.Solids</t>
  </si>
  <si>
    <t>FEC.ktoe.PL.ES.Res.LPG</t>
  </si>
  <si>
    <t>FEC.ktoe.PL.ES.Res.Oil</t>
  </si>
  <si>
    <t>FEC.ktoe.PL.ES.Res.NG</t>
  </si>
  <si>
    <t>FEC.ktoe.PL.ES.Res.Biomass_Waste</t>
  </si>
  <si>
    <t>FEC.ktoe.PL.ES.Res.Biogas</t>
  </si>
  <si>
    <t>FEC.ktoe.PL.ES.Res.LiqBio</t>
  </si>
  <si>
    <t>FEC.ktoe.PL.ES.Res.Solar</t>
  </si>
  <si>
    <t>FEC.ktoe.PL.ES.Res.Geo</t>
  </si>
  <si>
    <t>FEC.ktoe.PL.ES.Res.Ambient</t>
  </si>
  <si>
    <t>FEC.ktoe.PL.ES.Res.Steam_Distr</t>
  </si>
  <si>
    <t>FEC.ktoe.PL.ES.Res.Elec</t>
  </si>
  <si>
    <t>FEC.ktoe.PL.Res.HH</t>
  </si>
  <si>
    <t>FEC.ktoe.PL.Res.HH.Thermal</t>
  </si>
  <si>
    <t>FEC.ktoe.PL.Res.HH.Thermal.SH</t>
  </si>
  <si>
    <t>FEC.ktoe.PL.Res.HH.Thermal.SC</t>
  </si>
  <si>
    <t>FEC.ktoe.PL.Res.HH.Thermal.WH</t>
  </si>
  <si>
    <t>FEC.ktoe.PL.Res.HH.Thermal.CO</t>
  </si>
  <si>
    <t>FEC.ktoe.PL.Res.HH.Appl</t>
  </si>
  <si>
    <t>EMI.ktCO2.PL.ES.Res</t>
  </si>
  <si>
    <t>EMI.ktCO2.PL.ES.Res.Solids</t>
  </si>
  <si>
    <t>EMI.ktCO2.PL.ES.Res.LPG</t>
  </si>
  <si>
    <t>EMI.ktCO2.PL.ES.Res.Oil</t>
  </si>
  <si>
    <t>EMI.ktCO2.PL.ES.Res.NG</t>
  </si>
  <si>
    <t>EMI.ktCO2.PL.ES.Res.Biomass_Waste</t>
  </si>
  <si>
    <t>EMI.ktCO2.PL.ES.Res.Biogas</t>
  </si>
  <si>
    <t>EMI.ktCO2.PL.ES.Res.LiqBio</t>
  </si>
  <si>
    <t>EMI.ktCO2.PL.ES.Res.Solar</t>
  </si>
  <si>
    <t>EMI.ktCO2.PL.ES.Res.Geo</t>
  </si>
  <si>
    <t>EMI.ktCO2.PL.ES.Res.Ambient</t>
  </si>
  <si>
    <t>EMI.ktCO2.PL.ES.Res.Steam_Distr</t>
  </si>
  <si>
    <t>EMI.ktCO2.PL.ES.Res.Elec</t>
  </si>
  <si>
    <t>EMI.ktCO2.PL.Res.HH</t>
  </si>
  <si>
    <t>EMI.ktCO2.PL.Res.HH.Thermal</t>
  </si>
  <si>
    <t>EMI.ktCO2.PL.Res.HH.Thermal.SH</t>
  </si>
  <si>
    <t>EMI.ktCO2.PL.Res.HH.Thermal.SC</t>
  </si>
  <si>
    <t>EMI.ktCO2.PL.Res.HH.Thermal.WH</t>
  </si>
  <si>
    <t>EMI.ktCO2.PL.Res.HH.Thermal.CO</t>
  </si>
  <si>
    <t>EMI.ktCO2.PL.Res.HH.Appl</t>
  </si>
  <si>
    <t>FEC_per_household.kWh.PL.Res.HH</t>
  </si>
  <si>
    <t>FEC_per_household.kWh.PL.Res.HH.Thermal</t>
  </si>
  <si>
    <t>FEC_per_household.kWh.PL.Res.HH.Thermal.SH</t>
  </si>
  <si>
    <t>FEC_per_household.kWh.PL.Res.HH.Thermal.SC</t>
  </si>
  <si>
    <t>FEC_per_household.kWh.PL.Res.HH.Thermal.WH</t>
  </si>
  <si>
    <t>FEC_per_household.kWh.PL.Res.HH.Thermal.CO</t>
  </si>
  <si>
    <t>FEC_per_household.kWh.PL.Res.HH.Appl</t>
  </si>
  <si>
    <t>TES_per_household.kWh.PL.Res.HH.Thermal</t>
  </si>
  <si>
    <t>TES_per_household.kWh.PL.Res.HH.Thermal.SH</t>
  </si>
  <si>
    <t>TES_per_household.kWh.PL.Res.HH.Thermal.SC</t>
  </si>
  <si>
    <t>TES_per_household.kWh.PL.Res.HH.Thermal.WH</t>
  </si>
  <si>
    <t>TES_per_household.kWh.PL.Res.HH.Thermal.CO</t>
  </si>
  <si>
    <t>EMI_per_household.kgCO2.PL.Res.HH</t>
  </si>
  <si>
    <t>EMI_per_household.kgCO2.PL.Res.HH.Thermal</t>
  </si>
  <si>
    <t>EMI_per_household.kgCO2.PL.Res.HH.Thermal.SH</t>
  </si>
  <si>
    <t>EMI_per_household.kgCO2.PL.Res.HH.Thermal.SC</t>
  </si>
  <si>
    <t>EMI_per_household.kgCO2.PL.Res.HH.Thermal.WH</t>
  </si>
  <si>
    <t>EMI_per_household.kgCO2.PL.Res.HH.Thermal.CO</t>
  </si>
  <si>
    <t>EMI_per_household.kgCO2.PL.Res.HH.Appl</t>
  </si>
  <si>
    <t>Eff.ratio.PL.Res.HH.Thermal</t>
  </si>
  <si>
    <t>Eff.ratio.PL.Res.HH.Thermal.SH</t>
  </si>
  <si>
    <t>Eff.ratio.PL.Res.HH.Thermal.SC</t>
  </si>
  <si>
    <t>Eff.ratio.PL.Res.HH.Thermal.WH</t>
  </si>
  <si>
    <t>Eff.ratio.PL.Res.HH.Thermal.CO</t>
  </si>
  <si>
    <t>FEC_per_sqm.kWh.PL.Res.HH</t>
  </si>
  <si>
    <t>FEC_per_sqm.kWh.PL.Res.HH.Thermal</t>
  </si>
  <si>
    <t>FEC_per_sqm.kWh.PL.Res.HH.Thermal.SH</t>
  </si>
  <si>
    <t>FEC_per_sqm.kWh.PL.Res.HH.Thermal.SC</t>
  </si>
  <si>
    <t>FEC_per_sqm.kWh.PL.Res.HH.Thermal.WH</t>
  </si>
  <si>
    <t>FEC_per_sqm.kWh.PL.Res.HH.Thermal.CO</t>
  </si>
  <si>
    <t>FEC_per_sqm.kWh.PL.Res.HH.Appl</t>
  </si>
  <si>
    <t>TES_per_sqm.kWh.PL.Res.HH.Thermal</t>
  </si>
  <si>
    <t>TES_per_sqm.kWh.PL.Res.HH.Thermal.SH</t>
  </si>
  <si>
    <t>TES_per_sqm.kWh.PL.Res.HH.Thermal.SC</t>
  </si>
  <si>
    <t>TES_per_sqm.kWh.PL.Res.HH.Thermal.WH</t>
  </si>
  <si>
    <t>TES_per_sqm.kWh.PL.Res.HH.Thermal.CO</t>
  </si>
  <si>
    <t>EMI_per_sqm.kgCO2.PL.Res.HH</t>
  </si>
  <si>
    <t>EMI_per_sqm.kgCO2.PL.Res.HH.Thermal</t>
  </si>
  <si>
    <t>EMI_per_sqm.kgCO2.PL.Res.HH.Thermal.SH</t>
  </si>
  <si>
    <t>EMI_per_sqm.kgCO2.PL.Res.HH.Thermal.SC</t>
  </si>
  <si>
    <t>EMI_per_sqm.kgCO2.PL.Res.HH.Thermal.WH</t>
  </si>
  <si>
    <t>EMI_per_sqm.kgCO2.PL.Res.HH.Thermal.CO</t>
  </si>
  <si>
    <t>EMI_per_sqm.kgCO2.PL.Res.HH.Appl</t>
  </si>
  <si>
    <t>FEC_per_capita.kWh.PL.Res.HH</t>
  </si>
  <si>
    <t>FEC_per_capita.kWh.PL.Res.HH.Thermal</t>
  </si>
  <si>
    <t>FEC_per_capita.kWh.PL.Res.HH.Thermal.SH</t>
  </si>
  <si>
    <t>FEC_per_capita.kWh.PL.Res.HH.Thermal.SC</t>
  </si>
  <si>
    <t>FEC_per_capita.kWh.PL.Res.HH.Thermal.WH</t>
  </si>
  <si>
    <t>FEC_per_capita.kWh.PL.Res.HH.Thermal.CO</t>
  </si>
  <si>
    <t>FEC_per_capita.kWh.PL.Res.HH.Appl</t>
  </si>
  <si>
    <t>TES_per_capita.kWh.PL.Res.HH.Thermal</t>
  </si>
  <si>
    <t>TES_per_capita.kWh.PL.Res.HH.Thermal.SH</t>
  </si>
  <si>
    <t>TES_per_capita.kWh.PL.Res.HH.Thermal.SC</t>
  </si>
  <si>
    <t>TES_per_capita.kWh.PL.Res.HH.Thermal.WH</t>
  </si>
  <si>
    <t>TES_per_capita.kWh.PL.Res.HH.Thermal.CO</t>
  </si>
  <si>
    <t>EMI_per_capita.kgCO2.PL.Res.HH</t>
  </si>
  <si>
    <t>EMI_per_capita.kgCO2.PL.Res.HH.Thermal</t>
  </si>
  <si>
    <t>EMI_per_capita.kgCO2.PL.Res.HH.Thermal.SH</t>
  </si>
  <si>
    <t>EMI_per_capita.kgCO2.PL.Res.HH.Thermal.SC</t>
  </si>
  <si>
    <t>EMI_per_capita.kgCO2.PL.Res.HH.Thermal.WH</t>
  </si>
  <si>
    <t>EMI_per_capita.kgCO2.PL.Res.HH.Thermal.CO</t>
  </si>
  <si>
    <t>EMI_per_capita.kgCO2.PL.Res.HH.Appl</t>
  </si>
  <si>
    <t>PL - Number of households</t>
  </si>
  <si>
    <t>NUM.number.PL.Res.HH.Thermal</t>
  </si>
  <si>
    <t>NUM.number.PL.Res.HH.Thermal.SH</t>
  </si>
  <si>
    <t>NUM.number.PL.Res.HH.Thermal.SH.Solids</t>
  </si>
  <si>
    <t>NUM.number.PL.Res.HH.Thermal.SH.LPG</t>
  </si>
  <si>
    <t>NUM.number.PL.Res.HH.Thermal.SH.Oil</t>
  </si>
  <si>
    <t>NUM.number.PL.Res.HH.Thermal.SH.Gas</t>
  </si>
  <si>
    <t>NUM.number.PL.Res.HH.Thermal.SH.Biomass</t>
  </si>
  <si>
    <t>NUM.number.PL.Res.HH.Thermal.SH.Geo</t>
  </si>
  <si>
    <t>NUM.number.PL.Res.HH.Thermal.SH.DistrHeat</t>
  </si>
  <si>
    <t>NUM.number.PL.Res.HH.Thermal.SH.AdvElc</t>
  </si>
  <si>
    <t>NUM.number.PL.Res.HH.Thermal.SH.ConvElc</t>
  </si>
  <si>
    <t>NUM.number.PL.Res.HH.Thermal.SC</t>
  </si>
  <si>
    <t>NUM.number.PL.Res.HH.Thermal.SC.AC</t>
  </si>
  <si>
    <t>NUM.number.PL.Res.HH.Thermal.WH</t>
  </si>
  <si>
    <t>NUM.number.PL.Res.HH.Thermal.WH.Solids</t>
  </si>
  <si>
    <t>NUM.number.PL.Res.HH.Thermal.WH.LPG</t>
  </si>
  <si>
    <t>NUM.number.PL.Res.HH.Thermal.WH.Oil</t>
  </si>
  <si>
    <t>NUM.number.PL.Res.HH.Thermal.WH.Gas</t>
  </si>
  <si>
    <t>NUM.number.PL.Res.HH.Thermal.WH.Biomass</t>
  </si>
  <si>
    <t>NUM.number.PL.Res.HH.Thermal.WH.Geo</t>
  </si>
  <si>
    <t>NUM.number.PL.Res.HH.Thermal.WH.DistrHeat</t>
  </si>
  <si>
    <t>NUM.number.PL.Res.HH.Thermal.WH.Elc</t>
  </si>
  <si>
    <t>NUM.number.PL.Res.HH.Thermal.WH.Solar</t>
  </si>
  <si>
    <t>NUM.number.PL.Res.HH.Thermal.CO</t>
  </si>
  <si>
    <t>NUM.number.PL.Res.HH.Thermal.CO.Solids</t>
  </si>
  <si>
    <t>NUM.number.PL.Res.HH.Thermal.CO.LPG</t>
  </si>
  <si>
    <t>NUM.number.PL.Res.HH.Thermal.CO.Gas</t>
  </si>
  <si>
    <t>NUM.number.PL.Res.HH.Thermal.CO.Biomass</t>
  </si>
  <si>
    <t>NUM.number.PL.Res.HH.Thermal.CO.Elc</t>
  </si>
  <si>
    <t>PL - Final energy consumption</t>
  </si>
  <si>
    <t>FEC.ktoe.PL.Res.HH.Thermal.SH.Solids.Solids</t>
  </si>
  <si>
    <t>FEC.ktoe.PL.Res.HH.Thermal.SH.LPG.LPG</t>
  </si>
  <si>
    <t>FEC.ktoe.PL.Res.HH.Thermal.SH.Oil.Oil_LiqBio</t>
  </si>
  <si>
    <t>FEC.ktoe.PL.Res.HH.Thermal.SH.Gas.NG_Biogas</t>
  </si>
  <si>
    <t>FEC.ktoe.PL.Res.HH.Thermal.SH.Biomass.Biomass_Waste</t>
  </si>
  <si>
    <t>FEC.ktoe.PL.Res.HH.Thermal.SH.Geo.Geo</t>
  </si>
  <si>
    <t>FEC.ktoe.PL.Res.HH.Thermal.SH.DistrHeat.Steam_Distr</t>
  </si>
  <si>
    <t>FEC.ktoe.PL.Res.HH.Thermal.SH.AdvElc.Elec</t>
  </si>
  <si>
    <t>FEC.ktoe.PL.Res.HH.Thermal.SH.ConvElc.Elec</t>
  </si>
  <si>
    <t>FEC.ktoe.PL.Res.HH.Thermal.SH.TotalCirculation.Elec</t>
  </si>
  <si>
    <t>FEC.ktoe.PL.Res.HH.Thermal.SC.AC.Elec</t>
  </si>
  <si>
    <t>FEC.ktoe.PL.Res.HH.Thermal.WH.Solids.Solids</t>
  </si>
  <si>
    <t>FEC.ktoe.PL.Res.HH.Thermal.WH.LPG.LPG</t>
  </si>
  <si>
    <t>FEC.ktoe.PL.Res.HH.Thermal.WH.Oil.Oil_LiqBio</t>
  </si>
  <si>
    <t>FEC.ktoe.PL.Res.HH.Thermal.WH.Gas.NG_Biogas</t>
  </si>
  <si>
    <t>FEC.ktoe.PL.Res.HH.Thermal.WH.Biomass.Biomass_Waste</t>
  </si>
  <si>
    <t>FEC.ktoe.PL.Res.HH.Thermal.WH.Geo.Geo</t>
  </si>
  <si>
    <t>FEC.ktoe.PL.Res.HH.Thermal.WH.DistrHeat.Steam_Distr</t>
  </si>
  <si>
    <t>FEC.ktoe.PL.Res.HH.Thermal.WH.Elc.Elec</t>
  </si>
  <si>
    <t>FEC.ktoe.PL.Res.HH.Thermal.WH.TotalSolar.Solar</t>
  </si>
  <si>
    <t>FEC.ktoe.PL.Res.HH.Thermal.CO.Solids.Solids</t>
  </si>
  <si>
    <t>FEC.ktoe.PL.Res.HH.Thermal.CO.LPG.LPG</t>
  </si>
  <si>
    <t>FEC.ktoe.PL.Res.HH.Thermal.CO.Gas.NG_Biogas</t>
  </si>
  <si>
    <t>FEC.ktoe.PL.Res.HH.Thermal.CO.Biomass.Biomass_Waste</t>
  </si>
  <si>
    <t>FEC.ktoe.PL.Res.HH.Thermal.CO.Elc.Elec</t>
  </si>
  <si>
    <t>PL - Thermal energy service</t>
  </si>
  <si>
    <t>TES.ktoe.PL.Res.HH.Thermal</t>
  </si>
  <si>
    <t>TES.ktoe.PL.Res.HH.Thermal.SH</t>
  </si>
  <si>
    <t>TES.ktoe.PL.Res.HH.Thermal.SH.Solids.Solids</t>
  </si>
  <si>
    <t>TES.ktoe.PL.Res.HH.Thermal.SH.LPG.LPG</t>
  </si>
  <si>
    <t>TES.ktoe.PL.Res.HH.Thermal.SH.Oil.Oil_LiqBio</t>
  </si>
  <si>
    <t>TES.ktoe.PL.Res.HH.Thermal.SH.Gas.NG_Biogas</t>
  </si>
  <si>
    <t>TES.ktoe.PL.Res.HH.Thermal.SH.Biomass.Biomass_Waste</t>
  </si>
  <si>
    <t>TES.ktoe.PL.Res.HH.Thermal.SH.Geo.Geo</t>
  </si>
  <si>
    <t>TES.ktoe.PL.Res.HH.Thermal.SH.DistrHeat.Steam_Distr</t>
  </si>
  <si>
    <t>TES.ktoe.PL.Res.HH.Thermal.SH.AdvElc.Elec</t>
  </si>
  <si>
    <t>TES.ktoe.PL.Res.HH.Thermal.SH.ConvElc.Elec</t>
  </si>
  <si>
    <t>TES.ktoe.PL.Res.HH.Thermal.SH.TotalCirculation.Elec</t>
  </si>
  <si>
    <t>TES.ktoe.PL.Res.HH.Thermal.SC</t>
  </si>
  <si>
    <t>TES.ktoe.PL.Res.HH.Thermal.SC.AC.Elec</t>
  </si>
  <si>
    <t>TES.ktoe.PL.Res.HH.Thermal.WH</t>
  </si>
  <si>
    <t>TES.ktoe.PL.Res.HH.Thermal.WH.Solids.Solids</t>
  </si>
  <si>
    <t>TES.ktoe.PL.Res.HH.Thermal.WH.LPG.LPG</t>
  </si>
  <si>
    <t>TES.ktoe.PL.Res.HH.Thermal.WH.Oil.Oil_LiqBio</t>
  </si>
  <si>
    <t>TES.ktoe.PL.Res.HH.Thermal.WH.Gas.NG_Biogas</t>
  </si>
  <si>
    <t>TES.ktoe.PL.Res.HH.Thermal.WH.Biomass.Biomass_Waste</t>
  </si>
  <si>
    <t>TES.ktoe.PL.Res.HH.Thermal.WH.Geo.Geo</t>
  </si>
  <si>
    <t>TES.ktoe.PL.Res.HH.Thermal.WH.DistrHeat.Steam_Distr</t>
  </si>
  <si>
    <t>TES.ktoe.PL.Res.HH.Thermal.WH.Elc.Elec</t>
  </si>
  <si>
    <t>TES.ktoe.PL.Res.HH.Thermal.WH.TotalSolar.Solar</t>
  </si>
  <si>
    <t>TES.ktoe.PL.Res.HH.Thermal.CO</t>
  </si>
  <si>
    <t>TES.ktoe.PL.Res.HH.Thermal.CO.Solids.Solids</t>
  </si>
  <si>
    <t>TES.ktoe.PL.Res.HH.Thermal.CO.LPG.LPG</t>
  </si>
  <si>
    <t>TES.ktoe.PL.Res.HH.Thermal.CO.Gas.NG_Biogas</t>
  </si>
  <si>
    <t>TES.ktoe.PL.Res.HH.Thermal.CO.Biomass.Biomass_Waste</t>
  </si>
  <si>
    <t>TES.ktoe.PL.Res.HH.Thermal.CO.Elc.Elec</t>
  </si>
  <si>
    <t>PL - System efficiency indicator of total stock</t>
  </si>
  <si>
    <t>Eff.ratio.PL.Res.HH.Thermal.SH.Solids.Solids</t>
  </si>
  <si>
    <t>Eff.ratio.PL.Res.HH.Thermal.SH.LPG.LPG</t>
  </si>
  <si>
    <t>Eff.ratio.PL.Res.HH.Thermal.SH.Oil.Oil_LiqBio</t>
  </si>
  <si>
    <t>Eff.ratio.PL.Res.HH.Thermal.SH.Gas.NG_Biogas</t>
  </si>
  <si>
    <t>Eff.ratio.PL.Res.HH.Thermal.SH.Biomass.Biomass_Waste</t>
  </si>
  <si>
    <t>Eff.ratio.PL.Res.HH.Thermal.SH.Geo.Geo</t>
  </si>
  <si>
    <t>Eff.ratio.PL.Res.HH.Thermal.SH.DistrHeat.Steam_Distr</t>
  </si>
  <si>
    <t>Eff.ratio.PL.Res.HH.Thermal.SH.AdvElc.Elec</t>
  </si>
  <si>
    <t>Eff.ratio.PL.Res.HH.Thermal.SH.ConvElc.Elec</t>
  </si>
  <si>
    <t>Eff.ratio.PL.Res.HH.Thermal.SH.TotalCirculation.Elec</t>
  </si>
  <si>
    <t>Eff.ratio.PL.Res.HH.Thermal.SC.AC.Elec</t>
  </si>
  <si>
    <t>Eff.ratio.PL.Res.HH.Thermal.WH.Solids.Solids</t>
  </si>
  <si>
    <t>Eff.ratio.PL.Res.HH.Thermal.WH.LPG.LPG</t>
  </si>
  <si>
    <t>Eff.ratio.PL.Res.HH.Thermal.WH.Oil.Oil_LiqBio</t>
  </si>
  <si>
    <t>Eff.ratio.PL.Res.HH.Thermal.WH.Gas.NG_Biogas</t>
  </si>
  <si>
    <t>Eff.ratio.PL.Res.HH.Thermal.WH.Biomass.Biomass_Waste</t>
  </si>
  <si>
    <t>Eff.ratio.PL.Res.HH.Thermal.WH.Geo.Geo</t>
  </si>
  <si>
    <t>Eff.ratio.PL.Res.HH.Thermal.WH.DistrHeat.Steam_Distr</t>
  </si>
  <si>
    <t>Eff.ratio.PL.Res.HH.Thermal.WH.Elc.Elec</t>
  </si>
  <si>
    <t>Eff.ratio.PL.Res.HH.Thermal.WH.TotalSolar.Solar</t>
  </si>
  <si>
    <t>Eff.ratio.PL.Res.HH.Thermal.CO.Solids.Solids</t>
  </si>
  <si>
    <t>Eff.ratio.PL.Res.HH.Thermal.CO.LPG.LPG</t>
  </si>
  <si>
    <t>Eff.ratio.PL.Res.HH.Thermal.CO.Gas.NG_Biogas</t>
  </si>
  <si>
    <t>Eff.ratio.PL.Res.HH.Thermal.CO.Biomass.Biomass_Waste</t>
  </si>
  <si>
    <t>Eff.ratio.PL.Res.HH.Thermal.CO.Elc.Elec</t>
  </si>
  <si>
    <t>PL - CO2 emissions</t>
  </si>
  <si>
    <t>EMI.ktCO2.PL.Res.HH.Thermal.SH.Solids.Solids</t>
  </si>
  <si>
    <t>EMI.ktCO2.PL.Res.HH.Thermal.SH.LPG.LPG</t>
  </si>
  <si>
    <t>EMI.ktCO2.PL.Res.HH.Thermal.SH.Oil.Oil_LiqBio</t>
  </si>
  <si>
    <t>EMI.ktCO2.PL.Res.HH.Thermal.SH.Gas.NG_Biogas</t>
  </si>
  <si>
    <t>EMI.ktCO2.PL.Res.HH.Thermal.SH.Biomass.Biomass_Waste</t>
  </si>
  <si>
    <t>EMI.ktCO2.PL.Res.HH.Thermal.SH.Geo.Geo</t>
  </si>
  <si>
    <t>EMI.ktCO2.PL.Res.HH.Thermal.SH.DistrHeat.Steam_Distr</t>
  </si>
  <si>
    <t>EMI.ktCO2.PL.Res.HH.Thermal.SH.AdvElc.Elec</t>
  </si>
  <si>
    <t>EMI.ktCO2.PL.Res.HH.Thermal.SH.ConvElc.Elec</t>
  </si>
  <si>
    <t>EMI.ktCO2.PL.Res.HH.Thermal.SH.TotalCirculation.Elec</t>
  </si>
  <si>
    <t>EMI.ktCO2.PL.Res.HH.Thermal.SC.AC.Elec</t>
  </si>
  <si>
    <t>EMI.ktCO2.PL.Res.HH.Thermal.WH.Solids.Solids</t>
  </si>
  <si>
    <t>EMI.ktCO2.PL.Res.HH.Thermal.WH.LPG.LPG</t>
  </si>
  <si>
    <t>EMI.ktCO2.PL.Res.HH.Thermal.WH.Oil.Oil_LiqBio</t>
  </si>
  <si>
    <t>EMI.ktCO2.PL.Res.HH.Thermal.WH.Gas.NG_Biogas</t>
  </si>
  <si>
    <t>EMI.ktCO2.PL.Res.HH.Thermal.WH.Biomass.Biomass_Waste</t>
  </si>
  <si>
    <t>EMI.ktCO2.PL.Res.HH.Thermal.WH.Geo.Geo</t>
  </si>
  <si>
    <t>EMI.ktCO2.PL.Res.HH.Thermal.WH.DistrHeat.Steam_Distr</t>
  </si>
  <si>
    <t>EMI.ktCO2.PL.Res.HH.Thermal.WH.Elc.Elec</t>
  </si>
  <si>
    <t>EMI.ktCO2.PL.Res.HH.Thermal.WH.TotalSolar.Solar</t>
  </si>
  <si>
    <t>EMI.ktCO2.PL.Res.HH.Thermal.CO.Solids.Solids</t>
  </si>
  <si>
    <t>EMI.ktCO2.PL.Res.HH.Thermal.CO.LPG.LPG</t>
  </si>
  <si>
    <t>EMI.ktCO2.PL.Res.HH.Thermal.CO.Gas.NG_Biogas</t>
  </si>
  <si>
    <t>EMI.ktCO2.PL.Res.HH.Thermal.CO.Biomass.Biomass_Waste</t>
  </si>
  <si>
    <t>EMI.ktCO2.PL.Res.HH.Thermal.CO.Elc.Elec</t>
  </si>
  <si>
    <t>PL - Final energy consumption per household</t>
  </si>
  <si>
    <t>FEC_per_household.kWh.PL.Res.HH.Thermal.SH.Solids.Solids</t>
  </si>
  <si>
    <t>FEC_per_household.kWh.PL.Res.HH.Thermal.SH.LPG.LPG</t>
  </si>
  <si>
    <t>FEC_per_household.kWh.PL.Res.HH.Thermal.SH.Oil.Oil_LiqBio</t>
  </si>
  <si>
    <t>FEC_per_household.kWh.PL.Res.HH.Thermal.SH.Gas.NG_Biogas</t>
  </si>
  <si>
    <t>FEC_per_household.kWh.PL.Res.HH.Thermal.SH.Biomass.Biomass_Waste</t>
  </si>
  <si>
    <t>FEC_per_household.kWh.PL.Res.HH.Thermal.SH.Geo.Geo</t>
  </si>
  <si>
    <t>FEC_per_household.kWh.PL.Res.HH.Thermal.SH.DistrHeat.Steam_Distr</t>
  </si>
  <si>
    <t>FEC_per_household.kWh.PL.Res.HH.Thermal.SH.AdvElc.Elec</t>
  </si>
  <si>
    <t>FEC_per_household.kWh.PL.Res.HH.Thermal.SH.ConvElc.Elec</t>
  </si>
  <si>
    <t>FEC_per_household.kWh.PL.Res.HH.Thermal.SH.TotalCirculation.Elec</t>
  </si>
  <si>
    <t>FEC_per_household.kWh.PL.Res.HH.Thermal.SC.AC.Elec</t>
  </si>
  <si>
    <t>FEC_per_household.kWh.PL.Res.HH.Thermal.WH.Solids.Solids</t>
  </si>
  <si>
    <t>FEC_per_household.kWh.PL.Res.HH.Thermal.WH.LPG.LPG</t>
  </si>
  <si>
    <t>FEC_per_household.kWh.PL.Res.HH.Thermal.WH.Oil.Oil_LiqBio</t>
  </si>
  <si>
    <t>FEC_per_household.kWh.PL.Res.HH.Thermal.WH.Gas.NG_Biogas</t>
  </si>
  <si>
    <t>FEC_per_household.kWh.PL.Res.HH.Thermal.WH.Biomass.Biomass_Waste</t>
  </si>
  <si>
    <t>FEC_per_household.kWh.PL.Res.HH.Thermal.WH.Geo.Geo</t>
  </si>
  <si>
    <t>FEC_per_household.kWh.PL.Res.HH.Thermal.WH.DistrHeat.Steam_Distr</t>
  </si>
  <si>
    <t>FEC_per_household.kWh.PL.Res.HH.Thermal.WH.Elc.Elec</t>
  </si>
  <si>
    <t>FEC_per_household.kWh.PL.Res.HH.Thermal.WH.TotalSolar.Solar</t>
  </si>
  <si>
    <t>FEC_per_household.kWh.PL.Res.HH.Thermal.CO.Solids.Solids</t>
  </si>
  <si>
    <t>FEC_per_household.kWh.PL.Res.HH.Thermal.CO.LPG.LPG</t>
  </si>
  <si>
    <t>FEC_per_household.kWh.PL.Res.HH.Thermal.CO.Gas.NG_Biogas</t>
  </si>
  <si>
    <t>FEC_per_household.kWh.PL.Res.HH.Thermal.CO.Biomass.Biomass_Waste</t>
  </si>
  <si>
    <t>FEC_per_household.kWh.PL.Res.HH.Thermal.CO.Elc.Elec</t>
  </si>
  <si>
    <t>PL - Thermal energy service per household</t>
  </si>
  <si>
    <t>TES_per_household.kWh.PL.Res.HH.Thermal.SH.Solids.Solids</t>
  </si>
  <si>
    <t>TES_per_household.kWh.PL.Res.HH.Thermal.SH.LPG.LPG</t>
  </si>
  <si>
    <t>TES_per_household.kWh.PL.Res.HH.Thermal.SH.Oil.Oil_LiqBio</t>
  </si>
  <si>
    <t>TES_per_household.kWh.PL.Res.HH.Thermal.SH.Gas.NG_Biogas</t>
  </si>
  <si>
    <t>TES_per_household.kWh.PL.Res.HH.Thermal.SH.Biomass.Biomass_Waste</t>
  </si>
  <si>
    <t>TES_per_household.kWh.PL.Res.HH.Thermal.SH.Geo.Geo</t>
  </si>
  <si>
    <t>TES_per_household.kWh.PL.Res.HH.Thermal.SH.DistrHeat.Steam_Distr</t>
  </si>
  <si>
    <t>TES_per_household.kWh.PL.Res.HH.Thermal.SH.AdvElc.Elec</t>
  </si>
  <si>
    <t>TES_per_household.kWh.PL.Res.HH.Thermal.SH.ConvElc.Elec</t>
  </si>
  <si>
    <t>TES_per_household.kWh.PL.Res.HH.Thermal.SH.TotalCirculation.Elec</t>
  </si>
  <si>
    <t>TES_per_household.kWh.PL.Res.HH.Thermal.SC.AC.Elec</t>
  </si>
  <si>
    <t>TES_per_household.kWh.PL.Res.HH.Thermal.WH.Solids.Solids</t>
  </si>
  <si>
    <t>TES_per_household.kWh.PL.Res.HH.Thermal.WH.LPG.LPG</t>
  </si>
  <si>
    <t>TES_per_household.kWh.PL.Res.HH.Thermal.WH.Oil.Oil_LiqBio</t>
  </si>
  <si>
    <t>TES_per_household.kWh.PL.Res.HH.Thermal.WH.Gas.NG_Biogas</t>
  </si>
  <si>
    <t>TES_per_household.kWh.PL.Res.HH.Thermal.WH.Biomass.Biomass_Waste</t>
  </si>
  <si>
    <t>TES_per_household.kWh.PL.Res.HH.Thermal.WH.Geo.Geo</t>
  </si>
  <si>
    <t>TES_per_household.kWh.PL.Res.HH.Thermal.WH.DistrHeat.Steam_Distr</t>
  </si>
  <si>
    <t>TES_per_household.kWh.PL.Res.HH.Thermal.WH.Elc.Elec</t>
  </si>
  <si>
    <t>TES_per_household.kWh.PL.Res.HH.Thermal.WH.TotalSolar.Solar</t>
  </si>
  <si>
    <t>TES_per_household.kWh.PL.Res.HH.Thermal.CO.Solids.Solids</t>
  </si>
  <si>
    <t>TES_per_household.kWh.PL.Res.HH.Thermal.CO.LPG.LPG</t>
  </si>
  <si>
    <t>TES_per_household.kWh.PL.Res.HH.Thermal.CO.Gas.NG_Biogas</t>
  </si>
  <si>
    <t>TES_per_household.kWh.PL.Res.HH.Thermal.CO.Biomass.Biomass_Waste</t>
  </si>
  <si>
    <t>TES_per_household.kWh.PL.Res.HH.Thermal.CO.Elc.Elec</t>
  </si>
  <si>
    <t>PL - CO2 emissions per household</t>
  </si>
  <si>
    <t>EMI_per_household.kgCO2.PL.Res.HH.Thermal.SH.Solids.Solids</t>
  </si>
  <si>
    <t>EMI_per_household.kgCO2.PL.Res.HH.Thermal.SH.LPG.LPG</t>
  </si>
  <si>
    <t>EMI_per_household.kgCO2.PL.Res.HH.Thermal.SH.Oil.Oil_LiqBio</t>
  </si>
  <si>
    <t>EMI_per_household.kgCO2.PL.Res.HH.Thermal.SH.Gas.NG_Biogas</t>
  </si>
  <si>
    <t>EMI_per_household.kgCO2.PL.Res.HH.Thermal.SH.Biomass.Biomass_Waste</t>
  </si>
  <si>
    <t>EMI_per_household.kgCO2.PL.Res.HH.Thermal.SH.Geo.Geo</t>
  </si>
  <si>
    <t>EMI_per_household.kgCO2.PL.Res.HH.Thermal.SH.DistrHeat.Steam_Distr</t>
  </si>
  <si>
    <t>EMI_per_household.kgCO2.PL.Res.HH.Thermal.SH.AdvElc.Elec</t>
  </si>
  <si>
    <t>EMI_per_household.kgCO2.PL.Res.HH.Thermal.SH.ConvElc.Elec</t>
  </si>
  <si>
    <t>EMI_per_household.kgCO2.PL.Res.HH.Thermal.SH.TotalCirculation.Elec</t>
  </si>
  <si>
    <t>EMI_per_household.kgCO2.PL.Res.HH.Thermal.SC.AC.Elec</t>
  </si>
  <si>
    <t>EMI_per_household.kgCO2.PL.Res.HH.Thermal.WH.Solids.Solids</t>
  </si>
  <si>
    <t>EMI_per_household.kgCO2.PL.Res.HH.Thermal.WH.LPG.LPG</t>
  </si>
  <si>
    <t>EMI_per_household.kgCO2.PL.Res.HH.Thermal.WH.Oil.Oil_LiqBio</t>
  </si>
  <si>
    <t>EMI_per_household.kgCO2.PL.Res.HH.Thermal.WH.Gas.NG_Biogas</t>
  </si>
  <si>
    <t>EMI_per_household.kgCO2.PL.Res.HH.Thermal.WH.Biomass.Biomass_Waste</t>
  </si>
  <si>
    <t>EMI_per_household.kgCO2.PL.Res.HH.Thermal.WH.Geo.Geo</t>
  </si>
  <si>
    <t>EMI_per_household.kgCO2.PL.Res.HH.Thermal.WH.DistrHeat.Steam_Distr</t>
  </si>
  <si>
    <t>EMI_per_household.kgCO2.PL.Res.HH.Thermal.WH.Elc.Elec</t>
  </si>
  <si>
    <t>EMI_per_household.kgCO2.PL.Res.HH.Thermal.WH.TotalSolar.Solar</t>
  </si>
  <si>
    <t>EMI_per_household.kgCO2.PL.Res.HH.Thermal.CO.Solids.Solids</t>
  </si>
  <si>
    <t>EMI_per_household.kgCO2.PL.Res.HH.Thermal.CO.LPG.LPG</t>
  </si>
  <si>
    <t>EMI_per_household.kgCO2.PL.Res.HH.Thermal.CO.Gas.NG_Biogas</t>
  </si>
  <si>
    <t>EMI_per_household.kgCO2.PL.Res.HH.Thermal.CO.Biomass.Biomass_Waste</t>
  </si>
  <si>
    <t>EMI_per_household.kgCO2.PL.Res.HH.Thermal.CO.Elc.Elec</t>
  </si>
  <si>
    <t>PL - Final energy consumption per surface area</t>
  </si>
  <si>
    <t>FEC_per_sqm.kWh.PL.Res.HH.Thermal.SH.Solids.Solids</t>
  </si>
  <si>
    <t>FEC_per_sqm.kWh.PL.Res.HH.Thermal.SH.LPG.LPG</t>
  </si>
  <si>
    <t>FEC_per_sqm.kWh.PL.Res.HH.Thermal.SH.Oil.Oil_LiqBio</t>
  </si>
  <si>
    <t>FEC_per_sqm.kWh.PL.Res.HH.Thermal.SH.Gas.NG_Biogas</t>
  </si>
  <si>
    <t>FEC_per_sqm.kWh.PL.Res.HH.Thermal.SH.Biomass.Biomass_Waste</t>
  </si>
  <si>
    <t>FEC_per_sqm.kWh.PL.Res.HH.Thermal.SH.Geo.Geo</t>
  </si>
  <si>
    <t>FEC_per_sqm.kWh.PL.Res.HH.Thermal.SH.DistrHeat.Steam_Distr</t>
  </si>
  <si>
    <t>FEC_per_sqm.kWh.PL.Res.HH.Thermal.SH.AdvElc.Elec</t>
  </si>
  <si>
    <t>FEC_per_sqm.kWh.PL.Res.HH.Thermal.SH.ConvElc.Elec</t>
  </si>
  <si>
    <t>FEC_per_sqm.kWh.PL.Res.HH.Thermal.SH.TotalCirculation.Elec</t>
  </si>
  <si>
    <t>FEC_per_sqm.kWh.PL.Res.HH.Thermal.SC.AC.Elec</t>
  </si>
  <si>
    <t>FEC_per_sqm.kWh.PL.Res.HH.Thermal.WH.Solids.Solids</t>
  </si>
  <si>
    <t>FEC_per_sqm.kWh.PL.Res.HH.Thermal.WH.LPG.LPG</t>
  </si>
  <si>
    <t>FEC_per_sqm.kWh.PL.Res.HH.Thermal.WH.Oil.Oil_LiqBio</t>
  </si>
  <si>
    <t>FEC_per_sqm.kWh.PL.Res.HH.Thermal.WH.Gas.NG_Biogas</t>
  </si>
  <si>
    <t>FEC_per_sqm.kWh.PL.Res.HH.Thermal.WH.Biomass.Biomass_Waste</t>
  </si>
  <si>
    <t>FEC_per_sqm.kWh.PL.Res.HH.Thermal.WH.Geo.Geo</t>
  </si>
  <si>
    <t>FEC_per_sqm.kWh.PL.Res.HH.Thermal.WH.DistrHeat.Steam_Distr</t>
  </si>
  <si>
    <t>FEC_per_sqm.kWh.PL.Res.HH.Thermal.WH.Elc.Elec</t>
  </si>
  <si>
    <t>FEC_per_sqm.kWh.PL.Res.HH.Thermal.WH.TotalSolar.Solar</t>
  </si>
  <si>
    <t>FEC_per_sqm.kWh.PL.Res.HH.Thermal.CO.Solids.Solids</t>
  </si>
  <si>
    <t>FEC_per_sqm.kWh.PL.Res.HH.Thermal.CO.LPG.LPG</t>
  </si>
  <si>
    <t>FEC_per_sqm.kWh.PL.Res.HH.Thermal.CO.Gas.NG_Biogas</t>
  </si>
  <si>
    <t>FEC_per_sqm.kWh.PL.Res.HH.Thermal.CO.Biomass.Biomass_Waste</t>
  </si>
  <si>
    <t>FEC_per_sqm.kWh.PL.Res.HH.Thermal.CO.Elc.Elec</t>
  </si>
  <si>
    <t>PL - Thermal energy service per surface area</t>
  </si>
  <si>
    <t>TES_per_sqm.kWh.PL.Res.HH.Thermal.SH.Solids.Solids</t>
  </si>
  <si>
    <t>TES_per_sqm.kWh.PL.Res.HH.Thermal.SH.LPG.LPG</t>
  </si>
  <si>
    <t>TES_per_sqm.kWh.PL.Res.HH.Thermal.SH.Oil.Oil_LiqBio</t>
  </si>
  <si>
    <t>TES_per_sqm.kWh.PL.Res.HH.Thermal.SH.Gas.NG_Biogas</t>
  </si>
  <si>
    <t>TES_per_sqm.kWh.PL.Res.HH.Thermal.SH.Biomass.Biomass_Waste</t>
  </si>
  <si>
    <t>TES_per_sqm.kWh.PL.Res.HH.Thermal.SH.Geo.Geo</t>
  </si>
  <si>
    <t>TES_per_sqm.kWh.PL.Res.HH.Thermal.SH.DistrHeat.Steam_Distr</t>
  </si>
  <si>
    <t>TES_per_sqm.kWh.PL.Res.HH.Thermal.SH.AdvElc.Elec</t>
  </si>
  <si>
    <t>TES_per_sqm.kWh.PL.Res.HH.Thermal.SH.ConvElc.Elec</t>
  </si>
  <si>
    <t>TES_per_sqm.kWh.PL.Res.HH.Thermal.SH.TotalCirculation.Elec</t>
  </si>
  <si>
    <t>TES_per_sqm.kWh.PL.Res.HH.Thermal.SC.AC.Elec</t>
  </si>
  <si>
    <t>TES_per_sqm.kWh.PL.Res.HH.Thermal.WH.Solids.Solids</t>
  </si>
  <si>
    <t>TES_per_sqm.kWh.PL.Res.HH.Thermal.WH.LPG.LPG</t>
  </si>
  <si>
    <t>TES_per_sqm.kWh.PL.Res.HH.Thermal.WH.Oil.Oil_LiqBio</t>
  </si>
  <si>
    <t>TES_per_sqm.kWh.PL.Res.HH.Thermal.WH.Gas.NG_Biogas</t>
  </si>
  <si>
    <t>TES_per_sqm.kWh.PL.Res.HH.Thermal.WH.Biomass.Biomass_Waste</t>
  </si>
  <si>
    <t>TES_per_sqm.kWh.PL.Res.HH.Thermal.WH.Geo.Geo</t>
  </si>
  <si>
    <t>TES_per_sqm.kWh.PL.Res.HH.Thermal.WH.DistrHeat.Steam_Distr</t>
  </si>
  <si>
    <t>TES_per_sqm.kWh.PL.Res.HH.Thermal.WH.Elc.Elec</t>
  </si>
  <si>
    <t>TES_per_sqm.kWh.PL.Res.HH.Thermal.WH.TotalSolar.Solar</t>
  </si>
  <si>
    <t>TES_per_sqm.kWh.PL.Res.HH.Thermal.CO.Solids.Solids</t>
  </si>
  <si>
    <t>TES_per_sqm.kWh.PL.Res.HH.Thermal.CO.LPG.LPG</t>
  </si>
  <si>
    <t>TES_per_sqm.kWh.PL.Res.HH.Thermal.CO.Gas.NG_Biogas</t>
  </si>
  <si>
    <t>TES_per_sqm.kWh.PL.Res.HH.Thermal.CO.Biomass.Biomass_Waste</t>
  </si>
  <si>
    <t>TES_per_sqm.kWh.PL.Res.HH.Thermal.CO.Elc.Elec</t>
  </si>
  <si>
    <t>PL - CO2 emissions per surface area</t>
  </si>
  <si>
    <t>EMI_per_sqm.kgCO2.PL.Res.HH.Thermal.SH.Solids.Solids</t>
  </si>
  <si>
    <t>EMI_per_sqm.kgCO2.PL.Res.HH.Thermal.SH.LPG.LPG</t>
  </si>
  <si>
    <t>EMI_per_sqm.kgCO2.PL.Res.HH.Thermal.SH.Oil.Oil_LiqBio</t>
  </si>
  <si>
    <t>EMI_per_sqm.kgCO2.PL.Res.HH.Thermal.SH.Gas.NG_Biogas</t>
  </si>
  <si>
    <t>EMI_per_sqm.kgCO2.PL.Res.HH.Thermal.SH.Biomass.Biomass_Waste</t>
  </si>
  <si>
    <t>EMI_per_sqm.kgCO2.PL.Res.HH.Thermal.SH.Geo.Geo</t>
  </si>
  <si>
    <t>EMI_per_sqm.kgCO2.PL.Res.HH.Thermal.SH.DistrHeat.Steam_Distr</t>
  </si>
  <si>
    <t>EMI_per_sqm.kgCO2.PL.Res.HH.Thermal.SH.AdvElc.Elec</t>
  </si>
  <si>
    <t>EMI_per_sqm.kgCO2.PL.Res.HH.Thermal.SH.ConvElc.Elec</t>
  </si>
  <si>
    <t>EMI_per_sqm.kgCO2.PL.Res.HH.Thermal.SH.TotalCirculation.Elec</t>
  </si>
  <si>
    <t>EMI_per_sqm.kgCO2.PL.Res.HH.Thermal.SC.AC.Elec</t>
  </si>
  <si>
    <t>EMI_per_sqm.kgCO2.PL.Res.HH.Thermal.WH.Solids.Solids</t>
  </si>
  <si>
    <t>EMI_per_sqm.kgCO2.PL.Res.HH.Thermal.WH.LPG.LPG</t>
  </si>
  <si>
    <t>EMI_per_sqm.kgCO2.PL.Res.HH.Thermal.WH.Oil.Oil_LiqBio</t>
  </si>
  <si>
    <t>EMI_per_sqm.kgCO2.PL.Res.HH.Thermal.WH.Gas.NG_Biogas</t>
  </si>
  <si>
    <t>EMI_per_sqm.kgCO2.PL.Res.HH.Thermal.WH.Biomass.Biomass_Waste</t>
  </si>
  <si>
    <t>EMI_per_sqm.kgCO2.PL.Res.HH.Thermal.WH.Geo.Geo</t>
  </si>
  <si>
    <t>EMI_per_sqm.kgCO2.PL.Res.HH.Thermal.WH.DistrHeat.Steam_Distr</t>
  </si>
  <si>
    <t>EMI_per_sqm.kgCO2.PL.Res.HH.Thermal.WH.Elc.Elec</t>
  </si>
  <si>
    <t>EMI_per_sqm.kgCO2.PL.Res.HH.Thermal.WH.TotalSolar.Solar</t>
  </si>
  <si>
    <t>EMI_per_sqm.kgCO2.PL.Res.HH.Thermal.CO.Solids.Solids</t>
  </si>
  <si>
    <t>EMI_per_sqm.kgCO2.PL.Res.HH.Thermal.CO.LPG.LPG</t>
  </si>
  <si>
    <t>EMI_per_sqm.kgCO2.PL.Res.HH.Thermal.CO.Gas.NG_Biogas</t>
  </si>
  <si>
    <t>EMI_per_sqm.kgCO2.PL.Res.HH.Thermal.CO.Biomass.Biomass_Waste</t>
  </si>
  <si>
    <t>EMI_per_sqm.kgCO2.PL.Res.HH.Thermal.CO.Elc.Elec</t>
  </si>
  <si>
    <t>PL - Number of new and renovated households</t>
  </si>
  <si>
    <t>NUM.number.PL.Res.HHnew.Thermal</t>
  </si>
  <si>
    <t>NUM.number.PL.Res.HHnew.Thermal.SH</t>
  </si>
  <si>
    <t>NUM.number.PL.Res.HHnew.Thermal.SH.Solids</t>
  </si>
  <si>
    <t>NUM.number.PL.Res.HHnew.Thermal.SH.LPG</t>
  </si>
  <si>
    <t>NUM.number.PL.Res.HHnew.Thermal.SH.Oil</t>
  </si>
  <si>
    <t>NUM.number.PL.Res.HHnew.Thermal.SH.Gas</t>
  </si>
  <si>
    <t>NUM.number.PL.Res.HHnew.Thermal.SH.Biomass</t>
  </si>
  <si>
    <t>NUM.number.PL.Res.HHnew.Thermal.SH.Geo</t>
  </si>
  <si>
    <t>NUM.number.PL.Res.HHnew.Thermal.SH.DistrHeat</t>
  </si>
  <si>
    <t>NUM.number.PL.Res.HHnew.Thermal.SH.AdvElc</t>
  </si>
  <si>
    <t>NUM.number.PL.Res.HHnew.Thermal.SH.ConvElc</t>
  </si>
  <si>
    <t>NUM.number.PL.Res.HHnew.Thermal.SC</t>
  </si>
  <si>
    <t>NUM.number.PL.Res.HHnew.Thermal.SC.AC</t>
  </si>
  <si>
    <t>NUM.number.PL.Res.HHnew.Thermal.WH</t>
  </si>
  <si>
    <t>NUM.number.PL.Res.HHnew.Thermal.WH.Solids</t>
  </si>
  <si>
    <t>NUM.number.PL.Res.HHnew.Thermal.WH.LPG</t>
  </si>
  <si>
    <t>NUM.number.PL.Res.HHnew.Thermal.WH.Oil</t>
  </si>
  <si>
    <t>NUM.number.PL.Res.HHnew.Thermal.WH.Gas</t>
  </si>
  <si>
    <t>NUM.number.PL.Res.HHnew.Thermal.WH.Biomass</t>
  </si>
  <si>
    <t>NUM.number.PL.Res.HHnew.Thermal.WH.Geo</t>
  </si>
  <si>
    <t>NUM.number.PL.Res.HHnew.Thermal.WH.DistrHeat</t>
  </si>
  <si>
    <t>NUM.number.PL.Res.HHnew.Thermal.WH.Elc</t>
  </si>
  <si>
    <t>NUM.number.PL.Res.HHnew.Thermal.WH.Solar</t>
  </si>
  <si>
    <t>NUM.number.PL.Res.HHnew.Thermal.CO</t>
  </si>
  <si>
    <t>NUM.number.PL.Res.HHnew.Thermal.CO.Solids</t>
  </si>
  <si>
    <t>NUM.number.PL.Res.HHnew.Thermal.CO.LPG</t>
  </si>
  <si>
    <t>NUM.number.PL.Res.HHnew.Thermal.CO.Gas</t>
  </si>
  <si>
    <t>NUM.number.PL.Res.HHnew.Thermal.CO.Biomass</t>
  </si>
  <si>
    <t>NUM.number.PL.Res.HHnew.Thermal.CO.Elc</t>
  </si>
  <si>
    <t>PL - Final energy consumption in new and renovated households</t>
  </si>
  <si>
    <t>FEC.ktoe.PL.Res.HHnew.Thermal</t>
  </si>
  <si>
    <t>FEC.ktoe.PL.Res.HHnew.Thermal.SH</t>
  </si>
  <si>
    <t>FEC.ktoe.PL.Res.HHnew.Thermal.SH.Solids.Solids</t>
  </si>
  <si>
    <t>FEC.ktoe.PL.Res.HHnew.Thermal.SH.LPG.LPG</t>
  </si>
  <si>
    <t>FEC.ktoe.PL.Res.HHnew.Thermal.SH.Oil.Oil_LiqBio</t>
  </si>
  <si>
    <t>FEC.ktoe.PL.Res.HHnew.Thermal.SH.Gas.NG_Biogas</t>
  </si>
  <si>
    <t>FEC.ktoe.PL.Res.HHnew.Thermal.SH.Biomass.Biomass_Waste</t>
  </si>
  <si>
    <t>FEC.ktoe.PL.Res.HHnew.Thermal.SH.Geo.Geo</t>
  </si>
  <si>
    <t>FEC.ktoe.PL.Res.HHnew.Thermal.SH.DistrHeat.Steam_Distr</t>
  </si>
  <si>
    <t>FEC.ktoe.PL.Res.HHnew.Thermal.SH.AdvElc.Elec</t>
  </si>
  <si>
    <t>FEC.ktoe.PL.Res.HHnew.Thermal.SH.ConvElc.Elec</t>
  </si>
  <si>
    <t>FEC.ktoe.PL.Res.HHnew.Thermal.SH.TotalCirculation.Elec</t>
  </si>
  <si>
    <t>FEC.ktoe.PL.Res.HHnew.Thermal.SC</t>
  </si>
  <si>
    <t>FEC.ktoe.PL.Res.HHnew.Thermal.SC.AC.Elec</t>
  </si>
  <si>
    <t>FEC.ktoe.PL.Res.HHnew.Thermal.WH</t>
  </si>
  <si>
    <t>FEC.ktoe.PL.Res.HHnew.Thermal.WH.Solids.Solids</t>
  </si>
  <si>
    <t>FEC.ktoe.PL.Res.HHnew.Thermal.WH.LPG.LPG</t>
  </si>
  <si>
    <t>FEC.ktoe.PL.Res.HHnew.Thermal.WH.Oil.Oil_LiqBio</t>
  </si>
  <si>
    <t>FEC.ktoe.PL.Res.HHnew.Thermal.WH.Gas.NG_Biogas</t>
  </si>
  <si>
    <t>FEC.ktoe.PL.Res.HHnew.Thermal.WH.Biomass.Biomass_Waste</t>
  </si>
  <si>
    <t>FEC.ktoe.PL.Res.HHnew.Thermal.WH.Geo.Geo</t>
  </si>
  <si>
    <t>FEC.ktoe.PL.Res.HHnew.Thermal.WH.DistrHeat.Steam_Distr</t>
  </si>
  <si>
    <t>FEC.ktoe.PL.Res.HHnew.Thermal.WH.Elc.Elec</t>
  </si>
  <si>
    <t>FEC.ktoe.PL.Res.HHnew.Thermal.WH.TotalSolar.Solar</t>
  </si>
  <si>
    <t>FEC.ktoe.PL.Res.HHnew.Thermal.CO</t>
  </si>
  <si>
    <t>FEC.ktoe.PL.Res.HHnew.Thermal.CO.Solids.Solids</t>
  </si>
  <si>
    <t>FEC.ktoe.PL.Res.HHnew.Thermal.CO.LPG.LPG</t>
  </si>
  <si>
    <t>FEC.ktoe.PL.Res.HHnew.Thermal.CO.Gas.NG_Biogas</t>
  </si>
  <si>
    <t>FEC.ktoe.PL.Res.HHnew.Thermal.CO.Biomass.Biomass_Waste</t>
  </si>
  <si>
    <t>FEC.ktoe.PL.Res.HHnew.Thermal.CO.Elc.Elec</t>
  </si>
  <si>
    <t>PL - Thermal energy service in new and renovated households</t>
  </si>
  <si>
    <t>TES.ktoe.PL.Res.HHnew.Thermal</t>
  </si>
  <si>
    <t>TES.ktoe.PL.Res.HHnew.Thermal.SH</t>
  </si>
  <si>
    <t>TES.ktoe.PL.Res.HHnew.Thermal.SH.Solids.Solids</t>
  </si>
  <si>
    <t>TES.ktoe.PL.Res.HHnew.Thermal.SH.LPG.LPG</t>
  </si>
  <si>
    <t>TES.ktoe.PL.Res.HHnew.Thermal.SH.Oil.Oil_LiqBio</t>
  </si>
  <si>
    <t>TES.ktoe.PL.Res.HHnew.Thermal.SH.Gas.NG_Biogas</t>
  </si>
  <si>
    <t>TES.ktoe.PL.Res.HHnew.Thermal.SH.Biomass.Biomass_Waste</t>
  </si>
  <si>
    <t>TES.ktoe.PL.Res.HHnew.Thermal.SH.Geo.Geo</t>
  </si>
  <si>
    <t>TES.ktoe.PL.Res.HHnew.Thermal.SH.DistrHeat.Steam_Distr</t>
  </si>
  <si>
    <t>TES.ktoe.PL.Res.HHnew.Thermal.SH.AdvElc.Elec</t>
  </si>
  <si>
    <t>TES.ktoe.PL.Res.HHnew.Thermal.SH.ConvElc.Elec</t>
  </si>
  <si>
    <t>TES.ktoe.PL.Res.HHnew.Thermal.SH.TotalCirculation.Elec</t>
  </si>
  <si>
    <t>TES.ktoe.PL.Res.HHnew.Thermal.SC</t>
  </si>
  <si>
    <t>TES.ktoe.PL.Res.HHnew.Thermal.SC.AC.Elec</t>
  </si>
  <si>
    <t>TES.ktoe.PL.Res.HHnew.Thermal.WH</t>
  </si>
  <si>
    <t>TES.ktoe.PL.Res.HHnew.Thermal.WH.Solids.Solids</t>
  </si>
  <si>
    <t>TES.ktoe.PL.Res.HHnew.Thermal.WH.LPG.LPG</t>
  </si>
  <si>
    <t>TES.ktoe.PL.Res.HHnew.Thermal.WH.Oil.Oil_LiqBio</t>
  </si>
  <si>
    <t>TES.ktoe.PL.Res.HHnew.Thermal.WH.Gas.NG_Biogas</t>
  </si>
  <si>
    <t>TES.ktoe.PL.Res.HHnew.Thermal.WH.Biomass.Biomass_Waste</t>
  </si>
  <si>
    <t>TES.ktoe.PL.Res.HHnew.Thermal.WH.Geo.Geo</t>
  </si>
  <si>
    <t>TES.ktoe.PL.Res.HHnew.Thermal.WH.DistrHeat.Steam_Distr</t>
  </si>
  <si>
    <t>TES.ktoe.PL.Res.HHnew.Thermal.WH.Elc.Elec</t>
  </si>
  <si>
    <t>TES.ktoe.PL.Res.HHnew.Thermal.WH.TotalSolar.Solar</t>
  </si>
  <si>
    <t>TES.ktoe.PL.Res.HHnew.Thermal.CO</t>
  </si>
  <si>
    <t>TES.ktoe.PL.Res.HHnew.Thermal.CO.Solids.Solids</t>
  </si>
  <si>
    <t>TES.ktoe.PL.Res.HHnew.Thermal.CO.LPG.LPG</t>
  </si>
  <si>
    <t>TES.ktoe.PL.Res.HHnew.Thermal.CO.Gas.NG_Biogas</t>
  </si>
  <si>
    <t>TES.ktoe.PL.Res.HHnew.Thermal.CO.Biomass.Biomass_Waste</t>
  </si>
  <si>
    <t>TES.ktoe.PL.Res.HHnew.Thermal.CO.Elc.Elec</t>
  </si>
  <si>
    <t>PL - System efficiency indicator of new and renovated households</t>
  </si>
  <si>
    <t>Eff.ratio.PL.Res.HHnew.Thermal</t>
  </si>
  <si>
    <t>Eff.ratio.PL.Res.HHnew.Thermal.SH</t>
  </si>
  <si>
    <t>Eff.ratio.PL.Res.HHnew.Thermal.SH.Solids.Solids</t>
  </si>
  <si>
    <t>Eff.ratio.PL.Res.HHnew.Thermal.SH.LPG.LPG</t>
  </si>
  <si>
    <t>Eff.ratio.PL.Res.HHnew.Thermal.SH.Oil.Oil_LiqBio</t>
  </si>
  <si>
    <t>Eff.ratio.PL.Res.HHnew.Thermal.SH.Gas.NG_Biogas</t>
  </si>
  <si>
    <t>Eff.ratio.PL.Res.HHnew.Thermal.SH.Biomass.Biomass_Waste</t>
  </si>
  <si>
    <t>Eff.ratio.PL.Res.HHnew.Thermal.SH.Geo.Geo</t>
  </si>
  <si>
    <t>Eff.ratio.PL.Res.HHnew.Thermal.SH.DistrHeat.Steam_Distr</t>
  </si>
  <si>
    <t>Eff.ratio.PL.Res.HHnew.Thermal.SH.AdvElc.Elec</t>
  </si>
  <si>
    <t>Eff.ratio.PL.Res.HHnew.Thermal.SH.ConvElc.Elec</t>
  </si>
  <si>
    <t>Eff.ratio.PL.Res.HHnew.Thermal.SH.TotalCirculation.Elec</t>
  </si>
  <si>
    <t>Eff.ratio.PL.Res.HHnew.Thermal.SC</t>
  </si>
  <si>
    <t>Eff.ratio.PL.Res.HHnew.Thermal.SC.AC.Elec</t>
  </si>
  <si>
    <t>Eff.ratio.PL.Res.HHnew.Thermal.WH</t>
  </si>
  <si>
    <t>Eff.ratio.PL.Res.HHnew.Thermal.WH.Solids.Solids</t>
  </si>
  <si>
    <t>Eff.ratio.PL.Res.HHnew.Thermal.WH.LPG.LPG</t>
  </si>
  <si>
    <t>Eff.ratio.PL.Res.HHnew.Thermal.WH.Oil.Oil_LiqBio</t>
  </si>
  <si>
    <t>Eff.ratio.PL.Res.HHnew.Thermal.WH.Gas.NG_Biogas</t>
  </si>
  <si>
    <t>Eff.ratio.PL.Res.HHnew.Thermal.WH.Biomass.Biomass_Waste</t>
  </si>
  <si>
    <t>Eff.ratio.PL.Res.HHnew.Thermal.WH.Geo.Geo</t>
  </si>
  <si>
    <t>Eff.ratio.PL.Res.HHnew.Thermal.WH.DistrHeat.Steam_Distr</t>
  </si>
  <si>
    <t>Eff.ratio.PL.Res.HHnew.Thermal.WH.Elc.Elec</t>
  </si>
  <si>
    <t>Eff.ratio.PL.Res.HHnew.Thermal.WH.TotalSolar.Solar</t>
  </si>
  <si>
    <t>Eff.ratio.PL.Res.HHnew.Thermal.CO</t>
  </si>
  <si>
    <t>Eff.ratio.PL.Res.HHnew.Thermal.CO.Solids.Solids</t>
  </si>
  <si>
    <t>Eff.ratio.PL.Res.HHnew.Thermal.CO.LPG.LPG</t>
  </si>
  <si>
    <t>Eff.ratio.PL.Res.HHnew.Thermal.CO.Gas.NG_Biogas</t>
  </si>
  <si>
    <t>Eff.ratio.PL.Res.HHnew.Thermal.CO.Biomass.Biomass_Waste</t>
  </si>
  <si>
    <t>Eff.ratio.PL.Res.HHnew.Thermal.CO.Elc.Elec</t>
  </si>
  <si>
    <t>PL - CO2 emissions in new and renovated households</t>
  </si>
  <si>
    <t>EMI.ktCO2.PL.Res.HHnew.Thermal</t>
  </si>
  <si>
    <t>EMI.ktCO2.PL.Res.HHnew.Thermal.SH</t>
  </si>
  <si>
    <t>EMI.ktCO2.PL.Res.HHnew.Thermal.SH.Solids.Solids</t>
  </si>
  <si>
    <t>EMI.ktCO2.PL.Res.HHnew.Thermal.SH.LPG.LPG</t>
  </si>
  <si>
    <t>EMI.ktCO2.PL.Res.HHnew.Thermal.SH.Oil.Oil_LiqBio</t>
  </si>
  <si>
    <t>EMI.ktCO2.PL.Res.HHnew.Thermal.SH.Gas.NG_Biogas</t>
  </si>
  <si>
    <t>EMI.ktCO2.PL.Res.HHnew.Thermal.SH.Biomass.Biomass_Waste</t>
  </si>
  <si>
    <t>EMI.ktCO2.PL.Res.HHnew.Thermal.SH.Geo.Geo</t>
  </si>
  <si>
    <t>EMI.ktCO2.PL.Res.HHnew.Thermal.SH.DistrHeat.Steam_Distr</t>
  </si>
  <si>
    <t>EMI.ktCO2.PL.Res.HHnew.Thermal.SH.AdvElc.Elec</t>
  </si>
  <si>
    <t>EMI.ktCO2.PL.Res.HHnew.Thermal.SH.ConvElc.Elec</t>
  </si>
  <si>
    <t>EMI.ktCO2.PL.Res.HHnew.Thermal.SH.TotalCirculation.Elec</t>
  </si>
  <si>
    <t>EMI.ktCO2.PL.Res.HHnew.Thermal.SC</t>
  </si>
  <si>
    <t>EMI.ktCO2.PL.Res.HHnew.Thermal.SC.AC.Elec</t>
  </si>
  <si>
    <t>EMI.ktCO2.PL.Res.HHnew.Thermal.WH</t>
  </si>
  <si>
    <t>EMI.ktCO2.PL.Res.HHnew.Thermal.WH.Solids.Solids</t>
  </si>
  <si>
    <t>EMI.ktCO2.PL.Res.HHnew.Thermal.WH.LPG.LPG</t>
  </si>
  <si>
    <t>EMI.ktCO2.PL.Res.HHnew.Thermal.WH.Oil.Oil_LiqBio</t>
  </si>
  <si>
    <t>EMI.ktCO2.PL.Res.HHnew.Thermal.WH.Gas.NG_Biogas</t>
  </si>
  <si>
    <t>EMI.ktCO2.PL.Res.HHnew.Thermal.WH.Biomass.Biomass_Waste</t>
  </si>
  <si>
    <t>EMI.ktCO2.PL.Res.HHnew.Thermal.WH.Geo.Geo</t>
  </si>
  <si>
    <t>EMI.ktCO2.PL.Res.HHnew.Thermal.WH.DistrHeat.Steam_Distr</t>
  </si>
  <si>
    <t>EMI.ktCO2.PL.Res.HHnew.Thermal.WH.Elc.Elec</t>
  </si>
  <si>
    <t>EMI.ktCO2.PL.Res.HHnew.Thermal.WH.TotalSolar.Solar</t>
  </si>
  <si>
    <t>EMI.ktCO2.PL.Res.HHnew.Thermal.CO</t>
  </si>
  <si>
    <t>EMI.ktCO2.PL.Res.HHnew.Thermal.CO.Solids.Solids</t>
  </si>
  <si>
    <t>EMI.ktCO2.PL.Res.HHnew.Thermal.CO.LPG.LPG</t>
  </si>
  <si>
    <t>EMI.ktCO2.PL.Res.HHnew.Thermal.CO.Gas.NG_Biogas</t>
  </si>
  <si>
    <t>EMI.ktCO2.PL.Res.HHnew.Thermal.CO.Biomass.Biomass_Waste</t>
  </si>
  <si>
    <t>EMI.ktCO2.PL.Res.HHnew.Thermal.CO.Elc.Elec</t>
  </si>
  <si>
    <t>PL - Final energy consumption of new and renovated households (per household)</t>
  </si>
  <si>
    <t>FEC_per_household.kWh.PL.Res.HHnew.Thermal</t>
  </si>
  <si>
    <t>FEC_per_household.kWh.PL.Res.HHnew.Thermal.SH</t>
  </si>
  <si>
    <t>FEC_per_household.kWh.PL.Res.HHnew.Thermal.SH.Solids.Solids</t>
  </si>
  <si>
    <t>FEC_per_household.kWh.PL.Res.HHnew.Thermal.SH.LPG.LPG</t>
  </si>
  <si>
    <t>FEC_per_household.kWh.PL.Res.HHnew.Thermal.SH.Oil.Oil_LiqBio</t>
  </si>
  <si>
    <t>FEC_per_household.kWh.PL.Res.HHnew.Thermal.SH.Gas.NG_Biogas</t>
  </si>
  <si>
    <t>FEC_per_household.kWh.PL.Res.HHnew.Thermal.SH.Biomass.Biomass_Waste</t>
  </si>
  <si>
    <t>FEC_per_household.kWh.PL.Res.HHnew.Thermal.SH.Geo.Geo</t>
  </si>
  <si>
    <t>FEC_per_household.kWh.PL.Res.HHnew.Thermal.SH.DistrHeat.Steam_Distr</t>
  </si>
  <si>
    <t>FEC_per_household.kWh.PL.Res.HHnew.Thermal.SH.AdvElc.Elec</t>
  </si>
  <si>
    <t>FEC_per_household.kWh.PL.Res.HHnew.Thermal.SH.ConvElc.Elec</t>
  </si>
  <si>
    <t>FEC_per_household.kWh.PL.Res.HHnew.Thermal.SH.TotalCirculation.Elec</t>
  </si>
  <si>
    <t>FEC_per_household.kWh.PL.Res.HHnew.Thermal.SC</t>
  </si>
  <si>
    <t>FEC_per_household.kWh.PL.Res.HHnew.Thermal.SC.AC.Elec</t>
  </si>
  <si>
    <t>FEC_per_household.kWh.PL.Res.HHnew.Thermal.WH</t>
  </si>
  <si>
    <t>FEC_per_household.kWh.PL.Res.HHnew.Thermal.WH.Solids.Solids</t>
  </si>
  <si>
    <t>FEC_per_household.kWh.PL.Res.HHnew.Thermal.WH.LPG.LPG</t>
  </si>
  <si>
    <t>FEC_per_household.kWh.PL.Res.HHnew.Thermal.WH.Oil.Oil_LiqBio</t>
  </si>
  <si>
    <t>FEC_per_household.kWh.PL.Res.HHnew.Thermal.WH.Gas.NG_Biogas</t>
  </si>
  <si>
    <t>FEC_per_household.kWh.PL.Res.HHnew.Thermal.WH.Biomass.Biomass_Waste</t>
  </si>
  <si>
    <t>FEC_per_household.kWh.PL.Res.HHnew.Thermal.WH.Geo.Geo</t>
  </si>
  <si>
    <t>FEC_per_household.kWh.PL.Res.HHnew.Thermal.WH.DistrHeat.Steam_Distr</t>
  </si>
  <si>
    <t>FEC_per_household.kWh.PL.Res.HHnew.Thermal.WH.Elc.Elec</t>
  </si>
  <si>
    <t>FEC_per_household.kWh.PL.Res.HHnew.Thermal.WH.TotalSolar.Solar</t>
  </si>
  <si>
    <t>FEC_per_household.kWh.PL.Res.HHnew.Thermal.CO</t>
  </si>
  <si>
    <t>FEC_per_household.kWh.PL.Res.HHnew.Thermal.CO.Solids.Solids</t>
  </si>
  <si>
    <t>FEC_per_household.kWh.PL.Res.HHnew.Thermal.CO.LPG.LPG</t>
  </si>
  <si>
    <t>FEC_per_household.kWh.PL.Res.HHnew.Thermal.CO.Gas.NG_Biogas</t>
  </si>
  <si>
    <t>FEC_per_household.kWh.PL.Res.HHnew.Thermal.CO.Biomass.Biomass_Waste</t>
  </si>
  <si>
    <t>FEC_per_household.kWh.PL.Res.HHnew.Thermal.CO.Elc.Elec</t>
  </si>
  <si>
    <t>PL - Thermal energy service of new and renovated households (per household)</t>
  </si>
  <si>
    <t>TES_per_household.kWh.PL.Res.HHnew.Thermal</t>
  </si>
  <si>
    <t>TES_per_household.kWh.PL.Res.HHnew.Thermal.SH</t>
  </si>
  <si>
    <t>TES_per_household.kWh.PL.Res.HHnew.Thermal.SH.Solids.Solids</t>
  </si>
  <si>
    <t>TES_per_household.kWh.PL.Res.HHnew.Thermal.SH.LPG.LPG</t>
  </si>
  <si>
    <t>TES_per_household.kWh.PL.Res.HHnew.Thermal.SH.Oil.Oil_LiqBio</t>
  </si>
  <si>
    <t>TES_per_household.kWh.PL.Res.HHnew.Thermal.SH.Gas.NG_Biogas</t>
  </si>
  <si>
    <t>TES_per_household.kWh.PL.Res.HHnew.Thermal.SH.Biomass.Biomass_Waste</t>
  </si>
  <si>
    <t>TES_per_household.kWh.PL.Res.HHnew.Thermal.SH.Geo.Geo</t>
  </si>
  <si>
    <t>TES_per_household.kWh.PL.Res.HHnew.Thermal.SH.DistrHeat.Steam_Distr</t>
  </si>
  <si>
    <t>TES_per_household.kWh.PL.Res.HHnew.Thermal.SH.AdvElc.Elec</t>
  </si>
  <si>
    <t>TES_per_household.kWh.PL.Res.HHnew.Thermal.SH.ConvElc.Elec</t>
  </si>
  <si>
    <t>TES_per_household.kWh.PL.Res.HHnew.Thermal.SH.TotalCirculation.Elec</t>
  </si>
  <si>
    <t>TES_per_household.kWh.PL.Res.HHnew.Thermal.SC</t>
  </si>
  <si>
    <t>TES_per_household.kWh.PL.Res.HHnew.Thermal.SC.AC.Elec</t>
  </si>
  <si>
    <t>TES_per_household.kWh.PL.Res.HHnew.Thermal.WH</t>
  </si>
  <si>
    <t>TES_per_household.kWh.PL.Res.HHnew.Thermal.WH.Solids.Solids</t>
  </si>
  <si>
    <t>TES_per_household.kWh.PL.Res.HHnew.Thermal.WH.LPG.LPG</t>
  </si>
  <si>
    <t>TES_per_household.kWh.PL.Res.HHnew.Thermal.WH.Oil.Oil_LiqBio</t>
  </si>
  <si>
    <t>TES_per_household.kWh.PL.Res.HHnew.Thermal.WH.Gas.NG_Biogas</t>
  </si>
  <si>
    <t>TES_per_household.kWh.PL.Res.HHnew.Thermal.WH.Biomass.Biomass_Waste</t>
  </si>
  <si>
    <t>TES_per_household.kWh.PL.Res.HHnew.Thermal.WH.Geo.Geo</t>
  </si>
  <si>
    <t>TES_per_household.kWh.PL.Res.HHnew.Thermal.WH.DistrHeat.Steam_Distr</t>
  </si>
  <si>
    <t>TES_per_household.kWh.PL.Res.HHnew.Thermal.WH.Elc.Elec</t>
  </si>
  <si>
    <t>TES_per_household.kWh.PL.Res.HHnew.Thermal.WH.TotalSolar.Solar</t>
  </si>
  <si>
    <t>TES_per_household.kWh.PL.Res.HHnew.Thermal.CO</t>
  </si>
  <si>
    <t>TES_per_household.kWh.PL.Res.HHnew.Thermal.CO.Solids.Solids</t>
  </si>
  <si>
    <t>TES_per_household.kWh.PL.Res.HHnew.Thermal.CO.LPG.LPG</t>
  </si>
  <si>
    <t>TES_per_household.kWh.PL.Res.HHnew.Thermal.CO.Gas.NG_Biogas</t>
  </si>
  <si>
    <t>TES_per_household.kWh.PL.Res.HHnew.Thermal.CO.Biomass.Biomass_Waste</t>
  </si>
  <si>
    <t>TES_per_household.kWh.PL.Res.HHnew.Thermal.CO.Elc.Elec</t>
  </si>
  <si>
    <t>PL - CO2 emissions in new and renovated households (per household)</t>
  </si>
  <si>
    <t>EMI_per_household.kgCO2.PL.Res.HHnew.Thermal</t>
  </si>
  <si>
    <t>EMI_per_household.kgCO2.PL.Res.HHnew.Thermal.SH</t>
  </si>
  <si>
    <t>EMI_per_household.kgCO2.PL.Res.HHnew.Thermal.SH.Solids.Solids</t>
  </si>
  <si>
    <t>EMI_per_household.kgCO2.PL.Res.HHnew.Thermal.SH.LPG.LPG</t>
  </si>
  <si>
    <t>EMI_per_household.kgCO2.PL.Res.HHnew.Thermal.SH.Oil.Oil_LiqBio</t>
  </si>
  <si>
    <t>EMI_per_household.kgCO2.PL.Res.HHnew.Thermal.SH.Gas.NG_Biogas</t>
  </si>
  <si>
    <t>EMI_per_household.kgCO2.PL.Res.HHnew.Thermal.SH.Biomass.Biomass_Waste</t>
  </si>
  <si>
    <t>EMI_per_household.kgCO2.PL.Res.HHnew.Thermal.SH.Geo.Geo</t>
  </si>
  <si>
    <t>EMI_per_household.kgCO2.PL.Res.HHnew.Thermal.SH.DistrHeat.Steam_Distr</t>
  </si>
  <si>
    <t>EMI_per_household.kgCO2.PL.Res.HHnew.Thermal.SH.AdvElc.Elec</t>
  </si>
  <si>
    <t>EMI_per_household.kgCO2.PL.Res.HHnew.Thermal.SH.ConvElc.Elec</t>
  </si>
  <si>
    <t>EMI_per_household.kgCO2.PL.Res.HHnew.Thermal.SH.TotalCirculation.Elec</t>
  </si>
  <si>
    <t>EMI_per_household.kgCO2.PL.Res.HHnew.Thermal.SC</t>
  </si>
  <si>
    <t>EMI_per_household.kgCO2.PL.Res.HHnew.Thermal.SC.AC.Elec</t>
  </si>
  <si>
    <t>EMI_per_household.kgCO2.PL.Res.HHnew.Thermal.WH</t>
  </si>
  <si>
    <t>EMI_per_household.kgCO2.PL.Res.HHnew.Thermal.WH.Solids.Solids</t>
  </si>
  <si>
    <t>EMI_per_household.kgCO2.PL.Res.HHnew.Thermal.WH.LPG.LPG</t>
  </si>
  <si>
    <t>EMI_per_household.kgCO2.PL.Res.HHnew.Thermal.WH.Oil.Oil_LiqBio</t>
  </si>
  <si>
    <t>EMI_per_household.kgCO2.PL.Res.HHnew.Thermal.WH.Gas.NG_Biogas</t>
  </si>
  <si>
    <t>EMI_per_household.kgCO2.PL.Res.HHnew.Thermal.WH.Biomass.Biomass_Waste</t>
  </si>
  <si>
    <t>EMI_per_household.kgCO2.PL.Res.HHnew.Thermal.WH.Geo.Geo</t>
  </si>
  <si>
    <t>EMI_per_household.kgCO2.PL.Res.HHnew.Thermal.WH.DistrHeat.Steam_Distr</t>
  </si>
  <si>
    <t>EMI_per_household.kgCO2.PL.Res.HHnew.Thermal.WH.Elc.Elec</t>
  </si>
  <si>
    <t>EMI_per_household.kgCO2.PL.Res.HHnew.Thermal.WH.TotalSolar.Solar</t>
  </si>
  <si>
    <t>EMI_per_household.kgCO2.PL.Res.HHnew.Thermal.CO</t>
  </si>
  <si>
    <t>EMI_per_household.kgCO2.PL.Res.HHnew.Thermal.CO.Solids.Solids</t>
  </si>
  <si>
    <t>EMI_per_household.kgCO2.PL.Res.HHnew.Thermal.CO.LPG.LPG</t>
  </si>
  <si>
    <t>EMI_per_household.kgCO2.PL.Res.HHnew.Thermal.CO.Gas.NG_Biogas</t>
  </si>
  <si>
    <t>EMI_per_household.kgCO2.PL.Res.HHnew.Thermal.CO.Biomass.Biomass_Waste</t>
  </si>
  <si>
    <t>EMI_per_household.kgCO2.PL.Res.HHnew.Thermal.CO.Elc.Elec</t>
  </si>
  <si>
    <t>PL - Final energy consumption in new and renovated households per surface area</t>
  </si>
  <si>
    <t>FEC_per_sqm.kWh.PL.Res.HHnew.Thermal</t>
  </si>
  <si>
    <t>FEC_per_sqm.kWh.PL.Res.HHnew.Thermal.SH</t>
  </si>
  <si>
    <t>FEC_per_sqm.kWh.PL.Res.HHnew.Thermal.SH.Solids.Solids</t>
  </si>
  <si>
    <t>FEC_per_sqm.kWh.PL.Res.HHnew.Thermal.SH.LPG.LPG</t>
  </si>
  <si>
    <t>FEC_per_sqm.kWh.PL.Res.HHnew.Thermal.SH.Oil.Oil_LiqBio</t>
  </si>
  <si>
    <t>FEC_per_sqm.kWh.PL.Res.HHnew.Thermal.SH.Gas.NG_Biogas</t>
  </si>
  <si>
    <t>FEC_per_sqm.kWh.PL.Res.HHnew.Thermal.SH.Biomass.Biomass_Waste</t>
  </si>
  <si>
    <t>FEC_per_sqm.kWh.PL.Res.HHnew.Thermal.SH.Geo.Geo</t>
  </si>
  <si>
    <t>FEC_per_sqm.kWh.PL.Res.HHnew.Thermal.SH.DistrHeat.Steam_Distr</t>
  </si>
  <si>
    <t>FEC_per_sqm.kWh.PL.Res.HHnew.Thermal.SH.AdvElc.Elec</t>
  </si>
  <si>
    <t>FEC_per_sqm.kWh.PL.Res.HHnew.Thermal.SH.ConvElc.Elec</t>
  </si>
  <si>
    <t>FEC_per_sqm.kWh.PL.Res.HHnew.Thermal.SH.TotalCirculation.Elec</t>
  </si>
  <si>
    <t>FEC_per_sqm.kWh.PL.Res.HHnew.Thermal.SC</t>
  </si>
  <si>
    <t>FEC_per_sqm.kWh.PL.Res.HHnew.Thermal.SC.AC.Elec</t>
  </si>
  <si>
    <t>FEC_per_sqm.kWh.PL.Res.HHnew.Thermal.WH</t>
  </si>
  <si>
    <t>FEC_per_sqm.kWh.PL.Res.HHnew.Thermal.WH.Solids.Solids</t>
  </si>
  <si>
    <t>FEC_per_sqm.kWh.PL.Res.HHnew.Thermal.WH.LPG.LPG</t>
  </si>
  <si>
    <t>FEC_per_sqm.kWh.PL.Res.HHnew.Thermal.WH.Oil.Oil_LiqBio</t>
  </si>
  <si>
    <t>FEC_per_sqm.kWh.PL.Res.HHnew.Thermal.WH.Gas.NG_Biogas</t>
  </si>
  <si>
    <t>FEC_per_sqm.kWh.PL.Res.HHnew.Thermal.WH.Biomass.Biomass_Waste</t>
  </si>
  <si>
    <t>FEC_per_sqm.kWh.PL.Res.HHnew.Thermal.WH.Geo.Geo</t>
  </si>
  <si>
    <t>FEC_per_sqm.kWh.PL.Res.HHnew.Thermal.WH.DistrHeat.Steam_Distr</t>
  </si>
  <si>
    <t>FEC_per_sqm.kWh.PL.Res.HHnew.Thermal.WH.Elc.Elec</t>
  </si>
  <si>
    <t>FEC_per_sqm.kWh.PL.Res.HHnew.Thermal.WH.TotalSolar.Solar</t>
  </si>
  <si>
    <t>FEC_per_sqm.kWh.PL.Res.HHnew.Thermal.CO</t>
  </si>
  <si>
    <t>FEC_per_sqm.kWh.PL.Res.HHnew.Thermal.CO.Solids.Solids</t>
  </si>
  <si>
    <t>FEC_per_sqm.kWh.PL.Res.HHnew.Thermal.CO.LPG.LPG</t>
  </si>
  <si>
    <t>FEC_per_sqm.kWh.PL.Res.HHnew.Thermal.CO.Gas.NG_Biogas</t>
  </si>
  <si>
    <t>FEC_per_sqm.kWh.PL.Res.HHnew.Thermal.CO.Biomass.Biomass_Waste</t>
  </si>
  <si>
    <t>FEC_per_sqm.kWh.PL.Res.HHnew.Thermal.CO.Elc.Elec</t>
  </si>
  <si>
    <t>PL - Thermal energy service in new and renovated households per surface area</t>
  </si>
  <si>
    <t>TES_per_sqm.kWh.PL.Res.HHnew.Thermal</t>
  </si>
  <si>
    <t>TES_per_sqm.kWh.PL.Res.HHnew.Thermal.SH</t>
  </si>
  <si>
    <t>TES_per_sqm.kWh.PL.Res.HHnew.Thermal.SH.Solids.Solids</t>
  </si>
  <si>
    <t>TES_per_sqm.kWh.PL.Res.HHnew.Thermal.SH.LPG.LPG</t>
  </si>
  <si>
    <t>TES_per_sqm.kWh.PL.Res.HHnew.Thermal.SH.Oil.Oil_LiqBio</t>
  </si>
  <si>
    <t>TES_per_sqm.kWh.PL.Res.HHnew.Thermal.SH.Gas.NG_Biogas</t>
  </si>
  <si>
    <t>TES_per_sqm.kWh.PL.Res.HHnew.Thermal.SH.Biomass.Biomass_Waste</t>
  </si>
  <si>
    <t>TES_per_sqm.kWh.PL.Res.HHnew.Thermal.SH.Geo.Geo</t>
  </si>
  <si>
    <t>TES_per_sqm.kWh.PL.Res.HHnew.Thermal.SH.DistrHeat.Steam_Distr</t>
  </si>
  <si>
    <t>TES_per_sqm.kWh.PL.Res.HHnew.Thermal.SH.AdvElc.Elec</t>
  </si>
  <si>
    <t>TES_per_sqm.kWh.PL.Res.HHnew.Thermal.SH.ConvElc.Elec</t>
  </si>
  <si>
    <t>TES_per_sqm.kWh.PL.Res.HHnew.Thermal.SH.TotalCirculation.Elec</t>
  </si>
  <si>
    <t>TES_per_sqm.kWh.PL.Res.HHnew.Thermal.SC</t>
  </si>
  <si>
    <t>TES_per_sqm.kWh.PL.Res.HHnew.Thermal.SC.AC.Elec</t>
  </si>
  <si>
    <t>TES_per_sqm.kWh.PL.Res.HHnew.Thermal.WH</t>
  </si>
  <si>
    <t>TES_per_sqm.kWh.PL.Res.HHnew.Thermal.WH.Solids.Solids</t>
  </si>
  <si>
    <t>TES_per_sqm.kWh.PL.Res.HHnew.Thermal.WH.LPG.LPG</t>
  </si>
  <si>
    <t>TES_per_sqm.kWh.PL.Res.HHnew.Thermal.WH.Oil.Oil_LiqBio</t>
  </si>
  <si>
    <t>TES_per_sqm.kWh.PL.Res.HHnew.Thermal.WH.Gas.NG_Biogas</t>
  </si>
  <si>
    <t>TES_per_sqm.kWh.PL.Res.HHnew.Thermal.WH.Biomass.Biomass_Waste</t>
  </si>
  <si>
    <t>TES_per_sqm.kWh.PL.Res.HHnew.Thermal.WH.Geo.Geo</t>
  </si>
  <si>
    <t>TES_per_sqm.kWh.PL.Res.HHnew.Thermal.WH.DistrHeat.Steam_Distr</t>
  </si>
  <si>
    <t>TES_per_sqm.kWh.PL.Res.HHnew.Thermal.WH.Elc.Elec</t>
  </si>
  <si>
    <t>TES_per_sqm.kWh.PL.Res.HHnew.Thermal.WH.TotalSolar.Solar</t>
  </si>
  <si>
    <t>TES_per_sqm.kWh.PL.Res.HHnew.Thermal.CO</t>
  </si>
  <si>
    <t>TES_per_sqm.kWh.PL.Res.HHnew.Thermal.CO.Solids.Solids</t>
  </si>
  <si>
    <t>TES_per_sqm.kWh.PL.Res.HHnew.Thermal.CO.LPG.LPG</t>
  </si>
  <si>
    <t>TES_per_sqm.kWh.PL.Res.HHnew.Thermal.CO.Gas.NG_Biogas</t>
  </si>
  <si>
    <t>TES_per_sqm.kWh.PL.Res.HHnew.Thermal.CO.Biomass.Biomass_Waste</t>
  </si>
  <si>
    <t>TES_per_sqm.kWh.PL.Res.HHnew.Thermal.CO.Elc.Elec</t>
  </si>
  <si>
    <t>PL - CO2 emissions in new and renovated households per surface area</t>
  </si>
  <si>
    <t>EMI_per_sqm.kgCO2.PL.Res.HHnew.Thermal</t>
  </si>
  <si>
    <t>EMI_per_sqm.kgCO2.PL.Res.HHnew.Thermal.SH</t>
  </si>
  <si>
    <t>EMI_per_sqm.kgCO2.PL.Res.HHnew.Thermal.SH.Solids.Solids</t>
  </si>
  <si>
    <t>EMI_per_sqm.kgCO2.PL.Res.HHnew.Thermal.SH.LPG.LPG</t>
  </si>
  <si>
    <t>EMI_per_sqm.kgCO2.PL.Res.HHnew.Thermal.SH.Oil.Oil_LiqBio</t>
  </si>
  <si>
    <t>EMI_per_sqm.kgCO2.PL.Res.HHnew.Thermal.SH.Gas.NG_Biogas</t>
  </si>
  <si>
    <t>EMI_per_sqm.kgCO2.PL.Res.HHnew.Thermal.SH.Biomass.Biomass_Waste</t>
  </si>
  <si>
    <t>EMI_per_sqm.kgCO2.PL.Res.HHnew.Thermal.SH.Geo.Geo</t>
  </si>
  <si>
    <t>EMI_per_sqm.kgCO2.PL.Res.HHnew.Thermal.SH.DistrHeat.Steam_Distr</t>
  </si>
  <si>
    <t>EMI_per_sqm.kgCO2.PL.Res.HHnew.Thermal.SH.AdvElc.Elec</t>
  </si>
  <si>
    <t>EMI_per_sqm.kgCO2.PL.Res.HHnew.Thermal.SH.ConvElc.Elec</t>
  </si>
  <si>
    <t>EMI_per_sqm.kgCO2.PL.Res.HHnew.Thermal.SH.TotalCirculation.Elec</t>
  </si>
  <si>
    <t>EMI_per_sqm.kgCO2.PL.Res.HHnew.Thermal.SC</t>
  </si>
  <si>
    <t>EMI_per_sqm.kgCO2.PL.Res.HHnew.Thermal.SC.AC.Elec</t>
  </si>
  <si>
    <t>EMI_per_sqm.kgCO2.PL.Res.HHnew.Thermal.WH</t>
  </si>
  <si>
    <t>EMI_per_sqm.kgCO2.PL.Res.HHnew.Thermal.WH.Solids.Solids</t>
  </si>
  <si>
    <t>EMI_per_sqm.kgCO2.PL.Res.HHnew.Thermal.WH.LPG.LPG</t>
  </si>
  <si>
    <t>EMI_per_sqm.kgCO2.PL.Res.HHnew.Thermal.WH.Oil.Oil_LiqBio</t>
  </si>
  <si>
    <t>EMI_per_sqm.kgCO2.PL.Res.HHnew.Thermal.WH.Gas.NG_Biogas</t>
  </si>
  <si>
    <t>EMI_per_sqm.kgCO2.PL.Res.HHnew.Thermal.WH.Biomass.Biomass_Waste</t>
  </si>
  <si>
    <t>EMI_per_sqm.kgCO2.PL.Res.HHnew.Thermal.WH.Geo.Geo</t>
  </si>
  <si>
    <t>EMI_per_sqm.kgCO2.PL.Res.HHnew.Thermal.WH.DistrHeat.Steam_Distr</t>
  </si>
  <si>
    <t>EMI_per_sqm.kgCO2.PL.Res.HHnew.Thermal.WH.Elc.Elec</t>
  </si>
  <si>
    <t>EMI_per_sqm.kgCO2.PL.Res.HHnew.Thermal.WH.TotalSolar.Solar</t>
  </si>
  <si>
    <t>EMI_per_sqm.kgCO2.PL.Res.HHnew.Thermal.CO</t>
  </si>
  <si>
    <t>EMI_per_sqm.kgCO2.PL.Res.HHnew.Thermal.CO.Solids.Solids</t>
  </si>
  <si>
    <t>EMI_per_sqm.kgCO2.PL.Res.HHnew.Thermal.CO.LPG.LPG</t>
  </si>
  <si>
    <t>EMI_per_sqm.kgCO2.PL.Res.HHnew.Thermal.CO.Gas.NG_Biogas</t>
  </si>
  <si>
    <t>EMI_per_sqm.kgCO2.PL.Res.HHnew.Thermal.CO.Biomass.Biomass_Waste</t>
  </si>
  <si>
    <t>EMI_per_sqm.kgCO2.PL.Res.HHnew.Thermal.CO.Elc.Elec</t>
  </si>
  <si>
    <t>FEC.ktoe.PL.Res.HH.Appl.RF</t>
  </si>
  <si>
    <t>FEC.ktoe.PL.Res.HH.Appl.WM</t>
  </si>
  <si>
    <t>FEC.ktoe.PL.Res.HH.Appl.DR</t>
  </si>
  <si>
    <t>FEC.ktoe.PL.Res.HH.Appl.DW</t>
  </si>
  <si>
    <t>FEC.ktoe.PL.Res.HH.Appl.TV</t>
  </si>
  <si>
    <t>FEC.ktoe.PL.Res.HH.Appl.IT</t>
  </si>
  <si>
    <t>FEC.ktoe.PL.Res.HH.Appl.LI</t>
  </si>
  <si>
    <t>FEC.ktoe.PL.Res.HH.Appl.OA</t>
  </si>
  <si>
    <t>Size.MW.PL.Res.HH.Appl</t>
  </si>
  <si>
    <t>Size.MW.PL.Res.HH.Appl.RF</t>
  </si>
  <si>
    <t>Size.MW.PL.Res.HH.Appl.WM</t>
  </si>
  <si>
    <t>Size.MW.PL.Res.HH.Appl.DR</t>
  </si>
  <si>
    <t>Size.MW.PL.Res.HH.Appl.DW</t>
  </si>
  <si>
    <t>Size.MW.PL.Res.HH.Appl.TV</t>
  </si>
  <si>
    <t>Size.MW.PL.Res.HH.Appl.IT</t>
  </si>
  <si>
    <t>Size.MW.PL.Res.HH.Appl.LI</t>
  </si>
  <si>
    <t>Size.MW.PL.Res.HH.Appl.OA</t>
  </si>
  <si>
    <t>NUM.number.PL.Res.HH.Appl.RF</t>
  </si>
  <si>
    <t>NUM.number.PL.Res.HH.Appl.WM</t>
  </si>
  <si>
    <t>NUM.number.PL.Res.HH.Appl.DR</t>
  </si>
  <si>
    <t>NUM.number.PL.Res.HH.Appl.DW</t>
  </si>
  <si>
    <t>NUM.number.PL.Res.HH.Appl.TV</t>
  </si>
  <si>
    <t>NUM.number.PL.Res.HH.Appl.IT</t>
  </si>
  <si>
    <t>NUM.number.PL.Res.HH.Appl.LI</t>
  </si>
  <si>
    <t>NUM.number.PL.Res.HH.Appl.OA</t>
  </si>
  <si>
    <t>NUM.number.PL.Res.HH.Applnew.RF</t>
  </si>
  <si>
    <t>NUM.number.PL.Res.HH.Applnew.WM</t>
  </si>
  <si>
    <t>NUM.number.PL.Res.HH.Applnew.DR</t>
  </si>
  <si>
    <t>NUM.number.PL.Res.HH.Applnew.DW</t>
  </si>
  <si>
    <t>NUM.number.PL.Res.HH.Applnew.TV</t>
  </si>
  <si>
    <t>NUM.number.PL.Res.HH.Applnew.IT</t>
  </si>
  <si>
    <t>NUM.number.PL.Res.HH.Applnew.LI</t>
  </si>
  <si>
    <t>NUM.number.PL.Res.HH.Applnew.OA</t>
  </si>
  <si>
    <t>NUM.number.PL.Res.HH.Applrepl.RF</t>
  </si>
  <si>
    <t>NUM.number.PL.Res.HH.Applrepl.WM</t>
  </si>
  <si>
    <t>NUM.number.PL.Res.HH.Applrepl.DR</t>
  </si>
  <si>
    <t>NUM.number.PL.Res.HH.Applrepl.DW</t>
  </si>
  <si>
    <t>NUM.number.PL.Res.HH.Applrepl.TV</t>
  </si>
  <si>
    <t>NUM.number.PL.Res.HH.Applrepl.IT</t>
  </si>
  <si>
    <t>NUM.number.PL.Res.HH.Applrepl.LI</t>
  </si>
  <si>
    <t>NUM.number.PL.Res.HH.Applrepl.OA</t>
  </si>
  <si>
    <t>Op.hours.PL.Res.HH.Appl.RF</t>
  </si>
  <si>
    <t>Op.hours.PL.Res.HH.Appl.WM</t>
  </si>
  <si>
    <t>Op.hours.PL.Res.HH.Appl.DR</t>
  </si>
  <si>
    <t>Op.hours.PL.Res.HH.Appl.DW</t>
  </si>
  <si>
    <t>Op.hours.PL.Res.HH.Appl.TV</t>
  </si>
  <si>
    <t>Op.hours.PL.Res.HH.Appl.IT</t>
  </si>
  <si>
    <t>Op.hours.PL.Res.HH.Appl.LI</t>
  </si>
  <si>
    <t>Op.hours.PL.Res.HH.Appl.OA</t>
  </si>
  <si>
    <t>Size_per_appl.W.PL.Res.HH.Appl.RF</t>
  </si>
  <si>
    <t>Size_per_appl.W.PL.Res.HH.Appl.WM</t>
  </si>
  <si>
    <t>Size_per_appl.W.PL.Res.HH.Appl.DR</t>
  </si>
  <si>
    <t>Size_per_appl.W.PL.Res.HH.Appl.DW</t>
  </si>
  <si>
    <t>Size_per_appl.W.PL.Res.HH.Appl.TV</t>
  </si>
  <si>
    <t>Size_per_appl.W.PL.Res.HH.Appl.IT</t>
  </si>
  <si>
    <t>Size_per_appl.W.PL.Res.HH.Appl.LI</t>
  </si>
  <si>
    <t>Size_per_appl.W.PL.Res.HH.Appl.OA</t>
  </si>
  <si>
    <t>Size_per_appl.W.PL.Res.HH.Applnew.RF</t>
  </si>
  <si>
    <t>Size_per_appl.W.PL.Res.HH.Applnew.WM</t>
  </si>
  <si>
    <t>Size_per_appl.W.PL.Res.HH.Applnew.DR</t>
  </si>
  <si>
    <t>Size_per_appl.W.PL.Res.HH.Applnew.DW</t>
  </si>
  <si>
    <t>Size_per_appl.W.PL.Res.HH.Applnew.TV</t>
  </si>
  <si>
    <t>Size_per_appl.W.PL.Res.HH.Applnew.IT</t>
  </si>
  <si>
    <t>Size_per_appl.W.PL.Res.HH.Applnew.LI</t>
  </si>
  <si>
    <t>Size_per_appl.W.PL.Res.HH.Applnew.OA</t>
  </si>
  <si>
    <t>NUM.number_per_household.PL.Res.HH.Appl.RF</t>
  </si>
  <si>
    <t>NUM.number_per_household.PL.Res.HH.Appl.WM</t>
  </si>
  <si>
    <t>NUM.number_per_household.PL.Res.HH.Appl.DR</t>
  </si>
  <si>
    <t>NUM.number_per_household.PL.Res.HH.Appl.DW</t>
  </si>
  <si>
    <t>NUM.number_per_household.PL.Res.HH.Appl.TV</t>
  </si>
  <si>
    <t>NUM.number_per_household.PL.Res.HH.Appl.IT</t>
  </si>
  <si>
    <t>NUM.number_per_household.PL.Res.HH.Appl.LI</t>
  </si>
  <si>
    <t>NUM.number_per_household.PL.Res.HH.Appl.OA</t>
  </si>
  <si>
    <t>Size_per_household.W.PL.Res.HH.Appl.RF</t>
  </si>
  <si>
    <t>Size_per_household.W.PL.Res.HH.Appl.WM</t>
  </si>
  <si>
    <t>Size_per_household.W.PL.Res.HH.Appl.DR</t>
  </si>
  <si>
    <t>Size_per_household.W.PL.Res.HH.Appl.DW</t>
  </si>
  <si>
    <t>Size_per_household.W.PL.Res.HH.Appl.TV</t>
  </si>
  <si>
    <t>Size_per_household.W.PL.Res.HH.Appl.IT</t>
  </si>
  <si>
    <t>Size_per_household.W.PL.Res.HH.Appl.LI</t>
  </si>
  <si>
    <t>Size_per_household.W.PL.Res.HH.Appl.OA</t>
  </si>
  <si>
    <t>FEC_per_household.kWh.PL.Res.HH.Appl.RF</t>
  </si>
  <si>
    <t>FEC_per_household.kWh.PL.Res.HH.Appl.WM</t>
  </si>
  <si>
    <t>FEC_per_household.kWh.PL.Res.HH.Appl.DR</t>
  </si>
  <si>
    <t>FEC_per_household.kWh.PL.Res.HH.Appl.DW</t>
  </si>
  <si>
    <t>FEC_per_household.kWh.PL.Res.HH.Appl.TV</t>
  </si>
  <si>
    <t>FEC_per_household.kWh.PL.Res.HH.Appl.IT</t>
  </si>
  <si>
    <t>FEC_per_household.kWh.PL.Res.HH.Appl.LI</t>
  </si>
  <si>
    <t>FEC_per_household.kWh.PL.Res.HH.Appl.OA</t>
  </si>
  <si>
    <t>Lumens_per_household.lumen.PL.Res.HH.Appl.LI</t>
  </si>
  <si>
    <t>PL - Number of households (detailed structure)</t>
  </si>
  <si>
    <t>NUM.number.PL.Res.HH.Thermal.SH.Solids.SH</t>
  </si>
  <si>
    <t>NUM.number.PL.Res.HH.Thermal.SH.Solids.SC.AC</t>
  </si>
  <si>
    <t>NUM.number.PL.Res.HH.Thermal.SH.Solids.WH.Solids.NoSolar</t>
  </si>
  <si>
    <t>NUM.number.PL.Res.HH.Thermal.SH.Solids.WH.LPG.NoSolar</t>
  </si>
  <si>
    <t>NUM.number.PL.Res.HH.Thermal.SH.Solids.WH.LPG.Solar</t>
  </si>
  <si>
    <t>NUM.number.PL.Res.HH.Thermal.SH.Solids.WH.Elc.NoSolar</t>
  </si>
  <si>
    <t>NUM.number.PL.Res.HH.Thermal.SH.Solids.WH.Elc.Solar</t>
  </si>
  <si>
    <t>NUM.number.PL.Res.HH.Thermal.SH.Solids.CO.Solids</t>
  </si>
  <si>
    <t>NUM.number.PL.Res.HH.Thermal.SH.Solids.CO.LPG</t>
  </si>
  <si>
    <t>NUM.number.PL.Res.HH.Thermal.SH.Solids.CO.Elc</t>
  </si>
  <si>
    <t>NUM.number.PL.Res.HH.Thermal.SH.LPG.SH</t>
  </si>
  <si>
    <t>NUM.number.PL.Res.HH.Thermal.SH.LPG.SC.AC</t>
  </si>
  <si>
    <t>NUM.number.PL.Res.HH.Thermal.SH.LPG.WH.LPG.NoSolar</t>
  </si>
  <si>
    <t>NUM.number.PL.Res.HH.Thermal.SH.LPG.WH.LPG.Solar</t>
  </si>
  <si>
    <t>NUM.number.PL.Res.HH.Thermal.SH.LPG.WH.Elc.NoSolar</t>
  </si>
  <si>
    <t>NUM.number.PL.Res.HH.Thermal.SH.LPG.WH.Elc.Solar</t>
  </si>
  <si>
    <t>NUM.number.PL.Res.HH.Thermal.SH.LPG.CO.LPG</t>
  </si>
  <si>
    <t>NUM.number.PL.Res.HH.Thermal.SH.LPG.CO.Elc</t>
  </si>
  <si>
    <t>NUM.number.PL.Res.HH.Thermal.SH.Oil.SH</t>
  </si>
  <si>
    <t>NUM.number.PL.Res.HH.Thermal.SH.Oil.SC.AC</t>
  </si>
  <si>
    <t>NUM.number.PL.Res.HH.Thermal.SH.Oil.WH.Oil.NoSolar</t>
  </si>
  <si>
    <t>NUM.number.PL.Res.HH.Thermal.SH.Oil.WH.Oil.Solar</t>
  </si>
  <si>
    <t>NUM.number.PL.Res.HH.Thermal.SH.Oil.WH.Elc.NoSolar</t>
  </si>
  <si>
    <t>NUM.number.PL.Res.HH.Thermal.SH.Oil.WH.Elc.Solar</t>
  </si>
  <si>
    <t>NUM.number.PL.Res.HH.Thermal.SH.Oil.CO.LPG</t>
  </si>
  <si>
    <t>NUM.number.PL.Res.HH.Thermal.SH.Oil.CO.Elc</t>
  </si>
  <si>
    <t>NUM.number.PL.Res.HH.Thermal.SH.Gas.SH</t>
  </si>
  <si>
    <t>NUM.number.PL.Res.HH.Thermal.SH.Gas.SC.AC</t>
  </si>
  <si>
    <t>NUM.number.PL.Res.HH.Thermal.SH.Gas.WH.Gas.NoSolar</t>
  </si>
  <si>
    <t>NUM.number.PL.Res.HH.Thermal.SH.Gas.WH.Gas.Solar</t>
  </si>
  <si>
    <t>NUM.number.PL.Res.HH.Thermal.SH.Gas.WH.Elc.NoSolar</t>
  </si>
  <si>
    <t>NUM.number.PL.Res.HH.Thermal.SH.Gas.WH.Elc.Solar</t>
  </si>
  <si>
    <t>NUM.number.PL.Res.HH.Thermal.SH.Gas.CO.Gas</t>
  </si>
  <si>
    <t>NUM.number.PL.Res.HH.Thermal.SH.Gas.CO.Elc</t>
  </si>
  <si>
    <t>NUM.number.PL.Res.HH.Thermal.SH.Biomass.SH</t>
  </si>
  <si>
    <t>NUM.number.PL.Res.HH.Thermal.SH.Biomass.SC.AC</t>
  </si>
  <si>
    <t>NUM.number.PL.Res.HH.Thermal.SH.Biomass.WH.Biomass.NoSolar</t>
  </si>
  <si>
    <t>NUM.number.PL.Res.HH.Thermal.SH.Biomass.WH.Biomass.Solar</t>
  </si>
  <si>
    <t>NUM.number.PL.Res.HH.Thermal.SH.Biomass.WH.LPG.NoSolar</t>
  </si>
  <si>
    <t>NUM.number.PL.Res.HH.Thermal.SH.Biomass.WH.LPG.Solar</t>
  </si>
  <si>
    <t>NUM.number.PL.Res.HH.Thermal.SH.Biomass.WH.Elc.NoSolar</t>
  </si>
  <si>
    <t>NUM.number.PL.Res.HH.Thermal.SH.Biomass.WH.Elc.Solar</t>
  </si>
  <si>
    <t>NUM.number.PL.Res.HH.Thermal.SH.Biomass.CO.Biomass</t>
  </si>
  <si>
    <t>NUM.number.PL.Res.HH.Thermal.SH.Biomass.CO.LPG</t>
  </si>
  <si>
    <t>NUM.number.PL.Res.HH.Thermal.SH.Biomass.CO.Elc</t>
  </si>
  <si>
    <t>NUM.number.PL.Res.HH.Thermal.SH.Geo.SH</t>
  </si>
  <si>
    <t>NUM.number.PL.Res.HH.Thermal.SH.Geo.SC.AC</t>
  </si>
  <si>
    <t>NUM.number.PL.Res.HH.Thermal.SH.Geo.WH.Geo.NoSolar</t>
  </si>
  <si>
    <t>NUM.number.PL.Res.HH.Thermal.SH.Geo.WH.Geo.Solar</t>
  </si>
  <si>
    <t>NUM.number.PL.Res.HH.Thermal.SH.Geo.WH.Elc.NoSolar</t>
  </si>
  <si>
    <t>NUM.number.PL.Res.HH.Thermal.SH.Geo.WH.Elc.Solar</t>
  </si>
  <si>
    <t>NUM.number.PL.Res.HH.Thermal.SH.Geo.CO.LPG</t>
  </si>
  <si>
    <t>NUM.number.PL.Res.HH.Thermal.SH.Geo.CO.Elc</t>
  </si>
  <si>
    <t>NUM.number.PL.Res.HH.Thermal.SH.DistrHeat.SH</t>
  </si>
  <si>
    <t>NUM.number.PL.Res.HH.Thermal.SH.DistrHeat.SC.AC</t>
  </si>
  <si>
    <t>NUM.number.PL.Res.HH.Thermal.SH.DistrHeat.WH.DistrHeat.NoSolar</t>
  </si>
  <si>
    <t>NUM.number.PL.Res.HH.Thermal.SH.DistrHeat.WH.DistrHeat.Solar</t>
  </si>
  <si>
    <t>NUM.number.PL.Res.HH.Thermal.SH.DistrHeat.WH.Elc.NoSolar</t>
  </si>
  <si>
    <t>NUM.number.PL.Res.HH.Thermal.SH.DistrHeat.WH.Elc.Solar</t>
  </si>
  <si>
    <t>NUM.number.PL.Res.HH.Thermal.SH.DistrHeat.CO.LPG</t>
  </si>
  <si>
    <t>NUM.number.PL.Res.HH.Thermal.SH.DistrHeat.CO.Elc</t>
  </si>
  <si>
    <t>NUM.number.PL.Res.HH.Thermal.SH.AdvElc.SH</t>
  </si>
  <si>
    <t>NUM.number.PL.Res.HH.Thermal.SH.AdvElc.SC.AC</t>
  </si>
  <si>
    <t>NUM.number.PL.Res.HH.Thermal.SH.AdvElc.WH.LPG.NoSolar</t>
  </si>
  <si>
    <t>NUM.number.PL.Res.HH.Thermal.SH.AdvElc.WH.LPG.Solar</t>
  </si>
  <si>
    <t>NUM.number.PL.Res.HH.Thermal.SH.AdvElc.WH.Elc.NoSolar</t>
  </si>
  <si>
    <t>NUM.number.PL.Res.HH.Thermal.SH.AdvElc.WH.Elc.Solar</t>
  </si>
  <si>
    <t>NUM.number.PL.Res.HH.Thermal.SH.AdvElc.CO.LPG</t>
  </si>
  <si>
    <t>NUM.number.PL.Res.HH.Thermal.SH.AdvElc.CO.Elc</t>
  </si>
  <si>
    <t>NUM.number.PL.Res.HH.Thermal.SH.ConvElc.SH</t>
  </si>
  <si>
    <t>NUM.number.PL.Res.HH.Thermal.SH.ConvElc.SC.AC</t>
  </si>
  <si>
    <t>NUM.number.PL.Res.HH.Thermal.SH.ConvElc.WH.LPG.NoSolar</t>
  </si>
  <si>
    <t>NUM.number.PL.Res.HH.Thermal.SH.ConvElc.WH.LPG.Solar</t>
  </si>
  <si>
    <t>NUM.number.PL.Res.HH.Thermal.SH.ConvElc.WH.Elc.NoSolar</t>
  </si>
  <si>
    <t>NUM.number.PL.Res.HH.Thermal.SH.ConvElc.WH.Elc.Solar</t>
  </si>
  <si>
    <t>NUM.number.PL.Res.HH.Thermal.SH.ConvElc.CO.LPG</t>
  </si>
  <si>
    <t>NUM.number.PL.Res.HH.Thermal.SH.ConvElc.CO.Elc</t>
  </si>
  <si>
    <t>PL - Retired equipment (detailed structure)</t>
  </si>
  <si>
    <t>NUM.number.PL.Res.HH.ThermalOut.SH.Solids</t>
  </si>
  <si>
    <t>NUM.number.PL.Res.HH.ThermalOut.SH.Solids.SH</t>
  </si>
  <si>
    <t>NUM.number.PL.Res.HH.ThermalOut.SH.Solids.SC.AC</t>
  </si>
  <si>
    <t>NUM.number.PL.Res.HH.ThermalOut.SH.Solids.WH.Solids.NoSolar</t>
  </si>
  <si>
    <t>NUM.number.PL.Res.HH.ThermalOut.SH.Solids.WH.LPG.NoSolar</t>
  </si>
  <si>
    <t>NUM.number.PL.Res.HH.ThermalOut.SH.Solids.WH.LPG.Solar</t>
  </si>
  <si>
    <t>NUM.number.PL.Res.HH.ThermalOut.SH.Solids.WH.Elc.NoSolar</t>
  </si>
  <si>
    <t>NUM.number.PL.Res.HH.ThermalOut.SH.Solids.WH.Elc.Solar</t>
  </si>
  <si>
    <t>NUM.number.PL.Res.HH.ThermalOut.SH.Solids.CO.Solids</t>
  </si>
  <si>
    <t>NUM.number.PL.Res.HH.ThermalOut.SH.Solids.CO.LPG</t>
  </si>
  <si>
    <t>NUM.number.PL.Res.HH.ThermalOut.SH.Solids.CO.Elc</t>
  </si>
  <si>
    <t>NUM.number.PL.Res.HH.ThermalOut.SH.LPG</t>
  </si>
  <si>
    <t>NUM.number.PL.Res.HH.ThermalOut.SH.LPG.SH</t>
  </si>
  <si>
    <t>NUM.number.PL.Res.HH.ThermalOut.SH.LPG.SC.AC</t>
  </si>
  <si>
    <t>NUM.number.PL.Res.HH.ThermalOut.SH.LPG.WH.LPG.NoSolar</t>
  </si>
  <si>
    <t>NUM.number.PL.Res.HH.ThermalOut.SH.LPG.WH.LPG.Solar</t>
  </si>
  <si>
    <t>NUM.number.PL.Res.HH.ThermalOut.SH.LPG.WH.Elc.NoSolar</t>
  </si>
  <si>
    <t>NUM.number.PL.Res.HH.ThermalOut.SH.LPG.WH.Elc.Solar</t>
  </si>
  <si>
    <t>NUM.number.PL.Res.HH.ThermalOut.SH.LPG.CO.LPG</t>
  </si>
  <si>
    <t>NUM.number.PL.Res.HH.ThermalOut.SH.LPG.CO.Elc</t>
  </si>
  <si>
    <t>NUM.number.PL.Res.HH.ThermalOut.SH.Oil</t>
  </si>
  <si>
    <t>NUM.number.PL.Res.HH.ThermalOut.SH.Oil.SH</t>
  </si>
  <si>
    <t>NUM.number.PL.Res.HH.ThermalOut.SH.Oil.SC.AC</t>
  </si>
  <si>
    <t>NUM.number.PL.Res.HH.ThermalOut.SH.Oil.WH.Oil.NoSolar</t>
  </si>
  <si>
    <t>NUM.number.PL.Res.HH.ThermalOut.SH.Oil.WH.Oil.Solar</t>
  </si>
  <si>
    <t>NUM.number.PL.Res.HH.ThermalOut.SH.Oil.WH.Elc.NoSolar</t>
  </si>
  <si>
    <t>NUM.number.PL.Res.HH.ThermalOut.SH.Oil.WH.Elc.Solar</t>
  </si>
  <si>
    <t>NUM.number.PL.Res.HH.ThermalOut.SH.Oil.CO.LPG</t>
  </si>
  <si>
    <t>NUM.number.PL.Res.HH.ThermalOut.SH.Oil.CO.Elc</t>
  </si>
  <si>
    <t>NUM.number.PL.Res.HH.ThermalOut.SH.Gas</t>
  </si>
  <si>
    <t>NUM.number.PL.Res.HH.ThermalOut.SH.Gas.SH</t>
  </si>
  <si>
    <t>NUM.number.PL.Res.HH.ThermalOut.SH.Gas.SC.AC</t>
  </si>
  <si>
    <t>NUM.number.PL.Res.HH.ThermalOut.SH.Gas.WH.Gas.NoSolar</t>
  </si>
  <si>
    <t>NUM.number.PL.Res.HH.ThermalOut.SH.Gas.WH.Gas.Solar</t>
  </si>
  <si>
    <t>NUM.number.PL.Res.HH.ThermalOut.SH.Gas.WH.Elc.NoSolar</t>
  </si>
  <si>
    <t>NUM.number.PL.Res.HH.ThermalOut.SH.Gas.WH.Elc.Solar</t>
  </si>
  <si>
    <t>NUM.number.PL.Res.HH.ThermalOut.SH.Gas.CO.Gas</t>
  </si>
  <si>
    <t>NUM.number.PL.Res.HH.ThermalOut.SH.Gas.CO.Elc</t>
  </si>
  <si>
    <t>NUM.number.PL.Res.HH.ThermalOut.SH.Biomass</t>
  </si>
  <si>
    <t>NUM.number.PL.Res.HH.ThermalOut.SH.Biomass.SH</t>
  </si>
  <si>
    <t>NUM.number.PL.Res.HH.ThermalOut.SH.Biomass.SC.AC</t>
  </si>
  <si>
    <t>NUM.number.PL.Res.HH.ThermalOut.SH.Biomass.WH.Biomass.NoSolar</t>
  </si>
  <si>
    <t>NUM.number.PL.Res.HH.ThermalOut.SH.Biomass.WH.Biomass.Solar</t>
  </si>
  <si>
    <t>NUM.number.PL.Res.HH.ThermalOut.SH.Biomass.WH.LPG.NoSolar</t>
  </si>
  <si>
    <t>NUM.number.PL.Res.HH.ThermalOut.SH.Biomass.WH.LPG.Solar</t>
  </si>
  <si>
    <t>NUM.number.PL.Res.HH.ThermalOut.SH.Biomass.WH.Elc.NoSolar</t>
  </si>
  <si>
    <t>NUM.number.PL.Res.HH.ThermalOut.SH.Biomass.WH.Elc.Solar</t>
  </si>
  <si>
    <t>NUM.number.PL.Res.HH.ThermalOut.SH.Biomass.CO.Biomass</t>
  </si>
  <si>
    <t>NUM.number.PL.Res.HH.ThermalOut.SH.Biomass.CO.LPG</t>
  </si>
  <si>
    <t>NUM.number.PL.Res.HH.ThermalOut.SH.Biomass.CO.Elc</t>
  </si>
  <si>
    <t>NUM.number.PL.Res.HH.ThermalOut.SH.Geo</t>
  </si>
  <si>
    <t>NUM.number.PL.Res.HH.ThermalOut.SH.Geo.SH</t>
  </si>
  <si>
    <t>NUM.number.PL.Res.HH.ThermalOut.SH.Geo.SC.AC</t>
  </si>
  <si>
    <t>NUM.number.PL.Res.HH.ThermalOut.SH.Geo.WH.Geo.NoSolar</t>
  </si>
  <si>
    <t>NUM.number.PL.Res.HH.ThermalOut.SH.Geo.WH.Geo.Solar</t>
  </si>
  <si>
    <t>NUM.number.PL.Res.HH.ThermalOut.SH.Geo.WH.Elc.NoSolar</t>
  </si>
  <si>
    <t>NUM.number.PL.Res.HH.ThermalOut.SH.Geo.WH.Elc.Solar</t>
  </si>
  <si>
    <t>NUM.number.PL.Res.HH.ThermalOut.SH.Geo.CO.LPG</t>
  </si>
  <si>
    <t>NUM.number.PL.Res.HH.ThermalOut.SH.Geo.CO.Elc</t>
  </si>
  <si>
    <t>NUM.number.PL.Res.HH.ThermalOut.SH.DistrHeat</t>
  </si>
  <si>
    <t>NUM.number.PL.Res.HH.ThermalOut.SH.DistrHeat.SH</t>
  </si>
  <si>
    <t>NUM.number.PL.Res.HH.ThermalOut.SH.DistrHeat.SC.AC</t>
  </si>
  <si>
    <t>NUM.number.PL.Res.HH.ThermalOut.SH.DistrHeat.WH.DistrHeat.NoSolar</t>
  </si>
  <si>
    <t>NUM.number.PL.Res.HH.ThermalOut.SH.DistrHeat.WH.DistrHeat.Solar</t>
  </si>
  <si>
    <t>NUM.number.PL.Res.HH.ThermalOut.SH.DistrHeat.WH.Elc.NoSolar</t>
  </si>
  <si>
    <t>NUM.number.PL.Res.HH.ThermalOut.SH.DistrHeat.WH.Elc.Solar</t>
  </si>
  <si>
    <t>NUM.number.PL.Res.HH.ThermalOut.SH.DistrHeat.CO.LPG</t>
  </si>
  <si>
    <t>NUM.number.PL.Res.HH.ThermalOut.SH.DistrHeat.CO.Elc</t>
  </si>
  <si>
    <t>NUM.number.PL.Res.HH.ThermalOut.SH.AdvElc</t>
  </si>
  <si>
    <t>NUM.number.PL.Res.HH.ThermalOut.SH.AdvElc.SH</t>
  </si>
  <si>
    <t>NUM.number.PL.Res.HH.ThermalOut.SH.AdvElc.SC.AC</t>
  </si>
  <si>
    <t>NUM.number.PL.Res.HH.ThermalOut.SH.AdvElc.WH.LPG.NoSolar</t>
  </si>
  <si>
    <t>NUM.number.PL.Res.HH.ThermalOut.SH.AdvElc.WH.LPG.Solar</t>
  </si>
  <si>
    <t>NUM.number.PL.Res.HH.ThermalOut.SH.AdvElc.WH.Elc.NoSolar</t>
  </si>
  <si>
    <t>NUM.number.PL.Res.HH.ThermalOut.SH.AdvElc.WH.Elc.Solar</t>
  </si>
  <si>
    <t>NUM.number.PL.Res.HH.ThermalOut.SH.AdvElc.CO.LPG</t>
  </si>
  <si>
    <t>NUM.number.PL.Res.HH.ThermalOut.SH.AdvElc.CO.Elc</t>
  </si>
  <si>
    <t>NUM.number.PL.Res.HH.ThermalOut.SH.ConvElc</t>
  </si>
  <si>
    <t>NUM.number.PL.Res.HH.ThermalOut.SH.ConvElc.SH</t>
  </si>
  <si>
    <t>NUM.number.PL.Res.HH.ThermalOut.SH.ConvElc.SC.AC</t>
  </si>
  <si>
    <t>NUM.number.PL.Res.HH.ThermalOut.SH.ConvElc.WH.LPG.NoSolar</t>
  </si>
  <si>
    <t>NUM.number.PL.Res.HH.ThermalOut.SH.ConvElc.WH.LPG.Solar</t>
  </si>
  <si>
    <t>NUM.number.PL.Res.HH.ThermalOut.SH.ConvElc.WH.Elc.NoSolar</t>
  </si>
  <si>
    <t>NUM.number.PL.Res.HH.ThermalOut.SH.ConvElc.WH.Elc.Solar</t>
  </si>
  <si>
    <t>NUM.number.PL.Res.HH.ThermalOut.SH.ConvElc.CO.LPG</t>
  </si>
  <si>
    <t>NUM.number.PL.Res.HH.ThermalOut.SH.ConvElc.CO.Elc</t>
  </si>
  <si>
    <t>PL - New equipment installations (detailed structure)</t>
  </si>
  <si>
    <t>NUM.number.PL.Res.HH.ThermalNew.SH.Solids</t>
  </si>
  <si>
    <t>NUM.number.PL.Res.HH.ThermalNew.SH.Solids.SH</t>
  </si>
  <si>
    <t>NUM.number.PL.Res.HH.ThermalNew.SH.Solids.SC.AC</t>
  </si>
  <si>
    <t>NUM.number.PL.Res.HH.ThermalNew.SH.Solids.WH.Solids.NoSolar</t>
  </si>
  <si>
    <t>NUM.number.PL.Res.HH.ThermalNew.SH.Solids.WH.LPG.NoSolar</t>
  </si>
  <si>
    <t>NUM.number.PL.Res.HH.ThermalNew.SH.Solids.WH.LPG.Solar</t>
  </si>
  <si>
    <t>NUM.number.PL.Res.HH.ThermalNew.SH.Solids.WH.Elc.NoSolar</t>
  </si>
  <si>
    <t>NUM.number.PL.Res.HH.ThermalNew.SH.Solids.WH.Elc.Solar</t>
  </si>
  <si>
    <t>NUM.number.PL.Res.HH.ThermalNew.SH.Solids.CO.Solids</t>
  </si>
  <si>
    <t>NUM.number.PL.Res.HH.ThermalNew.SH.Solids.CO.LPG</t>
  </si>
  <si>
    <t>NUM.number.PL.Res.HH.ThermalNew.SH.Solids.CO.Elc</t>
  </si>
  <si>
    <t>NUM.number.PL.Res.HH.ThermalNew.SH.LPG</t>
  </si>
  <si>
    <t>NUM.number.PL.Res.HH.ThermalNew.SH.LPG.SH</t>
  </si>
  <si>
    <t>NUM.number.PL.Res.HH.ThermalNew.SH.LPG.SC.AC</t>
  </si>
  <si>
    <t>NUM.number.PL.Res.HH.ThermalNew.SH.LPG.WH.LPG.NoSolar</t>
  </si>
  <si>
    <t>NUM.number.PL.Res.HH.ThermalNew.SH.LPG.WH.LPG.Solar</t>
  </si>
  <si>
    <t>NUM.number.PL.Res.HH.ThermalNew.SH.LPG.WH.Elc.NoSolar</t>
  </si>
  <si>
    <t>NUM.number.PL.Res.HH.ThermalNew.SH.LPG.WH.Elc.Solar</t>
  </si>
  <si>
    <t>NUM.number.PL.Res.HH.ThermalNew.SH.LPG.CO.LPG</t>
  </si>
  <si>
    <t>NUM.number.PL.Res.HH.ThermalNew.SH.LPG.CO.Elc</t>
  </si>
  <si>
    <t>NUM.number.PL.Res.HH.ThermalNew.SH.Oil</t>
  </si>
  <si>
    <t>NUM.number.PL.Res.HH.ThermalNew.SH.Oil.SH</t>
  </si>
  <si>
    <t>NUM.number.PL.Res.HH.ThermalNew.SH.Oil.SC.AC</t>
  </si>
  <si>
    <t>NUM.number.PL.Res.HH.ThermalNew.SH.Oil.WH.Oil.NoSolar</t>
  </si>
  <si>
    <t>NUM.number.PL.Res.HH.ThermalNew.SH.Oil.WH.Oil.Solar</t>
  </si>
  <si>
    <t>NUM.number.PL.Res.HH.ThermalNew.SH.Oil.WH.Elc.NoSolar</t>
  </si>
  <si>
    <t>NUM.number.PL.Res.HH.ThermalNew.SH.Oil.WH.Elc.Solar</t>
  </si>
  <si>
    <t>NUM.number.PL.Res.HH.ThermalNew.SH.Oil.CO.LPG</t>
  </si>
  <si>
    <t>NUM.number.PL.Res.HH.ThermalNew.SH.Oil.CO.Elc</t>
  </si>
  <si>
    <t>NUM.number.PL.Res.HH.ThermalNew.SH.Gas</t>
  </si>
  <si>
    <t>NUM.number.PL.Res.HH.ThermalNew.SH.Gas.SH</t>
  </si>
  <si>
    <t>NUM.number.PL.Res.HH.ThermalNew.SH.Gas.SC.AC</t>
  </si>
  <si>
    <t>NUM.number.PL.Res.HH.ThermalNew.SH.Gas.WH.Gas.NoSolar</t>
  </si>
  <si>
    <t>NUM.number.PL.Res.HH.ThermalNew.SH.Gas.WH.Gas.Solar</t>
  </si>
  <si>
    <t>NUM.number.PL.Res.HH.ThermalNew.SH.Gas.WH.Elc.NoSolar</t>
  </si>
  <si>
    <t>NUM.number.PL.Res.HH.ThermalNew.SH.Gas.WH.Elc.Solar</t>
  </si>
  <si>
    <t>NUM.number.PL.Res.HH.ThermalNew.SH.Gas.CO.Gas</t>
  </si>
  <si>
    <t>NUM.number.PL.Res.HH.ThermalNew.SH.Gas.CO.Elc</t>
  </si>
  <si>
    <t>NUM.number.PL.Res.HH.ThermalNew.SH.Biomass</t>
  </si>
  <si>
    <t>NUM.number.PL.Res.HH.ThermalNew.SH.Biomass.SH</t>
  </si>
  <si>
    <t>NUM.number.PL.Res.HH.ThermalNew.SH.Biomass.SC.AC</t>
  </si>
  <si>
    <t>NUM.number.PL.Res.HH.ThermalNew.SH.Biomass.WH.Biomass.NoSolar</t>
  </si>
  <si>
    <t>NUM.number.PL.Res.HH.ThermalNew.SH.Biomass.WH.Biomass.Solar</t>
  </si>
  <si>
    <t>NUM.number.PL.Res.HH.ThermalNew.SH.Biomass.WH.LPG.NoSolar</t>
  </si>
  <si>
    <t>NUM.number.PL.Res.HH.ThermalNew.SH.Biomass.WH.LPG.Solar</t>
  </si>
  <si>
    <t>NUM.number.PL.Res.HH.ThermalNew.SH.Biomass.WH.Elc.NoSolar</t>
  </si>
  <si>
    <t>NUM.number.PL.Res.HH.ThermalNew.SH.Biomass.WH.Elc.Solar</t>
  </si>
  <si>
    <t>NUM.number.PL.Res.HH.ThermalNew.SH.Biomass.CO.Biomass</t>
  </si>
  <si>
    <t>NUM.number.PL.Res.HH.ThermalNew.SH.Biomass.CO.LPG</t>
  </si>
  <si>
    <t>NUM.number.PL.Res.HH.ThermalNew.SH.Biomass.CO.Elc</t>
  </si>
  <si>
    <t>NUM.number.PL.Res.HH.ThermalNew.SH.Geo</t>
  </si>
  <si>
    <t>NUM.number.PL.Res.HH.ThermalNew.SH.Geo.SH</t>
  </si>
  <si>
    <t>NUM.number.PL.Res.HH.ThermalNew.SH.Geo.SC.AC</t>
  </si>
  <si>
    <t>NUM.number.PL.Res.HH.ThermalNew.SH.Geo.WH.Geo.NoSolar</t>
  </si>
  <si>
    <t>NUM.number.PL.Res.HH.ThermalNew.SH.Geo.WH.Geo.Solar</t>
  </si>
  <si>
    <t>NUM.number.PL.Res.HH.ThermalNew.SH.Geo.WH.Elc.NoSolar</t>
  </si>
  <si>
    <t>NUM.number.PL.Res.HH.ThermalNew.SH.Geo.WH.Elc.Solar</t>
  </si>
  <si>
    <t>NUM.number.PL.Res.HH.ThermalNew.SH.Geo.CO.LPG</t>
  </si>
  <si>
    <t>NUM.number.PL.Res.HH.ThermalNew.SH.Geo.CO.Elc</t>
  </si>
  <si>
    <t>NUM.number.PL.Res.HH.ThermalNew.SH.DistrHeat</t>
  </si>
  <si>
    <t>NUM.number.PL.Res.HH.ThermalNew.SH.DistrHeat.SH</t>
  </si>
  <si>
    <t>NUM.number.PL.Res.HH.ThermalNew.SH.DistrHeat.SC.AC</t>
  </si>
  <si>
    <t>NUM.number.PL.Res.HH.ThermalNew.SH.DistrHeat.WH.DistrHeat.NoSolar</t>
  </si>
  <si>
    <t>NUM.number.PL.Res.HH.ThermalNew.SH.DistrHeat.WH.DistrHeat.Solar</t>
  </si>
  <si>
    <t>NUM.number.PL.Res.HH.ThermalNew.SH.DistrHeat.WH.Elc.NoSolar</t>
  </si>
  <si>
    <t>NUM.number.PL.Res.HH.ThermalNew.SH.DistrHeat.WH.Elc.Solar</t>
  </si>
  <si>
    <t>NUM.number.PL.Res.HH.ThermalNew.SH.DistrHeat.CO.LPG</t>
  </si>
  <si>
    <t>NUM.number.PL.Res.HH.ThermalNew.SH.DistrHeat.CO.Elc</t>
  </si>
  <si>
    <t>NUM.number.PL.Res.HH.ThermalNew.SH.AdvElc</t>
  </si>
  <si>
    <t>NUM.number.PL.Res.HH.ThermalNew.SH.AdvElc.SH</t>
  </si>
  <si>
    <t>NUM.number.PL.Res.HH.ThermalNew.SH.AdvElc.SC.AC</t>
  </si>
  <si>
    <t>NUM.number.PL.Res.HH.ThermalNew.SH.AdvElc.WH.LPG.NoSolar</t>
  </si>
  <si>
    <t>NUM.number.PL.Res.HH.ThermalNew.SH.AdvElc.WH.LPG.Solar</t>
  </si>
  <si>
    <t>NUM.number.PL.Res.HH.ThermalNew.SH.AdvElc.WH.Elc.NoSolar</t>
  </si>
  <si>
    <t>NUM.number.PL.Res.HH.ThermalNew.SH.AdvElc.WH.Elc.Solar</t>
  </si>
  <si>
    <t>NUM.number.PL.Res.HH.ThermalNew.SH.AdvElc.CO.LPG</t>
  </si>
  <si>
    <t>NUM.number.PL.Res.HH.ThermalNew.SH.AdvElc.CO.Elc</t>
  </si>
  <si>
    <t>NUM.number.PL.Res.HH.ThermalNew.SH.ConvElc</t>
  </si>
  <si>
    <t>NUM.number.PL.Res.HH.ThermalNew.SH.ConvElc.SH</t>
  </si>
  <si>
    <t>NUM.number.PL.Res.HH.ThermalNew.SH.ConvElc.SC.AC</t>
  </si>
  <si>
    <t>NUM.number.PL.Res.HH.ThermalNew.SH.ConvElc.WH.LPG.NoSolar</t>
  </si>
  <si>
    <t>NUM.number.PL.Res.HH.ThermalNew.SH.ConvElc.WH.LPG.Solar</t>
  </si>
  <si>
    <t>NUM.number.PL.Res.HH.ThermalNew.SH.ConvElc.WH.Elc.NoSolar</t>
  </si>
  <si>
    <t>NUM.number.PL.Res.HH.ThermalNew.SH.ConvElc.WH.Elc.Solar</t>
  </si>
  <si>
    <t>NUM.number.PL.Res.HH.ThermalNew.SH.ConvElc.CO.LPG</t>
  </si>
  <si>
    <t>NUM.number.PL.Res.HH.ThermalNew.SH.ConvElc.CO.Elc</t>
  </si>
  <si>
    <t>PL - New equipment installations in new and renovated households (detailed structure)</t>
  </si>
  <si>
    <t>NUM.number.PL.Res.HHnew.ThermalNew.SH.Solids</t>
  </si>
  <si>
    <t>NUM.number.PL.Res.HHnew.ThermalNew.SH.Solids.SH</t>
  </si>
  <si>
    <t>NUM.number.PL.Res.HHnew.ThermalNew.SH.Solids.SC.AC</t>
  </si>
  <si>
    <t>NUM.number.PL.Res.HHnew.ThermalNew.SH.Solids.WH.Solids.NoSolar</t>
  </si>
  <si>
    <t>NUM.number.PL.Res.HHnew.ThermalNew.SH.Solids.WH.LPG.NoSolar</t>
  </si>
  <si>
    <t>NUM.number.PL.Res.HHnew.ThermalNew.SH.Solids.WH.LPG.Solar</t>
  </si>
  <si>
    <t>NUM.number.PL.Res.HHnew.ThermalNew.SH.Solids.WH.Elc.NoSolar</t>
  </si>
  <si>
    <t>NUM.number.PL.Res.HHnew.ThermalNew.SH.Solids.WH.Elc.Solar</t>
  </si>
  <si>
    <t>NUM.number.PL.Res.HHnew.ThermalNew.SH.Solids.CO.Solids</t>
  </si>
  <si>
    <t>NUM.number.PL.Res.HHnew.ThermalNew.SH.Solids.CO.LPG</t>
  </si>
  <si>
    <t>NUM.number.PL.Res.HHnew.ThermalNew.SH.Solids.CO.Elc</t>
  </si>
  <si>
    <t>NUM.number.PL.Res.HHnew.ThermalNew.SH.LPG</t>
  </si>
  <si>
    <t>NUM.number.PL.Res.HHnew.ThermalNew.SH.LPG.SH</t>
  </si>
  <si>
    <t>NUM.number.PL.Res.HHnew.ThermalNew.SH.LPG.SC.AC</t>
  </si>
  <si>
    <t>NUM.number.PL.Res.HHnew.ThermalNew.SH.LPG.WH.LPG.NoSolar</t>
  </si>
  <si>
    <t>NUM.number.PL.Res.HHnew.ThermalNew.SH.LPG.WH.LPG.Solar</t>
  </si>
  <si>
    <t>NUM.number.PL.Res.HHnew.ThermalNew.SH.LPG.WH.Elc.NoSolar</t>
  </si>
  <si>
    <t>NUM.number.PL.Res.HHnew.ThermalNew.SH.LPG.WH.Elc.Solar</t>
  </si>
  <si>
    <t>NUM.number.PL.Res.HHnew.ThermalNew.SH.LPG.CO.LPG</t>
  </si>
  <si>
    <t>NUM.number.PL.Res.HHnew.ThermalNew.SH.LPG.CO.Elc</t>
  </si>
  <si>
    <t>NUM.number.PL.Res.HHnew.ThermalNew.SH.Oil</t>
  </si>
  <si>
    <t>NUM.number.PL.Res.HHnew.ThermalNew.SH.Oil.SH</t>
  </si>
  <si>
    <t>NUM.number.PL.Res.HHnew.ThermalNew.SH.Oil.SC.AC</t>
  </si>
  <si>
    <t>NUM.number.PL.Res.HHnew.ThermalNew.SH.Oil.WH.Oil.NoSolar</t>
  </si>
  <si>
    <t>NUM.number.PL.Res.HHnew.ThermalNew.SH.Oil.WH.Oil.Solar</t>
  </si>
  <si>
    <t>NUM.number.PL.Res.HHnew.ThermalNew.SH.Oil.WH.Elc.NoSolar</t>
  </si>
  <si>
    <t>NUM.number.PL.Res.HHnew.ThermalNew.SH.Oil.WH.Elc.Solar</t>
  </si>
  <si>
    <t>NUM.number.PL.Res.HHnew.ThermalNew.SH.Oil.CO.LPG</t>
  </si>
  <si>
    <t>NUM.number.PL.Res.HHnew.ThermalNew.SH.Oil.CO.Elc</t>
  </si>
  <si>
    <t>NUM.number.PL.Res.HHnew.ThermalNew.SH.Gas</t>
  </si>
  <si>
    <t>NUM.number.PL.Res.HHnew.ThermalNew.SH.Gas.SH</t>
  </si>
  <si>
    <t>NUM.number.PL.Res.HHnew.ThermalNew.SH.Gas.SC.AC</t>
  </si>
  <si>
    <t>NUM.number.PL.Res.HHnew.ThermalNew.SH.Gas.WH.Gas.NoSolar</t>
  </si>
  <si>
    <t>NUM.number.PL.Res.HHnew.ThermalNew.SH.Gas.WH.Gas.Solar</t>
  </si>
  <si>
    <t>NUM.number.PL.Res.HHnew.ThermalNew.SH.Gas.WH.Elc.NoSolar</t>
  </si>
  <si>
    <t>NUM.number.PL.Res.HHnew.ThermalNew.SH.Gas.WH.Elc.Solar</t>
  </si>
  <si>
    <t>NUM.number.PL.Res.HHnew.ThermalNew.SH.Gas.CO.Gas</t>
  </si>
  <si>
    <t>NUM.number.PL.Res.HHnew.ThermalNew.SH.Gas.CO.Elc</t>
  </si>
  <si>
    <t>NUM.number.PL.Res.HHnew.ThermalNew.SH.Biomass</t>
  </si>
  <si>
    <t>NUM.number.PL.Res.HHnew.ThermalNew.SH.Biomass.SH</t>
  </si>
  <si>
    <t>NUM.number.PL.Res.HHnew.ThermalNew.SH.Biomass.SC.AC</t>
  </si>
  <si>
    <t>NUM.number.PL.Res.HHnew.ThermalNew.SH.Biomass.WH.Biomass.NoSolar</t>
  </si>
  <si>
    <t>NUM.number.PL.Res.HHnew.ThermalNew.SH.Biomass.WH.Biomass.Solar</t>
  </si>
  <si>
    <t>NUM.number.PL.Res.HHnew.ThermalNew.SH.Biomass.WH.LPG.NoSolar</t>
  </si>
  <si>
    <t>NUM.number.PL.Res.HHnew.ThermalNew.SH.Biomass.WH.LPG.Solar</t>
  </si>
  <si>
    <t>NUM.number.PL.Res.HHnew.ThermalNew.SH.Biomass.WH.Elc.NoSolar</t>
  </si>
  <si>
    <t>NUM.number.PL.Res.HHnew.ThermalNew.SH.Biomass.WH.Elc.Solar</t>
  </si>
  <si>
    <t>NUM.number.PL.Res.HHnew.ThermalNew.SH.Biomass.CO.Biomass</t>
  </si>
  <si>
    <t>NUM.number.PL.Res.HHnew.ThermalNew.SH.Biomass.CO.LPG</t>
  </si>
  <si>
    <t>NUM.number.PL.Res.HHnew.ThermalNew.SH.Biomass.CO.Elc</t>
  </si>
  <si>
    <t>NUM.number.PL.Res.HHnew.ThermalNew.SH.Geo</t>
  </si>
  <si>
    <t>NUM.number.PL.Res.HHnew.ThermalNew.SH.Geo.SH</t>
  </si>
  <si>
    <t>NUM.number.PL.Res.HHnew.ThermalNew.SH.Geo.SC.AC</t>
  </si>
  <si>
    <t>NUM.number.PL.Res.HHnew.ThermalNew.SH.Geo.WH.Geo.NoSolar</t>
  </si>
  <si>
    <t>NUM.number.PL.Res.HHnew.ThermalNew.SH.Geo.WH.Geo.Solar</t>
  </si>
  <si>
    <t>NUM.number.PL.Res.HHnew.ThermalNew.SH.Geo.WH.Elc.NoSolar</t>
  </si>
  <si>
    <t>NUM.number.PL.Res.HHnew.ThermalNew.SH.Geo.WH.Elc.Solar</t>
  </si>
  <si>
    <t>NUM.number.PL.Res.HHnew.ThermalNew.SH.Geo.CO.LPG</t>
  </si>
  <si>
    <t>NUM.number.PL.Res.HHnew.ThermalNew.SH.Geo.CO.Elc</t>
  </si>
  <si>
    <t>NUM.number.PL.Res.HHnew.ThermalNew.SH.DistrHeat</t>
  </si>
  <si>
    <t>NUM.number.PL.Res.HHnew.ThermalNew.SH.DistrHeat.SH</t>
  </si>
  <si>
    <t>NUM.number.PL.Res.HHnew.ThermalNew.SH.DistrHeat.SC.AC</t>
  </si>
  <si>
    <t>NUM.number.PL.Res.HHnew.ThermalNew.SH.DistrHeat.WH.DistrHeat.NoSolar</t>
  </si>
  <si>
    <t>NUM.number.PL.Res.HHnew.ThermalNew.SH.DistrHeat.WH.DistrHeat.Solar</t>
  </si>
  <si>
    <t>NUM.number.PL.Res.HHnew.ThermalNew.SH.DistrHeat.WH.Elc.NoSolar</t>
  </si>
  <si>
    <t>NUM.number.PL.Res.HHnew.ThermalNew.SH.DistrHeat.WH.Elc.Solar</t>
  </si>
  <si>
    <t>NUM.number.PL.Res.HHnew.ThermalNew.SH.DistrHeat.CO.LPG</t>
  </si>
  <si>
    <t>NUM.number.PL.Res.HHnew.ThermalNew.SH.DistrHeat.CO.Elc</t>
  </si>
  <si>
    <t>NUM.number.PL.Res.HHnew.ThermalNew.SH.AdvElc</t>
  </si>
  <si>
    <t>NUM.number.PL.Res.HHnew.ThermalNew.SH.AdvElc.SH</t>
  </si>
  <si>
    <t>NUM.number.PL.Res.HHnew.ThermalNew.SH.AdvElc.SC.AC</t>
  </si>
  <si>
    <t>NUM.number.PL.Res.HHnew.ThermalNew.SH.AdvElc.WH.LPG.NoSolar</t>
  </si>
  <si>
    <t>NUM.number.PL.Res.HHnew.ThermalNew.SH.AdvElc.WH.LPG.Solar</t>
  </si>
  <si>
    <t>NUM.number.PL.Res.HHnew.ThermalNew.SH.AdvElc.WH.Elc.NoSolar</t>
  </si>
  <si>
    <t>NUM.number.PL.Res.HHnew.ThermalNew.SH.AdvElc.WH.Elc.Solar</t>
  </si>
  <si>
    <t>NUM.number.PL.Res.HHnew.ThermalNew.SH.AdvElc.CO.LPG</t>
  </si>
  <si>
    <t>NUM.number.PL.Res.HHnew.ThermalNew.SH.AdvElc.CO.Elc</t>
  </si>
  <si>
    <t>NUM.number.PL.Res.HHnew.ThermalNew.SH.ConvElc</t>
  </si>
  <si>
    <t>NUM.number.PL.Res.HHnew.ThermalNew.SH.ConvElc.SH</t>
  </si>
  <si>
    <t>NUM.number.PL.Res.HHnew.ThermalNew.SH.ConvElc.SC.AC</t>
  </si>
  <si>
    <t>NUM.number.PL.Res.HHnew.ThermalNew.SH.ConvElc.WH.LPG.NoSolar</t>
  </si>
  <si>
    <t>NUM.number.PL.Res.HHnew.ThermalNew.SH.ConvElc.WH.LPG.Solar</t>
  </si>
  <si>
    <t>NUM.number.PL.Res.HHnew.ThermalNew.SH.ConvElc.WH.Elc.NoSolar</t>
  </si>
  <si>
    <t>NUM.number.PL.Res.HHnew.ThermalNew.SH.ConvElc.WH.Elc.Solar</t>
  </si>
  <si>
    <t>NUM.number.PL.Res.HHnew.ThermalNew.SH.ConvElc.CO.LPG</t>
  </si>
  <si>
    <t>NUM.number.PL.Res.HHnew.ThermalNew.SH.ConvElc.CO.Elc</t>
  </si>
  <si>
    <t>PL - New equipment installations via replacement (detailed structure)</t>
  </si>
  <si>
    <t>NUM.number.PL.Res.HH.ThermalRepl.SH.Solids</t>
  </si>
  <si>
    <t>NUM.number.PL.Res.HH.ThermalRepl.SH.Solids.SH</t>
  </si>
  <si>
    <t>NUM.number.PL.Res.HH.ThermalRepl.SH.Solids.SC.AC</t>
  </si>
  <si>
    <t>NUM.number.PL.Res.HH.ThermalRepl.SH.Solids.WH.Solids.NoSolar</t>
  </si>
  <si>
    <t>NUM.number.PL.Res.HH.ThermalRepl.SH.Solids.WH.LPG.NoSolar</t>
  </si>
  <si>
    <t>NUM.number.PL.Res.HH.ThermalRepl.SH.Solids.WH.LPG.Solar</t>
  </si>
  <si>
    <t>NUM.number.PL.Res.HH.ThermalRepl.SH.Solids.WH.Elc.NoSolar</t>
  </si>
  <si>
    <t>NUM.number.PL.Res.HH.ThermalRepl.SH.Solids.WH.Elc.Solar</t>
  </si>
  <si>
    <t>NUM.number.PL.Res.HH.ThermalRepl.SH.Solids.CO.Solids</t>
  </si>
  <si>
    <t>NUM.number.PL.Res.HH.ThermalRepl.SH.Solids.CO.LPG</t>
  </si>
  <si>
    <t>NUM.number.PL.Res.HH.ThermalRepl.SH.Solids.CO.Elc</t>
  </si>
  <si>
    <t>NUM.number.PL.Res.HH.ThermalRepl.SH.LPG</t>
  </si>
  <si>
    <t>NUM.number.PL.Res.HH.ThermalRepl.SH.LPG.SH</t>
  </si>
  <si>
    <t>NUM.number.PL.Res.HH.ThermalRepl.SH.LPG.SC.AC</t>
  </si>
  <si>
    <t>NUM.number.PL.Res.HH.ThermalRepl.SH.LPG.WH.LPG.NoSolar</t>
  </si>
  <si>
    <t>NUM.number.PL.Res.HH.ThermalRepl.SH.LPG.WH.LPG.Solar</t>
  </si>
  <si>
    <t>NUM.number.PL.Res.HH.ThermalRepl.SH.LPG.WH.Elc.NoSolar</t>
  </si>
  <si>
    <t>NUM.number.PL.Res.HH.ThermalRepl.SH.LPG.WH.Elc.Solar</t>
  </si>
  <si>
    <t>NUM.number.PL.Res.HH.ThermalRepl.SH.LPG.CO.LPG</t>
  </si>
  <si>
    <t>NUM.number.PL.Res.HH.ThermalRepl.SH.LPG.CO.Elc</t>
  </si>
  <si>
    <t>NUM.number.PL.Res.HH.ThermalRepl.SH.Oil</t>
  </si>
  <si>
    <t>NUM.number.PL.Res.HH.ThermalRepl.SH.Oil.SH</t>
  </si>
  <si>
    <t>NUM.number.PL.Res.HH.ThermalRepl.SH.Oil.SC.AC</t>
  </si>
  <si>
    <t>NUM.number.PL.Res.HH.ThermalRepl.SH.Oil.WH.Oil.NoSolar</t>
  </si>
  <si>
    <t>NUM.number.PL.Res.HH.ThermalRepl.SH.Oil.WH.Oil.Solar</t>
  </si>
  <si>
    <t>NUM.number.PL.Res.HH.ThermalRepl.SH.Oil.WH.Elc.NoSolar</t>
  </si>
  <si>
    <t>NUM.number.PL.Res.HH.ThermalRepl.SH.Oil.WH.Elc.Solar</t>
  </si>
  <si>
    <t>NUM.number.PL.Res.HH.ThermalRepl.SH.Oil.CO.LPG</t>
  </si>
  <si>
    <t>NUM.number.PL.Res.HH.ThermalRepl.SH.Oil.CO.Elc</t>
  </si>
  <si>
    <t>NUM.number.PL.Res.HH.ThermalRepl.SH.Gas</t>
  </si>
  <si>
    <t>NUM.number.PL.Res.HH.ThermalRepl.SH.Gas.SH</t>
  </si>
  <si>
    <t>NUM.number.PL.Res.HH.ThermalRepl.SH.Gas.SC.AC</t>
  </si>
  <si>
    <t>NUM.number.PL.Res.HH.ThermalRepl.SH.Gas.WH.Gas.NoSolar</t>
  </si>
  <si>
    <t>NUM.number.PL.Res.HH.ThermalRepl.SH.Gas.WH.Gas.Solar</t>
  </si>
  <si>
    <t>NUM.number.PL.Res.HH.ThermalRepl.SH.Gas.WH.Elc.NoSolar</t>
  </si>
  <si>
    <t>NUM.number.PL.Res.HH.ThermalRepl.SH.Gas.WH.Elc.Solar</t>
  </si>
  <si>
    <t>NUM.number.PL.Res.HH.ThermalRepl.SH.Gas.CO.Gas</t>
  </si>
  <si>
    <t>NUM.number.PL.Res.HH.ThermalRepl.SH.Gas.CO.Elc</t>
  </si>
  <si>
    <t>NUM.number.PL.Res.HH.ThermalRepl.SH.Biomass</t>
  </si>
  <si>
    <t>NUM.number.PL.Res.HH.ThermalRepl.SH.Biomass.SH</t>
  </si>
  <si>
    <t>NUM.number.PL.Res.HH.ThermalRepl.SH.Biomass.SC.AC</t>
  </si>
  <si>
    <t>NUM.number.PL.Res.HH.ThermalRepl.SH.Biomass.WH.Biomass.NoSolar</t>
  </si>
  <si>
    <t>NUM.number.PL.Res.HH.ThermalRepl.SH.Biomass.WH.Biomass.Solar</t>
  </si>
  <si>
    <t>NUM.number.PL.Res.HH.ThermalRepl.SH.Biomass.WH.LPG.NoSolar</t>
  </si>
  <si>
    <t>NUM.number.PL.Res.HH.ThermalRepl.SH.Biomass.WH.LPG.Solar</t>
  </si>
  <si>
    <t>NUM.number.PL.Res.HH.ThermalRepl.SH.Biomass.WH.Elc.NoSolar</t>
  </si>
  <si>
    <t>NUM.number.PL.Res.HH.ThermalRepl.SH.Biomass.WH.Elc.Solar</t>
  </si>
  <si>
    <t>NUM.number.PL.Res.HH.ThermalRepl.SH.Biomass.CO.Biomass</t>
  </si>
  <si>
    <t>NUM.number.PL.Res.HH.ThermalRepl.SH.Biomass.CO.LPG</t>
  </si>
  <si>
    <t>NUM.number.PL.Res.HH.ThermalRepl.SH.Biomass.CO.Elc</t>
  </si>
  <si>
    <t>NUM.number.PL.Res.HH.ThermalRepl.SH.Geo</t>
  </si>
  <si>
    <t>NUM.number.PL.Res.HH.ThermalRepl.SH.Geo.SH</t>
  </si>
  <si>
    <t>NUM.number.PL.Res.HH.ThermalRepl.SH.Geo.SC.AC</t>
  </si>
  <si>
    <t>NUM.number.PL.Res.HH.ThermalRepl.SH.Geo.WH.Geo.NoSolar</t>
  </si>
  <si>
    <t>NUM.number.PL.Res.HH.ThermalRepl.SH.Geo.WH.Geo.Solar</t>
  </si>
  <si>
    <t>NUM.number.PL.Res.HH.ThermalRepl.SH.Geo.WH.Elc.NoSolar</t>
  </si>
  <si>
    <t>NUM.number.PL.Res.HH.ThermalRepl.SH.Geo.WH.Elc.Solar</t>
  </si>
  <si>
    <t>NUM.number.PL.Res.HH.ThermalRepl.SH.Geo.CO.LPG</t>
  </si>
  <si>
    <t>NUM.number.PL.Res.HH.ThermalRepl.SH.Geo.CO.Elc</t>
  </si>
  <si>
    <t>NUM.number.PL.Res.HH.ThermalRepl.SH.DistrHeat</t>
  </si>
  <si>
    <t>NUM.number.PL.Res.HH.ThermalRepl.SH.DistrHeat.SH</t>
  </si>
  <si>
    <t>NUM.number.PL.Res.HH.ThermalRepl.SH.DistrHeat.SC.AC</t>
  </si>
  <si>
    <t>NUM.number.PL.Res.HH.ThermalRepl.SH.DistrHeat.WH.DistrHeat.NoSolar</t>
  </si>
  <si>
    <t>NUM.number.PL.Res.HH.ThermalRepl.SH.DistrHeat.WH.DistrHeat.Solar</t>
  </si>
  <si>
    <t>NUM.number.PL.Res.HH.ThermalRepl.SH.DistrHeat.WH.Elc.NoSolar</t>
  </si>
  <si>
    <t>NUM.number.PL.Res.HH.ThermalRepl.SH.DistrHeat.WH.Elc.Solar</t>
  </si>
  <si>
    <t>NUM.number.PL.Res.HH.ThermalRepl.SH.DistrHeat.CO.LPG</t>
  </si>
  <si>
    <t>NUM.number.PL.Res.HH.ThermalRepl.SH.DistrHeat.CO.Elc</t>
  </si>
  <si>
    <t>NUM.number.PL.Res.HH.ThermalRepl.SH.AdvElc</t>
  </si>
  <si>
    <t>NUM.number.PL.Res.HH.ThermalRepl.SH.AdvElc.SH</t>
  </si>
  <si>
    <t>NUM.number.PL.Res.HH.ThermalRepl.SH.AdvElc.SC.AC</t>
  </si>
  <si>
    <t>NUM.number.PL.Res.HH.ThermalRepl.SH.AdvElc.WH.LPG.NoSolar</t>
  </si>
  <si>
    <t>NUM.number.PL.Res.HH.ThermalRepl.SH.AdvElc.WH.LPG.Solar</t>
  </si>
  <si>
    <t>NUM.number.PL.Res.HH.ThermalRepl.SH.AdvElc.WH.Elc.NoSolar</t>
  </si>
  <si>
    <t>NUM.number.PL.Res.HH.ThermalRepl.SH.AdvElc.WH.Elc.Solar</t>
  </si>
  <si>
    <t>NUM.number.PL.Res.HH.ThermalRepl.SH.AdvElc.CO.LPG</t>
  </si>
  <si>
    <t>NUM.number.PL.Res.HH.ThermalRepl.SH.AdvElc.CO.Elc</t>
  </si>
  <si>
    <t>NUM.number.PL.Res.HH.ThermalRepl.SH.ConvElc</t>
  </si>
  <si>
    <t>NUM.number.PL.Res.HH.ThermalRepl.SH.ConvElc.SH</t>
  </si>
  <si>
    <t>NUM.number.PL.Res.HH.ThermalRepl.SH.ConvElc.SC.AC</t>
  </si>
  <si>
    <t>NUM.number.PL.Res.HH.ThermalRepl.SH.ConvElc.WH.LPG.NoSolar</t>
  </si>
  <si>
    <t>NUM.number.PL.Res.HH.ThermalRepl.SH.ConvElc.WH.LPG.Solar</t>
  </si>
  <si>
    <t>NUM.number.PL.Res.HH.ThermalRepl.SH.ConvElc.WH.Elc.NoSolar</t>
  </si>
  <si>
    <t>NUM.number.PL.Res.HH.ThermalRepl.SH.ConvElc.WH.Elc.Solar</t>
  </si>
  <si>
    <t>NUM.number.PL.Res.HH.ThermalRepl.SH.ConvElc.CO.LPG</t>
  </si>
  <si>
    <t>NUM.number.PL.Res.HH.ThermalRepl.SH.ConvElc.CO.Elc</t>
  </si>
  <si>
    <t>PL - Equipment installations in 2021 - vintage structure</t>
  </si>
  <si>
    <t>VIN.number.PL.Res.HH.Thermal.SH.Solids</t>
  </si>
  <si>
    <t>VIN.number.PL.Res.HH.Thermal.SH.Solids.SH</t>
  </si>
  <si>
    <t>VIN.number.PL.Res.HH.Thermal.SH.Solids.SC.AC</t>
  </si>
  <si>
    <t>VIN.number.PL.Res.HH.Thermal.SH.Solids.WH.Solids.NoSolar</t>
  </si>
  <si>
    <t>VIN.number.PL.Res.HH.Thermal.SH.Solids.WH.LPG.NoSolar</t>
  </si>
  <si>
    <t>VIN.number.PL.Res.HH.Thermal.SH.Solids.WH.LPG.Solar</t>
  </si>
  <si>
    <t>VIN.number.PL.Res.HH.Thermal.SH.Solids.WH.Elc.NoSolar</t>
  </si>
  <si>
    <t>VIN.number.PL.Res.HH.Thermal.SH.Solids.WH.Elc.Solar</t>
  </si>
  <si>
    <t>VIN.number.PL.Res.HH.Thermal.SH.Solids.CO.Solids</t>
  </si>
  <si>
    <t>VIN.number.PL.Res.HH.Thermal.SH.Solids.CO.LPG</t>
  </si>
  <si>
    <t>VIN.number.PL.Res.HH.Thermal.SH.Solids.CO.Elc</t>
  </si>
  <si>
    <t>VIN.number.PL.Res.HH.Thermal.SH.LPG</t>
  </si>
  <si>
    <t>VIN.number.PL.Res.HH.Thermal.SH.LPG.SH</t>
  </si>
  <si>
    <t>VIN.number.PL.Res.HH.Thermal.SH.LPG.SC.AC</t>
  </si>
  <si>
    <t>VIN.number.PL.Res.HH.Thermal.SH.LPG.WH.LPG.NoSolar</t>
  </si>
  <si>
    <t>VIN.number.PL.Res.HH.Thermal.SH.LPG.WH.LPG.Solar</t>
  </si>
  <si>
    <t>VIN.number.PL.Res.HH.Thermal.SH.LPG.WH.Elc.NoSolar</t>
  </si>
  <si>
    <t>VIN.number.PL.Res.HH.Thermal.SH.LPG.WH.Elc.Solar</t>
  </si>
  <si>
    <t>VIN.number.PL.Res.HH.Thermal.SH.LPG.CO.LPG</t>
  </si>
  <si>
    <t>VIN.number.PL.Res.HH.Thermal.SH.LPG.CO.Elc</t>
  </si>
  <si>
    <t>VIN.number.PL.Res.HH.Thermal.SH.Oil</t>
  </si>
  <si>
    <t>VIN.number.PL.Res.HH.Thermal.SH.Oil.SH</t>
  </si>
  <si>
    <t>VIN.number.PL.Res.HH.Thermal.SH.Oil.SC.AC</t>
  </si>
  <si>
    <t>VIN.number.PL.Res.HH.Thermal.SH.Oil.WH.Oil.NoSolar</t>
  </si>
  <si>
    <t>VIN.number.PL.Res.HH.Thermal.SH.Oil.WH.Oil.Solar</t>
  </si>
  <si>
    <t>VIN.number.PL.Res.HH.Thermal.SH.Oil.WH.Elc.NoSolar</t>
  </si>
  <si>
    <t>VIN.number.PL.Res.HH.Thermal.SH.Oil.WH.Elc.Solar</t>
  </si>
  <si>
    <t>VIN.number.PL.Res.HH.Thermal.SH.Oil.CO.LPG</t>
  </si>
  <si>
    <t>VIN.number.PL.Res.HH.Thermal.SH.Oil.CO.Elc</t>
  </si>
  <si>
    <t>VIN.number.PL.Res.HH.Thermal.SH.Gas</t>
  </si>
  <si>
    <t>VIN.number.PL.Res.HH.Thermal.SH.Gas.SH</t>
  </si>
  <si>
    <t>VIN.number.PL.Res.HH.Thermal.SH.Gas.SC.AC</t>
  </si>
  <si>
    <t>VIN.number.PL.Res.HH.Thermal.SH.Gas.WH.Gas.NoSolar</t>
  </si>
  <si>
    <t>VIN.number.PL.Res.HH.Thermal.SH.Gas.WH.Gas.Solar</t>
  </si>
  <si>
    <t>VIN.number.PL.Res.HH.Thermal.SH.Gas.WH.Elc.NoSolar</t>
  </si>
  <si>
    <t>VIN.number.PL.Res.HH.Thermal.SH.Gas.WH.Elc.Solar</t>
  </si>
  <si>
    <t>VIN.number.PL.Res.HH.Thermal.SH.Gas.CO.Gas</t>
  </si>
  <si>
    <t>VIN.number.PL.Res.HH.Thermal.SH.Gas.CO.Elc</t>
  </si>
  <si>
    <t>VIN.number.PL.Res.HH.Thermal.SH.Biomass</t>
  </si>
  <si>
    <t>VIN.number.PL.Res.HH.Thermal.SH.Biomass.SH</t>
  </si>
  <si>
    <t>VIN.number.PL.Res.HH.Thermal.SH.Biomass.SC.AC</t>
  </si>
  <si>
    <t>VIN.number.PL.Res.HH.Thermal.SH.Biomass.WH.Biomass.NoSolar</t>
  </si>
  <si>
    <t>VIN.number.PL.Res.HH.Thermal.SH.Biomass.WH.Biomass.Solar</t>
  </si>
  <si>
    <t>VIN.number.PL.Res.HH.Thermal.SH.Biomass.WH.LPG.NoSolar</t>
  </si>
  <si>
    <t>VIN.number.PL.Res.HH.Thermal.SH.Biomass.WH.LPG.Solar</t>
  </si>
  <si>
    <t>VIN.number.PL.Res.HH.Thermal.SH.Biomass.WH.Elc.NoSolar</t>
  </si>
  <si>
    <t>VIN.number.PL.Res.HH.Thermal.SH.Biomass.WH.Elc.Solar</t>
  </si>
  <si>
    <t>VIN.number.PL.Res.HH.Thermal.SH.Biomass.CO.Biomass</t>
  </si>
  <si>
    <t>VIN.number.PL.Res.HH.Thermal.SH.Biomass.CO.LPG</t>
  </si>
  <si>
    <t>VIN.number.PL.Res.HH.Thermal.SH.Biomass.CO.Elc</t>
  </si>
  <si>
    <t>VIN.number.PL.Res.HH.Thermal.SH.Geo</t>
  </si>
  <si>
    <t>VIN.number.PL.Res.HH.Thermal.SH.Geo.SH</t>
  </si>
  <si>
    <t>VIN.number.PL.Res.HH.Thermal.SH.Geo.SC.AC</t>
  </si>
  <si>
    <t>VIN.number.PL.Res.HH.Thermal.SH.Geo.WH.Geo.NoSolar</t>
  </si>
  <si>
    <t>VIN.number.PL.Res.HH.Thermal.SH.Geo.WH.Geo.Solar</t>
  </si>
  <si>
    <t>VIN.number.PL.Res.HH.Thermal.SH.Geo.WH.Elc.NoSolar</t>
  </si>
  <si>
    <t>VIN.number.PL.Res.HH.Thermal.SH.Geo.WH.Elc.Solar</t>
  </si>
  <si>
    <t>VIN.number.PL.Res.HH.Thermal.SH.Geo.CO.LPG</t>
  </si>
  <si>
    <t>VIN.number.PL.Res.HH.Thermal.SH.Geo.CO.Elc</t>
  </si>
  <si>
    <t>VIN.number.PL.Res.HH.Thermal.SH.DistrHeat</t>
  </si>
  <si>
    <t>VIN.number.PL.Res.HH.Thermal.SH.DistrHeat.SH</t>
  </si>
  <si>
    <t>VIN.number.PL.Res.HH.Thermal.SH.DistrHeat.SC.AC</t>
  </si>
  <si>
    <t>VIN.number.PL.Res.HH.Thermal.SH.DistrHeat.WH.DistrHeat.NoSolar</t>
  </si>
  <si>
    <t>VIN.number.PL.Res.HH.Thermal.SH.DistrHeat.WH.DistrHeat.Solar</t>
  </si>
  <si>
    <t>VIN.number.PL.Res.HH.Thermal.SH.DistrHeat.WH.Elc.NoSolar</t>
  </si>
  <si>
    <t>VIN.number.PL.Res.HH.Thermal.SH.DistrHeat.WH.Elc.Solar</t>
  </si>
  <si>
    <t>VIN.number.PL.Res.HH.Thermal.SH.DistrHeat.CO.LPG</t>
  </si>
  <si>
    <t>VIN.number.PL.Res.HH.Thermal.SH.DistrHeat.CO.Elc</t>
  </si>
  <si>
    <t>VIN.number.PL.Res.HH.Thermal.SH.AdvElc</t>
  </si>
  <si>
    <t>VIN.number.PL.Res.HH.Thermal.SH.AdvElc.SH</t>
  </si>
  <si>
    <t>VIN.number.PL.Res.HH.Thermal.SH.AdvElc.SC.AC</t>
  </si>
  <si>
    <t>VIN.number.PL.Res.HH.Thermal.SH.AdvElc.WH.LPG.NoSolar</t>
  </si>
  <si>
    <t>VIN.number.PL.Res.HH.Thermal.SH.AdvElc.WH.LPG.Solar</t>
  </si>
  <si>
    <t>VIN.number.PL.Res.HH.Thermal.SH.AdvElc.WH.Elc.NoSolar</t>
  </si>
  <si>
    <t>VIN.number.PL.Res.HH.Thermal.SH.AdvElc.WH.Elc.Solar</t>
  </si>
  <si>
    <t>VIN.number.PL.Res.HH.Thermal.SH.AdvElc.CO.LPG</t>
  </si>
  <si>
    <t>VIN.number.PL.Res.HH.Thermal.SH.AdvElc.CO.Elc</t>
  </si>
  <si>
    <t>VIN.number.PL.Res.HH.Thermal.SH.ConvElc</t>
  </si>
  <si>
    <t>VIN.number.PL.Res.HH.Thermal.SH.ConvElc.SH</t>
  </si>
  <si>
    <t>VIN.number.PL.Res.HH.Thermal.SH.ConvElc.SC.AC</t>
  </si>
  <si>
    <t>VIN.number.PL.Res.HH.Thermal.SH.ConvElc.WH.LPG.NoSolar</t>
  </si>
  <si>
    <t>VIN.number.PL.Res.HH.Thermal.SH.ConvElc.WH.LPG.Solar</t>
  </si>
  <si>
    <t>VIN.number.PL.Res.HH.Thermal.SH.ConvElc.WH.Elc.NoSolar</t>
  </si>
  <si>
    <t>VIN.number.PL.Res.HH.Thermal.SH.ConvElc.WH.Elc.Solar</t>
  </si>
  <si>
    <t>VIN.number.PL.Res.HH.Thermal.SH.ConvElc.CO.LPG</t>
  </si>
  <si>
    <t>VIN.number.PL.Res.HH.Thermal.SH.ConvElc.CO.Elc</t>
  </si>
  <si>
    <t>PL - Final energy consumption (detailed structure)</t>
  </si>
  <si>
    <t>FEC.ktoe.PL.Res.HH.Thermal.SH.Solids</t>
  </si>
  <si>
    <t>FEC.ktoe.PL.Res.HH.Thermal.SH.Solids.SH</t>
  </si>
  <si>
    <t>FEC.ktoe.PL.Res.HH.Thermal.SH.Solids.SH.Solids</t>
  </si>
  <si>
    <t>FEC.ktoe.PL.Res.HH.Thermal.SH.Solids.SH.Elec</t>
  </si>
  <si>
    <t>FEC.ktoe.PL.Res.HH.Thermal.SH.Solids.SC</t>
  </si>
  <si>
    <t>FEC.ktoe.PL.Res.HH.Thermal.SH.Solids.SC.AC.Elec</t>
  </si>
  <si>
    <t>FEC.ktoe.PL.Res.HH.Thermal.SH.Solids.WH</t>
  </si>
  <si>
    <t>FEC.ktoe.PL.Res.HH.Thermal.SH.Solids.WH.Solids.NoSolar.Solids</t>
  </si>
  <si>
    <t>FEC.ktoe.PL.Res.HH.Thermal.SH.Solids.WH.LPG.NoSolar.LPG</t>
  </si>
  <si>
    <t>FEC.ktoe.PL.Res.HH.Thermal.SH.Solids.WH.LPG.Solar</t>
  </si>
  <si>
    <t>FEC.ktoe.PL.Res.HH.Thermal.SH.Solids.WH.LPG.Solar.LPG</t>
  </si>
  <si>
    <t>FEC.ktoe.PL.Res.HH.Thermal.SH.Solids.WH.LPG.Solar.Solar</t>
  </si>
  <si>
    <t>FEC.ktoe.PL.Res.HH.Thermal.SH.Solids.WH.Elc.NoSolar.Elec</t>
  </si>
  <si>
    <t>FEC.ktoe.PL.Res.HH.Thermal.SH.Solids.WH.Elc.Solar</t>
  </si>
  <si>
    <t>FEC.ktoe.PL.Res.HH.Thermal.SH.Solids.WH.Elc.Solar.Elec</t>
  </si>
  <si>
    <t>FEC.ktoe.PL.Res.HH.Thermal.SH.Solids.WH.Elc.Solar.Solar</t>
  </si>
  <si>
    <t>FEC.ktoe.PL.Res.HH.Thermal.SH.Solids.CO</t>
  </si>
  <si>
    <t>FEC.ktoe.PL.Res.HH.Thermal.SH.Solids.CO.Solids.Solids</t>
  </si>
  <si>
    <t>FEC.ktoe.PL.Res.HH.Thermal.SH.Solids.CO.LPG.LPG</t>
  </si>
  <si>
    <t>FEC.ktoe.PL.Res.HH.Thermal.SH.Solids.CO.Elc.Elec</t>
  </si>
  <si>
    <t>FEC.ktoe.PL.Res.HH.Thermal.SH.LPG</t>
  </si>
  <si>
    <t>FEC.ktoe.PL.Res.HH.Thermal.SH.LPG.SH</t>
  </si>
  <si>
    <t>FEC.ktoe.PL.Res.HH.Thermal.SH.LPG.SH.LPG</t>
  </si>
  <si>
    <t>FEC.ktoe.PL.Res.HH.Thermal.SH.LPG.SH.Elec</t>
  </si>
  <si>
    <t>FEC.ktoe.PL.Res.HH.Thermal.SH.LPG.SC</t>
  </si>
  <si>
    <t>FEC.ktoe.PL.Res.HH.Thermal.SH.LPG.SC.AC.Elec</t>
  </si>
  <si>
    <t>FEC.ktoe.PL.Res.HH.Thermal.SH.LPG.WH</t>
  </si>
  <si>
    <t>FEC.ktoe.PL.Res.HH.Thermal.SH.LPG.WH.LPG.NoSolar.LPG</t>
  </si>
  <si>
    <t>FEC.ktoe.PL.Res.HH.Thermal.SH.LPG.WH.LPG.Solar</t>
  </si>
  <si>
    <t>FEC.ktoe.PL.Res.HH.Thermal.SH.LPG.WH.LPG.Solar.LPG</t>
  </si>
  <si>
    <t>FEC.ktoe.PL.Res.HH.Thermal.SH.LPG.WH.LPG.Solar.Solar</t>
  </si>
  <si>
    <t>FEC.ktoe.PL.Res.HH.Thermal.SH.LPG.WH.Elc.NoSolar.Elec</t>
  </si>
  <si>
    <t>FEC.ktoe.PL.Res.HH.Thermal.SH.LPG.WH.Elc.Solar</t>
  </si>
  <si>
    <t>FEC.ktoe.PL.Res.HH.Thermal.SH.LPG.WH.Elc.Solar.Elec</t>
  </si>
  <si>
    <t>FEC.ktoe.PL.Res.HH.Thermal.SH.LPG.WH.Elc.Solar.Solar</t>
  </si>
  <si>
    <t>FEC.ktoe.PL.Res.HH.Thermal.SH.LPG.CO</t>
  </si>
  <si>
    <t>FEC.ktoe.PL.Res.HH.Thermal.SH.LPG.CO.LPG.LPG</t>
  </si>
  <si>
    <t>FEC.ktoe.PL.Res.HH.Thermal.SH.LPG.CO.Elc.Elec</t>
  </si>
  <si>
    <t>FEC.ktoe.PL.Res.HH.Thermal.SH.Oil</t>
  </si>
  <si>
    <t>FEC.ktoe.PL.Res.HH.Thermal.SH.Oil.SH</t>
  </si>
  <si>
    <t>FEC.ktoe.PL.Res.HH.Thermal.SH.Oil.SH.Oil</t>
  </si>
  <si>
    <t>FEC.ktoe.PL.Res.HH.Thermal.SH.Oil.SH.Elec</t>
  </si>
  <si>
    <t>FEC.ktoe.PL.Res.HH.Thermal.SH.Oil.SC</t>
  </si>
  <si>
    <t>FEC.ktoe.PL.Res.HH.Thermal.SH.Oil.SC.AC.Elec</t>
  </si>
  <si>
    <t>FEC.ktoe.PL.Res.HH.Thermal.SH.Oil.WH</t>
  </si>
  <si>
    <t>FEC.ktoe.PL.Res.HH.Thermal.SH.Oil.WH.Oil.NoSolar.Oil</t>
  </si>
  <si>
    <t>FEC.ktoe.PL.Res.HH.Thermal.SH.Oil.WH.Oil.Solar</t>
  </si>
  <si>
    <t>FEC.ktoe.PL.Res.HH.Thermal.SH.Oil.WH.Oil.Solar.Oil</t>
  </si>
  <si>
    <t>FEC.ktoe.PL.Res.HH.Thermal.SH.Oil.WH.Oil.Solar.Solar</t>
  </si>
  <si>
    <t>FEC.ktoe.PL.Res.HH.Thermal.SH.Oil.WH.Elc.NoSolar.Elec</t>
  </si>
  <si>
    <t>FEC.ktoe.PL.Res.HH.Thermal.SH.Oil.WH.Elc.Solar</t>
  </si>
  <si>
    <t>FEC.ktoe.PL.Res.HH.Thermal.SH.Oil.WH.Elc.Solar.Elec</t>
  </si>
  <si>
    <t>FEC.ktoe.PL.Res.HH.Thermal.SH.Oil.WH.Elc.Solar.Solar</t>
  </si>
  <si>
    <t>FEC.ktoe.PL.Res.HH.Thermal.SH.Oil.CO</t>
  </si>
  <si>
    <t>FEC.ktoe.PL.Res.HH.Thermal.SH.Oil.CO.LPG.LPG</t>
  </si>
  <si>
    <t>FEC.ktoe.PL.Res.HH.Thermal.SH.Oil.CO.Elc.Elec</t>
  </si>
  <si>
    <t>FEC.ktoe.PL.Res.HH.Thermal.SH.Gas</t>
  </si>
  <si>
    <t>FEC.ktoe.PL.Res.HH.Thermal.SH.Gas.SH</t>
  </si>
  <si>
    <t>FEC.ktoe.PL.Res.HH.Thermal.SH.Gas.SH.Gas</t>
  </si>
  <si>
    <t>FEC.ktoe.PL.Res.HH.Thermal.SH.Gas.SH.Elec</t>
  </si>
  <si>
    <t>FEC.ktoe.PL.Res.HH.Thermal.SH.Gas.SC</t>
  </si>
  <si>
    <t>FEC.ktoe.PL.Res.HH.Thermal.SH.Gas.SC.AC.Elec</t>
  </si>
  <si>
    <t>FEC.ktoe.PL.Res.HH.Thermal.SH.Gas.WH</t>
  </si>
  <si>
    <t>FEC.ktoe.PL.Res.HH.Thermal.SH.Gas.WH.Gas.NoSolar.Gas</t>
  </si>
  <si>
    <t>FEC.ktoe.PL.Res.HH.Thermal.SH.Gas.WH.Gas.Solar</t>
  </si>
  <si>
    <t>FEC.ktoe.PL.Res.HH.Thermal.SH.Gas.WH.Gas.Solar.Gas</t>
  </si>
  <si>
    <t>FEC.ktoe.PL.Res.HH.Thermal.SH.Gas.WH.Gas.Solar.Solar</t>
  </si>
  <si>
    <t>FEC.ktoe.PL.Res.HH.Thermal.SH.Gas.WH.Elc.NoSolar.Elec</t>
  </si>
  <si>
    <t>FEC.ktoe.PL.Res.HH.Thermal.SH.Gas.WH.Elc.Solar</t>
  </si>
  <si>
    <t>FEC.ktoe.PL.Res.HH.Thermal.SH.Gas.WH.Elc.Solar.Elec</t>
  </si>
  <si>
    <t>FEC.ktoe.PL.Res.HH.Thermal.SH.Gas.WH.Elc.Solar.Solar</t>
  </si>
  <si>
    <t>FEC.ktoe.PL.Res.HH.Thermal.SH.Gas.CO</t>
  </si>
  <si>
    <t>FEC.ktoe.PL.Res.HH.Thermal.SH.Gas.CO.Gas.Gas</t>
  </si>
  <si>
    <t>FEC.ktoe.PL.Res.HH.Thermal.SH.Gas.CO.Elc.Elec</t>
  </si>
  <si>
    <t>FEC.ktoe.PL.Res.HH.Thermal.SH.Biomass</t>
  </si>
  <si>
    <t>FEC.ktoe.PL.Res.HH.Thermal.SH.Biomass.SH</t>
  </si>
  <si>
    <t>FEC.ktoe.PL.Res.HH.Thermal.SH.Biomass.SH.Biomass</t>
  </si>
  <si>
    <t>FEC.ktoe.PL.Res.HH.Thermal.SH.Biomass.SH.Elec</t>
  </si>
  <si>
    <t>FEC.ktoe.PL.Res.HH.Thermal.SH.Biomass.SC</t>
  </si>
  <si>
    <t>FEC.ktoe.PL.Res.HH.Thermal.SH.Biomass.SC.AC.Elec</t>
  </si>
  <si>
    <t>FEC.ktoe.PL.Res.HH.Thermal.SH.Biomass.WH</t>
  </si>
  <si>
    <t>FEC.ktoe.PL.Res.HH.Thermal.SH.Biomass.WH.Biomass.NoSolar.Biomass</t>
  </si>
  <si>
    <t>FEC.ktoe.PL.Res.HH.Thermal.SH.Biomass.WH.Biomass.Solar</t>
  </si>
  <si>
    <t>FEC.ktoe.PL.Res.HH.Thermal.SH.Biomass.WH.Biomass.Solar.Biomass</t>
  </si>
  <si>
    <t>FEC.ktoe.PL.Res.HH.Thermal.SH.Biomass.WH.Biomass.Solar.Solar</t>
  </si>
  <si>
    <t>FEC.ktoe.PL.Res.HH.Thermal.SH.Biomass.WH.LPG.NoSolar.LPG</t>
  </si>
  <si>
    <t>FEC.ktoe.PL.Res.HH.Thermal.SH.Biomass.WH.LPG.Solar</t>
  </si>
  <si>
    <t>FEC.ktoe.PL.Res.HH.Thermal.SH.Biomass.WH.LPG.Solar.LPG</t>
  </si>
  <si>
    <t>FEC.ktoe.PL.Res.HH.Thermal.SH.Biomass.WH.LPG.Solar.Solar</t>
  </si>
  <si>
    <t>FEC.ktoe.PL.Res.HH.Thermal.SH.Biomass.WH.Elc.NoSolar.Elec</t>
  </si>
  <si>
    <t>FEC.ktoe.PL.Res.HH.Thermal.SH.Biomass.WH.Elc.Solar</t>
  </si>
  <si>
    <t>FEC.ktoe.PL.Res.HH.Thermal.SH.Biomass.WH.Elc.Solar.Elec</t>
  </si>
  <si>
    <t>FEC.ktoe.PL.Res.HH.Thermal.SH.Biomass.WH.Elc.Solar.Solar</t>
  </si>
  <si>
    <t>FEC.ktoe.PL.Res.HH.Thermal.SH.Biomass.CO</t>
  </si>
  <si>
    <t>FEC.ktoe.PL.Res.HH.Thermal.SH.Biomass.CO.Biomass.Biomass</t>
  </si>
  <si>
    <t>FEC.ktoe.PL.Res.HH.Thermal.SH.Biomass.CO.LPG.LPG</t>
  </si>
  <si>
    <t>FEC.ktoe.PL.Res.HH.Thermal.SH.Biomass.CO.Elc.Elec</t>
  </si>
  <si>
    <t>FEC.ktoe.PL.Res.HH.Thermal.SH.Geo</t>
  </si>
  <si>
    <t>FEC.ktoe.PL.Res.HH.Thermal.SH.Geo.SH</t>
  </si>
  <si>
    <t>FEC.ktoe.PL.Res.HH.Thermal.SH.Geo.SH.Geo</t>
  </si>
  <si>
    <t>FEC.ktoe.PL.Res.HH.Thermal.SH.Geo.SH.Elec</t>
  </si>
  <si>
    <t>FEC.ktoe.PL.Res.HH.Thermal.SH.Geo.SC</t>
  </si>
  <si>
    <t>FEC.ktoe.PL.Res.HH.Thermal.SH.Geo.SC.AC.Elec</t>
  </si>
  <si>
    <t>FEC.ktoe.PL.Res.HH.Thermal.SH.Geo.WH</t>
  </si>
  <si>
    <t>FEC.ktoe.PL.Res.HH.Thermal.SH.Geo.WH.Geo.NoSolar.Geo</t>
  </si>
  <si>
    <t>FEC.ktoe.PL.Res.HH.Thermal.SH.Geo.WH.Geo.Solar</t>
  </si>
  <si>
    <t>FEC.ktoe.PL.Res.HH.Thermal.SH.Geo.WH.Geo.Solar.Geo</t>
  </si>
  <si>
    <t>FEC.ktoe.PL.Res.HH.Thermal.SH.Geo.WH.Geo.Solar.Solar</t>
  </si>
  <si>
    <t>FEC.ktoe.PL.Res.HH.Thermal.SH.Geo.WH.Elc.NoSolar.Elec</t>
  </si>
  <si>
    <t>FEC.ktoe.PL.Res.HH.Thermal.SH.Geo.WH.Elc.Solar</t>
  </si>
  <si>
    <t>FEC.ktoe.PL.Res.HH.Thermal.SH.Geo.WH.Elc.Solar.Elec</t>
  </si>
  <si>
    <t>FEC.ktoe.PL.Res.HH.Thermal.SH.Geo.WH.Elc.Solar.Solar</t>
  </si>
  <si>
    <t>FEC.ktoe.PL.Res.HH.Thermal.SH.Geo.CO</t>
  </si>
  <si>
    <t>FEC.ktoe.PL.Res.HH.Thermal.SH.Geo.CO.LPG.LPG</t>
  </si>
  <si>
    <t>FEC.ktoe.PL.Res.HH.Thermal.SH.Geo.CO.Elc.Elec</t>
  </si>
  <si>
    <t>FEC.ktoe.PL.Res.HH.Thermal.SH.DistrHeat</t>
  </si>
  <si>
    <t>FEC.ktoe.PL.Res.HH.Thermal.SH.DistrHeat.SH</t>
  </si>
  <si>
    <t>FEC.ktoe.PL.Res.HH.Thermal.SH.DistrHeat.SH.Steam_Distr</t>
  </si>
  <si>
    <t>FEC.ktoe.PL.Res.HH.Thermal.SH.DistrHeat.SH.Elec</t>
  </si>
  <si>
    <t>FEC.ktoe.PL.Res.HH.Thermal.SH.DistrHeat.SC</t>
  </si>
  <si>
    <t>FEC.ktoe.PL.Res.HH.Thermal.SH.DistrHeat.SC.AC.Elec</t>
  </si>
  <si>
    <t>FEC.ktoe.PL.Res.HH.Thermal.SH.DistrHeat.WH</t>
  </si>
  <si>
    <t>FEC.ktoe.PL.Res.HH.Thermal.SH.DistrHeat.WH.DistrHeat.NoSolar.Steam_Distr</t>
  </si>
  <si>
    <t>FEC.ktoe.PL.Res.HH.Thermal.SH.DistrHeat.WH.DistrHeat.Solar</t>
  </si>
  <si>
    <t>FEC.ktoe.PL.Res.HH.Thermal.SH.DistrHeat.WH.DistrHeat.Solar.Steam_Distr</t>
  </si>
  <si>
    <t>FEC.ktoe.PL.Res.HH.Thermal.SH.DistrHeat.WH.DistrHeat.Solar.Solar</t>
  </si>
  <si>
    <t>FEC.ktoe.PL.Res.HH.Thermal.SH.DistrHeat.WH.Elc.NoSolar.Elec</t>
  </si>
  <si>
    <t>FEC.ktoe.PL.Res.HH.Thermal.SH.DistrHeat.WH.Elc.Solar</t>
  </si>
  <si>
    <t>FEC.ktoe.PL.Res.HH.Thermal.SH.DistrHeat.WH.Elc.Solar.Elec</t>
  </si>
  <si>
    <t>FEC.ktoe.PL.Res.HH.Thermal.SH.DistrHeat.WH.Elc.Solar.Solar</t>
  </si>
  <si>
    <t>FEC.ktoe.PL.Res.HH.Thermal.SH.DistrHeat.CO</t>
  </si>
  <si>
    <t>FEC.ktoe.PL.Res.HH.Thermal.SH.DistrHeat.CO.LPG.LPG</t>
  </si>
  <si>
    <t>FEC.ktoe.PL.Res.HH.Thermal.SH.DistrHeat.CO.Elc.Elec</t>
  </si>
  <si>
    <t>FEC.ktoe.PL.Res.HH.Thermal.SH.AdvElc</t>
  </si>
  <si>
    <t>FEC.ktoe.PL.Res.HH.Thermal.SH.AdvElc.SH</t>
  </si>
  <si>
    <t>FEC.ktoe.PL.Res.HH.Thermal.SH.AdvElc.SH.Elec</t>
  </si>
  <si>
    <t>FEC.ktoe.PL.Res.HH.Thermal.SH.AdvElc.SC</t>
  </si>
  <si>
    <t>FEC.ktoe.PL.Res.HH.Thermal.SH.AdvElc.SC.AC.Elec</t>
  </si>
  <si>
    <t>FEC.ktoe.PL.Res.HH.Thermal.SH.AdvElc.WH</t>
  </si>
  <si>
    <t>FEC.ktoe.PL.Res.HH.Thermal.SH.AdvElc.WH.LPG.NoSolar.LPG</t>
  </si>
  <si>
    <t>FEC.ktoe.PL.Res.HH.Thermal.SH.AdvElc.WH.LPG.Solar</t>
  </si>
  <si>
    <t>FEC.ktoe.PL.Res.HH.Thermal.SH.AdvElc.WH.LPG.Solar.LPG</t>
  </si>
  <si>
    <t>FEC.ktoe.PL.Res.HH.Thermal.SH.AdvElc.WH.LPG.Solar.Solar</t>
  </si>
  <si>
    <t>FEC.ktoe.PL.Res.HH.Thermal.SH.AdvElc.WH.Elc.NoSolar.Elec</t>
  </si>
  <si>
    <t>FEC.ktoe.PL.Res.HH.Thermal.SH.AdvElc.WH.Elc.Solar</t>
  </si>
  <si>
    <t>FEC.ktoe.PL.Res.HH.Thermal.SH.AdvElc.WH.Elc.Solar.Elec</t>
  </si>
  <si>
    <t>FEC.ktoe.PL.Res.HH.Thermal.SH.AdvElc.WH.Elc.Solar.Solar</t>
  </si>
  <si>
    <t>FEC.ktoe.PL.Res.HH.Thermal.SH.AdvElc.CO</t>
  </si>
  <si>
    <t>FEC.ktoe.PL.Res.HH.Thermal.SH.AdvElc.CO.LPG.LPG</t>
  </si>
  <si>
    <t>FEC.ktoe.PL.Res.HH.Thermal.SH.AdvElc.CO.Elc.Elec</t>
  </si>
  <si>
    <t>FEC.ktoe.PL.Res.HH.Thermal.SH.ConvElc</t>
  </si>
  <si>
    <t>FEC.ktoe.PL.Res.HH.Thermal.SH.ConvElc.SH</t>
  </si>
  <si>
    <t>FEC.ktoe.PL.Res.HH.Thermal.SH.ConvElc.SH.Elec</t>
  </si>
  <si>
    <t>FEC.ktoe.PL.Res.HH.Thermal.SH.ConvElc.SC</t>
  </si>
  <si>
    <t>FEC.ktoe.PL.Res.HH.Thermal.SH.ConvElc.SC.AC.Elec</t>
  </si>
  <si>
    <t>FEC.ktoe.PL.Res.HH.Thermal.SH.ConvElc.WH</t>
  </si>
  <si>
    <t>FEC.ktoe.PL.Res.HH.Thermal.SH.ConvElc.WH.LPG.NoSolar.LPG</t>
  </si>
  <si>
    <t>FEC.ktoe.PL.Res.HH.Thermal.SH.ConvElc.WH.LPG.Solar</t>
  </si>
  <si>
    <t>FEC.ktoe.PL.Res.HH.Thermal.SH.ConvElc.WH.LPG.Solar.LPG</t>
  </si>
  <si>
    <t>FEC.ktoe.PL.Res.HH.Thermal.SH.ConvElc.WH.LPG.Solar.Solar</t>
  </si>
  <si>
    <t>FEC.ktoe.PL.Res.HH.Thermal.SH.ConvElc.WH.Elc.NoSolar.Elec</t>
  </si>
  <si>
    <t>FEC.ktoe.PL.Res.HH.Thermal.SH.ConvElc.WH.Elc.Solar</t>
  </si>
  <si>
    <t>FEC.ktoe.PL.Res.HH.Thermal.SH.ConvElc.WH.Elc.Solar.Elec</t>
  </si>
  <si>
    <t>FEC.ktoe.PL.Res.HH.Thermal.SH.ConvElc.WH.Elc.Solar.Solar</t>
  </si>
  <si>
    <t>FEC.ktoe.PL.Res.HH.Thermal.SH.ConvElc.CO</t>
  </si>
  <si>
    <t>FEC.ktoe.PL.Res.HH.Thermal.SH.ConvElc.CO.LPG.LPG</t>
  </si>
  <si>
    <t>FEC.ktoe.PL.Res.HH.Thermal.SH.ConvElc.CO.Elc.Elec</t>
  </si>
  <si>
    <t>PL - Thermal energy service (detailed structure)</t>
  </si>
  <si>
    <t>TES.ktoe.PL.Res.HH.Thermal.SH.Solids</t>
  </si>
  <si>
    <t>TES.ktoe.PL.Res.HH.Thermal.SH.Solids.SH</t>
  </si>
  <si>
    <t>TES.ktoe.PL.Res.HH.Thermal.SH.Solids.SH.Solids</t>
  </si>
  <si>
    <t>TES.ktoe.PL.Res.HH.Thermal.SH.Solids.SH.Elec</t>
  </si>
  <si>
    <t>TES.ktoe.PL.Res.HH.Thermal.SH.Solids.SC</t>
  </si>
  <si>
    <t>TES.ktoe.PL.Res.HH.Thermal.SH.Solids.SC.AC.Elec</t>
  </si>
  <si>
    <t>TES.ktoe.PL.Res.HH.Thermal.SH.Solids.WH</t>
  </si>
  <si>
    <t>TES.ktoe.PL.Res.HH.Thermal.SH.Solids.WH.Solids.NoSolar.Solids</t>
  </si>
  <si>
    <t>TES.ktoe.PL.Res.HH.Thermal.SH.Solids.WH.LPG.NoSolar.LPG</t>
  </si>
  <si>
    <t>TES.ktoe.PL.Res.HH.Thermal.SH.Solids.WH.LPG.Solar</t>
  </si>
  <si>
    <t>TES.ktoe.PL.Res.HH.Thermal.SH.Solids.WH.LPG.Solar.LPG</t>
  </si>
  <si>
    <t>TES.ktoe.PL.Res.HH.Thermal.SH.Solids.WH.LPG.Solar.Solar</t>
  </si>
  <si>
    <t>TES.ktoe.PL.Res.HH.Thermal.SH.Solids.WH.Elc.NoSolar.Elec</t>
  </si>
  <si>
    <t>TES.ktoe.PL.Res.HH.Thermal.SH.Solids.WH.Elc.Solar</t>
  </si>
  <si>
    <t>TES.ktoe.PL.Res.HH.Thermal.SH.Solids.WH.Elc.Solar.Elec</t>
  </si>
  <si>
    <t>TES.ktoe.PL.Res.HH.Thermal.SH.Solids.WH.Elc.Solar.Solar</t>
  </si>
  <si>
    <t>TES.ktoe.PL.Res.HH.Thermal.SH.Solids.CO</t>
  </si>
  <si>
    <t>TES.ktoe.PL.Res.HH.Thermal.SH.Solids.CO.Solids.Solids</t>
  </si>
  <si>
    <t>TES.ktoe.PL.Res.HH.Thermal.SH.Solids.CO.LPG.LPG</t>
  </si>
  <si>
    <t>TES.ktoe.PL.Res.HH.Thermal.SH.Solids.CO.Elc.Elec</t>
  </si>
  <si>
    <t>TES.ktoe.PL.Res.HH.Thermal.SH.LPG</t>
  </si>
  <si>
    <t>TES.ktoe.PL.Res.HH.Thermal.SH.LPG.SH</t>
  </si>
  <si>
    <t>TES.ktoe.PL.Res.HH.Thermal.SH.LPG.SH.LPG</t>
  </si>
  <si>
    <t>TES.ktoe.PL.Res.HH.Thermal.SH.LPG.SH.Elec</t>
  </si>
  <si>
    <t>TES.ktoe.PL.Res.HH.Thermal.SH.LPG.SC</t>
  </si>
  <si>
    <t>TES.ktoe.PL.Res.HH.Thermal.SH.LPG.SC.AC.Elec</t>
  </si>
  <si>
    <t>TES.ktoe.PL.Res.HH.Thermal.SH.LPG.WH</t>
  </si>
  <si>
    <t>TES.ktoe.PL.Res.HH.Thermal.SH.LPG.WH.LPG.NoSolar.LPG</t>
  </si>
  <si>
    <t>TES.ktoe.PL.Res.HH.Thermal.SH.LPG.WH.LPG.Solar</t>
  </si>
  <si>
    <t>TES.ktoe.PL.Res.HH.Thermal.SH.LPG.WH.LPG.Solar.LPG</t>
  </si>
  <si>
    <t>TES.ktoe.PL.Res.HH.Thermal.SH.LPG.WH.LPG.Solar.Solar</t>
  </si>
  <si>
    <t>TES.ktoe.PL.Res.HH.Thermal.SH.LPG.WH.Elc.NoSolar.Elec</t>
  </si>
  <si>
    <t>TES.ktoe.PL.Res.HH.Thermal.SH.LPG.WH.Elc.Solar</t>
  </si>
  <si>
    <t>TES.ktoe.PL.Res.HH.Thermal.SH.LPG.WH.Elc.Solar.Elec</t>
  </si>
  <si>
    <t>TES.ktoe.PL.Res.HH.Thermal.SH.LPG.WH.Elc.Solar.Solar</t>
  </si>
  <si>
    <t>TES.ktoe.PL.Res.HH.Thermal.SH.LPG.CO</t>
  </si>
  <si>
    <t>TES.ktoe.PL.Res.HH.Thermal.SH.LPG.CO.LPG.LPG</t>
  </si>
  <si>
    <t>TES.ktoe.PL.Res.HH.Thermal.SH.LPG.CO.Elc.Elec</t>
  </si>
  <si>
    <t>TES.ktoe.PL.Res.HH.Thermal.SH.Oil</t>
  </si>
  <si>
    <t>TES.ktoe.PL.Res.HH.Thermal.SH.Oil.SH</t>
  </si>
  <si>
    <t>TES.ktoe.PL.Res.HH.Thermal.SH.Oil.SH.Oil</t>
  </si>
  <si>
    <t>TES.ktoe.PL.Res.HH.Thermal.SH.Oil.SH.Elec</t>
  </si>
  <si>
    <t>TES.ktoe.PL.Res.HH.Thermal.SH.Oil.SC</t>
  </si>
  <si>
    <t>TES.ktoe.PL.Res.HH.Thermal.SH.Oil.SC.AC.Elec</t>
  </si>
  <si>
    <t>TES.ktoe.PL.Res.HH.Thermal.SH.Oil.WH</t>
  </si>
  <si>
    <t>TES.ktoe.PL.Res.HH.Thermal.SH.Oil.WH.Oil.NoSolar.Oil</t>
  </si>
  <si>
    <t>TES.ktoe.PL.Res.HH.Thermal.SH.Oil.WH.Oil.Solar</t>
  </si>
  <si>
    <t>TES.ktoe.PL.Res.HH.Thermal.SH.Oil.WH.Oil.Solar.Oil</t>
  </si>
  <si>
    <t>TES.ktoe.PL.Res.HH.Thermal.SH.Oil.WH.Oil.Solar.Solar</t>
  </si>
  <si>
    <t>TES.ktoe.PL.Res.HH.Thermal.SH.Oil.WH.Elc.NoSolar.Elec</t>
  </si>
  <si>
    <t>TES.ktoe.PL.Res.HH.Thermal.SH.Oil.WH.Elc.Solar</t>
  </si>
  <si>
    <t>TES.ktoe.PL.Res.HH.Thermal.SH.Oil.WH.Elc.Solar.Elec</t>
  </si>
  <si>
    <t>TES.ktoe.PL.Res.HH.Thermal.SH.Oil.WH.Elc.Solar.Solar</t>
  </si>
  <si>
    <t>TES.ktoe.PL.Res.HH.Thermal.SH.Oil.CO</t>
  </si>
  <si>
    <t>TES.ktoe.PL.Res.HH.Thermal.SH.Oil.CO.LPG.LPG</t>
  </si>
  <si>
    <t>TES.ktoe.PL.Res.HH.Thermal.SH.Oil.CO.Elc.Elec</t>
  </si>
  <si>
    <t>TES.ktoe.PL.Res.HH.Thermal.SH.Gas</t>
  </si>
  <si>
    <t>TES.ktoe.PL.Res.HH.Thermal.SH.Gas.SH</t>
  </si>
  <si>
    <t>TES.ktoe.PL.Res.HH.Thermal.SH.Gas.SH.Gas</t>
  </si>
  <si>
    <t>TES.ktoe.PL.Res.HH.Thermal.SH.Gas.SH.Elec</t>
  </si>
  <si>
    <t>TES.ktoe.PL.Res.HH.Thermal.SH.Gas.SC</t>
  </si>
  <si>
    <t>TES.ktoe.PL.Res.HH.Thermal.SH.Gas.SC.AC.Elec</t>
  </si>
  <si>
    <t>TES.ktoe.PL.Res.HH.Thermal.SH.Gas.WH</t>
  </si>
  <si>
    <t>TES.ktoe.PL.Res.HH.Thermal.SH.Gas.WH.Gas.NoSolar.Gas</t>
  </si>
  <si>
    <t>TES.ktoe.PL.Res.HH.Thermal.SH.Gas.WH.Gas.Solar</t>
  </si>
  <si>
    <t>TES.ktoe.PL.Res.HH.Thermal.SH.Gas.WH.Gas.Solar.Gas</t>
  </si>
  <si>
    <t>TES.ktoe.PL.Res.HH.Thermal.SH.Gas.WH.Gas.Solar.Solar</t>
  </si>
  <si>
    <t>TES.ktoe.PL.Res.HH.Thermal.SH.Gas.WH.Elc.NoSolar.Elec</t>
  </si>
  <si>
    <t>TES.ktoe.PL.Res.HH.Thermal.SH.Gas.WH.Elc.Solar</t>
  </si>
  <si>
    <t>TES.ktoe.PL.Res.HH.Thermal.SH.Gas.WH.Elc.Solar.Elec</t>
  </si>
  <si>
    <t>TES.ktoe.PL.Res.HH.Thermal.SH.Gas.WH.Elc.Solar.Solar</t>
  </si>
  <si>
    <t>TES.ktoe.PL.Res.HH.Thermal.SH.Gas.CO</t>
  </si>
  <si>
    <t>TES.ktoe.PL.Res.HH.Thermal.SH.Gas.CO.Gas.Gas</t>
  </si>
  <si>
    <t>TES.ktoe.PL.Res.HH.Thermal.SH.Gas.CO.Elc.Elec</t>
  </si>
  <si>
    <t>TES.ktoe.PL.Res.HH.Thermal.SH.Biomass</t>
  </si>
  <si>
    <t>TES.ktoe.PL.Res.HH.Thermal.SH.Biomass.SH</t>
  </si>
  <si>
    <t>TES.ktoe.PL.Res.HH.Thermal.SH.Biomass.SH.Biomass</t>
  </si>
  <si>
    <t>TES.ktoe.PL.Res.HH.Thermal.SH.Biomass.SH.Elec</t>
  </si>
  <si>
    <t>TES.ktoe.PL.Res.HH.Thermal.SH.Biomass.SC</t>
  </si>
  <si>
    <t>TES.ktoe.PL.Res.HH.Thermal.SH.Biomass.SC.AC.Elec</t>
  </si>
  <si>
    <t>TES.ktoe.PL.Res.HH.Thermal.SH.Biomass.WH</t>
  </si>
  <si>
    <t>TES.ktoe.PL.Res.HH.Thermal.SH.Biomass.WH.Biomass.NoSolar.Biomass</t>
  </si>
  <si>
    <t>TES.ktoe.PL.Res.HH.Thermal.SH.Biomass.WH.Biomass.Solar</t>
  </si>
  <si>
    <t>TES.ktoe.PL.Res.HH.Thermal.SH.Biomass.WH.Biomass.Solar.Biomass</t>
  </si>
  <si>
    <t>TES.ktoe.PL.Res.HH.Thermal.SH.Biomass.WH.Biomass.Solar.Solar</t>
  </si>
  <si>
    <t>TES.ktoe.PL.Res.HH.Thermal.SH.Biomass.WH.LPG.NoSolar.LPG</t>
  </si>
  <si>
    <t>TES.ktoe.PL.Res.HH.Thermal.SH.Biomass.WH.LPG.Solar</t>
  </si>
  <si>
    <t>TES.ktoe.PL.Res.HH.Thermal.SH.Biomass.WH.LPG.Solar.LPG</t>
  </si>
  <si>
    <t>TES.ktoe.PL.Res.HH.Thermal.SH.Biomass.WH.LPG.Solar.Solar</t>
  </si>
  <si>
    <t>TES.ktoe.PL.Res.HH.Thermal.SH.Biomass.WH.Elc.NoSolar.Elec</t>
  </si>
  <si>
    <t>TES.ktoe.PL.Res.HH.Thermal.SH.Biomass.WH.Elc.Solar</t>
  </si>
  <si>
    <t>TES.ktoe.PL.Res.HH.Thermal.SH.Biomass.WH.Elc.Solar.Elec</t>
  </si>
  <si>
    <t>TES.ktoe.PL.Res.HH.Thermal.SH.Biomass.WH.Elc.Solar.Solar</t>
  </si>
  <si>
    <t>TES.ktoe.PL.Res.HH.Thermal.SH.Biomass.CO</t>
  </si>
  <si>
    <t>TES.ktoe.PL.Res.HH.Thermal.SH.Biomass.CO.Biomass.Biomass</t>
  </si>
  <si>
    <t>TES.ktoe.PL.Res.HH.Thermal.SH.Biomass.CO.LPG.LPG</t>
  </si>
  <si>
    <t>TES.ktoe.PL.Res.HH.Thermal.SH.Biomass.CO.Elc.Elec</t>
  </si>
  <si>
    <t>TES.ktoe.PL.Res.HH.Thermal.SH.Geo</t>
  </si>
  <si>
    <t>TES.ktoe.PL.Res.HH.Thermal.SH.Geo.SH</t>
  </si>
  <si>
    <t>TES.ktoe.PL.Res.HH.Thermal.SH.Geo.SH.Geo</t>
  </si>
  <si>
    <t>TES.ktoe.PL.Res.HH.Thermal.SH.Geo.SH.Elec</t>
  </si>
  <si>
    <t>TES.ktoe.PL.Res.HH.Thermal.SH.Geo.SC</t>
  </si>
  <si>
    <t>TES.ktoe.PL.Res.HH.Thermal.SH.Geo.SC.AC.Elec</t>
  </si>
  <si>
    <t>TES.ktoe.PL.Res.HH.Thermal.SH.Geo.WH</t>
  </si>
  <si>
    <t>TES.ktoe.PL.Res.HH.Thermal.SH.Geo.WH.Geo.NoSolar.Geo</t>
  </si>
  <si>
    <t>TES.ktoe.PL.Res.HH.Thermal.SH.Geo.WH.Geo.Solar</t>
  </si>
  <si>
    <t>TES.ktoe.PL.Res.HH.Thermal.SH.Geo.WH.Geo.Solar.Geo</t>
  </si>
  <si>
    <t>TES.ktoe.PL.Res.HH.Thermal.SH.Geo.WH.Geo.Solar.Solar</t>
  </si>
  <si>
    <t>TES.ktoe.PL.Res.HH.Thermal.SH.Geo.WH.Elc.NoSolar.Elec</t>
  </si>
  <si>
    <t>TES.ktoe.PL.Res.HH.Thermal.SH.Geo.WH.Elc.Solar</t>
  </si>
  <si>
    <t>TES.ktoe.PL.Res.HH.Thermal.SH.Geo.WH.Elc.Solar.Elec</t>
  </si>
  <si>
    <t>TES.ktoe.PL.Res.HH.Thermal.SH.Geo.WH.Elc.Solar.Solar</t>
  </si>
  <si>
    <t>TES.ktoe.PL.Res.HH.Thermal.SH.Geo.CO</t>
  </si>
  <si>
    <t>TES.ktoe.PL.Res.HH.Thermal.SH.Geo.CO.LPG.LPG</t>
  </si>
  <si>
    <t>TES.ktoe.PL.Res.HH.Thermal.SH.Geo.CO.Elc.Elec</t>
  </si>
  <si>
    <t>TES.ktoe.PL.Res.HH.Thermal.SH.DistrHeat</t>
  </si>
  <si>
    <t>TES.ktoe.PL.Res.HH.Thermal.SH.DistrHeat.SH</t>
  </si>
  <si>
    <t>TES.ktoe.PL.Res.HH.Thermal.SH.DistrHeat.SH.Steam_Distr</t>
  </si>
  <si>
    <t>TES.ktoe.PL.Res.HH.Thermal.SH.DistrHeat.SH.Elec</t>
  </si>
  <si>
    <t>TES.ktoe.PL.Res.HH.Thermal.SH.DistrHeat.SC</t>
  </si>
  <si>
    <t>TES.ktoe.PL.Res.HH.Thermal.SH.DistrHeat.SC.AC.Elec</t>
  </si>
  <si>
    <t>TES.ktoe.PL.Res.HH.Thermal.SH.DistrHeat.WH</t>
  </si>
  <si>
    <t>TES.ktoe.PL.Res.HH.Thermal.SH.DistrHeat.WH.DistrHeat.NoSolar.Steam_Distr</t>
  </si>
  <si>
    <t>TES.ktoe.PL.Res.HH.Thermal.SH.DistrHeat.WH.DistrHeat.Solar</t>
  </si>
  <si>
    <t>TES.ktoe.PL.Res.HH.Thermal.SH.DistrHeat.WH.DistrHeat.Solar.Steam_Distr</t>
  </si>
  <si>
    <t>TES.ktoe.PL.Res.HH.Thermal.SH.DistrHeat.WH.DistrHeat.Solar.Solar</t>
  </si>
  <si>
    <t>TES.ktoe.PL.Res.HH.Thermal.SH.DistrHeat.WH.Elc.NoSolar.Elec</t>
  </si>
  <si>
    <t>TES.ktoe.PL.Res.HH.Thermal.SH.DistrHeat.WH.Elc.Solar</t>
  </si>
  <si>
    <t>TES.ktoe.PL.Res.HH.Thermal.SH.DistrHeat.WH.Elc.Solar.Elec</t>
  </si>
  <si>
    <t>TES.ktoe.PL.Res.HH.Thermal.SH.DistrHeat.WH.Elc.Solar.Solar</t>
  </si>
  <si>
    <t>TES.ktoe.PL.Res.HH.Thermal.SH.DistrHeat.CO</t>
  </si>
  <si>
    <t>TES.ktoe.PL.Res.HH.Thermal.SH.DistrHeat.CO.LPG.LPG</t>
  </si>
  <si>
    <t>TES.ktoe.PL.Res.HH.Thermal.SH.DistrHeat.CO.Elc.Elec</t>
  </si>
  <si>
    <t>TES.ktoe.PL.Res.HH.Thermal.SH.AdvElc</t>
  </si>
  <si>
    <t>TES.ktoe.PL.Res.HH.Thermal.SH.AdvElc.SH</t>
  </si>
  <si>
    <t>TES.ktoe.PL.Res.HH.Thermal.SH.AdvElc.SH.Elec</t>
  </si>
  <si>
    <t>TES.ktoe.PL.Res.HH.Thermal.SH.AdvElc.SC</t>
  </si>
  <si>
    <t>TES.ktoe.PL.Res.HH.Thermal.SH.AdvElc.SC.AC.Elec</t>
  </si>
  <si>
    <t>TES.ktoe.PL.Res.HH.Thermal.SH.AdvElc.WH</t>
  </si>
  <si>
    <t>TES.ktoe.PL.Res.HH.Thermal.SH.AdvElc.WH.LPG.NoSolar.LPG</t>
  </si>
  <si>
    <t>TES.ktoe.PL.Res.HH.Thermal.SH.AdvElc.WH.LPG.Solar</t>
  </si>
  <si>
    <t>TES.ktoe.PL.Res.HH.Thermal.SH.AdvElc.WH.LPG.Solar.LPG</t>
  </si>
  <si>
    <t>TES.ktoe.PL.Res.HH.Thermal.SH.AdvElc.WH.LPG.Solar.Solar</t>
  </si>
  <si>
    <t>TES.ktoe.PL.Res.HH.Thermal.SH.AdvElc.WH.Elc.NoSolar.Elec</t>
  </si>
  <si>
    <t>TES.ktoe.PL.Res.HH.Thermal.SH.AdvElc.WH.Elc.Solar</t>
  </si>
  <si>
    <t>TES.ktoe.PL.Res.HH.Thermal.SH.AdvElc.WH.Elc.Solar.Elec</t>
  </si>
  <si>
    <t>TES.ktoe.PL.Res.HH.Thermal.SH.AdvElc.WH.Elc.Solar.Solar</t>
  </si>
  <si>
    <t>TES.ktoe.PL.Res.HH.Thermal.SH.AdvElc.CO</t>
  </si>
  <si>
    <t>TES.ktoe.PL.Res.HH.Thermal.SH.AdvElc.CO.LPG.LPG</t>
  </si>
  <si>
    <t>TES.ktoe.PL.Res.HH.Thermal.SH.AdvElc.CO.Elc.Elec</t>
  </si>
  <si>
    <t>TES.ktoe.PL.Res.HH.Thermal.SH.ConvElc</t>
  </si>
  <si>
    <t>TES.ktoe.PL.Res.HH.Thermal.SH.ConvElc.SH</t>
  </si>
  <si>
    <t>TES.ktoe.PL.Res.HH.Thermal.SH.ConvElc.SH.Elec</t>
  </si>
  <si>
    <t>TES.ktoe.PL.Res.HH.Thermal.SH.ConvElc.SC</t>
  </si>
  <si>
    <t>TES.ktoe.PL.Res.HH.Thermal.SH.ConvElc.SC.AC.Elec</t>
  </si>
  <si>
    <t>TES.ktoe.PL.Res.HH.Thermal.SH.ConvElc.WH</t>
  </si>
  <si>
    <t>TES.ktoe.PL.Res.HH.Thermal.SH.ConvElc.WH.LPG.NoSolar.LPG</t>
  </si>
  <si>
    <t>TES.ktoe.PL.Res.HH.Thermal.SH.ConvElc.WH.LPG.Solar</t>
  </si>
  <si>
    <t>TES.ktoe.PL.Res.HH.Thermal.SH.ConvElc.WH.LPG.Solar.LPG</t>
  </si>
  <si>
    <t>TES.ktoe.PL.Res.HH.Thermal.SH.ConvElc.WH.LPG.Solar.Solar</t>
  </si>
  <si>
    <t>TES.ktoe.PL.Res.HH.Thermal.SH.ConvElc.WH.Elc.NoSolar.Elec</t>
  </si>
  <si>
    <t>TES.ktoe.PL.Res.HH.Thermal.SH.ConvElc.WH.Elc.Solar</t>
  </si>
  <si>
    <t>TES.ktoe.PL.Res.HH.Thermal.SH.ConvElc.WH.Elc.Solar.Elec</t>
  </si>
  <si>
    <t>TES.ktoe.PL.Res.HH.Thermal.SH.ConvElc.WH.Elc.Solar.Solar</t>
  </si>
  <si>
    <t>TES.ktoe.PL.Res.HH.Thermal.SH.ConvElc.CO</t>
  </si>
  <si>
    <t>TES.ktoe.PL.Res.HH.Thermal.SH.ConvElc.CO.LPG.LPG</t>
  </si>
  <si>
    <t>TES.ktoe.PL.Res.HH.Thermal.SH.ConvElc.CO.Elc.Elec</t>
  </si>
  <si>
    <t>PL - System efficiency indicator (detailed structure)</t>
  </si>
  <si>
    <t>Eff.ratio.PL.Res.HH.Thermal.SH.Solids</t>
  </si>
  <si>
    <t>Eff.ratio.PL.Res.HH.Thermal.SH.Solids.SH</t>
  </si>
  <si>
    <t>Eff.ratio.PL.Res.HH.Thermal.SH.Solids.SH.Solids</t>
  </si>
  <si>
    <t>Eff.ratio.PL.Res.HH.Thermal.SH.Solids.SH.Elec</t>
  </si>
  <si>
    <t>Eff.ratio.PL.Res.HH.Thermal.SH.Solids.SC</t>
  </si>
  <si>
    <t>Eff.ratio.PL.Res.HH.Thermal.SH.Solids.SC.AC.Elec</t>
  </si>
  <si>
    <t>Eff.ratio.PL.Res.HH.Thermal.SH.Solids.WH</t>
  </si>
  <si>
    <t>Eff.ratio.PL.Res.HH.Thermal.SH.Solids.WH.Solids.NoSolar.Solids</t>
  </si>
  <si>
    <t>Eff.ratio.PL.Res.HH.Thermal.SH.Solids.WH.LPG.NoSolar.LPG</t>
  </si>
  <si>
    <t>Eff.ratio.PL.Res.HH.Thermal.SH.Solids.WH.LPG.Solar</t>
  </si>
  <si>
    <t>Eff.ratio.PL.Res.HH.Thermal.SH.Solids.WH.LPG.Solar.LPG</t>
  </si>
  <si>
    <t>Eff.ratio.PL.Res.HH.Thermal.SH.Solids.WH.LPG.Solar.Solar</t>
  </si>
  <si>
    <t>Eff.ratio.PL.Res.HH.Thermal.SH.Solids.WH.Elc.NoSolar.Elec</t>
  </si>
  <si>
    <t>Eff.ratio.PL.Res.HH.Thermal.SH.Solids.WH.Elc.Solar</t>
  </si>
  <si>
    <t>Eff.ratio.PL.Res.HH.Thermal.SH.Solids.WH.Elc.Solar.Elec</t>
  </si>
  <si>
    <t>Eff.ratio.PL.Res.HH.Thermal.SH.Solids.WH.Elc.Solar.Solar</t>
  </si>
  <si>
    <t>Eff.ratio.PL.Res.HH.Thermal.SH.Solids.CO</t>
  </si>
  <si>
    <t>Eff.ratio.PL.Res.HH.Thermal.SH.Solids.CO.Solids.Solids</t>
  </si>
  <si>
    <t>Eff.ratio.PL.Res.HH.Thermal.SH.Solids.CO.LPG.LPG</t>
  </si>
  <si>
    <t>Eff.ratio.PL.Res.HH.Thermal.SH.Solids.CO.Elc.Elec</t>
  </si>
  <si>
    <t>Eff.ratio.PL.Res.HH.Thermal.SH.LPG</t>
  </si>
  <si>
    <t>Eff.ratio.PL.Res.HH.Thermal.SH.LPG.SH</t>
  </si>
  <si>
    <t>Eff.ratio.PL.Res.HH.Thermal.SH.LPG.SH.LPG</t>
  </si>
  <si>
    <t>Eff.ratio.PL.Res.HH.Thermal.SH.LPG.SH.Elec</t>
  </si>
  <si>
    <t>Eff.ratio.PL.Res.HH.Thermal.SH.LPG.SC</t>
  </si>
  <si>
    <t>Eff.ratio.PL.Res.HH.Thermal.SH.LPG.SC.AC.Elec</t>
  </si>
  <si>
    <t>Eff.ratio.PL.Res.HH.Thermal.SH.LPG.WH</t>
  </si>
  <si>
    <t>Eff.ratio.PL.Res.HH.Thermal.SH.LPG.WH.LPG.NoSolar.LPG</t>
  </si>
  <si>
    <t>Eff.ratio.PL.Res.HH.Thermal.SH.LPG.WH.LPG.Solar</t>
  </si>
  <si>
    <t>Eff.ratio.PL.Res.HH.Thermal.SH.LPG.WH.LPG.Solar.LPG</t>
  </si>
  <si>
    <t>Eff.ratio.PL.Res.HH.Thermal.SH.LPG.WH.LPG.Solar.Solar</t>
  </si>
  <si>
    <t>Eff.ratio.PL.Res.HH.Thermal.SH.LPG.WH.Elc.NoSolar.Elec</t>
  </si>
  <si>
    <t>Eff.ratio.PL.Res.HH.Thermal.SH.LPG.WH.Elc.Solar</t>
  </si>
  <si>
    <t>Eff.ratio.PL.Res.HH.Thermal.SH.LPG.WH.Elc.Solar.Elec</t>
  </si>
  <si>
    <t>Eff.ratio.PL.Res.HH.Thermal.SH.LPG.WH.Elc.Solar.Solar</t>
  </si>
  <si>
    <t>Eff.ratio.PL.Res.HH.Thermal.SH.LPG.CO</t>
  </si>
  <si>
    <t>Eff.ratio.PL.Res.HH.Thermal.SH.LPG.CO.LPG.LPG</t>
  </si>
  <si>
    <t>Eff.ratio.PL.Res.HH.Thermal.SH.LPG.CO.Elc.Elec</t>
  </si>
  <si>
    <t>Eff.ratio.PL.Res.HH.Thermal.SH.Oil</t>
  </si>
  <si>
    <t>Eff.ratio.PL.Res.HH.Thermal.SH.Oil.SH</t>
  </si>
  <si>
    <t>Eff.ratio.PL.Res.HH.Thermal.SH.Oil.SH.Oil</t>
  </si>
  <si>
    <t>Eff.ratio.PL.Res.HH.Thermal.SH.Oil.SH.Elec</t>
  </si>
  <si>
    <t>Eff.ratio.PL.Res.HH.Thermal.SH.Oil.SC</t>
  </si>
  <si>
    <t>Eff.ratio.PL.Res.HH.Thermal.SH.Oil.SC.AC.Elec</t>
  </si>
  <si>
    <t>Eff.ratio.PL.Res.HH.Thermal.SH.Oil.WH</t>
  </si>
  <si>
    <t>Eff.ratio.PL.Res.HH.Thermal.SH.Oil.WH.Oil.NoSolar.Oil</t>
  </si>
  <si>
    <t>Eff.ratio.PL.Res.HH.Thermal.SH.Oil.WH.Oil.Solar</t>
  </si>
  <si>
    <t>Eff.ratio.PL.Res.HH.Thermal.SH.Oil.WH.Oil.Solar.Oil</t>
  </si>
  <si>
    <t>Eff.ratio.PL.Res.HH.Thermal.SH.Oil.WH.Oil.Solar.Solar</t>
  </si>
  <si>
    <t>Eff.ratio.PL.Res.HH.Thermal.SH.Oil.WH.Elc.NoSolar.Elec</t>
  </si>
  <si>
    <t>Eff.ratio.PL.Res.HH.Thermal.SH.Oil.WH.Elc.Solar</t>
  </si>
  <si>
    <t>Eff.ratio.PL.Res.HH.Thermal.SH.Oil.WH.Elc.Solar.Elec</t>
  </si>
  <si>
    <t>Eff.ratio.PL.Res.HH.Thermal.SH.Oil.WH.Elc.Solar.Solar</t>
  </si>
  <si>
    <t>Eff.ratio.PL.Res.HH.Thermal.SH.Oil.CO</t>
  </si>
  <si>
    <t>Eff.ratio.PL.Res.HH.Thermal.SH.Oil.CO.LPG.LPG</t>
  </si>
  <si>
    <t>Eff.ratio.PL.Res.HH.Thermal.SH.Oil.CO.Elc.Elec</t>
  </si>
  <si>
    <t>Eff.ratio.PL.Res.HH.Thermal.SH.Gas</t>
  </si>
  <si>
    <t>Eff.ratio.PL.Res.HH.Thermal.SH.Gas.SH</t>
  </si>
  <si>
    <t>Eff.ratio.PL.Res.HH.Thermal.SH.Gas.SH.Gas</t>
  </si>
  <si>
    <t>Eff.ratio.PL.Res.HH.Thermal.SH.Gas.SH.Elec</t>
  </si>
  <si>
    <t>Eff.ratio.PL.Res.HH.Thermal.SH.Gas.SC</t>
  </si>
  <si>
    <t>Eff.ratio.PL.Res.HH.Thermal.SH.Gas.SC.AC.Elec</t>
  </si>
  <si>
    <t>Eff.ratio.PL.Res.HH.Thermal.SH.Gas.WH</t>
  </si>
  <si>
    <t>Eff.ratio.PL.Res.HH.Thermal.SH.Gas.WH.Gas.NoSolar.Gas</t>
  </si>
  <si>
    <t>Eff.ratio.PL.Res.HH.Thermal.SH.Gas.WH.Gas.Solar</t>
  </si>
  <si>
    <t>Eff.ratio.PL.Res.HH.Thermal.SH.Gas.WH.Gas.Solar.Gas</t>
  </si>
  <si>
    <t>Eff.ratio.PL.Res.HH.Thermal.SH.Gas.WH.Gas.Solar.Solar</t>
  </si>
  <si>
    <t>Eff.ratio.PL.Res.HH.Thermal.SH.Gas.WH.Elc.NoSolar.Elec</t>
  </si>
  <si>
    <t>Eff.ratio.PL.Res.HH.Thermal.SH.Gas.WH.Elc.Solar</t>
  </si>
  <si>
    <t>Eff.ratio.PL.Res.HH.Thermal.SH.Gas.WH.Elc.Solar.Elec</t>
  </si>
  <si>
    <t>Eff.ratio.PL.Res.HH.Thermal.SH.Gas.WH.Elc.Solar.Solar</t>
  </si>
  <si>
    <t>Eff.ratio.PL.Res.HH.Thermal.SH.Gas.CO</t>
  </si>
  <si>
    <t>Eff.ratio.PL.Res.HH.Thermal.SH.Gas.CO.Gas.Gas</t>
  </si>
  <si>
    <t>Eff.ratio.PL.Res.HH.Thermal.SH.Gas.CO.Elc.Elec</t>
  </si>
  <si>
    <t>Eff.ratio.PL.Res.HH.Thermal.SH.Biomass</t>
  </si>
  <si>
    <t>Eff.ratio.PL.Res.HH.Thermal.SH.Biomass.SH</t>
  </si>
  <si>
    <t>Eff.ratio.PL.Res.HH.Thermal.SH.Biomass.SH.Biomass</t>
  </si>
  <si>
    <t>Eff.ratio.PL.Res.HH.Thermal.SH.Biomass.SH.Elec</t>
  </si>
  <si>
    <t>Eff.ratio.PL.Res.HH.Thermal.SH.Biomass.SC</t>
  </si>
  <si>
    <t>Eff.ratio.PL.Res.HH.Thermal.SH.Biomass.SC.AC.Elec</t>
  </si>
  <si>
    <t>Eff.ratio.PL.Res.HH.Thermal.SH.Biomass.WH</t>
  </si>
  <si>
    <t>Eff.ratio.PL.Res.HH.Thermal.SH.Biomass.WH.Biomass.NoSolar.Biomass</t>
  </si>
  <si>
    <t>Eff.ratio.PL.Res.HH.Thermal.SH.Biomass.WH.Biomass.Solar</t>
  </si>
  <si>
    <t>Eff.ratio.PL.Res.HH.Thermal.SH.Biomass.WH.Biomass.Solar.Biomass</t>
  </si>
  <si>
    <t>Eff.ratio.PL.Res.HH.Thermal.SH.Biomass.WH.Biomass.Solar.Solar</t>
  </si>
  <si>
    <t>Eff.ratio.PL.Res.HH.Thermal.SH.Biomass.WH.LPG.NoSolar.LPG</t>
  </si>
  <si>
    <t>Eff.ratio.PL.Res.HH.Thermal.SH.Biomass.WH.LPG.Solar</t>
  </si>
  <si>
    <t>Eff.ratio.PL.Res.HH.Thermal.SH.Biomass.WH.LPG.Solar.LPG</t>
  </si>
  <si>
    <t>Eff.ratio.PL.Res.HH.Thermal.SH.Biomass.WH.LPG.Solar.Solar</t>
  </si>
  <si>
    <t>Eff.ratio.PL.Res.HH.Thermal.SH.Biomass.WH.Elc.NoSolar.Elec</t>
  </si>
  <si>
    <t>Eff.ratio.PL.Res.HH.Thermal.SH.Biomass.WH.Elc.Solar</t>
  </si>
  <si>
    <t>Eff.ratio.PL.Res.HH.Thermal.SH.Biomass.WH.Elc.Solar.Elec</t>
  </si>
  <si>
    <t>Eff.ratio.PL.Res.HH.Thermal.SH.Biomass.WH.Elc.Solar.Solar</t>
  </si>
  <si>
    <t>Eff.ratio.PL.Res.HH.Thermal.SH.Biomass.CO</t>
  </si>
  <si>
    <t>Eff.ratio.PL.Res.HH.Thermal.SH.Biomass.CO.Biomass.Biomass</t>
  </si>
  <si>
    <t>Eff.ratio.PL.Res.HH.Thermal.SH.Biomass.CO.LPG.LPG</t>
  </si>
  <si>
    <t>Eff.ratio.PL.Res.HH.Thermal.SH.Biomass.CO.Elc.Elec</t>
  </si>
  <si>
    <t>Eff.ratio.PL.Res.HH.Thermal.SH.Geo</t>
  </si>
  <si>
    <t>Eff.ratio.PL.Res.HH.Thermal.SH.Geo.SH</t>
  </si>
  <si>
    <t>Eff.ratio.PL.Res.HH.Thermal.SH.Geo.SH.Geo</t>
  </si>
  <si>
    <t>Eff.ratio.PL.Res.HH.Thermal.SH.Geo.SH.Elec</t>
  </si>
  <si>
    <t>Eff.ratio.PL.Res.HH.Thermal.SH.Geo.SC</t>
  </si>
  <si>
    <t>Eff.ratio.PL.Res.HH.Thermal.SH.Geo.SC.AC.Elec</t>
  </si>
  <si>
    <t>Eff.ratio.PL.Res.HH.Thermal.SH.Geo.WH</t>
  </si>
  <si>
    <t>Eff.ratio.PL.Res.HH.Thermal.SH.Geo.WH.Geo.NoSolar.Geo</t>
  </si>
  <si>
    <t>Eff.ratio.PL.Res.HH.Thermal.SH.Geo.WH.Geo.Solar</t>
  </si>
  <si>
    <t>Eff.ratio.PL.Res.HH.Thermal.SH.Geo.WH.Geo.Solar.Geo</t>
  </si>
  <si>
    <t>Eff.ratio.PL.Res.HH.Thermal.SH.Geo.WH.Geo.Solar.Solar</t>
  </si>
  <si>
    <t>Eff.ratio.PL.Res.HH.Thermal.SH.Geo.WH.Elc.NoSolar.Elec</t>
  </si>
  <si>
    <t>Eff.ratio.PL.Res.HH.Thermal.SH.Geo.WH.Elc.Solar</t>
  </si>
  <si>
    <t>Eff.ratio.PL.Res.HH.Thermal.SH.Geo.WH.Elc.Solar.Elec</t>
  </si>
  <si>
    <t>Eff.ratio.PL.Res.HH.Thermal.SH.Geo.WH.Elc.Solar.Solar</t>
  </si>
  <si>
    <t>Eff.ratio.PL.Res.HH.Thermal.SH.Geo.CO</t>
  </si>
  <si>
    <t>Eff.ratio.PL.Res.HH.Thermal.SH.Geo.CO.LPG.LPG</t>
  </si>
  <si>
    <t>Eff.ratio.PL.Res.HH.Thermal.SH.Geo.CO.Elc.Elec</t>
  </si>
  <si>
    <t>Eff.ratio.PL.Res.HH.Thermal.SH.DistrHeat</t>
  </si>
  <si>
    <t>Eff.ratio.PL.Res.HH.Thermal.SH.DistrHeat.SH</t>
  </si>
  <si>
    <t>Eff.ratio.PL.Res.HH.Thermal.SH.DistrHeat.SH.Steam_Distr</t>
  </si>
  <si>
    <t>Eff.ratio.PL.Res.HH.Thermal.SH.DistrHeat.SH.Elec</t>
  </si>
  <si>
    <t>Eff.ratio.PL.Res.HH.Thermal.SH.DistrHeat.SC</t>
  </si>
  <si>
    <t>Eff.ratio.PL.Res.HH.Thermal.SH.DistrHeat.SC.AC.Elec</t>
  </si>
  <si>
    <t>Eff.ratio.PL.Res.HH.Thermal.SH.DistrHeat.WH</t>
  </si>
  <si>
    <t>Eff.ratio.PL.Res.HH.Thermal.SH.DistrHeat.WH.DistrHeat.NoSolar.Steam_Distr</t>
  </si>
  <si>
    <t>Eff.ratio.PL.Res.HH.Thermal.SH.DistrHeat.WH.DistrHeat.Solar</t>
  </si>
  <si>
    <t>Eff.ratio.PL.Res.HH.Thermal.SH.DistrHeat.WH.DistrHeat.Solar.Steam_Distr</t>
  </si>
  <si>
    <t>Eff.ratio.PL.Res.HH.Thermal.SH.DistrHeat.WH.DistrHeat.Solar.Solar</t>
  </si>
  <si>
    <t>Eff.ratio.PL.Res.HH.Thermal.SH.DistrHeat.WH.Elc.NoSolar.Elec</t>
  </si>
  <si>
    <t>Eff.ratio.PL.Res.HH.Thermal.SH.DistrHeat.WH.Elc.Solar</t>
  </si>
  <si>
    <t>Eff.ratio.PL.Res.HH.Thermal.SH.DistrHeat.WH.Elc.Solar.Elec</t>
  </si>
  <si>
    <t>Eff.ratio.PL.Res.HH.Thermal.SH.DistrHeat.WH.Elc.Solar.Solar</t>
  </si>
  <si>
    <t>Eff.ratio.PL.Res.HH.Thermal.SH.DistrHeat.CO</t>
  </si>
  <si>
    <t>Eff.ratio.PL.Res.HH.Thermal.SH.DistrHeat.CO.LPG.LPG</t>
  </si>
  <si>
    <t>Eff.ratio.PL.Res.HH.Thermal.SH.DistrHeat.CO.Elc.Elec</t>
  </si>
  <si>
    <t>Eff.ratio.PL.Res.HH.Thermal.SH.AdvElc</t>
  </si>
  <si>
    <t>Eff.ratio.PL.Res.HH.Thermal.SH.AdvElc.SH</t>
  </si>
  <si>
    <t>Eff.ratio.PL.Res.HH.Thermal.SH.AdvElc.SH.Elec</t>
  </si>
  <si>
    <t>Eff.ratio.PL.Res.HH.Thermal.SH.AdvElc.SC</t>
  </si>
  <si>
    <t>Eff.ratio.PL.Res.HH.Thermal.SH.AdvElc.SC.AC.Elec</t>
  </si>
  <si>
    <t>Eff.ratio.PL.Res.HH.Thermal.SH.AdvElc.WH</t>
  </si>
  <si>
    <t>Eff.ratio.PL.Res.HH.Thermal.SH.AdvElc.WH.LPG.NoSolar.LPG</t>
  </si>
  <si>
    <t>Eff.ratio.PL.Res.HH.Thermal.SH.AdvElc.WH.LPG.Solar</t>
  </si>
  <si>
    <t>Eff.ratio.PL.Res.HH.Thermal.SH.AdvElc.WH.LPG.Solar.LPG</t>
  </si>
  <si>
    <t>Eff.ratio.PL.Res.HH.Thermal.SH.AdvElc.WH.LPG.Solar.Solar</t>
  </si>
  <si>
    <t>Eff.ratio.PL.Res.HH.Thermal.SH.AdvElc.WH.Elc.NoSolar.Elec</t>
  </si>
  <si>
    <t>Eff.ratio.PL.Res.HH.Thermal.SH.AdvElc.WH.Elc.Solar</t>
  </si>
  <si>
    <t>Eff.ratio.PL.Res.HH.Thermal.SH.AdvElc.WH.Elc.Solar.Elec</t>
  </si>
  <si>
    <t>Eff.ratio.PL.Res.HH.Thermal.SH.AdvElc.WH.Elc.Solar.Solar</t>
  </si>
  <si>
    <t>Eff.ratio.PL.Res.HH.Thermal.SH.AdvElc.CO</t>
  </si>
  <si>
    <t>Eff.ratio.PL.Res.HH.Thermal.SH.AdvElc.CO.LPG.LPG</t>
  </si>
  <si>
    <t>Eff.ratio.PL.Res.HH.Thermal.SH.AdvElc.CO.Elc.Elec</t>
  </si>
  <si>
    <t>Eff.ratio.PL.Res.HH.Thermal.SH.ConvElc</t>
  </si>
  <si>
    <t>Eff.ratio.PL.Res.HH.Thermal.SH.ConvElc.SH</t>
  </si>
  <si>
    <t>Eff.ratio.PL.Res.HH.Thermal.SH.ConvElc.SH.Elec</t>
  </si>
  <si>
    <t>Eff.ratio.PL.Res.HH.Thermal.SH.ConvElc.SC</t>
  </si>
  <si>
    <t>Eff.ratio.PL.Res.HH.Thermal.SH.ConvElc.SC.AC.Elec</t>
  </si>
  <si>
    <t>Eff.ratio.PL.Res.HH.Thermal.SH.ConvElc.WH</t>
  </si>
  <si>
    <t>Eff.ratio.PL.Res.HH.Thermal.SH.ConvElc.WH.LPG.NoSolar.LPG</t>
  </si>
  <si>
    <t>Eff.ratio.PL.Res.HH.Thermal.SH.ConvElc.WH.LPG.Solar</t>
  </si>
  <si>
    <t>Eff.ratio.PL.Res.HH.Thermal.SH.ConvElc.WH.LPG.Solar.LPG</t>
  </si>
  <si>
    <t>Eff.ratio.PL.Res.HH.Thermal.SH.ConvElc.WH.LPG.Solar.Solar</t>
  </si>
  <si>
    <t>Eff.ratio.PL.Res.HH.Thermal.SH.ConvElc.WH.Elc.NoSolar.Elec</t>
  </si>
  <si>
    <t>Eff.ratio.PL.Res.HH.Thermal.SH.ConvElc.WH.Elc.Solar</t>
  </si>
  <si>
    <t>Eff.ratio.PL.Res.HH.Thermal.SH.ConvElc.WH.Elc.Solar.Elec</t>
  </si>
  <si>
    <t>Eff.ratio.PL.Res.HH.Thermal.SH.ConvElc.WH.Elc.Solar.Solar</t>
  </si>
  <si>
    <t>Eff.ratio.PL.Res.HH.Thermal.SH.ConvElc.CO</t>
  </si>
  <si>
    <t>Eff.ratio.PL.Res.HH.Thermal.SH.ConvElc.CO.LPG.LPG</t>
  </si>
  <si>
    <t>Eff.ratio.PL.Res.HH.Thermal.SH.ConvElc.CO.Elc.Elec</t>
  </si>
  <si>
    <t>PL - CO2 emissions (detailed structure)</t>
  </si>
  <si>
    <t>EMI.ktCO2.PL.Res.HH.Thermal.SH.Solids</t>
  </si>
  <si>
    <t>EMI.ktCO2.PL.Res.HH.Thermal.SH.Solids.SH</t>
  </si>
  <si>
    <t>EMI.ktCO2.PL.Res.HH.Thermal.SH.Solids.SH.Solids</t>
  </si>
  <si>
    <t>EMI.ktCO2.PL.Res.HH.Thermal.SH.Solids.SH.Elec</t>
  </si>
  <si>
    <t>EMI.ktCO2.PL.Res.HH.Thermal.SH.Solids.SC</t>
  </si>
  <si>
    <t>EMI.ktCO2.PL.Res.HH.Thermal.SH.Solids.SC.AC.Elec</t>
  </si>
  <si>
    <t>EMI.ktCO2.PL.Res.HH.Thermal.SH.Solids.WH</t>
  </si>
  <si>
    <t>EMI.ktCO2.PL.Res.HH.Thermal.SH.Solids.WH.Solids.NoSolar.Solids</t>
  </si>
  <si>
    <t>EMI.ktCO2.PL.Res.HH.Thermal.SH.Solids.WH.LPG.NoSolar.LPG</t>
  </si>
  <si>
    <t>EMI.ktCO2.PL.Res.HH.Thermal.SH.Solids.WH.LPG.Solar</t>
  </si>
  <si>
    <t>EMI.ktCO2.PL.Res.HH.Thermal.SH.Solids.WH.LPG.Solar.LPG</t>
  </si>
  <si>
    <t>EMI.ktCO2.PL.Res.HH.Thermal.SH.Solids.WH.LPG.Solar.Solar</t>
  </si>
  <si>
    <t>EMI.ktCO2.PL.Res.HH.Thermal.SH.Solids.WH.Elc.NoSolar.Elec</t>
  </si>
  <si>
    <t>EMI.ktCO2.PL.Res.HH.Thermal.SH.Solids.WH.Elc.Solar</t>
  </si>
  <si>
    <t>EMI.ktCO2.PL.Res.HH.Thermal.SH.Solids.WH.Elc.Solar.Elec</t>
  </si>
  <si>
    <t>EMI.ktCO2.PL.Res.HH.Thermal.SH.Solids.WH.Elc.Solar.Solar</t>
  </si>
  <si>
    <t>EMI.ktCO2.PL.Res.HH.Thermal.SH.Solids.CO</t>
  </si>
  <si>
    <t>EMI.ktCO2.PL.Res.HH.Thermal.SH.Solids.CO.Solids.Solids</t>
  </si>
  <si>
    <t>EMI.ktCO2.PL.Res.HH.Thermal.SH.Solids.CO.LPG.LPG</t>
  </si>
  <si>
    <t>EMI.ktCO2.PL.Res.HH.Thermal.SH.Solids.CO.Elc.Elec</t>
  </si>
  <si>
    <t>EMI.ktCO2.PL.Res.HH.Thermal.SH.LPG</t>
  </si>
  <si>
    <t>EMI.ktCO2.PL.Res.HH.Thermal.SH.LPG.SH</t>
  </si>
  <si>
    <t>EMI.ktCO2.PL.Res.HH.Thermal.SH.LPG.SH.LPG</t>
  </si>
  <si>
    <t>EMI.ktCO2.PL.Res.HH.Thermal.SH.LPG.SH.Elec</t>
  </si>
  <si>
    <t>EMI.ktCO2.PL.Res.HH.Thermal.SH.LPG.SC</t>
  </si>
  <si>
    <t>EMI.ktCO2.PL.Res.HH.Thermal.SH.LPG.SC.AC.Elec</t>
  </si>
  <si>
    <t>EMI.ktCO2.PL.Res.HH.Thermal.SH.LPG.WH</t>
  </si>
  <si>
    <t>EMI.ktCO2.PL.Res.HH.Thermal.SH.LPG.WH.LPG.NoSolar.LPG</t>
  </si>
  <si>
    <t>EMI.ktCO2.PL.Res.HH.Thermal.SH.LPG.WH.LPG.Solar</t>
  </si>
  <si>
    <t>EMI.ktCO2.PL.Res.HH.Thermal.SH.LPG.WH.LPG.Solar.LPG</t>
  </si>
  <si>
    <t>EMI.ktCO2.PL.Res.HH.Thermal.SH.LPG.WH.LPG.Solar.Solar</t>
  </si>
  <si>
    <t>EMI.ktCO2.PL.Res.HH.Thermal.SH.LPG.WH.Elc.NoSolar.Elec</t>
  </si>
  <si>
    <t>EMI.ktCO2.PL.Res.HH.Thermal.SH.LPG.WH.Elc.Solar</t>
  </si>
  <si>
    <t>EMI.ktCO2.PL.Res.HH.Thermal.SH.LPG.WH.Elc.Solar.Elec</t>
  </si>
  <si>
    <t>EMI.ktCO2.PL.Res.HH.Thermal.SH.LPG.WH.Elc.Solar.Solar</t>
  </si>
  <si>
    <t>EMI.ktCO2.PL.Res.HH.Thermal.SH.LPG.CO</t>
  </si>
  <si>
    <t>EMI.ktCO2.PL.Res.HH.Thermal.SH.LPG.CO.LPG.LPG</t>
  </si>
  <si>
    <t>EMI.ktCO2.PL.Res.HH.Thermal.SH.LPG.CO.Elc.Elec</t>
  </si>
  <si>
    <t>EMI.ktCO2.PL.Res.HH.Thermal.SH.Oil</t>
  </si>
  <si>
    <t>EMI.ktCO2.PL.Res.HH.Thermal.SH.Oil.SH</t>
  </si>
  <si>
    <t>EMI.ktCO2.PL.Res.HH.Thermal.SH.Oil.SH.Oil</t>
  </si>
  <si>
    <t>EMI.ktCO2.PL.Res.HH.Thermal.SH.Oil.SH.Elec</t>
  </si>
  <si>
    <t>EMI.ktCO2.PL.Res.HH.Thermal.SH.Oil.SC</t>
  </si>
  <si>
    <t>EMI.ktCO2.PL.Res.HH.Thermal.SH.Oil.SC.AC.Elec</t>
  </si>
  <si>
    <t>EMI.ktCO2.PL.Res.HH.Thermal.SH.Oil.WH</t>
  </si>
  <si>
    <t>EMI.ktCO2.PL.Res.HH.Thermal.SH.Oil.WH.Oil.NoSolar.Oil</t>
  </si>
  <si>
    <t>EMI.ktCO2.PL.Res.HH.Thermal.SH.Oil.WH.Oil.Solar</t>
  </si>
  <si>
    <t>EMI.ktCO2.PL.Res.HH.Thermal.SH.Oil.WH.Oil.Solar.Oil</t>
  </si>
  <si>
    <t>EMI.ktCO2.PL.Res.HH.Thermal.SH.Oil.WH.Oil.Solar.Solar</t>
  </si>
  <si>
    <t>EMI.ktCO2.PL.Res.HH.Thermal.SH.Oil.WH.Elc.NoSolar.Elec</t>
  </si>
  <si>
    <t>EMI.ktCO2.PL.Res.HH.Thermal.SH.Oil.WH.Elc.Solar</t>
  </si>
  <si>
    <t>EMI.ktCO2.PL.Res.HH.Thermal.SH.Oil.WH.Elc.Solar.Elec</t>
  </si>
  <si>
    <t>EMI.ktCO2.PL.Res.HH.Thermal.SH.Oil.WH.Elc.Solar.Solar</t>
  </si>
  <si>
    <t>EMI.ktCO2.PL.Res.HH.Thermal.SH.Oil.CO</t>
  </si>
  <si>
    <t>EMI.ktCO2.PL.Res.HH.Thermal.SH.Oil.CO.LPG.LPG</t>
  </si>
  <si>
    <t>EMI.ktCO2.PL.Res.HH.Thermal.SH.Oil.CO.Elc.Elec</t>
  </si>
  <si>
    <t>EMI.ktCO2.PL.Res.HH.Thermal.SH.Gas</t>
  </si>
  <si>
    <t>EMI.ktCO2.PL.Res.HH.Thermal.SH.Gas.SH</t>
  </si>
  <si>
    <t>EMI.ktCO2.PL.Res.HH.Thermal.SH.Gas.SH.Gas</t>
  </si>
  <si>
    <t>EMI.ktCO2.PL.Res.HH.Thermal.SH.Gas.SH.Elec</t>
  </si>
  <si>
    <t>EMI.ktCO2.PL.Res.HH.Thermal.SH.Gas.SC</t>
  </si>
  <si>
    <t>EMI.ktCO2.PL.Res.HH.Thermal.SH.Gas.SC.AC.Elec</t>
  </si>
  <si>
    <t>EMI.ktCO2.PL.Res.HH.Thermal.SH.Gas.WH</t>
  </si>
  <si>
    <t>EMI.ktCO2.PL.Res.HH.Thermal.SH.Gas.WH.Gas.NoSolar.Gas</t>
  </si>
  <si>
    <t>EMI.ktCO2.PL.Res.HH.Thermal.SH.Gas.WH.Gas.Solar</t>
  </si>
  <si>
    <t>EMI.ktCO2.PL.Res.HH.Thermal.SH.Gas.WH.Gas.Solar.Gas</t>
  </si>
  <si>
    <t>EMI.ktCO2.PL.Res.HH.Thermal.SH.Gas.WH.Gas.Solar.Solar</t>
  </si>
  <si>
    <t>EMI.ktCO2.PL.Res.HH.Thermal.SH.Gas.WH.Elc.NoSolar.Elec</t>
  </si>
  <si>
    <t>EMI.ktCO2.PL.Res.HH.Thermal.SH.Gas.WH.Elc.Solar</t>
  </si>
  <si>
    <t>EMI.ktCO2.PL.Res.HH.Thermal.SH.Gas.WH.Elc.Solar.Elec</t>
  </si>
  <si>
    <t>EMI.ktCO2.PL.Res.HH.Thermal.SH.Gas.WH.Elc.Solar.Solar</t>
  </si>
  <si>
    <t>EMI.ktCO2.PL.Res.HH.Thermal.SH.Gas.CO</t>
  </si>
  <si>
    <t>EMI.ktCO2.PL.Res.HH.Thermal.SH.Gas.CO.Gas.Gas</t>
  </si>
  <si>
    <t>EMI.ktCO2.PL.Res.HH.Thermal.SH.Gas.CO.Elc.Elec</t>
  </si>
  <si>
    <t>EMI.ktCO2.PL.Res.HH.Thermal.SH.Biomass</t>
  </si>
  <si>
    <t>EMI.ktCO2.PL.Res.HH.Thermal.SH.Biomass.SH</t>
  </si>
  <si>
    <t>EMI.ktCO2.PL.Res.HH.Thermal.SH.Biomass.SH.Biomass</t>
  </si>
  <si>
    <t>EMI.ktCO2.PL.Res.HH.Thermal.SH.Biomass.SH.Elec</t>
  </si>
  <si>
    <t>EMI.ktCO2.PL.Res.HH.Thermal.SH.Biomass.SC</t>
  </si>
  <si>
    <t>EMI.ktCO2.PL.Res.HH.Thermal.SH.Biomass.SC.AC.Elec</t>
  </si>
  <si>
    <t>EMI.ktCO2.PL.Res.HH.Thermal.SH.Biomass.WH</t>
  </si>
  <si>
    <t>EMI.ktCO2.PL.Res.HH.Thermal.SH.Biomass.WH.Biomass.NoSolar.Biomass</t>
  </si>
  <si>
    <t>EMI.ktCO2.PL.Res.HH.Thermal.SH.Biomass.WH.Biomass.Solar</t>
  </si>
  <si>
    <t>EMI.ktCO2.PL.Res.HH.Thermal.SH.Biomass.WH.Biomass.Solar.Biomass</t>
  </si>
  <si>
    <t>EMI.ktCO2.PL.Res.HH.Thermal.SH.Biomass.WH.Biomass.Solar.Solar</t>
  </si>
  <si>
    <t>EMI.ktCO2.PL.Res.HH.Thermal.SH.Biomass.WH.LPG.NoSolar.LPG</t>
  </si>
  <si>
    <t>EMI.ktCO2.PL.Res.HH.Thermal.SH.Biomass.WH.LPG.Solar</t>
  </si>
  <si>
    <t>EMI.ktCO2.PL.Res.HH.Thermal.SH.Biomass.WH.LPG.Solar.LPG</t>
  </si>
  <si>
    <t>EMI.ktCO2.PL.Res.HH.Thermal.SH.Biomass.WH.LPG.Solar.Solar</t>
  </si>
  <si>
    <t>EMI.ktCO2.PL.Res.HH.Thermal.SH.Biomass.WH.Elc.NoSolar.Elec</t>
  </si>
  <si>
    <t>EMI.ktCO2.PL.Res.HH.Thermal.SH.Biomass.WH.Elc.Solar</t>
  </si>
  <si>
    <t>EMI.ktCO2.PL.Res.HH.Thermal.SH.Biomass.WH.Elc.Solar.Elec</t>
  </si>
  <si>
    <t>EMI.ktCO2.PL.Res.HH.Thermal.SH.Biomass.WH.Elc.Solar.Solar</t>
  </si>
  <si>
    <t>EMI.ktCO2.PL.Res.HH.Thermal.SH.Biomass.CO</t>
  </si>
  <si>
    <t>EMI.ktCO2.PL.Res.HH.Thermal.SH.Biomass.CO.Biomass.Biomass</t>
  </si>
  <si>
    <t>EMI.ktCO2.PL.Res.HH.Thermal.SH.Biomass.CO.LPG.LPG</t>
  </si>
  <si>
    <t>EMI.ktCO2.PL.Res.HH.Thermal.SH.Biomass.CO.Elc.Elec</t>
  </si>
  <si>
    <t>EMI.ktCO2.PL.Res.HH.Thermal.SH.Geo</t>
  </si>
  <si>
    <t>EMI.ktCO2.PL.Res.HH.Thermal.SH.Geo.SH</t>
  </si>
  <si>
    <t>EMI.ktCO2.PL.Res.HH.Thermal.SH.Geo.SH.Geo</t>
  </si>
  <si>
    <t>EMI.ktCO2.PL.Res.HH.Thermal.SH.Geo.SH.Elec</t>
  </si>
  <si>
    <t>EMI.ktCO2.PL.Res.HH.Thermal.SH.Geo.SC</t>
  </si>
  <si>
    <t>EMI.ktCO2.PL.Res.HH.Thermal.SH.Geo.SC.AC.Elec</t>
  </si>
  <si>
    <t>EMI.ktCO2.PL.Res.HH.Thermal.SH.Geo.WH</t>
  </si>
  <si>
    <t>EMI.ktCO2.PL.Res.HH.Thermal.SH.Geo.WH.Geo.NoSolar.Geo</t>
  </si>
  <si>
    <t>EMI.ktCO2.PL.Res.HH.Thermal.SH.Geo.WH.Geo.Solar</t>
  </si>
  <si>
    <t>EMI.ktCO2.PL.Res.HH.Thermal.SH.Geo.WH.Geo.Solar.Geo</t>
  </si>
  <si>
    <t>EMI.ktCO2.PL.Res.HH.Thermal.SH.Geo.WH.Geo.Solar.Solar</t>
  </si>
  <si>
    <t>EMI.ktCO2.PL.Res.HH.Thermal.SH.Geo.WH.Elc.NoSolar.Elec</t>
  </si>
  <si>
    <t>EMI.ktCO2.PL.Res.HH.Thermal.SH.Geo.WH.Elc.Solar</t>
  </si>
  <si>
    <t>EMI.ktCO2.PL.Res.HH.Thermal.SH.Geo.WH.Elc.Solar.Elec</t>
  </si>
  <si>
    <t>EMI.ktCO2.PL.Res.HH.Thermal.SH.Geo.WH.Elc.Solar.Solar</t>
  </si>
  <si>
    <t>EMI.ktCO2.PL.Res.HH.Thermal.SH.Geo.CO</t>
  </si>
  <si>
    <t>EMI.ktCO2.PL.Res.HH.Thermal.SH.Geo.CO.LPG.LPG</t>
  </si>
  <si>
    <t>EMI.ktCO2.PL.Res.HH.Thermal.SH.Geo.CO.Elc.Elec</t>
  </si>
  <si>
    <t>EMI.ktCO2.PL.Res.HH.Thermal.SH.DistrHeat</t>
  </si>
  <si>
    <t>EMI.ktCO2.PL.Res.HH.Thermal.SH.DistrHeat.SH</t>
  </si>
  <si>
    <t>EMI.ktCO2.PL.Res.HH.Thermal.SH.DistrHeat.SH.Steam_Distr</t>
  </si>
  <si>
    <t>EMI.ktCO2.PL.Res.HH.Thermal.SH.DistrHeat.SH.Elec</t>
  </si>
  <si>
    <t>EMI.ktCO2.PL.Res.HH.Thermal.SH.DistrHeat.SC</t>
  </si>
  <si>
    <t>EMI.ktCO2.PL.Res.HH.Thermal.SH.DistrHeat.SC.AC.Elec</t>
  </si>
  <si>
    <t>EMI.ktCO2.PL.Res.HH.Thermal.SH.DistrHeat.WH</t>
  </si>
  <si>
    <t>EMI.ktCO2.PL.Res.HH.Thermal.SH.DistrHeat.WH.DistrHeat.NoSolar.Steam_Distr</t>
  </si>
  <si>
    <t>EMI.ktCO2.PL.Res.HH.Thermal.SH.DistrHeat.WH.DistrHeat.Solar</t>
  </si>
  <si>
    <t>EMI.ktCO2.PL.Res.HH.Thermal.SH.DistrHeat.WH.DistrHeat.Solar.Steam_Distr</t>
  </si>
  <si>
    <t>EMI.ktCO2.PL.Res.HH.Thermal.SH.DistrHeat.WH.DistrHeat.Solar.Solar</t>
  </si>
  <si>
    <t>EMI.ktCO2.PL.Res.HH.Thermal.SH.DistrHeat.WH.Elc.NoSolar.Elec</t>
  </si>
  <si>
    <t>EMI.ktCO2.PL.Res.HH.Thermal.SH.DistrHeat.WH.Elc.Solar</t>
  </si>
  <si>
    <t>EMI.ktCO2.PL.Res.HH.Thermal.SH.DistrHeat.WH.Elc.Solar.Elec</t>
  </si>
  <si>
    <t>EMI.ktCO2.PL.Res.HH.Thermal.SH.DistrHeat.WH.Elc.Solar.Solar</t>
  </si>
  <si>
    <t>EMI.ktCO2.PL.Res.HH.Thermal.SH.DistrHeat.CO</t>
  </si>
  <si>
    <t>EMI.ktCO2.PL.Res.HH.Thermal.SH.DistrHeat.CO.LPG.LPG</t>
  </si>
  <si>
    <t>EMI.ktCO2.PL.Res.HH.Thermal.SH.DistrHeat.CO.Elc.Elec</t>
  </si>
  <si>
    <t>EMI.ktCO2.PL.Res.HH.Thermal.SH.AdvElc</t>
  </si>
  <si>
    <t>EMI.ktCO2.PL.Res.HH.Thermal.SH.AdvElc.SH</t>
  </si>
  <si>
    <t>EMI.ktCO2.PL.Res.HH.Thermal.SH.AdvElc.SH.Elec</t>
  </si>
  <si>
    <t>EMI.ktCO2.PL.Res.HH.Thermal.SH.AdvElc.SC</t>
  </si>
  <si>
    <t>EMI.ktCO2.PL.Res.HH.Thermal.SH.AdvElc.SC.AC.Elec</t>
  </si>
  <si>
    <t>EMI.ktCO2.PL.Res.HH.Thermal.SH.AdvElc.WH</t>
  </si>
  <si>
    <t>EMI.ktCO2.PL.Res.HH.Thermal.SH.AdvElc.WH.LPG.NoSolar.LPG</t>
  </si>
  <si>
    <t>EMI.ktCO2.PL.Res.HH.Thermal.SH.AdvElc.WH.LPG.Solar</t>
  </si>
  <si>
    <t>EMI.ktCO2.PL.Res.HH.Thermal.SH.AdvElc.WH.LPG.Solar.LPG</t>
  </si>
  <si>
    <t>EMI.ktCO2.PL.Res.HH.Thermal.SH.AdvElc.WH.LPG.Solar.Solar</t>
  </si>
  <si>
    <t>EMI.ktCO2.PL.Res.HH.Thermal.SH.AdvElc.WH.Elc.NoSolar.Elec</t>
  </si>
  <si>
    <t>EMI.ktCO2.PL.Res.HH.Thermal.SH.AdvElc.WH.Elc.Solar</t>
  </si>
  <si>
    <t>EMI.ktCO2.PL.Res.HH.Thermal.SH.AdvElc.WH.Elc.Solar.Elec</t>
  </si>
  <si>
    <t>EMI.ktCO2.PL.Res.HH.Thermal.SH.AdvElc.WH.Elc.Solar.Solar</t>
  </si>
  <si>
    <t>EMI.ktCO2.PL.Res.HH.Thermal.SH.AdvElc.CO</t>
  </si>
  <si>
    <t>EMI.ktCO2.PL.Res.HH.Thermal.SH.AdvElc.CO.LPG.LPG</t>
  </si>
  <si>
    <t>EMI.ktCO2.PL.Res.HH.Thermal.SH.AdvElc.CO.Elc.Elec</t>
  </si>
  <si>
    <t>EMI.ktCO2.PL.Res.HH.Thermal.SH.ConvElc</t>
  </si>
  <si>
    <t>EMI.ktCO2.PL.Res.HH.Thermal.SH.ConvElc.SH</t>
  </si>
  <si>
    <t>EMI.ktCO2.PL.Res.HH.Thermal.SH.ConvElc.SH.Elec</t>
  </si>
  <si>
    <t>EMI.ktCO2.PL.Res.HH.Thermal.SH.ConvElc.SC</t>
  </si>
  <si>
    <t>EMI.ktCO2.PL.Res.HH.Thermal.SH.ConvElc.SC.AC.Elec</t>
  </si>
  <si>
    <t>EMI.ktCO2.PL.Res.HH.Thermal.SH.ConvElc.WH</t>
  </si>
  <si>
    <t>EMI.ktCO2.PL.Res.HH.Thermal.SH.ConvElc.WH.LPG.NoSolar.LPG</t>
  </si>
  <si>
    <t>EMI.ktCO2.PL.Res.HH.Thermal.SH.ConvElc.WH.LPG.Solar</t>
  </si>
  <si>
    <t>EMI.ktCO2.PL.Res.HH.Thermal.SH.ConvElc.WH.LPG.Solar.LPG</t>
  </si>
  <si>
    <t>EMI.ktCO2.PL.Res.HH.Thermal.SH.ConvElc.WH.LPG.Solar.Solar</t>
  </si>
  <si>
    <t>EMI.ktCO2.PL.Res.HH.Thermal.SH.ConvElc.WH.Elc.NoSolar.Elec</t>
  </si>
  <si>
    <t>EMI.ktCO2.PL.Res.HH.Thermal.SH.ConvElc.WH.Elc.Solar</t>
  </si>
  <si>
    <t>EMI.ktCO2.PL.Res.HH.Thermal.SH.ConvElc.WH.Elc.Solar.Elec</t>
  </si>
  <si>
    <t>EMI.ktCO2.PL.Res.HH.Thermal.SH.ConvElc.WH.Elc.Solar.Solar</t>
  </si>
  <si>
    <t>EMI.ktCO2.PL.Res.HH.Thermal.SH.ConvElc.CO</t>
  </si>
  <si>
    <t>EMI.ktCO2.PL.Res.HH.Thermal.SH.ConvElc.CO.LPG.LPG</t>
  </si>
  <si>
    <t>EMI.ktCO2.PL.Res.HH.Thermal.SH.ConvElc.CO.Elc.Elec</t>
  </si>
  <si>
    <t>PL - Final energy consumption per household (detailed structure)</t>
  </si>
  <si>
    <t>FEC_per_household.kWh.PL.Res.HH.Thermal.SH.Solids</t>
  </si>
  <si>
    <t>FEC_per_household.kWh.PL.Res.HH.Thermal.SH.Solids.SH</t>
  </si>
  <si>
    <t>FEC_per_household.kWh.PL.Res.HH.Thermal.SH.Solids.SH.Solids</t>
  </si>
  <si>
    <t>FEC_per_household.kWh.PL.Res.HH.Thermal.SH.Solids.SH.Elec</t>
  </si>
  <si>
    <t>FEC_per_household.kWh.PL.Res.HH.Thermal.SH.Solids.SC</t>
  </si>
  <si>
    <t>FEC_per_household.kWh.PL.Res.HH.Thermal.SH.Solids.SC.AC.Elec</t>
  </si>
  <si>
    <t>FEC_per_household.kWh.PL.Res.HH.Thermal.SH.Solids.WH</t>
  </si>
  <si>
    <t>FEC_per_household.kWh.PL.Res.HH.Thermal.SH.Solids.WH.Solids.NoSolar.Solids</t>
  </si>
  <si>
    <t>FEC_per_household.kWh.PL.Res.HH.Thermal.SH.Solids.WH.LPG.NoSolar.LPG</t>
  </si>
  <si>
    <t>FEC_per_household.kWh.PL.Res.HH.Thermal.SH.Solids.WH.LPG.Solar</t>
  </si>
  <si>
    <t>FEC_per_household.kWh.PL.Res.HH.Thermal.SH.Solids.WH.LPG.Solar.LPG</t>
  </si>
  <si>
    <t>FEC_per_household.kWh.PL.Res.HH.Thermal.SH.Solids.WH.LPG.Solar.Solar</t>
  </si>
  <si>
    <t>FEC_per_household.kWh.PL.Res.HH.Thermal.SH.Solids.WH.Elc.NoSolar.Elec</t>
  </si>
  <si>
    <t>FEC_per_household.kWh.PL.Res.HH.Thermal.SH.Solids.WH.Elc.Solar</t>
  </si>
  <si>
    <t>FEC_per_household.kWh.PL.Res.HH.Thermal.SH.Solids.WH.Elc.Solar.Elec</t>
  </si>
  <si>
    <t>FEC_per_household.kWh.PL.Res.HH.Thermal.SH.Solids.WH.Elc.Solar.Solar</t>
  </si>
  <si>
    <t>FEC_per_household.kWh.PL.Res.HH.Thermal.SH.Solids.CO</t>
  </si>
  <si>
    <t>FEC_per_household.kWh.PL.Res.HH.Thermal.SH.Solids.CO.Solids.Solids</t>
  </si>
  <si>
    <t>FEC_per_household.kWh.PL.Res.HH.Thermal.SH.Solids.CO.LPG.LPG</t>
  </si>
  <si>
    <t>FEC_per_household.kWh.PL.Res.HH.Thermal.SH.Solids.CO.Elc.Elec</t>
  </si>
  <si>
    <t>FEC_per_household.kWh.PL.Res.HH.Thermal.SH.LPG</t>
  </si>
  <si>
    <t>FEC_per_household.kWh.PL.Res.HH.Thermal.SH.LPG.SH</t>
  </si>
  <si>
    <t>FEC_per_household.kWh.PL.Res.HH.Thermal.SH.LPG.SH.LPG</t>
  </si>
  <si>
    <t>FEC_per_household.kWh.PL.Res.HH.Thermal.SH.LPG.SH.Elec</t>
  </si>
  <si>
    <t>FEC_per_household.kWh.PL.Res.HH.Thermal.SH.LPG.SC</t>
  </si>
  <si>
    <t>FEC_per_household.kWh.PL.Res.HH.Thermal.SH.LPG.SC.AC.Elec</t>
  </si>
  <si>
    <t>FEC_per_household.kWh.PL.Res.HH.Thermal.SH.LPG.WH</t>
  </si>
  <si>
    <t>FEC_per_household.kWh.PL.Res.HH.Thermal.SH.LPG.WH.LPG.NoSolar.LPG</t>
  </si>
  <si>
    <t>FEC_per_household.kWh.PL.Res.HH.Thermal.SH.LPG.WH.LPG.Solar</t>
  </si>
  <si>
    <t>FEC_per_household.kWh.PL.Res.HH.Thermal.SH.LPG.WH.LPG.Solar.LPG</t>
  </si>
  <si>
    <t>FEC_per_household.kWh.PL.Res.HH.Thermal.SH.LPG.WH.LPG.Solar.Solar</t>
  </si>
  <si>
    <t>FEC_per_household.kWh.PL.Res.HH.Thermal.SH.LPG.WH.Elc.NoSolar.Elec</t>
  </si>
  <si>
    <t>FEC_per_household.kWh.PL.Res.HH.Thermal.SH.LPG.WH.Elc.Solar</t>
  </si>
  <si>
    <t>FEC_per_household.kWh.PL.Res.HH.Thermal.SH.LPG.WH.Elc.Solar.Elec</t>
  </si>
  <si>
    <t>FEC_per_household.kWh.PL.Res.HH.Thermal.SH.LPG.WH.Elc.Solar.Solar</t>
  </si>
  <si>
    <t>FEC_per_household.kWh.PL.Res.HH.Thermal.SH.LPG.CO</t>
  </si>
  <si>
    <t>FEC_per_household.kWh.PL.Res.HH.Thermal.SH.LPG.CO.LPG.LPG</t>
  </si>
  <si>
    <t>FEC_per_household.kWh.PL.Res.HH.Thermal.SH.LPG.CO.Elc.Elec</t>
  </si>
  <si>
    <t>FEC_per_household.kWh.PL.Res.HH.Thermal.SH.Oil</t>
  </si>
  <si>
    <t>FEC_per_household.kWh.PL.Res.HH.Thermal.SH.Oil.SH</t>
  </si>
  <si>
    <t>FEC_per_household.kWh.PL.Res.HH.Thermal.SH.Oil.SH.Oil</t>
  </si>
  <si>
    <t>FEC_per_household.kWh.PL.Res.HH.Thermal.SH.Oil.SH.Elec</t>
  </si>
  <si>
    <t>FEC_per_household.kWh.PL.Res.HH.Thermal.SH.Oil.SC</t>
  </si>
  <si>
    <t>FEC_per_household.kWh.PL.Res.HH.Thermal.SH.Oil.SC.AC.Elec</t>
  </si>
  <si>
    <t>FEC_per_household.kWh.PL.Res.HH.Thermal.SH.Oil.WH</t>
  </si>
  <si>
    <t>FEC_per_household.kWh.PL.Res.HH.Thermal.SH.Oil.WH.Oil.NoSolar.Oil</t>
  </si>
  <si>
    <t>FEC_per_household.kWh.PL.Res.HH.Thermal.SH.Oil.WH.Oil.Solar</t>
  </si>
  <si>
    <t>FEC_per_household.kWh.PL.Res.HH.Thermal.SH.Oil.WH.Oil.Solar.Oil</t>
  </si>
  <si>
    <t>FEC_per_household.kWh.PL.Res.HH.Thermal.SH.Oil.WH.Oil.Solar.Solar</t>
  </si>
  <si>
    <t>FEC_per_household.kWh.PL.Res.HH.Thermal.SH.Oil.WH.Elc.NoSolar.Elec</t>
  </si>
  <si>
    <t>FEC_per_household.kWh.PL.Res.HH.Thermal.SH.Oil.WH.Elc.Solar</t>
  </si>
  <si>
    <t>FEC_per_household.kWh.PL.Res.HH.Thermal.SH.Oil.WH.Elc.Solar.Elec</t>
  </si>
  <si>
    <t>FEC_per_household.kWh.PL.Res.HH.Thermal.SH.Oil.WH.Elc.Solar.Solar</t>
  </si>
  <si>
    <t>FEC_per_household.kWh.PL.Res.HH.Thermal.SH.Oil.CO</t>
  </si>
  <si>
    <t>FEC_per_household.kWh.PL.Res.HH.Thermal.SH.Oil.CO.LPG.LPG</t>
  </si>
  <si>
    <t>FEC_per_household.kWh.PL.Res.HH.Thermal.SH.Oil.CO.Elc.Elec</t>
  </si>
  <si>
    <t>FEC_per_household.kWh.PL.Res.HH.Thermal.SH.Gas</t>
  </si>
  <si>
    <t>FEC_per_household.kWh.PL.Res.HH.Thermal.SH.Gas.SH</t>
  </si>
  <si>
    <t>FEC_per_household.kWh.PL.Res.HH.Thermal.SH.Gas.SH.Gas</t>
  </si>
  <si>
    <t>FEC_per_household.kWh.PL.Res.HH.Thermal.SH.Gas.SH.Elec</t>
  </si>
  <si>
    <t>FEC_per_household.kWh.PL.Res.HH.Thermal.SH.Gas.SC</t>
  </si>
  <si>
    <t>FEC_per_household.kWh.PL.Res.HH.Thermal.SH.Gas.SC.AC.Elec</t>
  </si>
  <si>
    <t>FEC_per_household.kWh.PL.Res.HH.Thermal.SH.Gas.WH</t>
  </si>
  <si>
    <t>FEC_per_household.kWh.PL.Res.HH.Thermal.SH.Gas.WH.Gas.NoSolar.Gas</t>
  </si>
  <si>
    <t>FEC_per_household.kWh.PL.Res.HH.Thermal.SH.Gas.WH.Gas.Solar</t>
  </si>
  <si>
    <t>FEC_per_household.kWh.PL.Res.HH.Thermal.SH.Gas.WH.Gas.Solar.Gas</t>
  </si>
  <si>
    <t>FEC_per_household.kWh.PL.Res.HH.Thermal.SH.Gas.WH.Gas.Solar.Solar</t>
  </si>
  <si>
    <t>FEC_per_household.kWh.PL.Res.HH.Thermal.SH.Gas.WH.Elc.NoSolar.Elec</t>
  </si>
  <si>
    <t>FEC_per_household.kWh.PL.Res.HH.Thermal.SH.Gas.WH.Elc.Solar</t>
  </si>
  <si>
    <t>FEC_per_household.kWh.PL.Res.HH.Thermal.SH.Gas.WH.Elc.Solar.Elec</t>
  </si>
  <si>
    <t>FEC_per_household.kWh.PL.Res.HH.Thermal.SH.Gas.WH.Elc.Solar.Solar</t>
  </si>
  <si>
    <t>FEC_per_household.kWh.PL.Res.HH.Thermal.SH.Gas.CO</t>
  </si>
  <si>
    <t>FEC_per_household.kWh.PL.Res.HH.Thermal.SH.Gas.CO.Gas.Gas</t>
  </si>
  <si>
    <t>FEC_per_household.kWh.PL.Res.HH.Thermal.SH.Gas.CO.Elc.Elec</t>
  </si>
  <si>
    <t>FEC_per_household.kWh.PL.Res.HH.Thermal.SH.Biomass</t>
  </si>
  <si>
    <t>FEC_per_household.kWh.PL.Res.HH.Thermal.SH.Biomass.SH</t>
  </si>
  <si>
    <t>FEC_per_household.kWh.PL.Res.HH.Thermal.SH.Biomass.SH.Biomass</t>
  </si>
  <si>
    <t>FEC_per_household.kWh.PL.Res.HH.Thermal.SH.Biomass.SH.Elec</t>
  </si>
  <si>
    <t>FEC_per_household.kWh.PL.Res.HH.Thermal.SH.Biomass.SC</t>
  </si>
  <si>
    <t>FEC_per_household.kWh.PL.Res.HH.Thermal.SH.Biomass.SC.AC.Elec</t>
  </si>
  <si>
    <t>FEC_per_household.kWh.PL.Res.HH.Thermal.SH.Biomass.WH</t>
  </si>
  <si>
    <t>FEC_per_household.kWh.PL.Res.HH.Thermal.SH.Biomass.WH.Biomass.NoSolar.Biomass</t>
  </si>
  <si>
    <t>FEC_per_household.kWh.PL.Res.HH.Thermal.SH.Biomass.WH.Biomass.Solar</t>
  </si>
  <si>
    <t>FEC_per_household.kWh.PL.Res.HH.Thermal.SH.Biomass.WH.Biomass.Solar.Biomass</t>
  </si>
  <si>
    <t>FEC_per_household.kWh.PL.Res.HH.Thermal.SH.Biomass.WH.Biomass.Solar.Solar</t>
  </si>
  <si>
    <t>FEC_per_household.kWh.PL.Res.HH.Thermal.SH.Biomass.WH.LPG.NoSolar.LPG</t>
  </si>
  <si>
    <t>FEC_per_household.kWh.PL.Res.HH.Thermal.SH.Biomass.WH.LPG.Solar</t>
  </si>
  <si>
    <t>FEC_per_household.kWh.PL.Res.HH.Thermal.SH.Biomass.WH.LPG.Solar.LPG</t>
  </si>
  <si>
    <t>FEC_per_household.kWh.PL.Res.HH.Thermal.SH.Biomass.WH.LPG.Solar.Solar</t>
  </si>
  <si>
    <t>FEC_per_household.kWh.PL.Res.HH.Thermal.SH.Biomass.WH.Elc.NoSolar.Elec</t>
  </si>
  <si>
    <t>FEC_per_household.kWh.PL.Res.HH.Thermal.SH.Biomass.WH.Elc.Solar</t>
  </si>
  <si>
    <t>FEC_per_household.kWh.PL.Res.HH.Thermal.SH.Biomass.WH.Elc.Solar.Elec</t>
  </si>
  <si>
    <t>FEC_per_household.kWh.PL.Res.HH.Thermal.SH.Biomass.WH.Elc.Solar.Solar</t>
  </si>
  <si>
    <t>FEC_per_household.kWh.PL.Res.HH.Thermal.SH.Biomass.CO</t>
  </si>
  <si>
    <t>FEC_per_household.kWh.PL.Res.HH.Thermal.SH.Biomass.CO.Biomass.Biomass</t>
  </si>
  <si>
    <t>FEC_per_household.kWh.PL.Res.HH.Thermal.SH.Biomass.CO.LPG.LPG</t>
  </si>
  <si>
    <t>FEC_per_household.kWh.PL.Res.HH.Thermal.SH.Biomass.CO.Elc.Elec</t>
  </si>
  <si>
    <t>FEC_per_household.kWh.PL.Res.HH.Thermal.SH.Geo</t>
  </si>
  <si>
    <t>FEC_per_household.kWh.PL.Res.HH.Thermal.SH.Geo.SH</t>
  </si>
  <si>
    <t>FEC_per_household.kWh.PL.Res.HH.Thermal.SH.Geo.SH.Geo</t>
  </si>
  <si>
    <t>FEC_per_household.kWh.PL.Res.HH.Thermal.SH.Geo.SH.Elec</t>
  </si>
  <si>
    <t>FEC_per_household.kWh.PL.Res.HH.Thermal.SH.Geo.SC</t>
  </si>
  <si>
    <t>FEC_per_household.kWh.PL.Res.HH.Thermal.SH.Geo.SC.AC.Elec</t>
  </si>
  <si>
    <t>FEC_per_household.kWh.PL.Res.HH.Thermal.SH.Geo.WH</t>
  </si>
  <si>
    <t>FEC_per_household.kWh.PL.Res.HH.Thermal.SH.Geo.WH.Geo.NoSolar.Geo</t>
  </si>
  <si>
    <t>FEC_per_household.kWh.PL.Res.HH.Thermal.SH.Geo.WH.Geo.Solar</t>
  </si>
  <si>
    <t>FEC_per_household.kWh.PL.Res.HH.Thermal.SH.Geo.WH.Geo.Solar.Geo</t>
  </si>
  <si>
    <t>FEC_per_household.kWh.PL.Res.HH.Thermal.SH.Geo.WH.Geo.Solar.Solar</t>
  </si>
  <si>
    <t>FEC_per_household.kWh.PL.Res.HH.Thermal.SH.Geo.WH.Elc.NoSolar.Elec</t>
  </si>
  <si>
    <t>FEC_per_household.kWh.PL.Res.HH.Thermal.SH.Geo.WH.Elc.Solar</t>
  </si>
  <si>
    <t>FEC_per_household.kWh.PL.Res.HH.Thermal.SH.Geo.WH.Elc.Solar.Elec</t>
  </si>
  <si>
    <t>FEC_per_household.kWh.PL.Res.HH.Thermal.SH.Geo.WH.Elc.Solar.Solar</t>
  </si>
  <si>
    <t>FEC_per_household.kWh.PL.Res.HH.Thermal.SH.Geo.CO</t>
  </si>
  <si>
    <t>FEC_per_household.kWh.PL.Res.HH.Thermal.SH.Geo.CO.LPG.LPG</t>
  </si>
  <si>
    <t>FEC_per_household.kWh.PL.Res.HH.Thermal.SH.Geo.CO.Elc.Elec</t>
  </si>
  <si>
    <t>FEC_per_household.kWh.PL.Res.HH.Thermal.SH.DistrHeat</t>
  </si>
  <si>
    <t>FEC_per_household.kWh.PL.Res.HH.Thermal.SH.DistrHeat.SH</t>
  </si>
  <si>
    <t>FEC_per_household.kWh.PL.Res.HH.Thermal.SH.DistrHeat.SH.Steam_Distr</t>
  </si>
  <si>
    <t>FEC_per_household.kWh.PL.Res.HH.Thermal.SH.DistrHeat.SH.Elec</t>
  </si>
  <si>
    <t>FEC_per_household.kWh.PL.Res.HH.Thermal.SH.DistrHeat.SC</t>
  </si>
  <si>
    <t>FEC_per_household.kWh.PL.Res.HH.Thermal.SH.DistrHeat.SC.AC.Elec</t>
  </si>
  <si>
    <t>FEC_per_household.kWh.PL.Res.HH.Thermal.SH.DistrHeat.WH</t>
  </si>
  <si>
    <t>FEC_per_household.kWh.PL.Res.HH.Thermal.SH.DistrHeat.WH.DistrHeat.NoSolar.Steam_Distr</t>
  </si>
  <si>
    <t>FEC_per_household.kWh.PL.Res.HH.Thermal.SH.DistrHeat.WH.DistrHeat.Solar</t>
  </si>
  <si>
    <t>FEC_per_household.kWh.PL.Res.HH.Thermal.SH.DistrHeat.WH.DistrHeat.Solar.Steam_Distr</t>
  </si>
  <si>
    <t>FEC_per_household.kWh.PL.Res.HH.Thermal.SH.DistrHeat.WH.DistrHeat.Solar.Solar</t>
  </si>
  <si>
    <t>FEC_per_household.kWh.PL.Res.HH.Thermal.SH.DistrHeat.WH.Elc.NoSolar.Elec</t>
  </si>
  <si>
    <t>FEC_per_household.kWh.PL.Res.HH.Thermal.SH.DistrHeat.WH.Elc.Solar</t>
  </si>
  <si>
    <t>FEC_per_household.kWh.PL.Res.HH.Thermal.SH.DistrHeat.WH.Elc.Solar.Elec</t>
  </si>
  <si>
    <t>FEC_per_household.kWh.PL.Res.HH.Thermal.SH.DistrHeat.WH.Elc.Solar.Solar</t>
  </si>
  <si>
    <t>FEC_per_household.kWh.PL.Res.HH.Thermal.SH.DistrHeat.CO</t>
  </si>
  <si>
    <t>FEC_per_household.kWh.PL.Res.HH.Thermal.SH.DistrHeat.CO.LPG.LPG</t>
  </si>
  <si>
    <t>FEC_per_household.kWh.PL.Res.HH.Thermal.SH.DistrHeat.CO.Elc.Elec</t>
  </si>
  <si>
    <t>FEC_per_household.kWh.PL.Res.HH.Thermal.SH.AdvElc</t>
  </si>
  <si>
    <t>FEC_per_household.kWh.PL.Res.HH.Thermal.SH.AdvElc.SH</t>
  </si>
  <si>
    <t>FEC_per_household.kWh.PL.Res.HH.Thermal.SH.AdvElc.SH.Elec</t>
  </si>
  <si>
    <t>FEC_per_household.kWh.PL.Res.HH.Thermal.SH.AdvElc.SC</t>
  </si>
  <si>
    <t>FEC_per_household.kWh.PL.Res.HH.Thermal.SH.AdvElc.SC.AC.Elec</t>
  </si>
  <si>
    <t>FEC_per_household.kWh.PL.Res.HH.Thermal.SH.AdvElc.WH</t>
  </si>
  <si>
    <t>FEC_per_household.kWh.PL.Res.HH.Thermal.SH.AdvElc.WH.LPG.NoSolar.LPG</t>
  </si>
  <si>
    <t>FEC_per_household.kWh.PL.Res.HH.Thermal.SH.AdvElc.WH.LPG.Solar</t>
  </si>
  <si>
    <t>FEC_per_household.kWh.PL.Res.HH.Thermal.SH.AdvElc.WH.LPG.Solar.LPG</t>
  </si>
  <si>
    <t>FEC_per_household.kWh.PL.Res.HH.Thermal.SH.AdvElc.WH.LPG.Solar.Solar</t>
  </si>
  <si>
    <t>FEC_per_household.kWh.PL.Res.HH.Thermal.SH.AdvElc.WH.Elc.NoSolar.Elec</t>
  </si>
  <si>
    <t>FEC_per_household.kWh.PL.Res.HH.Thermal.SH.AdvElc.WH.Elc.Solar</t>
  </si>
  <si>
    <t>FEC_per_household.kWh.PL.Res.HH.Thermal.SH.AdvElc.WH.Elc.Solar.Elec</t>
  </si>
  <si>
    <t>FEC_per_household.kWh.PL.Res.HH.Thermal.SH.AdvElc.WH.Elc.Solar.Solar</t>
  </si>
  <si>
    <t>FEC_per_household.kWh.PL.Res.HH.Thermal.SH.AdvElc.CO</t>
  </si>
  <si>
    <t>FEC_per_household.kWh.PL.Res.HH.Thermal.SH.AdvElc.CO.LPG.LPG</t>
  </si>
  <si>
    <t>FEC_per_household.kWh.PL.Res.HH.Thermal.SH.AdvElc.CO.Elc.Elec</t>
  </si>
  <si>
    <t>FEC_per_household.kWh.PL.Res.HH.Thermal.SH.ConvElc</t>
  </si>
  <si>
    <t>FEC_per_household.kWh.PL.Res.HH.Thermal.SH.ConvElc.SH</t>
  </si>
  <si>
    <t>FEC_per_household.kWh.PL.Res.HH.Thermal.SH.ConvElc.SH.Elec</t>
  </si>
  <si>
    <t>FEC_per_household.kWh.PL.Res.HH.Thermal.SH.ConvElc.SC</t>
  </si>
  <si>
    <t>FEC_per_household.kWh.PL.Res.HH.Thermal.SH.ConvElc.SC.AC.Elec</t>
  </si>
  <si>
    <t>FEC_per_household.kWh.PL.Res.HH.Thermal.SH.ConvElc.WH</t>
  </si>
  <si>
    <t>FEC_per_household.kWh.PL.Res.HH.Thermal.SH.ConvElc.WH.LPG.NoSolar.LPG</t>
  </si>
  <si>
    <t>FEC_per_household.kWh.PL.Res.HH.Thermal.SH.ConvElc.WH.LPG.Solar</t>
  </si>
  <si>
    <t>FEC_per_household.kWh.PL.Res.HH.Thermal.SH.ConvElc.WH.LPG.Solar.LPG</t>
  </si>
  <si>
    <t>FEC_per_household.kWh.PL.Res.HH.Thermal.SH.ConvElc.WH.LPG.Solar.Solar</t>
  </si>
  <si>
    <t>FEC_per_household.kWh.PL.Res.HH.Thermal.SH.ConvElc.WH.Elc.NoSolar.Elec</t>
  </si>
  <si>
    <t>FEC_per_household.kWh.PL.Res.HH.Thermal.SH.ConvElc.WH.Elc.Solar</t>
  </si>
  <si>
    <t>FEC_per_household.kWh.PL.Res.HH.Thermal.SH.ConvElc.WH.Elc.Solar.Elec</t>
  </si>
  <si>
    <t>FEC_per_household.kWh.PL.Res.HH.Thermal.SH.ConvElc.WH.Elc.Solar.Solar</t>
  </si>
  <si>
    <t>FEC_per_household.kWh.PL.Res.HH.Thermal.SH.ConvElc.CO</t>
  </si>
  <si>
    <t>FEC_per_household.kWh.PL.Res.HH.Thermal.SH.ConvElc.CO.LPG.LPG</t>
  </si>
  <si>
    <t>FEC_per_household.kWh.PL.Res.HH.Thermal.SH.ConvElc.CO.Elc.Elec</t>
  </si>
  <si>
    <t>PL - Thermal energy service per household (detailed structure)</t>
  </si>
  <si>
    <t>TES_per_household.kWh.PL.Res.HH.Thermal.SH.Solids</t>
  </si>
  <si>
    <t>TES_per_household.kWh.PL.Res.HH.Thermal.SH.Solids.SH</t>
  </si>
  <si>
    <t>TES_per_household.kWh.PL.Res.HH.Thermal.SH.Solids.SH.Solids</t>
  </si>
  <si>
    <t>TES_per_household.kWh.PL.Res.HH.Thermal.SH.Solids.SH.Elec</t>
  </si>
  <si>
    <t>TES_per_household.kWh.PL.Res.HH.Thermal.SH.Solids.SC</t>
  </si>
  <si>
    <t>TES_per_household.kWh.PL.Res.HH.Thermal.SH.Solids.SC.AC.Elec</t>
  </si>
  <si>
    <t>TES_per_household.kWh.PL.Res.HH.Thermal.SH.Solids.WH</t>
  </si>
  <si>
    <t>TES_per_household.kWh.PL.Res.HH.Thermal.SH.Solids.WH.Solids.NoSolar.Solids</t>
  </si>
  <si>
    <t>TES_per_household.kWh.PL.Res.HH.Thermal.SH.Solids.WH.LPG.NoSolar.LPG</t>
  </si>
  <si>
    <t>TES_per_household.kWh.PL.Res.HH.Thermal.SH.Solids.WH.LPG.Solar</t>
  </si>
  <si>
    <t>TES_per_household.kWh.PL.Res.HH.Thermal.SH.Solids.WH.LPG.Solar.LPG</t>
  </si>
  <si>
    <t>TES_per_household.kWh.PL.Res.HH.Thermal.SH.Solids.WH.LPG.Solar.Solar</t>
  </si>
  <si>
    <t>TES_per_household.kWh.PL.Res.HH.Thermal.SH.Solids.WH.Elc.NoSolar.Elec</t>
  </si>
  <si>
    <t>TES_per_household.kWh.PL.Res.HH.Thermal.SH.Solids.WH.Elc.Solar</t>
  </si>
  <si>
    <t>TES_per_household.kWh.PL.Res.HH.Thermal.SH.Solids.WH.Elc.Solar.Elec</t>
  </si>
  <si>
    <t>TES_per_household.kWh.PL.Res.HH.Thermal.SH.Solids.WH.Elc.Solar.Solar</t>
  </si>
  <si>
    <t>TES_per_household.kWh.PL.Res.HH.Thermal.SH.Solids.CO</t>
  </si>
  <si>
    <t>TES_per_household.kWh.PL.Res.HH.Thermal.SH.Solids.CO.Solids.Solids</t>
  </si>
  <si>
    <t>TES_per_household.kWh.PL.Res.HH.Thermal.SH.Solids.CO.LPG.LPG</t>
  </si>
  <si>
    <t>TES_per_household.kWh.PL.Res.HH.Thermal.SH.Solids.CO.Elc.Elec</t>
  </si>
  <si>
    <t>TES_per_household.kWh.PL.Res.HH.Thermal.SH.LPG</t>
  </si>
  <si>
    <t>TES_per_household.kWh.PL.Res.HH.Thermal.SH.LPG.SH</t>
  </si>
  <si>
    <t>TES_per_household.kWh.PL.Res.HH.Thermal.SH.LPG.SH.LPG</t>
  </si>
  <si>
    <t>TES_per_household.kWh.PL.Res.HH.Thermal.SH.LPG.SH.Elec</t>
  </si>
  <si>
    <t>TES_per_household.kWh.PL.Res.HH.Thermal.SH.LPG.SC</t>
  </si>
  <si>
    <t>TES_per_household.kWh.PL.Res.HH.Thermal.SH.LPG.SC.AC.Elec</t>
  </si>
  <si>
    <t>TES_per_household.kWh.PL.Res.HH.Thermal.SH.LPG.WH</t>
  </si>
  <si>
    <t>TES_per_household.kWh.PL.Res.HH.Thermal.SH.LPG.WH.LPG.NoSolar.LPG</t>
  </si>
  <si>
    <t>TES_per_household.kWh.PL.Res.HH.Thermal.SH.LPG.WH.LPG.Solar</t>
  </si>
  <si>
    <t>TES_per_household.kWh.PL.Res.HH.Thermal.SH.LPG.WH.LPG.Solar.LPG</t>
  </si>
  <si>
    <t>TES_per_household.kWh.PL.Res.HH.Thermal.SH.LPG.WH.LPG.Solar.Solar</t>
  </si>
  <si>
    <t>TES_per_household.kWh.PL.Res.HH.Thermal.SH.LPG.WH.Elc.NoSolar.Elec</t>
  </si>
  <si>
    <t>TES_per_household.kWh.PL.Res.HH.Thermal.SH.LPG.WH.Elc.Solar</t>
  </si>
  <si>
    <t>TES_per_household.kWh.PL.Res.HH.Thermal.SH.LPG.WH.Elc.Solar.Elec</t>
  </si>
  <si>
    <t>TES_per_household.kWh.PL.Res.HH.Thermal.SH.LPG.WH.Elc.Solar.Solar</t>
  </si>
  <si>
    <t>TES_per_household.kWh.PL.Res.HH.Thermal.SH.LPG.CO</t>
  </si>
  <si>
    <t>TES_per_household.kWh.PL.Res.HH.Thermal.SH.LPG.CO.LPG.LPG</t>
  </si>
  <si>
    <t>TES_per_household.kWh.PL.Res.HH.Thermal.SH.LPG.CO.Elc.Elec</t>
  </si>
  <si>
    <t>TES_per_household.kWh.PL.Res.HH.Thermal.SH.Oil</t>
  </si>
  <si>
    <t>TES_per_household.kWh.PL.Res.HH.Thermal.SH.Oil.SH</t>
  </si>
  <si>
    <t>TES_per_household.kWh.PL.Res.HH.Thermal.SH.Oil.SH.Oil</t>
  </si>
  <si>
    <t>TES_per_household.kWh.PL.Res.HH.Thermal.SH.Oil.SH.Elec</t>
  </si>
  <si>
    <t>TES_per_household.kWh.PL.Res.HH.Thermal.SH.Oil.SC</t>
  </si>
  <si>
    <t>TES_per_household.kWh.PL.Res.HH.Thermal.SH.Oil.SC.AC.Elec</t>
  </si>
  <si>
    <t>TES_per_household.kWh.PL.Res.HH.Thermal.SH.Oil.WH</t>
  </si>
  <si>
    <t>TES_per_household.kWh.PL.Res.HH.Thermal.SH.Oil.WH.Oil.NoSolar.Oil</t>
  </si>
  <si>
    <t>TES_per_household.kWh.PL.Res.HH.Thermal.SH.Oil.WH.Oil.Solar</t>
  </si>
  <si>
    <t>TES_per_household.kWh.PL.Res.HH.Thermal.SH.Oil.WH.Oil.Solar.Oil</t>
  </si>
  <si>
    <t>TES_per_household.kWh.PL.Res.HH.Thermal.SH.Oil.WH.Oil.Solar.Solar</t>
  </si>
  <si>
    <t>TES_per_household.kWh.PL.Res.HH.Thermal.SH.Oil.WH.Elc.NoSolar.Elec</t>
  </si>
  <si>
    <t>TES_per_household.kWh.PL.Res.HH.Thermal.SH.Oil.WH.Elc.Solar</t>
  </si>
  <si>
    <t>TES_per_household.kWh.PL.Res.HH.Thermal.SH.Oil.WH.Elc.Solar.Elec</t>
  </si>
  <si>
    <t>TES_per_household.kWh.PL.Res.HH.Thermal.SH.Oil.WH.Elc.Solar.Solar</t>
  </si>
  <si>
    <t>TES_per_household.kWh.PL.Res.HH.Thermal.SH.Oil.CO</t>
  </si>
  <si>
    <t>TES_per_household.kWh.PL.Res.HH.Thermal.SH.Oil.CO.LPG.LPG</t>
  </si>
  <si>
    <t>TES_per_household.kWh.PL.Res.HH.Thermal.SH.Oil.CO.Elc.Elec</t>
  </si>
  <si>
    <t>TES_per_household.kWh.PL.Res.HH.Thermal.SH.Gas</t>
  </si>
  <si>
    <t>TES_per_household.kWh.PL.Res.HH.Thermal.SH.Gas.SH</t>
  </si>
  <si>
    <t>TES_per_household.kWh.PL.Res.HH.Thermal.SH.Gas.SH.Gas</t>
  </si>
  <si>
    <t>TES_per_household.kWh.PL.Res.HH.Thermal.SH.Gas.SH.Elec</t>
  </si>
  <si>
    <t>TES_per_household.kWh.PL.Res.HH.Thermal.SH.Gas.SC</t>
  </si>
  <si>
    <t>TES_per_household.kWh.PL.Res.HH.Thermal.SH.Gas.SC.AC.Elec</t>
  </si>
  <si>
    <t>TES_per_household.kWh.PL.Res.HH.Thermal.SH.Gas.WH</t>
  </si>
  <si>
    <t>TES_per_household.kWh.PL.Res.HH.Thermal.SH.Gas.WH.Gas.NoSolar.Gas</t>
  </si>
  <si>
    <t>TES_per_household.kWh.PL.Res.HH.Thermal.SH.Gas.WH.Gas.Solar</t>
  </si>
  <si>
    <t>TES_per_household.kWh.PL.Res.HH.Thermal.SH.Gas.WH.Gas.Solar.Gas</t>
  </si>
  <si>
    <t>TES_per_household.kWh.PL.Res.HH.Thermal.SH.Gas.WH.Gas.Solar.Solar</t>
  </si>
  <si>
    <t>TES_per_household.kWh.PL.Res.HH.Thermal.SH.Gas.WH.Elc.NoSolar.Elec</t>
  </si>
  <si>
    <t>TES_per_household.kWh.PL.Res.HH.Thermal.SH.Gas.WH.Elc.Solar</t>
  </si>
  <si>
    <t>TES_per_household.kWh.PL.Res.HH.Thermal.SH.Gas.WH.Elc.Solar.Elec</t>
  </si>
  <si>
    <t>TES_per_household.kWh.PL.Res.HH.Thermal.SH.Gas.WH.Elc.Solar.Solar</t>
  </si>
  <si>
    <t>TES_per_household.kWh.PL.Res.HH.Thermal.SH.Gas.CO</t>
  </si>
  <si>
    <t>TES_per_household.kWh.PL.Res.HH.Thermal.SH.Gas.CO.Gas.Gas</t>
  </si>
  <si>
    <t>TES_per_household.kWh.PL.Res.HH.Thermal.SH.Gas.CO.Elc.Elec</t>
  </si>
  <si>
    <t>TES_per_household.kWh.PL.Res.HH.Thermal.SH.Biomass</t>
  </si>
  <si>
    <t>TES_per_household.kWh.PL.Res.HH.Thermal.SH.Biomass.SH</t>
  </si>
  <si>
    <t>TES_per_household.kWh.PL.Res.HH.Thermal.SH.Biomass.SH.Biomass</t>
  </si>
  <si>
    <t>TES_per_household.kWh.PL.Res.HH.Thermal.SH.Biomass.SH.Elec</t>
  </si>
  <si>
    <t>TES_per_household.kWh.PL.Res.HH.Thermal.SH.Biomass.SC</t>
  </si>
  <si>
    <t>TES_per_household.kWh.PL.Res.HH.Thermal.SH.Biomass.SC.AC.Elec</t>
  </si>
  <si>
    <t>TES_per_household.kWh.PL.Res.HH.Thermal.SH.Biomass.WH</t>
  </si>
  <si>
    <t>TES_per_household.kWh.PL.Res.HH.Thermal.SH.Biomass.WH.Biomass.NoSolar.Biomass</t>
  </si>
  <si>
    <t>TES_per_household.kWh.PL.Res.HH.Thermal.SH.Biomass.WH.Biomass.Solar</t>
  </si>
  <si>
    <t>TES_per_household.kWh.PL.Res.HH.Thermal.SH.Biomass.WH.Biomass.Solar.Biomass</t>
  </si>
  <si>
    <t>TES_per_household.kWh.PL.Res.HH.Thermal.SH.Biomass.WH.Biomass.Solar.Solar</t>
  </si>
  <si>
    <t>TES_per_household.kWh.PL.Res.HH.Thermal.SH.Biomass.WH.LPG.NoSolar.LPG</t>
  </si>
  <si>
    <t>TES_per_household.kWh.PL.Res.HH.Thermal.SH.Biomass.WH.LPG.Solar</t>
  </si>
  <si>
    <t>TES_per_household.kWh.PL.Res.HH.Thermal.SH.Biomass.WH.LPG.Solar.LPG</t>
  </si>
  <si>
    <t>TES_per_household.kWh.PL.Res.HH.Thermal.SH.Biomass.WH.LPG.Solar.Solar</t>
  </si>
  <si>
    <t>TES_per_household.kWh.PL.Res.HH.Thermal.SH.Biomass.WH.Elc.NoSolar.Elec</t>
  </si>
  <si>
    <t>TES_per_household.kWh.PL.Res.HH.Thermal.SH.Biomass.WH.Elc.Solar</t>
  </si>
  <si>
    <t>TES_per_household.kWh.PL.Res.HH.Thermal.SH.Biomass.WH.Elc.Solar.Elec</t>
  </si>
  <si>
    <t>TES_per_household.kWh.PL.Res.HH.Thermal.SH.Biomass.WH.Elc.Solar.Solar</t>
  </si>
  <si>
    <t>TES_per_household.kWh.PL.Res.HH.Thermal.SH.Biomass.CO</t>
  </si>
  <si>
    <t>TES_per_household.kWh.PL.Res.HH.Thermal.SH.Biomass.CO.Biomass.Biomass</t>
  </si>
  <si>
    <t>TES_per_household.kWh.PL.Res.HH.Thermal.SH.Biomass.CO.LPG.LPG</t>
  </si>
  <si>
    <t>TES_per_household.kWh.PL.Res.HH.Thermal.SH.Biomass.CO.Elc.Elec</t>
  </si>
  <si>
    <t>TES_per_household.kWh.PL.Res.HH.Thermal.SH.Geo</t>
  </si>
  <si>
    <t>TES_per_household.kWh.PL.Res.HH.Thermal.SH.Geo.SH</t>
  </si>
  <si>
    <t>TES_per_household.kWh.PL.Res.HH.Thermal.SH.Geo.SH.Geo</t>
  </si>
  <si>
    <t>TES_per_household.kWh.PL.Res.HH.Thermal.SH.Geo.SH.Elec</t>
  </si>
  <si>
    <t>TES_per_household.kWh.PL.Res.HH.Thermal.SH.Geo.SC</t>
  </si>
  <si>
    <t>TES_per_household.kWh.PL.Res.HH.Thermal.SH.Geo.SC.AC.Elec</t>
  </si>
  <si>
    <t>TES_per_household.kWh.PL.Res.HH.Thermal.SH.Geo.WH</t>
  </si>
  <si>
    <t>TES_per_household.kWh.PL.Res.HH.Thermal.SH.Geo.WH.Geo.NoSolar.Geo</t>
  </si>
  <si>
    <t>TES_per_household.kWh.PL.Res.HH.Thermal.SH.Geo.WH.Geo.Solar</t>
  </si>
  <si>
    <t>TES_per_household.kWh.PL.Res.HH.Thermal.SH.Geo.WH.Geo.Solar.Geo</t>
  </si>
  <si>
    <t>TES_per_household.kWh.PL.Res.HH.Thermal.SH.Geo.WH.Geo.Solar.Solar</t>
  </si>
  <si>
    <t>TES_per_household.kWh.PL.Res.HH.Thermal.SH.Geo.WH.Elc.NoSolar.Elec</t>
  </si>
  <si>
    <t>TES_per_household.kWh.PL.Res.HH.Thermal.SH.Geo.WH.Elc.Solar</t>
  </si>
  <si>
    <t>TES_per_household.kWh.PL.Res.HH.Thermal.SH.Geo.WH.Elc.Solar.Elec</t>
  </si>
  <si>
    <t>TES_per_household.kWh.PL.Res.HH.Thermal.SH.Geo.WH.Elc.Solar.Solar</t>
  </si>
  <si>
    <t>TES_per_household.kWh.PL.Res.HH.Thermal.SH.Geo.CO</t>
  </si>
  <si>
    <t>TES_per_household.kWh.PL.Res.HH.Thermal.SH.Geo.CO.LPG.LPG</t>
  </si>
  <si>
    <t>TES_per_household.kWh.PL.Res.HH.Thermal.SH.Geo.CO.Elc.Elec</t>
  </si>
  <si>
    <t>TES_per_household.kWh.PL.Res.HH.Thermal.SH.DistrHeat</t>
  </si>
  <si>
    <t>TES_per_household.kWh.PL.Res.HH.Thermal.SH.DistrHeat.SH</t>
  </si>
  <si>
    <t>TES_per_household.kWh.PL.Res.HH.Thermal.SH.DistrHeat.SH.Steam_Distr</t>
  </si>
  <si>
    <t>TES_per_household.kWh.PL.Res.HH.Thermal.SH.DistrHeat.SH.Elec</t>
  </si>
  <si>
    <t>TES_per_household.kWh.PL.Res.HH.Thermal.SH.DistrHeat.SC</t>
  </si>
  <si>
    <t>TES_per_household.kWh.PL.Res.HH.Thermal.SH.DistrHeat.SC.AC.Elec</t>
  </si>
  <si>
    <t>TES_per_household.kWh.PL.Res.HH.Thermal.SH.DistrHeat.WH</t>
  </si>
  <si>
    <t>TES_per_household.kWh.PL.Res.HH.Thermal.SH.DistrHeat.WH.DistrHeat.NoSolar.Steam_Distr</t>
  </si>
  <si>
    <t>TES_per_household.kWh.PL.Res.HH.Thermal.SH.DistrHeat.WH.DistrHeat.Solar</t>
  </si>
  <si>
    <t>TES_per_household.kWh.PL.Res.HH.Thermal.SH.DistrHeat.WH.DistrHeat.Solar.Steam_Distr</t>
  </si>
  <si>
    <t>TES_per_household.kWh.PL.Res.HH.Thermal.SH.DistrHeat.WH.DistrHeat.Solar.Solar</t>
  </si>
  <si>
    <t>TES_per_household.kWh.PL.Res.HH.Thermal.SH.DistrHeat.WH.Elc.NoSolar.Elec</t>
  </si>
  <si>
    <t>TES_per_household.kWh.PL.Res.HH.Thermal.SH.DistrHeat.WH.Elc.Solar</t>
  </si>
  <si>
    <t>TES_per_household.kWh.PL.Res.HH.Thermal.SH.DistrHeat.WH.Elc.Solar.Elec</t>
  </si>
  <si>
    <t>TES_per_household.kWh.PL.Res.HH.Thermal.SH.DistrHeat.WH.Elc.Solar.Solar</t>
  </si>
  <si>
    <t>TES_per_household.kWh.PL.Res.HH.Thermal.SH.DistrHeat.CO</t>
  </si>
  <si>
    <t>TES_per_household.kWh.PL.Res.HH.Thermal.SH.DistrHeat.CO.LPG.LPG</t>
  </si>
  <si>
    <t>TES_per_household.kWh.PL.Res.HH.Thermal.SH.DistrHeat.CO.Elc.Elec</t>
  </si>
  <si>
    <t>TES_per_household.kWh.PL.Res.HH.Thermal.SH.AdvElc</t>
  </si>
  <si>
    <t>TES_per_household.kWh.PL.Res.HH.Thermal.SH.AdvElc.SH</t>
  </si>
  <si>
    <t>TES_per_household.kWh.PL.Res.HH.Thermal.SH.AdvElc.SH.Elec</t>
  </si>
  <si>
    <t>TES_per_household.kWh.PL.Res.HH.Thermal.SH.AdvElc.SC</t>
  </si>
  <si>
    <t>TES_per_household.kWh.PL.Res.HH.Thermal.SH.AdvElc.SC.AC.Elec</t>
  </si>
  <si>
    <t>TES_per_household.kWh.PL.Res.HH.Thermal.SH.AdvElc.WH</t>
  </si>
  <si>
    <t>TES_per_household.kWh.PL.Res.HH.Thermal.SH.AdvElc.WH.LPG.NoSolar.LPG</t>
  </si>
  <si>
    <t>TES_per_household.kWh.PL.Res.HH.Thermal.SH.AdvElc.WH.LPG.Solar</t>
  </si>
  <si>
    <t>TES_per_household.kWh.PL.Res.HH.Thermal.SH.AdvElc.WH.LPG.Solar.LPG</t>
  </si>
  <si>
    <t>TES_per_household.kWh.PL.Res.HH.Thermal.SH.AdvElc.WH.LPG.Solar.Solar</t>
  </si>
  <si>
    <t>TES_per_household.kWh.PL.Res.HH.Thermal.SH.AdvElc.WH.Elc.NoSolar.Elec</t>
  </si>
  <si>
    <t>TES_per_household.kWh.PL.Res.HH.Thermal.SH.AdvElc.WH.Elc.Solar</t>
  </si>
  <si>
    <t>TES_per_household.kWh.PL.Res.HH.Thermal.SH.AdvElc.WH.Elc.Solar.Elec</t>
  </si>
  <si>
    <t>TES_per_household.kWh.PL.Res.HH.Thermal.SH.AdvElc.WH.Elc.Solar.Solar</t>
  </si>
  <si>
    <t>TES_per_household.kWh.PL.Res.HH.Thermal.SH.AdvElc.CO</t>
  </si>
  <si>
    <t>TES_per_household.kWh.PL.Res.HH.Thermal.SH.AdvElc.CO.LPG.LPG</t>
  </si>
  <si>
    <t>TES_per_household.kWh.PL.Res.HH.Thermal.SH.AdvElc.CO.Elc.Elec</t>
  </si>
  <si>
    <t>TES_per_household.kWh.PL.Res.HH.Thermal.SH.ConvElc</t>
  </si>
  <si>
    <t>TES_per_household.kWh.PL.Res.HH.Thermal.SH.ConvElc.SH</t>
  </si>
  <si>
    <t>TES_per_household.kWh.PL.Res.HH.Thermal.SH.ConvElc.SH.Elec</t>
  </si>
  <si>
    <t>TES_per_household.kWh.PL.Res.HH.Thermal.SH.ConvElc.SC</t>
  </si>
  <si>
    <t>TES_per_household.kWh.PL.Res.HH.Thermal.SH.ConvElc.SC.AC.Elec</t>
  </si>
  <si>
    <t>TES_per_household.kWh.PL.Res.HH.Thermal.SH.ConvElc.WH</t>
  </si>
  <si>
    <t>TES_per_household.kWh.PL.Res.HH.Thermal.SH.ConvElc.WH.LPG.NoSolar.LPG</t>
  </si>
  <si>
    <t>TES_per_household.kWh.PL.Res.HH.Thermal.SH.ConvElc.WH.LPG.Solar</t>
  </si>
  <si>
    <t>TES_per_household.kWh.PL.Res.HH.Thermal.SH.ConvElc.WH.LPG.Solar.LPG</t>
  </si>
  <si>
    <t>TES_per_household.kWh.PL.Res.HH.Thermal.SH.ConvElc.WH.LPG.Solar.Solar</t>
  </si>
  <si>
    <t>TES_per_household.kWh.PL.Res.HH.Thermal.SH.ConvElc.WH.Elc.NoSolar.Elec</t>
  </si>
  <si>
    <t>TES_per_household.kWh.PL.Res.HH.Thermal.SH.ConvElc.WH.Elc.Solar</t>
  </si>
  <si>
    <t>TES_per_household.kWh.PL.Res.HH.Thermal.SH.ConvElc.WH.Elc.Solar.Elec</t>
  </si>
  <si>
    <t>TES_per_household.kWh.PL.Res.HH.Thermal.SH.ConvElc.WH.Elc.Solar.Solar</t>
  </si>
  <si>
    <t>TES_per_household.kWh.PL.Res.HH.Thermal.SH.ConvElc.CO</t>
  </si>
  <si>
    <t>TES_per_household.kWh.PL.Res.HH.Thermal.SH.ConvElc.CO.LPG.LPG</t>
  </si>
  <si>
    <t>TES_per_household.kWh.PL.Res.HH.Thermal.SH.ConvElc.CO.Elc.Elec</t>
  </si>
  <si>
    <t>PL - CO2 emissions per household (detailed structure)</t>
  </si>
  <si>
    <t>EMI_per_household.kgCO2.PL.Res.HH.Thermal.SH.Solids</t>
  </si>
  <si>
    <t>EMI_per_household.kgCO2.PL.Res.HH.Thermal.SH.Solids.SH</t>
  </si>
  <si>
    <t>EMI_per_household.kgCO2.PL.Res.HH.Thermal.SH.Solids.SH.Solids</t>
  </si>
  <si>
    <t>EMI_per_household.kgCO2.PL.Res.HH.Thermal.SH.Solids.SH.Elec</t>
  </si>
  <si>
    <t>EMI_per_household.kgCO2.PL.Res.HH.Thermal.SH.Solids.SC</t>
  </si>
  <si>
    <t>EMI_per_household.kgCO2.PL.Res.HH.Thermal.SH.Solids.SC.AC.Elec</t>
  </si>
  <si>
    <t>EMI_per_household.kgCO2.PL.Res.HH.Thermal.SH.Solids.WH</t>
  </si>
  <si>
    <t>EMI_per_household.kgCO2.PL.Res.HH.Thermal.SH.Solids.WH.Solids.NoSolar.Solids</t>
  </si>
  <si>
    <t>EMI_per_household.kgCO2.PL.Res.HH.Thermal.SH.Solids.WH.LPG.NoSolar.LPG</t>
  </si>
  <si>
    <t>EMI_per_household.kgCO2.PL.Res.HH.Thermal.SH.Solids.WH.LPG.Solar</t>
  </si>
  <si>
    <t>EMI_per_household.kgCO2.PL.Res.HH.Thermal.SH.Solids.WH.LPG.Solar.LPG</t>
  </si>
  <si>
    <t>EMI_per_household.kgCO2.PL.Res.HH.Thermal.SH.Solids.WH.LPG.Solar.Solar</t>
  </si>
  <si>
    <t>EMI_per_household.kgCO2.PL.Res.HH.Thermal.SH.Solids.WH.Elc.NoSolar.Elec</t>
  </si>
  <si>
    <t>EMI_per_household.kgCO2.PL.Res.HH.Thermal.SH.Solids.WH.Elc.Solar</t>
  </si>
  <si>
    <t>EMI_per_household.kgCO2.PL.Res.HH.Thermal.SH.Solids.WH.Elc.Solar.Elec</t>
  </si>
  <si>
    <t>EMI_per_household.kgCO2.PL.Res.HH.Thermal.SH.Solids.WH.Elc.Solar.Solar</t>
  </si>
  <si>
    <t>EMI_per_household.kgCO2.PL.Res.HH.Thermal.SH.Solids.CO</t>
  </si>
  <si>
    <t>EMI_per_household.kgCO2.PL.Res.HH.Thermal.SH.Solids.CO.Solids.Solids</t>
  </si>
  <si>
    <t>EMI_per_household.kgCO2.PL.Res.HH.Thermal.SH.Solids.CO.LPG.LPG</t>
  </si>
  <si>
    <t>EMI_per_household.kgCO2.PL.Res.HH.Thermal.SH.Solids.CO.Elc.Elec</t>
  </si>
  <si>
    <t>EMI_per_household.kgCO2.PL.Res.HH.Thermal.SH.LPG</t>
  </si>
  <si>
    <t>EMI_per_household.kgCO2.PL.Res.HH.Thermal.SH.LPG.SH</t>
  </si>
  <si>
    <t>EMI_per_household.kgCO2.PL.Res.HH.Thermal.SH.LPG.SH.LPG</t>
  </si>
  <si>
    <t>EMI_per_household.kgCO2.PL.Res.HH.Thermal.SH.LPG.SH.Elec</t>
  </si>
  <si>
    <t>EMI_per_household.kgCO2.PL.Res.HH.Thermal.SH.LPG.SC</t>
  </si>
  <si>
    <t>EMI_per_household.kgCO2.PL.Res.HH.Thermal.SH.LPG.SC.AC.Elec</t>
  </si>
  <si>
    <t>EMI_per_household.kgCO2.PL.Res.HH.Thermal.SH.LPG.WH</t>
  </si>
  <si>
    <t>EMI_per_household.kgCO2.PL.Res.HH.Thermal.SH.LPG.WH.LPG.NoSolar.LPG</t>
  </si>
  <si>
    <t>EMI_per_household.kgCO2.PL.Res.HH.Thermal.SH.LPG.WH.LPG.Solar</t>
  </si>
  <si>
    <t>EMI_per_household.kgCO2.PL.Res.HH.Thermal.SH.LPG.WH.LPG.Solar.LPG</t>
  </si>
  <si>
    <t>EMI_per_household.kgCO2.PL.Res.HH.Thermal.SH.LPG.WH.LPG.Solar.Solar</t>
  </si>
  <si>
    <t>EMI_per_household.kgCO2.PL.Res.HH.Thermal.SH.LPG.WH.Elc.NoSolar.Elec</t>
  </si>
  <si>
    <t>EMI_per_household.kgCO2.PL.Res.HH.Thermal.SH.LPG.WH.Elc.Solar</t>
  </si>
  <si>
    <t>EMI_per_household.kgCO2.PL.Res.HH.Thermal.SH.LPG.WH.Elc.Solar.Elec</t>
  </si>
  <si>
    <t>EMI_per_household.kgCO2.PL.Res.HH.Thermal.SH.LPG.WH.Elc.Solar.Solar</t>
  </si>
  <si>
    <t>EMI_per_household.kgCO2.PL.Res.HH.Thermal.SH.LPG.CO</t>
  </si>
  <si>
    <t>EMI_per_household.kgCO2.PL.Res.HH.Thermal.SH.LPG.CO.LPG.LPG</t>
  </si>
  <si>
    <t>EMI_per_household.kgCO2.PL.Res.HH.Thermal.SH.LPG.CO.Elc.Elec</t>
  </si>
  <si>
    <t>EMI_per_household.kgCO2.PL.Res.HH.Thermal.SH.Oil</t>
  </si>
  <si>
    <t>EMI_per_household.kgCO2.PL.Res.HH.Thermal.SH.Oil.SH</t>
  </si>
  <si>
    <t>EMI_per_household.kgCO2.PL.Res.HH.Thermal.SH.Oil.SH.Oil</t>
  </si>
  <si>
    <t>EMI_per_household.kgCO2.PL.Res.HH.Thermal.SH.Oil.SH.Elec</t>
  </si>
  <si>
    <t>EMI_per_household.kgCO2.PL.Res.HH.Thermal.SH.Oil.SC</t>
  </si>
  <si>
    <t>EMI_per_household.kgCO2.PL.Res.HH.Thermal.SH.Oil.SC.AC.Elec</t>
  </si>
  <si>
    <t>EMI_per_household.kgCO2.PL.Res.HH.Thermal.SH.Oil.WH</t>
  </si>
  <si>
    <t>EMI_per_household.kgCO2.PL.Res.HH.Thermal.SH.Oil.WH.Oil.NoSolar.Oil</t>
  </si>
  <si>
    <t>EMI_per_household.kgCO2.PL.Res.HH.Thermal.SH.Oil.WH.Oil.Solar</t>
  </si>
  <si>
    <t>EMI_per_household.kgCO2.PL.Res.HH.Thermal.SH.Oil.WH.Oil.Solar.Oil</t>
  </si>
  <si>
    <t>EMI_per_household.kgCO2.PL.Res.HH.Thermal.SH.Oil.WH.Oil.Solar.Solar</t>
  </si>
  <si>
    <t>EMI_per_household.kgCO2.PL.Res.HH.Thermal.SH.Oil.WH.Elc.NoSolar.Elec</t>
  </si>
  <si>
    <t>EMI_per_household.kgCO2.PL.Res.HH.Thermal.SH.Oil.WH.Elc.Solar</t>
  </si>
  <si>
    <t>EMI_per_household.kgCO2.PL.Res.HH.Thermal.SH.Oil.WH.Elc.Solar.Elec</t>
  </si>
  <si>
    <t>EMI_per_household.kgCO2.PL.Res.HH.Thermal.SH.Oil.WH.Elc.Solar.Solar</t>
  </si>
  <si>
    <t>EMI_per_household.kgCO2.PL.Res.HH.Thermal.SH.Oil.CO</t>
  </si>
  <si>
    <t>EMI_per_household.kgCO2.PL.Res.HH.Thermal.SH.Oil.CO.LPG.LPG</t>
  </si>
  <si>
    <t>EMI_per_household.kgCO2.PL.Res.HH.Thermal.SH.Oil.CO.Elc.Elec</t>
  </si>
  <si>
    <t>EMI_per_household.kgCO2.PL.Res.HH.Thermal.SH.Gas</t>
  </si>
  <si>
    <t>EMI_per_household.kgCO2.PL.Res.HH.Thermal.SH.Gas.SH</t>
  </si>
  <si>
    <t>EMI_per_household.kgCO2.PL.Res.HH.Thermal.SH.Gas.SH.Gas</t>
  </si>
  <si>
    <t>EMI_per_household.kgCO2.PL.Res.HH.Thermal.SH.Gas.SH.Elec</t>
  </si>
  <si>
    <t>EMI_per_household.kgCO2.PL.Res.HH.Thermal.SH.Gas.SC</t>
  </si>
  <si>
    <t>EMI_per_household.kgCO2.PL.Res.HH.Thermal.SH.Gas.SC.AC.Elec</t>
  </si>
  <si>
    <t>EMI_per_household.kgCO2.PL.Res.HH.Thermal.SH.Gas.WH</t>
  </si>
  <si>
    <t>EMI_per_household.kgCO2.PL.Res.HH.Thermal.SH.Gas.WH.Gas.NoSolar.Gas</t>
  </si>
  <si>
    <t>EMI_per_household.kgCO2.PL.Res.HH.Thermal.SH.Gas.WH.Gas.Solar</t>
  </si>
  <si>
    <t>EMI_per_household.kgCO2.PL.Res.HH.Thermal.SH.Gas.WH.Gas.Solar.Gas</t>
  </si>
  <si>
    <t>EMI_per_household.kgCO2.PL.Res.HH.Thermal.SH.Gas.WH.Gas.Solar.Solar</t>
  </si>
  <si>
    <t>EMI_per_household.kgCO2.PL.Res.HH.Thermal.SH.Gas.WH.Elc.NoSolar.Elec</t>
  </si>
  <si>
    <t>EMI_per_household.kgCO2.PL.Res.HH.Thermal.SH.Gas.WH.Elc.Solar</t>
  </si>
  <si>
    <t>EMI_per_household.kgCO2.PL.Res.HH.Thermal.SH.Gas.WH.Elc.Solar.Elec</t>
  </si>
  <si>
    <t>EMI_per_household.kgCO2.PL.Res.HH.Thermal.SH.Gas.WH.Elc.Solar.Solar</t>
  </si>
  <si>
    <t>EMI_per_household.kgCO2.PL.Res.HH.Thermal.SH.Gas.CO</t>
  </si>
  <si>
    <t>EMI_per_household.kgCO2.PL.Res.HH.Thermal.SH.Gas.CO.Gas.Gas</t>
  </si>
  <si>
    <t>EMI_per_household.kgCO2.PL.Res.HH.Thermal.SH.Gas.CO.Elc.Elec</t>
  </si>
  <si>
    <t>EMI_per_household.kgCO2.PL.Res.HH.Thermal.SH.Biomass</t>
  </si>
  <si>
    <t>EMI_per_household.kgCO2.PL.Res.HH.Thermal.SH.Biomass.SH</t>
  </si>
  <si>
    <t>EMI_per_household.kgCO2.PL.Res.HH.Thermal.SH.Biomass.SH.Biomass</t>
  </si>
  <si>
    <t>EMI_per_household.kgCO2.PL.Res.HH.Thermal.SH.Biomass.SH.Elec</t>
  </si>
  <si>
    <t>EMI_per_household.kgCO2.PL.Res.HH.Thermal.SH.Biomass.SC</t>
  </si>
  <si>
    <t>EMI_per_household.kgCO2.PL.Res.HH.Thermal.SH.Biomass.SC.AC.Elec</t>
  </si>
  <si>
    <t>EMI_per_household.kgCO2.PL.Res.HH.Thermal.SH.Biomass.WH</t>
  </si>
  <si>
    <t>EMI_per_household.kgCO2.PL.Res.HH.Thermal.SH.Biomass.WH.Biomass.NoSolar.Biomass</t>
  </si>
  <si>
    <t>EMI_per_household.kgCO2.PL.Res.HH.Thermal.SH.Biomass.WH.Biomass.Solar</t>
  </si>
  <si>
    <t>EMI_per_household.kgCO2.PL.Res.HH.Thermal.SH.Biomass.WH.Biomass.Solar.Biomass</t>
  </si>
  <si>
    <t>EMI_per_household.kgCO2.PL.Res.HH.Thermal.SH.Biomass.WH.Biomass.Solar.Solar</t>
  </si>
  <si>
    <t>EMI_per_household.kgCO2.PL.Res.HH.Thermal.SH.Biomass.WH.LPG.NoSolar.LPG</t>
  </si>
  <si>
    <t>EMI_per_household.kgCO2.PL.Res.HH.Thermal.SH.Biomass.WH.LPG.Solar</t>
  </si>
  <si>
    <t>EMI_per_household.kgCO2.PL.Res.HH.Thermal.SH.Biomass.WH.LPG.Solar.LPG</t>
  </si>
  <si>
    <t>EMI_per_household.kgCO2.PL.Res.HH.Thermal.SH.Biomass.WH.LPG.Solar.Solar</t>
  </si>
  <si>
    <t>EMI_per_household.kgCO2.PL.Res.HH.Thermal.SH.Biomass.WH.Elc.NoSolar.Elec</t>
  </si>
  <si>
    <t>EMI_per_household.kgCO2.PL.Res.HH.Thermal.SH.Biomass.WH.Elc.Solar</t>
  </si>
  <si>
    <t>EMI_per_household.kgCO2.PL.Res.HH.Thermal.SH.Biomass.WH.Elc.Solar.Elec</t>
  </si>
  <si>
    <t>EMI_per_household.kgCO2.PL.Res.HH.Thermal.SH.Biomass.WH.Elc.Solar.Solar</t>
  </si>
  <si>
    <t>EMI_per_household.kgCO2.PL.Res.HH.Thermal.SH.Biomass.CO</t>
  </si>
  <si>
    <t>EMI_per_household.kgCO2.PL.Res.HH.Thermal.SH.Biomass.CO.Biomass.Biomass</t>
  </si>
  <si>
    <t>EMI_per_household.kgCO2.PL.Res.HH.Thermal.SH.Biomass.CO.LPG.LPG</t>
  </si>
  <si>
    <t>EMI_per_household.kgCO2.PL.Res.HH.Thermal.SH.Biomass.CO.Elc.Elec</t>
  </si>
  <si>
    <t>EMI_per_household.kgCO2.PL.Res.HH.Thermal.SH.Geo</t>
  </si>
  <si>
    <t>EMI_per_household.kgCO2.PL.Res.HH.Thermal.SH.Geo.SH</t>
  </si>
  <si>
    <t>EMI_per_household.kgCO2.PL.Res.HH.Thermal.SH.Geo.SH.Geo</t>
  </si>
  <si>
    <t>EMI_per_household.kgCO2.PL.Res.HH.Thermal.SH.Geo.SH.Elec</t>
  </si>
  <si>
    <t>EMI_per_household.kgCO2.PL.Res.HH.Thermal.SH.Geo.SC</t>
  </si>
  <si>
    <t>EMI_per_household.kgCO2.PL.Res.HH.Thermal.SH.Geo.SC.AC.Elec</t>
  </si>
  <si>
    <t>EMI_per_household.kgCO2.PL.Res.HH.Thermal.SH.Geo.WH</t>
  </si>
  <si>
    <t>EMI_per_household.kgCO2.PL.Res.HH.Thermal.SH.Geo.WH.Geo.NoSolar.Geo</t>
  </si>
  <si>
    <t>EMI_per_household.kgCO2.PL.Res.HH.Thermal.SH.Geo.WH.Geo.Solar</t>
  </si>
  <si>
    <t>EMI_per_household.kgCO2.PL.Res.HH.Thermal.SH.Geo.WH.Geo.Solar.Geo</t>
  </si>
  <si>
    <t>EMI_per_household.kgCO2.PL.Res.HH.Thermal.SH.Geo.WH.Geo.Solar.Solar</t>
  </si>
  <si>
    <t>EMI_per_household.kgCO2.PL.Res.HH.Thermal.SH.Geo.WH.Elc.NoSolar.Elec</t>
  </si>
  <si>
    <t>EMI_per_household.kgCO2.PL.Res.HH.Thermal.SH.Geo.WH.Elc.Solar</t>
  </si>
  <si>
    <t>EMI_per_household.kgCO2.PL.Res.HH.Thermal.SH.Geo.WH.Elc.Solar.Elec</t>
  </si>
  <si>
    <t>EMI_per_household.kgCO2.PL.Res.HH.Thermal.SH.Geo.WH.Elc.Solar.Solar</t>
  </si>
  <si>
    <t>EMI_per_household.kgCO2.PL.Res.HH.Thermal.SH.Geo.CO</t>
  </si>
  <si>
    <t>EMI_per_household.kgCO2.PL.Res.HH.Thermal.SH.Geo.CO.LPG.LPG</t>
  </si>
  <si>
    <t>EMI_per_household.kgCO2.PL.Res.HH.Thermal.SH.Geo.CO.Elc.Elec</t>
  </si>
  <si>
    <t>EMI_per_household.kgCO2.PL.Res.HH.Thermal.SH.DistrHeat</t>
  </si>
  <si>
    <t>EMI_per_household.kgCO2.PL.Res.HH.Thermal.SH.DistrHeat.SH</t>
  </si>
  <si>
    <t>EMI_per_household.kgCO2.PL.Res.HH.Thermal.SH.DistrHeat.SH.Steam_Distr</t>
  </si>
  <si>
    <t>EMI_per_household.kgCO2.PL.Res.HH.Thermal.SH.DistrHeat.SH.Elec</t>
  </si>
  <si>
    <t>EMI_per_household.kgCO2.PL.Res.HH.Thermal.SH.DistrHeat.SC</t>
  </si>
  <si>
    <t>EMI_per_household.kgCO2.PL.Res.HH.Thermal.SH.DistrHeat.SC.AC.Elec</t>
  </si>
  <si>
    <t>EMI_per_household.kgCO2.PL.Res.HH.Thermal.SH.DistrHeat.WH</t>
  </si>
  <si>
    <t>EMI_per_household.kgCO2.PL.Res.HH.Thermal.SH.DistrHeat.WH.DistrHeat.NoSolar.Steam_Distr</t>
  </si>
  <si>
    <t>EMI_per_household.kgCO2.PL.Res.HH.Thermal.SH.DistrHeat.WH.DistrHeat.Solar</t>
  </si>
  <si>
    <t>EMI_per_household.kgCO2.PL.Res.HH.Thermal.SH.DistrHeat.WH.DistrHeat.Solar.Steam_Distr</t>
  </si>
  <si>
    <t>EMI_per_household.kgCO2.PL.Res.HH.Thermal.SH.DistrHeat.WH.DistrHeat.Solar.Solar</t>
  </si>
  <si>
    <t>EMI_per_household.kgCO2.PL.Res.HH.Thermal.SH.DistrHeat.WH.Elc.NoSolar.Elec</t>
  </si>
  <si>
    <t>EMI_per_household.kgCO2.PL.Res.HH.Thermal.SH.DistrHeat.WH.Elc.Solar</t>
  </si>
  <si>
    <t>EMI_per_household.kgCO2.PL.Res.HH.Thermal.SH.DistrHeat.WH.Elc.Solar.Elec</t>
  </si>
  <si>
    <t>EMI_per_household.kgCO2.PL.Res.HH.Thermal.SH.DistrHeat.WH.Elc.Solar.Solar</t>
  </si>
  <si>
    <t>EMI_per_household.kgCO2.PL.Res.HH.Thermal.SH.DistrHeat.CO</t>
  </si>
  <si>
    <t>EMI_per_household.kgCO2.PL.Res.HH.Thermal.SH.DistrHeat.CO.LPG.LPG</t>
  </si>
  <si>
    <t>EMI_per_household.kgCO2.PL.Res.HH.Thermal.SH.DistrHeat.CO.Elc.Elec</t>
  </si>
  <si>
    <t>EMI_per_household.kgCO2.PL.Res.HH.Thermal.SH.AdvElc</t>
  </si>
  <si>
    <t>EMI_per_household.kgCO2.PL.Res.HH.Thermal.SH.AdvElc.SH</t>
  </si>
  <si>
    <t>EMI_per_household.kgCO2.PL.Res.HH.Thermal.SH.AdvElc.SH.Elec</t>
  </si>
  <si>
    <t>EMI_per_household.kgCO2.PL.Res.HH.Thermal.SH.AdvElc.SC</t>
  </si>
  <si>
    <t>EMI_per_household.kgCO2.PL.Res.HH.Thermal.SH.AdvElc.SC.AC.Elec</t>
  </si>
  <si>
    <t>EMI_per_household.kgCO2.PL.Res.HH.Thermal.SH.AdvElc.WH</t>
  </si>
  <si>
    <t>EMI_per_household.kgCO2.PL.Res.HH.Thermal.SH.AdvElc.WH.LPG.NoSolar.LPG</t>
  </si>
  <si>
    <t>EMI_per_household.kgCO2.PL.Res.HH.Thermal.SH.AdvElc.WH.LPG.Solar</t>
  </si>
  <si>
    <t>EMI_per_household.kgCO2.PL.Res.HH.Thermal.SH.AdvElc.WH.LPG.Solar.LPG</t>
  </si>
  <si>
    <t>EMI_per_household.kgCO2.PL.Res.HH.Thermal.SH.AdvElc.WH.LPG.Solar.Solar</t>
  </si>
  <si>
    <t>EMI_per_household.kgCO2.PL.Res.HH.Thermal.SH.AdvElc.WH.Elc.NoSolar.Elec</t>
  </si>
  <si>
    <t>EMI_per_household.kgCO2.PL.Res.HH.Thermal.SH.AdvElc.WH.Elc.Solar</t>
  </si>
  <si>
    <t>EMI_per_household.kgCO2.PL.Res.HH.Thermal.SH.AdvElc.WH.Elc.Solar.Elec</t>
  </si>
  <si>
    <t>EMI_per_household.kgCO2.PL.Res.HH.Thermal.SH.AdvElc.WH.Elc.Solar.Solar</t>
  </si>
  <si>
    <t>EMI_per_household.kgCO2.PL.Res.HH.Thermal.SH.AdvElc.CO</t>
  </si>
  <si>
    <t>EMI_per_household.kgCO2.PL.Res.HH.Thermal.SH.AdvElc.CO.LPG.LPG</t>
  </si>
  <si>
    <t>EMI_per_household.kgCO2.PL.Res.HH.Thermal.SH.AdvElc.CO.Elc.Elec</t>
  </si>
  <si>
    <t>EMI_per_household.kgCO2.PL.Res.HH.Thermal.SH.ConvElc</t>
  </si>
  <si>
    <t>EMI_per_household.kgCO2.PL.Res.HH.Thermal.SH.ConvElc.SH</t>
  </si>
  <si>
    <t>EMI_per_household.kgCO2.PL.Res.HH.Thermal.SH.ConvElc.SH.Elec</t>
  </si>
  <si>
    <t>EMI_per_household.kgCO2.PL.Res.HH.Thermal.SH.ConvElc.SC</t>
  </si>
  <si>
    <t>EMI_per_household.kgCO2.PL.Res.HH.Thermal.SH.ConvElc.SC.AC.Elec</t>
  </si>
  <si>
    <t>EMI_per_household.kgCO2.PL.Res.HH.Thermal.SH.ConvElc.WH</t>
  </si>
  <si>
    <t>EMI_per_household.kgCO2.PL.Res.HH.Thermal.SH.ConvElc.WH.LPG.NoSolar.LPG</t>
  </si>
  <si>
    <t>EMI_per_household.kgCO2.PL.Res.HH.Thermal.SH.ConvElc.WH.LPG.Solar</t>
  </si>
  <si>
    <t>EMI_per_household.kgCO2.PL.Res.HH.Thermal.SH.ConvElc.WH.LPG.Solar.LPG</t>
  </si>
  <si>
    <t>EMI_per_household.kgCO2.PL.Res.HH.Thermal.SH.ConvElc.WH.LPG.Solar.Solar</t>
  </si>
  <si>
    <t>EMI_per_household.kgCO2.PL.Res.HH.Thermal.SH.ConvElc.WH.Elc.NoSolar.Elec</t>
  </si>
  <si>
    <t>EMI_per_household.kgCO2.PL.Res.HH.Thermal.SH.ConvElc.WH.Elc.Solar</t>
  </si>
  <si>
    <t>EMI_per_household.kgCO2.PL.Res.HH.Thermal.SH.ConvElc.WH.Elc.Solar.Elec</t>
  </si>
  <si>
    <t>EMI_per_household.kgCO2.PL.Res.HH.Thermal.SH.ConvElc.WH.Elc.Solar.Solar</t>
  </si>
  <si>
    <t>EMI_per_household.kgCO2.PL.Res.HH.Thermal.SH.ConvElc.CO</t>
  </si>
  <si>
    <t>EMI_per_household.kgCO2.PL.Res.HH.Thermal.SH.ConvElc.CO.LPG.LPG</t>
  </si>
  <si>
    <t>EMI_per_household.kgCO2.PL.Res.HH.Thermal.SH.ConvElc.CO.Elc.Elec</t>
  </si>
  <si>
    <t>PL - Final energy consumption per surface area (detailed structure)</t>
  </si>
  <si>
    <t>FEC_per_sqm.kWh.PL.Res.HH.Thermal.SH.Solids</t>
  </si>
  <si>
    <t>FEC_per_sqm.kWh.PL.Res.HH.Thermal.SH.Solids.SH</t>
  </si>
  <si>
    <t>FEC_per_sqm.kWh.PL.Res.HH.Thermal.SH.Solids.SH.Solids</t>
  </si>
  <si>
    <t>FEC_per_sqm.kWh.PL.Res.HH.Thermal.SH.Solids.SH.Elec</t>
  </si>
  <si>
    <t>FEC_per_sqm.kWh.PL.Res.HH.Thermal.SH.Solids.SC</t>
  </si>
  <si>
    <t>FEC_per_sqm.kWh.PL.Res.HH.Thermal.SH.Solids.SC.AC.Elec</t>
  </si>
  <si>
    <t>FEC_per_sqm.kWh.PL.Res.HH.Thermal.SH.Solids.WH</t>
  </si>
  <si>
    <t>FEC_per_sqm.kWh.PL.Res.HH.Thermal.SH.Solids.WH.Solids.NoSolar.Solids</t>
  </si>
  <si>
    <t>FEC_per_sqm.kWh.PL.Res.HH.Thermal.SH.Solids.WH.LPG.NoSolar.LPG</t>
  </si>
  <si>
    <t>FEC_per_sqm.kWh.PL.Res.HH.Thermal.SH.Solids.WH.LPG.Solar</t>
  </si>
  <si>
    <t>FEC_per_sqm.kWh.PL.Res.HH.Thermal.SH.Solids.WH.LPG.Solar.LPG</t>
  </si>
  <si>
    <t>FEC_per_sqm.kWh.PL.Res.HH.Thermal.SH.Solids.WH.LPG.Solar.Solar</t>
  </si>
  <si>
    <t>FEC_per_sqm.kWh.PL.Res.HH.Thermal.SH.Solids.WH.Elc.NoSolar.Elec</t>
  </si>
  <si>
    <t>FEC_per_sqm.kWh.PL.Res.HH.Thermal.SH.Solids.WH.Elc.Solar</t>
  </si>
  <si>
    <t>FEC_per_sqm.kWh.PL.Res.HH.Thermal.SH.Solids.WH.Elc.Solar.Elec</t>
  </si>
  <si>
    <t>FEC_per_sqm.kWh.PL.Res.HH.Thermal.SH.Solids.WH.Elc.Solar.Solar</t>
  </si>
  <si>
    <t>FEC_per_sqm.kWh.PL.Res.HH.Thermal.SH.Solids.CO</t>
  </si>
  <si>
    <t>FEC_per_sqm.kWh.PL.Res.HH.Thermal.SH.Solids.CO.Solids.Solids</t>
  </si>
  <si>
    <t>FEC_per_sqm.kWh.PL.Res.HH.Thermal.SH.Solids.CO.LPG.LPG</t>
  </si>
  <si>
    <t>FEC_per_sqm.kWh.PL.Res.HH.Thermal.SH.Solids.CO.Elc.Elec</t>
  </si>
  <si>
    <t>FEC_per_sqm.kWh.PL.Res.HH.Thermal.SH.LPG</t>
  </si>
  <si>
    <t>FEC_per_sqm.kWh.PL.Res.HH.Thermal.SH.LPG.SH</t>
  </si>
  <si>
    <t>FEC_per_sqm.kWh.PL.Res.HH.Thermal.SH.LPG.SH.LPG</t>
  </si>
  <si>
    <t>FEC_per_sqm.kWh.PL.Res.HH.Thermal.SH.LPG.SH.Elec</t>
  </si>
  <si>
    <t>FEC_per_sqm.kWh.PL.Res.HH.Thermal.SH.LPG.SC</t>
  </si>
  <si>
    <t>FEC_per_sqm.kWh.PL.Res.HH.Thermal.SH.LPG.SC.AC.Elec</t>
  </si>
  <si>
    <t>FEC_per_sqm.kWh.PL.Res.HH.Thermal.SH.LPG.WH</t>
  </si>
  <si>
    <t>FEC_per_sqm.kWh.PL.Res.HH.Thermal.SH.LPG.WH.LPG.NoSolar.LPG</t>
  </si>
  <si>
    <t>FEC_per_sqm.kWh.PL.Res.HH.Thermal.SH.LPG.WH.LPG.Solar</t>
  </si>
  <si>
    <t>FEC_per_sqm.kWh.PL.Res.HH.Thermal.SH.LPG.WH.LPG.Solar.LPG</t>
  </si>
  <si>
    <t>FEC_per_sqm.kWh.PL.Res.HH.Thermal.SH.LPG.WH.LPG.Solar.Solar</t>
  </si>
  <si>
    <t>FEC_per_sqm.kWh.PL.Res.HH.Thermal.SH.LPG.WH.Elc.NoSolar.Elec</t>
  </si>
  <si>
    <t>FEC_per_sqm.kWh.PL.Res.HH.Thermal.SH.LPG.WH.Elc.Solar</t>
  </si>
  <si>
    <t>FEC_per_sqm.kWh.PL.Res.HH.Thermal.SH.LPG.WH.Elc.Solar.Elec</t>
  </si>
  <si>
    <t>FEC_per_sqm.kWh.PL.Res.HH.Thermal.SH.LPG.WH.Elc.Solar.Solar</t>
  </si>
  <si>
    <t>FEC_per_sqm.kWh.PL.Res.HH.Thermal.SH.LPG.CO</t>
  </si>
  <si>
    <t>FEC_per_sqm.kWh.PL.Res.HH.Thermal.SH.LPG.CO.LPG.LPG</t>
  </si>
  <si>
    <t>FEC_per_sqm.kWh.PL.Res.HH.Thermal.SH.LPG.CO.Elc.Elec</t>
  </si>
  <si>
    <t>FEC_per_sqm.kWh.PL.Res.HH.Thermal.SH.Oil</t>
  </si>
  <si>
    <t>FEC_per_sqm.kWh.PL.Res.HH.Thermal.SH.Oil.SH</t>
  </si>
  <si>
    <t>FEC_per_sqm.kWh.PL.Res.HH.Thermal.SH.Oil.SH.Oil</t>
  </si>
  <si>
    <t>FEC_per_sqm.kWh.PL.Res.HH.Thermal.SH.Oil.SH.Elec</t>
  </si>
  <si>
    <t>FEC_per_sqm.kWh.PL.Res.HH.Thermal.SH.Oil.SC</t>
  </si>
  <si>
    <t>FEC_per_sqm.kWh.PL.Res.HH.Thermal.SH.Oil.SC.AC.Elec</t>
  </si>
  <si>
    <t>FEC_per_sqm.kWh.PL.Res.HH.Thermal.SH.Oil.WH</t>
  </si>
  <si>
    <t>FEC_per_sqm.kWh.PL.Res.HH.Thermal.SH.Oil.WH.Oil.NoSolar.Oil</t>
  </si>
  <si>
    <t>FEC_per_sqm.kWh.PL.Res.HH.Thermal.SH.Oil.WH.Oil.Solar</t>
  </si>
  <si>
    <t>FEC_per_sqm.kWh.PL.Res.HH.Thermal.SH.Oil.WH.Oil.Solar.Oil</t>
  </si>
  <si>
    <t>FEC_per_sqm.kWh.PL.Res.HH.Thermal.SH.Oil.WH.Oil.Solar.Solar</t>
  </si>
  <si>
    <t>FEC_per_sqm.kWh.PL.Res.HH.Thermal.SH.Oil.WH.Elc.NoSolar.Elec</t>
  </si>
  <si>
    <t>FEC_per_sqm.kWh.PL.Res.HH.Thermal.SH.Oil.WH.Elc.Solar</t>
  </si>
  <si>
    <t>FEC_per_sqm.kWh.PL.Res.HH.Thermal.SH.Oil.WH.Elc.Solar.Elec</t>
  </si>
  <si>
    <t>FEC_per_sqm.kWh.PL.Res.HH.Thermal.SH.Oil.WH.Elc.Solar.Solar</t>
  </si>
  <si>
    <t>FEC_per_sqm.kWh.PL.Res.HH.Thermal.SH.Oil.CO</t>
  </si>
  <si>
    <t>FEC_per_sqm.kWh.PL.Res.HH.Thermal.SH.Oil.CO.LPG.LPG</t>
  </si>
  <si>
    <t>FEC_per_sqm.kWh.PL.Res.HH.Thermal.SH.Oil.CO.Elc.Elec</t>
  </si>
  <si>
    <t>FEC_per_sqm.kWh.PL.Res.HH.Thermal.SH.Gas</t>
  </si>
  <si>
    <t>FEC_per_sqm.kWh.PL.Res.HH.Thermal.SH.Gas.SH</t>
  </si>
  <si>
    <t>FEC_per_sqm.kWh.PL.Res.HH.Thermal.SH.Gas.SH.Gas</t>
  </si>
  <si>
    <t>FEC_per_sqm.kWh.PL.Res.HH.Thermal.SH.Gas.SH.Elec</t>
  </si>
  <si>
    <t>FEC_per_sqm.kWh.PL.Res.HH.Thermal.SH.Gas.SC</t>
  </si>
  <si>
    <t>FEC_per_sqm.kWh.PL.Res.HH.Thermal.SH.Gas.SC.AC.Elec</t>
  </si>
  <si>
    <t>FEC_per_sqm.kWh.PL.Res.HH.Thermal.SH.Gas.WH</t>
  </si>
  <si>
    <t>FEC_per_sqm.kWh.PL.Res.HH.Thermal.SH.Gas.WH.Gas.NoSolar.Gas</t>
  </si>
  <si>
    <t>FEC_per_sqm.kWh.PL.Res.HH.Thermal.SH.Gas.WH.Gas.Solar</t>
  </si>
  <si>
    <t>FEC_per_sqm.kWh.PL.Res.HH.Thermal.SH.Gas.WH.Gas.Solar.Gas</t>
  </si>
  <si>
    <t>FEC_per_sqm.kWh.PL.Res.HH.Thermal.SH.Gas.WH.Gas.Solar.Solar</t>
  </si>
  <si>
    <t>FEC_per_sqm.kWh.PL.Res.HH.Thermal.SH.Gas.WH.Elc.NoSolar.Elec</t>
  </si>
  <si>
    <t>FEC_per_sqm.kWh.PL.Res.HH.Thermal.SH.Gas.WH.Elc.Solar</t>
  </si>
  <si>
    <t>FEC_per_sqm.kWh.PL.Res.HH.Thermal.SH.Gas.WH.Elc.Solar.Elec</t>
  </si>
  <si>
    <t>FEC_per_sqm.kWh.PL.Res.HH.Thermal.SH.Gas.WH.Elc.Solar.Solar</t>
  </si>
  <si>
    <t>FEC_per_sqm.kWh.PL.Res.HH.Thermal.SH.Gas.CO</t>
  </si>
  <si>
    <t>FEC_per_sqm.kWh.PL.Res.HH.Thermal.SH.Gas.CO.Gas.Gas</t>
  </si>
  <si>
    <t>FEC_per_sqm.kWh.PL.Res.HH.Thermal.SH.Gas.CO.Elc.Elec</t>
  </si>
  <si>
    <t>FEC_per_sqm.kWh.PL.Res.HH.Thermal.SH.Biomass</t>
  </si>
  <si>
    <t>FEC_per_sqm.kWh.PL.Res.HH.Thermal.SH.Biomass.SH</t>
  </si>
  <si>
    <t>FEC_per_sqm.kWh.PL.Res.HH.Thermal.SH.Biomass.SH.Biomass</t>
  </si>
  <si>
    <t>FEC_per_sqm.kWh.PL.Res.HH.Thermal.SH.Biomass.SH.Elec</t>
  </si>
  <si>
    <t>FEC_per_sqm.kWh.PL.Res.HH.Thermal.SH.Biomass.SC</t>
  </si>
  <si>
    <t>FEC_per_sqm.kWh.PL.Res.HH.Thermal.SH.Biomass.SC.AC.Elec</t>
  </si>
  <si>
    <t>FEC_per_sqm.kWh.PL.Res.HH.Thermal.SH.Biomass.WH</t>
  </si>
  <si>
    <t>FEC_per_sqm.kWh.PL.Res.HH.Thermal.SH.Biomass.WH.Biomass.NoSolar.Biomass</t>
  </si>
  <si>
    <t>FEC_per_sqm.kWh.PL.Res.HH.Thermal.SH.Biomass.WH.Biomass.Solar</t>
  </si>
  <si>
    <t>FEC_per_sqm.kWh.PL.Res.HH.Thermal.SH.Biomass.WH.Biomass.Solar.Biomass</t>
  </si>
  <si>
    <t>FEC_per_sqm.kWh.PL.Res.HH.Thermal.SH.Biomass.WH.Biomass.Solar.Solar</t>
  </si>
  <si>
    <t>FEC_per_sqm.kWh.PL.Res.HH.Thermal.SH.Biomass.WH.LPG.NoSolar.LPG</t>
  </si>
  <si>
    <t>FEC_per_sqm.kWh.PL.Res.HH.Thermal.SH.Biomass.WH.LPG.Solar</t>
  </si>
  <si>
    <t>FEC_per_sqm.kWh.PL.Res.HH.Thermal.SH.Biomass.WH.LPG.Solar.LPG</t>
  </si>
  <si>
    <t>FEC_per_sqm.kWh.PL.Res.HH.Thermal.SH.Biomass.WH.LPG.Solar.Solar</t>
  </si>
  <si>
    <t>FEC_per_sqm.kWh.PL.Res.HH.Thermal.SH.Biomass.WH.Elc.NoSolar.Elec</t>
  </si>
  <si>
    <t>FEC_per_sqm.kWh.PL.Res.HH.Thermal.SH.Biomass.WH.Elc.Solar</t>
  </si>
  <si>
    <t>FEC_per_sqm.kWh.PL.Res.HH.Thermal.SH.Biomass.WH.Elc.Solar.Elec</t>
  </si>
  <si>
    <t>FEC_per_sqm.kWh.PL.Res.HH.Thermal.SH.Biomass.WH.Elc.Solar.Solar</t>
  </si>
  <si>
    <t>FEC_per_sqm.kWh.PL.Res.HH.Thermal.SH.Biomass.CO</t>
  </si>
  <si>
    <t>FEC_per_sqm.kWh.PL.Res.HH.Thermal.SH.Biomass.CO.Biomass.Biomass</t>
  </si>
  <si>
    <t>FEC_per_sqm.kWh.PL.Res.HH.Thermal.SH.Biomass.CO.LPG.LPG</t>
  </si>
  <si>
    <t>FEC_per_sqm.kWh.PL.Res.HH.Thermal.SH.Biomass.CO.Elc.Elec</t>
  </si>
  <si>
    <t>FEC_per_sqm.kWh.PL.Res.HH.Thermal.SH.Geo</t>
  </si>
  <si>
    <t>FEC_per_sqm.kWh.PL.Res.HH.Thermal.SH.Geo.SH</t>
  </si>
  <si>
    <t>FEC_per_sqm.kWh.PL.Res.HH.Thermal.SH.Geo.SH.Geo</t>
  </si>
  <si>
    <t>FEC_per_sqm.kWh.PL.Res.HH.Thermal.SH.Geo.SH.Elec</t>
  </si>
  <si>
    <t>FEC_per_sqm.kWh.PL.Res.HH.Thermal.SH.Geo.SC</t>
  </si>
  <si>
    <t>FEC_per_sqm.kWh.PL.Res.HH.Thermal.SH.Geo.SC.AC.Elec</t>
  </si>
  <si>
    <t>FEC_per_sqm.kWh.PL.Res.HH.Thermal.SH.Geo.WH</t>
  </si>
  <si>
    <t>FEC_per_sqm.kWh.PL.Res.HH.Thermal.SH.Geo.WH.Geo.NoSolar.Geo</t>
  </si>
  <si>
    <t>FEC_per_sqm.kWh.PL.Res.HH.Thermal.SH.Geo.WH.Geo.Solar</t>
  </si>
  <si>
    <t>FEC_per_sqm.kWh.PL.Res.HH.Thermal.SH.Geo.WH.Geo.Solar.Geo</t>
  </si>
  <si>
    <t>FEC_per_sqm.kWh.PL.Res.HH.Thermal.SH.Geo.WH.Geo.Solar.Solar</t>
  </si>
  <si>
    <t>FEC_per_sqm.kWh.PL.Res.HH.Thermal.SH.Geo.WH.Elc.NoSolar.Elec</t>
  </si>
  <si>
    <t>FEC_per_sqm.kWh.PL.Res.HH.Thermal.SH.Geo.WH.Elc.Solar</t>
  </si>
  <si>
    <t>FEC_per_sqm.kWh.PL.Res.HH.Thermal.SH.Geo.WH.Elc.Solar.Elec</t>
  </si>
  <si>
    <t>FEC_per_sqm.kWh.PL.Res.HH.Thermal.SH.Geo.WH.Elc.Solar.Solar</t>
  </si>
  <si>
    <t>FEC_per_sqm.kWh.PL.Res.HH.Thermal.SH.Geo.CO</t>
  </si>
  <si>
    <t>FEC_per_sqm.kWh.PL.Res.HH.Thermal.SH.Geo.CO.LPG.LPG</t>
  </si>
  <si>
    <t>FEC_per_sqm.kWh.PL.Res.HH.Thermal.SH.Geo.CO.Elc.Elec</t>
  </si>
  <si>
    <t>FEC_per_sqm.kWh.PL.Res.HH.Thermal.SH.DistrHeat</t>
  </si>
  <si>
    <t>FEC_per_sqm.kWh.PL.Res.HH.Thermal.SH.DistrHeat.SH</t>
  </si>
  <si>
    <t>FEC_per_sqm.kWh.PL.Res.HH.Thermal.SH.DistrHeat.SH.Steam_Distr</t>
  </si>
  <si>
    <t>FEC_per_sqm.kWh.PL.Res.HH.Thermal.SH.DistrHeat.SH.Elec</t>
  </si>
  <si>
    <t>FEC_per_sqm.kWh.PL.Res.HH.Thermal.SH.DistrHeat.SC</t>
  </si>
  <si>
    <t>FEC_per_sqm.kWh.PL.Res.HH.Thermal.SH.DistrHeat.SC.AC.Elec</t>
  </si>
  <si>
    <t>FEC_per_sqm.kWh.PL.Res.HH.Thermal.SH.DistrHeat.WH</t>
  </si>
  <si>
    <t>FEC_per_sqm.kWh.PL.Res.HH.Thermal.SH.DistrHeat.WH.DistrHeat.NoSolar.Steam_Distr</t>
  </si>
  <si>
    <t>FEC_per_sqm.kWh.PL.Res.HH.Thermal.SH.DistrHeat.WH.DistrHeat.Solar</t>
  </si>
  <si>
    <t>FEC_per_sqm.kWh.PL.Res.HH.Thermal.SH.DistrHeat.WH.DistrHeat.Solar.Steam_Distr</t>
  </si>
  <si>
    <t>FEC_per_sqm.kWh.PL.Res.HH.Thermal.SH.DistrHeat.WH.DistrHeat.Solar.Solar</t>
  </si>
  <si>
    <t>FEC_per_sqm.kWh.PL.Res.HH.Thermal.SH.DistrHeat.WH.Elc.NoSolar.Elec</t>
  </si>
  <si>
    <t>FEC_per_sqm.kWh.PL.Res.HH.Thermal.SH.DistrHeat.WH.Elc.Solar</t>
  </si>
  <si>
    <t>FEC_per_sqm.kWh.PL.Res.HH.Thermal.SH.DistrHeat.WH.Elc.Solar.Elec</t>
  </si>
  <si>
    <t>FEC_per_sqm.kWh.PL.Res.HH.Thermal.SH.DistrHeat.WH.Elc.Solar.Solar</t>
  </si>
  <si>
    <t>FEC_per_sqm.kWh.PL.Res.HH.Thermal.SH.DistrHeat.CO</t>
  </si>
  <si>
    <t>FEC_per_sqm.kWh.PL.Res.HH.Thermal.SH.DistrHeat.CO.LPG.LPG</t>
  </si>
  <si>
    <t>FEC_per_sqm.kWh.PL.Res.HH.Thermal.SH.DistrHeat.CO.Elc.Elec</t>
  </si>
  <si>
    <t>FEC_per_sqm.kWh.PL.Res.HH.Thermal.SH.AdvElc</t>
  </si>
  <si>
    <t>FEC_per_sqm.kWh.PL.Res.HH.Thermal.SH.AdvElc.SH</t>
  </si>
  <si>
    <t>FEC_per_sqm.kWh.PL.Res.HH.Thermal.SH.AdvElc.SH.Elec</t>
  </si>
  <si>
    <t>FEC_per_sqm.kWh.PL.Res.HH.Thermal.SH.AdvElc.SC</t>
  </si>
  <si>
    <t>FEC_per_sqm.kWh.PL.Res.HH.Thermal.SH.AdvElc.SC.AC.Elec</t>
  </si>
  <si>
    <t>FEC_per_sqm.kWh.PL.Res.HH.Thermal.SH.AdvElc.WH</t>
  </si>
  <si>
    <t>FEC_per_sqm.kWh.PL.Res.HH.Thermal.SH.AdvElc.WH.LPG.NoSolar.LPG</t>
  </si>
  <si>
    <t>FEC_per_sqm.kWh.PL.Res.HH.Thermal.SH.AdvElc.WH.LPG.Solar</t>
  </si>
  <si>
    <t>FEC_per_sqm.kWh.PL.Res.HH.Thermal.SH.AdvElc.WH.LPG.Solar.LPG</t>
  </si>
  <si>
    <t>FEC_per_sqm.kWh.PL.Res.HH.Thermal.SH.AdvElc.WH.LPG.Solar.Solar</t>
  </si>
  <si>
    <t>FEC_per_sqm.kWh.PL.Res.HH.Thermal.SH.AdvElc.WH.Elc.NoSolar.Elec</t>
  </si>
  <si>
    <t>FEC_per_sqm.kWh.PL.Res.HH.Thermal.SH.AdvElc.WH.Elc.Solar</t>
  </si>
  <si>
    <t>FEC_per_sqm.kWh.PL.Res.HH.Thermal.SH.AdvElc.WH.Elc.Solar.Elec</t>
  </si>
  <si>
    <t>FEC_per_sqm.kWh.PL.Res.HH.Thermal.SH.AdvElc.WH.Elc.Solar.Solar</t>
  </si>
  <si>
    <t>FEC_per_sqm.kWh.PL.Res.HH.Thermal.SH.AdvElc.CO</t>
  </si>
  <si>
    <t>FEC_per_sqm.kWh.PL.Res.HH.Thermal.SH.AdvElc.CO.LPG.LPG</t>
  </si>
  <si>
    <t>FEC_per_sqm.kWh.PL.Res.HH.Thermal.SH.AdvElc.CO.Elc.Elec</t>
  </si>
  <si>
    <t>FEC_per_sqm.kWh.PL.Res.HH.Thermal.SH.ConvElc</t>
  </si>
  <si>
    <t>FEC_per_sqm.kWh.PL.Res.HH.Thermal.SH.ConvElc.SH</t>
  </si>
  <si>
    <t>FEC_per_sqm.kWh.PL.Res.HH.Thermal.SH.ConvElc.SH.Elec</t>
  </si>
  <si>
    <t>FEC_per_sqm.kWh.PL.Res.HH.Thermal.SH.ConvElc.SC</t>
  </si>
  <si>
    <t>FEC_per_sqm.kWh.PL.Res.HH.Thermal.SH.ConvElc.SC.AC.Elec</t>
  </si>
  <si>
    <t>FEC_per_sqm.kWh.PL.Res.HH.Thermal.SH.ConvElc.WH</t>
  </si>
  <si>
    <t>FEC_per_sqm.kWh.PL.Res.HH.Thermal.SH.ConvElc.WH.LPG.NoSolar.LPG</t>
  </si>
  <si>
    <t>FEC_per_sqm.kWh.PL.Res.HH.Thermal.SH.ConvElc.WH.LPG.Solar</t>
  </si>
  <si>
    <t>FEC_per_sqm.kWh.PL.Res.HH.Thermal.SH.ConvElc.WH.LPG.Solar.LPG</t>
  </si>
  <si>
    <t>FEC_per_sqm.kWh.PL.Res.HH.Thermal.SH.ConvElc.WH.LPG.Solar.Solar</t>
  </si>
  <si>
    <t>FEC_per_sqm.kWh.PL.Res.HH.Thermal.SH.ConvElc.WH.Elc.NoSolar.Elec</t>
  </si>
  <si>
    <t>FEC_per_sqm.kWh.PL.Res.HH.Thermal.SH.ConvElc.WH.Elc.Solar</t>
  </si>
  <si>
    <t>FEC_per_sqm.kWh.PL.Res.HH.Thermal.SH.ConvElc.WH.Elc.Solar.Elec</t>
  </si>
  <si>
    <t>FEC_per_sqm.kWh.PL.Res.HH.Thermal.SH.ConvElc.WH.Elc.Solar.Solar</t>
  </si>
  <si>
    <t>FEC_per_sqm.kWh.PL.Res.HH.Thermal.SH.ConvElc.CO</t>
  </si>
  <si>
    <t>FEC_per_sqm.kWh.PL.Res.HH.Thermal.SH.ConvElc.CO.LPG.LPG</t>
  </si>
  <si>
    <t>FEC_per_sqm.kWh.PL.Res.HH.Thermal.SH.ConvElc.CO.Elc.Elec</t>
  </si>
  <si>
    <t>PL - Thermal energy service per surface area (detailed structure)</t>
  </si>
  <si>
    <t>TES_per_sqm.kWh.PL.Res.HH.Thermal.SH.Solids</t>
  </si>
  <si>
    <t>TES_per_sqm.kWh.PL.Res.HH.Thermal.SH.Solids.SH</t>
  </si>
  <si>
    <t>TES_per_sqm.kWh.PL.Res.HH.Thermal.SH.Solids.SH.Solids</t>
  </si>
  <si>
    <t>TES_per_sqm.kWh.PL.Res.HH.Thermal.SH.Solids.SH.Elec</t>
  </si>
  <si>
    <t>TES_per_sqm.kWh.PL.Res.HH.Thermal.SH.Solids.SC</t>
  </si>
  <si>
    <t>TES_per_sqm.kWh.PL.Res.HH.Thermal.SH.Solids.SC.AC.Elec</t>
  </si>
  <si>
    <t>TES_per_sqm.kWh.PL.Res.HH.Thermal.SH.Solids.WH</t>
  </si>
  <si>
    <t>TES_per_sqm.kWh.PL.Res.HH.Thermal.SH.Solids.WH.Solids.NoSolar.Solids</t>
  </si>
  <si>
    <t>TES_per_sqm.kWh.PL.Res.HH.Thermal.SH.Solids.WH.LPG.NoSolar.LPG</t>
  </si>
  <si>
    <t>TES_per_sqm.kWh.PL.Res.HH.Thermal.SH.Solids.WH.LPG.Solar</t>
  </si>
  <si>
    <t>TES_per_sqm.kWh.PL.Res.HH.Thermal.SH.Solids.WH.LPG.Solar.LPG</t>
  </si>
  <si>
    <t>TES_per_sqm.kWh.PL.Res.HH.Thermal.SH.Solids.WH.LPG.Solar.Solar</t>
  </si>
  <si>
    <t>TES_per_sqm.kWh.PL.Res.HH.Thermal.SH.Solids.WH.Elc.NoSolar.Elec</t>
  </si>
  <si>
    <t>TES_per_sqm.kWh.PL.Res.HH.Thermal.SH.Solids.WH.Elc.Solar</t>
  </si>
  <si>
    <t>TES_per_sqm.kWh.PL.Res.HH.Thermal.SH.Solids.WH.Elc.Solar.Elec</t>
  </si>
  <si>
    <t>TES_per_sqm.kWh.PL.Res.HH.Thermal.SH.Solids.WH.Elc.Solar.Solar</t>
  </si>
  <si>
    <t>TES_per_sqm.kWh.PL.Res.HH.Thermal.SH.Solids.CO</t>
  </si>
  <si>
    <t>TES_per_sqm.kWh.PL.Res.HH.Thermal.SH.Solids.CO.Solids.Solids</t>
  </si>
  <si>
    <t>TES_per_sqm.kWh.PL.Res.HH.Thermal.SH.Solids.CO.LPG.LPG</t>
  </si>
  <si>
    <t>TES_per_sqm.kWh.PL.Res.HH.Thermal.SH.Solids.CO.Elc.Elec</t>
  </si>
  <si>
    <t>TES_per_sqm.kWh.PL.Res.HH.Thermal.SH.LPG</t>
  </si>
  <si>
    <t>TES_per_sqm.kWh.PL.Res.HH.Thermal.SH.LPG.SH</t>
  </si>
  <si>
    <t>TES_per_sqm.kWh.PL.Res.HH.Thermal.SH.LPG.SH.LPG</t>
  </si>
  <si>
    <t>TES_per_sqm.kWh.PL.Res.HH.Thermal.SH.LPG.SH.Elec</t>
  </si>
  <si>
    <t>TES_per_sqm.kWh.PL.Res.HH.Thermal.SH.LPG.SC</t>
  </si>
  <si>
    <t>TES_per_sqm.kWh.PL.Res.HH.Thermal.SH.LPG.SC.AC.Elec</t>
  </si>
  <si>
    <t>TES_per_sqm.kWh.PL.Res.HH.Thermal.SH.LPG.WH</t>
  </si>
  <si>
    <t>TES_per_sqm.kWh.PL.Res.HH.Thermal.SH.LPG.WH.LPG.NoSolar.LPG</t>
  </si>
  <si>
    <t>TES_per_sqm.kWh.PL.Res.HH.Thermal.SH.LPG.WH.LPG.Solar</t>
  </si>
  <si>
    <t>TES_per_sqm.kWh.PL.Res.HH.Thermal.SH.LPG.WH.LPG.Solar.LPG</t>
  </si>
  <si>
    <t>TES_per_sqm.kWh.PL.Res.HH.Thermal.SH.LPG.WH.LPG.Solar.Solar</t>
  </si>
  <si>
    <t>TES_per_sqm.kWh.PL.Res.HH.Thermal.SH.LPG.WH.Elc.NoSolar.Elec</t>
  </si>
  <si>
    <t>TES_per_sqm.kWh.PL.Res.HH.Thermal.SH.LPG.WH.Elc.Solar</t>
  </si>
  <si>
    <t>TES_per_sqm.kWh.PL.Res.HH.Thermal.SH.LPG.WH.Elc.Solar.Elec</t>
  </si>
  <si>
    <t>TES_per_sqm.kWh.PL.Res.HH.Thermal.SH.LPG.WH.Elc.Solar.Solar</t>
  </si>
  <si>
    <t>TES_per_sqm.kWh.PL.Res.HH.Thermal.SH.LPG.CO</t>
  </si>
  <si>
    <t>TES_per_sqm.kWh.PL.Res.HH.Thermal.SH.LPG.CO.LPG.LPG</t>
  </si>
  <si>
    <t>TES_per_sqm.kWh.PL.Res.HH.Thermal.SH.LPG.CO.Elc.Elec</t>
  </si>
  <si>
    <t>TES_per_sqm.kWh.PL.Res.HH.Thermal.SH.Oil</t>
  </si>
  <si>
    <t>TES_per_sqm.kWh.PL.Res.HH.Thermal.SH.Oil.SH</t>
  </si>
  <si>
    <t>TES_per_sqm.kWh.PL.Res.HH.Thermal.SH.Oil.SH.Oil</t>
  </si>
  <si>
    <t>TES_per_sqm.kWh.PL.Res.HH.Thermal.SH.Oil.SH.Elec</t>
  </si>
  <si>
    <t>TES_per_sqm.kWh.PL.Res.HH.Thermal.SH.Oil.SC</t>
  </si>
  <si>
    <t>TES_per_sqm.kWh.PL.Res.HH.Thermal.SH.Oil.SC.AC.Elec</t>
  </si>
  <si>
    <t>TES_per_sqm.kWh.PL.Res.HH.Thermal.SH.Oil.WH</t>
  </si>
  <si>
    <t>TES_per_sqm.kWh.PL.Res.HH.Thermal.SH.Oil.WH.Oil.NoSolar.Oil</t>
  </si>
  <si>
    <t>TES_per_sqm.kWh.PL.Res.HH.Thermal.SH.Oil.WH.Oil.Solar</t>
  </si>
  <si>
    <t>TES_per_sqm.kWh.PL.Res.HH.Thermal.SH.Oil.WH.Oil.Solar.Oil</t>
  </si>
  <si>
    <t>TES_per_sqm.kWh.PL.Res.HH.Thermal.SH.Oil.WH.Oil.Solar.Solar</t>
  </si>
  <si>
    <t>TES_per_sqm.kWh.PL.Res.HH.Thermal.SH.Oil.WH.Elc.NoSolar.Elec</t>
  </si>
  <si>
    <t>TES_per_sqm.kWh.PL.Res.HH.Thermal.SH.Oil.WH.Elc.Solar</t>
  </si>
  <si>
    <t>TES_per_sqm.kWh.PL.Res.HH.Thermal.SH.Oil.WH.Elc.Solar.Elec</t>
  </si>
  <si>
    <t>TES_per_sqm.kWh.PL.Res.HH.Thermal.SH.Oil.WH.Elc.Solar.Solar</t>
  </si>
  <si>
    <t>TES_per_sqm.kWh.PL.Res.HH.Thermal.SH.Oil.CO</t>
  </si>
  <si>
    <t>TES_per_sqm.kWh.PL.Res.HH.Thermal.SH.Oil.CO.LPG.LPG</t>
  </si>
  <si>
    <t>TES_per_sqm.kWh.PL.Res.HH.Thermal.SH.Oil.CO.Elc.Elec</t>
  </si>
  <si>
    <t>TES_per_sqm.kWh.PL.Res.HH.Thermal.SH.Gas</t>
  </si>
  <si>
    <t>TES_per_sqm.kWh.PL.Res.HH.Thermal.SH.Gas.SH</t>
  </si>
  <si>
    <t>TES_per_sqm.kWh.PL.Res.HH.Thermal.SH.Gas.SH.Gas</t>
  </si>
  <si>
    <t>TES_per_sqm.kWh.PL.Res.HH.Thermal.SH.Gas.SH.Elec</t>
  </si>
  <si>
    <t>TES_per_sqm.kWh.PL.Res.HH.Thermal.SH.Gas.SC</t>
  </si>
  <si>
    <t>TES_per_sqm.kWh.PL.Res.HH.Thermal.SH.Gas.SC.AC.Elec</t>
  </si>
  <si>
    <t>TES_per_sqm.kWh.PL.Res.HH.Thermal.SH.Gas.WH</t>
  </si>
  <si>
    <t>TES_per_sqm.kWh.PL.Res.HH.Thermal.SH.Gas.WH.Gas.NoSolar.Gas</t>
  </si>
  <si>
    <t>TES_per_sqm.kWh.PL.Res.HH.Thermal.SH.Gas.WH.Gas.Solar</t>
  </si>
  <si>
    <t>TES_per_sqm.kWh.PL.Res.HH.Thermal.SH.Gas.WH.Gas.Solar.Gas</t>
  </si>
  <si>
    <t>TES_per_sqm.kWh.PL.Res.HH.Thermal.SH.Gas.WH.Gas.Solar.Solar</t>
  </si>
  <si>
    <t>TES_per_sqm.kWh.PL.Res.HH.Thermal.SH.Gas.WH.Elc.NoSolar.Elec</t>
  </si>
  <si>
    <t>TES_per_sqm.kWh.PL.Res.HH.Thermal.SH.Gas.WH.Elc.Solar</t>
  </si>
  <si>
    <t>TES_per_sqm.kWh.PL.Res.HH.Thermal.SH.Gas.WH.Elc.Solar.Elec</t>
  </si>
  <si>
    <t>TES_per_sqm.kWh.PL.Res.HH.Thermal.SH.Gas.WH.Elc.Solar.Solar</t>
  </si>
  <si>
    <t>TES_per_sqm.kWh.PL.Res.HH.Thermal.SH.Gas.CO</t>
  </si>
  <si>
    <t>TES_per_sqm.kWh.PL.Res.HH.Thermal.SH.Gas.CO.Gas.Gas</t>
  </si>
  <si>
    <t>TES_per_sqm.kWh.PL.Res.HH.Thermal.SH.Gas.CO.Elc.Elec</t>
  </si>
  <si>
    <t>TES_per_sqm.kWh.PL.Res.HH.Thermal.SH.Biomass</t>
  </si>
  <si>
    <t>TES_per_sqm.kWh.PL.Res.HH.Thermal.SH.Biomass.SH</t>
  </si>
  <si>
    <t>TES_per_sqm.kWh.PL.Res.HH.Thermal.SH.Biomass.SH.Biomass</t>
  </si>
  <si>
    <t>TES_per_sqm.kWh.PL.Res.HH.Thermal.SH.Biomass.SH.Elec</t>
  </si>
  <si>
    <t>TES_per_sqm.kWh.PL.Res.HH.Thermal.SH.Biomass.SC</t>
  </si>
  <si>
    <t>TES_per_sqm.kWh.PL.Res.HH.Thermal.SH.Biomass.SC.AC.Elec</t>
  </si>
  <si>
    <t>TES_per_sqm.kWh.PL.Res.HH.Thermal.SH.Biomass.WH</t>
  </si>
  <si>
    <t>TES_per_sqm.kWh.PL.Res.HH.Thermal.SH.Biomass.WH.Biomass.NoSolar.Biomass</t>
  </si>
  <si>
    <t>TES_per_sqm.kWh.PL.Res.HH.Thermal.SH.Biomass.WH.Biomass.Solar</t>
  </si>
  <si>
    <t>TES_per_sqm.kWh.PL.Res.HH.Thermal.SH.Biomass.WH.Biomass.Solar.Biomass</t>
  </si>
  <si>
    <t>TES_per_sqm.kWh.PL.Res.HH.Thermal.SH.Biomass.WH.Biomass.Solar.Solar</t>
  </si>
  <si>
    <t>TES_per_sqm.kWh.PL.Res.HH.Thermal.SH.Biomass.WH.LPG.NoSolar.LPG</t>
  </si>
  <si>
    <t>TES_per_sqm.kWh.PL.Res.HH.Thermal.SH.Biomass.WH.LPG.Solar</t>
  </si>
  <si>
    <t>TES_per_sqm.kWh.PL.Res.HH.Thermal.SH.Biomass.WH.LPG.Solar.LPG</t>
  </si>
  <si>
    <t>TES_per_sqm.kWh.PL.Res.HH.Thermal.SH.Biomass.WH.LPG.Solar.Solar</t>
  </si>
  <si>
    <t>TES_per_sqm.kWh.PL.Res.HH.Thermal.SH.Biomass.WH.Elc.NoSolar.Elec</t>
  </si>
  <si>
    <t>TES_per_sqm.kWh.PL.Res.HH.Thermal.SH.Biomass.WH.Elc.Solar</t>
  </si>
  <si>
    <t>TES_per_sqm.kWh.PL.Res.HH.Thermal.SH.Biomass.WH.Elc.Solar.Elec</t>
  </si>
  <si>
    <t>TES_per_sqm.kWh.PL.Res.HH.Thermal.SH.Biomass.WH.Elc.Solar.Solar</t>
  </si>
  <si>
    <t>TES_per_sqm.kWh.PL.Res.HH.Thermal.SH.Biomass.CO</t>
  </si>
  <si>
    <t>TES_per_sqm.kWh.PL.Res.HH.Thermal.SH.Biomass.CO.Biomass.Biomass</t>
  </si>
  <si>
    <t>TES_per_sqm.kWh.PL.Res.HH.Thermal.SH.Biomass.CO.LPG.LPG</t>
  </si>
  <si>
    <t>TES_per_sqm.kWh.PL.Res.HH.Thermal.SH.Biomass.CO.Elc.Elec</t>
  </si>
  <si>
    <t>TES_per_sqm.kWh.PL.Res.HH.Thermal.SH.Geo</t>
  </si>
  <si>
    <t>TES_per_sqm.kWh.PL.Res.HH.Thermal.SH.Geo.SH</t>
  </si>
  <si>
    <t>TES_per_sqm.kWh.PL.Res.HH.Thermal.SH.Geo.SH.Geo</t>
  </si>
  <si>
    <t>TES_per_sqm.kWh.PL.Res.HH.Thermal.SH.Geo.SH.Elec</t>
  </si>
  <si>
    <t>TES_per_sqm.kWh.PL.Res.HH.Thermal.SH.Geo.SC</t>
  </si>
  <si>
    <t>TES_per_sqm.kWh.PL.Res.HH.Thermal.SH.Geo.SC.AC.Elec</t>
  </si>
  <si>
    <t>TES_per_sqm.kWh.PL.Res.HH.Thermal.SH.Geo.WH</t>
  </si>
  <si>
    <t>TES_per_sqm.kWh.PL.Res.HH.Thermal.SH.Geo.WH.Geo.NoSolar.Geo</t>
  </si>
  <si>
    <t>TES_per_sqm.kWh.PL.Res.HH.Thermal.SH.Geo.WH.Geo.Solar</t>
  </si>
  <si>
    <t>TES_per_sqm.kWh.PL.Res.HH.Thermal.SH.Geo.WH.Geo.Solar.Geo</t>
  </si>
  <si>
    <t>TES_per_sqm.kWh.PL.Res.HH.Thermal.SH.Geo.WH.Geo.Solar.Solar</t>
  </si>
  <si>
    <t>TES_per_sqm.kWh.PL.Res.HH.Thermal.SH.Geo.WH.Elc.NoSolar.Elec</t>
  </si>
  <si>
    <t>TES_per_sqm.kWh.PL.Res.HH.Thermal.SH.Geo.WH.Elc.Solar</t>
  </si>
  <si>
    <t>TES_per_sqm.kWh.PL.Res.HH.Thermal.SH.Geo.WH.Elc.Solar.Elec</t>
  </si>
  <si>
    <t>TES_per_sqm.kWh.PL.Res.HH.Thermal.SH.Geo.WH.Elc.Solar.Solar</t>
  </si>
  <si>
    <t>TES_per_sqm.kWh.PL.Res.HH.Thermal.SH.Geo.CO</t>
  </si>
  <si>
    <t>TES_per_sqm.kWh.PL.Res.HH.Thermal.SH.Geo.CO.LPG.LPG</t>
  </si>
  <si>
    <t>TES_per_sqm.kWh.PL.Res.HH.Thermal.SH.Geo.CO.Elc.Elec</t>
  </si>
  <si>
    <t>TES_per_sqm.kWh.PL.Res.HH.Thermal.SH.DistrHeat</t>
  </si>
  <si>
    <t>TES_per_sqm.kWh.PL.Res.HH.Thermal.SH.DistrHeat.SH</t>
  </si>
  <si>
    <t>TES_per_sqm.kWh.PL.Res.HH.Thermal.SH.DistrHeat.SH.Steam_Distr</t>
  </si>
  <si>
    <t>TES_per_sqm.kWh.PL.Res.HH.Thermal.SH.DistrHeat.SH.Elec</t>
  </si>
  <si>
    <t>TES_per_sqm.kWh.PL.Res.HH.Thermal.SH.DistrHeat.SC</t>
  </si>
  <si>
    <t>TES_per_sqm.kWh.PL.Res.HH.Thermal.SH.DistrHeat.SC.AC.Elec</t>
  </si>
  <si>
    <t>TES_per_sqm.kWh.PL.Res.HH.Thermal.SH.DistrHeat.WH</t>
  </si>
  <si>
    <t>TES_per_sqm.kWh.PL.Res.HH.Thermal.SH.DistrHeat.WH.DistrHeat.NoSolar.Steam_Distr</t>
  </si>
  <si>
    <t>TES_per_sqm.kWh.PL.Res.HH.Thermal.SH.DistrHeat.WH.DistrHeat.Solar</t>
  </si>
  <si>
    <t>TES_per_sqm.kWh.PL.Res.HH.Thermal.SH.DistrHeat.WH.DistrHeat.Solar.Steam_Distr</t>
  </si>
  <si>
    <t>TES_per_sqm.kWh.PL.Res.HH.Thermal.SH.DistrHeat.WH.DistrHeat.Solar.Solar</t>
  </si>
  <si>
    <t>TES_per_sqm.kWh.PL.Res.HH.Thermal.SH.DistrHeat.WH.Elc.NoSolar.Elec</t>
  </si>
  <si>
    <t>TES_per_sqm.kWh.PL.Res.HH.Thermal.SH.DistrHeat.WH.Elc.Solar</t>
  </si>
  <si>
    <t>TES_per_sqm.kWh.PL.Res.HH.Thermal.SH.DistrHeat.WH.Elc.Solar.Elec</t>
  </si>
  <si>
    <t>TES_per_sqm.kWh.PL.Res.HH.Thermal.SH.DistrHeat.WH.Elc.Solar.Solar</t>
  </si>
  <si>
    <t>TES_per_sqm.kWh.PL.Res.HH.Thermal.SH.DistrHeat.CO</t>
  </si>
  <si>
    <t>TES_per_sqm.kWh.PL.Res.HH.Thermal.SH.DistrHeat.CO.LPG.LPG</t>
  </si>
  <si>
    <t>TES_per_sqm.kWh.PL.Res.HH.Thermal.SH.DistrHeat.CO.Elc.Elec</t>
  </si>
  <si>
    <t>TES_per_sqm.kWh.PL.Res.HH.Thermal.SH.AdvElc</t>
  </si>
  <si>
    <t>TES_per_sqm.kWh.PL.Res.HH.Thermal.SH.AdvElc.SH</t>
  </si>
  <si>
    <t>TES_per_sqm.kWh.PL.Res.HH.Thermal.SH.AdvElc.SH.Elec</t>
  </si>
  <si>
    <t>TES_per_sqm.kWh.PL.Res.HH.Thermal.SH.AdvElc.SC</t>
  </si>
  <si>
    <t>TES_per_sqm.kWh.PL.Res.HH.Thermal.SH.AdvElc.SC.AC.Elec</t>
  </si>
  <si>
    <t>TES_per_sqm.kWh.PL.Res.HH.Thermal.SH.AdvElc.WH</t>
  </si>
  <si>
    <t>TES_per_sqm.kWh.PL.Res.HH.Thermal.SH.AdvElc.WH.LPG.NoSolar.LPG</t>
  </si>
  <si>
    <t>TES_per_sqm.kWh.PL.Res.HH.Thermal.SH.AdvElc.WH.LPG.Solar</t>
  </si>
  <si>
    <t>TES_per_sqm.kWh.PL.Res.HH.Thermal.SH.AdvElc.WH.LPG.Solar.LPG</t>
  </si>
  <si>
    <t>TES_per_sqm.kWh.PL.Res.HH.Thermal.SH.AdvElc.WH.LPG.Solar.Solar</t>
  </si>
  <si>
    <t>TES_per_sqm.kWh.PL.Res.HH.Thermal.SH.AdvElc.WH.Elc.NoSolar.Elec</t>
  </si>
  <si>
    <t>TES_per_sqm.kWh.PL.Res.HH.Thermal.SH.AdvElc.WH.Elc.Solar</t>
  </si>
  <si>
    <t>TES_per_sqm.kWh.PL.Res.HH.Thermal.SH.AdvElc.WH.Elc.Solar.Elec</t>
  </si>
  <si>
    <t>TES_per_sqm.kWh.PL.Res.HH.Thermal.SH.AdvElc.WH.Elc.Solar.Solar</t>
  </si>
  <si>
    <t>TES_per_sqm.kWh.PL.Res.HH.Thermal.SH.AdvElc.CO</t>
  </si>
  <si>
    <t>TES_per_sqm.kWh.PL.Res.HH.Thermal.SH.AdvElc.CO.LPG.LPG</t>
  </si>
  <si>
    <t>TES_per_sqm.kWh.PL.Res.HH.Thermal.SH.AdvElc.CO.Elc.Elec</t>
  </si>
  <si>
    <t>TES_per_sqm.kWh.PL.Res.HH.Thermal.SH.ConvElc</t>
  </si>
  <si>
    <t>TES_per_sqm.kWh.PL.Res.HH.Thermal.SH.ConvElc.SH</t>
  </si>
  <si>
    <t>TES_per_sqm.kWh.PL.Res.HH.Thermal.SH.ConvElc.SH.Elec</t>
  </si>
  <si>
    <t>TES_per_sqm.kWh.PL.Res.HH.Thermal.SH.ConvElc.SC</t>
  </si>
  <si>
    <t>TES_per_sqm.kWh.PL.Res.HH.Thermal.SH.ConvElc.SC.AC.Elec</t>
  </si>
  <si>
    <t>TES_per_sqm.kWh.PL.Res.HH.Thermal.SH.ConvElc.WH</t>
  </si>
  <si>
    <t>TES_per_sqm.kWh.PL.Res.HH.Thermal.SH.ConvElc.WH.LPG.NoSolar.LPG</t>
  </si>
  <si>
    <t>TES_per_sqm.kWh.PL.Res.HH.Thermal.SH.ConvElc.WH.LPG.Solar</t>
  </si>
  <si>
    <t>TES_per_sqm.kWh.PL.Res.HH.Thermal.SH.ConvElc.WH.LPG.Solar.LPG</t>
  </si>
  <si>
    <t>TES_per_sqm.kWh.PL.Res.HH.Thermal.SH.ConvElc.WH.LPG.Solar.Solar</t>
  </si>
  <si>
    <t>TES_per_sqm.kWh.PL.Res.HH.Thermal.SH.ConvElc.WH.Elc.NoSolar.Elec</t>
  </si>
  <si>
    <t>TES_per_sqm.kWh.PL.Res.HH.Thermal.SH.ConvElc.WH.Elc.Solar</t>
  </si>
  <si>
    <t>TES_per_sqm.kWh.PL.Res.HH.Thermal.SH.ConvElc.WH.Elc.Solar.Elec</t>
  </si>
  <si>
    <t>TES_per_sqm.kWh.PL.Res.HH.Thermal.SH.ConvElc.WH.Elc.Solar.Solar</t>
  </si>
  <si>
    <t>TES_per_sqm.kWh.PL.Res.HH.Thermal.SH.ConvElc.CO</t>
  </si>
  <si>
    <t>TES_per_sqm.kWh.PL.Res.HH.Thermal.SH.ConvElc.CO.LPG.LPG</t>
  </si>
  <si>
    <t>TES_per_sqm.kWh.PL.Res.HH.Thermal.SH.ConvElc.CO.Elc.Elec</t>
  </si>
  <si>
    <t>PL - CO2 emissions per surface area (detailed structure)</t>
  </si>
  <si>
    <t>EMI_per_sqm.kgCO2.PL.Res.HH.Thermal.SH.Solids</t>
  </si>
  <si>
    <t>EMI_per_sqm.kgCO2.PL.Res.HH.Thermal.SH.Solids.SH</t>
  </si>
  <si>
    <t>EMI_per_sqm.kgCO2.PL.Res.HH.Thermal.SH.Solids.SH.Solids</t>
  </si>
  <si>
    <t>EMI_per_sqm.kgCO2.PL.Res.HH.Thermal.SH.Solids.SH.Elec</t>
  </si>
  <si>
    <t>EMI_per_sqm.kgCO2.PL.Res.HH.Thermal.SH.Solids.SC</t>
  </si>
  <si>
    <t>EMI_per_sqm.kgCO2.PL.Res.HH.Thermal.SH.Solids.SC.AC.Elec</t>
  </si>
  <si>
    <t>EMI_per_sqm.kgCO2.PL.Res.HH.Thermal.SH.Solids.WH</t>
  </si>
  <si>
    <t>EMI_per_sqm.kgCO2.PL.Res.HH.Thermal.SH.Solids.WH.Solids.NoSolar.Solids</t>
  </si>
  <si>
    <t>EMI_per_sqm.kgCO2.PL.Res.HH.Thermal.SH.Solids.WH.LPG.NoSolar.LPG</t>
  </si>
  <si>
    <t>EMI_per_sqm.kgCO2.PL.Res.HH.Thermal.SH.Solids.WH.LPG.Solar</t>
  </si>
  <si>
    <t>EMI_per_sqm.kgCO2.PL.Res.HH.Thermal.SH.Solids.WH.LPG.Solar.LPG</t>
  </si>
  <si>
    <t>EMI_per_sqm.kgCO2.PL.Res.HH.Thermal.SH.Solids.WH.LPG.Solar.Solar</t>
  </si>
  <si>
    <t>EMI_per_sqm.kgCO2.PL.Res.HH.Thermal.SH.Solids.WH.Elc.NoSolar.Elec</t>
  </si>
  <si>
    <t>EMI_per_sqm.kgCO2.PL.Res.HH.Thermal.SH.Solids.WH.Elc.Solar</t>
  </si>
  <si>
    <t>EMI_per_sqm.kgCO2.PL.Res.HH.Thermal.SH.Solids.WH.Elc.Solar.Elec</t>
  </si>
  <si>
    <t>EMI_per_sqm.kgCO2.PL.Res.HH.Thermal.SH.Solids.WH.Elc.Solar.Solar</t>
  </si>
  <si>
    <t>EMI_per_sqm.kgCO2.PL.Res.HH.Thermal.SH.Solids.CO</t>
  </si>
  <si>
    <t>EMI_per_sqm.kgCO2.PL.Res.HH.Thermal.SH.Solids.CO.Solids.Solids</t>
  </si>
  <si>
    <t>EMI_per_sqm.kgCO2.PL.Res.HH.Thermal.SH.Solids.CO.LPG.LPG</t>
  </si>
  <si>
    <t>EMI_per_sqm.kgCO2.PL.Res.HH.Thermal.SH.Solids.CO.Elc.Elec</t>
  </si>
  <si>
    <t>EMI_per_sqm.kgCO2.PL.Res.HH.Thermal.SH.LPG</t>
  </si>
  <si>
    <t>EMI_per_sqm.kgCO2.PL.Res.HH.Thermal.SH.LPG.SH</t>
  </si>
  <si>
    <t>EMI_per_sqm.kgCO2.PL.Res.HH.Thermal.SH.LPG.SH.LPG</t>
  </si>
  <si>
    <t>EMI_per_sqm.kgCO2.PL.Res.HH.Thermal.SH.LPG.SH.Elec</t>
  </si>
  <si>
    <t>EMI_per_sqm.kgCO2.PL.Res.HH.Thermal.SH.LPG.SC</t>
  </si>
  <si>
    <t>EMI_per_sqm.kgCO2.PL.Res.HH.Thermal.SH.LPG.SC.AC.Elec</t>
  </si>
  <si>
    <t>EMI_per_sqm.kgCO2.PL.Res.HH.Thermal.SH.LPG.WH</t>
  </si>
  <si>
    <t>EMI_per_sqm.kgCO2.PL.Res.HH.Thermal.SH.LPG.WH.LPG.NoSolar.LPG</t>
  </si>
  <si>
    <t>EMI_per_sqm.kgCO2.PL.Res.HH.Thermal.SH.LPG.WH.LPG.Solar</t>
  </si>
  <si>
    <t>EMI_per_sqm.kgCO2.PL.Res.HH.Thermal.SH.LPG.WH.LPG.Solar.LPG</t>
  </si>
  <si>
    <t>EMI_per_sqm.kgCO2.PL.Res.HH.Thermal.SH.LPG.WH.LPG.Solar.Solar</t>
  </si>
  <si>
    <t>EMI_per_sqm.kgCO2.PL.Res.HH.Thermal.SH.LPG.WH.Elc.NoSolar.Elec</t>
  </si>
  <si>
    <t>EMI_per_sqm.kgCO2.PL.Res.HH.Thermal.SH.LPG.WH.Elc.Solar</t>
  </si>
  <si>
    <t>EMI_per_sqm.kgCO2.PL.Res.HH.Thermal.SH.LPG.WH.Elc.Solar.Elec</t>
  </si>
  <si>
    <t>EMI_per_sqm.kgCO2.PL.Res.HH.Thermal.SH.LPG.WH.Elc.Solar.Solar</t>
  </si>
  <si>
    <t>EMI_per_sqm.kgCO2.PL.Res.HH.Thermal.SH.LPG.CO</t>
  </si>
  <si>
    <t>EMI_per_sqm.kgCO2.PL.Res.HH.Thermal.SH.LPG.CO.LPG.LPG</t>
  </si>
  <si>
    <t>EMI_per_sqm.kgCO2.PL.Res.HH.Thermal.SH.LPG.CO.Elc.Elec</t>
  </si>
  <si>
    <t>EMI_per_sqm.kgCO2.PL.Res.HH.Thermal.SH.Oil</t>
  </si>
  <si>
    <t>EMI_per_sqm.kgCO2.PL.Res.HH.Thermal.SH.Oil.SH</t>
  </si>
  <si>
    <t>EMI_per_sqm.kgCO2.PL.Res.HH.Thermal.SH.Oil.SH.Oil</t>
  </si>
  <si>
    <t>EMI_per_sqm.kgCO2.PL.Res.HH.Thermal.SH.Oil.SH.Elec</t>
  </si>
  <si>
    <t>EMI_per_sqm.kgCO2.PL.Res.HH.Thermal.SH.Oil.SC</t>
  </si>
  <si>
    <t>EMI_per_sqm.kgCO2.PL.Res.HH.Thermal.SH.Oil.SC.AC.Elec</t>
  </si>
  <si>
    <t>EMI_per_sqm.kgCO2.PL.Res.HH.Thermal.SH.Oil.WH</t>
  </si>
  <si>
    <t>EMI_per_sqm.kgCO2.PL.Res.HH.Thermal.SH.Oil.WH.Oil.NoSolar.Oil</t>
  </si>
  <si>
    <t>EMI_per_sqm.kgCO2.PL.Res.HH.Thermal.SH.Oil.WH.Oil.Solar</t>
  </si>
  <si>
    <t>EMI_per_sqm.kgCO2.PL.Res.HH.Thermal.SH.Oil.WH.Oil.Solar.Oil</t>
  </si>
  <si>
    <t>EMI_per_sqm.kgCO2.PL.Res.HH.Thermal.SH.Oil.WH.Oil.Solar.Solar</t>
  </si>
  <si>
    <t>EMI_per_sqm.kgCO2.PL.Res.HH.Thermal.SH.Oil.WH.Elc.NoSolar.Elec</t>
  </si>
  <si>
    <t>EMI_per_sqm.kgCO2.PL.Res.HH.Thermal.SH.Oil.WH.Elc.Solar</t>
  </si>
  <si>
    <t>EMI_per_sqm.kgCO2.PL.Res.HH.Thermal.SH.Oil.WH.Elc.Solar.Elec</t>
  </si>
  <si>
    <t>EMI_per_sqm.kgCO2.PL.Res.HH.Thermal.SH.Oil.WH.Elc.Solar.Solar</t>
  </si>
  <si>
    <t>EMI_per_sqm.kgCO2.PL.Res.HH.Thermal.SH.Oil.CO</t>
  </si>
  <si>
    <t>EMI_per_sqm.kgCO2.PL.Res.HH.Thermal.SH.Oil.CO.LPG.LPG</t>
  </si>
  <si>
    <t>EMI_per_sqm.kgCO2.PL.Res.HH.Thermal.SH.Oil.CO.Elc.Elec</t>
  </si>
  <si>
    <t>EMI_per_sqm.kgCO2.PL.Res.HH.Thermal.SH.Gas</t>
  </si>
  <si>
    <t>EMI_per_sqm.kgCO2.PL.Res.HH.Thermal.SH.Gas.SH</t>
  </si>
  <si>
    <t>EMI_per_sqm.kgCO2.PL.Res.HH.Thermal.SH.Gas.SH.Gas</t>
  </si>
  <si>
    <t>EMI_per_sqm.kgCO2.PL.Res.HH.Thermal.SH.Gas.SH.Elec</t>
  </si>
  <si>
    <t>EMI_per_sqm.kgCO2.PL.Res.HH.Thermal.SH.Gas.SC</t>
  </si>
  <si>
    <t>EMI_per_sqm.kgCO2.PL.Res.HH.Thermal.SH.Gas.SC.AC.Elec</t>
  </si>
  <si>
    <t>EMI_per_sqm.kgCO2.PL.Res.HH.Thermal.SH.Gas.WH</t>
  </si>
  <si>
    <t>EMI_per_sqm.kgCO2.PL.Res.HH.Thermal.SH.Gas.WH.Gas.NoSolar.Gas</t>
  </si>
  <si>
    <t>EMI_per_sqm.kgCO2.PL.Res.HH.Thermal.SH.Gas.WH.Gas.Solar</t>
  </si>
  <si>
    <t>EMI_per_sqm.kgCO2.PL.Res.HH.Thermal.SH.Gas.WH.Gas.Solar.Gas</t>
  </si>
  <si>
    <t>EMI_per_sqm.kgCO2.PL.Res.HH.Thermal.SH.Gas.WH.Gas.Solar.Solar</t>
  </si>
  <si>
    <t>EMI_per_sqm.kgCO2.PL.Res.HH.Thermal.SH.Gas.WH.Elc.NoSolar.Elec</t>
  </si>
  <si>
    <t>EMI_per_sqm.kgCO2.PL.Res.HH.Thermal.SH.Gas.WH.Elc.Solar</t>
  </si>
  <si>
    <t>EMI_per_sqm.kgCO2.PL.Res.HH.Thermal.SH.Gas.WH.Elc.Solar.Elec</t>
  </si>
  <si>
    <t>EMI_per_sqm.kgCO2.PL.Res.HH.Thermal.SH.Gas.WH.Elc.Solar.Solar</t>
  </si>
  <si>
    <t>EMI_per_sqm.kgCO2.PL.Res.HH.Thermal.SH.Gas.CO</t>
  </si>
  <si>
    <t>EMI_per_sqm.kgCO2.PL.Res.HH.Thermal.SH.Gas.CO.Gas.Gas</t>
  </si>
  <si>
    <t>EMI_per_sqm.kgCO2.PL.Res.HH.Thermal.SH.Gas.CO.Elc.Elec</t>
  </si>
  <si>
    <t>EMI_per_sqm.kgCO2.PL.Res.HH.Thermal.SH.Biomass</t>
  </si>
  <si>
    <t>EMI_per_sqm.kgCO2.PL.Res.HH.Thermal.SH.Biomass.SH</t>
  </si>
  <si>
    <t>EMI_per_sqm.kgCO2.PL.Res.HH.Thermal.SH.Biomass.SH.Biomass</t>
  </si>
  <si>
    <t>EMI_per_sqm.kgCO2.PL.Res.HH.Thermal.SH.Biomass.SH.Elec</t>
  </si>
  <si>
    <t>EMI_per_sqm.kgCO2.PL.Res.HH.Thermal.SH.Biomass.SC</t>
  </si>
  <si>
    <t>EMI_per_sqm.kgCO2.PL.Res.HH.Thermal.SH.Biomass.SC.AC.Elec</t>
  </si>
  <si>
    <t>EMI_per_sqm.kgCO2.PL.Res.HH.Thermal.SH.Biomass.WH</t>
  </si>
  <si>
    <t>EMI_per_sqm.kgCO2.PL.Res.HH.Thermal.SH.Biomass.WH.Biomass.NoSolar.Biomass</t>
  </si>
  <si>
    <t>EMI_per_sqm.kgCO2.PL.Res.HH.Thermal.SH.Biomass.WH.Biomass.Solar</t>
  </si>
  <si>
    <t>EMI_per_sqm.kgCO2.PL.Res.HH.Thermal.SH.Biomass.WH.Biomass.Solar.Biomass</t>
  </si>
  <si>
    <t>EMI_per_sqm.kgCO2.PL.Res.HH.Thermal.SH.Biomass.WH.Biomass.Solar.Solar</t>
  </si>
  <si>
    <t>EMI_per_sqm.kgCO2.PL.Res.HH.Thermal.SH.Biomass.WH.LPG.NoSolar.LPG</t>
  </si>
  <si>
    <t>EMI_per_sqm.kgCO2.PL.Res.HH.Thermal.SH.Biomass.WH.LPG.Solar</t>
  </si>
  <si>
    <t>EMI_per_sqm.kgCO2.PL.Res.HH.Thermal.SH.Biomass.WH.LPG.Solar.LPG</t>
  </si>
  <si>
    <t>EMI_per_sqm.kgCO2.PL.Res.HH.Thermal.SH.Biomass.WH.LPG.Solar.Solar</t>
  </si>
  <si>
    <t>EMI_per_sqm.kgCO2.PL.Res.HH.Thermal.SH.Biomass.WH.Elc.NoSolar.Elec</t>
  </si>
  <si>
    <t>EMI_per_sqm.kgCO2.PL.Res.HH.Thermal.SH.Biomass.WH.Elc.Solar</t>
  </si>
  <si>
    <t>EMI_per_sqm.kgCO2.PL.Res.HH.Thermal.SH.Biomass.WH.Elc.Solar.Elec</t>
  </si>
  <si>
    <t>EMI_per_sqm.kgCO2.PL.Res.HH.Thermal.SH.Biomass.WH.Elc.Solar.Solar</t>
  </si>
  <si>
    <t>EMI_per_sqm.kgCO2.PL.Res.HH.Thermal.SH.Biomass.CO</t>
  </si>
  <si>
    <t>EMI_per_sqm.kgCO2.PL.Res.HH.Thermal.SH.Biomass.CO.Biomass.Biomass</t>
  </si>
  <si>
    <t>EMI_per_sqm.kgCO2.PL.Res.HH.Thermal.SH.Biomass.CO.LPG.LPG</t>
  </si>
  <si>
    <t>EMI_per_sqm.kgCO2.PL.Res.HH.Thermal.SH.Biomass.CO.Elc.Elec</t>
  </si>
  <si>
    <t>EMI_per_sqm.kgCO2.PL.Res.HH.Thermal.SH.Geo</t>
  </si>
  <si>
    <t>EMI_per_sqm.kgCO2.PL.Res.HH.Thermal.SH.Geo.SH</t>
  </si>
  <si>
    <t>EMI_per_sqm.kgCO2.PL.Res.HH.Thermal.SH.Geo.SH.Geo</t>
  </si>
  <si>
    <t>EMI_per_sqm.kgCO2.PL.Res.HH.Thermal.SH.Geo.SH.Elec</t>
  </si>
  <si>
    <t>EMI_per_sqm.kgCO2.PL.Res.HH.Thermal.SH.Geo.SC</t>
  </si>
  <si>
    <t>EMI_per_sqm.kgCO2.PL.Res.HH.Thermal.SH.Geo.SC.AC.Elec</t>
  </si>
  <si>
    <t>EMI_per_sqm.kgCO2.PL.Res.HH.Thermal.SH.Geo.WH</t>
  </si>
  <si>
    <t>EMI_per_sqm.kgCO2.PL.Res.HH.Thermal.SH.Geo.WH.Geo.NoSolar.Geo</t>
  </si>
  <si>
    <t>EMI_per_sqm.kgCO2.PL.Res.HH.Thermal.SH.Geo.WH.Geo.Solar</t>
  </si>
  <si>
    <t>EMI_per_sqm.kgCO2.PL.Res.HH.Thermal.SH.Geo.WH.Geo.Solar.Geo</t>
  </si>
  <si>
    <t>EMI_per_sqm.kgCO2.PL.Res.HH.Thermal.SH.Geo.WH.Geo.Solar.Solar</t>
  </si>
  <si>
    <t>EMI_per_sqm.kgCO2.PL.Res.HH.Thermal.SH.Geo.WH.Elc.NoSolar.Elec</t>
  </si>
  <si>
    <t>EMI_per_sqm.kgCO2.PL.Res.HH.Thermal.SH.Geo.WH.Elc.Solar</t>
  </si>
  <si>
    <t>EMI_per_sqm.kgCO2.PL.Res.HH.Thermal.SH.Geo.WH.Elc.Solar.Elec</t>
  </si>
  <si>
    <t>EMI_per_sqm.kgCO2.PL.Res.HH.Thermal.SH.Geo.WH.Elc.Solar.Solar</t>
  </si>
  <si>
    <t>EMI_per_sqm.kgCO2.PL.Res.HH.Thermal.SH.Geo.CO</t>
  </si>
  <si>
    <t>EMI_per_sqm.kgCO2.PL.Res.HH.Thermal.SH.Geo.CO.LPG.LPG</t>
  </si>
  <si>
    <t>EMI_per_sqm.kgCO2.PL.Res.HH.Thermal.SH.Geo.CO.Elc.Elec</t>
  </si>
  <si>
    <t>EMI_per_sqm.kgCO2.PL.Res.HH.Thermal.SH.DistrHeat</t>
  </si>
  <si>
    <t>EMI_per_sqm.kgCO2.PL.Res.HH.Thermal.SH.DistrHeat.SH</t>
  </si>
  <si>
    <t>EMI_per_sqm.kgCO2.PL.Res.HH.Thermal.SH.DistrHeat.SH.Steam_Distr</t>
  </si>
  <si>
    <t>EMI_per_sqm.kgCO2.PL.Res.HH.Thermal.SH.DistrHeat.SH.Elec</t>
  </si>
  <si>
    <t>EMI_per_sqm.kgCO2.PL.Res.HH.Thermal.SH.DistrHeat.SC</t>
  </si>
  <si>
    <t>EMI_per_sqm.kgCO2.PL.Res.HH.Thermal.SH.DistrHeat.SC.AC.Elec</t>
  </si>
  <si>
    <t>EMI_per_sqm.kgCO2.PL.Res.HH.Thermal.SH.DistrHeat.WH</t>
  </si>
  <si>
    <t>EMI_per_sqm.kgCO2.PL.Res.HH.Thermal.SH.DistrHeat.WH.DistrHeat.NoSolar.Steam_Distr</t>
  </si>
  <si>
    <t>EMI_per_sqm.kgCO2.PL.Res.HH.Thermal.SH.DistrHeat.WH.DistrHeat.Solar</t>
  </si>
  <si>
    <t>EMI_per_sqm.kgCO2.PL.Res.HH.Thermal.SH.DistrHeat.WH.DistrHeat.Solar.Steam_Distr</t>
  </si>
  <si>
    <t>EMI_per_sqm.kgCO2.PL.Res.HH.Thermal.SH.DistrHeat.WH.DistrHeat.Solar.Solar</t>
  </si>
  <si>
    <t>EMI_per_sqm.kgCO2.PL.Res.HH.Thermal.SH.DistrHeat.WH.Elc.NoSolar.Elec</t>
  </si>
  <si>
    <t>EMI_per_sqm.kgCO2.PL.Res.HH.Thermal.SH.DistrHeat.WH.Elc.Solar</t>
  </si>
  <si>
    <t>EMI_per_sqm.kgCO2.PL.Res.HH.Thermal.SH.DistrHeat.WH.Elc.Solar.Elec</t>
  </si>
  <si>
    <t>EMI_per_sqm.kgCO2.PL.Res.HH.Thermal.SH.DistrHeat.WH.Elc.Solar.Solar</t>
  </si>
  <si>
    <t>EMI_per_sqm.kgCO2.PL.Res.HH.Thermal.SH.DistrHeat.CO</t>
  </si>
  <si>
    <t>EMI_per_sqm.kgCO2.PL.Res.HH.Thermal.SH.DistrHeat.CO.LPG.LPG</t>
  </si>
  <si>
    <t>EMI_per_sqm.kgCO2.PL.Res.HH.Thermal.SH.DistrHeat.CO.Elc.Elec</t>
  </si>
  <si>
    <t>EMI_per_sqm.kgCO2.PL.Res.HH.Thermal.SH.AdvElc</t>
  </si>
  <si>
    <t>EMI_per_sqm.kgCO2.PL.Res.HH.Thermal.SH.AdvElc.SH</t>
  </si>
  <si>
    <t>EMI_per_sqm.kgCO2.PL.Res.HH.Thermal.SH.AdvElc.SH.Elec</t>
  </si>
  <si>
    <t>EMI_per_sqm.kgCO2.PL.Res.HH.Thermal.SH.AdvElc.SC</t>
  </si>
  <si>
    <t>EMI_per_sqm.kgCO2.PL.Res.HH.Thermal.SH.AdvElc.SC.AC.Elec</t>
  </si>
  <si>
    <t>EMI_per_sqm.kgCO2.PL.Res.HH.Thermal.SH.AdvElc.WH</t>
  </si>
  <si>
    <t>EMI_per_sqm.kgCO2.PL.Res.HH.Thermal.SH.AdvElc.WH.LPG.NoSolar.LPG</t>
  </si>
  <si>
    <t>EMI_per_sqm.kgCO2.PL.Res.HH.Thermal.SH.AdvElc.WH.LPG.Solar</t>
  </si>
  <si>
    <t>EMI_per_sqm.kgCO2.PL.Res.HH.Thermal.SH.AdvElc.WH.LPG.Solar.LPG</t>
  </si>
  <si>
    <t>EMI_per_sqm.kgCO2.PL.Res.HH.Thermal.SH.AdvElc.WH.LPG.Solar.Solar</t>
  </si>
  <si>
    <t>EMI_per_sqm.kgCO2.PL.Res.HH.Thermal.SH.AdvElc.WH.Elc.NoSolar.Elec</t>
  </si>
  <si>
    <t>EMI_per_sqm.kgCO2.PL.Res.HH.Thermal.SH.AdvElc.WH.Elc.Solar</t>
  </si>
  <si>
    <t>EMI_per_sqm.kgCO2.PL.Res.HH.Thermal.SH.AdvElc.WH.Elc.Solar.Elec</t>
  </si>
  <si>
    <t>EMI_per_sqm.kgCO2.PL.Res.HH.Thermal.SH.AdvElc.WH.Elc.Solar.Solar</t>
  </si>
  <si>
    <t>EMI_per_sqm.kgCO2.PL.Res.HH.Thermal.SH.AdvElc.CO</t>
  </si>
  <si>
    <t>EMI_per_sqm.kgCO2.PL.Res.HH.Thermal.SH.AdvElc.CO.LPG.LPG</t>
  </si>
  <si>
    <t>EMI_per_sqm.kgCO2.PL.Res.HH.Thermal.SH.AdvElc.CO.Elc.Elec</t>
  </si>
  <si>
    <t>EMI_per_sqm.kgCO2.PL.Res.HH.Thermal.SH.ConvElc</t>
  </si>
  <si>
    <t>EMI_per_sqm.kgCO2.PL.Res.HH.Thermal.SH.ConvElc.SH</t>
  </si>
  <si>
    <t>EMI_per_sqm.kgCO2.PL.Res.HH.Thermal.SH.ConvElc.SH.Elec</t>
  </si>
  <si>
    <t>EMI_per_sqm.kgCO2.PL.Res.HH.Thermal.SH.ConvElc.SC</t>
  </si>
  <si>
    <t>EMI_per_sqm.kgCO2.PL.Res.HH.Thermal.SH.ConvElc.SC.AC.Elec</t>
  </si>
  <si>
    <t>EMI_per_sqm.kgCO2.PL.Res.HH.Thermal.SH.ConvElc.WH</t>
  </si>
  <si>
    <t>EMI_per_sqm.kgCO2.PL.Res.HH.Thermal.SH.ConvElc.WH.LPG.NoSolar.LPG</t>
  </si>
  <si>
    <t>EMI_per_sqm.kgCO2.PL.Res.HH.Thermal.SH.ConvElc.WH.LPG.Solar</t>
  </si>
  <si>
    <t>EMI_per_sqm.kgCO2.PL.Res.HH.Thermal.SH.ConvElc.WH.LPG.Solar.LPG</t>
  </si>
  <si>
    <t>EMI_per_sqm.kgCO2.PL.Res.HH.Thermal.SH.ConvElc.WH.LPG.Solar.Solar</t>
  </si>
  <si>
    <t>EMI_per_sqm.kgCO2.PL.Res.HH.Thermal.SH.ConvElc.WH.Elc.NoSolar.Elec</t>
  </si>
  <si>
    <t>EMI_per_sqm.kgCO2.PL.Res.HH.Thermal.SH.ConvElc.WH.Elc.Solar</t>
  </si>
  <si>
    <t>EMI_per_sqm.kgCO2.PL.Res.HH.Thermal.SH.ConvElc.WH.Elc.Solar.Elec</t>
  </si>
  <si>
    <t>EMI_per_sqm.kgCO2.PL.Res.HH.Thermal.SH.ConvElc.WH.Elc.Solar.Solar</t>
  </si>
  <si>
    <t>EMI_per_sqm.kgCO2.PL.Res.HH.Thermal.SH.ConvElc.CO</t>
  </si>
  <si>
    <t>EMI_per_sqm.kgCO2.PL.Res.HH.Thermal.SH.ConvElc.CO.LPG.LPG</t>
  </si>
  <si>
    <t>EMI_per_sqm.kgCO2.PL.Res.HH.Thermal.SH.ConvElc.CO.Elc.Elec</t>
  </si>
  <si>
    <t>PL - Final energy consumption in new and renovated households (detailed structure)</t>
  </si>
  <si>
    <t>FEC.ktoe.PL.Res.HHnew.Thermal.SH.Solids</t>
  </si>
  <si>
    <t>FEC.ktoe.PL.Res.HHnew.Thermal.SH.Solids.SH</t>
  </si>
  <si>
    <t>FEC.ktoe.PL.Res.HHnew.Thermal.SH.Solids.SH.Solids</t>
  </si>
  <si>
    <t>FEC.ktoe.PL.Res.HHnew.Thermal.SH.Solids.SH.Elec</t>
  </si>
  <si>
    <t>FEC.ktoe.PL.Res.HHnew.Thermal.SH.Solids.SC</t>
  </si>
  <si>
    <t>FEC.ktoe.PL.Res.HHnew.Thermal.SH.Solids.SC.AC.Elec</t>
  </si>
  <si>
    <t>FEC.ktoe.PL.Res.HHnew.Thermal.SH.Solids.WH</t>
  </si>
  <si>
    <t>FEC.ktoe.PL.Res.HHnew.Thermal.SH.Solids.WH.Solids.NoSolar.Solids</t>
  </si>
  <si>
    <t>FEC.ktoe.PL.Res.HHnew.Thermal.SH.Solids.WH.LPG.NoSolar.LPG</t>
  </si>
  <si>
    <t>FEC.ktoe.PL.Res.HHnew.Thermal.SH.Solids.WH.LPG.Solar</t>
  </si>
  <si>
    <t>FEC.ktoe.PL.Res.HHnew.Thermal.SH.Solids.WH.LPG.Solar.LPG</t>
  </si>
  <si>
    <t>FEC.ktoe.PL.Res.HHnew.Thermal.SH.Solids.WH.LPG.Solar.Solar</t>
  </si>
  <si>
    <t>FEC.ktoe.PL.Res.HHnew.Thermal.SH.Solids.WH.Elc.NoSolar.Elec</t>
  </si>
  <si>
    <t>FEC.ktoe.PL.Res.HHnew.Thermal.SH.Solids.WH.Elc.Solar</t>
  </si>
  <si>
    <t>FEC.ktoe.PL.Res.HHnew.Thermal.SH.Solids.WH.Elc.Solar.Elec</t>
  </si>
  <si>
    <t>FEC.ktoe.PL.Res.HHnew.Thermal.SH.Solids.WH.Elc.Solar.Solar</t>
  </si>
  <si>
    <t>FEC.ktoe.PL.Res.HHnew.Thermal.SH.Solids.CO</t>
  </si>
  <si>
    <t>FEC.ktoe.PL.Res.HHnew.Thermal.SH.Solids.CO.Solids.Solids</t>
  </si>
  <si>
    <t>FEC.ktoe.PL.Res.HHnew.Thermal.SH.Solids.CO.LPG.LPG</t>
  </si>
  <si>
    <t>FEC.ktoe.PL.Res.HHnew.Thermal.SH.Solids.CO.Elc.Elec</t>
  </si>
  <si>
    <t>FEC.ktoe.PL.Res.HHnew.Thermal.SH.LPG</t>
  </si>
  <si>
    <t>FEC.ktoe.PL.Res.HHnew.Thermal.SH.LPG.SH</t>
  </si>
  <si>
    <t>FEC.ktoe.PL.Res.HHnew.Thermal.SH.LPG.SH.LPG</t>
  </si>
  <si>
    <t>FEC.ktoe.PL.Res.HHnew.Thermal.SH.LPG.SH.Elec</t>
  </si>
  <si>
    <t>FEC.ktoe.PL.Res.HHnew.Thermal.SH.LPG.SC</t>
  </si>
  <si>
    <t>FEC.ktoe.PL.Res.HHnew.Thermal.SH.LPG.SC.AC.Elec</t>
  </si>
  <si>
    <t>FEC.ktoe.PL.Res.HHnew.Thermal.SH.LPG.WH</t>
  </si>
  <si>
    <t>FEC.ktoe.PL.Res.HHnew.Thermal.SH.LPG.WH.LPG.NoSolar.LPG</t>
  </si>
  <si>
    <t>FEC.ktoe.PL.Res.HHnew.Thermal.SH.LPG.WH.LPG.Solar</t>
  </si>
  <si>
    <t>FEC.ktoe.PL.Res.HHnew.Thermal.SH.LPG.WH.LPG.Solar.LPG</t>
  </si>
  <si>
    <t>FEC.ktoe.PL.Res.HHnew.Thermal.SH.LPG.WH.LPG.Solar.Solar</t>
  </si>
  <si>
    <t>FEC.ktoe.PL.Res.HHnew.Thermal.SH.LPG.WH.Elc.NoSolar.Elec</t>
  </si>
  <si>
    <t>FEC.ktoe.PL.Res.HHnew.Thermal.SH.LPG.WH.Elc.Solar</t>
  </si>
  <si>
    <t>FEC.ktoe.PL.Res.HHnew.Thermal.SH.LPG.WH.Elc.Solar.Elec</t>
  </si>
  <si>
    <t>FEC.ktoe.PL.Res.HHnew.Thermal.SH.LPG.WH.Elc.Solar.Solar</t>
  </si>
  <si>
    <t>FEC.ktoe.PL.Res.HHnew.Thermal.SH.LPG.CO</t>
  </si>
  <si>
    <t>FEC.ktoe.PL.Res.HHnew.Thermal.SH.LPG.CO.LPG.LPG</t>
  </si>
  <si>
    <t>FEC.ktoe.PL.Res.HHnew.Thermal.SH.LPG.CO.Elc.Elec</t>
  </si>
  <si>
    <t>FEC.ktoe.PL.Res.HHnew.Thermal.SH.Oil</t>
  </si>
  <si>
    <t>FEC.ktoe.PL.Res.HHnew.Thermal.SH.Oil.SH</t>
  </si>
  <si>
    <t>FEC.ktoe.PL.Res.HHnew.Thermal.SH.Oil.SH.Oil</t>
  </si>
  <si>
    <t>FEC.ktoe.PL.Res.HHnew.Thermal.SH.Oil.SH.Elec</t>
  </si>
  <si>
    <t>FEC.ktoe.PL.Res.HHnew.Thermal.SH.Oil.SC</t>
  </si>
  <si>
    <t>FEC.ktoe.PL.Res.HHnew.Thermal.SH.Oil.SC.AC.Elec</t>
  </si>
  <si>
    <t>FEC.ktoe.PL.Res.HHnew.Thermal.SH.Oil.WH</t>
  </si>
  <si>
    <t>FEC.ktoe.PL.Res.HHnew.Thermal.SH.Oil.WH.Oil.NoSolar.Oil</t>
  </si>
  <si>
    <t>FEC.ktoe.PL.Res.HHnew.Thermal.SH.Oil.WH.Oil.Solar</t>
  </si>
  <si>
    <t>FEC.ktoe.PL.Res.HHnew.Thermal.SH.Oil.WH.Oil.Solar.Oil</t>
  </si>
  <si>
    <t>FEC.ktoe.PL.Res.HHnew.Thermal.SH.Oil.WH.Oil.Solar.Solar</t>
  </si>
  <si>
    <t>FEC.ktoe.PL.Res.HHnew.Thermal.SH.Oil.WH.Elc.NoSolar.Elec</t>
  </si>
  <si>
    <t>FEC.ktoe.PL.Res.HHnew.Thermal.SH.Oil.WH.Elc.Solar</t>
  </si>
  <si>
    <t>FEC.ktoe.PL.Res.HHnew.Thermal.SH.Oil.WH.Elc.Solar.Elec</t>
  </si>
  <si>
    <t>FEC.ktoe.PL.Res.HHnew.Thermal.SH.Oil.WH.Elc.Solar.Solar</t>
  </si>
  <si>
    <t>FEC.ktoe.PL.Res.HHnew.Thermal.SH.Oil.CO</t>
  </si>
  <si>
    <t>FEC.ktoe.PL.Res.HHnew.Thermal.SH.Oil.CO.LPG.LPG</t>
  </si>
  <si>
    <t>FEC.ktoe.PL.Res.HHnew.Thermal.SH.Oil.CO.Elc.Elec</t>
  </si>
  <si>
    <t>FEC.ktoe.PL.Res.HHnew.Thermal.SH.Gas</t>
  </si>
  <si>
    <t>FEC.ktoe.PL.Res.HHnew.Thermal.SH.Gas.SH</t>
  </si>
  <si>
    <t>FEC.ktoe.PL.Res.HHnew.Thermal.SH.Gas.SH.Gas</t>
  </si>
  <si>
    <t>FEC.ktoe.PL.Res.HHnew.Thermal.SH.Gas.SH.Elec</t>
  </si>
  <si>
    <t>FEC.ktoe.PL.Res.HHnew.Thermal.SH.Gas.SC</t>
  </si>
  <si>
    <t>FEC.ktoe.PL.Res.HHnew.Thermal.SH.Gas.SC.AC.Elec</t>
  </si>
  <si>
    <t>FEC.ktoe.PL.Res.HHnew.Thermal.SH.Gas.WH</t>
  </si>
  <si>
    <t>FEC.ktoe.PL.Res.HHnew.Thermal.SH.Gas.WH.Gas.NoSolar.Gas</t>
  </si>
  <si>
    <t>FEC.ktoe.PL.Res.HHnew.Thermal.SH.Gas.WH.Gas.Solar</t>
  </si>
  <si>
    <t>FEC.ktoe.PL.Res.HHnew.Thermal.SH.Gas.WH.Gas.Solar.Gas</t>
  </si>
  <si>
    <t>FEC.ktoe.PL.Res.HHnew.Thermal.SH.Gas.WH.Gas.Solar.Solar</t>
  </si>
  <si>
    <t>FEC.ktoe.PL.Res.HHnew.Thermal.SH.Gas.WH.Elc.NoSolar.Elec</t>
  </si>
  <si>
    <t>FEC.ktoe.PL.Res.HHnew.Thermal.SH.Gas.WH.Elc.Solar</t>
  </si>
  <si>
    <t>FEC.ktoe.PL.Res.HHnew.Thermal.SH.Gas.WH.Elc.Solar.Elec</t>
  </si>
  <si>
    <t>FEC.ktoe.PL.Res.HHnew.Thermal.SH.Gas.WH.Elc.Solar.Solar</t>
  </si>
  <si>
    <t>FEC.ktoe.PL.Res.HHnew.Thermal.SH.Gas.CO</t>
  </si>
  <si>
    <t>FEC.ktoe.PL.Res.HHnew.Thermal.SH.Gas.CO.Gas.Gas</t>
  </si>
  <si>
    <t>FEC.ktoe.PL.Res.HHnew.Thermal.SH.Gas.CO.Elc.Elec</t>
  </si>
  <si>
    <t>FEC.ktoe.PL.Res.HHnew.Thermal.SH.Biomass</t>
  </si>
  <si>
    <t>FEC.ktoe.PL.Res.HHnew.Thermal.SH.Biomass.SH</t>
  </si>
  <si>
    <t>FEC.ktoe.PL.Res.HHnew.Thermal.SH.Biomass.SH.Biomass</t>
  </si>
  <si>
    <t>FEC.ktoe.PL.Res.HHnew.Thermal.SH.Biomass.SH.Elec</t>
  </si>
  <si>
    <t>FEC.ktoe.PL.Res.HHnew.Thermal.SH.Biomass.SC</t>
  </si>
  <si>
    <t>FEC.ktoe.PL.Res.HHnew.Thermal.SH.Biomass.SC.AC.Elec</t>
  </si>
  <si>
    <t>FEC.ktoe.PL.Res.HHnew.Thermal.SH.Biomass.WH</t>
  </si>
  <si>
    <t>FEC.ktoe.PL.Res.HHnew.Thermal.SH.Biomass.WH.Biomass.NoSolar.Biomass</t>
  </si>
  <si>
    <t>FEC.ktoe.PL.Res.HHnew.Thermal.SH.Biomass.WH.Biomass.Solar</t>
  </si>
  <si>
    <t>FEC.ktoe.PL.Res.HHnew.Thermal.SH.Biomass.WH.Biomass.Solar.Biomass</t>
  </si>
  <si>
    <t>FEC.ktoe.PL.Res.HHnew.Thermal.SH.Biomass.WH.Biomass.Solar.Solar</t>
  </si>
  <si>
    <t>FEC.ktoe.PL.Res.HHnew.Thermal.SH.Biomass.WH.LPG.NoSolar.LPG</t>
  </si>
  <si>
    <t>FEC.ktoe.PL.Res.HHnew.Thermal.SH.Biomass.WH.LPG.Solar</t>
  </si>
  <si>
    <t>FEC.ktoe.PL.Res.HHnew.Thermal.SH.Biomass.WH.LPG.Solar.LPG</t>
  </si>
  <si>
    <t>FEC.ktoe.PL.Res.HHnew.Thermal.SH.Biomass.WH.LPG.Solar.Solar</t>
  </si>
  <si>
    <t>FEC.ktoe.PL.Res.HHnew.Thermal.SH.Biomass.WH.Elc.NoSolar.Elec</t>
  </si>
  <si>
    <t>FEC.ktoe.PL.Res.HHnew.Thermal.SH.Biomass.WH.Elc.Solar</t>
  </si>
  <si>
    <t>FEC.ktoe.PL.Res.HHnew.Thermal.SH.Biomass.WH.Elc.Solar.Elec</t>
  </si>
  <si>
    <t>FEC.ktoe.PL.Res.HHnew.Thermal.SH.Biomass.WH.Elc.Solar.Solar</t>
  </si>
  <si>
    <t>FEC.ktoe.PL.Res.HHnew.Thermal.SH.Biomass.CO</t>
  </si>
  <si>
    <t>FEC.ktoe.PL.Res.HHnew.Thermal.SH.Biomass.CO.Biomass.Biomass</t>
  </si>
  <si>
    <t>FEC.ktoe.PL.Res.HHnew.Thermal.SH.Biomass.CO.LPG.LPG</t>
  </si>
  <si>
    <t>FEC.ktoe.PL.Res.HHnew.Thermal.SH.Biomass.CO.Elc.Elec</t>
  </si>
  <si>
    <t>FEC.ktoe.PL.Res.HHnew.Thermal.SH.Geo</t>
  </si>
  <si>
    <t>FEC.ktoe.PL.Res.HHnew.Thermal.SH.Geo.SH</t>
  </si>
  <si>
    <t>FEC.ktoe.PL.Res.HHnew.Thermal.SH.Geo.SH.Geo</t>
  </si>
  <si>
    <t>FEC.ktoe.PL.Res.HHnew.Thermal.SH.Geo.SH.Elec</t>
  </si>
  <si>
    <t>FEC.ktoe.PL.Res.HHnew.Thermal.SH.Geo.SC</t>
  </si>
  <si>
    <t>FEC.ktoe.PL.Res.HHnew.Thermal.SH.Geo.SC.AC.Elec</t>
  </si>
  <si>
    <t>FEC.ktoe.PL.Res.HHnew.Thermal.SH.Geo.WH</t>
  </si>
  <si>
    <t>FEC.ktoe.PL.Res.HHnew.Thermal.SH.Geo.WH.Geo.NoSolar.Geo</t>
  </si>
  <si>
    <t>FEC.ktoe.PL.Res.HHnew.Thermal.SH.Geo.WH.Geo.Solar</t>
  </si>
  <si>
    <t>FEC.ktoe.PL.Res.HHnew.Thermal.SH.Geo.WH.Geo.Solar.Geo</t>
  </si>
  <si>
    <t>FEC.ktoe.PL.Res.HHnew.Thermal.SH.Geo.WH.Geo.Solar.Solar</t>
  </si>
  <si>
    <t>FEC.ktoe.PL.Res.HHnew.Thermal.SH.Geo.WH.Elc.NoSolar.Elec</t>
  </si>
  <si>
    <t>FEC.ktoe.PL.Res.HHnew.Thermal.SH.Geo.WH.Elc.Solar</t>
  </si>
  <si>
    <t>FEC.ktoe.PL.Res.HHnew.Thermal.SH.Geo.WH.Elc.Solar.Elec</t>
  </si>
  <si>
    <t>FEC.ktoe.PL.Res.HHnew.Thermal.SH.Geo.WH.Elc.Solar.Solar</t>
  </si>
  <si>
    <t>FEC.ktoe.PL.Res.HHnew.Thermal.SH.Geo.CO</t>
  </si>
  <si>
    <t>FEC.ktoe.PL.Res.HHnew.Thermal.SH.Geo.CO.LPG.LPG</t>
  </si>
  <si>
    <t>FEC.ktoe.PL.Res.HHnew.Thermal.SH.Geo.CO.Elc.Elec</t>
  </si>
  <si>
    <t>FEC.ktoe.PL.Res.HHnew.Thermal.SH.DistrHeat</t>
  </si>
  <si>
    <t>FEC.ktoe.PL.Res.HHnew.Thermal.SH.DistrHeat.SH</t>
  </si>
  <si>
    <t>FEC.ktoe.PL.Res.HHnew.Thermal.SH.DistrHeat.SH.Steam_Distr</t>
  </si>
  <si>
    <t>FEC.ktoe.PL.Res.HHnew.Thermal.SH.DistrHeat.SH.Elec</t>
  </si>
  <si>
    <t>FEC.ktoe.PL.Res.HHnew.Thermal.SH.DistrHeat.SC</t>
  </si>
  <si>
    <t>FEC.ktoe.PL.Res.HHnew.Thermal.SH.DistrHeat.SC.AC.Elec</t>
  </si>
  <si>
    <t>FEC.ktoe.PL.Res.HHnew.Thermal.SH.DistrHeat.WH</t>
  </si>
  <si>
    <t>FEC.ktoe.PL.Res.HHnew.Thermal.SH.DistrHeat.WH.DistrHeat.NoSolar.Steam_Distr</t>
  </si>
  <si>
    <t>FEC.ktoe.PL.Res.HHnew.Thermal.SH.DistrHeat.WH.DistrHeat.Solar</t>
  </si>
  <si>
    <t>FEC.ktoe.PL.Res.HHnew.Thermal.SH.DistrHeat.WH.DistrHeat.Solar.Steam_Distr</t>
  </si>
  <si>
    <t>FEC.ktoe.PL.Res.HHnew.Thermal.SH.DistrHeat.WH.DistrHeat.Solar.Solar</t>
  </si>
  <si>
    <t>FEC.ktoe.PL.Res.HHnew.Thermal.SH.DistrHeat.WH.Elc.NoSolar.Elec</t>
  </si>
  <si>
    <t>FEC.ktoe.PL.Res.HHnew.Thermal.SH.DistrHeat.WH.Elc.Solar</t>
  </si>
  <si>
    <t>FEC.ktoe.PL.Res.HHnew.Thermal.SH.DistrHeat.WH.Elc.Solar.Elec</t>
  </si>
  <si>
    <t>FEC.ktoe.PL.Res.HHnew.Thermal.SH.DistrHeat.WH.Elc.Solar.Solar</t>
  </si>
  <si>
    <t>FEC.ktoe.PL.Res.HHnew.Thermal.SH.DistrHeat.CO</t>
  </si>
  <si>
    <t>FEC.ktoe.PL.Res.HHnew.Thermal.SH.DistrHeat.CO.LPG.LPG</t>
  </si>
  <si>
    <t>FEC.ktoe.PL.Res.HHnew.Thermal.SH.DistrHeat.CO.Elc.Elec</t>
  </si>
  <si>
    <t>FEC.ktoe.PL.Res.HHnew.Thermal.SH.AdvElc</t>
  </si>
  <si>
    <t>FEC.ktoe.PL.Res.HHnew.Thermal.SH.AdvElc.SH</t>
  </si>
  <si>
    <t>FEC.ktoe.PL.Res.HHnew.Thermal.SH.AdvElc.SH.Elec</t>
  </si>
  <si>
    <t>FEC.ktoe.PL.Res.HHnew.Thermal.SH.AdvElc.SC</t>
  </si>
  <si>
    <t>FEC.ktoe.PL.Res.HHnew.Thermal.SH.AdvElc.SC.AC.Elec</t>
  </si>
  <si>
    <t>FEC.ktoe.PL.Res.HHnew.Thermal.SH.AdvElc.WH</t>
  </si>
  <si>
    <t>FEC.ktoe.PL.Res.HHnew.Thermal.SH.AdvElc.WH.LPG.NoSolar.LPG</t>
  </si>
  <si>
    <t>FEC.ktoe.PL.Res.HHnew.Thermal.SH.AdvElc.WH.LPG.Solar</t>
  </si>
  <si>
    <t>FEC.ktoe.PL.Res.HHnew.Thermal.SH.AdvElc.WH.LPG.Solar.LPG</t>
  </si>
  <si>
    <t>FEC.ktoe.PL.Res.HHnew.Thermal.SH.AdvElc.WH.LPG.Solar.Solar</t>
  </si>
  <si>
    <t>FEC.ktoe.PL.Res.HHnew.Thermal.SH.AdvElc.WH.Elc.NoSolar.Elec</t>
  </si>
  <si>
    <t>FEC.ktoe.PL.Res.HHnew.Thermal.SH.AdvElc.WH.Elc.Solar</t>
  </si>
  <si>
    <t>FEC.ktoe.PL.Res.HHnew.Thermal.SH.AdvElc.WH.Elc.Solar.Elec</t>
  </si>
  <si>
    <t>FEC.ktoe.PL.Res.HHnew.Thermal.SH.AdvElc.WH.Elc.Solar.Solar</t>
  </si>
  <si>
    <t>FEC.ktoe.PL.Res.HHnew.Thermal.SH.AdvElc.CO</t>
  </si>
  <si>
    <t>FEC.ktoe.PL.Res.HHnew.Thermal.SH.AdvElc.CO.LPG.LPG</t>
  </si>
  <si>
    <t>FEC.ktoe.PL.Res.HHnew.Thermal.SH.AdvElc.CO.Elc.Elec</t>
  </si>
  <si>
    <t>FEC.ktoe.PL.Res.HHnew.Thermal.SH.ConvElc</t>
  </si>
  <si>
    <t>FEC.ktoe.PL.Res.HHnew.Thermal.SH.ConvElc.SH</t>
  </si>
  <si>
    <t>FEC.ktoe.PL.Res.HHnew.Thermal.SH.ConvElc.SH.Elec</t>
  </si>
  <si>
    <t>FEC.ktoe.PL.Res.HHnew.Thermal.SH.ConvElc.SC</t>
  </si>
  <si>
    <t>FEC.ktoe.PL.Res.HHnew.Thermal.SH.ConvElc.SC.AC.Elec</t>
  </si>
  <si>
    <t>FEC.ktoe.PL.Res.HHnew.Thermal.SH.ConvElc.WH</t>
  </si>
  <si>
    <t>FEC.ktoe.PL.Res.HHnew.Thermal.SH.ConvElc.WH.LPG.NoSolar.LPG</t>
  </si>
  <si>
    <t>FEC.ktoe.PL.Res.HHnew.Thermal.SH.ConvElc.WH.LPG.Solar</t>
  </si>
  <si>
    <t>FEC.ktoe.PL.Res.HHnew.Thermal.SH.ConvElc.WH.LPG.Solar.LPG</t>
  </si>
  <si>
    <t>FEC.ktoe.PL.Res.HHnew.Thermal.SH.ConvElc.WH.LPG.Solar.Solar</t>
  </si>
  <si>
    <t>FEC.ktoe.PL.Res.HHnew.Thermal.SH.ConvElc.WH.Elc.NoSolar.Elec</t>
  </si>
  <si>
    <t>FEC.ktoe.PL.Res.HHnew.Thermal.SH.ConvElc.WH.Elc.Solar</t>
  </si>
  <si>
    <t>FEC.ktoe.PL.Res.HHnew.Thermal.SH.ConvElc.WH.Elc.Solar.Elec</t>
  </si>
  <si>
    <t>FEC.ktoe.PL.Res.HHnew.Thermal.SH.ConvElc.WH.Elc.Solar.Solar</t>
  </si>
  <si>
    <t>FEC.ktoe.PL.Res.HHnew.Thermal.SH.ConvElc.CO</t>
  </si>
  <si>
    <t>FEC.ktoe.PL.Res.HHnew.Thermal.SH.ConvElc.CO.LPG.LPG</t>
  </si>
  <si>
    <t>FEC.ktoe.PL.Res.HHnew.Thermal.SH.ConvElc.CO.Elc.Elec</t>
  </si>
  <si>
    <t>PL - Thermal energy service in new and renovated households (detailed structure)</t>
  </si>
  <si>
    <t>TES.ktoe.PL.Res.HHnew.Thermal.SH.Solids</t>
  </si>
  <si>
    <t>TES.ktoe.PL.Res.HHnew.Thermal.SH.Solids.SH</t>
  </si>
  <si>
    <t>TES.ktoe.PL.Res.HHnew.Thermal.SH.Solids.SH.Solids</t>
  </si>
  <si>
    <t>TES.ktoe.PL.Res.HHnew.Thermal.SH.Solids.SH.Elec</t>
  </si>
  <si>
    <t>TES.ktoe.PL.Res.HHnew.Thermal.SH.Solids.SC</t>
  </si>
  <si>
    <t>TES.ktoe.PL.Res.HHnew.Thermal.SH.Solids.SC.AC.Elec</t>
  </si>
  <si>
    <t>TES.ktoe.PL.Res.HHnew.Thermal.SH.Solids.WH</t>
  </si>
  <si>
    <t>TES.ktoe.PL.Res.HHnew.Thermal.SH.Solids.WH.Solids.NoSolar.Solids</t>
  </si>
  <si>
    <t>TES.ktoe.PL.Res.HHnew.Thermal.SH.Solids.WH.LPG.NoSolar.LPG</t>
  </si>
  <si>
    <t>TES.ktoe.PL.Res.HHnew.Thermal.SH.Solids.WH.LPG.Solar</t>
  </si>
  <si>
    <t>TES.ktoe.PL.Res.HHnew.Thermal.SH.Solids.WH.LPG.Solar.LPG</t>
  </si>
  <si>
    <t>TES.ktoe.PL.Res.HHnew.Thermal.SH.Solids.WH.LPG.Solar.Solar</t>
  </si>
  <si>
    <t>TES.ktoe.PL.Res.HHnew.Thermal.SH.Solids.WH.Elc.NoSolar.Elec</t>
  </si>
  <si>
    <t>TES.ktoe.PL.Res.HHnew.Thermal.SH.Solids.WH.Elc.Solar</t>
  </si>
  <si>
    <t>TES.ktoe.PL.Res.HHnew.Thermal.SH.Solids.WH.Elc.Solar.Elec</t>
  </si>
  <si>
    <t>TES.ktoe.PL.Res.HHnew.Thermal.SH.Solids.WH.Elc.Solar.Solar</t>
  </si>
  <si>
    <t>TES.ktoe.PL.Res.HHnew.Thermal.SH.Solids.CO</t>
  </si>
  <si>
    <t>TES.ktoe.PL.Res.HHnew.Thermal.SH.Solids.CO.Solids.Solids</t>
  </si>
  <si>
    <t>TES.ktoe.PL.Res.HHnew.Thermal.SH.Solids.CO.LPG.LPG</t>
  </si>
  <si>
    <t>TES.ktoe.PL.Res.HHnew.Thermal.SH.Solids.CO.Elc.Elec</t>
  </si>
  <si>
    <t>TES.ktoe.PL.Res.HHnew.Thermal.SH.LPG</t>
  </si>
  <si>
    <t>TES.ktoe.PL.Res.HHnew.Thermal.SH.LPG.SH</t>
  </si>
  <si>
    <t>TES.ktoe.PL.Res.HHnew.Thermal.SH.LPG.SH.LPG</t>
  </si>
  <si>
    <t>TES.ktoe.PL.Res.HHnew.Thermal.SH.LPG.SH.Elec</t>
  </si>
  <si>
    <t>TES.ktoe.PL.Res.HHnew.Thermal.SH.LPG.SC</t>
  </si>
  <si>
    <t>TES.ktoe.PL.Res.HHnew.Thermal.SH.LPG.SC.AC.Elec</t>
  </si>
  <si>
    <t>TES.ktoe.PL.Res.HHnew.Thermal.SH.LPG.WH</t>
  </si>
  <si>
    <t>TES.ktoe.PL.Res.HHnew.Thermal.SH.LPG.WH.LPG.NoSolar.LPG</t>
  </si>
  <si>
    <t>TES.ktoe.PL.Res.HHnew.Thermal.SH.LPG.WH.LPG.Solar</t>
  </si>
  <si>
    <t>TES.ktoe.PL.Res.HHnew.Thermal.SH.LPG.WH.LPG.Solar.LPG</t>
  </si>
  <si>
    <t>TES.ktoe.PL.Res.HHnew.Thermal.SH.LPG.WH.LPG.Solar.Solar</t>
  </si>
  <si>
    <t>TES.ktoe.PL.Res.HHnew.Thermal.SH.LPG.WH.Elc.NoSolar.Elec</t>
  </si>
  <si>
    <t>TES.ktoe.PL.Res.HHnew.Thermal.SH.LPG.WH.Elc.Solar</t>
  </si>
  <si>
    <t>TES.ktoe.PL.Res.HHnew.Thermal.SH.LPG.WH.Elc.Solar.Elec</t>
  </si>
  <si>
    <t>TES.ktoe.PL.Res.HHnew.Thermal.SH.LPG.WH.Elc.Solar.Solar</t>
  </si>
  <si>
    <t>TES.ktoe.PL.Res.HHnew.Thermal.SH.LPG.CO</t>
  </si>
  <si>
    <t>TES.ktoe.PL.Res.HHnew.Thermal.SH.LPG.CO.LPG.LPG</t>
  </si>
  <si>
    <t>TES.ktoe.PL.Res.HHnew.Thermal.SH.LPG.CO.Elc.Elec</t>
  </si>
  <si>
    <t>TES.ktoe.PL.Res.HHnew.Thermal.SH.Oil</t>
  </si>
  <si>
    <t>TES.ktoe.PL.Res.HHnew.Thermal.SH.Oil.SH</t>
  </si>
  <si>
    <t>TES.ktoe.PL.Res.HHnew.Thermal.SH.Oil.SH.Oil</t>
  </si>
  <si>
    <t>TES.ktoe.PL.Res.HHnew.Thermal.SH.Oil.SH.Elec</t>
  </si>
  <si>
    <t>TES.ktoe.PL.Res.HHnew.Thermal.SH.Oil.SC</t>
  </si>
  <si>
    <t>TES.ktoe.PL.Res.HHnew.Thermal.SH.Oil.SC.AC.Elec</t>
  </si>
  <si>
    <t>TES.ktoe.PL.Res.HHnew.Thermal.SH.Oil.WH</t>
  </si>
  <si>
    <t>TES.ktoe.PL.Res.HHnew.Thermal.SH.Oil.WH.Oil.NoSolar.Oil</t>
  </si>
  <si>
    <t>TES.ktoe.PL.Res.HHnew.Thermal.SH.Oil.WH.Oil.Solar</t>
  </si>
  <si>
    <t>TES.ktoe.PL.Res.HHnew.Thermal.SH.Oil.WH.Oil.Solar.Oil</t>
  </si>
  <si>
    <t>TES.ktoe.PL.Res.HHnew.Thermal.SH.Oil.WH.Oil.Solar.Solar</t>
  </si>
  <si>
    <t>TES.ktoe.PL.Res.HHnew.Thermal.SH.Oil.WH.Elc.NoSolar.Elec</t>
  </si>
  <si>
    <t>TES.ktoe.PL.Res.HHnew.Thermal.SH.Oil.WH.Elc.Solar</t>
  </si>
  <si>
    <t>TES.ktoe.PL.Res.HHnew.Thermal.SH.Oil.WH.Elc.Solar.Elec</t>
  </si>
  <si>
    <t>TES.ktoe.PL.Res.HHnew.Thermal.SH.Oil.WH.Elc.Solar.Solar</t>
  </si>
  <si>
    <t>TES.ktoe.PL.Res.HHnew.Thermal.SH.Oil.CO</t>
  </si>
  <si>
    <t>TES.ktoe.PL.Res.HHnew.Thermal.SH.Oil.CO.LPG.LPG</t>
  </si>
  <si>
    <t>TES.ktoe.PL.Res.HHnew.Thermal.SH.Oil.CO.Elc.Elec</t>
  </si>
  <si>
    <t>TES.ktoe.PL.Res.HHnew.Thermal.SH.Gas</t>
  </si>
  <si>
    <t>TES.ktoe.PL.Res.HHnew.Thermal.SH.Gas.SH</t>
  </si>
  <si>
    <t>TES.ktoe.PL.Res.HHnew.Thermal.SH.Gas.SH.Gas</t>
  </si>
  <si>
    <t>TES.ktoe.PL.Res.HHnew.Thermal.SH.Gas.SH.Elec</t>
  </si>
  <si>
    <t>TES.ktoe.PL.Res.HHnew.Thermal.SH.Gas.SC</t>
  </si>
  <si>
    <t>TES.ktoe.PL.Res.HHnew.Thermal.SH.Gas.SC.AC.Elec</t>
  </si>
  <si>
    <t>TES.ktoe.PL.Res.HHnew.Thermal.SH.Gas.WH</t>
  </si>
  <si>
    <t>TES.ktoe.PL.Res.HHnew.Thermal.SH.Gas.WH.Gas.NoSolar.Gas</t>
  </si>
  <si>
    <t>TES.ktoe.PL.Res.HHnew.Thermal.SH.Gas.WH.Gas.Solar</t>
  </si>
  <si>
    <t>TES.ktoe.PL.Res.HHnew.Thermal.SH.Gas.WH.Gas.Solar.Gas</t>
  </si>
  <si>
    <t>TES.ktoe.PL.Res.HHnew.Thermal.SH.Gas.WH.Gas.Solar.Solar</t>
  </si>
  <si>
    <t>TES.ktoe.PL.Res.HHnew.Thermal.SH.Gas.WH.Elc.NoSolar.Elec</t>
  </si>
  <si>
    <t>TES.ktoe.PL.Res.HHnew.Thermal.SH.Gas.WH.Elc.Solar</t>
  </si>
  <si>
    <t>TES.ktoe.PL.Res.HHnew.Thermal.SH.Gas.WH.Elc.Solar.Elec</t>
  </si>
  <si>
    <t>TES.ktoe.PL.Res.HHnew.Thermal.SH.Gas.WH.Elc.Solar.Solar</t>
  </si>
  <si>
    <t>TES.ktoe.PL.Res.HHnew.Thermal.SH.Gas.CO</t>
  </si>
  <si>
    <t>TES.ktoe.PL.Res.HHnew.Thermal.SH.Gas.CO.Gas.Gas</t>
  </si>
  <si>
    <t>TES.ktoe.PL.Res.HHnew.Thermal.SH.Gas.CO.Elc.Elec</t>
  </si>
  <si>
    <t>TES.ktoe.PL.Res.HHnew.Thermal.SH.Biomass</t>
  </si>
  <si>
    <t>TES.ktoe.PL.Res.HHnew.Thermal.SH.Biomass.SH</t>
  </si>
  <si>
    <t>TES.ktoe.PL.Res.HHnew.Thermal.SH.Biomass.SH.Biomass</t>
  </si>
  <si>
    <t>TES.ktoe.PL.Res.HHnew.Thermal.SH.Biomass.SH.Elec</t>
  </si>
  <si>
    <t>TES.ktoe.PL.Res.HHnew.Thermal.SH.Biomass.SC</t>
  </si>
  <si>
    <t>TES.ktoe.PL.Res.HHnew.Thermal.SH.Biomass.SC.AC.Elec</t>
  </si>
  <si>
    <t>TES.ktoe.PL.Res.HHnew.Thermal.SH.Biomass.WH</t>
  </si>
  <si>
    <t>TES.ktoe.PL.Res.HHnew.Thermal.SH.Biomass.WH.Biomass.NoSolar.Biomass</t>
  </si>
  <si>
    <t>TES.ktoe.PL.Res.HHnew.Thermal.SH.Biomass.WH.Biomass.Solar</t>
  </si>
  <si>
    <t>TES.ktoe.PL.Res.HHnew.Thermal.SH.Biomass.WH.Biomass.Solar.Biomass</t>
  </si>
  <si>
    <t>TES.ktoe.PL.Res.HHnew.Thermal.SH.Biomass.WH.Biomass.Solar.Solar</t>
  </si>
  <si>
    <t>TES.ktoe.PL.Res.HHnew.Thermal.SH.Biomass.WH.LPG.NoSolar.LPG</t>
  </si>
  <si>
    <t>TES.ktoe.PL.Res.HHnew.Thermal.SH.Biomass.WH.LPG.Solar</t>
  </si>
  <si>
    <t>TES.ktoe.PL.Res.HHnew.Thermal.SH.Biomass.WH.LPG.Solar.LPG</t>
  </si>
  <si>
    <t>TES.ktoe.PL.Res.HHnew.Thermal.SH.Biomass.WH.LPG.Solar.Solar</t>
  </si>
  <si>
    <t>TES.ktoe.PL.Res.HHnew.Thermal.SH.Biomass.WH.Elc.NoSolar.Elec</t>
  </si>
  <si>
    <t>TES.ktoe.PL.Res.HHnew.Thermal.SH.Biomass.WH.Elc.Solar</t>
  </si>
  <si>
    <t>TES.ktoe.PL.Res.HHnew.Thermal.SH.Biomass.WH.Elc.Solar.Elec</t>
  </si>
  <si>
    <t>TES.ktoe.PL.Res.HHnew.Thermal.SH.Biomass.WH.Elc.Solar.Solar</t>
  </si>
  <si>
    <t>TES.ktoe.PL.Res.HHnew.Thermal.SH.Biomass.CO</t>
  </si>
  <si>
    <t>TES.ktoe.PL.Res.HHnew.Thermal.SH.Biomass.CO.Biomass.Biomass</t>
  </si>
  <si>
    <t>TES.ktoe.PL.Res.HHnew.Thermal.SH.Biomass.CO.LPG.LPG</t>
  </si>
  <si>
    <t>TES.ktoe.PL.Res.HHnew.Thermal.SH.Biomass.CO.Elc.Elec</t>
  </si>
  <si>
    <t>TES.ktoe.PL.Res.HHnew.Thermal.SH.Geo</t>
  </si>
  <si>
    <t>TES.ktoe.PL.Res.HHnew.Thermal.SH.Geo.SH</t>
  </si>
  <si>
    <t>TES.ktoe.PL.Res.HHnew.Thermal.SH.Geo.SH.Geo</t>
  </si>
  <si>
    <t>TES.ktoe.PL.Res.HHnew.Thermal.SH.Geo.SH.Elec</t>
  </si>
  <si>
    <t>TES.ktoe.PL.Res.HHnew.Thermal.SH.Geo.SC</t>
  </si>
  <si>
    <t>TES.ktoe.PL.Res.HHnew.Thermal.SH.Geo.SC.AC.Elec</t>
  </si>
  <si>
    <t>TES.ktoe.PL.Res.HHnew.Thermal.SH.Geo.WH</t>
  </si>
  <si>
    <t>TES.ktoe.PL.Res.HHnew.Thermal.SH.Geo.WH.Geo.NoSolar.Geo</t>
  </si>
  <si>
    <t>TES.ktoe.PL.Res.HHnew.Thermal.SH.Geo.WH.Geo.Solar</t>
  </si>
  <si>
    <t>TES.ktoe.PL.Res.HHnew.Thermal.SH.Geo.WH.Geo.Solar.Geo</t>
  </si>
  <si>
    <t>TES.ktoe.PL.Res.HHnew.Thermal.SH.Geo.WH.Geo.Solar.Solar</t>
  </si>
  <si>
    <t>TES.ktoe.PL.Res.HHnew.Thermal.SH.Geo.WH.Elc.NoSolar.Elec</t>
  </si>
  <si>
    <t>TES.ktoe.PL.Res.HHnew.Thermal.SH.Geo.WH.Elc.Solar</t>
  </si>
  <si>
    <t>TES.ktoe.PL.Res.HHnew.Thermal.SH.Geo.WH.Elc.Solar.Elec</t>
  </si>
  <si>
    <t>TES.ktoe.PL.Res.HHnew.Thermal.SH.Geo.WH.Elc.Solar.Solar</t>
  </si>
  <si>
    <t>TES.ktoe.PL.Res.HHnew.Thermal.SH.Geo.CO</t>
  </si>
  <si>
    <t>TES.ktoe.PL.Res.HHnew.Thermal.SH.Geo.CO.LPG.LPG</t>
  </si>
  <si>
    <t>TES.ktoe.PL.Res.HHnew.Thermal.SH.Geo.CO.Elc.Elec</t>
  </si>
  <si>
    <t>TES.ktoe.PL.Res.HHnew.Thermal.SH.DistrHeat</t>
  </si>
  <si>
    <t>TES.ktoe.PL.Res.HHnew.Thermal.SH.DistrHeat.SH</t>
  </si>
  <si>
    <t>TES.ktoe.PL.Res.HHnew.Thermal.SH.DistrHeat.SH.Steam_Distr</t>
  </si>
  <si>
    <t>TES.ktoe.PL.Res.HHnew.Thermal.SH.DistrHeat.SH.Elec</t>
  </si>
  <si>
    <t>TES.ktoe.PL.Res.HHnew.Thermal.SH.DistrHeat.SC</t>
  </si>
  <si>
    <t>TES.ktoe.PL.Res.HHnew.Thermal.SH.DistrHeat.SC.AC.Elec</t>
  </si>
  <si>
    <t>TES.ktoe.PL.Res.HHnew.Thermal.SH.DistrHeat.WH</t>
  </si>
  <si>
    <t>TES.ktoe.PL.Res.HHnew.Thermal.SH.DistrHeat.WH.DistrHeat.NoSolar.Steam_Distr</t>
  </si>
  <si>
    <t>TES.ktoe.PL.Res.HHnew.Thermal.SH.DistrHeat.WH.DistrHeat.Solar</t>
  </si>
  <si>
    <t>TES.ktoe.PL.Res.HHnew.Thermal.SH.DistrHeat.WH.DistrHeat.Solar.Steam_Distr</t>
  </si>
  <si>
    <t>TES.ktoe.PL.Res.HHnew.Thermal.SH.DistrHeat.WH.DistrHeat.Solar.Solar</t>
  </si>
  <si>
    <t>TES.ktoe.PL.Res.HHnew.Thermal.SH.DistrHeat.WH.Elc.NoSolar.Elec</t>
  </si>
  <si>
    <t>TES.ktoe.PL.Res.HHnew.Thermal.SH.DistrHeat.WH.Elc.Solar</t>
  </si>
  <si>
    <t>TES.ktoe.PL.Res.HHnew.Thermal.SH.DistrHeat.WH.Elc.Solar.Elec</t>
  </si>
  <si>
    <t>TES.ktoe.PL.Res.HHnew.Thermal.SH.DistrHeat.WH.Elc.Solar.Solar</t>
  </si>
  <si>
    <t>TES.ktoe.PL.Res.HHnew.Thermal.SH.DistrHeat.CO</t>
  </si>
  <si>
    <t>TES.ktoe.PL.Res.HHnew.Thermal.SH.DistrHeat.CO.LPG.LPG</t>
  </si>
  <si>
    <t>TES.ktoe.PL.Res.HHnew.Thermal.SH.DistrHeat.CO.Elc.Elec</t>
  </si>
  <si>
    <t>TES.ktoe.PL.Res.HHnew.Thermal.SH.AdvElc</t>
  </si>
  <si>
    <t>TES.ktoe.PL.Res.HHnew.Thermal.SH.AdvElc.SH</t>
  </si>
  <si>
    <t>TES.ktoe.PL.Res.HHnew.Thermal.SH.AdvElc.SH.Elec</t>
  </si>
  <si>
    <t>TES.ktoe.PL.Res.HHnew.Thermal.SH.AdvElc.SC</t>
  </si>
  <si>
    <t>TES.ktoe.PL.Res.HHnew.Thermal.SH.AdvElc.SC.AC.Elec</t>
  </si>
  <si>
    <t>TES.ktoe.PL.Res.HHnew.Thermal.SH.AdvElc.WH</t>
  </si>
  <si>
    <t>TES.ktoe.PL.Res.HHnew.Thermal.SH.AdvElc.WH.LPG.NoSolar.LPG</t>
  </si>
  <si>
    <t>TES.ktoe.PL.Res.HHnew.Thermal.SH.AdvElc.WH.LPG.Solar</t>
  </si>
  <si>
    <t>TES.ktoe.PL.Res.HHnew.Thermal.SH.AdvElc.WH.LPG.Solar.LPG</t>
  </si>
  <si>
    <t>TES.ktoe.PL.Res.HHnew.Thermal.SH.AdvElc.WH.LPG.Solar.Solar</t>
  </si>
  <si>
    <t>TES.ktoe.PL.Res.HHnew.Thermal.SH.AdvElc.WH.Elc.NoSolar.Elec</t>
  </si>
  <si>
    <t>TES.ktoe.PL.Res.HHnew.Thermal.SH.AdvElc.WH.Elc.Solar</t>
  </si>
  <si>
    <t>TES.ktoe.PL.Res.HHnew.Thermal.SH.AdvElc.WH.Elc.Solar.Elec</t>
  </si>
  <si>
    <t>TES.ktoe.PL.Res.HHnew.Thermal.SH.AdvElc.WH.Elc.Solar.Solar</t>
  </si>
  <si>
    <t>TES.ktoe.PL.Res.HHnew.Thermal.SH.AdvElc.CO</t>
  </si>
  <si>
    <t>TES.ktoe.PL.Res.HHnew.Thermal.SH.AdvElc.CO.LPG.LPG</t>
  </si>
  <si>
    <t>TES.ktoe.PL.Res.HHnew.Thermal.SH.AdvElc.CO.Elc.Elec</t>
  </si>
  <si>
    <t>TES.ktoe.PL.Res.HHnew.Thermal.SH.ConvElc</t>
  </si>
  <si>
    <t>TES.ktoe.PL.Res.HHnew.Thermal.SH.ConvElc.SH</t>
  </si>
  <si>
    <t>TES.ktoe.PL.Res.HHnew.Thermal.SH.ConvElc.SH.Elec</t>
  </si>
  <si>
    <t>TES.ktoe.PL.Res.HHnew.Thermal.SH.ConvElc.SC</t>
  </si>
  <si>
    <t>TES.ktoe.PL.Res.HHnew.Thermal.SH.ConvElc.SC.AC.Elec</t>
  </si>
  <si>
    <t>TES.ktoe.PL.Res.HHnew.Thermal.SH.ConvElc.WH</t>
  </si>
  <si>
    <t>TES.ktoe.PL.Res.HHnew.Thermal.SH.ConvElc.WH.LPG.NoSolar.LPG</t>
  </si>
  <si>
    <t>TES.ktoe.PL.Res.HHnew.Thermal.SH.ConvElc.WH.LPG.Solar</t>
  </si>
  <si>
    <t>TES.ktoe.PL.Res.HHnew.Thermal.SH.ConvElc.WH.LPG.Solar.LPG</t>
  </si>
  <si>
    <t>TES.ktoe.PL.Res.HHnew.Thermal.SH.ConvElc.WH.LPG.Solar.Solar</t>
  </si>
  <si>
    <t>TES.ktoe.PL.Res.HHnew.Thermal.SH.ConvElc.WH.Elc.NoSolar.Elec</t>
  </si>
  <si>
    <t>TES.ktoe.PL.Res.HHnew.Thermal.SH.ConvElc.WH.Elc.Solar</t>
  </si>
  <si>
    <t>TES.ktoe.PL.Res.HHnew.Thermal.SH.ConvElc.WH.Elc.Solar.Elec</t>
  </si>
  <si>
    <t>TES.ktoe.PL.Res.HHnew.Thermal.SH.ConvElc.WH.Elc.Solar.Solar</t>
  </si>
  <si>
    <t>TES.ktoe.PL.Res.HHnew.Thermal.SH.ConvElc.CO</t>
  </si>
  <si>
    <t>TES.ktoe.PL.Res.HHnew.Thermal.SH.ConvElc.CO.LPG.LPG</t>
  </si>
  <si>
    <t>TES.ktoe.PL.Res.HHnew.Thermal.SH.ConvElc.CO.Elc.Elec</t>
  </si>
  <si>
    <t>PL - System efficiency indicator of new and renovated households (detailed structure)</t>
  </si>
  <si>
    <t>Eff.ratio.PL.Res.HHnew.Thermal.SH.Solids</t>
  </si>
  <si>
    <t>Eff.ratio.PL.Res.HHnew.Thermal.SH.Solids.SH</t>
  </si>
  <si>
    <t>Eff.ratio.PL.Res.HHnew.Thermal.SH.Solids.SH.Solids</t>
  </si>
  <si>
    <t>Eff.ratio.PL.Res.HHnew.Thermal.SH.Solids.SH.Elec</t>
  </si>
  <si>
    <t>Eff.ratio.PL.Res.HHnew.Thermal.SH.Solids.SC</t>
  </si>
  <si>
    <t>Eff.ratio.PL.Res.HHnew.Thermal.SH.Solids.SC.AC.Elec</t>
  </si>
  <si>
    <t>Eff.ratio.PL.Res.HHnew.Thermal.SH.Solids.WH</t>
  </si>
  <si>
    <t>Eff.ratio.PL.Res.HHnew.Thermal.SH.Solids.WH.Solids.NoSolar.Solids</t>
  </si>
  <si>
    <t>Eff.ratio.PL.Res.HHnew.Thermal.SH.Solids.WH.LPG.NoSolar.LPG</t>
  </si>
  <si>
    <t>Eff.ratio.PL.Res.HHnew.Thermal.SH.Solids.WH.LPG.Solar</t>
  </si>
  <si>
    <t>Eff.ratio.PL.Res.HHnew.Thermal.SH.Solids.WH.LPG.Solar.LPG</t>
  </si>
  <si>
    <t>Eff.ratio.PL.Res.HHnew.Thermal.SH.Solids.WH.LPG.Solar.Solar</t>
  </si>
  <si>
    <t>Eff.ratio.PL.Res.HHnew.Thermal.SH.Solids.WH.Elc.NoSolar.Elec</t>
  </si>
  <si>
    <t>Eff.ratio.PL.Res.HHnew.Thermal.SH.Solids.WH.Elc.Solar</t>
  </si>
  <si>
    <t>Eff.ratio.PL.Res.HHnew.Thermal.SH.Solids.WH.Elc.Solar.Elec</t>
  </si>
  <si>
    <t>Eff.ratio.PL.Res.HHnew.Thermal.SH.Solids.WH.Elc.Solar.Solar</t>
  </si>
  <si>
    <t>Eff.ratio.PL.Res.HHnew.Thermal.SH.Solids.CO</t>
  </si>
  <si>
    <t>Eff.ratio.PL.Res.HHnew.Thermal.SH.Solids.CO.Solids.Solids</t>
  </si>
  <si>
    <t>Eff.ratio.PL.Res.HHnew.Thermal.SH.Solids.CO.LPG.LPG</t>
  </si>
  <si>
    <t>Eff.ratio.PL.Res.HHnew.Thermal.SH.Solids.CO.Elc.Elec</t>
  </si>
  <si>
    <t>Eff.ratio.PL.Res.HHnew.Thermal.SH.LPG</t>
  </si>
  <si>
    <t>Eff.ratio.PL.Res.HHnew.Thermal.SH.LPG.SH</t>
  </si>
  <si>
    <t>Eff.ratio.PL.Res.HHnew.Thermal.SH.LPG.SH.LPG</t>
  </si>
  <si>
    <t>Eff.ratio.PL.Res.HHnew.Thermal.SH.LPG.SH.Elec</t>
  </si>
  <si>
    <t>Eff.ratio.PL.Res.HHnew.Thermal.SH.LPG.SC</t>
  </si>
  <si>
    <t>Eff.ratio.PL.Res.HHnew.Thermal.SH.LPG.SC.AC.Elec</t>
  </si>
  <si>
    <t>Eff.ratio.PL.Res.HHnew.Thermal.SH.LPG.WH</t>
  </si>
  <si>
    <t>Eff.ratio.PL.Res.HHnew.Thermal.SH.LPG.WH.LPG.NoSolar.LPG</t>
  </si>
  <si>
    <t>Eff.ratio.PL.Res.HHnew.Thermal.SH.LPG.WH.LPG.Solar</t>
  </si>
  <si>
    <t>Eff.ratio.PL.Res.HHnew.Thermal.SH.LPG.WH.LPG.Solar.LPG</t>
  </si>
  <si>
    <t>Eff.ratio.PL.Res.HHnew.Thermal.SH.LPG.WH.LPG.Solar.Solar</t>
  </si>
  <si>
    <t>Eff.ratio.PL.Res.HHnew.Thermal.SH.LPG.WH.Elc.NoSolar.Elec</t>
  </si>
  <si>
    <t>Eff.ratio.PL.Res.HHnew.Thermal.SH.LPG.WH.Elc.Solar</t>
  </si>
  <si>
    <t>Eff.ratio.PL.Res.HHnew.Thermal.SH.LPG.WH.Elc.Solar.Elec</t>
  </si>
  <si>
    <t>Eff.ratio.PL.Res.HHnew.Thermal.SH.LPG.WH.Elc.Solar.Solar</t>
  </si>
  <si>
    <t>Eff.ratio.PL.Res.HHnew.Thermal.SH.LPG.CO</t>
  </si>
  <si>
    <t>Eff.ratio.PL.Res.HHnew.Thermal.SH.LPG.CO.LPG.LPG</t>
  </si>
  <si>
    <t>Eff.ratio.PL.Res.HHnew.Thermal.SH.LPG.CO.Elc.Elec</t>
  </si>
  <si>
    <t>Eff.ratio.PL.Res.HHnew.Thermal.SH.Oil</t>
  </si>
  <si>
    <t>Eff.ratio.PL.Res.HHnew.Thermal.SH.Oil.SH</t>
  </si>
  <si>
    <t>Eff.ratio.PL.Res.HHnew.Thermal.SH.Oil.SH.Oil</t>
  </si>
  <si>
    <t>Eff.ratio.PL.Res.HHnew.Thermal.SH.Oil.SH.Elec</t>
  </si>
  <si>
    <t>Eff.ratio.PL.Res.HHnew.Thermal.SH.Oil.SC</t>
  </si>
  <si>
    <t>Eff.ratio.PL.Res.HHnew.Thermal.SH.Oil.SC.AC.Elec</t>
  </si>
  <si>
    <t>Eff.ratio.PL.Res.HHnew.Thermal.SH.Oil.WH</t>
  </si>
  <si>
    <t>Eff.ratio.PL.Res.HHnew.Thermal.SH.Oil.WH.Oil.NoSolar.Oil</t>
  </si>
  <si>
    <t>Eff.ratio.PL.Res.HHnew.Thermal.SH.Oil.WH.Oil.Solar</t>
  </si>
  <si>
    <t>Eff.ratio.PL.Res.HHnew.Thermal.SH.Oil.WH.Oil.Solar.Oil</t>
  </si>
  <si>
    <t>Eff.ratio.PL.Res.HHnew.Thermal.SH.Oil.WH.Oil.Solar.Solar</t>
  </si>
  <si>
    <t>Eff.ratio.PL.Res.HHnew.Thermal.SH.Oil.WH.Elc.NoSolar.Elec</t>
  </si>
  <si>
    <t>Eff.ratio.PL.Res.HHnew.Thermal.SH.Oil.WH.Elc.Solar</t>
  </si>
  <si>
    <t>Eff.ratio.PL.Res.HHnew.Thermal.SH.Oil.WH.Elc.Solar.Elec</t>
  </si>
  <si>
    <t>Eff.ratio.PL.Res.HHnew.Thermal.SH.Oil.WH.Elc.Solar.Solar</t>
  </si>
  <si>
    <t>Eff.ratio.PL.Res.HHnew.Thermal.SH.Oil.CO</t>
  </si>
  <si>
    <t>Eff.ratio.PL.Res.HHnew.Thermal.SH.Oil.CO.LPG.LPG</t>
  </si>
  <si>
    <t>Eff.ratio.PL.Res.HHnew.Thermal.SH.Oil.CO.Elc.Elec</t>
  </si>
  <si>
    <t>Eff.ratio.PL.Res.HHnew.Thermal.SH.Gas</t>
  </si>
  <si>
    <t>Eff.ratio.PL.Res.HHnew.Thermal.SH.Gas.SH</t>
  </si>
  <si>
    <t>Eff.ratio.PL.Res.HHnew.Thermal.SH.Gas.SH.Gas</t>
  </si>
  <si>
    <t>Eff.ratio.PL.Res.HHnew.Thermal.SH.Gas.SH.Elec</t>
  </si>
  <si>
    <t>Eff.ratio.PL.Res.HHnew.Thermal.SH.Gas.SC</t>
  </si>
  <si>
    <t>Eff.ratio.PL.Res.HHnew.Thermal.SH.Gas.SC.AC.Elec</t>
  </si>
  <si>
    <t>Eff.ratio.PL.Res.HHnew.Thermal.SH.Gas.WH</t>
  </si>
  <si>
    <t>Eff.ratio.PL.Res.HHnew.Thermal.SH.Gas.WH.Gas.NoSolar.Gas</t>
  </si>
  <si>
    <t>Eff.ratio.PL.Res.HHnew.Thermal.SH.Gas.WH.Gas.Solar</t>
  </si>
  <si>
    <t>Eff.ratio.PL.Res.HHnew.Thermal.SH.Gas.WH.Gas.Solar.Gas</t>
  </si>
  <si>
    <t>Eff.ratio.PL.Res.HHnew.Thermal.SH.Gas.WH.Gas.Solar.Solar</t>
  </si>
  <si>
    <t>Eff.ratio.PL.Res.HHnew.Thermal.SH.Gas.WH.Elc.NoSolar.Elec</t>
  </si>
  <si>
    <t>Eff.ratio.PL.Res.HHnew.Thermal.SH.Gas.WH.Elc.Solar</t>
  </si>
  <si>
    <t>Eff.ratio.PL.Res.HHnew.Thermal.SH.Gas.WH.Elc.Solar.Elec</t>
  </si>
  <si>
    <t>Eff.ratio.PL.Res.HHnew.Thermal.SH.Gas.WH.Elc.Solar.Solar</t>
  </si>
  <si>
    <t>Eff.ratio.PL.Res.HHnew.Thermal.SH.Gas.CO</t>
  </si>
  <si>
    <t>Eff.ratio.PL.Res.HHnew.Thermal.SH.Gas.CO.Gas.Gas</t>
  </si>
  <si>
    <t>Eff.ratio.PL.Res.HHnew.Thermal.SH.Gas.CO.Elc.Elec</t>
  </si>
  <si>
    <t>Eff.ratio.PL.Res.HHnew.Thermal.SH.Biomass</t>
  </si>
  <si>
    <t>Eff.ratio.PL.Res.HHnew.Thermal.SH.Biomass.SH</t>
  </si>
  <si>
    <t>Eff.ratio.PL.Res.HHnew.Thermal.SH.Biomass.SH.Biomass</t>
  </si>
  <si>
    <t>Eff.ratio.PL.Res.HHnew.Thermal.SH.Biomass.SH.Elec</t>
  </si>
  <si>
    <t>Eff.ratio.PL.Res.HHnew.Thermal.SH.Biomass.SC</t>
  </si>
  <si>
    <t>Eff.ratio.PL.Res.HHnew.Thermal.SH.Biomass.SC.AC.Elec</t>
  </si>
  <si>
    <t>Eff.ratio.PL.Res.HHnew.Thermal.SH.Biomass.WH</t>
  </si>
  <si>
    <t>Eff.ratio.PL.Res.HHnew.Thermal.SH.Biomass.WH.Biomass.NoSolar.Biomass</t>
  </si>
  <si>
    <t>Eff.ratio.PL.Res.HHnew.Thermal.SH.Biomass.WH.Biomass.Solar</t>
  </si>
  <si>
    <t>Eff.ratio.PL.Res.HHnew.Thermal.SH.Biomass.WH.Biomass.Solar.Biomass</t>
  </si>
  <si>
    <t>Eff.ratio.PL.Res.HHnew.Thermal.SH.Biomass.WH.Biomass.Solar.Solar</t>
  </si>
  <si>
    <t>Eff.ratio.PL.Res.HHnew.Thermal.SH.Biomass.WH.LPG.NoSolar.LPG</t>
  </si>
  <si>
    <t>Eff.ratio.PL.Res.HHnew.Thermal.SH.Biomass.WH.LPG.Solar</t>
  </si>
  <si>
    <t>Eff.ratio.PL.Res.HHnew.Thermal.SH.Biomass.WH.LPG.Solar.LPG</t>
  </si>
  <si>
    <t>Eff.ratio.PL.Res.HHnew.Thermal.SH.Biomass.WH.LPG.Solar.Solar</t>
  </si>
  <si>
    <t>Eff.ratio.PL.Res.HHnew.Thermal.SH.Biomass.WH.Elc.NoSolar.Elec</t>
  </si>
  <si>
    <t>Eff.ratio.PL.Res.HHnew.Thermal.SH.Biomass.WH.Elc.Solar</t>
  </si>
  <si>
    <t>Eff.ratio.PL.Res.HHnew.Thermal.SH.Biomass.WH.Elc.Solar.Elec</t>
  </si>
  <si>
    <t>Eff.ratio.PL.Res.HHnew.Thermal.SH.Biomass.WH.Elc.Solar.Solar</t>
  </si>
  <si>
    <t>Eff.ratio.PL.Res.HHnew.Thermal.SH.Biomass.CO</t>
  </si>
  <si>
    <t>Eff.ratio.PL.Res.HHnew.Thermal.SH.Biomass.CO.Biomass.Biomass</t>
  </si>
  <si>
    <t>Eff.ratio.PL.Res.HHnew.Thermal.SH.Biomass.CO.LPG.LPG</t>
  </si>
  <si>
    <t>Eff.ratio.PL.Res.HHnew.Thermal.SH.Biomass.CO.Elc.Elec</t>
  </si>
  <si>
    <t>Eff.ratio.PL.Res.HHnew.Thermal.SH.Geo</t>
  </si>
  <si>
    <t>Eff.ratio.PL.Res.HHnew.Thermal.SH.Geo.SH</t>
  </si>
  <si>
    <t>Eff.ratio.PL.Res.HHnew.Thermal.SH.Geo.SH.Geo</t>
  </si>
  <si>
    <t>Eff.ratio.PL.Res.HHnew.Thermal.SH.Geo.SH.Elec</t>
  </si>
  <si>
    <t>Eff.ratio.PL.Res.HHnew.Thermal.SH.Geo.SC</t>
  </si>
  <si>
    <t>Eff.ratio.PL.Res.HHnew.Thermal.SH.Geo.SC.AC.Elec</t>
  </si>
  <si>
    <t>Eff.ratio.PL.Res.HHnew.Thermal.SH.Geo.WH</t>
  </si>
  <si>
    <t>Eff.ratio.PL.Res.HHnew.Thermal.SH.Geo.WH.Geo.NoSolar.Geo</t>
  </si>
  <si>
    <t>Eff.ratio.PL.Res.HHnew.Thermal.SH.Geo.WH.Geo.Solar</t>
  </si>
  <si>
    <t>Eff.ratio.PL.Res.HHnew.Thermal.SH.Geo.WH.Geo.Solar.Geo</t>
  </si>
  <si>
    <t>Eff.ratio.PL.Res.HHnew.Thermal.SH.Geo.WH.Geo.Solar.Solar</t>
  </si>
  <si>
    <t>Eff.ratio.PL.Res.HHnew.Thermal.SH.Geo.WH.Elc.NoSolar.Elec</t>
  </si>
  <si>
    <t>Eff.ratio.PL.Res.HHnew.Thermal.SH.Geo.WH.Elc.Solar</t>
  </si>
  <si>
    <t>Eff.ratio.PL.Res.HHnew.Thermal.SH.Geo.WH.Elc.Solar.Elec</t>
  </si>
  <si>
    <t>Eff.ratio.PL.Res.HHnew.Thermal.SH.Geo.WH.Elc.Solar.Solar</t>
  </si>
  <si>
    <t>Eff.ratio.PL.Res.HHnew.Thermal.SH.Geo.CO</t>
  </si>
  <si>
    <t>Eff.ratio.PL.Res.HHnew.Thermal.SH.Geo.CO.LPG.LPG</t>
  </si>
  <si>
    <t>Eff.ratio.PL.Res.HHnew.Thermal.SH.Geo.CO.Elc.Elec</t>
  </si>
  <si>
    <t>Eff.ratio.PL.Res.HHnew.Thermal.SH.DistrHeat</t>
  </si>
  <si>
    <t>Eff.ratio.PL.Res.HHnew.Thermal.SH.DistrHeat.SH</t>
  </si>
  <si>
    <t>Eff.ratio.PL.Res.HHnew.Thermal.SH.DistrHeat.SH.Steam_Distr</t>
  </si>
  <si>
    <t>Eff.ratio.PL.Res.HHnew.Thermal.SH.DistrHeat.SH.Elec</t>
  </si>
  <si>
    <t>Eff.ratio.PL.Res.HHnew.Thermal.SH.DistrHeat.SC</t>
  </si>
  <si>
    <t>Eff.ratio.PL.Res.HHnew.Thermal.SH.DistrHeat.SC.AC.Elec</t>
  </si>
  <si>
    <t>Eff.ratio.PL.Res.HHnew.Thermal.SH.DistrHeat.WH</t>
  </si>
  <si>
    <t>Eff.ratio.PL.Res.HHnew.Thermal.SH.DistrHeat.WH.DistrHeat.NoSolar.Steam_Distr</t>
  </si>
  <si>
    <t>Eff.ratio.PL.Res.HHnew.Thermal.SH.DistrHeat.WH.DistrHeat.Solar</t>
  </si>
  <si>
    <t>Eff.ratio.PL.Res.HHnew.Thermal.SH.DistrHeat.WH.DistrHeat.Solar.Steam_Distr</t>
  </si>
  <si>
    <t>Eff.ratio.PL.Res.HHnew.Thermal.SH.DistrHeat.WH.DistrHeat.Solar.Solar</t>
  </si>
  <si>
    <t>Eff.ratio.PL.Res.HHnew.Thermal.SH.DistrHeat.WH.Elc.NoSolar.Elec</t>
  </si>
  <si>
    <t>Eff.ratio.PL.Res.HHnew.Thermal.SH.DistrHeat.WH.Elc.Solar</t>
  </si>
  <si>
    <t>Eff.ratio.PL.Res.HHnew.Thermal.SH.DistrHeat.WH.Elc.Solar.Elec</t>
  </si>
  <si>
    <t>Eff.ratio.PL.Res.HHnew.Thermal.SH.DistrHeat.WH.Elc.Solar.Solar</t>
  </si>
  <si>
    <t>Eff.ratio.PL.Res.HHnew.Thermal.SH.DistrHeat.CO</t>
  </si>
  <si>
    <t>Eff.ratio.PL.Res.HHnew.Thermal.SH.DistrHeat.CO.LPG.LPG</t>
  </si>
  <si>
    <t>Eff.ratio.PL.Res.HHnew.Thermal.SH.DistrHeat.CO.Elc.Elec</t>
  </si>
  <si>
    <t>Eff.ratio.PL.Res.HHnew.Thermal.SH.AdvElc</t>
  </si>
  <si>
    <t>Eff.ratio.PL.Res.HHnew.Thermal.SH.AdvElc.SH</t>
  </si>
  <si>
    <t>Eff.ratio.PL.Res.HHnew.Thermal.SH.AdvElc.SH.Elec</t>
  </si>
  <si>
    <t>Eff.ratio.PL.Res.HHnew.Thermal.SH.AdvElc.SC</t>
  </si>
  <si>
    <t>Eff.ratio.PL.Res.HHnew.Thermal.SH.AdvElc.SC.AC.Elec</t>
  </si>
  <si>
    <t>Eff.ratio.PL.Res.HHnew.Thermal.SH.AdvElc.WH</t>
  </si>
  <si>
    <t>Eff.ratio.PL.Res.HHnew.Thermal.SH.AdvElc.WH.LPG.NoSolar.LPG</t>
  </si>
  <si>
    <t>Eff.ratio.PL.Res.HHnew.Thermal.SH.AdvElc.WH.LPG.Solar</t>
  </si>
  <si>
    <t>Eff.ratio.PL.Res.HHnew.Thermal.SH.AdvElc.WH.LPG.Solar.LPG</t>
  </si>
  <si>
    <t>Eff.ratio.PL.Res.HHnew.Thermal.SH.AdvElc.WH.LPG.Solar.Solar</t>
  </si>
  <si>
    <t>Eff.ratio.PL.Res.HHnew.Thermal.SH.AdvElc.WH.Elc.NoSolar.Elec</t>
  </si>
  <si>
    <t>Eff.ratio.PL.Res.HHnew.Thermal.SH.AdvElc.WH.Elc.Solar</t>
  </si>
  <si>
    <t>Eff.ratio.PL.Res.HHnew.Thermal.SH.AdvElc.WH.Elc.Solar.Elec</t>
  </si>
  <si>
    <t>Eff.ratio.PL.Res.HHnew.Thermal.SH.AdvElc.WH.Elc.Solar.Solar</t>
  </si>
  <si>
    <t>Eff.ratio.PL.Res.HHnew.Thermal.SH.AdvElc.CO</t>
  </si>
  <si>
    <t>Eff.ratio.PL.Res.HHnew.Thermal.SH.AdvElc.CO.LPG.LPG</t>
  </si>
  <si>
    <t>Eff.ratio.PL.Res.HHnew.Thermal.SH.AdvElc.CO.Elc.Elec</t>
  </si>
  <si>
    <t>Eff.ratio.PL.Res.HHnew.Thermal.SH.ConvElc</t>
  </si>
  <si>
    <t>Eff.ratio.PL.Res.HHnew.Thermal.SH.ConvElc.SH</t>
  </si>
  <si>
    <t>Eff.ratio.PL.Res.HHnew.Thermal.SH.ConvElc.SH.Elec</t>
  </si>
  <si>
    <t>Eff.ratio.PL.Res.HHnew.Thermal.SH.ConvElc.SC</t>
  </si>
  <si>
    <t>Eff.ratio.PL.Res.HHnew.Thermal.SH.ConvElc.SC.AC.Elec</t>
  </si>
  <si>
    <t>Eff.ratio.PL.Res.HHnew.Thermal.SH.ConvElc.WH</t>
  </si>
  <si>
    <t>Eff.ratio.PL.Res.HHnew.Thermal.SH.ConvElc.WH.LPG.NoSolar.LPG</t>
  </si>
  <si>
    <t>Eff.ratio.PL.Res.HHnew.Thermal.SH.ConvElc.WH.LPG.Solar</t>
  </si>
  <si>
    <t>Eff.ratio.PL.Res.HHnew.Thermal.SH.ConvElc.WH.LPG.Solar.LPG</t>
  </si>
  <si>
    <t>Eff.ratio.PL.Res.HHnew.Thermal.SH.ConvElc.WH.LPG.Solar.Solar</t>
  </si>
  <si>
    <t>Eff.ratio.PL.Res.HHnew.Thermal.SH.ConvElc.WH.Elc.NoSolar.Elec</t>
  </si>
  <si>
    <t>Eff.ratio.PL.Res.HHnew.Thermal.SH.ConvElc.WH.Elc.Solar</t>
  </si>
  <si>
    <t>Eff.ratio.PL.Res.HHnew.Thermal.SH.ConvElc.WH.Elc.Solar.Elec</t>
  </si>
  <si>
    <t>Eff.ratio.PL.Res.HHnew.Thermal.SH.ConvElc.WH.Elc.Solar.Solar</t>
  </si>
  <si>
    <t>Eff.ratio.PL.Res.HHnew.Thermal.SH.ConvElc.CO</t>
  </si>
  <si>
    <t>Eff.ratio.PL.Res.HHnew.Thermal.SH.ConvElc.CO.LPG.LPG</t>
  </si>
  <si>
    <t>Eff.ratio.PL.Res.HHnew.Thermal.SH.ConvElc.CO.Elc.Elec</t>
  </si>
  <si>
    <t>PL - CO2 emissions in new and renovated households (detailed structure)</t>
  </si>
  <si>
    <t>EMI.ktCO2.PL.Res.HHnew.Thermal.SH.Solids</t>
  </si>
  <si>
    <t>EMI.ktCO2.PL.Res.HHnew.Thermal.SH.Solids.SH</t>
  </si>
  <si>
    <t>EMI.ktCO2.PL.Res.HHnew.Thermal.SH.Solids.SH.Solids</t>
  </si>
  <si>
    <t>EMI.ktCO2.PL.Res.HHnew.Thermal.SH.Solids.SH.Elec</t>
  </si>
  <si>
    <t>EMI.ktCO2.PL.Res.HHnew.Thermal.SH.Solids.SC</t>
  </si>
  <si>
    <t>EMI.ktCO2.PL.Res.HHnew.Thermal.SH.Solids.SC.AC.Elec</t>
  </si>
  <si>
    <t>EMI.ktCO2.PL.Res.HHnew.Thermal.SH.Solids.WH</t>
  </si>
  <si>
    <t>EMI.ktCO2.PL.Res.HHnew.Thermal.SH.Solids.WH.Solids.NoSolar.Solids</t>
  </si>
  <si>
    <t>EMI.ktCO2.PL.Res.HHnew.Thermal.SH.Solids.WH.LPG.NoSolar.LPG</t>
  </si>
  <si>
    <t>EMI.ktCO2.PL.Res.HHnew.Thermal.SH.Solids.WH.LPG.Solar</t>
  </si>
  <si>
    <t>EMI.ktCO2.PL.Res.HHnew.Thermal.SH.Solids.WH.LPG.Solar.LPG</t>
  </si>
  <si>
    <t>EMI.ktCO2.PL.Res.HHnew.Thermal.SH.Solids.WH.LPG.Solar.Solar</t>
  </si>
  <si>
    <t>EMI.ktCO2.PL.Res.HHnew.Thermal.SH.Solids.WH.Elc.NoSolar.Elec</t>
  </si>
  <si>
    <t>EMI.ktCO2.PL.Res.HHnew.Thermal.SH.Solids.WH.Elc.Solar</t>
  </si>
  <si>
    <t>EMI.ktCO2.PL.Res.HHnew.Thermal.SH.Solids.WH.Elc.Solar.Elec</t>
  </si>
  <si>
    <t>EMI.ktCO2.PL.Res.HHnew.Thermal.SH.Solids.WH.Elc.Solar.Solar</t>
  </si>
  <si>
    <t>EMI.ktCO2.PL.Res.HHnew.Thermal.SH.Solids.CO</t>
  </si>
  <si>
    <t>EMI.ktCO2.PL.Res.HHnew.Thermal.SH.Solids.CO.Solids.Solids</t>
  </si>
  <si>
    <t>EMI.ktCO2.PL.Res.HHnew.Thermal.SH.Solids.CO.LPG.LPG</t>
  </si>
  <si>
    <t>EMI.ktCO2.PL.Res.HHnew.Thermal.SH.Solids.CO.Elc.Elec</t>
  </si>
  <si>
    <t>EMI.ktCO2.PL.Res.HHnew.Thermal.SH.LPG</t>
  </si>
  <si>
    <t>EMI.ktCO2.PL.Res.HHnew.Thermal.SH.LPG.SH</t>
  </si>
  <si>
    <t>EMI.ktCO2.PL.Res.HHnew.Thermal.SH.LPG.SH.LPG</t>
  </si>
  <si>
    <t>EMI.ktCO2.PL.Res.HHnew.Thermal.SH.LPG.SH.Elec</t>
  </si>
  <si>
    <t>EMI.ktCO2.PL.Res.HHnew.Thermal.SH.LPG.SC</t>
  </si>
  <si>
    <t>EMI.ktCO2.PL.Res.HHnew.Thermal.SH.LPG.SC.AC.Elec</t>
  </si>
  <si>
    <t>EMI.ktCO2.PL.Res.HHnew.Thermal.SH.LPG.WH</t>
  </si>
  <si>
    <t>EMI.ktCO2.PL.Res.HHnew.Thermal.SH.LPG.WH.LPG.NoSolar.LPG</t>
  </si>
  <si>
    <t>EMI.ktCO2.PL.Res.HHnew.Thermal.SH.LPG.WH.LPG.Solar</t>
  </si>
  <si>
    <t>EMI.ktCO2.PL.Res.HHnew.Thermal.SH.LPG.WH.LPG.Solar.LPG</t>
  </si>
  <si>
    <t>EMI.ktCO2.PL.Res.HHnew.Thermal.SH.LPG.WH.LPG.Solar.Solar</t>
  </si>
  <si>
    <t>EMI.ktCO2.PL.Res.HHnew.Thermal.SH.LPG.WH.Elc.NoSolar.Elec</t>
  </si>
  <si>
    <t>EMI.ktCO2.PL.Res.HHnew.Thermal.SH.LPG.WH.Elc.Solar</t>
  </si>
  <si>
    <t>EMI.ktCO2.PL.Res.HHnew.Thermal.SH.LPG.WH.Elc.Solar.Elec</t>
  </si>
  <si>
    <t>EMI.ktCO2.PL.Res.HHnew.Thermal.SH.LPG.WH.Elc.Solar.Solar</t>
  </si>
  <si>
    <t>EMI.ktCO2.PL.Res.HHnew.Thermal.SH.LPG.CO</t>
  </si>
  <si>
    <t>EMI.ktCO2.PL.Res.HHnew.Thermal.SH.LPG.CO.LPG.LPG</t>
  </si>
  <si>
    <t>EMI.ktCO2.PL.Res.HHnew.Thermal.SH.LPG.CO.Elc.Elec</t>
  </si>
  <si>
    <t>EMI.ktCO2.PL.Res.HHnew.Thermal.SH.Oil</t>
  </si>
  <si>
    <t>EMI.ktCO2.PL.Res.HHnew.Thermal.SH.Oil.SH</t>
  </si>
  <si>
    <t>EMI.ktCO2.PL.Res.HHnew.Thermal.SH.Oil.SH.Oil</t>
  </si>
  <si>
    <t>EMI.ktCO2.PL.Res.HHnew.Thermal.SH.Oil.SH.Elec</t>
  </si>
  <si>
    <t>EMI.ktCO2.PL.Res.HHnew.Thermal.SH.Oil.SC</t>
  </si>
  <si>
    <t>EMI.ktCO2.PL.Res.HHnew.Thermal.SH.Oil.SC.AC.Elec</t>
  </si>
  <si>
    <t>EMI.ktCO2.PL.Res.HHnew.Thermal.SH.Oil.WH</t>
  </si>
  <si>
    <t>EMI.ktCO2.PL.Res.HHnew.Thermal.SH.Oil.WH.Oil.NoSolar.Oil</t>
  </si>
  <si>
    <t>EMI.ktCO2.PL.Res.HHnew.Thermal.SH.Oil.WH.Oil.Solar</t>
  </si>
  <si>
    <t>EMI.ktCO2.PL.Res.HHnew.Thermal.SH.Oil.WH.Oil.Solar.Oil</t>
  </si>
  <si>
    <t>EMI.ktCO2.PL.Res.HHnew.Thermal.SH.Oil.WH.Oil.Solar.Solar</t>
  </si>
  <si>
    <t>EMI.ktCO2.PL.Res.HHnew.Thermal.SH.Oil.WH.Elc.NoSolar.Elec</t>
  </si>
  <si>
    <t>EMI.ktCO2.PL.Res.HHnew.Thermal.SH.Oil.WH.Elc.Solar</t>
  </si>
  <si>
    <t>EMI.ktCO2.PL.Res.HHnew.Thermal.SH.Oil.WH.Elc.Solar.Elec</t>
  </si>
  <si>
    <t>EMI.ktCO2.PL.Res.HHnew.Thermal.SH.Oil.WH.Elc.Solar.Solar</t>
  </si>
  <si>
    <t>EMI.ktCO2.PL.Res.HHnew.Thermal.SH.Oil.CO</t>
  </si>
  <si>
    <t>EMI.ktCO2.PL.Res.HHnew.Thermal.SH.Oil.CO.LPG.LPG</t>
  </si>
  <si>
    <t>EMI.ktCO2.PL.Res.HHnew.Thermal.SH.Oil.CO.Elc.Elec</t>
  </si>
  <si>
    <t>EMI.ktCO2.PL.Res.HHnew.Thermal.SH.Gas</t>
  </si>
  <si>
    <t>EMI.ktCO2.PL.Res.HHnew.Thermal.SH.Gas.SH</t>
  </si>
  <si>
    <t>EMI.ktCO2.PL.Res.HHnew.Thermal.SH.Gas.SH.Gas</t>
  </si>
  <si>
    <t>EMI.ktCO2.PL.Res.HHnew.Thermal.SH.Gas.SH.Elec</t>
  </si>
  <si>
    <t>EMI.ktCO2.PL.Res.HHnew.Thermal.SH.Gas.SC</t>
  </si>
  <si>
    <t>EMI.ktCO2.PL.Res.HHnew.Thermal.SH.Gas.SC.AC.Elec</t>
  </si>
  <si>
    <t>EMI.ktCO2.PL.Res.HHnew.Thermal.SH.Gas.WH</t>
  </si>
  <si>
    <t>EMI.ktCO2.PL.Res.HHnew.Thermal.SH.Gas.WH.Gas.NoSolar.Gas</t>
  </si>
  <si>
    <t>EMI.ktCO2.PL.Res.HHnew.Thermal.SH.Gas.WH.Gas.Solar</t>
  </si>
  <si>
    <t>EMI.ktCO2.PL.Res.HHnew.Thermal.SH.Gas.WH.Gas.Solar.Gas</t>
  </si>
  <si>
    <t>EMI.ktCO2.PL.Res.HHnew.Thermal.SH.Gas.WH.Gas.Solar.Solar</t>
  </si>
  <si>
    <t>EMI.ktCO2.PL.Res.HHnew.Thermal.SH.Gas.WH.Elc.NoSolar.Elec</t>
  </si>
  <si>
    <t>EMI.ktCO2.PL.Res.HHnew.Thermal.SH.Gas.WH.Elc.Solar</t>
  </si>
  <si>
    <t>EMI.ktCO2.PL.Res.HHnew.Thermal.SH.Gas.WH.Elc.Solar.Elec</t>
  </si>
  <si>
    <t>EMI.ktCO2.PL.Res.HHnew.Thermal.SH.Gas.WH.Elc.Solar.Solar</t>
  </si>
  <si>
    <t>EMI.ktCO2.PL.Res.HHnew.Thermal.SH.Gas.CO</t>
  </si>
  <si>
    <t>EMI.ktCO2.PL.Res.HHnew.Thermal.SH.Gas.CO.Gas.Gas</t>
  </si>
  <si>
    <t>EMI.ktCO2.PL.Res.HHnew.Thermal.SH.Gas.CO.Elc.Elec</t>
  </si>
  <si>
    <t>EMI.ktCO2.PL.Res.HHnew.Thermal.SH.Biomass</t>
  </si>
  <si>
    <t>EMI.ktCO2.PL.Res.HHnew.Thermal.SH.Biomass.SH</t>
  </si>
  <si>
    <t>EMI.ktCO2.PL.Res.HHnew.Thermal.SH.Biomass.SH.Biomass</t>
  </si>
  <si>
    <t>EMI.ktCO2.PL.Res.HHnew.Thermal.SH.Biomass.SH.Elec</t>
  </si>
  <si>
    <t>EMI.ktCO2.PL.Res.HHnew.Thermal.SH.Biomass.SC</t>
  </si>
  <si>
    <t>EMI.ktCO2.PL.Res.HHnew.Thermal.SH.Biomass.SC.AC.Elec</t>
  </si>
  <si>
    <t>EMI.ktCO2.PL.Res.HHnew.Thermal.SH.Biomass.WH</t>
  </si>
  <si>
    <t>EMI.ktCO2.PL.Res.HHnew.Thermal.SH.Biomass.WH.Biomass.NoSolar.Biomass</t>
  </si>
  <si>
    <t>EMI.ktCO2.PL.Res.HHnew.Thermal.SH.Biomass.WH.Biomass.Solar</t>
  </si>
  <si>
    <t>EMI.ktCO2.PL.Res.HHnew.Thermal.SH.Biomass.WH.Biomass.Solar.Biomass</t>
  </si>
  <si>
    <t>EMI.ktCO2.PL.Res.HHnew.Thermal.SH.Biomass.WH.Biomass.Solar.Solar</t>
  </si>
  <si>
    <t>EMI.ktCO2.PL.Res.HHnew.Thermal.SH.Biomass.WH.LPG.NoSolar.LPG</t>
  </si>
  <si>
    <t>EMI.ktCO2.PL.Res.HHnew.Thermal.SH.Biomass.WH.LPG.Solar</t>
  </si>
  <si>
    <t>EMI.ktCO2.PL.Res.HHnew.Thermal.SH.Biomass.WH.LPG.Solar.LPG</t>
  </si>
  <si>
    <t>EMI.ktCO2.PL.Res.HHnew.Thermal.SH.Biomass.WH.LPG.Solar.Solar</t>
  </si>
  <si>
    <t>EMI.ktCO2.PL.Res.HHnew.Thermal.SH.Biomass.WH.Elc.NoSolar.Elec</t>
  </si>
  <si>
    <t>EMI.ktCO2.PL.Res.HHnew.Thermal.SH.Biomass.WH.Elc.Solar</t>
  </si>
  <si>
    <t>EMI.ktCO2.PL.Res.HHnew.Thermal.SH.Biomass.WH.Elc.Solar.Elec</t>
  </si>
  <si>
    <t>EMI.ktCO2.PL.Res.HHnew.Thermal.SH.Biomass.WH.Elc.Solar.Solar</t>
  </si>
  <si>
    <t>EMI.ktCO2.PL.Res.HHnew.Thermal.SH.Biomass.CO</t>
  </si>
  <si>
    <t>EMI.ktCO2.PL.Res.HHnew.Thermal.SH.Biomass.CO.Biomass.Biomass</t>
  </si>
  <si>
    <t>EMI.ktCO2.PL.Res.HHnew.Thermal.SH.Biomass.CO.LPG.LPG</t>
  </si>
  <si>
    <t>EMI.ktCO2.PL.Res.HHnew.Thermal.SH.Biomass.CO.Elc.Elec</t>
  </si>
  <si>
    <t>EMI.ktCO2.PL.Res.HHnew.Thermal.SH.Geo</t>
  </si>
  <si>
    <t>EMI.ktCO2.PL.Res.HHnew.Thermal.SH.Geo.SH</t>
  </si>
  <si>
    <t>EMI.ktCO2.PL.Res.HHnew.Thermal.SH.Geo.SH.Geo</t>
  </si>
  <si>
    <t>EMI.ktCO2.PL.Res.HHnew.Thermal.SH.Geo.SH.Elec</t>
  </si>
  <si>
    <t>EMI.ktCO2.PL.Res.HHnew.Thermal.SH.Geo.SC</t>
  </si>
  <si>
    <t>EMI.ktCO2.PL.Res.HHnew.Thermal.SH.Geo.SC.AC.Elec</t>
  </si>
  <si>
    <t>EMI.ktCO2.PL.Res.HHnew.Thermal.SH.Geo.WH</t>
  </si>
  <si>
    <t>EMI.ktCO2.PL.Res.HHnew.Thermal.SH.Geo.WH.Geo.NoSolar.Geo</t>
  </si>
  <si>
    <t>EMI.ktCO2.PL.Res.HHnew.Thermal.SH.Geo.WH.Geo.Solar</t>
  </si>
  <si>
    <t>EMI.ktCO2.PL.Res.HHnew.Thermal.SH.Geo.WH.Geo.Solar.Geo</t>
  </si>
  <si>
    <t>EMI.ktCO2.PL.Res.HHnew.Thermal.SH.Geo.WH.Geo.Solar.Solar</t>
  </si>
  <si>
    <t>EMI.ktCO2.PL.Res.HHnew.Thermal.SH.Geo.WH.Elc.NoSolar.Elec</t>
  </si>
  <si>
    <t>EMI.ktCO2.PL.Res.HHnew.Thermal.SH.Geo.WH.Elc.Solar</t>
  </si>
  <si>
    <t>EMI.ktCO2.PL.Res.HHnew.Thermal.SH.Geo.WH.Elc.Solar.Elec</t>
  </si>
  <si>
    <t>EMI.ktCO2.PL.Res.HHnew.Thermal.SH.Geo.WH.Elc.Solar.Solar</t>
  </si>
  <si>
    <t>EMI.ktCO2.PL.Res.HHnew.Thermal.SH.Geo.CO</t>
  </si>
  <si>
    <t>EMI.ktCO2.PL.Res.HHnew.Thermal.SH.Geo.CO.LPG.LPG</t>
  </si>
  <si>
    <t>EMI.ktCO2.PL.Res.HHnew.Thermal.SH.Geo.CO.Elc.Elec</t>
  </si>
  <si>
    <t>EMI.ktCO2.PL.Res.HHnew.Thermal.SH.DistrHeat</t>
  </si>
  <si>
    <t>EMI.ktCO2.PL.Res.HHnew.Thermal.SH.DistrHeat.SH</t>
  </si>
  <si>
    <t>EMI.ktCO2.PL.Res.HHnew.Thermal.SH.DistrHeat.SH.Steam_Distr</t>
  </si>
  <si>
    <t>EMI.ktCO2.PL.Res.HHnew.Thermal.SH.DistrHeat.SH.Elec</t>
  </si>
  <si>
    <t>EMI.ktCO2.PL.Res.HHnew.Thermal.SH.DistrHeat.SC</t>
  </si>
  <si>
    <t>EMI.ktCO2.PL.Res.HHnew.Thermal.SH.DistrHeat.SC.AC.Elec</t>
  </si>
  <si>
    <t>EMI.ktCO2.PL.Res.HHnew.Thermal.SH.DistrHeat.WH</t>
  </si>
  <si>
    <t>EMI.ktCO2.PL.Res.HHnew.Thermal.SH.DistrHeat.WH.DistrHeat.NoSolar.Steam_Distr</t>
  </si>
  <si>
    <t>EMI.ktCO2.PL.Res.HHnew.Thermal.SH.DistrHeat.WH.DistrHeat.Solar</t>
  </si>
  <si>
    <t>EMI.ktCO2.PL.Res.HHnew.Thermal.SH.DistrHeat.WH.DistrHeat.Solar.Steam_Distr</t>
  </si>
  <si>
    <t>EMI.ktCO2.PL.Res.HHnew.Thermal.SH.DistrHeat.WH.DistrHeat.Solar.Solar</t>
  </si>
  <si>
    <t>EMI.ktCO2.PL.Res.HHnew.Thermal.SH.DistrHeat.WH.Elc.NoSolar.Elec</t>
  </si>
  <si>
    <t>EMI.ktCO2.PL.Res.HHnew.Thermal.SH.DistrHeat.WH.Elc.Solar</t>
  </si>
  <si>
    <t>EMI.ktCO2.PL.Res.HHnew.Thermal.SH.DistrHeat.WH.Elc.Solar.Elec</t>
  </si>
  <si>
    <t>EMI.ktCO2.PL.Res.HHnew.Thermal.SH.DistrHeat.WH.Elc.Solar.Solar</t>
  </si>
  <si>
    <t>EMI.ktCO2.PL.Res.HHnew.Thermal.SH.DistrHeat.CO</t>
  </si>
  <si>
    <t>EMI.ktCO2.PL.Res.HHnew.Thermal.SH.DistrHeat.CO.LPG.LPG</t>
  </si>
  <si>
    <t>EMI.ktCO2.PL.Res.HHnew.Thermal.SH.DistrHeat.CO.Elc.Elec</t>
  </si>
  <si>
    <t>EMI.ktCO2.PL.Res.HHnew.Thermal.SH.AdvElc</t>
  </si>
  <si>
    <t>EMI.ktCO2.PL.Res.HHnew.Thermal.SH.AdvElc.SH</t>
  </si>
  <si>
    <t>EMI.ktCO2.PL.Res.HHnew.Thermal.SH.AdvElc.SH.Elec</t>
  </si>
  <si>
    <t>EMI.ktCO2.PL.Res.HHnew.Thermal.SH.AdvElc.SC</t>
  </si>
  <si>
    <t>EMI.ktCO2.PL.Res.HHnew.Thermal.SH.AdvElc.SC.AC.Elec</t>
  </si>
  <si>
    <t>EMI.ktCO2.PL.Res.HHnew.Thermal.SH.AdvElc.WH</t>
  </si>
  <si>
    <t>EMI.ktCO2.PL.Res.HHnew.Thermal.SH.AdvElc.WH.LPG.NoSolar.LPG</t>
  </si>
  <si>
    <t>EMI.ktCO2.PL.Res.HHnew.Thermal.SH.AdvElc.WH.LPG.Solar</t>
  </si>
  <si>
    <t>EMI.ktCO2.PL.Res.HHnew.Thermal.SH.AdvElc.WH.LPG.Solar.LPG</t>
  </si>
  <si>
    <t>EMI.ktCO2.PL.Res.HHnew.Thermal.SH.AdvElc.WH.LPG.Solar.Solar</t>
  </si>
  <si>
    <t>EMI.ktCO2.PL.Res.HHnew.Thermal.SH.AdvElc.WH.Elc.NoSolar.Elec</t>
  </si>
  <si>
    <t>EMI.ktCO2.PL.Res.HHnew.Thermal.SH.AdvElc.WH.Elc.Solar</t>
  </si>
  <si>
    <t>EMI.ktCO2.PL.Res.HHnew.Thermal.SH.AdvElc.WH.Elc.Solar.Elec</t>
  </si>
  <si>
    <t>EMI.ktCO2.PL.Res.HHnew.Thermal.SH.AdvElc.WH.Elc.Solar.Solar</t>
  </si>
  <si>
    <t>EMI.ktCO2.PL.Res.HHnew.Thermal.SH.AdvElc.CO</t>
  </si>
  <si>
    <t>EMI.ktCO2.PL.Res.HHnew.Thermal.SH.AdvElc.CO.LPG.LPG</t>
  </si>
  <si>
    <t>EMI.ktCO2.PL.Res.HHnew.Thermal.SH.AdvElc.CO.Elc.Elec</t>
  </si>
  <si>
    <t>EMI.ktCO2.PL.Res.HHnew.Thermal.SH.ConvElc</t>
  </si>
  <si>
    <t>EMI.ktCO2.PL.Res.HHnew.Thermal.SH.ConvElc.SH</t>
  </si>
  <si>
    <t>EMI.ktCO2.PL.Res.HHnew.Thermal.SH.ConvElc.SH.Elec</t>
  </si>
  <si>
    <t>EMI.ktCO2.PL.Res.HHnew.Thermal.SH.ConvElc.SC</t>
  </si>
  <si>
    <t>EMI.ktCO2.PL.Res.HHnew.Thermal.SH.ConvElc.SC.AC.Elec</t>
  </si>
  <si>
    <t>EMI.ktCO2.PL.Res.HHnew.Thermal.SH.ConvElc.WH</t>
  </si>
  <si>
    <t>EMI.ktCO2.PL.Res.HHnew.Thermal.SH.ConvElc.WH.LPG.NoSolar.LPG</t>
  </si>
  <si>
    <t>EMI.ktCO2.PL.Res.HHnew.Thermal.SH.ConvElc.WH.LPG.Solar</t>
  </si>
  <si>
    <t>EMI.ktCO2.PL.Res.HHnew.Thermal.SH.ConvElc.WH.LPG.Solar.LPG</t>
  </si>
  <si>
    <t>EMI.ktCO2.PL.Res.HHnew.Thermal.SH.ConvElc.WH.LPG.Solar.Solar</t>
  </si>
  <si>
    <t>EMI.ktCO2.PL.Res.HHnew.Thermal.SH.ConvElc.WH.Elc.NoSolar.Elec</t>
  </si>
  <si>
    <t>EMI.ktCO2.PL.Res.HHnew.Thermal.SH.ConvElc.WH.Elc.Solar</t>
  </si>
  <si>
    <t>EMI.ktCO2.PL.Res.HHnew.Thermal.SH.ConvElc.WH.Elc.Solar.Elec</t>
  </si>
  <si>
    <t>EMI.ktCO2.PL.Res.HHnew.Thermal.SH.ConvElc.WH.Elc.Solar.Solar</t>
  </si>
  <si>
    <t>EMI.ktCO2.PL.Res.HHnew.Thermal.SH.ConvElc.CO</t>
  </si>
  <si>
    <t>EMI.ktCO2.PL.Res.HHnew.Thermal.SH.ConvElc.CO.LPG.LPG</t>
  </si>
  <si>
    <t>EMI.ktCO2.PL.Res.HHnew.Thermal.SH.ConvElc.CO.Elc.Elec</t>
  </si>
  <si>
    <t>PL - Final energy consumption of new and renovated households (detailed structure)</t>
  </si>
  <si>
    <t>FEC_per_household.kWh.PL.Res.HHnew.Thermal.SH.Solids</t>
  </si>
  <si>
    <t>FEC_per_household.kWh.PL.Res.HHnew.Thermal.SH.Solids.SH</t>
  </si>
  <si>
    <t>FEC_per_household.kWh.PL.Res.HHnew.Thermal.SH.Solids.SH.Solids</t>
  </si>
  <si>
    <t>FEC_per_household.kWh.PL.Res.HHnew.Thermal.SH.Solids.SH.Elec</t>
  </si>
  <si>
    <t>FEC_per_household.kWh.PL.Res.HHnew.Thermal.SH.Solids.SC</t>
  </si>
  <si>
    <t>FEC_per_household.kWh.PL.Res.HHnew.Thermal.SH.Solids.SC.AC.Elec</t>
  </si>
  <si>
    <t>FEC_per_household.kWh.PL.Res.HHnew.Thermal.SH.Solids.WH</t>
  </si>
  <si>
    <t>FEC_per_household.kWh.PL.Res.HHnew.Thermal.SH.Solids.WH.Solids.NoSolar.Solids</t>
  </si>
  <si>
    <t>FEC_per_household.kWh.PL.Res.HHnew.Thermal.SH.Solids.WH.LPG.NoSolar.LPG</t>
  </si>
  <si>
    <t>FEC_per_household.kWh.PL.Res.HHnew.Thermal.SH.Solids.WH.LPG.Solar</t>
  </si>
  <si>
    <t>FEC_per_household.kWh.PL.Res.HHnew.Thermal.SH.Solids.WH.LPG.Solar.LPG</t>
  </si>
  <si>
    <t>FEC_per_household.kWh.PL.Res.HHnew.Thermal.SH.Solids.WH.LPG.Solar.Solar</t>
  </si>
  <si>
    <t>FEC_per_household.kWh.PL.Res.HHnew.Thermal.SH.Solids.WH.Elc.NoSolar.Elec</t>
  </si>
  <si>
    <t>FEC_per_household.kWh.PL.Res.HHnew.Thermal.SH.Solids.WH.Elc.Solar</t>
  </si>
  <si>
    <t>FEC_per_household.kWh.PL.Res.HHnew.Thermal.SH.Solids.WH.Elc.Solar.Elec</t>
  </si>
  <si>
    <t>FEC_per_household.kWh.PL.Res.HHnew.Thermal.SH.Solids.WH.Elc.Solar.Solar</t>
  </si>
  <si>
    <t>FEC_per_household.kWh.PL.Res.HHnew.Thermal.SH.Solids.CO</t>
  </si>
  <si>
    <t>FEC_per_household.kWh.PL.Res.HHnew.Thermal.SH.Solids.CO.Solids.Solids</t>
  </si>
  <si>
    <t>FEC_per_household.kWh.PL.Res.HHnew.Thermal.SH.Solids.CO.LPG.LPG</t>
  </si>
  <si>
    <t>FEC_per_household.kWh.PL.Res.HHnew.Thermal.SH.Solids.CO.Elc.Elec</t>
  </si>
  <si>
    <t>FEC_per_household.kWh.PL.Res.HHnew.Thermal.SH.LPG</t>
  </si>
  <si>
    <t>FEC_per_household.kWh.PL.Res.HHnew.Thermal.SH.LPG.SH</t>
  </si>
  <si>
    <t>FEC_per_household.kWh.PL.Res.HHnew.Thermal.SH.LPG.SH.LPG</t>
  </si>
  <si>
    <t>FEC_per_household.kWh.PL.Res.HHnew.Thermal.SH.LPG.SH.Elec</t>
  </si>
  <si>
    <t>FEC_per_household.kWh.PL.Res.HHnew.Thermal.SH.LPG.SC</t>
  </si>
  <si>
    <t>FEC_per_household.kWh.PL.Res.HHnew.Thermal.SH.LPG.SC.AC.Elec</t>
  </si>
  <si>
    <t>FEC_per_household.kWh.PL.Res.HHnew.Thermal.SH.LPG.WH</t>
  </si>
  <si>
    <t>FEC_per_household.kWh.PL.Res.HHnew.Thermal.SH.LPG.WH.LPG.NoSolar.LPG</t>
  </si>
  <si>
    <t>FEC_per_household.kWh.PL.Res.HHnew.Thermal.SH.LPG.WH.LPG.Solar</t>
  </si>
  <si>
    <t>FEC_per_household.kWh.PL.Res.HHnew.Thermal.SH.LPG.WH.LPG.Solar.LPG</t>
  </si>
  <si>
    <t>FEC_per_household.kWh.PL.Res.HHnew.Thermal.SH.LPG.WH.LPG.Solar.Solar</t>
  </si>
  <si>
    <t>FEC_per_household.kWh.PL.Res.HHnew.Thermal.SH.LPG.WH.Elc.NoSolar.Elec</t>
  </si>
  <si>
    <t>FEC_per_household.kWh.PL.Res.HHnew.Thermal.SH.LPG.WH.Elc.Solar</t>
  </si>
  <si>
    <t>FEC_per_household.kWh.PL.Res.HHnew.Thermal.SH.LPG.WH.Elc.Solar.Elec</t>
  </si>
  <si>
    <t>FEC_per_household.kWh.PL.Res.HHnew.Thermal.SH.LPG.WH.Elc.Solar.Solar</t>
  </si>
  <si>
    <t>FEC_per_household.kWh.PL.Res.HHnew.Thermal.SH.LPG.CO</t>
  </si>
  <si>
    <t>FEC_per_household.kWh.PL.Res.HHnew.Thermal.SH.LPG.CO.LPG.LPG</t>
  </si>
  <si>
    <t>FEC_per_household.kWh.PL.Res.HHnew.Thermal.SH.LPG.CO.Elc.Elec</t>
  </si>
  <si>
    <t>FEC_per_household.kWh.PL.Res.HHnew.Thermal.SH.Oil</t>
  </si>
  <si>
    <t>FEC_per_household.kWh.PL.Res.HHnew.Thermal.SH.Oil.SH</t>
  </si>
  <si>
    <t>FEC_per_household.kWh.PL.Res.HHnew.Thermal.SH.Oil.SH.Oil</t>
  </si>
  <si>
    <t>FEC_per_household.kWh.PL.Res.HHnew.Thermal.SH.Oil.SH.Elec</t>
  </si>
  <si>
    <t>FEC_per_household.kWh.PL.Res.HHnew.Thermal.SH.Oil.SC</t>
  </si>
  <si>
    <t>FEC_per_household.kWh.PL.Res.HHnew.Thermal.SH.Oil.SC.AC.Elec</t>
  </si>
  <si>
    <t>FEC_per_household.kWh.PL.Res.HHnew.Thermal.SH.Oil.WH</t>
  </si>
  <si>
    <t>FEC_per_household.kWh.PL.Res.HHnew.Thermal.SH.Oil.WH.Oil.NoSolar.Oil</t>
  </si>
  <si>
    <t>FEC_per_household.kWh.PL.Res.HHnew.Thermal.SH.Oil.WH.Oil.Solar</t>
  </si>
  <si>
    <t>FEC_per_household.kWh.PL.Res.HHnew.Thermal.SH.Oil.WH.Oil.Solar.Oil</t>
  </si>
  <si>
    <t>FEC_per_household.kWh.PL.Res.HHnew.Thermal.SH.Oil.WH.Oil.Solar.Solar</t>
  </si>
  <si>
    <t>FEC_per_household.kWh.PL.Res.HHnew.Thermal.SH.Oil.WH.Elc.NoSolar.Elec</t>
  </si>
  <si>
    <t>FEC_per_household.kWh.PL.Res.HHnew.Thermal.SH.Oil.WH.Elc.Solar</t>
  </si>
  <si>
    <t>FEC_per_household.kWh.PL.Res.HHnew.Thermal.SH.Oil.WH.Elc.Solar.Elec</t>
  </si>
  <si>
    <t>FEC_per_household.kWh.PL.Res.HHnew.Thermal.SH.Oil.WH.Elc.Solar.Solar</t>
  </si>
  <si>
    <t>FEC_per_household.kWh.PL.Res.HHnew.Thermal.SH.Oil.CO</t>
  </si>
  <si>
    <t>FEC_per_household.kWh.PL.Res.HHnew.Thermal.SH.Oil.CO.LPG.LPG</t>
  </si>
  <si>
    <t>FEC_per_household.kWh.PL.Res.HHnew.Thermal.SH.Oil.CO.Elc.Elec</t>
  </si>
  <si>
    <t>FEC_per_household.kWh.PL.Res.HHnew.Thermal.SH.Gas</t>
  </si>
  <si>
    <t>FEC_per_household.kWh.PL.Res.HHnew.Thermal.SH.Gas.SH</t>
  </si>
  <si>
    <t>FEC_per_household.kWh.PL.Res.HHnew.Thermal.SH.Gas.SH.Gas</t>
  </si>
  <si>
    <t>FEC_per_household.kWh.PL.Res.HHnew.Thermal.SH.Gas.SH.Elec</t>
  </si>
  <si>
    <t>FEC_per_household.kWh.PL.Res.HHnew.Thermal.SH.Gas.SC</t>
  </si>
  <si>
    <t>FEC_per_household.kWh.PL.Res.HHnew.Thermal.SH.Gas.SC.AC.Elec</t>
  </si>
  <si>
    <t>FEC_per_household.kWh.PL.Res.HHnew.Thermal.SH.Gas.WH</t>
  </si>
  <si>
    <t>FEC_per_household.kWh.PL.Res.HHnew.Thermal.SH.Gas.WH.Gas.NoSolar.Gas</t>
  </si>
  <si>
    <t>FEC_per_household.kWh.PL.Res.HHnew.Thermal.SH.Gas.WH.Gas.Solar</t>
  </si>
  <si>
    <t>FEC_per_household.kWh.PL.Res.HHnew.Thermal.SH.Gas.WH.Gas.Solar.Gas</t>
  </si>
  <si>
    <t>FEC_per_household.kWh.PL.Res.HHnew.Thermal.SH.Gas.WH.Gas.Solar.Solar</t>
  </si>
  <si>
    <t>FEC_per_household.kWh.PL.Res.HHnew.Thermal.SH.Gas.WH.Elc.NoSolar.Elec</t>
  </si>
  <si>
    <t>FEC_per_household.kWh.PL.Res.HHnew.Thermal.SH.Gas.WH.Elc.Solar</t>
  </si>
  <si>
    <t>FEC_per_household.kWh.PL.Res.HHnew.Thermal.SH.Gas.WH.Elc.Solar.Elec</t>
  </si>
  <si>
    <t>FEC_per_household.kWh.PL.Res.HHnew.Thermal.SH.Gas.WH.Elc.Solar.Solar</t>
  </si>
  <si>
    <t>FEC_per_household.kWh.PL.Res.HHnew.Thermal.SH.Gas.CO</t>
  </si>
  <si>
    <t>FEC_per_household.kWh.PL.Res.HHnew.Thermal.SH.Gas.CO.Gas.Gas</t>
  </si>
  <si>
    <t>FEC_per_household.kWh.PL.Res.HHnew.Thermal.SH.Gas.CO.Elc.Elec</t>
  </si>
  <si>
    <t>FEC_per_household.kWh.PL.Res.HHnew.Thermal.SH.Biomass</t>
  </si>
  <si>
    <t>FEC_per_household.kWh.PL.Res.HHnew.Thermal.SH.Biomass.SH</t>
  </si>
  <si>
    <t>FEC_per_household.kWh.PL.Res.HHnew.Thermal.SH.Biomass.SH.Biomass</t>
  </si>
  <si>
    <t>FEC_per_household.kWh.PL.Res.HHnew.Thermal.SH.Biomass.SH.Elec</t>
  </si>
  <si>
    <t>FEC_per_household.kWh.PL.Res.HHnew.Thermal.SH.Biomass.SC</t>
  </si>
  <si>
    <t>FEC_per_household.kWh.PL.Res.HHnew.Thermal.SH.Biomass.SC.AC.Elec</t>
  </si>
  <si>
    <t>FEC_per_household.kWh.PL.Res.HHnew.Thermal.SH.Biomass.WH</t>
  </si>
  <si>
    <t>FEC_per_household.kWh.PL.Res.HHnew.Thermal.SH.Biomass.WH.Biomass.NoSolar.Biomass</t>
  </si>
  <si>
    <t>FEC_per_household.kWh.PL.Res.HHnew.Thermal.SH.Biomass.WH.Biomass.Solar</t>
  </si>
  <si>
    <t>FEC_per_household.kWh.PL.Res.HHnew.Thermal.SH.Biomass.WH.Biomass.Solar.Biomass</t>
  </si>
  <si>
    <t>FEC_per_household.kWh.PL.Res.HHnew.Thermal.SH.Biomass.WH.Biomass.Solar.Solar</t>
  </si>
  <si>
    <t>FEC_per_household.kWh.PL.Res.HHnew.Thermal.SH.Biomass.WH.LPG.NoSolar.LPG</t>
  </si>
  <si>
    <t>FEC_per_household.kWh.PL.Res.HHnew.Thermal.SH.Biomass.WH.LPG.Solar</t>
  </si>
  <si>
    <t>FEC_per_household.kWh.PL.Res.HHnew.Thermal.SH.Biomass.WH.LPG.Solar.LPG</t>
  </si>
  <si>
    <t>FEC_per_household.kWh.PL.Res.HHnew.Thermal.SH.Biomass.WH.LPG.Solar.Solar</t>
  </si>
  <si>
    <t>FEC_per_household.kWh.PL.Res.HHnew.Thermal.SH.Biomass.WH.Elc.NoSolar.Elec</t>
  </si>
  <si>
    <t>FEC_per_household.kWh.PL.Res.HHnew.Thermal.SH.Biomass.WH.Elc.Solar</t>
  </si>
  <si>
    <t>FEC_per_household.kWh.PL.Res.HHnew.Thermal.SH.Biomass.WH.Elc.Solar.Elec</t>
  </si>
  <si>
    <t>FEC_per_household.kWh.PL.Res.HHnew.Thermal.SH.Biomass.WH.Elc.Solar.Solar</t>
  </si>
  <si>
    <t>FEC_per_household.kWh.PL.Res.HHnew.Thermal.SH.Biomass.CO</t>
  </si>
  <si>
    <t>FEC_per_household.kWh.PL.Res.HHnew.Thermal.SH.Biomass.CO.Biomass.Biomass</t>
  </si>
  <si>
    <t>FEC_per_household.kWh.PL.Res.HHnew.Thermal.SH.Biomass.CO.LPG.LPG</t>
  </si>
  <si>
    <t>FEC_per_household.kWh.PL.Res.HHnew.Thermal.SH.Biomass.CO.Elc.Elec</t>
  </si>
  <si>
    <t>FEC_per_household.kWh.PL.Res.HHnew.Thermal.SH.Geo</t>
  </si>
  <si>
    <t>FEC_per_household.kWh.PL.Res.HHnew.Thermal.SH.Geo.SH</t>
  </si>
  <si>
    <t>FEC_per_household.kWh.PL.Res.HHnew.Thermal.SH.Geo.SH.Geo</t>
  </si>
  <si>
    <t>FEC_per_household.kWh.PL.Res.HHnew.Thermal.SH.Geo.SH.Elec</t>
  </si>
  <si>
    <t>FEC_per_household.kWh.PL.Res.HHnew.Thermal.SH.Geo.SC</t>
  </si>
  <si>
    <t>FEC_per_household.kWh.PL.Res.HHnew.Thermal.SH.Geo.SC.AC.Elec</t>
  </si>
  <si>
    <t>FEC_per_household.kWh.PL.Res.HHnew.Thermal.SH.Geo.WH</t>
  </si>
  <si>
    <t>FEC_per_household.kWh.PL.Res.HHnew.Thermal.SH.Geo.WH.Geo.NoSolar.Geo</t>
  </si>
  <si>
    <t>FEC_per_household.kWh.PL.Res.HHnew.Thermal.SH.Geo.WH.Geo.Solar</t>
  </si>
  <si>
    <t>FEC_per_household.kWh.PL.Res.HHnew.Thermal.SH.Geo.WH.Geo.Solar.Geo</t>
  </si>
  <si>
    <t>FEC_per_household.kWh.PL.Res.HHnew.Thermal.SH.Geo.WH.Geo.Solar.Solar</t>
  </si>
  <si>
    <t>FEC_per_household.kWh.PL.Res.HHnew.Thermal.SH.Geo.WH.Elc.NoSolar.Elec</t>
  </si>
  <si>
    <t>FEC_per_household.kWh.PL.Res.HHnew.Thermal.SH.Geo.WH.Elc.Solar</t>
  </si>
  <si>
    <t>FEC_per_household.kWh.PL.Res.HHnew.Thermal.SH.Geo.WH.Elc.Solar.Elec</t>
  </si>
  <si>
    <t>FEC_per_household.kWh.PL.Res.HHnew.Thermal.SH.Geo.WH.Elc.Solar.Solar</t>
  </si>
  <si>
    <t>FEC_per_household.kWh.PL.Res.HHnew.Thermal.SH.Geo.CO</t>
  </si>
  <si>
    <t>FEC_per_household.kWh.PL.Res.HHnew.Thermal.SH.Geo.CO.LPG.LPG</t>
  </si>
  <si>
    <t>FEC_per_household.kWh.PL.Res.HHnew.Thermal.SH.Geo.CO.Elc.Elec</t>
  </si>
  <si>
    <t>FEC_per_household.kWh.PL.Res.HHnew.Thermal.SH.DistrHeat</t>
  </si>
  <si>
    <t>FEC_per_household.kWh.PL.Res.HHnew.Thermal.SH.DistrHeat.SH</t>
  </si>
  <si>
    <t>FEC_per_household.kWh.PL.Res.HHnew.Thermal.SH.DistrHeat.SH.Steam_Distr</t>
  </si>
  <si>
    <t>FEC_per_household.kWh.PL.Res.HHnew.Thermal.SH.DistrHeat.SH.Elec</t>
  </si>
  <si>
    <t>FEC_per_household.kWh.PL.Res.HHnew.Thermal.SH.DistrHeat.SC</t>
  </si>
  <si>
    <t>FEC_per_household.kWh.PL.Res.HHnew.Thermal.SH.DistrHeat.SC.AC.Elec</t>
  </si>
  <si>
    <t>FEC_per_household.kWh.PL.Res.HHnew.Thermal.SH.DistrHeat.WH</t>
  </si>
  <si>
    <t>FEC_per_household.kWh.PL.Res.HHnew.Thermal.SH.DistrHeat.WH.DistrHeat.NoSolar.Steam_Distr</t>
  </si>
  <si>
    <t>FEC_per_household.kWh.PL.Res.HHnew.Thermal.SH.DistrHeat.WH.DistrHeat.Solar</t>
  </si>
  <si>
    <t>FEC_per_household.kWh.PL.Res.HHnew.Thermal.SH.DistrHeat.WH.DistrHeat.Solar.Steam_Distr</t>
  </si>
  <si>
    <t>FEC_per_household.kWh.PL.Res.HHnew.Thermal.SH.DistrHeat.WH.DistrHeat.Solar.Solar</t>
  </si>
  <si>
    <t>FEC_per_household.kWh.PL.Res.HHnew.Thermal.SH.DistrHeat.WH.Elc.NoSolar.Elec</t>
  </si>
  <si>
    <t>FEC_per_household.kWh.PL.Res.HHnew.Thermal.SH.DistrHeat.WH.Elc.Solar</t>
  </si>
  <si>
    <t>FEC_per_household.kWh.PL.Res.HHnew.Thermal.SH.DistrHeat.WH.Elc.Solar.Elec</t>
  </si>
  <si>
    <t>FEC_per_household.kWh.PL.Res.HHnew.Thermal.SH.DistrHeat.WH.Elc.Solar.Solar</t>
  </si>
  <si>
    <t>FEC_per_household.kWh.PL.Res.HHnew.Thermal.SH.DistrHeat.CO</t>
  </si>
  <si>
    <t>FEC_per_household.kWh.PL.Res.HHnew.Thermal.SH.DistrHeat.CO.LPG.LPG</t>
  </si>
  <si>
    <t>FEC_per_household.kWh.PL.Res.HHnew.Thermal.SH.DistrHeat.CO.Elc.Elec</t>
  </si>
  <si>
    <t>FEC_per_household.kWh.PL.Res.HHnew.Thermal.SH.AdvElc</t>
  </si>
  <si>
    <t>FEC_per_household.kWh.PL.Res.HHnew.Thermal.SH.AdvElc.SH</t>
  </si>
  <si>
    <t>FEC_per_household.kWh.PL.Res.HHnew.Thermal.SH.AdvElc.SH.Elec</t>
  </si>
  <si>
    <t>FEC_per_household.kWh.PL.Res.HHnew.Thermal.SH.AdvElc.SC</t>
  </si>
  <si>
    <t>FEC_per_household.kWh.PL.Res.HHnew.Thermal.SH.AdvElc.SC.AC.Elec</t>
  </si>
  <si>
    <t>FEC_per_household.kWh.PL.Res.HHnew.Thermal.SH.AdvElc.WH</t>
  </si>
  <si>
    <t>FEC_per_household.kWh.PL.Res.HHnew.Thermal.SH.AdvElc.WH.LPG.NoSolar.LPG</t>
  </si>
  <si>
    <t>FEC_per_household.kWh.PL.Res.HHnew.Thermal.SH.AdvElc.WH.LPG.Solar</t>
  </si>
  <si>
    <t>FEC_per_household.kWh.PL.Res.HHnew.Thermal.SH.AdvElc.WH.LPG.Solar.LPG</t>
  </si>
  <si>
    <t>FEC_per_household.kWh.PL.Res.HHnew.Thermal.SH.AdvElc.WH.LPG.Solar.Solar</t>
  </si>
  <si>
    <t>FEC_per_household.kWh.PL.Res.HHnew.Thermal.SH.AdvElc.WH.Elc.NoSolar.Elec</t>
  </si>
  <si>
    <t>FEC_per_household.kWh.PL.Res.HHnew.Thermal.SH.AdvElc.WH.Elc.Solar</t>
  </si>
  <si>
    <t>FEC_per_household.kWh.PL.Res.HHnew.Thermal.SH.AdvElc.WH.Elc.Solar.Elec</t>
  </si>
  <si>
    <t>FEC_per_household.kWh.PL.Res.HHnew.Thermal.SH.AdvElc.WH.Elc.Solar.Solar</t>
  </si>
  <si>
    <t>FEC_per_household.kWh.PL.Res.HHnew.Thermal.SH.AdvElc.CO</t>
  </si>
  <si>
    <t>FEC_per_household.kWh.PL.Res.HHnew.Thermal.SH.AdvElc.CO.LPG.LPG</t>
  </si>
  <si>
    <t>FEC_per_household.kWh.PL.Res.HHnew.Thermal.SH.AdvElc.CO.Elc.Elec</t>
  </si>
  <si>
    <t>FEC_per_household.kWh.PL.Res.HHnew.Thermal.SH.ConvElc</t>
  </si>
  <si>
    <t>FEC_per_household.kWh.PL.Res.HHnew.Thermal.SH.ConvElc.SH</t>
  </si>
  <si>
    <t>FEC_per_household.kWh.PL.Res.HHnew.Thermal.SH.ConvElc.SH.Elec</t>
  </si>
  <si>
    <t>FEC_per_household.kWh.PL.Res.HHnew.Thermal.SH.ConvElc.SC</t>
  </si>
  <si>
    <t>FEC_per_household.kWh.PL.Res.HHnew.Thermal.SH.ConvElc.SC.AC.Elec</t>
  </si>
  <si>
    <t>FEC_per_household.kWh.PL.Res.HHnew.Thermal.SH.ConvElc.WH</t>
  </si>
  <si>
    <t>FEC_per_household.kWh.PL.Res.HHnew.Thermal.SH.ConvElc.WH.LPG.NoSolar.LPG</t>
  </si>
  <si>
    <t>FEC_per_household.kWh.PL.Res.HHnew.Thermal.SH.ConvElc.WH.LPG.Solar</t>
  </si>
  <si>
    <t>FEC_per_household.kWh.PL.Res.HHnew.Thermal.SH.ConvElc.WH.LPG.Solar.LPG</t>
  </si>
  <si>
    <t>FEC_per_household.kWh.PL.Res.HHnew.Thermal.SH.ConvElc.WH.LPG.Solar.Solar</t>
  </si>
  <si>
    <t>FEC_per_household.kWh.PL.Res.HHnew.Thermal.SH.ConvElc.WH.Elc.NoSolar.Elec</t>
  </si>
  <si>
    <t>FEC_per_household.kWh.PL.Res.HHnew.Thermal.SH.ConvElc.WH.Elc.Solar</t>
  </si>
  <si>
    <t>FEC_per_household.kWh.PL.Res.HHnew.Thermal.SH.ConvElc.WH.Elc.Solar.Elec</t>
  </si>
  <si>
    <t>FEC_per_household.kWh.PL.Res.HHnew.Thermal.SH.ConvElc.WH.Elc.Solar.Solar</t>
  </si>
  <si>
    <t>FEC_per_household.kWh.PL.Res.HHnew.Thermal.SH.ConvElc.CO</t>
  </si>
  <si>
    <t>FEC_per_household.kWh.PL.Res.HHnew.Thermal.SH.ConvElc.CO.LPG.LPG</t>
  </si>
  <si>
    <t>FEC_per_household.kWh.PL.Res.HHnew.Thermal.SH.ConvElc.CO.Elc.Elec</t>
  </si>
  <si>
    <t>PL - Thermal energy service of new and renovated households (detailed structure)</t>
  </si>
  <si>
    <t>TES_per_household.kWh.PL.Res.HHnew.Thermal.SH.Solids</t>
  </si>
  <si>
    <t>TES_per_household.kWh.PL.Res.HHnew.Thermal.SH.Solids.SH</t>
  </si>
  <si>
    <t>TES_per_household.kWh.PL.Res.HHnew.Thermal.SH.Solids.SH.Solids</t>
  </si>
  <si>
    <t>TES_per_household.kWh.PL.Res.HHnew.Thermal.SH.Solids.SH.Elec</t>
  </si>
  <si>
    <t>TES_per_household.kWh.PL.Res.HHnew.Thermal.SH.Solids.SC</t>
  </si>
  <si>
    <t>TES_per_household.kWh.PL.Res.HHnew.Thermal.SH.Solids.SC.AC.Elec</t>
  </si>
  <si>
    <t>TES_per_household.kWh.PL.Res.HHnew.Thermal.SH.Solids.WH</t>
  </si>
  <si>
    <t>TES_per_household.kWh.PL.Res.HHnew.Thermal.SH.Solids.WH.Solids.NoSolar.Solids</t>
  </si>
  <si>
    <t>TES_per_household.kWh.PL.Res.HHnew.Thermal.SH.Solids.WH.LPG.NoSolar.LPG</t>
  </si>
  <si>
    <t>TES_per_household.kWh.PL.Res.HHnew.Thermal.SH.Solids.WH.LPG.Solar</t>
  </si>
  <si>
    <t>TES_per_household.kWh.PL.Res.HHnew.Thermal.SH.Solids.WH.LPG.Solar.LPG</t>
  </si>
  <si>
    <t>TES_per_household.kWh.PL.Res.HHnew.Thermal.SH.Solids.WH.LPG.Solar.Solar</t>
  </si>
  <si>
    <t>TES_per_household.kWh.PL.Res.HHnew.Thermal.SH.Solids.WH.Elc.NoSolar.Elec</t>
  </si>
  <si>
    <t>TES_per_household.kWh.PL.Res.HHnew.Thermal.SH.Solids.WH.Elc.Solar</t>
  </si>
  <si>
    <t>TES_per_household.kWh.PL.Res.HHnew.Thermal.SH.Solids.WH.Elc.Solar.Elec</t>
  </si>
  <si>
    <t>TES_per_household.kWh.PL.Res.HHnew.Thermal.SH.Solids.WH.Elc.Solar.Solar</t>
  </si>
  <si>
    <t>TES_per_household.kWh.PL.Res.HHnew.Thermal.SH.Solids.CO</t>
  </si>
  <si>
    <t>TES_per_household.kWh.PL.Res.HHnew.Thermal.SH.Solids.CO.Solids.Solids</t>
  </si>
  <si>
    <t>TES_per_household.kWh.PL.Res.HHnew.Thermal.SH.Solids.CO.LPG.LPG</t>
  </si>
  <si>
    <t>TES_per_household.kWh.PL.Res.HHnew.Thermal.SH.Solids.CO.Elc.Elec</t>
  </si>
  <si>
    <t>TES_per_household.kWh.PL.Res.HHnew.Thermal.SH.LPG</t>
  </si>
  <si>
    <t>TES_per_household.kWh.PL.Res.HHnew.Thermal.SH.LPG.SH</t>
  </si>
  <si>
    <t>TES_per_household.kWh.PL.Res.HHnew.Thermal.SH.LPG.SH.LPG</t>
  </si>
  <si>
    <t>TES_per_household.kWh.PL.Res.HHnew.Thermal.SH.LPG.SH.Elec</t>
  </si>
  <si>
    <t>TES_per_household.kWh.PL.Res.HHnew.Thermal.SH.LPG.SC</t>
  </si>
  <si>
    <t>TES_per_household.kWh.PL.Res.HHnew.Thermal.SH.LPG.SC.AC.Elec</t>
  </si>
  <si>
    <t>TES_per_household.kWh.PL.Res.HHnew.Thermal.SH.LPG.WH</t>
  </si>
  <si>
    <t>TES_per_household.kWh.PL.Res.HHnew.Thermal.SH.LPG.WH.LPG.NoSolar.LPG</t>
  </si>
  <si>
    <t>TES_per_household.kWh.PL.Res.HHnew.Thermal.SH.LPG.WH.LPG.Solar</t>
  </si>
  <si>
    <t>TES_per_household.kWh.PL.Res.HHnew.Thermal.SH.LPG.WH.LPG.Solar.LPG</t>
  </si>
  <si>
    <t>TES_per_household.kWh.PL.Res.HHnew.Thermal.SH.LPG.WH.LPG.Solar.Solar</t>
  </si>
  <si>
    <t>TES_per_household.kWh.PL.Res.HHnew.Thermal.SH.LPG.WH.Elc.NoSolar.Elec</t>
  </si>
  <si>
    <t>TES_per_household.kWh.PL.Res.HHnew.Thermal.SH.LPG.WH.Elc.Solar</t>
  </si>
  <si>
    <t>TES_per_household.kWh.PL.Res.HHnew.Thermal.SH.LPG.WH.Elc.Solar.Elec</t>
  </si>
  <si>
    <t>TES_per_household.kWh.PL.Res.HHnew.Thermal.SH.LPG.WH.Elc.Solar.Solar</t>
  </si>
  <si>
    <t>TES_per_household.kWh.PL.Res.HHnew.Thermal.SH.LPG.CO</t>
  </si>
  <si>
    <t>TES_per_household.kWh.PL.Res.HHnew.Thermal.SH.LPG.CO.LPG.LPG</t>
  </si>
  <si>
    <t>TES_per_household.kWh.PL.Res.HHnew.Thermal.SH.LPG.CO.Elc.Elec</t>
  </si>
  <si>
    <t>TES_per_household.kWh.PL.Res.HHnew.Thermal.SH.Oil</t>
  </si>
  <si>
    <t>TES_per_household.kWh.PL.Res.HHnew.Thermal.SH.Oil.SH</t>
  </si>
  <si>
    <t>TES_per_household.kWh.PL.Res.HHnew.Thermal.SH.Oil.SH.Oil</t>
  </si>
  <si>
    <t>TES_per_household.kWh.PL.Res.HHnew.Thermal.SH.Oil.SH.Elec</t>
  </si>
  <si>
    <t>TES_per_household.kWh.PL.Res.HHnew.Thermal.SH.Oil.SC</t>
  </si>
  <si>
    <t>TES_per_household.kWh.PL.Res.HHnew.Thermal.SH.Oil.SC.AC.Elec</t>
  </si>
  <si>
    <t>TES_per_household.kWh.PL.Res.HHnew.Thermal.SH.Oil.WH</t>
  </si>
  <si>
    <t>TES_per_household.kWh.PL.Res.HHnew.Thermal.SH.Oil.WH.Oil.NoSolar.Oil</t>
  </si>
  <si>
    <t>TES_per_household.kWh.PL.Res.HHnew.Thermal.SH.Oil.WH.Oil.Solar</t>
  </si>
  <si>
    <t>TES_per_household.kWh.PL.Res.HHnew.Thermal.SH.Oil.WH.Oil.Solar.Oil</t>
  </si>
  <si>
    <t>TES_per_household.kWh.PL.Res.HHnew.Thermal.SH.Oil.WH.Oil.Solar.Solar</t>
  </si>
  <si>
    <t>TES_per_household.kWh.PL.Res.HHnew.Thermal.SH.Oil.WH.Elc.NoSolar.Elec</t>
  </si>
  <si>
    <t>TES_per_household.kWh.PL.Res.HHnew.Thermal.SH.Oil.WH.Elc.Solar</t>
  </si>
  <si>
    <t>TES_per_household.kWh.PL.Res.HHnew.Thermal.SH.Oil.WH.Elc.Solar.Elec</t>
  </si>
  <si>
    <t>TES_per_household.kWh.PL.Res.HHnew.Thermal.SH.Oil.WH.Elc.Solar.Solar</t>
  </si>
  <si>
    <t>TES_per_household.kWh.PL.Res.HHnew.Thermal.SH.Oil.CO</t>
  </si>
  <si>
    <t>TES_per_household.kWh.PL.Res.HHnew.Thermal.SH.Oil.CO.LPG.LPG</t>
  </si>
  <si>
    <t>TES_per_household.kWh.PL.Res.HHnew.Thermal.SH.Oil.CO.Elc.Elec</t>
  </si>
  <si>
    <t>TES_per_household.kWh.PL.Res.HHnew.Thermal.SH.Gas</t>
  </si>
  <si>
    <t>TES_per_household.kWh.PL.Res.HHnew.Thermal.SH.Gas.SH</t>
  </si>
  <si>
    <t>TES_per_household.kWh.PL.Res.HHnew.Thermal.SH.Gas.SH.Gas</t>
  </si>
  <si>
    <t>TES_per_household.kWh.PL.Res.HHnew.Thermal.SH.Gas.SH.Elec</t>
  </si>
  <si>
    <t>TES_per_household.kWh.PL.Res.HHnew.Thermal.SH.Gas.SC</t>
  </si>
  <si>
    <t>TES_per_household.kWh.PL.Res.HHnew.Thermal.SH.Gas.SC.AC.Elec</t>
  </si>
  <si>
    <t>TES_per_household.kWh.PL.Res.HHnew.Thermal.SH.Gas.WH</t>
  </si>
  <si>
    <t>TES_per_household.kWh.PL.Res.HHnew.Thermal.SH.Gas.WH.Gas.NoSolar.Gas</t>
  </si>
  <si>
    <t>TES_per_household.kWh.PL.Res.HHnew.Thermal.SH.Gas.WH.Gas.Solar</t>
  </si>
  <si>
    <t>TES_per_household.kWh.PL.Res.HHnew.Thermal.SH.Gas.WH.Gas.Solar.Gas</t>
  </si>
  <si>
    <t>TES_per_household.kWh.PL.Res.HHnew.Thermal.SH.Gas.WH.Gas.Solar.Solar</t>
  </si>
  <si>
    <t>TES_per_household.kWh.PL.Res.HHnew.Thermal.SH.Gas.WH.Elc.NoSolar.Elec</t>
  </si>
  <si>
    <t>TES_per_household.kWh.PL.Res.HHnew.Thermal.SH.Gas.WH.Elc.Solar</t>
  </si>
  <si>
    <t>TES_per_household.kWh.PL.Res.HHnew.Thermal.SH.Gas.WH.Elc.Solar.Elec</t>
  </si>
  <si>
    <t>TES_per_household.kWh.PL.Res.HHnew.Thermal.SH.Gas.WH.Elc.Solar.Solar</t>
  </si>
  <si>
    <t>TES_per_household.kWh.PL.Res.HHnew.Thermal.SH.Gas.CO</t>
  </si>
  <si>
    <t>TES_per_household.kWh.PL.Res.HHnew.Thermal.SH.Gas.CO.Gas.Gas</t>
  </si>
  <si>
    <t>TES_per_household.kWh.PL.Res.HHnew.Thermal.SH.Gas.CO.Elc.Elec</t>
  </si>
  <si>
    <t>TES_per_household.kWh.PL.Res.HHnew.Thermal.SH.Biomass</t>
  </si>
  <si>
    <t>TES_per_household.kWh.PL.Res.HHnew.Thermal.SH.Biomass.SH</t>
  </si>
  <si>
    <t>TES_per_household.kWh.PL.Res.HHnew.Thermal.SH.Biomass.SH.Biomass</t>
  </si>
  <si>
    <t>TES_per_household.kWh.PL.Res.HHnew.Thermal.SH.Biomass.SH.Elec</t>
  </si>
  <si>
    <t>TES_per_household.kWh.PL.Res.HHnew.Thermal.SH.Biomass.SC</t>
  </si>
  <si>
    <t>TES_per_household.kWh.PL.Res.HHnew.Thermal.SH.Biomass.SC.AC.Elec</t>
  </si>
  <si>
    <t>TES_per_household.kWh.PL.Res.HHnew.Thermal.SH.Biomass.WH</t>
  </si>
  <si>
    <t>TES_per_household.kWh.PL.Res.HHnew.Thermal.SH.Biomass.WH.Biomass.NoSolar.Biomass</t>
  </si>
  <si>
    <t>TES_per_household.kWh.PL.Res.HHnew.Thermal.SH.Biomass.WH.Biomass.Solar</t>
  </si>
  <si>
    <t>TES_per_household.kWh.PL.Res.HHnew.Thermal.SH.Biomass.WH.Biomass.Solar.Biomass</t>
  </si>
  <si>
    <t>TES_per_household.kWh.PL.Res.HHnew.Thermal.SH.Biomass.WH.Biomass.Solar.Solar</t>
  </si>
  <si>
    <t>TES_per_household.kWh.PL.Res.HHnew.Thermal.SH.Biomass.WH.LPG.NoSolar.LPG</t>
  </si>
  <si>
    <t>TES_per_household.kWh.PL.Res.HHnew.Thermal.SH.Biomass.WH.LPG.Solar</t>
  </si>
  <si>
    <t>TES_per_household.kWh.PL.Res.HHnew.Thermal.SH.Biomass.WH.LPG.Solar.LPG</t>
  </si>
  <si>
    <t>TES_per_household.kWh.PL.Res.HHnew.Thermal.SH.Biomass.WH.LPG.Solar.Solar</t>
  </si>
  <si>
    <t>TES_per_household.kWh.PL.Res.HHnew.Thermal.SH.Biomass.WH.Elc.NoSolar.Elec</t>
  </si>
  <si>
    <t>TES_per_household.kWh.PL.Res.HHnew.Thermal.SH.Biomass.WH.Elc.Solar</t>
  </si>
  <si>
    <t>TES_per_household.kWh.PL.Res.HHnew.Thermal.SH.Biomass.WH.Elc.Solar.Elec</t>
  </si>
  <si>
    <t>TES_per_household.kWh.PL.Res.HHnew.Thermal.SH.Biomass.WH.Elc.Solar.Solar</t>
  </si>
  <si>
    <t>TES_per_household.kWh.PL.Res.HHnew.Thermal.SH.Biomass.CO</t>
  </si>
  <si>
    <t>TES_per_household.kWh.PL.Res.HHnew.Thermal.SH.Biomass.CO.Biomass.Biomass</t>
  </si>
  <si>
    <t>TES_per_household.kWh.PL.Res.HHnew.Thermal.SH.Biomass.CO.LPG.LPG</t>
  </si>
  <si>
    <t>TES_per_household.kWh.PL.Res.HHnew.Thermal.SH.Biomass.CO.Elc.Elec</t>
  </si>
  <si>
    <t>TES_per_household.kWh.PL.Res.HHnew.Thermal.SH.Geo</t>
  </si>
  <si>
    <t>TES_per_household.kWh.PL.Res.HHnew.Thermal.SH.Geo.SH</t>
  </si>
  <si>
    <t>TES_per_household.kWh.PL.Res.HHnew.Thermal.SH.Geo.SH.Geo</t>
  </si>
  <si>
    <t>TES_per_household.kWh.PL.Res.HHnew.Thermal.SH.Geo.SH.Elec</t>
  </si>
  <si>
    <t>TES_per_household.kWh.PL.Res.HHnew.Thermal.SH.Geo.SC</t>
  </si>
  <si>
    <t>TES_per_household.kWh.PL.Res.HHnew.Thermal.SH.Geo.SC.AC.Elec</t>
  </si>
  <si>
    <t>TES_per_household.kWh.PL.Res.HHnew.Thermal.SH.Geo.WH</t>
  </si>
  <si>
    <t>TES_per_household.kWh.PL.Res.HHnew.Thermal.SH.Geo.WH.Geo.NoSolar.Geo</t>
  </si>
  <si>
    <t>TES_per_household.kWh.PL.Res.HHnew.Thermal.SH.Geo.WH.Geo.Solar</t>
  </si>
  <si>
    <t>TES_per_household.kWh.PL.Res.HHnew.Thermal.SH.Geo.WH.Geo.Solar.Geo</t>
  </si>
  <si>
    <t>TES_per_household.kWh.PL.Res.HHnew.Thermal.SH.Geo.WH.Geo.Solar.Solar</t>
  </si>
  <si>
    <t>TES_per_household.kWh.PL.Res.HHnew.Thermal.SH.Geo.WH.Elc.NoSolar.Elec</t>
  </si>
  <si>
    <t>TES_per_household.kWh.PL.Res.HHnew.Thermal.SH.Geo.WH.Elc.Solar</t>
  </si>
  <si>
    <t>TES_per_household.kWh.PL.Res.HHnew.Thermal.SH.Geo.WH.Elc.Solar.Elec</t>
  </si>
  <si>
    <t>TES_per_household.kWh.PL.Res.HHnew.Thermal.SH.Geo.WH.Elc.Solar.Solar</t>
  </si>
  <si>
    <t>TES_per_household.kWh.PL.Res.HHnew.Thermal.SH.Geo.CO</t>
  </si>
  <si>
    <t>TES_per_household.kWh.PL.Res.HHnew.Thermal.SH.Geo.CO.LPG.LPG</t>
  </si>
  <si>
    <t>TES_per_household.kWh.PL.Res.HHnew.Thermal.SH.Geo.CO.Elc.Elec</t>
  </si>
  <si>
    <t>TES_per_household.kWh.PL.Res.HHnew.Thermal.SH.DistrHeat</t>
  </si>
  <si>
    <t>TES_per_household.kWh.PL.Res.HHnew.Thermal.SH.DistrHeat.SH</t>
  </si>
  <si>
    <t>TES_per_household.kWh.PL.Res.HHnew.Thermal.SH.DistrHeat.SH.Steam_Distr</t>
  </si>
  <si>
    <t>TES_per_household.kWh.PL.Res.HHnew.Thermal.SH.DistrHeat.SH.Elec</t>
  </si>
  <si>
    <t>TES_per_household.kWh.PL.Res.HHnew.Thermal.SH.DistrHeat.SC</t>
  </si>
  <si>
    <t>TES_per_household.kWh.PL.Res.HHnew.Thermal.SH.DistrHeat.SC.AC.Elec</t>
  </si>
  <si>
    <t>TES_per_household.kWh.PL.Res.HHnew.Thermal.SH.DistrHeat.WH</t>
  </si>
  <si>
    <t>TES_per_household.kWh.PL.Res.HHnew.Thermal.SH.DistrHeat.WH.DistrHeat.NoSolar.Steam_Distr</t>
  </si>
  <si>
    <t>TES_per_household.kWh.PL.Res.HHnew.Thermal.SH.DistrHeat.WH.DistrHeat.Solar</t>
  </si>
  <si>
    <t>TES_per_household.kWh.PL.Res.HHnew.Thermal.SH.DistrHeat.WH.DistrHeat.Solar.Steam_Distr</t>
  </si>
  <si>
    <t>TES_per_household.kWh.PL.Res.HHnew.Thermal.SH.DistrHeat.WH.DistrHeat.Solar.Solar</t>
  </si>
  <si>
    <t>TES_per_household.kWh.PL.Res.HHnew.Thermal.SH.DistrHeat.WH.Elc.NoSolar.Elec</t>
  </si>
  <si>
    <t>TES_per_household.kWh.PL.Res.HHnew.Thermal.SH.DistrHeat.WH.Elc.Solar</t>
  </si>
  <si>
    <t>TES_per_household.kWh.PL.Res.HHnew.Thermal.SH.DistrHeat.WH.Elc.Solar.Elec</t>
  </si>
  <si>
    <t>TES_per_household.kWh.PL.Res.HHnew.Thermal.SH.DistrHeat.WH.Elc.Solar.Solar</t>
  </si>
  <si>
    <t>TES_per_household.kWh.PL.Res.HHnew.Thermal.SH.DistrHeat.CO</t>
  </si>
  <si>
    <t>TES_per_household.kWh.PL.Res.HHnew.Thermal.SH.DistrHeat.CO.LPG.LPG</t>
  </si>
  <si>
    <t>TES_per_household.kWh.PL.Res.HHnew.Thermal.SH.DistrHeat.CO.Elc.Elec</t>
  </si>
  <si>
    <t>TES_per_household.kWh.PL.Res.HHnew.Thermal.SH.AdvElc</t>
  </si>
  <si>
    <t>TES_per_household.kWh.PL.Res.HHnew.Thermal.SH.AdvElc.SH</t>
  </si>
  <si>
    <t>TES_per_household.kWh.PL.Res.HHnew.Thermal.SH.AdvElc.SH.Elec</t>
  </si>
  <si>
    <t>TES_per_household.kWh.PL.Res.HHnew.Thermal.SH.AdvElc.SC</t>
  </si>
  <si>
    <t>TES_per_household.kWh.PL.Res.HHnew.Thermal.SH.AdvElc.SC.AC.Elec</t>
  </si>
  <si>
    <t>TES_per_household.kWh.PL.Res.HHnew.Thermal.SH.AdvElc.WH</t>
  </si>
  <si>
    <t>TES_per_household.kWh.PL.Res.HHnew.Thermal.SH.AdvElc.WH.LPG.NoSolar.LPG</t>
  </si>
  <si>
    <t>TES_per_household.kWh.PL.Res.HHnew.Thermal.SH.AdvElc.WH.LPG.Solar</t>
  </si>
  <si>
    <t>TES_per_household.kWh.PL.Res.HHnew.Thermal.SH.AdvElc.WH.LPG.Solar.LPG</t>
  </si>
  <si>
    <t>TES_per_household.kWh.PL.Res.HHnew.Thermal.SH.AdvElc.WH.LPG.Solar.Solar</t>
  </si>
  <si>
    <t>TES_per_household.kWh.PL.Res.HHnew.Thermal.SH.AdvElc.WH.Elc.NoSolar.Elec</t>
  </si>
  <si>
    <t>TES_per_household.kWh.PL.Res.HHnew.Thermal.SH.AdvElc.WH.Elc.Solar</t>
  </si>
  <si>
    <t>TES_per_household.kWh.PL.Res.HHnew.Thermal.SH.AdvElc.WH.Elc.Solar.Elec</t>
  </si>
  <si>
    <t>TES_per_household.kWh.PL.Res.HHnew.Thermal.SH.AdvElc.WH.Elc.Solar.Solar</t>
  </si>
  <si>
    <t>TES_per_household.kWh.PL.Res.HHnew.Thermal.SH.AdvElc.CO</t>
  </si>
  <si>
    <t>TES_per_household.kWh.PL.Res.HHnew.Thermal.SH.AdvElc.CO.LPG.LPG</t>
  </si>
  <si>
    <t>TES_per_household.kWh.PL.Res.HHnew.Thermal.SH.AdvElc.CO.Elc.Elec</t>
  </si>
  <si>
    <t>TES_per_household.kWh.PL.Res.HHnew.Thermal.SH.ConvElc</t>
  </si>
  <si>
    <t>TES_per_household.kWh.PL.Res.HHnew.Thermal.SH.ConvElc.SH</t>
  </si>
  <si>
    <t>TES_per_household.kWh.PL.Res.HHnew.Thermal.SH.ConvElc.SH.Elec</t>
  </si>
  <si>
    <t>TES_per_household.kWh.PL.Res.HHnew.Thermal.SH.ConvElc.SC</t>
  </si>
  <si>
    <t>TES_per_household.kWh.PL.Res.HHnew.Thermal.SH.ConvElc.SC.AC.Elec</t>
  </si>
  <si>
    <t>TES_per_household.kWh.PL.Res.HHnew.Thermal.SH.ConvElc.WH</t>
  </si>
  <si>
    <t>TES_per_household.kWh.PL.Res.HHnew.Thermal.SH.ConvElc.WH.LPG.NoSolar.LPG</t>
  </si>
  <si>
    <t>TES_per_household.kWh.PL.Res.HHnew.Thermal.SH.ConvElc.WH.LPG.Solar</t>
  </si>
  <si>
    <t>TES_per_household.kWh.PL.Res.HHnew.Thermal.SH.ConvElc.WH.LPG.Solar.LPG</t>
  </si>
  <si>
    <t>TES_per_household.kWh.PL.Res.HHnew.Thermal.SH.ConvElc.WH.LPG.Solar.Solar</t>
  </si>
  <si>
    <t>TES_per_household.kWh.PL.Res.HHnew.Thermal.SH.ConvElc.WH.Elc.NoSolar.Elec</t>
  </si>
  <si>
    <t>TES_per_household.kWh.PL.Res.HHnew.Thermal.SH.ConvElc.WH.Elc.Solar</t>
  </si>
  <si>
    <t>TES_per_household.kWh.PL.Res.HHnew.Thermal.SH.ConvElc.WH.Elc.Solar.Elec</t>
  </si>
  <si>
    <t>TES_per_household.kWh.PL.Res.HHnew.Thermal.SH.ConvElc.WH.Elc.Solar.Solar</t>
  </si>
  <si>
    <t>TES_per_household.kWh.PL.Res.HHnew.Thermal.SH.ConvElc.CO</t>
  </si>
  <si>
    <t>TES_per_household.kWh.PL.Res.HHnew.Thermal.SH.ConvElc.CO.LPG.LPG</t>
  </si>
  <si>
    <t>TES_per_household.kWh.PL.Res.HHnew.Thermal.SH.ConvElc.CO.Elc.Elec</t>
  </si>
  <si>
    <t>EMI_per_household.kgCO2.PL.Res.HHnew.Thermal.SH.Solids</t>
  </si>
  <si>
    <t>EMI_per_household.kgCO2.PL.Res.HHnew.Thermal.SH.Solids.SH</t>
  </si>
  <si>
    <t>EMI_per_household.kgCO2.PL.Res.HHnew.Thermal.SH.Solids.SH.Solids</t>
  </si>
  <si>
    <t>EMI_per_household.kgCO2.PL.Res.HHnew.Thermal.SH.Solids.SH.Elec</t>
  </si>
  <si>
    <t>EMI_per_household.kgCO2.PL.Res.HHnew.Thermal.SH.Solids.SC</t>
  </si>
  <si>
    <t>EMI_per_household.kgCO2.PL.Res.HHnew.Thermal.SH.Solids.SC.AC.Elec</t>
  </si>
  <si>
    <t>EMI_per_household.kgCO2.PL.Res.HHnew.Thermal.SH.Solids.WH</t>
  </si>
  <si>
    <t>EMI_per_household.kgCO2.PL.Res.HHnew.Thermal.SH.Solids.WH.Solids.NoSolar.Solids</t>
  </si>
  <si>
    <t>EMI_per_household.kgCO2.PL.Res.HHnew.Thermal.SH.Solids.WH.LPG.NoSolar.LPG</t>
  </si>
  <si>
    <t>EMI_per_household.kgCO2.PL.Res.HHnew.Thermal.SH.Solids.WH.LPG.Solar</t>
  </si>
  <si>
    <t>EMI_per_household.kgCO2.PL.Res.HHnew.Thermal.SH.Solids.WH.LPG.Solar.LPG</t>
  </si>
  <si>
    <t>EMI_per_household.kgCO2.PL.Res.HHnew.Thermal.SH.Solids.WH.LPG.Solar.Solar</t>
  </si>
  <si>
    <t>EMI_per_household.kgCO2.PL.Res.HHnew.Thermal.SH.Solids.WH.Elc.NoSolar.Elec</t>
  </si>
  <si>
    <t>EMI_per_household.kgCO2.PL.Res.HHnew.Thermal.SH.Solids.WH.Elc.Solar</t>
  </si>
  <si>
    <t>EMI_per_household.kgCO2.PL.Res.HHnew.Thermal.SH.Solids.WH.Elc.Solar.Elec</t>
  </si>
  <si>
    <t>EMI_per_household.kgCO2.PL.Res.HHnew.Thermal.SH.Solids.WH.Elc.Solar.Solar</t>
  </si>
  <si>
    <t>EMI_per_household.kgCO2.PL.Res.HHnew.Thermal.SH.Solids.CO</t>
  </si>
  <si>
    <t>EMI_per_household.kgCO2.PL.Res.HHnew.Thermal.SH.Solids.CO.Solids.Solids</t>
  </si>
  <si>
    <t>EMI_per_household.kgCO2.PL.Res.HHnew.Thermal.SH.Solids.CO.LPG.LPG</t>
  </si>
  <si>
    <t>EMI_per_household.kgCO2.PL.Res.HHnew.Thermal.SH.Solids.CO.Elc.Elec</t>
  </si>
  <si>
    <t>EMI_per_household.kgCO2.PL.Res.HHnew.Thermal.SH.LPG</t>
  </si>
  <si>
    <t>EMI_per_household.kgCO2.PL.Res.HHnew.Thermal.SH.LPG.SH</t>
  </si>
  <si>
    <t>EMI_per_household.kgCO2.PL.Res.HHnew.Thermal.SH.LPG.SH.LPG</t>
  </si>
  <si>
    <t>EMI_per_household.kgCO2.PL.Res.HHnew.Thermal.SH.LPG.SH.Elec</t>
  </si>
  <si>
    <t>EMI_per_household.kgCO2.PL.Res.HHnew.Thermal.SH.LPG.SC</t>
  </si>
  <si>
    <t>EMI_per_household.kgCO2.PL.Res.HHnew.Thermal.SH.LPG.SC.AC.Elec</t>
  </si>
  <si>
    <t>EMI_per_household.kgCO2.PL.Res.HHnew.Thermal.SH.LPG.WH</t>
  </si>
  <si>
    <t>EMI_per_household.kgCO2.PL.Res.HHnew.Thermal.SH.LPG.WH.LPG.NoSolar.LPG</t>
  </si>
  <si>
    <t>EMI_per_household.kgCO2.PL.Res.HHnew.Thermal.SH.LPG.WH.LPG.Solar</t>
  </si>
  <si>
    <t>EMI_per_household.kgCO2.PL.Res.HHnew.Thermal.SH.LPG.WH.LPG.Solar.LPG</t>
  </si>
  <si>
    <t>EMI_per_household.kgCO2.PL.Res.HHnew.Thermal.SH.LPG.WH.LPG.Solar.Solar</t>
  </si>
  <si>
    <t>EMI_per_household.kgCO2.PL.Res.HHnew.Thermal.SH.LPG.WH.Elc.NoSolar.Elec</t>
  </si>
  <si>
    <t>EMI_per_household.kgCO2.PL.Res.HHnew.Thermal.SH.LPG.WH.Elc.Solar</t>
  </si>
  <si>
    <t>EMI_per_household.kgCO2.PL.Res.HHnew.Thermal.SH.LPG.WH.Elc.Solar.Elec</t>
  </si>
  <si>
    <t>EMI_per_household.kgCO2.PL.Res.HHnew.Thermal.SH.LPG.WH.Elc.Solar.Solar</t>
  </si>
  <si>
    <t>EMI_per_household.kgCO2.PL.Res.HHnew.Thermal.SH.LPG.CO</t>
  </si>
  <si>
    <t>EMI_per_household.kgCO2.PL.Res.HHnew.Thermal.SH.LPG.CO.LPG.LPG</t>
  </si>
  <si>
    <t>EMI_per_household.kgCO2.PL.Res.HHnew.Thermal.SH.LPG.CO.Elc.Elec</t>
  </si>
  <si>
    <t>EMI_per_household.kgCO2.PL.Res.HHnew.Thermal.SH.Oil</t>
  </si>
  <si>
    <t>EMI_per_household.kgCO2.PL.Res.HHnew.Thermal.SH.Oil.SH</t>
  </si>
  <si>
    <t>EMI_per_household.kgCO2.PL.Res.HHnew.Thermal.SH.Oil.SH.Oil</t>
  </si>
  <si>
    <t>EMI_per_household.kgCO2.PL.Res.HHnew.Thermal.SH.Oil.SH.Elec</t>
  </si>
  <si>
    <t>EMI_per_household.kgCO2.PL.Res.HHnew.Thermal.SH.Oil.SC</t>
  </si>
  <si>
    <t>EMI_per_household.kgCO2.PL.Res.HHnew.Thermal.SH.Oil.SC.AC.Elec</t>
  </si>
  <si>
    <t>EMI_per_household.kgCO2.PL.Res.HHnew.Thermal.SH.Oil.WH</t>
  </si>
  <si>
    <t>EMI_per_household.kgCO2.PL.Res.HHnew.Thermal.SH.Oil.WH.Oil.NoSolar.Oil</t>
  </si>
  <si>
    <t>EMI_per_household.kgCO2.PL.Res.HHnew.Thermal.SH.Oil.WH.Oil.Solar</t>
  </si>
  <si>
    <t>EMI_per_household.kgCO2.PL.Res.HHnew.Thermal.SH.Oil.WH.Oil.Solar.Oil</t>
  </si>
  <si>
    <t>EMI_per_household.kgCO2.PL.Res.HHnew.Thermal.SH.Oil.WH.Oil.Solar.Solar</t>
  </si>
  <si>
    <t>EMI_per_household.kgCO2.PL.Res.HHnew.Thermal.SH.Oil.WH.Elc.NoSolar.Elec</t>
  </si>
  <si>
    <t>EMI_per_household.kgCO2.PL.Res.HHnew.Thermal.SH.Oil.WH.Elc.Solar</t>
  </si>
  <si>
    <t>EMI_per_household.kgCO2.PL.Res.HHnew.Thermal.SH.Oil.WH.Elc.Solar.Elec</t>
  </si>
  <si>
    <t>EMI_per_household.kgCO2.PL.Res.HHnew.Thermal.SH.Oil.WH.Elc.Solar.Solar</t>
  </si>
  <si>
    <t>EMI_per_household.kgCO2.PL.Res.HHnew.Thermal.SH.Oil.CO</t>
  </si>
  <si>
    <t>EMI_per_household.kgCO2.PL.Res.HHnew.Thermal.SH.Oil.CO.LPG.LPG</t>
  </si>
  <si>
    <t>EMI_per_household.kgCO2.PL.Res.HHnew.Thermal.SH.Oil.CO.Elc.Elec</t>
  </si>
  <si>
    <t>EMI_per_household.kgCO2.PL.Res.HHnew.Thermal.SH.Gas</t>
  </si>
  <si>
    <t>EMI_per_household.kgCO2.PL.Res.HHnew.Thermal.SH.Gas.SH</t>
  </si>
  <si>
    <t>EMI_per_household.kgCO2.PL.Res.HHnew.Thermal.SH.Gas.SH.Gas</t>
  </si>
  <si>
    <t>EMI_per_household.kgCO2.PL.Res.HHnew.Thermal.SH.Gas.SH.Elec</t>
  </si>
  <si>
    <t>EMI_per_household.kgCO2.PL.Res.HHnew.Thermal.SH.Gas.SC</t>
  </si>
  <si>
    <t>EMI_per_household.kgCO2.PL.Res.HHnew.Thermal.SH.Gas.SC.AC.Elec</t>
  </si>
  <si>
    <t>EMI_per_household.kgCO2.PL.Res.HHnew.Thermal.SH.Gas.WH</t>
  </si>
  <si>
    <t>EMI_per_household.kgCO2.PL.Res.HHnew.Thermal.SH.Gas.WH.Gas.NoSolar.Gas</t>
  </si>
  <si>
    <t>EMI_per_household.kgCO2.PL.Res.HHnew.Thermal.SH.Gas.WH.Gas.Solar</t>
  </si>
  <si>
    <t>EMI_per_household.kgCO2.PL.Res.HHnew.Thermal.SH.Gas.WH.Gas.Solar.Gas</t>
  </si>
  <si>
    <t>EMI_per_household.kgCO2.PL.Res.HHnew.Thermal.SH.Gas.WH.Gas.Solar.Solar</t>
  </si>
  <si>
    <t>EMI_per_household.kgCO2.PL.Res.HHnew.Thermal.SH.Gas.WH.Elc.NoSolar.Elec</t>
  </si>
  <si>
    <t>EMI_per_household.kgCO2.PL.Res.HHnew.Thermal.SH.Gas.WH.Elc.Solar</t>
  </si>
  <si>
    <t>EMI_per_household.kgCO2.PL.Res.HHnew.Thermal.SH.Gas.WH.Elc.Solar.Elec</t>
  </si>
  <si>
    <t>EMI_per_household.kgCO2.PL.Res.HHnew.Thermal.SH.Gas.WH.Elc.Solar.Solar</t>
  </si>
  <si>
    <t>EMI_per_household.kgCO2.PL.Res.HHnew.Thermal.SH.Gas.CO</t>
  </si>
  <si>
    <t>EMI_per_household.kgCO2.PL.Res.HHnew.Thermal.SH.Gas.CO.Gas.Gas</t>
  </si>
  <si>
    <t>EMI_per_household.kgCO2.PL.Res.HHnew.Thermal.SH.Gas.CO.Elc.Elec</t>
  </si>
  <si>
    <t>EMI_per_household.kgCO2.PL.Res.HHnew.Thermal.SH.Biomass</t>
  </si>
  <si>
    <t>EMI_per_household.kgCO2.PL.Res.HHnew.Thermal.SH.Biomass.SH</t>
  </si>
  <si>
    <t>EMI_per_household.kgCO2.PL.Res.HHnew.Thermal.SH.Biomass.SH.Biomass</t>
  </si>
  <si>
    <t>EMI_per_household.kgCO2.PL.Res.HHnew.Thermal.SH.Biomass.SH.Elec</t>
  </si>
  <si>
    <t>EMI_per_household.kgCO2.PL.Res.HHnew.Thermal.SH.Biomass.SC</t>
  </si>
  <si>
    <t>EMI_per_household.kgCO2.PL.Res.HHnew.Thermal.SH.Biomass.SC.AC.Elec</t>
  </si>
  <si>
    <t>EMI_per_household.kgCO2.PL.Res.HHnew.Thermal.SH.Biomass.WH</t>
  </si>
  <si>
    <t>EMI_per_household.kgCO2.PL.Res.HHnew.Thermal.SH.Biomass.WH.Biomass.NoSolar.Biomass</t>
  </si>
  <si>
    <t>EMI_per_household.kgCO2.PL.Res.HHnew.Thermal.SH.Biomass.WH.Biomass.Solar</t>
  </si>
  <si>
    <t>EMI_per_household.kgCO2.PL.Res.HHnew.Thermal.SH.Biomass.WH.Biomass.Solar.Biomass</t>
  </si>
  <si>
    <t>EMI_per_household.kgCO2.PL.Res.HHnew.Thermal.SH.Biomass.WH.Biomass.Solar.Solar</t>
  </si>
  <si>
    <t>EMI_per_household.kgCO2.PL.Res.HHnew.Thermal.SH.Biomass.WH.LPG.NoSolar.LPG</t>
  </si>
  <si>
    <t>EMI_per_household.kgCO2.PL.Res.HHnew.Thermal.SH.Biomass.WH.LPG.Solar</t>
  </si>
  <si>
    <t>EMI_per_household.kgCO2.PL.Res.HHnew.Thermal.SH.Biomass.WH.LPG.Solar.LPG</t>
  </si>
  <si>
    <t>EMI_per_household.kgCO2.PL.Res.HHnew.Thermal.SH.Biomass.WH.LPG.Solar.Solar</t>
  </si>
  <si>
    <t>EMI_per_household.kgCO2.PL.Res.HHnew.Thermal.SH.Biomass.WH.Elc.NoSolar.Elec</t>
  </si>
  <si>
    <t>EMI_per_household.kgCO2.PL.Res.HHnew.Thermal.SH.Biomass.WH.Elc.Solar</t>
  </si>
  <si>
    <t>EMI_per_household.kgCO2.PL.Res.HHnew.Thermal.SH.Biomass.WH.Elc.Solar.Elec</t>
  </si>
  <si>
    <t>EMI_per_household.kgCO2.PL.Res.HHnew.Thermal.SH.Biomass.WH.Elc.Solar.Solar</t>
  </si>
  <si>
    <t>EMI_per_household.kgCO2.PL.Res.HHnew.Thermal.SH.Biomass.CO</t>
  </si>
  <si>
    <t>EMI_per_household.kgCO2.PL.Res.HHnew.Thermal.SH.Biomass.CO.Biomass.Biomass</t>
  </si>
  <si>
    <t>EMI_per_household.kgCO2.PL.Res.HHnew.Thermal.SH.Biomass.CO.LPG.LPG</t>
  </si>
  <si>
    <t>EMI_per_household.kgCO2.PL.Res.HHnew.Thermal.SH.Biomass.CO.Elc.Elec</t>
  </si>
  <si>
    <t>EMI_per_household.kgCO2.PL.Res.HHnew.Thermal.SH.Geo</t>
  </si>
  <si>
    <t>EMI_per_household.kgCO2.PL.Res.HHnew.Thermal.SH.Geo.SH</t>
  </si>
  <si>
    <t>EMI_per_household.kgCO2.PL.Res.HHnew.Thermal.SH.Geo.SH.Geo</t>
  </si>
  <si>
    <t>EMI_per_household.kgCO2.PL.Res.HHnew.Thermal.SH.Geo.SH.Elec</t>
  </si>
  <si>
    <t>EMI_per_household.kgCO2.PL.Res.HHnew.Thermal.SH.Geo.SC</t>
  </si>
  <si>
    <t>EMI_per_household.kgCO2.PL.Res.HHnew.Thermal.SH.Geo.SC.AC.Elec</t>
  </si>
  <si>
    <t>EMI_per_household.kgCO2.PL.Res.HHnew.Thermal.SH.Geo.WH</t>
  </si>
  <si>
    <t>EMI_per_household.kgCO2.PL.Res.HHnew.Thermal.SH.Geo.WH.Geo.NoSolar.Geo</t>
  </si>
  <si>
    <t>EMI_per_household.kgCO2.PL.Res.HHnew.Thermal.SH.Geo.WH.Geo.Solar</t>
  </si>
  <si>
    <t>EMI_per_household.kgCO2.PL.Res.HHnew.Thermal.SH.Geo.WH.Geo.Solar.Geo</t>
  </si>
  <si>
    <t>EMI_per_household.kgCO2.PL.Res.HHnew.Thermal.SH.Geo.WH.Geo.Solar.Solar</t>
  </si>
  <si>
    <t>EMI_per_household.kgCO2.PL.Res.HHnew.Thermal.SH.Geo.WH.Elc.NoSolar.Elec</t>
  </si>
  <si>
    <t>EMI_per_household.kgCO2.PL.Res.HHnew.Thermal.SH.Geo.WH.Elc.Solar</t>
  </si>
  <si>
    <t>EMI_per_household.kgCO2.PL.Res.HHnew.Thermal.SH.Geo.WH.Elc.Solar.Elec</t>
  </si>
  <si>
    <t>EMI_per_household.kgCO2.PL.Res.HHnew.Thermal.SH.Geo.WH.Elc.Solar.Solar</t>
  </si>
  <si>
    <t>EMI_per_household.kgCO2.PL.Res.HHnew.Thermal.SH.Geo.CO</t>
  </si>
  <si>
    <t>EMI_per_household.kgCO2.PL.Res.HHnew.Thermal.SH.Geo.CO.LPG.LPG</t>
  </si>
  <si>
    <t>EMI_per_household.kgCO2.PL.Res.HHnew.Thermal.SH.Geo.CO.Elc.Elec</t>
  </si>
  <si>
    <t>EMI_per_household.kgCO2.PL.Res.HHnew.Thermal.SH.DistrHeat</t>
  </si>
  <si>
    <t>EMI_per_household.kgCO2.PL.Res.HHnew.Thermal.SH.DistrHeat.SH</t>
  </si>
  <si>
    <t>EMI_per_household.kgCO2.PL.Res.HHnew.Thermal.SH.DistrHeat.SH.Steam_Distr</t>
  </si>
  <si>
    <t>EMI_per_household.kgCO2.PL.Res.HHnew.Thermal.SH.DistrHeat.SH.Elec</t>
  </si>
  <si>
    <t>EMI_per_household.kgCO2.PL.Res.HHnew.Thermal.SH.DistrHeat.SC</t>
  </si>
  <si>
    <t>EMI_per_household.kgCO2.PL.Res.HHnew.Thermal.SH.DistrHeat.SC.AC.Elec</t>
  </si>
  <si>
    <t>EMI_per_household.kgCO2.PL.Res.HHnew.Thermal.SH.DistrHeat.WH</t>
  </si>
  <si>
    <t>EMI_per_household.kgCO2.PL.Res.HHnew.Thermal.SH.DistrHeat.WH.DistrHeat.NoSolar.Steam_Distr</t>
  </si>
  <si>
    <t>EMI_per_household.kgCO2.PL.Res.HHnew.Thermal.SH.DistrHeat.WH.DistrHeat.Solar</t>
  </si>
  <si>
    <t>EMI_per_household.kgCO2.PL.Res.HHnew.Thermal.SH.DistrHeat.WH.DistrHeat.Solar.Steam_Distr</t>
  </si>
  <si>
    <t>EMI_per_household.kgCO2.PL.Res.HHnew.Thermal.SH.DistrHeat.WH.DistrHeat.Solar.Solar</t>
  </si>
  <si>
    <t>EMI_per_household.kgCO2.PL.Res.HHnew.Thermal.SH.DistrHeat.WH.Elc.NoSolar.Elec</t>
  </si>
  <si>
    <t>EMI_per_household.kgCO2.PL.Res.HHnew.Thermal.SH.DistrHeat.WH.Elc.Solar</t>
  </si>
  <si>
    <t>EMI_per_household.kgCO2.PL.Res.HHnew.Thermal.SH.DistrHeat.WH.Elc.Solar.Elec</t>
  </si>
  <si>
    <t>EMI_per_household.kgCO2.PL.Res.HHnew.Thermal.SH.DistrHeat.WH.Elc.Solar.Solar</t>
  </si>
  <si>
    <t>EMI_per_household.kgCO2.PL.Res.HHnew.Thermal.SH.DistrHeat.CO</t>
  </si>
  <si>
    <t>EMI_per_household.kgCO2.PL.Res.HHnew.Thermal.SH.DistrHeat.CO.LPG.LPG</t>
  </si>
  <si>
    <t>EMI_per_household.kgCO2.PL.Res.HHnew.Thermal.SH.DistrHeat.CO.Elc.Elec</t>
  </si>
  <si>
    <t>EMI_per_household.kgCO2.PL.Res.HHnew.Thermal.SH.AdvElc</t>
  </si>
  <si>
    <t>EMI_per_household.kgCO2.PL.Res.HHnew.Thermal.SH.AdvElc.SH</t>
  </si>
  <si>
    <t>EMI_per_household.kgCO2.PL.Res.HHnew.Thermal.SH.AdvElc.SH.Elec</t>
  </si>
  <si>
    <t>EMI_per_household.kgCO2.PL.Res.HHnew.Thermal.SH.AdvElc.SC</t>
  </si>
  <si>
    <t>EMI_per_household.kgCO2.PL.Res.HHnew.Thermal.SH.AdvElc.SC.AC.Elec</t>
  </si>
  <si>
    <t>EMI_per_household.kgCO2.PL.Res.HHnew.Thermal.SH.AdvElc.WH</t>
  </si>
  <si>
    <t>EMI_per_household.kgCO2.PL.Res.HHnew.Thermal.SH.AdvElc.WH.LPG.NoSolar.LPG</t>
  </si>
  <si>
    <t>EMI_per_household.kgCO2.PL.Res.HHnew.Thermal.SH.AdvElc.WH.LPG.Solar</t>
  </si>
  <si>
    <t>EMI_per_household.kgCO2.PL.Res.HHnew.Thermal.SH.AdvElc.WH.LPG.Solar.LPG</t>
  </si>
  <si>
    <t>EMI_per_household.kgCO2.PL.Res.HHnew.Thermal.SH.AdvElc.WH.LPG.Solar.Solar</t>
  </si>
  <si>
    <t>EMI_per_household.kgCO2.PL.Res.HHnew.Thermal.SH.AdvElc.WH.Elc.NoSolar.Elec</t>
  </si>
  <si>
    <t>EMI_per_household.kgCO2.PL.Res.HHnew.Thermal.SH.AdvElc.WH.Elc.Solar</t>
  </si>
  <si>
    <t>EMI_per_household.kgCO2.PL.Res.HHnew.Thermal.SH.AdvElc.WH.Elc.Solar.Elec</t>
  </si>
  <si>
    <t>EMI_per_household.kgCO2.PL.Res.HHnew.Thermal.SH.AdvElc.WH.Elc.Solar.Solar</t>
  </si>
  <si>
    <t>EMI_per_household.kgCO2.PL.Res.HHnew.Thermal.SH.AdvElc.CO</t>
  </si>
  <si>
    <t>EMI_per_household.kgCO2.PL.Res.HHnew.Thermal.SH.AdvElc.CO.LPG.LPG</t>
  </si>
  <si>
    <t>EMI_per_household.kgCO2.PL.Res.HHnew.Thermal.SH.AdvElc.CO.Elc.Elec</t>
  </si>
  <si>
    <t>EMI_per_household.kgCO2.PL.Res.HHnew.Thermal.SH.ConvElc</t>
  </si>
  <si>
    <t>EMI_per_household.kgCO2.PL.Res.HHnew.Thermal.SH.ConvElc.SH</t>
  </si>
  <si>
    <t>EMI_per_household.kgCO2.PL.Res.HHnew.Thermal.SH.ConvElc.SH.Elec</t>
  </si>
  <si>
    <t>EMI_per_household.kgCO2.PL.Res.HHnew.Thermal.SH.ConvElc.SC</t>
  </si>
  <si>
    <t>EMI_per_household.kgCO2.PL.Res.HHnew.Thermal.SH.ConvElc.SC.AC.Elec</t>
  </si>
  <si>
    <t>EMI_per_household.kgCO2.PL.Res.HHnew.Thermal.SH.ConvElc.WH</t>
  </si>
  <si>
    <t>EMI_per_household.kgCO2.PL.Res.HHnew.Thermal.SH.ConvElc.WH.LPG.NoSolar.LPG</t>
  </si>
  <si>
    <t>EMI_per_household.kgCO2.PL.Res.HHnew.Thermal.SH.ConvElc.WH.LPG.Solar</t>
  </si>
  <si>
    <t>EMI_per_household.kgCO2.PL.Res.HHnew.Thermal.SH.ConvElc.WH.LPG.Solar.LPG</t>
  </si>
  <si>
    <t>EMI_per_household.kgCO2.PL.Res.HHnew.Thermal.SH.ConvElc.WH.LPG.Solar.Solar</t>
  </si>
  <si>
    <t>EMI_per_household.kgCO2.PL.Res.HHnew.Thermal.SH.ConvElc.WH.Elc.NoSolar.Elec</t>
  </si>
  <si>
    <t>EMI_per_household.kgCO2.PL.Res.HHnew.Thermal.SH.ConvElc.WH.Elc.Solar</t>
  </si>
  <si>
    <t>EMI_per_household.kgCO2.PL.Res.HHnew.Thermal.SH.ConvElc.WH.Elc.Solar.Elec</t>
  </si>
  <si>
    <t>EMI_per_household.kgCO2.PL.Res.HHnew.Thermal.SH.ConvElc.WH.Elc.Solar.Solar</t>
  </si>
  <si>
    <t>EMI_per_household.kgCO2.PL.Res.HHnew.Thermal.SH.ConvElc.CO</t>
  </si>
  <si>
    <t>EMI_per_household.kgCO2.PL.Res.HHnew.Thermal.SH.ConvElc.CO.LPG.LPG</t>
  </si>
  <si>
    <t>EMI_per_household.kgCO2.PL.Res.HHnew.Thermal.SH.ConvElc.CO.Elc.Elec</t>
  </si>
  <si>
    <t>PL - Final energy consumption of new and renovated households per surface area (detailed structure)</t>
  </si>
  <si>
    <t>FEC_per_sqm.kWh.PL.Res.HHnew.Thermal.SH.Solids</t>
  </si>
  <si>
    <t>FEC_per_sqm.kWh.PL.Res.HHnew.Thermal.SH.Solids.SH</t>
  </si>
  <si>
    <t>FEC_per_sqm.kWh.PL.Res.HHnew.Thermal.SH.Solids.SH.Solids</t>
  </si>
  <si>
    <t>FEC_per_sqm.kWh.PL.Res.HHnew.Thermal.SH.Solids.SH.Elec</t>
  </si>
  <si>
    <t>FEC_per_sqm.kWh.PL.Res.HHnew.Thermal.SH.Solids.SC</t>
  </si>
  <si>
    <t>FEC_per_sqm.kWh.PL.Res.HHnew.Thermal.SH.Solids.SC.AC.Elec</t>
  </si>
  <si>
    <t>FEC_per_sqm.kWh.PL.Res.HHnew.Thermal.SH.Solids.WH</t>
  </si>
  <si>
    <t>FEC_per_sqm.kWh.PL.Res.HHnew.Thermal.SH.Solids.WH.Solids.NoSolar.Solids</t>
  </si>
  <si>
    <t>FEC_per_sqm.kWh.PL.Res.HHnew.Thermal.SH.Solids.WH.LPG.NoSolar.LPG</t>
  </si>
  <si>
    <t>FEC_per_sqm.kWh.PL.Res.HHnew.Thermal.SH.Solids.WH.LPG.Solar</t>
  </si>
  <si>
    <t>FEC_per_sqm.kWh.PL.Res.HHnew.Thermal.SH.Solids.WH.LPG.Solar.LPG</t>
  </si>
  <si>
    <t>FEC_per_sqm.kWh.PL.Res.HHnew.Thermal.SH.Solids.WH.LPG.Solar.Solar</t>
  </si>
  <si>
    <t>FEC_per_sqm.kWh.PL.Res.HHnew.Thermal.SH.Solids.WH.Elc.NoSolar.Elec</t>
  </si>
  <si>
    <t>FEC_per_sqm.kWh.PL.Res.HHnew.Thermal.SH.Solids.WH.Elc.Solar</t>
  </si>
  <si>
    <t>FEC_per_sqm.kWh.PL.Res.HHnew.Thermal.SH.Solids.WH.Elc.Solar.Elec</t>
  </si>
  <si>
    <t>FEC_per_sqm.kWh.PL.Res.HHnew.Thermal.SH.Solids.WH.Elc.Solar.Solar</t>
  </si>
  <si>
    <t>FEC_per_sqm.kWh.PL.Res.HHnew.Thermal.SH.Solids.CO</t>
  </si>
  <si>
    <t>FEC_per_sqm.kWh.PL.Res.HHnew.Thermal.SH.Solids.CO.Solids.Solids</t>
  </si>
  <si>
    <t>FEC_per_sqm.kWh.PL.Res.HHnew.Thermal.SH.Solids.CO.LPG.LPG</t>
  </si>
  <si>
    <t>FEC_per_sqm.kWh.PL.Res.HHnew.Thermal.SH.Solids.CO.Elc.Elec</t>
  </si>
  <si>
    <t>FEC_per_sqm.kWh.PL.Res.HHnew.Thermal.SH.LPG</t>
  </si>
  <si>
    <t>FEC_per_sqm.kWh.PL.Res.HHnew.Thermal.SH.LPG.SH</t>
  </si>
  <si>
    <t>FEC_per_sqm.kWh.PL.Res.HHnew.Thermal.SH.LPG.SH.LPG</t>
  </si>
  <si>
    <t>FEC_per_sqm.kWh.PL.Res.HHnew.Thermal.SH.LPG.SH.Elec</t>
  </si>
  <si>
    <t>FEC_per_sqm.kWh.PL.Res.HHnew.Thermal.SH.LPG.SC</t>
  </si>
  <si>
    <t>FEC_per_sqm.kWh.PL.Res.HHnew.Thermal.SH.LPG.SC.AC.Elec</t>
  </si>
  <si>
    <t>FEC_per_sqm.kWh.PL.Res.HHnew.Thermal.SH.LPG.WH</t>
  </si>
  <si>
    <t>FEC_per_sqm.kWh.PL.Res.HHnew.Thermal.SH.LPG.WH.LPG.NoSolar.LPG</t>
  </si>
  <si>
    <t>FEC_per_sqm.kWh.PL.Res.HHnew.Thermal.SH.LPG.WH.LPG.Solar</t>
  </si>
  <si>
    <t>FEC_per_sqm.kWh.PL.Res.HHnew.Thermal.SH.LPG.WH.LPG.Solar.LPG</t>
  </si>
  <si>
    <t>FEC_per_sqm.kWh.PL.Res.HHnew.Thermal.SH.LPG.WH.LPG.Solar.Solar</t>
  </si>
  <si>
    <t>FEC_per_sqm.kWh.PL.Res.HHnew.Thermal.SH.LPG.WH.Elc.NoSolar.Elec</t>
  </si>
  <si>
    <t>FEC_per_sqm.kWh.PL.Res.HHnew.Thermal.SH.LPG.WH.Elc.Solar</t>
  </si>
  <si>
    <t>FEC_per_sqm.kWh.PL.Res.HHnew.Thermal.SH.LPG.WH.Elc.Solar.Elec</t>
  </si>
  <si>
    <t>FEC_per_sqm.kWh.PL.Res.HHnew.Thermal.SH.LPG.WH.Elc.Solar.Solar</t>
  </si>
  <si>
    <t>FEC_per_sqm.kWh.PL.Res.HHnew.Thermal.SH.LPG.CO</t>
  </si>
  <si>
    <t>FEC_per_sqm.kWh.PL.Res.HHnew.Thermal.SH.LPG.CO.LPG.LPG</t>
  </si>
  <si>
    <t>FEC_per_sqm.kWh.PL.Res.HHnew.Thermal.SH.LPG.CO.Elc.Elec</t>
  </si>
  <si>
    <t>FEC_per_sqm.kWh.PL.Res.HHnew.Thermal.SH.Oil</t>
  </si>
  <si>
    <t>FEC_per_sqm.kWh.PL.Res.HHnew.Thermal.SH.Oil.SH</t>
  </si>
  <si>
    <t>FEC_per_sqm.kWh.PL.Res.HHnew.Thermal.SH.Oil.SH.Oil</t>
  </si>
  <si>
    <t>FEC_per_sqm.kWh.PL.Res.HHnew.Thermal.SH.Oil.SH.Elec</t>
  </si>
  <si>
    <t>FEC_per_sqm.kWh.PL.Res.HHnew.Thermal.SH.Oil.SC</t>
  </si>
  <si>
    <t>FEC_per_sqm.kWh.PL.Res.HHnew.Thermal.SH.Oil.SC.AC.Elec</t>
  </si>
  <si>
    <t>FEC_per_sqm.kWh.PL.Res.HHnew.Thermal.SH.Oil.WH</t>
  </si>
  <si>
    <t>FEC_per_sqm.kWh.PL.Res.HHnew.Thermal.SH.Oil.WH.Oil.NoSolar.Oil</t>
  </si>
  <si>
    <t>FEC_per_sqm.kWh.PL.Res.HHnew.Thermal.SH.Oil.WH.Oil.Solar</t>
  </si>
  <si>
    <t>FEC_per_sqm.kWh.PL.Res.HHnew.Thermal.SH.Oil.WH.Oil.Solar.Oil</t>
  </si>
  <si>
    <t>FEC_per_sqm.kWh.PL.Res.HHnew.Thermal.SH.Oil.WH.Oil.Solar.Solar</t>
  </si>
  <si>
    <t>FEC_per_sqm.kWh.PL.Res.HHnew.Thermal.SH.Oil.WH.Elc.NoSolar.Elec</t>
  </si>
  <si>
    <t>FEC_per_sqm.kWh.PL.Res.HHnew.Thermal.SH.Oil.WH.Elc.Solar</t>
  </si>
  <si>
    <t>FEC_per_sqm.kWh.PL.Res.HHnew.Thermal.SH.Oil.WH.Elc.Solar.Elec</t>
  </si>
  <si>
    <t>FEC_per_sqm.kWh.PL.Res.HHnew.Thermal.SH.Oil.WH.Elc.Solar.Solar</t>
  </si>
  <si>
    <t>FEC_per_sqm.kWh.PL.Res.HHnew.Thermal.SH.Oil.CO</t>
  </si>
  <si>
    <t>FEC_per_sqm.kWh.PL.Res.HHnew.Thermal.SH.Oil.CO.LPG.LPG</t>
  </si>
  <si>
    <t>FEC_per_sqm.kWh.PL.Res.HHnew.Thermal.SH.Oil.CO.Elc.Elec</t>
  </si>
  <si>
    <t>FEC_per_sqm.kWh.PL.Res.HHnew.Thermal.SH.Gas</t>
  </si>
  <si>
    <t>FEC_per_sqm.kWh.PL.Res.HHnew.Thermal.SH.Gas.SH</t>
  </si>
  <si>
    <t>FEC_per_sqm.kWh.PL.Res.HHnew.Thermal.SH.Gas.SH.Gas</t>
  </si>
  <si>
    <t>FEC_per_sqm.kWh.PL.Res.HHnew.Thermal.SH.Gas.SH.Elec</t>
  </si>
  <si>
    <t>FEC_per_sqm.kWh.PL.Res.HHnew.Thermal.SH.Gas.SC</t>
  </si>
  <si>
    <t>FEC_per_sqm.kWh.PL.Res.HHnew.Thermal.SH.Gas.SC.AC.Elec</t>
  </si>
  <si>
    <t>FEC_per_sqm.kWh.PL.Res.HHnew.Thermal.SH.Gas.WH</t>
  </si>
  <si>
    <t>FEC_per_sqm.kWh.PL.Res.HHnew.Thermal.SH.Gas.WH.Gas.NoSolar.Gas</t>
  </si>
  <si>
    <t>FEC_per_sqm.kWh.PL.Res.HHnew.Thermal.SH.Gas.WH.Gas.Solar</t>
  </si>
  <si>
    <t>FEC_per_sqm.kWh.PL.Res.HHnew.Thermal.SH.Gas.WH.Gas.Solar.Gas</t>
  </si>
  <si>
    <t>FEC_per_sqm.kWh.PL.Res.HHnew.Thermal.SH.Gas.WH.Gas.Solar.Solar</t>
  </si>
  <si>
    <t>FEC_per_sqm.kWh.PL.Res.HHnew.Thermal.SH.Gas.WH.Elc.NoSolar.Elec</t>
  </si>
  <si>
    <t>FEC_per_sqm.kWh.PL.Res.HHnew.Thermal.SH.Gas.WH.Elc.Solar</t>
  </si>
  <si>
    <t>FEC_per_sqm.kWh.PL.Res.HHnew.Thermal.SH.Gas.WH.Elc.Solar.Elec</t>
  </si>
  <si>
    <t>FEC_per_sqm.kWh.PL.Res.HHnew.Thermal.SH.Gas.WH.Elc.Solar.Solar</t>
  </si>
  <si>
    <t>FEC_per_sqm.kWh.PL.Res.HHnew.Thermal.SH.Gas.CO</t>
  </si>
  <si>
    <t>FEC_per_sqm.kWh.PL.Res.HHnew.Thermal.SH.Gas.CO.Gas.Gas</t>
  </si>
  <si>
    <t>FEC_per_sqm.kWh.PL.Res.HHnew.Thermal.SH.Gas.CO.Elc.Elec</t>
  </si>
  <si>
    <t>FEC_per_sqm.kWh.PL.Res.HHnew.Thermal.SH.Biomass</t>
  </si>
  <si>
    <t>FEC_per_sqm.kWh.PL.Res.HHnew.Thermal.SH.Biomass.SH</t>
  </si>
  <si>
    <t>FEC_per_sqm.kWh.PL.Res.HHnew.Thermal.SH.Biomass.SH.Biomass</t>
  </si>
  <si>
    <t>FEC_per_sqm.kWh.PL.Res.HHnew.Thermal.SH.Biomass.SH.Elec</t>
  </si>
  <si>
    <t>FEC_per_sqm.kWh.PL.Res.HHnew.Thermal.SH.Biomass.SC</t>
  </si>
  <si>
    <t>FEC_per_sqm.kWh.PL.Res.HHnew.Thermal.SH.Biomass.SC.AC.Elec</t>
  </si>
  <si>
    <t>FEC_per_sqm.kWh.PL.Res.HHnew.Thermal.SH.Biomass.WH</t>
  </si>
  <si>
    <t>FEC_per_sqm.kWh.PL.Res.HHnew.Thermal.SH.Biomass.WH.Biomass.NoSolar.Biomass</t>
  </si>
  <si>
    <t>FEC_per_sqm.kWh.PL.Res.HHnew.Thermal.SH.Biomass.WH.Biomass.Solar</t>
  </si>
  <si>
    <t>FEC_per_sqm.kWh.PL.Res.HHnew.Thermal.SH.Biomass.WH.Biomass.Solar.Biomass</t>
  </si>
  <si>
    <t>FEC_per_sqm.kWh.PL.Res.HHnew.Thermal.SH.Biomass.WH.Biomass.Solar.Solar</t>
  </si>
  <si>
    <t>FEC_per_sqm.kWh.PL.Res.HHnew.Thermal.SH.Biomass.WH.LPG.NoSolar.LPG</t>
  </si>
  <si>
    <t>FEC_per_sqm.kWh.PL.Res.HHnew.Thermal.SH.Biomass.WH.LPG.Solar</t>
  </si>
  <si>
    <t>FEC_per_sqm.kWh.PL.Res.HHnew.Thermal.SH.Biomass.WH.LPG.Solar.LPG</t>
  </si>
  <si>
    <t>FEC_per_sqm.kWh.PL.Res.HHnew.Thermal.SH.Biomass.WH.LPG.Solar.Solar</t>
  </si>
  <si>
    <t>FEC_per_sqm.kWh.PL.Res.HHnew.Thermal.SH.Biomass.WH.Elc.NoSolar.Elec</t>
  </si>
  <si>
    <t>FEC_per_sqm.kWh.PL.Res.HHnew.Thermal.SH.Biomass.WH.Elc.Solar</t>
  </si>
  <si>
    <t>FEC_per_sqm.kWh.PL.Res.HHnew.Thermal.SH.Biomass.WH.Elc.Solar.Elec</t>
  </si>
  <si>
    <t>FEC_per_sqm.kWh.PL.Res.HHnew.Thermal.SH.Biomass.WH.Elc.Solar.Solar</t>
  </si>
  <si>
    <t>FEC_per_sqm.kWh.PL.Res.HHnew.Thermal.SH.Biomass.CO</t>
  </si>
  <si>
    <t>FEC_per_sqm.kWh.PL.Res.HHnew.Thermal.SH.Biomass.CO.Biomass.Biomass</t>
  </si>
  <si>
    <t>FEC_per_sqm.kWh.PL.Res.HHnew.Thermal.SH.Biomass.CO.LPG.LPG</t>
  </si>
  <si>
    <t>FEC_per_sqm.kWh.PL.Res.HHnew.Thermal.SH.Biomass.CO.Elc.Elec</t>
  </si>
  <si>
    <t>FEC_per_sqm.kWh.PL.Res.HHnew.Thermal.SH.Geo</t>
  </si>
  <si>
    <t>FEC_per_sqm.kWh.PL.Res.HHnew.Thermal.SH.Geo.SH</t>
  </si>
  <si>
    <t>FEC_per_sqm.kWh.PL.Res.HHnew.Thermal.SH.Geo.SH.Geo</t>
  </si>
  <si>
    <t>FEC_per_sqm.kWh.PL.Res.HHnew.Thermal.SH.Geo.SH.Elec</t>
  </si>
  <si>
    <t>FEC_per_sqm.kWh.PL.Res.HHnew.Thermal.SH.Geo.SC</t>
  </si>
  <si>
    <t>FEC_per_sqm.kWh.PL.Res.HHnew.Thermal.SH.Geo.SC.AC.Elec</t>
  </si>
  <si>
    <t>FEC_per_sqm.kWh.PL.Res.HHnew.Thermal.SH.Geo.WH</t>
  </si>
  <si>
    <t>FEC_per_sqm.kWh.PL.Res.HHnew.Thermal.SH.Geo.WH.Geo.NoSolar.Geo</t>
  </si>
  <si>
    <t>FEC_per_sqm.kWh.PL.Res.HHnew.Thermal.SH.Geo.WH.Geo.Solar</t>
  </si>
  <si>
    <t>FEC_per_sqm.kWh.PL.Res.HHnew.Thermal.SH.Geo.WH.Geo.Solar.Geo</t>
  </si>
  <si>
    <t>FEC_per_sqm.kWh.PL.Res.HHnew.Thermal.SH.Geo.WH.Geo.Solar.Solar</t>
  </si>
  <si>
    <t>FEC_per_sqm.kWh.PL.Res.HHnew.Thermal.SH.Geo.WH.Elc.NoSolar.Elec</t>
  </si>
  <si>
    <t>FEC_per_sqm.kWh.PL.Res.HHnew.Thermal.SH.Geo.WH.Elc.Solar</t>
  </si>
  <si>
    <t>FEC_per_sqm.kWh.PL.Res.HHnew.Thermal.SH.Geo.WH.Elc.Solar.Elec</t>
  </si>
  <si>
    <t>FEC_per_sqm.kWh.PL.Res.HHnew.Thermal.SH.Geo.WH.Elc.Solar.Solar</t>
  </si>
  <si>
    <t>FEC_per_sqm.kWh.PL.Res.HHnew.Thermal.SH.Geo.CO</t>
  </si>
  <si>
    <t>FEC_per_sqm.kWh.PL.Res.HHnew.Thermal.SH.Geo.CO.LPG.LPG</t>
  </si>
  <si>
    <t>FEC_per_sqm.kWh.PL.Res.HHnew.Thermal.SH.Geo.CO.Elc.Elec</t>
  </si>
  <si>
    <t>FEC_per_sqm.kWh.PL.Res.HHnew.Thermal.SH.DistrHeat</t>
  </si>
  <si>
    <t>FEC_per_sqm.kWh.PL.Res.HHnew.Thermal.SH.DistrHeat.SH</t>
  </si>
  <si>
    <t>FEC_per_sqm.kWh.PL.Res.HHnew.Thermal.SH.DistrHeat.SH.Steam_Distr</t>
  </si>
  <si>
    <t>FEC_per_sqm.kWh.PL.Res.HHnew.Thermal.SH.DistrHeat.SH.Elec</t>
  </si>
  <si>
    <t>FEC_per_sqm.kWh.PL.Res.HHnew.Thermal.SH.DistrHeat.SC</t>
  </si>
  <si>
    <t>FEC_per_sqm.kWh.PL.Res.HHnew.Thermal.SH.DistrHeat.SC.AC.Elec</t>
  </si>
  <si>
    <t>FEC_per_sqm.kWh.PL.Res.HHnew.Thermal.SH.DistrHeat.WH</t>
  </si>
  <si>
    <t>FEC_per_sqm.kWh.PL.Res.HHnew.Thermal.SH.DistrHeat.WH.DistrHeat.NoSolar.Steam_Distr</t>
  </si>
  <si>
    <t>FEC_per_sqm.kWh.PL.Res.HHnew.Thermal.SH.DistrHeat.WH.DistrHeat.Solar</t>
  </si>
  <si>
    <t>FEC_per_sqm.kWh.PL.Res.HHnew.Thermal.SH.DistrHeat.WH.DistrHeat.Solar.Steam_Distr</t>
  </si>
  <si>
    <t>FEC_per_sqm.kWh.PL.Res.HHnew.Thermal.SH.DistrHeat.WH.DistrHeat.Solar.Solar</t>
  </si>
  <si>
    <t>FEC_per_sqm.kWh.PL.Res.HHnew.Thermal.SH.DistrHeat.WH.Elc.NoSolar.Elec</t>
  </si>
  <si>
    <t>FEC_per_sqm.kWh.PL.Res.HHnew.Thermal.SH.DistrHeat.WH.Elc.Solar</t>
  </si>
  <si>
    <t>FEC_per_sqm.kWh.PL.Res.HHnew.Thermal.SH.DistrHeat.WH.Elc.Solar.Elec</t>
  </si>
  <si>
    <t>FEC_per_sqm.kWh.PL.Res.HHnew.Thermal.SH.DistrHeat.WH.Elc.Solar.Solar</t>
  </si>
  <si>
    <t>FEC_per_sqm.kWh.PL.Res.HHnew.Thermal.SH.DistrHeat.CO</t>
  </si>
  <si>
    <t>FEC_per_sqm.kWh.PL.Res.HHnew.Thermal.SH.DistrHeat.CO.LPG.LPG</t>
  </si>
  <si>
    <t>FEC_per_sqm.kWh.PL.Res.HHnew.Thermal.SH.DistrHeat.CO.Elc.Elec</t>
  </si>
  <si>
    <t>FEC_per_sqm.kWh.PL.Res.HHnew.Thermal.SH.AdvElc</t>
  </si>
  <si>
    <t>FEC_per_sqm.kWh.PL.Res.HHnew.Thermal.SH.AdvElc.SH</t>
  </si>
  <si>
    <t>FEC_per_sqm.kWh.PL.Res.HHnew.Thermal.SH.AdvElc.SH.Elec</t>
  </si>
  <si>
    <t>FEC_per_sqm.kWh.PL.Res.HHnew.Thermal.SH.AdvElc.SC</t>
  </si>
  <si>
    <t>FEC_per_sqm.kWh.PL.Res.HHnew.Thermal.SH.AdvElc.SC.AC.Elec</t>
  </si>
  <si>
    <t>FEC_per_sqm.kWh.PL.Res.HHnew.Thermal.SH.AdvElc.WH</t>
  </si>
  <si>
    <t>FEC_per_sqm.kWh.PL.Res.HHnew.Thermal.SH.AdvElc.WH.LPG.NoSolar.LPG</t>
  </si>
  <si>
    <t>FEC_per_sqm.kWh.PL.Res.HHnew.Thermal.SH.AdvElc.WH.LPG.Solar</t>
  </si>
  <si>
    <t>FEC_per_sqm.kWh.PL.Res.HHnew.Thermal.SH.AdvElc.WH.LPG.Solar.LPG</t>
  </si>
  <si>
    <t>FEC_per_sqm.kWh.PL.Res.HHnew.Thermal.SH.AdvElc.WH.LPG.Solar.Solar</t>
  </si>
  <si>
    <t>FEC_per_sqm.kWh.PL.Res.HHnew.Thermal.SH.AdvElc.WH.Elc.NoSolar.Elec</t>
  </si>
  <si>
    <t>FEC_per_sqm.kWh.PL.Res.HHnew.Thermal.SH.AdvElc.WH.Elc.Solar</t>
  </si>
  <si>
    <t>FEC_per_sqm.kWh.PL.Res.HHnew.Thermal.SH.AdvElc.WH.Elc.Solar.Elec</t>
  </si>
  <si>
    <t>FEC_per_sqm.kWh.PL.Res.HHnew.Thermal.SH.AdvElc.WH.Elc.Solar.Solar</t>
  </si>
  <si>
    <t>FEC_per_sqm.kWh.PL.Res.HHnew.Thermal.SH.AdvElc.CO</t>
  </si>
  <si>
    <t>FEC_per_sqm.kWh.PL.Res.HHnew.Thermal.SH.AdvElc.CO.LPG.LPG</t>
  </si>
  <si>
    <t>FEC_per_sqm.kWh.PL.Res.HHnew.Thermal.SH.AdvElc.CO.Elc.Elec</t>
  </si>
  <si>
    <t>FEC_per_sqm.kWh.PL.Res.HHnew.Thermal.SH.ConvElc</t>
  </si>
  <si>
    <t>FEC_per_sqm.kWh.PL.Res.HHnew.Thermal.SH.ConvElc.SH</t>
  </si>
  <si>
    <t>FEC_per_sqm.kWh.PL.Res.HHnew.Thermal.SH.ConvElc.SH.Elec</t>
  </si>
  <si>
    <t>FEC_per_sqm.kWh.PL.Res.HHnew.Thermal.SH.ConvElc.SC</t>
  </si>
  <si>
    <t>FEC_per_sqm.kWh.PL.Res.HHnew.Thermal.SH.ConvElc.SC.AC.Elec</t>
  </si>
  <si>
    <t>FEC_per_sqm.kWh.PL.Res.HHnew.Thermal.SH.ConvElc.WH</t>
  </si>
  <si>
    <t>FEC_per_sqm.kWh.PL.Res.HHnew.Thermal.SH.ConvElc.WH.LPG.NoSolar.LPG</t>
  </si>
  <si>
    <t>FEC_per_sqm.kWh.PL.Res.HHnew.Thermal.SH.ConvElc.WH.LPG.Solar</t>
  </si>
  <si>
    <t>FEC_per_sqm.kWh.PL.Res.HHnew.Thermal.SH.ConvElc.WH.LPG.Solar.LPG</t>
  </si>
  <si>
    <t>FEC_per_sqm.kWh.PL.Res.HHnew.Thermal.SH.ConvElc.WH.LPG.Solar.Solar</t>
  </si>
  <si>
    <t>FEC_per_sqm.kWh.PL.Res.HHnew.Thermal.SH.ConvElc.WH.Elc.NoSolar.Elec</t>
  </si>
  <si>
    <t>FEC_per_sqm.kWh.PL.Res.HHnew.Thermal.SH.ConvElc.WH.Elc.Solar</t>
  </si>
  <si>
    <t>FEC_per_sqm.kWh.PL.Res.HHnew.Thermal.SH.ConvElc.WH.Elc.Solar.Elec</t>
  </si>
  <si>
    <t>FEC_per_sqm.kWh.PL.Res.HHnew.Thermal.SH.ConvElc.WH.Elc.Solar.Solar</t>
  </si>
  <si>
    <t>FEC_per_sqm.kWh.PL.Res.HHnew.Thermal.SH.ConvElc.CO</t>
  </si>
  <si>
    <t>FEC_per_sqm.kWh.PL.Res.HHnew.Thermal.SH.ConvElc.CO.LPG.LPG</t>
  </si>
  <si>
    <t>FEC_per_sqm.kWh.PL.Res.HHnew.Thermal.SH.ConvElc.CO.Elc.Elec</t>
  </si>
  <si>
    <t>PL - Thermal energy service of new and renovated households per surface area (detailed structure)</t>
  </si>
  <si>
    <t>TES_per_sqm.kWh.PL.Res.HHnew.Thermal.SH.Solids</t>
  </si>
  <si>
    <t>TES_per_sqm.kWh.PL.Res.HHnew.Thermal.SH.Solids.SH</t>
  </si>
  <si>
    <t>TES_per_sqm.kWh.PL.Res.HHnew.Thermal.SH.Solids.SH.Solids</t>
  </si>
  <si>
    <t>TES_per_sqm.kWh.PL.Res.HHnew.Thermal.SH.Solids.SH.Elec</t>
  </si>
  <si>
    <t>TES_per_sqm.kWh.PL.Res.HHnew.Thermal.SH.Solids.SC</t>
  </si>
  <si>
    <t>TES_per_sqm.kWh.PL.Res.HHnew.Thermal.SH.Solids.SC.AC.Elec</t>
  </si>
  <si>
    <t>TES_per_sqm.kWh.PL.Res.HHnew.Thermal.SH.Solids.WH</t>
  </si>
  <si>
    <t>TES_per_sqm.kWh.PL.Res.HHnew.Thermal.SH.Solids.WH.Solids.NoSolar.Solids</t>
  </si>
  <si>
    <t>TES_per_sqm.kWh.PL.Res.HHnew.Thermal.SH.Solids.WH.LPG.NoSolar.LPG</t>
  </si>
  <si>
    <t>TES_per_sqm.kWh.PL.Res.HHnew.Thermal.SH.Solids.WH.LPG.Solar</t>
  </si>
  <si>
    <t>TES_per_sqm.kWh.PL.Res.HHnew.Thermal.SH.Solids.WH.LPG.Solar.LPG</t>
  </si>
  <si>
    <t>TES_per_sqm.kWh.PL.Res.HHnew.Thermal.SH.Solids.WH.LPG.Solar.Solar</t>
  </si>
  <si>
    <t>TES_per_sqm.kWh.PL.Res.HHnew.Thermal.SH.Solids.WH.Elc.NoSolar.Elec</t>
  </si>
  <si>
    <t>TES_per_sqm.kWh.PL.Res.HHnew.Thermal.SH.Solids.WH.Elc.Solar</t>
  </si>
  <si>
    <t>TES_per_sqm.kWh.PL.Res.HHnew.Thermal.SH.Solids.WH.Elc.Solar.Elec</t>
  </si>
  <si>
    <t>TES_per_sqm.kWh.PL.Res.HHnew.Thermal.SH.Solids.WH.Elc.Solar.Solar</t>
  </si>
  <si>
    <t>TES_per_sqm.kWh.PL.Res.HHnew.Thermal.SH.Solids.CO</t>
  </si>
  <si>
    <t>TES_per_sqm.kWh.PL.Res.HHnew.Thermal.SH.Solids.CO.Solids.Solids</t>
  </si>
  <si>
    <t>TES_per_sqm.kWh.PL.Res.HHnew.Thermal.SH.Solids.CO.LPG.LPG</t>
  </si>
  <si>
    <t>TES_per_sqm.kWh.PL.Res.HHnew.Thermal.SH.Solids.CO.Elc.Elec</t>
  </si>
  <si>
    <t>TES_per_sqm.kWh.PL.Res.HHnew.Thermal.SH.LPG</t>
  </si>
  <si>
    <t>TES_per_sqm.kWh.PL.Res.HHnew.Thermal.SH.LPG.SH</t>
  </si>
  <si>
    <t>TES_per_sqm.kWh.PL.Res.HHnew.Thermal.SH.LPG.SH.LPG</t>
  </si>
  <si>
    <t>TES_per_sqm.kWh.PL.Res.HHnew.Thermal.SH.LPG.SH.Elec</t>
  </si>
  <si>
    <t>TES_per_sqm.kWh.PL.Res.HHnew.Thermal.SH.LPG.SC</t>
  </si>
  <si>
    <t>TES_per_sqm.kWh.PL.Res.HHnew.Thermal.SH.LPG.SC.AC.Elec</t>
  </si>
  <si>
    <t>TES_per_sqm.kWh.PL.Res.HHnew.Thermal.SH.LPG.WH</t>
  </si>
  <si>
    <t>TES_per_sqm.kWh.PL.Res.HHnew.Thermal.SH.LPG.WH.LPG.NoSolar.LPG</t>
  </si>
  <si>
    <t>TES_per_sqm.kWh.PL.Res.HHnew.Thermal.SH.LPG.WH.LPG.Solar</t>
  </si>
  <si>
    <t>TES_per_sqm.kWh.PL.Res.HHnew.Thermal.SH.LPG.WH.LPG.Solar.LPG</t>
  </si>
  <si>
    <t>TES_per_sqm.kWh.PL.Res.HHnew.Thermal.SH.LPG.WH.LPG.Solar.Solar</t>
  </si>
  <si>
    <t>TES_per_sqm.kWh.PL.Res.HHnew.Thermal.SH.LPG.WH.Elc.NoSolar.Elec</t>
  </si>
  <si>
    <t>TES_per_sqm.kWh.PL.Res.HHnew.Thermal.SH.LPG.WH.Elc.Solar</t>
  </si>
  <si>
    <t>TES_per_sqm.kWh.PL.Res.HHnew.Thermal.SH.LPG.WH.Elc.Solar.Elec</t>
  </si>
  <si>
    <t>TES_per_sqm.kWh.PL.Res.HHnew.Thermal.SH.LPG.WH.Elc.Solar.Solar</t>
  </si>
  <si>
    <t>TES_per_sqm.kWh.PL.Res.HHnew.Thermal.SH.LPG.CO</t>
  </si>
  <si>
    <t>TES_per_sqm.kWh.PL.Res.HHnew.Thermal.SH.LPG.CO.LPG.LPG</t>
  </si>
  <si>
    <t>TES_per_sqm.kWh.PL.Res.HHnew.Thermal.SH.LPG.CO.Elc.Elec</t>
  </si>
  <si>
    <t>TES_per_sqm.kWh.PL.Res.HHnew.Thermal.SH.Oil</t>
  </si>
  <si>
    <t>TES_per_sqm.kWh.PL.Res.HHnew.Thermal.SH.Oil.SH</t>
  </si>
  <si>
    <t>TES_per_sqm.kWh.PL.Res.HHnew.Thermal.SH.Oil.SH.Oil</t>
  </si>
  <si>
    <t>TES_per_sqm.kWh.PL.Res.HHnew.Thermal.SH.Oil.SH.Elec</t>
  </si>
  <si>
    <t>TES_per_sqm.kWh.PL.Res.HHnew.Thermal.SH.Oil.SC</t>
  </si>
  <si>
    <t>TES_per_sqm.kWh.PL.Res.HHnew.Thermal.SH.Oil.SC.AC.Elec</t>
  </si>
  <si>
    <t>TES_per_sqm.kWh.PL.Res.HHnew.Thermal.SH.Oil.WH</t>
  </si>
  <si>
    <t>TES_per_sqm.kWh.PL.Res.HHnew.Thermal.SH.Oil.WH.Oil.NoSolar.Oil</t>
  </si>
  <si>
    <t>TES_per_sqm.kWh.PL.Res.HHnew.Thermal.SH.Oil.WH.Oil.Solar</t>
  </si>
  <si>
    <t>TES_per_sqm.kWh.PL.Res.HHnew.Thermal.SH.Oil.WH.Oil.Solar.Oil</t>
  </si>
  <si>
    <t>TES_per_sqm.kWh.PL.Res.HHnew.Thermal.SH.Oil.WH.Oil.Solar.Solar</t>
  </si>
  <si>
    <t>TES_per_sqm.kWh.PL.Res.HHnew.Thermal.SH.Oil.WH.Elc.NoSolar.Elec</t>
  </si>
  <si>
    <t>TES_per_sqm.kWh.PL.Res.HHnew.Thermal.SH.Oil.WH.Elc.Solar</t>
  </si>
  <si>
    <t>TES_per_sqm.kWh.PL.Res.HHnew.Thermal.SH.Oil.WH.Elc.Solar.Elec</t>
  </si>
  <si>
    <t>TES_per_sqm.kWh.PL.Res.HHnew.Thermal.SH.Oil.WH.Elc.Solar.Solar</t>
  </si>
  <si>
    <t>TES_per_sqm.kWh.PL.Res.HHnew.Thermal.SH.Oil.CO</t>
  </si>
  <si>
    <t>TES_per_sqm.kWh.PL.Res.HHnew.Thermal.SH.Oil.CO.LPG.LPG</t>
  </si>
  <si>
    <t>TES_per_sqm.kWh.PL.Res.HHnew.Thermal.SH.Oil.CO.Elc.Elec</t>
  </si>
  <si>
    <t>TES_per_sqm.kWh.PL.Res.HHnew.Thermal.SH.Gas</t>
  </si>
  <si>
    <t>TES_per_sqm.kWh.PL.Res.HHnew.Thermal.SH.Gas.SH</t>
  </si>
  <si>
    <t>TES_per_sqm.kWh.PL.Res.HHnew.Thermal.SH.Gas.SH.Gas</t>
  </si>
  <si>
    <t>TES_per_sqm.kWh.PL.Res.HHnew.Thermal.SH.Gas.SH.Elec</t>
  </si>
  <si>
    <t>TES_per_sqm.kWh.PL.Res.HHnew.Thermal.SH.Gas.SC</t>
  </si>
  <si>
    <t>TES_per_sqm.kWh.PL.Res.HHnew.Thermal.SH.Gas.SC.AC.Elec</t>
  </si>
  <si>
    <t>TES_per_sqm.kWh.PL.Res.HHnew.Thermal.SH.Gas.WH</t>
  </si>
  <si>
    <t>TES_per_sqm.kWh.PL.Res.HHnew.Thermal.SH.Gas.WH.Gas.NoSolar.Gas</t>
  </si>
  <si>
    <t>TES_per_sqm.kWh.PL.Res.HHnew.Thermal.SH.Gas.WH.Gas.Solar</t>
  </si>
  <si>
    <t>TES_per_sqm.kWh.PL.Res.HHnew.Thermal.SH.Gas.WH.Gas.Solar.Gas</t>
  </si>
  <si>
    <t>TES_per_sqm.kWh.PL.Res.HHnew.Thermal.SH.Gas.WH.Gas.Solar.Solar</t>
  </si>
  <si>
    <t>TES_per_sqm.kWh.PL.Res.HHnew.Thermal.SH.Gas.WH.Elc.NoSolar.Elec</t>
  </si>
  <si>
    <t>TES_per_sqm.kWh.PL.Res.HHnew.Thermal.SH.Gas.WH.Elc.Solar</t>
  </si>
  <si>
    <t>TES_per_sqm.kWh.PL.Res.HHnew.Thermal.SH.Gas.WH.Elc.Solar.Elec</t>
  </si>
  <si>
    <t>TES_per_sqm.kWh.PL.Res.HHnew.Thermal.SH.Gas.WH.Elc.Solar.Solar</t>
  </si>
  <si>
    <t>TES_per_sqm.kWh.PL.Res.HHnew.Thermal.SH.Gas.CO</t>
  </si>
  <si>
    <t>TES_per_sqm.kWh.PL.Res.HHnew.Thermal.SH.Gas.CO.Gas.Gas</t>
  </si>
  <si>
    <t>TES_per_sqm.kWh.PL.Res.HHnew.Thermal.SH.Gas.CO.Elc.Elec</t>
  </si>
  <si>
    <t>TES_per_sqm.kWh.PL.Res.HHnew.Thermal.SH.Biomass</t>
  </si>
  <si>
    <t>TES_per_sqm.kWh.PL.Res.HHnew.Thermal.SH.Biomass.SH</t>
  </si>
  <si>
    <t>TES_per_sqm.kWh.PL.Res.HHnew.Thermal.SH.Biomass.SH.Biomass</t>
  </si>
  <si>
    <t>TES_per_sqm.kWh.PL.Res.HHnew.Thermal.SH.Biomass.SH.Elec</t>
  </si>
  <si>
    <t>TES_per_sqm.kWh.PL.Res.HHnew.Thermal.SH.Biomass.SC</t>
  </si>
  <si>
    <t>TES_per_sqm.kWh.PL.Res.HHnew.Thermal.SH.Biomass.SC.AC.Elec</t>
  </si>
  <si>
    <t>TES_per_sqm.kWh.PL.Res.HHnew.Thermal.SH.Biomass.WH</t>
  </si>
  <si>
    <t>TES_per_sqm.kWh.PL.Res.HHnew.Thermal.SH.Biomass.WH.Biomass.NoSolar.Biomass</t>
  </si>
  <si>
    <t>TES_per_sqm.kWh.PL.Res.HHnew.Thermal.SH.Biomass.WH.Biomass.Solar</t>
  </si>
  <si>
    <t>TES_per_sqm.kWh.PL.Res.HHnew.Thermal.SH.Biomass.WH.Biomass.Solar.Biomass</t>
  </si>
  <si>
    <t>TES_per_sqm.kWh.PL.Res.HHnew.Thermal.SH.Biomass.WH.Biomass.Solar.Solar</t>
  </si>
  <si>
    <t>TES_per_sqm.kWh.PL.Res.HHnew.Thermal.SH.Biomass.WH.LPG.NoSolar.LPG</t>
  </si>
  <si>
    <t>TES_per_sqm.kWh.PL.Res.HHnew.Thermal.SH.Biomass.WH.LPG.Solar</t>
  </si>
  <si>
    <t>TES_per_sqm.kWh.PL.Res.HHnew.Thermal.SH.Biomass.WH.LPG.Solar.LPG</t>
  </si>
  <si>
    <t>TES_per_sqm.kWh.PL.Res.HHnew.Thermal.SH.Biomass.WH.LPG.Solar.Solar</t>
  </si>
  <si>
    <t>TES_per_sqm.kWh.PL.Res.HHnew.Thermal.SH.Biomass.WH.Elc.NoSolar.Elec</t>
  </si>
  <si>
    <t>TES_per_sqm.kWh.PL.Res.HHnew.Thermal.SH.Biomass.WH.Elc.Solar</t>
  </si>
  <si>
    <t>TES_per_sqm.kWh.PL.Res.HHnew.Thermal.SH.Biomass.WH.Elc.Solar.Elec</t>
  </si>
  <si>
    <t>TES_per_sqm.kWh.PL.Res.HHnew.Thermal.SH.Biomass.WH.Elc.Solar.Solar</t>
  </si>
  <si>
    <t>TES_per_sqm.kWh.PL.Res.HHnew.Thermal.SH.Biomass.CO</t>
  </si>
  <si>
    <t>TES_per_sqm.kWh.PL.Res.HHnew.Thermal.SH.Biomass.CO.Biomass.Biomass</t>
  </si>
  <si>
    <t>TES_per_sqm.kWh.PL.Res.HHnew.Thermal.SH.Biomass.CO.LPG.LPG</t>
  </si>
  <si>
    <t>TES_per_sqm.kWh.PL.Res.HHnew.Thermal.SH.Biomass.CO.Elc.Elec</t>
  </si>
  <si>
    <t>TES_per_sqm.kWh.PL.Res.HHnew.Thermal.SH.Geo</t>
  </si>
  <si>
    <t>TES_per_sqm.kWh.PL.Res.HHnew.Thermal.SH.Geo.SH</t>
  </si>
  <si>
    <t>TES_per_sqm.kWh.PL.Res.HHnew.Thermal.SH.Geo.SH.Geo</t>
  </si>
  <si>
    <t>TES_per_sqm.kWh.PL.Res.HHnew.Thermal.SH.Geo.SH.Elec</t>
  </si>
  <si>
    <t>TES_per_sqm.kWh.PL.Res.HHnew.Thermal.SH.Geo.SC</t>
  </si>
  <si>
    <t>TES_per_sqm.kWh.PL.Res.HHnew.Thermal.SH.Geo.SC.AC.Elec</t>
  </si>
  <si>
    <t>TES_per_sqm.kWh.PL.Res.HHnew.Thermal.SH.Geo.WH</t>
  </si>
  <si>
    <t>TES_per_sqm.kWh.PL.Res.HHnew.Thermal.SH.Geo.WH.Geo.NoSolar.Geo</t>
  </si>
  <si>
    <t>TES_per_sqm.kWh.PL.Res.HHnew.Thermal.SH.Geo.WH.Geo.Solar</t>
  </si>
  <si>
    <t>TES_per_sqm.kWh.PL.Res.HHnew.Thermal.SH.Geo.WH.Geo.Solar.Geo</t>
  </si>
  <si>
    <t>TES_per_sqm.kWh.PL.Res.HHnew.Thermal.SH.Geo.WH.Geo.Solar.Solar</t>
  </si>
  <si>
    <t>TES_per_sqm.kWh.PL.Res.HHnew.Thermal.SH.Geo.WH.Elc.NoSolar.Elec</t>
  </si>
  <si>
    <t>TES_per_sqm.kWh.PL.Res.HHnew.Thermal.SH.Geo.WH.Elc.Solar</t>
  </si>
  <si>
    <t>TES_per_sqm.kWh.PL.Res.HHnew.Thermal.SH.Geo.WH.Elc.Solar.Elec</t>
  </si>
  <si>
    <t>TES_per_sqm.kWh.PL.Res.HHnew.Thermal.SH.Geo.WH.Elc.Solar.Solar</t>
  </si>
  <si>
    <t>TES_per_sqm.kWh.PL.Res.HHnew.Thermal.SH.Geo.CO</t>
  </si>
  <si>
    <t>TES_per_sqm.kWh.PL.Res.HHnew.Thermal.SH.Geo.CO.LPG.LPG</t>
  </si>
  <si>
    <t>TES_per_sqm.kWh.PL.Res.HHnew.Thermal.SH.Geo.CO.Elc.Elec</t>
  </si>
  <si>
    <t>TES_per_sqm.kWh.PL.Res.HHnew.Thermal.SH.DistrHeat</t>
  </si>
  <si>
    <t>TES_per_sqm.kWh.PL.Res.HHnew.Thermal.SH.DistrHeat.SH</t>
  </si>
  <si>
    <t>TES_per_sqm.kWh.PL.Res.HHnew.Thermal.SH.DistrHeat.SH.Steam_Distr</t>
  </si>
  <si>
    <t>TES_per_sqm.kWh.PL.Res.HHnew.Thermal.SH.DistrHeat.SH.Elec</t>
  </si>
  <si>
    <t>TES_per_sqm.kWh.PL.Res.HHnew.Thermal.SH.DistrHeat.SC</t>
  </si>
  <si>
    <t>TES_per_sqm.kWh.PL.Res.HHnew.Thermal.SH.DistrHeat.SC.AC.Elec</t>
  </si>
  <si>
    <t>TES_per_sqm.kWh.PL.Res.HHnew.Thermal.SH.DistrHeat.WH</t>
  </si>
  <si>
    <t>TES_per_sqm.kWh.PL.Res.HHnew.Thermal.SH.DistrHeat.WH.DistrHeat.NoSolar.Steam_Distr</t>
  </si>
  <si>
    <t>TES_per_sqm.kWh.PL.Res.HHnew.Thermal.SH.DistrHeat.WH.DistrHeat.Solar</t>
  </si>
  <si>
    <t>TES_per_sqm.kWh.PL.Res.HHnew.Thermal.SH.DistrHeat.WH.DistrHeat.Solar.Steam_Distr</t>
  </si>
  <si>
    <t>TES_per_sqm.kWh.PL.Res.HHnew.Thermal.SH.DistrHeat.WH.DistrHeat.Solar.Solar</t>
  </si>
  <si>
    <t>TES_per_sqm.kWh.PL.Res.HHnew.Thermal.SH.DistrHeat.WH.Elc.NoSolar.Elec</t>
  </si>
  <si>
    <t>TES_per_sqm.kWh.PL.Res.HHnew.Thermal.SH.DistrHeat.WH.Elc.Solar</t>
  </si>
  <si>
    <t>TES_per_sqm.kWh.PL.Res.HHnew.Thermal.SH.DistrHeat.WH.Elc.Solar.Elec</t>
  </si>
  <si>
    <t>TES_per_sqm.kWh.PL.Res.HHnew.Thermal.SH.DistrHeat.WH.Elc.Solar.Solar</t>
  </si>
  <si>
    <t>TES_per_sqm.kWh.PL.Res.HHnew.Thermal.SH.DistrHeat.CO</t>
  </si>
  <si>
    <t>TES_per_sqm.kWh.PL.Res.HHnew.Thermal.SH.DistrHeat.CO.LPG.LPG</t>
  </si>
  <si>
    <t>TES_per_sqm.kWh.PL.Res.HHnew.Thermal.SH.DistrHeat.CO.Elc.Elec</t>
  </si>
  <si>
    <t>TES_per_sqm.kWh.PL.Res.HHnew.Thermal.SH.AdvElc</t>
  </si>
  <si>
    <t>TES_per_sqm.kWh.PL.Res.HHnew.Thermal.SH.AdvElc.SH</t>
  </si>
  <si>
    <t>TES_per_sqm.kWh.PL.Res.HHnew.Thermal.SH.AdvElc.SH.Elec</t>
  </si>
  <si>
    <t>TES_per_sqm.kWh.PL.Res.HHnew.Thermal.SH.AdvElc.SC</t>
  </si>
  <si>
    <t>TES_per_sqm.kWh.PL.Res.HHnew.Thermal.SH.AdvElc.SC.AC.Elec</t>
  </si>
  <si>
    <t>TES_per_sqm.kWh.PL.Res.HHnew.Thermal.SH.AdvElc.WH</t>
  </si>
  <si>
    <t>TES_per_sqm.kWh.PL.Res.HHnew.Thermal.SH.AdvElc.WH.LPG.NoSolar.LPG</t>
  </si>
  <si>
    <t>TES_per_sqm.kWh.PL.Res.HHnew.Thermal.SH.AdvElc.WH.LPG.Solar</t>
  </si>
  <si>
    <t>TES_per_sqm.kWh.PL.Res.HHnew.Thermal.SH.AdvElc.WH.LPG.Solar.LPG</t>
  </si>
  <si>
    <t>TES_per_sqm.kWh.PL.Res.HHnew.Thermal.SH.AdvElc.WH.LPG.Solar.Solar</t>
  </si>
  <si>
    <t>TES_per_sqm.kWh.PL.Res.HHnew.Thermal.SH.AdvElc.WH.Elc.NoSolar.Elec</t>
  </si>
  <si>
    <t>TES_per_sqm.kWh.PL.Res.HHnew.Thermal.SH.AdvElc.WH.Elc.Solar</t>
  </si>
  <si>
    <t>TES_per_sqm.kWh.PL.Res.HHnew.Thermal.SH.AdvElc.WH.Elc.Solar.Elec</t>
  </si>
  <si>
    <t>TES_per_sqm.kWh.PL.Res.HHnew.Thermal.SH.AdvElc.WH.Elc.Solar.Solar</t>
  </si>
  <si>
    <t>TES_per_sqm.kWh.PL.Res.HHnew.Thermal.SH.AdvElc.CO</t>
  </si>
  <si>
    <t>TES_per_sqm.kWh.PL.Res.HHnew.Thermal.SH.AdvElc.CO.LPG.LPG</t>
  </si>
  <si>
    <t>TES_per_sqm.kWh.PL.Res.HHnew.Thermal.SH.AdvElc.CO.Elc.Elec</t>
  </si>
  <si>
    <t>TES_per_sqm.kWh.PL.Res.HHnew.Thermal.SH.ConvElc</t>
  </si>
  <si>
    <t>TES_per_sqm.kWh.PL.Res.HHnew.Thermal.SH.ConvElc.SH</t>
  </si>
  <si>
    <t>TES_per_sqm.kWh.PL.Res.HHnew.Thermal.SH.ConvElc.SH.Elec</t>
  </si>
  <si>
    <t>TES_per_sqm.kWh.PL.Res.HHnew.Thermal.SH.ConvElc.SC</t>
  </si>
  <si>
    <t>TES_per_sqm.kWh.PL.Res.HHnew.Thermal.SH.ConvElc.SC.AC.Elec</t>
  </si>
  <si>
    <t>TES_per_sqm.kWh.PL.Res.HHnew.Thermal.SH.ConvElc.WH</t>
  </si>
  <si>
    <t>TES_per_sqm.kWh.PL.Res.HHnew.Thermal.SH.ConvElc.WH.LPG.NoSolar.LPG</t>
  </si>
  <si>
    <t>TES_per_sqm.kWh.PL.Res.HHnew.Thermal.SH.ConvElc.WH.LPG.Solar</t>
  </si>
  <si>
    <t>TES_per_sqm.kWh.PL.Res.HHnew.Thermal.SH.ConvElc.WH.LPG.Solar.LPG</t>
  </si>
  <si>
    <t>TES_per_sqm.kWh.PL.Res.HHnew.Thermal.SH.ConvElc.WH.LPG.Solar.Solar</t>
  </si>
  <si>
    <t>TES_per_sqm.kWh.PL.Res.HHnew.Thermal.SH.ConvElc.WH.Elc.NoSolar.Elec</t>
  </si>
  <si>
    <t>TES_per_sqm.kWh.PL.Res.HHnew.Thermal.SH.ConvElc.WH.Elc.Solar</t>
  </si>
  <si>
    <t>TES_per_sqm.kWh.PL.Res.HHnew.Thermal.SH.ConvElc.WH.Elc.Solar.Elec</t>
  </si>
  <si>
    <t>TES_per_sqm.kWh.PL.Res.HHnew.Thermal.SH.ConvElc.WH.Elc.Solar.Solar</t>
  </si>
  <si>
    <t>TES_per_sqm.kWh.PL.Res.HHnew.Thermal.SH.ConvElc.CO</t>
  </si>
  <si>
    <t>TES_per_sqm.kWh.PL.Res.HHnew.Thermal.SH.ConvElc.CO.LPG.LPG</t>
  </si>
  <si>
    <t>TES_per_sqm.kWh.PL.Res.HHnew.Thermal.SH.ConvElc.CO.Elc.Elec</t>
  </si>
  <si>
    <t>PL - CO2 emissions in new and renovated households per surface area (detailed structure)</t>
  </si>
  <si>
    <t>EMI_per_sqm.kgCO2.PL.Res.HHnew.Thermal.SH.Solids</t>
  </si>
  <si>
    <t>EMI_per_sqm.kgCO2.PL.Res.HHnew.Thermal.SH.Solids.SH</t>
  </si>
  <si>
    <t>EMI_per_sqm.kgCO2.PL.Res.HHnew.Thermal.SH.Solids.SH.Solids</t>
  </si>
  <si>
    <t>EMI_per_sqm.kgCO2.PL.Res.HHnew.Thermal.SH.Solids.SH.Elec</t>
  </si>
  <si>
    <t>EMI_per_sqm.kgCO2.PL.Res.HHnew.Thermal.SH.Solids.SC</t>
  </si>
  <si>
    <t>EMI_per_sqm.kgCO2.PL.Res.HHnew.Thermal.SH.Solids.SC.AC.Elec</t>
  </si>
  <si>
    <t>EMI_per_sqm.kgCO2.PL.Res.HHnew.Thermal.SH.Solids.WH</t>
  </si>
  <si>
    <t>EMI_per_sqm.kgCO2.PL.Res.HHnew.Thermal.SH.Solids.WH.Solids.NoSolar.Solids</t>
  </si>
  <si>
    <t>EMI_per_sqm.kgCO2.PL.Res.HHnew.Thermal.SH.Solids.WH.LPG.NoSolar.LPG</t>
  </si>
  <si>
    <t>EMI_per_sqm.kgCO2.PL.Res.HHnew.Thermal.SH.Solids.WH.LPG.Solar</t>
  </si>
  <si>
    <t>EMI_per_sqm.kgCO2.PL.Res.HHnew.Thermal.SH.Solids.WH.LPG.Solar.LPG</t>
  </si>
  <si>
    <t>EMI_per_sqm.kgCO2.PL.Res.HHnew.Thermal.SH.Solids.WH.LPG.Solar.Solar</t>
  </si>
  <si>
    <t>EMI_per_sqm.kgCO2.PL.Res.HHnew.Thermal.SH.Solids.WH.Elc.NoSolar.Elec</t>
  </si>
  <si>
    <t>EMI_per_sqm.kgCO2.PL.Res.HHnew.Thermal.SH.Solids.WH.Elc.Solar</t>
  </si>
  <si>
    <t>EMI_per_sqm.kgCO2.PL.Res.HHnew.Thermal.SH.Solids.WH.Elc.Solar.Elec</t>
  </si>
  <si>
    <t>EMI_per_sqm.kgCO2.PL.Res.HHnew.Thermal.SH.Solids.WH.Elc.Solar.Solar</t>
  </si>
  <si>
    <t>EMI_per_sqm.kgCO2.PL.Res.HHnew.Thermal.SH.Solids.CO</t>
  </si>
  <si>
    <t>EMI_per_sqm.kgCO2.PL.Res.HHnew.Thermal.SH.Solids.CO.Solids.Solids</t>
  </si>
  <si>
    <t>EMI_per_sqm.kgCO2.PL.Res.HHnew.Thermal.SH.Solids.CO.LPG.LPG</t>
  </si>
  <si>
    <t>EMI_per_sqm.kgCO2.PL.Res.HHnew.Thermal.SH.Solids.CO.Elc.Elec</t>
  </si>
  <si>
    <t>EMI_per_sqm.kgCO2.PL.Res.HHnew.Thermal.SH.LPG</t>
  </si>
  <si>
    <t>EMI_per_sqm.kgCO2.PL.Res.HHnew.Thermal.SH.LPG.SH</t>
  </si>
  <si>
    <t>EMI_per_sqm.kgCO2.PL.Res.HHnew.Thermal.SH.LPG.SH.LPG</t>
  </si>
  <si>
    <t>EMI_per_sqm.kgCO2.PL.Res.HHnew.Thermal.SH.LPG.SH.Elec</t>
  </si>
  <si>
    <t>EMI_per_sqm.kgCO2.PL.Res.HHnew.Thermal.SH.LPG.SC</t>
  </si>
  <si>
    <t>EMI_per_sqm.kgCO2.PL.Res.HHnew.Thermal.SH.LPG.SC.AC.Elec</t>
  </si>
  <si>
    <t>EMI_per_sqm.kgCO2.PL.Res.HHnew.Thermal.SH.LPG.WH</t>
  </si>
  <si>
    <t>EMI_per_sqm.kgCO2.PL.Res.HHnew.Thermal.SH.LPG.WH.LPG.NoSolar.LPG</t>
  </si>
  <si>
    <t>EMI_per_sqm.kgCO2.PL.Res.HHnew.Thermal.SH.LPG.WH.LPG.Solar</t>
  </si>
  <si>
    <t>EMI_per_sqm.kgCO2.PL.Res.HHnew.Thermal.SH.LPG.WH.LPG.Solar.LPG</t>
  </si>
  <si>
    <t>EMI_per_sqm.kgCO2.PL.Res.HHnew.Thermal.SH.LPG.WH.LPG.Solar.Solar</t>
  </si>
  <si>
    <t>EMI_per_sqm.kgCO2.PL.Res.HHnew.Thermal.SH.LPG.WH.Elc.NoSolar.Elec</t>
  </si>
  <si>
    <t>EMI_per_sqm.kgCO2.PL.Res.HHnew.Thermal.SH.LPG.WH.Elc.Solar</t>
  </si>
  <si>
    <t>EMI_per_sqm.kgCO2.PL.Res.HHnew.Thermal.SH.LPG.WH.Elc.Solar.Elec</t>
  </si>
  <si>
    <t>EMI_per_sqm.kgCO2.PL.Res.HHnew.Thermal.SH.LPG.WH.Elc.Solar.Solar</t>
  </si>
  <si>
    <t>EMI_per_sqm.kgCO2.PL.Res.HHnew.Thermal.SH.LPG.CO</t>
  </si>
  <si>
    <t>EMI_per_sqm.kgCO2.PL.Res.HHnew.Thermal.SH.LPG.CO.LPG.LPG</t>
  </si>
  <si>
    <t>EMI_per_sqm.kgCO2.PL.Res.HHnew.Thermal.SH.LPG.CO.Elc.Elec</t>
  </si>
  <si>
    <t>EMI_per_sqm.kgCO2.PL.Res.HHnew.Thermal.SH.Oil</t>
  </si>
  <si>
    <t>EMI_per_sqm.kgCO2.PL.Res.HHnew.Thermal.SH.Oil.SH</t>
  </si>
  <si>
    <t>EMI_per_sqm.kgCO2.PL.Res.HHnew.Thermal.SH.Oil.SH.Oil</t>
  </si>
  <si>
    <t>EMI_per_sqm.kgCO2.PL.Res.HHnew.Thermal.SH.Oil.SH.Elec</t>
  </si>
  <si>
    <t>EMI_per_sqm.kgCO2.PL.Res.HHnew.Thermal.SH.Oil.SC</t>
  </si>
  <si>
    <t>EMI_per_sqm.kgCO2.PL.Res.HHnew.Thermal.SH.Oil.SC.AC.Elec</t>
  </si>
  <si>
    <t>EMI_per_sqm.kgCO2.PL.Res.HHnew.Thermal.SH.Oil.WH</t>
  </si>
  <si>
    <t>EMI_per_sqm.kgCO2.PL.Res.HHnew.Thermal.SH.Oil.WH.Oil.NoSolar.Oil</t>
  </si>
  <si>
    <t>EMI_per_sqm.kgCO2.PL.Res.HHnew.Thermal.SH.Oil.WH.Oil.Solar</t>
  </si>
  <si>
    <t>EMI_per_sqm.kgCO2.PL.Res.HHnew.Thermal.SH.Oil.WH.Oil.Solar.Oil</t>
  </si>
  <si>
    <t>EMI_per_sqm.kgCO2.PL.Res.HHnew.Thermal.SH.Oil.WH.Oil.Solar.Solar</t>
  </si>
  <si>
    <t>EMI_per_sqm.kgCO2.PL.Res.HHnew.Thermal.SH.Oil.WH.Elc.NoSolar.Elec</t>
  </si>
  <si>
    <t>EMI_per_sqm.kgCO2.PL.Res.HHnew.Thermal.SH.Oil.WH.Elc.Solar</t>
  </si>
  <si>
    <t>EMI_per_sqm.kgCO2.PL.Res.HHnew.Thermal.SH.Oil.WH.Elc.Solar.Elec</t>
  </si>
  <si>
    <t>EMI_per_sqm.kgCO2.PL.Res.HHnew.Thermal.SH.Oil.WH.Elc.Solar.Solar</t>
  </si>
  <si>
    <t>EMI_per_sqm.kgCO2.PL.Res.HHnew.Thermal.SH.Oil.CO</t>
  </si>
  <si>
    <t>EMI_per_sqm.kgCO2.PL.Res.HHnew.Thermal.SH.Oil.CO.LPG.LPG</t>
  </si>
  <si>
    <t>EMI_per_sqm.kgCO2.PL.Res.HHnew.Thermal.SH.Oil.CO.Elc.Elec</t>
  </si>
  <si>
    <t>EMI_per_sqm.kgCO2.PL.Res.HHnew.Thermal.SH.Gas</t>
  </si>
  <si>
    <t>EMI_per_sqm.kgCO2.PL.Res.HHnew.Thermal.SH.Gas.SH</t>
  </si>
  <si>
    <t>EMI_per_sqm.kgCO2.PL.Res.HHnew.Thermal.SH.Gas.SH.Gas</t>
  </si>
  <si>
    <t>EMI_per_sqm.kgCO2.PL.Res.HHnew.Thermal.SH.Gas.SH.Elec</t>
  </si>
  <si>
    <t>EMI_per_sqm.kgCO2.PL.Res.HHnew.Thermal.SH.Gas.SC</t>
  </si>
  <si>
    <t>EMI_per_sqm.kgCO2.PL.Res.HHnew.Thermal.SH.Gas.SC.AC.Elec</t>
  </si>
  <si>
    <t>EMI_per_sqm.kgCO2.PL.Res.HHnew.Thermal.SH.Gas.WH</t>
  </si>
  <si>
    <t>EMI_per_sqm.kgCO2.PL.Res.HHnew.Thermal.SH.Gas.WH.Gas.NoSolar.Gas</t>
  </si>
  <si>
    <t>EMI_per_sqm.kgCO2.PL.Res.HHnew.Thermal.SH.Gas.WH.Gas.Solar</t>
  </si>
  <si>
    <t>EMI_per_sqm.kgCO2.PL.Res.HHnew.Thermal.SH.Gas.WH.Gas.Solar.Gas</t>
  </si>
  <si>
    <t>EMI_per_sqm.kgCO2.PL.Res.HHnew.Thermal.SH.Gas.WH.Gas.Solar.Solar</t>
  </si>
  <si>
    <t>EMI_per_sqm.kgCO2.PL.Res.HHnew.Thermal.SH.Gas.WH.Elc.NoSolar.Elec</t>
  </si>
  <si>
    <t>EMI_per_sqm.kgCO2.PL.Res.HHnew.Thermal.SH.Gas.WH.Elc.Solar</t>
  </si>
  <si>
    <t>EMI_per_sqm.kgCO2.PL.Res.HHnew.Thermal.SH.Gas.WH.Elc.Solar.Elec</t>
  </si>
  <si>
    <t>EMI_per_sqm.kgCO2.PL.Res.HHnew.Thermal.SH.Gas.WH.Elc.Solar.Solar</t>
  </si>
  <si>
    <t>EMI_per_sqm.kgCO2.PL.Res.HHnew.Thermal.SH.Gas.CO</t>
  </si>
  <si>
    <t>EMI_per_sqm.kgCO2.PL.Res.HHnew.Thermal.SH.Gas.CO.Gas.Gas</t>
  </si>
  <si>
    <t>EMI_per_sqm.kgCO2.PL.Res.HHnew.Thermal.SH.Gas.CO.Elc.Elec</t>
  </si>
  <si>
    <t>EMI_per_sqm.kgCO2.PL.Res.HHnew.Thermal.SH.Biomass</t>
  </si>
  <si>
    <t>EMI_per_sqm.kgCO2.PL.Res.HHnew.Thermal.SH.Biomass.SH</t>
  </si>
  <si>
    <t>EMI_per_sqm.kgCO2.PL.Res.HHnew.Thermal.SH.Biomass.SH.Biomass</t>
  </si>
  <si>
    <t>EMI_per_sqm.kgCO2.PL.Res.HHnew.Thermal.SH.Biomass.SH.Elec</t>
  </si>
  <si>
    <t>EMI_per_sqm.kgCO2.PL.Res.HHnew.Thermal.SH.Biomass.SC</t>
  </si>
  <si>
    <t>EMI_per_sqm.kgCO2.PL.Res.HHnew.Thermal.SH.Biomass.SC.AC.Elec</t>
  </si>
  <si>
    <t>EMI_per_sqm.kgCO2.PL.Res.HHnew.Thermal.SH.Biomass.WH</t>
  </si>
  <si>
    <t>EMI_per_sqm.kgCO2.PL.Res.HHnew.Thermal.SH.Biomass.WH.Biomass.NoSolar.Biomass</t>
  </si>
  <si>
    <t>EMI_per_sqm.kgCO2.PL.Res.HHnew.Thermal.SH.Biomass.WH.Biomass.Solar</t>
  </si>
  <si>
    <t>EMI_per_sqm.kgCO2.PL.Res.HHnew.Thermal.SH.Biomass.WH.Biomass.Solar.Biomass</t>
  </si>
  <si>
    <t>EMI_per_sqm.kgCO2.PL.Res.HHnew.Thermal.SH.Biomass.WH.Biomass.Solar.Solar</t>
  </si>
  <si>
    <t>EMI_per_sqm.kgCO2.PL.Res.HHnew.Thermal.SH.Biomass.WH.LPG.NoSolar.LPG</t>
  </si>
  <si>
    <t>EMI_per_sqm.kgCO2.PL.Res.HHnew.Thermal.SH.Biomass.WH.LPG.Solar</t>
  </si>
  <si>
    <t>EMI_per_sqm.kgCO2.PL.Res.HHnew.Thermal.SH.Biomass.WH.LPG.Solar.LPG</t>
  </si>
  <si>
    <t>EMI_per_sqm.kgCO2.PL.Res.HHnew.Thermal.SH.Biomass.WH.LPG.Solar.Solar</t>
  </si>
  <si>
    <t>EMI_per_sqm.kgCO2.PL.Res.HHnew.Thermal.SH.Biomass.WH.Elc.NoSolar.Elec</t>
  </si>
  <si>
    <t>EMI_per_sqm.kgCO2.PL.Res.HHnew.Thermal.SH.Biomass.WH.Elc.Solar</t>
  </si>
  <si>
    <t>EMI_per_sqm.kgCO2.PL.Res.HHnew.Thermal.SH.Biomass.WH.Elc.Solar.Elec</t>
  </si>
  <si>
    <t>EMI_per_sqm.kgCO2.PL.Res.HHnew.Thermal.SH.Biomass.WH.Elc.Solar.Solar</t>
  </si>
  <si>
    <t>EMI_per_sqm.kgCO2.PL.Res.HHnew.Thermal.SH.Biomass.CO</t>
  </si>
  <si>
    <t>EMI_per_sqm.kgCO2.PL.Res.HHnew.Thermal.SH.Biomass.CO.Biomass.Biomass</t>
  </si>
  <si>
    <t>EMI_per_sqm.kgCO2.PL.Res.HHnew.Thermal.SH.Biomass.CO.LPG.LPG</t>
  </si>
  <si>
    <t>EMI_per_sqm.kgCO2.PL.Res.HHnew.Thermal.SH.Biomass.CO.Elc.Elec</t>
  </si>
  <si>
    <t>EMI_per_sqm.kgCO2.PL.Res.HHnew.Thermal.SH.Geo</t>
  </si>
  <si>
    <t>EMI_per_sqm.kgCO2.PL.Res.HHnew.Thermal.SH.Geo.SH</t>
  </si>
  <si>
    <t>EMI_per_sqm.kgCO2.PL.Res.HHnew.Thermal.SH.Geo.SH.Geo</t>
  </si>
  <si>
    <t>EMI_per_sqm.kgCO2.PL.Res.HHnew.Thermal.SH.Geo.SH.Elec</t>
  </si>
  <si>
    <t>EMI_per_sqm.kgCO2.PL.Res.HHnew.Thermal.SH.Geo.SC</t>
  </si>
  <si>
    <t>EMI_per_sqm.kgCO2.PL.Res.HHnew.Thermal.SH.Geo.SC.AC.Elec</t>
  </si>
  <si>
    <t>EMI_per_sqm.kgCO2.PL.Res.HHnew.Thermal.SH.Geo.WH</t>
  </si>
  <si>
    <t>EMI_per_sqm.kgCO2.PL.Res.HHnew.Thermal.SH.Geo.WH.Geo.NoSolar.Geo</t>
  </si>
  <si>
    <t>EMI_per_sqm.kgCO2.PL.Res.HHnew.Thermal.SH.Geo.WH.Geo.Solar</t>
  </si>
  <si>
    <t>EMI_per_sqm.kgCO2.PL.Res.HHnew.Thermal.SH.Geo.WH.Geo.Solar.Geo</t>
  </si>
  <si>
    <t>EMI_per_sqm.kgCO2.PL.Res.HHnew.Thermal.SH.Geo.WH.Geo.Solar.Solar</t>
  </si>
  <si>
    <t>EMI_per_sqm.kgCO2.PL.Res.HHnew.Thermal.SH.Geo.WH.Elc.NoSolar.Elec</t>
  </si>
  <si>
    <t>EMI_per_sqm.kgCO2.PL.Res.HHnew.Thermal.SH.Geo.WH.Elc.Solar</t>
  </si>
  <si>
    <t>EMI_per_sqm.kgCO2.PL.Res.HHnew.Thermal.SH.Geo.WH.Elc.Solar.Elec</t>
  </si>
  <si>
    <t>EMI_per_sqm.kgCO2.PL.Res.HHnew.Thermal.SH.Geo.WH.Elc.Solar.Solar</t>
  </si>
  <si>
    <t>EMI_per_sqm.kgCO2.PL.Res.HHnew.Thermal.SH.Geo.CO</t>
  </si>
  <si>
    <t>EMI_per_sqm.kgCO2.PL.Res.HHnew.Thermal.SH.Geo.CO.LPG.LPG</t>
  </si>
  <si>
    <t>EMI_per_sqm.kgCO2.PL.Res.HHnew.Thermal.SH.Geo.CO.Elc.Elec</t>
  </si>
  <si>
    <t>EMI_per_sqm.kgCO2.PL.Res.HHnew.Thermal.SH.DistrHeat</t>
  </si>
  <si>
    <t>EMI_per_sqm.kgCO2.PL.Res.HHnew.Thermal.SH.DistrHeat.SH</t>
  </si>
  <si>
    <t>EMI_per_sqm.kgCO2.PL.Res.HHnew.Thermal.SH.DistrHeat.SH.Steam_Distr</t>
  </si>
  <si>
    <t>EMI_per_sqm.kgCO2.PL.Res.HHnew.Thermal.SH.DistrHeat.SH.Elec</t>
  </si>
  <si>
    <t>EMI_per_sqm.kgCO2.PL.Res.HHnew.Thermal.SH.DistrHeat.SC</t>
  </si>
  <si>
    <t>EMI_per_sqm.kgCO2.PL.Res.HHnew.Thermal.SH.DistrHeat.SC.AC.Elec</t>
  </si>
  <si>
    <t>EMI_per_sqm.kgCO2.PL.Res.HHnew.Thermal.SH.DistrHeat.WH</t>
  </si>
  <si>
    <t>EMI_per_sqm.kgCO2.PL.Res.HHnew.Thermal.SH.DistrHeat.WH.DistrHeat.NoSolar.Steam_Distr</t>
  </si>
  <si>
    <t>EMI_per_sqm.kgCO2.PL.Res.HHnew.Thermal.SH.DistrHeat.WH.DistrHeat.Solar</t>
  </si>
  <si>
    <t>EMI_per_sqm.kgCO2.PL.Res.HHnew.Thermal.SH.DistrHeat.WH.DistrHeat.Solar.Steam_Distr</t>
  </si>
  <si>
    <t>EMI_per_sqm.kgCO2.PL.Res.HHnew.Thermal.SH.DistrHeat.WH.DistrHeat.Solar.Solar</t>
  </si>
  <si>
    <t>EMI_per_sqm.kgCO2.PL.Res.HHnew.Thermal.SH.DistrHeat.WH.Elc.NoSolar.Elec</t>
  </si>
  <si>
    <t>EMI_per_sqm.kgCO2.PL.Res.HHnew.Thermal.SH.DistrHeat.WH.Elc.Solar</t>
  </si>
  <si>
    <t>EMI_per_sqm.kgCO2.PL.Res.HHnew.Thermal.SH.DistrHeat.WH.Elc.Solar.Elec</t>
  </si>
  <si>
    <t>EMI_per_sqm.kgCO2.PL.Res.HHnew.Thermal.SH.DistrHeat.WH.Elc.Solar.Solar</t>
  </si>
  <si>
    <t>EMI_per_sqm.kgCO2.PL.Res.HHnew.Thermal.SH.DistrHeat.CO</t>
  </si>
  <si>
    <t>EMI_per_sqm.kgCO2.PL.Res.HHnew.Thermal.SH.DistrHeat.CO.LPG.LPG</t>
  </si>
  <si>
    <t>EMI_per_sqm.kgCO2.PL.Res.HHnew.Thermal.SH.DistrHeat.CO.Elc.Elec</t>
  </si>
  <si>
    <t>EMI_per_sqm.kgCO2.PL.Res.HHnew.Thermal.SH.AdvElc</t>
  </si>
  <si>
    <t>EMI_per_sqm.kgCO2.PL.Res.HHnew.Thermal.SH.AdvElc.SH</t>
  </si>
  <si>
    <t>EMI_per_sqm.kgCO2.PL.Res.HHnew.Thermal.SH.AdvElc.SH.Elec</t>
  </si>
  <si>
    <t>EMI_per_sqm.kgCO2.PL.Res.HHnew.Thermal.SH.AdvElc.SC</t>
  </si>
  <si>
    <t>EMI_per_sqm.kgCO2.PL.Res.HHnew.Thermal.SH.AdvElc.SC.AC.Elec</t>
  </si>
  <si>
    <t>EMI_per_sqm.kgCO2.PL.Res.HHnew.Thermal.SH.AdvElc.WH</t>
  </si>
  <si>
    <t>EMI_per_sqm.kgCO2.PL.Res.HHnew.Thermal.SH.AdvElc.WH.LPG.NoSolar.LPG</t>
  </si>
  <si>
    <t>EMI_per_sqm.kgCO2.PL.Res.HHnew.Thermal.SH.AdvElc.WH.LPG.Solar</t>
  </si>
  <si>
    <t>EMI_per_sqm.kgCO2.PL.Res.HHnew.Thermal.SH.AdvElc.WH.LPG.Solar.LPG</t>
  </si>
  <si>
    <t>EMI_per_sqm.kgCO2.PL.Res.HHnew.Thermal.SH.AdvElc.WH.LPG.Solar.Solar</t>
  </si>
  <si>
    <t>EMI_per_sqm.kgCO2.PL.Res.HHnew.Thermal.SH.AdvElc.WH.Elc.NoSolar.Elec</t>
  </si>
  <si>
    <t>EMI_per_sqm.kgCO2.PL.Res.HHnew.Thermal.SH.AdvElc.WH.Elc.Solar</t>
  </si>
  <si>
    <t>EMI_per_sqm.kgCO2.PL.Res.HHnew.Thermal.SH.AdvElc.WH.Elc.Solar.Elec</t>
  </si>
  <si>
    <t>EMI_per_sqm.kgCO2.PL.Res.HHnew.Thermal.SH.AdvElc.WH.Elc.Solar.Solar</t>
  </si>
  <si>
    <t>EMI_per_sqm.kgCO2.PL.Res.HHnew.Thermal.SH.AdvElc.CO</t>
  </si>
  <si>
    <t>EMI_per_sqm.kgCO2.PL.Res.HHnew.Thermal.SH.AdvElc.CO.LPG.LPG</t>
  </si>
  <si>
    <t>EMI_per_sqm.kgCO2.PL.Res.HHnew.Thermal.SH.AdvElc.CO.Elc.Elec</t>
  </si>
  <si>
    <t>EMI_per_sqm.kgCO2.PL.Res.HHnew.Thermal.SH.ConvElc</t>
  </si>
  <si>
    <t>EMI_per_sqm.kgCO2.PL.Res.HHnew.Thermal.SH.ConvElc.SH</t>
  </si>
  <si>
    <t>EMI_per_sqm.kgCO2.PL.Res.HHnew.Thermal.SH.ConvElc.SH.Elec</t>
  </si>
  <si>
    <t>EMI_per_sqm.kgCO2.PL.Res.HHnew.Thermal.SH.ConvElc.SC</t>
  </si>
  <si>
    <t>EMI_per_sqm.kgCO2.PL.Res.HHnew.Thermal.SH.ConvElc.SC.AC.Elec</t>
  </si>
  <si>
    <t>EMI_per_sqm.kgCO2.PL.Res.HHnew.Thermal.SH.ConvElc.WH</t>
  </si>
  <si>
    <t>EMI_per_sqm.kgCO2.PL.Res.HHnew.Thermal.SH.ConvElc.WH.LPG.NoSolar.LPG</t>
  </si>
  <si>
    <t>EMI_per_sqm.kgCO2.PL.Res.HHnew.Thermal.SH.ConvElc.WH.LPG.Solar</t>
  </si>
  <si>
    <t>EMI_per_sqm.kgCO2.PL.Res.HHnew.Thermal.SH.ConvElc.WH.LPG.Solar.LPG</t>
  </si>
  <si>
    <t>EMI_per_sqm.kgCO2.PL.Res.HHnew.Thermal.SH.ConvElc.WH.LPG.Solar.Solar</t>
  </si>
  <si>
    <t>EMI_per_sqm.kgCO2.PL.Res.HHnew.Thermal.SH.ConvElc.WH.Elc.NoSolar.Elec</t>
  </si>
  <si>
    <t>EMI_per_sqm.kgCO2.PL.Res.HHnew.Thermal.SH.ConvElc.WH.Elc.Solar</t>
  </si>
  <si>
    <t>EMI_per_sqm.kgCO2.PL.Res.HHnew.Thermal.SH.ConvElc.WH.Elc.Solar.Elec</t>
  </si>
  <si>
    <t>EMI_per_sqm.kgCO2.PL.Res.HHnew.Thermal.SH.ConvElc.WH.Elc.Solar.Solar</t>
  </si>
  <si>
    <t>EMI_per_sqm.kgCO2.PL.Res.HHnew.Thermal.SH.ConvElc.CO</t>
  </si>
  <si>
    <t>EMI_per_sqm.kgCO2.PL.Res.HHnew.Thermal.SH.ConvElc.CO.LPG.LPG</t>
  </si>
  <si>
    <t>EMI_per_sqm.kgCO2.PL.Res.HHnew.Thermal.SH.ConvElc.CO.Elc.Elec</t>
  </si>
  <si>
    <t>PL - Household type: Solids</t>
  </si>
  <si>
    <t>PL - Household type: LPG</t>
  </si>
  <si>
    <t>PL - Household type: Diesel oil</t>
  </si>
  <si>
    <t>PL - Household type: Gas</t>
  </si>
  <si>
    <t>PL - Household type: Biomass</t>
  </si>
  <si>
    <t>PL - Household type: Geothermal</t>
  </si>
  <si>
    <t>PL - Household type: Distributed heat</t>
  </si>
  <si>
    <t>PL - Household type: Advanced electric heating</t>
  </si>
  <si>
    <t>PL - Household type: Conventional electric heating</t>
  </si>
  <si>
    <t>PL - Residential / specific electric uses</t>
  </si>
  <si>
    <t>PL - Refrigerators and freezers</t>
  </si>
  <si>
    <t>PL - Washing machines</t>
  </si>
  <si>
    <t>PL - Clothes dryers</t>
  </si>
  <si>
    <t>PL - Dishwashers</t>
  </si>
  <si>
    <t>PL - TV and multimedia</t>
  </si>
  <si>
    <t>PL - ICT equipment</t>
  </si>
  <si>
    <t>PL - Lighting</t>
  </si>
  <si>
    <t>PL - Other appliances (vacuum cleaners, irons etc.)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</si>
</sst>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2">
    <numFmt numFmtId="164" formatCode="_(* #,##0.00_);_(* \(#,##0.00\);_(* &quot;-&quot;??_);_(@_)"/>
    <numFmt numFmtId="165" formatCode="#,##0.000;\-#,##0.000;&quot;-&quot;"/>
    <numFmt numFmtId="166" formatCode="#,##0.0;\-#,##0.0;&quot;-&quot;"/>
    <numFmt numFmtId="167" formatCode="#,##0.000;\-#,##0.000;&quot;&quot;"/>
    <numFmt numFmtId="168" formatCode="0.0%;\-0.0%;&quot;-&quot;"/>
    <numFmt numFmtId="169" formatCode="#,##0;\-#,##0;&quot;-&quot;"/>
    <numFmt numFmtId="170" formatCode="0.000;\-0.000;&quot;-&quot;"/>
    <numFmt numFmtId="171" formatCode="0.0;\-0.0;&quot;-&quot;"/>
    <numFmt numFmtId="172" formatCode="#,##0;\-#,##0;&quot;&quot;"/>
    <numFmt numFmtId="173" formatCode="#,##0.00;\-#,##0.00;&quot;-&quot;"/>
    <numFmt numFmtId="174" formatCode="mmmm\ yyyy"/>
    <numFmt numFmtId="175" formatCode="#,##0.0000;\-#,##0.0000;&quot;-&quot;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b/>
      <sz val="8"/>
      <color theme="3" tint="-0.499984740745262"/>
      <name val="Calibri"/>
      <family val="2"/>
      <scheme val="minor"/>
    </font>
    <font>
      <sz val="8"/>
      <color theme="3" tint="-0.499984740745262"/>
      <name val="Calibri"/>
      <family val="2"/>
      <scheme val="minor"/>
    </font>
    <font>
      <b/>
      <sz val="8"/>
      <color rgb="FFC00000"/>
      <name val="Calibri"/>
      <family val="2"/>
      <scheme val="minor"/>
    </font>
    <font>
      <sz val="9"/>
      <color rgb="FFC00000"/>
      <name val="Calibri"/>
      <family val="2"/>
      <scheme val="minor"/>
    </font>
    <font>
      <sz val="10"/>
      <color theme="3" tint="-0.499984740745262"/>
      <name val="Calibri"/>
      <family val="2"/>
      <scheme val="minor"/>
    </font>
    <font>
      <b/>
      <sz val="10"/>
      <color rgb="FF002060"/>
      <name val="Calibri"/>
      <family val="2"/>
      <scheme val="minor"/>
    </font>
    <font>
      <b/>
      <sz val="14"/>
      <color rgb="FF006EBE"/>
      <name val="Calibri"/>
      <family val="2"/>
      <scheme val="minor"/>
    </font>
    <font>
      <u/>
      <sz val="9"/>
      <color rgb="FF0564C3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b/>
      <sz val="10"/>
      <color rgb="FF001E5F"/>
      <name val="Calibri"/>
      <family val="2"/>
      <scheme val="minor"/>
    </font>
    <font>
      <b/>
      <sz val="8"/>
      <color rgb="FF001E5F"/>
      <name val="Calibri"/>
      <family val="2"/>
      <scheme val="minor"/>
    </font>
    <font>
      <b/>
      <sz val="8"/>
      <color rgb="FFBE0000"/>
      <name val="Calibri"/>
      <family val="2"/>
      <scheme val="minor"/>
    </font>
    <font>
      <sz val="9"/>
      <color rgb="FFBE0000"/>
      <name val="Calibri"/>
      <family val="2"/>
      <scheme val="minor"/>
    </font>
    <font>
      <sz val="8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  <font>
      <sz val="10"/>
      <color rgb="FFBE0000"/>
      <name val="Calibri"/>
      <family val="2"/>
      <scheme val="minor"/>
    </font>
    <font>
      <sz val="8"/>
      <color rgb="FFBE0000"/>
      <name val="Calibri"/>
      <family val="2"/>
      <scheme val="minor"/>
    </font>
    <font>
      <sz val="8"/>
      <color rgb="FF001E5F"/>
      <name val="Calibri"/>
      <family val="2"/>
      <scheme val="minor"/>
    </font>
    <font>
      <i/>
      <sz val="8"/>
      <color rgb="FF050505"/>
      <name val="Calibri"/>
      <family val="2"/>
      <scheme val="minor"/>
    </font>
    <font>
      <b/>
      <sz val="9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i/>
      <sz val="9"/>
      <color rgb="FF050505"/>
      <name val="Calibri"/>
      <family val="2"/>
      <scheme val="minor"/>
    </font>
    <font>
      <vertAlign val="subscript"/>
      <sz val="9"/>
      <color rgb="FF050505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DCD7C3"/>
        <bgColor indexed="64"/>
      </patternFill>
    </fill>
    <fill>
      <patternFill patternType="solid">
        <fgColor rgb="FF968C55"/>
        <bgColor indexed="64"/>
      </patternFill>
    </fill>
    <fill>
      <patternFill patternType="solid">
        <fgColor rgb="FFB9DCE6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7" fillId="0" borderId="0"/>
    <xf numFmtId="0" fontId="8" fillId="0" borderId="0"/>
    <xf numFmtId="9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" fillId="0" borderId="0"/>
  </cellStyleXfs>
  <cellXfs count="237">
    <xf numFmtId="0" fontId="0" fillId="0" borderId="0" xfId="0"/>
    <xf numFmtId="0" fontId="10" fillId="2" borderId="0" xfId="5" applyFont="1" applyFill="1" applyAlignment="1">
      <alignment vertical="center"/>
    </xf>
    <xf numFmtId="0" fontId="10" fillId="2" borderId="0" xfId="5" applyNumberFormat="1" applyFont="1" applyFill="1" applyAlignment="1">
      <alignment vertical="center"/>
    </xf>
    <xf numFmtId="167" fontId="10" fillId="2" borderId="1" xfId="5" applyNumberFormat="1" applyFont="1" applyFill="1" applyBorder="1" applyAlignment="1">
      <alignment vertical="center"/>
    </xf>
    <xf numFmtId="167" fontId="10" fillId="2" borderId="0" xfId="5" applyNumberFormat="1" applyFont="1" applyFill="1" applyBorder="1" applyAlignment="1">
      <alignment vertical="center"/>
    </xf>
    <xf numFmtId="166" fontId="10" fillId="2" borderId="0" xfId="5" applyNumberFormat="1" applyFont="1" applyFill="1" applyAlignment="1">
      <alignment vertical="center"/>
    </xf>
    <xf numFmtId="0" fontId="13" fillId="2" borderId="0" xfId="5" applyFont="1" applyFill="1" applyAlignment="1">
      <alignment horizontal="left" vertical="center"/>
    </xf>
    <xf numFmtId="0" fontId="13" fillId="2" borderId="0" xfId="5" applyFont="1" applyFill="1" applyBorder="1" applyAlignment="1">
      <alignment horizontal="left" vertical="center"/>
    </xf>
    <xf numFmtId="169" fontId="10" fillId="2" borderId="0" xfId="5" applyNumberFormat="1" applyFont="1" applyFill="1" applyAlignment="1">
      <alignment vertical="center"/>
    </xf>
    <xf numFmtId="0" fontId="10" fillId="2" borderId="0" xfId="5" applyNumberFormat="1" applyFont="1" applyFill="1" applyAlignment="1">
      <alignment vertical="center" shrinkToFit="1"/>
    </xf>
    <xf numFmtId="0" fontId="10" fillId="2" borderId="3" xfId="5" applyNumberFormat="1" applyFont="1" applyFill="1" applyBorder="1" applyAlignment="1">
      <alignment vertical="center" shrinkToFit="1"/>
    </xf>
    <xf numFmtId="0" fontId="10" fillId="2" borderId="0" xfId="5" applyNumberFormat="1" applyFont="1" applyFill="1" applyBorder="1" applyAlignment="1">
      <alignment vertical="center" shrinkToFit="1"/>
    </xf>
    <xf numFmtId="0" fontId="10" fillId="2" borderId="1" xfId="5" applyNumberFormat="1" applyFont="1" applyFill="1" applyBorder="1" applyAlignment="1">
      <alignment vertical="center" shrinkToFit="1"/>
    </xf>
    <xf numFmtId="169" fontId="10" fillId="2" borderId="3" xfId="5" applyNumberFormat="1" applyFont="1" applyFill="1" applyBorder="1" applyAlignment="1">
      <alignment vertical="center"/>
    </xf>
    <xf numFmtId="165" fontId="10" fillId="2" borderId="3" xfId="5" applyNumberFormat="1" applyFont="1" applyFill="1" applyBorder="1" applyAlignment="1">
      <alignment vertical="center"/>
    </xf>
    <xf numFmtId="165" fontId="10" fillId="2" borderId="1" xfId="5" applyNumberFormat="1" applyFont="1" applyFill="1" applyBorder="1" applyAlignment="1">
      <alignment vertical="center"/>
    </xf>
    <xf numFmtId="0" fontId="17" fillId="3" borderId="2" xfId="5" applyFont="1" applyFill="1" applyBorder="1" applyAlignment="1">
      <alignment horizontal="left" vertical="center" wrapText="1"/>
    </xf>
    <xf numFmtId="1" fontId="18" fillId="3" borderId="2" xfId="5" applyNumberFormat="1" applyFont="1" applyFill="1" applyBorder="1" applyAlignment="1">
      <alignment horizontal="center" vertical="center"/>
    </xf>
    <xf numFmtId="0" fontId="19" fillId="4" borderId="2" xfId="5" applyFont="1" applyFill="1" applyBorder="1" applyAlignment="1">
      <alignment horizontal="left" vertical="center"/>
    </xf>
    <xf numFmtId="166" fontId="20" fillId="4" borderId="2" xfId="5" applyNumberFormat="1" applyFont="1" applyFill="1" applyBorder="1" applyAlignment="1">
      <alignment vertical="center"/>
    </xf>
    <xf numFmtId="171" fontId="20" fillId="4" borderId="2" xfId="5" applyNumberFormat="1" applyFont="1" applyFill="1" applyBorder="1" applyAlignment="1">
      <alignment vertical="center"/>
    </xf>
    <xf numFmtId="165" fontId="20" fillId="4" borderId="2" xfId="2" applyNumberFormat="1" applyFont="1" applyFill="1" applyBorder="1" applyAlignment="1">
      <alignment vertical="center"/>
    </xf>
    <xf numFmtId="166" fontId="21" fillId="5" borderId="2" xfId="5" applyNumberFormat="1" applyFont="1" applyFill="1" applyBorder="1" applyAlignment="1">
      <alignment vertical="center"/>
    </xf>
    <xf numFmtId="0" fontId="22" fillId="5" borderId="2" xfId="5" applyFont="1" applyFill="1" applyBorder="1" applyAlignment="1">
      <alignment horizontal="left" vertical="center" indent="1"/>
    </xf>
    <xf numFmtId="165" fontId="21" fillId="5" borderId="2" xfId="5" applyNumberFormat="1" applyFont="1" applyFill="1" applyBorder="1" applyAlignment="1">
      <alignment vertical="center"/>
    </xf>
    <xf numFmtId="171" fontId="21" fillId="5" borderId="2" xfId="5" applyNumberFormat="1" applyFont="1" applyFill="1" applyBorder="1" applyAlignment="1">
      <alignment vertical="center"/>
    </xf>
    <xf numFmtId="172" fontId="21" fillId="5" borderId="2" xfId="5" applyNumberFormat="1" applyFont="1" applyFill="1" applyBorder="1" applyAlignment="1">
      <alignment vertical="center"/>
    </xf>
    <xf numFmtId="169" fontId="21" fillId="5" borderId="2" xfId="5" applyNumberFormat="1" applyFont="1" applyFill="1" applyBorder="1" applyAlignment="1">
      <alignment vertical="center"/>
    </xf>
    <xf numFmtId="0" fontId="23" fillId="2" borderId="0" xfId="5" applyFont="1" applyFill="1" applyAlignment="1">
      <alignment horizontal="left" vertical="center" indent="2"/>
    </xf>
    <xf numFmtId="166" fontId="23" fillId="2" borderId="0" xfId="5" applyNumberFormat="1" applyFont="1" applyFill="1" applyAlignment="1">
      <alignment vertical="center"/>
    </xf>
    <xf numFmtId="0" fontId="23" fillId="2" borderId="3" xfId="5" applyFont="1" applyFill="1" applyBorder="1" applyAlignment="1">
      <alignment horizontal="left" vertical="center" indent="2"/>
    </xf>
    <xf numFmtId="166" fontId="23" fillId="2" borderId="3" xfId="5" applyNumberFormat="1" applyFont="1" applyFill="1" applyBorder="1" applyAlignment="1">
      <alignment vertical="center"/>
    </xf>
    <xf numFmtId="0" fontId="23" fillId="2" borderId="1" xfId="5" applyFont="1" applyFill="1" applyBorder="1" applyAlignment="1">
      <alignment horizontal="left" vertical="center" indent="2"/>
    </xf>
    <xf numFmtId="166" fontId="23" fillId="2" borderId="1" xfId="5" applyNumberFormat="1" applyFont="1" applyFill="1" applyBorder="1" applyAlignment="1">
      <alignment vertical="center"/>
    </xf>
    <xf numFmtId="169" fontId="23" fillId="2" borderId="0" xfId="5" applyNumberFormat="1" applyFont="1" applyFill="1" applyAlignment="1">
      <alignment vertical="center"/>
    </xf>
    <xf numFmtId="169" fontId="23" fillId="2" borderId="3" xfId="5" applyNumberFormat="1" applyFont="1" applyFill="1" applyBorder="1" applyAlignment="1">
      <alignment vertical="center"/>
    </xf>
    <xf numFmtId="169" fontId="23" fillId="2" borderId="1" xfId="5" applyNumberFormat="1" applyFont="1" applyFill="1" applyBorder="1" applyAlignment="1">
      <alignment vertical="center"/>
    </xf>
    <xf numFmtId="172" fontId="23" fillId="2" borderId="0" xfId="5" applyNumberFormat="1" applyFont="1" applyFill="1" applyAlignment="1">
      <alignment vertical="center"/>
    </xf>
    <xf numFmtId="172" fontId="23" fillId="2" borderId="3" xfId="5" applyNumberFormat="1" applyFont="1" applyFill="1" applyBorder="1" applyAlignment="1">
      <alignment vertical="center"/>
    </xf>
    <xf numFmtId="172" fontId="23" fillId="2" borderId="1" xfId="5" applyNumberFormat="1" applyFont="1" applyFill="1" applyBorder="1" applyAlignment="1">
      <alignment vertical="center"/>
    </xf>
    <xf numFmtId="171" fontId="23" fillId="2" borderId="0" xfId="5" applyNumberFormat="1" applyFont="1" applyFill="1" applyAlignment="1">
      <alignment vertical="center"/>
    </xf>
    <xf numFmtId="171" fontId="23" fillId="2" borderId="3" xfId="5" applyNumberFormat="1" applyFont="1" applyFill="1" applyBorder="1" applyAlignment="1">
      <alignment vertical="center"/>
    </xf>
    <xf numFmtId="171" fontId="23" fillId="2" borderId="1" xfId="5" applyNumberFormat="1" applyFont="1" applyFill="1" applyBorder="1" applyAlignment="1">
      <alignment vertical="center"/>
    </xf>
    <xf numFmtId="165" fontId="23" fillId="2" borderId="0" xfId="5" applyNumberFormat="1" applyFont="1" applyFill="1" applyAlignment="1">
      <alignment vertical="center"/>
    </xf>
    <xf numFmtId="165" fontId="23" fillId="2" borderId="3" xfId="5" applyNumberFormat="1" applyFont="1" applyFill="1" applyBorder="1" applyAlignment="1">
      <alignment vertical="center"/>
    </xf>
    <xf numFmtId="165" fontId="23" fillId="2" borderId="1" xfId="5" applyNumberFormat="1" applyFont="1" applyFill="1" applyBorder="1" applyAlignment="1">
      <alignment vertical="center"/>
    </xf>
    <xf numFmtId="169" fontId="10" fillId="2" borderId="0" xfId="5" applyNumberFormat="1" applyFont="1" applyFill="1" applyBorder="1" applyAlignment="1">
      <alignment vertical="center"/>
    </xf>
    <xf numFmtId="171" fontId="10" fillId="2" borderId="0" xfId="5" applyNumberFormat="1" applyFont="1" applyFill="1" applyBorder="1" applyAlignment="1">
      <alignment vertical="center"/>
    </xf>
    <xf numFmtId="0" fontId="24" fillId="2" borderId="2" xfId="5" applyFont="1" applyFill="1" applyBorder="1" applyAlignment="1">
      <alignment horizontal="left" vertical="center"/>
    </xf>
    <xf numFmtId="169" fontId="23" fillId="2" borderId="2" xfId="5" applyNumberFormat="1" applyFont="1" applyFill="1" applyBorder="1" applyAlignment="1">
      <alignment vertical="center"/>
    </xf>
    <xf numFmtId="0" fontId="24" fillId="2" borderId="3" xfId="5" applyFont="1" applyFill="1" applyBorder="1" applyAlignment="1">
      <alignment horizontal="left" vertical="center"/>
    </xf>
    <xf numFmtId="0" fontId="24" fillId="2" borderId="0" xfId="5" applyFont="1" applyFill="1" applyBorder="1" applyAlignment="1">
      <alignment horizontal="left" vertical="center"/>
    </xf>
    <xf numFmtId="169" fontId="23" fillId="2" borderId="0" xfId="5" applyNumberFormat="1" applyFont="1" applyFill="1" applyBorder="1" applyAlignment="1">
      <alignment vertical="center"/>
    </xf>
    <xf numFmtId="0" fontId="24" fillId="2" borderId="1" xfId="5" applyFont="1" applyFill="1" applyBorder="1" applyAlignment="1">
      <alignment horizontal="left" vertical="center"/>
    </xf>
    <xf numFmtId="171" fontId="23" fillId="2" borderId="2" xfId="5" applyNumberFormat="1" applyFont="1" applyFill="1" applyBorder="1" applyAlignment="1">
      <alignment vertical="center"/>
    </xf>
    <xf numFmtId="0" fontId="18" fillId="3" borderId="2" xfId="5" applyNumberFormat="1" applyFont="1" applyFill="1" applyBorder="1" applyAlignment="1">
      <alignment horizontal="center" vertical="center" shrinkToFit="1"/>
    </xf>
    <xf numFmtId="0" fontId="20" fillId="4" borderId="2" xfId="5" applyNumberFormat="1" applyFont="1" applyFill="1" applyBorder="1" applyAlignment="1">
      <alignment vertical="center" shrinkToFit="1"/>
    </xf>
    <xf numFmtId="0" fontId="21" fillId="5" borderId="2" xfId="5" applyNumberFormat="1" applyFont="1" applyFill="1" applyBorder="1" applyAlignment="1">
      <alignment vertical="center" shrinkToFit="1"/>
    </xf>
    <xf numFmtId="0" fontId="23" fillId="2" borderId="0" xfId="5" applyNumberFormat="1" applyFont="1" applyFill="1" applyAlignment="1">
      <alignment vertical="center" shrinkToFit="1"/>
    </xf>
    <xf numFmtId="0" fontId="23" fillId="2" borderId="3" xfId="5" applyNumberFormat="1" applyFont="1" applyFill="1" applyBorder="1" applyAlignment="1">
      <alignment vertical="center" shrinkToFit="1"/>
    </xf>
    <xf numFmtId="0" fontId="23" fillId="2" borderId="1" xfId="5" applyNumberFormat="1" applyFont="1" applyFill="1" applyBorder="1" applyAlignment="1">
      <alignment vertical="center" shrinkToFit="1"/>
    </xf>
    <xf numFmtId="0" fontId="20" fillId="4" borderId="2" xfId="2" applyNumberFormat="1" applyFont="1" applyFill="1" applyBorder="1" applyAlignment="1">
      <alignment vertical="center" shrinkToFit="1"/>
    </xf>
    <xf numFmtId="0" fontId="23" fillId="2" borderId="2" xfId="5" applyNumberFormat="1" applyFont="1" applyFill="1" applyBorder="1" applyAlignment="1">
      <alignment vertical="center" shrinkToFit="1"/>
    </xf>
    <xf numFmtId="0" fontId="23" fillId="2" borderId="0" xfId="5" applyNumberFormat="1" applyFont="1" applyFill="1" applyBorder="1" applyAlignment="1">
      <alignment vertical="center" shrinkToFit="1"/>
    </xf>
    <xf numFmtId="0" fontId="25" fillId="4" borderId="2" xfId="5" applyFont="1" applyFill="1" applyBorder="1" applyAlignment="1">
      <alignment horizontal="left" vertical="center"/>
    </xf>
    <xf numFmtId="166" fontId="26" fillId="4" borderId="2" xfId="1" applyNumberFormat="1" applyFont="1" applyFill="1" applyBorder="1" applyAlignment="1">
      <alignment vertical="center"/>
    </xf>
    <xf numFmtId="165" fontId="26" fillId="4" borderId="2" xfId="1" applyNumberFormat="1" applyFont="1" applyFill="1" applyBorder="1" applyAlignment="1">
      <alignment vertical="center"/>
    </xf>
    <xf numFmtId="169" fontId="26" fillId="4" borderId="2" xfId="1" applyNumberFormat="1" applyFont="1" applyFill="1" applyBorder="1" applyAlignment="1">
      <alignment vertical="center"/>
    </xf>
    <xf numFmtId="0" fontId="20" fillId="5" borderId="2" xfId="5" applyFont="1" applyFill="1" applyBorder="1" applyAlignment="1">
      <alignment horizontal="left" vertical="center" indent="1"/>
    </xf>
    <xf numFmtId="166" fontId="27" fillId="5" borderId="2" xfId="1" applyNumberFormat="1" applyFont="1" applyFill="1" applyBorder="1" applyAlignment="1">
      <alignment vertical="center"/>
    </xf>
    <xf numFmtId="165" fontId="27" fillId="5" borderId="2" xfId="1" applyNumberFormat="1" applyFont="1" applyFill="1" applyBorder="1" applyAlignment="1">
      <alignment vertical="center"/>
    </xf>
    <xf numFmtId="169" fontId="27" fillId="5" borderId="2" xfId="1" applyNumberFormat="1" applyFont="1" applyFill="1" applyBorder="1" applyAlignment="1">
      <alignment vertical="center"/>
    </xf>
    <xf numFmtId="166" fontId="23" fillId="2" borderId="0" xfId="1" applyNumberFormat="1" applyFont="1" applyFill="1" applyAlignment="1">
      <alignment vertical="center"/>
    </xf>
    <xf numFmtId="0" fontId="23" fillId="2" borderId="0" xfId="5" applyFont="1" applyFill="1" applyBorder="1" applyAlignment="1">
      <alignment horizontal="left" vertical="center" indent="2"/>
    </xf>
    <xf numFmtId="166" fontId="23" fillId="2" borderId="0" xfId="1" applyNumberFormat="1" applyFont="1" applyFill="1" applyBorder="1" applyAlignment="1">
      <alignment vertical="center"/>
    </xf>
    <xf numFmtId="0" fontId="23" fillId="2" borderId="6" xfId="5" applyFont="1" applyFill="1" applyBorder="1" applyAlignment="1">
      <alignment horizontal="left" vertical="center" indent="2"/>
    </xf>
    <xf numFmtId="166" fontId="23" fillId="2" borderId="6" xfId="1" applyNumberFormat="1" applyFont="1" applyFill="1" applyBorder="1" applyAlignment="1">
      <alignment vertical="center"/>
    </xf>
    <xf numFmtId="166" fontId="23" fillId="2" borderId="1" xfId="1" applyNumberFormat="1" applyFont="1" applyFill="1" applyBorder="1" applyAlignment="1">
      <alignment vertical="center"/>
    </xf>
    <xf numFmtId="165" fontId="23" fillId="2" borderId="0" xfId="1" applyNumberFormat="1" applyFont="1" applyFill="1" applyAlignment="1">
      <alignment vertical="center"/>
    </xf>
    <xf numFmtId="165" fontId="23" fillId="2" borderId="0" xfId="1" applyNumberFormat="1" applyFont="1" applyFill="1" applyBorder="1" applyAlignment="1">
      <alignment vertical="center"/>
    </xf>
    <xf numFmtId="165" fontId="23" fillId="2" borderId="6" xfId="1" applyNumberFormat="1" applyFont="1" applyFill="1" applyBorder="1" applyAlignment="1">
      <alignment vertical="center"/>
    </xf>
    <xf numFmtId="165" fontId="23" fillId="2" borderId="1" xfId="1" applyNumberFormat="1" applyFont="1" applyFill="1" applyBorder="1" applyAlignment="1">
      <alignment vertical="center"/>
    </xf>
    <xf numFmtId="169" fontId="23" fillId="2" borderId="0" xfId="1" applyNumberFormat="1" applyFont="1" applyFill="1" applyAlignment="1">
      <alignment vertical="center"/>
    </xf>
    <xf numFmtId="169" fontId="23" fillId="2" borderId="0" xfId="1" applyNumberFormat="1" applyFont="1" applyFill="1" applyBorder="1" applyAlignment="1">
      <alignment vertical="center"/>
    </xf>
    <xf numFmtId="0" fontId="28" fillId="2" borderId="6" xfId="5" applyFont="1" applyFill="1" applyBorder="1" applyAlignment="1">
      <alignment horizontal="left" vertical="center" indent="2"/>
    </xf>
    <xf numFmtId="169" fontId="28" fillId="2" borderId="6" xfId="1" applyNumberFormat="1" applyFont="1" applyFill="1" applyBorder="1" applyAlignment="1">
      <alignment vertical="center"/>
    </xf>
    <xf numFmtId="169" fontId="23" fillId="2" borderId="1" xfId="1" applyNumberFormat="1" applyFont="1" applyFill="1" applyBorder="1" applyAlignment="1">
      <alignment vertical="center"/>
    </xf>
    <xf numFmtId="0" fontId="26" fillId="4" borderId="2" xfId="1" applyNumberFormat="1" applyFont="1" applyFill="1" applyBorder="1" applyAlignment="1">
      <alignment vertical="center" shrinkToFit="1"/>
    </xf>
    <xf numFmtId="0" fontId="27" fillId="5" borderId="2" xfId="1" applyNumberFormat="1" applyFont="1" applyFill="1" applyBorder="1" applyAlignment="1">
      <alignment vertical="center" shrinkToFit="1"/>
    </xf>
    <xf numFmtId="0" fontId="23" fillId="2" borderId="0" xfId="1" applyNumberFormat="1" applyFont="1" applyFill="1" applyAlignment="1">
      <alignment vertical="center" shrinkToFit="1"/>
    </xf>
    <xf numFmtId="0" fontId="23" fillId="2" borderId="0" xfId="1" applyNumberFormat="1" applyFont="1" applyFill="1" applyBorder="1" applyAlignment="1">
      <alignment vertical="center" shrinkToFit="1"/>
    </xf>
    <xf numFmtId="0" fontId="23" fillId="2" borderId="6" xfId="1" applyNumberFormat="1" applyFont="1" applyFill="1" applyBorder="1" applyAlignment="1">
      <alignment vertical="center" shrinkToFit="1"/>
    </xf>
    <xf numFmtId="0" fontId="23" fillId="2" borderId="1" xfId="1" applyNumberFormat="1" applyFont="1" applyFill="1" applyBorder="1" applyAlignment="1">
      <alignment vertical="center" shrinkToFit="1"/>
    </xf>
    <xf numFmtId="0" fontId="28" fillId="2" borderId="6" xfId="1" applyNumberFormat="1" applyFont="1" applyFill="1" applyBorder="1" applyAlignment="1">
      <alignment vertical="center" shrinkToFit="1"/>
    </xf>
    <xf numFmtId="165" fontId="10" fillId="2" borderId="0" xfId="5" applyNumberFormat="1" applyFont="1" applyFill="1" applyBorder="1" applyAlignment="1">
      <alignment vertical="center"/>
    </xf>
    <xf numFmtId="0" fontId="23" fillId="2" borderId="0" xfId="5" applyNumberFormat="1" applyFont="1" applyFill="1" applyAlignment="1">
      <alignment vertical="center"/>
    </xf>
    <xf numFmtId="0" fontId="20" fillId="2" borderId="7" xfId="5" applyFont="1" applyFill="1" applyBorder="1" applyAlignment="1">
      <alignment horizontal="left" vertical="center" indent="2"/>
    </xf>
    <xf numFmtId="0" fontId="23" fillId="2" borderId="0" xfId="5" applyFont="1" applyFill="1" applyBorder="1" applyAlignment="1">
      <alignment horizontal="left" vertical="center" indent="3"/>
    </xf>
    <xf numFmtId="166" fontId="23" fillId="2" borderId="0" xfId="5" applyNumberFormat="1" applyFont="1" applyFill="1" applyBorder="1" applyAlignment="1">
      <alignment vertical="center"/>
    </xf>
    <xf numFmtId="173" fontId="23" fillId="2" borderId="0" xfId="5" applyNumberFormat="1" applyFont="1" applyFill="1" applyBorder="1" applyAlignment="1">
      <alignment vertical="center"/>
    </xf>
    <xf numFmtId="0" fontId="23" fillId="2" borderId="8" xfId="5" applyFont="1" applyFill="1" applyBorder="1" applyAlignment="1">
      <alignment horizontal="left" vertical="center" indent="4"/>
    </xf>
    <xf numFmtId="166" fontId="23" fillId="2" borderId="8" xfId="5" applyNumberFormat="1" applyFont="1" applyFill="1" applyBorder="1" applyAlignment="1">
      <alignment vertical="center"/>
    </xf>
    <xf numFmtId="173" fontId="23" fillId="2" borderId="8" xfId="5" applyNumberFormat="1" applyFont="1" applyFill="1" applyBorder="1" applyAlignment="1">
      <alignment vertical="center"/>
    </xf>
    <xf numFmtId="0" fontId="23" fillId="2" borderId="4" xfId="5" applyFont="1" applyFill="1" applyBorder="1" applyAlignment="1">
      <alignment horizontal="left" vertical="center" indent="4"/>
    </xf>
    <xf numFmtId="166" fontId="23" fillId="2" borderId="4" xfId="5" applyNumberFormat="1" applyFont="1" applyFill="1" applyBorder="1" applyAlignment="1">
      <alignment vertical="center"/>
    </xf>
    <xf numFmtId="173" fontId="23" fillId="2" borderId="4" xfId="5" applyNumberFormat="1" applyFont="1" applyFill="1" applyBorder="1" applyAlignment="1">
      <alignment vertical="center"/>
    </xf>
    <xf numFmtId="0" fontId="23" fillId="2" borderId="8" xfId="5" applyFont="1" applyFill="1" applyBorder="1" applyAlignment="1">
      <alignment horizontal="left" vertical="center" indent="3"/>
    </xf>
    <xf numFmtId="0" fontId="23" fillId="2" borderId="4" xfId="5" applyFont="1" applyFill="1" applyBorder="1" applyAlignment="1">
      <alignment horizontal="left" vertical="center" indent="3"/>
    </xf>
    <xf numFmtId="0" fontId="23" fillId="2" borderId="0" xfId="5" applyFont="1" applyFill="1" applyBorder="1" applyAlignment="1">
      <alignment horizontal="left" vertical="center" indent="4"/>
    </xf>
    <xf numFmtId="0" fontId="23" fillId="2" borderId="1" xfId="5" applyFont="1" applyFill="1" applyBorder="1" applyAlignment="1">
      <alignment horizontal="left" vertical="center" indent="3"/>
    </xf>
    <xf numFmtId="173" fontId="23" fillId="2" borderId="1" xfId="5" applyNumberFormat="1" applyFont="1" applyFill="1" applyBorder="1" applyAlignment="1">
      <alignment vertical="center"/>
    </xf>
    <xf numFmtId="165" fontId="23" fillId="2" borderId="0" xfId="5" applyNumberFormat="1" applyFont="1" applyFill="1" applyBorder="1" applyAlignment="1">
      <alignment vertical="center"/>
    </xf>
    <xf numFmtId="165" fontId="23" fillId="2" borderId="8" xfId="5" applyNumberFormat="1" applyFont="1" applyFill="1" applyBorder="1" applyAlignment="1">
      <alignment vertical="center"/>
    </xf>
    <xf numFmtId="165" fontId="23" fillId="2" borderId="4" xfId="5" applyNumberFormat="1" applyFont="1" applyFill="1" applyBorder="1" applyAlignment="1">
      <alignment vertical="center"/>
    </xf>
    <xf numFmtId="169" fontId="23" fillId="2" borderId="4" xfId="5" applyNumberFormat="1" applyFont="1" applyFill="1" applyBorder="1" applyAlignment="1">
      <alignment vertical="center"/>
    </xf>
    <xf numFmtId="0" fontId="23" fillId="2" borderId="1" xfId="5" applyFont="1" applyFill="1" applyBorder="1" applyAlignment="1">
      <alignment horizontal="left" vertical="center" indent="4"/>
    </xf>
    <xf numFmtId="0" fontId="22" fillId="6" borderId="5" xfId="5" applyFont="1" applyFill="1" applyBorder="1" applyAlignment="1">
      <alignment horizontal="left" vertical="center" indent="1"/>
    </xf>
    <xf numFmtId="166" fontId="21" fillId="6" borderId="5" xfId="5" applyNumberFormat="1" applyFont="1" applyFill="1" applyBorder="1" applyAlignment="1">
      <alignment vertical="center"/>
    </xf>
    <xf numFmtId="173" fontId="21" fillId="6" borderId="5" xfId="5" applyNumberFormat="1" applyFont="1" applyFill="1" applyBorder="1" applyAlignment="1">
      <alignment vertical="center"/>
    </xf>
    <xf numFmtId="165" fontId="21" fillId="6" borderId="5" xfId="5" applyNumberFormat="1" applyFont="1" applyFill="1" applyBorder="1" applyAlignment="1">
      <alignment vertical="center"/>
    </xf>
    <xf numFmtId="169" fontId="21" fillId="6" borderId="5" xfId="5" applyNumberFormat="1" applyFont="1" applyFill="1" applyBorder="1" applyAlignment="1">
      <alignment vertical="center"/>
    </xf>
    <xf numFmtId="0" fontId="20" fillId="4" borderId="2" xfId="5" applyFont="1" applyFill="1" applyBorder="1" applyAlignment="1">
      <alignment horizontal="left" vertical="center" indent="2"/>
    </xf>
    <xf numFmtId="166" fontId="27" fillId="4" borderId="2" xfId="1" applyNumberFormat="1" applyFont="1" applyFill="1" applyBorder="1" applyAlignment="1">
      <alignment vertical="center"/>
    </xf>
    <xf numFmtId="173" fontId="27" fillId="4" borderId="2" xfId="1" applyNumberFormat="1" applyFont="1" applyFill="1" applyBorder="1" applyAlignment="1">
      <alignment vertical="center"/>
    </xf>
    <xf numFmtId="165" fontId="27" fillId="4" borderId="2" xfId="1" applyNumberFormat="1" applyFont="1" applyFill="1" applyBorder="1" applyAlignment="1">
      <alignment vertical="center"/>
    </xf>
    <xf numFmtId="0" fontId="20" fillId="4" borderId="7" xfId="5" applyFont="1" applyFill="1" applyBorder="1" applyAlignment="1">
      <alignment horizontal="left" vertical="center" indent="2"/>
    </xf>
    <xf numFmtId="169" fontId="27" fillId="4" borderId="7" xfId="1" applyNumberFormat="1" applyFont="1" applyFill="1" applyBorder="1" applyAlignment="1">
      <alignment vertical="center"/>
    </xf>
    <xf numFmtId="0" fontId="20" fillId="4" borderId="5" xfId="5" applyFont="1" applyFill="1" applyBorder="1" applyAlignment="1">
      <alignment horizontal="left" vertical="center" indent="2"/>
    </xf>
    <xf numFmtId="169" fontId="27" fillId="4" borderId="5" xfId="1" applyNumberFormat="1" applyFont="1" applyFill="1" applyBorder="1" applyAlignment="1">
      <alignment vertical="center"/>
    </xf>
    <xf numFmtId="0" fontId="21" fillId="6" borderId="5" xfId="5" applyNumberFormat="1" applyFont="1" applyFill="1" applyBorder="1" applyAlignment="1">
      <alignment vertical="center" shrinkToFit="1"/>
    </xf>
    <xf numFmtId="0" fontId="27" fillId="4" borderId="2" xfId="1" applyNumberFormat="1" applyFont="1" applyFill="1" applyBorder="1" applyAlignment="1">
      <alignment vertical="center" shrinkToFit="1"/>
    </xf>
    <xf numFmtId="0" fontId="23" fillId="2" borderId="8" xfId="5" applyNumberFormat="1" applyFont="1" applyFill="1" applyBorder="1" applyAlignment="1">
      <alignment vertical="center" shrinkToFit="1"/>
    </xf>
    <xf numFmtId="0" fontId="23" fillId="2" borderId="4" xfId="5" applyNumberFormat="1" applyFont="1" applyFill="1" applyBorder="1" applyAlignment="1">
      <alignment vertical="center" shrinkToFit="1"/>
    </xf>
    <xf numFmtId="0" fontId="27" fillId="4" borderId="5" xfId="1" applyNumberFormat="1" applyFont="1" applyFill="1" applyBorder="1" applyAlignment="1">
      <alignment vertical="center" shrinkToFit="1"/>
    </xf>
    <xf numFmtId="0" fontId="27" fillId="4" borderId="7" xfId="1" applyNumberFormat="1" applyFont="1" applyFill="1" applyBorder="1" applyAlignment="1">
      <alignment vertical="center" shrinkToFit="1"/>
    </xf>
    <xf numFmtId="0" fontId="29" fillId="7" borderId="2" xfId="5" applyFont="1" applyFill="1" applyBorder="1" applyAlignment="1">
      <alignment horizontal="left" vertical="center"/>
    </xf>
    <xf numFmtId="169" fontId="23" fillId="7" borderId="2" xfId="5" applyNumberFormat="1" applyFont="1" applyFill="1" applyBorder="1" applyAlignment="1">
      <alignment vertical="center"/>
    </xf>
    <xf numFmtId="0" fontId="23" fillId="7" borderId="2" xfId="5" applyNumberFormat="1" applyFont="1" applyFill="1" applyBorder="1" applyAlignment="1">
      <alignment vertical="center"/>
    </xf>
    <xf numFmtId="172" fontId="23" fillId="2" borderId="0" xfId="5" applyNumberFormat="1" applyFont="1" applyFill="1" applyBorder="1" applyAlignment="1">
      <alignment vertical="center"/>
    </xf>
    <xf numFmtId="1" fontId="18" fillId="8" borderId="2" xfId="5" applyNumberFormat="1" applyFont="1" applyFill="1" applyBorder="1" applyAlignment="1">
      <alignment horizontal="right" vertical="center"/>
    </xf>
    <xf numFmtId="1" fontId="18" fillId="8" borderId="2" xfId="5" applyNumberFormat="1" applyFont="1" applyFill="1" applyBorder="1" applyAlignment="1">
      <alignment horizontal="center" vertical="center"/>
    </xf>
    <xf numFmtId="0" fontId="18" fillId="3" borderId="2" xfId="5" applyFont="1" applyFill="1" applyBorder="1" applyAlignment="1">
      <alignment horizontal="right" vertical="center" wrapText="1"/>
    </xf>
    <xf numFmtId="0" fontId="23" fillId="7" borderId="2" xfId="5" applyNumberFormat="1" applyFont="1" applyFill="1" applyBorder="1" applyAlignment="1">
      <alignment vertical="center" shrinkToFit="1"/>
    </xf>
    <xf numFmtId="0" fontId="18" fillId="8" borderId="2" xfId="5" applyNumberFormat="1" applyFont="1" applyFill="1" applyBorder="1" applyAlignment="1">
      <alignment horizontal="center" vertical="center" shrinkToFit="1"/>
    </xf>
    <xf numFmtId="0" fontId="22" fillId="6" borderId="5" xfId="5" applyFont="1" applyFill="1" applyBorder="1" applyAlignment="1">
      <alignment horizontal="left" vertical="center" indent="2"/>
    </xf>
    <xf numFmtId="0" fontId="20" fillId="4" borderId="5" xfId="5" applyFont="1" applyFill="1" applyBorder="1" applyAlignment="1">
      <alignment horizontal="left" vertical="center" indent="3"/>
    </xf>
    <xf numFmtId="0" fontId="20" fillId="4" borderId="7" xfId="5" applyFont="1" applyFill="1" applyBorder="1" applyAlignment="1">
      <alignment horizontal="left" vertical="center" indent="3"/>
    </xf>
    <xf numFmtId="0" fontId="10" fillId="2" borderId="0" xfId="5" applyFont="1" applyFill="1" applyAlignment="1">
      <alignment horizontal="left" vertical="center" indent="1"/>
    </xf>
    <xf numFmtId="172" fontId="23" fillId="2" borderId="4" xfId="5" applyNumberFormat="1" applyFont="1" applyFill="1" applyBorder="1" applyAlignment="1">
      <alignment vertical="center"/>
    </xf>
    <xf numFmtId="172" fontId="27" fillId="2" borderId="7" xfId="1" applyNumberFormat="1" applyFont="1" applyFill="1" applyBorder="1" applyAlignment="1">
      <alignment vertical="center"/>
    </xf>
    <xf numFmtId="172" fontId="27" fillId="4" borderId="7" xfId="1" applyNumberFormat="1" applyFont="1" applyFill="1" applyBorder="1" applyAlignment="1">
      <alignment vertical="center"/>
    </xf>
    <xf numFmtId="0" fontId="27" fillId="2" borderId="7" xfId="1" applyNumberFormat="1" applyFont="1" applyFill="1" applyBorder="1" applyAlignment="1">
      <alignment vertical="center" shrinkToFit="1"/>
    </xf>
    <xf numFmtId="0" fontId="22" fillId="5" borderId="5" xfId="5" applyFont="1" applyFill="1" applyBorder="1" applyAlignment="1">
      <alignment horizontal="left" vertical="center" indent="1"/>
    </xf>
    <xf numFmtId="166" fontId="21" fillId="5" borderId="5" xfId="5" applyNumberFormat="1" applyFont="1" applyFill="1" applyBorder="1" applyAlignment="1">
      <alignment vertical="center"/>
    </xf>
    <xf numFmtId="175" fontId="21" fillId="6" borderId="5" xfId="5" applyNumberFormat="1" applyFont="1" applyFill="1" applyBorder="1" applyAlignment="1">
      <alignment vertical="center"/>
    </xf>
    <xf numFmtId="175" fontId="27" fillId="4" borderId="2" xfId="1" applyNumberFormat="1" applyFont="1" applyFill="1" applyBorder="1" applyAlignment="1">
      <alignment vertical="center"/>
    </xf>
    <xf numFmtId="175" fontId="23" fillId="2" borderId="0" xfId="5" applyNumberFormat="1" applyFont="1" applyFill="1" applyBorder="1" applyAlignment="1">
      <alignment vertical="center"/>
    </xf>
    <xf numFmtId="175" fontId="23" fillId="2" borderId="8" xfId="5" applyNumberFormat="1" applyFont="1" applyFill="1" applyBorder="1" applyAlignment="1">
      <alignment vertical="center"/>
    </xf>
    <xf numFmtId="175" fontId="23" fillId="2" borderId="4" xfId="5" applyNumberFormat="1" applyFont="1" applyFill="1" applyBorder="1" applyAlignment="1">
      <alignment vertical="center"/>
    </xf>
    <xf numFmtId="175" fontId="23" fillId="2" borderId="1" xfId="5" applyNumberFormat="1" applyFont="1" applyFill="1" applyBorder="1" applyAlignment="1">
      <alignment vertical="center"/>
    </xf>
    <xf numFmtId="0" fontId="15" fillId="2" borderId="0" xfId="0" applyFont="1" applyFill="1"/>
    <xf numFmtId="0" fontId="2" fillId="2" borderId="0" xfId="0" applyFont="1" applyFill="1"/>
    <xf numFmtId="0" fontId="0" fillId="2" borderId="0" xfId="0" applyFill="1"/>
    <xf numFmtId="0" fontId="6" fillId="2" borderId="0" xfId="0" applyFont="1" applyFill="1"/>
    <xf numFmtId="0" fontId="5" fillId="2" borderId="1" xfId="0" applyFont="1" applyFill="1" applyBorder="1"/>
    <xf numFmtId="0" fontId="0" fillId="2" borderId="1" xfId="0" applyFill="1" applyBorder="1"/>
    <xf numFmtId="0" fontId="3" fillId="2" borderId="0" xfId="3" applyFill="1"/>
    <xf numFmtId="0" fontId="16" fillId="2" borderId="0" xfId="3" applyFont="1" applyFill="1"/>
    <xf numFmtId="0" fontId="4" fillId="2" borderId="0" xfId="3" applyFont="1" applyFill="1"/>
    <xf numFmtId="0" fontId="4" fillId="2" borderId="0" xfId="3" applyFont="1" applyFill="1" applyAlignment="1">
      <alignment horizontal="left"/>
    </xf>
    <xf numFmtId="0" fontId="4" fillId="2" borderId="0" xfId="3" applyFont="1" applyFill="1" applyAlignment="1">
      <alignment horizontal="left" indent="1"/>
    </xf>
    <xf numFmtId="0" fontId="2" fillId="2" borderId="0" xfId="0" applyFont="1" applyFill="1" applyAlignment="1">
      <alignment horizontal="left"/>
    </xf>
    <xf numFmtId="0" fontId="16" fillId="2" borderId="0" xfId="3" applyFont="1" applyFill="1" applyAlignment="1">
      <alignment horizontal="left" indent="1"/>
    </xf>
    <xf numFmtId="0" fontId="2" fillId="2" borderId="0" xfId="0" applyFont="1" applyFill="1" applyAlignment="1">
      <alignment horizontal="left" indent="1"/>
    </xf>
    <xf numFmtId="0" fontId="16" fillId="2" borderId="0" xfId="3" applyFont="1" applyFill="1" applyAlignment="1">
      <alignment horizontal="left" indent="2"/>
    </xf>
    <xf numFmtId="0" fontId="14" fillId="2" borderId="2" xfId="5" applyNumberFormat="1" applyFont="1" applyFill="1" applyBorder="1" applyAlignment="1">
      <alignment horizontal="left" vertical="center"/>
    </xf>
    <xf numFmtId="0" fontId="13" fillId="2" borderId="2" xfId="5" applyNumberFormat="1" applyFont="1" applyFill="1" applyBorder="1" applyAlignment="1">
      <alignment vertical="center"/>
    </xf>
    <xf numFmtId="0" fontId="13" fillId="2" borderId="2" xfId="5" applyNumberFormat="1" applyFont="1" applyFill="1" applyBorder="1" applyAlignment="1">
      <alignment vertical="center" shrinkToFit="1"/>
    </xf>
    <xf numFmtId="0" fontId="9" fillId="2" borderId="3" xfId="5" applyFont="1" applyFill="1" applyBorder="1" applyAlignment="1">
      <alignment horizontal="left" vertical="center" indent="1"/>
    </xf>
    <xf numFmtId="0" fontId="9" fillId="2" borderId="0" xfId="5" applyFont="1" applyFill="1" applyBorder="1" applyAlignment="1">
      <alignment horizontal="left" vertical="center" indent="1"/>
    </xf>
    <xf numFmtId="0" fontId="9" fillId="2" borderId="1" xfId="5" applyFont="1" applyFill="1" applyBorder="1" applyAlignment="1">
      <alignment horizontal="left" vertical="center" indent="1"/>
    </xf>
    <xf numFmtId="0" fontId="18" fillId="2" borderId="5" xfId="5" applyFont="1" applyFill="1" applyBorder="1" applyAlignment="1">
      <alignment horizontal="left" vertical="center"/>
    </xf>
    <xf numFmtId="169" fontId="23" fillId="2" borderId="5" xfId="5" applyNumberFormat="1" applyFont="1" applyFill="1" applyBorder="1" applyAlignment="1">
      <alignment vertical="center"/>
    </xf>
    <xf numFmtId="0" fontId="18" fillId="2" borderId="1" xfId="5" applyFont="1" applyFill="1" applyBorder="1" applyAlignment="1">
      <alignment horizontal="left" vertical="center"/>
    </xf>
    <xf numFmtId="0" fontId="18" fillId="2" borderId="3" xfId="5" applyFont="1" applyFill="1" applyBorder="1" applyAlignment="1">
      <alignment horizontal="left" vertical="center"/>
    </xf>
    <xf numFmtId="0" fontId="18" fillId="2" borderId="4" xfId="5" applyFont="1" applyFill="1" applyBorder="1" applyAlignment="1">
      <alignment horizontal="left" vertical="center"/>
    </xf>
    <xf numFmtId="0" fontId="18" fillId="2" borderId="0" xfId="5" applyFont="1" applyFill="1" applyBorder="1" applyAlignment="1">
      <alignment horizontal="left" vertical="center"/>
    </xf>
    <xf numFmtId="171" fontId="23" fillId="2" borderId="0" xfId="5" applyNumberFormat="1" applyFont="1" applyFill="1" applyBorder="1" applyAlignment="1">
      <alignment vertical="center"/>
    </xf>
    <xf numFmtId="0" fontId="28" fillId="2" borderId="1" xfId="5" applyFont="1" applyFill="1" applyBorder="1" applyAlignment="1">
      <alignment horizontal="left" vertical="center"/>
    </xf>
    <xf numFmtId="170" fontId="23" fillId="2" borderId="1" xfId="5" applyNumberFormat="1" applyFont="1" applyFill="1" applyBorder="1" applyAlignment="1">
      <alignment vertical="center"/>
    </xf>
    <xf numFmtId="0" fontId="17" fillId="6" borderId="2" xfId="5" applyNumberFormat="1" applyFont="1" applyFill="1" applyBorder="1" applyAlignment="1">
      <alignment horizontal="left" vertical="center"/>
    </xf>
    <xf numFmtId="0" fontId="30" fillId="6" borderId="2" xfId="5" applyNumberFormat="1" applyFont="1" applyFill="1" applyBorder="1" applyAlignment="1">
      <alignment vertical="center"/>
    </xf>
    <xf numFmtId="166" fontId="23" fillId="2" borderId="5" xfId="1" applyNumberFormat="1" applyFont="1" applyFill="1" applyBorder="1" applyAlignment="1">
      <alignment vertical="center"/>
    </xf>
    <xf numFmtId="166" fontId="23" fillId="2" borderId="4" xfId="1" applyNumberFormat="1" applyFont="1" applyFill="1" applyBorder="1" applyAlignment="1">
      <alignment vertical="center"/>
    </xf>
    <xf numFmtId="0" fontId="28" fillId="2" borderId="2" xfId="5" applyFont="1" applyFill="1" applyBorder="1" applyAlignment="1">
      <alignment horizontal="left" vertical="center" indent="2"/>
    </xf>
    <xf numFmtId="168" fontId="23" fillId="2" borderId="2" xfId="5" applyNumberFormat="1" applyFont="1" applyFill="1" applyBorder="1" applyAlignment="1">
      <alignment vertical="center"/>
    </xf>
    <xf numFmtId="168" fontId="23" fillId="2" borderId="3" xfId="5" applyNumberFormat="1" applyFont="1" applyFill="1" applyBorder="1" applyAlignment="1">
      <alignment vertical="center"/>
    </xf>
    <xf numFmtId="168" fontId="23" fillId="2" borderId="0" xfId="5" applyNumberFormat="1" applyFont="1" applyFill="1" applyBorder="1" applyAlignment="1">
      <alignment vertical="center"/>
    </xf>
    <xf numFmtId="168" fontId="23" fillId="2" borderId="1" xfId="5" applyNumberFormat="1" applyFont="1" applyFill="1" applyBorder="1" applyAlignment="1">
      <alignment vertical="center"/>
    </xf>
    <xf numFmtId="167" fontId="23" fillId="2" borderId="3" xfId="5" applyNumberFormat="1" applyFont="1" applyFill="1" applyBorder="1" applyAlignment="1">
      <alignment vertical="center"/>
    </xf>
    <xf numFmtId="167" fontId="23" fillId="2" borderId="0" xfId="5" applyNumberFormat="1" applyFont="1" applyFill="1" applyBorder="1" applyAlignment="1">
      <alignment vertical="center"/>
    </xf>
    <xf numFmtId="167" fontId="23" fillId="2" borderId="1" xfId="5" applyNumberFormat="1" applyFont="1" applyFill="1" applyBorder="1" applyAlignment="1">
      <alignment vertical="center"/>
    </xf>
    <xf numFmtId="0" fontId="22" fillId="5" borderId="3" xfId="5" applyFont="1" applyFill="1" applyBorder="1" applyAlignment="1">
      <alignment horizontal="left" vertical="center" indent="1"/>
    </xf>
    <xf numFmtId="166" fontId="21" fillId="5" borderId="3" xfId="5" applyNumberFormat="1" applyFont="1" applyFill="1" applyBorder="1" applyAlignment="1">
      <alignment vertical="center"/>
    </xf>
    <xf numFmtId="0" fontId="12" fillId="5" borderId="3" xfId="5" applyFont="1" applyFill="1" applyBorder="1" applyAlignment="1">
      <alignment horizontal="left" vertical="center" indent="1"/>
    </xf>
    <xf numFmtId="166" fontId="11" fillId="5" borderId="3" xfId="5" applyNumberFormat="1" applyFont="1" applyFill="1" applyBorder="1" applyAlignment="1">
      <alignment vertical="center"/>
    </xf>
    <xf numFmtId="167" fontId="26" fillId="5" borderId="2" xfId="1" applyNumberFormat="1" applyFont="1" applyFill="1" applyBorder="1" applyAlignment="1">
      <alignment vertical="center"/>
    </xf>
    <xf numFmtId="168" fontId="26" fillId="5" borderId="2" xfId="2" applyNumberFormat="1" applyFont="1" applyFill="1" applyBorder="1" applyAlignment="1">
      <alignment vertical="center"/>
    </xf>
    <xf numFmtId="0" fontId="28" fillId="2" borderId="5" xfId="5" applyFont="1" applyFill="1" applyBorder="1" applyAlignment="1">
      <alignment horizontal="left" vertical="center" indent="2"/>
    </xf>
    <xf numFmtId="0" fontId="28" fillId="2" borderId="1" xfId="5" applyFont="1" applyFill="1" applyBorder="1" applyAlignment="1">
      <alignment horizontal="left" vertical="center" indent="2"/>
    </xf>
    <xf numFmtId="0" fontId="23" fillId="2" borderId="5" xfId="5" applyNumberFormat="1" applyFont="1" applyFill="1" applyBorder="1" applyAlignment="1">
      <alignment vertical="center" shrinkToFit="1"/>
    </xf>
    <xf numFmtId="0" fontId="30" fillId="6" borderId="2" xfId="5" applyNumberFormat="1" applyFont="1" applyFill="1" applyBorder="1" applyAlignment="1">
      <alignment vertical="center" shrinkToFit="1"/>
    </xf>
    <xf numFmtId="0" fontId="11" fillId="5" borderId="3" xfId="5" applyNumberFormat="1" applyFont="1" applyFill="1" applyBorder="1" applyAlignment="1">
      <alignment vertical="center" shrinkToFit="1"/>
    </xf>
    <xf numFmtId="0" fontId="23" fillId="2" borderId="5" xfId="1" applyNumberFormat="1" applyFont="1" applyFill="1" applyBorder="1" applyAlignment="1">
      <alignment vertical="center" shrinkToFit="1"/>
    </xf>
    <xf numFmtId="0" fontId="23" fillId="2" borderId="4" xfId="1" applyNumberFormat="1" applyFont="1" applyFill="1" applyBorder="1" applyAlignment="1">
      <alignment vertical="center" shrinkToFit="1"/>
    </xf>
    <xf numFmtId="0" fontId="26" fillId="5" borderId="2" xfId="2" applyNumberFormat="1" applyFont="1" applyFill="1" applyBorder="1" applyAlignment="1">
      <alignment vertical="center" shrinkToFit="1"/>
    </xf>
    <xf numFmtId="0" fontId="21" fillId="5" borderId="3" xfId="5" applyNumberFormat="1" applyFont="1" applyFill="1" applyBorder="1" applyAlignment="1">
      <alignment vertical="center" shrinkToFit="1"/>
    </xf>
    <xf numFmtId="0" fontId="21" fillId="5" borderId="5" xfId="5" applyNumberFormat="1" applyFont="1" applyFill="1" applyBorder="1" applyAlignment="1">
      <alignment vertical="center" shrinkToFit="1"/>
    </xf>
    <xf numFmtId="0" fontId="26" fillId="5" borderId="2" xfId="1" applyNumberFormat="1" applyFont="1" applyFill="1" applyBorder="1" applyAlignment="1">
      <alignment vertical="center" shrinkToFit="1"/>
    </xf>
    <xf numFmtId="0" fontId="31" fillId="2" borderId="0" xfId="6" applyFont="1" applyFill="1"/>
    <xf numFmtId="0" fontId="23" fillId="2" borderId="0" xfId="6" applyFont="1" applyFill="1" applyAlignment="1">
      <alignment vertical="center"/>
    </xf>
    <xf numFmtId="0" fontId="23" fillId="2" borderId="0" xfId="6" applyFont="1" applyFill="1" applyAlignment="1">
      <alignment horizontal="center" vertical="center"/>
    </xf>
    <xf numFmtId="0" fontId="32" fillId="2" borderId="2" xfId="6" applyFont="1" applyFill="1" applyBorder="1" applyAlignment="1">
      <alignment vertical="center"/>
    </xf>
    <xf numFmtId="0" fontId="33" fillId="2" borderId="2" xfId="6" applyFont="1" applyFill="1" applyBorder="1" applyAlignment="1">
      <alignment vertical="center"/>
    </xf>
    <xf numFmtId="0" fontId="34" fillId="2" borderId="0" xfId="6" applyFont="1" applyFill="1" applyAlignment="1">
      <alignment vertical="center"/>
    </xf>
    <xf numFmtId="0" fontId="33" fillId="2" borderId="0" xfId="6" applyFont="1" applyFill="1" applyAlignment="1">
      <alignment vertical="center"/>
    </xf>
    <xf numFmtId="0" fontId="17" fillId="2" borderId="0" xfId="6" applyFont="1" applyFill="1" applyAlignment="1">
      <alignment vertical="center"/>
    </xf>
    <xf numFmtId="0" fontId="30" fillId="2" borderId="0" xfId="6" applyFont="1" applyFill="1" applyAlignment="1">
      <alignment vertical="center"/>
    </xf>
    <xf numFmtId="0" fontId="37" fillId="2" borderId="0" xfId="9" applyFont="1" applyFill="1" applyAlignment="1">
      <alignment vertical="center"/>
    </xf>
    <xf numFmtId="0" fontId="38" fillId="2" borderId="0" xfId="3" applyFont="1" applyFill="1" applyAlignment="1">
      <alignment horizontal="left" vertical="center" indent="1"/>
    </xf>
    <xf numFmtId="0" fontId="39" fillId="2" borderId="1" xfId="0" applyFont="1" applyFill="1" applyBorder="1"/>
    <xf numFmtId="0" fontId="24" fillId="2" borderId="0" xfId="0" applyFont="1" applyFill="1"/>
    <xf numFmtId="0" fontId="29" fillId="2" borderId="0" xfId="0" applyFont="1" applyFill="1" applyAlignment="1">
      <alignment horizontal="left"/>
    </xf>
    <xf numFmtId="0" fontId="24" fillId="2" borderId="0" xfId="0" applyFont="1" applyFill="1" applyAlignment="1">
      <alignment horizontal="left"/>
    </xf>
    <xf numFmtId="0" fontId="24" fillId="2" borderId="0" xfId="0" applyFont="1" applyFill="1" applyAlignment="1">
      <alignment horizontal="left" indent="1"/>
    </xf>
    <xf numFmtId="0" fontId="35" fillId="2" borderId="0" xfId="6" applyFont="1" applyFill="1" applyAlignment="1">
      <alignment horizontal="left" vertical="center"/>
    </xf>
    <xf numFmtId="174" fontId="36" fillId="2" borderId="0" xfId="6" quotePrefix="1" applyNumberFormat="1" applyFont="1" applyFill="1" applyAlignment="1">
      <alignment horizontal="left" vertical="center"/>
    </xf>
  </cellXfs>
  <cellStyles count="10">
    <cellStyle name="Comma" xfId="1" builtinId="3"/>
    <cellStyle name="Comma 2" xfId="4"/>
    <cellStyle name="Hyperlink" xfId="3" builtinId="8"/>
    <cellStyle name="Normal" xfId="0" builtinId="0"/>
    <cellStyle name="Normal 2" xfId="5"/>
    <cellStyle name="Normal 2 2" xfId="9"/>
    <cellStyle name="Normal 3" xfId="6"/>
    <cellStyle name="Percent" xfId="2" builtinId="5"/>
    <cellStyle name="Percent 2" xfId="7"/>
    <cellStyle name="Percent 3" xfId="8"/>
  </cellStyles>
  <dxfs count="0"/>
  <tableStyles count="0" defaultTableStyle="TableStyleMedium2" defaultPivotStyle="PivotStyleLight16"/>
  <colors>
    <mruColors>
      <color rgb="FF050505"/>
      <color rgb="FF0564C3"/>
      <color rgb="FFF0F0F0"/>
      <color rgb="FFBE0000"/>
      <color rgb="FFDCD7C3"/>
      <color rgb="FF006EBE"/>
      <color rgb="FF001E5F"/>
      <color rgb="FFD7D7D7"/>
      <color rgb="FF0F233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theme" Target="theme/theme1.xml"/><Relationship Id="rId75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71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15</xdr:row>
      <xdr:rowOff>0</xdr:rowOff>
    </xdr:from>
    <xdr:ext cx="2877561" cy="2011854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0" y="2857500"/>
          <a:ext cx="2877561" cy="201185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220"/>
    <col min="5" max="21" width="9.7109375" style="220" customWidth="1"/>
    <col min="22" max="22" width="9.7109375" style="221" customWidth="1"/>
    <col min="23" max="23" width="107.42578125" style="220" customWidth="1"/>
    <col min="24" max="24" width="44.7109375" style="220" customWidth="1"/>
    <col min="25" max="26" width="9.7109375" style="220" customWidth="1"/>
    <col min="27" max="16384" width="9.140625" style="220"/>
  </cols>
  <sheetData>
    <row r="2" spans="1:23" ht="21" x14ac:dyDescent="0.35">
      <c r="A2" s="219"/>
    </row>
    <row r="6" spans="1:23" ht="31.5" x14ac:dyDescent="0.25">
      <c r="A6" s="222"/>
      <c r="B6" s="223" t="s">
        <v>196</v>
      </c>
      <c r="C6" s="223"/>
      <c r="D6" s="223"/>
      <c r="E6" s="223"/>
      <c r="F6" s="223"/>
      <c r="G6" s="223"/>
      <c r="H6" s="223"/>
      <c r="I6" s="223"/>
      <c r="J6" s="223"/>
      <c r="K6" s="223"/>
      <c r="L6" s="223"/>
      <c r="M6" s="223"/>
      <c r="N6" s="223"/>
      <c r="O6" s="223"/>
      <c r="P6" s="223"/>
      <c r="Q6" s="223"/>
      <c r="V6" s="220"/>
    </row>
    <row r="7" spans="1:23" ht="15" customHeight="1" x14ac:dyDescent="0.25">
      <c r="V7" s="220"/>
    </row>
    <row r="8" spans="1:23" ht="15" customHeight="1" x14ac:dyDescent="0.25">
      <c r="V8" s="220"/>
    </row>
    <row r="9" spans="1:23" ht="15" customHeight="1" x14ac:dyDescent="0.25">
      <c r="V9" s="220"/>
    </row>
    <row r="10" spans="1:23" ht="28.5" x14ac:dyDescent="0.25">
      <c r="C10" s="224" t="s">
        <v>219</v>
      </c>
      <c r="V10" s="220"/>
    </row>
    <row r="11" spans="1:23" ht="15" customHeight="1" x14ac:dyDescent="0.25">
      <c r="V11" s="220"/>
    </row>
    <row r="15" spans="1:23" ht="30" customHeight="1" x14ac:dyDescent="0.25">
      <c r="C15" s="224" t="s">
        <v>176</v>
      </c>
    </row>
    <row r="16" spans="1:23" ht="15" customHeight="1" x14ac:dyDescent="0.25">
      <c r="W16" s="225"/>
    </row>
    <row r="17" spans="12:32" ht="15" customHeight="1" x14ac:dyDescent="0.25">
      <c r="W17" s="225"/>
    </row>
    <row r="28" spans="12:32" ht="21" x14ac:dyDescent="0.25">
      <c r="L28" s="235" t="s">
        <v>181</v>
      </c>
      <c r="M28" s="235"/>
      <c r="N28" s="235"/>
      <c r="O28" s="235"/>
    </row>
    <row r="29" spans="12:32" ht="15" customHeight="1" x14ac:dyDescent="0.25">
      <c r="V29" s="220"/>
    </row>
    <row r="30" spans="12:32" ht="18.75" x14ac:dyDescent="0.25">
      <c r="L30" s="236">
        <v>45432.787939814814</v>
      </c>
      <c r="M30" s="236"/>
      <c r="N30" s="236"/>
      <c r="O30" s="236"/>
      <c r="V30" s="220"/>
    </row>
    <row r="31" spans="12:32" ht="15" customHeight="1" x14ac:dyDescent="0.25">
      <c r="L31" s="226" t="s">
        <v>194</v>
      </c>
      <c r="V31" s="220"/>
      <c r="AA31" s="227"/>
      <c r="AB31" s="227"/>
      <c r="AC31" s="227"/>
      <c r="AD31" s="227"/>
      <c r="AE31" s="227"/>
      <c r="AF31" s="227"/>
    </row>
    <row r="32" spans="12:32" ht="15" customHeight="1" x14ac:dyDescent="0.25">
      <c r="V32" s="220"/>
    </row>
    <row r="33" spans="2:32" ht="15" customHeight="1" x14ac:dyDescent="0.25">
      <c r="B33" s="228" t="s">
        <v>177</v>
      </c>
      <c r="V33" s="220"/>
    </row>
    <row r="34" spans="2:32" ht="15" customHeight="1" x14ac:dyDescent="0.25">
      <c r="B34" s="228"/>
      <c r="V34" s="228"/>
    </row>
    <row r="35" spans="2:32" ht="15" customHeight="1" x14ac:dyDescent="0.25">
      <c r="B35" s="228" t="s">
        <v>180</v>
      </c>
      <c r="V35" s="228"/>
    </row>
    <row r="36" spans="2:32" ht="15" customHeight="1" x14ac:dyDescent="0.25">
      <c r="B36" s="228" t="s">
        <v>178</v>
      </c>
      <c r="E36" s="227"/>
      <c r="F36" s="227"/>
      <c r="G36" s="227"/>
      <c r="H36" s="227"/>
      <c r="I36" s="227"/>
      <c r="J36" s="227"/>
      <c r="K36" s="227"/>
      <c r="L36" s="227"/>
      <c r="M36" s="227"/>
      <c r="N36" s="227"/>
      <c r="O36" s="227"/>
      <c r="P36" s="227"/>
      <c r="Q36" s="227"/>
      <c r="R36" s="227"/>
      <c r="S36" s="227"/>
      <c r="T36" s="227"/>
      <c r="U36" s="227"/>
      <c r="W36" s="227"/>
      <c r="X36" s="227"/>
      <c r="Y36" s="227"/>
      <c r="Z36" s="227"/>
    </row>
    <row r="38" spans="2:32" ht="15" customHeight="1" x14ac:dyDescent="0.25">
      <c r="B38" s="228" t="s">
        <v>182</v>
      </c>
    </row>
    <row r="39" spans="2:32" ht="15" customHeight="1" x14ac:dyDescent="0.25">
      <c r="B39" s="228" t="s">
        <v>183</v>
      </c>
    </row>
    <row r="40" spans="2:32" ht="15" customHeight="1" x14ac:dyDescent="0.25">
      <c r="B40" s="229" t="s">
        <v>184</v>
      </c>
      <c r="AA40" s="227"/>
      <c r="AB40" s="227"/>
      <c r="AC40" s="227"/>
      <c r="AD40" s="227"/>
      <c r="AE40" s="227"/>
      <c r="AF40" s="227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D84"/>
  <sheetViews>
    <sheetView showGridLines="0" zoomScaleNormal="100" workbookViewId="0"/>
  </sheetViews>
  <sheetFormatPr defaultRowHeight="15" x14ac:dyDescent="0.25"/>
  <cols>
    <col min="1" max="1" width="7.7109375" style="162" customWidth="1"/>
    <col min="2" max="2" width="15.85546875" style="162" customWidth="1"/>
    <col min="3" max="3" width="2.85546875" style="162" customWidth="1"/>
    <col min="4" max="4" width="54.7109375" style="162" customWidth="1"/>
    <col min="5" max="16384" width="9.140625" style="162"/>
  </cols>
  <sheetData>
    <row r="1" spans="1:4" ht="18.75" x14ac:dyDescent="0.3">
      <c r="A1" s="160" t="s">
        <v>218</v>
      </c>
      <c r="B1" s="160" t="s">
        <v>219</v>
      </c>
      <c r="C1" s="161"/>
    </row>
    <row r="2" spans="1:4" ht="18.75" x14ac:dyDescent="0.3">
      <c r="A2" s="163"/>
      <c r="B2" s="161"/>
      <c r="C2" s="161"/>
    </row>
    <row r="3" spans="1:4" ht="18.75" x14ac:dyDescent="0.3">
      <c r="A3" s="163"/>
      <c r="B3" s="230" t="s">
        <v>41</v>
      </c>
      <c r="C3" s="164"/>
      <c r="D3" s="165"/>
    </row>
    <row r="4" spans="1:4" ht="15" customHeight="1" x14ac:dyDescent="0.25">
      <c r="A4" s="166"/>
      <c r="B4" s="167" t="str">
        <f ca="1">HYPERLINK("#"&amp;CELL("address",RES_summary!$B$2),MID(CELL("filename",RES_summary!$B$2),FIND("]",CELL("filename",RES_summary!$B$2))+1,256))</f>
        <v>RES_summary</v>
      </c>
      <c r="C4" s="168"/>
      <c r="D4" s="231" t="s">
        <v>40</v>
      </c>
    </row>
    <row r="5" spans="1:4" x14ac:dyDescent="0.25">
      <c r="A5" s="166"/>
      <c r="B5" s="169"/>
      <c r="C5" s="170"/>
      <c r="D5" s="171"/>
    </row>
    <row r="6" spans="1:4" x14ac:dyDescent="0.25">
      <c r="A6" s="166"/>
      <c r="B6" s="232" t="s">
        <v>39</v>
      </c>
      <c r="C6" s="170"/>
      <c r="D6" s="171"/>
    </row>
    <row r="7" spans="1:4" x14ac:dyDescent="0.25">
      <c r="A7" s="166"/>
      <c r="B7" s="172" t="str">
        <f ca="1">HYPERLINK("#"&amp;CELL("address",RES_hh_num!$B$2),MID(CELL("filename",RES_hh_num!$B$2),FIND("]",CELL("filename",RES_hh_num!$B$2))+1,256))</f>
        <v>RES_hh_num</v>
      </c>
      <c r="C7" s="168"/>
      <c r="D7" s="233" t="s">
        <v>23</v>
      </c>
    </row>
    <row r="8" spans="1:4" x14ac:dyDescent="0.25">
      <c r="B8" s="172" t="str">
        <f ca="1">HYPERLINK("#"&amp;CELL("address",RES_hh_fec!$B$2),MID(CELL("filename",RES_hh_fec!$B$2),FIND("]",CELL("filename",RES_hh_fec!$B$2))+1,256))</f>
        <v>RES_hh_fec</v>
      </c>
      <c r="C8" s="168"/>
      <c r="D8" s="233" t="s">
        <v>16</v>
      </c>
    </row>
    <row r="9" spans="1:4" x14ac:dyDescent="0.25">
      <c r="B9" s="172" t="str">
        <f ca="1">HYPERLINK("#"&amp;CELL("address",RES_hh_tes!$B$2),MID(CELL("filename",RES_hh_tes!$B$2),FIND("]",CELL("filename",RES_hh_tes!$B$2))+1,256))</f>
        <v>RES_hh_tes</v>
      </c>
      <c r="C9" s="168"/>
      <c r="D9" s="233" t="s">
        <v>15</v>
      </c>
    </row>
    <row r="10" spans="1:4" x14ac:dyDescent="0.25">
      <c r="B10" s="172" t="str">
        <f ca="1">HYPERLINK("#"&amp;CELL("address",RES_hh_eff!$B$2),MID(CELL("filename",RES_hh_eff!$B$2),FIND("]",CELL("filename",RES_hh_eff!$B$2))+1,256))</f>
        <v>RES_hh_eff</v>
      </c>
      <c r="C10" s="168"/>
      <c r="D10" s="233" t="s">
        <v>36</v>
      </c>
    </row>
    <row r="11" spans="1:4" x14ac:dyDescent="0.25">
      <c r="B11" s="172" t="str">
        <f ca="1">HYPERLINK("#"&amp;CELL("address",RES_hh_emi!$B$2),MID(CELL("filename",RES_hh_emi!$B$2),FIND("]",CELL("filename",RES_hh_emi!$B$2))+1,256))</f>
        <v>RES_hh_emi</v>
      </c>
      <c r="C11" s="168"/>
      <c r="D11" s="233" t="s">
        <v>197</v>
      </c>
    </row>
    <row r="12" spans="1:4" x14ac:dyDescent="0.25">
      <c r="B12" s="172" t="str">
        <f ca="1">HYPERLINK("#"&amp;CELL("address",RES_hh_fech!$B$2),MID(CELL("filename",RES_hh_fech!$B$2),FIND("]",CELL("filename",RES_hh_fech!$B$2))+1,256))</f>
        <v>RES_hh_fech</v>
      </c>
      <c r="C12" s="168"/>
      <c r="D12" s="233" t="s">
        <v>12</v>
      </c>
    </row>
    <row r="13" spans="1:4" x14ac:dyDescent="0.25">
      <c r="B13" s="172" t="str">
        <f ca="1">HYPERLINK("#"&amp;CELL("address",RES_hh_tesh!$B$2),MID(CELL("filename",RES_hh_tesh!$B$2),FIND("]",CELL("filename",RES_hh_tesh!$B$2))+1,256))</f>
        <v>RES_hh_tesh</v>
      </c>
      <c r="C13" s="168"/>
      <c r="D13" s="233" t="s">
        <v>11</v>
      </c>
    </row>
    <row r="14" spans="1:4" x14ac:dyDescent="0.25">
      <c r="B14" s="172" t="str">
        <f ca="1">HYPERLINK("#"&amp;CELL("address",RES_hh_emih!$B$2),MID(CELL("filename",RES_hh_emih!$B$2),FIND("]",CELL("filename",RES_hh_emih!$B$2))+1,256))</f>
        <v>RES_hh_emih</v>
      </c>
      <c r="C14" s="168"/>
      <c r="D14" s="233" t="s">
        <v>198</v>
      </c>
    </row>
    <row r="15" spans="1:4" x14ac:dyDescent="0.25">
      <c r="B15" s="172" t="str">
        <f ca="1">HYPERLINK("#"&amp;CELL("address",RES_hh_fecs!$B$2),MID(CELL("filename",RES_hh_fecs!$B$2),FIND("]",CELL("filename",RES_hh_fecs!$B$2))+1,256))</f>
        <v>RES_hh_fecs</v>
      </c>
      <c r="C15" s="168"/>
      <c r="D15" s="233" t="s">
        <v>9</v>
      </c>
    </row>
    <row r="16" spans="1:4" x14ac:dyDescent="0.25">
      <c r="B16" s="172" t="str">
        <f ca="1">HYPERLINK("#"&amp;CELL("address",RES_hh_tess!$B$2),MID(CELL("filename",RES_hh_tess!$B$2),FIND("]",CELL("filename",RES_hh_tess!$B$2))+1,256))</f>
        <v>RES_hh_tess</v>
      </c>
      <c r="C16" s="168"/>
      <c r="D16" s="233" t="s">
        <v>35</v>
      </c>
    </row>
    <row r="17" spans="1:4" x14ac:dyDescent="0.25">
      <c r="B17" s="172" t="str">
        <f ca="1">HYPERLINK("#"&amp;CELL("address",RES_hh_emis!$B$2),MID(CELL("filename",RES_hh_emis!$B$2),FIND("]",CELL("filename",RES_hh_emis!$B$2))+1,256))</f>
        <v>RES_hh_emis</v>
      </c>
      <c r="C17" s="168"/>
      <c r="D17" s="233" t="s">
        <v>199</v>
      </c>
    </row>
    <row r="18" spans="1:4" x14ac:dyDescent="0.25">
      <c r="B18" s="170"/>
      <c r="C18" s="170"/>
      <c r="D18" s="173"/>
    </row>
    <row r="19" spans="1:4" x14ac:dyDescent="0.25">
      <c r="A19" s="166"/>
      <c r="B19" s="232" t="s">
        <v>38</v>
      </c>
      <c r="C19" s="170"/>
      <c r="D19" s="171"/>
    </row>
    <row r="20" spans="1:4" x14ac:dyDescent="0.25">
      <c r="A20" s="166"/>
      <c r="B20" s="172" t="str">
        <f ca="1">HYPERLINK("#"&amp;CELL("address",RES_hh_num_in!$B$2),MID(CELL("filename",RES_hh_num_in!$B$2),FIND("]",CELL("filename",RES_hh_num_in!$B$2))+1,256))</f>
        <v>RES_hh_num_in</v>
      </c>
      <c r="C20" s="168"/>
      <c r="D20" s="233" t="s">
        <v>37</v>
      </c>
    </row>
    <row r="21" spans="1:4" x14ac:dyDescent="0.25">
      <c r="B21" s="172" t="str">
        <f ca="1">HYPERLINK("#"&amp;CELL("address",RES_hh_fec_in!$B$2),MID(CELL("filename",RES_hh_fec_in!$B$2),FIND("]",CELL("filename",RES_hh_fec_in!$B$2))+1,256))</f>
        <v>RES_hh_fec_in</v>
      </c>
      <c r="C21" s="168"/>
      <c r="D21" s="233" t="s">
        <v>16</v>
      </c>
    </row>
    <row r="22" spans="1:4" x14ac:dyDescent="0.25">
      <c r="B22" s="172" t="str">
        <f ca="1">HYPERLINK("#"&amp;CELL("address",RES_hh_tes_in!$B$2),MID(CELL("filename",RES_hh_tes_in!$B$2),FIND("]",CELL("filename",RES_hh_tes_in!$B$2))+1,256))</f>
        <v>RES_hh_tes_in</v>
      </c>
      <c r="C22" s="168"/>
      <c r="D22" s="233" t="s">
        <v>15</v>
      </c>
    </row>
    <row r="23" spans="1:4" x14ac:dyDescent="0.25">
      <c r="B23" s="172" t="str">
        <f ca="1">HYPERLINK("#"&amp;CELL("address",RES_hh_eff_in!$B$2),MID(CELL("filename",RES_hh_eff_in!$B$2),FIND("]",CELL("filename",RES_hh_eff_in!$B$2))+1,256))</f>
        <v>RES_hh_eff_in</v>
      </c>
      <c r="C23" s="168"/>
      <c r="D23" s="233" t="s">
        <v>36</v>
      </c>
    </row>
    <row r="24" spans="1:4" x14ac:dyDescent="0.25">
      <c r="B24" s="172" t="str">
        <f ca="1">HYPERLINK("#"&amp;CELL("address",RES_hh_emi_in!$B$2),MID(CELL("filename",RES_hh_emi_in!$B$2),FIND("]",CELL("filename",RES_hh_emi_in!$B$2))+1,256))</f>
        <v>RES_hh_emi_in</v>
      </c>
      <c r="C24" s="168"/>
      <c r="D24" s="233" t="s">
        <v>197</v>
      </c>
    </row>
    <row r="25" spans="1:4" x14ac:dyDescent="0.25">
      <c r="B25" s="172" t="str">
        <f ca="1">HYPERLINK("#"&amp;CELL("address",RES_hh_fech_in!$B$2),MID(CELL("filename",RES_hh_fech_in!$B$2),FIND("]",CELL("filename",RES_hh_fech_in!$B$2))+1,256))</f>
        <v>RES_hh_fech_in</v>
      </c>
      <c r="C25" s="168"/>
      <c r="D25" s="233" t="s">
        <v>12</v>
      </c>
    </row>
    <row r="26" spans="1:4" x14ac:dyDescent="0.25">
      <c r="B26" s="172" t="str">
        <f ca="1">HYPERLINK("#"&amp;CELL("address",RES_hh_tesh_in!$B$2),MID(CELL("filename",RES_hh_tesh_in!$B$2),FIND("]",CELL("filename",RES_hh_tesh_in!$B$2))+1,256))</f>
        <v>RES_hh_tesh_in</v>
      </c>
      <c r="C26" s="168"/>
      <c r="D26" s="233" t="s">
        <v>11</v>
      </c>
    </row>
    <row r="27" spans="1:4" x14ac:dyDescent="0.25">
      <c r="B27" s="172" t="str">
        <f ca="1">HYPERLINK("#"&amp;CELL("address",RES_hh_emih_in!$B$2),MID(CELL("filename",RES_hh_emih_in!$B$2),FIND("]",CELL("filename",RES_hh_emih_in!$B$2))+1,256))</f>
        <v>RES_hh_emih_in</v>
      </c>
      <c r="C27" s="168"/>
      <c r="D27" s="233" t="s">
        <v>198</v>
      </c>
    </row>
    <row r="28" spans="1:4" x14ac:dyDescent="0.25">
      <c r="B28" s="172" t="str">
        <f ca="1">HYPERLINK("#"&amp;CELL("address",RES_hh_fecs_in!$B$2),MID(CELL("filename",RES_hh_fecs_in!$B$2),FIND("]",CELL("filename",RES_hh_fecs_in!$B$2))+1,256))</f>
        <v>RES_hh_fecs_in</v>
      </c>
      <c r="C28" s="168"/>
      <c r="D28" s="233" t="s">
        <v>9</v>
      </c>
    </row>
    <row r="29" spans="1:4" x14ac:dyDescent="0.25">
      <c r="B29" s="172" t="str">
        <f ca="1">HYPERLINK("#"&amp;CELL("address",RES_hh_tess_in!$B$2),MID(CELL("filename",RES_hh_tess_in!$B$2),FIND("]",CELL("filename",RES_hh_tess_in!$B$2))+1,256))</f>
        <v>RES_hh_tess_in</v>
      </c>
      <c r="C29" s="168"/>
      <c r="D29" s="233" t="s">
        <v>35</v>
      </c>
    </row>
    <row r="30" spans="1:4" x14ac:dyDescent="0.25">
      <c r="B30" s="172" t="str">
        <f ca="1">HYPERLINK("#"&amp;CELL("address",RES_hh_emis_in!$B$2),MID(CELL("filename",RES_hh_emis_in!$B$2),FIND("]",CELL("filename",RES_hh_emis_in!$B$2))+1,256))</f>
        <v>RES_hh_emis_in</v>
      </c>
      <c r="C30" s="168"/>
      <c r="D30" s="233" t="s">
        <v>199</v>
      </c>
    </row>
    <row r="31" spans="1:4" x14ac:dyDescent="0.25">
      <c r="B31" s="170"/>
      <c r="C31" s="170"/>
      <c r="D31" s="173"/>
    </row>
    <row r="32" spans="1:4" x14ac:dyDescent="0.25">
      <c r="B32" s="232" t="s">
        <v>34</v>
      </c>
      <c r="C32" s="170"/>
      <c r="D32" s="173"/>
    </row>
    <row r="33" spans="2:4" x14ac:dyDescent="0.25">
      <c r="B33" s="172" t="str">
        <f ca="1">HYPERLINK("#"&amp;CELL("address",'RES_se-appl'!$B$2),MID(CELL("filename",'RES_se-appl'!$B$2),FIND("]",CELL("filename",'RES_se-appl'!$B$2))+1,256))</f>
        <v>RES_se-appl</v>
      </c>
      <c r="C33" s="168"/>
      <c r="D33" s="233" t="s">
        <v>33</v>
      </c>
    </row>
    <row r="34" spans="2:4" x14ac:dyDescent="0.25">
      <c r="B34" s="172" t="str">
        <f ca="1">HYPERLINK("#"&amp;CELL("address",RES_RF!$B$2),MID(CELL("filename",RES_RF!$B$2),FIND("]",CELL("filename",RES_RF!$B$2))+1,256))</f>
        <v>RES_RF</v>
      </c>
      <c r="C34" s="168"/>
      <c r="D34" s="233" t="s">
        <v>32</v>
      </c>
    </row>
    <row r="35" spans="2:4" x14ac:dyDescent="0.25">
      <c r="B35" s="172" t="str">
        <f ca="1">HYPERLINK("#"&amp;CELL("address",RES_WM!$B$2),MID(CELL("filename",RES_WM!$B$2),FIND("]",CELL("filename",RES_WM!$B$2))+1,256))</f>
        <v>RES_WM</v>
      </c>
      <c r="C35" s="168"/>
      <c r="D35" s="233" t="s">
        <v>31</v>
      </c>
    </row>
    <row r="36" spans="2:4" x14ac:dyDescent="0.25">
      <c r="B36" s="172" t="str">
        <f ca="1">HYPERLINK("#"&amp;CELL("address",RES_DR!$B$2),MID(CELL("filename",RES_DR!$B$2),FIND("]",CELL("filename",RES_DR!$B$2))+1,256))</f>
        <v>RES_DR</v>
      </c>
      <c r="C36" s="168"/>
      <c r="D36" s="233" t="s">
        <v>30</v>
      </c>
    </row>
    <row r="37" spans="2:4" x14ac:dyDescent="0.25">
      <c r="B37" s="172" t="str">
        <f ca="1">HYPERLINK("#"&amp;CELL("address",RES_DW!$B$2),MID(CELL("filename",RES_DW!$B$2),FIND("]",CELL("filename",RES_DW!$B$2))+1,256))</f>
        <v>RES_DW</v>
      </c>
      <c r="C37" s="168"/>
      <c r="D37" s="233" t="s">
        <v>29</v>
      </c>
    </row>
    <row r="38" spans="2:4" x14ac:dyDescent="0.25">
      <c r="B38" s="172" t="str">
        <f ca="1">HYPERLINK("#"&amp;CELL("address",RES_TV!$B$2),MID(CELL("filename",RES_TV!$B$2),FIND("]",CELL("filename",RES_TV!$B$2))+1,256))</f>
        <v>RES_TV</v>
      </c>
      <c r="C38" s="168"/>
      <c r="D38" s="233" t="s">
        <v>28</v>
      </c>
    </row>
    <row r="39" spans="2:4" x14ac:dyDescent="0.25">
      <c r="B39" s="172" t="str">
        <f ca="1">HYPERLINK("#"&amp;CELL("address",RES_IT!$B$2),MID(CELL("filename",RES_IT!$B$2),FIND("]",CELL("filename",RES_IT!$B$2))+1,256))</f>
        <v>RES_IT</v>
      </c>
      <c r="C39" s="168"/>
      <c r="D39" s="233" t="s">
        <v>27</v>
      </c>
    </row>
    <row r="40" spans="2:4" x14ac:dyDescent="0.25">
      <c r="B40" s="172" t="str">
        <f ca="1">HYPERLINK("#"&amp;CELL("address",RES_LI!$B$2),MID(CELL("filename",RES_LI!$B$2),FIND("]",CELL("filename",RES_LI!$B$2))+1,256))</f>
        <v>RES_LI</v>
      </c>
      <c r="C40" s="168"/>
      <c r="D40" s="233" t="s">
        <v>26</v>
      </c>
    </row>
    <row r="41" spans="2:4" x14ac:dyDescent="0.25">
      <c r="B41" s="172" t="str">
        <f ca="1">HYPERLINK("#"&amp;CELL("address",RES_OA!$B$2),MID(CELL("filename",RES_OA!$B$2),FIND("]",CELL("filename",RES_OA!$B$2))+1,256))</f>
        <v>RES_OA</v>
      </c>
      <c r="C41" s="168"/>
      <c r="D41" s="233" t="s">
        <v>25</v>
      </c>
    </row>
    <row r="42" spans="2:4" x14ac:dyDescent="0.25">
      <c r="B42" s="170"/>
      <c r="C42" s="168"/>
      <c r="D42" s="173"/>
    </row>
    <row r="43" spans="2:4" x14ac:dyDescent="0.25">
      <c r="B43" s="232" t="s">
        <v>24</v>
      </c>
      <c r="C43" s="168"/>
      <c r="D43" s="173"/>
    </row>
    <row r="44" spans="2:4" x14ac:dyDescent="0.25">
      <c r="B44" s="172" t="str">
        <f ca="1">HYPERLINK("#"&amp;CELL("address",RES_hhdet_num!$B$2),MID(CELL("filename",RES_hhdet_num!$B$2),FIND("]",CELL("filename",RES_hhdet_num!$B$2))+1,256))</f>
        <v>RES_hhdet_num</v>
      </c>
      <c r="C44" s="168"/>
      <c r="D44" s="233" t="s">
        <v>23</v>
      </c>
    </row>
    <row r="45" spans="2:4" x14ac:dyDescent="0.25">
      <c r="B45" s="174" t="str">
        <f ca="1">HYPERLINK("#"&amp;CELL("address",RES_hhdet_out!$B$2),MID(CELL("filename",RES_hhdet_out!$B$2),FIND("]",CELL("filename",RES_hhdet_out!$B$2))+1,256))</f>
        <v>RES_hhdet_out</v>
      </c>
      <c r="C45" s="168"/>
      <c r="D45" s="234" t="s">
        <v>22</v>
      </c>
    </row>
    <row r="46" spans="2:4" x14ac:dyDescent="0.25">
      <c r="B46" s="174" t="str">
        <f ca="1">HYPERLINK("#"&amp;CELL("address",RES_hhdet_in!$B$2),MID(CELL("filename",RES_hhdet_in!$B$2),FIND("]",CELL("filename",RES_hhdet_in!$B$2))+1,256))</f>
        <v>RES_hhdet_in</v>
      </c>
      <c r="C46" s="168"/>
      <c r="D46" s="234" t="s">
        <v>21</v>
      </c>
    </row>
    <row r="47" spans="2:4" x14ac:dyDescent="0.25">
      <c r="B47" s="174" t="str">
        <f ca="1">HYPERLINK("#"&amp;CELL("address",RES_hhdet_in_new!$B$2),MID(CELL("filename",RES_hhdet_in_new!$B$2),FIND("]",CELL("filename",RES_hhdet_in_new!$B$2))+1,256))</f>
        <v>RES_hhdet_in_new</v>
      </c>
      <c r="C47" s="168"/>
      <c r="D47" s="234" t="s">
        <v>20</v>
      </c>
    </row>
    <row r="48" spans="2:4" x14ac:dyDescent="0.25">
      <c r="B48" s="174" t="str">
        <f ca="1">HYPERLINK("#"&amp;CELL("address",RES_hhdet_in_repl!$B$2),MID(CELL("filename",RES_hhdet_in_repl!$B$2),FIND("]",CELL("filename",RES_hhdet_in_repl!$B$2))+1,256))</f>
        <v>RES_hhdet_in_repl</v>
      </c>
      <c r="C48" s="168"/>
      <c r="D48" s="234" t="s">
        <v>174</v>
      </c>
    </row>
    <row r="49" spans="2:4" x14ac:dyDescent="0.25">
      <c r="B49" s="174" t="str">
        <f ca="1">HYPERLINK("#"&amp;CELL("address",RES_hhdet_numvin!$B$2),MID(CELL("filename",RES_hhdet_numvin!$B$2),FIND("]",CELL("filename",RES_hhdet_numvin!$B$2))+1,256))</f>
        <v>RES_hhdet_numvin</v>
      </c>
      <c r="C49" s="168"/>
      <c r="D49" s="234" t="s">
        <v>19</v>
      </c>
    </row>
    <row r="50" spans="2:4" x14ac:dyDescent="0.25">
      <c r="B50" s="170"/>
      <c r="C50" s="168"/>
      <c r="D50" s="173"/>
    </row>
    <row r="51" spans="2:4" x14ac:dyDescent="0.25">
      <c r="B51" s="232" t="s">
        <v>18</v>
      </c>
      <c r="C51" s="168"/>
      <c r="D51" s="173"/>
    </row>
    <row r="52" spans="2:4" x14ac:dyDescent="0.25">
      <c r="B52" s="172" t="str">
        <f ca="1">HYPERLINK("#"&amp;CELL("address",RES_hhdet_fec!$B$2),MID(CELL("filename",RES_hhdet_fec!$B$2),FIND("]",CELL("filename",RES_hhdet_fec!$B$2))+1,256))</f>
        <v>RES_hhdet_fec</v>
      </c>
      <c r="C52" s="168"/>
      <c r="D52" s="233" t="s">
        <v>16</v>
      </c>
    </row>
    <row r="53" spans="2:4" x14ac:dyDescent="0.25">
      <c r="B53" s="172" t="str">
        <f ca="1">HYPERLINK("#"&amp;CELL("address",RES_hhdet_tes!$B$2),MID(CELL("filename",RES_hhdet_tes!$B$2),FIND("]",CELL("filename",RES_hhdet_tes!$B$2))+1,256))</f>
        <v>RES_hhdet_tes</v>
      </c>
      <c r="C53" s="168"/>
      <c r="D53" s="233" t="s">
        <v>15</v>
      </c>
    </row>
    <row r="54" spans="2:4" x14ac:dyDescent="0.25">
      <c r="B54" s="172" t="str">
        <f ca="1">HYPERLINK("#"&amp;CELL("address",RES_hhdet_eff!$B$2),MID(CELL("filename",RES_hhdet_eff!$B$2),FIND("]",CELL("filename",RES_hhdet_eff!$B$2))+1,256))</f>
        <v>RES_hhdet_eff</v>
      </c>
      <c r="C54" s="168"/>
      <c r="D54" s="233" t="s">
        <v>14</v>
      </c>
    </row>
    <row r="55" spans="2:4" x14ac:dyDescent="0.25">
      <c r="B55" s="172" t="str">
        <f ca="1">HYPERLINK("#"&amp;CELL("address",RES_hhdet_emi!$B$2),MID(CELL("filename",RES_hhdet_emi!$B$2),FIND("]",CELL("filename",RES_hhdet_emi!$B$2))+1,256))</f>
        <v>RES_hhdet_emi</v>
      </c>
      <c r="C55" s="168"/>
      <c r="D55" s="233" t="s">
        <v>13</v>
      </c>
    </row>
    <row r="56" spans="2:4" x14ac:dyDescent="0.25">
      <c r="B56" s="172" t="str">
        <f ca="1">HYPERLINK("#"&amp;CELL("address",RES_hhdet_fech!$B$2),MID(CELL("filename",RES_hhdet_fech!$B$2),FIND("]",CELL("filename",RES_hhdet_fech!$B$2))+1,256))</f>
        <v>RES_hhdet_fech</v>
      </c>
      <c r="C56" s="168"/>
      <c r="D56" s="233" t="s">
        <v>12</v>
      </c>
    </row>
    <row r="57" spans="2:4" x14ac:dyDescent="0.25">
      <c r="B57" s="172" t="str">
        <f ca="1">HYPERLINK("#"&amp;CELL("address",RES_hhdet_tesh!$B$2),MID(CELL("filename",RES_hhdet_tesh!$B$2),FIND("]",CELL("filename",RES_hhdet_tesh!$B$2))+1,256))</f>
        <v>RES_hhdet_tesh</v>
      </c>
      <c r="C57" s="168"/>
      <c r="D57" s="233" t="s">
        <v>11</v>
      </c>
    </row>
    <row r="58" spans="2:4" x14ac:dyDescent="0.25">
      <c r="B58" s="172" t="str">
        <f ca="1">HYPERLINK("#"&amp;CELL("address",RES_hhdet_emih!$B$2),MID(CELL("filename",RES_hhdet_emih!$B$2),FIND("]",CELL("filename",RES_hhdet_emih!$B$2))+1,256))</f>
        <v>RES_hhdet_emih</v>
      </c>
      <c r="C58" s="168"/>
      <c r="D58" s="233" t="s">
        <v>10</v>
      </c>
    </row>
    <row r="59" spans="2:4" x14ac:dyDescent="0.25">
      <c r="B59" s="172" t="str">
        <f ca="1">HYPERLINK("#"&amp;CELL("address",RES_hhdet_fecs!$B$2),MID(CELL("filename",RES_hhdet_fecs!$B$2),FIND("]",CELL("filename",RES_hhdet_fecs!$B$2))+1,256))</f>
        <v>RES_hhdet_fecs</v>
      </c>
      <c r="C59" s="168"/>
      <c r="D59" s="233" t="s">
        <v>9</v>
      </c>
    </row>
    <row r="60" spans="2:4" x14ac:dyDescent="0.25">
      <c r="B60" s="172" t="str">
        <f ca="1">HYPERLINK("#"&amp;CELL("address",RES_hhdet_tess!$B$2),MID(CELL("filename",RES_hhdet_tess!$B$2),FIND("]",CELL("filename",RES_hhdet_tess!$B$2))+1,256))</f>
        <v>RES_hhdet_tess</v>
      </c>
      <c r="C60" s="168"/>
      <c r="D60" s="233" t="s">
        <v>35</v>
      </c>
    </row>
    <row r="61" spans="2:4" x14ac:dyDescent="0.25">
      <c r="B61" s="172" t="str">
        <f ca="1">HYPERLINK("#"&amp;CELL("address",RES_hhdet_emis!$B$2),MID(CELL("filename",RES_hhdet_emis!$B$2),FIND("]",CELL("filename",RES_hhdet_emis!$B$2))+1,256))</f>
        <v>RES_hhdet_emis</v>
      </c>
      <c r="C61" s="168"/>
      <c r="D61" s="233" t="s">
        <v>179</v>
      </c>
    </row>
    <row r="63" spans="2:4" x14ac:dyDescent="0.25">
      <c r="B63" s="232" t="s">
        <v>17</v>
      </c>
      <c r="C63" s="168"/>
      <c r="D63" s="173"/>
    </row>
    <row r="64" spans="2:4" x14ac:dyDescent="0.25">
      <c r="B64" s="172" t="str">
        <f ca="1">HYPERLINK("#"&amp;CELL("address",RES_hhdet_in_fec!$B$2),MID(CELL("filename",RES_hhdet_in_fec!$B$2),FIND("]",CELL("filename",RES_hhdet_in_fec!$B$2))+1,256))</f>
        <v>RES_hhdet_in_fec</v>
      </c>
      <c r="C64" s="168"/>
      <c r="D64" s="233" t="s">
        <v>16</v>
      </c>
    </row>
    <row r="65" spans="2:4" x14ac:dyDescent="0.25">
      <c r="B65" s="172" t="str">
        <f ca="1">HYPERLINK("#"&amp;CELL("address",RES_hhdet_in_tes!$B$2),MID(CELL("filename",RES_hhdet_in_tes!$B$2),FIND("]",CELL("filename",RES_hhdet_in_tes!$B$2))+1,256))</f>
        <v>RES_hhdet_in_tes</v>
      </c>
      <c r="C65" s="168"/>
      <c r="D65" s="233" t="s">
        <v>15</v>
      </c>
    </row>
    <row r="66" spans="2:4" x14ac:dyDescent="0.25">
      <c r="B66" s="172" t="str">
        <f ca="1">HYPERLINK("#"&amp;CELL("address",RES_hhdet_in_eff!$B$2),MID(CELL("filename",RES_hhdet_in_eff!$B$2),FIND("]",CELL("filename",RES_hhdet_in_eff!$B$2))+1,256))</f>
        <v>RES_hhdet_in_eff</v>
      </c>
      <c r="C66" s="168"/>
      <c r="D66" s="233" t="s">
        <v>14</v>
      </c>
    </row>
    <row r="67" spans="2:4" x14ac:dyDescent="0.25">
      <c r="B67" s="172" t="str">
        <f ca="1">HYPERLINK("#"&amp;CELL("address",RES_hhdet_in_emi!$B$2),MID(CELL("filename",RES_hhdet_in_emi!$B$2),FIND("]",CELL("filename",RES_hhdet_in_emi!$B$2))+1,256))</f>
        <v>RES_hhdet_in_emi</v>
      </c>
      <c r="C67" s="168"/>
      <c r="D67" s="233" t="s">
        <v>13</v>
      </c>
    </row>
    <row r="68" spans="2:4" x14ac:dyDescent="0.25">
      <c r="B68" s="172" t="str">
        <f ca="1">HYPERLINK("#"&amp;CELL("address",RES_hhdet_in_fech!$B$2),MID(CELL("filename",RES_hhdet_in_fech!$B$2),FIND("]",CELL("filename",RES_hhdet_in_fech!$B$2))+1,256))</f>
        <v>RES_hhdet_in_fech</v>
      </c>
      <c r="C68" s="168"/>
      <c r="D68" s="233" t="s">
        <v>12</v>
      </c>
    </row>
    <row r="69" spans="2:4" x14ac:dyDescent="0.25">
      <c r="B69" s="172" t="str">
        <f ca="1">HYPERLINK("#"&amp;CELL("address",RES_hhdet_in_tesh!$B$2),MID(CELL("filename",RES_hhdet_in_tesh!$B$2),FIND("]",CELL("filename",RES_hhdet_in_tesh!$B$2))+1,256))</f>
        <v>RES_hhdet_in_tesh</v>
      </c>
      <c r="C69" s="168"/>
      <c r="D69" s="233" t="s">
        <v>11</v>
      </c>
    </row>
    <row r="70" spans="2:4" x14ac:dyDescent="0.25">
      <c r="B70" s="172" t="str">
        <f ca="1">HYPERLINK("#"&amp;CELL("address",RES_hhdet_in_emih!$B$2),MID(CELL("filename",RES_hhdet_in_emih!$B$2),FIND("]",CELL("filename",RES_hhdet_in_emih!$B$2))+1,256))</f>
        <v>RES_hhdet_in_emih</v>
      </c>
      <c r="C70" s="168"/>
      <c r="D70" s="233" t="s">
        <v>10</v>
      </c>
    </row>
    <row r="71" spans="2:4" x14ac:dyDescent="0.25">
      <c r="B71" s="172" t="str">
        <f ca="1">HYPERLINK("#"&amp;CELL("address",RES_hhdet_in_fecs!$B$2),MID(CELL("filename",RES_hhdet_in_fecs!$B$2),FIND("]",CELL("filename",RES_hhdet_in_fecs!$B$2))+1,256))</f>
        <v>RES_hhdet_in_fecs</v>
      </c>
      <c r="C71" s="168"/>
      <c r="D71" s="233" t="s">
        <v>9</v>
      </c>
    </row>
    <row r="72" spans="2:4" x14ac:dyDescent="0.25">
      <c r="B72" s="172" t="str">
        <f ca="1">HYPERLINK("#"&amp;CELL("address",RES_hhdet_in_tess!$B$2),MID(CELL("filename",RES_hhdet_in_tess!$B$2),FIND("]",CELL("filename",RES_hhdet_in_tess!$B$2))+1,256))</f>
        <v>RES_hhdet_in_tess</v>
      </c>
      <c r="C72" s="168"/>
      <c r="D72" s="233" t="s">
        <v>35</v>
      </c>
    </row>
    <row r="73" spans="2:4" x14ac:dyDescent="0.25">
      <c r="B73" s="172" t="str">
        <f ca="1">HYPERLINK("#"&amp;CELL("address",RES_hhdet_in_emis!$B$2),MID(CELL("filename",RES_hhdet_in_emis!$B$2),FIND("]",CELL("filename",RES_hhdet_in_emis!$B$2))+1,256))</f>
        <v>RES_hhdet_in_emis</v>
      </c>
      <c r="C73" s="168"/>
      <c r="D73" s="233" t="s">
        <v>179</v>
      </c>
    </row>
    <row r="75" spans="2:4" x14ac:dyDescent="0.25">
      <c r="B75" s="232" t="s">
        <v>8</v>
      </c>
    </row>
    <row r="76" spans="2:4" x14ac:dyDescent="0.25">
      <c r="B76" s="172" t="str">
        <f ca="1">HYPERLINK("#"&amp;CELL("address",RES_hh_SLD!$B$2),MID(CELL("filename",RES_hh_SLD!$B$2),FIND("]",CELL("filename",RES_hh_SLD!$B$2))+1,256))</f>
        <v>RES_hh_SLD</v>
      </c>
      <c r="C76" s="168"/>
      <c r="D76" s="233" t="s">
        <v>7</v>
      </c>
    </row>
    <row r="77" spans="2:4" x14ac:dyDescent="0.25">
      <c r="B77" s="172" t="str">
        <f ca="1">HYPERLINK("#"&amp;CELL("address",RES_hh_LPG!$B$2),MID(CELL("filename",RES_hh_LPG!$B$2),FIND("]",CELL("filename",RES_hh_LPG!$B$2))+1,256))</f>
        <v>RES_hh_LPG</v>
      </c>
      <c r="C77" s="168"/>
      <c r="D77" s="233" t="s">
        <v>6</v>
      </c>
    </row>
    <row r="78" spans="2:4" x14ac:dyDescent="0.25">
      <c r="B78" s="172" t="str">
        <f ca="1">HYPERLINK("#"&amp;CELL("address",RES_hh_GDO!$B$2),MID(CELL("filename",RES_hh_GDO!$B$2),FIND("]",CELL("filename",RES_hh_GDO!$B$2))+1,256))</f>
        <v>RES_hh_GDO</v>
      </c>
      <c r="C78" s="168"/>
      <c r="D78" s="233" t="s">
        <v>5</v>
      </c>
    </row>
    <row r="79" spans="2:4" x14ac:dyDescent="0.25">
      <c r="B79" s="172" t="str">
        <f ca="1">HYPERLINK("#"&amp;CELL("address",RES_hh_NGS!$B$2),MID(CELL("filename",RES_hh_NGS!$B$2),FIND("]",CELL("filename",RES_hh_NGS!$B$2))+1,256))</f>
        <v>RES_hh_NGS</v>
      </c>
      <c r="C79" s="168"/>
      <c r="D79" s="233" t="s">
        <v>4</v>
      </c>
    </row>
    <row r="80" spans="2:4" x14ac:dyDescent="0.25">
      <c r="B80" s="172" t="str">
        <f ca="1">HYPERLINK("#"&amp;CELL("address",RES_hh_BMS!$B$2),MID(CELL("filename",RES_hh_BMS!$B$2),FIND("]",CELL("filename",RES_hh_BMS!$B$2))+1,256))</f>
        <v>RES_hh_BMS</v>
      </c>
      <c r="C80" s="168"/>
      <c r="D80" s="233" t="s">
        <v>3</v>
      </c>
    </row>
    <row r="81" spans="2:4" x14ac:dyDescent="0.25">
      <c r="B81" s="172" t="str">
        <f ca="1">HYPERLINK("#"&amp;CELL("address",RES_hh_GEO!$B$2),MID(CELL("filename",RES_hh_GEO!$B$2),FIND("]",CELL("filename",RES_hh_GEO!$B$2))+1,256))</f>
        <v>RES_hh_GEO</v>
      </c>
      <c r="C81" s="168"/>
      <c r="D81" s="233" t="s">
        <v>2</v>
      </c>
    </row>
    <row r="82" spans="2:4" x14ac:dyDescent="0.25">
      <c r="B82" s="172" t="str">
        <f ca="1">HYPERLINK("#"&amp;CELL("address",RES_hh_DHT!$B$2),MID(CELL("filename",RES_hh_DHT!$B$2),FIND("]",CELL("filename",RES_hh_DHT!$B$2))+1,256))</f>
        <v>RES_hh_DHT</v>
      </c>
      <c r="C82" s="168"/>
      <c r="D82" s="233" t="s">
        <v>212</v>
      </c>
    </row>
    <row r="83" spans="2:4" x14ac:dyDescent="0.25">
      <c r="B83" s="172" t="str">
        <f ca="1">HYPERLINK("#"&amp;CELL("address",RES_hh_AEL!$B$2),MID(CELL("filename",RES_hh_AEL!$B$2),FIND("]",CELL("filename",RES_hh_AEL!$B$2))+1,256))</f>
        <v>RES_hh_AEL</v>
      </c>
      <c r="C83" s="168"/>
      <c r="D83" s="233" t="s">
        <v>1</v>
      </c>
    </row>
    <row r="84" spans="2:4" x14ac:dyDescent="0.25">
      <c r="B84" s="172" t="str">
        <f ca="1">HYPERLINK("#"&amp;CELL("address",RES_hh_CEL!$B$2),MID(CELL("filename",RES_hh_CEL!$B$2),FIND("]",CELL("filename",RES_hh_CEL!$B$2))+1,256))</f>
        <v>RES_hh_CEL</v>
      </c>
      <c r="C84" s="168"/>
      <c r="D84" s="233" t="s">
        <v>0</v>
      </c>
    </row>
  </sheetData>
  <pageMargins left="0.39370078740157483" right="0.39370078740157483" top="0.39370078740157483" bottom="0.39370078740157483" header="0.31496062992125984" footer="0.31496062992125984"/>
  <pageSetup paperSize="9" scale="6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DA170"/>
  <sheetViews>
    <sheetView showGridLines="0" zoomScaleNormal="100" workbookViewId="0">
      <pane xSplit="1" ySplit="1" topLeftCell="B2" activePane="bottomRight" state="frozen"/>
      <selection activeCell="DA1" sqref="DA1"/>
      <selection pane="topRight" activeCell="DA1" sqref="DA1"/>
      <selection pane="bottomLeft" activeCell="DA1" sqref="DA1"/>
      <selection pane="bottomRight" activeCell="B2" sqref="B2"/>
    </sheetView>
  </sheetViews>
  <sheetFormatPr defaultRowHeight="12" customHeight="1" x14ac:dyDescent="0.25"/>
  <cols>
    <col min="1" max="1" width="6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220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" customHeight="1" x14ac:dyDescent="0.25">
      <c r="A3" s="181" t="s">
        <v>186</v>
      </c>
      <c r="B3" s="182">
        <v>159704.05798266415</v>
      </c>
      <c r="C3" s="182">
        <v>162931.23059788148</v>
      </c>
      <c r="D3" s="182">
        <v>169239.20004833545</v>
      </c>
      <c r="E3" s="182">
        <v>171577.12970069071</v>
      </c>
      <c r="F3" s="182">
        <v>179015.52937370248</v>
      </c>
      <c r="G3" s="182">
        <v>182268.50819652894</v>
      </c>
      <c r="H3" s="182">
        <v>190885.99800723221</v>
      </c>
      <c r="I3" s="182">
        <v>201665.70936243539</v>
      </c>
      <c r="J3" s="182">
        <v>215132.96080905444</v>
      </c>
      <c r="K3" s="182">
        <v>222544.13421810442</v>
      </c>
      <c r="L3" s="182">
        <v>229042.04096298959</v>
      </c>
      <c r="M3" s="182">
        <v>234496.35302329814</v>
      </c>
      <c r="N3" s="182">
        <v>236535.02131559027</v>
      </c>
      <c r="O3" s="182">
        <v>236372.67501519274</v>
      </c>
      <c r="P3" s="182">
        <v>243998.68510180499</v>
      </c>
      <c r="Q3" s="182">
        <v>253236.3</v>
      </c>
      <c r="R3" s="182">
        <v>262600.12821455969</v>
      </c>
      <c r="S3" s="182">
        <v>278814.05932220456</v>
      </c>
      <c r="T3" s="182">
        <v>291695.85125296732</v>
      </c>
      <c r="U3" s="182">
        <v>301628.0414877556</v>
      </c>
      <c r="V3" s="182">
        <v>291262.47343733168</v>
      </c>
      <c r="W3" s="182">
        <v>309041.16647899686</v>
      </c>
      <c r="DA3" s="210" t="s">
        <v>221</v>
      </c>
    </row>
    <row r="4" spans="1:105" ht="12" customHeight="1" x14ac:dyDescent="0.25">
      <c r="A4" s="183" t="s">
        <v>90</v>
      </c>
      <c r="B4" s="36">
        <v>38263303</v>
      </c>
      <c r="C4" s="36">
        <v>38253955</v>
      </c>
      <c r="D4" s="36">
        <v>38242197</v>
      </c>
      <c r="E4" s="36">
        <v>38218531</v>
      </c>
      <c r="F4" s="36">
        <v>38190608</v>
      </c>
      <c r="G4" s="36">
        <v>38173835</v>
      </c>
      <c r="H4" s="36">
        <v>38157055</v>
      </c>
      <c r="I4" s="36">
        <v>38125479</v>
      </c>
      <c r="J4" s="36">
        <v>38115641</v>
      </c>
      <c r="K4" s="36">
        <v>38135876</v>
      </c>
      <c r="L4" s="36">
        <v>38022869</v>
      </c>
      <c r="M4" s="36">
        <v>38062718</v>
      </c>
      <c r="N4" s="36">
        <v>38063792</v>
      </c>
      <c r="O4" s="36">
        <v>38062535</v>
      </c>
      <c r="P4" s="36">
        <v>38017856</v>
      </c>
      <c r="Q4" s="36">
        <v>38005614</v>
      </c>
      <c r="R4" s="36">
        <v>37967209</v>
      </c>
      <c r="S4" s="36">
        <v>37972964</v>
      </c>
      <c r="T4" s="36">
        <v>37976687</v>
      </c>
      <c r="U4" s="36">
        <v>37972812</v>
      </c>
      <c r="V4" s="36">
        <v>37958138</v>
      </c>
      <c r="W4" s="36">
        <v>37840001</v>
      </c>
      <c r="DA4" s="60" t="s">
        <v>222</v>
      </c>
    </row>
    <row r="5" spans="1:105" s="2" customFormat="1" ht="12" customHeight="1" x14ac:dyDescent="0.25">
      <c r="DA5" s="9"/>
    </row>
    <row r="6" spans="1:105" ht="12" customHeight="1" x14ac:dyDescent="0.25">
      <c r="A6" s="184" t="s">
        <v>23</v>
      </c>
      <c r="B6" s="35">
        <v>13271599</v>
      </c>
      <c r="C6" s="35">
        <v>13351805</v>
      </c>
      <c r="D6" s="35">
        <v>13432180</v>
      </c>
      <c r="E6" s="35">
        <v>13509370</v>
      </c>
      <c r="F6" s="35">
        <v>13586035</v>
      </c>
      <c r="G6" s="35">
        <v>13667682</v>
      </c>
      <c r="H6" s="35">
        <v>13656784</v>
      </c>
      <c r="I6" s="35">
        <v>13616243</v>
      </c>
      <c r="J6" s="35">
        <v>13622459</v>
      </c>
      <c r="K6" s="35">
        <v>13581152</v>
      </c>
      <c r="L6" s="35">
        <v>13579596</v>
      </c>
      <c r="M6" s="35">
        <v>13584125</v>
      </c>
      <c r="N6" s="35">
        <v>13687088</v>
      </c>
      <c r="O6" s="35">
        <v>13676800</v>
      </c>
      <c r="P6" s="35">
        <v>13705067</v>
      </c>
      <c r="Q6" s="35">
        <v>13730352</v>
      </c>
      <c r="R6" s="35">
        <v>13657269</v>
      </c>
      <c r="S6" s="35">
        <v>13679022</v>
      </c>
      <c r="T6" s="35">
        <v>13719901</v>
      </c>
      <c r="U6" s="35">
        <v>13778234</v>
      </c>
      <c r="V6" s="35">
        <v>13838184</v>
      </c>
      <c r="W6" s="35">
        <v>13572454</v>
      </c>
      <c r="DA6" s="59" t="s">
        <v>223</v>
      </c>
    </row>
    <row r="7" spans="1:105" ht="12" customHeight="1" x14ac:dyDescent="0.25">
      <c r="A7" s="185" t="s">
        <v>187</v>
      </c>
      <c r="B7" s="114">
        <v>985861.37810713705</v>
      </c>
      <c r="C7" s="114">
        <v>992502.56621497357</v>
      </c>
      <c r="D7" s="114">
        <v>999277.20184046763</v>
      </c>
      <c r="E7" s="114">
        <v>1005877.4110310148</v>
      </c>
      <c r="F7" s="114">
        <v>1012477.6073940132</v>
      </c>
      <c r="G7" s="114">
        <v>1019538.7113470255</v>
      </c>
      <c r="H7" s="114">
        <v>1019696.0247067336</v>
      </c>
      <c r="I7" s="114">
        <v>1017723.6386334146</v>
      </c>
      <c r="J7" s="114">
        <v>1019297.3836539421</v>
      </c>
      <c r="K7" s="114">
        <v>1017357.4468753269</v>
      </c>
      <c r="L7" s="114">
        <v>1018412.9800666579</v>
      </c>
      <c r="M7" s="114">
        <v>1019983.5241948146</v>
      </c>
      <c r="N7" s="114">
        <v>1029269.0176</v>
      </c>
      <c r="O7" s="114">
        <v>1029775.4819721202</v>
      </c>
      <c r="P7" s="114">
        <v>1033277.0177208226</v>
      </c>
      <c r="Q7" s="114">
        <v>1036576.702231726</v>
      </c>
      <c r="R7" s="114">
        <v>1032490.0914269203</v>
      </c>
      <c r="S7" s="114">
        <v>1035560.3853634088</v>
      </c>
      <c r="T7" s="114">
        <v>1040163.3010559848</v>
      </c>
      <c r="U7" s="114">
        <v>1046171.0701482019</v>
      </c>
      <c r="V7" s="114">
        <v>1052334.8160000001</v>
      </c>
      <c r="W7" s="114">
        <v>1034065.8192554859</v>
      </c>
      <c r="DA7" s="132" t="s">
        <v>224</v>
      </c>
    </row>
    <row r="8" spans="1:105" ht="12" customHeight="1" x14ac:dyDescent="0.25">
      <c r="A8" s="186" t="s">
        <v>37</v>
      </c>
      <c r="B8" s="138">
        <v>0</v>
      </c>
      <c r="C8" s="138">
        <v>403904</v>
      </c>
      <c r="D8" s="138">
        <v>406029</v>
      </c>
      <c r="E8" s="138">
        <v>404804</v>
      </c>
      <c r="F8" s="138">
        <v>406162</v>
      </c>
      <c r="G8" s="138">
        <v>413014</v>
      </c>
      <c r="H8" s="138">
        <v>333358</v>
      </c>
      <c r="I8" s="138">
        <v>333092</v>
      </c>
      <c r="J8" s="138">
        <v>338319</v>
      </c>
      <c r="K8" s="138">
        <v>332255</v>
      </c>
      <c r="L8" s="138">
        <v>331248</v>
      </c>
      <c r="M8" s="138">
        <v>335739</v>
      </c>
      <c r="N8" s="138">
        <v>434283</v>
      </c>
      <c r="O8" s="138">
        <v>333831</v>
      </c>
      <c r="P8" s="138">
        <v>361847</v>
      </c>
      <c r="Q8" s="138">
        <v>359555</v>
      </c>
      <c r="R8" s="138">
        <v>334887</v>
      </c>
      <c r="S8" s="138">
        <v>354857</v>
      </c>
      <c r="T8" s="138">
        <v>374514</v>
      </c>
      <c r="U8" s="138">
        <v>392965</v>
      </c>
      <c r="V8" s="138">
        <v>396004</v>
      </c>
      <c r="W8" s="138">
        <v>337517</v>
      </c>
      <c r="DA8" s="63" t="s">
        <v>225</v>
      </c>
    </row>
    <row r="9" spans="1:105" ht="12" customHeight="1" x14ac:dyDescent="0.25">
      <c r="A9" s="183" t="s">
        <v>188</v>
      </c>
      <c r="B9" s="39">
        <v>0</v>
      </c>
      <c r="C9" s="39">
        <v>30686.621997944581</v>
      </c>
      <c r="D9" s="39">
        <v>30965.368123221091</v>
      </c>
      <c r="E9" s="39">
        <v>30936.537430060052</v>
      </c>
      <c r="F9" s="39">
        <v>31076.400511584248</v>
      </c>
      <c r="G9" s="39">
        <v>31676.218324628579</v>
      </c>
      <c r="H9" s="39">
        <v>25729.868300650123</v>
      </c>
      <c r="I9" s="39">
        <v>25782.39647295171</v>
      </c>
      <c r="J9" s="39">
        <v>26243.532078855169</v>
      </c>
      <c r="K9" s="39">
        <v>25809.571636192792</v>
      </c>
      <c r="L9" s="39">
        <v>25777.39301240952</v>
      </c>
      <c r="M9" s="39">
        <v>26173.995983721827</v>
      </c>
      <c r="N9" s="39">
        <v>33897.116450340451</v>
      </c>
      <c r="O9" s="39">
        <v>26068.842467845552</v>
      </c>
      <c r="P9" s="39">
        <v>28281.039598161624</v>
      </c>
      <c r="Q9" s="39">
        <v>28130.444004154611</v>
      </c>
      <c r="R9" s="39">
        <v>26218.845713762094</v>
      </c>
      <c r="S9" s="39">
        <v>27814.438820085488</v>
      </c>
      <c r="T9" s="39">
        <v>29386.505136830114</v>
      </c>
      <c r="U9" s="39">
        <v>30865.419227573511</v>
      </c>
      <c r="V9" s="39">
        <v>31127.027183491235</v>
      </c>
      <c r="W9" s="39">
        <v>26542.326951974508</v>
      </c>
      <c r="DA9" s="60" t="s">
        <v>226</v>
      </c>
    </row>
    <row r="10" spans="1:105" s="2" customFormat="1" ht="12" customHeight="1" x14ac:dyDescent="0.25">
      <c r="DA10" s="9"/>
    </row>
    <row r="11" spans="1:105" ht="12" customHeight="1" x14ac:dyDescent="0.25">
      <c r="A11" s="184" t="s">
        <v>89</v>
      </c>
      <c r="B11" s="41">
        <v>3104.32</v>
      </c>
      <c r="C11" s="41">
        <v>3588.96</v>
      </c>
      <c r="D11" s="41">
        <v>3344.88</v>
      </c>
      <c r="E11" s="41">
        <v>3597.66</v>
      </c>
      <c r="F11" s="41">
        <v>3515.39</v>
      </c>
      <c r="G11" s="41">
        <v>3544.15</v>
      </c>
      <c r="H11" s="41">
        <v>3462.59</v>
      </c>
      <c r="I11" s="41">
        <v>3232.13</v>
      </c>
      <c r="J11" s="41">
        <v>3174.47</v>
      </c>
      <c r="K11" s="41">
        <v>3448.86</v>
      </c>
      <c r="L11" s="41">
        <v>3923.03</v>
      </c>
      <c r="M11" s="41">
        <v>3315.94</v>
      </c>
      <c r="N11" s="41">
        <v>3551.16</v>
      </c>
      <c r="O11" s="41">
        <v>3502.91</v>
      </c>
      <c r="P11" s="41">
        <v>3094.64</v>
      </c>
      <c r="Q11" s="41">
        <v>3112.56</v>
      </c>
      <c r="R11" s="41">
        <v>3286.01</v>
      </c>
      <c r="S11" s="41">
        <v>3288.37</v>
      </c>
      <c r="T11" s="41">
        <v>3123.43</v>
      </c>
      <c r="U11" s="41">
        <v>2951.82</v>
      </c>
      <c r="V11" s="41">
        <v>3006.1</v>
      </c>
      <c r="W11" s="41">
        <v>3491.49</v>
      </c>
      <c r="DA11" s="59" t="s">
        <v>227</v>
      </c>
    </row>
    <row r="12" spans="1:105" ht="12" customHeight="1" x14ac:dyDescent="0.25">
      <c r="A12" s="186" t="s">
        <v>185</v>
      </c>
      <c r="B12" s="187">
        <f>AVERAGE($B11:$V11)</f>
        <v>3341.3990476190484</v>
      </c>
      <c r="C12" s="187">
        <f t="shared" ref="C12:W12" si="0">AVERAGE($B11:$V11)</f>
        <v>3341.3990476190484</v>
      </c>
      <c r="D12" s="187">
        <f t="shared" si="0"/>
        <v>3341.3990476190484</v>
      </c>
      <c r="E12" s="187">
        <f t="shared" si="0"/>
        <v>3341.3990476190484</v>
      </c>
      <c r="F12" s="187">
        <f t="shared" si="0"/>
        <v>3341.3990476190484</v>
      </c>
      <c r="G12" s="187">
        <f t="shared" si="0"/>
        <v>3341.3990476190484</v>
      </c>
      <c r="H12" s="187">
        <f t="shared" si="0"/>
        <v>3341.3990476190484</v>
      </c>
      <c r="I12" s="187">
        <f t="shared" si="0"/>
        <v>3341.3990476190484</v>
      </c>
      <c r="J12" s="187">
        <f t="shared" si="0"/>
        <v>3341.3990476190484</v>
      </c>
      <c r="K12" s="187">
        <f t="shared" si="0"/>
        <v>3341.3990476190484</v>
      </c>
      <c r="L12" s="187">
        <f t="shared" si="0"/>
        <v>3341.3990476190484</v>
      </c>
      <c r="M12" s="187">
        <f t="shared" si="0"/>
        <v>3341.3990476190484</v>
      </c>
      <c r="N12" s="187">
        <f t="shared" si="0"/>
        <v>3341.3990476190484</v>
      </c>
      <c r="O12" s="187">
        <f t="shared" si="0"/>
        <v>3341.3990476190484</v>
      </c>
      <c r="P12" s="187">
        <f t="shared" si="0"/>
        <v>3341.3990476190484</v>
      </c>
      <c r="Q12" s="187">
        <f t="shared" si="0"/>
        <v>3341.3990476190484</v>
      </c>
      <c r="R12" s="187">
        <f t="shared" si="0"/>
        <v>3341.3990476190484</v>
      </c>
      <c r="S12" s="187">
        <f t="shared" si="0"/>
        <v>3341.3990476190484</v>
      </c>
      <c r="T12" s="187">
        <f t="shared" si="0"/>
        <v>3341.3990476190484</v>
      </c>
      <c r="U12" s="187">
        <f t="shared" si="0"/>
        <v>3341.3990476190484</v>
      </c>
      <c r="V12" s="187">
        <f t="shared" si="0"/>
        <v>3341.3990476190484</v>
      </c>
      <c r="W12" s="187">
        <f t="shared" si="0"/>
        <v>3341.3990476190484</v>
      </c>
      <c r="DA12" s="63" t="s">
        <v>228</v>
      </c>
    </row>
    <row r="13" spans="1:105" ht="12" customHeight="1" x14ac:dyDescent="0.25">
      <c r="A13" s="188" t="s">
        <v>88</v>
      </c>
      <c r="B13" s="189">
        <f t="shared" ref="B13:Q13" si="1">B11/B12</f>
        <v>0.92904796935643419</v>
      </c>
      <c r="C13" s="189">
        <f t="shared" si="1"/>
        <v>1.0740890114748054</v>
      </c>
      <c r="D13" s="189">
        <f t="shared" si="1"/>
        <v>1.0010417649407759</v>
      </c>
      <c r="E13" s="189">
        <f t="shared" si="1"/>
        <v>1.0766927112652267</v>
      </c>
      <c r="F13" s="189">
        <f t="shared" si="1"/>
        <v>1.0520712880746557</v>
      </c>
      <c r="G13" s="189">
        <f t="shared" si="1"/>
        <v>1.0606784611749454</v>
      </c>
      <c r="H13" s="189">
        <f t="shared" si="1"/>
        <v>1.0362695238293396</v>
      </c>
      <c r="I13" s="189">
        <f t="shared" si="1"/>
        <v>0.96729841420859053</v>
      </c>
      <c r="J13" s="189">
        <f t="shared" si="1"/>
        <v>0.95004216939069408</v>
      </c>
      <c r="K13" s="189">
        <f t="shared" si="1"/>
        <v>1.0321604665738815</v>
      </c>
      <c r="L13" s="189">
        <f t="shared" si="1"/>
        <v>1.1740680906686076</v>
      </c>
      <c r="M13" s="189">
        <f t="shared" si="1"/>
        <v>0.99238072218965001</v>
      </c>
      <c r="N13" s="189">
        <f t="shared" si="1"/>
        <v>1.0627763847991814</v>
      </c>
      <c r="O13" s="189">
        <f t="shared" si="1"/>
        <v>1.0483363256166718</v>
      </c>
      <c r="P13" s="189">
        <f t="shared" si="1"/>
        <v>0.92615097924479284</v>
      </c>
      <c r="Q13" s="189">
        <f t="shared" si="1"/>
        <v>0.93151400226138503</v>
      </c>
      <c r="R13" s="189">
        <f t="shared" ref="R13:V13" si="2">R11/R12</f>
        <v>0.98342339635892451</v>
      </c>
      <c r="S13" s="189">
        <f t="shared" si="2"/>
        <v>0.98412968733655593</v>
      </c>
      <c r="T13" s="189">
        <f t="shared" si="2"/>
        <v>0.93476713062022188</v>
      </c>
      <c r="U13" s="189">
        <f t="shared" si="2"/>
        <v>0.88340840406456478</v>
      </c>
      <c r="V13" s="189">
        <f t="shared" si="2"/>
        <v>0.8996530965500904</v>
      </c>
      <c r="W13" s="189">
        <f t="shared" ref="W13" si="3">W11/W12</f>
        <v>1.0449185955469462</v>
      </c>
      <c r="DA13" s="60" t="s">
        <v>229</v>
      </c>
    </row>
    <row r="14" spans="1:105" s="2" customFormat="1" ht="12" customHeight="1" x14ac:dyDescent="0.25">
      <c r="DA14" s="9"/>
    </row>
    <row r="15" spans="1:105" s="2" customFormat="1" ht="12.95" customHeight="1" x14ac:dyDescent="0.25">
      <c r="A15" s="190" t="s">
        <v>87</v>
      </c>
      <c r="B15" s="191"/>
      <c r="C15" s="191"/>
      <c r="D15" s="191"/>
      <c r="E15" s="191"/>
      <c r="F15" s="191"/>
      <c r="G15" s="191"/>
      <c r="H15" s="191"/>
      <c r="I15" s="191"/>
      <c r="J15" s="191"/>
      <c r="K15" s="191"/>
      <c r="L15" s="191"/>
      <c r="M15" s="191"/>
      <c r="N15" s="191"/>
      <c r="O15" s="191"/>
      <c r="P15" s="191"/>
      <c r="Q15" s="191"/>
      <c r="R15" s="191"/>
      <c r="S15" s="191"/>
      <c r="T15" s="191"/>
      <c r="U15" s="191"/>
      <c r="V15" s="191"/>
      <c r="W15" s="191"/>
      <c r="DA15" s="211"/>
    </row>
    <row r="16" spans="1:105" s="2" customFormat="1" ht="12" customHeight="1" x14ac:dyDescent="0.25">
      <c r="DA16" s="9"/>
    </row>
    <row r="17" spans="1:105" ht="12" customHeight="1" x14ac:dyDescent="0.25">
      <c r="A17" s="178" t="s">
        <v>86</v>
      </c>
      <c r="B17" s="14">
        <f t="shared" ref="B17:Q17" si="4">B4/B6</f>
        <v>2.8830966788553511</v>
      </c>
      <c r="C17" s="14">
        <f t="shared" si="4"/>
        <v>2.8650774183715235</v>
      </c>
      <c r="D17" s="14">
        <f t="shared" si="4"/>
        <v>2.8470581097037115</v>
      </c>
      <c r="E17" s="14">
        <f t="shared" si="4"/>
        <v>2.8290387338565752</v>
      </c>
      <c r="F17" s="14">
        <f t="shared" si="4"/>
        <v>2.8110194033800147</v>
      </c>
      <c r="G17" s="14">
        <f t="shared" si="4"/>
        <v>2.7929999395654654</v>
      </c>
      <c r="H17" s="14">
        <f t="shared" si="4"/>
        <v>2.7940000369047353</v>
      </c>
      <c r="I17" s="14">
        <f t="shared" si="4"/>
        <v>2.7999998971816233</v>
      </c>
      <c r="J17" s="14">
        <f t="shared" si="4"/>
        <v>2.7980000527070774</v>
      </c>
      <c r="K17" s="14">
        <f t="shared" si="4"/>
        <v>2.8080000871796442</v>
      </c>
      <c r="L17" s="14">
        <f t="shared" si="4"/>
        <v>2.8000000147279787</v>
      </c>
      <c r="M17" s="14">
        <f t="shared" si="4"/>
        <v>2.8019999815961647</v>
      </c>
      <c r="N17" s="14">
        <f t="shared" si="4"/>
        <v>2.7810000198727445</v>
      </c>
      <c r="O17" s="14">
        <f t="shared" si="4"/>
        <v>2.7830000438699112</v>
      </c>
      <c r="P17" s="14">
        <f t="shared" si="4"/>
        <v>2.7740000103611315</v>
      </c>
      <c r="Q17" s="14">
        <f t="shared" si="4"/>
        <v>2.7679999755286682</v>
      </c>
      <c r="R17" s="14">
        <f t="shared" ref="R17:V17" si="5">R4/R6</f>
        <v>2.7800000864008756</v>
      </c>
      <c r="S17" s="14">
        <f t="shared" si="5"/>
        <v>2.7759999216318243</v>
      </c>
      <c r="T17" s="14">
        <f t="shared" si="5"/>
        <v>2.7680000752192018</v>
      </c>
      <c r="U17" s="14">
        <f t="shared" si="5"/>
        <v>2.7559999343892692</v>
      </c>
      <c r="V17" s="14">
        <f t="shared" si="5"/>
        <v>2.742999948548162</v>
      </c>
      <c r="W17" s="14">
        <f t="shared" ref="W17" si="6">W4/W6</f>
        <v>2.7879999445936599</v>
      </c>
      <c r="DA17" s="10"/>
    </row>
    <row r="18" spans="1:105" ht="12" customHeight="1" x14ac:dyDescent="0.25">
      <c r="A18" s="179" t="s">
        <v>85</v>
      </c>
      <c r="B18" s="94">
        <f t="shared" ref="B18:Q18" si="7">B7*1000/B4</f>
        <v>25.765192777715427</v>
      </c>
      <c r="C18" s="94">
        <f t="shared" si="7"/>
        <v>25.945096819792191</v>
      </c>
      <c r="D18" s="94">
        <f t="shared" si="7"/>
        <v>26.130224731609111</v>
      </c>
      <c r="E18" s="94">
        <f t="shared" si="7"/>
        <v>26.319101878379751</v>
      </c>
      <c r="F18" s="94">
        <f t="shared" si="7"/>
        <v>26.511167546586666</v>
      </c>
      <c r="G18" s="94">
        <f t="shared" si="7"/>
        <v>26.707788498248224</v>
      </c>
      <c r="H18" s="94">
        <f t="shared" si="7"/>
        <v>26.723656338434235</v>
      </c>
      <c r="I18" s="94">
        <f t="shared" si="7"/>
        <v>26.694055139173848</v>
      </c>
      <c r="J18" s="94">
        <f t="shared" si="7"/>
        <v>26.742233815612391</v>
      </c>
      <c r="K18" s="94">
        <f t="shared" si="7"/>
        <v>26.677175237178947</v>
      </c>
      <c r="L18" s="94">
        <f t="shared" si="7"/>
        <v>26.784222412744757</v>
      </c>
      <c r="M18" s="94">
        <f t="shared" si="7"/>
        <v>26.797443214507556</v>
      </c>
      <c r="N18" s="94">
        <f t="shared" si="7"/>
        <v>27.040632672645962</v>
      </c>
      <c r="O18" s="94">
        <f t="shared" si="7"/>
        <v>27.05483179121202</v>
      </c>
      <c r="P18" s="94">
        <f t="shared" si="7"/>
        <v>27.17872932447381</v>
      </c>
      <c r="Q18" s="94">
        <f t="shared" si="7"/>
        <v>27.274304849586855</v>
      </c>
      <c r="R18" s="94">
        <f t="shared" ref="R18:V18" si="8">R7*1000/R4</f>
        <v>27.194258377720637</v>
      </c>
      <c r="S18" s="94">
        <f t="shared" si="8"/>
        <v>27.270991681434424</v>
      </c>
      <c r="T18" s="94">
        <f t="shared" si="8"/>
        <v>27.389521920539959</v>
      </c>
      <c r="U18" s="94">
        <f t="shared" si="8"/>
        <v>27.550529314189372</v>
      </c>
      <c r="V18" s="94">
        <f t="shared" si="8"/>
        <v>27.723562625753669</v>
      </c>
      <c r="W18" s="94">
        <f t="shared" ref="W18" si="9">W7*1000/W4</f>
        <v>27.32732008266823</v>
      </c>
      <c r="DA18" s="11"/>
    </row>
    <row r="19" spans="1:105" ht="12" customHeight="1" x14ac:dyDescent="0.25">
      <c r="A19" s="180" t="s">
        <v>84</v>
      </c>
      <c r="B19" s="15">
        <f t="shared" ref="B19:Q19" si="10">B7*1000/B6</f>
        <v>74.283541727499227</v>
      </c>
      <c r="C19" s="15">
        <f t="shared" si="10"/>
        <v>74.334711015849436</v>
      </c>
      <c r="D19" s="15">
        <f t="shared" si="10"/>
        <v>74.394268230508203</v>
      </c>
      <c r="E19" s="15">
        <f t="shared" si="10"/>
        <v>74.457758654253666</v>
      </c>
      <c r="F19" s="15">
        <f t="shared" si="10"/>
        <v>74.523406379713663</v>
      </c>
      <c r="G19" s="15">
        <f t="shared" si="10"/>
        <v>74.59485166153452</v>
      </c>
      <c r="H19" s="15">
        <f t="shared" si="10"/>
        <v>74.665896795814717</v>
      </c>
      <c r="I19" s="15">
        <f t="shared" si="10"/>
        <v>74.743351645047369</v>
      </c>
      <c r="J19" s="15">
        <f t="shared" si="10"/>
        <v>74.824771625588454</v>
      </c>
      <c r="K19" s="15">
        <f t="shared" si="10"/>
        <v>74.909510391705126</v>
      </c>
      <c r="L19" s="15">
        <f t="shared" si="10"/>
        <v>74.995823150162778</v>
      </c>
      <c r="M19" s="15">
        <f t="shared" si="10"/>
        <v>75.086435393874439</v>
      </c>
      <c r="N19" s="15">
        <f t="shared" si="10"/>
        <v>75.2</v>
      </c>
      <c r="O19" s="15">
        <f t="shared" si="10"/>
        <v>75.293598061836121</v>
      </c>
      <c r="P19" s="15">
        <f t="shared" si="10"/>
        <v>75.393795427692737</v>
      </c>
      <c r="Q19" s="15">
        <f t="shared" si="10"/>
        <v>75.495275156217843</v>
      </c>
      <c r="R19" s="15">
        <f t="shared" ref="R19:V19" si="11">R7*1000/R6</f>
        <v>75.600040639671107</v>
      </c>
      <c r="S19" s="15">
        <f t="shared" si="11"/>
        <v>75.704270770484086</v>
      </c>
      <c r="T19" s="15">
        <f t="shared" si="11"/>
        <v>75.814198736272573</v>
      </c>
      <c r="U19" s="15">
        <f t="shared" si="11"/>
        <v>75.929256982295556</v>
      </c>
      <c r="V19" s="15">
        <f t="shared" si="11"/>
        <v>76.04573085601406</v>
      </c>
      <c r="W19" s="15">
        <f t="shared" ref="W19" si="12">W7*1000/W6</f>
        <v>76.188566876372235</v>
      </c>
      <c r="DA19" s="12"/>
    </row>
    <row r="20" spans="1:105" ht="12" customHeight="1" x14ac:dyDescent="0.25">
      <c r="A20" s="179" t="s">
        <v>83</v>
      </c>
      <c r="B20" s="4" t="str">
        <f t="shared" ref="B20:Q20" si="13">IF(SUM(B21)=0,"",B21/B17)</f>
        <v/>
      </c>
      <c r="C20" s="4">
        <f t="shared" si="13"/>
        <v>26.517621524214722</v>
      </c>
      <c r="D20" s="4">
        <f t="shared" si="13"/>
        <v>26.786925047361905</v>
      </c>
      <c r="E20" s="4">
        <f t="shared" si="13"/>
        <v>27.013945216485077</v>
      </c>
      <c r="F20" s="4">
        <f t="shared" si="13"/>
        <v>27.218712457473902</v>
      </c>
      <c r="G20" s="4">
        <f t="shared" si="13"/>
        <v>27.459816331121733</v>
      </c>
      <c r="H20" s="4">
        <f t="shared" si="13"/>
        <v>27.624871966484623</v>
      </c>
      <c r="I20" s="4">
        <f t="shared" si="13"/>
        <v>27.644011499722115</v>
      </c>
      <c r="J20" s="4">
        <f t="shared" si="13"/>
        <v>27.723507741136441</v>
      </c>
      <c r="K20" s="4">
        <f t="shared" si="13"/>
        <v>27.663820273634453</v>
      </c>
      <c r="L20" s="4">
        <f t="shared" si="13"/>
        <v>27.792505137303934</v>
      </c>
      <c r="M20" s="4">
        <f t="shared" si="13"/>
        <v>27.822753674563046</v>
      </c>
      <c r="N20" s="4">
        <f t="shared" si="13"/>
        <v>28.066543706460724</v>
      </c>
      <c r="O20" s="4">
        <f t="shared" si="13"/>
        <v>28.059625545616463</v>
      </c>
      <c r="P20" s="4">
        <f t="shared" si="13"/>
        <v>28.175000679820918</v>
      </c>
      <c r="Q20" s="4">
        <f t="shared" si="13"/>
        <v>28.264751568764613</v>
      </c>
      <c r="R20" s="4">
        <f t="shared" ref="R20:V20" si="14">IF(SUM(R21)=0,"",R21/R17)</f>
        <v>28.162452326499107</v>
      </c>
      <c r="S20" s="4">
        <f t="shared" si="14"/>
        <v>28.235629588333126</v>
      </c>
      <c r="T20" s="4">
        <f t="shared" si="14"/>
        <v>28.347436098247471</v>
      </c>
      <c r="U20" s="4">
        <f t="shared" si="14"/>
        <v>28.499622416185261</v>
      </c>
      <c r="V20" s="4">
        <f t="shared" si="14"/>
        <v>28.655782539310913</v>
      </c>
      <c r="W20" s="4">
        <f t="shared" ref="W20" si="15">IF(SUM(W21)=0,"",W21/W17)</f>
        <v>28.206589723075219</v>
      </c>
      <c r="DA20" s="11"/>
    </row>
    <row r="21" spans="1:105" ht="12" customHeight="1" x14ac:dyDescent="0.25">
      <c r="A21" s="180" t="s">
        <v>82</v>
      </c>
      <c r="B21" s="3" t="str">
        <f t="shared" ref="B21:Q21" si="16">IF(SUM(B9)=0,"",B9*1000/B8)</f>
        <v/>
      </c>
      <c r="C21" s="3">
        <f t="shared" si="16"/>
        <v>75.975038617950261</v>
      </c>
      <c r="D21" s="3">
        <f t="shared" si="16"/>
        <v>76.263932190117188</v>
      </c>
      <c r="E21" s="3">
        <f t="shared" si="16"/>
        <v>76.423497371715825</v>
      </c>
      <c r="F21" s="3">
        <f t="shared" si="16"/>
        <v>76.51232885298046</v>
      </c>
      <c r="G21" s="3">
        <f t="shared" si="16"/>
        <v>76.695265353301778</v>
      </c>
      <c r="H21" s="3">
        <f t="shared" si="16"/>
        <v>77.183893293846623</v>
      </c>
      <c r="I21" s="3">
        <f t="shared" si="16"/>
        <v>77.403229356909534</v>
      </c>
      <c r="J21" s="3">
        <f t="shared" si="16"/>
        <v>77.570376120924834</v>
      </c>
      <c r="K21" s="3">
        <f t="shared" si="16"/>
        <v>77.680009740087556</v>
      </c>
      <c r="L21" s="3">
        <f t="shared" si="16"/>
        <v>77.819014793778436</v>
      </c>
      <c r="M21" s="3">
        <f t="shared" si="16"/>
        <v>77.959355284080274</v>
      </c>
      <c r="N21" s="3">
        <f t="shared" si="16"/>
        <v>78.053058605426529</v>
      </c>
      <c r="O21" s="3">
        <f t="shared" si="16"/>
        <v>78.089939124423893</v>
      </c>
      <c r="P21" s="3">
        <f t="shared" si="16"/>
        <v>78.157452177748112</v>
      </c>
      <c r="Q21" s="3">
        <f t="shared" si="16"/>
        <v>78.236831650664328</v>
      </c>
      <c r="R21" s="3">
        <f t="shared" ref="R21:V21" si="17">IF(SUM(R9)=0,"",R9*1000/R8)</f>
        <v>78.291619900928055</v>
      </c>
      <c r="S21" s="3">
        <f t="shared" si="17"/>
        <v>78.382105524437975</v>
      </c>
      <c r="T21" s="3">
        <f t="shared" si="17"/>
        <v>78.465705252220516</v>
      </c>
      <c r="U21" s="3">
        <f t="shared" si="17"/>
        <v>78.544957509125524</v>
      </c>
      <c r="V21" s="3">
        <f t="shared" si="17"/>
        <v>78.60281003093715</v>
      </c>
      <c r="W21" s="3">
        <f t="shared" ref="W21" si="18">IF(SUM(W9)=0,"",W9*1000/W8)</f>
        <v>78.639970585109808</v>
      </c>
      <c r="DA21" s="12"/>
    </row>
    <row r="22" spans="1:105" ht="12" customHeight="1" x14ac:dyDescent="0.25">
      <c r="A22" s="178" t="s">
        <v>189</v>
      </c>
      <c r="B22" s="13">
        <f t="shared" ref="B22:Q22" si="19">B3*1000000/B4</f>
        <v>4173.8178740780468</v>
      </c>
      <c r="C22" s="13">
        <f t="shared" si="19"/>
        <v>4259.1996199577661</v>
      </c>
      <c r="D22" s="13">
        <f t="shared" si="19"/>
        <v>4425.4570428664301</v>
      </c>
      <c r="E22" s="13">
        <f t="shared" si="19"/>
        <v>4489.3700833423109</v>
      </c>
      <c r="F22" s="13">
        <f t="shared" si="19"/>
        <v>4687.4228704005573</v>
      </c>
      <c r="G22" s="13">
        <f t="shared" si="19"/>
        <v>4774.69733382902</v>
      </c>
      <c r="H22" s="13">
        <f t="shared" si="19"/>
        <v>5002.6396955224191</v>
      </c>
      <c r="I22" s="13">
        <f t="shared" si="19"/>
        <v>5289.5259194628188</v>
      </c>
      <c r="J22" s="13">
        <f t="shared" si="19"/>
        <v>5644.2173124952678</v>
      </c>
      <c r="K22" s="13">
        <f t="shared" si="19"/>
        <v>5835.5584704047296</v>
      </c>
      <c r="L22" s="13">
        <f t="shared" si="19"/>
        <v>6023.7969145092547</v>
      </c>
      <c r="M22" s="13">
        <f t="shared" si="19"/>
        <v>6160.7884393147688</v>
      </c>
      <c r="N22" s="13">
        <f t="shared" si="19"/>
        <v>6214.1738614899505</v>
      </c>
      <c r="O22" s="13">
        <f t="shared" si="19"/>
        <v>6210.113830179539</v>
      </c>
      <c r="P22" s="13">
        <f t="shared" si="19"/>
        <v>6418.0022435195979</v>
      </c>
      <c r="Q22" s="13">
        <f t="shared" si="19"/>
        <v>6663.1287682919683</v>
      </c>
      <c r="R22" s="13">
        <f t="shared" ref="R22:V22" si="20">R3*1000000/R4</f>
        <v>6916.4980816619864</v>
      </c>
      <c r="S22" s="13">
        <f t="shared" si="20"/>
        <v>7342.4360374450762</v>
      </c>
      <c r="T22" s="13">
        <f t="shared" si="20"/>
        <v>7680.9188556381278</v>
      </c>
      <c r="U22" s="13">
        <f t="shared" si="20"/>
        <v>7943.2632349628366</v>
      </c>
      <c r="V22" s="13">
        <f t="shared" si="20"/>
        <v>7673.2550326186092</v>
      </c>
      <c r="W22" s="13">
        <f t="shared" ref="W22" si="21">W3*1000000/W4</f>
        <v>8167.0496382649908</v>
      </c>
      <c r="DA22" s="10"/>
    </row>
    <row r="23" spans="1:105" ht="12" customHeight="1" x14ac:dyDescent="0.25">
      <c r="A23" s="179" t="s">
        <v>190</v>
      </c>
      <c r="B23" s="46">
        <f t="shared" ref="B23:Q23" si="22">B3*1000000/B6</f>
        <v>12033.52045090152</v>
      </c>
      <c r="C23" s="46">
        <f t="shared" si="22"/>
        <v>12202.93665147757</v>
      </c>
      <c r="D23" s="46">
        <f t="shared" si="22"/>
        <v>12599.533363038274</v>
      </c>
      <c r="E23" s="46">
        <f t="shared" si="22"/>
        <v>12700.601856392319</v>
      </c>
      <c r="F23" s="46">
        <f t="shared" si="22"/>
        <v>13176.43664054321</v>
      </c>
      <c r="G23" s="46">
        <f t="shared" si="22"/>
        <v>13335.729364827843</v>
      </c>
      <c r="H23" s="46">
        <f t="shared" si="22"/>
        <v>13977.375493910735</v>
      </c>
      <c r="I23" s="46">
        <f t="shared" si="22"/>
        <v>14810.672030635425</v>
      </c>
      <c r="J23" s="46">
        <f t="shared" si="22"/>
        <v>15792.520337851958</v>
      </c>
      <c r="K23" s="46">
        <f t="shared" si="22"/>
        <v>16386.24869363839</v>
      </c>
      <c r="L23" s="46">
        <f t="shared" si="22"/>
        <v>16866.631449344266</v>
      </c>
      <c r="M23" s="46">
        <f t="shared" si="22"/>
        <v>17262.529093577847</v>
      </c>
      <c r="N23" s="46">
        <f t="shared" si="22"/>
        <v>17281.617632296238</v>
      </c>
      <c r="O23" s="46">
        <f t="shared" si="22"/>
        <v>17282.747061826798</v>
      </c>
      <c r="P23" s="46">
        <f t="shared" si="22"/>
        <v>17803.53829002113</v>
      </c>
      <c r="Q23" s="46">
        <f t="shared" si="22"/>
        <v>18443.540267576533</v>
      </c>
      <c r="R23" s="46">
        <f t="shared" ref="R23:V23" si="23">R3*1000000/R6</f>
        <v>19227.865264611813</v>
      </c>
      <c r="S23" s="46">
        <f t="shared" si="23"/>
        <v>20382.601864534212</v>
      </c>
      <c r="T23" s="46">
        <f t="shared" si="23"/>
        <v>21260.783970158922</v>
      </c>
      <c r="U23" s="46">
        <f t="shared" si="23"/>
        <v>21891.632954394274</v>
      </c>
      <c r="V23" s="46">
        <f t="shared" si="23"/>
        <v>21047.738159669771</v>
      </c>
      <c r="W23" s="46">
        <f t="shared" ref="W23" si="24">W3*1000000/W6</f>
        <v>22769.733938976467</v>
      </c>
      <c r="DA23" s="11"/>
    </row>
    <row r="24" spans="1:105" ht="12" customHeight="1" x14ac:dyDescent="0.25">
      <c r="A24" s="180" t="s">
        <v>191</v>
      </c>
      <c r="B24" s="15">
        <v>0.36790543327881209</v>
      </c>
      <c r="C24" s="15">
        <v>0.36850183197990827</v>
      </c>
      <c r="D24" s="15">
        <v>0.37875283128856524</v>
      </c>
      <c r="E24" s="15">
        <v>0.3796936559991122</v>
      </c>
      <c r="F24" s="15">
        <v>0.38912300338379791</v>
      </c>
      <c r="G24" s="15">
        <v>0.38777236290509343</v>
      </c>
      <c r="H24" s="15">
        <v>0.40074077075905423</v>
      </c>
      <c r="I24" s="15">
        <v>0.41895465986579811</v>
      </c>
      <c r="J24" s="15">
        <v>0.44944822218293506</v>
      </c>
      <c r="K24" s="15">
        <v>0.47521800970327521</v>
      </c>
      <c r="L24" s="15">
        <v>0.48790017144472048</v>
      </c>
      <c r="M24" s="15">
        <v>0.49870851461606763</v>
      </c>
      <c r="N24" s="15">
        <v>0.50737113428274694</v>
      </c>
      <c r="O24" s="15">
        <v>0.5130984295473745</v>
      </c>
      <c r="P24" s="15">
        <v>0.52750823178684647</v>
      </c>
      <c r="Q24" s="15">
        <v>0.53916717016110871</v>
      </c>
      <c r="R24" s="15">
        <v>0.55244721460644886</v>
      </c>
      <c r="S24" s="15">
        <v>0.57550407871456288</v>
      </c>
      <c r="T24" s="15">
        <v>0.59199286847572952</v>
      </c>
      <c r="U24" s="15">
        <v>0.60266417232562508</v>
      </c>
      <c r="V24" s="15">
        <v>0.62548629098834063</v>
      </c>
      <c r="W24" s="15">
        <v>0.6481692316064086</v>
      </c>
      <c r="DA24" s="12"/>
    </row>
    <row r="25" spans="1:105" s="2" customFormat="1" ht="12" customHeight="1" x14ac:dyDescent="0.25">
      <c r="DA25" s="9"/>
    </row>
    <row r="26" spans="1:105" s="2" customFormat="1" ht="12" customHeight="1" x14ac:dyDescent="0.25">
      <c r="A26" s="190" t="s">
        <v>81</v>
      </c>
      <c r="B26" s="191"/>
      <c r="C26" s="191"/>
      <c r="D26" s="191"/>
      <c r="E26" s="191"/>
      <c r="F26" s="191"/>
      <c r="G26" s="191"/>
      <c r="H26" s="191"/>
      <c r="I26" s="191"/>
      <c r="J26" s="191"/>
      <c r="K26" s="191"/>
      <c r="L26" s="191"/>
      <c r="M26" s="191"/>
      <c r="N26" s="191"/>
      <c r="O26" s="191"/>
      <c r="P26" s="191"/>
      <c r="Q26" s="191"/>
      <c r="R26" s="191"/>
      <c r="S26" s="191"/>
      <c r="T26" s="191"/>
      <c r="U26" s="191"/>
      <c r="V26" s="191"/>
      <c r="W26" s="191"/>
      <c r="DA26" s="211"/>
    </row>
    <row r="27" spans="1:105" s="2" customFormat="1" ht="12.95" customHeight="1" x14ac:dyDescent="0.25">
      <c r="DA27" s="9"/>
    </row>
    <row r="28" spans="1:105" s="2" customFormat="1" ht="12" customHeight="1" x14ac:dyDescent="0.25">
      <c r="A28" s="23" t="s">
        <v>80</v>
      </c>
      <c r="B28" s="22">
        <v>17207.790025795355</v>
      </c>
      <c r="C28" s="22">
        <v>18812.526569217542</v>
      </c>
      <c r="D28" s="22">
        <v>18694.217712811693</v>
      </c>
      <c r="E28" s="22">
        <v>18795.905073086844</v>
      </c>
      <c r="F28" s="22">
        <v>18831.67497850387</v>
      </c>
      <c r="G28" s="22">
        <v>19469.16276870163</v>
      </c>
      <c r="H28" s="22">
        <v>20469.407996560618</v>
      </c>
      <c r="I28" s="22">
        <v>19366.033705932932</v>
      </c>
      <c r="J28" s="22">
        <v>19668.122957867577</v>
      </c>
      <c r="K28" s="22">
        <v>19962.716337059326</v>
      </c>
      <c r="L28" s="22">
        <v>21964.001977644024</v>
      </c>
      <c r="M28" s="22">
        <v>20080.863370593292</v>
      </c>
      <c r="N28" s="22">
        <v>20752.009458297511</v>
      </c>
      <c r="O28" s="22">
        <v>20413.809802235592</v>
      </c>
      <c r="P28" s="22">
        <v>18937.759243336197</v>
      </c>
      <c r="Q28" s="22">
        <v>18913.291745485814</v>
      </c>
      <c r="R28" s="22">
        <v>19744.54840928633</v>
      </c>
      <c r="S28" s="22">
        <v>19895.572398968183</v>
      </c>
      <c r="T28" s="22">
        <v>22360.459243336201</v>
      </c>
      <c r="U28" s="22">
        <v>20757.297850386927</v>
      </c>
      <c r="V28" s="22">
        <v>20823.438005159071</v>
      </c>
      <c r="W28" s="22">
        <v>21799.755631986241</v>
      </c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57" t="s">
        <v>230</v>
      </c>
    </row>
    <row r="29" spans="1:105" ht="12.95" customHeight="1" x14ac:dyDescent="0.25">
      <c r="A29" s="30" t="s">
        <v>51</v>
      </c>
      <c r="B29" s="31">
        <v>4271.8269991401539</v>
      </c>
      <c r="C29" s="31">
        <v>4729.5251934651769</v>
      </c>
      <c r="D29" s="31">
        <v>5249.3289767841779</v>
      </c>
      <c r="E29" s="31">
        <v>5192.1981943250212</v>
      </c>
      <c r="F29" s="31">
        <v>5458.5213241616502</v>
      </c>
      <c r="G29" s="31">
        <v>6088.9464316423037</v>
      </c>
      <c r="H29" s="31">
        <v>6926.8289767841779</v>
      </c>
      <c r="I29" s="31">
        <v>6227.9664660361132</v>
      </c>
      <c r="J29" s="31">
        <v>6681.6774720550293</v>
      </c>
      <c r="K29" s="31">
        <v>6873.361650902837</v>
      </c>
      <c r="L29" s="31">
        <v>7886.4200343938101</v>
      </c>
      <c r="M29" s="31">
        <v>6804.8554600171965</v>
      </c>
      <c r="N29" s="31">
        <v>7186.40558899398</v>
      </c>
      <c r="O29" s="31">
        <v>6919.5827171109195</v>
      </c>
      <c r="P29" s="31">
        <v>6339.4311263972477</v>
      </c>
      <c r="Q29" s="31">
        <v>6211.2615649183144</v>
      </c>
      <c r="R29" s="31">
        <v>6585.7206362854677</v>
      </c>
      <c r="S29" s="31">
        <v>6554.0377472055025</v>
      </c>
      <c r="T29" s="31">
        <v>6154.3709372312978</v>
      </c>
      <c r="U29" s="31">
        <v>4978.7865864144451</v>
      </c>
      <c r="V29" s="31">
        <v>5200.1312983662938</v>
      </c>
      <c r="W29" s="31">
        <v>4857.3681857265683</v>
      </c>
      <c r="DA29" s="59" t="s">
        <v>231</v>
      </c>
    </row>
    <row r="30" spans="1:105" ht="12" customHeight="1" x14ac:dyDescent="0.25">
      <c r="A30" s="73" t="s">
        <v>75</v>
      </c>
      <c r="B30" s="98">
        <v>907.90103181427321</v>
      </c>
      <c r="C30" s="98">
        <v>1021.9021496130697</v>
      </c>
      <c r="D30" s="98">
        <v>1074.7945829750645</v>
      </c>
      <c r="E30" s="98">
        <v>1170.8226139294927</v>
      </c>
      <c r="F30" s="98">
        <v>1100.9840068787616</v>
      </c>
      <c r="G30" s="98">
        <v>1027.037317282889</v>
      </c>
      <c r="H30" s="98">
        <v>1027.037317282889</v>
      </c>
      <c r="I30" s="98">
        <v>957.19879621668088</v>
      </c>
      <c r="J30" s="98">
        <v>876.06285468615647</v>
      </c>
      <c r="K30" s="98">
        <v>794.50894239036973</v>
      </c>
      <c r="L30" s="98">
        <v>701.88452278589841</v>
      </c>
      <c r="M30" s="98">
        <v>663.10791057609629</v>
      </c>
      <c r="N30" s="98">
        <v>639.32123817712807</v>
      </c>
      <c r="O30" s="98">
        <v>599.12106620808242</v>
      </c>
      <c r="P30" s="98">
        <v>583.28555460017196</v>
      </c>
      <c r="Q30" s="98">
        <v>586.89217540842651</v>
      </c>
      <c r="R30" s="98">
        <v>588.27747205502999</v>
      </c>
      <c r="S30" s="98">
        <v>599.26431642304374</v>
      </c>
      <c r="T30" s="98">
        <v>631.50859845227853</v>
      </c>
      <c r="U30" s="98">
        <v>649.06371453138422</v>
      </c>
      <c r="V30" s="98">
        <v>617.13000859845215</v>
      </c>
      <c r="W30" s="98">
        <v>622.52794496990543</v>
      </c>
      <c r="DA30" s="63"/>
    </row>
    <row r="31" spans="1:105" ht="12" customHeight="1" x14ac:dyDescent="0.25">
      <c r="A31" s="97" t="s">
        <v>74</v>
      </c>
      <c r="B31" s="98">
        <v>497.08607050730859</v>
      </c>
      <c r="C31" s="98">
        <v>508.38349097162512</v>
      </c>
      <c r="D31" s="98">
        <v>525.32957867583832</v>
      </c>
      <c r="E31" s="98">
        <v>621.35760963026655</v>
      </c>
      <c r="F31" s="98">
        <v>587.46534823731724</v>
      </c>
      <c r="G31" s="98">
        <v>564.87050730868441</v>
      </c>
      <c r="H31" s="98">
        <v>564.87050730868441</v>
      </c>
      <c r="I31" s="98">
        <v>587.46534823731724</v>
      </c>
      <c r="J31" s="98">
        <v>598.7627687016336</v>
      </c>
      <c r="K31" s="98">
        <v>603.18142734307821</v>
      </c>
      <c r="L31" s="98">
        <v>593.29320722269983</v>
      </c>
      <c r="M31" s="98">
        <v>549.34557179707645</v>
      </c>
      <c r="N31" s="98">
        <v>549.34557179707645</v>
      </c>
      <c r="O31" s="98">
        <v>516.3848667239896</v>
      </c>
      <c r="P31" s="98">
        <v>510.89140154772139</v>
      </c>
      <c r="Q31" s="98">
        <v>510.89140154772139</v>
      </c>
      <c r="R31" s="98">
        <v>516.3848667239896</v>
      </c>
      <c r="S31" s="98">
        <v>527.37171109200335</v>
      </c>
      <c r="T31" s="98">
        <v>549.34557179707645</v>
      </c>
      <c r="U31" s="98">
        <v>582.30627687016329</v>
      </c>
      <c r="V31" s="98">
        <v>549.34557179707645</v>
      </c>
      <c r="W31" s="98">
        <v>521.87824591573519</v>
      </c>
      <c r="DA31" s="63" t="s">
        <v>232</v>
      </c>
    </row>
    <row r="32" spans="1:105" ht="12" customHeight="1" x14ac:dyDescent="0.25">
      <c r="A32" s="97" t="s">
        <v>201</v>
      </c>
      <c r="B32" s="98">
        <v>410.81496130696462</v>
      </c>
      <c r="C32" s="98">
        <v>513.51865864144452</v>
      </c>
      <c r="D32" s="98">
        <v>549.46500429922617</v>
      </c>
      <c r="E32" s="98">
        <v>549.46500429922617</v>
      </c>
      <c r="F32" s="98">
        <v>513.5186586414444</v>
      </c>
      <c r="G32" s="98">
        <v>462.16680997420463</v>
      </c>
      <c r="H32" s="98">
        <v>462.16680997420463</v>
      </c>
      <c r="I32" s="98">
        <v>369.73344797936363</v>
      </c>
      <c r="J32" s="98">
        <v>277.30008598452287</v>
      </c>
      <c r="K32" s="98">
        <v>191.32751504729151</v>
      </c>
      <c r="L32" s="98">
        <v>108.59131556319858</v>
      </c>
      <c r="M32" s="98">
        <v>113.76233877901984</v>
      </c>
      <c r="N32" s="98">
        <v>89.975666380051621</v>
      </c>
      <c r="O32" s="98">
        <v>82.736199484092822</v>
      </c>
      <c r="P32" s="98">
        <v>72.394153052450577</v>
      </c>
      <c r="Q32" s="98">
        <v>76.000773860705124</v>
      </c>
      <c r="R32" s="98">
        <v>71.892605331040386</v>
      </c>
      <c r="S32" s="98">
        <v>71.892605331040386</v>
      </c>
      <c r="T32" s="98">
        <v>82.163026655202088</v>
      </c>
      <c r="U32" s="98">
        <v>66.757437661220933</v>
      </c>
      <c r="V32" s="98">
        <v>67.784436801375705</v>
      </c>
      <c r="W32" s="98">
        <v>100.64969905417024</v>
      </c>
      <c r="DA32" s="63" t="s">
        <v>233</v>
      </c>
    </row>
    <row r="33" spans="1:105" ht="12" customHeight="1" x14ac:dyDescent="0.25">
      <c r="A33" s="73" t="s">
        <v>192</v>
      </c>
      <c r="B33" s="98">
        <v>3051.6981943250207</v>
      </c>
      <c r="C33" s="98">
        <v>3197.8718830610487</v>
      </c>
      <c r="D33" s="98">
        <v>3038.7575236457437</v>
      </c>
      <c r="E33" s="98">
        <v>3051.4187446259671</v>
      </c>
      <c r="F33" s="98">
        <v>3021.152192605331</v>
      </c>
      <c r="G33" s="98">
        <v>3229.3422184006872</v>
      </c>
      <c r="H33" s="98">
        <v>3314.8108340498716</v>
      </c>
      <c r="I33" s="98">
        <v>3169.5614789337919</v>
      </c>
      <c r="J33" s="98">
        <v>3141.3370593293207</v>
      </c>
      <c r="K33" s="98">
        <v>3222.6569217540846</v>
      </c>
      <c r="L33" s="98">
        <v>3546.7110920034393</v>
      </c>
      <c r="M33" s="98">
        <v>3237.0808254514186</v>
      </c>
      <c r="N33" s="98">
        <v>3378.1599312123817</v>
      </c>
      <c r="O33" s="98">
        <v>3421.087704213242</v>
      </c>
      <c r="P33" s="98">
        <v>3144.0240756663798</v>
      </c>
      <c r="Q33" s="98">
        <v>3157.6526225279445</v>
      </c>
      <c r="R33" s="98">
        <v>3466.8099742046429</v>
      </c>
      <c r="S33" s="98">
        <v>3629.7895958727431</v>
      </c>
      <c r="T33" s="98">
        <v>3561.4582975064491</v>
      </c>
      <c r="U33" s="98">
        <v>3638.7724849527081</v>
      </c>
      <c r="V33" s="98">
        <v>3841.4271711092001</v>
      </c>
      <c r="W33" s="98">
        <v>4566.0351676698192</v>
      </c>
      <c r="DA33" s="63" t="s">
        <v>234</v>
      </c>
    </row>
    <row r="34" spans="1:105" ht="12" customHeight="1" x14ac:dyDescent="0.25">
      <c r="A34" s="73" t="s">
        <v>73</v>
      </c>
      <c r="B34" s="98">
        <v>2271.4245055889937</v>
      </c>
      <c r="C34" s="98">
        <v>2498.3281169389506</v>
      </c>
      <c r="D34" s="98">
        <v>2501.0031814273425</v>
      </c>
      <c r="E34" s="98">
        <v>2467.6601891659498</v>
      </c>
      <c r="F34" s="98">
        <v>2474.6345657781599</v>
      </c>
      <c r="G34" s="98">
        <v>2414.3975924333627</v>
      </c>
      <c r="H34" s="98">
        <v>2506.3294067067923</v>
      </c>
      <c r="I34" s="98">
        <v>2444.7549441100605</v>
      </c>
      <c r="J34" s="98">
        <v>2457.7720550300937</v>
      </c>
      <c r="K34" s="98">
        <v>2494.1642304385205</v>
      </c>
      <c r="L34" s="98">
        <v>2750.2654342218398</v>
      </c>
      <c r="M34" s="98">
        <v>2815.7387790197768</v>
      </c>
      <c r="N34" s="98">
        <v>2874.8085984522781</v>
      </c>
      <c r="O34" s="98">
        <v>2903.290971625107</v>
      </c>
      <c r="P34" s="98">
        <v>2660.2782459157352</v>
      </c>
      <c r="Q34" s="98">
        <v>2763.6358555460015</v>
      </c>
      <c r="R34" s="98">
        <v>2866.6964746345652</v>
      </c>
      <c r="S34" s="98">
        <v>2853.7341358555459</v>
      </c>
      <c r="T34" s="98">
        <v>5942.3042132416167</v>
      </c>
      <c r="U34" s="98">
        <v>5569.4514187446248</v>
      </c>
      <c r="V34" s="98">
        <v>5225.6995700773859</v>
      </c>
      <c r="W34" s="98">
        <v>5409.0012897678425</v>
      </c>
      <c r="DA34" s="63"/>
    </row>
    <row r="35" spans="1:105" ht="12" customHeight="1" x14ac:dyDescent="0.25">
      <c r="A35" s="97" t="s">
        <v>204</v>
      </c>
      <c r="B35" s="98">
        <v>2269.036027515047</v>
      </c>
      <c r="C35" s="98">
        <v>2495.9396388650039</v>
      </c>
      <c r="D35" s="98">
        <v>2495.9396388650039</v>
      </c>
      <c r="E35" s="98">
        <v>2461.9040412725708</v>
      </c>
      <c r="F35" s="98">
        <v>2468.7111779879619</v>
      </c>
      <c r="G35" s="98">
        <v>2405.178159931213</v>
      </c>
      <c r="H35" s="98">
        <v>2495.9396388650039</v>
      </c>
      <c r="I35" s="98">
        <v>2436.2281169389512</v>
      </c>
      <c r="J35" s="98">
        <v>2448.170421324161</v>
      </c>
      <c r="K35" s="98">
        <v>2448.170421324161</v>
      </c>
      <c r="L35" s="98">
        <v>2692.8919174548578</v>
      </c>
      <c r="M35" s="98">
        <v>2746.7277730008605</v>
      </c>
      <c r="N35" s="98">
        <v>2790.9142734307825</v>
      </c>
      <c r="O35" s="98">
        <v>2790.914273430782</v>
      </c>
      <c r="P35" s="98">
        <v>2518.6300085984522</v>
      </c>
      <c r="Q35" s="98">
        <v>2588.97007738607</v>
      </c>
      <c r="R35" s="98">
        <v>2661.579277730008</v>
      </c>
      <c r="S35" s="98">
        <v>2620.7366294067069</v>
      </c>
      <c r="T35" s="98">
        <v>5676.6663800515907</v>
      </c>
      <c r="U35" s="98">
        <v>5248.0244196044696</v>
      </c>
      <c r="V35" s="98">
        <v>4854.0250214961306</v>
      </c>
      <c r="W35" s="98">
        <v>4962.1429062768702</v>
      </c>
      <c r="DA35" s="63" t="s">
        <v>235</v>
      </c>
    </row>
    <row r="36" spans="1:105" ht="12" customHeight="1" x14ac:dyDescent="0.25">
      <c r="A36" s="97" t="s">
        <v>72</v>
      </c>
      <c r="B36" s="98">
        <v>0</v>
      </c>
      <c r="C36" s="98">
        <v>0</v>
      </c>
      <c r="D36" s="98">
        <v>0</v>
      </c>
      <c r="E36" s="98">
        <v>0</v>
      </c>
      <c r="F36" s="98">
        <v>0</v>
      </c>
      <c r="G36" s="98">
        <v>0</v>
      </c>
      <c r="H36" s="98">
        <v>0</v>
      </c>
      <c r="I36" s="98">
        <v>0</v>
      </c>
      <c r="J36" s="98">
        <v>0</v>
      </c>
      <c r="K36" s="98">
        <v>0</v>
      </c>
      <c r="L36" s="98">
        <v>0</v>
      </c>
      <c r="M36" s="98">
        <v>0</v>
      </c>
      <c r="N36" s="98">
        <v>0</v>
      </c>
      <c r="O36" s="98">
        <v>0</v>
      </c>
      <c r="P36" s="98">
        <v>0</v>
      </c>
      <c r="Q36" s="98">
        <v>0</v>
      </c>
      <c r="R36" s="98">
        <v>0</v>
      </c>
      <c r="S36" s="98">
        <v>0</v>
      </c>
      <c r="T36" s="98">
        <v>0</v>
      </c>
      <c r="U36" s="98">
        <v>0</v>
      </c>
      <c r="V36" s="98">
        <v>0</v>
      </c>
      <c r="W36" s="98">
        <v>0</v>
      </c>
      <c r="DA36" s="63" t="s">
        <v>236</v>
      </c>
    </row>
    <row r="37" spans="1:105" ht="12" customHeight="1" x14ac:dyDescent="0.25">
      <c r="A37" s="97" t="s">
        <v>71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237</v>
      </c>
    </row>
    <row r="38" spans="1:105" ht="12" customHeight="1" x14ac:dyDescent="0.25">
      <c r="A38" s="97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6.0189165950128984</v>
      </c>
      <c r="L38" s="98">
        <v>7.643078245915734</v>
      </c>
      <c r="M38" s="98">
        <v>9.2672398968185732</v>
      </c>
      <c r="N38" s="98">
        <v>10.89140154772141</v>
      </c>
      <c r="O38" s="98">
        <v>20.44522785898538</v>
      </c>
      <c r="P38" s="98">
        <v>29.975150472914869</v>
      </c>
      <c r="Q38" s="98">
        <v>39.528976784178838</v>
      </c>
      <c r="R38" s="98">
        <v>46.407738607050717</v>
      </c>
      <c r="S38" s="98">
        <v>48.55735167669819</v>
      </c>
      <c r="T38" s="98">
        <v>50.850300945829751</v>
      </c>
      <c r="U38" s="98">
        <v>66.009630266552023</v>
      </c>
      <c r="V38" s="98">
        <v>74.535253654342213</v>
      </c>
      <c r="W38" s="98">
        <v>79.73155631986242</v>
      </c>
      <c r="DA38" s="63" t="s">
        <v>238</v>
      </c>
    </row>
    <row r="39" spans="1:105" ht="12" customHeight="1" x14ac:dyDescent="0.25">
      <c r="A39" s="97" t="s">
        <v>202</v>
      </c>
      <c r="B39" s="98">
        <v>2.3884780739466889</v>
      </c>
      <c r="C39" s="98">
        <v>2.3884780739466889</v>
      </c>
      <c r="D39" s="98">
        <v>5.0635425623387791</v>
      </c>
      <c r="E39" s="98">
        <v>5.7561478933791914</v>
      </c>
      <c r="F39" s="98">
        <v>5.9233877901977641</v>
      </c>
      <c r="G39" s="98">
        <v>9.219432502149612</v>
      </c>
      <c r="H39" s="98">
        <v>10.38976784178848</v>
      </c>
      <c r="I39" s="98">
        <v>8.5268271711092005</v>
      </c>
      <c r="J39" s="98">
        <v>9.6016337059329313</v>
      </c>
      <c r="K39" s="98">
        <v>10.98693035253654</v>
      </c>
      <c r="L39" s="98">
        <v>10.50920034393809</v>
      </c>
      <c r="M39" s="98">
        <v>10.27033533963886</v>
      </c>
      <c r="N39" s="98">
        <v>12.18116938950989</v>
      </c>
      <c r="O39" s="98">
        <v>13.39922613929493</v>
      </c>
      <c r="P39" s="98">
        <v>14.52184006878762</v>
      </c>
      <c r="Q39" s="98">
        <v>16.098194325021499</v>
      </c>
      <c r="R39" s="98">
        <v>16.838607050730872</v>
      </c>
      <c r="S39" s="98">
        <v>16.999656061908851</v>
      </c>
      <c r="T39" s="98">
        <v>17.753396388650039</v>
      </c>
      <c r="U39" s="98">
        <v>18.81625107480653</v>
      </c>
      <c r="V39" s="98">
        <v>19.229750644883921</v>
      </c>
      <c r="W39" s="98">
        <v>21.30309544282029</v>
      </c>
      <c r="DA39" s="63" t="s">
        <v>239</v>
      </c>
    </row>
    <row r="40" spans="1:105" ht="12" customHeight="1" x14ac:dyDescent="0.25">
      <c r="A40" s="97" t="s">
        <v>195</v>
      </c>
      <c r="B40" s="98">
        <v>5.8403825023338629E-2</v>
      </c>
      <c r="C40" s="98">
        <v>0.10338010535277287</v>
      </c>
      <c r="D40" s="98">
        <v>0.17988613515353508</v>
      </c>
      <c r="E40" s="98">
        <v>0.72200234600889601</v>
      </c>
      <c r="F40" s="98">
        <v>1.7001535577827172</v>
      </c>
      <c r="G40" s="98">
        <v>3.7929003909900318</v>
      </c>
      <c r="H40" s="98">
        <v>8.5599670969460924</v>
      </c>
      <c r="I40" s="98">
        <v>11.756488133486261</v>
      </c>
      <c r="J40" s="98">
        <v>20.675024381435012</v>
      </c>
      <c r="K40" s="98">
        <v>28.987962166809993</v>
      </c>
      <c r="L40" s="98">
        <v>39.221238177128058</v>
      </c>
      <c r="M40" s="98">
        <v>49.473430782459168</v>
      </c>
      <c r="N40" s="98">
        <v>60.821754084264768</v>
      </c>
      <c r="O40" s="98">
        <v>78.532244196044701</v>
      </c>
      <c r="P40" s="98">
        <v>97.151246775580304</v>
      </c>
      <c r="Q40" s="98">
        <v>119.0386070507309</v>
      </c>
      <c r="R40" s="98">
        <v>141.87085124677571</v>
      </c>
      <c r="S40" s="98">
        <v>167.44049871023219</v>
      </c>
      <c r="T40" s="98">
        <v>197.03413585554583</v>
      </c>
      <c r="U40" s="98">
        <v>236.60111779879642</v>
      </c>
      <c r="V40" s="98">
        <v>277.90954428202917</v>
      </c>
      <c r="W40" s="98">
        <v>345.82373172828932</v>
      </c>
      <c r="DA40" s="63" t="s">
        <v>240</v>
      </c>
    </row>
    <row r="41" spans="1:105" ht="12" customHeight="1" x14ac:dyDescent="0.25">
      <c r="A41" s="73" t="s">
        <v>203</v>
      </c>
      <c r="B41" s="98">
        <v>4896.3408426483229</v>
      </c>
      <c r="C41" s="98">
        <v>5526.8940670679276</v>
      </c>
      <c r="D41" s="98">
        <v>4967.9946689595872</v>
      </c>
      <c r="E41" s="98">
        <v>4776.917970765262</v>
      </c>
      <c r="F41" s="98">
        <v>4585.8411865864136</v>
      </c>
      <c r="G41" s="98">
        <v>4538.0720550300939</v>
      </c>
      <c r="H41" s="98">
        <v>4418.6490971625108</v>
      </c>
      <c r="I41" s="98">
        <v>4299.2261392949267</v>
      </c>
      <c r="J41" s="98">
        <v>4179.8031814273427</v>
      </c>
      <c r="K41" s="98">
        <v>4239.5147033533958</v>
      </c>
      <c r="L41" s="98">
        <v>4657.495012897678</v>
      </c>
      <c r="M41" s="98">
        <v>4179.8031814273427</v>
      </c>
      <c r="N41" s="98">
        <v>4299.2261392949267</v>
      </c>
      <c r="O41" s="98">
        <v>4203.6877901977641</v>
      </c>
      <c r="P41" s="98">
        <v>3893.1881341358549</v>
      </c>
      <c r="Q41" s="98">
        <v>3881.245829750645</v>
      </c>
      <c r="R41" s="98">
        <v>3893.1881341358549</v>
      </c>
      <c r="S41" s="98">
        <v>3917.0727429062758</v>
      </c>
      <c r="T41" s="98">
        <v>3749.8805674978498</v>
      </c>
      <c r="U41" s="98">
        <v>3630.4576096302658</v>
      </c>
      <c r="V41" s="98">
        <v>3636.9064488392091</v>
      </c>
      <c r="W41" s="98">
        <v>4060.3802235597591</v>
      </c>
      <c r="DA41" s="63" t="s">
        <v>241</v>
      </c>
    </row>
    <row r="42" spans="1:105" ht="12" customHeight="1" x14ac:dyDescent="0.25">
      <c r="A42" s="32" t="s">
        <v>53</v>
      </c>
      <c r="B42" s="33">
        <v>1808.59845227859</v>
      </c>
      <c r="C42" s="33">
        <v>1838.005159071367</v>
      </c>
      <c r="D42" s="33">
        <v>1862.338779019776</v>
      </c>
      <c r="E42" s="33">
        <v>2136.887360275151</v>
      </c>
      <c r="F42" s="33">
        <v>2190.5417024935509</v>
      </c>
      <c r="G42" s="33">
        <v>2171.3671539122961</v>
      </c>
      <c r="H42" s="33">
        <v>2275.7523645743759</v>
      </c>
      <c r="I42" s="33">
        <v>2267.325881341359</v>
      </c>
      <c r="J42" s="33">
        <v>2331.470335339638</v>
      </c>
      <c r="K42" s="33">
        <v>2367.4978503869302</v>
      </c>
      <c r="L42" s="33">
        <v>2460.447119518486</v>
      </c>
      <c r="M42" s="33">
        <v>2429.7506448839208</v>
      </c>
      <c r="N42" s="33">
        <v>2434.9097162510752</v>
      </c>
      <c r="O42" s="33">
        <v>2445.5717970765259</v>
      </c>
      <c r="P42" s="33">
        <v>2414.703353396389</v>
      </c>
      <c r="Q42" s="33">
        <v>2431.642304385211</v>
      </c>
      <c r="R42" s="33">
        <v>2485.7265692175411</v>
      </c>
      <c r="S42" s="33">
        <v>2509.114359415305</v>
      </c>
      <c r="T42" s="33">
        <v>2517.9707652622528</v>
      </c>
      <c r="U42" s="33">
        <v>2527.3671539122961</v>
      </c>
      <c r="V42" s="33">
        <v>2580.0530524505589</v>
      </c>
      <c r="W42" s="33">
        <v>2630.266552020636</v>
      </c>
      <c r="DA42" s="60" t="s">
        <v>242</v>
      </c>
    </row>
    <row r="43" spans="1:105" s="2" customFormat="1" ht="12" customHeight="1" x14ac:dyDescent="0.25"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DA43" s="9"/>
    </row>
    <row r="44" spans="1:105" ht="12.95" customHeight="1" x14ac:dyDescent="0.25">
      <c r="A44" s="204" t="s">
        <v>79</v>
      </c>
      <c r="B44" s="205">
        <f t="shared" ref="B44:Q44" si="25">SUM(B45,B50)</f>
        <v>17207.790025795352</v>
      </c>
      <c r="C44" s="205">
        <f t="shared" si="25"/>
        <v>18812.526569217542</v>
      </c>
      <c r="D44" s="205">
        <f t="shared" si="25"/>
        <v>18694.217712811693</v>
      </c>
      <c r="E44" s="205">
        <f t="shared" si="25"/>
        <v>18795.905073086844</v>
      </c>
      <c r="F44" s="205">
        <f t="shared" si="25"/>
        <v>18831.674978503866</v>
      </c>
      <c r="G44" s="205">
        <f t="shared" si="25"/>
        <v>19469.16276870163</v>
      </c>
      <c r="H44" s="205">
        <f t="shared" si="25"/>
        <v>20469.407996560611</v>
      </c>
      <c r="I44" s="205">
        <f t="shared" si="25"/>
        <v>19366.033705932932</v>
      </c>
      <c r="J44" s="205">
        <f t="shared" si="25"/>
        <v>19668.122957867581</v>
      </c>
      <c r="K44" s="205">
        <f t="shared" si="25"/>
        <v>19962.716337059333</v>
      </c>
      <c r="L44" s="205">
        <f t="shared" si="25"/>
        <v>21964.001977644024</v>
      </c>
      <c r="M44" s="205">
        <f t="shared" si="25"/>
        <v>20080.863370593288</v>
      </c>
      <c r="N44" s="205">
        <f t="shared" si="25"/>
        <v>20752.009458297511</v>
      </c>
      <c r="O44" s="205">
        <f t="shared" si="25"/>
        <v>20413.809802235595</v>
      </c>
      <c r="P44" s="205">
        <f t="shared" si="25"/>
        <v>18937.759243336197</v>
      </c>
      <c r="Q44" s="205">
        <f t="shared" si="25"/>
        <v>18913.291745485807</v>
      </c>
      <c r="R44" s="205">
        <f t="shared" ref="R44:V44" si="26">SUM(R45,R50)</f>
        <v>19744.548409286326</v>
      </c>
      <c r="S44" s="205">
        <f t="shared" si="26"/>
        <v>19895.572398968194</v>
      </c>
      <c r="T44" s="205">
        <f t="shared" si="26"/>
        <v>22360.459243336205</v>
      </c>
      <c r="U44" s="205">
        <f t="shared" si="26"/>
        <v>20757.297850386931</v>
      </c>
      <c r="V44" s="205">
        <f t="shared" si="26"/>
        <v>20823.438005159067</v>
      </c>
      <c r="W44" s="205">
        <f t="shared" ref="W44" si="27">SUM(W45,W50)</f>
        <v>21799.755631986252</v>
      </c>
      <c r="DA44" s="212" t="s">
        <v>243</v>
      </c>
    </row>
    <row r="45" spans="1:105" ht="12" customHeight="1" x14ac:dyDescent="0.25">
      <c r="A45" s="208" t="s">
        <v>39</v>
      </c>
      <c r="B45" s="192">
        <f t="shared" ref="B45:Q45" si="28">SUM(B46:B49)</f>
        <v>15583.675162958883</v>
      </c>
      <c r="C45" s="192">
        <f t="shared" si="28"/>
        <v>17159.199090099155</v>
      </c>
      <c r="D45" s="192">
        <f t="shared" si="28"/>
        <v>17009.175037204099</v>
      </c>
      <c r="E45" s="192">
        <f t="shared" si="28"/>
        <v>17080.977642655813</v>
      </c>
      <c r="F45" s="192">
        <f t="shared" si="28"/>
        <v>17079.880325709295</v>
      </c>
      <c r="G45" s="192">
        <f t="shared" si="28"/>
        <v>17672.070206666514</v>
      </c>
      <c r="H45" s="192">
        <f t="shared" si="28"/>
        <v>18640.819247566069</v>
      </c>
      <c r="I45" s="192">
        <f t="shared" si="28"/>
        <v>17508.267600618088</v>
      </c>
      <c r="J45" s="192">
        <f t="shared" si="28"/>
        <v>17788.386693543733</v>
      </c>
      <c r="K45" s="192">
        <f t="shared" si="28"/>
        <v>18071.910704855538</v>
      </c>
      <c r="L45" s="192">
        <f t="shared" si="28"/>
        <v>20061.730726497481</v>
      </c>
      <c r="M45" s="192">
        <f t="shared" si="28"/>
        <v>18191.383312570506</v>
      </c>
      <c r="N45" s="192">
        <f t="shared" si="28"/>
        <v>18867.793214533667</v>
      </c>
      <c r="O45" s="192">
        <f t="shared" si="28"/>
        <v>18543.41285300695</v>
      </c>
      <c r="P45" s="192">
        <f t="shared" si="28"/>
        <v>17070.270785660359</v>
      </c>
      <c r="Q45" s="192">
        <f t="shared" si="28"/>
        <v>17035.303783318996</v>
      </c>
      <c r="R45" s="192">
        <f t="shared" ref="R45:V45" si="29">SUM(R46:R49)</f>
        <v>17819.354944110059</v>
      </c>
      <c r="S45" s="192">
        <f t="shared" si="29"/>
        <v>17951.462338779027</v>
      </c>
      <c r="T45" s="192">
        <f t="shared" si="29"/>
        <v>20409.212467755809</v>
      </c>
      <c r="U45" s="192">
        <f t="shared" si="29"/>
        <v>18798.377983185248</v>
      </c>
      <c r="V45" s="192">
        <f t="shared" si="29"/>
        <v>18821.054944110056</v>
      </c>
      <c r="W45" s="192">
        <f t="shared" ref="W45" si="30">SUM(W46:W49)</f>
        <v>19758.397076526235</v>
      </c>
      <c r="DA45" s="213" t="s">
        <v>244</v>
      </c>
    </row>
    <row r="46" spans="1:105" ht="12" customHeight="1" x14ac:dyDescent="0.25">
      <c r="A46" s="97" t="s">
        <v>57</v>
      </c>
      <c r="B46" s="74">
        <v>13547.650357459723</v>
      </c>
      <c r="C46" s="74">
        <v>15122.98889333497</v>
      </c>
      <c r="D46" s="74">
        <v>14911.493293047084</v>
      </c>
      <c r="E46" s="74">
        <v>14445.648828211903</v>
      </c>
      <c r="F46" s="74">
        <v>14409.482860678849</v>
      </c>
      <c r="G46" s="74">
        <v>15105.485200678355</v>
      </c>
      <c r="H46" s="74">
        <v>15962.214762445099</v>
      </c>
      <c r="I46" s="74">
        <v>14849.891201236496</v>
      </c>
      <c r="J46" s="74">
        <v>15045.24625150338</v>
      </c>
      <c r="K46" s="74">
        <v>15263.996377853558</v>
      </c>
      <c r="L46" s="74">
        <v>17195.695805828538</v>
      </c>
      <c r="M46" s="74">
        <v>15358.24028580272</v>
      </c>
      <c r="N46" s="74">
        <v>16011.613380846456</v>
      </c>
      <c r="O46" s="74">
        <v>15672.741263164</v>
      </c>
      <c r="P46" s="74">
        <v>14216.934627115772</v>
      </c>
      <c r="Q46" s="74">
        <v>14170.482484905937</v>
      </c>
      <c r="R46" s="74">
        <v>14955.015263512112</v>
      </c>
      <c r="S46" s="74">
        <v>15063.568900948054</v>
      </c>
      <c r="T46" s="74">
        <v>17320.410319535102</v>
      </c>
      <c r="U46" s="74">
        <v>15804.888783319042</v>
      </c>
      <c r="V46" s="74">
        <v>15861.824272600339</v>
      </c>
      <c r="W46" s="74">
        <v>16733.007968234258</v>
      </c>
      <c r="DA46" s="90" t="s">
        <v>245</v>
      </c>
    </row>
    <row r="47" spans="1:105" ht="12" customHeight="1" x14ac:dyDescent="0.25">
      <c r="A47" s="97" t="s">
        <v>56</v>
      </c>
      <c r="B47" s="74">
        <v>7.9740420983393137E-2</v>
      </c>
      <c r="C47" s="74">
        <v>8.5593158666886326E-2</v>
      </c>
      <c r="D47" s="74">
        <v>9.9880986799452148E-2</v>
      </c>
      <c r="E47" s="74">
        <v>0.11151809955923593</v>
      </c>
      <c r="F47" s="74">
        <v>0.14282133333060093</v>
      </c>
      <c r="G47" s="74">
        <v>0.1663700853914884</v>
      </c>
      <c r="H47" s="74">
        <v>0.24955003967016007</v>
      </c>
      <c r="I47" s="74">
        <v>0.32339925648994211</v>
      </c>
      <c r="J47" s="74">
        <v>0.41921287453728578</v>
      </c>
      <c r="K47" s="74">
        <v>0.54787432338727016</v>
      </c>
      <c r="L47" s="74">
        <v>1.0669490306129947</v>
      </c>
      <c r="M47" s="74">
        <v>0.74723965024018668</v>
      </c>
      <c r="N47" s="74">
        <v>1.1237929846753789</v>
      </c>
      <c r="O47" s="74">
        <v>1.3538974753271824</v>
      </c>
      <c r="P47" s="74">
        <v>1.6922983195866574</v>
      </c>
      <c r="Q47" s="74">
        <v>3.905077899777694</v>
      </c>
      <c r="R47" s="74">
        <v>2.8147237695800511</v>
      </c>
      <c r="S47" s="74">
        <v>3.4024236800126855</v>
      </c>
      <c r="T47" s="74">
        <v>4.4862859406535254</v>
      </c>
      <c r="U47" s="74">
        <v>6.8938317787275842</v>
      </c>
      <c r="V47" s="74">
        <v>4.5047432865069981</v>
      </c>
      <c r="W47" s="74">
        <v>5.6494307970379092</v>
      </c>
      <c r="DA47" s="90" t="s">
        <v>246</v>
      </c>
    </row>
    <row r="48" spans="1:105" ht="12" customHeight="1" x14ac:dyDescent="0.25">
      <c r="A48" s="97" t="s">
        <v>55</v>
      </c>
      <c r="B48" s="74">
        <v>1344.2861364695568</v>
      </c>
      <c r="C48" s="74">
        <v>1348.5853855127239</v>
      </c>
      <c r="D48" s="74">
        <v>1377.6493783378421</v>
      </c>
      <c r="E48" s="74">
        <v>1565.6450510942107</v>
      </c>
      <c r="F48" s="74">
        <v>1619.9256771988082</v>
      </c>
      <c r="G48" s="74">
        <v>1589.742095563</v>
      </c>
      <c r="H48" s="74">
        <v>1647.4620529317576</v>
      </c>
      <c r="I48" s="74">
        <v>1629.5874964570264</v>
      </c>
      <c r="J48" s="74">
        <v>1674.8978442869945</v>
      </c>
      <c r="K48" s="74">
        <v>1717.8026603840151</v>
      </c>
      <c r="L48" s="74">
        <v>1736.6817842623907</v>
      </c>
      <c r="M48" s="74">
        <v>1761.3871146097374</v>
      </c>
      <c r="N48" s="74">
        <v>1783.8393419964239</v>
      </c>
      <c r="O48" s="74">
        <v>1815.6776903115074</v>
      </c>
      <c r="P48" s="74">
        <v>1827.9735332271187</v>
      </c>
      <c r="Q48" s="74">
        <v>1839.9732742282808</v>
      </c>
      <c r="R48" s="74">
        <v>1828.5909639790787</v>
      </c>
      <c r="S48" s="74">
        <v>1838.5797278177431</v>
      </c>
      <c r="T48" s="74">
        <v>1998.0329014821909</v>
      </c>
      <c r="U48" s="74">
        <v>1873.9231908508486</v>
      </c>
      <c r="V48" s="74">
        <v>1874.9713764938142</v>
      </c>
      <c r="W48" s="74">
        <v>1956.1691053121681</v>
      </c>
      <c r="DA48" s="90" t="s">
        <v>247</v>
      </c>
    </row>
    <row r="49" spans="1:105" ht="12" customHeight="1" x14ac:dyDescent="0.25">
      <c r="A49" s="107" t="s">
        <v>54</v>
      </c>
      <c r="B49" s="193">
        <v>691.65892860862209</v>
      </c>
      <c r="C49" s="193">
        <v>687.53921809279393</v>
      </c>
      <c r="D49" s="193">
        <v>719.9324848323738</v>
      </c>
      <c r="E49" s="193">
        <v>1069.5722452501423</v>
      </c>
      <c r="F49" s="193">
        <v>1050.3289664983072</v>
      </c>
      <c r="G49" s="193">
        <v>976.67654033976805</v>
      </c>
      <c r="H49" s="193">
        <v>1030.8928821495444</v>
      </c>
      <c r="I49" s="193">
        <v>1028.4655036680767</v>
      </c>
      <c r="J49" s="193">
        <v>1067.8233848788186</v>
      </c>
      <c r="K49" s="193">
        <v>1089.5637922945775</v>
      </c>
      <c r="L49" s="193">
        <v>1128.2861873759393</v>
      </c>
      <c r="M49" s="193">
        <v>1071.0086725078081</v>
      </c>
      <c r="N49" s="193">
        <v>1071.2166987061091</v>
      </c>
      <c r="O49" s="193">
        <v>1053.6400020561164</v>
      </c>
      <c r="P49" s="193">
        <v>1023.6703269978792</v>
      </c>
      <c r="Q49" s="193">
        <v>1020.9429462850005</v>
      </c>
      <c r="R49" s="193">
        <v>1032.9339928492875</v>
      </c>
      <c r="S49" s="193">
        <v>1045.9112863332175</v>
      </c>
      <c r="T49" s="193">
        <v>1086.2829607978638</v>
      </c>
      <c r="U49" s="193">
        <v>1112.6721772366304</v>
      </c>
      <c r="V49" s="193">
        <v>1079.7545517293956</v>
      </c>
      <c r="W49" s="193">
        <v>1063.5705721827703</v>
      </c>
      <c r="DA49" s="214" t="s">
        <v>248</v>
      </c>
    </row>
    <row r="50" spans="1:105" ht="12" customHeight="1" x14ac:dyDescent="0.25">
      <c r="A50" s="209" t="s">
        <v>58</v>
      </c>
      <c r="B50" s="77">
        <v>1624.114862836469</v>
      </c>
      <c r="C50" s="77">
        <v>1653.3274791183853</v>
      </c>
      <c r="D50" s="77">
        <v>1685.042675607594</v>
      </c>
      <c r="E50" s="77">
        <v>1714.9274304310295</v>
      </c>
      <c r="F50" s="77">
        <v>1751.7946527945714</v>
      </c>
      <c r="G50" s="77">
        <v>1797.0925620351145</v>
      </c>
      <c r="H50" s="77">
        <v>1828.5887489945424</v>
      </c>
      <c r="I50" s="77">
        <v>1857.7661053148424</v>
      </c>
      <c r="J50" s="77">
        <v>1879.73626432385</v>
      </c>
      <c r="K50" s="77">
        <v>1890.8056322037937</v>
      </c>
      <c r="L50" s="77">
        <v>1902.271251146545</v>
      </c>
      <c r="M50" s="77">
        <v>1889.4800580227823</v>
      </c>
      <c r="N50" s="77">
        <v>1884.2162437638431</v>
      </c>
      <c r="O50" s="77">
        <v>1870.3969492286446</v>
      </c>
      <c r="P50" s="77">
        <v>1867.4884576758375</v>
      </c>
      <c r="Q50" s="77">
        <v>1877.9879621668101</v>
      </c>
      <c r="R50" s="77">
        <v>1925.1934651762681</v>
      </c>
      <c r="S50" s="77">
        <v>1944.1100601891656</v>
      </c>
      <c r="T50" s="77">
        <v>1951.2467755803957</v>
      </c>
      <c r="U50" s="77">
        <v>1958.9198672016814</v>
      </c>
      <c r="V50" s="77">
        <v>2002.3830610490118</v>
      </c>
      <c r="W50" s="77">
        <v>2041.358555460017</v>
      </c>
      <c r="DA50" s="92" t="s">
        <v>249</v>
      </c>
    </row>
    <row r="51" spans="1:105" s="2" customFormat="1" ht="12" customHeight="1" x14ac:dyDescent="0.25">
      <c r="DA51" s="9"/>
    </row>
    <row r="52" spans="1:105" ht="12.95" customHeight="1" x14ac:dyDescent="0.25">
      <c r="A52" s="23" t="s">
        <v>78</v>
      </c>
      <c r="B52" s="207">
        <f t="shared" ref="B52:Q52" si="31">IF(B44=0,0,B44/B$44)</f>
        <v>1</v>
      </c>
      <c r="C52" s="207">
        <f t="shared" si="31"/>
        <v>1</v>
      </c>
      <c r="D52" s="207">
        <f t="shared" si="31"/>
        <v>1</v>
      </c>
      <c r="E52" s="207">
        <f t="shared" si="31"/>
        <v>1</v>
      </c>
      <c r="F52" s="207">
        <f t="shared" si="31"/>
        <v>1</v>
      </c>
      <c r="G52" s="207">
        <f t="shared" si="31"/>
        <v>1</v>
      </c>
      <c r="H52" s="207">
        <f t="shared" si="31"/>
        <v>1</v>
      </c>
      <c r="I52" s="207">
        <f t="shared" si="31"/>
        <v>1</v>
      </c>
      <c r="J52" s="207">
        <f t="shared" si="31"/>
        <v>1</v>
      </c>
      <c r="K52" s="207">
        <f t="shared" si="31"/>
        <v>1</v>
      </c>
      <c r="L52" s="207">
        <f t="shared" si="31"/>
        <v>1</v>
      </c>
      <c r="M52" s="207">
        <f t="shared" si="31"/>
        <v>1</v>
      </c>
      <c r="N52" s="207">
        <f t="shared" si="31"/>
        <v>1</v>
      </c>
      <c r="O52" s="207">
        <f t="shared" si="31"/>
        <v>1</v>
      </c>
      <c r="P52" s="207">
        <f t="shared" si="31"/>
        <v>1</v>
      </c>
      <c r="Q52" s="207">
        <f t="shared" si="31"/>
        <v>1</v>
      </c>
      <c r="R52" s="207">
        <f t="shared" ref="R52:V52" si="32">IF(R44=0,0,R44/R$44)</f>
        <v>1</v>
      </c>
      <c r="S52" s="207">
        <f t="shared" si="32"/>
        <v>1</v>
      </c>
      <c r="T52" s="207">
        <f t="shared" si="32"/>
        <v>1</v>
      </c>
      <c r="U52" s="207">
        <f t="shared" si="32"/>
        <v>1</v>
      </c>
      <c r="V52" s="207">
        <f t="shared" si="32"/>
        <v>1</v>
      </c>
      <c r="W52" s="207">
        <f t="shared" ref="W52" si="33">IF(W44=0,0,W44/W$44)</f>
        <v>1</v>
      </c>
      <c r="DA52" s="215"/>
    </row>
    <row r="53" spans="1:105" ht="12" customHeight="1" x14ac:dyDescent="0.25">
      <c r="A53" s="194" t="s">
        <v>39</v>
      </c>
      <c r="B53" s="195">
        <f t="shared" ref="B53:Q53" si="34">IF(B45=0,0,B45/B$44)</f>
        <v>0.90561746392756781</v>
      </c>
      <c r="C53" s="195">
        <f t="shared" si="34"/>
        <v>0.91211560695820171</v>
      </c>
      <c r="D53" s="195">
        <f t="shared" si="34"/>
        <v>0.90986289442575685</v>
      </c>
      <c r="E53" s="195">
        <f t="shared" si="34"/>
        <v>0.90876058249056746</v>
      </c>
      <c r="F53" s="195">
        <f t="shared" si="34"/>
        <v>0.90697616357577193</v>
      </c>
      <c r="G53" s="195">
        <f t="shared" si="34"/>
        <v>0.90769543696434152</v>
      </c>
      <c r="H53" s="195">
        <f t="shared" si="34"/>
        <v>0.91066723818774864</v>
      </c>
      <c r="I53" s="195">
        <f t="shared" si="34"/>
        <v>0.90407090406200707</v>
      </c>
      <c r="J53" s="195">
        <f t="shared" si="34"/>
        <v>0.90442726698676035</v>
      </c>
      <c r="K53" s="195">
        <f t="shared" si="34"/>
        <v>0.90528314883212302</v>
      </c>
      <c r="L53" s="195">
        <f t="shared" si="34"/>
        <v>0.91339140958543152</v>
      </c>
      <c r="M53" s="195">
        <f t="shared" si="34"/>
        <v>0.90590643324680131</v>
      </c>
      <c r="N53" s="195">
        <f t="shared" si="34"/>
        <v>0.90920319077772704</v>
      </c>
      <c r="O53" s="195">
        <f t="shared" si="34"/>
        <v>0.9083759000721261</v>
      </c>
      <c r="P53" s="195">
        <f t="shared" si="34"/>
        <v>0.9013880980489829</v>
      </c>
      <c r="Q53" s="195">
        <f t="shared" si="34"/>
        <v>0.90070538817680712</v>
      </c>
      <c r="R53" s="195">
        <f t="shared" ref="R53:V53" si="35">IF(R45=0,0,R45/R$44)</f>
        <v>0.90249493555037175</v>
      </c>
      <c r="S53" s="195">
        <f t="shared" si="35"/>
        <v>0.90228428611131639</v>
      </c>
      <c r="T53" s="195">
        <f t="shared" si="35"/>
        <v>0.91273673074662365</v>
      </c>
      <c r="U53" s="195">
        <f t="shared" si="35"/>
        <v>0.90562741444859274</v>
      </c>
      <c r="V53" s="195">
        <f t="shared" si="35"/>
        <v>0.90383993937250351</v>
      </c>
      <c r="W53" s="195">
        <f t="shared" ref="W53" si="36">IF(W45=0,0,W45/W$44)</f>
        <v>0.90635864961418278</v>
      </c>
      <c r="DA53" s="62"/>
    </row>
    <row r="54" spans="1:105" ht="12" customHeight="1" x14ac:dyDescent="0.25">
      <c r="A54" s="97" t="s">
        <v>57</v>
      </c>
      <c r="B54" s="196">
        <f t="shared" ref="B54:Q54" si="37">IF(B46=0,0,B46/B$44)</f>
        <v>0.78729751683110416</v>
      </c>
      <c r="C54" s="196">
        <f t="shared" si="37"/>
        <v>0.80387867295190063</v>
      </c>
      <c r="D54" s="196">
        <f t="shared" si="37"/>
        <v>0.79765270321142145</v>
      </c>
      <c r="E54" s="196">
        <f t="shared" si="37"/>
        <v>0.76855297853659033</v>
      </c>
      <c r="F54" s="196">
        <f t="shared" si="37"/>
        <v>0.76517266133400785</v>
      </c>
      <c r="G54" s="196">
        <f t="shared" si="37"/>
        <v>0.77586722039027456</v>
      </c>
      <c r="H54" s="196">
        <f t="shared" si="37"/>
        <v>0.77980832494653307</v>
      </c>
      <c r="I54" s="196">
        <f t="shared" si="37"/>
        <v>0.76680085487443506</v>
      </c>
      <c r="J54" s="196">
        <f t="shared" si="37"/>
        <v>0.76495587727068937</v>
      </c>
      <c r="K54" s="196">
        <f t="shared" si="37"/>
        <v>0.76462522034223657</v>
      </c>
      <c r="L54" s="196">
        <f t="shared" si="37"/>
        <v>0.78290358120214665</v>
      </c>
      <c r="M54" s="196">
        <f t="shared" si="37"/>
        <v>0.76481971927031545</v>
      </c>
      <c r="N54" s="196">
        <f t="shared" si="37"/>
        <v>0.7715692985309599</v>
      </c>
      <c r="O54" s="196">
        <f t="shared" si="37"/>
        <v>0.76775190006167382</v>
      </c>
      <c r="P54" s="196">
        <f t="shared" si="37"/>
        <v>0.7507189443290877</v>
      </c>
      <c r="Q54" s="196">
        <f t="shared" si="37"/>
        <v>0.74923406647539947</v>
      </c>
      <c r="R54" s="196">
        <f t="shared" ref="R54:V54" si="38">IF(R46=0,0,R46/R$44)</f>
        <v>0.75742503467328814</v>
      </c>
      <c r="S54" s="196">
        <f t="shared" si="38"/>
        <v>0.75713171749354979</v>
      </c>
      <c r="T54" s="196">
        <f t="shared" si="38"/>
        <v>0.77459993692646889</v>
      </c>
      <c r="U54" s="196">
        <f t="shared" si="38"/>
        <v>0.76141359522017105</v>
      </c>
      <c r="V54" s="196">
        <f t="shared" si="38"/>
        <v>0.76172936806451108</v>
      </c>
      <c r="W54" s="196">
        <f t="shared" ref="W54" si="39">IF(W46=0,0,W46/W$44)</f>
        <v>0.76757777705004737</v>
      </c>
      <c r="DA54" s="59"/>
    </row>
    <row r="55" spans="1:105" ht="12" customHeight="1" x14ac:dyDescent="0.25">
      <c r="A55" s="97" t="s">
        <v>56</v>
      </c>
      <c r="B55" s="197">
        <f t="shared" ref="B55:Q55" si="40">IF(B47=0,0,B47/B$44)</f>
        <v>4.6339722221074405E-6</v>
      </c>
      <c r="C55" s="197">
        <f t="shared" si="40"/>
        <v>4.5497960282985186E-6</v>
      </c>
      <c r="D55" s="197">
        <f t="shared" si="40"/>
        <v>5.3428813301452458E-6</v>
      </c>
      <c r="E55" s="197">
        <f t="shared" si="40"/>
        <v>5.9331061274040236E-6</v>
      </c>
      <c r="F55" s="197">
        <f t="shared" si="40"/>
        <v>7.5841014404523114E-6</v>
      </c>
      <c r="G55" s="197">
        <f t="shared" si="40"/>
        <v>8.5453127783667599E-6</v>
      </c>
      <c r="H55" s="197">
        <f t="shared" si="40"/>
        <v>1.2191365754793247E-5</v>
      </c>
      <c r="I55" s="197">
        <f t="shared" si="40"/>
        <v>1.6699302572775459E-5</v>
      </c>
      <c r="J55" s="197">
        <f t="shared" si="40"/>
        <v>2.1314330576197336E-5</v>
      </c>
      <c r="K55" s="197">
        <f t="shared" si="40"/>
        <v>2.7444878449240961E-5</v>
      </c>
      <c r="L55" s="197">
        <f t="shared" si="40"/>
        <v>4.8577168755447427E-5</v>
      </c>
      <c r="M55" s="197">
        <f t="shared" si="40"/>
        <v>3.7211530024872109E-5</v>
      </c>
      <c r="N55" s="197">
        <f t="shared" si="40"/>
        <v>5.4153453762331435E-5</v>
      </c>
      <c r="O55" s="197">
        <f t="shared" si="40"/>
        <v>6.6322626126305527E-5</v>
      </c>
      <c r="P55" s="197">
        <f t="shared" si="40"/>
        <v>8.9361064202046078E-5</v>
      </c>
      <c r="Q55" s="197">
        <f t="shared" si="40"/>
        <v>2.0647267288676765E-4</v>
      </c>
      <c r="R55" s="197">
        <f t="shared" ref="R55:V55" si="41">IF(R47=0,0,R47/R$44)</f>
        <v>1.4255700921760359E-4</v>
      </c>
      <c r="S55" s="197">
        <f t="shared" si="41"/>
        <v>1.7101411368235572E-4</v>
      </c>
      <c r="T55" s="197">
        <f t="shared" si="41"/>
        <v>2.0063478535175947E-4</v>
      </c>
      <c r="U55" s="197">
        <f t="shared" si="41"/>
        <v>3.3211605038461583E-4</v>
      </c>
      <c r="V55" s="197">
        <f t="shared" si="41"/>
        <v>2.1633042946082846E-4</v>
      </c>
      <c r="W55" s="197">
        <f t="shared" ref="W55" si="42">IF(W47=0,0,W47/W$44)</f>
        <v>2.5915110666417912E-4</v>
      </c>
      <c r="DA55" s="63"/>
    </row>
    <row r="56" spans="1:105" ht="12" customHeight="1" x14ac:dyDescent="0.25">
      <c r="A56" s="97" t="s">
        <v>55</v>
      </c>
      <c r="B56" s="197">
        <f t="shared" ref="B56:Q56" si="43">IF(B48=0,0,B48/B$44)</f>
        <v>7.8120789157376025E-2</v>
      </c>
      <c r="C56" s="197">
        <f t="shared" si="43"/>
        <v>7.1685500645053163E-2</v>
      </c>
      <c r="D56" s="197">
        <f t="shared" si="43"/>
        <v>7.3693876871547229E-2</v>
      </c>
      <c r="E56" s="197">
        <f t="shared" si="43"/>
        <v>8.329713546680971E-2</v>
      </c>
      <c r="F56" s="197">
        <f t="shared" si="43"/>
        <v>8.6021327314109566E-2</v>
      </c>
      <c r="G56" s="197">
        <f t="shared" si="43"/>
        <v>8.1654363592801663E-2</v>
      </c>
      <c r="H56" s="197">
        <f t="shared" si="43"/>
        <v>8.0484108441659569E-2</v>
      </c>
      <c r="I56" s="197">
        <f t="shared" si="43"/>
        <v>8.4146682857305463E-2</v>
      </c>
      <c r="J56" s="197">
        <f t="shared" si="43"/>
        <v>8.5157991328145888E-2</v>
      </c>
      <c r="K56" s="197">
        <f t="shared" si="43"/>
        <v>8.6050546998708746E-2</v>
      </c>
      <c r="L56" s="197">
        <f t="shared" si="43"/>
        <v>7.9069460384772583E-2</v>
      </c>
      <c r="M56" s="197">
        <f t="shared" si="43"/>
        <v>8.7714710373914428E-2</v>
      </c>
      <c r="N56" s="197">
        <f t="shared" si="43"/>
        <v>8.5959836592266553E-2</v>
      </c>
      <c r="O56" s="197">
        <f t="shared" si="43"/>
        <v>8.8943597883069603E-2</v>
      </c>
      <c r="P56" s="197">
        <f t="shared" si="43"/>
        <v>9.6525333844358824E-2</v>
      </c>
      <c r="Q56" s="197">
        <f t="shared" si="43"/>
        <v>9.7284666201347139E-2</v>
      </c>
      <c r="R56" s="197">
        <f t="shared" ref="R56:V56" si="44">IF(R48=0,0,R48/R$44)</f>
        <v>9.2612448057766125E-2</v>
      </c>
      <c r="S56" s="197">
        <f t="shared" si="44"/>
        <v>9.2411501963778328E-2</v>
      </c>
      <c r="T56" s="197">
        <f t="shared" si="44"/>
        <v>8.9355629047629628E-2</v>
      </c>
      <c r="U56" s="197">
        <f t="shared" si="44"/>
        <v>9.0277800335939073E-2</v>
      </c>
      <c r="V56" s="197">
        <f t="shared" si="44"/>
        <v>9.0041393550348639E-2</v>
      </c>
      <c r="W56" s="197">
        <f t="shared" ref="W56" si="45">IF(W48=0,0,W48/W$44)</f>
        <v>8.9733533638419724E-2</v>
      </c>
      <c r="DA56" s="63"/>
    </row>
    <row r="57" spans="1:105" ht="12" customHeight="1" x14ac:dyDescent="0.25">
      <c r="A57" s="97" t="s">
        <v>54</v>
      </c>
      <c r="B57" s="198">
        <f t="shared" ref="B57:Q57" si="46">IF(B49=0,0,B49/B$44)</f>
        <v>4.0194523966865597E-2</v>
      </c>
      <c r="C57" s="198">
        <f t="shared" si="46"/>
        <v>3.6546883565219616E-2</v>
      </c>
      <c r="D57" s="198">
        <f t="shared" si="46"/>
        <v>3.8510971461458002E-2</v>
      </c>
      <c r="E57" s="198">
        <f t="shared" si="46"/>
        <v>5.6904535381040143E-2</v>
      </c>
      <c r="F57" s="198">
        <f t="shared" si="46"/>
        <v>5.5774590826214089E-2</v>
      </c>
      <c r="G57" s="198">
        <f t="shared" si="46"/>
        <v>5.0165307668486925E-2</v>
      </c>
      <c r="H57" s="198">
        <f t="shared" si="46"/>
        <v>5.0362613433801363E-2</v>
      </c>
      <c r="I57" s="198">
        <f t="shared" si="46"/>
        <v>5.3106667027693878E-2</v>
      </c>
      <c r="J57" s="198">
        <f t="shared" si="46"/>
        <v>5.4292084057348811E-2</v>
      </c>
      <c r="K57" s="198">
        <f t="shared" si="46"/>
        <v>5.4579936612728475E-2</v>
      </c>
      <c r="L57" s="198">
        <f t="shared" si="46"/>
        <v>5.1369790829756852E-2</v>
      </c>
      <c r="M57" s="198">
        <f t="shared" si="46"/>
        <v>5.3334792072546489E-2</v>
      </c>
      <c r="N57" s="198">
        <f t="shared" si="46"/>
        <v>5.1619902200738081E-2</v>
      </c>
      <c r="O57" s="198">
        <f t="shared" si="46"/>
        <v>5.161407950125646E-2</v>
      </c>
      <c r="P57" s="198">
        <f t="shared" si="46"/>
        <v>5.4054458811334159E-2</v>
      </c>
      <c r="Q57" s="198">
        <f t="shared" si="46"/>
        <v>5.3980182827173775E-2</v>
      </c>
      <c r="R57" s="198">
        <f t="shared" ref="R57:V57" si="47">IF(R49=0,0,R49/R$44)</f>
        <v>5.2314895810099883E-2</v>
      </c>
      <c r="S57" s="198">
        <f t="shared" si="47"/>
        <v>5.2570052540305882E-2</v>
      </c>
      <c r="T57" s="198">
        <f t="shared" si="47"/>
        <v>4.8580529987173431E-2</v>
      </c>
      <c r="U57" s="198">
        <f t="shared" si="47"/>
        <v>5.3603902842097984E-2</v>
      </c>
      <c r="V57" s="198">
        <f t="shared" si="47"/>
        <v>5.1852847328182954E-2</v>
      </c>
      <c r="W57" s="198">
        <f t="shared" ref="W57" si="48">IF(W49=0,0,W49/W$44)</f>
        <v>4.8788187819051469E-2</v>
      </c>
      <c r="DA57" s="60"/>
    </row>
    <row r="58" spans="1:105" ht="12" customHeight="1" x14ac:dyDescent="0.25">
      <c r="A58" s="194" t="s">
        <v>58</v>
      </c>
      <c r="B58" s="195">
        <f t="shared" ref="B58:Q58" si="49">IF(B50=0,0,B50/B$44)</f>
        <v>9.4382536072432216E-2</v>
      </c>
      <c r="C58" s="195">
        <f t="shared" si="49"/>
        <v>8.7884393041798167E-2</v>
      </c>
      <c r="D58" s="195">
        <f t="shared" si="49"/>
        <v>9.0137105574243162E-2</v>
      </c>
      <c r="E58" s="195">
        <f t="shared" si="49"/>
        <v>9.123941750943243E-2</v>
      </c>
      <c r="F58" s="195">
        <f t="shared" si="49"/>
        <v>9.3023836424228026E-2</v>
      </c>
      <c r="G58" s="195">
        <f t="shared" si="49"/>
        <v>9.2304563035658468E-2</v>
      </c>
      <c r="H58" s="195">
        <f t="shared" si="49"/>
        <v>8.933276181225136E-2</v>
      </c>
      <c r="I58" s="195">
        <f t="shared" si="49"/>
        <v>9.59290959379928E-2</v>
      </c>
      <c r="J58" s="195">
        <f t="shared" si="49"/>
        <v>9.5572733013239777E-2</v>
      </c>
      <c r="K58" s="195">
        <f t="shared" si="49"/>
        <v>9.4716851167876911E-2</v>
      </c>
      <c r="L58" s="195">
        <f t="shared" si="49"/>
        <v>8.6608590414568559E-2</v>
      </c>
      <c r="M58" s="195">
        <f t="shared" si="49"/>
        <v>9.4093566753198701E-2</v>
      </c>
      <c r="N58" s="195">
        <f t="shared" si="49"/>
        <v>9.0796809222272956E-2</v>
      </c>
      <c r="O58" s="195">
        <f t="shared" si="49"/>
        <v>9.1624099927873834E-2</v>
      </c>
      <c r="P58" s="195">
        <f t="shared" si="49"/>
        <v>9.8611901951017128E-2</v>
      </c>
      <c r="Q58" s="195">
        <f t="shared" si="49"/>
        <v>9.929461182319281E-2</v>
      </c>
      <c r="R58" s="195">
        <f t="shared" ref="R58:V58" si="50">IF(R50=0,0,R50/R$44)</f>
        <v>9.750506444962824E-2</v>
      </c>
      <c r="S58" s="195">
        <f t="shared" si="50"/>
        <v>9.7715713888683553E-2</v>
      </c>
      <c r="T58" s="195">
        <f t="shared" si="50"/>
        <v>8.7263269253376366E-2</v>
      </c>
      <c r="U58" s="195">
        <f t="shared" si="50"/>
        <v>9.4372585551407207E-2</v>
      </c>
      <c r="V58" s="195">
        <f t="shared" si="50"/>
        <v>9.6160060627496546E-2</v>
      </c>
      <c r="W58" s="195">
        <f t="shared" ref="W58" si="51">IF(W50=0,0,W50/W$44)</f>
        <v>9.3641350385817224E-2</v>
      </c>
      <c r="DA58" s="62"/>
    </row>
    <row r="59" spans="1:105" s="2" customFormat="1" ht="12" customHeight="1" x14ac:dyDescent="0.25">
      <c r="DA59" s="9"/>
    </row>
    <row r="60" spans="1:105" s="2" customFormat="1" ht="12.95" customHeight="1" x14ac:dyDescent="0.25">
      <c r="A60" s="190" t="s">
        <v>77</v>
      </c>
      <c r="B60" s="191"/>
      <c r="C60" s="191"/>
      <c r="D60" s="191"/>
      <c r="E60" s="191"/>
      <c r="F60" s="191"/>
      <c r="G60" s="191"/>
      <c r="H60" s="191"/>
      <c r="I60" s="191"/>
      <c r="J60" s="191"/>
      <c r="K60" s="191"/>
      <c r="L60" s="191"/>
      <c r="M60" s="191"/>
      <c r="N60" s="191"/>
      <c r="O60" s="191"/>
      <c r="P60" s="191"/>
      <c r="Q60" s="191"/>
      <c r="R60" s="191"/>
      <c r="S60" s="191"/>
      <c r="T60" s="191"/>
      <c r="U60" s="191"/>
      <c r="V60" s="191"/>
      <c r="W60" s="191"/>
      <c r="DA60" s="211"/>
    </row>
    <row r="61" spans="1:105" s="2" customFormat="1" ht="12" customHeight="1" x14ac:dyDescent="0.25">
      <c r="DA61" s="9"/>
    </row>
    <row r="62" spans="1:105" ht="12.95" customHeight="1" x14ac:dyDescent="0.25">
      <c r="A62" s="23" t="s">
        <v>76</v>
      </c>
      <c r="B62" s="22">
        <v>26899.338694257294</v>
      </c>
      <c r="C62" s="22">
        <v>29419.854790404665</v>
      </c>
      <c r="D62" s="22">
        <v>31218.444420984648</v>
      </c>
      <c r="E62" s="22">
        <v>31267.988974987897</v>
      </c>
      <c r="F62" s="22">
        <v>32026.834583056298</v>
      </c>
      <c r="G62" s="22">
        <v>34721.177421731598</v>
      </c>
      <c r="H62" s="22">
        <v>38233.886217251544</v>
      </c>
      <c r="I62" s="22">
        <v>34893.254810562234</v>
      </c>
      <c r="J62" s="22">
        <v>36363.672394136243</v>
      </c>
      <c r="K62" s="22">
        <v>37104.821983733411</v>
      </c>
      <c r="L62" s="22">
        <v>41631.308466035145</v>
      </c>
      <c r="M62" s="22">
        <v>36528.751314264409</v>
      </c>
      <c r="N62" s="22">
        <v>38279.412049550658</v>
      </c>
      <c r="O62" s="22">
        <v>37231.901306213658</v>
      </c>
      <c r="P62" s="22">
        <v>34210.064985193261</v>
      </c>
      <c r="Q62" s="22">
        <v>33728.649585147468</v>
      </c>
      <c r="R62" s="22">
        <v>35942.658066811447</v>
      </c>
      <c r="S62" s="22">
        <v>36237.742389191742</v>
      </c>
      <c r="T62" s="22">
        <v>34583.228627932556</v>
      </c>
      <c r="U62" s="22">
        <v>30105.020625244797</v>
      </c>
      <c r="V62" s="22">
        <v>31331.054531133384</v>
      </c>
      <c r="W62" s="22">
        <v>31699.26508713662</v>
      </c>
      <c r="DA62" s="57" t="s">
        <v>250</v>
      </c>
    </row>
    <row r="63" spans="1:105" ht="12" customHeight="1" x14ac:dyDescent="0.25">
      <c r="A63" s="30" t="s">
        <v>51</v>
      </c>
      <c r="B63" s="31">
        <v>17145.611360217295</v>
      </c>
      <c r="C63" s="31">
        <v>18974.245539684664</v>
      </c>
      <c r="D63" s="31">
        <v>20990.072087424647</v>
      </c>
      <c r="E63" s="31">
        <v>20756.110670467897</v>
      </c>
      <c r="F63" s="31">
        <v>21786.937312816295</v>
      </c>
      <c r="G63" s="31">
        <v>24211.081492691595</v>
      </c>
      <c r="H63" s="31">
        <v>27523.084168211542</v>
      </c>
      <c r="I63" s="31">
        <v>24750.477441042232</v>
      </c>
      <c r="J63" s="31">
        <v>26543.993239376243</v>
      </c>
      <c r="K63" s="31">
        <v>27349.167494093406</v>
      </c>
      <c r="L63" s="31">
        <v>31397.291377115147</v>
      </c>
      <c r="M63" s="31">
        <v>27121.969240464408</v>
      </c>
      <c r="N63" s="31">
        <v>28614.828665390658</v>
      </c>
      <c r="O63" s="31">
        <v>27576.111414533661</v>
      </c>
      <c r="P63" s="31">
        <v>25251.512728033264</v>
      </c>
      <c r="Q63" s="31">
        <v>24726.507809787468</v>
      </c>
      <c r="R63" s="31">
        <v>26212.569755491444</v>
      </c>
      <c r="S63" s="31">
        <v>26095.822566671741</v>
      </c>
      <c r="T63" s="31">
        <v>24511.889754532553</v>
      </c>
      <c r="U63" s="31">
        <v>19812.803255044797</v>
      </c>
      <c r="V63" s="31">
        <v>20646.734630733386</v>
      </c>
      <c r="W63" s="31">
        <v>19283.593011096622</v>
      </c>
      <c r="DA63" s="59" t="s">
        <v>251</v>
      </c>
    </row>
    <row r="64" spans="1:105" ht="12" customHeight="1" x14ac:dyDescent="0.25">
      <c r="A64" s="73" t="s">
        <v>75</v>
      </c>
      <c r="B64" s="98">
        <v>2587.7572340400002</v>
      </c>
      <c r="C64" s="98">
        <v>2936.2334407200001</v>
      </c>
      <c r="D64" s="98">
        <v>3092.5234335600003</v>
      </c>
      <c r="E64" s="98">
        <v>3346.2170845200003</v>
      </c>
      <c r="F64" s="98">
        <v>3145.1574902399998</v>
      </c>
      <c r="G64" s="98">
        <v>2926.1498990400005</v>
      </c>
      <c r="H64" s="98">
        <v>2926.1498990400005</v>
      </c>
      <c r="I64" s="98">
        <v>2699.0755495200001</v>
      </c>
      <c r="J64" s="98">
        <v>2442.15487476</v>
      </c>
      <c r="K64" s="98">
        <v>2187.1054796400003</v>
      </c>
      <c r="L64" s="98">
        <v>1904.29973892</v>
      </c>
      <c r="M64" s="98">
        <v>1804.2384438000001</v>
      </c>
      <c r="N64" s="98">
        <v>1730.44222416</v>
      </c>
      <c r="O64" s="98">
        <v>1620.90444168</v>
      </c>
      <c r="P64" s="98">
        <v>1574.3060571600001</v>
      </c>
      <c r="Q64" s="98">
        <v>1585.4953053600002</v>
      </c>
      <c r="R64" s="98">
        <v>1587.2630713200001</v>
      </c>
      <c r="S64" s="98">
        <v>1616.2888946399999</v>
      </c>
      <c r="T64" s="98">
        <v>1706.2041437999999</v>
      </c>
      <c r="U64" s="98">
        <v>1745.48747916</v>
      </c>
      <c r="V64" s="98">
        <v>1661.59573632</v>
      </c>
      <c r="W64" s="98">
        <v>1690.9924176000002</v>
      </c>
      <c r="DA64" s="63"/>
    </row>
    <row r="65" spans="1:105" ht="12" customHeight="1" x14ac:dyDescent="0.25">
      <c r="A65" s="97" t="s">
        <v>74</v>
      </c>
      <c r="B65" s="98">
        <v>1313.23717476</v>
      </c>
      <c r="C65" s="98">
        <v>1343.0835000000002</v>
      </c>
      <c r="D65" s="98">
        <v>1387.8528742800002</v>
      </c>
      <c r="E65" s="98">
        <v>1641.5465252400002</v>
      </c>
      <c r="F65" s="98">
        <v>1552.0075495200001</v>
      </c>
      <c r="G65" s="98">
        <v>1492.3148990400002</v>
      </c>
      <c r="H65" s="98">
        <v>1492.3148990400002</v>
      </c>
      <c r="I65" s="98">
        <v>1552.0075495200001</v>
      </c>
      <c r="J65" s="98">
        <v>1581.8538747600001</v>
      </c>
      <c r="K65" s="98">
        <v>1593.5274000000002</v>
      </c>
      <c r="L65" s="98">
        <v>1567.404</v>
      </c>
      <c r="M65" s="98">
        <v>1451.30002524</v>
      </c>
      <c r="N65" s="98">
        <v>1451.30002524</v>
      </c>
      <c r="O65" s="98">
        <v>1364.22210096</v>
      </c>
      <c r="P65" s="98">
        <v>1349.7090757200001</v>
      </c>
      <c r="Q65" s="98">
        <v>1349.7090757200001</v>
      </c>
      <c r="R65" s="98">
        <v>1364.22210096</v>
      </c>
      <c r="S65" s="98">
        <v>1393.24792428</v>
      </c>
      <c r="T65" s="98">
        <v>1451.30002524</v>
      </c>
      <c r="U65" s="98">
        <v>1538.3779495200001</v>
      </c>
      <c r="V65" s="98">
        <v>1451.30002524</v>
      </c>
      <c r="W65" s="98">
        <v>1378.7348990400003</v>
      </c>
      <c r="DA65" s="63" t="s">
        <v>252</v>
      </c>
    </row>
    <row r="66" spans="1:105" ht="12" customHeight="1" x14ac:dyDescent="0.25">
      <c r="A66" s="97" t="s">
        <v>201</v>
      </c>
      <c r="B66" s="98">
        <v>1274.5200592800002</v>
      </c>
      <c r="C66" s="98">
        <v>1593.1499407199999</v>
      </c>
      <c r="D66" s="98">
        <v>1704.6705592800001</v>
      </c>
      <c r="E66" s="98">
        <v>1704.6705592800001</v>
      </c>
      <c r="F66" s="98">
        <v>1593.1499407199997</v>
      </c>
      <c r="G66" s="98">
        <v>1433.8350000000003</v>
      </c>
      <c r="H66" s="98">
        <v>1433.8350000000003</v>
      </c>
      <c r="I66" s="98">
        <v>1147.068</v>
      </c>
      <c r="J66" s="98">
        <v>860.30099999999993</v>
      </c>
      <c r="K66" s="98">
        <v>593.57807964000017</v>
      </c>
      <c r="L66" s="98">
        <v>336.89573891999999</v>
      </c>
      <c r="M66" s="98">
        <v>352.93841856000017</v>
      </c>
      <c r="N66" s="98">
        <v>279.14219892000006</v>
      </c>
      <c r="O66" s="98">
        <v>256.68234071999996</v>
      </c>
      <c r="P66" s="98">
        <v>224.59698144000004</v>
      </c>
      <c r="Q66" s="98">
        <v>235.7862296400001</v>
      </c>
      <c r="R66" s="98">
        <v>223.04097036000007</v>
      </c>
      <c r="S66" s="98">
        <v>223.04097035999985</v>
      </c>
      <c r="T66" s="98">
        <v>254.90411855999992</v>
      </c>
      <c r="U66" s="98">
        <v>207.10952963999989</v>
      </c>
      <c r="V66" s="98">
        <v>210.29571108000005</v>
      </c>
      <c r="W66" s="98">
        <v>312.25751855999988</v>
      </c>
      <c r="DA66" s="63" t="s">
        <v>253</v>
      </c>
    </row>
    <row r="67" spans="1:105" ht="12" customHeight="1" x14ac:dyDescent="0.25">
      <c r="A67" s="73" t="s">
        <v>192</v>
      </c>
      <c r="B67" s="98">
        <v>7165.9700999999995</v>
      </c>
      <c r="C67" s="98">
        <v>7509.3758099999995</v>
      </c>
      <c r="D67" s="98">
        <v>7135.8489000000009</v>
      </c>
      <c r="E67" s="98">
        <v>7165.6612200000009</v>
      </c>
      <c r="F67" s="98">
        <v>7094.7397800000008</v>
      </c>
      <c r="G67" s="98">
        <v>7583.9460299999992</v>
      </c>
      <c r="H67" s="98">
        <v>7784.6521500000017</v>
      </c>
      <c r="I67" s="98">
        <v>7443.7018200000011</v>
      </c>
      <c r="J67" s="98">
        <v>7377.5242800000005</v>
      </c>
      <c r="K67" s="98">
        <v>7568.5490100000015</v>
      </c>
      <c r="L67" s="98">
        <v>8329.7173500000008</v>
      </c>
      <c r="M67" s="98">
        <v>7602.5436300000001</v>
      </c>
      <c r="N67" s="98">
        <v>7934.141160000001</v>
      </c>
      <c r="O67" s="98">
        <v>8034.8854500000007</v>
      </c>
      <c r="P67" s="98">
        <v>7384.2462000000005</v>
      </c>
      <c r="Q67" s="98">
        <v>7416.6464699999997</v>
      </c>
      <c r="R67" s="98">
        <v>8142.8252400000001</v>
      </c>
      <c r="S67" s="98">
        <v>8525.6309278800018</v>
      </c>
      <c r="T67" s="98">
        <v>8365.1347296000022</v>
      </c>
      <c r="U67" s="98">
        <v>8546.7298910400004</v>
      </c>
      <c r="V67" s="98">
        <v>9022.7241640800003</v>
      </c>
      <c r="W67" s="98">
        <v>10724.67965844</v>
      </c>
      <c r="DA67" s="63" t="s">
        <v>254</v>
      </c>
    </row>
    <row r="68" spans="1:105" ht="12" customHeight="1" x14ac:dyDescent="0.25">
      <c r="A68" s="73" t="s">
        <v>73</v>
      </c>
      <c r="B68" s="98">
        <v>0</v>
      </c>
      <c r="C68" s="98">
        <v>0</v>
      </c>
      <c r="D68" s="98">
        <v>0</v>
      </c>
      <c r="E68" s="98">
        <v>0</v>
      </c>
      <c r="F68" s="98">
        <v>0</v>
      </c>
      <c r="G68" s="98">
        <v>0</v>
      </c>
      <c r="H68" s="98">
        <v>0</v>
      </c>
      <c r="I68" s="98">
        <v>0</v>
      </c>
      <c r="J68" s="98">
        <v>0</v>
      </c>
      <c r="K68" s="98">
        <v>0</v>
      </c>
      <c r="L68" s="98">
        <v>0</v>
      </c>
      <c r="M68" s="98">
        <v>0</v>
      </c>
      <c r="N68" s="98">
        <v>0</v>
      </c>
      <c r="O68" s="98">
        <v>0</v>
      </c>
      <c r="P68" s="98">
        <v>0</v>
      </c>
      <c r="Q68" s="98">
        <v>0</v>
      </c>
      <c r="R68" s="98">
        <v>0</v>
      </c>
      <c r="S68" s="98">
        <v>0</v>
      </c>
      <c r="T68" s="98">
        <v>0</v>
      </c>
      <c r="U68" s="98">
        <v>0</v>
      </c>
      <c r="V68" s="98">
        <v>0</v>
      </c>
      <c r="W68" s="98">
        <v>0</v>
      </c>
      <c r="DA68" s="63"/>
    </row>
    <row r="69" spans="1:105" ht="12" customHeight="1" x14ac:dyDescent="0.25">
      <c r="A69" s="97" t="s">
        <v>204</v>
      </c>
      <c r="B69" s="98">
        <v>0</v>
      </c>
      <c r="C69" s="98">
        <v>0</v>
      </c>
      <c r="D69" s="98">
        <v>0</v>
      </c>
      <c r="E69" s="98">
        <v>0</v>
      </c>
      <c r="F69" s="98">
        <v>0</v>
      </c>
      <c r="G69" s="98">
        <v>0</v>
      </c>
      <c r="H69" s="98">
        <v>0</v>
      </c>
      <c r="I69" s="98">
        <v>0</v>
      </c>
      <c r="J69" s="98">
        <v>0</v>
      </c>
      <c r="K69" s="98">
        <v>0</v>
      </c>
      <c r="L69" s="98">
        <v>0</v>
      </c>
      <c r="M69" s="98">
        <v>0</v>
      </c>
      <c r="N69" s="98">
        <v>0</v>
      </c>
      <c r="O69" s="98">
        <v>0</v>
      </c>
      <c r="P69" s="98">
        <v>0</v>
      </c>
      <c r="Q69" s="98">
        <v>0</v>
      </c>
      <c r="R69" s="98">
        <v>0</v>
      </c>
      <c r="S69" s="98">
        <v>0</v>
      </c>
      <c r="T69" s="98">
        <v>0</v>
      </c>
      <c r="U69" s="98">
        <v>0</v>
      </c>
      <c r="V69" s="98">
        <v>0</v>
      </c>
      <c r="W69" s="98">
        <v>0</v>
      </c>
      <c r="DA69" s="63" t="s">
        <v>255</v>
      </c>
    </row>
    <row r="70" spans="1:105" ht="12" customHeight="1" x14ac:dyDescent="0.25">
      <c r="A70" s="97" t="s">
        <v>72</v>
      </c>
      <c r="B70" s="98">
        <v>0</v>
      </c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DA70" s="63" t="s">
        <v>256</v>
      </c>
    </row>
    <row r="71" spans="1:105" ht="12" customHeight="1" x14ac:dyDescent="0.25">
      <c r="A71" s="97" t="s">
        <v>71</v>
      </c>
      <c r="B71" s="98">
        <v>0</v>
      </c>
      <c r="C71" s="98">
        <v>0</v>
      </c>
      <c r="D71" s="98">
        <v>0</v>
      </c>
      <c r="E71" s="98">
        <v>0</v>
      </c>
      <c r="F71" s="98">
        <v>0</v>
      </c>
      <c r="G71" s="98">
        <v>0</v>
      </c>
      <c r="H71" s="98">
        <v>0</v>
      </c>
      <c r="I71" s="98">
        <v>0</v>
      </c>
      <c r="J71" s="98">
        <v>0</v>
      </c>
      <c r="K71" s="98">
        <v>0</v>
      </c>
      <c r="L71" s="98">
        <v>0</v>
      </c>
      <c r="M71" s="98">
        <v>0</v>
      </c>
      <c r="N71" s="98">
        <v>0</v>
      </c>
      <c r="O71" s="98">
        <v>0</v>
      </c>
      <c r="P71" s="98">
        <v>0</v>
      </c>
      <c r="Q71" s="98">
        <v>0</v>
      </c>
      <c r="R71" s="98">
        <v>0</v>
      </c>
      <c r="S71" s="98">
        <v>0</v>
      </c>
      <c r="T71" s="98">
        <v>0</v>
      </c>
      <c r="U71" s="98">
        <v>0</v>
      </c>
      <c r="V71" s="98">
        <v>0</v>
      </c>
      <c r="W71" s="98">
        <v>0</v>
      </c>
      <c r="DA71" s="63" t="s">
        <v>257</v>
      </c>
    </row>
    <row r="72" spans="1:105" ht="12" customHeight="1" x14ac:dyDescent="0.25">
      <c r="A72" s="97" t="s">
        <v>52</v>
      </c>
      <c r="B72" s="98">
        <v>0</v>
      </c>
      <c r="C72" s="98">
        <v>0</v>
      </c>
      <c r="D72" s="98">
        <v>0</v>
      </c>
      <c r="E72" s="98">
        <v>0</v>
      </c>
      <c r="F72" s="98">
        <v>0</v>
      </c>
      <c r="G72" s="98">
        <v>0</v>
      </c>
      <c r="H72" s="98">
        <v>0</v>
      </c>
      <c r="I72" s="98">
        <v>0</v>
      </c>
      <c r="J72" s="98">
        <v>0</v>
      </c>
      <c r="K72" s="98">
        <v>0</v>
      </c>
      <c r="L72" s="98">
        <v>0</v>
      </c>
      <c r="M72" s="98">
        <v>0</v>
      </c>
      <c r="N72" s="98">
        <v>0</v>
      </c>
      <c r="O72" s="98">
        <v>0</v>
      </c>
      <c r="P72" s="98">
        <v>0</v>
      </c>
      <c r="Q72" s="98">
        <v>0</v>
      </c>
      <c r="R72" s="98">
        <v>0</v>
      </c>
      <c r="S72" s="98">
        <v>0</v>
      </c>
      <c r="T72" s="98">
        <v>0</v>
      </c>
      <c r="U72" s="98">
        <v>0</v>
      </c>
      <c r="V72" s="98">
        <v>0</v>
      </c>
      <c r="W72" s="98">
        <v>0</v>
      </c>
      <c r="DA72" s="63" t="s">
        <v>258</v>
      </c>
    </row>
    <row r="73" spans="1:105" ht="12" customHeight="1" x14ac:dyDescent="0.25">
      <c r="A73" s="97" t="s">
        <v>202</v>
      </c>
      <c r="B73" s="98">
        <v>0</v>
      </c>
      <c r="C73" s="98">
        <v>0</v>
      </c>
      <c r="D73" s="98">
        <v>0</v>
      </c>
      <c r="E73" s="98">
        <v>0</v>
      </c>
      <c r="F73" s="98">
        <v>0</v>
      </c>
      <c r="G73" s="98">
        <v>0</v>
      </c>
      <c r="H73" s="98">
        <v>0</v>
      </c>
      <c r="I73" s="98">
        <v>0</v>
      </c>
      <c r="J73" s="98">
        <v>0</v>
      </c>
      <c r="K73" s="98">
        <v>0</v>
      </c>
      <c r="L73" s="98">
        <v>0</v>
      </c>
      <c r="M73" s="98">
        <v>0</v>
      </c>
      <c r="N73" s="98">
        <v>0</v>
      </c>
      <c r="O73" s="98">
        <v>0</v>
      </c>
      <c r="P73" s="98">
        <v>0</v>
      </c>
      <c r="Q73" s="98">
        <v>0</v>
      </c>
      <c r="R73" s="98">
        <v>0</v>
      </c>
      <c r="S73" s="98">
        <v>0</v>
      </c>
      <c r="T73" s="98">
        <v>0</v>
      </c>
      <c r="U73" s="98">
        <v>0</v>
      </c>
      <c r="V73" s="98">
        <v>0</v>
      </c>
      <c r="W73" s="98">
        <v>0</v>
      </c>
      <c r="DA73" s="63" t="s">
        <v>259</v>
      </c>
    </row>
    <row r="74" spans="1:105" ht="12" customHeight="1" x14ac:dyDescent="0.25">
      <c r="A74" s="97" t="s">
        <v>195</v>
      </c>
      <c r="B74" s="98">
        <v>0</v>
      </c>
      <c r="C74" s="98">
        <v>0</v>
      </c>
      <c r="D74" s="98">
        <v>0</v>
      </c>
      <c r="E74" s="98">
        <v>0</v>
      </c>
      <c r="F74" s="98">
        <v>0</v>
      </c>
      <c r="G74" s="98">
        <v>0</v>
      </c>
      <c r="H74" s="98">
        <v>0</v>
      </c>
      <c r="I74" s="98">
        <v>0</v>
      </c>
      <c r="J74" s="98">
        <v>0</v>
      </c>
      <c r="K74" s="98">
        <v>0</v>
      </c>
      <c r="L74" s="98">
        <v>0</v>
      </c>
      <c r="M74" s="98">
        <v>0</v>
      </c>
      <c r="N74" s="98">
        <v>0</v>
      </c>
      <c r="O74" s="98">
        <v>0</v>
      </c>
      <c r="P74" s="98">
        <v>0</v>
      </c>
      <c r="Q74" s="98">
        <v>0</v>
      </c>
      <c r="R74" s="98">
        <v>0</v>
      </c>
      <c r="S74" s="98">
        <v>0</v>
      </c>
      <c r="T74" s="98">
        <v>0</v>
      </c>
      <c r="U74" s="98">
        <v>0</v>
      </c>
      <c r="V74" s="98">
        <v>0</v>
      </c>
      <c r="W74" s="98">
        <v>0</v>
      </c>
      <c r="DA74" s="63" t="s">
        <v>260</v>
      </c>
    </row>
    <row r="75" spans="1:105" ht="12" customHeight="1" x14ac:dyDescent="0.25">
      <c r="A75" s="73" t="s">
        <v>203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261</v>
      </c>
    </row>
    <row r="76" spans="1:105" ht="12" customHeight="1" x14ac:dyDescent="0.25">
      <c r="A76" s="32" t="s">
        <v>53</v>
      </c>
      <c r="B76" s="33">
        <v>0</v>
      </c>
      <c r="C76" s="33">
        <v>0</v>
      </c>
      <c r="D76" s="33">
        <v>0</v>
      </c>
      <c r="E76" s="33">
        <v>0</v>
      </c>
      <c r="F76" s="33">
        <v>0</v>
      </c>
      <c r="G76" s="33">
        <v>0</v>
      </c>
      <c r="H76" s="33">
        <v>0</v>
      </c>
      <c r="I76" s="33">
        <v>0</v>
      </c>
      <c r="J76" s="33">
        <v>0</v>
      </c>
      <c r="K76" s="33">
        <v>0</v>
      </c>
      <c r="L76" s="33">
        <v>0</v>
      </c>
      <c r="M76" s="33">
        <v>0</v>
      </c>
      <c r="N76" s="33">
        <v>0</v>
      </c>
      <c r="O76" s="33">
        <v>0</v>
      </c>
      <c r="P76" s="33">
        <v>0</v>
      </c>
      <c r="Q76" s="33">
        <v>0</v>
      </c>
      <c r="R76" s="33">
        <v>0</v>
      </c>
      <c r="S76" s="33">
        <v>0</v>
      </c>
      <c r="T76" s="33">
        <v>0</v>
      </c>
      <c r="U76" s="33">
        <v>0</v>
      </c>
      <c r="V76" s="33">
        <v>0</v>
      </c>
      <c r="W76" s="33">
        <v>0</v>
      </c>
      <c r="DA76" s="60" t="s">
        <v>262</v>
      </c>
    </row>
    <row r="77" spans="1:105" s="2" customFormat="1" ht="12" customHeight="1" x14ac:dyDescent="0.25">
      <c r="DA77" s="9"/>
    </row>
    <row r="78" spans="1:105" ht="12.95" customHeight="1" x14ac:dyDescent="0.25">
      <c r="A78" s="202" t="s">
        <v>70</v>
      </c>
      <c r="B78" s="203">
        <f t="shared" ref="B78:Q78" si="52">B79+B84</f>
        <v>26899.338694257294</v>
      </c>
      <c r="C78" s="203">
        <f t="shared" si="52"/>
        <v>29419.854790404661</v>
      </c>
      <c r="D78" s="203">
        <f t="shared" si="52"/>
        <v>31218.444420984655</v>
      </c>
      <c r="E78" s="203">
        <f t="shared" si="52"/>
        <v>31267.988974987897</v>
      </c>
      <c r="F78" s="203">
        <f t="shared" si="52"/>
        <v>32026.834583056301</v>
      </c>
      <c r="G78" s="203">
        <f t="shared" si="52"/>
        <v>34721.177421731591</v>
      </c>
      <c r="H78" s="203">
        <f t="shared" si="52"/>
        <v>38233.886217251529</v>
      </c>
      <c r="I78" s="203">
        <f t="shared" si="52"/>
        <v>34893.254810562226</v>
      </c>
      <c r="J78" s="203">
        <f t="shared" si="52"/>
        <v>36363.672394136236</v>
      </c>
      <c r="K78" s="203">
        <f t="shared" si="52"/>
        <v>37104.821983733396</v>
      </c>
      <c r="L78" s="203">
        <f t="shared" si="52"/>
        <v>41631.308466035145</v>
      </c>
      <c r="M78" s="203">
        <f t="shared" si="52"/>
        <v>36528.751314264395</v>
      </c>
      <c r="N78" s="203">
        <f t="shared" si="52"/>
        <v>38279.412049550665</v>
      </c>
      <c r="O78" s="203">
        <f t="shared" si="52"/>
        <v>37231.901306213673</v>
      </c>
      <c r="P78" s="203">
        <f t="shared" si="52"/>
        <v>34210.064985193261</v>
      </c>
      <c r="Q78" s="203">
        <f t="shared" si="52"/>
        <v>33728.649585147446</v>
      </c>
      <c r="R78" s="203">
        <f t="shared" ref="R78:V78" si="53">R79+R84</f>
        <v>35942.658066811455</v>
      </c>
      <c r="S78" s="203">
        <f t="shared" si="53"/>
        <v>36237.742389191779</v>
      </c>
      <c r="T78" s="203">
        <f t="shared" si="53"/>
        <v>34583.228627932564</v>
      </c>
      <c r="U78" s="203">
        <f t="shared" si="53"/>
        <v>30105.020625244782</v>
      </c>
      <c r="V78" s="203">
        <f t="shared" si="53"/>
        <v>31331.054531133374</v>
      </c>
      <c r="W78" s="203">
        <f t="shared" ref="W78" si="54">W79+W84</f>
        <v>31699.265087136642</v>
      </c>
      <c r="DA78" s="216" t="s">
        <v>263</v>
      </c>
    </row>
    <row r="79" spans="1:105" ht="12" customHeight="1" x14ac:dyDescent="0.25">
      <c r="A79" s="208" t="s">
        <v>39</v>
      </c>
      <c r="B79" s="192">
        <f t="shared" ref="B79:Q79" si="55">SUM(B80:B83)</f>
        <v>26899.338694257294</v>
      </c>
      <c r="C79" s="192">
        <f t="shared" si="55"/>
        <v>29419.854790404661</v>
      </c>
      <c r="D79" s="192">
        <f t="shared" si="55"/>
        <v>31218.444420984655</v>
      </c>
      <c r="E79" s="192">
        <f t="shared" si="55"/>
        <v>31267.988974987897</v>
      </c>
      <c r="F79" s="192">
        <f t="shared" si="55"/>
        <v>32026.834583056301</v>
      </c>
      <c r="G79" s="192">
        <f t="shared" si="55"/>
        <v>34721.177421731591</v>
      </c>
      <c r="H79" s="192">
        <f t="shared" si="55"/>
        <v>38233.886217251529</v>
      </c>
      <c r="I79" s="192">
        <f t="shared" si="55"/>
        <v>34893.254810562226</v>
      </c>
      <c r="J79" s="192">
        <f t="shared" si="55"/>
        <v>36363.672394136236</v>
      </c>
      <c r="K79" s="192">
        <f t="shared" si="55"/>
        <v>37104.821983733396</v>
      </c>
      <c r="L79" s="192">
        <f t="shared" si="55"/>
        <v>41631.308466035145</v>
      </c>
      <c r="M79" s="192">
        <f t="shared" si="55"/>
        <v>36528.751314264395</v>
      </c>
      <c r="N79" s="192">
        <f t="shared" si="55"/>
        <v>38279.412049550665</v>
      </c>
      <c r="O79" s="192">
        <f t="shared" si="55"/>
        <v>37231.901306213673</v>
      </c>
      <c r="P79" s="192">
        <f t="shared" si="55"/>
        <v>34210.064985193261</v>
      </c>
      <c r="Q79" s="192">
        <f t="shared" si="55"/>
        <v>33728.649585147446</v>
      </c>
      <c r="R79" s="192">
        <f t="shared" ref="R79:V79" si="56">SUM(R80:R83)</f>
        <v>35942.658066811455</v>
      </c>
      <c r="S79" s="192">
        <f t="shared" si="56"/>
        <v>36237.742389191779</v>
      </c>
      <c r="T79" s="192">
        <f t="shared" si="56"/>
        <v>34583.228627932564</v>
      </c>
      <c r="U79" s="192">
        <f t="shared" si="56"/>
        <v>30105.020625244782</v>
      </c>
      <c r="V79" s="192">
        <f t="shared" si="56"/>
        <v>31331.054531133374</v>
      </c>
      <c r="W79" s="192">
        <f t="shared" ref="W79" si="57">SUM(W80:W83)</f>
        <v>31699.265087136642</v>
      </c>
      <c r="DA79" s="213" t="s">
        <v>264</v>
      </c>
    </row>
    <row r="80" spans="1:105" ht="12" customHeight="1" x14ac:dyDescent="0.25">
      <c r="A80" s="97" t="s">
        <v>57</v>
      </c>
      <c r="B80" s="74">
        <v>23080.808484868241</v>
      </c>
      <c r="C80" s="74">
        <v>25592.983624189779</v>
      </c>
      <c r="D80" s="74">
        <v>27068.208199775792</v>
      </c>
      <c r="E80" s="74">
        <v>26499.0314347823</v>
      </c>
      <c r="F80" s="74">
        <v>27165.68582377144</v>
      </c>
      <c r="G80" s="74">
        <v>29777.366958850831</v>
      </c>
      <c r="H80" s="74">
        <v>33035.254295242863</v>
      </c>
      <c r="I80" s="74">
        <v>29749.214563707457</v>
      </c>
      <c r="J80" s="74">
        <v>31009.697603804132</v>
      </c>
      <c r="K80" s="74">
        <v>31643.249837350468</v>
      </c>
      <c r="L80" s="74">
        <v>36147.712344940279</v>
      </c>
      <c r="M80" s="74">
        <v>31222.986022685236</v>
      </c>
      <c r="N80" s="74">
        <v>32887.720128128116</v>
      </c>
      <c r="O80" s="74">
        <v>31915.488860316647</v>
      </c>
      <c r="P80" s="74">
        <v>28900.624857979245</v>
      </c>
      <c r="Q80" s="74">
        <v>28455.082128580558</v>
      </c>
      <c r="R80" s="74">
        <v>30599.17481500439</v>
      </c>
      <c r="S80" s="74">
        <v>30818.504938350139</v>
      </c>
      <c r="T80" s="74">
        <v>29370.657841023603</v>
      </c>
      <c r="U80" s="74">
        <v>25212.623373801052</v>
      </c>
      <c r="V80" s="74">
        <v>26394.172701273383</v>
      </c>
      <c r="W80" s="74">
        <v>26743.669883782772</v>
      </c>
      <c r="DA80" s="90" t="s">
        <v>265</v>
      </c>
    </row>
    <row r="81" spans="1:105" ht="12" customHeight="1" x14ac:dyDescent="0.25">
      <c r="A81" s="97" t="s">
        <v>56</v>
      </c>
      <c r="B81" s="74">
        <v>0</v>
      </c>
      <c r="C81" s="74">
        <v>0</v>
      </c>
      <c r="D81" s="74">
        <v>0</v>
      </c>
      <c r="E81" s="74">
        <v>0</v>
      </c>
      <c r="F81" s="74">
        <v>0</v>
      </c>
      <c r="G81" s="74">
        <v>0</v>
      </c>
      <c r="H81" s="74">
        <v>0</v>
      </c>
      <c r="I81" s="74">
        <v>0</v>
      </c>
      <c r="J81" s="74">
        <v>0</v>
      </c>
      <c r="K81" s="74">
        <v>0</v>
      </c>
      <c r="L81" s="74">
        <v>0</v>
      </c>
      <c r="M81" s="74">
        <v>0</v>
      </c>
      <c r="N81" s="74">
        <v>0</v>
      </c>
      <c r="O81" s="74">
        <v>0</v>
      </c>
      <c r="P81" s="74">
        <v>0</v>
      </c>
      <c r="Q81" s="74">
        <v>0</v>
      </c>
      <c r="R81" s="74">
        <v>0</v>
      </c>
      <c r="S81" s="74">
        <v>0</v>
      </c>
      <c r="T81" s="74">
        <v>0</v>
      </c>
      <c r="U81" s="74">
        <v>0</v>
      </c>
      <c r="V81" s="74">
        <v>0</v>
      </c>
      <c r="W81" s="74">
        <v>0</v>
      </c>
      <c r="DA81" s="90" t="s">
        <v>266</v>
      </c>
    </row>
    <row r="82" spans="1:105" ht="12" customHeight="1" x14ac:dyDescent="0.25">
      <c r="A82" s="97" t="s">
        <v>55</v>
      </c>
      <c r="B82" s="74">
        <v>2243.6720007144427</v>
      </c>
      <c r="C82" s="74">
        <v>2248.5684728273027</v>
      </c>
      <c r="D82" s="74">
        <v>2475.7368680460891</v>
      </c>
      <c r="E82" s="74">
        <v>2636.5198565899091</v>
      </c>
      <c r="F82" s="74">
        <v>2797.0204977624549</v>
      </c>
      <c r="G82" s="74">
        <v>2931.1894825011418</v>
      </c>
      <c r="H82" s="74">
        <v>3140.7922773184478</v>
      </c>
      <c r="I82" s="74">
        <v>3034.6722207074104</v>
      </c>
      <c r="J82" s="74">
        <v>3182.9352269975698</v>
      </c>
      <c r="K82" s="74">
        <v>3253.2147879690883</v>
      </c>
      <c r="L82" s="74">
        <v>3278.6529870840723</v>
      </c>
      <c r="M82" s="74">
        <v>3230.0969599553464</v>
      </c>
      <c r="N82" s="74">
        <v>3304.1678828288887</v>
      </c>
      <c r="O82" s="74">
        <v>3298.7475221068657</v>
      </c>
      <c r="P82" s="74">
        <v>3308.7684450767456</v>
      </c>
      <c r="Q82" s="74">
        <v>3271.4636335625546</v>
      </c>
      <c r="R82" s="74">
        <v>3302.1656607932778</v>
      </c>
      <c r="S82" s="74">
        <v>3330.1393055313092</v>
      </c>
      <c r="T82" s="74">
        <v>3143.2850386455211</v>
      </c>
      <c r="U82" s="74">
        <v>2739.3353324716854</v>
      </c>
      <c r="V82" s="74">
        <v>2837.228901743551</v>
      </c>
      <c r="W82" s="74">
        <v>2876.1858100522036</v>
      </c>
      <c r="DA82" s="90" t="s">
        <v>267</v>
      </c>
    </row>
    <row r="83" spans="1:105" ht="12" customHeight="1" x14ac:dyDescent="0.25">
      <c r="A83" s="107" t="s">
        <v>54</v>
      </c>
      <c r="B83" s="193">
        <v>1574.8582086746114</v>
      </c>
      <c r="C83" s="193">
        <v>1578.3026933875776</v>
      </c>
      <c r="D83" s="193">
        <v>1674.4993531627731</v>
      </c>
      <c r="E83" s="193">
        <v>2132.4376836156866</v>
      </c>
      <c r="F83" s="193">
        <v>2064.1282615224036</v>
      </c>
      <c r="G83" s="193">
        <v>2012.6209803796194</v>
      </c>
      <c r="H83" s="193">
        <v>2057.8396446902184</v>
      </c>
      <c r="I83" s="193">
        <v>2109.3680261473583</v>
      </c>
      <c r="J83" s="193">
        <v>2171.0395633345338</v>
      </c>
      <c r="K83" s="193">
        <v>2208.3573584138448</v>
      </c>
      <c r="L83" s="193">
        <v>2204.9431340107949</v>
      </c>
      <c r="M83" s="193">
        <v>2075.6683316238091</v>
      </c>
      <c r="N83" s="193">
        <v>2087.5240385936654</v>
      </c>
      <c r="O83" s="193">
        <v>2017.6649237901556</v>
      </c>
      <c r="P83" s="193">
        <v>2000.6716821372752</v>
      </c>
      <c r="Q83" s="193">
        <v>2002.1038230043348</v>
      </c>
      <c r="R83" s="193">
        <v>2041.317591013787</v>
      </c>
      <c r="S83" s="193">
        <v>2089.0981453103286</v>
      </c>
      <c r="T83" s="193">
        <v>2069.2857482634363</v>
      </c>
      <c r="U83" s="193">
        <v>2153.0619189720474</v>
      </c>
      <c r="V83" s="193">
        <v>2099.6529281164412</v>
      </c>
      <c r="W83" s="193">
        <v>2079.4093933016666</v>
      </c>
      <c r="DA83" s="214" t="s">
        <v>268</v>
      </c>
    </row>
    <row r="84" spans="1:105" ht="12" customHeight="1" x14ac:dyDescent="0.25">
      <c r="A84" s="209" t="s">
        <v>58</v>
      </c>
      <c r="B84" s="77">
        <v>0</v>
      </c>
      <c r="C84" s="77">
        <v>0</v>
      </c>
      <c r="D84" s="77">
        <v>0</v>
      </c>
      <c r="E84" s="77">
        <v>0</v>
      </c>
      <c r="F84" s="77">
        <v>0</v>
      </c>
      <c r="G84" s="77">
        <v>0</v>
      </c>
      <c r="H84" s="77">
        <v>0</v>
      </c>
      <c r="I84" s="77">
        <v>0</v>
      </c>
      <c r="J84" s="77">
        <v>0</v>
      </c>
      <c r="K84" s="77">
        <v>0</v>
      </c>
      <c r="L84" s="77">
        <v>0</v>
      </c>
      <c r="M84" s="77">
        <v>0</v>
      </c>
      <c r="N84" s="77">
        <v>0</v>
      </c>
      <c r="O84" s="77">
        <v>0</v>
      </c>
      <c r="P84" s="77">
        <v>0</v>
      </c>
      <c r="Q84" s="77">
        <v>0</v>
      </c>
      <c r="R84" s="77">
        <v>0</v>
      </c>
      <c r="S84" s="77">
        <v>0</v>
      </c>
      <c r="T84" s="77">
        <v>0</v>
      </c>
      <c r="U84" s="77">
        <v>0</v>
      </c>
      <c r="V84" s="77">
        <v>0</v>
      </c>
      <c r="W84" s="77">
        <v>0</v>
      </c>
      <c r="DA84" s="92" t="s">
        <v>269</v>
      </c>
    </row>
    <row r="85" spans="1:105" s="2" customFormat="1" ht="12" customHeight="1" x14ac:dyDescent="0.25">
      <c r="DA85" s="9"/>
    </row>
    <row r="86" spans="1:105" ht="12.95" customHeight="1" x14ac:dyDescent="0.25">
      <c r="A86" s="23" t="s">
        <v>69</v>
      </c>
      <c r="B86" s="207">
        <f t="shared" ref="B86:Q86" si="58">IF(B78=0,0,B78/B$78)</f>
        <v>1</v>
      </c>
      <c r="C86" s="207">
        <f t="shared" si="58"/>
        <v>1</v>
      </c>
      <c r="D86" s="207">
        <f t="shared" si="58"/>
        <v>1</v>
      </c>
      <c r="E86" s="207">
        <f t="shared" si="58"/>
        <v>1</v>
      </c>
      <c r="F86" s="207">
        <f t="shared" si="58"/>
        <v>1</v>
      </c>
      <c r="G86" s="207">
        <f t="shared" si="58"/>
        <v>1</v>
      </c>
      <c r="H86" s="207">
        <f t="shared" si="58"/>
        <v>1</v>
      </c>
      <c r="I86" s="207">
        <f t="shared" si="58"/>
        <v>1</v>
      </c>
      <c r="J86" s="207">
        <f t="shared" si="58"/>
        <v>1</v>
      </c>
      <c r="K86" s="207">
        <f t="shared" si="58"/>
        <v>1</v>
      </c>
      <c r="L86" s="207">
        <f t="shared" si="58"/>
        <v>1</v>
      </c>
      <c r="M86" s="207">
        <f t="shared" si="58"/>
        <v>1</v>
      </c>
      <c r="N86" s="207">
        <f t="shared" si="58"/>
        <v>1</v>
      </c>
      <c r="O86" s="207">
        <f t="shared" si="58"/>
        <v>1</v>
      </c>
      <c r="P86" s="207">
        <f t="shared" si="58"/>
        <v>1</v>
      </c>
      <c r="Q86" s="207">
        <f t="shared" si="58"/>
        <v>1</v>
      </c>
      <c r="R86" s="207">
        <f t="shared" ref="R86:V86" si="59">IF(R78=0,0,R78/R$78)</f>
        <v>1</v>
      </c>
      <c r="S86" s="207">
        <f t="shared" si="59"/>
        <v>1</v>
      </c>
      <c r="T86" s="207">
        <f t="shared" si="59"/>
        <v>1</v>
      </c>
      <c r="U86" s="207">
        <f t="shared" si="59"/>
        <v>1</v>
      </c>
      <c r="V86" s="207">
        <f t="shared" si="59"/>
        <v>1</v>
      </c>
      <c r="W86" s="207">
        <f t="shared" ref="W86" si="60">IF(W78=0,0,W78/W$78)</f>
        <v>1</v>
      </c>
      <c r="DA86" s="215"/>
    </row>
    <row r="87" spans="1:105" ht="12" customHeight="1" x14ac:dyDescent="0.25">
      <c r="A87" s="194" t="s">
        <v>39</v>
      </c>
      <c r="B87" s="195">
        <f t="shared" ref="B87:Q87" si="61">IF(B79=0,0,B79/B$78)</f>
        <v>1</v>
      </c>
      <c r="C87" s="195">
        <f t="shared" si="61"/>
        <v>1</v>
      </c>
      <c r="D87" s="195">
        <f t="shared" si="61"/>
        <v>1</v>
      </c>
      <c r="E87" s="195">
        <f t="shared" si="61"/>
        <v>1</v>
      </c>
      <c r="F87" s="195">
        <f t="shared" si="61"/>
        <v>1</v>
      </c>
      <c r="G87" s="195">
        <f t="shared" si="61"/>
        <v>1</v>
      </c>
      <c r="H87" s="195">
        <f t="shared" si="61"/>
        <v>1</v>
      </c>
      <c r="I87" s="195">
        <f t="shared" si="61"/>
        <v>1</v>
      </c>
      <c r="J87" s="195">
        <f t="shared" si="61"/>
        <v>1</v>
      </c>
      <c r="K87" s="195">
        <f t="shared" si="61"/>
        <v>1</v>
      </c>
      <c r="L87" s="195">
        <f t="shared" si="61"/>
        <v>1</v>
      </c>
      <c r="M87" s="195">
        <f t="shared" si="61"/>
        <v>1</v>
      </c>
      <c r="N87" s="195">
        <f t="shared" si="61"/>
        <v>1</v>
      </c>
      <c r="O87" s="195">
        <f t="shared" si="61"/>
        <v>1</v>
      </c>
      <c r="P87" s="195">
        <f t="shared" si="61"/>
        <v>1</v>
      </c>
      <c r="Q87" s="195">
        <f t="shared" si="61"/>
        <v>1</v>
      </c>
      <c r="R87" s="195">
        <f t="shared" ref="R87:V87" si="62">IF(R79=0,0,R79/R$78)</f>
        <v>1</v>
      </c>
      <c r="S87" s="195">
        <f t="shared" si="62"/>
        <v>1</v>
      </c>
      <c r="T87" s="195">
        <f t="shared" si="62"/>
        <v>1</v>
      </c>
      <c r="U87" s="195">
        <f t="shared" si="62"/>
        <v>1</v>
      </c>
      <c r="V87" s="195">
        <f t="shared" si="62"/>
        <v>1</v>
      </c>
      <c r="W87" s="195">
        <f t="shared" ref="W87" si="63">IF(W79=0,0,W79/W$78)</f>
        <v>1</v>
      </c>
      <c r="DA87" s="62"/>
    </row>
    <row r="88" spans="1:105" ht="12" customHeight="1" x14ac:dyDescent="0.25">
      <c r="A88" s="97" t="s">
        <v>57</v>
      </c>
      <c r="B88" s="196">
        <f t="shared" ref="B88:Q88" si="64">IF(B80=0,0,B80/B$78)</f>
        <v>0.85804371427895865</v>
      </c>
      <c r="C88" s="196">
        <f t="shared" si="64"/>
        <v>0.8699221599331951</v>
      </c>
      <c r="D88" s="196">
        <f t="shared" si="64"/>
        <v>0.86705819914527438</v>
      </c>
      <c r="E88" s="196">
        <f t="shared" si="64"/>
        <v>0.84748115575899641</v>
      </c>
      <c r="F88" s="196">
        <f t="shared" si="64"/>
        <v>0.84821638408634248</v>
      </c>
      <c r="G88" s="196">
        <f t="shared" si="64"/>
        <v>0.85761397423733432</v>
      </c>
      <c r="H88" s="196">
        <f t="shared" si="64"/>
        <v>0.86403077384105964</v>
      </c>
      <c r="I88" s="196">
        <f t="shared" si="64"/>
        <v>0.8525778040832791</v>
      </c>
      <c r="J88" s="196">
        <f t="shared" si="64"/>
        <v>0.85276583915117854</v>
      </c>
      <c r="K88" s="196">
        <f t="shared" si="64"/>
        <v>0.85280694383125566</v>
      </c>
      <c r="L88" s="196">
        <f t="shared" si="64"/>
        <v>0.86828191754845629</v>
      </c>
      <c r="M88" s="196">
        <f t="shared" si="64"/>
        <v>0.85475098105783676</v>
      </c>
      <c r="N88" s="196">
        <f t="shared" si="64"/>
        <v>0.85914904036552886</v>
      </c>
      <c r="O88" s="196">
        <f t="shared" si="64"/>
        <v>0.8572081398107444</v>
      </c>
      <c r="P88" s="196">
        <f t="shared" si="64"/>
        <v>0.84479888800234548</v>
      </c>
      <c r="Q88" s="196">
        <f t="shared" si="64"/>
        <v>0.84364723991531743</v>
      </c>
      <c r="R88" s="196">
        <f t="shared" ref="R88:V88" si="65">IF(R80=0,0,R80/R$78)</f>
        <v>0.85133310836737741</v>
      </c>
      <c r="S88" s="196">
        <f t="shared" si="65"/>
        <v>0.85045322656584765</v>
      </c>
      <c r="T88" s="196">
        <f t="shared" si="65"/>
        <v>0.8492746052432244</v>
      </c>
      <c r="U88" s="196">
        <f t="shared" si="65"/>
        <v>0.83748899187462522</v>
      </c>
      <c r="V88" s="196">
        <f t="shared" si="65"/>
        <v>0.84242848178141405</v>
      </c>
      <c r="W88" s="196">
        <f t="shared" ref="W88" si="66">IF(W80=0,0,W80/W$78)</f>
        <v>0.84366845131167345</v>
      </c>
      <c r="DA88" s="59"/>
    </row>
    <row r="89" spans="1:105" ht="12" customHeight="1" x14ac:dyDescent="0.25">
      <c r="A89" s="97" t="s">
        <v>56</v>
      </c>
      <c r="B89" s="197">
        <f t="shared" ref="B89:Q89" si="67">IF(B81=0,0,B81/B$78)</f>
        <v>0</v>
      </c>
      <c r="C89" s="197">
        <f t="shared" si="67"/>
        <v>0</v>
      </c>
      <c r="D89" s="197">
        <f t="shared" si="67"/>
        <v>0</v>
      </c>
      <c r="E89" s="197">
        <f t="shared" si="67"/>
        <v>0</v>
      </c>
      <c r="F89" s="197">
        <f t="shared" si="67"/>
        <v>0</v>
      </c>
      <c r="G89" s="197">
        <f t="shared" si="67"/>
        <v>0</v>
      </c>
      <c r="H89" s="197">
        <f t="shared" si="67"/>
        <v>0</v>
      </c>
      <c r="I89" s="197">
        <f t="shared" si="67"/>
        <v>0</v>
      </c>
      <c r="J89" s="197">
        <f t="shared" si="67"/>
        <v>0</v>
      </c>
      <c r="K89" s="197">
        <f t="shared" si="67"/>
        <v>0</v>
      </c>
      <c r="L89" s="197">
        <f t="shared" si="67"/>
        <v>0</v>
      </c>
      <c r="M89" s="197">
        <f t="shared" si="67"/>
        <v>0</v>
      </c>
      <c r="N89" s="197">
        <f t="shared" si="67"/>
        <v>0</v>
      </c>
      <c r="O89" s="197">
        <f t="shared" si="67"/>
        <v>0</v>
      </c>
      <c r="P89" s="197">
        <f t="shared" si="67"/>
        <v>0</v>
      </c>
      <c r="Q89" s="197">
        <f t="shared" si="67"/>
        <v>0</v>
      </c>
      <c r="R89" s="197">
        <f t="shared" ref="R89:V89" si="68">IF(R81=0,0,R81/R$78)</f>
        <v>0</v>
      </c>
      <c r="S89" s="197">
        <f t="shared" si="68"/>
        <v>0</v>
      </c>
      <c r="T89" s="197">
        <f t="shared" si="68"/>
        <v>0</v>
      </c>
      <c r="U89" s="197">
        <f t="shared" si="68"/>
        <v>0</v>
      </c>
      <c r="V89" s="197">
        <f t="shared" si="68"/>
        <v>0</v>
      </c>
      <c r="W89" s="197">
        <f t="shared" ref="W89" si="69">IF(W81=0,0,W81/W$78)</f>
        <v>0</v>
      </c>
      <c r="DA89" s="63"/>
    </row>
    <row r="90" spans="1:105" ht="12" customHeight="1" x14ac:dyDescent="0.25">
      <c r="A90" s="97" t="s">
        <v>55</v>
      </c>
      <c r="B90" s="197">
        <f t="shared" ref="B90:Q90" si="70">IF(B82=0,0,B82/B$78)</f>
        <v>8.340993160524951E-2</v>
      </c>
      <c r="C90" s="197">
        <f t="shared" si="70"/>
        <v>7.6430304936810134E-2</v>
      </c>
      <c r="D90" s="197">
        <f t="shared" si="70"/>
        <v>7.9303658909472413E-2</v>
      </c>
      <c r="E90" s="197">
        <f t="shared" si="70"/>
        <v>8.432009678329272E-2</v>
      </c>
      <c r="F90" s="197">
        <f t="shared" si="70"/>
        <v>8.7333654236382452E-2</v>
      </c>
      <c r="G90" s="197">
        <f t="shared" si="70"/>
        <v>8.4420797339278694E-2</v>
      </c>
      <c r="H90" s="197">
        <f t="shared" si="70"/>
        <v>8.2146822833334937E-2</v>
      </c>
      <c r="I90" s="197">
        <f t="shared" si="70"/>
        <v>8.6970167649387975E-2</v>
      </c>
      <c r="J90" s="197">
        <f t="shared" si="70"/>
        <v>8.7530632013691462E-2</v>
      </c>
      <c r="K90" s="197">
        <f t="shared" si="70"/>
        <v>8.7676334612123583E-2</v>
      </c>
      <c r="L90" s="197">
        <f t="shared" si="70"/>
        <v>7.8754502510026983E-2</v>
      </c>
      <c r="M90" s="197">
        <f t="shared" si="70"/>
        <v>8.8426153200971885E-2</v>
      </c>
      <c r="N90" s="197">
        <f t="shared" si="70"/>
        <v>8.6317101175739555E-2</v>
      </c>
      <c r="O90" s="197">
        <f t="shared" si="70"/>
        <v>8.8600028641468653E-2</v>
      </c>
      <c r="P90" s="197">
        <f t="shared" si="70"/>
        <v>9.671915111850389E-2</v>
      </c>
      <c r="Q90" s="197">
        <f t="shared" si="70"/>
        <v>9.6993614443525111E-2</v>
      </c>
      <c r="R90" s="197">
        <f t="shared" ref="R90:V90" si="71">IF(R82=0,0,R82/R$78)</f>
        <v>9.1873162375890452E-2</v>
      </c>
      <c r="S90" s="197">
        <f t="shared" si="71"/>
        <v>9.1896986014353699E-2</v>
      </c>
      <c r="T90" s="197">
        <f t="shared" si="71"/>
        <v>9.0890444974438211E-2</v>
      </c>
      <c r="U90" s="197">
        <f t="shared" si="71"/>
        <v>9.099264094755663E-2</v>
      </c>
      <c r="V90" s="197">
        <f t="shared" si="71"/>
        <v>9.0556444530911759E-2</v>
      </c>
      <c r="W90" s="197">
        <f t="shared" ref="W90" si="72">IF(W82=0,0,W82/W$78)</f>
        <v>9.0733517075111667E-2</v>
      </c>
      <c r="DA90" s="63"/>
    </row>
    <row r="91" spans="1:105" ht="12" customHeight="1" x14ac:dyDescent="0.25">
      <c r="A91" s="97" t="s">
        <v>54</v>
      </c>
      <c r="B91" s="198">
        <f t="shared" ref="B91:Q91" si="73">IF(B83=0,0,B83/B$78)</f>
        <v>5.854635411579192E-2</v>
      </c>
      <c r="C91" s="198">
        <f t="shared" si="73"/>
        <v>5.3647535129994726E-2</v>
      </c>
      <c r="D91" s="198">
        <f t="shared" si="73"/>
        <v>5.3638141945253209E-2</v>
      </c>
      <c r="E91" s="198">
        <f t="shared" si="73"/>
        <v>6.8198747457710845E-2</v>
      </c>
      <c r="F91" s="198">
        <f t="shared" si="73"/>
        <v>6.4449961677274972E-2</v>
      </c>
      <c r="G91" s="198">
        <f t="shared" si="73"/>
        <v>5.7965228423387014E-2</v>
      </c>
      <c r="H91" s="198">
        <f t="shared" si="73"/>
        <v>5.3822403325605429E-2</v>
      </c>
      <c r="I91" s="198">
        <f t="shared" si="73"/>
        <v>6.0452028267332925E-2</v>
      </c>
      <c r="J91" s="198">
        <f t="shared" si="73"/>
        <v>5.9703528835130006E-2</v>
      </c>
      <c r="K91" s="198">
        <f t="shared" si="73"/>
        <v>5.9516721556620855E-2</v>
      </c>
      <c r="L91" s="198">
        <f t="shared" si="73"/>
        <v>5.2963579941516736E-2</v>
      </c>
      <c r="M91" s="198">
        <f t="shared" si="73"/>
        <v>5.6822865741191247E-2</v>
      </c>
      <c r="N91" s="198">
        <f t="shared" si="73"/>
        <v>5.4533858458731717E-2</v>
      </c>
      <c r="O91" s="198">
        <f t="shared" si="73"/>
        <v>5.4191831547786826E-2</v>
      </c>
      <c r="P91" s="198">
        <f t="shared" si="73"/>
        <v>5.8481960879150689E-2</v>
      </c>
      <c r="Q91" s="198">
        <f t="shared" si="73"/>
        <v>5.9359145641157532E-2</v>
      </c>
      <c r="R91" s="198">
        <f t="shared" ref="R91:V91" si="74">IF(R83=0,0,R83/R$78)</f>
        <v>5.6793729256732081E-2</v>
      </c>
      <c r="S91" s="198">
        <f t="shared" si="74"/>
        <v>5.7649787419798544E-2</v>
      </c>
      <c r="T91" s="198">
        <f t="shared" si="74"/>
        <v>5.9834949782337346E-2</v>
      </c>
      <c r="U91" s="198">
        <f t="shared" si="74"/>
        <v>7.1518367177818232E-2</v>
      </c>
      <c r="V91" s="198">
        <f t="shared" si="74"/>
        <v>6.701507368767419E-2</v>
      </c>
      <c r="W91" s="198">
        <f t="shared" ref="W91" si="75">IF(W83=0,0,W83/W$78)</f>
        <v>6.5598031613214827E-2</v>
      </c>
      <c r="DA91" s="60"/>
    </row>
    <row r="92" spans="1:105" ht="12" customHeight="1" x14ac:dyDescent="0.25">
      <c r="A92" s="194" t="s">
        <v>58</v>
      </c>
      <c r="B92" s="195">
        <f t="shared" ref="B92:Q92" si="76">IF(B84=0,0,B84/B$78)</f>
        <v>0</v>
      </c>
      <c r="C92" s="195">
        <f t="shared" si="76"/>
        <v>0</v>
      </c>
      <c r="D92" s="195">
        <f t="shared" si="76"/>
        <v>0</v>
      </c>
      <c r="E92" s="195">
        <f t="shared" si="76"/>
        <v>0</v>
      </c>
      <c r="F92" s="195">
        <f t="shared" si="76"/>
        <v>0</v>
      </c>
      <c r="G92" s="195">
        <f t="shared" si="76"/>
        <v>0</v>
      </c>
      <c r="H92" s="195">
        <f t="shared" si="76"/>
        <v>0</v>
      </c>
      <c r="I92" s="195">
        <f t="shared" si="76"/>
        <v>0</v>
      </c>
      <c r="J92" s="195">
        <f t="shared" si="76"/>
        <v>0</v>
      </c>
      <c r="K92" s="195">
        <f t="shared" si="76"/>
        <v>0</v>
      </c>
      <c r="L92" s="195">
        <f t="shared" si="76"/>
        <v>0</v>
      </c>
      <c r="M92" s="195">
        <f t="shared" si="76"/>
        <v>0</v>
      </c>
      <c r="N92" s="195">
        <f t="shared" si="76"/>
        <v>0</v>
      </c>
      <c r="O92" s="195">
        <f t="shared" si="76"/>
        <v>0</v>
      </c>
      <c r="P92" s="195">
        <f t="shared" si="76"/>
        <v>0</v>
      </c>
      <c r="Q92" s="195">
        <f t="shared" si="76"/>
        <v>0</v>
      </c>
      <c r="R92" s="195">
        <f t="shared" ref="R92:V92" si="77">IF(R84=0,0,R84/R$78)</f>
        <v>0</v>
      </c>
      <c r="S92" s="195">
        <f t="shared" si="77"/>
        <v>0</v>
      </c>
      <c r="T92" s="195">
        <f t="shared" si="77"/>
        <v>0</v>
      </c>
      <c r="U92" s="195">
        <f t="shared" si="77"/>
        <v>0</v>
      </c>
      <c r="V92" s="195">
        <f t="shared" si="77"/>
        <v>0</v>
      </c>
      <c r="W92" s="195">
        <f t="shared" ref="W92" si="78">IF(W84=0,0,W84/W$78)</f>
        <v>0</v>
      </c>
      <c r="DA92" s="62"/>
    </row>
    <row r="93" spans="1:105" s="2" customFormat="1" ht="12" customHeight="1" x14ac:dyDescent="0.25">
      <c r="DA93" s="9"/>
    </row>
    <row r="94" spans="1:105" s="2" customFormat="1" ht="12.95" customHeight="1" x14ac:dyDescent="0.25">
      <c r="A94" s="190" t="s">
        <v>68</v>
      </c>
      <c r="B94" s="191"/>
      <c r="C94" s="191"/>
      <c r="D94" s="191"/>
      <c r="E94" s="191"/>
      <c r="F94" s="191"/>
      <c r="G94" s="191"/>
      <c r="H94" s="191"/>
      <c r="I94" s="191"/>
      <c r="J94" s="191"/>
      <c r="K94" s="191"/>
      <c r="L94" s="191"/>
      <c r="M94" s="191"/>
      <c r="N94" s="191"/>
      <c r="O94" s="191"/>
      <c r="P94" s="191"/>
      <c r="Q94" s="191"/>
      <c r="R94" s="191"/>
      <c r="S94" s="191"/>
      <c r="T94" s="191"/>
      <c r="U94" s="191"/>
      <c r="V94" s="191"/>
      <c r="W94" s="191"/>
      <c r="DA94" s="211"/>
    </row>
    <row r="95" spans="1:105" s="2" customFormat="1" ht="12" customHeight="1" x14ac:dyDescent="0.25">
      <c r="DA95" s="9"/>
    </row>
    <row r="96" spans="1:105" ht="12.95" customHeight="1" x14ac:dyDescent="0.25">
      <c r="A96" s="202" t="s">
        <v>67</v>
      </c>
      <c r="B96" s="203">
        <f t="shared" ref="B96:W96" si="79">B44*11630*1000/B$6</f>
        <v>15079.313201069437</v>
      </c>
      <c r="C96" s="203">
        <f t="shared" si="79"/>
        <v>16386.524818180013</v>
      </c>
      <c r="D96" s="203">
        <f t="shared" si="79"/>
        <v>16186.036220479475</v>
      </c>
      <c r="E96" s="203">
        <f t="shared" si="79"/>
        <v>16181.093270818699</v>
      </c>
      <c r="F96" s="203">
        <f t="shared" si="79"/>
        <v>16120.404518316049</v>
      </c>
      <c r="G96" s="203">
        <f t="shared" si="79"/>
        <v>16566.5518849502</v>
      </c>
      <c r="H96" s="203">
        <f t="shared" si="79"/>
        <v>17431.572103651921</v>
      </c>
      <c r="I96" s="203">
        <f t="shared" si="79"/>
        <v>16541.051154859677</v>
      </c>
      <c r="J96" s="203">
        <f t="shared" si="79"/>
        <v>16791.408217855525</v>
      </c>
      <c r="K96" s="203">
        <f t="shared" si="79"/>
        <v>17094.74947338783</v>
      </c>
      <c r="L96" s="203">
        <f t="shared" si="79"/>
        <v>18810.673233577789</v>
      </c>
      <c r="M96" s="203">
        <f t="shared" si="79"/>
        <v>17192.159303598866</v>
      </c>
      <c r="N96" s="203">
        <f t="shared" si="79"/>
        <v>17633.105741703424</v>
      </c>
      <c r="O96" s="203">
        <f t="shared" si="79"/>
        <v>17358.783341132428</v>
      </c>
      <c r="P96" s="203">
        <f t="shared" si="79"/>
        <v>16070.416875743838</v>
      </c>
      <c r="Q96" s="203">
        <f t="shared" si="79"/>
        <v>16020.09788241408</v>
      </c>
      <c r="R96" s="203">
        <f t="shared" si="79"/>
        <v>16813.690789864355</v>
      </c>
      <c r="S96" s="203">
        <f t="shared" si="79"/>
        <v>16915.354548007897</v>
      </c>
      <c r="T96" s="203">
        <f t="shared" si="79"/>
        <v>18954.374452118864</v>
      </c>
      <c r="U96" s="203">
        <f t="shared" si="79"/>
        <v>17520.922782992362</v>
      </c>
      <c r="V96" s="203">
        <f t="shared" si="79"/>
        <v>17500.604414567686</v>
      </c>
      <c r="W96" s="203">
        <f t="shared" si="79"/>
        <v>18679.831812286866</v>
      </c>
      <c r="DA96" s="216" t="s">
        <v>270</v>
      </c>
    </row>
    <row r="97" spans="1:105" ht="12" customHeight="1" x14ac:dyDescent="0.25">
      <c r="A97" s="208" t="s">
        <v>39</v>
      </c>
      <c r="B97" s="192">
        <f t="shared" ref="B97:W97" si="80">B45*11630*1000/B$6</f>
        <v>13656.089378921999</v>
      </c>
      <c r="C97" s="192">
        <f t="shared" si="80"/>
        <v>14946.405030469901</v>
      </c>
      <c r="D97" s="192">
        <f t="shared" si="80"/>
        <v>14727.073764845594</v>
      </c>
      <c r="E97" s="192">
        <f t="shared" si="80"/>
        <v>14704.739746123401</v>
      </c>
      <c r="F97" s="192">
        <f t="shared" si="80"/>
        <v>14620.822645311828</v>
      </c>
      <c r="G97" s="192">
        <f t="shared" si="80"/>
        <v>15037.383552202311</v>
      </c>
      <c r="H97" s="192">
        <f t="shared" si="80"/>
        <v>15874.3616249033</v>
      </c>
      <c r="I97" s="192">
        <f t="shared" si="80"/>
        <v>14954.283071709897</v>
      </c>
      <c r="J97" s="192">
        <f t="shared" si="80"/>
        <v>15186.607443334102</v>
      </c>
      <c r="K97" s="192">
        <f t="shared" si="80"/>
        <v>15475.588631764809</v>
      </c>
      <c r="L97" s="192">
        <f t="shared" si="80"/>
        <v>17181.507340068565</v>
      </c>
      <c r="M97" s="192">
        <f t="shared" si="80"/>
        <v>15574.48771453406</v>
      </c>
      <c r="N97" s="192">
        <f t="shared" si="80"/>
        <v>16032.076003677814</v>
      </c>
      <c r="O97" s="192">
        <f t="shared" si="80"/>
        <v>15768.300441658197</v>
      </c>
      <c r="P97" s="192">
        <f t="shared" si="80"/>
        <v>14485.682502481015</v>
      </c>
      <c r="Q97" s="192">
        <f t="shared" si="80"/>
        <v>14429.38848181022</v>
      </c>
      <c r="R97" s="192">
        <f t="shared" si="80"/>
        <v>15174.27078576251</v>
      </c>
      <c r="S97" s="192">
        <f t="shared" si="80"/>
        <v>15262.458602669116</v>
      </c>
      <c r="T97" s="192">
        <f t="shared" si="80"/>
        <v>17300.353770774298</v>
      </c>
      <c r="U97" s="192">
        <f t="shared" si="80"/>
        <v>15867.427998714818</v>
      </c>
      <c r="V97" s="192">
        <f t="shared" si="80"/>
        <v>15817.745233045025</v>
      </c>
      <c r="W97" s="192">
        <f t="shared" si="80"/>
        <v>16930.627136404375</v>
      </c>
      <c r="DA97" s="213" t="s">
        <v>271</v>
      </c>
    </row>
    <row r="98" spans="1:105" ht="12" customHeight="1" x14ac:dyDescent="0.25">
      <c r="A98" s="97" t="s">
        <v>57</v>
      </c>
      <c r="B98" s="74">
        <f t="shared" ref="B98:W98" si="81">B46*11630*1000/B$6</f>
        <v>11871.905838720455</v>
      </c>
      <c r="C98" s="74">
        <f t="shared" si="81"/>
        <v>13172.777825131936</v>
      </c>
      <c r="D98" s="74">
        <f t="shared" si="81"/>
        <v>12910.835545543434</v>
      </c>
      <c r="E98" s="74">
        <f t="shared" si="81"/>
        <v>12436.027429266089</v>
      </c>
      <c r="F98" s="74">
        <f t="shared" si="81"/>
        <v>12334.892827060656</v>
      </c>
      <c r="G98" s="74">
        <f t="shared" si="81"/>
        <v>12853.444562427576</v>
      </c>
      <c r="H98" s="74">
        <f t="shared" si="81"/>
        <v>13593.285043333517</v>
      </c>
      <c r="I98" s="74">
        <f t="shared" si="81"/>
        <v>12683.69216606816</v>
      </c>
      <c r="J98" s="74">
        <f t="shared" si="81"/>
        <v>12844.686403899936</v>
      </c>
      <c r="K98" s="74">
        <f t="shared" si="81"/>
        <v>13071.076582784501</v>
      </c>
      <c r="L98" s="74">
        <f t="shared" si="81"/>
        <v>14726.943439391414</v>
      </c>
      <c r="M98" s="74">
        <f t="shared" si="81"/>
        <v>13148.902452229029</v>
      </c>
      <c r="N98" s="74">
        <f t="shared" si="81"/>
        <v>13605.163028048351</v>
      </c>
      <c r="O98" s="74">
        <f t="shared" si="81"/>
        <v>13327.23889291335</v>
      </c>
      <c r="P98" s="74">
        <f t="shared" si="81"/>
        <v>12064.36639188677</v>
      </c>
      <c r="Q98" s="74">
        <f t="shared" si="81"/>
        <v>12002.803081775039</v>
      </c>
      <c r="R98" s="74">
        <f t="shared" si="81"/>
        <v>12735.110329498955</v>
      </c>
      <c r="S98" s="74">
        <f t="shared" si="81"/>
        <v>12807.151440945549</v>
      </c>
      <c r="T98" s="74">
        <f t="shared" si="81"/>
        <v>14682.057255091946</v>
      </c>
      <c r="U98" s="74">
        <f t="shared" si="81"/>
        <v>13340.668807773221</v>
      </c>
      <c r="V98" s="74">
        <f t="shared" si="81"/>
        <v>13330.724341455638</v>
      </c>
      <c r="W98" s="74">
        <f t="shared" si="81"/>
        <v>14338.223778143911</v>
      </c>
      <c r="DA98" s="90" t="s">
        <v>272</v>
      </c>
    </row>
    <row r="99" spans="1:105" ht="12" customHeight="1" x14ac:dyDescent="0.25">
      <c r="A99" s="97" t="s">
        <v>56</v>
      </c>
      <c r="B99" s="74">
        <f t="shared" ref="B99:W99" si="82">B47*11630*1000/B$6</f>
        <v>6.98771185022138E-2</v>
      </c>
      <c r="C99" s="74">
        <f t="shared" si="82"/>
        <v>7.4555345535370535E-2</v>
      </c>
      <c r="D99" s="74">
        <f t="shared" si="82"/>
        <v>8.64800707314545E-2</v>
      </c>
      <c r="E99" s="74">
        <f t="shared" si="82"/>
        <v>9.6004143633190431E-2</v>
      </c>
      <c r="F99" s="74">
        <f t="shared" si="82"/>
        <v>0.12225878312803469</v>
      </c>
      <c r="G99" s="74">
        <f t="shared" si="82"/>
        <v>0.1415663675159409</v>
      </c>
      <c r="H99" s="74">
        <f t="shared" si="82"/>
        <v>0.21251467119667131</v>
      </c>
      <c r="I99" s="74">
        <f t="shared" si="82"/>
        <v>0.27622401810675873</v>
      </c>
      <c r="J99" s="74">
        <f t="shared" si="82"/>
        <v>0.35789762559524918</v>
      </c>
      <c r="K99" s="74">
        <f t="shared" si="82"/>
        <v>0.46916332141735489</v>
      </c>
      <c r="L99" s="74">
        <f t="shared" si="82"/>
        <v>0.91376924807108617</v>
      </c>
      <c r="M99" s="74">
        <f t="shared" si="82"/>
        <v>0.63974655211825349</v>
      </c>
      <c r="N99" s="74">
        <f t="shared" si="82"/>
        <v>0.95489357646963746</v>
      </c>
      <c r="O99" s="74">
        <f t="shared" si="82"/>
        <v>1.1512800975414665</v>
      </c>
      <c r="P99" s="74">
        <f t="shared" si="82"/>
        <v>1.4360695541869899</v>
      </c>
      <c r="Q99" s="74">
        <f t="shared" si="82"/>
        <v>3.3077124296896816</v>
      </c>
      <c r="R99" s="74">
        <f t="shared" si="82"/>
        <v>2.3969094729126295</v>
      </c>
      <c r="S99" s="74">
        <f t="shared" si="82"/>
        <v>2.8927643656503754</v>
      </c>
      <c r="T99" s="74">
        <f t="shared" si="82"/>
        <v>3.8029068496777421</v>
      </c>
      <c r="U99" s="74">
        <f t="shared" si="82"/>
        <v>5.8189796737812562</v>
      </c>
      <c r="V99" s="74">
        <f t="shared" si="82"/>
        <v>3.7859132688274979</v>
      </c>
      <c r="W99" s="74">
        <f t="shared" si="82"/>
        <v>4.8408990864548809</v>
      </c>
      <c r="DA99" s="90" t="s">
        <v>273</v>
      </c>
    </row>
    <row r="100" spans="1:105" ht="12" customHeight="1" x14ac:dyDescent="0.25">
      <c r="A100" s="97" t="s">
        <v>55</v>
      </c>
      <c r="B100" s="74">
        <f t="shared" ref="B100:W100" si="83">B48*11630*1000/B$6</f>
        <v>1178.0078472187824</v>
      </c>
      <c r="C100" s="74">
        <f t="shared" si="83"/>
        <v>1174.6762354238231</v>
      </c>
      <c r="D100" s="74">
        <f t="shared" si="83"/>
        <v>1192.8117602704181</v>
      </c>
      <c r="E100" s="74">
        <f t="shared" si="83"/>
        <v>1347.838718180468</v>
      </c>
      <c r="F100" s="74">
        <f t="shared" si="83"/>
        <v>1386.6985935059154</v>
      </c>
      <c r="G100" s="74">
        <f t="shared" si="83"/>
        <v>1352.7312510927379</v>
      </c>
      <c r="H100" s="74">
        <f t="shared" si="83"/>
        <v>1402.9645394989288</v>
      </c>
      <c r="I100" s="74">
        <f t="shared" si="83"/>
        <v>1391.8745856544433</v>
      </c>
      <c r="J100" s="74">
        <f t="shared" si="83"/>
        <v>1429.9225954034985</v>
      </c>
      <c r="K100" s="74">
        <f t="shared" si="83"/>
        <v>1471.0125429909108</v>
      </c>
      <c r="L100" s="74">
        <f t="shared" si="83"/>
        <v>1487.3497820532807</v>
      </c>
      <c r="M100" s="74">
        <f t="shared" si="83"/>
        <v>1508.005274017373</v>
      </c>
      <c r="N100" s="74">
        <f t="shared" si="83"/>
        <v>1515.7388881709833</v>
      </c>
      <c r="O100" s="74">
        <f t="shared" si="83"/>
        <v>1543.9526452330101</v>
      </c>
      <c r="P100" s="74">
        <f t="shared" si="83"/>
        <v>1551.2023539491918</v>
      </c>
      <c r="Q100" s="74">
        <f t="shared" si="83"/>
        <v>1558.509875003562</v>
      </c>
      <c r="R100" s="74">
        <f t="shared" si="83"/>
        <v>1557.1570649356531</v>
      </c>
      <c r="S100" s="74">
        <f t="shared" si="83"/>
        <v>1563.1733200312387</v>
      </c>
      <c r="T100" s="74">
        <f t="shared" si="83"/>
        <v>1693.6800523734014</v>
      </c>
      <c r="U100" s="74">
        <f t="shared" si="83"/>
        <v>1581.7503687043907</v>
      </c>
      <c r="V100" s="74">
        <f t="shared" si="83"/>
        <v>1575.7788094610578</v>
      </c>
      <c r="W100" s="74">
        <f t="shared" si="83"/>
        <v>1676.2073162878662</v>
      </c>
      <c r="DA100" s="90" t="s">
        <v>274</v>
      </c>
    </row>
    <row r="101" spans="1:105" ht="12" customHeight="1" x14ac:dyDescent="0.25">
      <c r="A101" s="107" t="s">
        <v>54</v>
      </c>
      <c r="B101" s="193">
        <f t="shared" ref="B101:W101" si="84">B49*11630*1000/B$6</f>
        <v>606.10581586425837</v>
      </c>
      <c r="C101" s="193">
        <f t="shared" si="84"/>
        <v>598.87641456860649</v>
      </c>
      <c r="D101" s="193">
        <f t="shared" si="84"/>
        <v>623.3399789610105</v>
      </c>
      <c r="E101" s="193">
        <f t="shared" si="84"/>
        <v>920.77759453321323</v>
      </c>
      <c r="F101" s="193">
        <f t="shared" si="84"/>
        <v>899.10896596213047</v>
      </c>
      <c r="G101" s="193">
        <f t="shared" si="84"/>
        <v>831.06617231447899</v>
      </c>
      <c r="H101" s="193">
        <f t="shared" si="84"/>
        <v>877.89952739965736</v>
      </c>
      <c r="I101" s="193">
        <f t="shared" si="84"/>
        <v>878.4400959691842</v>
      </c>
      <c r="J101" s="193">
        <f t="shared" si="84"/>
        <v>911.64054640506981</v>
      </c>
      <c r="K101" s="193">
        <f t="shared" si="84"/>
        <v>933.03034266798113</v>
      </c>
      <c r="L101" s="193">
        <f t="shared" si="84"/>
        <v>966.30034937579694</v>
      </c>
      <c r="M101" s="193">
        <f t="shared" si="84"/>
        <v>916.94024173554112</v>
      </c>
      <c r="N101" s="193">
        <f t="shared" si="84"/>
        <v>910.21919388200388</v>
      </c>
      <c r="O101" s="193">
        <f t="shared" si="84"/>
        <v>895.95762341429531</v>
      </c>
      <c r="P101" s="193">
        <f t="shared" si="84"/>
        <v>868.67768709086465</v>
      </c>
      <c r="Q101" s="193">
        <f t="shared" si="84"/>
        <v>864.76781260193161</v>
      </c>
      <c r="R101" s="193">
        <f t="shared" si="84"/>
        <v>879.60648185498974</v>
      </c>
      <c r="S101" s="193">
        <f t="shared" si="84"/>
        <v>889.24107732667733</v>
      </c>
      <c r="T101" s="193">
        <f t="shared" si="84"/>
        <v>920.81355645927442</v>
      </c>
      <c r="U101" s="193">
        <f t="shared" si="84"/>
        <v>939.18984256342378</v>
      </c>
      <c r="V101" s="193">
        <f t="shared" si="84"/>
        <v>907.4561688595029</v>
      </c>
      <c r="W101" s="193">
        <f t="shared" si="84"/>
        <v>911.35514288614411</v>
      </c>
      <c r="DA101" s="214" t="s">
        <v>275</v>
      </c>
    </row>
    <row r="102" spans="1:105" ht="12" customHeight="1" x14ac:dyDescent="0.25">
      <c r="A102" s="209" t="s">
        <v>58</v>
      </c>
      <c r="B102" s="77">
        <f t="shared" ref="B102:W102" si="85">B50*11630*1000/B$6</f>
        <v>1423.2238221474395</v>
      </c>
      <c r="C102" s="77">
        <f t="shared" si="85"/>
        <v>1440.1197877101126</v>
      </c>
      <c r="D102" s="77">
        <f t="shared" si="85"/>
        <v>1458.9624556338822</v>
      </c>
      <c r="E102" s="77">
        <f t="shared" si="85"/>
        <v>1476.3535246952947</v>
      </c>
      <c r="F102" s="77">
        <f t="shared" si="85"/>
        <v>1499.5818730042183</v>
      </c>
      <c r="G102" s="77">
        <f t="shared" si="85"/>
        <v>1529.1683327478925</v>
      </c>
      <c r="H102" s="77">
        <f t="shared" si="85"/>
        <v>1557.2104787486223</v>
      </c>
      <c r="I102" s="77">
        <f t="shared" si="85"/>
        <v>1586.7680831497808</v>
      </c>
      <c r="J102" s="77">
        <f t="shared" si="85"/>
        <v>1604.8007745214263</v>
      </c>
      <c r="K102" s="77">
        <f t="shared" si="85"/>
        <v>1619.1608416230169</v>
      </c>
      <c r="L102" s="77">
        <f t="shared" si="85"/>
        <v>1629.1658935092266</v>
      </c>
      <c r="M102" s="77">
        <f t="shared" si="85"/>
        <v>1617.6715890648061</v>
      </c>
      <c r="N102" s="77">
        <f t="shared" si="85"/>
        <v>1601.0297380256118</v>
      </c>
      <c r="O102" s="77">
        <f t="shared" si="85"/>
        <v>1590.482899474229</v>
      </c>
      <c r="P102" s="77">
        <f t="shared" si="85"/>
        <v>1584.7343732628224</v>
      </c>
      <c r="Q102" s="77">
        <f t="shared" si="85"/>
        <v>1590.7094006038592</v>
      </c>
      <c r="R102" s="77">
        <f t="shared" si="85"/>
        <v>1639.4200041018446</v>
      </c>
      <c r="S102" s="77">
        <f t="shared" si="85"/>
        <v>1652.895945338782</v>
      </c>
      <c r="T102" s="77">
        <f t="shared" si="85"/>
        <v>1654.0206813445668</v>
      </c>
      <c r="U102" s="77">
        <f t="shared" si="85"/>
        <v>1653.4947842775466</v>
      </c>
      <c r="V102" s="77">
        <f t="shared" si="85"/>
        <v>1682.8591815226628</v>
      </c>
      <c r="W102" s="77">
        <f t="shared" si="85"/>
        <v>1749.2046758824893</v>
      </c>
      <c r="DA102" s="92" t="s">
        <v>276</v>
      </c>
    </row>
    <row r="103" spans="1:105" s="2" customFormat="1" ht="12" customHeight="1" x14ac:dyDescent="0.25">
      <c r="DA103" s="9"/>
    </row>
    <row r="104" spans="1:105" ht="12.95" customHeight="1" x14ac:dyDescent="0.25">
      <c r="A104" s="152" t="s">
        <v>66</v>
      </c>
      <c r="B104" s="153">
        <f t="shared" ref="B104:Q104" si="86">SUM(B105:B108)</f>
        <v>8139.0355593103395</v>
      </c>
      <c r="C104" s="153">
        <f t="shared" si="86"/>
        <v>8982.6193757477613</v>
      </c>
      <c r="D104" s="153">
        <f t="shared" si="86"/>
        <v>8856.7919441291051</v>
      </c>
      <c r="E104" s="153">
        <f t="shared" si="86"/>
        <v>8924.4116986142762</v>
      </c>
      <c r="F104" s="153">
        <f t="shared" si="86"/>
        <v>8935.1104217322245</v>
      </c>
      <c r="G104" s="153">
        <f t="shared" si="86"/>
        <v>9257.963433645049</v>
      </c>
      <c r="H104" s="153">
        <f t="shared" si="86"/>
        <v>9843.5650399872557</v>
      </c>
      <c r="I104" s="153">
        <f t="shared" si="86"/>
        <v>9380.8525835937562</v>
      </c>
      <c r="J104" s="153">
        <f t="shared" si="86"/>
        <v>9638.9230376244304</v>
      </c>
      <c r="K104" s="153">
        <f t="shared" si="86"/>
        <v>9959.645696902593</v>
      </c>
      <c r="L104" s="153">
        <f t="shared" si="86"/>
        <v>11219.380680906304</v>
      </c>
      <c r="M104" s="153">
        <f t="shared" si="86"/>
        <v>10312.039331893833</v>
      </c>
      <c r="N104" s="153">
        <f t="shared" si="86"/>
        <v>10797.960973907277</v>
      </c>
      <c r="O104" s="153">
        <f t="shared" si="86"/>
        <v>10799.151817225671</v>
      </c>
      <c r="P104" s="153">
        <f t="shared" si="86"/>
        <v>9995.0948683623101</v>
      </c>
      <c r="Q104" s="153">
        <f t="shared" si="86"/>
        <v>10040.738882905975</v>
      </c>
      <c r="R104" s="153">
        <f t="shared" ref="R104:V104" si="87">SUM(R105:R108)</f>
        <v>10639.851685766949</v>
      </c>
      <c r="S104" s="153">
        <f t="shared" si="87"/>
        <v>10843.251625150575</v>
      </c>
      <c r="T104" s="153">
        <f t="shared" si="87"/>
        <v>12372.27500448385</v>
      </c>
      <c r="U104" s="153">
        <f t="shared" si="87"/>
        <v>11562.322133932572</v>
      </c>
      <c r="V104" s="153">
        <f t="shared" si="87"/>
        <v>11697.962306821757</v>
      </c>
      <c r="W104" s="153">
        <f t="shared" ref="W104" si="88">SUM(W105:W108)</f>
        <v>12721.149634357453</v>
      </c>
      <c r="DA104" s="217" t="s">
        <v>277</v>
      </c>
    </row>
    <row r="105" spans="1:105" ht="12" customHeight="1" x14ac:dyDescent="0.25">
      <c r="A105" s="97" t="s">
        <v>57</v>
      </c>
      <c r="B105" s="74">
        <v>7038.8881842478986</v>
      </c>
      <c r="C105" s="74">
        <v>7882.789245005587</v>
      </c>
      <c r="D105" s="74">
        <v>7731.814016015298</v>
      </c>
      <c r="E105" s="74">
        <v>7496.702569796249</v>
      </c>
      <c r="F105" s="74">
        <v>7488.7932926768544</v>
      </c>
      <c r="G105" s="74">
        <v>7873.9952690277187</v>
      </c>
      <c r="H105" s="74">
        <v>8387.1627044065535</v>
      </c>
      <c r="I105" s="74">
        <v>7924.2784620769617</v>
      </c>
      <c r="J105" s="74">
        <v>8124.9667769373946</v>
      </c>
      <c r="K105" s="74">
        <v>8389.7885223351495</v>
      </c>
      <c r="L105" s="74">
        <v>9597.1645490858846</v>
      </c>
      <c r="M105" s="74">
        <v>8693.6683530008559</v>
      </c>
      <c r="N105" s="74">
        <v>9160.1864308160802</v>
      </c>
      <c r="O105" s="74">
        <v>9131.1797847438611</v>
      </c>
      <c r="P105" s="74">
        <v>8330.9620090745957</v>
      </c>
      <c r="Q105" s="74">
        <v>8356.6679690483415</v>
      </c>
      <c r="R105" s="74">
        <v>8938.8489466793308</v>
      </c>
      <c r="S105" s="74">
        <v>9113.4213118594471</v>
      </c>
      <c r="T105" s="74">
        <v>10502.884153985806</v>
      </c>
      <c r="U105" s="74">
        <v>9732.9192531941044</v>
      </c>
      <c r="V105" s="74">
        <v>9877.9196972745613</v>
      </c>
      <c r="W105" s="74">
        <v>10797.587415961572</v>
      </c>
      <c r="DA105" s="90" t="s">
        <v>278</v>
      </c>
    </row>
    <row r="106" spans="1:105" ht="12" customHeight="1" x14ac:dyDescent="0.25">
      <c r="A106" s="97" t="s">
        <v>56</v>
      </c>
      <c r="B106" s="74">
        <v>0.12471127140859306</v>
      </c>
      <c r="C106" s="74">
        <v>0.1381041596350801</v>
      </c>
      <c r="D106" s="74">
        <v>0.16738913597202096</v>
      </c>
      <c r="E106" s="74">
        <v>0.19701515274101145</v>
      </c>
      <c r="F106" s="74">
        <v>0.26873780750516885</v>
      </c>
      <c r="G106" s="74">
        <v>0.32790104793291597</v>
      </c>
      <c r="H106" s="74">
        <v>0.52097437861113638</v>
      </c>
      <c r="I106" s="74">
        <v>0.71346519382485551</v>
      </c>
      <c r="J106" s="74">
        <v>0.95260401813758344</v>
      </c>
      <c r="K106" s="74">
        <v>1.282231592591518</v>
      </c>
      <c r="L106" s="74">
        <v>2.5427029892506585</v>
      </c>
      <c r="M106" s="74">
        <v>1.8320260146452285</v>
      </c>
      <c r="N106" s="74">
        <v>2.8147640828983844</v>
      </c>
      <c r="O106" s="74">
        <v>3.5213544240294974</v>
      </c>
      <c r="P106" s="74">
        <v>4.6191975820294493</v>
      </c>
      <c r="Q106" s="74">
        <v>11.147280996317312</v>
      </c>
      <c r="R106" s="74">
        <v>8.3701022576279058</v>
      </c>
      <c r="S106" s="74">
        <v>10.324122647039941</v>
      </c>
      <c r="T106" s="74">
        <v>13.823273556640808</v>
      </c>
      <c r="U106" s="74">
        <v>21.513557014720394</v>
      </c>
      <c r="V106" s="74">
        <v>14.23048181144072</v>
      </c>
      <c r="W106" s="74">
        <v>18.442756777909601</v>
      </c>
      <c r="DA106" s="90" t="s">
        <v>279</v>
      </c>
    </row>
    <row r="107" spans="1:105" ht="12" customHeight="1" x14ac:dyDescent="0.25">
      <c r="A107" s="97" t="s">
        <v>55</v>
      </c>
      <c r="B107" s="74">
        <v>736.49226343846294</v>
      </c>
      <c r="C107" s="74">
        <v>740.32751958933011</v>
      </c>
      <c r="D107" s="74">
        <v>750.94352594472218</v>
      </c>
      <c r="E107" s="74">
        <v>855.1230145911544</v>
      </c>
      <c r="F107" s="74">
        <v>884.15139211247856</v>
      </c>
      <c r="G107" s="74">
        <v>867.4036000959893</v>
      </c>
      <c r="H107" s="74">
        <v>904.94913585213442</v>
      </c>
      <c r="I107" s="74">
        <v>907.30825997810769</v>
      </c>
      <c r="J107" s="74">
        <v>941.77944227167029</v>
      </c>
      <c r="K107" s="74">
        <v>982.69166139743402</v>
      </c>
      <c r="L107" s="74">
        <v>1007.305514354591</v>
      </c>
      <c r="M107" s="74">
        <v>1035.0190816640215</v>
      </c>
      <c r="N107" s="74">
        <v>1057.376569517505</v>
      </c>
      <c r="O107" s="74">
        <v>1093.7295529874011</v>
      </c>
      <c r="P107" s="74">
        <v>1107.902497220314</v>
      </c>
      <c r="Q107" s="74">
        <v>1123.9036331822529</v>
      </c>
      <c r="R107" s="74">
        <v>1133.6860233083044</v>
      </c>
      <c r="S107" s="74">
        <v>1153.7045499790038</v>
      </c>
      <c r="T107" s="74">
        <v>1271.8356312546666</v>
      </c>
      <c r="U107" s="74">
        <v>1210.7920302457435</v>
      </c>
      <c r="V107" s="74">
        <v>1224.706717303744</v>
      </c>
      <c r="W107" s="74">
        <v>1321.4182105493685</v>
      </c>
      <c r="DA107" s="90" t="s">
        <v>280</v>
      </c>
    </row>
    <row r="108" spans="1:105" ht="12" customHeight="1" x14ac:dyDescent="0.25">
      <c r="A108" s="109" t="s">
        <v>54</v>
      </c>
      <c r="B108" s="77">
        <v>363.53040035256987</v>
      </c>
      <c r="C108" s="77">
        <v>359.3645069932108</v>
      </c>
      <c r="D108" s="77">
        <v>373.86701303311185</v>
      </c>
      <c r="E108" s="77">
        <v>572.38909907413017</v>
      </c>
      <c r="F108" s="77">
        <v>561.89699913538618</v>
      </c>
      <c r="G108" s="77">
        <v>516.2366634734085</v>
      </c>
      <c r="H108" s="77">
        <v>550.93222534995709</v>
      </c>
      <c r="I108" s="77">
        <v>548.55239634486111</v>
      </c>
      <c r="J108" s="77">
        <v>571.22421439722802</v>
      </c>
      <c r="K108" s="77">
        <v>585.88328157741887</v>
      </c>
      <c r="L108" s="77">
        <v>612.36791447657708</v>
      </c>
      <c r="M108" s="77">
        <v>581.51987121431102</v>
      </c>
      <c r="N108" s="77">
        <v>577.58320949079348</v>
      </c>
      <c r="O108" s="77">
        <v>570.72112507038014</v>
      </c>
      <c r="P108" s="77">
        <v>551.61116448537211</v>
      </c>
      <c r="Q108" s="77">
        <v>549.01999967906079</v>
      </c>
      <c r="R108" s="77">
        <v>558.94661352168669</v>
      </c>
      <c r="S108" s="77">
        <v>565.80164066508382</v>
      </c>
      <c r="T108" s="77">
        <v>583.73194568673784</v>
      </c>
      <c r="U108" s="77">
        <v>597.09729347800248</v>
      </c>
      <c r="V108" s="77">
        <v>581.10541043201226</v>
      </c>
      <c r="W108" s="77">
        <v>583.70125106860098</v>
      </c>
      <c r="DA108" s="92" t="s">
        <v>281</v>
      </c>
    </row>
    <row r="109" spans="1:105" s="2" customFormat="1" ht="12" customHeight="1" x14ac:dyDescent="0.25">
      <c r="DA109" s="9"/>
    </row>
    <row r="110" spans="1:105" ht="12.95" customHeight="1" x14ac:dyDescent="0.25">
      <c r="A110" s="202" t="s">
        <v>65</v>
      </c>
      <c r="B110" s="203">
        <f t="shared" ref="B110:Q110" si="89">B78*1000000/B$6</f>
        <v>2026.8347992022132</v>
      </c>
      <c r="C110" s="203">
        <f t="shared" si="89"/>
        <v>2203.436523406735</v>
      </c>
      <c r="D110" s="203">
        <f t="shared" si="89"/>
        <v>2324.1532216650353</v>
      </c>
      <c r="E110" s="203">
        <f t="shared" si="89"/>
        <v>2314.5408686702558</v>
      </c>
      <c r="F110" s="203">
        <f t="shared" si="89"/>
        <v>2357.3349091958253</v>
      </c>
      <c r="G110" s="203">
        <f t="shared" si="89"/>
        <v>2540.3852256535956</v>
      </c>
      <c r="H110" s="203">
        <f t="shared" si="89"/>
        <v>2799.625901475159</v>
      </c>
      <c r="I110" s="203">
        <f t="shared" si="89"/>
        <v>2562.6198658882795</v>
      </c>
      <c r="J110" s="203">
        <f t="shared" si="89"/>
        <v>2669.3912159424549</v>
      </c>
      <c r="K110" s="203">
        <f t="shared" si="89"/>
        <v>2732.0820784373373</v>
      </c>
      <c r="L110" s="203">
        <f t="shared" si="89"/>
        <v>3065.7251118542222</v>
      </c>
      <c r="M110" s="203">
        <f t="shared" si="89"/>
        <v>2689.0765002725166</v>
      </c>
      <c r="N110" s="203">
        <f t="shared" si="89"/>
        <v>2796.753557042277</v>
      </c>
      <c r="O110" s="203">
        <f t="shared" si="89"/>
        <v>2722.2670000448697</v>
      </c>
      <c r="P110" s="203">
        <f t="shared" si="89"/>
        <v>2496.1618199453719</v>
      </c>
      <c r="Q110" s="203">
        <f t="shared" si="89"/>
        <v>2456.5029057628999</v>
      </c>
      <c r="R110" s="203">
        <f t="shared" ref="R110:V110" si="90">R78*1000000/R$6</f>
        <v>2631.7602784869696</v>
      </c>
      <c r="S110" s="203">
        <f t="shared" si="90"/>
        <v>2649.147167772066</v>
      </c>
      <c r="T110" s="203">
        <f t="shared" si="90"/>
        <v>2520.6616744488583</v>
      </c>
      <c r="U110" s="203">
        <f t="shared" si="90"/>
        <v>2184.9694688916434</v>
      </c>
      <c r="V110" s="203">
        <f t="shared" si="90"/>
        <v>2264.1015996848555</v>
      </c>
      <c r="W110" s="203">
        <f t="shared" ref="W110" si="91">W78*1000000/W$6</f>
        <v>2335.5588523001547</v>
      </c>
      <c r="DA110" s="216" t="s">
        <v>282</v>
      </c>
    </row>
    <row r="111" spans="1:105" ht="12" customHeight="1" x14ac:dyDescent="0.25">
      <c r="A111" s="208" t="s">
        <v>39</v>
      </c>
      <c r="B111" s="192">
        <f t="shared" ref="B111:Q111" si="92">B79*1000000/B$6</f>
        <v>2026.8347992022132</v>
      </c>
      <c r="C111" s="192">
        <f t="shared" si="92"/>
        <v>2203.436523406735</v>
      </c>
      <c r="D111" s="192">
        <f t="shared" si="92"/>
        <v>2324.1532216650353</v>
      </c>
      <c r="E111" s="192">
        <f t="shared" si="92"/>
        <v>2314.5408686702558</v>
      </c>
      <c r="F111" s="192">
        <f t="shared" si="92"/>
        <v>2357.3349091958253</v>
      </c>
      <c r="G111" s="192">
        <f t="shared" si="92"/>
        <v>2540.3852256535956</v>
      </c>
      <c r="H111" s="192">
        <f t="shared" si="92"/>
        <v>2799.625901475159</v>
      </c>
      <c r="I111" s="192">
        <f t="shared" si="92"/>
        <v>2562.6198658882795</v>
      </c>
      <c r="J111" s="192">
        <f t="shared" si="92"/>
        <v>2669.3912159424549</v>
      </c>
      <c r="K111" s="192">
        <f t="shared" si="92"/>
        <v>2732.0820784373373</v>
      </c>
      <c r="L111" s="192">
        <f t="shared" si="92"/>
        <v>3065.7251118542222</v>
      </c>
      <c r="M111" s="192">
        <f t="shared" si="92"/>
        <v>2689.0765002725166</v>
      </c>
      <c r="N111" s="192">
        <f t="shared" si="92"/>
        <v>2796.753557042277</v>
      </c>
      <c r="O111" s="192">
        <f t="shared" si="92"/>
        <v>2722.2670000448697</v>
      </c>
      <c r="P111" s="192">
        <f t="shared" si="92"/>
        <v>2496.1618199453719</v>
      </c>
      <c r="Q111" s="192">
        <f t="shared" si="92"/>
        <v>2456.5029057628999</v>
      </c>
      <c r="R111" s="192">
        <f t="shared" ref="R111:V111" si="93">R79*1000000/R$6</f>
        <v>2631.7602784869696</v>
      </c>
      <c r="S111" s="192">
        <f t="shared" si="93"/>
        <v>2649.147167772066</v>
      </c>
      <c r="T111" s="192">
        <f t="shared" si="93"/>
        <v>2520.6616744488583</v>
      </c>
      <c r="U111" s="192">
        <f t="shared" si="93"/>
        <v>2184.9694688916434</v>
      </c>
      <c r="V111" s="192">
        <f t="shared" si="93"/>
        <v>2264.1015996848555</v>
      </c>
      <c r="W111" s="192">
        <f t="shared" ref="W111" si="94">W79*1000000/W$6</f>
        <v>2335.5588523001547</v>
      </c>
      <c r="DA111" s="213" t="s">
        <v>283</v>
      </c>
    </row>
    <row r="112" spans="1:105" ht="12" customHeight="1" x14ac:dyDescent="0.25">
      <c r="A112" s="97" t="s">
        <v>57</v>
      </c>
      <c r="B112" s="74">
        <f t="shared" ref="B112:Q112" si="95">B80*1000000/B$6</f>
        <v>1739.1128593373141</v>
      </c>
      <c r="C112" s="74">
        <f t="shared" si="95"/>
        <v>1916.8182597176769</v>
      </c>
      <c r="D112" s="74">
        <f t="shared" si="95"/>
        <v>2015.1761069145732</v>
      </c>
      <c r="E112" s="74">
        <f t="shared" si="95"/>
        <v>1961.5297704321001</v>
      </c>
      <c r="F112" s="74">
        <f t="shared" si="95"/>
        <v>1999.530092758589</v>
      </c>
      <c r="G112" s="74">
        <f t="shared" si="95"/>
        <v>2178.6698694665879</v>
      </c>
      <c r="H112" s="74">
        <f t="shared" si="95"/>
        <v>2418.9629341170557</v>
      </c>
      <c r="I112" s="74">
        <f t="shared" si="95"/>
        <v>2184.8328179592168</v>
      </c>
      <c r="J112" s="74">
        <f t="shared" si="95"/>
        <v>2276.3656402859519</v>
      </c>
      <c r="K112" s="74">
        <f t="shared" si="95"/>
        <v>2329.9385676082902</v>
      </c>
      <c r="L112" s="74">
        <f t="shared" si="95"/>
        <v>2661.9136787972393</v>
      </c>
      <c r="M112" s="74">
        <f t="shared" si="95"/>
        <v>2298.4907767475079</v>
      </c>
      <c r="N112" s="74">
        <f t="shared" si="95"/>
        <v>2402.8281346717517</v>
      </c>
      <c r="O112" s="74">
        <f t="shared" si="95"/>
        <v>2333.5494311766383</v>
      </c>
      <c r="P112" s="74">
        <f t="shared" si="95"/>
        <v>2108.7547297637616</v>
      </c>
      <c r="Q112" s="74">
        <f t="shared" si="95"/>
        <v>2072.4218962908276</v>
      </c>
      <c r="R112" s="74">
        <f t="shared" ref="R112:V112" si="96">R80*1000000/R$6</f>
        <v>2240.5046583621065</v>
      </c>
      <c r="S112" s="74">
        <f t="shared" si="96"/>
        <v>2252.9757564795304</v>
      </c>
      <c r="T112" s="74">
        <f t="shared" si="96"/>
        <v>2140.7339485192788</v>
      </c>
      <c r="U112" s="74">
        <f t="shared" si="96"/>
        <v>1829.8878777788977</v>
      </c>
      <c r="V112" s="74">
        <f t="shared" si="96"/>
        <v>1907.3436732213841</v>
      </c>
      <c r="W112" s="74">
        <f t="shared" ref="W112" si="97">W80*1000000/W$6</f>
        <v>1970.4373198673411</v>
      </c>
      <c r="DA112" s="90" t="s">
        <v>284</v>
      </c>
    </row>
    <row r="113" spans="1:105" ht="12" customHeight="1" x14ac:dyDescent="0.25">
      <c r="A113" s="97" t="s">
        <v>56</v>
      </c>
      <c r="B113" s="74">
        <f t="shared" ref="B113:Q113" si="98">B81*1000000/B$6</f>
        <v>0</v>
      </c>
      <c r="C113" s="74">
        <f t="shared" si="98"/>
        <v>0</v>
      </c>
      <c r="D113" s="74">
        <f t="shared" si="98"/>
        <v>0</v>
      </c>
      <c r="E113" s="74">
        <f t="shared" si="98"/>
        <v>0</v>
      </c>
      <c r="F113" s="74">
        <f t="shared" si="98"/>
        <v>0</v>
      </c>
      <c r="G113" s="74">
        <f t="shared" si="98"/>
        <v>0</v>
      </c>
      <c r="H113" s="74">
        <f t="shared" si="98"/>
        <v>0</v>
      </c>
      <c r="I113" s="74">
        <f t="shared" si="98"/>
        <v>0</v>
      </c>
      <c r="J113" s="74">
        <f t="shared" si="98"/>
        <v>0</v>
      </c>
      <c r="K113" s="74">
        <f t="shared" si="98"/>
        <v>0</v>
      </c>
      <c r="L113" s="74">
        <f t="shared" si="98"/>
        <v>0</v>
      </c>
      <c r="M113" s="74">
        <f t="shared" si="98"/>
        <v>0</v>
      </c>
      <c r="N113" s="74">
        <f t="shared" si="98"/>
        <v>0</v>
      </c>
      <c r="O113" s="74">
        <f t="shared" si="98"/>
        <v>0</v>
      </c>
      <c r="P113" s="74">
        <f t="shared" si="98"/>
        <v>0</v>
      </c>
      <c r="Q113" s="74">
        <f t="shared" si="98"/>
        <v>0</v>
      </c>
      <c r="R113" s="74">
        <f t="shared" ref="R113:V113" si="99">R81*1000000/R$6</f>
        <v>0</v>
      </c>
      <c r="S113" s="74">
        <f t="shared" si="99"/>
        <v>0</v>
      </c>
      <c r="T113" s="74">
        <f t="shared" si="99"/>
        <v>0</v>
      </c>
      <c r="U113" s="74">
        <f t="shared" si="99"/>
        <v>0</v>
      </c>
      <c r="V113" s="74">
        <f t="shared" si="99"/>
        <v>0</v>
      </c>
      <c r="W113" s="74">
        <f t="shared" ref="W113" si="100">W81*1000000/W$6</f>
        <v>0</v>
      </c>
      <c r="DA113" s="90" t="s">
        <v>285</v>
      </c>
    </row>
    <row r="114" spans="1:105" ht="12" customHeight="1" x14ac:dyDescent="0.25">
      <c r="A114" s="97" t="s">
        <v>55</v>
      </c>
      <c r="B114" s="74">
        <f t="shared" ref="B114:Q114" si="101">B82*1000000/B$6</f>
        <v>169.05815197659624</v>
      </c>
      <c r="C114" s="74">
        <f t="shared" si="101"/>
        <v>168.40932539288153</v>
      </c>
      <c r="D114" s="74">
        <f t="shared" si="101"/>
        <v>184.3138543442754</v>
      </c>
      <c r="E114" s="74">
        <f t="shared" si="101"/>
        <v>195.16231005516238</v>
      </c>
      <c r="F114" s="74">
        <f t="shared" si="101"/>
        <v>205.87467187906222</v>
      </c>
      <c r="G114" s="74">
        <f t="shared" si="101"/>
        <v>214.46134629860001</v>
      </c>
      <c r="H114" s="74">
        <f t="shared" si="101"/>
        <v>229.98037292809548</v>
      </c>
      <c r="I114" s="74">
        <f t="shared" si="101"/>
        <v>222.87147935795582</v>
      </c>
      <c r="J114" s="74">
        <f t="shared" si="101"/>
        <v>233.6535002232394</v>
      </c>
      <c r="K114" s="74">
        <f t="shared" si="101"/>
        <v>239.53894249685803</v>
      </c>
      <c r="L114" s="74">
        <f t="shared" si="101"/>
        <v>241.43965601657607</v>
      </c>
      <c r="M114" s="74">
        <f t="shared" si="101"/>
        <v>237.78469058223084</v>
      </c>
      <c r="N114" s="74">
        <f t="shared" si="101"/>
        <v>241.4076597468277</v>
      </c>
      <c r="O114" s="74">
        <f t="shared" si="101"/>
        <v>241.19293417370042</v>
      </c>
      <c r="P114" s="74">
        <f t="shared" si="101"/>
        <v>241.42665227953614</v>
      </c>
      <c r="Q114" s="74">
        <f t="shared" si="101"/>
        <v>238.26509572096583</v>
      </c>
      <c r="R114" s="74">
        <f t="shared" ref="R114:V114" si="102">R82*1000000/R$6</f>
        <v>241.78813939985204</v>
      </c>
      <c r="S114" s="74">
        <f t="shared" si="102"/>
        <v>243.44864022671425</v>
      </c>
      <c r="T114" s="74">
        <f t="shared" si="102"/>
        <v>229.10406122066925</v>
      </c>
      <c r="U114" s="74">
        <f t="shared" si="102"/>
        <v>198.81614236423081</v>
      </c>
      <c r="V114" s="74">
        <f t="shared" si="102"/>
        <v>205.02899092421021</v>
      </c>
      <c r="W114" s="74">
        <f t="shared" ref="W114" si="103">W82*1000000/W$6</f>
        <v>211.91346900510428</v>
      </c>
      <c r="DA114" s="90" t="s">
        <v>286</v>
      </c>
    </row>
    <row r="115" spans="1:105" ht="12" customHeight="1" x14ac:dyDescent="0.25">
      <c r="A115" s="107" t="s">
        <v>54</v>
      </c>
      <c r="B115" s="193">
        <f t="shared" ref="B115:Q115" si="104">B83*1000000/B$6</f>
        <v>118.66378788830278</v>
      </c>
      <c r="C115" s="193">
        <f t="shared" si="104"/>
        <v>118.20893829617626</v>
      </c>
      <c r="D115" s="193">
        <f t="shared" si="104"/>
        <v>124.66326040618672</v>
      </c>
      <c r="E115" s="193">
        <f t="shared" si="104"/>
        <v>157.84878818299347</v>
      </c>
      <c r="F115" s="193">
        <f t="shared" si="104"/>
        <v>151.9301445581734</v>
      </c>
      <c r="G115" s="193">
        <f t="shared" si="104"/>
        <v>147.25400988840823</v>
      </c>
      <c r="H115" s="193">
        <f t="shared" si="104"/>
        <v>150.68259443000773</v>
      </c>
      <c r="I115" s="193">
        <f t="shared" si="104"/>
        <v>154.91556857110717</v>
      </c>
      <c r="J115" s="193">
        <f t="shared" si="104"/>
        <v>159.37207543326309</v>
      </c>
      <c r="K115" s="193">
        <f t="shared" si="104"/>
        <v>162.60456833218899</v>
      </c>
      <c r="L115" s="193">
        <f t="shared" si="104"/>
        <v>162.37177704040644</v>
      </c>
      <c r="M115" s="193">
        <f t="shared" si="104"/>
        <v>152.80103294277762</v>
      </c>
      <c r="N115" s="193">
        <f t="shared" si="104"/>
        <v>152.51776262369799</v>
      </c>
      <c r="O115" s="193">
        <f t="shared" si="104"/>
        <v>147.52463469453056</v>
      </c>
      <c r="P115" s="193">
        <f t="shared" si="104"/>
        <v>145.98043790207484</v>
      </c>
      <c r="Q115" s="193">
        <f t="shared" si="104"/>
        <v>145.81591375110665</v>
      </c>
      <c r="R115" s="193">
        <f t="shared" ref="R115:V115" si="105">R83*1000000/R$6</f>
        <v>149.46748072501077</v>
      </c>
      <c r="S115" s="193">
        <f t="shared" si="105"/>
        <v>152.72277106582098</v>
      </c>
      <c r="T115" s="193">
        <f t="shared" si="105"/>
        <v>150.8236647089098</v>
      </c>
      <c r="U115" s="193">
        <f t="shared" si="105"/>
        <v>156.26544874851504</v>
      </c>
      <c r="V115" s="193">
        <f t="shared" si="105"/>
        <v>151.72893553926161</v>
      </c>
      <c r="W115" s="193">
        <f t="shared" ref="W115" si="106">W83*1000000/W$6</f>
        <v>153.20806342770928</v>
      </c>
      <c r="DA115" s="214" t="s">
        <v>287</v>
      </c>
    </row>
    <row r="116" spans="1:105" ht="12" customHeight="1" x14ac:dyDescent="0.25">
      <c r="A116" s="209" t="s">
        <v>58</v>
      </c>
      <c r="B116" s="77">
        <f t="shared" ref="B116:Q116" si="107">B84*1000000/B$6</f>
        <v>0</v>
      </c>
      <c r="C116" s="77">
        <f t="shared" si="107"/>
        <v>0</v>
      </c>
      <c r="D116" s="77">
        <f t="shared" si="107"/>
        <v>0</v>
      </c>
      <c r="E116" s="77">
        <f t="shared" si="107"/>
        <v>0</v>
      </c>
      <c r="F116" s="77">
        <f t="shared" si="107"/>
        <v>0</v>
      </c>
      <c r="G116" s="77">
        <f t="shared" si="107"/>
        <v>0</v>
      </c>
      <c r="H116" s="77">
        <f t="shared" si="107"/>
        <v>0</v>
      </c>
      <c r="I116" s="77">
        <f t="shared" si="107"/>
        <v>0</v>
      </c>
      <c r="J116" s="77">
        <f t="shared" si="107"/>
        <v>0</v>
      </c>
      <c r="K116" s="77">
        <f t="shared" si="107"/>
        <v>0</v>
      </c>
      <c r="L116" s="77">
        <f t="shared" si="107"/>
        <v>0</v>
      </c>
      <c r="M116" s="77">
        <f t="shared" si="107"/>
        <v>0</v>
      </c>
      <c r="N116" s="77">
        <f t="shared" si="107"/>
        <v>0</v>
      </c>
      <c r="O116" s="77">
        <f t="shared" si="107"/>
        <v>0</v>
      </c>
      <c r="P116" s="77">
        <f t="shared" si="107"/>
        <v>0</v>
      </c>
      <c r="Q116" s="77">
        <f t="shared" si="107"/>
        <v>0</v>
      </c>
      <c r="R116" s="77">
        <f t="shared" ref="R116:V116" si="108">R84*1000000/R$6</f>
        <v>0</v>
      </c>
      <c r="S116" s="77">
        <f t="shared" si="108"/>
        <v>0</v>
      </c>
      <c r="T116" s="77">
        <f t="shared" si="108"/>
        <v>0</v>
      </c>
      <c r="U116" s="77">
        <f t="shared" si="108"/>
        <v>0</v>
      </c>
      <c r="V116" s="77">
        <f t="shared" si="108"/>
        <v>0</v>
      </c>
      <c r="W116" s="77">
        <f t="shared" ref="W116" si="109">W84*1000000/W$6</f>
        <v>0</v>
      </c>
      <c r="DA116" s="92" t="s">
        <v>288</v>
      </c>
    </row>
    <row r="118" spans="1:105" ht="12.95" customHeight="1" x14ac:dyDescent="0.25">
      <c r="A118" s="23" t="s">
        <v>48</v>
      </c>
      <c r="B118" s="206">
        <f t="shared" ref="B118:Q118" si="110">IF(B104=0,"",B104/B97)</f>
        <v>0.59600046056177969</v>
      </c>
      <c r="C118" s="206">
        <f t="shared" si="110"/>
        <v>0.60098862284513888</v>
      </c>
      <c r="D118" s="206">
        <f t="shared" si="110"/>
        <v>0.60139523204336742</v>
      </c>
      <c r="E118" s="206">
        <f t="shared" si="110"/>
        <v>0.6069071505306316</v>
      </c>
      <c r="F118" s="206">
        <f t="shared" si="110"/>
        <v>0.61112227666596253</v>
      </c>
      <c r="G118" s="206">
        <f t="shared" si="110"/>
        <v>0.61566318379164886</v>
      </c>
      <c r="H118" s="206">
        <f t="shared" si="110"/>
        <v>0.62009202464840651</v>
      </c>
      <c r="I118" s="206">
        <f t="shared" si="110"/>
        <v>0.6273020604605376</v>
      </c>
      <c r="J118" s="206">
        <f t="shared" si="110"/>
        <v>0.63469889990837081</v>
      </c>
      <c r="K118" s="206">
        <f t="shared" si="110"/>
        <v>0.64357136480480437</v>
      </c>
      <c r="L118" s="206">
        <f t="shared" si="110"/>
        <v>0.65299164146918975</v>
      </c>
      <c r="M118" s="206">
        <f t="shared" si="110"/>
        <v>0.66211098052815387</v>
      </c>
      <c r="N118" s="206">
        <f t="shared" si="110"/>
        <v>0.67352231684968233</v>
      </c>
      <c r="O118" s="206">
        <f t="shared" si="110"/>
        <v>0.68486466611807095</v>
      </c>
      <c r="P118" s="206">
        <f t="shared" si="110"/>
        <v>0.68999820109617993</v>
      </c>
      <c r="Q118" s="206">
        <f t="shared" si="110"/>
        <v>0.69585338946022524</v>
      </c>
      <c r="R118" s="206">
        <f t="shared" ref="R118:V118" si="111">IF(R104=0,"",R104/R97)</f>
        <v>0.70117713305537899</v>
      </c>
      <c r="S118" s="206">
        <f t="shared" si="111"/>
        <v>0.71045248393036065</v>
      </c>
      <c r="T118" s="206">
        <f t="shared" si="111"/>
        <v>0.7151457807403041</v>
      </c>
      <c r="U118" s="206">
        <f t="shared" si="111"/>
        <v>0.72868281708094484</v>
      </c>
      <c r="V118" s="206">
        <f t="shared" si="111"/>
        <v>0.73954676437596278</v>
      </c>
      <c r="W118" s="206">
        <f t="shared" ref="W118" si="112">IF(W104=0,"",W104/W97)</f>
        <v>0.75136907403768471</v>
      </c>
      <c r="DA118" s="218" t="s">
        <v>289</v>
      </c>
    </row>
    <row r="119" spans="1:105" ht="12" customHeight="1" x14ac:dyDescent="0.25">
      <c r="A119" s="97" t="s">
        <v>57</v>
      </c>
      <c r="B119" s="199">
        <f t="shared" ref="B119:Q119" si="113">IF(B105=0,"",B105/B98)</f>
        <v>0.59290296603350967</v>
      </c>
      <c r="C119" s="199">
        <f t="shared" si="113"/>
        <v>0.59841510649077045</v>
      </c>
      <c r="D119" s="199">
        <f t="shared" si="113"/>
        <v>0.5988624042759314</v>
      </c>
      <c r="E119" s="199">
        <f t="shared" si="113"/>
        <v>0.60282132798726595</v>
      </c>
      <c r="F119" s="199">
        <f t="shared" si="113"/>
        <v>0.60712268826914462</v>
      </c>
      <c r="G119" s="199">
        <f t="shared" si="113"/>
        <v>0.6125980651166858</v>
      </c>
      <c r="H119" s="199">
        <f t="shared" si="113"/>
        <v>0.61700778565809777</v>
      </c>
      <c r="I119" s="199">
        <f t="shared" si="113"/>
        <v>0.62476117823769473</v>
      </c>
      <c r="J119" s="199">
        <f t="shared" si="113"/>
        <v>0.63255470172245487</v>
      </c>
      <c r="K119" s="199">
        <f t="shared" si="113"/>
        <v>0.6418590289177154</v>
      </c>
      <c r="L119" s="199">
        <f t="shared" si="113"/>
        <v>0.65167389204575388</v>
      </c>
      <c r="M119" s="199">
        <f t="shared" si="113"/>
        <v>0.66117064786096169</v>
      </c>
      <c r="N119" s="199">
        <f t="shared" si="113"/>
        <v>0.67328751680016441</v>
      </c>
      <c r="O119" s="199">
        <f t="shared" si="113"/>
        <v>0.68515165505131681</v>
      </c>
      <c r="P119" s="199">
        <f t="shared" si="113"/>
        <v>0.69054285475589738</v>
      </c>
      <c r="Q119" s="199">
        <f t="shared" si="113"/>
        <v>0.69622636580092201</v>
      </c>
      <c r="R119" s="199">
        <f t="shared" ref="R119:V119" si="114">IF(R105=0,"",R105/R98)</f>
        <v>0.70190588973334922</v>
      </c>
      <c r="S119" s="199">
        <f t="shared" si="114"/>
        <v>0.71158847101027223</v>
      </c>
      <c r="T119" s="199">
        <f t="shared" si="114"/>
        <v>0.71535507398619202</v>
      </c>
      <c r="U119" s="199">
        <f t="shared" si="114"/>
        <v>0.72956756467284567</v>
      </c>
      <c r="V119" s="199">
        <f t="shared" si="114"/>
        <v>0.74098896986087925</v>
      </c>
      <c r="W119" s="199">
        <f t="shared" ref="W119" si="115">IF(W105=0,"",W105/W98)</f>
        <v>0.75306311179356722</v>
      </c>
      <c r="DA119" s="59" t="s">
        <v>290</v>
      </c>
    </row>
    <row r="120" spans="1:105" ht="12" customHeight="1" x14ac:dyDescent="0.25">
      <c r="A120" s="97" t="s">
        <v>56</v>
      </c>
      <c r="B120" s="200">
        <f t="shared" ref="B120:Q120" si="116">IF(B106=0,"",B106/B99)</f>
        <v>1.7847225827527797</v>
      </c>
      <c r="C120" s="200">
        <f t="shared" si="116"/>
        <v>1.8523709955788583</v>
      </c>
      <c r="D120" s="200">
        <f t="shared" si="116"/>
        <v>1.9355804702312558</v>
      </c>
      <c r="E120" s="200">
        <f t="shared" si="116"/>
        <v>2.0521525976395423</v>
      </c>
      <c r="F120" s="200">
        <f t="shared" si="116"/>
        <v>2.198106349739593</v>
      </c>
      <c r="G120" s="200">
        <f t="shared" si="116"/>
        <v>2.3162355133255299</v>
      </c>
      <c r="H120" s="200">
        <f t="shared" si="116"/>
        <v>2.4514748825458814</v>
      </c>
      <c r="I120" s="200">
        <f t="shared" si="116"/>
        <v>2.5829223639383381</v>
      </c>
      <c r="J120" s="200">
        <f t="shared" si="116"/>
        <v>2.6616662140555665</v>
      </c>
      <c r="K120" s="200">
        <f t="shared" si="116"/>
        <v>2.7330175528595504</v>
      </c>
      <c r="L120" s="200">
        <f t="shared" si="116"/>
        <v>2.7826532733708831</v>
      </c>
      <c r="M120" s="200">
        <f t="shared" si="116"/>
        <v>2.8636746983305179</v>
      </c>
      <c r="N120" s="200">
        <f t="shared" si="116"/>
        <v>2.9477254348122477</v>
      </c>
      <c r="O120" s="200">
        <f t="shared" si="116"/>
        <v>3.0586426635440609</v>
      </c>
      <c r="P120" s="200">
        <f t="shared" si="116"/>
        <v>3.2165556108071254</v>
      </c>
      <c r="Q120" s="200">
        <f t="shared" si="116"/>
        <v>3.3700877066157506</v>
      </c>
      <c r="R120" s="200">
        <f t="shared" ref="R120:V120" si="117">IF(R106=0,"",R106/R99)</f>
        <v>3.4920393749609948</v>
      </c>
      <c r="S120" s="200">
        <f t="shared" si="117"/>
        <v>3.5689469801384206</v>
      </c>
      <c r="T120" s="200">
        <f t="shared" si="117"/>
        <v>3.6349229952377589</v>
      </c>
      <c r="U120" s="200">
        <f t="shared" si="117"/>
        <v>3.6971356184065476</v>
      </c>
      <c r="V120" s="200">
        <f t="shared" si="117"/>
        <v>3.7587976271437191</v>
      </c>
      <c r="W120" s="200">
        <f t="shared" ref="W120" si="118">IF(W106=0,"",W106/W99)</f>
        <v>3.80977922665513</v>
      </c>
      <c r="DA120" s="63" t="s">
        <v>291</v>
      </c>
    </row>
    <row r="121" spans="1:105" ht="12" customHeight="1" x14ac:dyDescent="0.25">
      <c r="A121" s="97" t="s">
        <v>55</v>
      </c>
      <c r="B121" s="200">
        <f t="shared" ref="B121:Q121" si="119">IF(B107=0,"",B107/B100)</f>
        <v>0.62520149180439188</v>
      </c>
      <c r="C121" s="200">
        <f t="shared" si="119"/>
        <v>0.63023963306980502</v>
      </c>
      <c r="D121" s="200">
        <f t="shared" si="119"/>
        <v>0.62955744649472478</v>
      </c>
      <c r="E121" s="200">
        <f t="shared" si="119"/>
        <v>0.6344401619101272</v>
      </c>
      <c r="F121" s="200">
        <f t="shared" si="119"/>
        <v>0.63759449692461734</v>
      </c>
      <c r="G121" s="200">
        <f t="shared" si="119"/>
        <v>0.64122389380396116</v>
      </c>
      <c r="H121" s="200">
        <f t="shared" si="119"/>
        <v>0.64502637833978227</v>
      </c>
      <c r="I121" s="200">
        <f t="shared" si="119"/>
        <v>0.65186064127430121</v>
      </c>
      <c r="J121" s="200">
        <f t="shared" si="119"/>
        <v>0.65862267321254342</v>
      </c>
      <c r="K121" s="200">
        <f t="shared" si="119"/>
        <v>0.66803758137873737</v>
      </c>
      <c r="L121" s="200">
        <f t="shared" si="119"/>
        <v>0.67724857092056012</v>
      </c>
      <c r="M121" s="200">
        <f t="shared" si="119"/>
        <v>0.68634977575820966</v>
      </c>
      <c r="N121" s="200">
        <f t="shared" si="119"/>
        <v>0.69759810068172334</v>
      </c>
      <c r="O121" s="200">
        <f t="shared" si="119"/>
        <v>0.70839578944620918</v>
      </c>
      <c r="P121" s="200">
        <f t="shared" si="119"/>
        <v>0.71422177409653564</v>
      </c>
      <c r="Q121" s="200">
        <f t="shared" si="119"/>
        <v>0.72113988573841037</v>
      </c>
      <c r="R121" s="200">
        <f t="shared" ref="R121:V121" si="120">IF(R107=0,"",R107/R100)</f>
        <v>0.72804860141398264</v>
      </c>
      <c r="S121" s="200">
        <f t="shared" si="120"/>
        <v>0.73805286668783976</v>
      </c>
      <c r="T121" s="200">
        <f t="shared" si="120"/>
        <v>0.75093027722231698</v>
      </c>
      <c r="U121" s="200">
        <f t="shared" si="120"/>
        <v>0.76547605374513139</v>
      </c>
      <c r="V121" s="200">
        <f t="shared" si="120"/>
        <v>0.77720725139248048</v>
      </c>
      <c r="W121" s="200">
        <f t="shared" ref="W121" si="121">IF(W107=0,"",W107/W100)</f>
        <v>0.78833817136402029</v>
      </c>
      <c r="DA121" s="63" t="s">
        <v>292</v>
      </c>
    </row>
    <row r="122" spans="1:105" ht="12" customHeight="1" x14ac:dyDescent="0.25">
      <c r="A122" s="109" t="s">
        <v>54</v>
      </c>
      <c r="B122" s="201">
        <f t="shared" ref="B122:Q122" si="122">IF(B108=0,"",B108/B101)</f>
        <v>0.59978041925600833</v>
      </c>
      <c r="C122" s="201">
        <f t="shared" si="122"/>
        <v>0.60006455130158154</v>
      </c>
      <c r="D122" s="201">
        <f t="shared" si="122"/>
        <v>0.59978025740668395</v>
      </c>
      <c r="E122" s="201">
        <f t="shared" si="122"/>
        <v>0.6216366497973943</v>
      </c>
      <c r="F122" s="201">
        <f t="shared" si="122"/>
        <v>0.62494872190947848</v>
      </c>
      <c r="G122" s="201">
        <f t="shared" si="122"/>
        <v>0.62117395782782792</v>
      </c>
      <c r="H122" s="201">
        <f t="shared" si="122"/>
        <v>0.62755726384979493</v>
      </c>
      <c r="I122" s="201">
        <f t="shared" si="122"/>
        <v>0.62446192843650028</v>
      </c>
      <c r="J122" s="201">
        <f t="shared" si="122"/>
        <v>0.62658930282310588</v>
      </c>
      <c r="K122" s="201">
        <f t="shared" si="122"/>
        <v>0.62793593604051257</v>
      </c>
      <c r="L122" s="201">
        <f t="shared" si="122"/>
        <v>0.63372419856015749</v>
      </c>
      <c r="M122" s="201">
        <f t="shared" si="122"/>
        <v>0.63419604107857419</v>
      </c>
      <c r="N122" s="201">
        <f t="shared" si="122"/>
        <v>0.63455397707826011</v>
      </c>
      <c r="O122" s="201">
        <f t="shared" si="122"/>
        <v>0.6369956682722212</v>
      </c>
      <c r="P122" s="201">
        <f t="shared" si="122"/>
        <v>0.63500095913902876</v>
      </c>
      <c r="Q122" s="201">
        <f t="shared" si="122"/>
        <v>0.63487561826238403</v>
      </c>
      <c r="R122" s="201">
        <f t="shared" ref="R122:V122" si="123">IF(R108=0,"",R108/R101)</f>
        <v>0.63545076696448621</v>
      </c>
      <c r="S122" s="201">
        <f t="shared" si="123"/>
        <v>0.63627474606329648</v>
      </c>
      <c r="T122" s="201">
        <f t="shared" si="123"/>
        <v>0.63393066011246879</v>
      </c>
      <c r="U122" s="201">
        <f t="shared" si="123"/>
        <v>0.63575782703131212</v>
      </c>
      <c r="V122" s="201">
        <f t="shared" si="123"/>
        <v>0.64036746938681288</v>
      </c>
      <c r="W122" s="201">
        <f t="shared" ref="W122" si="124">IF(W108=0,"",W108/W101)</f>
        <v>0.64047616960836418</v>
      </c>
      <c r="DA122" s="60" t="s">
        <v>293</v>
      </c>
    </row>
    <row r="123" spans="1:105" s="2" customFormat="1" ht="12" customHeight="1" x14ac:dyDescent="0.25">
      <c r="DA123" s="9"/>
    </row>
    <row r="124" spans="1:105" s="2" customFormat="1" ht="6.6" customHeight="1" x14ac:dyDescent="0.25">
      <c r="A124" s="175"/>
      <c r="B124" s="176"/>
      <c r="C124" s="176"/>
      <c r="D124" s="176"/>
      <c r="E124" s="176"/>
      <c r="F124" s="176"/>
      <c r="G124" s="176"/>
      <c r="H124" s="176"/>
      <c r="I124" s="176"/>
      <c r="J124" s="176"/>
      <c r="K124" s="176"/>
      <c r="L124" s="176"/>
      <c r="M124" s="176"/>
      <c r="N124" s="176"/>
      <c r="O124" s="176"/>
      <c r="P124" s="176"/>
      <c r="Q124" s="176"/>
      <c r="R124" s="176"/>
      <c r="S124" s="176"/>
      <c r="T124" s="176"/>
      <c r="U124" s="176"/>
      <c r="V124" s="176"/>
      <c r="W124" s="176"/>
      <c r="DA124" s="177"/>
    </row>
    <row r="125" spans="1:105" s="2" customFormat="1" ht="12" customHeight="1" x14ac:dyDescent="0.25">
      <c r="DA125" s="9"/>
    </row>
    <row r="126" spans="1:105" ht="12.95" customHeight="1" x14ac:dyDescent="0.25">
      <c r="A126" s="202" t="s">
        <v>64</v>
      </c>
      <c r="B126" s="203">
        <f t="shared" ref="B126:Q126" si="125">IF(B96=0,0,B96/B$19)</f>
        <v>202.9966914661419</v>
      </c>
      <c r="C126" s="203">
        <f t="shared" si="125"/>
        <v>220.44243657160547</v>
      </c>
      <c r="D126" s="203">
        <f t="shared" si="125"/>
        <v>217.5710119269884</v>
      </c>
      <c r="E126" s="203">
        <f t="shared" si="125"/>
        <v>217.3191023108281</v>
      </c>
      <c r="F126" s="203">
        <f t="shared" si="125"/>
        <v>216.3133074752237</v>
      </c>
      <c r="G126" s="203">
        <f t="shared" si="125"/>
        <v>222.08706788665532</v>
      </c>
      <c r="H126" s="203">
        <f t="shared" si="125"/>
        <v>233.46096212198742</v>
      </c>
      <c r="I126" s="203">
        <f t="shared" si="125"/>
        <v>221.30464838414451</v>
      </c>
      <c r="J126" s="203">
        <f t="shared" si="125"/>
        <v>224.40974897828124</v>
      </c>
      <c r="K126" s="203">
        <f t="shared" si="125"/>
        <v>228.20532912307974</v>
      </c>
      <c r="L126" s="203">
        <f t="shared" si="125"/>
        <v>250.82294511140333</v>
      </c>
      <c r="M126" s="203">
        <f t="shared" si="125"/>
        <v>228.96491507974028</v>
      </c>
      <c r="N126" s="203">
        <f t="shared" si="125"/>
        <v>234.4827891183966</v>
      </c>
      <c r="O126" s="203">
        <f t="shared" si="125"/>
        <v>230.54793220103838</v>
      </c>
      <c r="P126" s="203">
        <f t="shared" si="125"/>
        <v>213.15304242981574</v>
      </c>
      <c r="Q126" s="203">
        <f t="shared" si="125"/>
        <v>212.20000654696142</v>
      </c>
      <c r="R126" s="203">
        <f t="shared" ref="R126:V126" si="126">IF(R96=0,0,R96/R$19)</f>
        <v>222.40319777078761</v>
      </c>
      <c r="S126" s="203">
        <f t="shared" si="126"/>
        <v>223.43989811738507</v>
      </c>
      <c r="T126" s="203">
        <f t="shared" si="126"/>
        <v>250.01087880719533</v>
      </c>
      <c r="U126" s="203">
        <f t="shared" si="126"/>
        <v>230.75324952906783</v>
      </c>
      <c r="V126" s="203">
        <f t="shared" si="126"/>
        <v>230.13263489706674</v>
      </c>
      <c r="W126" s="203">
        <f t="shared" ref="W126" si="127">IF(W96=0,0,W96/W$19)</f>
        <v>245.17893665853813</v>
      </c>
      <c r="DA126" s="216" t="s">
        <v>294</v>
      </c>
    </row>
    <row r="127" spans="1:105" ht="12" customHeight="1" x14ac:dyDescent="0.25">
      <c r="A127" s="208" t="s">
        <v>39</v>
      </c>
      <c r="B127" s="192">
        <f t="shared" ref="B127:Q127" si="128">IF(B97=0,0,B97/B$19)</f>
        <v>183.83734891125437</v>
      </c>
      <c r="C127" s="192">
        <f t="shared" si="128"/>
        <v>201.06898683285485</v>
      </c>
      <c r="D127" s="192">
        <f t="shared" si="128"/>
        <v>197.95979065503056</v>
      </c>
      <c r="E127" s="192">
        <f t="shared" si="128"/>
        <v>197.49103400231536</v>
      </c>
      <c r="F127" s="192">
        <f t="shared" si="128"/>
        <v>196.19101374426472</v>
      </c>
      <c r="G127" s="192">
        <f t="shared" si="128"/>
        <v>201.58741812950703</v>
      </c>
      <c r="H127" s="192">
        <f t="shared" si="128"/>
        <v>212.60524960028491</v>
      </c>
      <c r="I127" s="192">
        <f t="shared" si="128"/>
        <v>200.07509353777814</v>
      </c>
      <c r="J127" s="192">
        <f t="shared" si="128"/>
        <v>202.96229595361186</v>
      </c>
      <c r="K127" s="192">
        <f t="shared" si="128"/>
        <v>206.59043892881257</v>
      </c>
      <c r="L127" s="192">
        <f t="shared" si="128"/>
        <v>229.09952339167401</v>
      </c>
      <c r="M127" s="192">
        <f t="shared" si="128"/>
        <v>207.42078955854427</v>
      </c>
      <c r="N127" s="192">
        <f t="shared" si="128"/>
        <v>213.19250004890708</v>
      </c>
      <c r="O127" s="192">
        <f t="shared" si="128"/>
        <v>209.42418542288573</v>
      </c>
      <c r="P127" s="192">
        <f t="shared" si="128"/>
        <v>192.13361550916574</v>
      </c>
      <c r="Q127" s="192">
        <f t="shared" si="128"/>
        <v>191.1296892680019</v>
      </c>
      <c r="R127" s="192">
        <f t="shared" ref="R127:V127" si="129">IF(R97=0,0,R97/R$19)</f>
        <v>200.71775963834355</v>
      </c>
      <c r="S127" s="192">
        <f t="shared" si="129"/>
        <v>201.60630896163008</v>
      </c>
      <c r="T127" s="192">
        <f t="shared" si="129"/>
        <v>228.19411217356981</v>
      </c>
      <c r="U127" s="192">
        <f t="shared" si="129"/>
        <v>208.9764687466207</v>
      </c>
      <c r="V127" s="192">
        <f t="shared" si="129"/>
        <v>208.00306677299929</v>
      </c>
      <c r="W127" s="192">
        <f t="shared" ref="W127" si="130">IF(W97=0,0,W97/W$19)</f>
        <v>222.22004994367387</v>
      </c>
      <c r="DA127" s="213" t="s">
        <v>295</v>
      </c>
    </row>
    <row r="128" spans="1:105" ht="12" customHeight="1" x14ac:dyDescent="0.25">
      <c r="A128" s="97" t="s">
        <v>57</v>
      </c>
      <c r="B128" s="74">
        <f t="shared" ref="B128:Q128" si="131">IF(B98=0,0,B98/B$19)</f>
        <v>159.81879111622328</v>
      </c>
      <c r="C128" s="74">
        <f t="shared" si="131"/>
        <v>177.20897337346577</v>
      </c>
      <c r="D128" s="74">
        <f t="shared" si="131"/>
        <v>173.54610580400674</v>
      </c>
      <c r="E128" s="74">
        <f t="shared" si="131"/>
        <v>167.02124337388494</v>
      </c>
      <c r="F128" s="74">
        <f t="shared" si="131"/>
        <v>165.51702916277844</v>
      </c>
      <c r="G128" s="74">
        <f t="shared" si="131"/>
        <v>172.31007604584548</v>
      </c>
      <c r="H128" s="74">
        <f t="shared" si="131"/>
        <v>182.054801812753</v>
      </c>
      <c r="I128" s="74">
        <f t="shared" si="131"/>
        <v>169.69659356864824</v>
      </c>
      <c r="J128" s="74">
        <f t="shared" si="131"/>
        <v>171.66355639777629</v>
      </c>
      <c r="K128" s="74">
        <f t="shared" si="131"/>
        <v>174.49155006400744</v>
      </c>
      <c r="L128" s="74">
        <f t="shared" si="131"/>
        <v>196.37018197538711</v>
      </c>
      <c r="M128" s="74">
        <f t="shared" si="131"/>
        <v>175.11688207403861</v>
      </c>
      <c r="N128" s="74">
        <f t="shared" si="131"/>
        <v>180.91972111766424</v>
      </c>
      <c r="O128" s="74">
        <f t="shared" si="131"/>
        <v>177.00361300263714</v>
      </c>
      <c r="P128" s="74">
        <f t="shared" si="131"/>
        <v>160.01802699344452</v>
      </c>
      <c r="Q128" s="74">
        <f t="shared" si="131"/>
        <v>158.98747381128632</v>
      </c>
      <c r="R128" s="74">
        <f t="shared" ref="R128:V128" si="132">IF(R98=0,0,R98/R$19)</f>
        <v>168.45374978298898</v>
      </c>
      <c r="S128" s="74">
        <f t="shared" si="132"/>
        <v>169.17343381819956</v>
      </c>
      <c r="T128" s="74">
        <f t="shared" si="132"/>
        <v>193.65841095498456</v>
      </c>
      <c r="U128" s="74">
        <f t="shared" si="132"/>
        <v>175.69866133266481</v>
      </c>
      <c r="V128" s="74">
        <f t="shared" si="132"/>
        <v>175.29878655116352</v>
      </c>
      <c r="W128" s="74">
        <f t="shared" ref="W128" si="133">IF(W98=0,0,W98/W$19)</f>
        <v>188.19390317985508</v>
      </c>
      <c r="DA128" s="90" t="s">
        <v>296</v>
      </c>
    </row>
    <row r="129" spans="1:105" ht="12" customHeight="1" x14ac:dyDescent="0.25">
      <c r="A129" s="97" t="s">
        <v>56</v>
      </c>
      <c r="B129" s="74">
        <f t="shared" ref="B129:Q129" si="134">IF(B99=0,0,B99/B$19)</f>
        <v>9.4068102943381602E-4</v>
      </c>
      <c r="C129" s="74">
        <f t="shared" si="134"/>
        <v>1.0029681223819389E-3</v>
      </c>
      <c r="D129" s="74">
        <f t="shared" si="134"/>
        <v>1.1624560976055149E-3</v>
      </c>
      <c r="E129" s="74">
        <f t="shared" si="134"/>
        <v>1.289377297522316E-3</v>
      </c>
      <c r="F129" s="74">
        <f t="shared" si="134"/>
        <v>1.6405420668118478E-3</v>
      </c>
      <c r="G129" s="74">
        <f t="shared" si="134"/>
        <v>1.8978034591218421E-3</v>
      </c>
      <c r="H129" s="74">
        <f t="shared" si="134"/>
        <v>2.8462079786950806E-3</v>
      </c>
      <c r="I129" s="74">
        <f t="shared" si="134"/>
        <v>3.6956332841285135E-3</v>
      </c>
      <c r="J129" s="74">
        <f t="shared" si="134"/>
        <v>4.7831435742445479E-3</v>
      </c>
      <c r="K129" s="74">
        <f t="shared" si="134"/>
        <v>6.2630675192519511E-3</v>
      </c>
      <c r="L129" s="74">
        <f t="shared" si="134"/>
        <v>1.2184268532414966E-2</v>
      </c>
      <c r="M129" s="74">
        <f t="shared" si="134"/>
        <v>8.5201348121320478E-3</v>
      </c>
      <c r="N129" s="74">
        <f t="shared" si="134"/>
        <v>1.2698052878585605E-2</v>
      </c>
      <c r="O129" s="74">
        <f t="shared" si="134"/>
        <v>1.52905443115623E-2</v>
      </c>
      <c r="P129" s="74">
        <f t="shared" si="134"/>
        <v>1.9047582709432218E-2</v>
      </c>
      <c r="Q129" s="74">
        <f t="shared" si="134"/>
        <v>4.3813502538340723E-2</v>
      </c>
      <c r="R129" s="74">
        <f t="shared" ref="R129:V129" si="135">IF(R99=0,0,R99/R$19)</f>
        <v>3.1705134714634688E-2</v>
      </c>
      <c r="S129" s="74">
        <f t="shared" si="135"/>
        <v>3.8211376137820469E-2</v>
      </c>
      <c r="T129" s="74">
        <f t="shared" si="135"/>
        <v>5.0160879005086388E-2</v>
      </c>
      <c r="U129" s="74">
        <f t="shared" si="135"/>
        <v>7.6636857847009743E-2</v>
      </c>
      <c r="V129" s="74">
        <f t="shared" si="135"/>
        <v>4.9784691740234484E-2</v>
      </c>
      <c r="W129" s="74">
        <f t="shared" ref="W129" si="136">IF(W99=0,0,W99/W$19)</f>
        <v>6.3538392765806848E-2</v>
      </c>
      <c r="DA129" s="90" t="s">
        <v>297</v>
      </c>
    </row>
    <row r="130" spans="1:105" ht="12" customHeight="1" x14ac:dyDescent="0.25">
      <c r="A130" s="97" t="s">
        <v>55</v>
      </c>
      <c r="B130" s="74">
        <f t="shared" ref="B130:Q130" si="137">IF(B100=0,0,B100/B$19)</f>
        <v>15.858261733671384</v>
      </c>
      <c r="C130" s="74">
        <f t="shared" si="137"/>
        <v>15.802526429050918</v>
      </c>
      <c r="D130" s="74">
        <f t="shared" si="137"/>
        <v>16.033651363765415</v>
      </c>
      <c r="E130" s="74">
        <f t="shared" si="137"/>
        <v>18.102058704710526</v>
      </c>
      <c r="F130" s="74">
        <f t="shared" si="137"/>
        <v>18.607557824723838</v>
      </c>
      <c r="G130" s="74">
        <f t="shared" si="137"/>
        <v>18.134378190476188</v>
      </c>
      <c r="H130" s="74">
        <f t="shared" si="137"/>
        <v>18.78989739232021</v>
      </c>
      <c r="I130" s="74">
        <f t="shared" si="137"/>
        <v>18.622052062428104</v>
      </c>
      <c r="J130" s="74">
        <f t="shared" si="137"/>
        <v>19.11028345744387</v>
      </c>
      <c r="K130" s="74">
        <f t="shared" si="137"/>
        <v>19.637193399061367</v>
      </c>
      <c r="L130" s="74">
        <f t="shared" si="137"/>
        <v>19.83243492207809</v>
      </c>
      <c r="M130" s="74">
        <f t="shared" si="137"/>
        <v>20.083591212007335</v>
      </c>
      <c r="N130" s="74">
        <f t="shared" si="137"/>
        <v>20.156102236316265</v>
      </c>
      <c r="O130" s="74">
        <f t="shared" si="137"/>
        <v>20.505762574462352</v>
      </c>
      <c r="P130" s="74">
        <f t="shared" si="137"/>
        <v>20.574668580478743</v>
      </c>
      <c r="Q130" s="74">
        <f t="shared" si="137"/>
        <v>20.643806804844822</v>
      </c>
      <c r="R130" s="74">
        <f t="shared" ref="R130:V130" si="138">IF(R100=0,0,R100/R$19)</f>
        <v>20.597304601428153</v>
      </c>
      <c r="S130" s="74">
        <f t="shared" si="138"/>
        <v>20.648416583661163</v>
      </c>
      <c r="T130" s="74">
        <f t="shared" si="138"/>
        <v>22.339879344567635</v>
      </c>
      <c r="U130" s="74">
        <f t="shared" si="138"/>
        <v>20.831895787854315</v>
      </c>
      <c r="V130" s="74">
        <f t="shared" si="138"/>
        <v>20.721463147545482</v>
      </c>
      <c r="W130" s="74">
        <f t="shared" ref="W130" si="139">IF(W100=0,0,W100/W$19)</f>
        <v>22.000772360080909</v>
      </c>
      <c r="DA130" s="90" t="s">
        <v>298</v>
      </c>
    </row>
    <row r="131" spans="1:105" ht="12" customHeight="1" x14ac:dyDescent="0.25">
      <c r="A131" s="107" t="s">
        <v>54</v>
      </c>
      <c r="B131" s="193">
        <f t="shared" ref="B131:Q131" si="140">IF(B101=0,0,B101/B$19)</f>
        <v>8.159355380330263</v>
      </c>
      <c r="C131" s="193">
        <f t="shared" si="140"/>
        <v>8.0564840622157767</v>
      </c>
      <c r="D131" s="193">
        <f t="shared" si="140"/>
        <v>8.3788710311607879</v>
      </c>
      <c r="E131" s="193">
        <f t="shared" si="140"/>
        <v>12.3664425464224</v>
      </c>
      <c r="F131" s="193">
        <f t="shared" si="140"/>
        <v>12.064786214695639</v>
      </c>
      <c r="G131" s="193">
        <f t="shared" si="140"/>
        <v>11.141066089726209</v>
      </c>
      <c r="H131" s="193">
        <f t="shared" si="140"/>
        <v>11.757704187232996</v>
      </c>
      <c r="I131" s="193">
        <f t="shared" si="140"/>
        <v>11.752752273417634</v>
      </c>
      <c r="J131" s="193">
        <f t="shared" si="140"/>
        <v>12.183672954817391</v>
      </c>
      <c r="K131" s="193">
        <f t="shared" si="140"/>
        <v>12.455432398224531</v>
      </c>
      <c r="L131" s="193">
        <f t="shared" si="140"/>
        <v>12.884722225676372</v>
      </c>
      <c r="M131" s="193">
        <f t="shared" si="140"/>
        <v>12.211796137686212</v>
      </c>
      <c r="N131" s="193">
        <f t="shared" si="140"/>
        <v>12.103978642047924</v>
      </c>
      <c r="O131" s="193">
        <f t="shared" si="140"/>
        <v>11.899519301474678</v>
      </c>
      <c r="P131" s="193">
        <f t="shared" si="140"/>
        <v>11.521872352533038</v>
      </c>
      <c r="Q131" s="193">
        <f t="shared" si="140"/>
        <v>11.454595149332452</v>
      </c>
      <c r="R131" s="193">
        <f t="shared" ref="R131:V131" si="141">IF(R101=0,0,R101/R$19)</f>
        <v>11.635000119211794</v>
      </c>
      <c r="S131" s="193">
        <f t="shared" si="141"/>
        <v>11.746247183631528</v>
      </c>
      <c r="T131" s="193">
        <f t="shared" si="141"/>
        <v>12.145660995012536</v>
      </c>
      <c r="U131" s="193">
        <f t="shared" si="141"/>
        <v>12.369274768254547</v>
      </c>
      <c r="V131" s="193">
        <f t="shared" si="141"/>
        <v>11.933032382550071</v>
      </c>
      <c r="W131" s="193">
        <f t="shared" ref="W131" si="142">IF(W101=0,0,W101/W$19)</f>
        <v>11.961836010972082</v>
      </c>
      <c r="DA131" s="214" t="s">
        <v>299</v>
      </c>
    </row>
    <row r="132" spans="1:105" ht="12" customHeight="1" x14ac:dyDescent="0.25">
      <c r="A132" s="209" t="s">
        <v>58</v>
      </c>
      <c r="B132" s="77">
        <f t="shared" ref="B132:Q132" si="143">IF(B102=0,0,B102/B$19)</f>
        <v>19.15934255488753</v>
      </c>
      <c r="C132" s="77">
        <f t="shared" si="143"/>
        <v>19.37344973875064</v>
      </c>
      <c r="D132" s="77">
        <f t="shared" si="143"/>
        <v>19.611221271957874</v>
      </c>
      <c r="E132" s="77">
        <f t="shared" si="143"/>
        <v>19.828068308512705</v>
      </c>
      <c r="F132" s="77">
        <f t="shared" si="143"/>
        <v>20.122293730958948</v>
      </c>
      <c r="G132" s="77">
        <f t="shared" si="143"/>
        <v>20.49964975714834</v>
      </c>
      <c r="H132" s="77">
        <f t="shared" si="143"/>
        <v>20.855712521702536</v>
      </c>
      <c r="I132" s="77">
        <f t="shared" si="143"/>
        <v>21.229554846366366</v>
      </c>
      <c r="J132" s="77">
        <f t="shared" si="143"/>
        <v>21.447453024669429</v>
      </c>
      <c r="K132" s="77">
        <f t="shared" si="143"/>
        <v>21.614890194267105</v>
      </c>
      <c r="L132" s="77">
        <f t="shared" si="143"/>
        <v>21.723421719729341</v>
      </c>
      <c r="M132" s="77">
        <f t="shared" si="143"/>
        <v>21.544125521196015</v>
      </c>
      <c r="N132" s="77">
        <f t="shared" si="143"/>
        <v>21.290289069489518</v>
      </c>
      <c r="O132" s="77">
        <f t="shared" si="143"/>
        <v>21.123746778152618</v>
      </c>
      <c r="P132" s="77">
        <f t="shared" si="143"/>
        <v>21.019426920649984</v>
      </c>
      <c r="Q132" s="77">
        <f t="shared" si="143"/>
        <v>21.070317278959507</v>
      </c>
      <c r="R132" s="77">
        <f t="shared" ref="R132:V132" si="144">IF(R102=0,0,R102/R$19)</f>
        <v>21.685438132444062</v>
      </c>
      <c r="S132" s="77">
        <f t="shared" si="144"/>
        <v>21.833589155755007</v>
      </c>
      <c r="T132" s="77">
        <f t="shared" si="144"/>
        <v>21.816766633625537</v>
      </c>
      <c r="U132" s="77">
        <f t="shared" si="144"/>
        <v>21.776780782447172</v>
      </c>
      <c r="V132" s="77">
        <f t="shared" si="144"/>
        <v>22.129568124067468</v>
      </c>
      <c r="W132" s="77">
        <f t="shared" ref="W132" si="145">IF(W102=0,0,W102/W$19)</f>
        <v>22.958886714864253</v>
      </c>
      <c r="DA132" s="92" t="s">
        <v>300</v>
      </c>
    </row>
    <row r="133" spans="1:105" s="2" customFormat="1" ht="12" customHeight="1" x14ac:dyDescent="0.25">
      <c r="DA133" s="9"/>
    </row>
    <row r="134" spans="1:105" ht="12.95" customHeight="1" x14ac:dyDescent="0.25">
      <c r="A134" s="152" t="s">
        <v>63</v>
      </c>
      <c r="B134" s="153">
        <f t="shared" ref="B134:Q134" si="146">IF(B104=0,0,B104/B$19)</f>
        <v>109.5671446195642</v>
      </c>
      <c r="C134" s="153">
        <f t="shared" si="146"/>
        <v>120.8401734935448</v>
      </c>
      <c r="D134" s="153">
        <f t="shared" si="146"/>
        <v>119.05207423623854</v>
      </c>
      <c r="E134" s="153">
        <f t="shared" si="146"/>
        <v>119.85872070169329</v>
      </c>
      <c r="F134" s="153">
        <f t="shared" si="146"/>
        <v>119.89669898079819</v>
      </c>
      <c r="G134" s="153">
        <f t="shared" si="146"/>
        <v>124.10995165795065</v>
      </c>
      <c r="H134" s="153">
        <f t="shared" si="146"/>
        <v>131.83481967552049</v>
      </c>
      <c r="I134" s="153">
        <f t="shared" si="146"/>
        <v>125.50751842308303</v>
      </c>
      <c r="J134" s="153">
        <f t="shared" si="146"/>
        <v>128.81994596463463</v>
      </c>
      <c r="K134" s="153">
        <f t="shared" si="146"/>
        <v>132.9556907370395</v>
      </c>
      <c r="L134" s="153">
        <f t="shared" si="146"/>
        <v>149.60007383933825</v>
      </c>
      <c r="M134" s="153">
        <f t="shared" si="146"/>
        <v>137.3355823565316</v>
      </c>
      <c r="N134" s="153">
        <f t="shared" si="146"/>
        <v>143.5899065679159</v>
      </c>
      <c r="O134" s="153">
        <f t="shared" si="146"/>
        <v>143.42722482669359</v>
      </c>
      <c r="P134" s="153">
        <f t="shared" si="146"/>
        <v>132.57184907142945</v>
      </c>
      <c r="Q134" s="153">
        <f t="shared" si="146"/>
        <v>132.99824210361874</v>
      </c>
      <c r="R134" s="153">
        <f t="shared" ref="R134:V134" si="147">IF(R104=0,0,R104/R$19)</f>
        <v>140.73870325651239</v>
      </c>
      <c r="S134" s="153">
        <f t="shared" si="147"/>
        <v>143.23170297782181</v>
      </c>
      <c r="T134" s="153">
        <f t="shared" si="147"/>
        <v>163.19205651070811</v>
      </c>
      <c r="U134" s="153">
        <f t="shared" si="147"/>
        <v>152.27756194991559</v>
      </c>
      <c r="V134" s="153">
        <f t="shared" si="147"/>
        <v>153.82799501224895</v>
      </c>
      <c r="W134" s="153">
        <f t="shared" ref="W134" si="148">IF(W104=0,0,W104/W$19)</f>
        <v>166.96927315878628</v>
      </c>
      <c r="DA134" s="217" t="s">
        <v>301</v>
      </c>
    </row>
    <row r="135" spans="1:105" ht="12" customHeight="1" x14ac:dyDescent="0.25">
      <c r="A135" s="97" t="s">
        <v>57</v>
      </c>
      <c r="B135" s="74">
        <f t="shared" ref="B135:Q135" si="149">IF(B105=0,0,B105/B$19)</f>
        <v>94.757035280698702</v>
      </c>
      <c r="C135" s="74">
        <f t="shared" si="149"/>
        <v>106.04452667240263</v>
      </c>
      <c r="D135" s="74">
        <f t="shared" si="149"/>
        <v>103.93023817451265</v>
      </c>
      <c r="E135" s="74">
        <f t="shared" si="149"/>
        <v>100.68396773272967</v>
      </c>
      <c r="F135" s="74">
        <f t="shared" si="149"/>
        <v>100.48914369962846</v>
      </c>
      <c r="G135" s="74">
        <f t="shared" si="149"/>
        <v>105.55681918579393</v>
      </c>
      <c r="H135" s="74">
        <f t="shared" si="149"/>
        <v>112.32923013491057</v>
      </c>
      <c r="I135" s="74">
        <f t="shared" si="149"/>
        <v>106.01984374087189</v>
      </c>
      <c r="J135" s="74">
        <f t="shared" si="149"/>
        <v>108.58658971381119</v>
      </c>
      <c r="K135" s="74">
        <f t="shared" si="149"/>
        <v>111.99897687843074</v>
      </c>
      <c r="L135" s="74">
        <f t="shared" si="149"/>
        <v>127.96932076963347</v>
      </c>
      <c r="M135" s="74">
        <f t="shared" si="149"/>
        <v>115.78214237228374</v>
      </c>
      <c r="N135" s="74">
        <f t="shared" si="149"/>
        <v>121.81098977149043</v>
      </c>
      <c r="O135" s="74">
        <f t="shared" si="149"/>
        <v>121.27431839881962</v>
      </c>
      <c r="P135" s="74">
        <f t="shared" si="149"/>
        <v>110.49930517245943</v>
      </c>
      <c r="Q135" s="74">
        <f t="shared" si="149"/>
        <v>110.69127109950112</v>
      </c>
      <c r="R135" s="74">
        <f t="shared" ref="R135:V135" si="150">IF(R105=0,0,R105/R$19)</f>
        <v>118.23867912034787</v>
      </c>
      <c r="S135" s="74">
        <f t="shared" si="150"/>
        <v>120.38186510625009</v>
      </c>
      <c r="T135" s="74">
        <f t="shared" si="150"/>
        <v>138.53452689675137</v>
      </c>
      <c r="U135" s="74">
        <f t="shared" si="150"/>
        <v>128.18404446475134</v>
      </c>
      <c r="V135" s="74">
        <f t="shared" si="150"/>
        <v>129.8944672644088</v>
      </c>
      <c r="W135" s="74">
        <f t="shared" ref="W135" si="151">IF(W105=0,0,W105/W$19)</f>
        <v>141.721886349199</v>
      </c>
      <c r="DA135" s="90" t="s">
        <v>302</v>
      </c>
    </row>
    <row r="136" spans="1:105" ht="12" customHeight="1" x14ac:dyDescent="0.25">
      <c r="A136" s="97" t="s">
        <v>56</v>
      </c>
      <c r="B136" s="74">
        <f t="shared" ref="B136:Q136" si="152">IF(B106=0,0,B106/B$19)</f>
        <v>1.6788546763976636E-3</v>
      </c>
      <c r="C136" s="74">
        <f t="shared" si="152"/>
        <v>1.8578690593904902E-3</v>
      </c>
      <c r="D136" s="74">
        <f t="shared" si="152"/>
        <v>2.2500273200264731E-3</v>
      </c>
      <c r="E136" s="74">
        <f t="shared" si="152"/>
        <v>2.6459989704478736E-3</v>
      </c>
      <c r="F136" s="74">
        <f t="shared" si="152"/>
        <v>3.6060859340740379E-3</v>
      </c>
      <c r="G136" s="74">
        <f t="shared" si="152"/>
        <v>4.3957597693300458E-3</v>
      </c>
      <c r="H136" s="74">
        <f t="shared" si="152"/>
        <v>6.9774073702726733E-3</v>
      </c>
      <c r="I136" s="74">
        <f t="shared" si="152"/>
        <v>9.545533858490423E-3</v>
      </c>
      <c r="J136" s="74">
        <f t="shared" si="152"/>
        <v>1.2731131648543696E-2</v>
      </c>
      <c r="K136" s="74">
        <f t="shared" si="152"/>
        <v>1.7117073464860102E-2</v>
      </c>
      <c r="L136" s="74">
        <f t="shared" si="152"/>
        <v>3.3904594715354355E-2</v>
      </c>
      <c r="M136" s="74">
        <f t="shared" si="152"/>
        <v>2.4398894487867584E-2</v>
      </c>
      <c r="N136" s="74">
        <f t="shared" si="152"/>
        <v>3.7430373442797663E-2</v>
      </c>
      <c r="O136" s="74">
        <f t="shared" si="152"/>
        <v>4.6768311180155404E-2</v>
      </c>
      <c r="P136" s="74">
        <f t="shared" si="152"/>
        <v>6.1267609036336983E-2</v>
      </c>
      <c r="Q136" s="74">
        <f t="shared" si="152"/>
        <v>0.14765534628824006</v>
      </c>
      <c r="R136" s="74">
        <f t="shared" ref="R136:V136" si="153">IF(R106=0,0,R106/R$19)</f>
        <v>0.11071557881194705</v>
      </c>
      <c r="S136" s="74">
        <f t="shared" si="153"/>
        <v>0.13637437547400766</v>
      </c>
      <c r="T136" s="74">
        <f t="shared" si="153"/>
        <v>0.18233093255692745</v>
      </c>
      <c r="U136" s="74">
        <f t="shared" si="153"/>
        <v>0.283336856828939</v>
      </c>
      <c r="V136" s="74">
        <f t="shared" si="153"/>
        <v>0.1871305811812749</v>
      </c>
      <c r="W136" s="74">
        <f t="shared" ref="W136" si="154">IF(W106=0,0,W106/W$19)</f>
        <v>0.24206724885422551</v>
      </c>
      <c r="DA136" s="90" t="s">
        <v>303</v>
      </c>
    </row>
    <row r="137" spans="1:105" ht="12" customHeight="1" x14ac:dyDescent="0.25">
      <c r="A137" s="97" t="s">
        <v>55</v>
      </c>
      <c r="B137" s="74">
        <f t="shared" ref="B137:Q137" si="155">IF(B107=0,0,B107/B$19)</f>
        <v>9.9146088933158509</v>
      </c>
      <c r="C137" s="74">
        <f t="shared" si="155"/>
        <v>9.9593784582209466</v>
      </c>
      <c r="D137" s="74">
        <f t="shared" si="155"/>
        <v>10.094104610558817</v>
      </c>
      <c r="E137" s="74">
        <f t="shared" si="155"/>
        <v>11.484673055523173</v>
      </c>
      <c r="F137" s="74">
        <f t="shared" si="155"/>
        <v>11.864076470250522</v>
      </c>
      <c r="G137" s="74">
        <f t="shared" si="155"/>
        <v>11.628196595010772</v>
      </c>
      <c r="H137" s="74">
        <f t="shared" si="155"/>
        <v>12.119979464344423</v>
      </c>
      <c r="I137" s="74">
        <f t="shared" si="155"/>
        <v>12.138982799257807</v>
      </c>
      <c r="J137" s="74">
        <f t="shared" si="155"/>
        <v>12.586465976591128</v>
      </c>
      <c r="K137" s="74">
        <f t="shared" si="155"/>
        <v>13.118383183375464</v>
      </c>
      <c r="L137" s="74">
        <f t="shared" si="155"/>
        <v>13.431488208852397</v>
      </c>
      <c r="M137" s="74">
        <f t="shared" si="155"/>
        <v>13.784368324780784</v>
      </c>
      <c r="N137" s="74">
        <f t="shared" si="155"/>
        <v>14.060858637200864</v>
      </c>
      <c r="O137" s="74">
        <f t="shared" si="155"/>
        <v>14.526195867132788</v>
      </c>
      <c r="P137" s="74">
        <f t="shared" si="155"/>
        <v>14.69487629499778</v>
      </c>
      <c r="Q137" s="74">
        <f t="shared" si="155"/>
        <v>14.887072480451611</v>
      </c>
      <c r="R137" s="74">
        <f t="shared" ref="R137:V137" si="156">IF(R107=0,0,R107/R$19)</f>
        <v>14.995838807967555</v>
      </c>
      <c r="S137" s="74">
        <f t="shared" si="156"/>
        <v>15.239623052135853</v>
      </c>
      <c r="T137" s="74">
        <f t="shared" si="156"/>
        <v>16.775691789329287</v>
      </c>
      <c r="U137" s="74">
        <f t="shared" si="156"/>
        <v>15.946317379716545</v>
      </c>
      <c r="V137" s="74">
        <f t="shared" si="156"/>
        <v>16.104871417734401</v>
      </c>
      <c r="W137" s="74">
        <f t="shared" ref="W137" si="157">IF(W107=0,0,W107/W$19)</f>
        <v>17.344048650942266</v>
      </c>
      <c r="DA137" s="90" t="s">
        <v>304</v>
      </c>
    </row>
    <row r="138" spans="1:105" ht="12" customHeight="1" x14ac:dyDescent="0.25">
      <c r="A138" s="109" t="s">
        <v>54</v>
      </c>
      <c r="B138" s="77">
        <f t="shared" ref="B138:Q138" si="158">IF(B108=0,0,B108/B$19)</f>
        <v>4.8938215908732525</v>
      </c>
      <c r="C138" s="77">
        <f t="shared" si="158"/>
        <v>4.8344104938618528</v>
      </c>
      <c r="D138" s="77">
        <f t="shared" si="158"/>
        <v>5.0254814238470251</v>
      </c>
      <c r="E138" s="77">
        <f t="shared" si="158"/>
        <v>7.6874339144699784</v>
      </c>
      <c r="F138" s="77">
        <f t="shared" si="158"/>
        <v>7.5398727249851341</v>
      </c>
      <c r="G138" s="77">
        <f t="shared" si="158"/>
        <v>6.920540117376631</v>
      </c>
      <c r="H138" s="77">
        <f t="shared" si="158"/>
        <v>7.3786326688952162</v>
      </c>
      <c r="I138" s="77">
        <f t="shared" si="158"/>
        <v>7.3391463490948388</v>
      </c>
      <c r="J138" s="77">
        <f t="shared" si="158"/>
        <v>7.6341591425837603</v>
      </c>
      <c r="K138" s="77">
        <f t="shared" si="158"/>
        <v>7.8212136017684459</v>
      </c>
      <c r="L138" s="77">
        <f t="shared" si="158"/>
        <v>8.1653602661370073</v>
      </c>
      <c r="M138" s="77">
        <f t="shared" si="158"/>
        <v>7.7446727649792191</v>
      </c>
      <c r="N138" s="77">
        <f t="shared" si="158"/>
        <v>7.6806277857818275</v>
      </c>
      <c r="O138" s="77">
        <f t="shared" si="158"/>
        <v>7.5799422495610571</v>
      </c>
      <c r="P138" s="77">
        <f t="shared" si="158"/>
        <v>7.316399994935936</v>
      </c>
      <c r="Q138" s="77">
        <f t="shared" si="158"/>
        <v>7.2722431773777449</v>
      </c>
      <c r="R138" s="77">
        <f t="shared" ref="R138:V138" si="159">IF(R108=0,0,R108/R$19)</f>
        <v>7.393469749385023</v>
      </c>
      <c r="S138" s="77">
        <f t="shared" si="159"/>
        <v>7.473840443961862</v>
      </c>
      <c r="T138" s="77">
        <f t="shared" si="159"/>
        <v>7.69950689207056</v>
      </c>
      <c r="U138" s="77">
        <f t="shared" si="159"/>
        <v>7.8638632486187481</v>
      </c>
      <c r="V138" s="77">
        <f t="shared" si="159"/>
        <v>7.6415257489244794</v>
      </c>
      <c r="W138" s="77">
        <f t="shared" ref="W138" si="160">IF(W108=0,0,W108/W$19)</f>
        <v>7.6612709097907929</v>
      </c>
      <c r="DA138" s="92" t="s">
        <v>305</v>
      </c>
    </row>
    <row r="139" spans="1:105" s="2" customFormat="1" ht="12" customHeight="1" x14ac:dyDescent="0.25">
      <c r="DA139" s="9"/>
    </row>
    <row r="140" spans="1:105" ht="12.95" customHeight="1" x14ac:dyDescent="0.25">
      <c r="A140" s="202" t="s">
        <v>62</v>
      </c>
      <c r="B140" s="203">
        <f t="shared" ref="B140:Q140" si="161">IF(B110=0,0,B110/B$19)</f>
        <v>27.285112584392213</v>
      </c>
      <c r="C140" s="203">
        <f t="shared" si="161"/>
        <v>29.642094430647944</v>
      </c>
      <c r="D140" s="203">
        <f t="shared" si="161"/>
        <v>31.241025376628784</v>
      </c>
      <c r="E140" s="203">
        <f t="shared" si="161"/>
        <v>31.085287960625838</v>
      </c>
      <c r="F140" s="203">
        <f t="shared" si="161"/>
        <v>31.63214114481924</v>
      </c>
      <c r="G140" s="203">
        <f t="shared" si="161"/>
        <v>34.055771532066295</v>
      </c>
      <c r="H140" s="203">
        <f t="shared" si="161"/>
        <v>37.495376358113838</v>
      </c>
      <c r="I140" s="203">
        <f t="shared" si="161"/>
        <v>34.285589413464351</v>
      </c>
      <c r="J140" s="203">
        <f t="shared" si="161"/>
        <v>35.675233722057641</v>
      </c>
      <c r="K140" s="203">
        <f t="shared" si="161"/>
        <v>36.471765255855495</v>
      </c>
      <c r="L140" s="203">
        <f t="shared" si="161"/>
        <v>40.878611409008421</v>
      </c>
      <c r="M140" s="203">
        <f t="shared" si="161"/>
        <v>35.813079768225244</v>
      </c>
      <c r="N140" s="203">
        <f t="shared" si="161"/>
        <v>37.190871769179211</v>
      </c>
      <c r="O140" s="203">
        <f t="shared" si="161"/>
        <v>36.155358093116533</v>
      </c>
      <c r="P140" s="203">
        <f t="shared" si="161"/>
        <v>33.108318871402936</v>
      </c>
      <c r="Q140" s="203">
        <f t="shared" si="161"/>
        <v>32.538498610407153</v>
      </c>
      <c r="R140" s="203">
        <f t="shared" ref="R140:V140" si="162">IF(R110=0,0,R110/R$19)</f>
        <v>34.811625181930843</v>
      </c>
      <c r="S140" s="203">
        <f t="shared" si="162"/>
        <v>34.993364849964678</v>
      </c>
      <c r="T140" s="203">
        <f t="shared" si="162"/>
        <v>33.247883859028008</v>
      </c>
      <c r="U140" s="203">
        <f t="shared" si="162"/>
        <v>28.776384172982404</v>
      </c>
      <c r="V140" s="203">
        <f t="shared" si="162"/>
        <v>29.772895522192215</v>
      </c>
      <c r="W140" s="203">
        <f t="shared" ref="W140" si="163">IF(W110=0,0,W110/W$19)</f>
        <v>30.654978142454905</v>
      </c>
      <c r="DA140" s="216" t="s">
        <v>306</v>
      </c>
    </row>
    <row r="141" spans="1:105" ht="12" customHeight="1" x14ac:dyDescent="0.25">
      <c r="A141" s="208" t="s">
        <v>39</v>
      </c>
      <c r="B141" s="192">
        <f t="shared" ref="B141:Q141" si="164">IF(B111=0,0,B111/B$19)</f>
        <v>27.285112584392213</v>
      </c>
      <c r="C141" s="192">
        <f t="shared" si="164"/>
        <v>29.642094430647944</v>
      </c>
      <c r="D141" s="192">
        <f t="shared" si="164"/>
        <v>31.241025376628784</v>
      </c>
      <c r="E141" s="192">
        <f t="shared" si="164"/>
        <v>31.085287960625838</v>
      </c>
      <c r="F141" s="192">
        <f t="shared" si="164"/>
        <v>31.63214114481924</v>
      </c>
      <c r="G141" s="192">
        <f t="shared" si="164"/>
        <v>34.055771532066295</v>
      </c>
      <c r="H141" s="192">
        <f t="shared" si="164"/>
        <v>37.495376358113838</v>
      </c>
      <c r="I141" s="192">
        <f t="shared" si="164"/>
        <v>34.285589413464351</v>
      </c>
      <c r="J141" s="192">
        <f t="shared" si="164"/>
        <v>35.675233722057641</v>
      </c>
      <c r="K141" s="192">
        <f t="shared" si="164"/>
        <v>36.471765255855495</v>
      </c>
      <c r="L141" s="192">
        <f t="shared" si="164"/>
        <v>40.878611409008421</v>
      </c>
      <c r="M141" s="192">
        <f t="shared" si="164"/>
        <v>35.813079768225244</v>
      </c>
      <c r="N141" s="192">
        <f t="shared" si="164"/>
        <v>37.190871769179211</v>
      </c>
      <c r="O141" s="192">
        <f t="shared" si="164"/>
        <v>36.155358093116533</v>
      </c>
      <c r="P141" s="192">
        <f t="shared" si="164"/>
        <v>33.108318871402936</v>
      </c>
      <c r="Q141" s="192">
        <f t="shared" si="164"/>
        <v>32.538498610407153</v>
      </c>
      <c r="R141" s="192">
        <f t="shared" ref="R141:V141" si="165">IF(R111=0,0,R111/R$19)</f>
        <v>34.811625181930843</v>
      </c>
      <c r="S141" s="192">
        <f t="shared" si="165"/>
        <v>34.993364849964678</v>
      </c>
      <c r="T141" s="192">
        <f t="shared" si="165"/>
        <v>33.247883859028008</v>
      </c>
      <c r="U141" s="192">
        <f t="shared" si="165"/>
        <v>28.776384172982404</v>
      </c>
      <c r="V141" s="192">
        <f t="shared" si="165"/>
        <v>29.772895522192215</v>
      </c>
      <c r="W141" s="192">
        <f t="shared" ref="W141" si="166">IF(W111=0,0,W111/W$19)</f>
        <v>30.654978142454905</v>
      </c>
      <c r="DA141" s="213" t="s">
        <v>307</v>
      </c>
    </row>
    <row r="142" spans="1:105" ht="12" customHeight="1" x14ac:dyDescent="0.25">
      <c r="A142" s="97" t="s">
        <v>57</v>
      </c>
      <c r="B142" s="74">
        <f t="shared" ref="B142:Q142" si="167">IF(B112=0,0,B112/B$19)</f>
        <v>23.411819346431447</v>
      </c>
      <c r="C142" s="74">
        <f t="shared" si="167"/>
        <v>25.786314812052989</v>
      </c>
      <c r="D142" s="74">
        <f t="shared" si="167"/>
        <v>27.087787202511571</v>
      </c>
      <c r="E142" s="74">
        <f t="shared" si="167"/>
        <v>26.344195767972405</v>
      </c>
      <c r="F142" s="74">
        <f t="shared" si="167"/>
        <v>26.830900382767389</v>
      </c>
      <c r="G142" s="74">
        <f t="shared" si="167"/>
        <v>29.206705569334055</v>
      </c>
      <c r="H142" s="74">
        <f t="shared" si="167"/>
        <v>32.39715905016287</v>
      </c>
      <c r="I142" s="74">
        <f t="shared" si="167"/>
        <v>29.231132533832362</v>
      </c>
      <c r="J142" s="74">
        <f t="shared" si="167"/>
        <v>30.422620621904901</v>
      </c>
      <c r="K142" s="74">
        <f t="shared" si="167"/>
        <v>31.103374663977096</v>
      </c>
      <c r="L142" s="74">
        <f t="shared" si="167"/>
        <v>35.494159100932031</v>
      </c>
      <c r="M142" s="74">
        <f t="shared" si="167"/>
        <v>30.611265066593095</v>
      </c>
      <c r="N142" s="74">
        <f t="shared" si="167"/>
        <v>31.952501790847762</v>
      </c>
      <c r="O142" s="74">
        <f t="shared" si="167"/>
        <v>30.992667255191762</v>
      </c>
      <c r="P142" s="74">
        <f t="shared" si="167"/>
        <v>27.969870966188278</v>
      </c>
      <c r="Q142" s="74">
        <f t="shared" si="167"/>
        <v>27.451014543658385</v>
      </c>
      <c r="R142" s="74">
        <f t="shared" ref="R142:V142" si="168">IF(R112=0,0,R112/R$19)</f>
        <v>29.636289073453252</v>
      </c>
      <c r="S142" s="74">
        <f t="shared" si="168"/>
        <v>29.760220045048378</v>
      </c>
      <c r="T142" s="74">
        <f t="shared" si="168"/>
        <v>28.236583439548578</v>
      </c>
      <c r="U142" s="74">
        <f t="shared" si="168"/>
        <v>24.099904970827954</v>
      </c>
      <c r="V142" s="74">
        <f t="shared" si="168"/>
        <v>25.081535172997054</v>
      </c>
      <c r="W142" s="74">
        <f t="shared" ref="W142" si="169">IF(W112=0,0,W112/W$19)</f>
        <v>25.862637934438133</v>
      </c>
      <c r="DA142" s="90" t="s">
        <v>308</v>
      </c>
    </row>
    <row r="143" spans="1:105" ht="12" customHeight="1" x14ac:dyDescent="0.25">
      <c r="A143" s="97" t="s">
        <v>56</v>
      </c>
      <c r="B143" s="74">
        <f t="shared" ref="B143:Q143" si="170">IF(B113=0,0,B113/B$19)</f>
        <v>0</v>
      </c>
      <c r="C143" s="74">
        <f t="shared" si="170"/>
        <v>0</v>
      </c>
      <c r="D143" s="74">
        <f t="shared" si="170"/>
        <v>0</v>
      </c>
      <c r="E143" s="74">
        <f t="shared" si="170"/>
        <v>0</v>
      </c>
      <c r="F143" s="74">
        <f t="shared" si="170"/>
        <v>0</v>
      </c>
      <c r="G143" s="74">
        <f t="shared" si="170"/>
        <v>0</v>
      </c>
      <c r="H143" s="74">
        <f t="shared" si="170"/>
        <v>0</v>
      </c>
      <c r="I143" s="74">
        <f t="shared" si="170"/>
        <v>0</v>
      </c>
      <c r="J143" s="74">
        <f t="shared" si="170"/>
        <v>0</v>
      </c>
      <c r="K143" s="74">
        <f t="shared" si="170"/>
        <v>0</v>
      </c>
      <c r="L143" s="74">
        <f t="shared" si="170"/>
        <v>0</v>
      </c>
      <c r="M143" s="74">
        <f t="shared" si="170"/>
        <v>0</v>
      </c>
      <c r="N143" s="74">
        <f t="shared" si="170"/>
        <v>0</v>
      </c>
      <c r="O143" s="74">
        <f t="shared" si="170"/>
        <v>0</v>
      </c>
      <c r="P143" s="74">
        <f t="shared" si="170"/>
        <v>0</v>
      </c>
      <c r="Q143" s="74">
        <f t="shared" si="170"/>
        <v>0</v>
      </c>
      <c r="R143" s="74">
        <f t="shared" ref="R143:V143" si="171">IF(R113=0,0,R113/R$19)</f>
        <v>0</v>
      </c>
      <c r="S143" s="74">
        <f t="shared" si="171"/>
        <v>0</v>
      </c>
      <c r="T143" s="74">
        <f t="shared" si="171"/>
        <v>0</v>
      </c>
      <c r="U143" s="74">
        <f t="shared" si="171"/>
        <v>0</v>
      </c>
      <c r="V143" s="74">
        <f t="shared" si="171"/>
        <v>0</v>
      </c>
      <c r="W143" s="74">
        <f t="shared" ref="W143" si="172">IF(W113=0,0,W113/W$19)</f>
        <v>0</v>
      </c>
      <c r="DA143" s="90" t="s">
        <v>309</v>
      </c>
    </row>
    <row r="144" spans="1:105" ht="12" customHeight="1" x14ac:dyDescent="0.25">
      <c r="A144" s="97" t="s">
        <v>55</v>
      </c>
      <c r="B144" s="74">
        <f t="shared" ref="B144:Q144" si="173">IF(B114=0,0,B114/B$19)</f>
        <v>2.2758493745056874</v>
      </c>
      <c r="C144" s="74">
        <f t="shared" si="173"/>
        <v>2.2655543163001437</v>
      </c>
      <c r="D144" s="74">
        <f t="shared" si="173"/>
        <v>2.4775276204503411</v>
      </c>
      <c r="E144" s="74">
        <f t="shared" si="173"/>
        <v>2.6211144893764948</v>
      </c>
      <c r="F144" s="74">
        <f t="shared" si="173"/>
        <v>2.7625504774980905</v>
      </c>
      <c r="G144" s="74">
        <f t="shared" si="173"/>
        <v>2.8750153867413459</v>
      </c>
      <c r="H144" s="74">
        <f t="shared" si="173"/>
        <v>3.0801260387591927</v>
      </c>
      <c r="I144" s="74">
        <f t="shared" si="173"/>
        <v>2.9818234592470767</v>
      </c>
      <c r="J144" s="74">
        <f t="shared" si="173"/>
        <v>3.1226757549278634</v>
      </c>
      <c r="K144" s="74">
        <f t="shared" si="173"/>
        <v>3.1977106944672093</v>
      </c>
      <c r="L144" s="74">
        <f t="shared" si="173"/>
        <v>3.219374704817171</v>
      </c>
      <c r="M144" s="74">
        <f t="shared" si="173"/>
        <v>3.1668128781837117</v>
      </c>
      <c r="N144" s="74">
        <f t="shared" si="173"/>
        <v>3.2102082413141981</v>
      </c>
      <c r="O144" s="74">
        <f t="shared" si="173"/>
        <v>3.2033657625926804</v>
      </c>
      <c r="P144" s="74">
        <f t="shared" si="173"/>
        <v>3.202208496202835</v>
      </c>
      <c r="Q144" s="74">
        <f t="shared" si="173"/>
        <v>3.1560265887890093</v>
      </c>
      <c r="R144" s="74">
        <f t="shared" ref="R144:V144" si="174">IF(R114=0,0,R114/R$19)</f>
        <v>3.1982540929081691</v>
      </c>
      <c r="S144" s="74">
        <f t="shared" si="174"/>
        <v>3.2157847602123799</v>
      </c>
      <c r="T144" s="74">
        <f t="shared" si="174"/>
        <v>3.0219149584054974</v>
      </c>
      <c r="U144" s="74">
        <f t="shared" si="174"/>
        <v>2.618439192821139</v>
      </c>
      <c r="V144" s="74">
        <f t="shared" si="174"/>
        <v>2.6961275618800307</v>
      </c>
      <c r="W144" s="74">
        <f t="shared" ref="W144" si="175">IF(W114=0,0,W114/W$19)</f>
        <v>2.7814339827256069</v>
      </c>
      <c r="DA144" s="90" t="s">
        <v>310</v>
      </c>
    </row>
    <row r="145" spans="1:105" ht="12" customHeight="1" x14ac:dyDescent="0.25">
      <c r="A145" s="107" t="s">
        <v>54</v>
      </c>
      <c r="B145" s="193">
        <f t="shared" ref="B145:Q145" si="176">IF(B115=0,0,B115/B$19)</f>
        <v>1.5974438634550769</v>
      </c>
      <c r="C145" s="193">
        <f t="shared" si="176"/>
        <v>1.5902253022948065</v>
      </c>
      <c r="D145" s="193">
        <f t="shared" si="176"/>
        <v>1.6757105536668724</v>
      </c>
      <c r="E145" s="193">
        <f t="shared" si="176"/>
        <v>2.1199777032769411</v>
      </c>
      <c r="F145" s="193">
        <f t="shared" si="176"/>
        <v>2.0386902845537529</v>
      </c>
      <c r="G145" s="193">
        <f t="shared" si="176"/>
        <v>1.9740505759909037</v>
      </c>
      <c r="H145" s="193">
        <f t="shared" si="176"/>
        <v>2.0180912691917738</v>
      </c>
      <c r="I145" s="193">
        <f t="shared" si="176"/>
        <v>2.0726334203849173</v>
      </c>
      <c r="J145" s="193">
        <f t="shared" si="176"/>
        <v>2.1299373452248704</v>
      </c>
      <c r="K145" s="193">
        <f t="shared" si="176"/>
        <v>2.1706798974111905</v>
      </c>
      <c r="L145" s="193">
        <f t="shared" si="176"/>
        <v>2.1650776032592161</v>
      </c>
      <c r="M145" s="193">
        <f t="shared" si="176"/>
        <v>2.0350018234484355</v>
      </c>
      <c r="N145" s="193">
        <f t="shared" si="176"/>
        <v>2.0281617370172604</v>
      </c>
      <c r="O145" s="193">
        <f t="shared" si="176"/>
        <v>1.9593250753320821</v>
      </c>
      <c r="P145" s="193">
        <f t="shared" si="176"/>
        <v>1.9362394090118333</v>
      </c>
      <c r="Q145" s="193">
        <f t="shared" si="176"/>
        <v>1.9314574779597602</v>
      </c>
      <c r="R145" s="193">
        <f t="shared" ref="R145:V145" si="177">IF(R115=0,0,R115/R$19)</f>
        <v>1.9770820155694169</v>
      </c>
      <c r="S145" s="193">
        <f t="shared" si="177"/>
        <v>2.0173600447039139</v>
      </c>
      <c r="T145" s="193">
        <f t="shared" si="177"/>
        <v>1.9893854610739252</v>
      </c>
      <c r="U145" s="193">
        <f t="shared" si="177"/>
        <v>2.0580400093333129</v>
      </c>
      <c r="V145" s="193">
        <f t="shared" si="177"/>
        <v>1.9952327873151365</v>
      </c>
      <c r="W145" s="193">
        <f t="shared" ref="W145" si="178">IF(W115=0,0,W115/W$19)</f>
        <v>2.0109062252911665</v>
      </c>
      <c r="DA145" s="214" t="s">
        <v>311</v>
      </c>
    </row>
    <row r="146" spans="1:105" ht="12" customHeight="1" x14ac:dyDescent="0.25">
      <c r="A146" s="209" t="s">
        <v>58</v>
      </c>
      <c r="B146" s="77">
        <f t="shared" ref="B146:Q146" si="179">IF(B116=0,0,B116/B$19)</f>
        <v>0</v>
      </c>
      <c r="C146" s="77">
        <f t="shared" si="179"/>
        <v>0</v>
      </c>
      <c r="D146" s="77">
        <f t="shared" si="179"/>
        <v>0</v>
      </c>
      <c r="E146" s="77">
        <f t="shared" si="179"/>
        <v>0</v>
      </c>
      <c r="F146" s="77">
        <f t="shared" si="179"/>
        <v>0</v>
      </c>
      <c r="G146" s="77">
        <f t="shared" si="179"/>
        <v>0</v>
      </c>
      <c r="H146" s="77">
        <f t="shared" si="179"/>
        <v>0</v>
      </c>
      <c r="I146" s="77">
        <f t="shared" si="179"/>
        <v>0</v>
      </c>
      <c r="J146" s="77">
        <f t="shared" si="179"/>
        <v>0</v>
      </c>
      <c r="K146" s="77">
        <f t="shared" si="179"/>
        <v>0</v>
      </c>
      <c r="L146" s="77">
        <f t="shared" si="179"/>
        <v>0</v>
      </c>
      <c r="M146" s="77">
        <f t="shared" si="179"/>
        <v>0</v>
      </c>
      <c r="N146" s="77">
        <f t="shared" si="179"/>
        <v>0</v>
      </c>
      <c r="O146" s="77">
        <f t="shared" si="179"/>
        <v>0</v>
      </c>
      <c r="P146" s="77">
        <f t="shared" si="179"/>
        <v>0</v>
      </c>
      <c r="Q146" s="77">
        <f t="shared" si="179"/>
        <v>0</v>
      </c>
      <c r="R146" s="77">
        <f t="shared" ref="R146:V146" si="180">IF(R116=0,0,R116/R$19)</f>
        <v>0</v>
      </c>
      <c r="S146" s="77">
        <f t="shared" si="180"/>
        <v>0</v>
      </c>
      <c r="T146" s="77">
        <f t="shared" si="180"/>
        <v>0</v>
      </c>
      <c r="U146" s="77">
        <f t="shared" si="180"/>
        <v>0</v>
      </c>
      <c r="V146" s="77">
        <f t="shared" si="180"/>
        <v>0</v>
      </c>
      <c r="W146" s="77">
        <f t="shared" ref="W146" si="181">IF(W116=0,0,W116/W$19)</f>
        <v>0</v>
      </c>
      <c r="DA146" s="92" t="s">
        <v>312</v>
      </c>
    </row>
    <row r="148" spans="1:105" s="2" customFormat="1" ht="6.6" customHeight="1" x14ac:dyDescent="0.25">
      <c r="A148" s="175"/>
      <c r="B148" s="176"/>
      <c r="C148" s="176"/>
      <c r="D148" s="176"/>
      <c r="E148" s="176"/>
      <c r="F148" s="176"/>
      <c r="G148" s="176"/>
      <c r="H148" s="176"/>
      <c r="I148" s="176"/>
      <c r="J148" s="176"/>
      <c r="K148" s="176"/>
      <c r="L148" s="176"/>
      <c r="M148" s="176"/>
      <c r="N148" s="176"/>
      <c r="O148" s="176"/>
      <c r="P148" s="176"/>
      <c r="Q148" s="176"/>
      <c r="R148" s="176"/>
      <c r="S148" s="176"/>
      <c r="T148" s="176"/>
      <c r="U148" s="176"/>
      <c r="V148" s="176"/>
      <c r="W148" s="176"/>
      <c r="DA148" s="177"/>
    </row>
    <row r="149" spans="1:105" s="2" customFormat="1" ht="12" customHeight="1" x14ac:dyDescent="0.25">
      <c r="DA149" s="9"/>
    </row>
    <row r="150" spans="1:105" ht="12.95" customHeight="1" x14ac:dyDescent="0.25">
      <c r="A150" s="202" t="s">
        <v>61</v>
      </c>
      <c r="B150" s="203">
        <f t="shared" ref="B150:Q150" si="182">IF(B96=0,0,B96/B$17)</f>
        <v>5230.2488888635662</v>
      </c>
      <c r="C150" s="203">
        <f t="shared" si="182"/>
        <v>5719.4003600412034</v>
      </c>
      <c r="D150" s="203">
        <f t="shared" si="182"/>
        <v>5685.1794367358125</v>
      </c>
      <c r="E150" s="203">
        <f t="shared" si="182"/>
        <v>5719.6435938367176</v>
      </c>
      <c r="F150" s="203">
        <f t="shared" si="182"/>
        <v>5734.7183370319735</v>
      </c>
      <c r="G150" s="203">
        <f t="shared" si="182"/>
        <v>5931.4544373128856</v>
      </c>
      <c r="H150" s="203">
        <f t="shared" si="182"/>
        <v>6238.9305201882034</v>
      </c>
      <c r="I150" s="203">
        <f t="shared" si="182"/>
        <v>5907.5184865218353</v>
      </c>
      <c r="J150" s="203">
        <f t="shared" si="182"/>
        <v>6001.2179776800804</v>
      </c>
      <c r="K150" s="203">
        <f t="shared" si="182"/>
        <v>6087.8735550744941</v>
      </c>
      <c r="L150" s="203">
        <f t="shared" si="182"/>
        <v>6718.0975480834968</v>
      </c>
      <c r="M150" s="203">
        <f t="shared" si="182"/>
        <v>6135.6743099638852</v>
      </c>
      <c r="N150" s="203">
        <f t="shared" si="182"/>
        <v>6340.5629686080674</v>
      </c>
      <c r="O150" s="203">
        <f t="shared" si="182"/>
        <v>6237.4355255108467</v>
      </c>
      <c r="P150" s="203">
        <f t="shared" si="182"/>
        <v>5793.2288448880436</v>
      </c>
      <c r="Q150" s="203">
        <f t="shared" si="182"/>
        <v>5787.6076676461516</v>
      </c>
      <c r="R150" s="203">
        <f t="shared" ref="R150:V150" si="183">IF(R96=0,0,R96/R$17)</f>
        <v>6048.0900242101015</v>
      </c>
      <c r="S150" s="203">
        <f t="shared" si="183"/>
        <v>6093.4276028597633</v>
      </c>
      <c r="T150" s="203">
        <f t="shared" si="183"/>
        <v>6847.6784454631352</v>
      </c>
      <c r="U150" s="203">
        <f t="shared" si="183"/>
        <v>6357.3741654950391</v>
      </c>
      <c r="V150" s="203">
        <f t="shared" si="183"/>
        <v>6380.0965157985338</v>
      </c>
      <c r="W150" s="203">
        <f t="shared" ref="W150" si="184">IF(W96=0,0,W96/W$17)</f>
        <v>6700.0832795961114</v>
      </c>
      <c r="DA150" s="216" t="s">
        <v>313</v>
      </c>
    </row>
    <row r="151" spans="1:105" ht="12" customHeight="1" x14ac:dyDescent="0.25">
      <c r="A151" s="208" t="s">
        <v>39</v>
      </c>
      <c r="B151" s="192">
        <f t="shared" ref="B151:Q151" si="185">IF(B97=0,0,B97/B$17)</f>
        <v>4736.6047344426024</v>
      </c>
      <c r="C151" s="192">
        <f t="shared" si="185"/>
        <v>5216.7543308359409</v>
      </c>
      <c r="D151" s="192">
        <f t="shared" si="185"/>
        <v>5172.7338176382409</v>
      </c>
      <c r="E151" s="192">
        <f t="shared" si="185"/>
        <v>5197.786643973498</v>
      </c>
      <c r="F151" s="192">
        <f t="shared" si="185"/>
        <v>5201.2528365088892</v>
      </c>
      <c r="G151" s="192">
        <f t="shared" si="185"/>
        <v>5383.9541273108034</v>
      </c>
      <c r="H151" s="192">
        <f t="shared" si="185"/>
        <v>5681.5896260650461</v>
      </c>
      <c r="I151" s="192">
        <f t="shared" si="185"/>
        <v>5340.8155788728163</v>
      </c>
      <c r="J151" s="192">
        <f t="shared" si="185"/>
        <v>5427.6651741450087</v>
      </c>
      <c r="K151" s="192">
        <f t="shared" si="185"/>
        <v>5511.2493416296484</v>
      </c>
      <c r="L151" s="192">
        <f t="shared" si="185"/>
        <v>6136.2525891764171</v>
      </c>
      <c r="M151" s="192">
        <f t="shared" si="185"/>
        <v>5558.3468297034115</v>
      </c>
      <c r="N151" s="192">
        <f t="shared" si="185"/>
        <v>5764.8600823855531</v>
      </c>
      <c r="O151" s="192">
        <f t="shared" si="185"/>
        <v>5665.9361096277698</v>
      </c>
      <c r="P151" s="192">
        <f t="shared" si="185"/>
        <v>5221.9475300561389</v>
      </c>
      <c r="Q151" s="192">
        <f t="shared" si="185"/>
        <v>5212.9294109022921</v>
      </c>
      <c r="R151" s="192">
        <f t="shared" ref="R151:V151" si="186">IF(R97=0,0,R97/R$17)</f>
        <v>5458.3706166023412</v>
      </c>
      <c r="S151" s="192">
        <f t="shared" si="186"/>
        <v>5498.0039746173115</v>
      </c>
      <c r="T151" s="192">
        <f t="shared" si="186"/>
        <v>6250.1276375161442</v>
      </c>
      <c r="U151" s="192">
        <f t="shared" si="186"/>
        <v>5757.4123281795537</v>
      </c>
      <c r="V151" s="192">
        <f t="shared" si="186"/>
        <v>5766.586048030068</v>
      </c>
      <c r="W151" s="192">
        <f t="shared" ref="W151" si="187">IF(W97=0,0,W97/W$17)</f>
        <v>6072.6784335972961</v>
      </c>
      <c r="DA151" s="213" t="s">
        <v>314</v>
      </c>
    </row>
    <row r="152" spans="1:105" ht="12" customHeight="1" x14ac:dyDescent="0.25">
      <c r="A152" s="97" t="s">
        <v>57</v>
      </c>
      <c r="B152" s="74">
        <f t="shared" ref="B152:Q152" si="188">IF(B98=0,0,B98/B$17)</f>
        <v>4117.7619626109263</v>
      </c>
      <c r="C152" s="74">
        <f t="shared" si="188"/>
        <v>4597.7039715105457</v>
      </c>
      <c r="D152" s="74">
        <f t="shared" si="188"/>
        <v>4534.7987459543083</v>
      </c>
      <c r="E152" s="74">
        <f t="shared" si="188"/>
        <v>4395.8491202109371</v>
      </c>
      <c r="F152" s="74">
        <f t="shared" si="188"/>
        <v>4388.0496919476909</v>
      </c>
      <c r="G152" s="74">
        <f t="shared" si="188"/>
        <v>4602.0210671495088</v>
      </c>
      <c r="H152" s="74">
        <f t="shared" si="188"/>
        <v>4865.1699584057651</v>
      </c>
      <c r="I152" s="74">
        <f t="shared" si="188"/>
        <v>4529.8902256514712</v>
      </c>
      <c r="J152" s="74">
        <f t="shared" si="188"/>
        <v>4590.6669628088985</v>
      </c>
      <c r="K152" s="74">
        <f t="shared" si="188"/>
        <v>4654.9416584645096</v>
      </c>
      <c r="L152" s="74">
        <f t="shared" si="188"/>
        <v>5259.6226292599304</v>
      </c>
      <c r="M152" s="74">
        <f t="shared" si="188"/>
        <v>4692.6847032806654</v>
      </c>
      <c r="N152" s="74">
        <f t="shared" si="188"/>
        <v>4892.1837219803074</v>
      </c>
      <c r="O152" s="74">
        <f t="shared" si="188"/>
        <v>4788.8029762231363</v>
      </c>
      <c r="P152" s="74">
        <f t="shared" si="188"/>
        <v>4349.0866426911716</v>
      </c>
      <c r="Q152" s="74">
        <f t="shared" si="188"/>
        <v>4336.2728279947287</v>
      </c>
      <c r="R152" s="74">
        <f t="shared" ref="R152:V152" si="189">IF(R98=0,0,R98/R$17)</f>
        <v>4580.9747962945039</v>
      </c>
      <c r="S152" s="74">
        <f t="shared" si="189"/>
        <v>4613.5273063758168</v>
      </c>
      <c r="T152" s="74">
        <f t="shared" si="189"/>
        <v>5304.2112919484853</v>
      </c>
      <c r="U152" s="74">
        <f t="shared" si="189"/>
        <v>4840.5911195094131</v>
      </c>
      <c r="V152" s="74">
        <f t="shared" si="189"/>
        <v>4859.9068871698064</v>
      </c>
      <c r="W152" s="74">
        <f t="shared" ref="W152" si="190">IF(W98=0,0,W98/W$17)</f>
        <v>5142.8350298025744</v>
      </c>
      <c r="DA152" s="90" t="s">
        <v>315</v>
      </c>
    </row>
    <row r="153" spans="1:105" ht="12" customHeight="1" x14ac:dyDescent="0.25">
      <c r="A153" s="97" t="s">
        <v>56</v>
      </c>
      <c r="B153" s="74">
        <f t="shared" ref="B153:Q153" si="191">IF(B99=0,0,B99/B$17)</f>
        <v>2.4236828065702071E-2</v>
      </c>
      <c r="C153" s="74">
        <f t="shared" si="191"/>
        <v>2.6022105042364588E-2</v>
      </c>
      <c r="D153" s="74">
        <f t="shared" si="191"/>
        <v>3.0375239071061436E-2</v>
      </c>
      <c r="E153" s="74">
        <f t="shared" si="191"/>
        <v>3.39352524531598E-2</v>
      </c>
      <c r="F153" s="74">
        <f t="shared" si="191"/>
        <v>4.3492685600472474E-2</v>
      </c>
      <c r="G153" s="74">
        <f t="shared" si="191"/>
        <v>5.0686133397470023E-2</v>
      </c>
      <c r="H153" s="74">
        <f t="shared" si="191"/>
        <v>7.6061083890356887E-2</v>
      </c>
      <c r="I153" s="74">
        <f t="shared" si="191"/>
        <v>9.8651438660692675E-2</v>
      </c>
      <c r="J153" s="74">
        <f t="shared" si="191"/>
        <v>0.12791194383609167</v>
      </c>
      <c r="K153" s="74">
        <f t="shared" si="191"/>
        <v>0.16708094973336793</v>
      </c>
      <c r="L153" s="74">
        <f t="shared" si="191"/>
        <v>0.32634615830880959</v>
      </c>
      <c r="M153" s="74">
        <f t="shared" si="191"/>
        <v>0.22831782880805754</v>
      </c>
      <c r="N153" s="74">
        <f t="shared" si="191"/>
        <v>0.34336338354766799</v>
      </c>
      <c r="O153" s="74">
        <f t="shared" si="191"/>
        <v>0.41368310434539185</v>
      </c>
      <c r="P153" s="74">
        <f t="shared" si="191"/>
        <v>0.51768909474518565</v>
      </c>
      <c r="Q153" s="74">
        <f t="shared" si="191"/>
        <v>1.1949828247588521</v>
      </c>
      <c r="R153" s="74">
        <f t="shared" ref="R153:V153" si="192">IF(R99=0,0,R99/R$17)</f>
        <v>0.86219762533021571</v>
      </c>
      <c r="S153" s="74">
        <f t="shared" si="192"/>
        <v>1.0420621207906637</v>
      </c>
      <c r="T153" s="74">
        <f t="shared" si="192"/>
        <v>1.3738824950633661</v>
      </c>
      <c r="U153" s="74">
        <f t="shared" si="192"/>
        <v>2.1113859986614059</v>
      </c>
      <c r="V153" s="74">
        <f t="shared" si="192"/>
        <v>1.3802090192642322</v>
      </c>
      <c r="W153" s="74">
        <f t="shared" ref="W153" si="193">IF(W99=0,0,W99/W$17)</f>
        <v>1.7363339966494953</v>
      </c>
      <c r="DA153" s="90" t="s">
        <v>316</v>
      </c>
    </row>
    <row r="154" spans="1:105" ht="12" customHeight="1" x14ac:dyDescent="0.25">
      <c r="A154" s="97" t="s">
        <v>55</v>
      </c>
      <c r="B154" s="74">
        <f t="shared" ref="B154:Q154" si="194">IF(B100=0,0,B100/B$17)</f>
        <v>408.59117068751084</v>
      </c>
      <c r="C154" s="74">
        <f t="shared" si="194"/>
        <v>409.99807819905101</v>
      </c>
      <c r="D154" s="74">
        <f t="shared" si="194"/>
        <v>418.96291340346119</v>
      </c>
      <c r="E154" s="74">
        <f t="shared" si="194"/>
        <v>476.42992725768732</v>
      </c>
      <c r="F154" s="74">
        <f t="shared" si="194"/>
        <v>493.30808312405344</v>
      </c>
      <c r="G154" s="74">
        <f t="shared" si="194"/>
        <v>484.32913725848334</v>
      </c>
      <c r="H154" s="74">
        <f t="shared" si="194"/>
        <v>502.13476054680689</v>
      </c>
      <c r="I154" s="74">
        <f t="shared" si="194"/>
        <v>497.09808455902191</v>
      </c>
      <c r="J154" s="74">
        <f t="shared" si="194"/>
        <v>511.0516685015935</v>
      </c>
      <c r="K154" s="74">
        <f t="shared" si="194"/>
        <v>523.86484947313375</v>
      </c>
      <c r="L154" s="74">
        <f t="shared" si="194"/>
        <v>531.1963479392258</v>
      </c>
      <c r="M154" s="74">
        <f t="shared" si="194"/>
        <v>538.18889504714946</v>
      </c>
      <c r="N154" s="74">
        <f t="shared" si="194"/>
        <v>545.033756684526</v>
      </c>
      <c r="O154" s="74">
        <f t="shared" si="194"/>
        <v>554.77995720260969</v>
      </c>
      <c r="P154" s="74">
        <f t="shared" si="194"/>
        <v>559.19334828958756</v>
      </c>
      <c r="Q154" s="74">
        <f t="shared" si="194"/>
        <v>563.04548005131312</v>
      </c>
      <c r="R154" s="74">
        <f t="shared" ref="R154:V154" si="195">IF(R100=0,0,R100/R$17)</f>
        <v>560.1284232158514</v>
      </c>
      <c r="S154" s="74">
        <f t="shared" si="195"/>
        <v>563.10279688781611</v>
      </c>
      <c r="T154" s="74">
        <f t="shared" si="195"/>
        <v>611.87861501025304</v>
      </c>
      <c r="U154" s="74">
        <f t="shared" si="195"/>
        <v>573.92975557341845</v>
      </c>
      <c r="V154" s="74">
        <f t="shared" si="195"/>
        <v>574.47278126822391</v>
      </c>
      <c r="W154" s="74">
        <f t="shared" ref="W154" si="196">IF(W100=0,0,W100/W$17)</f>
        <v>601.22214834985118</v>
      </c>
      <c r="DA154" s="90" t="s">
        <v>317</v>
      </c>
    </row>
    <row r="155" spans="1:105" ht="12" customHeight="1" x14ac:dyDescent="0.25">
      <c r="A155" s="107" t="s">
        <v>54</v>
      </c>
      <c r="B155" s="193">
        <f t="shared" ref="B155:Q155" si="197">IF(B101=0,0,B101/B$17)</f>
        <v>210.2273643160988</v>
      </c>
      <c r="C155" s="193">
        <f t="shared" si="197"/>
        <v>209.026259021301</v>
      </c>
      <c r="D155" s="193">
        <f t="shared" si="197"/>
        <v>218.94178304140073</v>
      </c>
      <c r="E155" s="193">
        <f t="shared" si="197"/>
        <v>325.4736612524211</v>
      </c>
      <c r="F155" s="193">
        <f t="shared" si="197"/>
        <v>319.85156875154524</v>
      </c>
      <c r="G155" s="193">
        <f t="shared" si="197"/>
        <v>297.55323676941293</v>
      </c>
      <c r="H155" s="193">
        <f t="shared" si="197"/>
        <v>314.20884602858376</v>
      </c>
      <c r="I155" s="193">
        <f t="shared" si="197"/>
        <v>313.72861722366122</v>
      </c>
      <c r="J155" s="193">
        <f t="shared" si="197"/>
        <v>325.8186308906798</v>
      </c>
      <c r="K155" s="193">
        <f t="shared" si="197"/>
        <v>332.27575274227178</v>
      </c>
      <c r="L155" s="193">
        <f t="shared" si="197"/>
        <v>345.10726581895159</v>
      </c>
      <c r="M155" s="193">
        <f t="shared" si="197"/>
        <v>327.24491354678895</v>
      </c>
      <c r="N155" s="193">
        <f t="shared" si="197"/>
        <v>327.29924033716998</v>
      </c>
      <c r="O155" s="193">
        <f t="shared" si="197"/>
        <v>321.93949309767817</v>
      </c>
      <c r="P155" s="193">
        <f t="shared" si="197"/>
        <v>313.14984998063369</v>
      </c>
      <c r="Q155" s="193">
        <f t="shared" si="197"/>
        <v>312.41612003149208</v>
      </c>
      <c r="R155" s="193">
        <f t="shared" ref="R155:V155" si="198">IF(R101=0,0,R101/R$17)</f>
        <v>316.40519946665592</v>
      </c>
      <c r="S155" s="193">
        <f t="shared" si="198"/>
        <v>320.33180923288791</v>
      </c>
      <c r="T155" s="193">
        <f t="shared" si="198"/>
        <v>332.66384806234294</v>
      </c>
      <c r="U155" s="193">
        <f t="shared" si="198"/>
        <v>340.78006709805987</v>
      </c>
      <c r="V155" s="193">
        <f t="shared" si="198"/>
        <v>330.82617057277338</v>
      </c>
      <c r="W155" s="193">
        <f t="shared" ref="W155" si="199">IF(W101=0,0,W101/W$17)</f>
        <v>326.88492144822141</v>
      </c>
      <c r="DA155" s="214" t="s">
        <v>318</v>
      </c>
    </row>
    <row r="156" spans="1:105" ht="12" customHeight="1" x14ac:dyDescent="0.25">
      <c r="A156" s="209" t="s">
        <v>58</v>
      </c>
      <c r="B156" s="77">
        <f t="shared" ref="B156:Q156" si="200">IF(B102=0,0,B102/B$17)</f>
        <v>493.64415442096401</v>
      </c>
      <c r="C156" s="77">
        <f t="shared" si="200"/>
        <v>502.64602920526312</v>
      </c>
      <c r="D156" s="77">
        <f t="shared" si="200"/>
        <v>512.44561909757226</v>
      </c>
      <c r="E156" s="77">
        <f t="shared" si="200"/>
        <v>521.8569498632188</v>
      </c>
      <c r="F156" s="77">
        <f t="shared" si="200"/>
        <v>533.46550052308328</v>
      </c>
      <c r="G156" s="77">
        <f t="shared" si="200"/>
        <v>547.50031000208332</v>
      </c>
      <c r="H156" s="77">
        <f t="shared" si="200"/>
        <v>557.34089412315825</v>
      </c>
      <c r="I156" s="77">
        <f t="shared" si="200"/>
        <v>566.70290764901915</v>
      </c>
      <c r="J156" s="77">
        <f t="shared" si="200"/>
        <v>573.55280353507305</v>
      </c>
      <c r="K156" s="77">
        <f t="shared" si="200"/>
        <v>576.62421344484449</v>
      </c>
      <c r="L156" s="77">
        <f t="shared" si="200"/>
        <v>581.84495890708092</v>
      </c>
      <c r="M156" s="77">
        <f t="shared" si="200"/>
        <v>577.32748026047318</v>
      </c>
      <c r="N156" s="77">
        <f t="shared" si="200"/>
        <v>575.70288622251542</v>
      </c>
      <c r="O156" s="77">
        <f t="shared" si="200"/>
        <v>571.49941588307593</v>
      </c>
      <c r="P156" s="77">
        <f t="shared" si="200"/>
        <v>571.28131483190396</v>
      </c>
      <c r="Q156" s="77">
        <f t="shared" si="200"/>
        <v>574.67825674385892</v>
      </c>
      <c r="R156" s="77">
        <f t="shared" ref="R156:V156" si="201">IF(R102=0,0,R102/R$17)</f>
        <v>589.71940760775954</v>
      </c>
      <c r="S156" s="77">
        <f t="shared" si="201"/>
        <v>595.42362824245151</v>
      </c>
      <c r="T156" s="77">
        <f t="shared" si="201"/>
        <v>597.55080794699131</v>
      </c>
      <c r="U156" s="77">
        <f t="shared" si="201"/>
        <v>599.9618373154866</v>
      </c>
      <c r="V156" s="77">
        <f t="shared" si="201"/>
        <v>613.51046776846658</v>
      </c>
      <c r="W156" s="77">
        <f t="shared" ref="W156" si="202">IF(W102=0,0,W102/W$17)</f>
        <v>627.40484599881472</v>
      </c>
      <c r="DA156" s="92" t="s">
        <v>319</v>
      </c>
    </row>
    <row r="157" spans="1:105" s="2" customFormat="1" ht="12" customHeight="1" x14ac:dyDescent="0.25">
      <c r="DA157" s="9"/>
    </row>
    <row r="158" spans="1:105" ht="12.95" customHeight="1" x14ac:dyDescent="0.25">
      <c r="A158" s="152" t="s">
        <v>60</v>
      </c>
      <c r="B158" s="153">
        <f t="shared" ref="B158:Q158" si="203">IF(B104=0,0,B104/B$17)</f>
        <v>2823.0186032268971</v>
      </c>
      <c r="C158" s="153">
        <f t="shared" si="203"/>
        <v>3135.2100010105055</v>
      </c>
      <c r="D158" s="153">
        <f t="shared" si="203"/>
        <v>3110.8574545571241</v>
      </c>
      <c r="E158" s="153">
        <f t="shared" si="203"/>
        <v>3154.57388116013</v>
      </c>
      <c r="F158" s="153">
        <f t="shared" si="203"/>
        <v>3178.6014749626079</v>
      </c>
      <c r="G158" s="153">
        <f t="shared" si="203"/>
        <v>3314.7023394083571</v>
      </c>
      <c r="H158" s="153">
        <f t="shared" si="203"/>
        <v>3523.1084144480574</v>
      </c>
      <c r="I158" s="153">
        <f t="shared" si="203"/>
        <v>3350.3046171666565</v>
      </c>
      <c r="J158" s="153">
        <f t="shared" si="203"/>
        <v>3444.9331151008128</v>
      </c>
      <c r="K158" s="153">
        <f t="shared" si="203"/>
        <v>3546.8822605721721</v>
      </c>
      <c r="L158" s="153">
        <f t="shared" si="203"/>
        <v>4006.9216506758744</v>
      </c>
      <c r="M158" s="153">
        <f t="shared" si="203"/>
        <v>3680.2424695304817</v>
      </c>
      <c r="N158" s="153">
        <f t="shared" si="203"/>
        <v>3882.761919002568</v>
      </c>
      <c r="O158" s="153">
        <f t="shared" si="203"/>
        <v>3880.3994419665441</v>
      </c>
      <c r="P158" s="153">
        <f t="shared" si="203"/>
        <v>3603.1344019573758</v>
      </c>
      <c r="Q158" s="153">
        <f t="shared" si="203"/>
        <v>3627.4345995932554</v>
      </c>
      <c r="R158" s="153">
        <f t="shared" ref="R158:V158" si="204">IF(R104=0,0,R104/R$17)</f>
        <v>3827.284660102951</v>
      </c>
      <c r="S158" s="153">
        <f t="shared" si="204"/>
        <v>3906.0705804258646</v>
      </c>
      <c r="T158" s="153">
        <f t="shared" si="204"/>
        <v>4469.7524090580355</v>
      </c>
      <c r="U158" s="153">
        <f t="shared" si="204"/>
        <v>4195.3274343944377</v>
      </c>
      <c r="V158" s="153">
        <f t="shared" si="204"/>
        <v>4264.6600533162064</v>
      </c>
      <c r="W158" s="153">
        <f t="shared" ref="W158" si="205">IF(W104=0,0,W104/W$17)</f>
        <v>4562.8227715806179</v>
      </c>
      <c r="DA158" s="217" t="s">
        <v>320</v>
      </c>
    </row>
    <row r="159" spans="1:105" ht="12" customHeight="1" x14ac:dyDescent="0.25">
      <c r="A159" s="97" t="s">
        <v>57</v>
      </c>
      <c r="B159" s="74">
        <f t="shared" ref="B159:Q159" si="206">IF(B105=0,0,B105/B$17)</f>
        <v>2441.4332810519841</v>
      </c>
      <c r="C159" s="74">
        <f t="shared" si="206"/>
        <v>2751.3355117245214</v>
      </c>
      <c r="D159" s="74">
        <f t="shared" si="206"/>
        <v>2715.7204799096758</v>
      </c>
      <c r="E159" s="74">
        <f t="shared" si="206"/>
        <v>2649.9116042772116</v>
      </c>
      <c r="F159" s="74">
        <f t="shared" si="206"/>
        <v>2664.084525233874</v>
      </c>
      <c r="G159" s="74">
        <f t="shared" si="206"/>
        <v>2819.1892013620145</v>
      </c>
      <c r="H159" s="74">
        <f t="shared" si="206"/>
        <v>3001.8477428862411</v>
      </c>
      <c r="I159" s="74">
        <f t="shared" si="206"/>
        <v>2830.0995546654299</v>
      </c>
      <c r="J159" s="74">
        <f t="shared" si="206"/>
        <v>2903.8479713667102</v>
      </c>
      <c r="K159" s="74">
        <f t="shared" si="206"/>
        <v>2987.8163325706496</v>
      </c>
      <c r="L159" s="74">
        <f t="shared" si="206"/>
        <v>3427.5587495017403</v>
      </c>
      <c r="M159" s="74">
        <f t="shared" si="206"/>
        <v>3102.6653854753026</v>
      </c>
      <c r="N159" s="74">
        <f t="shared" si="206"/>
        <v>3293.8462299023072</v>
      </c>
      <c r="O159" s="74">
        <f t="shared" si="206"/>
        <v>3281.0562848739537</v>
      </c>
      <c r="P159" s="74">
        <f t="shared" si="206"/>
        <v>3003.2307058247034</v>
      </c>
      <c r="Q159" s="74">
        <f t="shared" si="206"/>
        <v>3019.0274721560568</v>
      </c>
      <c r="R159" s="74">
        <f t="shared" ref="R159:V159" si="207">IF(R105=0,0,R105/R$17)</f>
        <v>3215.4131902391423</v>
      </c>
      <c r="S159" s="74">
        <f t="shared" si="207"/>
        <v>3282.9328419081071</v>
      </c>
      <c r="T159" s="74">
        <f t="shared" si="207"/>
        <v>3794.3944611902034</v>
      </c>
      <c r="U159" s="74">
        <f t="shared" si="207"/>
        <v>3531.5382746374862</v>
      </c>
      <c r="V159" s="74">
        <f t="shared" si="207"/>
        <v>3601.1373979437476</v>
      </c>
      <c r="W159" s="74">
        <f t="shared" ref="W159" si="208">IF(W105=0,0,W105/W$17)</f>
        <v>3872.8793509840903</v>
      </c>
      <c r="DA159" s="90" t="s">
        <v>321</v>
      </c>
    </row>
    <row r="160" spans="1:105" ht="12" customHeight="1" x14ac:dyDescent="0.25">
      <c r="A160" s="97" t="s">
        <v>56</v>
      </c>
      <c r="B160" s="74">
        <f t="shared" ref="B160:Q160" si="209">IF(B106=0,0,B106/B$17)</f>
        <v>4.3256014383154857E-2</v>
      </c>
      <c r="C160" s="74">
        <f t="shared" si="209"/>
        <v>4.820259262438252E-2</v>
      </c>
      <c r="D160" s="74">
        <f t="shared" si="209"/>
        <v>5.879371952455191E-2</v>
      </c>
      <c r="E160" s="74">
        <f t="shared" si="209"/>
        <v>6.9640316473305514E-2</v>
      </c>
      <c r="F160" s="74">
        <f t="shared" si="209"/>
        <v>9.5601548385626303E-2</v>
      </c>
      <c r="G160" s="74">
        <f t="shared" si="209"/>
        <v>0.11740102220837526</v>
      </c>
      <c r="H160" s="74">
        <f t="shared" si="209"/>
        <v>0.18646183669642508</v>
      </c>
      <c r="I160" s="74">
        <f t="shared" si="209"/>
        <v>0.25480900715139426</v>
      </c>
      <c r="J160" s="74">
        <f t="shared" si="209"/>
        <v>0.34045889928269829</v>
      </c>
      <c r="K160" s="74">
        <f t="shared" si="209"/>
        <v>0.45663516836973878</v>
      </c>
      <c r="L160" s="74">
        <f t="shared" si="209"/>
        <v>0.90810820567002148</v>
      </c>
      <c r="M160" s="74">
        <f t="shared" si="209"/>
        <v>0.65382798953539301</v>
      </c>
      <c r="N160" s="74">
        <f t="shared" si="209"/>
        <v>1.0121409790666542</v>
      </c>
      <c r="O160" s="74">
        <f t="shared" si="209"/>
        <v>1.2653087921381649</v>
      </c>
      <c r="P160" s="74">
        <f t="shared" si="209"/>
        <v>1.6651757623562884</v>
      </c>
      <c r="Q160" s="74">
        <f t="shared" si="209"/>
        <v>4.0271969273367718</v>
      </c>
      <c r="R160" s="74">
        <f t="shared" ref="R160:V160" si="210">IF(R106=0,0,R106/R$17)</f>
        <v>3.0108280566509804</v>
      </c>
      <c r="S160" s="74">
        <f t="shared" si="210"/>
        <v>3.7190644591124777</v>
      </c>
      <c r="T160" s="74">
        <f t="shared" si="210"/>
        <v>4.9939570740604564</v>
      </c>
      <c r="U160" s="74">
        <f t="shared" si="210"/>
        <v>7.8060803798559624</v>
      </c>
      <c r="V160" s="74">
        <f t="shared" si="210"/>
        <v>5.1879263865727552</v>
      </c>
      <c r="W160" s="74">
        <f t="shared" ref="W160" si="211">IF(W106=0,0,W106/W$17)</f>
        <v>6.6150491909703248</v>
      </c>
      <c r="DA160" s="90" t="s">
        <v>322</v>
      </c>
    </row>
    <row r="161" spans="1:105" ht="12" customHeight="1" x14ac:dyDescent="0.25">
      <c r="A161" s="97" t="s">
        <v>55</v>
      </c>
      <c r="B161" s="74">
        <f t="shared" ref="B161:Q161" si="212">IF(B107=0,0,B107/B$17)</f>
        <v>255.45180945193471</v>
      </c>
      <c r="C161" s="74">
        <f t="shared" si="212"/>
        <v>258.39703836349514</v>
      </c>
      <c r="D161" s="74">
        <f t="shared" si="212"/>
        <v>263.76122193827354</v>
      </c>
      <c r="E161" s="74">
        <f t="shared" si="212"/>
        <v>302.26628018819724</v>
      </c>
      <c r="F161" s="74">
        <f t="shared" si="212"/>
        <v>314.53051908832816</v>
      </c>
      <c r="G161" s="74">
        <f t="shared" si="212"/>
        <v>310.56341527559783</v>
      </c>
      <c r="H161" s="74">
        <f t="shared" si="212"/>
        <v>323.89016603402058</v>
      </c>
      <c r="I161" s="74">
        <f t="shared" si="212"/>
        <v>324.03867617687087</v>
      </c>
      <c r="J161" s="74">
        <f t="shared" si="212"/>
        <v>336.59021605825006</v>
      </c>
      <c r="K161" s="74">
        <f t="shared" si="212"/>
        <v>349.96140701136864</v>
      </c>
      <c r="L161" s="74">
        <f t="shared" si="212"/>
        <v>359.75196752006133</v>
      </c>
      <c r="M161" s="74">
        <f t="shared" si="212"/>
        <v>369.38582743116967</v>
      </c>
      <c r="N161" s="74">
        <f t="shared" si="212"/>
        <v>380.21451347054983</v>
      </c>
      <c r="O161" s="74">
        <f t="shared" si="212"/>
        <v>393.00378575147681</v>
      </c>
      <c r="P161" s="74">
        <f t="shared" si="212"/>
        <v>399.38806527837119</v>
      </c>
      <c r="Q161" s="74">
        <f t="shared" si="212"/>
        <v>406.03455314973235</v>
      </c>
      <c r="R161" s="74">
        <f t="shared" ref="R161:V161" si="213">IF(R107=0,0,R107/R$17)</f>
        <v>407.80071513451998</v>
      </c>
      <c r="S161" s="74">
        <f t="shared" si="213"/>
        <v>415.59963348299311</v>
      </c>
      <c r="T161" s="74">
        <f t="shared" si="213"/>
        <v>459.47817799605667</v>
      </c>
      <c r="U161" s="74">
        <f t="shared" si="213"/>
        <v>439.32948442324818</v>
      </c>
      <c r="V161" s="74">
        <f t="shared" si="213"/>
        <v>446.48441132927002</v>
      </c>
      <c r="W161" s="74">
        <f t="shared" ref="W161" si="214">IF(W107=0,0,W107/W$17)</f>
        <v>473.96636901366941</v>
      </c>
      <c r="DA161" s="90" t="s">
        <v>323</v>
      </c>
    </row>
    <row r="162" spans="1:105" ht="12" customHeight="1" x14ac:dyDescent="0.25">
      <c r="A162" s="109" t="s">
        <v>54</v>
      </c>
      <c r="B162" s="77">
        <f t="shared" ref="B162:Q162" si="215">IF(B108=0,0,B108/B$17)</f>
        <v>126.09025670859533</v>
      </c>
      <c r="C162" s="77">
        <f t="shared" si="215"/>
        <v>125.42924832986516</v>
      </c>
      <c r="D162" s="77">
        <f t="shared" si="215"/>
        <v>131.31695898964969</v>
      </c>
      <c r="E162" s="77">
        <f t="shared" si="215"/>
        <v>202.32635637824703</v>
      </c>
      <c r="F162" s="77">
        <f t="shared" si="215"/>
        <v>199.89082909201989</v>
      </c>
      <c r="G162" s="77">
        <f t="shared" si="215"/>
        <v>184.832321748537</v>
      </c>
      <c r="H162" s="77">
        <f t="shared" si="215"/>
        <v>197.18404369109956</v>
      </c>
      <c r="I162" s="77">
        <f t="shared" si="215"/>
        <v>195.91157731720409</v>
      </c>
      <c r="J162" s="77">
        <f t="shared" si="215"/>
        <v>204.15446877656993</v>
      </c>
      <c r="K162" s="77">
        <f t="shared" si="215"/>
        <v>208.64788582178434</v>
      </c>
      <c r="L162" s="77">
        <f t="shared" si="215"/>
        <v>218.70282544840234</v>
      </c>
      <c r="M162" s="77">
        <f t="shared" si="215"/>
        <v>207.53742863447383</v>
      </c>
      <c r="N162" s="77">
        <f t="shared" si="215"/>
        <v>207.68903465064452</v>
      </c>
      <c r="O162" s="77">
        <f t="shared" si="215"/>
        <v>205.07406254897566</v>
      </c>
      <c r="P162" s="77">
        <f t="shared" si="215"/>
        <v>198.85045509194535</v>
      </c>
      <c r="Q162" s="77">
        <f t="shared" si="215"/>
        <v>198.34537736012874</v>
      </c>
      <c r="R162" s="77">
        <f t="shared" ref="R162:V162" si="216">IF(R108=0,0,R108/R$17)</f>
        <v>201.05992667263777</v>
      </c>
      <c r="S162" s="77">
        <f t="shared" si="216"/>
        <v>203.81904057565208</v>
      </c>
      <c r="T162" s="77">
        <f t="shared" si="216"/>
        <v>210.88581279771509</v>
      </c>
      <c r="U162" s="77">
        <f t="shared" si="216"/>
        <v>216.65359495384732</v>
      </c>
      <c r="V162" s="77">
        <f t="shared" si="216"/>
        <v>211.85031765661702</v>
      </c>
      <c r="W162" s="77">
        <f t="shared" ref="W162" si="217">IF(W108=0,0,W108/W$17)</f>
        <v>209.36200239188784</v>
      </c>
      <c r="DA162" s="92" t="s">
        <v>324</v>
      </c>
    </row>
    <row r="163" spans="1:105" s="2" customFormat="1" ht="12" customHeight="1" x14ac:dyDescent="0.25">
      <c r="DA163" s="9"/>
    </row>
    <row r="164" spans="1:105" ht="12.95" customHeight="1" x14ac:dyDescent="0.25">
      <c r="A164" s="202" t="s">
        <v>59</v>
      </c>
      <c r="B164" s="203">
        <f t="shared" ref="B164:Q164" si="218">IF(B110=0,0,B110/B$17)</f>
        <v>703.00618569853452</v>
      </c>
      <c r="C164" s="203">
        <f t="shared" si="218"/>
        <v>769.06700994458379</v>
      </c>
      <c r="D164" s="203">
        <f t="shared" si="218"/>
        <v>816.33501393721326</v>
      </c>
      <c r="E164" s="203">
        <f t="shared" si="218"/>
        <v>818.136860754483</v>
      </c>
      <c r="F164" s="203">
        <f t="shared" si="218"/>
        <v>838.60499374758069</v>
      </c>
      <c r="G164" s="203">
        <f t="shared" si="218"/>
        <v>909.55434322308952</v>
      </c>
      <c r="H164" s="203">
        <f t="shared" si="218"/>
        <v>1002.013552074486</v>
      </c>
      <c r="I164" s="203">
        <f t="shared" si="218"/>
        <v>915.22141428209272</v>
      </c>
      <c r="J164" s="203">
        <f t="shared" si="218"/>
        <v>954.0354416218853</v>
      </c>
      <c r="K164" s="203">
        <f t="shared" si="218"/>
        <v>972.96367293971173</v>
      </c>
      <c r="L164" s="203">
        <f t="shared" si="218"/>
        <v>1094.901819903047</v>
      </c>
      <c r="M164" s="203">
        <f t="shared" si="218"/>
        <v>959.69897142564537</v>
      </c>
      <c r="N164" s="203">
        <f t="shared" si="218"/>
        <v>1005.6647022858538</v>
      </c>
      <c r="O164" s="203">
        <f t="shared" si="218"/>
        <v>978.17713156030391</v>
      </c>
      <c r="P164" s="203">
        <f t="shared" si="218"/>
        <v>899.84203699422858</v>
      </c>
      <c r="Q164" s="203">
        <f t="shared" si="218"/>
        <v>887.4649304481029</v>
      </c>
      <c r="R164" s="203">
        <f t="shared" ref="R164:V164" si="219">IF(R110=0,0,R110/R$17)</f>
        <v>946.6763297457934</v>
      </c>
      <c r="S164" s="203">
        <f t="shared" si="219"/>
        <v>954.3037617287863</v>
      </c>
      <c r="T164" s="203">
        <f t="shared" si="219"/>
        <v>910.64364376841411</v>
      </c>
      <c r="U164" s="203">
        <f t="shared" si="219"/>
        <v>792.80461571412684</v>
      </c>
      <c r="V164" s="203">
        <f t="shared" si="219"/>
        <v>825.41073355951687</v>
      </c>
      <c r="W164" s="203">
        <f t="shared" ref="W164" si="220">IF(W110=0,0,W110/W$17)</f>
        <v>837.71839982606366</v>
      </c>
      <c r="DA164" s="216" t="s">
        <v>325</v>
      </c>
    </row>
    <row r="165" spans="1:105" ht="12" customHeight="1" x14ac:dyDescent="0.25">
      <c r="A165" s="208" t="s">
        <v>39</v>
      </c>
      <c r="B165" s="192">
        <f t="shared" ref="B165:Q165" si="221">IF(B111=0,0,B111/B$17)</f>
        <v>703.00618569853452</v>
      </c>
      <c r="C165" s="192">
        <f t="shared" si="221"/>
        <v>769.06700994458379</v>
      </c>
      <c r="D165" s="192">
        <f t="shared" si="221"/>
        <v>816.33501393721326</v>
      </c>
      <c r="E165" s="192">
        <f t="shared" si="221"/>
        <v>818.136860754483</v>
      </c>
      <c r="F165" s="192">
        <f t="shared" si="221"/>
        <v>838.60499374758069</v>
      </c>
      <c r="G165" s="192">
        <f t="shared" si="221"/>
        <v>909.55434322308952</v>
      </c>
      <c r="H165" s="192">
        <f t="shared" si="221"/>
        <v>1002.013552074486</v>
      </c>
      <c r="I165" s="192">
        <f t="shared" si="221"/>
        <v>915.22141428209272</v>
      </c>
      <c r="J165" s="192">
        <f t="shared" si="221"/>
        <v>954.0354416218853</v>
      </c>
      <c r="K165" s="192">
        <f t="shared" si="221"/>
        <v>972.96367293971173</v>
      </c>
      <c r="L165" s="192">
        <f t="shared" si="221"/>
        <v>1094.901819903047</v>
      </c>
      <c r="M165" s="192">
        <f t="shared" si="221"/>
        <v>959.69897142564537</v>
      </c>
      <c r="N165" s="192">
        <f t="shared" si="221"/>
        <v>1005.6647022858538</v>
      </c>
      <c r="O165" s="192">
        <f t="shared" si="221"/>
        <v>978.17713156030391</v>
      </c>
      <c r="P165" s="192">
        <f t="shared" si="221"/>
        <v>899.84203699422858</v>
      </c>
      <c r="Q165" s="192">
        <f t="shared" si="221"/>
        <v>887.4649304481029</v>
      </c>
      <c r="R165" s="192">
        <f t="shared" ref="R165:V165" si="222">IF(R111=0,0,R111/R$17)</f>
        <v>946.6763297457934</v>
      </c>
      <c r="S165" s="192">
        <f t="shared" si="222"/>
        <v>954.3037617287863</v>
      </c>
      <c r="T165" s="192">
        <f t="shared" si="222"/>
        <v>910.64364376841411</v>
      </c>
      <c r="U165" s="192">
        <f t="shared" si="222"/>
        <v>792.80461571412684</v>
      </c>
      <c r="V165" s="192">
        <f t="shared" si="222"/>
        <v>825.41073355951687</v>
      </c>
      <c r="W165" s="192">
        <f t="shared" ref="W165" si="223">IF(W111=0,0,W111/W$17)</f>
        <v>837.71839982606366</v>
      </c>
      <c r="DA165" s="213" t="s">
        <v>326</v>
      </c>
    </row>
    <row r="166" spans="1:105" ht="12" customHeight="1" x14ac:dyDescent="0.25">
      <c r="A166" s="97" t="s">
        <v>57</v>
      </c>
      <c r="B166" s="74">
        <f t="shared" ref="B166:Q166" si="224">IF(B112=0,0,B112/B$17)</f>
        <v>603.21003873785389</v>
      </c>
      <c r="C166" s="74">
        <f t="shared" si="224"/>
        <v>669.02843442435631</v>
      </c>
      <c r="D166" s="74">
        <f t="shared" si="224"/>
        <v>707.80996708363261</v>
      </c>
      <c r="E166" s="74">
        <f t="shared" si="224"/>
        <v>693.35557232124643</v>
      </c>
      <c r="F166" s="74">
        <f t="shared" si="224"/>
        <v>711.31849547332263</v>
      </c>
      <c r="G166" s="74">
        <f t="shared" si="224"/>
        <v>780.04651507638232</v>
      </c>
      <c r="H166" s="74">
        <f t="shared" si="224"/>
        <v>865.77054479814706</v>
      </c>
      <c r="I166" s="74">
        <f t="shared" si="224"/>
        <v>780.29746363861977</v>
      </c>
      <c r="J166" s="74">
        <f t="shared" si="224"/>
        <v>813.56883395465206</v>
      </c>
      <c r="K166" s="74">
        <f t="shared" si="224"/>
        <v>829.75017637854876</v>
      </c>
      <c r="L166" s="74">
        <f t="shared" si="224"/>
        <v>950.68345171271199</v>
      </c>
      <c r="M166" s="74">
        <f t="shared" si="224"/>
        <v>820.30363734626724</v>
      </c>
      <c r="N166" s="74">
        <f t="shared" si="224"/>
        <v>864.01586389837655</v>
      </c>
      <c r="O166" s="74">
        <f t="shared" si="224"/>
        <v>838.50139935021787</v>
      </c>
      <c r="P166" s="74">
        <f t="shared" si="224"/>
        <v>760.18555223048998</v>
      </c>
      <c r="Q166" s="74">
        <f t="shared" si="224"/>
        <v>748.70733909418107</v>
      </c>
      <c r="R166" s="74">
        <f t="shared" ref="R166:V166" si="225">IF(R112=0,0,R112/R$17)</f>
        <v>805.93690242030664</v>
      </c>
      <c r="S166" s="74">
        <f t="shared" si="225"/>
        <v>811.59071328617222</v>
      </c>
      <c r="T166" s="74">
        <f t="shared" si="225"/>
        <v>773.38652107867119</v>
      </c>
      <c r="U166" s="74">
        <f t="shared" si="225"/>
        <v>663.96513836797374</v>
      </c>
      <c r="V166" s="74">
        <f t="shared" si="225"/>
        <v>695.34951111862722</v>
      </c>
      <c r="W166" s="74">
        <f t="shared" ref="W166" si="226">IF(W112=0,0,W112/W$17)</f>
        <v>706.75658501654834</v>
      </c>
      <c r="DA166" s="90" t="s">
        <v>327</v>
      </c>
    </row>
    <row r="167" spans="1:105" ht="12" customHeight="1" x14ac:dyDescent="0.25">
      <c r="A167" s="97" t="s">
        <v>56</v>
      </c>
      <c r="B167" s="74">
        <f t="shared" ref="B167:Q167" si="227">IF(B113=0,0,B113/B$17)</f>
        <v>0</v>
      </c>
      <c r="C167" s="74">
        <f t="shared" si="227"/>
        <v>0</v>
      </c>
      <c r="D167" s="74">
        <f t="shared" si="227"/>
        <v>0</v>
      </c>
      <c r="E167" s="74">
        <f t="shared" si="227"/>
        <v>0</v>
      </c>
      <c r="F167" s="74">
        <f t="shared" si="227"/>
        <v>0</v>
      </c>
      <c r="G167" s="74">
        <f t="shared" si="227"/>
        <v>0</v>
      </c>
      <c r="H167" s="74">
        <f t="shared" si="227"/>
        <v>0</v>
      </c>
      <c r="I167" s="74">
        <f t="shared" si="227"/>
        <v>0</v>
      </c>
      <c r="J167" s="74">
        <f t="shared" si="227"/>
        <v>0</v>
      </c>
      <c r="K167" s="74">
        <f t="shared" si="227"/>
        <v>0</v>
      </c>
      <c r="L167" s="74">
        <f t="shared" si="227"/>
        <v>0</v>
      </c>
      <c r="M167" s="74">
        <f t="shared" si="227"/>
        <v>0</v>
      </c>
      <c r="N167" s="74">
        <f t="shared" si="227"/>
        <v>0</v>
      </c>
      <c r="O167" s="74">
        <f t="shared" si="227"/>
        <v>0</v>
      </c>
      <c r="P167" s="74">
        <f t="shared" si="227"/>
        <v>0</v>
      </c>
      <c r="Q167" s="74">
        <f t="shared" si="227"/>
        <v>0</v>
      </c>
      <c r="R167" s="74">
        <f t="shared" ref="R167:V167" si="228">IF(R113=0,0,R113/R$17)</f>
        <v>0</v>
      </c>
      <c r="S167" s="74">
        <f t="shared" si="228"/>
        <v>0</v>
      </c>
      <c r="T167" s="74">
        <f t="shared" si="228"/>
        <v>0</v>
      </c>
      <c r="U167" s="74">
        <f t="shared" si="228"/>
        <v>0</v>
      </c>
      <c r="V167" s="74">
        <f t="shared" si="228"/>
        <v>0</v>
      </c>
      <c r="W167" s="74">
        <f t="shared" ref="W167" si="229">IF(W113=0,0,W113/W$17)</f>
        <v>0</v>
      </c>
      <c r="DA167" s="90" t="s">
        <v>328</v>
      </c>
    </row>
    <row r="168" spans="1:105" ht="12" customHeight="1" x14ac:dyDescent="0.25">
      <c r="A168" s="97" t="s">
        <v>55</v>
      </c>
      <c r="B168" s="74">
        <f t="shared" ref="B168:Q168" si="230">IF(B114=0,0,B114/B$17)</f>
        <v>58.637697867182105</v>
      </c>
      <c r="C168" s="74">
        <f t="shared" si="230"/>
        <v>58.78002608690533</v>
      </c>
      <c r="D168" s="74">
        <f t="shared" si="230"/>
        <v>64.738353501136174</v>
      </c>
      <c r="E168" s="74">
        <f t="shared" si="230"/>
        <v>68.985379280797289</v>
      </c>
      <c r="F168" s="74">
        <f t="shared" si="230"/>
        <v>73.238438564854874</v>
      </c>
      <c r="G168" s="74">
        <f t="shared" si="230"/>
        <v>76.785302878297188</v>
      </c>
      <c r="H168" s="74">
        <f t="shared" si="230"/>
        <v>82.312229738863437</v>
      </c>
      <c r="I168" s="74">
        <f t="shared" si="230"/>
        <v>79.596959836423579</v>
      </c>
      <c r="J168" s="74">
        <f t="shared" si="230"/>
        <v>83.50732516862486</v>
      </c>
      <c r="K168" s="74">
        <f t="shared" si="230"/>
        <v>85.305888554102921</v>
      </c>
      <c r="L168" s="74">
        <f t="shared" si="230"/>
        <v>86.228448123787615</v>
      </c>
      <c r="M168" s="74">
        <f t="shared" si="230"/>
        <v>84.862488274099249</v>
      </c>
      <c r="N168" s="74">
        <f t="shared" si="230"/>
        <v>86.806061856078031</v>
      </c>
      <c r="O168" s="74">
        <f t="shared" si="230"/>
        <v>86.66652187267259</v>
      </c>
      <c r="P168" s="74">
        <f t="shared" si="230"/>
        <v>87.031957958827178</v>
      </c>
      <c r="Q168" s="74">
        <f t="shared" si="230"/>
        <v>86.078431296033131</v>
      </c>
      <c r="R168" s="74">
        <f t="shared" ref="R168:V168" si="231">IF(R114=0,0,R114/R$17)</f>
        <v>86.974148160147294</v>
      </c>
      <c r="S168" s="74">
        <f t="shared" si="231"/>
        <v>87.697639445035392</v>
      </c>
      <c r="T168" s="74">
        <f t="shared" si="231"/>
        <v>82.768805995254965</v>
      </c>
      <c r="U168" s="74">
        <f t="shared" si="231"/>
        <v>72.139385739241163</v>
      </c>
      <c r="V168" s="74">
        <f t="shared" si="231"/>
        <v>74.746261308801579</v>
      </c>
      <c r="W168" s="74">
        <f t="shared" ref="W168" si="232">IF(W114=0,0,W114/W$17)</f>
        <v>76.009136734753355</v>
      </c>
      <c r="DA168" s="90" t="s">
        <v>329</v>
      </c>
    </row>
    <row r="169" spans="1:105" ht="12" customHeight="1" x14ac:dyDescent="0.25">
      <c r="A169" s="107" t="s">
        <v>54</v>
      </c>
      <c r="B169" s="193">
        <f t="shared" ref="B169:Q169" si="233">IF(B115=0,0,B115/B$17)</f>
        <v>41.158449093498575</v>
      </c>
      <c r="C169" s="193">
        <f t="shared" si="233"/>
        <v>41.258549433322059</v>
      </c>
      <c r="D169" s="193">
        <f t="shared" si="233"/>
        <v>43.786693352444502</v>
      </c>
      <c r="E169" s="193">
        <f t="shared" si="233"/>
        <v>55.795909152439336</v>
      </c>
      <c r="F169" s="193">
        <f t="shared" si="233"/>
        <v>54.048059709402985</v>
      </c>
      <c r="G169" s="193">
        <f t="shared" si="233"/>
        <v>52.722525268410138</v>
      </c>
      <c r="H169" s="193">
        <f t="shared" si="233"/>
        <v>53.930777537475542</v>
      </c>
      <c r="I169" s="193">
        <f t="shared" si="233"/>
        <v>55.326990807049484</v>
      </c>
      <c r="J169" s="193">
        <f t="shared" si="233"/>
        <v>56.959282498608211</v>
      </c>
      <c r="K169" s="193">
        <f t="shared" si="233"/>
        <v>57.907608007059942</v>
      </c>
      <c r="L169" s="193">
        <f t="shared" si="233"/>
        <v>57.989920066547192</v>
      </c>
      <c r="M169" s="193">
        <f t="shared" si="233"/>
        <v>54.532845805278775</v>
      </c>
      <c r="N169" s="193">
        <f t="shared" si="233"/>
        <v>54.842776531399316</v>
      </c>
      <c r="O169" s="193">
        <f t="shared" si="233"/>
        <v>53.0092103374133</v>
      </c>
      <c r="P169" s="193">
        <f t="shared" si="233"/>
        <v>52.624526804911753</v>
      </c>
      <c r="Q169" s="193">
        <f t="shared" si="233"/>
        <v>52.679160057888673</v>
      </c>
      <c r="R169" s="193">
        <f t="shared" ref="R169:V169" si="234">IF(R115=0,0,R115/R$17)</f>
        <v>53.765279165339415</v>
      </c>
      <c r="S169" s="193">
        <f t="shared" si="234"/>
        <v>55.015408997578611</v>
      </c>
      <c r="T169" s="193">
        <f t="shared" si="234"/>
        <v>54.488316694487757</v>
      </c>
      <c r="U169" s="193">
        <f t="shared" si="234"/>
        <v>56.700091606912004</v>
      </c>
      <c r="V169" s="193">
        <f t="shared" si="234"/>
        <v>55.314961132088236</v>
      </c>
      <c r="W169" s="193">
        <f t="shared" ref="W169" si="235">IF(W115=0,0,W115/W$17)</f>
        <v>54.952678074761856</v>
      </c>
      <c r="DA169" s="214" t="s">
        <v>330</v>
      </c>
    </row>
    <row r="170" spans="1:105" ht="12" customHeight="1" x14ac:dyDescent="0.25">
      <c r="A170" s="209" t="s">
        <v>58</v>
      </c>
      <c r="B170" s="77">
        <f t="shared" ref="B170:Q170" si="236">IF(B116=0,0,B116/B$17)</f>
        <v>0</v>
      </c>
      <c r="C170" s="77">
        <f t="shared" si="236"/>
        <v>0</v>
      </c>
      <c r="D170" s="77">
        <f t="shared" si="236"/>
        <v>0</v>
      </c>
      <c r="E170" s="77">
        <f t="shared" si="236"/>
        <v>0</v>
      </c>
      <c r="F170" s="77">
        <f t="shared" si="236"/>
        <v>0</v>
      </c>
      <c r="G170" s="77">
        <f t="shared" si="236"/>
        <v>0</v>
      </c>
      <c r="H170" s="77">
        <f t="shared" si="236"/>
        <v>0</v>
      </c>
      <c r="I170" s="77">
        <f t="shared" si="236"/>
        <v>0</v>
      </c>
      <c r="J170" s="77">
        <f t="shared" si="236"/>
        <v>0</v>
      </c>
      <c r="K170" s="77">
        <f t="shared" si="236"/>
        <v>0</v>
      </c>
      <c r="L170" s="77">
        <f t="shared" si="236"/>
        <v>0</v>
      </c>
      <c r="M170" s="77">
        <f t="shared" si="236"/>
        <v>0</v>
      </c>
      <c r="N170" s="77">
        <f t="shared" si="236"/>
        <v>0</v>
      </c>
      <c r="O170" s="77">
        <f t="shared" si="236"/>
        <v>0</v>
      </c>
      <c r="P170" s="77">
        <f t="shared" si="236"/>
        <v>0</v>
      </c>
      <c r="Q170" s="77">
        <f t="shared" si="236"/>
        <v>0</v>
      </c>
      <c r="R170" s="77">
        <f t="shared" ref="R170:V170" si="237">IF(R116=0,0,R116/R$17)</f>
        <v>0</v>
      </c>
      <c r="S170" s="77">
        <f t="shared" si="237"/>
        <v>0</v>
      </c>
      <c r="T170" s="77">
        <f t="shared" si="237"/>
        <v>0</v>
      </c>
      <c r="U170" s="77">
        <f t="shared" si="237"/>
        <v>0</v>
      </c>
      <c r="V170" s="77">
        <f t="shared" si="237"/>
        <v>0</v>
      </c>
      <c r="W170" s="77">
        <f t="shared" ref="W170" si="238">IF(W116=0,0,W116/W$17)</f>
        <v>0</v>
      </c>
      <c r="DA170" s="92" t="s">
        <v>331</v>
      </c>
    </row>
  </sheetData>
  <pageMargins left="0.39370078740157483" right="0.39370078740157483" top="0.39370078740157483" bottom="0.39370078740157483" header="0.31496062992125984" footer="0.31496062992125984"/>
  <pageSetup paperSize="9" scale="40" orientation="portrait" horizontalDpi="1200" verticalDpi="1200" r:id="rId1"/>
  <headerFooter alignWithMargins="0"/>
  <ignoredErrors>
    <ignoredError sqref="B45:W45 B79:W79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332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96</v>
      </c>
      <c r="B3" s="67">
        <f t="shared" ref="B3:W3" si="0">B4</f>
        <v>13271599</v>
      </c>
      <c r="C3" s="67">
        <f t="shared" si="0"/>
        <v>13351805</v>
      </c>
      <c r="D3" s="67">
        <f t="shared" si="0"/>
        <v>13432180</v>
      </c>
      <c r="E3" s="67">
        <f t="shared" si="0"/>
        <v>13509370</v>
      </c>
      <c r="F3" s="67">
        <f t="shared" si="0"/>
        <v>13586035</v>
      </c>
      <c r="G3" s="67">
        <f t="shared" si="0"/>
        <v>13667682</v>
      </c>
      <c r="H3" s="67">
        <f t="shared" si="0"/>
        <v>13656784</v>
      </c>
      <c r="I3" s="67">
        <f t="shared" si="0"/>
        <v>13616243</v>
      </c>
      <c r="J3" s="67">
        <f t="shared" si="0"/>
        <v>13622459</v>
      </c>
      <c r="K3" s="67">
        <f t="shared" si="0"/>
        <v>13581152</v>
      </c>
      <c r="L3" s="67">
        <f t="shared" si="0"/>
        <v>13579596</v>
      </c>
      <c r="M3" s="67">
        <f t="shared" si="0"/>
        <v>13584125</v>
      </c>
      <c r="N3" s="67">
        <f t="shared" si="0"/>
        <v>13687088</v>
      </c>
      <c r="O3" s="67">
        <f t="shared" si="0"/>
        <v>13676800</v>
      </c>
      <c r="P3" s="67">
        <f t="shared" si="0"/>
        <v>13705067</v>
      </c>
      <c r="Q3" s="67">
        <f t="shared" si="0"/>
        <v>13730352</v>
      </c>
      <c r="R3" s="67">
        <f t="shared" si="0"/>
        <v>13657269</v>
      </c>
      <c r="S3" s="67">
        <f t="shared" si="0"/>
        <v>13679022</v>
      </c>
      <c r="T3" s="67">
        <f t="shared" si="0"/>
        <v>13719901</v>
      </c>
      <c r="U3" s="67">
        <f t="shared" si="0"/>
        <v>13778234</v>
      </c>
      <c r="V3" s="67">
        <f t="shared" si="0"/>
        <v>13838184</v>
      </c>
      <c r="W3" s="67">
        <f t="shared" si="0"/>
        <v>13572454</v>
      </c>
      <c r="DA3" s="87" t="s">
        <v>333</v>
      </c>
    </row>
    <row r="4" spans="1:105" ht="12.95" customHeight="1" x14ac:dyDescent="0.25">
      <c r="A4" s="68" t="s">
        <v>57</v>
      </c>
      <c r="B4" s="71">
        <f t="shared" ref="B4:Q4" si="1">SUM(B5:B13)</f>
        <v>13271599</v>
      </c>
      <c r="C4" s="71">
        <f t="shared" si="1"/>
        <v>13351805</v>
      </c>
      <c r="D4" s="71">
        <f t="shared" si="1"/>
        <v>13432180</v>
      </c>
      <c r="E4" s="71">
        <f t="shared" si="1"/>
        <v>13509370</v>
      </c>
      <c r="F4" s="71">
        <f t="shared" si="1"/>
        <v>13586035</v>
      </c>
      <c r="G4" s="71">
        <f t="shared" si="1"/>
        <v>13667682</v>
      </c>
      <c r="H4" s="71">
        <f t="shared" si="1"/>
        <v>13656784</v>
      </c>
      <c r="I4" s="71">
        <f t="shared" si="1"/>
        <v>13616243</v>
      </c>
      <c r="J4" s="71">
        <f t="shared" si="1"/>
        <v>13622459</v>
      </c>
      <c r="K4" s="71">
        <f t="shared" si="1"/>
        <v>13581152</v>
      </c>
      <c r="L4" s="71">
        <f t="shared" si="1"/>
        <v>13579596</v>
      </c>
      <c r="M4" s="71">
        <f t="shared" si="1"/>
        <v>13584125</v>
      </c>
      <c r="N4" s="71">
        <f t="shared" si="1"/>
        <v>13687088</v>
      </c>
      <c r="O4" s="71">
        <f t="shared" si="1"/>
        <v>13676800</v>
      </c>
      <c r="P4" s="71">
        <f t="shared" si="1"/>
        <v>13705067</v>
      </c>
      <c r="Q4" s="71">
        <f t="shared" si="1"/>
        <v>13730352</v>
      </c>
      <c r="R4" s="71">
        <f t="shared" ref="R4:V4" si="2">SUM(R5:R13)</f>
        <v>13657269</v>
      </c>
      <c r="S4" s="71">
        <f t="shared" si="2"/>
        <v>13679022</v>
      </c>
      <c r="T4" s="71">
        <f t="shared" si="2"/>
        <v>13719901</v>
      </c>
      <c r="U4" s="71">
        <f t="shared" si="2"/>
        <v>13778234</v>
      </c>
      <c r="V4" s="71">
        <f t="shared" si="2"/>
        <v>13838184</v>
      </c>
      <c r="W4" s="71">
        <f t="shared" ref="W4" si="3">SUM(W5:W13)</f>
        <v>13572454</v>
      </c>
      <c r="DA4" s="88" t="s">
        <v>334</v>
      </c>
    </row>
    <row r="5" spans="1:105" ht="12" customHeight="1" x14ac:dyDescent="0.25">
      <c r="A5" s="28" t="s">
        <v>51</v>
      </c>
      <c r="B5" s="82">
        <v>3769989</v>
      </c>
      <c r="C5" s="82">
        <v>3924960</v>
      </c>
      <c r="D5" s="82">
        <v>4220239</v>
      </c>
      <c r="E5" s="82">
        <v>4443885</v>
      </c>
      <c r="F5" s="82">
        <v>4710833</v>
      </c>
      <c r="G5" s="82">
        <v>4998205</v>
      </c>
      <c r="H5" s="82">
        <v>5201856</v>
      </c>
      <c r="I5" s="82">
        <v>5239516</v>
      </c>
      <c r="J5" s="82">
        <v>5375383</v>
      </c>
      <c r="K5" s="82">
        <v>5388132</v>
      </c>
      <c r="L5" s="82">
        <v>5420041</v>
      </c>
      <c r="M5" s="82">
        <v>5326207</v>
      </c>
      <c r="N5" s="82">
        <v>5348339</v>
      </c>
      <c r="O5" s="82">
        <v>5232711</v>
      </c>
      <c r="P5" s="82">
        <v>5201448</v>
      </c>
      <c r="Q5" s="82">
        <v>5166519</v>
      </c>
      <c r="R5" s="82">
        <v>4988641</v>
      </c>
      <c r="S5" s="82">
        <v>4734091</v>
      </c>
      <c r="T5" s="82">
        <v>4236392</v>
      </c>
      <c r="U5" s="82">
        <v>4025213</v>
      </c>
      <c r="V5" s="82">
        <v>3837800</v>
      </c>
      <c r="W5" s="82">
        <v>3446082</v>
      </c>
      <c r="DA5" s="89" t="s">
        <v>335</v>
      </c>
    </row>
    <row r="6" spans="1:105" ht="12" customHeight="1" x14ac:dyDescent="0.25">
      <c r="A6" s="28" t="s">
        <v>74</v>
      </c>
      <c r="B6" s="82">
        <v>24435</v>
      </c>
      <c r="C6" s="82">
        <v>24308</v>
      </c>
      <c r="D6" s="82">
        <v>23333</v>
      </c>
      <c r="E6" s="82">
        <v>22335</v>
      </c>
      <c r="F6" s="82">
        <v>21230</v>
      </c>
      <c r="G6" s="82">
        <v>20575</v>
      </c>
      <c r="H6" s="82">
        <v>20353</v>
      </c>
      <c r="I6" s="82">
        <v>20610</v>
      </c>
      <c r="J6" s="82">
        <v>20763</v>
      </c>
      <c r="K6" s="82">
        <v>20657</v>
      </c>
      <c r="L6" s="82">
        <v>20319</v>
      </c>
      <c r="M6" s="82">
        <v>19687</v>
      </c>
      <c r="N6" s="82">
        <v>19257</v>
      </c>
      <c r="O6" s="82">
        <v>18677</v>
      </c>
      <c r="P6" s="82">
        <v>18310</v>
      </c>
      <c r="Q6" s="82">
        <v>18085</v>
      </c>
      <c r="R6" s="82">
        <v>17786</v>
      </c>
      <c r="S6" s="82">
        <v>17577</v>
      </c>
      <c r="T6" s="82">
        <v>17221</v>
      </c>
      <c r="U6" s="82">
        <v>17313</v>
      </c>
      <c r="V6" s="82">
        <v>16663</v>
      </c>
      <c r="W6" s="82">
        <v>16125</v>
      </c>
      <c r="DA6" s="89" t="s">
        <v>336</v>
      </c>
    </row>
    <row r="7" spans="1:105" ht="12" customHeight="1" x14ac:dyDescent="0.25">
      <c r="A7" s="28" t="s">
        <v>205</v>
      </c>
      <c r="B7" s="82">
        <v>309542</v>
      </c>
      <c r="C7" s="82">
        <v>313615</v>
      </c>
      <c r="D7" s="82">
        <v>325048</v>
      </c>
      <c r="E7" s="82">
        <v>330790</v>
      </c>
      <c r="F7" s="82">
        <v>326993</v>
      </c>
      <c r="G7" s="82">
        <v>298054</v>
      </c>
      <c r="H7" s="82">
        <v>265637</v>
      </c>
      <c r="I7" s="82">
        <v>222776</v>
      </c>
      <c r="J7" s="82">
        <v>170868</v>
      </c>
      <c r="K7" s="82">
        <v>121078</v>
      </c>
      <c r="L7" s="82">
        <v>81097</v>
      </c>
      <c r="M7" s="82">
        <v>64715</v>
      </c>
      <c r="N7" s="82">
        <v>55026</v>
      </c>
      <c r="O7" s="82">
        <v>53191</v>
      </c>
      <c r="P7" s="82">
        <v>50823</v>
      </c>
      <c r="Q7" s="82">
        <v>50320</v>
      </c>
      <c r="R7" s="82">
        <v>48821</v>
      </c>
      <c r="S7" s="82">
        <v>48587</v>
      </c>
      <c r="T7" s="82">
        <v>48681</v>
      </c>
      <c r="U7" s="82">
        <v>49739</v>
      </c>
      <c r="V7" s="82">
        <v>52066</v>
      </c>
      <c r="W7" s="82">
        <v>51721</v>
      </c>
      <c r="DA7" s="89" t="s">
        <v>337</v>
      </c>
    </row>
    <row r="8" spans="1:105" ht="12" customHeight="1" x14ac:dyDescent="0.25">
      <c r="A8" s="28" t="s">
        <v>192</v>
      </c>
      <c r="B8" s="82">
        <v>2174818</v>
      </c>
      <c r="C8" s="82">
        <v>2121964</v>
      </c>
      <c r="D8" s="82">
        <v>2096033</v>
      </c>
      <c r="E8" s="82">
        <v>2103132</v>
      </c>
      <c r="F8" s="82">
        <v>2127648</v>
      </c>
      <c r="G8" s="82">
        <v>2174323</v>
      </c>
      <c r="H8" s="82">
        <v>2189402</v>
      </c>
      <c r="I8" s="82">
        <v>2209825</v>
      </c>
      <c r="J8" s="82">
        <v>2209022</v>
      </c>
      <c r="K8" s="82">
        <v>2224800</v>
      </c>
      <c r="L8" s="82">
        <v>2243009</v>
      </c>
      <c r="M8" s="82">
        <v>2285884</v>
      </c>
      <c r="N8" s="82">
        <v>2338789</v>
      </c>
      <c r="O8" s="82">
        <v>2397806</v>
      </c>
      <c r="P8" s="82">
        <v>2443499</v>
      </c>
      <c r="Q8" s="82">
        <v>2502856</v>
      </c>
      <c r="R8" s="82">
        <v>2548940</v>
      </c>
      <c r="S8" s="82">
        <v>2583039</v>
      </c>
      <c r="T8" s="82">
        <v>2605359</v>
      </c>
      <c r="U8" s="82">
        <v>2673884</v>
      </c>
      <c r="V8" s="82">
        <v>2846388</v>
      </c>
      <c r="W8" s="82">
        <v>2971158</v>
      </c>
      <c r="DA8" s="89" t="s">
        <v>338</v>
      </c>
    </row>
    <row r="9" spans="1:105" ht="12" customHeight="1" x14ac:dyDescent="0.25">
      <c r="A9" s="28" t="s">
        <v>207</v>
      </c>
      <c r="B9" s="82">
        <v>1502204</v>
      </c>
      <c r="C9" s="82">
        <v>1525624</v>
      </c>
      <c r="D9" s="82">
        <v>1575851</v>
      </c>
      <c r="E9" s="82">
        <v>1610109</v>
      </c>
      <c r="F9" s="82">
        <v>1624927</v>
      </c>
      <c r="G9" s="82">
        <v>1612643</v>
      </c>
      <c r="H9" s="82">
        <v>1618719</v>
      </c>
      <c r="I9" s="82">
        <v>1647644</v>
      </c>
      <c r="J9" s="82">
        <v>1670929</v>
      </c>
      <c r="K9" s="82">
        <v>1709858</v>
      </c>
      <c r="L9" s="82">
        <v>1767954</v>
      </c>
      <c r="M9" s="82">
        <v>1881585</v>
      </c>
      <c r="N9" s="82">
        <v>1945414</v>
      </c>
      <c r="O9" s="82">
        <v>1997045</v>
      </c>
      <c r="P9" s="82">
        <v>2007333</v>
      </c>
      <c r="Q9" s="82">
        <v>2025491</v>
      </c>
      <c r="R9" s="82">
        <v>2205626</v>
      </c>
      <c r="S9" s="82">
        <v>2574903</v>
      </c>
      <c r="T9" s="82">
        <v>3290361</v>
      </c>
      <c r="U9" s="82">
        <v>3492563</v>
      </c>
      <c r="V9" s="82">
        <v>3516971</v>
      </c>
      <c r="W9" s="82">
        <v>3449321</v>
      </c>
      <c r="DA9" s="89" t="s">
        <v>339</v>
      </c>
    </row>
    <row r="10" spans="1:105" ht="12" customHeight="1" x14ac:dyDescent="0.25">
      <c r="A10" s="28" t="s">
        <v>202</v>
      </c>
      <c r="B10" s="82">
        <v>2478</v>
      </c>
      <c r="C10" s="82">
        <v>3095</v>
      </c>
      <c r="D10" s="82">
        <v>4621</v>
      </c>
      <c r="E10" s="82">
        <v>5876</v>
      </c>
      <c r="F10" s="82">
        <v>7106</v>
      </c>
      <c r="G10" s="82">
        <v>8471</v>
      </c>
      <c r="H10" s="82">
        <v>9182</v>
      </c>
      <c r="I10" s="82">
        <v>9365</v>
      </c>
      <c r="J10" s="82">
        <v>9567</v>
      </c>
      <c r="K10" s="82">
        <v>9787</v>
      </c>
      <c r="L10" s="82">
        <v>9720</v>
      </c>
      <c r="M10" s="82">
        <v>10175</v>
      </c>
      <c r="N10" s="82">
        <v>11176</v>
      </c>
      <c r="O10" s="82">
        <v>12644</v>
      </c>
      <c r="P10" s="82">
        <v>14259</v>
      </c>
      <c r="Q10" s="82">
        <v>15456</v>
      </c>
      <c r="R10" s="82">
        <v>15782</v>
      </c>
      <c r="S10" s="82">
        <v>15847</v>
      </c>
      <c r="T10" s="82">
        <v>16057</v>
      </c>
      <c r="U10" s="82">
        <v>16472</v>
      </c>
      <c r="V10" s="82">
        <v>17181</v>
      </c>
      <c r="W10" s="82">
        <v>17389</v>
      </c>
      <c r="DA10" s="89" t="s">
        <v>340</v>
      </c>
    </row>
    <row r="11" spans="1:105" ht="12" customHeight="1" x14ac:dyDescent="0.25">
      <c r="A11" s="28" t="s">
        <v>203</v>
      </c>
      <c r="B11" s="82">
        <v>5486458</v>
      </c>
      <c r="C11" s="82">
        <v>5436296</v>
      </c>
      <c r="D11" s="82">
        <v>5183524</v>
      </c>
      <c r="E11" s="82">
        <v>4986825</v>
      </c>
      <c r="F11" s="82">
        <v>4755733</v>
      </c>
      <c r="G11" s="82">
        <v>4535914</v>
      </c>
      <c r="H11" s="82">
        <v>4319823</v>
      </c>
      <c r="I11" s="82">
        <v>4219478</v>
      </c>
      <c r="J11" s="82">
        <v>4100000</v>
      </c>
      <c r="K11" s="82">
        <v>4021188</v>
      </c>
      <c r="L11" s="82">
        <v>3932435</v>
      </c>
      <c r="M11" s="82">
        <v>3866807</v>
      </c>
      <c r="N11" s="82">
        <v>3813396</v>
      </c>
      <c r="O11" s="82">
        <v>3773299</v>
      </c>
      <c r="P11" s="82">
        <v>3736624</v>
      </c>
      <c r="Q11" s="82">
        <v>3678372</v>
      </c>
      <c r="R11" s="82">
        <v>3526481</v>
      </c>
      <c r="S11" s="82">
        <v>3364770</v>
      </c>
      <c r="T11" s="82">
        <v>3129900</v>
      </c>
      <c r="U11" s="82">
        <v>3067036</v>
      </c>
      <c r="V11" s="82">
        <v>3050198</v>
      </c>
      <c r="W11" s="82">
        <v>3078549</v>
      </c>
      <c r="DA11" s="89" t="s">
        <v>341</v>
      </c>
    </row>
    <row r="12" spans="1:105" ht="12" customHeight="1" x14ac:dyDescent="0.25">
      <c r="A12" s="28" t="s">
        <v>95</v>
      </c>
      <c r="B12" s="82">
        <v>516</v>
      </c>
      <c r="C12" s="82">
        <v>686</v>
      </c>
      <c r="D12" s="82">
        <v>2006</v>
      </c>
      <c r="E12" s="82">
        <v>4576</v>
      </c>
      <c r="F12" s="82">
        <v>9444</v>
      </c>
      <c r="G12" s="82">
        <v>17079</v>
      </c>
      <c r="H12" s="82">
        <v>28932</v>
      </c>
      <c r="I12" s="82">
        <v>43382</v>
      </c>
      <c r="J12" s="82">
        <v>61627</v>
      </c>
      <c r="K12" s="82">
        <v>80815</v>
      </c>
      <c r="L12" s="82">
        <v>99908</v>
      </c>
      <c r="M12" s="82">
        <v>123911</v>
      </c>
      <c r="N12" s="82">
        <v>150515</v>
      </c>
      <c r="O12" s="82">
        <v>186217</v>
      </c>
      <c r="P12" s="82">
        <v>227544</v>
      </c>
      <c r="Q12" s="82">
        <v>268099</v>
      </c>
      <c r="R12" s="82">
        <v>300381</v>
      </c>
      <c r="S12" s="82">
        <v>335643</v>
      </c>
      <c r="T12" s="82">
        <v>371698</v>
      </c>
      <c r="U12" s="82">
        <v>431925</v>
      </c>
      <c r="V12" s="82">
        <v>497004</v>
      </c>
      <c r="W12" s="82">
        <v>538432</v>
      </c>
      <c r="DA12" s="89" t="s">
        <v>342</v>
      </c>
    </row>
    <row r="13" spans="1:105" ht="12" customHeight="1" x14ac:dyDescent="0.25">
      <c r="A13" s="73" t="s">
        <v>94</v>
      </c>
      <c r="B13" s="83">
        <v>1159</v>
      </c>
      <c r="C13" s="83">
        <v>1257</v>
      </c>
      <c r="D13" s="83">
        <v>1525</v>
      </c>
      <c r="E13" s="83">
        <v>1842</v>
      </c>
      <c r="F13" s="83">
        <v>2121</v>
      </c>
      <c r="G13" s="83">
        <v>2418</v>
      </c>
      <c r="H13" s="83">
        <v>2880</v>
      </c>
      <c r="I13" s="83">
        <v>3647</v>
      </c>
      <c r="J13" s="83">
        <v>4300</v>
      </c>
      <c r="K13" s="83">
        <v>4837</v>
      </c>
      <c r="L13" s="83">
        <v>5113</v>
      </c>
      <c r="M13" s="83">
        <v>5154</v>
      </c>
      <c r="N13" s="83">
        <v>5176</v>
      </c>
      <c r="O13" s="83">
        <v>5210</v>
      </c>
      <c r="P13" s="83">
        <v>5227</v>
      </c>
      <c r="Q13" s="83">
        <v>5154</v>
      </c>
      <c r="R13" s="83">
        <v>4811</v>
      </c>
      <c r="S13" s="83">
        <v>4565</v>
      </c>
      <c r="T13" s="83">
        <v>4232</v>
      </c>
      <c r="U13" s="83">
        <v>4089</v>
      </c>
      <c r="V13" s="83">
        <v>3913</v>
      </c>
      <c r="W13" s="83">
        <v>3677</v>
      </c>
      <c r="DA13" s="90" t="s">
        <v>343</v>
      </c>
    </row>
    <row r="14" spans="1:105" ht="12" hidden="1" customHeight="1" x14ac:dyDescent="0.25">
      <c r="A14" s="84" t="s">
        <v>93</v>
      </c>
      <c r="B14" s="85">
        <f t="shared" ref="B14:Q14" si="4">SUM(B5:B11)</f>
        <v>13269924</v>
      </c>
      <c r="C14" s="85">
        <f t="shared" si="4"/>
        <v>13349862</v>
      </c>
      <c r="D14" s="85">
        <f t="shared" si="4"/>
        <v>13428649</v>
      </c>
      <c r="E14" s="85">
        <f t="shared" si="4"/>
        <v>13502952</v>
      </c>
      <c r="F14" s="85">
        <f t="shared" si="4"/>
        <v>13574470</v>
      </c>
      <c r="G14" s="85">
        <f t="shared" si="4"/>
        <v>13648185</v>
      </c>
      <c r="H14" s="85">
        <f t="shared" si="4"/>
        <v>13624972</v>
      </c>
      <c r="I14" s="85">
        <f t="shared" si="4"/>
        <v>13569214</v>
      </c>
      <c r="J14" s="85">
        <f t="shared" si="4"/>
        <v>13556532</v>
      </c>
      <c r="K14" s="85">
        <f t="shared" si="4"/>
        <v>13495500</v>
      </c>
      <c r="L14" s="85">
        <f t="shared" si="4"/>
        <v>13474575</v>
      </c>
      <c r="M14" s="85">
        <f t="shared" si="4"/>
        <v>13455060</v>
      </c>
      <c r="N14" s="85">
        <f t="shared" si="4"/>
        <v>13531397</v>
      </c>
      <c r="O14" s="85">
        <f t="shared" si="4"/>
        <v>13485373</v>
      </c>
      <c r="P14" s="85">
        <f t="shared" si="4"/>
        <v>13472296</v>
      </c>
      <c r="Q14" s="85">
        <f t="shared" si="4"/>
        <v>13457099</v>
      </c>
      <c r="R14" s="85">
        <f t="shared" ref="R14:V14" si="5">SUM(R5:R11)</f>
        <v>13352077</v>
      </c>
      <c r="S14" s="85">
        <f t="shared" si="5"/>
        <v>13338814</v>
      </c>
      <c r="T14" s="85">
        <f t="shared" si="5"/>
        <v>13343971</v>
      </c>
      <c r="U14" s="85">
        <f t="shared" si="5"/>
        <v>13342220</v>
      </c>
      <c r="V14" s="85">
        <f t="shared" si="5"/>
        <v>13337267</v>
      </c>
      <c r="W14" s="85">
        <f t="shared" ref="W14" si="6">SUM(W5:W11)</f>
        <v>13030345</v>
      </c>
      <c r="DA14" s="93"/>
    </row>
    <row r="15" spans="1:105" ht="12.95" customHeight="1" x14ac:dyDescent="0.25">
      <c r="A15" s="68" t="s">
        <v>92</v>
      </c>
      <c r="B15" s="71">
        <f t="shared" ref="B15:W15" si="7">B16</f>
        <v>8940</v>
      </c>
      <c r="C15" s="71">
        <f t="shared" si="7"/>
        <v>9107</v>
      </c>
      <c r="D15" s="71">
        <f t="shared" si="7"/>
        <v>9389</v>
      </c>
      <c r="E15" s="71">
        <f t="shared" si="7"/>
        <v>10341</v>
      </c>
      <c r="F15" s="71">
        <f t="shared" si="7"/>
        <v>12418</v>
      </c>
      <c r="G15" s="71">
        <f t="shared" si="7"/>
        <v>13409</v>
      </c>
      <c r="H15" s="71">
        <f t="shared" si="7"/>
        <v>14906</v>
      </c>
      <c r="I15" s="71">
        <f t="shared" si="7"/>
        <v>23057</v>
      </c>
      <c r="J15" s="71">
        <f t="shared" si="7"/>
        <v>32980</v>
      </c>
      <c r="K15" s="71">
        <f t="shared" si="7"/>
        <v>42622</v>
      </c>
      <c r="L15" s="71">
        <f t="shared" si="7"/>
        <v>47431</v>
      </c>
      <c r="M15" s="71">
        <f t="shared" si="7"/>
        <v>59236</v>
      </c>
      <c r="N15" s="71">
        <f t="shared" si="7"/>
        <v>71411</v>
      </c>
      <c r="O15" s="71">
        <f t="shared" si="7"/>
        <v>90063</v>
      </c>
      <c r="P15" s="71">
        <f t="shared" si="7"/>
        <v>129748</v>
      </c>
      <c r="Q15" s="71">
        <f t="shared" si="7"/>
        <v>183669</v>
      </c>
      <c r="R15" s="71">
        <f t="shared" si="7"/>
        <v>253426</v>
      </c>
      <c r="S15" s="71">
        <f t="shared" si="7"/>
        <v>305413</v>
      </c>
      <c r="T15" s="71">
        <f t="shared" si="7"/>
        <v>361698</v>
      </c>
      <c r="U15" s="71">
        <f t="shared" si="7"/>
        <v>413811</v>
      </c>
      <c r="V15" s="71">
        <f t="shared" si="7"/>
        <v>475763</v>
      </c>
      <c r="W15" s="71">
        <f t="shared" si="7"/>
        <v>501689</v>
      </c>
      <c r="DA15" s="88" t="s">
        <v>344</v>
      </c>
    </row>
    <row r="16" spans="1:105" ht="12" customHeight="1" x14ac:dyDescent="0.25">
      <c r="A16" s="28" t="s">
        <v>91</v>
      </c>
      <c r="B16" s="82">
        <v>8940</v>
      </c>
      <c r="C16" s="82">
        <v>9107</v>
      </c>
      <c r="D16" s="82">
        <v>9389</v>
      </c>
      <c r="E16" s="82">
        <v>10341</v>
      </c>
      <c r="F16" s="82">
        <v>12418</v>
      </c>
      <c r="G16" s="82">
        <v>13409</v>
      </c>
      <c r="H16" s="82">
        <v>14906</v>
      </c>
      <c r="I16" s="82">
        <v>23057</v>
      </c>
      <c r="J16" s="82">
        <v>32980</v>
      </c>
      <c r="K16" s="82">
        <v>42622</v>
      </c>
      <c r="L16" s="82">
        <v>47431</v>
      </c>
      <c r="M16" s="82">
        <v>59236</v>
      </c>
      <c r="N16" s="82">
        <v>71411</v>
      </c>
      <c r="O16" s="82">
        <v>90063</v>
      </c>
      <c r="P16" s="82">
        <v>129748</v>
      </c>
      <c r="Q16" s="82">
        <v>183669</v>
      </c>
      <c r="R16" s="82">
        <v>253426</v>
      </c>
      <c r="S16" s="82">
        <v>305413</v>
      </c>
      <c r="T16" s="82">
        <v>361698</v>
      </c>
      <c r="U16" s="82">
        <v>413811</v>
      </c>
      <c r="V16" s="82">
        <v>475763</v>
      </c>
      <c r="W16" s="82">
        <v>501689</v>
      </c>
      <c r="DA16" s="89" t="s">
        <v>345</v>
      </c>
    </row>
    <row r="17" spans="1:105" ht="12.95" customHeight="1" x14ac:dyDescent="0.25">
      <c r="A17" s="68" t="s">
        <v>55</v>
      </c>
      <c r="B17" s="71">
        <f t="shared" ref="B17:Q17" si="8">SUM(B18:B25)</f>
        <v>13271599</v>
      </c>
      <c r="C17" s="71">
        <f t="shared" si="8"/>
        <v>13351805</v>
      </c>
      <c r="D17" s="71">
        <f t="shared" si="8"/>
        <v>13432180</v>
      </c>
      <c r="E17" s="71">
        <f t="shared" si="8"/>
        <v>13509370</v>
      </c>
      <c r="F17" s="71">
        <f t="shared" si="8"/>
        <v>13586035</v>
      </c>
      <c r="G17" s="71">
        <f t="shared" si="8"/>
        <v>13667682</v>
      </c>
      <c r="H17" s="71">
        <f t="shared" si="8"/>
        <v>13656784</v>
      </c>
      <c r="I17" s="71">
        <f t="shared" si="8"/>
        <v>13616243</v>
      </c>
      <c r="J17" s="71">
        <f t="shared" si="8"/>
        <v>13622459</v>
      </c>
      <c r="K17" s="71">
        <f t="shared" si="8"/>
        <v>13581152</v>
      </c>
      <c r="L17" s="71">
        <f t="shared" si="8"/>
        <v>13579596</v>
      </c>
      <c r="M17" s="71">
        <f t="shared" si="8"/>
        <v>13584125</v>
      </c>
      <c r="N17" s="71">
        <f t="shared" si="8"/>
        <v>13687088</v>
      </c>
      <c r="O17" s="71">
        <f t="shared" si="8"/>
        <v>13676800</v>
      </c>
      <c r="P17" s="71">
        <f t="shared" si="8"/>
        <v>13705067</v>
      </c>
      <c r="Q17" s="71">
        <f t="shared" si="8"/>
        <v>13730352</v>
      </c>
      <c r="R17" s="71">
        <f t="shared" ref="R17:V17" si="9">SUM(R18:R25)</f>
        <v>13657269</v>
      </c>
      <c r="S17" s="71">
        <f t="shared" si="9"/>
        <v>13679022</v>
      </c>
      <c r="T17" s="71">
        <f t="shared" si="9"/>
        <v>13719901</v>
      </c>
      <c r="U17" s="71">
        <f t="shared" si="9"/>
        <v>13778234</v>
      </c>
      <c r="V17" s="71">
        <f t="shared" si="9"/>
        <v>13838184</v>
      </c>
      <c r="W17" s="71">
        <f t="shared" ref="W17" si="10">SUM(W18:W25)</f>
        <v>13572454</v>
      </c>
      <c r="DA17" s="88" t="s">
        <v>346</v>
      </c>
    </row>
    <row r="18" spans="1:105" ht="12" customHeight="1" x14ac:dyDescent="0.25">
      <c r="A18" s="28" t="s">
        <v>51</v>
      </c>
      <c r="B18" s="82">
        <v>3517115</v>
      </c>
      <c r="C18" s="82">
        <v>3642838</v>
      </c>
      <c r="D18" s="82">
        <v>3866943</v>
      </c>
      <c r="E18" s="82">
        <v>3912283</v>
      </c>
      <c r="F18" s="82">
        <v>4089041</v>
      </c>
      <c r="G18" s="82">
        <v>4313403</v>
      </c>
      <c r="H18" s="82">
        <v>4539420</v>
      </c>
      <c r="I18" s="82">
        <v>4579586</v>
      </c>
      <c r="J18" s="82">
        <v>4674480</v>
      </c>
      <c r="K18" s="82">
        <v>4644785</v>
      </c>
      <c r="L18" s="82">
        <v>4627496</v>
      </c>
      <c r="M18" s="82">
        <v>4525827</v>
      </c>
      <c r="N18" s="82">
        <v>4537812</v>
      </c>
      <c r="O18" s="82">
        <v>4405518</v>
      </c>
      <c r="P18" s="82">
        <v>4353902</v>
      </c>
      <c r="Q18" s="82">
        <v>4298868</v>
      </c>
      <c r="R18" s="82">
        <v>4140846</v>
      </c>
      <c r="S18" s="82">
        <v>3951633</v>
      </c>
      <c r="T18" s="82">
        <v>3560268</v>
      </c>
      <c r="U18" s="82">
        <v>3397008</v>
      </c>
      <c r="V18" s="82">
        <v>3280725</v>
      </c>
      <c r="W18" s="82">
        <v>3020231</v>
      </c>
      <c r="DA18" s="89" t="s">
        <v>347</v>
      </c>
    </row>
    <row r="19" spans="1:105" s="2" customFormat="1" ht="12" customHeight="1" x14ac:dyDescent="0.25">
      <c r="A19" s="28" t="s">
        <v>74</v>
      </c>
      <c r="B19" s="82">
        <v>252244</v>
      </c>
      <c r="C19" s="82">
        <v>247000</v>
      </c>
      <c r="D19" s="82">
        <v>236059</v>
      </c>
      <c r="E19" s="82">
        <v>217398</v>
      </c>
      <c r="F19" s="82">
        <v>203050</v>
      </c>
      <c r="G19" s="82">
        <v>196107</v>
      </c>
      <c r="H19" s="82">
        <v>193209</v>
      </c>
      <c r="I19" s="82">
        <v>193804</v>
      </c>
      <c r="J19" s="82">
        <v>191229</v>
      </c>
      <c r="K19" s="82">
        <v>185818</v>
      </c>
      <c r="L19" s="82">
        <v>178120</v>
      </c>
      <c r="M19" s="82">
        <v>169222</v>
      </c>
      <c r="N19" s="82">
        <v>163224</v>
      </c>
      <c r="O19" s="82">
        <v>157218</v>
      </c>
      <c r="P19" s="82">
        <v>156157</v>
      </c>
      <c r="Q19" s="82">
        <v>158713</v>
      </c>
      <c r="R19" s="82">
        <v>165045</v>
      </c>
      <c r="S19" s="82">
        <v>172882</v>
      </c>
      <c r="T19" s="82">
        <v>178253</v>
      </c>
      <c r="U19" s="82">
        <v>178744</v>
      </c>
      <c r="V19" s="82">
        <v>177023</v>
      </c>
      <c r="W19" s="82">
        <v>171210</v>
      </c>
      <c r="DA19" s="89" t="s">
        <v>348</v>
      </c>
    </row>
    <row r="20" spans="1:105" ht="12" customHeight="1" x14ac:dyDescent="0.25">
      <c r="A20" s="28" t="s">
        <v>205</v>
      </c>
      <c r="B20" s="82">
        <v>300052</v>
      </c>
      <c r="C20" s="82">
        <v>304412</v>
      </c>
      <c r="D20" s="82">
        <v>316190</v>
      </c>
      <c r="E20" s="82">
        <v>322274</v>
      </c>
      <c r="F20" s="82">
        <v>318922</v>
      </c>
      <c r="G20" s="82">
        <v>290724</v>
      </c>
      <c r="H20" s="82">
        <v>258992</v>
      </c>
      <c r="I20" s="82">
        <v>217106</v>
      </c>
      <c r="J20" s="82">
        <v>166460</v>
      </c>
      <c r="K20" s="82">
        <v>117933</v>
      </c>
      <c r="L20" s="82">
        <v>78958</v>
      </c>
      <c r="M20" s="82">
        <v>62913</v>
      </c>
      <c r="N20" s="82">
        <v>53304</v>
      </c>
      <c r="O20" s="82">
        <v>51361</v>
      </c>
      <c r="P20" s="82">
        <v>49019</v>
      </c>
      <c r="Q20" s="82">
        <v>48591</v>
      </c>
      <c r="R20" s="82">
        <v>47292</v>
      </c>
      <c r="S20" s="82">
        <v>47213</v>
      </c>
      <c r="T20" s="82">
        <v>47386</v>
      </c>
      <c r="U20" s="82">
        <v>48426</v>
      </c>
      <c r="V20" s="82">
        <v>50665</v>
      </c>
      <c r="W20" s="82">
        <v>50094</v>
      </c>
      <c r="DA20" s="89" t="s">
        <v>349</v>
      </c>
    </row>
    <row r="21" spans="1:105" ht="12" customHeight="1" x14ac:dyDescent="0.25">
      <c r="A21" s="28" t="s">
        <v>192</v>
      </c>
      <c r="B21" s="82">
        <v>2098358</v>
      </c>
      <c r="C21" s="82">
        <v>2047849</v>
      </c>
      <c r="D21" s="82">
        <v>2029018</v>
      </c>
      <c r="E21" s="82">
        <v>2037527</v>
      </c>
      <c r="F21" s="82">
        <v>2065167</v>
      </c>
      <c r="G21" s="82">
        <v>2112713</v>
      </c>
      <c r="H21" s="82">
        <v>2127819</v>
      </c>
      <c r="I21" s="82">
        <v>2147474</v>
      </c>
      <c r="J21" s="82">
        <v>2146513</v>
      </c>
      <c r="K21" s="82">
        <v>2161788</v>
      </c>
      <c r="L21" s="82">
        <v>2179322</v>
      </c>
      <c r="M21" s="82">
        <v>2220737</v>
      </c>
      <c r="N21" s="82">
        <v>2271935</v>
      </c>
      <c r="O21" s="82">
        <v>2329432</v>
      </c>
      <c r="P21" s="82">
        <v>2374428</v>
      </c>
      <c r="Q21" s="82">
        <v>2432719</v>
      </c>
      <c r="R21" s="82">
        <v>2477696</v>
      </c>
      <c r="S21" s="82">
        <v>2510837</v>
      </c>
      <c r="T21" s="82">
        <v>2534023</v>
      </c>
      <c r="U21" s="82">
        <v>2599605</v>
      </c>
      <c r="V21" s="82">
        <v>2767337</v>
      </c>
      <c r="W21" s="82">
        <v>2887700</v>
      </c>
      <c r="DA21" s="89" t="s">
        <v>350</v>
      </c>
    </row>
    <row r="22" spans="1:105" ht="12" customHeight="1" x14ac:dyDescent="0.25">
      <c r="A22" s="28" t="s">
        <v>207</v>
      </c>
      <c r="B22" s="82">
        <v>1308195</v>
      </c>
      <c r="C22" s="82">
        <v>1334265</v>
      </c>
      <c r="D22" s="82">
        <v>1335172</v>
      </c>
      <c r="E22" s="82">
        <v>1306691</v>
      </c>
      <c r="F22" s="82">
        <v>1296720</v>
      </c>
      <c r="G22" s="82">
        <v>1290591</v>
      </c>
      <c r="H22" s="82">
        <v>1304852</v>
      </c>
      <c r="I22" s="82">
        <v>1339596</v>
      </c>
      <c r="J22" s="82">
        <v>1361070</v>
      </c>
      <c r="K22" s="82">
        <v>1393973</v>
      </c>
      <c r="L22" s="82">
        <v>1441998</v>
      </c>
      <c r="M22" s="82">
        <v>1542161</v>
      </c>
      <c r="N22" s="82">
        <v>1600378</v>
      </c>
      <c r="O22" s="82">
        <v>1639234</v>
      </c>
      <c r="P22" s="82">
        <v>1643136</v>
      </c>
      <c r="Q22" s="82">
        <v>1652226</v>
      </c>
      <c r="R22" s="82">
        <v>1815519</v>
      </c>
      <c r="S22" s="82">
        <v>2143796</v>
      </c>
      <c r="T22" s="82">
        <v>2778601</v>
      </c>
      <c r="U22" s="82">
        <v>2983142</v>
      </c>
      <c r="V22" s="82">
        <v>3005088</v>
      </c>
      <c r="W22" s="82">
        <v>2937437</v>
      </c>
      <c r="DA22" s="89" t="s">
        <v>351</v>
      </c>
    </row>
    <row r="23" spans="1:105" ht="12" customHeight="1" x14ac:dyDescent="0.25">
      <c r="A23" s="28" t="s">
        <v>202</v>
      </c>
      <c r="B23" s="82">
        <v>2430</v>
      </c>
      <c r="C23" s="82">
        <v>3034</v>
      </c>
      <c r="D23" s="82">
        <v>4435</v>
      </c>
      <c r="E23" s="82">
        <v>5556</v>
      </c>
      <c r="F23" s="82">
        <v>6717</v>
      </c>
      <c r="G23" s="82">
        <v>8071</v>
      </c>
      <c r="H23" s="82">
        <v>8755</v>
      </c>
      <c r="I23" s="82">
        <v>8937</v>
      </c>
      <c r="J23" s="82">
        <v>9070</v>
      </c>
      <c r="K23" s="82">
        <v>9199</v>
      </c>
      <c r="L23" s="82">
        <v>9041</v>
      </c>
      <c r="M23" s="82">
        <v>9400</v>
      </c>
      <c r="N23" s="82">
        <v>10258</v>
      </c>
      <c r="O23" s="82">
        <v>11506</v>
      </c>
      <c r="P23" s="82">
        <v>12951</v>
      </c>
      <c r="Q23" s="82">
        <v>14038</v>
      </c>
      <c r="R23" s="82">
        <v>14479</v>
      </c>
      <c r="S23" s="82">
        <v>14456</v>
      </c>
      <c r="T23" s="82">
        <v>14428</v>
      </c>
      <c r="U23" s="82">
        <v>14483</v>
      </c>
      <c r="V23" s="82">
        <v>14741</v>
      </c>
      <c r="W23" s="82">
        <v>14780</v>
      </c>
      <c r="DA23" s="89" t="s">
        <v>352</v>
      </c>
    </row>
    <row r="24" spans="1:105" ht="12" customHeight="1" x14ac:dyDescent="0.25">
      <c r="A24" s="28" t="s">
        <v>203</v>
      </c>
      <c r="B24" s="82">
        <v>5378209</v>
      </c>
      <c r="C24" s="82">
        <v>5330348</v>
      </c>
      <c r="D24" s="82">
        <v>5106572</v>
      </c>
      <c r="E24" s="82">
        <v>4906502</v>
      </c>
      <c r="F24" s="82">
        <v>4687307</v>
      </c>
      <c r="G24" s="82">
        <v>4514117</v>
      </c>
      <c r="H24" s="82">
        <v>4261670</v>
      </c>
      <c r="I24" s="82">
        <v>4161145</v>
      </c>
      <c r="J24" s="82">
        <v>4041937</v>
      </c>
      <c r="K24" s="82">
        <v>3963096</v>
      </c>
      <c r="L24" s="82">
        <v>3874535</v>
      </c>
      <c r="M24" s="82">
        <v>3808534</v>
      </c>
      <c r="N24" s="82">
        <v>3754892</v>
      </c>
      <c r="O24" s="82">
        <v>3715131</v>
      </c>
      <c r="P24" s="82">
        <v>3679320</v>
      </c>
      <c r="Q24" s="82">
        <v>3622297</v>
      </c>
      <c r="R24" s="82">
        <v>3472383</v>
      </c>
      <c r="S24" s="82">
        <v>3312063</v>
      </c>
      <c r="T24" s="82">
        <v>3079513</v>
      </c>
      <c r="U24" s="82">
        <v>3016306</v>
      </c>
      <c r="V24" s="82">
        <v>2998457</v>
      </c>
      <c r="W24" s="82">
        <v>2937673</v>
      </c>
      <c r="DA24" s="89" t="s">
        <v>353</v>
      </c>
    </row>
    <row r="25" spans="1:105" ht="12" customHeight="1" x14ac:dyDescent="0.25">
      <c r="A25" s="73" t="s">
        <v>53</v>
      </c>
      <c r="B25" s="83">
        <v>414996</v>
      </c>
      <c r="C25" s="83">
        <v>442059</v>
      </c>
      <c r="D25" s="83">
        <v>537791</v>
      </c>
      <c r="E25" s="83">
        <v>801139</v>
      </c>
      <c r="F25" s="83">
        <v>919111</v>
      </c>
      <c r="G25" s="83">
        <v>941956</v>
      </c>
      <c r="H25" s="83">
        <v>962067</v>
      </c>
      <c r="I25" s="83">
        <v>968595</v>
      </c>
      <c r="J25" s="83">
        <v>1031700</v>
      </c>
      <c r="K25" s="83">
        <v>1104560</v>
      </c>
      <c r="L25" s="83">
        <v>1190126</v>
      </c>
      <c r="M25" s="83">
        <v>1245331</v>
      </c>
      <c r="N25" s="83">
        <v>1295285</v>
      </c>
      <c r="O25" s="83">
        <v>1367400</v>
      </c>
      <c r="P25" s="83">
        <v>1436154</v>
      </c>
      <c r="Q25" s="83">
        <v>1502900</v>
      </c>
      <c r="R25" s="83">
        <v>1524009</v>
      </c>
      <c r="S25" s="83">
        <v>1526142</v>
      </c>
      <c r="T25" s="83">
        <v>1527429</v>
      </c>
      <c r="U25" s="83">
        <v>1540520</v>
      </c>
      <c r="V25" s="83">
        <v>1544148</v>
      </c>
      <c r="W25" s="83">
        <v>1553329</v>
      </c>
      <c r="DA25" s="90" t="s">
        <v>354</v>
      </c>
    </row>
    <row r="26" spans="1:105" ht="12" customHeight="1" x14ac:dyDescent="0.25">
      <c r="A26" s="84" t="s">
        <v>52</v>
      </c>
      <c r="B26" s="85">
        <v>0</v>
      </c>
      <c r="C26" s="85">
        <v>0</v>
      </c>
      <c r="D26" s="85">
        <v>0</v>
      </c>
      <c r="E26" s="85">
        <v>0</v>
      </c>
      <c r="F26" s="85">
        <v>0</v>
      </c>
      <c r="G26" s="85">
        <v>0</v>
      </c>
      <c r="H26" s="85">
        <v>0</v>
      </c>
      <c r="I26" s="85">
        <v>0</v>
      </c>
      <c r="J26" s="85">
        <v>0</v>
      </c>
      <c r="K26" s="85">
        <v>141963</v>
      </c>
      <c r="L26" s="85">
        <v>175864</v>
      </c>
      <c r="M26" s="85">
        <v>206912</v>
      </c>
      <c r="N26" s="85">
        <v>237105</v>
      </c>
      <c r="O26" s="85">
        <v>425927</v>
      </c>
      <c r="P26" s="85">
        <v>612959</v>
      </c>
      <c r="Q26" s="85">
        <v>794800</v>
      </c>
      <c r="R26" s="85">
        <v>908234</v>
      </c>
      <c r="S26" s="85">
        <v>921945</v>
      </c>
      <c r="T26" s="85">
        <v>1131602</v>
      </c>
      <c r="U26" s="85">
        <v>1241738</v>
      </c>
      <c r="V26" s="85">
        <v>1341082</v>
      </c>
      <c r="W26" s="85">
        <v>1386790</v>
      </c>
      <c r="DA26" s="93" t="s">
        <v>355</v>
      </c>
    </row>
    <row r="27" spans="1:105" ht="12.95" customHeight="1" x14ac:dyDescent="0.25">
      <c r="A27" s="68" t="s">
        <v>54</v>
      </c>
      <c r="B27" s="71">
        <f t="shared" ref="B27:Q27" si="11">SUM(B28:B32)</f>
        <v>13271599</v>
      </c>
      <c r="C27" s="71">
        <f t="shared" si="11"/>
        <v>13351805</v>
      </c>
      <c r="D27" s="71">
        <f t="shared" si="11"/>
        <v>13432180</v>
      </c>
      <c r="E27" s="71">
        <f t="shared" si="11"/>
        <v>13509370</v>
      </c>
      <c r="F27" s="71">
        <f t="shared" si="11"/>
        <v>13586035</v>
      </c>
      <c r="G27" s="71">
        <f t="shared" si="11"/>
        <v>13667682</v>
      </c>
      <c r="H27" s="71">
        <f t="shared" si="11"/>
        <v>13656784</v>
      </c>
      <c r="I27" s="71">
        <f t="shared" si="11"/>
        <v>13616243</v>
      </c>
      <c r="J27" s="71">
        <f t="shared" si="11"/>
        <v>13622459</v>
      </c>
      <c r="K27" s="71">
        <f t="shared" si="11"/>
        <v>13581152</v>
      </c>
      <c r="L27" s="71">
        <f t="shared" si="11"/>
        <v>13579596</v>
      </c>
      <c r="M27" s="71">
        <f t="shared" si="11"/>
        <v>13584125</v>
      </c>
      <c r="N27" s="71">
        <f t="shared" si="11"/>
        <v>13687088</v>
      </c>
      <c r="O27" s="71">
        <f t="shared" si="11"/>
        <v>13676800</v>
      </c>
      <c r="P27" s="71">
        <f t="shared" si="11"/>
        <v>13705067</v>
      </c>
      <c r="Q27" s="71">
        <f t="shared" si="11"/>
        <v>13730352</v>
      </c>
      <c r="R27" s="71">
        <f t="shared" ref="R27:V27" si="12">SUM(R28:R32)</f>
        <v>13657269</v>
      </c>
      <c r="S27" s="71">
        <f t="shared" si="12"/>
        <v>13679022</v>
      </c>
      <c r="T27" s="71">
        <f t="shared" si="12"/>
        <v>13719901</v>
      </c>
      <c r="U27" s="71">
        <f t="shared" si="12"/>
        <v>13778234</v>
      </c>
      <c r="V27" s="71">
        <f t="shared" si="12"/>
        <v>13838184</v>
      </c>
      <c r="W27" s="71">
        <f t="shared" ref="W27" si="13">SUM(W28:W32)</f>
        <v>13572454</v>
      </c>
      <c r="DA27" s="88" t="s">
        <v>356</v>
      </c>
    </row>
    <row r="28" spans="1:105" ht="12" customHeight="1" x14ac:dyDescent="0.25">
      <c r="A28" s="28" t="s">
        <v>51</v>
      </c>
      <c r="B28" s="82">
        <v>725029</v>
      </c>
      <c r="C28" s="82">
        <v>767321</v>
      </c>
      <c r="D28" s="82">
        <v>802573</v>
      </c>
      <c r="E28" s="82">
        <v>806752</v>
      </c>
      <c r="F28" s="82">
        <v>852437</v>
      </c>
      <c r="G28" s="82">
        <v>910211</v>
      </c>
      <c r="H28" s="82">
        <v>955236</v>
      </c>
      <c r="I28" s="82">
        <v>969962</v>
      </c>
      <c r="J28" s="82">
        <v>980980</v>
      </c>
      <c r="K28" s="82">
        <v>983936</v>
      </c>
      <c r="L28" s="82">
        <v>985064</v>
      </c>
      <c r="M28" s="82">
        <v>989332</v>
      </c>
      <c r="N28" s="82">
        <v>1003419</v>
      </c>
      <c r="O28" s="82">
        <v>1017213</v>
      </c>
      <c r="P28" s="82">
        <v>1036511</v>
      </c>
      <c r="Q28" s="82">
        <v>1037913</v>
      </c>
      <c r="R28" s="82">
        <v>1019373</v>
      </c>
      <c r="S28" s="82">
        <v>966174</v>
      </c>
      <c r="T28" s="82">
        <v>886954</v>
      </c>
      <c r="U28" s="82">
        <v>796195</v>
      </c>
      <c r="V28" s="82">
        <v>747513</v>
      </c>
      <c r="W28" s="82">
        <v>736281</v>
      </c>
      <c r="DA28" s="89" t="s">
        <v>357</v>
      </c>
    </row>
    <row r="29" spans="1:105" s="2" customFormat="1" ht="12" customHeight="1" x14ac:dyDescent="0.25">
      <c r="A29" s="28" t="s">
        <v>74</v>
      </c>
      <c r="B29" s="82">
        <v>8275592</v>
      </c>
      <c r="C29" s="82">
        <v>8215229</v>
      </c>
      <c r="D29" s="82">
        <v>7926996</v>
      </c>
      <c r="E29" s="82">
        <v>7241180</v>
      </c>
      <c r="F29" s="82">
        <v>6827728</v>
      </c>
      <c r="G29" s="82">
        <v>6707214</v>
      </c>
      <c r="H29" s="82">
        <v>6604619</v>
      </c>
      <c r="I29" s="82">
        <v>6613623</v>
      </c>
      <c r="J29" s="82">
        <v>6539525</v>
      </c>
      <c r="K29" s="82">
        <v>6383365</v>
      </c>
      <c r="L29" s="82">
        <v>6157156</v>
      </c>
      <c r="M29" s="82">
        <v>5981650</v>
      </c>
      <c r="N29" s="82">
        <v>5950152</v>
      </c>
      <c r="O29" s="82">
        <v>5833946</v>
      </c>
      <c r="P29" s="82">
        <v>5860127</v>
      </c>
      <c r="Q29" s="82">
        <v>5895886</v>
      </c>
      <c r="R29" s="82">
        <v>5854237</v>
      </c>
      <c r="S29" s="82">
        <v>5919300</v>
      </c>
      <c r="T29" s="82">
        <v>5996241</v>
      </c>
      <c r="U29" s="82">
        <v>6088148</v>
      </c>
      <c r="V29" s="82">
        <v>6044751</v>
      </c>
      <c r="W29" s="82">
        <v>5956278</v>
      </c>
      <c r="DA29" s="89" t="s">
        <v>358</v>
      </c>
    </row>
    <row r="30" spans="1:105" ht="12" customHeight="1" x14ac:dyDescent="0.25">
      <c r="A30" s="28" t="s">
        <v>192</v>
      </c>
      <c r="B30" s="82">
        <v>2033668</v>
      </c>
      <c r="C30" s="82">
        <v>1985241</v>
      </c>
      <c r="D30" s="82">
        <v>1964173</v>
      </c>
      <c r="E30" s="82">
        <v>1975354</v>
      </c>
      <c r="F30" s="82">
        <v>2006371</v>
      </c>
      <c r="G30" s="82">
        <v>2058585</v>
      </c>
      <c r="H30" s="82">
        <v>2074489</v>
      </c>
      <c r="I30" s="82">
        <v>2091014</v>
      </c>
      <c r="J30" s="82">
        <v>2087018</v>
      </c>
      <c r="K30" s="82">
        <v>2100647</v>
      </c>
      <c r="L30" s="82">
        <v>2119217</v>
      </c>
      <c r="M30" s="82">
        <v>2159593</v>
      </c>
      <c r="N30" s="82">
        <v>2210869</v>
      </c>
      <c r="O30" s="82">
        <v>2267676</v>
      </c>
      <c r="P30" s="82">
        <v>2310453</v>
      </c>
      <c r="Q30" s="82">
        <v>2367856</v>
      </c>
      <c r="R30" s="82">
        <v>2411727</v>
      </c>
      <c r="S30" s="82">
        <v>2443266</v>
      </c>
      <c r="T30" s="82">
        <v>2464854</v>
      </c>
      <c r="U30" s="82">
        <v>2529102</v>
      </c>
      <c r="V30" s="82">
        <v>2698654</v>
      </c>
      <c r="W30" s="82">
        <v>2778890</v>
      </c>
      <c r="DA30" s="89" t="s">
        <v>359</v>
      </c>
    </row>
    <row r="31" spans="1:105" ht="12" customHeight="1" x14ac:dyDescent="0.25">
      <c r="A31" s="28" t="s">
        <v>207</v>
      </c>
      <c r="B31" s="82">
        <v>599464</v>
      </c>
      <c r="C31" s="82">
        <v>614543</v>
      </c>
      <c r="D31" s="82">
        <v>609714</v>
      </c>
      <c r="E31" s="82">
        <v>585066</v>
      </c>
      <c r="F31" s="82">
        <v>577718</v>
      </c>
      <c r="G31" s="82">
        <v>572768</v>
      </c>
      <c r="H31" s="82">
        <v>568700</v>
      </c>
      <c r="I31" s="82">
        <v>569886</v>
      </c>
      <c r="J31" s="82">
        <v>560380</v>
      </c>
      <c r="K31" s="82">
        <v>558297</v>
      </c>
      <c r="L31" s="82">
        <v>560256</v>
      </c>
      <c r="M31" s="82">
        <v>592805</v>
      </c>
      <c r="N31" s="82">
        <v>612830</v>
      </c>
      <c r="O31" s="82">
        <v>636963</v>
      </c>
      <c r="P31" s="82">
        <v>652047</v>
      </c>
      <c r="Q31" s="82">
        <v>662287</v>
      </c>
      <c r="R31" s="82">
        <v>725893</v>
      </c>
      <c r="S31" s="82">
        <v>844958</v>
      </c>
      <c r="T31" s="82">
        <v>1088593</v>
      </c>
      <c r="U31" s="82">
        <v>1165463</v>
      </c>
      <c r="V31" s="82">
        <v>1168326</v>
      </c>
      <c r="W31" s="82">
        <v>1166675</v>
      </c>
      <c r="DA31" s="89" t="s">
        <v>360</v>
      </c>
    </row>
    <row r="32" spans="1:105" ht="12" customHeight="1" x14ac:dyDescent="0.25">
      <c r="A32" s="32" t="s">
        <v>53</v>
      </c>
      <c r="B32" s="86">
        <v>1637846</v>
      </c>
      <c r="C32" s="86">
        <v>1769471</v>
      </c>
      <c r="D32" s="86">
        <v>2128724</v>
      </c>
      <c r="E32" s="86">
        <v>2901018</v>
      </c>
      <c r="F32" s="86">
        <v>3321781</v>
      </c>
      <c r="G32" s="86">
        <v>3418904</v>
      </c>
      <c r="H32" s="86">
        <v>3453740</v>
      </c>
      <c r="I32" s="86">
        <v>3371758</v>
      </c>
      <c r="J32" s="86">
        <v>3454556</v>
      </c>
      <c r="K32" s="86">
        <v>3554907</v>
      </c>
      <c r="L32" s="86">
        <v>3757903</v>
      </c>
      <c r="M32" s="86">
        <v>3860745</v>
      </c>
      <c r="N32" s="86">
        <v>3909818</v>
      </c>
      <c r="O32" s="86">
        <v>3921002</v>
      </c>
      <c r="P32" s="86">
        <v>3845929</v>
      </c>
      <c r="Q32" s="86">
        <v>3766410</v>
      </c>
      <c r="R32" s="86">
        <v>3646039</v>
      </c>
      <c r="S32" s="86">
        <v>3505324</v>
      </c>
      <c r="T32" s="86">
        <v>3283259</v>
      </c>
      <c r="U32" s="86">
        <v>3199326</v>
      </c>
      <c r="V32" s="86">
        <v>3178940</v>
      </c>
      <c r="W32" s="86">
        <v>2934330</v>
      </c>
      <c r="DA32" s="92" t="s">
        <v>361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B14:W14 B17:W17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362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98</v>
      </c>
      <c r="B3" s="65">
        <f t="shared" ref="B3:Q3" si="0">SUM(B4,B15,B17,B27)</f>
        <v>15583.675162958883</v>
      </c>
      <c r="C3" s="65">
        <f t="shared" si="0"/>
        <v>17159.199090099155</v>
      </c>
      <c r="D3" s="65">
        <f t="shared" si="0"/>
        <v>17009.175037204102</v>
      </c>
      <c r="E3" s="65">
        <f t="shared" si="0"/>
        <v>17080.977642655813</v>
      </c>
      <c r="F3" s="65">
        <f t="shared" si="0"/>
        <v>17079.880325709295</v>
      </c>
      <c r="G3" s="65">
        <f t="shared" si="0"/>
        <v>17672.070206666518</v>
      </c>
      <c r="H3" s="65">
        <f t="shared" si="0"/>
        <v>18640.819247566069</v>
      </c>
      <c r="I3" s="65">
        <f t="shared" si="0"/>
        <v>17508.267600618092</v>
      </c>
      <c r="J3" s="65">
        <f t="shared" si="0"/>
        <v>17788.386693543733</v>
      </c>
      <c r="K3" s="65">
        <f t="shared" si="0"/>
        <v>18071.910704855538</v>
      </c>
      <c r="L3" s="65">
        <f t="shared" si="0"/>
        <v>20061.730726497477</v>
      </c>
      <c r="M3" s="65">
        <f t="shared" si="0"/>
        <v>18191.383312570506</v>
      </c>
      <c r="N3" s="65">
        <f t="shared" si="0"/>
        <v>18867.793214533667</v>
      </c>
      <c r="O3" s="65">
        <f t="shared" si="0"/>
        <v>18543.41285300695</v>
      </c>
      <c r="P3" s="65">
        <f t="shared" si="0"/>
        <v>17070.270785660359</v>
      </c>
      <c r="Q3" s="65">
        <f t="shared" si="0"/>
        <v>17035.303783318996</v>
      </c>
      <c r="R3" s="65">
        <f t="shared" ref="R3:V3" si="1">SUM(R4,R15,R17,R27)</f>
        <v>17819.354944110059</v>
      </c>
      <c r="S3" s="65">
        <f t="shared" si="1"/>
        <v>17951.462338779027</v>
      </c>
      <c r="T3" s="65">
        <f t="shared" si="1"/>
        <v>20409.212467755813</v>
      </c>
      <c r="U3" s="65">
        <f t="shared" si="1"/>
        <v>18798.377983185248</v>
      </c>
      <c r="V3" s="65">
        <f t="shared" si="1"/>
        <v>18821.054944110056</v>
      </c>
      <c r="W3" s="65">
        <f t="shared" ref="W3" si="2">SUM(W4,W15,W17,W27)</f>
        <v>19758.397076526235</v>
      </c>
      <c r="DA3" s="87" t="s">
        <v>244</v>
      </c>
    </row>
    <row r="4" spans="1:105" ht="12.95" customHeight="1" x14ac:dyDescent="0.25">
      <c r="A4" s="68" t="s">
        <v>57</v>
      </c>
      <c r="B4" s="69">
        <f t="shared" ref="B4:Q4" si="3">SUM(B5:B14)</f>
        <v>13547.650357459723</v>
      </c>
      <c r="C4" s="69">
        <f t="shared" si="3"/>
        <v>15122.98889333497</v>
      </c>
      <c r="D4" s="69">
        <f t="shared" si="3"/>
        <v>14911.493293047086</v>
      </c>
      <c r="E4" s="69">
        <f t="shared" si="3"/>
        <v>14445.648828211903</v>
      </c>
      <c r="F4" s="69">
        <f t="shared" si="3"/>
        <v>14409.482860678849</v>
      </c>
      <c r="G4" s="69">
        <f t="shared" si="3"/>
        <v>15105.485200678357</v>
      </c>
      <c r="H4" s="69">
        <f t="shared" si="3"/>
        <v>15962.214762445099</v>
      </c>
      <c r="I4" s="69">
        <f t="shared" si="3"/>
        <v>14849.891201236498</v>
      </c>
      <c r="J4" s="69">
        <f t="shared" si="3"/>
        <v>15045.24625150338</v>
      </c>
      <c r="K4" s="69">
        <f t="shared" si="3"/>
        <v>15263.996377853558</v>
      </c>
      <c r="L4" s="69">
        <f t="shared" si="3"/>
        <v>17195.695805828535</v>
      </c>
      <c r="M4" s="69">
        <f t="shared" si="3"/>
        <v>15358.24028580272</v>
      </c>
      <c r="N4" s="69">
        <f t="shared" si="3"/>
        <v>16011.613380846456</v>
      </c>
      <c r="O4" s="69">
        <f t="shared" si="3"/>
        <v>15672.741263164</v>
      </c>
      <c r="P4" s="69">
        <f t="shared" si="3"/>
        <v>14216.934627115772</v>
      </c>
      <c r="Q4" s="69">
        <f t="shared" si="3"/>
        <v>14170.482484905937</v>
      </c>
      <c r="R4" s="69">
        <f t="shared" ref="R4:V4" si="4">SUM(R5:R14)</f>
        <v>14955.015263512112</v>
      </c>
      <c r="S4" s="69">
        <f t="shared" si="4"/>
        <v>15063.568900948054</v>
      </c>
      <c r="T4" s="69">
        <f t="shared" si="4"/>
        <v>17320.410319535105</v>
      </c>
      <c r="U4" s="69">
        <f t="shared" si="4"/>
        <v>15804.888783319042</v>
      </c>
      <c r="V4" s="69">
        <f t="shared" si="4"/>
        <v>15861.824272600339</v>
      </c>
      <c r="W4" s="69">
        <f t="shared" ref="W4" si="5">SUM(W5:W14)</f>
        <v>16733.007968234258</v>
      </c>
      <c r="DA4" s="88" t="s">
        <v>245</v>
      </c>
    </row>
    <row r="5" spans="1:105" ht="12" customHeight="1" x14ac:dyDescent="0.25">
      <c r="A5" s="28" t="s">
        <v>51</v>
      </c>
      <c r="B5" s="72">
        <v>3872.5683518332298</v>
      </c>
      <c r="C5" s="72">
        <v>4326.3272700160178</v>
      </c>
      <c r="D5" s="72">
        <v>4778.9899134481366</v>
      </c>
      <c r="E5" s="72">
        <v>4693.9814584452706</v>
      </c>
      <c r="F5" s="72">
        <v>4918.200808401064</v>
      </c>
      <c r="G5" s="72">
        <v>5505.0526613461143</v>
      </c>
      <c r="H5" s="72">
        <v>6283.6554561001221</v>
      </c>
      <c r="I5" s="72">
        <v>5612.434822179981</v>
      </c>
      <c r="J5" s="72">
        <v>6016.918479967193</v>
      </c>
      <c r="K5" s="72">
        <v>6190.3371107718522</v>
      </c>
      <c r="L5" s="72">
        <v>7188.9139132528189</v>
      </c>
      <c r="M5" s="72">
        <v>6128.6693884681235</v>
      </c>
      <c r="N5" s="72">
        <v>6491.7460285123389</v>
      </c>
      <c r="O5" s="72">
        <v>6236.7380521963878</v>
      </c>
      <c r="P5" s="72">
        <v>5652.6374683410531</v>
      </c>
      <c r="Q5" s="72">
        <v>5536.9649183146948</v>
      </c>
      <c r="R5" s="72">
        <v>5911.918639533772</v>
      </c>
      <c r="S5" s="72">
        <v>5883.8653004681419</v>
      </c>
      <c r="T5" s="72">
        <v>5525.9476784178833</v>
      </c>
      <c r="U5" s="72">
        <v>4471.8003439380873</v>
      </c>
      <c r="V5" s="72">
        <v>4673.1457007738591</v>
      </c>
      <c r="W5" s="72">
        <v>4365.3769274863871</v>
      </c>
      <c r="DA5" s="89" t="s">
        <v>363</v>
      </c>
    </row>
    <row r="6" spans="1:105" ht="12" customHeight="1" x14ac:dyDescent="0.25">
      <c r="A6" s="28" t="s">
        <v>74</v>
      </c>
      <c r="B6" s="72">
        <v>29.755314701811699</v>
      </c>
      <c r="C6" s="72">
        <v>33.652660252937608</v>
      </c>
      <c r="D6" s="72">
        <v>31.109002198971893</v>
      </c>
      <c r="E6" s="72">
        <v>28.62712109665199</v>
      </c>
      <c r="F6" s="72">
        <v>26.540290295426992</v>
      </c>
      <c r="G6" s="72">
        <v>26.647354126632198</v>
      </c>
      <c r="H6" s="72">
        <v>27.462209358888341</v>
      </c>
      <c r="I6" s="72">
        <v>26.691154101609303</v>
      </c>
      <c r="J6" s="72">
        <v>26.932685835350654</v>
      </c>
      <c r="K6" s="72">
        <v>27.097165325193142</v>
      </c>
      <c r="L6" s="72">
        <v>30.034689281294494</v>
      </c>
      <c r="M6" s="72">
        <v>24.902420580549006</v>
      </c>
      <c r="N6" s="72">
        <v>25.829213192985886</v>
      </c>
      <c r="O6" s="72">
        <v>23.7408294822316</v>
      </c>
      <c r="P6" s="72">
        <v>21.069674783922132</v>
      </c>
      <c r="Q6" s="72">
        <v>20.875160026750667</v>
      </c>
      <c r="R6" s="72">
        <v>21.973860705072966</v>
      </c>
      <c r="S6" s="72">
        <v>21.973793828221957</v>
      </c>
      <c r="T6" s="72">
        <v>21.973832043565377</v>
      </c>
      <c r="U6" s="72">
        <v>23.072494506544356</v>
      </c>
      <c r="V6" s="72">
        <v>21.973832043565377</v>
      </c>
      <c r="W6" s="72">
        <v>20.875093149899666</v>
      </c>
      <c r="DA6" s="89" t="s">
        <v>364</v>
      </c>
    </row>
    <row r="7" spans="1:105" ht="12" customHeight="1" x14ac:dyDescent="0.25">
      <c r="A7" s="28" t="s">
        <v>205</v>
      </c>
      <c r="B7" s="72">
        <v>376.81409762283363</v>
      </c>
      <c r="C7" s="72">
        <v>474.49688417937693</v>
      </c>
      <c r="D7" s="72">
        <v>505.82744862431014</v>
      </c>
      <c r="E7" s="72">
        <v>498.39269442714595</v>
      </c>
      <c r="F7" s="72">
        <v>464.00964136147059</v>
      </c>
      <c r="G7" s="72">
        <v>420.23010460279426</v>
      </c>
      <c r="H7" s="72">
        <v>421.01735507174612</v>
      </c>
      <c r="I7" s="72">
        <v>335.11950473713483</v>
      </c>
      <c r="J7" s="72">
        <v>251.25159764945019</v>
      </c>
      <c r="K7" s="72">
        <v>173.4095104808888</v>
      </c>
      <c r="L7" s="72">
        <v>99.50689917767977</v>
      </c>
      <c r="M7" s="72">
        <v>103.18674039145981</v>
      </c>
      <c r="N7" s="72">
        <v>81.718165685142523</v>
      </c>
      <c r="O7" s="72">
        <v>74.447559940103872</v>
      </c>
      <c r="P7" s="72">
        <v>64.48007156858209</v>
      </c>
      <c r="Q7" s="72">
        <v>67.624168111525009</v>
      </c>
      <c r="R7" s="72">
        <v>64.394587703885563</v>
      </c>
      <c r="S7" s="72">
        <v>64.313022542454803</v>
      </c>
      <c r="T7" s="72">
        <v>73.770342871101036</v>
      </c>
      <c r="U7" s="72">
        <v>59.767565878272798</v>
      </c>
      <c r="V7" s="72">
        <v>60.732513610205906</v>
      </c>
      <c r="W7" s="72">
        <v>90.308880844950039</v>
      </c>
      <c r="DA7" s="89" t="s">
        <v>365</v>
      </c>
    </row>
    <row r="8" spans="1:105" ht="12" customHeight="1" x14ac:dyDescent="0.25">
      <c r="A8" s="28" t="s">
        <v>192</v>
      </c>
      <c r="B8" s="72">
        <v>2678.6731631802222</v>
      </c>
      <c r="C8" s="72">
        <v>2842.6896682822426</v>
      </c>
      <c r="D8" s="72">
        <v>2685.9543373837096</v>
      </c>
      <c r="E8" s="72">
        <v>2603.0346796737599</v>
      </c>
      <c r="F8" s="72">
        <v>2565.9211104151436</v>
      </c>
      <c r="G8" s="72">
        <v>2773.6838975756</v>
      </c>
      <c r="H8" s="72">
        <v>2848.2817409688964</v>
      </c>
      <c r="I8" s="72">
        <v>2697.3509963328047</v>
      </c>
      <c r="J8" s="72">
        <v>2663.7605499479819</v>
      </c>
      <c r="K8" s="72">
        <v>2726.0588411861304</v>
      </c>
      <c r="L8" s="72">
        <v>3039.8267987134486</v>
      </c>
      <c r="M8" s="72">
        <v>2729.3767423113864</v>
      </c>
      <c r="N8" s="72">
        <v>2859.9848855684795</v>
      </c>
      <c r="O8" s="72">
        <v>2881.2402990755754</v>
      </c>
      <c r="P8" s="72">
        <v>2609.6030943564028</v>
      </c>
      <c r="Q8" s="72">
        <v>2617.5000690338106</v>
      </c>
      <c r="R8" s="72">
        <v>2899.6357322365743</v>
      </c>
      <c r="S8" s="72">
        <v>3037.0853671236218</v>
      </c>
      <c r="T8" s="72">
        <v>3012.0810841120747</v>
      </c>
      <c r="U8" s="72">
        <v>3053.0402213613929</v>
      </c>
      <c r="V8" s="72">
        <v>3232.8603082394529</v>
      </c>
      <c r="W8" s="72">
        <v>3864.9356794250943</v>
      </c>
      <c r="DA8" s="89" t="s">
        <v>366</v>
      </c>
    </row>
    <row r="9" spans="1:105" ht="12" customHeight="1" x14ac:dyDescent="0.25">
      <c r="A9" s="28" t="s">
        <v>207</v>
      </c>
      <c r="B9" s="72">
        <v>2058.7134387777069</v>
      </c>
      <c r="C9" s="72">
        <v>2285.0146747921854</v>
      </c>
      <c r="D9" s="72">
        <v>2273.3082174981946</v>
      </c>
      <c r="E9" s="72">
        <v>2223.4380967370384</v>
      </c>
      <c r="F9" s="72">
        <v>2222.3098091600391</v>
      </c>
      <c r="G9" s="72">
        <v>2172.7968762629448</v>
      </c>
      <c r="H9" s="72">
        <v>2262.3595748237208</v>
      </c>
      <c r="I9" s="72">
        <v>2193.5249664621251</v>
      </c>
      <c r="J9" s="72">
        <v>2202.598393751286</v>
      </c>
      <c r="K9" s="72">
        <v>2202.8365563673406</v>
      </c>
      <c r="L9" s="72">
        <v>2452.6279722221475</v>
      </c>
      <c r="M9" s="72">
        <v>2471.6901842818097</v>
      </c>
      <c r="N9" s="72">
        <v>2519.2171269274204</v>
      </c>
      <c r="O9" s="72">
        <v>2513.5309322434605</v>
      </c>
      <c r="P9" s="72">
        <v>2243.6398332826425</v>
      </c>
      <c r="Q9" s="72">
        <v>2305.5555364478823</v>
      </c>
      <c r="R9" s="72">
        <v>2385.3778828699715</v>
      </c>
      <c r="S9" s="72">
        <v>2348.8105760963012</v>
      </c>
      <c r="T9" s="72">
        <v>5087.268486672403</v>
      </c>
      <c r="U9" s="72">
        <v>4703.2733447979381</v>
      </c>
      <c r="V9" s="72">
        <v>4352.5043613260723</v>
      </c>
      <c r="W9" s="72">
        <v>4447.0717301996756</v>
      </c>
      <c r="DA9" s="89" t="s">
        <v>367</v>
      </c>
    </row>
    <row r="10" spans="1:105" ht="12" customHeight="1" x14ac:dyDescent="0.25">
      <c r="A10" s="28" t="s">
        <v>202</v>
      </c>
      <c r="B10" s="72">
        <v>2.1826122683427363</v>
      </c>
      <c r="C10" s="72">
        <v>2.2018842057785069</v>
      </c>
      <c r="D10" s="72">
        <v>4.6547200491601837</v>
      </c>
      <c r="E10" s="72">
        <v>5.2442218288837052</v>
      </c>
      <c r="F10" s="72">
        <v>5.3787696085535819</v>
      </c>
      <c r="G10" s="72">
        <v>8.3973118057860585</v>
      </c>
      <c r="H10" s="72">
        <v>9.4933640867008542</v>
      </c>
      <c r="I10" s="72">
        <v>7.7436123424946421</v>
      </c>
      <c r="J10" s="72">
        <v>8.7141737257136853</v>
      </c>
      <c r="K10" s="72">
        <v>9.972998600622855</v>
      </c>
      <c r="L10" s="72">
        <v>9.647136572234416</v>
      </c>
      <c r="M10" s="72">
        <v>9.3213684569748807</v>
      </c>
      <c r="N10" s="72">
        <v>11.0853777887852</v>
      </c>
      <c r="O10" s="72">
        <v>12.16858224393312</v>
      </c>
      <c r="P10" s="72">
        <v>13.058383469103745</v>
      </c>
      <c r="Q10" s="72">
        <v>14.474112576221456</v>
      </c>
      <c r="R10" s="72">
        <v>15.168560495259058</v>
      </c>
      <c r="S10" s="72">
        <v>15.349145991995155</v>
      </c>
      <c r="T10" s="72">
        <v>16.082621501940043</v>
      </c>
      <c r="U10" s="72">
        <v>17.084637138605469</v>
      </c>
      <c r="V10" s="72">
        <v>17.496767531899895</v>
      </c>
      <c r="W10" s="72">
        <v>19.424679508411469</v>
      </c>
      <c r="DA10" s="89" t="s">
        <v>368</v>
      </c>
    </row>
    <row r="11" spans="1:105" ht="12" customHeight="1" x14ac:dyDescent="0.25">
      <c r="A11" s="28" t="s">
        <v>203</v>
      </c>
      <c r="B11" s="72">
        <v>4458.6905694024836</v>
      </c>
      <c r="C11" s="72">
        <v>5079.878971715505</v>
      </c>
      <c r="D11" s="72">
        <v>4553.5052800531193</v>
      </c>
      <c r="E11" s="72">
        <v>4314.687619218852</v>
      </c>
      <c r="F11" s="72">
        <v>4127.5768574213353</v>
      </c>
      <c r="G11" s="72">
        <v>4112.1216201043771</v>
      </c>
      <c r="H11" s="72">
        <v>4011.8547163728099</v>
      </c>
      <c r="I11" s="72">
        <v>3882.0315143114276</v>
      </c>
      <c r="J11" s="72">
        <v>3769.8688098622529</v>
      </c>
      <c r="K11" s="72">
        <v>3820.2552261100841</v>
      </c>
      <c r="L11" s="72">
        <v>4240.6580609461544</v>
      </c>
      <c r="M11" s="72">
        <v>3760.9459976502558</v>
      </c>
      <c r="N11" s="72">
        <v>3880.6114480973451</v>
      </c>
      <c r="O11" s="72">
        <v>3780.8486910643919</v>
      </c>
      <c r="P11" s="72">
        <v>3463.8274711658182</v>
      </c>
      <c r="Q11" s="72">
        <v>3449.4968395078872</v>
      </c>
      <c r="R11" s="72">
        <v>3482.8949434099186</v>
      </c>
      <c r="S11" s="72">
        <v>3505.593718119861</v>
      </c>
      <c r="T11" s="72">
        <v>3371.7793868942294</v>
      </c>
      <c r="U11" s="72">
        <v>3256.47540404454</v>
      </c>
      <c r="V11" s="72">
        <v>3264.3933321959516</v>
      </c>
      <c r="W11" s="72">
        <v>3649.7926668082296</v>
      </c>
      <c r="DA11" s="89" t="s">
        <v>369</v>
      </c>
    </row>
    <row r="12" spans="1:105" ht="12" customHeight="1" x14ac:dyDescent="0.25">
      <c r="A12" s="28" t="s">
        <v>95</v>
      </c>
      <c r="B12" s="72">
        <v>0.20790484757167421</v>
      </c>
      <c r="C12" s="72">
        <v>0.34837646120267562</v>
      </c>
      <c r="D12" s="72">
        <v>0.46509056199024817</v>
      </c>
      <c r="E12" s="72">
        <v>1.5397151562079134</v>
      </c>
      <c r="F12" s="72">
        <v>3.0681837796289804</v>
      </c>
      <c r="G12" s="72">
        <v>5.9606447677570271</v>
      </c>
      <c r="H12" s="72">
        <v>11.863330211502682</v>
      </c>
      <c r="I12" s="72">
        <v>14.723133735765451</v>
      </c>
      <c r="J12" s="72">
        <v>23.57988047141394</v>
      </c>
      <c r="K12" s="72">
        <v>30.57555994220462</v>
      </c>
      <c r="L12" s="72">
        <v>38.66189635782321</v>
      </c>
      <c r="M12" s="72">
        <v>45.252415928269151</v>
      </c>
      <c r="N12" s="72">
        <v>51.704170951185148</v>
      </c>
      <c r="O12" s="72">
        <v>61.361218253341001</v>
      </c>
      <c r="P12" s="72">
        <v>70.321482723349604</v>
      </c>
      <c r="Q12" s="72">
        <v>80.519356647548236</v>
      </c>
      <c r="R12" s="72">
        <v>91.20236841054782</v>
      </c>
      <c r="S12" s="72">
        <v>102.36767768731768</v>
      </c>
      <c r="T12" s="72">
        <v>115.02580794665678</v>
      </c>
      <c r="U12" s="72">
        <v>131.03774685070718</v>
      </c>
      <c r="V12" s="72">
        <v>147.06752119362901</v>
      </c>
      <c r="W12" s="72">
        <v>177.20066949854154</v>
      </c>
      <c r="DA12" s="89" t="s">
        <v>370</v>
      </c>
    </row>
    <row r="13" spans="1:105" ht="12" customHeight="1" x14ac:dyDescent="0.25">
      <c r="A13" s="73" t="s">
        <v>94</v>
      </c>
      <c r="B13" s="74">
        <v>1.0043745713247367</v>
      </c>
      <c r="C13" s="74">
        <v>1.289085003367394</v>
      </c>
      <c r="D13" s="74">
        <v>1.3529463547324128</v>
      </c>
      <c r="E13" s="74">
        <v>1.7961877025849147</v>
      </c>
      <c r="F13" s="74">
        <v>2.1297405172420203</v>
      </c>
      <c r="G13" s="74">
        <v>2.1562601289694645</v>
      </c>
      <c r="H13" s="74">
        <v>2.5696446177697276</v>
      </c>
      <c r="I13" s="74">
        <v>3.775707054280629</v>
      </c>
      <c r="J13" s="74">
        <v>4.2743006592640711</v>
      </c>
      <c r="K13" s="74">
        <v>5.0467707093697722</v>
      </c>
      <c r="L13" s="74">
        <v>6.1937422352763676</v>
      </c>
      <c r="M13" s="74">
        <v>5.2976040151472876</v>
      </c>
      <c r="N13" s="74">
        <v>5.6072891687159103</v>
      </c>
      <c r="O13" s="74">
        <v>5.5773470155833813</v>
      </c>
      <c r="P13" s="74">
        <v>5.237119424233363</v>
      </c>
      <c r="Q13" s="74">
        <v>5.3512785189864038</v>
      </c>
      <c r="R13" s="74">
        <v>4.8623560587679702</v>
      </c>
      <c r="S13" s="74">
        <v>4.9972011953675679</v>
      </c>
      <c r="T13" s="74">
        <v>4.8625101227610594</v>
      </c>
      <c r="U13" s="74">
        <v>4.6639644421270585</v>
      </c>
      <c r="V13" s="74">
        <v>4.4125374880042489</v>
      </c>
      <c r="W13" s="74">
        <v>4.2299133652233936</v>
      </c>
      <c r="DA13" s="90" t="s">
        <v>371</v>
      </c>
    </row>
    <row r="14" spans="1:105" ht="12" customHeight="1" x14ac:dyDescent="0.25">
      <c r="A14" s="75" t="s">
        <v>97</v>
      </c>
      <c r="B14" s="76">
        <v>69.040530254196682</v>
      </c>
      <c r="C14" s="76">
        <v>77.089418426355451</v>
      </c>
      <c r="D14" s="76">
        <v>76.326336874760131</v>
      </c>
      <c r="E14" s="76">
        <v>74.907033925508188</v>
      </c>
      <c r="F14" s="76">
        <v>74.347649718944623</v>
      </c>
      <c r="G14" s="76">
        <v>78.43846995738275</v>
      </c>
      <c r="H14" s="76">
        <v>83.657370832941197</v>
      </c>
      <c r="I14" s="76">
        <v>76.495789978873844</v>
      </c>
      <c r="J14" s="76">
        <v>77.347379633472698</v>
      </c>
      <c r="K14" s="76">
        <v>78.406638359870328</v>
      </c>
      <c r="L14" s="76">
        <v>89.624697069658694</v>
      </c>
      <c r="M14" s="76">
        <v>79.597423718744167</v>
      </c>
      <c r="N14" s="76">
        <v>84.10967495405751</v>
      </c>
      <c r="O14" s="76">
        <v>83.087751648990107</v>
      </c>
      <c r="P14" s="76">
        <v>73.060028000664701</v>
      </c>
      <c r="Q14" s="76">
        <v>72.121045720629922</v>
      </c>
      <c r="R14" s="76">
        <v>77.586332088341294</v>
      </c>
      <c r="S14" s="76">
        <v>79.213097894772247</v>
      </c>
      <c r="T14" s="76">
        <v>91.618568952485774</v>
      </c>
      <c r="U14" s="76">
        <v>84.673060360827748</v>
      </c>
      <c r="V14" s="76">
        <v>87.237398197698042</v>
      </c>
      <c r="W14" s="76">
        <v>93.791727947842674</v>
      </c>
      <c r="DA14" s="91" t="s">
        <v>372</v>
      </c>
    </row>
    <row r="15" spans="1:105" ht="12.95" customHeight="1" x14ac:dyDescent="0.25">
      <c r="A15" s="68" t="s">
        <v>92</v>
      </c>
      <c r="B15" s="69">
        <f t="shared" ref="B15:W15" si="6">B16</f>
        <v>7.9740420983393137E-2</v>
      </c>
      <c r="C15" s="69">
        <f t="shared" si="6"/>
        <v>8.5593158666886326E-2</v>
      </c>
      <c r="D15" s="69">
        <f t="shared" si="6"/>
        <v>9.9880986799452148E-2</v>
      </c>
      <c r="E15" s="69">
        <f t="shared" si="6"/>
        <v>0.11151809955923593</v>
      </c>
      <c r="F15" s="69">
        <f t="shared" si="6"/>
        <v>0.14282133333060093</v>
      </c>
      <c r="G15" s="69">
        <f t="shared" si="6"/>
        <v>0.1663700853914884</v>
      </c>
      <c r="H15" s="69">
        <f t="shared" si="6"/>
        <v>0.24955003967016007</v>
      </c>
      <c r="I15" s="69">
        <f t="shared" si="6"/>
        <v>0.32339925648994211</v>
      </c>
      <c r="J15" s="69">
        <f t="shared" si="6"/>
        <v>0.41921287453728578</v>
      </c>
      <c r="K15" s="69">
        <f t="shared" si="6"/>
        <v>0.54787432338727016</v>
      </c>
      <c r="L15" s="69">
        <f t="shared" si="6"/>
        <v>1.0669490306129947</v>
      </c>
      <c r="M15" s="69">
        <f t="shared" si="6"/>
        <v>0.74723965024018668</v>
      </c>
      <c r="N15" s="69">
        <f t="shared" si="6"/>
        <v>1.1237929846753789</v>
      </c>
      <c r="O15" s="69">
        <f t="shared" si="6"/>
        <v>1.3538974753271824</v>
      </c>
      <c r="P15" s="69">
        <f t="shared" si="6"/>
        <v>1.6922983195866574</v>
      </c>
      <c r="Q15" s="69">
        <f t="shared" si="6"/>
        <v>3.905077899777694</v>
      </c>
      <c r="R15" s="69">
        <f t="shared" si="6"/>
        <v>2.8147237695800511</v>
      </c>
      <c r="S15" s="69">
        <f t="shared" si="6"/>
        <v>3.4024236800126855</v>
      </c>
      <c r="T15" s="69">
        <f t="shared" si="6"/>
        <v>4.4862859406535254</v>
      </c>
      <c r="U15" s="69">
        <f t="shared" si="6"/>
        <v>6.8938317787275842</v>
      </c>
      <c r="V15" s="69">
        <f t="shared" si="6"/>
        <v>4.5047432865069981</v>
      </c>
      <c r="W15" s="69">
        <f t="shared" si="6"/>
        <v>5.6494307970379092</v>
      </c>
      <c r="DA15" s="88" t="s">
        <v>246</v>
      </c>
    </row>
    <row r="16" spans="1:105" ht="12" customHeight="1" x14ac:dyDescent="0.25">
      <c r="A16" s="28" t="s">
        <v>91</v>
      </c>
      <c r="B16" s="72">
        <v>7.9740420983393137E-2</v>
      </c>
      <c r="C16" s="72">
        <v>8.5593158666886326E-2</v>
      </c>
      <c r="D16" s="72">
        <v>9.9880986799452148E-2</v>
      </c>
      <c r="E16" s="72">
        <v>0.11151809955923593</v>
      </c>
      <c r="F16" s="72">
        <v>0.14282133333060093</v>
      </c>
      <c r="G16" s="72">
        <v>0.1663700853914884</v>
      </c>
      <c r="H16" s="72">
        <v>0.24955003967016007</v>
      </c>
      <c r="I16" s="72">
        <v>0.32339925648994211</v>
      </c>
      <c r="J16" s="72">
        <v>0.41921287453728578</v>
      </c>
      <c r="K16" s="72">
        <v>0.54787432338727016</v>
      </c>
      <c r="L16" s="72">
        <v>1.0669490306129947</v>
      </c>
      <c r="M16" s="72">
        <v>0.74723965024018668</v>
      </c>
      <c r="N16" s="72">
        <v>1.1237929846753789</v>
      </c>
      <c r="O16" s="72">
        <v>1.3538974753271824</v>
      </c>
      <c r="P16" s="72">
        <v>1.6922983195866574</v>
      </c>
      <c r="Q16" s="72">
        <v>3.905077899777694</v>
      </c>
      <c r="R16" s="72">
        <v>2.8147237695800511</v>
      </c>
      <c r="S16" s="72">
        <v>3.4024236800126855</v>
      </c>
      <c r="T16" s="72">
        <v>4.4862859406535254</v>
      </c>
      <c r="U16" s="72">
        <v>6.8938317787275842</v>
      </c>
      <c r="V16" s="72">
        <v>4.5047432865069981</v>
      </c>
      <c r="W16" s="72">
        <v>5.6494307970379092</v>
      </c>
      <c r="DA16" s="89" t="s">
        <v>373</v>
      </c>
    </row>
    <row r="17" spans="1:105" ht="12.95" customHeight="1" x14ac:dyDescent="0.25">
      <c r="A17" s="68" t="s">
        <v>55</v>
      </c>
      <c r="B17" s="69">
        <f t="shared" ref="B17:Q17" si="7">SUM(B18:B26)</f>
        <v>1344.2861364695568</v>
      </c>
      <c r="C17" s="69">
        <f t="shared" si="7"/>
        <v>1348.5853855127239</v>
      </c>
      <c r="D17" s="69">
        <f t="shared" si="7"/>
        <v>1377.6493783378421</v>
      </c>
      <c r="E17" s="69">
        <f t="shared" si="7"/>
        <v>1565.6450510942107</v>
      </c>
      <c r="F17" s="69">
        <f t="shared" si="7"/>
        <v>1619.9256771988082</v>
      </c>
      <c r="G17" s="69">
        <f t="shared" si="7"/>
        <v>1589.742095563</v>
      </c>
      <c r="H17" s="69">
        <f t="shared" si="7"/>
        <v>1647.4620529317576</v>
      </c>
      <c r="I17" s="69">
        <f t="shared" si="7"/>
        <v>1629.5874964570264</v>
      </c>
      <c r="J17" s="69">
        <f t="shared" si="7"/>
        <v>1674.8978442869945</v>
      </c>
      <c r="K17" s="69">
        <f t="shared" si="7"/>
        <v>1717.8026603840151</v>
      </c>
      <c r="L17" s="69">
        <f t="shared" si="7"/>
        <v>1736.6817842623907</v>
      </c>
      <c r="M17" s="69">
        <f t="shared" si="7"/>
        <v>1761.3871146097374</v>
      </c>
      <c r="N17" s="69">
        <f t="shared" si="7"/>
        <v>1783.8393419964239</v>
      </c>
      <c r="O17" s="69">
        <f t="shared" si="7"/>
        <v>1815.6776903115074</v>
      </c>
      <c r="P17" s="69">
        <f t="shared" si="7"/>
        <v>1827.9735332271187</v>
      </c>
      <c r="Q17" s="69">
        <f t="shared" si="7"/>
        <v>1839.9732742282808</v>
      </c>
      <c r="R17" s="69">
        <f t="shared" ref="R17:V17" si="8">SUM(R18:R26)</f>
        <v>1828.5909639790787</v>
      </c>
      <c r="S17" s="69">
        <f t="shared" si="8"/>
        <v>1838.5797278177431</v>
      </c>
      <c r="T17" s="69">
        <f t="shared" si="8"/>
        <v>1998.0329014821909</v>
      </c>
      <c r="U17" s="69">
        <f t="shared" si="8"/>
        <v>1873.9231908508486</v>
      </c>
      <c r="V17" s="69">
        <f t="shared" si="8"/>
        <v>1874.9713764938142</v>
      </c>
      <c r="W17" s="69">
        <f t="shared" ref="W17" si="9">SUM(W18:W26)</f>
        <v>1956.1691053121681</v>
      </c>
      <c r="DA17" s="88" t="s">
        <v>247</v>
      </c>
    </row>
    <row r="18" spans="1:105" ht="12" customHeight="1" x14ac:dyDescent="0.25">
      <c r="A18" s="28" t="s">
        <v>51</v>
      </c>
      <c r="B18" s="72">
        <v>360.54992863591127</v>
      </c>
      <c r="C18" s="72">
        <v>364.37449146901901</v>
      </c>
      <c r="D18" s="72">
        <v>421.82118387353808</v>
      </c>
      <c r="E18" s="72">
        <v>435.37272217279786</v>
      </c>
      <c r="F18" s="72">
        <v>473.16118169359476</v>
      </c>
      <c r="G18" s="72">
        <v>512.09488396941504</v>
      </c>
      <c r="H18" s="72">
        <v>563.75388963199498</v>
      </c>
      <c r="I18" s="72">
        <v>539.36438494870742</v>
      </c>
      <c r="J18" s="72">
        <v>582.22432881687098</v>
      </c>
      <c r="K18" s="72">
        <v>597.98587143574014</v>
      </c>
      <c r="L18" s="72">
        <v>610.37664514839798</v>
      </c>
      <c r="M18" s="72">
        <v>592.83144669383023</v>
      </c>
      <c r="N18" s="72">
        <v>609.72309733502971</v>
      </c>
      <c r="O18" s="72">
        <v>599.29903877594904</v>
      </c>
      <c r="P18" s="72">
        <v>601.91507442284967</v>
      </c>
      <c r="Q18" s="72">
        <v>590.31167001050926</v>
      </c>
      <c r="R18" s="72">
        <v>589.72905321486576</v>
      </c>
      <c r="S18" s="72">
        <v>587.16943727906767</v>
      </c>
      <c r="T18" s="72">
        <v>551.71431642304378</v>
      </c>
      <c r="U18" s="72">
        <v>444.32502149613066</v>
      </c>
      <c r="V18" s="72">
        <v>461.33419317856118</v>
      </c>
      <c r="W18" s="72">
        <v>431.27744339352239</v>
      </c>
      <c r="DA18" s="89" t="s">
        <v>374</v>
      </c>
    </row>
    <row r="19" spans="1:105" s="2" customFormat="1" ht="12" customHeight="1" x14ac:dyDescent="0.25">
      <c r="A19" s="28" t="s">
        <v>74</v>
      </c>
      <c r="B19" s="72">
        <v>28.720127943341765</v>
      </c>
      <c r="C19" s="72">
        <v>29.38349817759034</v>
      </c>
      <c r="D19" s="72">
        <v>28.466485651373993</v>
      </c>
      <c r="E19" s="72">
        <v>27.526628461204972</v>
      </c>
      <c r="F19" s="72">
        <v>26.470614305102696</v>
      </c>
      <c r="G19" s="72">
        <v>25.6979543413015</v>
      </c>
      <c r="H19" s="72">
        <v>25.542779922747595</v>
      </c>
      <c r="I19" s="72">
        <v>26.592171836952041</v>
      </c>
      <c r="J19" s="72">
        <v>27.017887373055029</v>
      </c>
      <c r="K19" s="72">
        <v>27.136634437557387</v>
      </c>
      <c r="L19" s="72">
        <v>26.437066814609253</v>
      </c>
      <c r="M19" s="72">
        <v>24.97250466113908</v>
      </c>
      <c r="N19" s="72">
        <v>25.149989237535948</v>
      </c>
      <c r="O19" s="72">
        <v>23.650344243549796</v>
      </c>
      <c r="P19" s="72">
        <v>23.25934174181516</v>
      </c>
      <c r="Q19" s="72">
        <v>23.072513614216113</v>
      </c>
      <c r="R19" s="72">
        <v>24.171204738702603</v>
      </c>
      <c r="S19" s="72">
        <v>25.26989586318906</v>
      </c>
      <c r="T19" s="72">
        <v>26.368586987675577</v>
      </c>
      <c r="U19" s="72">
        <v>27.467278112162035</v>
      </c>
      <c r="V19" s="72">
        <v>26.368586987675577</v>
      </c>
      <c r="W19" s="72">
        <v>24.171204738702603</v>
      </c>
      <c r="DA19" s="89" t="s">
        <v>375</v>
      </c>
    </row>
    <row r="20" spans="1:105" ht="12" customHeight="1" x14ac:dyDescent="0.25">
      <c r="A20" s="28" t="s">
        <v>205</v>
      </c>
      <c r="B20" s="72">
        <v>34.000863684130977</v>
      </c>
      <c r="C20" s="72">
        <v>39.021774462067548</v>
      </c>
      <c r="D20" s="72">
        <v>43.637555674916065</v>
      </c>
      <c r="E20" s="72">
        <v>51.072309872080304</v>
      </c>
      <c r="F20" s="72">
        <v>49.50901727997401</v>
      </c>
      <c r="G20" s="72">
        <v>41.936705371410447</v>
      </c>
      <c r="H20" s="72">
        <v>41.149454902458537</v>
      </c>
      <c r="I20" s="72">
        <v>34.613943242228927</v>
      </c>
      <c r="J20" s="72">
        <v>26.048488335072641</v>
      </c>
      <c r="K20" s="72">
        <v>17.918004566402598</v>
      </c>
      <c r="L20" s="72">
        <v>9.0844163855188</v>
      </c>
      <c r="M20" s="72">
        <v>10.575598387560049</v>
      </c>
      <c r="N20" s="72">
        <v>8.2575006949090639</v>
      </c>
      <c r="O20" s="72">
        <v>8.288639543988916</v>
      </c>
      <c r="P20" s="72">
        <v>7.9140814838684701</v>
      </c>
      <c r="Q20" s="72">
        <v>8.3766057491801131</v>
      </c>
      <c r="R20" s="72">
        <v>7.4980176271548329</v>
      </c>
      <c r="S20" s="72">
        <v>7.5795827885855847</v>
      </c>
      <c r="T20" s="72">
        <v>8.392683784101088</v>
      </c>
      <c r="U20" s="72">
        <v>6.9898717829481569</v>
      </c>
      <c r="V20" s="72">
        <v>7.0519231911698199</v>
      </c>
      <c r="W20" s="72">
        <v>10.340818209220197</v>
      </c>
      <c r="DA20" s="89" t="s">
        <v>376</v>
      </c>
    </row>
    <row r="21" spans="1:105" ht="12" customHeight="1" x14ac:dyDescent="0.25">
      <c r="A21" s="28" t="s">
        <v>192</v>
      </c>
      <c r="B21" s="72">
        <v>261.98533349286248</v>
      </c>
      <c r="C21" s="72">
        <v>250.4238401014166</v>
      </c>
      <c r="D21" s="72">
        <v>246.32831235406505</v>
      </c>
      <c r="E21" s="72">
        <v>283.1501665254516</v>
      </c>
      <c r="F21" s="72">
        <v>291.66495977546055</v>
      </c>
      <c r="G21" s="72">
        <v>296.78480149565394</v>
      </c>
      <c r="H21" s="72">
        <v>300.46567465967792</v>
      </c>
      <c r="I21" s="72">
        <v>303.83340293281719</v>
      </c>
      <c r="J21" s="72">
        <v>305.62449319096771</v>
      </c>
      <c r="K21" s="72">
        <v>317.87493578897545</v>
      </c>
      <c r="L21" s="72">
        <v>319.59979099525174</v>
      </c>
      <c r="M21" s="72">
        <v>327.20922190483395</v>
      </c>
      <c r="N21" s="72">
        <v>333.94024066783027</v>
      </c>
      <c r="O21" s="72">
        <v>350.07934779215094</v>
      </c>
      <c r="P21" s="72">
        <v>351.34564367619731</v>
      </c>
      <c r="Q21" s="72">
        <v>355.30729918053555</v>
      </c>
      <c r="R21" s="72">
        <v>369.46579051248347</v>
      </c>
      <c r="S21" s="72">
        <v>384.01260709934189</v>
      </c>
      <c r="T21" s="72">
        <v>361.97024320884663</v>
      </c>
      <c r="U21" s="72">
        <v>373.34815559839245</v>
      </c>
      <c r="V21" s="72">
        <v>389.13376942693696</v>
      </c>
      <c r="W21" s="72">
        <v>454.73946912726547</v>
      </c>
      <c r="DA21" s="89" t="s">
        <v>377</v>
      </c>
    </row>
    <row r="22" spans="1:105" ht="12" customHeight="1" x14ac:dyDescent="0.25">
      <c r="A22" s="28" t="s">
        <v>207</v>
      </c>
      <c r="B22" s="72">
        <v>177.47702815563824</v>
      </c>
      <c r="C22" s="72">
        <v>178.19582179909705</v>
      </c>
      <c r="D22" s="72">
        <v>185.7935018792262</v>
      </c>
      <c r="E22" s="72">
        <v>190.95226515049416</v>
      </c>
      <c r="F22" s="72">
        <v>197.96452876502102</v>
      </c>
      <c r="G22" s="72">
        <v>187.14921675198352</v>
      </c>
      <c r="H22" s="72">
        <v>187.9397936687885</v>
      </c>
      <c r="I22" s="72">
        <v>195.18815709093985</v>
      </c>
      <c r="J22" s="72">
        <v>197.34742583808264</v>
      </c>
      <c r="K22" s="72">
        <v>197.03293387775074</v>
      </c>
      <c r="L22" s="72">
        <v>192.81740259684122</v>
      </c>
      <c r="M22" s="72">
        <v>221.38031343043508</v>
      </c>
      <c r="N22" s="72">
        <v>219.08702230867814</v>
      </c>
      <c r="O22" s="72">
        <v>223.64038842625229</v>
      </c>
      <c r="P22" s="72">
        <v>221.21631582389298</v>
      </c>
      <c r="Q22" s="72">
        <v>227.59625489634089</v>
      </c>
      <c r="R22" s="72">
        <v>221.86395337728095</v>
      </c>
      <c r="S22" s="72">
        <v>218.4245724658451</v>
      </c>
      <c r="T22" s="72">
        <v>472.98984904939329</v>
      </c>
      <c r="U22" s="72">
        <v>437.33536352345482</v>
      </c>
      <c r="V22" s="72">
        <v>403.97563771854391</v>
      </c>
      <c r="W22" s="72">
        <v>413.51390083118372</v>
      </c>
      <c r="DA22" s="89" t="s">
        <v>378</v>
      </c>
    </row>
    <row r="23" spans="1:105" ht="12" customHeight="1" x14ac:dyDescent="0.25">
      <c r="A23" s="28" t="s">
        <v>202</v>
      </c>
      <c r="B23" s="72">
        <v>0.20586580560395262</v>
      </c>
      <c r="C23" s="72">
        <v>0.18659386816818208</v>
      </c>
      <c r="D23" s="72">
        <v>0.4088225131785953</v>
      </c>
      <c r="E23" s="72">
        <v>0.51192606449548528</v>
      </c>
      <c r="F23" s="72">
        <v>0.54461818164418141</v>
      </c>
      <c r="G23" s="72">
        <v>0.82212069636355456</v>
      </c>
      <c r="H23" s="72">
        <v>0.89640375508762971</v>
      </c>
      <c r="I23" s="72">
        <v>0.78321482861456126</v>
      </c>
      <c r="J23" s="72">
        <v>0.88745998021924744</v>
      </c>
      <c r="K23" s="72">
        <v>1.0139317519136843</v>
      </c>
      <c r="L23" s="72">
        <v>0.86206377170367321</v>
      </c>
      <c r="M23" s="72">
        <v>0.94896688266398366</v>
      </c>
      <c r="N23" s="72">
        <v>1.0957916007246922</v>
      </c>
      <c r="O23" s="72">
        <v>1.2306438953618108</v>
      </c>
      <c r="P23" s="72">
        <v>1.4634565996838764</v>
      </c>
      <c r="Q23" s="72">
        <v>1.6240817488000518</v>
      </c>
      <c r="R23" s="72">
        <v>1.6700465554718054</v>
      </c>
      <c r="S23" s="72">
        <v>1.6505100699137085</v>
      </c>
      <c r="T23" s="72">
        <v>1.6707748867099987</v>
      </c>
      <c r="U23" s="72">
        <v>1.7316139362010472</v>
      </c>
      <c r="V23" s="72">
        <v>1.7329831129840094</v>
      </c>
      <c r="W23" s="72">
        <v>1.8784159344088101</v>
      </c>
      <c r="DA23" s="89" t="s">
        <v>379</v>
      </c>
    </row>
    <row r="24" spans="1:105" ht="12" customHeight="1" x14ac:dyDescent="0.25">
      <c r="A24" s="28" t="s">
        <v>203</v>
      </c>
      <c r="B24" s="72">
        <v>437.65027324583957</v>
      </c>
      <c r="C24" s="72">
        <v>447.01509535242172</v>
      </c>
      <c r="D24" s="72">
        <v>414.489388906469</v>
      </c>
      <c r="E24" s="72">
        <v>462.2303515464115</v>
      </c>
      <c r="F24" s="72">
        <v>458.26432916507707</v>
      </c>
      <c r="G24" s="72">
        <v>425.95043492571648</v>
      </c>
      <c r="H24" s="72">
        <v>406.79438078969946</v>
      </c>
      <c r="I24" s="72">
        <v>417.19462498349952</v>
      </c>
      <c r="J24" s="72">
        <v>409.93437156509009</v>
      </c>
      <c r="K24" s="72">
        <v>419.25947724331462</v>
      </c>
      <c r="L24" s="72">
        <v>416.83695195152478</v>
      </c>
      <c r="M24" s="72">
        <v>418.85718377708622</v>
      </c>
      <c r="N24" s="72">
        <v>418.61469119757987</v>
      </c>
      <c r="O24" s="72">
        <v>422.83909913337254</v>
      </c>
      <c r="P24" s="72">
        <v>429.36066297003487</v>
      </c>
      <c r="Q24" s="72">
        <v>431.74899024275754</v>
      </c>
      <c r="R24" s="72">
        <v>410.29319072593506</v>
      </c>
      <c r="S24" s="72">
        <v>411.47902478641743</v>
      </c>
      <c r="T24" s="72">
        <v>378.10118060362043</v>
      </c>
      <c r="U24" s="72">
        <v>373.98220558572928</v>
      </c>
      <c r="V24" s="72">
        <v>372.51311664325488</v>
      </c>
      <c r="W24" s="72">
        <v>410.58755675153139</v>
      </c>
      <c r="DA24" s="89" t="s">
        <v>380</v>
      </c>
    </row>
    <row r="25" spans="1:105" ht="12" customHeight="1" x14ac:dyDescent="0.25">
      <c r="A25" s="73" t="s">
        <v>53</v>
      </c>
      <c r="B25" s="74">
        <v>43.69671550622872</v>
      </c>
      <c r="C25" s="74">
        <v>39.984270282943356</v>
      </c>
      <c r="D25" s="74">
        <v>36.704127485075126</v>
      </c>
      <c r="E25" s="74">
        <v>114.82868130127488</v>
      </c>
      <c r="F25" s="74">
        <v>122.34642803293391</v>
      </c>
      <c r="G25" s="74">
        <v>99.30597801115556</v>
      </c>
      <c r="H25" s="74">
        <v>120.91967560130294</v>
      </c>
      <c r="I25" s="74">
        <v>112.01759659326673</v>
      </c>
      <c r="J25" s="74">
        <v>125.81338918763622</v>
      </c>
      <c r="K25" s="74">
        <v>133.56195468734737</v>
      </c>
      <c r="L25" s="74">
        <v>153.02436835262759</v>
      </c>
      <c r="M25" s="74">
        <v>155.34463897537</v>
      </c>
      <c r="N25" s="74">
        <v>157.07960740641462</v>
      </c>
      <c r="O25" s="74">
        <v>166.20496064189715</v>
      </c>
      <c r="P25" s="74">
        <v>161.52380603586124</v>
      </c>
      <c r="Q25" s="74">
        <v>162.40688200176243</v>
      </c>
      <c r="R25" s="74">
        <v>157.49196862013329</v>
      </c>
      <c r="S25" s="74">
        <v>154.43674578868439</v>
      </c>
      <c r="T25" s="74">
        <v>145.97496559297039</v>
      </c>
      <c r="U25" s="74">
        <v>142.73405054927801</v>
      </c>
      <c r="V25" s="74">
        <v>138.3259125803458</v>
      </c>
      <c r="W25" s="74">
        <v>129.92874000647112</v>
      </c>
      <c r="DA25" s="90" t="s">
        <v>381</v>
      </c>
    </row>
    <row r="26" spans="1:105" ht="12" customHeight="1" x14ac:dyDescent="0.25">
      <c r="A26" s="32" t="s">
        <v>52</v>
      </c>
      <c r="B26" s="77">
        <v>0</v>
      </c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6.0189165950128984</v>
      </c>
      <c r="L26" s="77">
        <v>7.643078245915734</v>
      </c>
      <c r="M26" s="77">
        <v>9.2672398968185732</v>
      </c>
      <c r="N26" s="77">
        <v>10.89140154772141</v>
      </c>
      <c r="O26" s="77">
        <v>20.44522785898538</v>
      </c>
      <c r="P26" s="77">
        <v>29.975150472914869</v>
      </c>
      <c r="Q26" s="77">
        <v>39.528976784178838</v>
      </c>
      <c r="R26" s="77">
        <v>46.407738607050717</v>
      </c>
      <c r="S26" s="77">
        <v>48.55735167669819</v>
      </c>
      <c r="T26" s="77">
        <v>50.850300945829751</v>
      </c>
      <c r="U26" s="77">
        <v>66.009630266552023</v>
      </c>
      <c r="V26" s="77">
        <v>74.535253654342213</v>
      </c>
      <c r="W26" s="77">
        <v>79.73155631986242</v>
      </c>
      <c r="DA26" s="92" t="s">
        <v>382</v>
      </c>
    </row>
    <row r="27" spans="1:105" ht="12.95" customHeight="1" x14ac:dyDescent="0.25">
      <c r="A27" s="68" t="s">
        <v>54</v>
      </c>
      <c r="B27" s="69">
        <f t="shared" ref="B27:Q27" si="10">SUM(B28:B32)</f>
        <v>691.65892860862209</v>
      </c>
      <c r="C27" s="69">
        <f t="shared" si="10"/>
        <v>687.53921809279393</v>
      </c>
      <c r="D27" s="69">
        <f t="shared" si="10"/>
        <v>719.9324848323738</v>
      </c>
      <c r="E27" s="69">
        <f t="shared" si="10"/>
        <v>1069.5722452501423</v>
      </c>
      <c r="F27" s="69">
        <f t="shared" si="10"/>
        <v>1050.3289664983072</v>
      </c>
      <c r="G27" s="69">
        <f t="shared" si="10"/>
        <v>976.67654033976805</v>
      </c>
      <c r="H27" s="69">
        <f t="shared" si="10"/>
        <v>1030.8928821495444</v>
      </c>
      <c r="I27" s="69">
        <f t="shared" si="10"/>
        <v>1028.4655036680767</v>
      </c>
      <c r="J27" s="69">
        <f t="shared" si="10"/>
        <v>1067.8233848788186</v>
      </c>
      <c r="K27" s="69">
        <f t="shared" si="10"/>
        <v>1089.5637922945775</v>
      </c>
      <c r="L27" s="69">
        <f t="shared" si="10"/>
        <v>1128.2861873759393</v>
      </c>
      <c r="M27" s="69">
        <f t="shared" si="10"/>
        <v>1071.0086725078081</v>
      </c>
      <c r="N27" s="69">
        <f t="shared" si="10"/>
        <v>1071.2166987061091</v>
      </c>
      <c r="O27" s="69">
        <f t="shared" si="10"/>
        <v>1053.6400020561164</v>
      </c>
      <c r="P27" s="69">
        <f t="shared" si="10"/>
        <v>1023.6703269978792</v>
      </c>
      <c r="Q27" s="69">
        <f t="shared" si="10"/>
        <v>1020.9429462850005</v>
      </c>
      <c r="R27" s="69">
        <f t="shared" ref="R27:V27" si="11">SUM(R28:R32)</f>
        <v>1032.9339928492875</v>
      </c>
      <c r="S27" s="69">
        <f t="shared" si="11"/>
        <v>1045.9112863332175</v>
      </c>
      <c r="T27" s="69">
        <f t="shared" si="11"/>
        <v>1086.2829607978638</v>
      </c>
      <c r="U27" s="69">
        <f t="shared" si="11"/>
        <v>1112.6721772366304</v>
      </c>
      <c r="V27" s="69">
        <f t="shared" si="11"/>
        <v>1079.7545517293956</v>
      </c>
      <c r="W27" s="69">
        <f t="shared" ref="W27" si="12">SUM(W28:W32)</f>
        <v>1063.5705721827703</v>
      </c>
      <c r="DA27" s="88" t="s">
        <v>248</v>
      </c>
    </row>
    <row r="28" spans="1:105" ht="12" customHeight="1" x14ac:dyDescent="0.25">
      <c r="A28" s="28" t="s">
        <v>51</v>
      </c>
      <c r="B28" s="72">
        <v>38.708718671012917</v>
      </c>
      <c r="C28" s="72">
        <v>38.823431980139766</v>
      </c>
      <c r="D28" s="72">
        <v>48.517879462503466</v>
      </c>
      <c r="E28" s="72">
        <v>62.844013706952573</v>
      </c>
      <c r="F28" s="72">
        <v>67.159334066990681</v>
      </c>
      <c r="G28" s="72">
        <v>71.798886326773427</v>
      </c>
      <c r="H28" s="72">
        <v>79.419631052057838</v>
      </c>
      <c r="I28" s="72">
        <v>76.167258907423673</v>
      </c>
      <c r="J28" s="72">
        <v>82.534663270964444</v>
      </c>
      <c r="K28" s="72">
        <v>85.03866869524353</v>
      </c>
      <c r="L28" s="72">
        <v>87.129475992592816</v>
      </c>
      <c r="M28" s="72">
        <v>83.354624855238413</v>
      </c>
      <c r="N28" s="72">
        <v>84.936463146613292</v>
      </c>
      <c r="O28" s="72">
        <v>83.545626138581952</v>
      </c>
      <c r="P28" s="72">
        <v>84.878583633343979</v>
      </c>
      <c r="Q28" s="72">
        <v>83.984976593102118</v>
      </c>
      <c r="R28" s="72">
        <v>84.072943536830024</v>
      </c>
      <c r="S28" s="72">
        <v>83.003009458297527</v>
      </c>
      <c r="T28" s="72">
        <v>76.708942390369728</v>
      </c>
      <c r="U28" s="72">
        <v>62.661220980223547</v>
      </c>
      <c r="V28" s="72">
        <v>65.651404413872172</v>
      </c>
      <c r="W28" s="72">
        <v>60.713814846660924</v>
      </c>
      <c r="DA28" s="89" t="s">
        <v>383</v>
      </c>
    </row>
    <row r="29" spans="1:105" s="2" customFormat="1" ht="12" customHeight="1" x14ac:dyDescent="0.25">
      <c r="A29" s="28" t="s">
        <v>74</v>
      </c>
      <c r="B29" s="72">
        <v>438.61062786215513</v>
      </c>
      <c r="C29" s="72">
        <v>445.34733254109716</v>
      </c>
      <c r="D29" s="72">
        <v>465.75409082549243</v>
      </c>
      <c r="E29" s="72">
        <v>565.20386007240961</v>
      </c>
      <c r="F29" s="72">
        <v>534.45444363678757</v>
      </c>
      <c r="G29" s="72">
        <v>512.5251988407507</v>
      </c>
      <c r="H29" s="72">
        <v>511.86551802704849</v>
      </c>
      <c r="I29" s="72">
        <v>534.1820222987559</v>
      </c>
      <c r="J29" s="72">
        <v>544.81219549322793</v>
      </c>
      <c r="K29" s="72">
        <v>548.94762758032766</v>
      </c>
      <c r="L29" s="72">
        <v>536.82145112679609</v>
      </c>
      <c r="M29" s="72">
        <v>499.47064655538838</v>
      </c>
      <c r="N29" s="72">
        <v>498.36636936655464</v>
      </c>
      <c r="O29" s="72">
        <v>468.99369299820819</v>
      </c>
      <c r="P29" s="72">
        <v>466.56238502198408</v>
      </c>
      <c r="Q29" s="72">
        <v>466.94372790675459</v>
      </c>
      <c r="R29" s="72">
        <v>470.23980128021401</v>
      </c>
      <c r="S29" s="72">
        <v>480.12802140059233</v>
      </c>
      <c r="T29" s="72">
        <v>501.00315276583547</v>
      </c>
      <c r="U29" s="72">
        <v>531.76650425145692</v>
      </c>
      <c r="V29" s="72">
        <v>501.00315276583547</v>
      </c>
      <c r="W29" s="72">
        <v>476.83194802713291</v>
      </c>
      <c r="DA29" s="89" t="s">
        <v>384</v>
      </c>
    </row>
    <row r="30" spans="1:105" ht="12" customHeight="1" x14ac:dyDescent="0.25">
      <c r="A30" s="28" t="s">
        <v>192</v>
      </c>
      <c r="B30" s="72">
        <v>111.03969765193615</v>
      </c>
      <c r="C30" s="72">
        <v>104.75837467738916</v>
      </c>
      <c r="D30" s="72">
        <v>106.47487390796965</v>
      </c>
      <c r="E30" s="72">
        <v>165.23389842675553</v>
      </c>
      <c r="F30" s="72">
        <v>163.56612241472783</v>
      </c>
      <c r="G30" s="72">
        <v>158.87351932943403</v>
      </c>
      <c r="H30" s="72">
        <v>166.06341842129763</v>
      </c>
      <c r="I30" s="72">
        <v>168.37707966817089</v>
      </c>
      <c r="J30" s="72">
        <v>171.95201619037084</v>
      </c>
      <c r="K30" s="72">
        <v>178.72314477898033</v>
      </c>
      <c r="L30" s="72">
        <v>187.28450229474029</v>
      </c>
      <c r="M30" s="72">
        <v>180.49486123519819</v>
      </c>
      <c r="N30" s="72">
        <v>184.23480497607392</v>
      </c>
      <c r="O30" s="72">
        <v>189.76805734551598</v>
      </c>
      <c r="P30" s="72">
        <v>183.07533763377998</v>
      </c>
      <c r="Q30" s="72">
        <v>184.8452543136016</v>
      </c>
      <c r="R30" s="72">
        <v>197.70845145558556</v>
      </c>
      <c r="S30" s="72">
        <v>208.69162164978374</v>
      </c>
      <c r="T30" s="72">
        <v>187.4069701855305</v>
      </c>
      <c r="U30" s="72">
        <v>212.38410799292259</v>
      </c>
      <c r="V30" s="72">
        <v>219.43309344281101</v>
      </c>
      <c r="W30" s="72">
        <v>246.36001911746271</v>
      </c>
      <c r="DA30" s="89" t="s">
        <v>385</v>
      </c>
    </row>
    <row r="31" spans="1:105" ht="12" customHeight="1" x14ac:dyDescent="0.25">
      <c r="A31" s="28" t="s">
        <v>207</v>
      </c>
      <c r="B31" s="72">
        <v>32.845560581702003</v>
      </c>
      <c r="C31" s="72">
        <v>32.729142273722026</v>
      </c>
      <c r="D31" s="72">
        <v>36.837919487583434</v>
      </c>
      <c r="E31" s="72">
        <v>47.513679385038095</v>
      </c>
      <c r="F31" s="72">
        <v>48.436840062901645</v>
      </c>
      <c r="G31" s="72">
        <v>45.23206691628468</v>
      </c>
      <c r="H31" s="72">
        <v>45.640270372493688</v>
      </c>
      <c r="I31" s="72">
        <v>47.514993385886328</v>
      </c>
      <c r="J31" s="72">
        <v>48.224601734791563</v>
      </c>
      <c r="K31" s="72">
        <v>48.300931079069095</v>
      </c>
      <c r="L31" s="72">
        <v>47.446542635868127</v>
      </c>
      <c r="M31" s="72">
        <v>53.65727528861531</v>
      </c>
      <c r="N31" s="72">
        <v>52.610124194683763</v>
      </c>
      <c r="O31" s="72">
        <v>53.742952761067968</v>
      </c>
      <c r="P31" s="72">
        <v>53.773859491915267</v>
      </c>
      <c r="Q31" s="72">
        <v>55.818286041845802</v>
      </c>
      <c r="R31" s="72">
        <v>54.337441482755324</v>
      </c>
      <c r="S31" s="72">
        <v>53.501480844559104</v>
      </c>
      <c r="T31" s="72">
        <v>116.4080443297984</v>
      </c>
      <c r="U31" s="72">
        <v>107.4157112830802</v>
      </c>
      <c r="V31" s="72">
        <v>97.545022451514271</v>
      </c>
      <c r="W31" s="72">
        <v>101.55727524601127</v>
      </c>
      <c r="DA31" s="89" t="s">
        <v>386</v>
      </c>
    </row>
    <row r="32" spans="1:105" ht="12" customHeight="1" x14ac:dyDescent="0.25">
      <c r="A32" s="32" t="s">
        <v>53</v>
      </c>
      <c r="B32" s="77">
        <v>70.454323841815807</v>
      </c>
      <c r="C32" s="77">
        <v>65.880936620445866</v>
      </c>
      <c r="D32" s="77">
        <v>62.347721148824633</v>
      </c>
      <c r="E32" s="77">
        <v>228.77679365898632</v>
      </c>
      <c r="F32" s="77">
        <v>236.71222631689932</v>
      </c>
      <c r="G32" s="77">
        <v>188.24686892652522</v>
      </c>
      <c r="H32" s="77">
        <v>227.9040442766468</v>
      </c>
      <c r="I32" s="77">
        <v>202.22414940783997</v>
      </c>
      <c r="J32" s="77">
        <v>220.29990818946374</v>
      </c>
      <c r="K32" s="77">
        <v>228.55342016095699</v>
      </c>
      <c r="L32" s="77">
        <v>269.60421532594216</v>
      </c>
      <c r="M32" s="77">
        <v>254.03126457336782</v>
      </c>
      <c r="N32" s="77">
        <v>251.0689370221836</v>
      </c>
      <c r="O32" s="77">
        <v>257.58967281274226</v>
      </c>
      <c r="P32" s="77">
        <v>235.38016121685587</v>
      </c>
      <c r="Q32" s="77">
        <v>229.35070142969636</v>
      </c>
      <c r="R32" s="77">
        <v>226.5753550939026</v>
      </c>
      <c r="S32" s="77">
        <v>220.58715297998492</v>
      </c>
      <c r="T32" s="77">
        <v>204.75585112632962</v>
      </c>
      <c r="U32" s="77">
        <v>198.44463272894723</v>
      </c>
      <c r="V32" s="77">
        <v>196.12187865536293</v>
      </c>
      <c r="W32" s="77">
        <v>178.10751494550243</v>
      </c>
      <c r="DA32" s="92" t="s">
        <v>387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388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99</v>
      </c>
      <c r="B3" s="65">
        <f t="shared" ref="B3:Q3" si="0">SUM(B4,B15,B17,B27)</f>
        <v>9287.8775743686638</v>
      </c>
      <c r="C3" s="65">
        <f t="shared" si="0"/>
        <v>10312.483430284254</v>
      </c>
      <c r="D3" s="65">
        <f t="shared" si="0"/>
        <v>10229.236768365612</v>
      </c>
      <c r="E3" s="65">
        <f t="shared" si="0"/>
        <v>10366.56746938166</v>
      </c>
      <c r="F3" s="65">
        <f t="shared" si="0"/>
        <v>10437.895349829643</v>
      </c>
      <c r="G3" s="65">
        <f t="shared" si="0"/>
        <v>10880.043007625847</v>
      </c>
      <c r="H3" s="65">
        <f t="shared" si="0"/>
        <v>11559.023348328232</v>
      </c>
      <c r="I3" s="65">
        <f t="shared" si="0"/>
        <v>10982.972340962202</v>
      </c>
      <c r="J3" s="65">
        <f t="shared" si="0"/>
        <v>11290.269465536911</v>
      </c>
      <c r="K3" s="65">
        <f t="shared" si="0"/>
        <v>11630.564236954437</v>
      </c>
      <c r="L3" s="65">
        <f t="shared" si="0"/>
        <v>13100.142477808469</v>
      </c>
      <c r="M3" s="65">
        <f t="shared" si="0"/>
        <v>12044.714642249555</v>
      </c>
      <c r="N3" s="65">
        <f t="shared" si="0"/>
        <v>12707.879799693432</v>
      </c>
      <c r="O3" s="65">
        <f t="shared" si="0"/>
        <v>12699.728252264153</v>
      </c>
      <c r="P3" s="65">
        <f t="shared" si="0"/>
        <v>11778.456134330325</v>
      </c>
      <c r="Q3" s="65">
        <f t="shared" si="0"/>
        <v>11854.073878107118</v>
      </c>
      <c r="R3" s="65">
        <f t="shared" ref="R3:V3" si="1">SUM(R4,R15,R17,R27)</f>
        <v>12494.524212607286</v>
      </c>
      <c r="S3" s="65">
        <f t="shared" si="1"/>
        <v>12753.661008767882</v>
      </c>
      <c r="T3" s="65">
        <f t="shared" si="1"/>
        <v>14595.56218454798</v>
      </c>
      <c r="U3" s="65">
        <f t="shared" si="1"/>
        <v>13698.055025339834</v>
      </c>
      <c r="V3" s="65">
        <f t="shared" si="1"/>
        <v>13919.050286058808</v>
      </c>
      <c r="W3" s="65">
        <f t="shared" ref="W3" si="2">SUM(W4,W15,W17,W27)</f>
        <v>14845.848515858412</v>
      </c>
      <c r="DA3" s="87" t="s">
        <v>389</v>
      </c>
    </row>
    <row r="4" spans="1:105" ht="12.95" customHeight="1" x14ac:dyDescent="0.25">
      <c r="A4" s="68" t="s">
        <v>57</v>
      </c>
      <c r="B4" s="69">
        <f t="shared" ref="B4:Q4" si="3">SUM(B5:B14)</f>
        <v>8032.4420797228058</v>
      </c>
      <c r="C4" s="69">
        <f t="shared" si="3"/>
        <v>9049.8250090637866</v>
      </c>
      <c r="D4" s="69">
        <f t="shared" si="3"/>
        <v>8929.9327248186019</v>
      </c>
      <c r="E4" s="69">
        <f t="shared" si="3"/>
        <v>8708.1452102603907</v>
      </c>
      <c r="F4" s="69">
        <f t="shared" si="3"/>
        <v>8748.3239709435056</v>
      </c>
      <c r="G4" s="69">
        <f t="shared" si="3"/>
        <v>9253.5910065842891</v>
      </c>
      <c r="H4" s="69">
        <f t="shared" si="3"/>
        <v>9848.810784775249</v>
      </c>
      <c r="I4" s="69">
        <f t="shared" si="3"/>
        <v>9277.6355235860883</v>
      </c>
      <c r="J4" s="69">
        <f t="shared" si="3"/>
        <v>9516.9412549606022</v>
      </c>
      <c r="K4" s="69">
        <f t="shared" si="3"/>
        <v>9797.333892492612</v>
      </c>
      <c r="L4" s="69">
        <f t="shared" si="3"/>
        <v>11205.986012219129</v>
      </c>
      <c r="M4" s="69">
        <f t="shared" si="3"/>
        <v>10154.417679768509</v>
      </c>
      <c r="N4" s="69">
        <f t="shared" si="3"/>
        <v>10780.419413154394</v>
      </c>
      <c r="O4" s="69">
        <f t="shared" si="3"/>
        <v>10738.204615647883</v>
      </c>
      <c r="P4" s="69">
        <f t="shared" si="3"/>
        <v>9817.4026232864962</v>
      </c>
      <c r="Q4" s="69">
        <f t="shared" si="3"/>
        <v>9865.8635221116801</v>
      </c>
      <c r="R4" s="69">
        <f t="shared" ref="R4:V4" si="4">SUM(R5:R14)</f>
        <v>10497.013294511289</v>
      </c>
      <c r="S4" s="69">
        <f t="shared" si="4"/>
        <v>10719.06196218351</v>
      </c>
      <c r="T4" s="69">
        <f t="shared" si="4"/>
        <v>12390.243405602238</v>
      </c>
      <c r="U4" s="69">
        <f t="shared" si="4"/>
        <v>11530.734219571248</v>
      </c>
      <c r="V4" s="69">
        <f t="shared" si="4"/>
        <v>11753.436827868414</v>
      </c>
      <c r="W4" s="69">
        <f t="shared" ref="W4" si="5">SUM(W5:W14)</f>
        <v>12601.011050225046</v>
      </c>
      <c r="DA4" s="88" t="s">
        <v>390</v>
      </c>
    </row>
    <row r="5" spans="1:105" ht="12" customHeight="1" x14ac:dyDescent="0.25">
      <c r="A5" s="28" t="s">
        <v>51</v>
      </c>
      <c r="B5" s="72">
        <v>2272.4334556230556</v>
      </c>
      <c r="C5" s="72">
        <v>2555.1500059680525</v>
      </c>
      <c r="D5" s="72">
        <v>2846.3984407856901</v>
      </c>
      <c r="E5" s="72">
        <v>2816.9318147880535</v>
      </c>
      <c r="F5" s="72">
        <v>2975.5892027056548</v>
      </c>
      <c r="G5" s="72">
        <v>3358.7020634967253</v>
      </c>
      <c r="H5" s="72">
        <v>3863.3660480260774</v>
      </c>
      <c r="I5" s="72">
        <v>3473.0624252582584</v>
      </c>
      <c r="J5" s="72">
        <v>3753.4050881316143</v>
      </c>
      <c r="K5" s="72">
        <v>3890.4597580952754</v>
      </c>
      <c r="L5" s="72">
        <v>4556.7051144332681</v>
      </c>
      <c r="M5" s="72">
        <v>3917.1717986589783</v>
      </c>
      <c r="N5" s="72">
        <v>4194.5034223569646</v>
      </c>
      <c r="O5" s="72">
        <v>4067.2677212791946</v>
      </c>
      <c r="P5" s="72">
        <v>3700.9121554763587</v>
      </c>
      <c r="Q5" s="72">
        <v>3645.6360081169628</v>
      </c>
      <c r="R5" s="72">
        <v>3917.9095713433589</v>
      </c>
      <c r="S5" s="72">
        <v>3935.2750288598904</v>
      </c>
      <c r="T5" s="72">
        <v>3716.0939154391363</v>
      </c>
      <c r="U5" s="72">
        <v>3046.4111165484692</v>
      </c>
      <c r="V5" s="72">
        <v>3230.7819362728878</v>
      </c>
      <c r="W5" s="72">
        <v>3043.8513948375239</v>
      </c>
      <c r="DA5" s="89" t="s">
        <v>391</v>
      </c>
    </row>
    <row r="6" spans="1:105" ht="12" customHeight="1" x14ac:dyDescent="0.25">
      <c r="A6" s="28" t="s">
        <v>74</v>
      </c>
      <c r="B6" s="72">
        <v>14.401572315676864</v>
      </c>
      <c r="C6" s="72">
        <v>16.437324290056079</v>
      </c>
      <c r="D6" s="72">
        <v>15.282962569910183</v>
      </c>
      <c r="E6" s="72">
        <v>14.156620786573949</v>
      </c>
      <c r="F6" s="72">
        <v>13.217044147279548</v>
      </c>
      <c r="G6" s="72">
        <v>13.4178210870352</v>
      </c>
      <c r="H6" s="72">
        <v>14.040628500709415</v>
      </c>
      <c r="I6" s="72">
        <v>13.914990158469305</v>
      </c>
      <c r="J6" s="72">
        <v>14.326297176255029</v>
      </c>
      <c r="K6" s="72">
        <v>14.710195965960212</v>
      </c>
      <c r="L6" s="72">
        <v>16.658048941752437</v>
      </c>
      <c r="M6" s="72">
        <v>14.139942432372102</v>
      </c>
      <c r="N6" s="72">
        <v>15.108857543634375</v>
      </c>
      <c r="O6" s="72">
        <v>14.297345390076575</v>
      </c>
      <c r="P6" s="72">
        <v>12.749098078134294</v>
      </c>
      <c r="Q6" s="72">
        <v>12.744593212115509</v>
      </c>
      <c r="R6" s="72">
        <v>13.57483070494936</v>
      </c>
      <c r="S6" s="72">
        <v>13.809622874047468</v>
      </c>
      <c r="T6" s="72">
        <v>14.014347706001477</v>
      </c>
      <c r="U6" s="72">
        <v>15.008955547807821</v>
      </c>
      <c r="V6" s="72">
        <v>14.524788950132688</v>
      </c>
      <c r="W6" s="72">
        <v>14.065477305126169</v>
      </c>
      <c r="DA6" s="89" t="s">
        <v>392</v>
      </c>
    </row>
    <row r="7" spans="1:105" ht="12" customHeight="1" x14ac:dyDescent="0.25">
      <c r="A7" s="28" t="s">
        <v>205</v>
      </c>
      <c r="B7" s="72">
        <v>164.21372166703117</v>
      </c>
      <c r="C7" s="72">
        <v>209.12850781187734</v>
      </c>
      <c r="D7" s="72">
        <v>226.22093652469727</v>
      </c>
      <c r="E7" s="72">
        <v>225.82928610174051</v>
      </c>
      <c r="F7" s="72">
        <v>212.48130263393057</v>
      </c>
      <c r="G7" s="72">
        <v>193.19268409774514</v>
      </c>
      <c r="H7" s="72">
        <v>194.3844632156293</v>
      </c>
      <c r="I7" s="72">
        <v>155.38608848009412</v>
      </c>
      <c r="J7" s="72">
        <v>116.84872087704682</v>
      </c>
      <c r="K7" s="72">
        <v>80.688562109095855</v>
      </c>
      <c r="L7" s="72">
        <v>46.301456210371526</v>
      </c>
      <c r="M7" s="72">
        <v>48.03059507361457</v>
      </c>
      <c r="N7" s="72">
        <v>39.670503684291084</v>
      </c>
      <c r="O7" s="72">
        <v>40.660269930868559</v>
      </c>
      <c r="P7" s="72">
        <v>35.215623079734613</v>
      </c>
      <c r="Q7" s="72">
        <v>36.932627751605821</v>
      </c>
      <c r="R7" s="72">
        <v>35.364252693436768</v>
      </c>
      <c r="S7" s="72">
        <v>36.985844338439037</v>
      </c>
      <c r="T7" s="72">
        <v>44.89249825020979</v>
      </c>
      <c r="U7" s="72">
        <v>38.253179269267648</v>
      </c>
      <c r="V7" s="72">
        <v>40.128420030045937</v>
      </c>
      <c r="W7" s="72">
        <v>59.828446279756996</v>
      </c>
      <c r="DA7" s="89" t="s">
        <v>393</v>
      </c>
    </row>
    <row r="8" spans="1:105" ht="12" customHeight="1" x14ac:dyDescent="0.25">
      <c r="A8" s="28" t="s">
        <v>192</v>
      </c>
      <c r="B8" s="72">
        <v>1309.1911197586512</v>
      </c>
      <c r="C8" s="72">
        <v>1401.7559751218205</v>
      </c>
      <c r="D8" s="72">
        <v>1340.726213164023</v>
      </c>
      <c r="E8" s="72">
        <v>1320.3342531881726</v>
      </c>
      <c r="F8" s="72">
        <v>1325.8081696568336</v>
      </c>
      <c r="G8" s="72">
        <v>1463.6926793760003</v>
      </c>
      <c r="H8" s="72">
        <v>1533.3202109530559</v>
      </c>
      <c r="I8" s="72">
        <v>1483.7125172345804</v>
      </c>
      <c r="J8" s="72">
        <v>1497.3711084616516</v>
      </c>
      <c r="K8" s="72">
        <v>1570.2835466278332</v>
      </c>
      <c r="L8" s="72">
        <v>1797.9447455324334</v>
      </c>
      <c r="M8" s="72">
        <v>1663.5667462771262</v>
      </c>
      <c r="N8" s="72">
        <v>1802.2966250726879</v>
      </c>
      <c r="O8" s="72">
        <v>1873.7255896030545</v>
      </c>
      <c r="P8" s="72">
        <v>1711.5216167633603</v>
      </c>
      <c r="Q8" s="72">
        <v>1737.2791502028037</v>
      </c>
      <c r="R8" s="72">
        <v>1951.7074898591841</v>
      </c>
      <c r="S8" s="72">
        <v>2078.7989896050053</v>
      </c>
      <c r="T8" s="72">
        <v>2096.9266452265738</v>
      </c>
      <c r="U8" s="72">
        <v>2166.0074795119795</v>
      </c>
      <c r="V8" s="72">
        <v>2342.8182314887708</v>
      </c>
      <c r="W8" s="72">
        <v>2849.73145457485</v>
      </c>
      <c r="DA8" s="89" t="s">
        <v>394</v>
      </c>
    </row>
    <row r="9" spans="1:105" ht="12" customHeight="1" x14ac:dyDescent="0.25">
      <c r="A9" s="28" t="s">
        <v>207</v>
      </c>
      <c r="B9" s="72">
        <v>898.08865432161519</v>
      </c>
      <c r="C9" s="72">
        <v>1016.3954437717588</v>
      </c>
      <c r="D9" s="72">
        <v>1035.625919629618</v>
      </c>
      <c r="E9" s="72">
        <v>1036.1284345651607</v>
      </c>
      <c r="F9" s="72">
        <v>1058.0524264694384</v>
      </c>
      <c r="G9" s="72">
        <v>1055.1298192647</v>
      </c>
      <c r="H9" s="72">
        <v>1124.8834591781585</v>
      </c>
      <c r="I9" s="72">
        <v>1121.2963815722837</v>
      </c>
      <c r="J9" s="72">
        <v>1158.6076544909113</v>
      </c>
      <c r="K9" s="72">
        <v>1196.0704084634172</v>
      </c>
      <c r="L9" s="72">
        <v>1378.8596568407329</v>
      </c>
      <c r="M9" s="72">
        <v>1445.4615753676994</v>
      </c>
      <c r="N9" s="72">
        <v>1528.124413493056</v>
      </c>
      <c r="O9" s="72">
        <v>1573.4026249249857</v>
      </c>
      <c r="P9" s="72">
        <v>1413.5962701888527</v>
      </c>
      <c r="Q9" s="72">
        <v>1465.2902372819549</v>
      </c>
      <c r="R9" s="72">
        <v>1542.0858379170918</v>
      </c>
      <c r="S9" s="72">
        <v>1556.4187443814062</v>
      </c>
      <c r="T9" s="72">
        <v>3466.8804334224092</v>
      </c>
      <c r="U9" s="72">
        <v>3246.4823541251958</v>
      </c>
      <c r="V9" s="72">
        <v>3030.5976293247445</v>
      </c>
      <c r="W9" s="72">
        <v>3117.3348369849114</v>
      </c>
      <c r="DA9" s="89" t="s">
        <v>395</v>
      </c>
    </row>
    <row r="10" spans="1:105" ht="12" customHeight="1" x14ac:dyDescent="0.25">
      <c r="A10" s="28" t="s">
        <v>202</v>
      </c>
      <c r="B10" s="72">
        <v>1.5358519690120935</v>
      </c>
      <c r="C10" s="72">
        <v>1.5769516154018992</v>
      </c>
      <c r="D10" s="72">
        <v>3.4087020308178033</v>
      </c>
      <c r="E10" s="72">
        <v>3.8870976548335703</v>
      </c>
      <c r="F10" s="72">
        <v>4.0240534539328285</v>
      </c>
      <c r="G10" s="72">
        <v>6.3351636573683967</v>
      </c>
      <c r="H10" s="72">
        <v>7.1996904451109502</v>
      </c>
      <c r="I10" s="72">
        <v>5.8926387464213299</v>
      </c>
      <c r="J10" s="72">
        <v>6.656888437713441</v>
      </c>
      <c r="K10" s="72">
        <v>7.6518416683085224</v>
      </c>
      <c r="L10" s="72">
        <v>7.4287191950947156</v>
      </c>
      <c r="M10" s="72">
        <v>7.2270006046743918</v>
      </c>
      <c r="N10" s="72">
        <v>8.6771481441940566</v>
      </c>
      <c r="O10" s="72">
        <v>9.6269264699720889</v>
      </c>
      <c r="P10" s="72">
        <v>10.415680332574579</v>
      </c>
      <c r="Q10" s="72">
        <v>11.631596933400806</v>
      </c>
      <c r="R10" s="72">
        <v>12.265885802365156</v>
      </c>
      <c r="S10" s="72">
        <v>12.499266985401492</v>
      </c>
      <c r="T10" s="72">
        <v>13.197350805202053</v>
      </c>
      <c r="U10" s="72">
        <v>14.117505405779777</v>
      </c>
      <c r="V10" s="72">
        <v>14.552974063277127</v>
      </c>
      <c r="W10" s="72">
        <v>16.23163116425917</v>
      </c>
      <c r="DA10" s="89" t="s">
        <v>396</v>
      </c>
    </row>
    <row r="11" spans="1:105" ht="12" customHeight="1" x14ac:dyDescent="0.25">
      <c r="A11" s="28" t="s">
        <v>203</v>
      </c>
      <c r="B11" s="72">
        <v>3302.6039434518998</v>
      </c>
      <c r="C11" s="72">
        <v>3770.9769613490416</v>
      </c>
      <c r="D11" s="72">
        <v>3384.3818484235076</v>
      </c>
      <c r="E11" s="72">
        <v>3212.4795034189351</v>
      </c>
      <c r="F11" s="72">
        <v>3078.5664504981819</v>
      </c>
      <c r="G11" s="72">
        <v>3073.4303633898148</v>
      </c>
      <c r="H11" s="72">
        <v>3005.7355401764439</v>
      </c>
      <c r="I11" s="72">
        <v>2918.7263413226187</v>
      </c>
      <c r="J11" s="72">
        <v>2845.0823212348546</v>
      </c>
      <c r="K11" s="72">
        <v>2895.889781725271</v>
      </c>
      <c r="L11" s="72">
        <v>3230.1329217478828</v>
      </c>
      <c r="M11" s="72">
        <v>2880.6808686084487</v>
      </c>
      <c r="N11" s="72">
        <v>2991.349043639615</v>
      </c>
      <c r="O11" s="72">
        <v>2932.1930477314377</v>
      </c>
      <c r="P11" s="72">
        <v>2688.6442424284451</v>
      </c>
      <c r="Q11" s="72">
        <v>2680.7570209399692</v>
      </c>
      <c r="R11" s="72">
        <v>2709.884465654367</v>
      </c>
      <c r="S11" s="72">
        <v>2732.5712833195653</v>
      </c>
      <c r="T11" s="72">
        <v>2630.9542249411716</v>
      </c>
      <c r="U11" s="72">
        <v>2548.6369733323318</v>
      </c>
      <c r="V11" s="72">
        <v>2564.4535707112891</v>
      </c>
      <c r="W11" s="72">
        <v>2879.8772285601285</v>
      </c>
      <c r="DA11" s="89" t="s">
        <v>397</v>
      </c>
    </row>
    <row r="12" spans="1:105" ht="12" customHeight="1" x14ac:dyDescent="0.25">
      <c r="A12" s="28" t="s">
        <v>95</v>
      </c>
      <c r="B12" s="72">
        <v>0.26630867259501284</v>
      </c>
      <c r="C12" s="72">
        <v>0.45175656655544849</v>
      </c>
      <c r="D12" s="72">
        <v>0.64497669714378325</v>
      </c>
      <c r="E12" s="72">
        <v>2.2617175022168095</v>
      </c>
      <c r="F12" s="72">
        <v>4.7683373374116975</v>
      </c>
      <c r="G12" s="72">
        <v>9.753545158747059</v>
      </c>
      <c r="H12" s="72">
        <v>20.423297308448774</v>
      </c>
      <c r="I12" s="72">
        <v>26.479621869251712</v>
      </c>
      <c r="J12" s="72">
        <v>44.254904852848952</v>
      </c>
      <c r="K12" s="72">
        <v>59.563522109014613</v>
      </c>
      <c r="L12" s="72">
        <v>77.883134534951267</v>
      </c>
      <c r="M12" s="72">
        <v>94.72584671072832</v>
      </c>
      <c r="N12" s="72">
        <v>112.52592503544992</v>
      </c>
      <c r="O12" s="72">
        <v>139.89346244938571</v>
      </c>
      <c r="P12" s="72">
        <v>167.47272949892991</v>
      </c>
      <c r="Q12" s="72">
        <v>199.55796369827914</v>
      </c>
      <c r="R12" s="72">
        <v>233.07321965732353</v>
      </c>
      <c r="S12" s="72">
        <v>269.80817639754986</v>
      </c>
      <c r="T12" s="72">
        <v>312.05994380220261</v>
      </c>
      <c r="U12" s="72">
        <v>367.6388646495036</v>
      </c>
      <c r="V12" s="72">
        <v>424.97706547565821</v>
      </c>
      <c r="W12" s="72">
        <v>523.02440122683083</v>
      </c>
      <c r="DA12" s="89" t="s">
        <v>398</v>
      </c>
    </row>
    <row r="13" spans="1:105" ht="12" customHeight="1" x14ac:dyDescent="0.25">
      <c r="A13" s="73" t="s">
        <v>94</v>
      </c>
      <c r="B13" s="74">
        <v>0.66692168907204408</v>
      </c>
      <c r="C13" s="74">
        <v>0.86266414286540527</v>
      </c>
      <c r="D13" s="74">
        <v>0.91638811843531032</v>
      </c>
      <c r="E13" s="74">
        <v>1.2294483291953473</v>
      </c>
      <c r="F13" s="74">
        <v>1.4693343218989783</v>
      </c>
      <c r="G13" s="74">
        <v>1.4983970987719126</v>
      </c>
      <c r="H13" s="74">
        <v>1.8000761386746345</v>
      </c>
      <c r="I13" s="74">
        <v>2.6687289652369683</v>
      </c>
      <c r="J13" s="74">
        <v>3.0408916642329826</v>
      </c>
      <c r="K13" s="74">
        <v>3.6096373685649192</v>
      </c>
      <c r="L13" s="74">
        <v>4.4475177129825374</v>
      </c>
      <c r="M13" s="74">
        <v>3.8158823161221238</v>
      </c>
      <c r="N13" s="74">
        <v>4.0537992304440635</v>
      </c>
      <c r="O13" s="74">
        <v>4.049876219916829</v>
      </c>
      <c r="P13" s="74">
        <v>3.8151794394425291</v>
      </c>
      <c r="Q13" s="74">
        <v>3.9132782539582402</v>
      </c>
      <c r="R13" s="74">
        <v>3.5614087908706491</v>
      </c>
      <c r="S13" s="74">
        <v>3.6819075274341784</v>
      </c>
      <c r="T13" s="74">
        <v>3.6054770568468588</v>
      </c>
      <c r="U13" s="74">
        <v>3.504730820085495</v>
      </c>
      <c r="V13" s="74">
        <v>3.3648133539096308</v>
      </c>
      <c r="W13" s="74">
        <v>3.274451343817895</v>
      </c>
      <c r="DA13" s="90" t="s">
        <v>399</v>
      </c>
    </row>
    <row r="14" spans="1:105" ht="12" customHeight="1" x14ac:dyDescent="0.25">
      <c r="A14" s="75" t="s">
        <v>97</v>
      </c>
      <c r="B14" s="76">
        <v>69.040530254196682</v>
      </c>
      <c r="C14" s="76">
        <v>77.089418426355451</v>
      </c>
      <c r="D14" s="76">
        <v>76.326336874760131</v>
      </c>
      <c r="E14" s="76">
        <v>74.907033925508188</v>
      </c>
      <c r="F14" s="76">
        <v>74.347649718944623</v>
      </c>
      <c r="G14" s="76">
        <v>78.43846995738275</v>
      </c>
      <c r="H14" s="76">
        <v>83.657370832941197</v>
      </c>
      <c r="I14" s="76">
        <v>76.495789978873844</v>
      </c>
      <c r="J14" s="76">
        <v>77.347379633472698</v>
      </c>
      <c r="K14" s="76">
        <v>78.406638359870328</v>
      </c>
      <c r="L14" s="76">
        <v>89.624697069658694</v>
      </c>
      <c r="M14" s="76">
        <v>79.597423718744167</v>
      </c>
      <c r="N14" s="76">
        <v>84.10967495405751</v>
      </c>
      <c r="O14" s="76">
        <v>83.087751648990107</v>
      </c>
      <c r="P14" s="76">
        <v>73.060028000664701</v>
      </c>
      <c r="Q14" s="76">
        <v>72.121045720629922</v>
      </c>
      <c r="R14" s="76">
        <v>77.586332088341294</v>
      </c>
      <c r="S14" s="76">
        <v>79.213097894772247</v>
      </c>
      <c r="T14" s="76">
        <v>91.618568952485774</v>
      </c>
      <c r="U14" s="76">
        <v>84.673060360827748</v>
      </c>
      <c r="V14" s="76">
        <v>87.237398197698042</v>
      </c>
      <c r="W14" s="76">
        <v>93.791727947842674</v>
      </c>
      <c r="DA14" s="91" t="s">
        <v>400</v>
      </c>
    </row>
    <row r="15" spans="1:105" ht="12.95" customHeight="1" x14ac:dyDescent="0.25">
      <c r="A15" s="68" t="s">
        <v>92</v>
      </c>
      <c r="B15" s="69">
        <f t="shared" ref="B15:W15" si="6">B16</f>
        <v>0.14231453008727535</v>
      </c>
      <c r="C15" s="69">
        <f t="shared" si="6"/>
        <v>0.15855028453451941</v>
      </c>
      <c r="D15" s="69">
        <f t="shared" si="6"/>
        <v>0.19332768739644543</v>
      </c>
      <c r="E15" s="69">
        <f t="shared" si="6"/>
        <v>0.22885215769431105</v>
      </c>
      <c r="F15" s="69">
        <f t="shared" si="6"/>
        <v>0.31393647967226884</v>
      </c>
      <c r="G15" s="69">
        <f t="shared" si="6"/>
        <v>0.38535230013876637</v>
      </c>
      <c r="H15" s="69">
        <f t="shared" si="6"/>
        <v>0.61176565418972573</v>
      </c>
      <c r="I15" s="69">
        <f t="shared" si="6"/>
        <v>0.83531517206890205</v>
      </c>
      <c r="J15" s="69">
        <f t="shared" si="6"/>
        <v>1.1158047446530084</v>
      </c>
      <c r="K15" s="69">
        <f t="shared" si="6"/>
        <v>1.497350142578459</v>
      </c>
      <c r="L15" s="69">
        <f t="shared" si="6"/>
        <v>2.9689492125551404</v>
      </c>
      <c r="M15" s="69">
        <f t="shared" si="6"/>
        <v>2.1398512799821683</v>
      </c>
      <c r="N15" s="69">
        <f t="shared" si="6"/>
        <v>3.312633164391185</v>
      </c>
      <c r="O15" s="69">
        <f t="shared" si="6"/>
        <v>4.1410885801003117</v>
      </c>
      <c r="P15" s="69">
        <f t="shared" si="6"/>
        <v>5.443371655025933</v>
      </c>
      <c r="Q15" s="69">
        <f t="shared" si="6"/>
        <v>13.160455023417661</v>
      </c>
      <c r="R15" s="69">
        <f t="shared" si="6"/>
        <v>9.8291262330121771</v>
      </c>
      <c r="S15" s="69">
        <f t="shared" si="6"/>
        <v>12.143069717932724</v>
      </c>
      <c r="T15" s="69">
        <f t="shared" si="6"/>
        <v>16.307303928893361</v>
      </c>
      <c r="U15" s="69">
        <f t="shared" si="6"/>
        <v>25.487431016436716</v>
      </c>
      <c r="V15" s="69">
        <f t="shared" si="6"/>
        <v>16.932418376214102</v>
      </c>
      <c r="W15" s="69">
        <f t="shared" si="6"/>
        <v>21.52308409298076</v>
      </c>
      <c r="DA15" s="88" t="s">
        <v>401</v>
      </c>
    </row>
    <row r="16" spans="1:105" ht="12" customHeight="1" x14ac:dyDescent="0.25">
      <c r="A16" s="28" t="s">
        <v>91</v>
      </c>
      <c r="B16" s="72">
        <v>0.14231453008727535</v>
      </c>
      <c r="C16" s="72">
        <v>0.15855028453451941</v>
      </c>
      <c r="D16" s="72">
        <v>0.19332768739644543</v>
      </c>
      <c r="E16" s="72">
        <v>0.22885215769431105</v>
      </c>
      <c r="F16" s="72">
        <v>0.31393647967226884</v>
      </c>
      <c r="G16" s="72">
        <v>0.38535230013876637</v>
      </c>
      <c r="H16" s="72">
        <v>0.61176565418972573</v>
      </c>
      <c r="I16" s="72">
        <v>0.83531517206890205</v>
      </c>
      <c r="J16" s="72">
        <v>1.1158047446530084</v>
      </c>
      <c r="K16" s="72">
        <v>1.497350142578459</v>
      </c>
      <c r="L16" s="72">
        <v>2.9689492125551404</v>
      </c>
      <c r="M16" s="72">
        <v>2.1398512799821683</v>
      </c>
      <c r="N16" s="72">
        <v>3.312633164391185</v>
      </c>
      <c r="O16" s="72">
        <v>4.1410885801003117</v>
      </c>
      <c r="P16" s="72">
        <v>5.443371655025933</v>
      </c>
      <c r="Q16" s="72">
        <v>13.160455023417661</v>
      </c>
      <c r="R16" s="72">
        <v>9.8291262330121771</v>
      </c>
      <c r="S16" s="72">
        <v>12.143069717932724</v>
      </c>
      <c r="T16" s="72">
        <v>16.307303928893361</v>
      </c>
      <c r="U16" s="72">
        <v>25.487431016436716</v>
      </c>
      <c r="V16" s="72">
        <v>16.932418376214102</v>
      </c>
      <c r="W16" s="72">
        <v>21.52308409298076</v>
      </c>
      <c r="DA16" s="89" t="s">
        <v>402</v>
      </c>
    </row>
    <row r="17" spans="1:105" ht="12.95" customHeight="1" x14ac:dyDescent="0.25">
      <c r="A17" s="68" t="s">
        <v>55</v>
      </c>
      <c r="B17" s="69">
        <f t="shared" ref="B17:Q17" si="7">SUM(B18:B26)</f>
        <v>840.44969793272912</v>
      </c>
      <c r="C17" s="69">
        <f t="shared" si="7"/>
        <v>849.9319585288406</v>
      </c>
      <c r="D17" s="69">
        <f t="shared" si="7"/>
        <v>867.30942479141709</v>
      </c>
      <c r="E17" s="69">
        <f t="shared" si="7"/>
        <v>993.30809971000042</v>
      </c>
      <c r="F17" s="69">
        <f t="shared" si="7"/>
        <v>1032.8556972088445</v>
      </c>
      <c r="G17" s="69">
        <f t="shared" si="7"/>
        <v>1019.380616660976</v>
      </c>
      <c r="H17" s="69">
        <f t="shared" si="7"/>
        <v>1062.6564814547942</v>
      </c>
      <c r="I17" s="69">
        <f t="shared" si="7"/>
        <v>1062.2639504530603</v>
      </c>
      <c r="J17" s="69">
        <f t="shared" si="7"/>
        <v>1103.1256955622266</v>
      </c>
      <c r="K17" s="69">
        <f t="shared" si="7"/>
        <v>1147.556734528898</v>
      </c>
      <c r="L17" s="69">
        <f t="shared" si="7"/>
        <v>1176.1652565354727</v>
      </c>
      <c r="M17" s="69">
        <f t="shared" si="7"/>
        <v>1208.9276511357932</v>
      </c>
      <c r="N17" s="69">
        <f t="shared" si="7"/>
        <v>1244.4029368980403</v>
      </c>
      <c r="O17" s="69">
        <f t="shared" si="7"/>
        <v>1286.2184308080905</v>
      </c>
      <c r="P17" s="69">
        <f t="shared" si="7"/>
        <v>1305.578499902985</v>
      </c>
      <c r="Q17" s="69">
        <f t="shared" si="7"/>
        <v>1326.8781167387112</v>
      </c>
      <c r="R17" s="69">
        <f t="shared" ref="R17:V17" si="8">SUM(R18:R26)</f>
        <v>1331.3030938832144</v>
      </c>
      <c r="S17" s="69">
        <f t="shared" si="8"/>
        <v>1356.9690387500334</v>
      </c>
      <c r="T17" s="69">
        <f t="shared" si="8"/>
        <v>1500.3834006093318</v>
      </c>
      <c r="U17" s="69">
        <f t="shared" si="8"/>
        <v>1434.4433291539924</v>
      </c>
      <c r="V17" s="69">
        <f t="shared" si="8"/>
        <v>1457.2413499643328</v>
      </c>
      <c r="W17" s="69">
        <f t="shared" ref="W17" si="9">SUM(W18:W26)</f>
        <v>1542.1227753605865</v>
      </c>
      <c r="DA17" s="88" t="s">
        <v>403</v>
      </c>
    </row>
    <row r="18" spans="1:105" ht="12" customHeight="1" x14ac:dyDescent="0.25">
      <c r="A18" s="28" t="s">
        <v>51</v>
      </c>
      <c r="B18" s="72">
        <v>223.13593550675418</v>
      </c>
      <c r="C18" s="72">
        <v>226.8892255596308</v>
      </c>
      <c r="D18" s="72">
        <v>264.69485966699079</v>
      </c>
      <c r="E18" s="72">
        <v>274.71767042781164</v>
      </c>
      <c r="F18" s="72">
        <v>300.86174128844465</v>
      </c>
      <c r="G18" s="72">
        <v>328.3709325953302</v>
      </c>
      <c r="H18" s="72">
        <v>364.59283058263827</v>
      </c>
      <c r="I18" s="72">
        <v>351.19860154880905</v>
      </c>
      <c r="J18" s="72">
        <v>382.27710822177835</v>
      </c>
      <c r="K18" s="72">
        <v>395.62190533596339</v>
      </c>
      <c r="L18" s="72">
        <v>407.34134481198663</v>
      </c>
      <c r="M18" s="72">
        <v>399.16596813098261</v>
      </c>
      <c r="N18" s="72">
        <v>415.29466248271029</v>
      </c>
      <c r="O18" s="72">
        <v>411.78971240961698</v>
      </c>
      <c r="P18" s="72">
        <v>415.24709717642338</v>
      </c>
      <c r="Q18" s="72">
        <v>409.58151305155644</v>
      </c>
      <c r="R18" s="72">
        <v>412.06583666805432</v>
      </c>
      <c r="S18" s="72">
        <v>414.60073075127355</v>
      </c>
      <c r="T18" s="72">
        <v>393.84084403301182</v>
      </c>
      <c r="U18" s="72">
        <v>321.54212699328679</v>
      </c>
      <c r="V18" s="72">
        <v>339.47491964623072</v>
      </c>
      <c r="W18" s="72">
        <v>321.85938481736252</v>
      </c>
      <c r="DA18" s="89" t="s">
        <v>404</v>
      </c>
    </row>
    <row r="19" spans="1:105" s="2" customFormat="1" ht="12" customHeight="1" x14ac:dyDescent="0.25">
      <c r="A19" s="28" t="s">
        <v>74</v>
      </c>
      <c r="B19" s="72">
        <v>15.854787194584071</v>
      </c>
      <c r="C19" s="72">
        <v>16.296457563579576</v>
      </c>
      <c r="D19" s="72">
        <v>15.861655213687117</v>
      </c>
      <c r="E19" s="72">
        <v>15.410312105113494</v>
      </c>
      <c r="F19" s="72">
        <v>14.917211656771569</v>
      </c>
      <c r="G19" s="72">
        <v>14.615135845418859</v>
      </c>
      <c r="H19" s="72">
        <v>14.693841471565554</v>
      </c>
      <c r="I19" s="72">
        <v>15.395345743873683</v>
      </c>
      <c r="J19" s="72">
        <v>15.682305315253535</v>
      </c>
      <c r="K19" s="72">
        <v>15.825119740573804</v>
      </c>
      <c r="L19" s="72">
        <v>15.491149919255191</v>
      </c>
      <c r="M19" s="72">
        <v>14.727820894010385</v>
      </c>
      <c r="N19" s="72">
        <v>15.018852050375429</v>
      </c>
      <c r="O19" s="72">
        <v>14.412431193049249</v>
      </c>
      <c r="P19" s="72">
        <v>14.583765631025489</v>
      </c>
      <c r="Q19" s="72">
        <v>14.898985453446711</v>
      </c>
      <c r="R19" s="72">
        <v>16.091977058150064</v>
      </c>
      <c r="S19" s="72">
        <v>17.407718151961106</v>
      </c>
      <c r="T19" s="72">
        <v>18.725227547544044</v>
      </c>
      <c r="U19" s="72">
        <v>20.047933093022067</v>
      </c>
      <c r="V19" s="72">
        <v>19.768774613430832</v>
      </c>
      <c r="W19" s="72">
        <v>18.557780811895153</v>
      </c>
      <c r="DA19" s="89" t="s">
        <v>405</v>
      </c>
    </row>
    <row r="20" spans="1:105" ht="12" customHeight="1" x14ac:dyDescent="0.25">
      <c r="A20" s="28" t="s">
        <v>205</v>
      </c>
      <c r="B20" s="72">
        <v>16.915386433247132</v>
      </c>
      <c r="C20" s="72">
        <v>19.47461906634036</v>
      </c>
      <c r="D20" s="72">
        <v>21.869995906692655</v>
      </c>
      <c r="E20" s="72">
        <v>25.695418523951275</v>
      </c>
      <c r="F20" s="72">
        <v>24.988753533484438</v>
      </c>
      <c r="G20" s="72">
        <v>21.202439173102736</v>
      </c>
      <c r="H20" s="72">
        <v>20.871882138785242</v>
      </c>
      <c r="I20" s="72">
        <v>17.6804190742338</v>
      </c>
      <c r="J20" s="72">
        <v>13.458345758230358</v>
      </c>
      <c r="K20" s="72">
        <v>9.3863211759928511</v>
      </c>
      <c r="L20" s="72">
        <v>4.8303646652512615</v>
      </c>
      <c r="M20" s="72">
        <v>5.6843776061407763</v>
      </c>
      <c r="N20" s="72">
        <v>4.5323578773110622</v>
      </c>
      <c r="O20" s="72">
        <v>4.768857114470376</v>
      </c>
      <c r="P20" s="72">
        <v>4.5777419671387012</v>
      </c>
      <c r="Q20" s="72">
        <v>4.8513232804984741</v>
      </c>
      <c r="R20" s="72">
        <v>4.3963947158571388</v>
      </c>
      <c r="S20" s="72">
        <v>4.6214072138102571</v>
      </c>
      <c r="T20" s="72">
        <v>5.3773752348659603</v>
      </c>
      <c r="U20" s="72">
        <v>4.6949342752976655</v>
      </c>
      <c r="V20" s="72">
        <v>4.8926189435377836</v>
      </c>
      <c r="W20" s="72">
        <v>7.1954449529033431</v>
      </c>
      <c r="DA20" s="89" t="s">
        <v>406</v>
      </c>
    </row>
    <row r="21" spans="1:105" ht="12" customHeight="1" x14ac:dyDescent="0.25">
      <c r="A21" s="28" t="s">
        <v>192</v>
      </c>
      <c r="B21" s="72">
        <v>134.85743039462935</v>
      </c>
      <c r="C21" s="72">
        <v>129.60580196720065</v>
      </c>
      <c r="D21" s="72">
        <v>128.49277487279659</v>
      </c>
      <c r="E21" s="72">
        <v>149.21807425746115</v>
      </c>
      <c r="F21" s="72">
        <v>155.57875480422038</v>
      </c>
      <c r="G21" s="72">
        <v>160.53192296244566</v>
      </c>
      <c r="H21" s="72">
        <v>164.69291260552407</v>
      </c>
      <c r="I21" s="72">
        <v>168.99402083505748</v>
      </c>
      <c r="J21" s="72">
        <v>172.61799427670314</v>
      </c>
      <c r="K21" s="72">
        <v>182.71791664134466</v>
      </c>
      <c r="L21" s="72">
        <v>187.31768124408799</v>
      </c>
      <c r="M21" s="72">
        <v>196.24607466685245</v>
      </c>
      <c r="N21" s="72">
        <v>205.77104660602706</v>
      </c>
      <c r="O21" s="72">
        <v>221.44357913495148</v>
      </c>
      <c r="P21" s="72">
        <v>224.63052475706766</v>
      </c>
      <c r="Q21" s="72">
        <v>230.70587926627456</v>
      </c>
      <c r="R21" s="72">
        <v>244.36207487904932</v>
      </c>
      <c r="S21" s="72">
        <v>259.68364511241606</v>
      </c>
      <c r="T21" s="72">
        <v>250.60816430173395</v>
      </c>
      <c r="U21" s="72">
        <v>265.61872336519286</v>
      </c>
      <c r="V21" s="72">
        <v>285.86005266893829</v>
      </c>
      <c r="W21" s="72">
        <v>343.08112048451949</v>
      </c>
      <c r="DA21" s="89" t="s">
        <v>407</v>
      </c>
    </row>
    <row r="22" spans="1:105" ht="12" customHeight="1" x14ac:dyDescent="0.25">
      <c r="A22" s="28" t="s">
        <v>207</v>
      </c>
      <c r="B22" s="72">
        <v>82.307494956114468</v>
      </c>
      <c r="C22" s="72">
        <v>84.355848048564738</v>
      </c>
      <c r="D22" s="72">
        <v>89.572593865166155</v>
      </c>
      <c r="E22" s="72">
        <v>93.496032796035877</v>
      </c>
      <c r="F22" s="72">
        <v>98.935842740887651</v>
      </c>
      <c r="G22" s="72">
        <v>95.726240720889137</v>
      </c>
      <c r="H22" s="72">
        <v>98.921639941540917</v>
      </c>
      <c r="I22" s="72">
        <v>106.29836069210258</v>
      </c>
      <c r="J22" s="72">
        <v>111.50392544402638</v>
      </c>
      <c r="K22" s="72">
        <v>115.86515375020709</v>
      </c>
      <c r="L22" s="72">
        <v>118.3915231388516</v>
      </c>
      <c r="M22" s="72">
        <v>142.63790731774392</v>
      </c>
      <c r="N22" s="72">
        <v>147.43609304777641</v>
      </c>
      <c r="O22" s="72">
        <v>155.28514718435304</v>
      </c>
      <c r="P22" s="72">
        <v>154.74770696027065</v>
      </c>
      <c r="Q22" s="72">
        <v>160.79311261636008</v>
      </c>
      <c r="R22" s="72">
        <v>159.94739787975143</v>
      </c>
      <c r="S22" s="72">
        <v>161.90622601048958</v>
      </c>
      <c r="T22" s="72">
        <v>361.56457563909942</v>
      </c>
      <c r="U22" s="72">
        <v>339.24315363157996</v>
      </c>
      <c r="V22" s="72">
        <v>316.45172410595217</v>
      </c>
      <c r="W22" s="72">
        <v>326.41687691602027</v>
      </c>
      <c r="DA22" s="89" t="s">
        <v>408</v>
      </c>
    </row>
    <row r="23" spans="1:105" ht="12" customHeight="1" x14ac:dyDescent="0.25">
      <c r="A23" s="28" t="s">
        <v>202</v>
      </c>
      <c r="B23" s="72">
        <v>0.15823753180604197</v>
      </c>
      <c r="C23" s="72">
        <v>0.14589396814914563</v>
      </c>
      <c r="D23" s="72">
        <v>0.32622603051657184</v>
      </c>
      <c r="E23" s="72">
        <v>0.41296537396959837</v>
      </c>
      <c r="F23" s="72">
        <v>0.44311326025092379</v>
      </c>
      <c r="G23" s="72">
        <v>0.67406800756637242</v>
      </c>
      <c r="H23" s="72">
        <v>0.73838107949588239</v>
      </c>
      <c r="I23" s="72">
        <v>0.64711169628831655</v>
      </c>
      <c r="J23" s="72">
        <v>0.73558035108543762</v>
      </c>
      <c r="K23" s="72">
        <v>0.84335935893995484</v>
      </c>
      <c r="L23" s="72">
        <v>0.71908742466659126</v>
      </c>
      <c r="M23" s="72">
        <v>0.79603437474183991</v>
      </c>
      <c r="N23" s="72">
        <v>0.92645953846000351</v>
      </c>
      <c r="O23" s="72">
        <v>1.0492682186249418</v>
      </c>
      <c r="P23" s="72">
        <v>1.2563879520865726</v>
      </c>
      <c r="Q23" s="72">
        <v>1.4029377204739408</v>
      </c>
      <c r="R23" s="72">
        <v>1.45048508837751</v>
      </c>
      <c r="S23" s="72">
        <v>1.4413821355405292</v>
      </c>
      <c r="T23" s="72">
        <v>1.4672850371844506</v>
      </c>
      <c r="U23" s="72">
        <v>1.5283457497133821</v>
      </c>
      <c r="V23" s="72">
        <v>1.5368315118682578</v>
      </c>
      <c r="W23" s="72">
        <v>1.6720641690469211</v>
      </c>
      <c r="DA23" s="89" t="s">
        <v>409</v>
      </c>
    </row>
    <row r="24" spans="1:105" ht="12" customHeight="1" x14ac:dyDescent="0.25">
      <c r="A24" s="28" t="s">
        <v>203</v>
      </c>
      <c r="B24" s="72">
        <v>340.19524977639139</v>
      </c>
      <c r="C24" s="72">
        <v>348.25179572747834</v>
      </c>
      <c r="D24" s="72">
        <v>323.36948267195527</v>
      </c>
      <c r="E24" s="72">
        <v>361.27017823137658</v>
      </c>
      <c r="F24" s="72">
        <v>358.85001172008702</v>
      </c>
      <c r="G24" s="72">
        <v>334.39734706834082</v>
      </c>
      <c r="H24" s="72">
        <v>320.1301688176444</v>
      </c>
      <c r="I24" s="72">
        <v>329.62382535107406</v>
      </c>
      <c r="J24" s="72">
        <v>325.28197791414391</v>
      </c>
      <c r="K24" s="72">
        <v>334.37933193612764</v>
      </c>
      <c r="L24" s="72">
        <v>334.32218279376417</v>
      </c>
      <c r="M24" s="72">
        <v>338.14175530547823</v>
      </c>
      <c r="N24" s="72">
        <v>340.51549640221504</v>
      </c>
      <c r="O24" s="72">
        <v>346.3240375950441</v>
      </c>
      <c r="P24" s="72">
        <v>352.10050469230396</v>
      </c>
      <c r="Q24" s="72">
        <v>354.6778072795147</v>
      </c>
      <c r="R24" s="72">
        <v>337.61851055845017</v>
      </c>
      <c r="S24" s="72">
        <v>339.47355666092216</v>
      </c>
      <c r="T24" s="72">
        <v>312.3886902764761</v>
      </c>
      <c r="U24" s="72">
        <v>310.33235568283226</v>
      </c>
      <c r="V24" s="72">
        <v>310.81098084372559</v>
      </c>
      <c r="W24" s="72">
        <v>344.46414719096356</v>
      </c>
      <c r="DA24" s="89" t="s">
        <v>410</v>
      </c>
    </row>
    <row r="25" spans="1:105" ht="12" customHeight="1" x14ac:dyDescent="0.25">
      <c r="A25" s="73" t="s">
        <v>53</v>
      </c>
      <c r="B25" s="74">
        <v>27.025176139202497</v>
      </c>
      <c r="C25" s="74">
        <v>24.912316627897006</v>
      </c>
      <c r="D25" s="74">
        <v>23.12183656361184</v>
      </c>
      <c r="E25" s="74">
        <v>73.087447994280708</v>
      </c>
      <c r="F25" s="74">
        <v>78.280268204697791</v>
      </c>
      <c r="G25" s="74">
        <v>63.862530287882123</v>
      </c>
      <c r="H25" s="74">
        <v>78.014824817600015</v>
      </c>
      <c r="I25" s="74">
        <v>72.426265511621139</v>
      </c>
      <c r="J25" s="74">
        <v>81.568458281005334</v>
      </c>
      <c r="K25" s="74">
        <v>86.898709994735611</v>
      </c>
      <c r="L25" s="74">
        <v>100.10884429169334</v>
      </c>
      <c r="M25" s="74">
        <v>102.2604729430246</v>
      </c>
      <c r="N25" s="74">
        <v>104.01656734544345</v>
      </c>
      <c r="O25" s="74">
        <v>110.70017009899485</v>
      </c>
      <c r="P25" s="74">
        <v>108.45962029375382</v>
      </c>
      <c r="Q25" s="74">
        <v>110.43758128640741</v>
      </c>
      <c r="R25" s="74">
        <v>108.96267842847341</v>
      </c>
      <c r="S25" s="74">
        <v>109.27702103692199</v>
      </c>
      <c r="T25" s="74">
        <v>105.56093759358647</v>
      </c>
      <c r="U25" s="74">
        <v>105.42612609651532</v>
      </c>
      <c r="V25" s="74">
        <v>103.91019397630656</v>
      </c>
      <c r="W25" s="74">
        <v>99.144399698012805</v>
      </c>
      <c r="DA25" s="90" t="s">
        <v>411</v>
      </c>
    </row>
    <row r="26" spans="1:105" ht="12" customHeight="1" x14ac:dyDescent="0.25">
      <c r="A26" s="32" t="s">
        <v>52</v>
      </c>
      <c r="B26" s="77">
        <v>0</v>
      </c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6.0189165950128958</v>
      </c>
      <c r="L26" s="77">
        <v>7.6430782459157349</v>
      </c>
      <c r="M26" s="77">
        <v>9.2672398968185838</v>
      </c>
      <c r="N26" s="77">
        <v>10.891401547721411</v>
      </c>
      <c r="O26" s="77">
        <v>20.445227858985341</v>
      </c>
      <c r="P26" s="77">
        <v>29.975150472914795</v>
      </c>
      <c r="Q26" s="77">
        <v>39.528976784178845</v>
      </c>
      <c r="R26" s="77">
        <v>46.407738607050895</v>
      </c>
      <c r="S26" s="77">
        <v>48.55735167669836</v>
      </c>
      <c r="T26" s="77">
        <v>50.850300945829702</v>
      </c>
      <c r="U26" s="77">
        <v>66.009630266551923</v>
      </c>
      <c r="V26" s="77">
        <v>74.535253654342512</v>
      </c>
      <c r="W26" s="77">
        <v>79.731556319862264</v>
      </c>
      <c r="DA26" s="92" t="s">
        <v>412</v>
      </c>
    </row>
    <row r="27" spans="1:105" ht="12.95" customHeight="1" x14ac:dyDescent="0.25">
      <c r="A27" s="68" t="s">
        <v>54</v>
      </c>
      <c r="B27" s="69">
        <f t="shared" ref="B27:Q27" si="10">SUM(B28:B32)</f>
        <v>414.84348218304086</v>
      </c>
      <c r="C27" s="69">
        <f t="shared" si="10"/>
        <v>412.56791240709265</v>
      </c>
      <c r="D27" s="69">
        <f t="shared" si="10"/>
        <v>431.80129106819464</v>
      </c>
      <c r="E27" s="69">
        <f t="shared" si="10"/>
        <v>664.88530725357543</v>
      </c>
      <c r="F27" s="69">
        <f t="shared" si="10"/>
        <v>656.40174519762058</v>
      </c>
      <c r="G27" s="69">
        <f t="shared" si="10"/>
        <v>606.68603208044397</v>
      </c>
      <c r="H27" s="69">
        <f t="shared" si="10"/>
        <v>646.94431644399754</v>
      </c>
      <c r="I27" s="69">
        <f t="shared" si="10"/>
        <v>642.2375517509837</v>
      </c>
      <c r="J27" s="69">
        <f t="shared" si="10"/>
        <v>669.08671026942807</v>
      </c>
      <c r="K27" s="69">
        <f t="shared" si="10"/>
        <v>684.17625979034619</v>
      </c>
      <c r="L27" s="69">
        <f t="shared" si="10"/>
        <v>715.02225984131269</v>
      </c>
      <c r="M27" s="69">
        <f t="shared" si="10"/>
        <v>679.22946006527116</v>
      </c>
      <c r="N27" s="69">
        <f t="shared" si="10"/>
        <v>679.74481647660571</v>
      </c>
      <c r="O27" s="69">
        <f t="shared" si="10"/>
        <v>671.16411722808027</v>
      </c>
      <c r="P27" s="69">
        <f t="shared" si="10"/>
        <v>650.03163948581653</v>
      </c>
      <c r="Q27" s="69">
        <f t="shared" si="10"/>
        <v>648.17178423330961</v>
      </c>
      <c r="R27" s="69">
        <f t="shared" ref="R27:V27" si="11">SUM(R28:R32)</f>
        <v>656.37869797976919</v>
      </c>
      <c r="S27" s="69">
        <f t="shared" si="11"/>
        <v>665.48693811640385</v>
      </c>
      <c r="T27" s="69">
        <f t="shared" si="11"/>
        <v>688.62807440751669</v>
      </c>
      <c r="U27" s="69">
        <f t="shared" si="11"/>
        <v>707.39004559815896</v>
      </c>
      <c r="V27" s="69">
        <f t="shared" si="11"/>
        <v>691.43968984984554</v>
      </c>
      <c r="W27" s="69">
        <f t="shared" ref="W27" si="12">SUM(W28:W32)</f>
        <v>681.19160617979696</v>
      </c>
      <c r="DA27" s="88" t="s">
        <v>413</v>
      </c>
    </row>
    <row r="28" spans="1:105" ht="12" customHeight="1" x14ac:dyDescent="0.25">
      <c r="A28" s="28" t="s">
        <v>51</v>
      </c>
      <c r="B28" s="72">
        <v>22.537610444910822</v>
      </c>
      <c r="C28" s="72">
        <v>22.651507368265314</v>
      </c>
      <c r="D28" s="72">
        <v>28.360433012518261</v>
      </c>
      <c r="E28" s="72">
        <v>36.791773772466634</v>
      </c>
      <c r="F28" s="72">
        <v>39.388163412309702</v>
      </c>
      <c r="G28" s="72">
        <v>42.180394309905225</v>
      </c>
      <c r="H28" s="72">
        <v>46.729465452619429</v>
      </c>
      <c r="I28" s="72">
        <v>44.845239437385523</v>
      </c>
      <c r="J28" s="72">
        <v>48.603214078645365</v>
      </c>
      <c r="K28" s="72">
        <v>50.089712924451327</v>
      </c>
      <c r="L28" s="72">
        <v>51.333304419531913</v>
      </c>
      <c r="M28" s="72">
        <v>49.120329699338818</v>
      </c>
      <c r="N28" s="72">
        <v>50.063443901812498</v>
      </c>
      <c r="O28" s="72">
        <v>49.251997136657586</v>
      </c>
      <c r="P28" s="72">
        <v>50.041567478764911</v>
      </c>
      <c r="Q28" s="72">
        <v>49.517246119065355</v>
      </c>
      <c r="R28" s="72">
        <v>49.57605587095852</v>
      </c>
      <c r="S28" s="72">
        <v>48.958797196122291</v>
      </c>
      <c r="T28" s="72">
        <v>45.266017840466233</v>
      </c>
      <c r="U28" s="72">
        <v>36.99981234067554</v>
      </c>
      <c r="V28" s="72">
        <v>38.808413260612454</v>
      </c>
      <c r="W28" s="72">
        <v>35.939522455920347</v>
      </c>
      <c r="DA28" s="89" t="s">
        <v>414</v>
      </c>
    </row>
    <row r="29" spans="1:105" s="2" customFormat="1" ht="12" customHeight="1" x14ac:dyDescent="0.25">
      <c r="A29" s="28" t="s">
        <v>74</v>
      </c>
      <c r="B29" s="72">
        <v>257.04718026847411</v>
      </c>
      <c r="C29" s="72">
        <v>261.42156480064085</v>
      </c>
      <c r="D29" s="72">
        <v>273.82482473575544</v>
      </c>
      <c r="E29" s="72">
        <v>332.74737404964327</v>
      </c>
      <c r="F29" s="72">
        <v>315.28661112677867</v>
      </c>
      <c r="G29" s="72">
        <v>303.16668212530686</v>
      </c>
      <c r="H29" s="72">
        <v>303.69912070957929</v>
      </c>
      <c r="I29" s="72">
        <v>317.43305934770854</v>
      </c>
      <c r="J29" s="72">
        <v>323.9303964913554</v>
      </c>
      <c r="K29" s="72">
        <v>326.64860822079174</v>
      </c>
      <c r="L29" s="72">
        <v>319.6507718221747</v>
      </c>
      <c r="M29" s="72">
        <v>297.60519055196994</v>
      </c>
      <c r="N29" s="72">
        <v>297.17469991893381</v>
      </c>
      <c r="O29" s="72">
        <v>279.84116206063436</v>
      </c>
      <c r="P29" s="72">
        <v>278.47837548754444</v>
      </c>
      <c r="Q29" s="72">
        <v>278.77096021905413</v>
      </c>
      <c r="R29" s="72">
        <v>280.87304612829877</v>
      </c>
      <c r="S29" s="72">
        <v>287.11215201577778</v>
      </c>
      <c r="T29" s="72">
        <v>300.15005071437525</v>
      </c>
      <c r="U29" s="72">
        <v>319.44886631722159</v>
      </c>
      <c r="V29" s="72">
        <v>301.95214624208631</v>
      </c>
      <c r="W29" s="72">
        <v>288.37258853387266</v>
      </c>
      <c r="DA29" s="89" t="s">
        <v>415</v>
      </c>
    </row>
    <row r="30" spans="1:105" ht="12" customHeight="1" x14ac:dyDescent="0.25">
      <c r="A30" s="28" t="s">
        <v>192</v>
      </c>
      <c r="B30" s="72">
        <v>64.518166947606645</v>
      </c>
      <c r="C30" s="72">
        <v>60.963124142356506</v>
      </c>
      <c r="D30" s="72">
        <v>62.084066040142616</v>
      </c>
      <c r="E30" s="72">
        <v>96.574986916645443</v>
      </c>
      <c r="F30" s="72">
        <v>95.857279956382897</v>
      </c>
      <c r="G30" s="72">
        <v>93.383790647148331</v>
      </c>
      <c r="H30" s="72">
        <v>97.914756843096328</v>
      </c>
      <c r="I30" s="72">
        <v>99.445433447145618</v>
      </c>
      <c r="J30" s="72">
        <v>101.64689026031061</v>
      </c>
      <c r="K30" s="72">
        <v>105.78597099381641</v>
      </c>
      <c r="L30" s="72">
        <v>111.00801649277744</v>
      </c>
      <c r="M30" s="72">
        <v>107.13379279504844</v>
      </c>
      <c r="N30" s="72">
        <v>109.48628745949232</v>
      </c>
      <c r="O30" s="72">
        <v>112.87714186937728</v>
      </c>
      <c r="P30" s="72">
        <v>108.93886737021914</v>
      </c>
      <c r="Q30" s="72">
        <v>110.02523002563581</v>
      </c>
      <c r="R30" s="72">
        <v>117.78001539180437</v>
      </c>
      <c r="S30" s="72">
        <v>124.55916494931037</v>
      </c>
      <c r="T30" s="72">
        <v>112.20672579093375</v>
      </c>
      <c r="U30" s="72">
        <v>127.76496765525739</v>
      </c>
      <c r="V30" s="72">
        <v>132.84351558746343</v>
      </c>
      <c r="W30" s="72">
        <v>150.01700116108114</v>
      </c>
      <c r="DA30" s="89" t="s">
        <v>416</v>
      </c>
    </row>
    <row r="31" spans="1:105" ht="12" customHeight="1" x14ac:dyDescent="0.25">
      <c r="A31" s="28" t="s">
        <v>207</v>
      </c>
      <c r="B31" s="72">
        <v>18.676429839183008</v>
      </c>
      <c r="C31" s="72">
        <v>18.645422557187189</v>
      </c>
      <c r="D31" s="72">
        <v>21.021235111597065</v>
      </c>
      <c r="E31" s="72">
        <v>27.155970838574703</v>
      </c>
      <c r="F31" s="72">
        <v>27.738519178140574</v>
      </c>
      <c r="G31" s="72">
        <v>25.959905394103821</v>
      </c>
      <c r="H31" s="72">
        <v>26.257091187694904</v>
      </c>
      <c r="I31" s="72">
        <v>27.368594927598959</v>
      </c>
      <c r="J31" s="72">
        <v>27.790411340568674</v>
      </c>
      <c r="K31" s="72">
        <v>27.852955306303901</v>
      </c>
      <c r="L31" s="72">
        <v>27.377323453242258</v>
      </c>
      <c r="M31" s="72">
        <v>30.981245034816265</v>
      </c>
      <c r="N31" s="72">
        <v>30.393258483509442</v>
      </c>
      <c r="O31" s="72">
        <v>31.06064090054193</v>
      </c>
      <c r="P31" s="72">
        <v>31.083560784793054</v>
      </c>
      <c r="Q31" s="72">
        <v>32.269325363316433</v>
      </c>
      <c r="R31" s="72">
        <v>31.429278091847284</v>
      </c>
      <c r="S31" s="72">
        <v>30.987728368015265</v>
      </c>
      <c r="T31" s="72">
        <v>67.591754061291226</v>
      </c>
      <c r="U31" s="72">
        <v>62.487111087302551</v>
      </c>
      <c r="V31" s="72">
        <v>56.838448299899859</v>
      </c>
      <c r="W31" s="72">
        <v>59.285699050686453</v>
      </c>
      <c r="DA31" s="89" t="s">
        <v>417</v>
      </c>
    </row>
    <row r="32" spans="1:105" ht="12" customHeight="1" x14ac:dyDescent="0.25">
      <c r="A32" s="32" t="s">
        <v>53</v>
      </c>
      <c r="B32" s="77">
        <v>52.064094682866305</v>
      </c>
      <c r="C32" s="77">
        <v>48.886293538642825</v>
      </c>
      <c r="D32" s="77">
        <v>46.510732168181299</v>
      </c>
      <c r="E32" s="77">
        <v>171.61520167624533</v>
      </c>
      <c r="F32" s="77">
        <v>178.13117152400878</v>
      </c>
      <c r="G32" s="77">
        <v>141.99525960397975</v>
      </c>
      <c r="H32" s="77">
        <v>172.34388225100759</v>
      </c>
      <c r="I32" s="77">
        <v>153.14522459114502</v>
      </c>
      <c r="J32" s="77">
        <v>167.115798098548</v>
      </c>
      <c r="K32" s="77">
        <v>173.79901234498288</v>
      </c>
      <c r="L32" s="77">
        <v>205.65284365358642</v>
      </c>
      <c r="M32" s="77">
        <v>194.38890198409771</v>
      </c>
      <c r="N32" s="77">
        <v>192.62712671285769</v>
      </c>
      <c r="O32" s="77">
        <v>198.13317526086911</v>
      </c>
      <c r="P32" s="77">
        <v>181.4892683644949</v>
      </c>
      <c r="Q32" s="77">
        <v>177.58902250623782</v>
      </c>
      <c r="R32" s="77">
        <v>176.7203024968602</v>
      </c>
      <c r="S32" s="77">
        <v>173.86909558717812</v>
      </c>
      <c r="T32" s="77">
        <v>163.41352600045022</v>
      </c>
      <c r="U32" s="77">
        <v>160.68928819770193</v>
      </c>
      <c r="V32" s="77">
        <v>160.99716645978359</v>
      </c>
      <c r="W32" s="77">
        <v>147.57679497823628</v>
      </c>
      <c r="DA32" s="92" t="s">
        <v>418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419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100</v>
      </c>
      <c r="B3" s="66">
        <f>IF(RES_hh_tes!B3=0,"",RES_hh_tes!B3/RES_hh_fec!B3)</f>
        <v>0.5960004605617798</v>
      </c>
      <c r="C3" s="66">
        <f>IF(RES_hh_tes!C3=0,"",RES_hh_tes!C3/RES_hh_fec!C3)</f>
        <v>0.60098862284513899</v>
      </c>
      <c r="D3" s="66">
        <f>IF(RES_hh_tes!D3=0,"",RES_hh_tes!D3/RES_hh_fec!D3)</f>
        <v>0.60139523204336731</v>
      </c>
      <c r="E3" s="66">
        <f>IF(RES_hh_tes!E3=0,"",RES_hh_tes!E3/RES_hh_fec!E3)</f>
        <v>0.60690715053063138</v>
      </c>
      <c r="F3" s="66">
        <f>IF(RES_hh_tes!F3=0,"",RES_hh_tes!F3/RES_hh_fec!F3)</f>
        <v>0.61112227666596242</v>
      </c>
      <c r="G3" s="66">
        <f>IF(RES_hh_tes!G3=0,"",RES_hh_tes!G3/RES_hh_fec!G3)</f>
        <v>0.61566318379164864</v>
      </c>
      <c r="H3" s="66">
        <f>IF(RES_hh_tes!H3=0,"",RES_hh_tes!H3/RES_hh_fec!H3)</f>
        <v>0.62009202464840663</v>
      </c>
      <c r="I3" s="66">
        <f>IF(RES_hh_tes!I3=0,"",RES_hh_tes!I3/RES_hh_fec!I3)</f>
        <v>0.6273020604605376</v>
      </c>
      <c r="J3" s="66">
        <f>IF(RES_hh_tes!J3=0,"",RES_hh_tes!J3/RES_hh_fec!J3)</f>
        <v>0.63469889990837092</v>
      </c>
      <c r="K3" s="66">
        <f>IF(RES_hh_tes!K3=0,"",RES_hh_tes!K3/RES_hh_fec!K3)</f>
        <v>0.64357136480480459</v>
      </c>
      <c r="L3" s="66">
        <f>IF(RES_hh_tes!L3=0,"",RES_hh_tes!L3/RES_hh_fec!L3)</f>
        <v>0.65299164146918975</v>
      </c>
      <c r="M3" s="66">
        <f>IF(RES_hh_tes!M3=0,"",RES_hh_tes!M3/RES_hh_fec!M3)</f>
        <v>0.66211098052815398</v>
      </c>
      <c r="N3" s="66">
        <f>IF(RES_hh_tes!N3=0,"",RES_hh_tes!N3/RES_hh_fec!N3)</f>
        <v>0.67352231684968233</v>
      </c>
      <c r="O3" s="66">
        <f>IF(RES_hh_tes!O3=0,"",RES_hh_tes!O3/RES_hh_fec!O3)</f>
        <v>0.68486466611807106</v>
      </c>
      <c r="P3" s="66">
        <f>IF(RES_hh_tes!P3=0,"",RES_hh_tes!P3/RES_hh_fec!P3)</f>
        <v>0.68999820109618015</v>
      </c>
      <c r="Q3" s="66">
        <f>IF(RES_hh_tes!Q3=0,"",RES_hh_tes!Q3/RES_hh_fec!Q3)</f>
        <v>0.69585338946022501</v>
      </c>
      <c r="R3" s="66">
        <f>IF(RES_hh_tes!R3=0,"",RES_hh_tes!R3/RES_hh_fec!R3)</f>
        <v>0.7011771330553791</v>
      </c>
      <c r="S3" s="66">
        <f>IF(RES_hh_tes!S3=0,"",RES_hh_tes!S3/RES_hh_fec!S3)</f>
        <v>0.71045248393036065</v>
      </c>
      <c r="T3" s="66">
        <f>IF(RES_hh_tes!T3=0,"",RES_hh_tes!T3/RES_hh_fec!T3)</f>
        <v>0.7151457807403041</v>
      </c>
      <c r="U3" s="66">
        <f>IF(RES_hh_tes!U3=0,"",RES_hh_tes!U3/RES_hh_fec!U3)</f>
        <v>0.72868281708094473</v>
      </c>
      <c r="V3" s="66">
        <f>IF(RES_hh_tes!V3=0,"",RES_hh_tes!V3/RES_hh_fec!V3)</f>
        <v>0.73954676437596267</v>
      </c>
      <c r="W3" s="66">
        <f>IF(RES_hh_tes!W3=0,"",RES_hh_tes!W3/RES_hh_fec!W3)</f>
        <v>0.7513690740376846</v>
      </c>
      <c r="DA3" s="87" t="s">
        <v>289</v>
      </c>
    </row>
    <row r="4" spans="1:105" ht="12.95" customHeight="1" x14ac:dyDescent="0.25">
      <c r="A4" s="68" t="s">
        <v>57</v>
      </c>
      <c r="B4" s="70">
        <f>IF(RES_hh_tes!B4=0,"",RES_hh_tes!B4/RES_hh_fec!B4)</f>
        <v>0.59290296603350956</v>
      </c>
      <c r="C4" s="70">
        <f>IF(RES_hh_tes!C4=0,"",RES_hh_tes!C4/RES_hh_fec!C4)</f>
        <v>0.59841510649077057</v>
      </c>
      <c r="D4" s="70">
        <f>IF(RES_hh_tes!D4=0,"",RES_hh_tes!D4/RES_hh_fec!D4)</f>
        <v>0.59886240427593129</v>
      </c>
      <c r="E4" s="70">
        <f>IF(RES_hh_tes!E4=0,"",RES_hh_tes!E4/RES_hh_fec!E4)</f>
        <v>0.60282132798726595</v>
      </c>
      <c r="F4" s="70">
        <f>IF(RES_hh_tes!F4=0,"",RES_hh_tes!F4/RES_hh_fec!F4)</f>
        <v>0.60712268826914451</v>
      </c>
      <c r="G4" s="70">
        <f>IF(RES_hh_tes!G4=0,"",RES_hh_tes!G4/RES_hh_fec!G4)</f>
        <v>0.61259806511668546</v>
      </c>
      <c r="H4" s="70">
        <f>IF(RES_hh_tes!H4=0,"",RES_hh_tes!H4/RES_hh_fec!H4)</f>
        <v>0.61700778565809777</v>
      </c>
      <c r="I4" s="70">
        <f>IF(RES_hh_tes!I4=0,"",RES_hh_tes!I4/RES_hh_fec!I4)</f>
        <v>0.62476117823769461</v>
      </c>
      <c r="J4" s="70">
        <f>IF(RES_hh_tes!J4=0,"",RES_hh_tes!J4/RES_hh_fec!J4)</f>
        <v>0.63255470172245487</v>
      </c>
      <c r="K4" s="70">
        <f>IF(RES_hh_tes!K4=0,"",RES_hh_tes!K4/RES_hh_fec!K4)</f>
        <v>0.64185902891771551</v>
      </c>
      <c r="L4" s="70">
        <f>IF(RES_hh_tes!L4=0,"",RES_hh_tes!L4/RES_hh_fec!L4)</f>
        <v>0.65167389204575399</v>
      </c>
      <c r="M4" s="70">
        <f>IF(RES_hh_tes!M4=0,"",RES_hh_tes!M4/RES_hh_fec!M4)</f>
        <v>0.66117064786096191</v>
      </c>
      <c r="N4" s="70">
        <f>IF(RES_hh_tes!N4=0,"",RES_hh_tes!N4/RES_hh_fec!N4)</f>
        <v>0.6732875168001643</v>
      </c>
      <c r="O4" s="70">
        <f>IF(RES_hh_tes!O4=0,"",RES_hh_tes!O4/RES_hh_fec!O4)</f>
        <v>0.68515165505131692</v>
      </c>
      <c r="P4" s="70">
        <f>IF(RES_hh_tes!P4=0,"",RES_hh_tes!P4/RES_hh_fec!P4)</f>
        <v>0.69054285475589749</v>
      </c>
      <c r="Q4" s="70">
        <f>IF(RES_hh_tes!Q4=0,"",RES_hh_tes!Q4/RES_hh_fec!Q4)</f>
        <v>0.69622636580092212</v>
      </c>
      <c r="R4" s="70">
        <f>IF(RES_hh_tes!R4=0,"",RES_hh_tes!R4/RES_hh_fec!R4)</f>
        <v>0.70190588973334933</v>
      </c>
      <c r="S4" s="70">
        <f>IF(RES_hh_tes!S4=0,"",RES_hh_tes!S4/RES_hh_fec!S4)</f>
        <v>0.71158847101027212</v>
      </c>
      <c r="T4" s="70">
        <f>IF(RES_hh_tes!T4=0,"",RES_hh_tes!T4/RES_hh_fec!T4)</f>
        <v>0.71535507398619191</v>
      </c>
      <c r="U4" s="70">
        <f>IF(RES_hh_tes!U4=0,"",RES_hh_tes!U4/RES_hh_fec!U4)</f>
        <v>0.72956756467284567</v>
      </c>
      <c r="V4" s="70">
        <f>IF(RES_hh_tes!V4=0,"",RES_hh_tes!V4/RES_hh_fec!V4)</f>
        <v>0.74098896986087914</v>
      </c>
      <c r="W4" s="70">
        <f>IF(RES_hh_tes!W4=0,"",RES_hh_tes!W4/RES_hh_fec!W4)</f>
        <v>0.75306311179356722</v>
      </c>
      <c r="DA4" s="88" t="s">
        <v>290</v>
      </c>
    </row>
    <row r="5" spans="1:105" ht="12" customHeight="1" x14ac:dyDescent="0.25">
      <c r="A5" s="28" t="s">
        <v>51</v>
      </c>
      <c r="B5" s="78">
        <f>IF(RES_hh_tes!B5=0,"",RES_hh_tes!B5/RES_hh_fec!B5)</f>
        <v>0.58680267181012091</v>
      </c>
      <c r="C5" s="78">
        <f>IF(RES_hh_tes!C5=0,"",RES_hh_tes!C5/RES_hh_fec!C5)</f>
        <v>0.59060488180742565</v>
      </c>
      <c r="D5" s="78">
        <f>IF(RES_hh_tes!D5=0,"",RES_hh_tes!D5/RES_hh_fec!D5)</f>
        <v>0.59560670608989774</v>
      </c>
      <c r="E5" s="78">
        <f>IF(RES_hh_tes!E5=0,"",RES_hh_tes!E5/RES_hh_fec!E5)</f>
        <v>0.60011566720612297</v>
      </c>
      <c r="F5" s="78">
        <f>IF(RES_hh_tes!F5=0,"",RES_hh_tes!F5/RES_hh_fec!F5)</f>
        <v>0.60501580123017307</v>
      </c>
      <c r="G5" s="78">
        <f>IF(RES_hh_tes!G5=0,"",RES_hh_tes!G5/RES_hh_fec!G5)</f>
        <v>0.61011261292375063</v>
      </c>
      <c r="H5" s="78">
        <f>IF(RES_hh_tes!H5=0,"",RES_hh_tes!H5/RES_hh_fec!H5)</f>
        <v>0.61482779808933552</v>
      </c>
      <c r="I5" s="78">
        <f>IF(RES_hh_tes!I5=0,"",RES_hh_tes!I5/RES_hh_fec!I5)</f>
        <v>0.6188156362249303</v>
      </c>
      <c r="J5" s="78">
        <f>IF(RES_hh_tes!J5=0,"",RES_hh_tes!J5/RES_hh_fec!J5)</f>
        <v>0.62380853266140301</v>
      </c>
      <c r="K5" s="78">
        <f>IF(RES_hh_tes!K5=0,"",RES_hh_tes!K5/RES_hh_fec!K5)</f>
        <v>0.62847300372793224</v>
      </c>
      <c r="L5" s="78">
        <f>IF(RES_hh_tes!L5=0,"",RES_hh_tes!L5/RES_hh_fec!L5)</f>
        <v>0.63385167348199101</v>
      </c>
      <c r="M5" s="78">
        <f>IF(RES_hh_tes!M5=0,"",RES_hh_tes!M5/RES_hh_fec!M5)</f>
        <v>0.6391553452091312</v>
      </c>
      <c r="N5" s="78">
        <f>IF(RES_hh_tes!N5=0,"",RES_hh_tes!N5/RES_hh_fec!N5)</f>
        <v>0.64612870003452449</v>
      </c>
      <c r="O5" s="78">
        <f>IF(RES_hh_tes!O5=0,"",RES_hh_tes!O5/RES_hh_fec!O5)</f>
        <v>0.65214663294169095</v>
      </c>
      <c r="P5" s="78">
        <f>IF(RES_hh_tes!P5=0,"",RES_hh_tes!P5/RES_hh_fec!P5)</f>
        <v>0.65472306975357997</v>
      </c>
      <c r="Q5" s="78">
        <f>IF(RES_hh_tes!Q5=0,"",RES_hh_tes!Q5/RES_hh_fec!Q5)</f>
        <v>0.65841775447379891</v>
      </c>
      <c r="R5" s="78">
        <f>IF(RES_hh_tes!R5=0,"",RES_hh_tes!R5/RES_hh_fec!R5)</f>
        <v>0.66271371617731445</v>
      </c>
      <c r="S5" s="78">
        <f>IF(RES_hh_tes!S5=0,"",RES_hh_tes!S5/RES_hh_fec!S5)</f>
        <v>0.66882479932822148</v>
      </c>
      <c r="T5" s="78">
        <f>IF(RES_hh_tes!T5=0,"",RES_hh_tes!T5/RES_hh_fec!T5)</f>
        <v>0.67248083617452559</v>
      </c>
      <c r="U5" s="78">
        <f>IF(RES_hh_tes!U5=0,"",RES_hh_tes!U5/RES_hh_fec!U5)</f>
        <v>0.68124935870138825</v>
      </c>
      <c r="V5" s="78">
        <f>IF(RES_hh_tes!V5=0,"",RES_hh_tes!V5/RES_hh_fec!V5)</f>
        <v>0.69135056836295083</v>
      </c>
      <c r="W5" s="78">
        <f>IF(RES_hh_tes!W5=0,"",RES_hh_tes!W5/RES_hh_fec!W5)</f>
        <v>0.6972711510138011</v>
      </c>
      <c r="DA5" s="89" t="s">
        <v>420</v>
      </c>
    </row>
    <row r="6" spans="1:105" ht="12" customHeight="1" x14ac:dyDescent="0.25">
      <c r="A6" s="28" t="s">
        <v>74</v>
      </c>
      <c r="B6" s="78">
        <f>IF(RES_hh_tes!B6=0,"",RES_hh_tes!B6/RES_hh_fec!B6)</f>
        <v>0.48400000000000004</v>
      </c>
      <c r="C6" s="78">
        <f>IF(RES_hh_tes!C6=0,"",RES_hh_tes!C6/RES_hh_fec!C6)</f>
        <v>0.48844056209854114</v>
      </c>
      <c r="D6" s="78">
        <f>IF(RES_hh_tes!D6=0,"",RES_hh_tes!D6/RES_hh_fec!D6)</f>
        <v>0.49127138415308164</v>
      </c>
      <c r="E6" s="78">
        <f>IF(RES_hh_tes!E6=0,"",RES_hh_tes!E6/RES_hh_fec!E6)</f>
        <v>0.49451779446413141</v>
      </c>
      <c r="F6" s="78">
        <f>IF(RES_hh_tes!F6=0,"",RES_hh_tes!F6/RES_hh_fec!F6)</f>
        <v>0.49799923060965551</v>
      </c>
      <c r="G6" s="78">
        <f>IF(RES_hh_tes!G6=0,"",RES_hh_tes!G6/RES_hh_fec!G6)</f>
        <v>0.50353295953030519</v>
      </c>
      <c r="H6" s="78">
        <f>IF(RES_hh_tes!H6=0,"",RES_hh_tes!H6/RES_hh_fec!H6)</f>
        <v>0.51127090021127763</v>
      </c>
      <c r="I6" s="78">
        <f>IF(RES_hh_tes!I6=0,"",RES_hh_tes!I6/RES_hh_fec!I6)</f>
        <v>0.5213334015268497</v>
      </c>
      <c r="J6" s="78">
        <f>IF(RES_hh_tes!J6=0,"",RES_hh_tes!J6/RES_hh_fec!J6)</f>
        <v>0.53192976236521361</v>
      </c>
      <c r="K6" s="78">
        <f>IF(RES_hh_tes!K6=0,"",RES_hh_tes!K6/RES_hh_fec!K6)</f>
        <v>0.54286844359633624</v>
      </c>
      <c r="L6" s="78">
        <f>IF(RES_hh_tes!L6=0,"",RES_hh_tes!L6/RES_hh_fec!L6)</f>
        <v>0.55462697768366842</v>
      </c>
      <c r="M6" s="78">
        <f>IF(RES_hh_tes!M6=0,"",RES_hh_tes!M6/RES_hh_fec!M6)</f>
        <v>0.56781397561876568</v>
      </c>
      <c r="N6" s="78">
        <f>IF(RES_hh_tes!N6=0,"",RES_hh_tes!N6/RES_hh_fec!N6)</f>
        <v>0.58495229532339366</v>
      </c>
      <c r="O6" s="78">
        <f>IF(RES_hh_tes!O6=0,"",RES_hh_tes!O6/RES_hh_fec!O6)</f>
        <v>0.60222602587568252</v>
      </c>
      <c r="P6" s="78">
        <f>IF(RES_hh_tes!P6=0,"",RES_hh_tes!P6/RES_hh_fec!P6)</f>
        <v>0.60509230488279242</v>
      </c>
      <c r="Q6" s="78">
        <f>IF(RES_hh_tes!Q6=0,"",RES_hh_tes!Q6/RES_hh_fec!Q6)</f>
        <v>0.61051475513403641</v>
      </c>
      <c r="R6" s="78">
        <f>IF(RES_hh_tes!R6=0,"",RES_hh_tes!R6/RES_hh_fec!R6)</f>
        <v>0.61777176469565154</v>
      </c>
      <c r="S6" s="78">
        <f>IF(RES_hh_tes!S6=0,"",RES_hh_tes!S6/RES_hh_fec!S6)</f>
        <v>0.62845874417512426</v>
      </c>
      <c r="T6" s="78">
        <f>IF(RES_hh_tes!T6=0,"",RES_hh_tes!T6/RES_hh_fec!T6)</f>
        <v>0.63777440722294565</v>
      </c>
      <c r="U6" s="78">
        <f>IF(RES_hh_tes!U6=0,"",RES_hh_tes!U6/RES_hh_fec!U6)</f>
        <v>0.65051291023389923</v>
      </c>
      <c r="V6" s="78">
        <f>IF(RES_hh_tes!V6=0,"",RES_hh_tes!V6/RES_hh_fec!V6)</f>
        <v>0.66100391235064526</v>
      </c>
      <c r="W6" s="78">
        <f>IF(RES_hh_tes!W6=0,"",RES_hh_tes!W6/RES_hh_fec!W6)</f>
        <v>0.67379231336238488</v>
      </c>
      <c r="DA6" s="89" t="s">
        <v>421</v>
      </c>
    </row>
    <row r="7" spans="1:105" ht="12" customHeight="1" x14ac:dyDescent="0.25">
      <c r="A7" s="28" t="s">
        <v>205</v>
      </c>
      <c r="B7" s="78">
        <f>IF(RES_hh_tes!B7=0,"",RES_hh_tes!B7/RES_hh_fec!B7)</f>
        <v>0.43579505836694676</v>
      </c>
      <c r="C7" s="78">
        <f>IF(RES_hh_tes!C7=0,"",RES_hh_tes!C7/RES_hh_fec!C7)</f>
        <v>0.44073736790402024</v>
      </c>
      <c r="D7" s="78">
        <f>IF(RES_hh_tes!D7=0,"",RES_hh_tes!D7/RES_hh_fec!D7)</f>
        <v>0.44722945965061067</v>
      </c>
      <c r="E7" s="78">
        <f>IF(RES_hh_tes!E7=0,"",RES_hh_tes!E7/RES_hh_fec!E7)</f>
        <v>0.45311516125112822</v>
      </c>
      <c r="F7" s="78">
        <f>IF(RES_hh_tes!F7=0,"",RES_hh_tes!F7/RES_hh_fec!F7)</f>
        <v>0.45792432676717681</v>
      </c>
      <c r="G7" s="78">
        <f>IF(RES_hh_tes!G7=0,"",RES_hh_tes!G7/RES_hh_fec!G7)</f>
        <v>0.45973070939397076</v>
      </c>
      <c r="H7" s="78">
        <f>IF(RES_hh_tes!H7=0,"",RES_hh_tes!H7/RES_hh_fec!H7)</f>
        <v>0.46170178229945885</v>
      </c>
      <c r="I7" s="78">
        <f>IF(RES_hh_tes!I7=0,"",RES_hh_tes!I7/RES_hh_fec!I7)</f>
        <v>0.46367366352483058</v>
      </c>
      <c r="J7" s="78">
        <f>IF(RES_hh_tes!J7=0,"",RES_hh_tes!J7/RES_hh_fec!J7)</f>
        <v>0.46506657856192346</v>
      </c>
      <c r="K7" s="78">
        <f>IF(RES_hh_tes!K7=0,"",RES_hh_tes!K7/RES_hh_fec!K7)</f>
        <v>0.46530644072136068</v>
      </c>
      <c r="L7" s="78">
        <f>IF(RES_hh_tes!L7=0,"",RES_hh_tes!L7/RES_hh_fec!L7)</f>
        <v>0.46530900463188518</v>
      </c>
      <c r="M7" s="78">
        <f>IF(RES_hh_tes!M7=0,"",RES_hh_tes!M7/RES_hh_fec!M7)</f>
        <v>0.46547254900581969</v>
      </c>
      <c r="N7" s="78">
        <f>IF(RES_hh_tes!N7=0,"",RES_hh_tes!N7/RES_hh_fec!N7)</f>
        <v>0.48545514148151914</v>
      </c>
      <c r="O7" s="78">
        <f>IF(RES_hh_tes!O7=0,"",RES_hh_tes!O7/RES_hh_fec!O7)</f>
        <v>0.54615987365578433</v>
      </c>
      <c r="P7" s="78">
        <f>IF(RES_hh_tes!P7=0,"",RES_hh_tes!P7/RES_hh_fec!P7)</f>
        <v>0.54614739442834959</v>
      </c>
      <c r="Q7" s="78">
        <f>IF(RES_hh_tes!Q7=0,"",RES_hh_tes!Q7/RES_hh_fec!Q7)</f>
        <v>0.54614539125563732</v>
      </c>
      <c r="R7" s="78">
        <f>IF(RES_hh_tes!R7=0,"",RES_hh_tes!R7/RES_hh_fec!R7)</f>
        <v>0.54918051274832358</v>
      </c>
      <c r="S7" s="78">
        <f>IF(RES_hh_tes!S7=0,"",RES_hh_tes!S7/RES_hh_fec!S7)</f>
        <v>0.57509106050837</v>
      </c>
      <c r="T7" s="78">
        <f>IF(RES_hh_tes!T7=0,"",RES_hh_tes!T7/RES_hh_fec!T7)</f>
        <v>0.6085439826225354</v>
      </c>
      <c r="U7" s="78">
        <f>IF(RES_hh_tes!U7=0,"",RES_hh_tes!U7/RES_hh_fec!U7)</f>
        <v>0.6400324106753319</v>
      </c>
      <c r="V7" s="78">
        <f>IF(RES_hh_tes!V7=0,"",RES_hh_tes!V7/RES_hh_fec!V7)</f>
        <v>0.66074031263712563</v>
      </c>
      <c r="W7" s="78">
        <f>IF(RES_hh_tes!W7=0,"",RES_hh_tes!W7/RES_hh_fec!W7)</f>
        <v>0.6624868531199668</v>
      </c>
      <c r="DA7" s="89" t="s">
        <v>422</v>
      </c>
    </row>
    <row r="8" spans="1:105" ht="12" customHeight="1" x14ac:dyDescent="0.25">
      <c r="A8" s="28" t="s">
        <v>192</v>
      </c>
      <c r="B8" s="78">
        <f>IF(RES_hh_tes!B8=0,"",RES_hh_tes!B8/RES_hh_fec!B8)</f>
        <v>0.48874612168224729</v>
      </c>
      <c r="C8" s="78">
        <f>IF(RES_hh_tes!C8=0,"",RES_hh_tes!C8/RES_hh_fec!C8)</f>
        <v>0.49310904062519856</v>
      </c>
      <c r="D8" s="78">
        <f>IF(RES_hh_tes!D8=0,"",RES_hh_tes!D8/RES_hh_fec!D8)</f>
        <v>0.49916195316632805</v>
      </c>
      <c r="E8" s="78">
        <f>IF(RES_hh_tes!E8=0,"",RES_hh_tes!E8/RES_hh_fec!E8)</f>
        <v>0.50722883697947929</v>
      </c>
      <c r="F8" s="78">
        <f>IF(RES_hh_tes!F8=0,"",RES_hh_tes!F8/RES_hh_fec!F8)</f>
        <v>0.51669872634639546</v>
      </c>
      <c r="G8" s="78">
        <f>IF(RES_hh_tes!G8=0,"",RES_hh_tes!G8/RES_hh_fec!G8)</f>
        <v>0.52770709764561619</v>
      </c>
      <c r="H8" s="78">
        <f>IF(RES_hh_tes!H8=0,"",RES_hh_tes!H8/RES_hh_fec!H8)</f>
        <v>0.53833165058716004</v>
      </c>
      <c r="I8" s="78">
        <f>IF(RES_hh_tes!I8=0,"",RES_hh_tes!I8/RES_hh_fec!I8)</f>
        <v>0.55006282803082296</v>
      </c>
      <c r="J8" s="78">
        <f>IF(RES_hh_tes!J8=0,"",RES_hh_tes!J8/RES_hh_fec!J8)</f>
        <v>0.56212676792247429</v>
      </c>
      <c r="K8" s="78">
        <f>IF(RES_hh_tes!K8=0,"",RES_hh_tes!K8/RES_hh_fec!K8)</f>
        <v>0.57602701853074822</v>
      </c>
      <c r="L8" s="78">
        <f>IF(RES_hh_tes!L8=0,"",RES_hh_tes!L8/RES_hh_fec!L8)</f>
        <v>0.59146289067962055</v>
      </c>
      <c r="M8" s="78">
        <f>IF(RES_hh_tes!M8=0,"",RES_hh_tes!M8/RES_hh_fec!M8)</f>
        <v>0.6095042580557517</v>
      </c>
      <c r="N8" s="78">
        <f>IF(RES_hh_tes!N8=0,"",RES_hh_tes!N8/RES_hh_fec!N8)</f>
        <v>0.63017697546833196</v>
      </c>
      <c r="O8" s="78">
        <f>IF(RES_hh_tes!O8=0,"",RES_hh_tes!O8/RES_hh_fec!O8)</f>
        <v>0.65031909702367607</v>
      </c>
      <c r="P8" s="78">
        <f>IF(RES_hh_tes!P8=0,"",RES_hh_tes!P8/RES_hh_fec!P8)</f>
        <v>0.65585514535323108</v>
      </c>
      <c r="Q8" s="78">
        <f>IF(RES_hh_tes!Q8=0,"",RES_hh_tes!Q8/RES_hh_fec!Q8)</f>
        <v>0.66371694532335967</v>
      </c>
      <c r="R8" s="78">
        <f>IF(RES_hh_tes!R8=0,"",RES_hh_tes!R8/RES_hh_fec!R8)</f>
        <v>0.67308712889731659</v>
      </c>
      <c r="S8" s="78">
        <f>IF(RES_hh_tes!S8=0,"",RES_hh_tes!S8/RES_hh_fec!S8)</f>
        <v>0.68447170175325189</v>
      </c>
      <c r="T8" s="78">
        <f>IF(RES_hh_tes!T8=0,"",RES_hh_tes!T8/RES_hh_fec!T8)</f>
        <v>0.69617204406856881</v>
      </c>
      <c r="U8" s="78">
        <f>IF(RES_hh_tes!U8=0,"",RES_hh_tes!U8/RES_hh_fec!U8)</f>
        <v>0.70945920212807634</v>
      </c>
      <c r="V8" s="78">
        <f>IF(RES_hh_tes!V8=0,"",RES_hh_tes!V8/RES_hh_fec!V8)</f>
        <v>0.72468897759601003</v>
      </c>
      <c r="W8" s="78">
        <f>IF(RES_hh_tes!W8=0,"",RES_hh_tes!W8/RES_hh_fec!W8)</f>
        <v>0.73732959380031515</v>
      </c>
      <c r="DA8" s="89" t="s">
        <v>423</v>
      </c>
    </row>
    <row r="9" spans="1:105" ht="12" customHeight="1" x14ac:dyDescent="0.25">
      <c r="A9" s="28" t="s">
        <v>207</v>
      </c>
      <c r="B9" s="78">
        <f>IF(RES_hh_tes!B9=0,"",RES_hh_tes!B9/RES_hh_fec!B9)</f>
        <v>0.43623781600941297</v>
      </c>
      <c r="C9" s="78">
        <f>IF(RES_hh_tes!C9=0,"",RES_hh_tes!C9/RES_hh_fec!C9)</f>
        <v>0.44480915373735908</v>
      </c>
      <c r="D9" s="78">
        <f>IF(RES_hh_tes!D9=0,"",RES_hh_tes!D9/RES_hh_fec!D9)</f>
        <v>0.4555589566158072</v>
      </c>
      <c r="E9" s="78">
        <f>IF(RES_hh_tes!E9=0,"",RES_hh_tes!E9/RES_hh_fec!E9)</f>
        <v>0.46600282512281765</v>
      </c>
      <c r="F9" s="78">
        <f>IF(RES_hh_tes!F9=0,"",RES_hh_tes!F9/RES_hh_fec!F9)</f>
        <v>0.47610482665751624</v>
      </c>
      <c r="G9" s="78">
        <f>IF(RES_hh_tes!G9=0,"",RES_hh_tes!G9/RES_hh_fec!G9)</f>
        <v>0.48560904647444442</v>
      </c>
      <c r="H9" s="78">
        <f>IF(RES_hh_tes!H9=0,"",RES_hh_tes!H9/RES_hh_fec!H9)</f>
        <v>0.497216919757686</v>
      </c>
      <c r="I9" s="78">
        <f>IF(RES_hh_tes!I9=0,"",RES_hh_tes!I9/RES_hh_fec!I9)</f>
        <v>0.51118469072216266</v>
      </c>
      <c r="J9" s="78">
        <f>IF(RES_hh_tes!J9=0,"",RES_hh_tes!J9/RES_hh_fec!J9)</f>
        <v>0.52601856869497898</v>
      </c>
      <c r="K9" s="78">
        <f>IF(RES_hh_tes!K9=0,"",RES_hh_tes!K9/RES_hh_fec!K9)</f>
        <v>0.54296829467722107</v>
      </c>
      <c r="L9" s="78">
        <f>IF(RES_hh_tes!L9=0,"",RES_hh_tes!L9/RES_hh_fec!L9)</f>
        <v>0.56219682416467287</v>
      </c>
      <c r="M9" s="78">
        <f>IF(RES_hh_tes!M9=0,"",RES_hh_tes!M9/RES_hh_fec!M9)</f>
        <v>0.58480694083741003</v>
      </c>
      <c r="N9" s="78">
        <f>IF(RES_hh_tes!N9=0,"",RES_hh_tes!N9/RES_hh_fec!N9)</f>
        <v>0.60658702148347288</v>
      </c>
      <c r="O9" s="78">
        <f>IF(RES_hh_tes!O9=0,"",RES_hh_tes!O9/RES_hh_fec!O9)</f>
        <v>0.62597305039752982</v>
      </c>
      <c r="P9" s="78">
        <f>IF(RES_hh_tes!P9=0,"",RES_hh_tes!P9/RES_hh_fec!P9)</f>
        <v>0.6300459856431756</v>
      </c>
      <c r="Q9" s="78">
        <f>IF(RES_hh_tes!Q9=0,"",RES_hh_tes!Q9/RES_hh_fec!Q9)</f>
        <v>0.63554757806419826</v>
      </c>
      <c r="R9" s="78">
        <f>IF(RES_hh_tes!R9=0,"",RES_hh_tes!R9/RES_hh_fec!R9)</f>
        <v>0.64647444289276657</v>
      </c>
      <c r="S9" s="78">
        <f>IF(RES_hh_tes!S9=0,"",RES_hh_tes!S9/RES_hh_fec!S9)</f>
        <v>0.66264123647133688</v>
      </c>
      <c r="T9" s="78">
        <f>IF(RES_hh_tes!T9=0,"",RES_hh_tes!T9/RES_hh_fec!T9)</f>
        <v>0.68148171115892997</v>
      </c>
      <c r="U9" s="78">
        <f>IF(RES_hh_tes!U9=0,"",RES_hh_tes!U9/RES_hh_fec!U9)</f>
        <v>0.69026019032382457</v>
      </c>
      <c r="V9" s="78">
        <f>IF(RES_hh_tes!V9=0,"",RES_hh_tes!V9/RES_hh_fec!V9)</f>
        <v>0.69628824642956033</v>
      </c>
      <c r="W9" s="78">
        <f>IF(RES_hh_tes!W9=0,"",RES_hh_tes!W9/RES_hh_fec!W9)</f>
        <v>0.70098595797665297</v>
      </c>
      <c r="DA9" s="89" t="s">
        <v>424</v>
      </c>
    </row>
    <row r="10" spans="1:105" ht="12" customHeight="1" x14ac:dyDescent="0.25">
      <c r="A10" s="28" t="s">
        <v>202</v>
      </c>
      <c r="B10" s="78">
        <f>IF(RES_hh_tes!B10=0,"",RES_hh_tes!B10/RES_hh_fec!B10)</f>
        <v>0.70367604511738147</v>
      </c>
      <c r="C10" s="78">
        <f>IF(RES_hh_tes!C10=0,"",RES_hh_tes!C10/RES_hh_fec!C10)</f>
        <v>0.71618280891585118</v>
      </c>
      <c r="D10" s="78">
        <f>IF(RES_hh_tes!D10=0,"",RES_hh_tes!D10/RES_hh_fec!D10)</f>
        <v>0.73231085754186442</v>
      </c>
      <c r="E10" s="78">
        <f>IF(RES_hh_tes!E10=0,"",RES_hh_tes!E10/RES_hh_fec!E10)</f>
        <v>0.74121533788378757</v>
      </c>
      <c r="F10" s="78">
        <f>IF(RES_hh_tes!F10=0,"",RES_hh_tes!F10/RES_hh_fec!F10)</f>
        <v>0.74813642278590675</v>
      </c>
      <c r="G10" s="78">
        <f>IF(RES_hh_tes!G10=0,"",RES_hh_tes!G10/RES_hh_fec!G10)</f>
        <v>0.75442758395647935</v>
      </c>
      <c r="H10" s="78">
        <f>IF(RES_hh_tes!H10=0,"",RES_hh_tes!H10/RES_hh_fec!H10)</f>
        <v>0.75839190189670647</v>
      </c>
      <c r="I10" s="78">
        <f>IF(RES_hh_tes!I10=0,"",RES_hh_tes!I10/RES_hh_fec!I10)</f>
        <v>0.76096768352985344</v>
      </c>
      <c r="J10" s="78">
        <f>IF(RES_hh_tes!J10=0,"",RES_hh_tes!J10/RES_hh_fec!J10)</f>
        <v>0.76391504774232011</v>
      </c>
      <c r="K10" s="78">
        <f>IF(RES_hh_tes!K10=0,"",RES_hh_tes!K10/RES_hh_fec!K10)</f>
        <v>0.76725586503447751</v>
      </c>
      <c r="L10" s="78">
        <f>IF(RES_hh_tes!L10=0,"",RES_hh_tes!L10/RES_hh_fec!L10)</f>
        <v>0.77004395443881613</v>
      </c>
      <c r="M10" s="78">
        <f>IF(RES_hh_tes!M10=0,"",RES_hh_tes!M10/RES_hh_fec!M10)</f>
        <v>0.77531540975259483</v>
      </c>
      <c r="N10" s="78">
        <f>IF(RES_hh_tes!N10=0,"",RES_hh_tes!N10/RES_hh_fec!N10)</f>
        <v>0.78275619555090947</v>
      </c>
      <c r="O10" s="78">
        <f>IF(RES_hh_tes!O10=0,"",RES_hh_tes!O10/RES_hh_fec!O10)</f>
        <v>0.79112967122951217</v>
      </c>
      <c r="P10" s="78">
        <f>IF(RES_hh_tes!P10=0,"",RES_hh_tes!P10/RES_hh_fec!P10)</f>
        <v>0.79762402116756448</v>
      </c>
      <c r="Q10" s="78">
        <f>IF(RES_hh_tes!Q10=0,"",RES_hh_tes!Q10/RES_hh_fec!Q10)</f>
        <v>0.80361382241212997</v>
      </c>
      <c r="R10" s="78">
        <f>IF(RES_hh_tes!R10=0,"",RES_hh_tes!R10/RES_hh_fec!R10)</f>
        <v>0.80863875027553644</v>
      </c>
      <c r="S10" s="78">
        <f>IF(RES_hh_tes!S10=0,"",RES_hh_tes!S10/RES_hh_fec!S10)</f>
        <v>0.81432979997193833</v>
      </c>
      <c r="T10" s="78">
        <f>IF(RES_hh_tes!T10=0,"",RES_hh_tes!T10/RES_hh_fec!T10)</f>
        <v>0.82059699058452995</v>
      </c>
      <c r="U10" s="78">
        <f>IF(RES_hh_tes!U10=0,"",RES_hh_tes!U10/RES_hh_fec!U10)</f>
        <v>0.82632749476891243</v>
      </c>
      <c r="V10" s="78">
        <f>IF(RES_hh_tes!V10=0,"",RES_hh_tes!V10/RES_hh_fec!V10)</f>
        <v>0.83175215289020221</v>
      </c>
      <c r="W10" s="78">
        <f>IF(RES_hh_tes!W10=0,"",RES_hh_tes!W10/RES_hh_fec!W10)</f>
        <v>0.83561899475512003</v>
      </c>
      <c r="DA10" s="89" t="s">
        <v>425</v>
      </c>
    </row>
    <row r="11" spans="1:105" ht="12" customHeight="1" x14ac:dyDescent="0.25">
      <c r="A11" s="28" t="s">
        <v>203</v>
      </c>
      <c r="B11" s="78">
        <f>IF(RES_hh_tes!B11=0,"",RES_hh_tes!B11/RES_hh_fec!B11)</f>
        <v>0.74071162643934885</v>
      </c>
      <c r="C11" s="78">
        <f>IF(RES_hh_tes!C11=0,"",RES_hh_tes!C11/RES_hh_fec!C11)</f>
        <v>0.74233598523619171</v>
      </c>
      <c r="D11" s="78">
        <f>IF(RES_hh_tes!D11=0,"",RES_hh_tes!D11/RES_hh_fec!D11)</f>
        <v>0.74324759504485005</v>
      </c>
      <c r="E11" s="78">
        <f>IF(RES_hh_tes!E11=0,"",RES_hh_tes!E11/RES_hh_fec!E11)</f>
        <v>0.74454509501675925</v>
      </c>
      <c r="F11" s="78">
        <f>IF(RES_hh_tes!F11=0,"",RES_hh_tes!F11/RES_hh_fec!F11)</f>
        <v>0.74585321045275155</v>
      </c>
      <c r="G11" s="78">
        <f>IF(RES_hh_tes!G11=0,"",RES_hh_tes!G11/RES_hh_fec!G11)</f>
        <v>0.74740745710526979</v>
      </c>
      <c r="H11" s="78">
        <f>IF(RES_hh_tes!H11=0,"",RES_hh_tes!H11/RES_hh_fec!H11)</f>
        <v>0.74921345678588869</v>
      </c>
      <c r="I11" s="78">
        <f>IF(RES_hh_tes!I11=0,"",RES_hh_tes!I11/RES_hh_fec!I11)</f>
        <v>0.75185539596020656</v>
      </c>
      <c r="J11" s="78">
        <f>IF(RES_hh_tes!J11=0,"",RES_hh_tes!J11/RES_hh_fec!J11)</f>
        <v>0.75469000772438311</v>
      </c>
      <c r="K11" s="78">
        <f>IF(RES_hh_tes!K11=0,"",RES_hh_tes!K11/RES_hh_fec!K11)</f>
        <v>0.75803568356713324</v>
      </c>
      <c r="L11" s="78">
        <f>IF(RES_hh_tes!L11=0,"",RES_hh_tes!L11/RES_hh_fec!L11)</f>
        <v>0.76170558326676119</v>
      </c>
      <c r="M11" s="78">
        <f>IF(RES_hh_tes!M11=0,"",RES_hh_tes!M11/RES_hh_fec!M11)</f>
        <v>0.76594582065475691</v>
      </c>
      <c r="N11" s="78">
        <f>IF(RES_hh_tes!N11=0,"",RES_hh_tes!N11/RES_hh_fec!N11)</f>
        <v>0.77084477115230554</v>
      </c>
      <c r="O11" s="78">
        <f>IF(RES_hh_tes!O11=0,"",RES_hh_tes!O11/RES_hh_fec!O11)</f>
        <v>0.77553832150473101</v>
      </c>
      <c r="P11" s="78">
        <f>IF(RES_hh_tes!P11=0,"",RES_hh_tes!P11/RES_hh_fec!P11)</f>
        <v>0.77620616638955453</v>
      </c>
      <c r="Q11" s="78">
        <f>IF(RES_hh_tes!Q11=0,"",RES_hh_tes!Q11/RES_hh_fec!Q11)</f>
        <v>0.77714436211004378</v>
      </c>
      <c r="R11" s="78">
        <f>IF(RES_hh_tes!R11=0,"",RES_hh_tes!R11/RES_hh_fec!R11)</f>
        <v>0.77805518388713213</v>
      </c>
      <c r="S11" s="78">
        <f>IF(RES_hh_tes!S11=0,"",RES_hh_tes!S11/RES_hh_fec!S11)</f>
        <v>0.77948886923071981</v>
      </c>
      <c r="T11" s="78">
        <f>IF(RES_hh_tes!T11=0,"",RES_hh_tes!T11/RES_hh_fec!T11)</f>
        <v>0.7802865855243758</v>
      </c>
      <c r="U11" s="78">
        <f>IF(RES_hh_tes!U11=0,"",RES_hh_tes!U11/RES_hh_fec!U11)</f>
        <v>0.78263664149495082</v>
      </c>
      <c r="V11" s="78">
        <f>IF(RES_hh_tes!V11=0,"",RES_hh_tes!V11/RES_hh_fec!V11)</f>
        <v>0.7855835096275563</v>
      </c>
      <c r="W11" s="78">
        <f>IF(RES_hh_tes!W11=0,"",RES_hh_tes!W11/RES_hh_fec!W11)</f>
        <v>0.78905228090082236</v>
      </c>
      <c r="DA11" s="89" t="s">
        <v>426</v>
      </c>
    </row>
    <row r="12" spans="1:105" ht="12" customHeight="1" x14ac:dyDescent="0.25">
      <c r="A12" s="28" t="s">
        <v>95</v>
      </c>
      <c r="B12" s="78">
        <f>IF(RES_hh_tes!B12=0,"",RES_hh_tes!B12/RES_hh_fec!B12)</f>
        <v>1.2809161292076376</v>
      </c>
      <c r="C12" s="78">
        <f>IF(RES_hh_tes!C12=0,"",RES_hh_tes!C12/RES_hh_fec!C12)</f>
        <v>1.2967482504296672</v>
      </c>
      <c r="D12" s="78">
        <f>IF(RES_hh_tes!D12=0,"",RES_hh_tes!D12/RES_hh_fec!D12)</f>
        <v>1.3867765761226238</v>
      </c>
      <c r="E12" s="78">
        <f>IF(RES_hh_tes!E12=0,"",RES_hh_tes!E12/RES_hh_fec!E12)</f>
        <v>1.4689194251923057</v>
      </c>
      <c r="F12" s="78">
        <f>IF(RES_hh_tes!F12=0,"",RES_hh_tes!F12/RES_hh_fec!F12)</f>
        <v>1.5541237682927547</v>
      </c>
      <c r="G12" s="78">
        <f>IF(RES_hh_tes!G12=0,"",RES_hh_tes!G12/RES_hh_fec!G12)</f>
        <v>1.636323843941683</v>
      </c>
      <c r="H12" s="78">
        <f>IF(RES_hh_tes!H12=0,"",RES_hh_tes!H12/RES_hh_fec!H12)</f>
        <v>1.7215484138379922</v>
      </c>
      <c r="I12" s="78">
        <f>IF(RES_hh_tes!I12=0,"",RES_hh_tes!I12/RES_hh_fec!I12)</f>
        <v>1.7985044722461081</v>
      </c>
      <c r="J12" s="78">
        <f>IF(RES_hh_tes!J12=0,"",RES_hh_tes!J12/RES_hh_fec!J12)</f>
        <v>1.8768078534791341</v>
      </c>
      <c r="K12" s="78">
        <f>IF(RES_hh_tes!K12=0,"",RES_hh_tes!K12/RES_hh_fec!K12)</f>
        <v>1.9480762485332868</v>
      </c>
      <c r="L12" s="78">
        <f>IF(RES_hh_tes!L12=0,"",RES_hh_tes!L12/RES_hh_fec!L12)</f>
        <v>2.01446752156511</v>
      </c>
      <c r="M12" s="78">
        <f>IF(RES_hh_tes!M12=0,"",RES_hh_tes!M12/RES_hh_fec!M12)</f>
        <v>2.0932771160965387</v>
      </c>
      <c r="N12" s="78">
        <f>IF(RES_hh_tes!N12=0,"",RES_hh_tes!N12/RES_hh_fec!N12)</f>
        <v>2.1763413466524333</v>
      </c>
      <c r="O12" s="78">
        <f>IF(RES_hh_tes!O12=0,"",RES_hh_tes!O12/RES_hh_fec!O12)</f>
        <v>2.2798351537254358</v>
      </c>
      <c r="P12" s="78">
        <f>IF(RES_hh_tes!P12=0,"",RES_hh_tes!P12/RES_hh_fec!P12)</f>
        <v>2.3815301244113574</v>
      </c>
      <c r="Q12" s="78">
        <f>IF(RES_hh_tes!Q12=0,"",RES_hh_tes!Q12/RES_hh_fec!Q12)</f>
        <v>2.4783849748302176</v>
      </c>
      <c r="R12" s="78">
        <f>IF(RES_hh_tes!R12=0,"",RES_hh_tes!R12/RES_hh_fec!R12)</f>
        <v>2.5555610421008312</v>
      </c>
      <c r="S12" s="78">
        <f>IF(RES_hh_tes!S12=0,"",RES_hh_tes!S12/RES_hh_fec!S12)</f>
        <v>2.6356774178435463</v>
      </c>
      <c r="T12" s="78">
        <f>IF(RES_hh_tes!T12=0,"",RES_hh_tes!T12/RES_hh_fec!T12)</f>
        <v>2.7129558954884319</v>
      </c>
      <c r="U12" s="78">
        <f>IF(RES_hh_tes!U12=0,"",RES_hh_tes!U12/RES_hh_fec!U12)</f>
        <v>2.8055951318238006</v>
      </c>
      <c r="V12" s="78">
        <f>IF(RES_hh_tes!V12=0,"",RES_hh_tes!V12/RES_hh_fec!V12)</f>
        <v>2.8896731380692389</v>
      </c>
      <c r="W12" s="78">
        <f>IF(RES_hh_tes!W12=0,"",RES_hh_tes!W12/RES_hh_fec!W12)</f>
        <v>2.9515938213265929</v>
      </c>
      <c r="DA12" s="89" t="s">
        <v>427</v>
      </c>
    </row>
    <row r="13" spans="1:105" ht="12" customHeight="1" x14ac:dyDescent="0.25">
      <c r="A13" s="73" t="s">
        <v>94</v>
      </c>
      <c r="B13" s="79">
        <f>IF(RES_hh_tes!B13=0,"",RES_hh_tes!B13/RES_hh_fec!B13)</f>
        <v>0.66401689978311229</v>
      </c>
      <c r="C13" s="79">
        <f>IF(RES_hh_tes!C13=0,"",RES_hh_tes!C13/RES_hh_fec!C13)</f>
        <v>0.66920656171774795</v>
      </c>
      <c r="D13" s="79">
        <f>IF(RES_hh_tes!D13=0,"",RES_hh_tes!D13/RES_hh_fec!D13)</f>
        <v>0.67732775599706208</v>
      </c>
      <c r="E13" s="79">
        <f>IF(RES_hh_tes!E13=0,"",RES_hh_tes!E13/RES_hh_fec!E13)</f>
        <v>0.68447653183797763</v>
      </c>
      <c r="F13" s="79">
        <f>IF(RES_hh_tes!F13=0,"",RES_hh_tes!F13/RES_hh_fec!F13)</f>
        <v>0.68991236725953009</v>
      </c>
      <c r="G13" s="79">
        <f>IF(RES_hh_tes!G13=0,"",RES_hh_tes!G13/RES_hh_fec!G13)</f>
        <v>0.69490553511650632</v>
      </c>
      <c r="H13" s="79">
        <f>IF(RES_hh_tes!H13=0,"",RES_hh_tes!H13/RES_hh_fec!H13)</f>
        <v>0.70051559901577953</v>
      </c>
      <c r="I13" s="79">
        <f>IF(RES_hh_tes!I13=0,"",RES_hh_tes!I13/RES_hh_fec!I13)</f>
        <v>0.70681568428656361</v>
      </c>
      <c r="J13" s="79">
        <f>IF(RES_hh_tes!J13=0,"",RES_hh_tes!J13/RES_hh_fec!J13)</f>
        <v>0.71143607028255917</v>
      </c>
      <c r="K13" s="79">
        <f>IF(RES_hh_tes!K13=0,"",RES_hh_tes!K13/RES_hh_fec!K13)</f>
        <v>0.71523704492128226</v>
      </c>
      <c r="L13" s="79">
        <f>IF(RES_hh_tes!L13=0,"",RES_hh_tes!L13/RES_hh_fec!L13)</f>
        <v>0.71806632307876261</v>
      </c>
      <c r="M13" s="79">
        <f>IF(RES_hh_tes!M13=0,"",RES_hh_tes!M13/RES_hh_fec!M13)</f>
        <v>0.72030342494672694</v>
      </c>
      <c r="N13" s="79">
        <f>IF(RES_hh_tes!N13=0,"",RES_hh_tes!N13/RES_hh_fec!N13)</f>
        <v>0.72295169884602162</v>
      </c>
      <c r="O13" s="79">
        <f>IF(RES_hh_tes!O13=0,"",RES_hh_tes!O13/RES_hh_fec!O13)</f>
        <v>0.72612950361547812</v>
      </c>
      <c r="P13" s="79">
        <f>IF(RES_hh_tes!P13=0,"",RES_hh_tes!P13/RES_hh_fec!P13)</f>
        <v>0.72848814976202592</v>
      </c>
      <c r="Q13" s="79">
        <f>IF(RES_hh_tes!Q13=0,"",RES_hh_tes!Q13/RES_hh_fec!Q13)</f>
        <v>0.73127912144245144</v>
      </c>
      <c r="R13" s="79">
        <f>IF(RES_hh_tes!R13=0,"",RES_hh_tes!R13/RES_hh_fec!R13)</f>
        <v>0.73244508378784656</v>
      </c>
      <c r="S13" s="79">
        <f>IF(RES_hh_tes!S13=0,"",RES_hh_tes!S13/RES_hh_fec!S13)</f>
        <v>0.7367939339419286</v>
      </c>
      <c r="T13" s="79">
        <f>IF(RES_hh_tes!T13=0,"",RES_hh_tes!T13/RES_hh_fec!T13)</f>
        <v>0.74148474056020586</v>
      </c>
      <c r="U13" s="79">
        <f>IF(RES_hh_tes!U13=0,"",RES_hh_tes!U13/RES_hh_fec!U13)</f>
        <v>0.75144887221462586</v>
      </c>
      <c r="V13" s="79">
        <f>IF(RES_hh_tes!V13=0,"",RES_hh_tes!V13/RES_hh_fec!V13)</f>
        <v>0.76255745431219113</v>
      </c>
      <c r="W13" s="79">
        <f>IF(RES_hh_tes!W13=0,"",RES_hh_tes!W13/RES_hh_fec!W13)</f>
        <v>0.77411782726783152</v>
      </c>
      <c r="DA13" s="90" t="s">
        <v>428</v>
      </c>
    </row>
    <row r="14" spans="1:105" ht="12" customHeight="1" x14ac:dyDescent="0.25">
      <c r="A14" s="75" t="s">
        <v>97</v>
      </c>
      <c r="B14" s="80">
        <f>IF(RES_hh_tes!B14=0,"",RES_hh_tes!B14/RES_hh_fec!B14)</f>
        <v>1</v>
      </c>
      <c r="C14" s="80">
        <f>IF(RES_hh_tes!C14=0,"",RES_hh_tes!C14/RES_hh_fec!C14)</f>
        <v>1</v>
      </c>
      <c r="D14" s="80">
        <f>IF(RES_hh_tes!D14=0,"",RES_hh_tes!D14/RES_hh_fec!D14)</f>
        <v>1</v>
      </c>
      <c r="E14" s="80">
        <f>IF(RES_hh_tes!E14=0,"",RES_hh_tes!E14/RES_hh_fec!E14)</f>
        <v>1</v>
      </c>
      <c r="F14" s="80">
        <f>IF(RES_hh_tes!F14=0,"",RES_hh_tes!F14/RES_hh_fec!F14)</f>
        <v>1</v>
      </c>
      <c r="G14" s="80">
        <f>IF(RES_hh_tes!G14=0,"",RES_hh_tes!G14/RES_hh_fec!G14)</f>
        <v>1</v>
      </c>
      <c r="H14" s="80">
        <f>IF(RES_hh_tes!H14=0,"",RES_hh_tes!H14/RES_hh_fec!H14)</f>
        <v>1</v>
      </c>
      <c r="I14" s="80">
        <f>IF(RES_hh_tes!I14=0,"",RES_hh_tes!I14/RES_hh_fec!I14)</f>
        <v>1</v>
      </c>
      <c r="J14" s="80">
        <f>IF(RES_hh_tes!J14=0,"",RES_hh_tes!J14/RES_hh_fec!J14)</f>
        <v>1</v>
      </c>
      <c r="K14" s="80">
        <f>IF(RES_hh_tes!K14=0,"",RES_hh_tes!K14/RES_hh_fec!K14)</f>
        <v>1</v>
      </c>
      <c r="L14" s="80">
        <f>IF(RES_hh_tes!L14=0,"",RES_hh_tes!L14/RES_hh_fec!L14)</f>
        <v>1</v>
      </c>
      <c r="M14" s="80">
        <f>IF(RES_hh_tes!M14=0,"",RES_hh_tes!M14/RES_hh_fec!M14)</f>
        <v>1</v>
      </c>
      <c r="N14" s="80">
        <f>IF(RES_hh_tes!N14=0,"",RES_hh_tes!N14/RES_hh_fec!N14)</f>
        <v>1</v>
      </c>
      <c r="O14" s="80">
        <f>IF(RES_hh_tes!O14=0,"",RES_hh_tes!O14/RES_hh_fec!O14)</f>
        <v>1</v>
      </c>
      <c r="P14" s="80">
        <f>IF(RES_hh_tes!P14=0,"",RES_hh_tes!P14/RES_hh_fec!P14)</f>
        <v>1</v>
      </c>
      <c r="Q14" s="80">
        <f>IF(RES_hh_tes!Q14=0,"",RES_hh_tes!Q14/RES_hh_fec!Q14)</f>
        <v>1</v>
      </c>
      <c r="R14" s="80">
        <f>IF(RES_hh_tes!R14=0,"",RES_hh_tes!R14/RES_hh_fec!R14)</f>
        <v>1</v>
      </c>
      <c r="S14" s="80">
        <f>IF(RES_hh_tes!S14=0,"",RES_hh_tes!S14/RES_hh_fec!S14)</f>
        <v>1</v>
      </c>
      <c r="T14" s="80">
        <f>IF(RES_hh_tes!T14=0,"",RES_hh_tes!T14/RES_hh_fec!T14)</f>
        <v>1</v>
      </c>
      <c r="U14" s="80">
        <f>IF(RES_hh_tes!U14=0,"",RES_hh_tes!U14/RES_hh_fec!U14)</f>
        <v>1</v>
      </c>
      <c r="V14" s="80">
        <f>IF(RES_hh_tes!V14=0,"",RES_hh_tes!V14/RES_hh_fec!V14)</f>
        <v>1</v>
      </c>
      <c r="W14" s="80">
        <f>IF(RES_hh_tes!W14=0,"",RES_hh_tes!W14/RES_hh_fec!W14)</f>
        <v>1</v>
      </c>
      <c r="DA14" s="91" t="s">
        <v>429</v>
      </c>
    </row>
    <row r="15" spans="1:105" ht="12.95" customHeight="1" x14ac:dyDescent="0.25">
      <c r="A15" s="68" t="s">
        <v>92</v>
      </c>
      <c r="B15" s="70">
        <f>IF(RES_hh_tes!B15=0,"",RES_hh_tes!B15/RES_hh_fec!B15)</f>
        <v>1.7847225827527797</v>
      </c>
      <c r="C15" s="70">
        <f>IF(RES_hh_tes!C15=0,"",RES_hh_tes!C15/RES_hh_fec!C15)</f>
        <v>1.8523709955788583</v>
      </c>
      <c r="D15" s="70">
        <f>IF(RES_hh_tes!D15=0,"",RES_hh_tes!D15/RES_hh_fec!D15)</f>
        <v>1.9355804702312556</v>
      </c>
      <c r="E15" s="70">
        <f>IF(RES_hh_tes!E15=0,"",RES_hh_tes!E15/RES_hh_fec!E15)</f>
        <v>2.0521525976395418</v>
      </c>
      <c r="F15" s="70">
        <f>IF(RES_hh_tes!F15=0,"",RES_hh_tes!F15/RES_hh_fec!F15)</f>
        <v>2.198106349739593</v>
      </c>
      <c r="G15" s="70">
        <f>IF(RES_hh_tes!G15=0,"",RES_hh_tes!G15/RES_hh_fec!G15)</f>
        <v>2.3162355133255299</v>
      </c>
      <c r="H15" s="70">
        <f>IF(RES_hh_tes!H15=0,"",RES_hh_tes!H15/RES_hh_fec!H15)</f>
        <v>2.4514748825458814</v>
      </c>
      <c r="I15" s="70">
        <f>IF(RES_hh_tes!I15=0,"",RES_hh_tes!I15/RES_hh_fec!I15)</f>
        <v>2.5829223639383376</v>
      </c>
      <c r="J15" s="70">
        <f>IF(RES_hh_tes!J15=0,"",RES_hh_tes!J15/RES_hh_fec!J15)</f>
        <v>2.661666214055566</v>
      </c>
      <c r="K15" s="70">
        <f>IF(RES_hh_tes!K15=0,"",RES_hh_tes!K15/RES_hh_fec!K15)</f>
        <v>2.7330175528595504</v>
      </c>
      <c r="L15" s="70">
        <f>IF(RES_hh_tes!L15=0,"",RES_hh_tes!L15/RES_hh_fec!L15)</f>
        <v>2.7826532733708831</v>
      </c>
      <c r="M15" s="70">
        <f>IF(RES_hh_tes!M15=0,"",RES_hh_tes!M15/RES_hh_fec!M15)</f>
        <v>2.8636746983305179</v>
      </c>
      <c r="N15" s="70">
        <f>IF(RES_hh_tes!N15=0,"",RES_hh_tes!N15/RES_hh_fec!N15)</f>
        <v>2.9477254348122477</v>
      </c>
      <c r="O15" s="70">
        <f>IF(RES_hh_tes!O15=0,"",RES_hh_tes!O15/RES_hh_fec!O15)</f>
        <v>3.05864266354406</v>
      </c>
      <c r="P15" s="70">
        <f>IF(RES_hh_tes!P15=0,"",RES_hh_tes!P15/RES_hh_fec!P15)</f>
        <v>3.2165556108071254</v>
      </c>
      <c r="Q15" s="70">
        <f>IF(RES_hh_tes!Q15=0,"",RES_hh_tes!Q15/RES_hh_fec!Q15)</f>
        <v>3.3700877066157506</v>
      </c>
      <c r="R15" s="70">
        <f>IF(RES_hh_tes!R15=0,"",RES_hh_tes!R15/RES_hh_fec!R15)</f>
        <v>3.4920393749609948</v>
      </c>
      <c r="S15" s="70">
        <f>IF(RES_hh_tes!S15=0,"",RES_hh_tes!S15/RES_hh_fec!S15)</f>
        <v>3.5689469801384202</v>
      </c>
      <c r="T15" s="70">
        <f>IF(RES_hh_tes!T15=0,"",RES_hh_tes!T15/RES_hh_fec!T15)</f>
        <v>3.6349229952377593</v>
      </c>
      <c r="U15" s="70">
        <f>IF(RES_hh_tes!U15=0,"",RES_hh_tes!U15/RES_hh_fec!U15)</f>
        <v>3.6971356184065476</v>
      </c>
      <c r="V15" s="70">
        <f>IF(RES_hh_tes!V15=0,"",RES_hh_tes!V15/RES_hh_fec!V15)</f>
        <v>3.7587976271437187</v>
      </c>
      <c r="W15" s="70">
        <f>IF(RES_hh_tes!W15=0,"",RES_hh_tes!W15/RES_hh_fec!W15)</f>
        <v>3.80977922665513</v>
      </c>
      <c r="DA15" s="88" t="s">
        <v>291</v>
      </c>
    </row>
    <row r="16" spans="1:105" ht="12" customHeight="1" x14ac:dyDescent="0.25">
      <c r="A16" s="28" t="s">
        <v>91</v>
      </c>
      <c r="B16" s="78">
        <f>IF(RES_hh_tes!B16=0,"",RES_hh_tes!B16/RES_hh_fec!B16)</f>
        <v>1.7847225827527797</v>
      </c>
      <c r="C16" s="78">
        <f>IF(RES_hh_tes!C16=0,"",RES_hh_tes!C16/RES_hh_fec!C16)</f>
        <v>1.8523709955788583</v>
      </c>
      <c r="D16" s="78">
        <f>IF(RES_hh_tes!D16=0,"",RES_hh_tes!D16/RES_hh_fec!D16)</f>
        <v>1.9355804702312556</v>
      </c>
      <c r="E16" s="78">
        <f>IF(RES_hh_tes!E16=0,"",RES_hh_tes!E16/RES_hh_fec!E16)</f>
        <v>2.0521525976395418</v>
      </c>
      <c r="F16" s="78">
        <f>IF(RES_hh_tes!F16=0,"",RES_hh_tes!F16/RES_hh_fec!F16)</f>
        <v>2.198106349739593</v>
      </c>
      <c r="G16" s="78">
        <f>IF(RES_hh_tes!G16=0,"",RES_hh_tes!G16/RES_hh_fec!G16)</f>
        <v>2.3162355133255299</v>
      </c>
      <c r="H16" s="78">
        <f>IF(RES_hh_tes!H16=0,"",RES_hh_tes!H16/RES_hh_fec!H16)</f>
        <v>2.4514748825458814</v>
      </c>
      <c r="I16" s="78">
        <f>IF(RES_hh_tes!I16=0,"",RES_hh_tes!I16/RES_hh_fec!I16)</f>
        <v>2.5829223639383376</v>
      </c>
      <c r="J16" s="78">
        <f>IF(RES_hh_tes!J16=0,"",RES_hh_tes!J16/RES_hh_fec!J16)</f>
        <v>2.661666214055566</v>
      </c>
      <c r="K16" s="78">
        <f>IF(RES_hh_tes!K16=0,"",RES_hh_tes!K16/RES_hh_fec!K16)</f>
        <v>2.7330175528595504</v>
      </c>
      <c r="L16" s="78">
        <f>IF(RES_hh_tes!L16=0,"",RES_hh_tes!L16/RES_hh_fec!L16)</f>
        <v>2.7826532733708831</v>
      </c>
      <c r="M16" s="78">
        <f>IF(RES_hh_tes!M16=0,"",RES_hh_tes!M16/RES_hh_fec!M16)</f>
        <v>2.8636746983305179</v>
      </c>
      <c r="N16" s="78">
        <f>IF(RES_hh_tes!N16=0,"",RES_hh_tes!N16/RES_hh_fec!N16)</f>
        <v>2.9477254348122477</v>
      </c>
      <c r="O16" s="78">
        <f>IF(RES_hh_tes!O16=0,"",RES_hh_tes!O16/RES_hh_fec!O16)</f>
        <v>3.05864266354406</v>
      </c>
      <c r="P16" s="78">
        <f>IF(RES_hh_tes!P16=0,"",RES_hh_tes!P16/RES_hh_fec!P16)</f>
        <v>3.2165556108071254</v>
      </c>
      <c r="Q16" s="78">
        <f>IF(RES_hh_tes!Q16=0,"",RES_hh_tes!Q16/RES_hh_fec!Q16)</f>
        <v>3.3700877066157506</v>
      </c>
      <c r="R16" s="78">
        <f>IF(RES_hh_tes!R16=0,"",RES_hh_tes!R16/RES_hh_fec!R16)</f>
        <v>3.4920393749609948</v>
      </c>
      <c r="S16" s="78">
        <f>IF(RES_hh_tes!S16=0,"",RES_hh_tes!S16/RES_hh_fec!S16)</f>
        <v>3.5689469801384202</v>
      </c>
      <c r="T16" s="78">
        <f>IF(RES_hh_tes!T16=0,"",RES_hh_tes!T16/RES_hh_fec!T16)</f>
        <v>3.6349229952377593</v>
      </c>
      <c r="U16" s="78">
        <f>IF(RES_hh_tes!U16=0,"",RES_hh_tes!U16/RES_hh_fec!U16)</f>
        <v>3.6971356184065476</v>
      </c>
      <c r="V16" s="78">
        <f>IF(RES_hh_tes!V16=0,"",RES_hh_tes!V16/RES_hh_fec!V16)</f>
        <v>3.7587976271437187</v>
      </c>
      <c r="W16" s="78">
        <f>IF(RES_hh_tes!W16=0,"",RES_hh_tes!W16/RES_hh_fec!W16)</f>
        <v>3.80977922665513</v>
      </c>
      <c r="DA16" s="89" t="s">
        <v>430</v>
      </c>
    </row>
    <row r="17" spans="1:105" ht="12.95" customHeight="1" x14ac:dyDescent="0.25">
      <c r="A17" s="68" t="s">
        <v>55</v>
      </c>
      <c r="B17" s="70">
        <f>IF(RES_hh_tes!B17=0,"",RES_hh_tes!B17/RES_hh_fec!B17)</f>
        <v>0.62520149180439177</v>
      </c>
      <c r="C17" s="70">
        <f>IF(RES_hh_tes!C17=0,"",RES_hh_tes!C17/RES_hh_fec!C17)</f>
        <v>0.63023963306980502</v>
      </c>
      <c r="D17" s="70">
        <f>IF(RES_hh_tes!D17=0,"",RES_hh_tes!D17/RES_hh_fec!D17)</f>
        <v>0.62955744649472489</v>
      </c>
      <c r="E17" s="70">
        <f>IF(RES_hh_tes!E17=0,"",RES_hh_tes!E17/RES_hh_fec!E17)</f>
        <v>0.6344401619101272</v>
      </c>
      <c r="F17" s="70">
        <f>IF(RES_hh_tes!F17=0,"",RES_hh_tes!F17/RES_hh_fec!F17)</f>
        <v>0.63759449692461756</v>
      </c>
      <c r="G17" s="70">
        <f>IF(RES_hh_tes!G17=0,"",RES_hh_tes!G17/RES_hh_fec!G17)</f>
        <v>0.64122389380396128</v>
      </c>
      <c r="H17" s="70">
        <f>IF(RES_hh_tes!H17=0,"",RES_hh_tes!H17/RES_hh_fec!H17)</f>
        <v>0.64502637833978216</v>
      </c>
      <c r="I17" s="70">
        <f>IF(RES_hh_tes!I17=0,"",RES_hh_tes!I17/RES_hh_fec!I17)</f>
        <v>0.65186064127430121</v>
      </c>
      <c r="J17" s="70">
        <f>IF(RES_hh_tes!J17=0,"",RES_hh_tes!J17/RES_hh_fec!J17)</f>
        <v>0.65862267321254342</v>
      </c>
      <c r="K17" s="70">
        <f>IF(RES_hh_tes!K17=0,"",RES_hh_tes!K17/RES_hh_fec!K17)</f>
        <v>0.66803758137873737</v>
      </c>
      <c r="L17" s="70">
        <f>IF(RES_hh_tes!L17=0,"",RES_hh_tes!L17/RES_hh_fec!L17)</f>
        <v>0.67724857092056023</v>
      </c>
      <c r="M17" s="70">
        <f>IF(RES_hh_tes!M17=0,"",RES_hh_tes!M17/RES_hh_fec!M17)</f>
        <v>0.68634977575820966</v>
      </c>
      <c r="N17" s="70">
        <f>IF(RES_hh_tes!N17=0,"",RES_hh_tes!N17/RES_hh_fec!N17)</f>
        <v>0.69759810068172323</v>
      </c>
      <c r="O17" s="70">
        <f>IF(RES_hh_tes!O17=0,"",RES_hh_tes!O17/RES_hh_fec!O17)</f>
        <v>0.70839578944620951</v>
      </c>
      <c r="P17" s="70">
        <f>IF(RES_hh_tes!P17=0,"",RES_hh_tes!P17/RES_hh_fec!P17)</f>
        <v>0.71422177409653553</v>
      </c>
      <c r="Q17" s="70">
        <f>IF(RES_hh_tes!Q17=0,"",RES_hh_tes!Q17/RES_hh_fec!Q17)</f>
        <v>0.72113988573841037</v>
      </c>
      <c r="R17" s="70">
        <f>IF(RES_hh_tes!R17=0,"",RES_hh_tes!R17/RES_hh_fec!R17)</f>
        <v>0.72804860141398253</v>
      </c>
      <c r="S17" s="70">
        <f>IF(RES_hh_tes!S17=0,"",RES_hh_tes!S17/RES_hh_fec!S17)</f>
        <v>0.73805286668783976</v>
      </c>
      <c r="T17" s="70">
        <f>IF(RES_hh_tes!T17=0,"",RES_hh_tes!T17/RES_hh_fec!T17)</f>
        <v>0.75093027722231687</v>
      </c>
      <c r="U17" s="70">
        <f>IF(RES_hh_tes!U17=0,"",RES_hh_tes!U17/RES_hh_fec!U17)</f>
        <v>0.76547605374513139</v>
      </c>
      <c r="V17" s="70">
        <f>IF(RES_hh_tes!V17=0,"",RES_hh_tes!V17/RES_hh_fec!V17)</f>
        <v>0.77720725139248037</v>
      </c>
      <c r="W17" s="70">
        <f>IF(RES_hh_tes!W17=0,"",RES_hh_tes!W17/RES_hh_fec!W17)</f>
        <v>0.7883381713640204</v>
      </c>
      <c r="DA17" s="88" t="s">
        <v>292</v>
      </c>
    </row>
    <row r="18" spans="1:105" ht="12" customHeight="1" x14ac:dyDescent="0.25">
      <c r="A18" s="28" t="s">
        <v>51</v>
      </c>
      <c r="B18" s="78">
        <f>IF(RES_hh_tes!B18=0,"",RES_hh_tes!B18/RES_hh_fec!B18)</f>
        <v>0.61887665974850381</v>
      </c>
      <c r="C18" s="78">
        <f>IF(RES_hh_tes!C18=0,"",RES_hh_tes!C18/RES_hh_fec!C18)</f>
        <v>0.62268141945090605</v>
      </c>
      <c r="D18" s="78">
        <f>IF(RES_hh_tes!D18=0,"",RES_hh_tes!D18/RES_hh_fec!D18)</f>
        <v>0.62750489967413836</v>
      </c>
      <c r="E18" s="78">
        <f>IF(RES_hh_tes!E18=0,"",RES_hh_tes!E18/RES_hh_fec!E18)</f>
        <v>0.63099421814207546</v>
      </c>
      <c r="F18" s="78">
        <f>IF(RES_hh_tes!F18=0,"",RES_hh_tes!F18/RES_hh_fec!F18)</f>
        <v>0.63585465783893036</v>
      </c>
      <c r="G18" s="78">
        <f>IF(RES_hh_tes!G18=0,"",RES_hh_tes!G18/RES_hh_fec!G18)</f>
        <v>0.64123064470009861</v>
      </c>
      <c r="H18" s="78">
        <f>IF(RES_hh_tes!H18=0,"",RES_hh_tes!H18/RES_hh_fec!H18)</f>
        <v>0.64672339701396242</v>
      </c>
      <c r="I18" s="78">
        <f>IF(RES_hh_tes!I18=0,"",RES_hh_tes!I18/RES_hh_fec!I18)</f>
        <v>0.65113420787360177</v>
      </c>
      <c r="J18" s="78">
        <f>IF(RES_hh_tes!J18=0,"",RES_hh_tes!J18/RES_hh_fec!J18)</f>
        <v>0.65658044382754965</v>
      </c>
      <c r="K18" s="78">
        <f>IF(RES_hh_tes!K18=0,"",RES_hh_tes!K18/RES_hh_fec!K18)</f>
        <v>0.66159072351674642</v>
      </c>
      <c r="L18" s="78">
        <f>IF(RES_hh_tes!L18=0,"",RES_hh_tes!L18/RES_hh_fec!L18)</f>
        <v>0.66736063388033406</v>
      </c>
      <c r="M18" s="78">
        <f>IF(RES_hh_tes!M18=0,"",RES_hh_tes!M18/RES_hh_fec!M18)</f>
        <v>0.67332117814784742</v>
      </c>
      <c r="N18" s="78">
        <f>IF(RES_hh_tes!N18=0,"",RES_hh_tes!N18/RES_hh_fec!N18)</f>
        <v>0.68112010894433084</v>
      </c>
      <c r="O18" s="78">
        <f>IF(RES_hh_tes!O18=0,"",RES_hh_tes!O18/RES_hh_fec!O18)</f>
        <v>0.6871189268894633</v>
      </c>
      <c r="P18" s="78">
        <f>IF(RES_hh_tes!P18=0,"",RES_hh_tes!P18/RES_hh_fec!P18)</f>
        <v>0.68987655372244305</v>
      </c>
      <c r="Q18" s="78">
        <f>IF(RES_hh_tes!Q18=0,"",RES_hh_tes!Q18/RES_hh_fec!Q18)</f>
        <v>0.69383943069305187</v>
      </c>
      <c r="R18" s="78">
        <f>IF(RES_hh_tes!R18=0,"",RES_hh_tes!R18/RES_hh_fec!R18)</f>
        <v>0.69873755485117595</v>
      </c>
      <c r="S18" s="78">
        <f>IF(RES_hh_tes!S18=0,"",RES_hh_tes!S18/RES_hh_fec!S18)</f>
        <v>0.70610066605735766</v>
      </c>
      <c r="T18" s="78">
        <f>IF(RES_hh_tes!T18=0,"",RES_hh_tes!T18/RES_hh_fec!T18)</f>
        <v>0.71384923738506423</v>
      </c>
      <c r="U18" s="78">
        <f>IF(RES_hh_tes!U18=0,"",RES_hh_tes!U18/RES_hh_fec!U18)</f>
        <v>0.72366423549722803</v>
      </c>
      <c r="V18" s="78">
        <f>IF(RES_hh_tes!V18=0,"",RES_hh_tes!V18/RES_hh_fec!V18)</f>
        <v>0.73585466819025847</v>
      </c>
      <c r="W18" s="78">
        <f>IF(RES_hh_tes!W18=0,"",RES_hh_tes!W18/RES_hh_fec!W18)</f>
        <v>0.74629311072890836</v>
      </c>
      <c r="DA18" s="89" t="s">
        <v>431</v>
      </c>
    </row>
    <row r="19" spans="1:105" s="2" customFormat="1" ht="12" customHeight="1" x14ac:dyDescent="0.25">
      <c r="A19" s="28" t="s">
        <v>74</v>
      </c>
      <c r="B19" s="78">
        <f>IF(RES_hh_tes!B19=0,"",RES_hh_tes!B19/RES_hh_fec!B19)</f>
        <v>0.55204444861324908</v>
      </c>
      <c r="C19" s="78">
        <f>IF(RES_hh_tes!C19=0,"",RES_hh_tes!C19/RES_hh_fec!C19)</f>
        <v>0.55461257421038646</v>
      </c>
      <c r="D19" s="78">
        <f>IF(RES_hh_tes!D19=0,"",RES_hh_tes!D19/RES_hh_fec!D19)</f>
        <v>0.55720454600343405</v>
      </c>
      <c r="E19" s="78">
        <f>IF(RES_hh_tes!E19=0,"",RES_hh_tes!E19/RES_hh_fec!E19)</f>
        <v>0.55983289514850054</v>
      </c>
      <c r="F19" s="78">
        <f>IF(RES_hh_tes!F19=0,"",RES_hh_tes!F19/RES_hh_fec!F19)</f>
        <v>0.5635385520273325</v>
      </c>
      <c r="G19" s="78">
        <f>IF(RES_hh_tes!G19=0,"",RES_hh_tes!G19/RES_hh_fec!G19)</f>
        <v>0.56872759797574846</v>
      </c>
      <c r="H19" s="78">
        <f>IF(RES_hh_tes!H19=0,"",RES_hh_tes!H19/RES_hh_fec!H19)</f>
        <v>0.57526398911966825</v>
      </c>
      <c r="I19" s="78">
        <f>IF(RES_hh_tes!I19=0,"",RES_hh_tes!I19/RES_hh_fec!I19)</f>
        <v>0.57894277452286036</v>
      </c>
      <c r="J19" s="78">
        <f>IF(RES_hh_tes!J19=0,"",RES_hh_tes!J19/RES_hh_fec!J19)</f>
        <v>0.58044158296749426</v>
      </c>
      <c r="K19" s="78">
        <f>IF(RES_hh_tes!K19=0,"",RES_hh_tes!K19/RES_hh_fec!K19)</f>
        <v>0.58316442213893971</v>
      </c>
      <c r="L19" s="78">
        <f>IF(RES_hh_tes!L19=0,"",RES_hh_tes!L19/RES_hh_fec!L19)</f>
        <v>0.58596326241059038</v>
      </c>
      <c r="M19" s="78">
        <f>IF(RES_hh_tes!M19=0,"",RES_hh_tes!M19/RES_hh_fec!M19)</f>
        <v>0.58976146341176017</v>
      </c>
      <c r="N19" s="78">
        <f>IF(RES_hh_tes!N19=0,"",RES_hh_tes!N19/RES_hh_fec!N19)</f>
        <v>0.59717131122903377</v>
      </c>
      <c r="O19" s="78">
        <f>IF(RES_hh_tes!O19=0,"",RES_hh_tes!O19/RES_hh_fec!O19)</f>
        <v>0.6093962542206961</v>
      </c>
      <c r="P19" s="78">
        <f>IF(RES_hh_tes!P19=0,"",RES_hh_tes!P19/RES_hh_fec!P19)</f>
        <v>0.62700680840021794</v>
      </c>
      <c r="Q19" s="78">
        <f>IF(RES_hh_tes!Q19=0,"",RES_hh_tes!Q19/RES_hh_fec!Q19)</f>
        <v>0.64574609002578343</v>
      </c>
      <c r="R19" s="78">
        <f>IF(RES_hh_tes!R19=0,"",RES_hh_tes!R19/RES_hh_fec!R19)</f>
        <v>0.6657498967101052</v>
      </c>
      <c r="S19" s="78">
        <f>IF(RES_hh_tes!S19=0,"",RES_hh_tes!S19/RES_hh_fec!S19)</f>
        <v>0.6888717803273231</v>
      </c>
      <c r="T19" s="78">
        <f>IF(RES_hh_tes!T19=0,"",RES_hh_tes!T19/RES_hh_fec!T19)</f>
        <v>0.71013390123240339</v>
      </c>
      <c r="U19" s="78">
        <f>IF(RES_hh_tes!U19=0,"",RES_hh_tes!U19/RES_hh_fec!U19)</f>
        <v>0.72988422846838941</v>
      </c>
      <c r="V19" s="78">
        <f>IF(RES_hh_tes!V19=0,"",RES_hh_tes!V19/RES_hh_fec!V19)</f>
        <v>0.74970928941587067</v>
      </c>
      <c r="W19" s="78">
        <f>IF(RES_hh_tes!W19=0,"",RES_hh_tes!W19/RES_hh_fec!W19)</f>
        <v>0.76776399904389903</v>
      </c>
      <c r="DA19" s="89" t="s">
        <v>432</v>
      </c>
    </row>
    <row r="20" spans="1:105" ht="12" customHeight="1" x14ac:dyDescent="0.25">
      <c r="A20" s="28" t="s">
        <v>205</v>
      </c>
      <c r="B20" s="78">
        <f>IF(RES_hh_tes!B20=0,"",RES_hh_tes!B20/RES_hh_fec!B20)</f>
        <v>0.49749872798501737</v>
      </c>
      <c r="C20" s="78">
        <f>IF(RES_hh_tes!C20=0,"",RES_hh_tes!C20/RES_hh_fec!C20)</f>
        <v>0.49907056598031774</v>
      </c>
      <c r="D20" s="78">
        <f>IF(RES_hh_tes!D20=0,"",RES_hh_tes!D20/RES_hh_fec!D20)</f>
        <v>0.501173715356932</v>
      </c>
      <c r="E20" s="78">
        <f>IF(RES_hh_tes!E20=0,"",RES_hh_tes!E20/RES_hh_fec!E20)</f>
        <v>0.50311839406343728</v>
      </c>
      <c r="F20" s="78">
        <f>IF(RES_hh_tes!F20=0,"",RES_hh_tes!F20/RES_hh_fec!F20)</f>
        <v>0.50473135817204318</v>
      </c>
      <c r="G20" s="78">
        <f>IF(RES_hh_tes!G20=0,"",RES_hh_tes!G20/RES_hh_fec!G20)</f>
        <v>0.50558189980172108</v>
      </c>
      <c r="H20" s="78">
        <f>IF(RES_hh_tes!H20=0,"",RES_hh_tes!H20/RES_hh_fec!H20)</f>
        <v>0.50722135173504379</v>
      </c>
      <c r="I20" s="78">
        <f>IF(RES_hh_tes!I20=0,"",RES_hh_tes!I20/RES_hh_fec!I20)</f>
        <v>0.51078893122652758</v>
      </c>
      <c r="J20" s="78">
        <f>IF(RES_hh_tes!J20=0,"",RES_hh_tes!J20/RES_hh_fec!J20)</f>
        <v>0.51666513561593308</v>
      </c>
      <c r="K20" s="78">
        <f>IF(RES_hh_tes!K20=0,"",RES_hh_tes!K20/RES_hh_fec!K20)</f>
        <v>0.5238485759509629</v>
      </c>
      <c r="L20" s="78">
        <f>IF(RES_hh_tes!L20=0,"",RES_hh_tes!L20/RES_hh_fec!L20)</f>
        <v>0.5317198662262117</v>
      </c>
      <c r="M20" s="78">
        <f>IF(RES_hh_tes!M20=0,"",RES_hh_tes!M20/RES_hh_fec!M20)</f>
        <v>0.53749938280818621</v>
      </c>
      <c r="N20" s="78">
        <f>IF(RES_hh_tes!N20=0,"",RES_hh_tes!N20/RES_hh_fec!N20)</f>
        <v>0.5488776864536461</v>
      </c>
      <c r="O20" s="78">
        <f>IF(RES_hh_tes!O20=0,"",RES_hh_tes!O20/RES_hh_fec!O20)</f>
        <v>0.57534859480393796</v>
      </c>
      <c r="P20" s="78">
        <f>IF(RES_hh_tes!P20=0,"",RES_hh_tes!P20/RES_hh_fec!P20)</f>
        <v>0.5784299765512475</v>
      </c>
      <c r="Q20" s="78">
        <f>IF(RES_hh_tes!Q20=0,"",RES_hh_tes!Q20/RES_hh_fec!Q20)</f>
        <v>0.57915143982672368</v>
      </c>
      <c r="R20" s="78">
        <f>IF(RES_hh_tes!R20=0,"",RES_hh_tes!R20/RES_hh_fec!R20)</f>
        <v>0.58634094162904449</v>
      </c>
      <c r="S20" s="78">
        <f>IF(RES_hh_tes!S20=0,"",RES_hh_tes!S20/RES_hh_fec!S20)</f>
        <v>0.60971788853204822</v>
      </c>
      <c r="T20" s="78">
        <f>IF(RES_hh_tes!T20=0,"",RES_hh_tes!T20/RES_hh_fec!T20)</f>
        <v>0.640721773058189</v>
      </c>
      <c r="U20" s="78">
        <f>IF(RES_hh_tes!U20=0,"",RES_hh_tes!U20/RES_hh_fec!U20)</f>
        <v>0.67167673758351221</v>
      </c>
      <c r="V20" s="78">
        <f>IF(RES_hh_tes!V20=0,"",RES_hh_tes!V20/RES_hh_fec!V20)</f>
        <v>0.6937992390025115</v>
      </c>
      <c r="W20" s="78">
        <f>IF(RES_hh_tes!W20=0,"",RES_hh_tes!W20/RES_hh_fec!W20)</f>
        <v>0.69582936353021452</v>
      </c>
      <c r="DA20" s="89" t="s">
        <v>433</v>
      </c>
    </row>
    <row r="21" spans="1:105" ht="12" customHeight="1" x14ac:dyDescent="0.25">
      <c r="A21" s="28" t="s">
        <v>192</v>
      </c>
      <c r="B21" s="78">
        <f>IF(RES_hh_tes!B21=0,"",RES_hh_tes!B21/RES_hh_fec!B21)</f>
        <v>0.5147518320841552</v>
      </c>
      <c r="C21" s="78">
        <f>IF(RES_hh_tes!C21=0,"",RES_hh_tes!C21/RES_hh_fec!C21)</f>
        <v>0.51754578124316319</v>
      </c>
      <c r="D21" s="78">
        <f>IF(RES_hh_tes!D21=0,"",RES_hh_tes!D21/RES_hh_fec!D21)</f>
        <v>0.52163218123341371</v>
      </c>
      <c r="E21" s="78">
        <f>IF(RES_hh_tes!E21=0,"",RES_hh_tes!E21/RES_hh_fec!E21)</f>
        <v>0.5269927123424395</v>
      </c>
      <c r="F21" s="78">
        <f>IF(RES_hh_tes!F21=0,"",RES_hh_tes!F21/RES_hh_fec!F21)</f>
        <v>0.53341599527071515</v>
      </c>
      <c r="G21" s="78">
        <f>IF(RES_hh_tes!G21=0,"",RES_hh_tes!G21/RES_hh_fec!G21)</f>
        <v>0.54090344975026106</v>
      </c>
      <c r="H21" s="78">
        <f>IF(RES_hh_tes!H21=0,"",RES_hh_tes!H21/RES_hh_fec!H21)</f>
        <v>0.54812554809151925</v>
      </c>
      <c r="I21" s="78">
        <f>IF(RES_hh_tes!I21=0,"",RES_hh_tes!I21/RES_hh_fec!I21)</f>
        <v>0.55620619459153076</v>
      </c>
      <c r="J21" s="78">
        <f>IF(RES_hh_tes!J21=0,"",RES_hh_tes!J21/RES_hh_fec!J21)</f>
        <v>0.56480418985543734</v>
      </c>
      <c r="K21" s="78">
        <f>IF(RES_hh_tes!K21=0,"",RES_hh_tes!K21/RES_hh_fec!K21)</f>
        <v>0.5748107071978894</v>
      </c>
      <c r="L21" s="78">
        <f>IF(RES_hh_tes!L21=0,"",RES_hh_tes!L21/RES_hh_fec!L21)</f>
        <v>0.58610076264684086</v>
      </c>
      <c r="M21" s="78">
        <f>IF(RES_hh_tes!M21=0,"",RES_hh_tes!M21/RES_hh_fec!M21)</f>
        <v>0.59975716309098703</v>
      </c>
      <c r="N21" s="78">
        <f>IF(RES_hh_tes!N21=0,"",RES_hh_tes!N21/RES_hh_fec!N21)</f>
        <v>0.61619122689291927</v>
      </c>
      <c r="O21" s="78">
        <f>IF(RES_hh_tes!O21=0,"",RES_hh_tes!O21/RES_hh_fec!O21)</f>
        <v>0.63255253567950243</v>
      </c>
      <c r="P21" s="78">
        <f>IF(RES_hh_tes!P21=0,"",RES_hh_tes!P21/RES_hh_fec!P21)</f>
        <v>0.63934341808458217</v>
      </c>
      <c r="Q21" s="78">
        <f>IF(RES_hh_tes!Q21=0,"",RES_hh_tes!Q21/RES_hh_fec!Q21)</f>
        <v>0.64931364989788842</v>
      </c>
      <c r="R21" s="78">
        <f>IF(RES_hh_tes!R21=0,"",RES_hh_tes!R21/RES_hh_fec!R21)</f>
        <v>0.66139296561150185</v>
      </c>
      <c r="S21" s="78">
        <f>IF(RES_hh_tes!S21=0,"",RES_hh_tes!S21/RES_hh_fec!S21)</f>
        <v>0.67623729094195428</v>
      </c>
      <c r="T21" s="78">
        <f>IF(RES_hh_tes!T21=0,"",RES_hh_tes!T21/RES_hh_fec!T21)</f>
        <v>0.69234465816887636</v>
      </c>
      <c r="U21" s="78">
        <f>IF(RES_hh_tes!U21=0,"",RES_hh_tes!U21/RES_hh_fec!U21)</f>
        <v>0.71145047694012653</v>
      </c>
      <c r="V21" s="78">
        <f>IF(RES_hh_tes!V21=0,"",RES_hh_tes!V21/RES_hh_fec!V21)</f>
        <v>0.73460613066276392</v>
      </c>
      <c r="W21" s="78">
        <f>IF(RES_hh_tes!W21=0,"",RES_hh_tes!W21/RES_hh_fec!W21)</f>
        <v>0.75445643885488911</v>
      </c>
      <c r="DA21" s="89" t="s">
        <v>434</v>
      </c>
    </row>
    <row r="22" spans="1:105" ht="12" customHeight="1" x14ac:dyDescent="0.25">
      <c r="A22" s="28" t="s">
        <v>207</v>
      </c>
      <c r="B22" s="78">
        <f>IF(RES_hh_tes!B22=0,"",RES_hh_tes!B22/RES_hh_fec!B22)</f>
        <v>0.4637642167635071</v>
      </c>
      <c r="C22" s="78">
        <f>IF(RES_hh_tes!C22=0,"",RES_hh_tes!C22/RES_hh_fec!C22)</f>
        <v>0.47338847340466761</v>
      </c>
      <c r="D22" s="78">
        <f>IF(RES_hh_tes!D22=0,"",RES_hh_tes!D22/RES_hh_fec!D22)</f>
        <v>0.48210832434490747</v>
      </c>
      <c r="E22" s="78">
        <f>IF(RES_hh_tes!E22=0,"",RES_hh_tes!E22/RES_hh_fec!E22)</f>
        <v>0.48963039387016105</v>
      </c>
      <c r="F22" s="78">
        <f>IF(RES_hh_tes!F22=0,"",RES_hh_tes!F22/RES_hh_fec!F22)</f>
        <v>0.49976550525534824</v>
      </c>
      <c r="G22" s="78">
        <f>IF(RES_hh_tes!G22=0,"",RES_hh_tes!G22/RES_hh_fec!G22)</f>
        <v>0.51149688137754157</v>
      </c>
      <c r="H22" s="78">
        <f>IF(RES_hh_tes!H22=0,"",RES_hh_tes!H22/RES_hh_fec!H22)</f>
        <v>0.52634749677268067</v>
      </c>
      <c r="I22" s="78">
        <f>IF(RES_hh_tes!I22=0,"",RES_hh_tes!I22/RES_hh_fec!I22)</f>
        <v>0.54459431492340615</v>
      </c>
      <c r="J22" s="78">
        <f>IF(RES_hh_tes!J22=0,"",RES_hh_tes!J22/RES_hh_fec!J22)</f>
        <v>0.56501332596814235</v>
      </c>
      <c r="K22" s="78">
        <f>IF(RES_hh_tes!K22=0,"",RES_hh_tes!K22/RES_hh_fec!K22)</f>
        <v>0.58804968017222814</v>
      </c>
      <c r="L22" s="78">
        <f>IF(RES_hh_tes!L22=0,"",RES_hh_tes!L22/RES_hh_fec!L22)</f>
        <v>0.61400849479543351</v>
      </c>
      <c r="M22" s="78">
        <f>IF(RES_hh_tes!M22=0,"",RES_hh_tes!M22/RES_hh_fec!M22)</f>
        <v>0.64431161519050528</v>
      </c>
      <c r="N22" s="78">
        <f>IF(RES_hh_tes!N22=0,"",RES_hh_tes!N22/RES_hh_fec!N22)</f>
        <v>0.67295676162894469</v>
      </c>
      <c r="O22" s="78">
        <f>IF(RES_hh_tes!O22=0,"",RES_hh_tes!O22/RES_hh_fec!O22)</f>
        <v>0.69435198300757695</v>
      </c>
      <c r="P22" s="78">
        <f>IF(RES_hh_tes!P22=0,"",RES_hh_tes!P22/RES_hh_fec!P22)</f>
        <v>0.69953116425401007</v>
      </c>
      <c r="Q22" s="78">
        <f>IF(RES_hh_tes!Q22=0,"",RES_hh_tes!Q22/RES_hh_fec!Q22)</f>
        <v>0.70648400031711234</v>
      </c>
      <c r="R22" s="78">
        <f>IF(RES_hh_tes!R22=0,"",RES_hh_tes!R22/RES_hh_fec!R22)</f>
        <v>0.72092557373554034</v>
      </c>
      <c r="S22" s="78">
        <f>IF(RES_hh_tes!S22=0,"",RES_hh_tes!S22/RES_hh_fec!S22)</f>
        <v>0.74124547518941231</v>
      </c>
      <c r="T22" s="78">
        <f>IF(RES_hh_tes!T22=0,"",RES_hh_tes!T22/RES_hh_fec!T22)</f>
        <v>0.76442354178586613</v>
      </c>
      <c r="U22" s="78">
        <f>IF(RES_hh_tes!U22=0,"",RES_hh_tes!U22/RES_hh_fec!U22)</f>
        <v>0.7757048295807113</v>
      </c>
      <c r="V22" s="78">
        <f>IF(RES_hh_tes!V22=0,"",RES_hh_tes!V22/RES_hh_fec!V22)</f>
        <v>0.78334358451196751</v>
      </c>
      <c r="W22" s="78">
        <f>IF(RES_hh_tes!W22=0,"",RES_hh_tes!W22/RES_hh_fec!W22)</f>
        <v>0.78937340742331985</v>
      </c>
      <c r="DA22" s="89" t="s">
        <v>435</v>
      </c>
    </row>
    <row r="23" spans="1:105" ht="12" customHeight="1" x14ac:dyDescent="0.25">
      <c r="A23" s="28" t="s">
        <v>202</v>
      </c>
      <c r="B23" s="78">
        <f>IF(RES_hh_tes!B23=0,"",RES_hh_tes!B23/RES_hh_fec!B23)</f>
        <v>0.76864407540541935</v>
      </c>
      <c r="C23" s="78">
        <f>IF(RES_hh_tes!C23=0,"",RES_hh_tes!C23/RES_hh_fec!C23)</f>
        <v>0.78187975618602568</v>
      </c>
      <c r="D23" s="78">
        <f>IF(RES_hh_tes!D23=0,"",RES_hh_tes!D23/RES_hh_fec!D23)</f>
        <v>0.79796493588419148</v>
      </c>
      <c r="E23" s="78">
        <f>IF(RES_hh_tes!E23=0,"",RES_hh_tes!E23/RES_hh_fec!E23)</f>
        <v>0.80668948625732717</v>
      </c>
      <c r="F23" s="78">
        <f>IF(RES_hh_tes!F23=0,"",RES_hh_tes!F23/RES_hh_fec!F23)</f>
        <v>0.81362186424474825</v>
      </c>
      <c r="G23" s="78">
        <f>IF(RES_hh_tes!G23=0,"",RES_hh_tes!G23/RES_hh_fec!G23)</f>
        <v>0.81991368244096496</v>
      </c>
      <c r="H23" s="78">
        <f>IF(RES_hh_tes!H23=0,"",RES_hh_tes!H23/RES_hh_fec!H23)</f>
        <v>0.82371484423746133</v>
      </c>
      <c r="I23" s="78">
        <f>IF(RES_hh_tes!I23=0,"",RES_hh_tes!I23/RES_hh_fec!I23)</f>
        <v>0.8262250313020767</v>
      </c>
      <c r="J23" s="78">
        <f>IF(RES_hh_tes!J23=0,"",RES_hh_tes!J23/RES_hh_fec!J23)</f>
        <v>0.82886030635850438</v>
      </c>
      <c r="K23" s="78">
        <f>IF(RES_hh_tes!K23=0,"",RES_hh_tes!K23/RES_hh_fec!K23)</f>
        <v>0.83177132716103142</v>
      </c>
      <c r="L23" s="78">
        <f>IF(RES_hh_tes!L23=0,"",RES_hh_tes!L23/RES_hh_fec!L23)</f>
        <v>0.83414643819850853</v>
      </c>
      <c r="M23" s="78">
        <f>IF(RES_hh_tes!M23=0,"",RES_hh_tes!M23/RES_hh_fec!M23)</f>
        <v>0.83884315594573278</v>
      </c>
      <c r="N23" s="78">
        <f>IF(RES_hh_tes!N23=0,"",RES_hh_tes!N23/RES_hh_fec!N23)</f>
        <v>0.84547056013871402</v>
      </c>
      <c r="O23" s="78">
        <f>IF(RES_hh_tes!O23=0,"",RES_hh_tes!O23/RES_hh_fec!O23)</f>
        <v>0.85261725392661669</v>
      </c>
      <c r="P23" s="78">
        <f>IF(RES_hh_tes!P23=0,"",RES_hh_tes!P23/RES_hh_fec!P23)</f>
        <v>0.85850714832128738</v>
      </c>
      <c r="Q23" s="78">
        <f>IF(RES_hh_tes!Q23=0,"",RES_hh_tes!Q23/RES_hh_fec!Q23)</f>
        <v>0.86383442305813563</v>
      </c>
      <c r="R23" s="78">
        <f>IF(RES_hh_tes!R23=0,"",RES_hh_tes!R23/RES_hh_fec!R23)</f>
        <v>0.86852973267426847</v>
      </c>
      <c r="S23" s="78">
        <f>IF(RES_hh_tes!S23=0,"",RES_hh_tes!S23/RES_hh_fec!S23)</f>
        <v>0.87329496609244384</v>
      </c>
      <c r="T23" s="78">
        <f>IF(RES_hh_tes!T23=0,"",RES_hh_tes!T23/RES_hh_fec!T23)</f>
        <v>0.87820630346781814</v>
      </c>
      <c r="U23" s="78">
        <f>IF(RES_hh_tes!U23=0,"",RES_hh_tes!U23/RES_hh_fec!U23)</f>
        <v>0.88261344966210475</v>
      </c>
      <c r="V23" s="78">
        <f>IF(RES_hh_tes!V23=0,"",RES_hh_tes!V23/RES_hh_fec!V23)</f>
        <v>0.88681274523327591</v>
      </c>
      <c r="W23" s="78">
        <f>IF(RES_hh_tes!W23=0,"",RES_hh_tes!W23/RES_hh_fec!W23)</f>
        <v>0.89014586089164882</v>
      </c>
      <c r="DA23" s="89" t="s">
        <v>436</v>
      </c>
    </row>
    <row r="24" spans="1:105" ht="12" customHeight="1" x14ac:dyDescent="0.25">
      <c r="A24" s="28" t="s">
        <v>203</v>
      </c>
      <c r="B24" s="78">
        <f>IF(RES_hh_tes!B24=0,"",RES_hh_tes!B24/RES_hh_fec!B24)</f>
        <v>0.77732214641002828</v>
      </c>
      <c r="C24" s="78">
        <f>IF(RES_hh_tes!C24=0,"",RES_hh_tes!C24/RES_hh_fec!C24)</f>
        <v>0.77906048218107826</v>
      </c>
      <c r="D24" s="78">
        <f>IF(RES_hh_tes!D24=0,"",RES_hh_tes!D24/RES_hh_fec!D24)</f>
        <v>0.78016347662141172</v>
      </c>
      <c r="E24" s="78">
        <f>IF(RES_hh_tes!E24=0,"",RES_hh_tes!E24/RES_hh_fec!E24)</f>
        <v>0.78158038956708853</v>
      </c>
      <c r="F24" s="78">
        <f>IF(RES_hh_tes!F24=0,"",RES_hh_tes!F24/RES_hh_fec!F24)</f>
        <v>0.78306337386958436</v>
      </c>
      <c r="G24" s="78">
        <f>IF(RES_hh_tes!G24=0,"",RES_hh_tes!G24/RES_hh_fec!G24)</f>
        <v>0.78506164015693036</v>
      </c>
      <c r="H24" s="78">
        <f>IF(RES_hh_tes!H24=0,"",RES_hh_tes!H24/RES_hh_fec!H24)</f>
        <v>0.78695818805604922</v>
      </c>
      <c r="I24" s="78">
        <f>IF(RES_hh_tes!I24=0,"",RES_hh_tes!I24/RES_hh_fec!I24)</f>
        <v>0.79009605016869766</v>
      </c>
      <c r="J24" s="78">
        <f>IF(RES_hh_tes!J24=0,"",RES_hh_tes!J24/RES_hh_fec!J24)</f>
        <v>0.79349769250196933</v>
      </c>
      <c r="K24" s="78">
        <f>IF(RES_hh_tes!K24=0,"",RES_hh_tes!K24/RES_hh_fec!K24)</f>
        <v>0.79754746185993231</v>
      </c>
      <c r="L24" s="78">
        <f>IF(RES_hh_tes!L24=0,"",RES_hh_tes!L24/RES_hh_fec!L24)</f>
        <v>0.80204545501197189</v>
      </c>
      <c r="M24" s="78">
        <f>IF(RES_hh_tes!M24=0,"",RES_hh_tes!M24/RES_hh_fec!M24)</f>
        <v>0.80729606272059462</v>
      </c>
      <c r="N24" s="78">
        <f>IF(RES_hh_tes!N24=0,"",RES_hh_tes!N24/RES_hh_fec!N24)</f>
        <v>0.81343417601532964</v>
      </c>
      <c r="O24" s="78">
        <f>IF(RES_hh_tes!O24=0,"",RES_hh_tes!O24/RES_hh_fec!O24)</f>
        <v>0.81904449778852184</v>
      </c>
      <c r="P24" s="78">
        <f>IF(RES_hh_tes!P24=0,"",RES_hh_tes!P24/RES_hh_fec!P24)</f>
        <v>0.82005766959810455</v>
      </c>
      <c r="Q24" s="78">
        <f>IF(RES_hh_tes!Q24=0,"",RES_hh_tes!Q24/RES_hh_fec!Q24)</f>
        <v>0.821490762676924</v>
      </c>
      <c r="R24" s="78">
        <f>IF(RES_hh_tes!R24=0,"",RES_hh_tes!R24/RES_hh_fec!R24)</f>
        <v>0.82287134709961673</v>
      </c>
      <c r="S24" s="78">
        <f>IF(RES_hh_tes!S24=0,"",RES_hh_tes!S24/RES_hh_fec!S24)</f>
        <v>0.82500816861109638</v>
      </c>
      <c r="T24" s="78">
        <f>IF(RES_hh_tes!T24=0,"",RES_hh_tes!T24/RES_hh_fec!T24)</f>
        <v>0.82620395360247889</v>
      </c>
      <c r="U24" s="78">
        <f>IF(RES_hh_tes!U24=0,"",RES_hh_tes!U24/RES_hh_fec!U24)</f>
        <v>0.82980513791235355</v>
      </c>
      <c r="V24" s="78">
        <f>IF(RES_hh_tes!V24=0,"",RES_hh_tes!V24/RES_hh_fec!V24)</f>
        <v>0.8343625149215359</v>
      </c>
      <c r="W24" s="78">
        <f>IF(RES_hh_tes!W24=0,"",RES_hh_tes!W24/RES_hh_fec!W24)</f>
        <v>0.83895418048291548</v>
      </c>
      <c r="DA24" s="89" t="s">
        <v>437</v>
      </c>
    </row>
    <row r="25" spans="1:105" ht="12" customHeight="1" x14ac:dyDescent="0.25">
      <c r="A25" s="73" t="s">
        <v>53</v>
      </c>
      <c r="B25" s="79">
        <f>IF(RES_hh_tes!B25=0,"",RES_hh_tes!B25/RES_hh_fec!B25)</f>
        <v>0.61847156762503608</v>
      </c>
      <c r="C25" s="79">
        <f>IF(RES_hh_tes!C25=0,"",RES_hh_tes!C25/RES_hh_fec!C25)</f>
        <v>0.62305292685369318</v>
      </c>
      <c r="D25" s="79">
        <f>IF(RES_hh_tes!D25=0,"",RES_hh_tes!D25/RES_hh_fec!D25)</f>
        <v>0.62995194676712563</v>
      </c>
      <c r="E25" s="79">
        <f>IF(RES_hh_tes!E25=0,"",RES_hh_tes!E25/RES_hh_fec!E25)</f>
        <v>0.63649122471869102</v>
      </c>
      <c r="F25" s="79">
        <f>IF(RES_hh_tes!F25=0,"",RES_hh_tes!F25/RES_hh_fec!F25)</f>
        <v>0.63982471301594401</v>
      </c>
      <c r="G25" s="79">
        <f>IF(RES_hh_tes!G25=0,"",RES_hh_tes!G25/RES_hh_fec!G25)</f>
        <v>0.6430884783261297</v>
      </c>
      <c r="H25" s="79">
        <f>IF(RES_hh_tes!H25=0,"",RES_hh_tes!H25/RES_hh_fec!H25)</f>
        <v>0.64517891260997884</v>
      </c>
      <c r="I25" s="79">
        <f>IF(RES_hh_tes!I25=0,"",RES_hh_tes!I25/RES_hh_fec!I25)</f>
        <v>0.64656150207006502</v>
      </c>
      <c r="J25" s="79">
        <f>IF(RES_hh_tes!J25=0,"",RES_hh_tes!J25/RES_hh_fec!J25)</f>
        <v>0.64832891640296997</v>
      </c>
      <c r="K25" s="79">
        <f>IF(RES_hh_tes!K25=0,"",RES_hh_tes!K25/RES_hh_fec!K25)</f>
        <v>0.65062472466920052</v>
      </c>
      <c r="L25" s="79">
        <f>IF(RES_hh_tes!L25=0,"",RES_hh_tes!L25/RES_hh_fec!L25)</f>
        <v>0.65420197691000215</v>
      </c>
      <c r="M25" s="79">
        <f>IF(RES_hh_tes!M25=0,"",RES_hh_tes!M25/RES_hh_fec!M25)</f>
        <v>0.65828131319831429</v>
      </c>
      <c r="N25" s="79">
        <f>IF(RES_hh_tes!N25=0,"",RES_hh_tes!N25/RES_hh_fec!N25)</f>
        <v>0.66219014080115246</v>
      </c>
      <c r="O25" s="79">
        <f>IF(RES_hh_tes!O25=0,"",RES_hh_tes!O25/RES_hh_fec!O25)</f>
        <v>0.66604612564788523</v>
      </c>
      <c r="P25" s="79">
        <f>IF(RES_hh_tes!P25=0,"",RES_hh_tes!P25/RES_hh_fec!P25)</f>
        <v>0.67147761655439075</v>
      </c>
      <c r="Q25" s="79">
        <f>IF(RES_hh_tes!Q25=0,"",RES_hh_tes!Q25/RES_hh_fec!Q25)</f>
        <v>0.68000555102836679</v>
      </c>
      <c r="R25" s="79">
        <f>IF(RES_hh_tes!R25=0,"",RES_hh_tes!R25/RES_hh_fec!R25)</f>
        <v>0.69186180973639788</v>
      </c>
      <c r="S25" s="79">
        <f>IF(RES_hh_tes!S25=0,"",RES_hh_tes!S25/RES_hh_fec!S25)</f>
        <v>0.70758432832070683</v>
      </c>
      <c r="T25" s="79">
        <f>IF(RES_hh_tes!T25=0,"",RES_hh_tes!T25/RES_hh_fec!T25)</f>
        <v>0.72314411697090264</v>
      </c>
      <c r="U25" s="79">
        <f>IF(RES_hh_tes!U25=0,"",RES_hh_tes!U25/RES_hh_fec!U25)</f>
        <v>0.73861931116512125</v>
      </c>
      <c r="V25" s="79">
        <f>IF(RES_hh_tes!V25=0,"",RES_hh_tes!V25/RES_hh_fec!V25)</f>
        <v>0.75119832602550829</v>
      </c>
      <c r="W25" s="79">
        <f>IF(RES_hh_tes!W25=0,"",RES_hh_tes!W25/RES_hh_fec!W25)</f>
        <v>0.76306750679699431</v>
      </c>
      <c r="DA25" s="90" t="s">
        <v>438</v>
      </c>
    </row>
    <row r="26" spans="1:105" ht="12" customHeight="1" x14ac:dyDescent="0.25">
      <c r="A26" s="32" t="s">
        <v>52</v>
      </c>
      <c r="B26" s="81" t="str">
        <f>IF(RES_hh_tes!B26=0,"",RES_hh_tes!B26/RES_hh_fec!B26)</f>
        <v/>
      </c>
      <c r="C26" s="81" t="str">
        <f>IF(RES_hh_tes!C26=0,"",RES_hh_tes!C26/RES_hh_fec!C26)</f>
        <v/>
      </c>
      <c r="D26" s="81" t="str">
        <f>IF(RES_hh_tes!D26=0,"",RES_hh_tes!D26/RES_hh_fec!D26)</f>
        <v/>
      </c>
      <c r="E26" s="81" t="str">
        <f>IF(RES_hh_tes!E26=0,"",RES_hh_tes!E26/RES_hh_fec!E26)</f>
        <v/>
      </c>
      <c r="F26" s="81" t="str">
        <f>IF(RES_hh_tes!F26=0,"",RES_hh_tes!F26/RES_hh_fec!F26)</f>
        <v/>
      </c>
      <c r="G26" s="81" t="str">
        <f>IF(RES_hh_tes!G26=0,"",RES_hh_tes!G26/RES_hh_fec!G26)</f>
        <v/>
      </c>
      <c r="H26" s="81" t="str">
        <f>IF(RES_hh_tes!H26=0,"",RES_hh_tes!H26/RES_hh_fec!H26)</f>
        <v/>
      </c>
      <c r="I26" s="81" t="str">
        <f>IF(RES_hh_tes!I26=0,"",RES_hh_tes!I26/RES_hh_fec!I26)</f>
        <v/>
      </c>
      <c r="J26" s="81" t="str">
        <f>IF(RES_hh_tes!J26=0,"",RES_hh_tes!J26/RES_hh_fec!J26)</f>
        <v/>
      </c>
      <c r="K26" s="81">
        <f>IF(RES_hh_tes!K26=0,"",RES_hh_tes!K26/RES_hh_fec!K26)</f>
        <v>0.99999999999999956</v>
      </c>
      <c r="L26" s="81">
        <f>IF(RES_hh_tes!L26=0,"",RES_hh_tes!L26/RES_hh_fec!L26)</f>
        <v>1.0000000000000002</v>
      </c>
      <c r="M26" s="81">
        <f>IF(RES_hh_tes!M26=0,"",RES_hh_tes!M26/RES_hh_fec!M26)</f>
        <v>1.0000000000000011</v>
      </c>
      <c r="N26" s="81">
        <f>IF(RES_hh_tes!N26=0,"",RES_hh_tes!N26/RES_hh_fec!N26)</f>
        <v>1.0000000000000002</v>
      </c>
      <c r="O26" s="81">
        <f>IF(RES_hh_tes!O26=0,"",RES_hh_tes!O26/RES_hh_fec!O26)</f>
        <v>0.99999999999999811</v>
      </c>
      <c r="P26" s="81">
        <f>IF(RES_hh_tes!P26=0,"",RES_hh_tes!P26/RES_hh_fec!P26)</f>
        <v>0.99999999999999756</v>
      </c>
      <c r="Q26" s="81">
        <f>IF(RES_hh_tes!Q26=0,"",RES_hh_tes!Q26/RES_hh_fec!Q26)</f>
        <v>1.0000000000000002</v>
      </c>
      <c r="R26" s="81">
        <f>IF(RES_hh_tes!R26=0,"",RES_hh_tes!R26/RES_hh_fec!R26)</f>
        <v>1.0000000000000038</v>
      </c>
      <c r="S26" s="81">
        <f>IF(RES_hh_tes!S26=0,"",RES_hh_tes!S26/RES_hh_fec!S26)</f>
        <v>1.0000000000000036</v>
      </c>
      <c r="T26" s="81">
        <f>IF(RES_hh_tes!T26=0,"",RES_hh_tes!T26/RES_hh_fec!T26)</f>
        <v>0.999999999999999</v>
      </c>
      <c r="U26" s="81">
        <f>IF(RES_hh_tes!U26=0,"",RES_hh_tes!U26/RES_hh_fec!U26)</f>
        <v>0.99999999999999845</v>
      </c>
      <c r="V26" s="81">
        <f>IF(RES_hh_tes!V26=0,"",RES_hh_tes!V26/RES_hh_fec!V26)</f>
        <v>1.000000000000004</v>
      </c>
      <c r="W26" s="81">
        <f>IF(RES_hh_tes!W26=0,"",RES_hh_tes!W26/RES_hh_fec!W26)</f>
        <v>0.999999999999998</v>
      </c>
      <c r="DA26" s="92" t="s">
        <v>439</v>
      </c>
    </row>
    <row r="27" spans="1:105" ht="12.95" customHeight="1" x14ac:dyDescent="0.25">
      <c r="A27" s="68" t="s">
        <v>54</v>
      </c>
      <c r="B27" s="70">
        <f>IF(RES_hh_tes!B27=0,"",RES_hh_tes!B27/RES_hh_fec!B27)</f>
        <v>0.59978041925600833</v>
      </c>
      <c r="C27" s="70">
        <f>IF(RES_hh_tes!C27=0,"",RES_hh_tes!C27/RES_hh_fec!C27)</f>
        <v>0.60006455130158165</v>
      </c>
      <c r="D27" s="70">
        <f>IF(RES_hh_tes!D27=0,"",RES_hh_tes!D27/RES_hh_fec!D27)</f>
        <v>0.59978025740668384</v>
      </c>
      <c r="E27" s="70">
        <f>IF(RES_hh_tes!E27=0,"",RES_hh_tes!E27/RES_hh_fec!E27)</f>
        <v>0.6216366497973943</v>
      </c>
      <c r="F27" s="70">
        <f>IF(RES_hh_tes!F27=0,"",RES_hh_tes!F27/RES_hh_fec!F27)</f>
        <v>0.62494872190947859</v>
      </c>
      <c r="G27" s="70">
        <f>IF(RES_hh_tes!G27=0,"",RES_hh_tes!G27/RES_hh_fec!G27)</f>
        <v>0.62117395782782792</v>
      </c>
      <c r="H27" s="70">
        <f>IF(RES_hh_tes!H27=0,"",RES_hh_tes!H27/RES_hh_fec!H27)</f>
        <v>0.62755726384979527</v>
      </c>
      <c r="I27" s="70">
        <f>IF(RES_hh_tes!I27=0,"",RES_hh_tes!I27/RES_hh_fec!I27)</f>
        <v>0.62446192843650028</v>
      </c>
      <c r="J27" s="70">
        <f>IF(RES_hh_tes!J27=0,"",RES_hh_tes!J27/RES_hh_fec!J27)</f>
        <v>0.62658930282310588</v>
      </c>
      <c r="K27" s="70">
        <f>IF(RES_hh_tes!K27=0,"",RES_hh_tes!K27/RES_hh_fec!K27)</f>
        <v>0.62793593604051257</v>
      </c>
      <c r="L27" s="70">
        <f>IF(RES_hh_tes!L27=0,"",RES_hh_tes!L27/RES_hh_fec!L27)</f>
        <v>0.63372419856015738</v>
      </c>
      <c r="M27" s="70">
        <f>IF(RES_hh_tes!M27=0,"",RES_hh_tes!M27/RES_hh_fec!M27)</f>
        <v>0.6341960410785743</v>
      </c>
      <c r="N27" s="70">
        <f>IF(RES_hh_tes!N27=0,"",RES_hh_tes!N27/RES_hh_fec!N27)</f>
        <v>0.63455397707826</v>
      </c>
      <c r="O27" s="70">
        <f>IF(RES_hh_tes!O27=0,"",RES_hh_tes!O27/RES_hh_fec!O27)</f>
        <v>0.63699566827222109</v>
      </c>
      <c r="P27" s="70">
        <f>IF(RES_hh_tes!P27=0,"",RES_hh_tes!P27/RES_hh_fec!P27)</f>
        <v>0.63500095913902876</v>
      </c>
      <c r="Q27" s="70">
        <f>IF(RES_hh_tes!Q27=0,"",RES_hh_tes!Q27/RES_hh_fec!Q27)</f>
        <v>0.63487561826238403</v>
      </c>
      <c r="R27" s="70">
        <f>IF(RES_hh_tes!R27=0,"",RES_hh_tes!R27/RES_hh_fec!R27)</f>
        <v>0.63545076696448655</v>
      </c>
      <c r="S27" s="70">
        <f>IF(RES_hh_tes!S27=0,"",RES_hh_tes!S27/RES_hh_fec!S27)</f>
        <v>0.63627474606329659</v>
      </c>
      <c r="T27" s="70">
        <f>IF(RES_hh_tes!T27=0,"",RES_hh_tes!T27/RES_hh_fec!T27)</f>
        <v>0.63393066011246868</v>
      </c>
      <c r="U27" s="70">
        <f>IF(RES_hh_tes!U27=0,"",RES_hh_tes!U27/RES_hh_fec!U27)</f>
        <v>0.6357578270313119</v>
      </c>
      <c r="V27" s="70">
        <f>IF(RES_hh_tes!V27=0,"",RES_hh_tes!V27/RES_hh_fec!V27)</f>
        <v>0.64036746938681277</v>
      </c>
      <c r="W27" s="70">
        <f>IF(RES_hh_tes!W27=0,"",RES_hh_tes!W27/RES_hh_fec!W27)</f>
        <v>0.64047616960836418</v>
      </c>
      <c r="DA27" s="88" t="s">
        <v>293</v>
      </c>
    </row>
    <row r="28" spans="1:105" ht="12" customHeight="1" x14ac:dyDescent="0.25">
      <c r="A28" s="28" t="s">
        <v>51</v>
      </c>
      <c r="B28" s="78">
        <f>IF(RES_hh_tes!B28=0,"",RES_hh_tes!B28/RES_hh_fec!B28)</f>
        <v>0.58223602378727524</v>
      </c>
      <c r="C28" s="78">
        <f>IF(RES_hh_tes!C28=0,"",RES_hh_tes!C28/RES_hh_fec!C28)</f>
        <v>0.58344938128738222</v>
      </c>
      <c r="D28" s="78">
        <f>IF(RES_hh_tes!D28=0,"",RES_hh_tes!D28/RES_hh_fec!D28)</f>
        <v>0.58453570779894293</v>
      </c>
      <c r="E28" s="78">
        <f>IF(RES_hh_tes!E28=0,"",RES_hh_tes!E28/RES_hh_fec!E28)</f>
        <v>0.58544595741497452</v>
      </c>
      <c r="F28" s="78">
        <f>IF(RES_hh_tes!F28=0,"",RES_hh_tes!F28/RES_hh_fec!F28)</f>
        <v>0.58648829622134802</v>
      </c>
      <c r="G28" s="78">
        <f>IF(RES_hh_tes!G28=0,"",RES_hh_tes!G28/RES_hh_fec!G28)</f>
        <v>0.58747978510324583</v>
      </c>
      <c r="H28" s="78">
        <f>IF(RES_hh_tes!H28=0,"",RES_hh_tes!H28/RES_hh_fec!H28)</f>
        <v>0.58838683627212118</v>
      </c>
      <c r="I28" s="78">
        <f>IF(RES_hh_tes!I28=0,"",RES_hh_tes!I28/RES_hh_fec!I28)</f>
        <v>0.5887731826071354</v>
      </c>
      <c r="J28" s="78">
        <f>IF(RES_hh_tes!J28=0,"",RES_hh_tes!J28/RES_hh_fec!J28)</f>
        <v>0.58888244226645914</v>
      </c>
      <c r="K28" s="78">
        <f>IF(RES_hh_tes!K28=0,"",RES_hh_tes!K28/RES_hh_fec!K28)</f>
        <v>0.58902277861333685</v>
      </c>
      <c r="L28" s="78">
        <f>IF(RES_hh_tes!L28=0,"",RES_hh_tes!L28/RES_hh_fec!L28)</f>
        <v>0.58916117461668127</v>
      </c>
      <c r="M28" s="78">
        <f>IF(RES_hh_tes!M28=0,"",RES_hh_tes!M28/RES_hh_fec!M28)</f>
        <v>0.58929339295385064</v>
      </c>
      <c r="N28" s="78">
        <f>IF(RES_hh_tes!N28=0,"",RES_hh_tes!N28/RES_hh_fec!N28)</f>
        <v>0.58942228163415933</v>
      </c>
      <c r="O28" s="78">
        <f>IF(RES_hh_tes!O28=0,"",RES_hh_tes!O28/RES_hh_fec!O28)</f>
        <v>0.58952214990836815</v>
      </c>
      <c r="P28" s="78">
        <f>IF(RES_hh_tes!P28=0,"",RES_hh_tes!P28/RES_hh_fec!P28)</f>
        <v>0.5895664764498546</v>
      </c>
      <c r="Q28" s="78">
        <f>IF(RES_hh_tes!Q28=0,"",RES_hh_tes!Q28/RES_hh_fec!Q28)</f>
        <v>0.58959647460486786</v>
      </c>
      <c r="R28" s="78">
        <f>IF(RES_hh_tes!R28=0,"",RES_hh_tes!R28/RES_hh_fec!R28)</f>
        <v>0.58967907849260237</v>
      </c>
      <c r="S28" s="78">
        <f>IF(RES_hh_tes!S28=0,"",RES_hh_tes!S28/RES_hh_fec!S28)</f>
        <v>0.58984363959381769</v>
      </c>
      <c r="T28" s="78">
        <f>IF(RES_hh_tes!T28=0,"",RES_hh_tes!T28/RES_hh_fec!T28)</f>
        <v>0.59010092474106468</v>
      </c>
      <c r="U28" s="78">
        <f>IF(RES_hh_tes!U28=0,"",RES_hh_tes!U28/RES_hh_fec!U28)</f>
        <v>0.59047384908687017</v>
      </c>
      <c r="V28" s="78">
        <f>IF(RES_hh_tes!V28=0,"",RES_hh_tes!V28/RES_hh_fec!V28)</f>
        <v>0.59112845501309974</v>
      </c>
      <c r="W28" s="78">
        <f>IF(RES_hh_tes!W28=0,"",RES_hh_tes!W28/RES_hh_fec!W28)</f>
        <v>0.59194966659053405</v>
      </c>
      <c r="DA28" s="89" t="s">
        <v>440</v>
      </c>
    </row>
    <row r="29" spans="1:105" s="2" customFormat="1" ht="12" customHeight="1" x14ac:dyDescent="0.25">
      <c r="A29" s="28" t="s">
        <v>74</v>
      </c>
      <c r="B29" s="78">
        <f>IF(RES_hh_tes!B29=0,"",RES_hh_tes!B29/RES_hh_fec!B29)</f>
        <v>0.58604868176896507</v>
      </c>
      <c r="C29" s="78">
        <f>IF(RES_hh_tes!C29=0,"",RES_hh_tes!C29/RES_hh_fec!C29)</f>
        <v>0.58700601911995642</v>
      </c>
      <c r="D29" s="78">
        <f>IF(RES_hh_tes!D29=0,"",RES_hh_tes!D29/RES_hh_fec!D29)</f>
        <v>0.58791716515132331</v>
      </c>
      <c r="E29" s="78">
        <f>IF(RES_hh_tes!E29=0,"",RES_hh_tes!E29/RES_hh_fec!E29)</f>
        <v>0.58872098645436399</v>
      </c>
      <c r="F29" s="78">
        <f>IF(RES_hh_tes!F29=0,"",RES_hh_tes!F29/RES_hh_fec!F29)</f>
        <v>0.58992233085640844</v>
      </c>
      <c r="G29" s="78">
        <f>IF(RES_hh_tes!G29=0,"",RES_hh_tes!G29/RES_hh_fec!G29)</f>
        <v>0.5915156616904319</v>
      </c>
      <c r="H29" s="78">
        <f>IF(RES_hh_tes!H29=0,"",RES_hh_tes!H29/RES_hh_fec!H29)</f>
        <v>0.59331818615203324</v>
      </c>
      <c r="I29" s="78">
        <f>IF(RES_hh_tes!I29=0,"",RES_hh_tes!I29/RES_hh_fec!I29)</f>
        <v>0.59424137484390183</v>
      </c>
      <c r="J29" s="78">
        <f>IF(RES_hh_tes!J29=0,"",RES_hh_tes!J29/RES_hh_fec!J29)</f>
        <v>0.59457258697760174</v>
      </c>
      <c r="K29" s="78">
        <f>IF(RES_hh_tes!K29=0,"",RES_hh_tes!K29/RES_hh_fec!K29)</f>
        <v>0.59504512235640028</v>
      </c>
      <c r="L29" s="78">
        <f>IF(RES_hh_tes!L29=0,"",RES_hh_tes!L29/RES_hh_fec!L29)</f>
        <v>0.59545081730847949</v>
      </c>
      <c r="M29" s="78">
        <f>IF(RES_hh_tes!M29=0,"",RES_hh_tes!M29/RES_hh_fec!M29)</f>
        <v>0.59584120228968707</v>
      </c>
      <c r="N29" s="78">
        <f>IF(RES_hh_tes!N29=0,"",RES_hh_tes!N29/RES_hh_fec!N29)</f>
        <v>0.59629766008620488</v>
      </c>
      <c r="O29" s="78">
        <f>IF(RES_hh_tes!O29=0,"",RES_hh_tes!O29/RES_hh_fec!O29)</f>
        <v>0.59668427579836025</v>
      </c>
      <c r="P29" s="78">
        <f>IF(RES_hh_tes!P29=0,"",RES_hh_tes!P29/RES_hh_fec!P29)</f>
        <v>0.59687275362848369</v>
      </c>
      <c r="Q29" s="78">
        <f>IF(RES_hh_tes!Q29=0,"",RES_hh_tes!Q29/RES_hh_fec!Q29)</f>
        <v>0.59701189577756308</v>
      </c>
      <c r="R29" s="78">
        <f>IF(RES_hh_tes!R29=0,"",RES_hh_tes!R29/RES_hh_fec!R29)</f>
        <v>0.59729747538092304</v>
      </c>
      <c r="S29" s="78">
        <f>IF(RES_hh_tes!S29=0,"",RES_hh_tes!S29/RES_hh_fec!S29)</f>
        <v>0.59799082581815666</v>
      </c>
      <c r="T29" s="78">
        <f>IF(RES_hh_tes!T29=0,"",RES_hh_tes!T29/RES_hh_fec!T29)</f>
        <v>0.59909812754145042</v>
      </c>
      <c r="U29" s="78">
        <f>IF(RES_hh_tes!U29=0,"",RES_hh_tes!U29/RES_hh_fec!U29)</f>
        <v>0.60073145593646404</v>
      </c>
      <c r="V29" s="78">
        <f>IF(RES_hh_tes!V29=0,"",RES_hh_tes!V29/RES_hh_fec!V29)</f>
        <v>0.6026951019671849</v>
      </c>
      <c r="W29" s="78">
        <f>IF(RES_hh_tes!W29=0,"",RES_hh_tes!W29/RES_hh_fec!W29)</f>
        <v>0.60476775880265377</v>
      </c>
      <c r="DA29" s="89" t="s">
        <v>441</v>
      </c>
    </row>
    <row r="30" spans="1:105" ht="12" customHeight="1" x14ac:dyDescent="0.25">
      <c r="A30" s="28" t="s">
        <v>192</v>
      </c>
      <c r="B30" s="78">
        <f>IF(RES_hh_tes!B30=0,"",RES_hh_tes!B30/RES_hh_fec!B30)</f>
        <v>0.58103694725326616</v>
      </c>
      <c r="C30" s="78">
        <f>IF(RES_hh_tes!C30=0,"",RES_hh_tes!C30/RES_hh_fec!C30)</f>
        <v>0.58194033966350445</v>
      </c>
      <c r="D30" s="78">
        <f>IF(RES_hh_tes!D30=0,"",RES_hh_tes!D30/RES_hh_fec!D30)</f>
        <v>0.58308654203060406</v>
      </c>
      <c r="E30" s="78">
        <f>IF(RES_hh_tes!E30=0,"",RES_hh_tes!E30/RES_hh_fec!E30)</f>
        <v>0.58447441981437587</v>
      </c>
      <c r="F30" s="78">
        <f>IF(RES_hh_tes!F30=0,"",RES_hh_tes!F30/RES_hh_fec!F30)</f>
        <v>0.58604605000865206</v>
      </c>
      <c r="G30" s="78">
        <f>IF(RES_hh_tes!G30=0,"",RES_hh_tes!G30/RES_hh_fec!G30)</f>
        <v>0.58778700844104348</v>
      </c>
      <c r="H30" s="78">
        <f>IF(RES_hh_tes!H30=0,"",RES_hh_tes!H30/RES_hh_fec!H30)</f>
        <v>0.58962267412013458</v>
      </c>
      <c r="I30" s="78">
        <f>IF(RES_hh_tes!I30=0,"",RES_hh_tes!I30/RES_hh_fec!I30)</f>
        <v>0.59061146352655414</v>
      </c>
      <c r="J30" s="78">
        <f>IF(RES_hh_tes!J30=0,"",RES_hh_tes!J30/RES_hh_fec!J30)</f>
        <v>0.59113520453156942</v>
      </c>
      <c r="K30" s="78">
        <f>IF(RES_hh_tes!K30=0,"",RES_hh_tes!K30/RES_hh_fec!K30)</f>
        <v>0.59189855418355375</v>
      </c>
      <c r="L30" s="78">
        <f>IF(RES_hh_tes!L30=0,"",RES_hh_tes!L30/RES_hh_fec!L30)</f>
        <v>0.59272398480723087</v>
      </c>
      <c r="M30" s="78">
        <f>IF(RES_hh_tes!M30=0,"",RES_hh_tes!M30/RES_hh_fec!M30)</f>
        <v>0.59355591656122086</v>
      </c>
      <c r="N30" s="78">
        <f>IF(RES_hh_tes!N30=0,"",RES_hh_tes!N30/RES_hh_fec!N30)</f>
        <v>0.59427580729770912</v>
      </c>
      <c r="O30" s="78">
        <f>IF(RES_hh_tes!O30=0,"",RES_hh_tes!O30/RES_hh_fec!O30)</f>
        <v>0.59481634289936758</v>
      </c>
      <c r="P30" s="78">
        <f>IF(RES_hh_tes!P30=0,"",RES_hh_tes!P30/RES_hh_fec!P30)</f>
        <v>0.59504938665271312</v>
      </c>
      <c r="Q30" s="78">
        <f>IF(RES_hh_tes!Q30=0,"",RES_hh_tes!Q30/RES_hh_fec!Q30)</f>
        <v>0.59522886013059917</v>
      </c>
      <c r="R30" s="78">
        <f>IF(RES_hh_tes!R30=0,"",RES_hh_tes!R30/RES_hh_fec!R30)</f>
        <v>0.5957257493277327</v>
      </c>
      <c r="S30" s="78">
        <f>IF(RES_hh_tes!S30=0,"",RES_hh_tes!S30/RES_hh_fec!S30)</f>
        <v>0.59685752578193862</v>
      </c>
      <c r="T30" s="78">
        <f>IF(RES_hh_tes!T30=0,"",RES_hh_tes!T30/RES_hh_fec!T30)</f>
        <v>0.59873293762686908</v>
      </c>
      <c r="U30" s="78">
        <f>IF(RES_hh_tes!U30=0,"",RES_hh_tes!U30/RES_hh_fec!U30)</f>
        <v>0.60157499006241555</v>
      </c>
      <c r="V30" s="78">
        <f>IF(RES_hh_tes!V30=0,"",RES_hh_tes!V30/RES_hh_fec!V30)</f>
        <v>0.6053941705109549</v>
      </c>
      <c r="W30" s="78">
        <f>IF(RES_hh_tes!W30=0,"",RES_hh_tes!W30/RES_hh_fec!W30)</f>
        <v>0.60893403766767085</v>
      </c>
      <c r="DA30" s="89" t="s">
        <v>442</v>
      </c>
    </row>
    <row r="31" spans="1:105" ht="12" customHeight="1" x14ac:dyDescent="0.25">
      <c r="A31" s="28" t="s">
        <v>207</v>
      </c>
      <c r="B31" s="78">
        <f>IF(RES_hh_tes!B31=0,"",RES_hh_tes!B31/RES_hh_fec!B31)</f>
        <v>0.56861352062255555</v>
      </c>
      <c r="C31" s="78">
        <f>IF(RES_hh_tes!C31=0,"",RES_hh_tes!C31/RES_hh_fec!C31)</f>
        <v>0.5696887013185632</v>
      </c>
      <c r="D31" s="78">
        <f>IF(RES_hh_tes!D31=0,"",RES_hh_tes!D31/RES_hh_fec!D31)</f>
        <v>0.57064121437917981</v>
      </c>
      <c r="E31" s="78">
        <f>IF(RES_hh_tes!E31=0,"",RES_hh_tes!E31/RES_hh_fec!E31)</f>
        <v>0.57154005309734091</v>
      </c>
      <c r="F31" s="78">
        <f>IF(RES_hh_tes!F31=0,"",RES_hh_tes!F31/RES_hh_fec!F31)</f>
        <v>0.57267400478888464</v>
      </c>
      <c r="G31" s="78">
        <f>IF(RES_hh_tes!G31=0,"",RES_hh_tes!G31/RES_hh_fec!G31)</f>
        <v>0.57392702045100674</v>
      </c>
      <c r="H31" s="78">
        <f>IF(RES_hh_tes!H31=0,"",RES_hh_tes!H31/RES_hh_fec!H31)</f>
        <v>0.57530533832068254</v>
      </c>
      <c r="I31" s="78">
        <f>IF(RES_hh_tes!I31=0,"",RES_hh_tes!I31/RES_hh_fec!I31)</f>
        <v>0.57599913158629257</v>
      </c>
      <c r="J31" s="78">
        <f>IF(RES_hh_tes!J31=0,"",RES_hh_tes!J31/RES_hh_fec!J31)</f>
        <v>0.57627041677607727</v>
      </c>
      <c r="K31" s="78">
        <f>IF(RES_hh_tes!K31=0,"",RES_hh_tes!K31/RES_hh_fec!K31)</f>
        <v>0.57665462516050348</v>
      </c>
      <c r="L31" s="78">
        <f>IF(RES_hh_tes!L31=0,"",RES_hh_tes!L31/RES_hh_fec!L31)</f>
        <v>0.57701408642883589</v>
      </c>
      <c r="M31" s="78">
        <f>IF(RES_hh_tes!M31=0,"",RES_hh_tes!M31/RES_hh_fec!M31)</f>
        <v>0.57739132052778097</v>
      </c>
      <c r="N31" s="78">
        <f>IF(RES_hh_tes!N31=0,"",RES_hh_tes!N31/RES_hh_fec!N31)</f>
        <v>0.57770740800837472</v>
      </c>
      <c r="O31" s="78">
        <f>IF(RES_hh_tes!O31=0,"",RES_hh_tes!O31/RES_hh_fec!O31)</f>
        <v>0.57794816445297037</v>
      </c>
      <c r="P31" s="78">
        <f>IF(RES_hh_tes!P31=0,"",RES_hh_tes!P31/RES_hh_fec!P31)</f>
        <v>0.57804221379100329</v>
      </c>
      <c r="Q31" s="78">
        <f>IF(RES_hh_tes!Q31=0,"",RES_hh_tes!Q31/RES_hh_fec!Q31)</f>
        <v>0.57811387005191806</v>
      </c>
      <c r="R31" s="78">
        <f>IF(RES_hh_tes!R31=0,"",RES_hh_tes!R31/RES_hh_fec!R31)</f>
        <v>0.57840923742833505</v>
      </c>
      <c r="S31" s="78">
        <f>IF(RES_hh_tes!S31=0,"",RES_hh_tes!S31/RES_hh_fec!S31)</f>
        <v>0.57919384433574228</v>
      </c>
      <c r="T31" s="78">
        <f>IF(RES_hh_tes!T31=0,"",RES_hh_tes!T31/RES_hh_fec!T31)</f>
        <v>0.58064504433899278</v>
      </c>
      <c r="U31" s="78">
        <f>IF(RES_hh_tes!U31=0,"",RES_hh_tes!U31/RES_hh_fec!U31)</f>
        <v>0.5817315767022746</v>
      </c>
      <c r="V31" s="78">
        <f>IF(RES_hh_tes!V31=0,"",RES_hh_tes!V31/RES_hh_fec!V31)</f>
        <v>0.58268937636620033</v>
      </c>
      <c r="W31" s="78">
        <f>IF(RES_hh_tes!W31=0,"",RES_hh_tes!W31/RES_hh_fec!W31)</f>
        <v>0.58376614483869715</v>
      </c>
      <c r="DA31" s="89" t="s">
        <v>443</v>
      </c>
    </row>
    <row r="32" spans="1:105" ht="12" customHeight="1" x14ac:dyDescent="0.25">
      <c r="A32" s="32" t="s">
        <v>53</v>
      </c>
      <c r="B32" s="81">
        <f>IF(RES_hh_tes!B32=0,"",RES_hh_tes!B32/RES_hh_fec!B32)</f>
        <v>0.73897657154102736</v>
      </c>
      <c r="C32" s="81">
        <f>IF(RES_hh_tes!C32=0,"",RES_hh_tes!C32/RES_hh_fec!C32)</f>
        <v>0.74204005052762367</v>
      </c>
      <c r="D32" s="81">
        <f>IF(RES_hh_tes!D32=0,"",RES_hh_tes!D32/RES_hh_fec!D32)</f>
        <v>0.74598928896149574</v>
      </c>
      <c r="E32" s="81">
        <f>IF(RES_hh_tes!E32=0,"",RES_hh_tes!E32/RES_hh_fec!E32)</f>
        <v>0.7501425250851893</v>
      </c>
      <c r="F32" s="81">
        <f>IF(RES_hh_tes!F32=0,"",RES_hh_tes!F32/RES_hh_fec!F32)</f>
        <v>0.75252205724910493</v>
      </c>
      <c r="G32" s="81">
        <f>IF(RES_hh_tes!G32=0,"",RES_hh_tes!G32/RES_hh_fec!G32)</f>
        <v>0.75430343364383934</v>
      </c>
      <c r="H32" s="81">
        <f>IF(RES_hh_tes!H32=0,"",RES_hh_tes!H32/RES_hh_fec!H32)</f>
        <v>0.7562124788000858</v>
      </c>
      <c r="I32" s="81">
        <f>IF(RES_hh_tes!I32=0,"",RES_hh_tes!I32/RES_hh_fec!I32)</f>
        <v>0.75730433303633804</v>
      </c>
      <c r="J32" s="81">
        <f>IF(RES_hh_tes!J32=0,"",RES_hh_tes!J32/RES_hh_fec!J32)</f>
        <v>0.7585831490897581</v>
      </c>
      <c r="K32" s="81">
        <f>IF(RES_hh_tes!K32=0,"",RES_hh_tes!K32/RES_hh_fec!K32)</f>
        <v>0.76043059089899534</v>
      </c>
      <c r="L32" s="81">
        <f>IF(RES_hh_tes!L32=0,"",RES_hh_tes!L32/RES_hh_fec!L32)</f>
        <v>0.76279535690849365</v>
      </c>
      <c r="M32" s="81">
        <f>IF(RES_hh_tes!M32=0,"",RES_hh_tes!M32/RES_hh_fec!M32)</f>
        <v>0.76521644810359735</v>
      </c>
      <c r="N32" s="81">
        <f>IF(RES_hh_tes!N32=0,"",RES_hh_tes!N32/RES_hh_fec!N32)</f>
        <v>0.76722803305547038</v>
      </c>
      <c r="O32" s="81">
        <f>IF(RES_hh_tes!O32=0,"",RES_hh_tes!O32/RES_hh_fec!O32)</f>
        <v>0.7691813615715265</v>
      </c>
      <c r="P32" s="81">
        <f>IF(RES_hh_tes!P32=0,"",RES_hh_tes!P32/RES_hh_fec!P32)</f>
        <v>0.7710474299373461</v>
      </c>
      <c r="Q32" s="81">
        <f>IF(RES_hh_tes!Q32=0,"",RES_hh_tes!Q32/RES_hh_fec!Q32)</f>
        <v>0.77431209671130996</v>
      </c>
      <c r="R32" s="81">
        <f>IF(RES_hh_tes!R32=0,"",RES_hh_tes!R32/RES_hh_fec!R32)</f>
        <v>0.77996259753678721</v>
      </c>
      <c r="S32" s="81">
        <f>IF(RES_hh_tes!S32=0,"",RES_hh_tes!S32/RES_hh_fec!S32)</f>
        <v>0.78821043400906587</v>
      </c>
      <c r="T32" s="81">
        <f>IF(RES_hh_tes!T32=0,"",RES_hh_tes!T32/RES_hh_fec!T32)</f>
        <v>0.79808965214687744</v>
      </c>
      <c r="U32" s="81">
        <f>IF(RES_hh_tes!U32=0,"",RES_hh_tes!U32/RES_hh_fec!U32)</f>
        <v>0.80974368511737582</v>
      </c>
      <c r="V32" s="81">
        <f>IF(RES_hh_tes!V32=0,"",RES_hh_tes!V32/RES_hh_fec!V32)</f>
        <v>0.82090365217588712</v>
      </c>
      <c r="W32" s="81">
        <f>IF(RES_hh_tes!W32=0,"",RES_hh_tes!W32/RES_hh_fec!W32)</f>
        <v>0.82858264022936945</v>
      </c>
      <c r="DA32" s="92" t="s">
        <v>444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445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101</v>
      </c>
      <c r="B3" s="65">
        <f t="shared" ref="B3:Q3" si="0">SUM(B4,B15,B17,B27)</f>
        <v>26899.338694257294</v>
      </c>
      <c r="C3" s="65">
        <f t="shared" si="0"/>
        <v>29419.854790404661</v>
      </c>
      <c r="D3" s="65">
        <f t="shared" si="0"/>
        <v>31218.444420984655</v>
      </c>
      <c r="E3" s="65">
        <f t="shared" si="0"/>
        <v>31267.988974987897</v>
      </c>
      <c r="F3" s="65">
        <f t="shared" si="0"/>
        <v>32026.834583056301</v>
      </c>
      <c r="G3" s="65">
        <f t="shared" si="0"/>
        <v>34721.177421731591</v>
      </c>
      <c r="H3" s="65">
        <f t="shared" si="0"/>
        <v>38233.886217251529</v>
      </c>
      <c r="I3" s="65">
        <f t="shared" si="0"/>
        <v>34893.254810562226</v>
      </c>
      <c r="J3" s="65">
        <f t="shared" si="0"/>
        <v>36363.672394136236</v>
      </c>
      <c r="K3" s="65">
        <f t="shared" si="0"/>
        <v>37104.821983733396</v>
      </c>
      <c r="L3" s="65">
        <f t="shared" si="0"/>
        <v>41631.308466035145</v>
      </c>
      <c r="M3" s="65">
        <f t="shared" si="0"/>
        <v>36528.751314264395</v>
      </c>
      <c r="N3" s="65">
        <f t="shared" si="0"/>
        <v>38279.412049550665</v>
      </c>
      <c r="O3" s="65">
        <f t="shared" si="0"/>
        <v>37231.901306213673</v>
      </c>
      <c r="P3" s="65">
        <f t="shared" si="0"/>
        <v>34210.064985193261</v>
      </c>
      <c r="Q3" s="65">
        <f t="shared" si="0"/>
        <v>33728.649585147446</v>
      </c>
      <c r="R3" s="65">
        <f t="shared" ref="R3:V3" si="1">SUM(R4,R15,R17,R27)</f>
        <v>35942.658066811455</v>
      </c>
      <c r="S3" s="65">
        <f t="shared" si="1"/>
        <v>36237.742389191779</v>
      </c>
      <c r="T3" s="65">
        <f t="shared" si="1"/>
        <v>34583.228627932564</v>
      </c>
      <c r="U3" s="65">
        <f t="shared" si="1"/>
        <v>30105.020625244782</v>
      </c>
      <c r="V3" s="65">
        <f t="shared" si="1"/>
        <v>31331.054531133374</v>
      </c>
      <c r="W3" s="65">
        <f t="shared" ref="W3" si="2">SUM(W4,W15,W17,W27)</f>
        <v>31699.265087136642</v>
      </c>
      <c r="DA3" s="87" t="s">
        <v>264</v>
      </c>
    </row>
    <row r="4" spans="1:105" ht="12.95" customHeight="1" x14ac:dyDescent="0.25">
      <c r="A4" s="68" t="s">
        <v>57</v>
      </c>
      <c r="B4" s="69">
        <f t="shared" ref="B4:Q4" si="3">SUM(B5:B14)</f>
        <v>23080.808484868241</v>
      </c>
      <c r="C4" s="69">
        <f t="shared" si="3"/>
        <v>25592.983624189779</v>
      </c>
      <c r="D4" s="69">
        <f t="shared" si="3"/>
        <v>27068.208199775792</v>
      </c>
      <c r="E4" s="69">
        <f t="shared" si="3"/>
        <v>26499.0314347823</v>
      </c>
      <c r="F4" s="69">
        <f t="shared" si="3"/>
        <v>27165.68582377144</v>
      </c>
      <c r="G4" s="69">
        <f t="shared" si="3"/>
        <v>29777.366958850831</v>
      </c>
      <c r="H4" s="69">
        <f t="shared" si="3"/>
        <v>33035.254295242863</v>
      </c>
      <c r="I4" s="69">
        <f t="shared" si="3"/>
        <v>29749.214563707457</v>
      </c>
      <c r="J4" s="69">
        <f t="shared" si="3"/>
        <v>31009.697603804132</v>
      </c>
      <c r="K4" s="69">
        <f t="shared" si="3"/>
        <v>31643.249837350468</v>
      </c>
      <c r="L4" s="69">
        <f t="shared" si="3"/>
        <v>36147.712344940279</v>
      </c>
      <c r="M4" s="69">
        <f t="shared" si="3"/>
        <v>31222.986022685236</v>
      </c>
      <c r="N4" s="69">
        <f t="shared" si="3"/>
        <v>32887.720128128116</v>
      </c>
      <c r="O4" s="69">
        <f t="shared" si="3"/>
        <v>31915.488860316647</v>
      </c>
      <c r="P4" s="69">
        <f t="shared" si="3"/>
        <v>28900.624857979245</v>
      </c>
      <c r="Q4" s="69">
        <f t="shared" si="3"/>
        <v>28455.082128580558</v>
      </c>
      <c r="R4" s="69">
        <f t="shared" ref="R4:V4" si="4">SUM(R5:R14)</f>
        <v>30599.17481500439</v>
      </c>
      <c r="S4" s="69">
        <f t="shared" si="4"/>
        <v>30818.504938350139</v>
      </c>
      <c r="T4" s="69">
        <f t="shared" si="4"/>
        <v>29370.657841023603</v>
      </c>
      <c r="U4" s="69">
        <f t="shared" si="4"/>
        <v>25212.623373801052</v>
      </c>
      <c r="V4" s="69">
        <f t="shared" si="4"/>
        <v>26394.172701273383</v>
      </c>
      <c r="W4" s="69">
        <f t="shared" ref="W4" si="5">SUM(W5:W14)</f>
        <v>26743.669883782772</v>
      </c>
      <c r="DA4" s="88" t="s">
        <v>265</v>
      </c>
    </row>
    <row r="5" spans="1:105" ht="12" customHeight="1" x14ac:dyDescent="0.25">
      <c r="A5" s="28" t="s">
        <v>51</v>
      </c>
      <c r="B5" s="72">
        <v>15543.127551694975</v>
      </c>
      <c r="C5" s="72">
        <v>17356.667434553539</v>
      </c>
      <c r="D5" s="72">
        <v>19109.364879204804</v>
      </c>
      <c r="E5" s="72">
        <v>18764.460636942222</v>
      </c>
      <c r="F5" s="72">
        <v>19630.322268812146</v>
      </c>
      <c r="G5" s="72">
        <v>21889.382687418471</v>
      </c>
      <c r="H5" s="72">
        <v>24967.496466554363</v>
      </c>
      <c r="I5" s="72">
        <v>22304.301446262798</v>
      </c>
      <c r="J5" s="72">
        <v>23903.135720348608</v>
      </c>
      <c r="K5" s="72">
        <v>24631.406738966438</v>
      </c>
      <c r="L5" s="72">
        <v>28620.390980322067</v>
      </c>
      <c r="M5" s="72">
        <v>24426.908641287762</v>
      </c>
      <c r="N5" s="72">
        <v>25848.833334651139</v>
      </c>
      <c r="O5" s="72">
        <v>24854.820069617843</v>
      </c>
      <c r="P5" s="72">
        <v>22515.844739509117</v>
      </c>
      <c r="Q5" s="72">
        <v>22042.18979740037</v>
      </c>
      <c r="R5" s="72">
        <v>23530.694404762151</v>
      </c>
      <c r="S5" s="72">
        <v>23427.436766393548</v>
      </c>
      <c r="T5" s="72">
        <v>22008.978929637051</v>
      </c>
      <c r="U5" s="72">
        <v>17795.279808145569</v>
      </c>
      <c r="V5" s="72">
        <v>18554.377502918604</v>
      </c>
      <c r="W5" s="72">
        <v>17330.403788834308</v>
      </c>
      <c r="DA5" s="89" t="s">
        <v>446</v>
      </c>
    </row>
    <row r="6" spans="1:105" ht="12" customHeight="1" x14ac:dyDescent="0.25">
      <c r="A6" s="28" t="s">
        <v>74</v>
      </c>
      <c r="B6" s="72">
        <v>78.60969705552705</v>
      </c>
      <c r="C6" s="72">
        <v>88.905980464556492</v>
      </c>
      <c r="D6" s="72">
        <v>82.185964526599648</v>
      </c>
      <c r="E6" s="72">
        <v>75.629155313308885</v>
      </c>
      <c r="F6" s="72">
        <v>70.116017955011955</v>
      </c>
      <c r="G6" s="72">
        <v>70.398866764409121</v>
      </c>
      <c r="H6" s="72">
        <v>72.551609008733834</v>
      </c>
      <c r="I6" s="72">
        <v>70.514580639341858</v>
      </c>
      <c r="J6" s="72">
        <v>71.152676273986515</v>
      </c>
      <c r="K6" s="72">
        <v>71.587209835400273</v>
      </c>
      <c r="L6" s="72">
        <v>79.347768599324922</v>
      </c>
      <c r="M6" s="72">
        <v>65.78897778107148</v>
      </c>
      <c r="N6" s="72">
        <v>68.237444121524192</v>
      </c>
      <c r="O6" s="72">
        <v>62.720204176886796</v>
      </c>
      <c r="P6" s="72">
        <v>55.663358577140201</v>
      </c>
      <c r="Q6" s="72">
        <v>55.149475719999813</v>
      </c>
      <c r="R6" s="72">
        <v>58.052100959999692</v>
      </c>
      <c r="S6" s="72">
        <v>58.051924279999817</v>
      </c>
      <c r="T6" s="72">
        <v>58.052025239999708</v>
      </c>
      <c r="U6" s="72">
        <v>60.954549519999951</v>
      </c>
      <c r="V6" s="72">
        <v>58.052025239999708</v>
      </c>
      <c r="W6" s="72">
        <v>55.14929903999996</v>
      </c>
      <c r="DA6" s="89" t="s">
        <v>447</v>
      </c>
    </row>
    <row r="7" spans="1:105" ht="12" customHeight="1" x14ac:dyDescent="0.25">
      <c r="A7" s="28" t="s">
        <v>205</v>
      </c>
      <c r="B7" s="72">
        <v>1169.0351405701149</v>
      </c>
      <c r="C7" s="72">
        <v>1472.0880540195217</v>
      </c>
      <c r="D7" s="72">
        <v>1569.2885861680941</v>
      </c>
      <c r="E7" s="72">
        <v>1546.2228649734329</v>
      </c>
      <c r="F7" s="72">
        <v>1439.552234741084</v>
      </c>
      <c r="G7" s="72">
        <v>1303.7297768456756</v>
      </c>
      <c r="H7" s="72">
        <v>1306.1721575008607</v>
      </c>
      <c r="I7" s="72">
        <v>1039.6810517431763</v>
      </c>
      <c r="J7" s="72">
        <v>779.48768007768979</v>
      </c>
      <c r="K7" s="72">
        <v>537.9889254147065</v>
      </c>
      <c r="L7" s="72">
        <v>308.71207473853838</v>
      </c>
      <c r="M7" s="72">
        <v>320.12848330118425</v>
      </c>
      <c r="N7" s="72">
        <v>253.52397352310101</v>
      </c>
      <c r="O7" s="72">
        <v>230.9675095723052</v>
      </c>
      <c r="P7" s="72">
        <v>200.04418625971454</v>
      </c>
      <c r="Q7" s="72">
        <v>209.79849048355564</v>
      </c>
      <c r="R7" s="72">
        <v>199.77897951078356</v>
      </c>
      <c r="S7" s="72">
        <v>199.52593022053551</v>
      </c>
      <c r="T7" s="72">
        <v>228.86649860574968</v>
      </c>
      <c r="U7" s="72">
        <v>185.42402001099208</v>
      </c>
      <c r="V7" s="72">
        <v>188.41769199555884</v>
      </c>
      <c r="W7" s="72">
        <v>280.17596974033285</v>
      </c>
      <c r="DA7" s="89" t="s">
        <v>448</v>
      </c>
    </row>
    <row r="8" spans="1:105" ht="12" customHeight="1" x14ac:dyDescent="0.25">
      <c r="A8" s="28" t="s">
        <v>192</v>
      </c>
      <c r="B8" s="72">
        <v>6290.0360955476262</v>
      </c>
      <c r="C8" s="72">
        <v>6675.3221551521656</v>
      </c>
      <c r="D8" s="72">
        <v>6307.3687698762897</v>
      </c>
      <c r="E8" s="72">
        <v>6112.7187775533384</v>
      </c>
      <c r="F8" s="72">
        <v>6025.6953022631951</v>
      </c>
      <c r="G8" s="72">
        <v>6513.8556278222777</v>
      </c>
      <c r="H8" s="72">
        <v>6689.0340621789082</v>
      </c>
      <c r="I8" s="72">
        <v>6334.7174850621413</v>
      </c>
      <c r="J8" s="72">
        <v>6255.9215271038465</v>
      </c>
      <c r="K8" s="72">
        <v>6402.2669631339231</v>
      </c>
      <c r="L8" s="72">
        <v>7139.261521280353</v>
      </c>
      <c r="M8" s="72">
        <v>6410.1599203152173</v>
      </c>
      <c r="N8" s="72">
        <v>6717.1253758323528</v>
      </c>
      <c r="O8" s="72">
        <v>6766.9810769496089</v>
      </c>
      <c r="P8" s="72">
        <v>6129.0725736332724</v>
      </c>
      <c r="Q8" s="72">
        <v>6147.9443649766345</v>
      </c>
      <c r="R8" s="72">
        <v>6810.6493297714587</v>
      </c>
      <c r="S8" s="72">
        <v>7133.490317456055</v>
      </c>
      <c r="T8" s="72">
        <v>7074.7603875408049</v>
      </c>
      <c r="U8" s="72">
        <v>7170.9649961244895</v>
      </c>
      <c r="V8" s="72">
        <v>7593.3254811192255</v>
      </c>
      <c r="W8" s="72">
        <v>9077.9408261681292</v>
      </c>
      <c r="DA8" s="89" t="s">
        <v>449</v>
      </c>
    </row>
    <row r="9" spans="1:105" ht="12" customHeight="1" x14ac:dyDescent="0.25">
      <c r="A9" s="28" t="s">
        <v>207</v>
      </c>
      <c r="B9" s="72">
        <v>0</v>
      </c>
      <c r="C9" s="72">
        <v>0</v>
      </c>
      <c r="D9" s="72">
        <v>0</v>
      </c>
      <c r="E9" s="72">
        <v>0</v>
      </c>
      <c r="F9" s="72">
        <v>0</v>
      </c>
      <c r="G9" s="72">
        <v>0</v>
      </c>
      <c r="H9" s="72">
        <v>0</v>
      </c>
      <c r="I9" s="72">
        <v>0</v>
      </c>
      <c r="J9" s="72">
        <v>0</v>
      </c>
      <c r="K9" s="72">
        <v>0</v>
      </c>
      <c r="L9" s="72">
        <v>0</v>
      </c>
      <c r="M9" s="72">
        <v>0</v>
      </c>
      <c r="N9" s="72">
        <v>0</v>
      </c>
      <c r="O9" s="72">
        <v>0</v>
      </c>
      <c r="P9" s="72">
        <v>0</v>
      </c>
      <c r="Q9" s="72">
        <v>0</v>
      </c>
      <c r="R9" s="72">
        <v>0</v>
      </c>
      <c r="S9" s="72">
        <v>0</v>
      </c>
      <c r="T9" s="72">
        <v>0</v>
      </c>
      <c r="U9" s="72">
        <v>0</v>
      </c>
      <c r="V9" s="72">
        <v>0</v>
      </c>
      <c r="W9" s="72">
        <v>0</v>
      </c>
      <c r="DA9" s="89" t="s">
        <v>450</v>
      </c>
    </row>
    <row r="10" spans="1:105" ht="12" customHeight="1" x14ac:dyDescent="0.25">
      <c r="A10" s="28" t="s">
        <v>202</v>
      </c>
      <c r="B10" s="72">
        <v>0</v>
      </c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451</v>
      </c>
    </row>
    <row r="11" spans="1:105" ht="12" customHeight="1" x14ac:dyDescent="0.25">
      <c r="A11" s="28" t="s">
        <v>203</v>
      </c>
      <c r="B11" s="72">
        <v>0</v>
      </c>
      <c r="C11" s="72">
        <v>0</v>
      </c>
      <c r="D11" s="72">
        <v>0</v>
      </c>
      <c r="E11" s="72">
        <v>0</v>
      </c>
      <c r="F11" s="72">
        <v>0</v>
      </c>
      <c r="G11" s="72">
        <v>0</v>
      </c>
      <c r="H11" s="72">
        <v>0</v>
      </c>
      <c r="I11" s="72">
        <v>0</v>
      </c>
      <c r="J11" s="72">
        <v>0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0</v>
      </c>
      <c r="DA11" s="89" t="s">
        <v>452</v>
      </c>
    </row>
    <row r="12" spans="1:105" ht="12" customHeight="1" x14ac:dyDescent="0.25">
      <c r="A12" s="28" t="s">
        <v>95</v>
      </c>
      <c r="B12" s="72">
        <v>0</v>
      </c>
      <c r="C12" s="72">
        <v>0</v>
      </c>
      <c r="D12" s="72">
        <v>0</v>
      </c>
      <c r="E12" s="72">
        <v>0</v>
      </c>
      <c r="F12" s="72">
        <v>0</v>
      </c>
      <c r="G12" s="72">
        <v>0</v>
      </c>
      <c r="H12" s="72">
        <v>0</v>
      </c>
      <c r="I12" s="72">
        <v>0</v>
      </c>
      <c r="J12" s="72">
        <v>0</v>
      </c>
      <c r="K12" s="72">
        <v>0</v>
      </c>
      <c r="L12" s="72">
        <v>0</v>
      </c>
      <c r="M12" s="72">
        <v>0</v>
      </c>
      <c r="N12" s="72">
        <v>0</v>
      </c>
      <c r="O12" s="72">
        <v>0</v>
      </c>
      <c r="P12" s="72">
        <v>0</v>
      </c>
      <c r="Q12" s="72">
        <v>0</v>
      </c>
      <c r="R12" s="72">
        <v>0</v>
      </c>
      <c r="S12" s="72">
        <v>0</v>
      </c>
      <c r="T12" s="72">
        <v>0</v>
      </c>
      <c r="U12" s="72">
        <v>0</v>
      </c>
      <c r="V12" s="72">
        <v>0</v>
      </c>
      <c r="W12" s="72">
        <v>0</v>
      </c>
      <c r="DA12" s="89" t="s">
        <v>453</v>
      </c>
    </row>
    <row r="13" spans="1:105" ht="12" customHeight="1" x14ac:dyDescent="0.25">
      <c r="A13" s="73" t="s">
        <v>94</v>
      </c>
      <c r="B13" s="74">
        <v>0</v>
      </c>
      <c r="C13" s="74">
        <v>0</v>
      </c>
      <c r="D13" s="74">
        <v>0</v>
      </c>
      <c r="E13" s="74">
        <v>0</v>
      </c>
      <c r="F13" s="74">
        <v>0</v>
      </c>
      <c r="G13" s="74">
        <v>0</v>
      </c>
      <c r="H13" s="74">
        <v>0</v>
      </c>
      <c r="I13" s="74">
        <v>0</v>
      </c>
      <c r="J13" s="74">
        <v>0</v>
      </c>
      <c r="K13" s="74">
        <v>0</v>
      </c>
      <c r="L13" s="74">
        <v>0</v>
      </c>
      <c r="M13" s="74">
        <v>0</v>
      </c>
      <c r="N13" s="74">
        <v>0</v>
      </c>
      <c r="O13" s="74">
        <v>0</v>
      </c>
      <c r="P13" s="74">
        <v>0</v>
      </c>
      <c r="Q13" s="74">
        <v>0</v>
      </c>
      <c r="R13" s="74">
        <v>0</v>
      </c>
      <c r="S13" s="74">
        <v>0</v>
      </c>
      <c r="T13" s="74">
        <v>0</v>
      </c>
      <c r="U13" s="74">
        <v>0</v>
      </c>
      <c r="V13" s="74">
        <v>0</v>
      </c>
      <c r="W13" s="74">
        <v>0</v>
      </c>
      <c r="DA13" s="90" t="s">
        <v>454</v>
      </c>
    </row>
    <row r="14" spans="1:105" ht="12" customHeight="1" x14ac:dyDescent="0.25">
      <c r="A14" s="75" t="s">
        <v>97</v>
      </c>
      <c r="B14" s="76">
        <v>0</v>
      </c>
      <c r="C14" s="76">
        <v>0</v>
      </c>
      <c r="D14" s="76">
        <v>0</v>
      </c>
      <c r="E14" s="76">
        <v>0</v>
      </c>
      <c r="F14" s="76">
        <v>0</v>
      </c>
      <c r="G14" s="76">
        <v>0</v>
      </c>
      <c r="H14" s="76">
        <v>0</v>
      </c>
      <c r="I14" s="76">
        <v>0</v>
      </c>
      <c r="J14" s="76">
        <v>0</v>
      </c>
      <c r="K14" s="76">
        <v>0</v>
      </c>
      <c r="L14" s="76">
        <v>0</v>
      </c>
      <c r="M14" s="76">
        <v>0</v>
      </c>
      <c r="N14" s="76">
        <v>0</v>
      </c>
      <c r="O14" s="76">
        <v>0</v>
      </c>
      <c r="P14" s="76">
        <v>0</v>
      </c>
      <c r="Q14" s="76">
        <v>0</v>
      </c>
      <c r="R14" s="76">
        <v>0</v>
      </c>
      <c r="S14" s="76">
        <v>0</v>
      </c>
      <c r="T14" s="76">
        <v>0</v>
      </c>
      <c r="U14" s="76">
        <v>0</v>
      </c>
      <c r="V14" s="76">
        <v>0</v>
      </c>
      <c r="W14" s="76">
        <v>0</v>
      </c>
      <c r="DA14" s="91" t="s">
        <v>455</v>
      </c>
    </row>
    <row r="15" spans="1:105" ht="12.95" customHeight="1" x14ac:dyDescent="0.25">
      <c r="A15" s="68" t="s">
        <v>92</v>
      </c>
      <c r="B15" s="69">
        <f t="shared" ref="B15:W15" si="6">B16</f>
        <v>0</v>
      </c>
      <c r="C15" s="69">
        <f t="shared" si="6"/>
        <v>0</v>
      </c>
      <c r="D15" s="69">
        <f t="shared" si="6"/>
        <v>0</v>
      </c>
      <c r="E15" s="69">
        <f t="shared" si="6"/>
        <v>0</v>
      </c>
      <c r="F15" s="69">
        <f t="shared" si="6"/>
        <v>0</v>
      </c>
      <c r="G15" s="69">
        <f t="shared" si="6"/>
        <v>0</v>
      </c>
      <c r="H15" s="69">
        <f t="shared" si="6"/>
        <v>0</v>
      </c>
      <c r="I15" s="69">
        <f t="shared" si="6"/>
        <v>0</v>
      </c>
      <c r="J15" s="69">
        <f t="shared" si="6"/>
        <v>0</v>
      </c>
      <c r="K15" s="69">
        <f t="shared" si="6"/>
        <v>0</v>
      </c>
      <c r="L15" s="69">
        <f t="shared" si="6"/>
        <v>0</v>
      </c>
      <c r="M15" s="69">
        <f t="shared" si="6"/>
        <v>0</v>
      </c>
      <c r="N15" s="69">
        <f t="shared" si="6"/>
        <v>0</v>
      </c>
      <c r="O15" s="69">
        <f t="shared" si="6"/>
        <v>0</v>
      </c>
      <c r="P15" s="69">
        <f t="shared" si="6"/>
        <v>0</v>
      </c>
      <c r="Q15" s="69">
        <f t="shared" si="6"/>
        <v>0</v>
      </c>
      <c r="R15" s="69">
        <f t="shared" si="6"/>
        <v>0</v>
      </c>
      <c r="S15" s="69">
        <f t="shared" si="6"/>
        <v>0</v>
      </c>
      <c r="T15" s="69">
        <f t="shared" si="6"/>
        <v>0</v>
      </c>
      <c r="U15" s="69">
        <f t="shared" si="6"/>
        <v>0</v>
      </c>
      <c r="V15" s="69">
        <f t="shared" si="6"/>
        <v>0</v>
      </c>
      <c r="W15" s="69">
        <f t="shared" si="6"/>
        <v>0</v>
      </c>
      <c r="DA15" s="88" t="s">
        <v>266</v>
      </c>
    </row>
    <row r="16" spans="1:105" ht="12" customHeight="1" x14ac:dyDescent="0.25">
      <c r="A16" s="28" t="s">
        <v>91</v>
      </c>
      <c r="B16" s="72">
        <v>0</v>
      </c>
      <c r="C16" s="72">
        <v>0</v>
      </c>
      <c r="D16" s="72">
        <v>0</v>
      </c>
      <c r="E16" s="72">
        <v>0</v>
      </c>
      <c r="F16" s="72">
        <v>0</v>
      </c>
      <c r="G16" s="72">
        <v>0</v>
      </c>
      <c r="H16" s="72">
        <v>0</v>
      </c>
      <c r="I16" s="72">
        <v>0</v>
      </c>
      <c r="J16" s="72">
        <v>0</v>
      </c>
      <c r="K16" s="72">
        <v>0</v>
      </c>
      <c r="L16" s="72">
        <v>0</v>
      </c>
      <c r="M16" s="72">
        <v>0</v>
      </c>
      <c r="N16" s="72">
        <v>0</v>
      </c>
      <c r="O16" s="72">
        <v>0</v>
      </c>
      <c r="P16" s="72">
        <v>0</v>
      </c>
      <c r="Q16" s="72">
        <v>0</v>
      </c>
      <c r="R16" s="72">
        <v>0</v>
      </c>
      <c r="S16" s="72">
        <v>0</v>
      </c>
      <c r="T16" s="72">
        <v>0</v>
      </c>
      <c r="U16" s="72">
        <v>0</v>
      </c>
      <c r="V16" s="72">
        <v>0</v>
      </c>
      <c r="W16" s="72">
        <v>0</v>
      </c>
      <c r="DA16" s="89" t="s">
        <v>456</v>
      </c>
    </row>
    <row r="17" spans="1:105" ht="12.95" customHeight="1" x14ac:dyDescent="0.25">
      <c r="A17" s="68" t="s">
        <v>55</v>
      </c>
      <c r="B17" s="69">
        <f t="shared" ref="B17:Q17" si="7">SUM(B18:B26)</f>
        <v>2243.6720007144422</v>
      </c>
      <c r="C17" s="69">
        <f t="shared" si="7"/>
        <v>2248.5684728273027</v>
      </c>
      <c r="D17" s="69">
        <f t="shared" si="7"/>
        <v>2475.7368680460895</v>
      </c>
      <c r="E17" s="69">
        <f t="shared" si="7"/>
        <v>2636.5198565899091</v>
      </c>
      <c r="F17" s="69">
        <f t="shared" si="7"/>
        <v>2797.0204977624549</v>
      </c>
      <c r="G17" s="69">
        <f t="shared" si="7"/>
        <v>2931.1894825011418</v>
      </c>
      <c r="H17" s="69">
        <f t="shared" si="7"/>
        <v>3140.7922773184478</v>
      </c>
      <c r="I17" s="69">
        <f t="shared" si="7"/>
        <v>3034.6722207074104</v>
      </c>
      <c r="J17" s="69">
        <f t="shared" si="7"/>
        <v>3182.9352269975707</v>
      </c>
      <c r="K17" s="69">
        <f t="shared" si="7"/>
        <v>3253.2147879690883</v>
      </c>
      <c r="L17" s="69">
        <f t="shared" si="7"/>
        <v>3278.6529870840718</v>
      </c>
      <c r="M17" s="69">
        <f t="shared" si="7"/>
        <v>3230.0969599553459</v>
      </c>
      <c r="N17" s="69">
        <f t="shared" si="7"/>
        <v>3304.1678828288887</v>
      </c>
      <c r="O17" s="69">
        <f t="shared" si="7"/>
        <v>3298.7475221068662</v>
      </c>
      <c r="P17" s="69">
        <f t="shared" si="7"/>
        <v>3308.7684450767456</v>
      </c>
      <c r="Q17" s="69">
        <f t="shared" si="7"/>
        <v>3271.4636335625551</v>
      </c>
      <c r="R17" s="69">
        <f t="shared" ref="R17:V17" si="8">SUM(R18:R26)</f>
        <v>3302.1656607932782</v>
      </c>
      <c r="S17" s="69">
        <f t="shared" si="8"/>
        <v>3330.1393055313092</v>
      </c>
      <c r="T17" s="69">
        <f t="shared" si="8"/>
        <v>3143.2850386455216</v>
      </c>
      <c r="U17" s="69">
        <f t="shared" si="8"/>
        <v>2739.335332471685</v>
      </c>
      <c r="V17" s="69">
        <f t="shared" si="8"/>
        <v>2837.228901743551</v>
      </c>
      <c r="W17" s="69">
        <f t="shared" ref="W17" si="9">SUM(W18:W26)</f>
        <v>2876.1858100522036</v>
      </c>
      <c r="DA17" s="88" t="s">
        <v>267</v>
      </c>
    </row>
    <row r="18" spans="1:105" ht="12" customHeight="1" x14ac:dyDescent="0.25">
      <c r="A18" s="28" t="s">
        <v>51</v>
      </c>
      <c r="B18" s="72">
        <v>1447.1206239367177</v>
      </c>
      <c r="C18" s="72">
        <v>1461.8234995520611</v>
      </c>
      <c r="D18" s="72">
        <v>1686.7026426932969</v>
      </c>
      <c r="E18" s="72">
        <v>1740.4274771711057</v>
      </c>
      <c r="F18" s="72">
        <v>1888.5577965566904</v>
      </c>
      <c r="G18" s="72">
        <v>2036.2095654748412</v>
      </c>
      <c r="H18" s="72">
        <v>2240.0214884042871</v>
      </c>
      <c r="I18" s="72">
        <v>2143.4807195856833</v>
      </c>
      <c r="J18" s="72">
        <v>2312.97585262854</v>
      </c>
      <c r="K18" s="72">
        <v>2379.3911316814319</v>
      </c>
      <c r="L18" s="72">
        <v>2430.0218976332148</v>
      </c>
      <c r="M18" s="72">
        <v>2362.8358245789154</v>
      </c>
      <c r="N18" s="72">
        <v>2427.7953348880769</v>
      </c>
      <c r="O18" s="72">
        <v>2388.3430171362461</v>
      </c>
      <c r="P18" s="72">
        <v>2397.5757224799331</v>
      </c>
      <c r="Q18" s="72">
        <v>2349.9809122779207</v>
      </c>
      <c r="R18" s="72">
        <v>2347.2471424104497</v>
      </c>
      <c r="S18" s="72">
        <v>2337.8976507024672</v>
      </c>
      <c r="T18" s="72">
        <v>2197.391193687597</v>
      </c>
      <c r="U18" s="72">
        <v>1768.1666163835807</v>
      </c>
      <c r="V18" s="72">
        <v>1831.6931085247204</v>
      </c>
      <c r="W18" s="72">
        <v>1712.1573607916525</v>
      </c>
      <c r="DA18" s="89" t="s">
        <v>457</v>
      </c>
    </row>
    <row r="19" spans="1:105" s="2" customFormat="1" ht="12" customHeight="1" x14ac:dyDescent="0.25">
      <c r="A19" s="28" t="s">
        <v>74</v>
      </c>
      <c r="B19" s="72">
        <v>75.874867385778686</v>
      </c>
      <c r="C19" s="72">
        <v>77.627405837229134</v>
      </c>
      <c r="D19" s="72">
        <v>75.204777220983914</v>
      </c>
      <c r="E19" s="72">
        <v>72.721795954106341</v>
      </c>
      <c r="F19" s="72">
        <v>69.931942990713083</v>
      </c>
      <c r="G19" s="72">
        <v>67.890675194017632</v>
      </c>
      <c r="H19" s="72">
        <v>67.48072442873314</v>
      </c>
      <c r="I19" s="72">
        <v>70.253082284625975</v>
      </c>
      <c r="J19" s="72">
        <v>71.377767728562802</v>
      </c>
      <c r="K19" s="72">
        <v>71.691482130857338</v>
      </c>
      <c r="L19" s="72">
        <v>69.843314855165218</v>
      </c>
      <c r="M19" s="72">
        <v>65.974130867127229</v>
      </c>
      <c r="N19" s="72">
        <v>66.443022186960405</v>
      </c>
      <c r="O19" s="72">
        <v>62.481153866982282</v>
      </c>
      <c r="P19" s="72">
        <v>61.448175774922504</v>
      </c>
      <c r="Q19" s="72">
        <v>60.954599999999957</v>
      </c>
      <c r="R19" s="72">
        <v>63.857199999999999</v>
      </c>
      <c r="S19" s="72">
        <v>66.759799999999984</v>
      </c>
      <c r="T19" s="72">
        <v>69.662400000000019</v>
      </c>
      <c r="U19" s="72">
        <v>72.565000000000097</v>
      </c>
      <c r="V19" s="72">
        <v>69.662400000000062</v>
      </c>
      <c r="W19" s="72">
        <v>63.857199999999878</v>
      </c>
      <c r="DA19" s="89" t="s">
        <v>458</v>
      </c>
    </row>
    <row r="20" spans="1:105" ht="12" customHeight="1" x14ac:dyDescent="0.25">
      <c r="A20" s="28" t="s">
        <v>205</v>
      </c>
      <c r="B20" s="72">
        <v>105.48491870988525</v>
      </c>
      <c r="C20" s="72">
        <v>121.06188670047823</v>
      </c>
      <c r="D20" s="72">
        <v>135.38197311190629</v>
      </c>
      <c r="E20" s="72">
        <v>158.44769430656763</v>
      </c>
      <c r="F20" s="72">
        <v>153.59770597891628</v>
      </c>
      <c r="G20" s="72">
        <v>130.10522315432479</v>
      </c>
      <c r="H20" s="72">
        <v>127.6628424991396</v>
      </c>
      <c r="I20" s="72">
        <v>107.38694825682407</v>
      </c>
      <c r="J20" s="72">
        <v>80.8133199223101</v>
      </c>
      <c r="K20" s="72">
        <v>55.589154225293257</v>
      </c>
      <c r="L20" s="72">
        <v>28.183664181461587</v>
      </c>
      <c r="M20" s="72">
        <v>32.80993525881599</v>
      </c>
      <c r="N20" s="72">
        <v>25.618225396898946</v>
      </c>
      <c r="O20" s="72">
        <v>25.714831147694646</v>
      </c>
      <c r="P20" s="72">
        <v>24.552795180285464</v>
      </c>
      <c r="Q20" s="72">
        <v>25.987739156444494</v>
      </c>
      <c r="R20" s="72">
        <v>23.261990849216563</v>
      </c>
      <c r="S20" s="72">
        <v>23.515040139464318</v>
      </c>
      <c r="T20" s="72">
        <v>26.037619954250349</v>
      </c>
      <c r="U20" s="72">
        <v>21.685509629007889</v>
      </c>
      <c r="V20" s="72">
        <v>21.878019084441252</v>
      </c>
      <c r="W20" s="72">
        <v>32.081548819667091</v>
      </c>
      <c r="DA20" s="89" t="s">
        <v>459</v>
      </c>
    </row>
    <row r="21" spans="1:105" ht="12" customHeight="1" x14ac:dyDescent="0.25">
      <c r="A21" s="28" t="s">
        <v>192</v>
      </c>
      <c r="B21" s="72">
        <v>615.19159068206045</v>
      </c>
      <c r="C21" s="72">
        <v>588.0556807375342</v>
      </c>
      <c r="D21" s="72">
        <v>578.4474750199023</v>
      </c>
      <c r="E21" s="72">
        <v>664.92288915812958</v>
      </c>
      <c r="F21" s="72">
        <v>684.93305223613515</v>
      </c>
      <c r="G21" s="72">
        <v>696.98401867795803</v>
      </c>
      <c r="H21" s="72">
        <v>705.62722198628819</v>
      </c>
      <c r="I21" s="72">
        <v>713.55147058027717</v>
      </c>
      <c r="J21" s="72">
        <v>717.76828671815724</v>
      </c>
      <c r="K21" s="72">
        <v>746.54301993150568</v>
      </c>
      <c r="L21" s="72">
        <v>750.60411041423004</v>
      </c>
      <c r="M21" s="72">
        <v>768.47706925048726</v>
      </c>
      <c r="N21" s="72">
        <v>784.31130035695219</v>
      </c>
      <c r="O21" s="72">
        <v>822.20851995594342</v>
      </c>
      <c r="P21" s="72">
        <v>825.19175164160413</v>
      </c>
      <c r="Q21" s="72">
        <v>834.54038212818978</v>
      </c>
      <c r="R21" s="72">
        <v>867.7993275336122</v>
      </c>
      <c r="S21" s="72">
        <v>901.96681468937766</v>
      </c>
      <c r="T21" s="72">
        <v>850.19382500367419</v>
      </c>
      <c r="U21" s="72">
        <v>876.9182064590965</v>
      </c>
      <c r="V21" s="72">
        <v>913.99537413438918</v>
      </c>
      <c r="W21" s="72">
        <v>1068.0897004408839</v>
      </c>
      <c r="DA21" s="89" t="s">
        <v>460</v>
      </c>
    </row>
    <row r="22" spans="1:105" ht="12" customHeight="1" x14ac:dyDescent="0.25">
      <c r="A22" s="28" t="s">
        <v>207</v>
      </c>
      <c r="B22" s="72">
        <v>0</v>
      </c>
      <c r="C22" s="72">
        <v>0</v>
      </c>
      <c r="D22" s="72">
        <v>0</v>
      </c>
      <c r="E22" s="72">
        <v>0</v>
      </c>
      <c r="F22" s="72">
        <v>0</v>
      </c>
      <c r="G22" s="72">
        <v>0</v>
      </c>
      <c r="H22" s="72">
        <v>0</v>
      </c>
      <c r="I22" s="72">
        <v>0</v>
      </c>
      <c r="J22" s="72">
        <v>0</v>
      </c>
      <c r="K22" s="72">
        <v>0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  <c r="Q22" s="72">
        <v>0</v>
      </c>
      <c r="R22" s="72">
        <v>0</v>
      </c>
      <c r="S22" s="72">
        <v>0</v>
      </c>
      <c r="T22" s="72">
        <v>0</v>
      </c>
      <c r="U22" s="72">
        <v>0</v>
      </c>
      <c r="V22" s="72">
        <v>0</v>
      </c>
      <c r="W22" s="72">
        <v>0</v>
      </c>
      <c r="DA22" s="89" t="s">
        <v>461</v>
      </c>
    </row>
    <row r="23" spans="1:105" ht="12" customHeight="1" x14ac:dyDescent="0.25">
      <c r="A23" s="28" t="s">
        <v>202</v>
      </c>
      <c r="B23" s="72">
        <v>0</v>
      </c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462</v>
      </c>
    </row>
    <row r="24" spans="1:105" ht="12" customHeight="1" x14ac:dyDescent="0.25">
      <c r="A24" s="28" t="s">
        <v>203</v>
      </c>
      <c r="B24" s="72">
        <v>0</v>
      </c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DA24" s="89" t="s">
        <v>463</v>
      </c>
    </row>
    <row r="25" spans="1:105" ht="12" customHeight="1" x14ac:dyDescent="0.25">
      <c r="A25" s="73" t="s">
        <v>53</v>
      </c>
      <c r="B25" s="74">
        <v>0</v>
      </c>
      <c r="C25" s="74">
        <v>0</v>
      </c>
      <c r="D25" s="74">
        <v>0</v>
      </c>
      <c r="E25" s="74">
        <v>0</v>
      </c>
      <c r="F25" s="74">
        <v>0</v>
      </c>
      <c r="G25" s="74">
        <v>0</v>
      </c>
      <c r="H25" s="74">
        <v>0</v>
      </c>
      <c r="I25" s="74">
        <v>0</v>
      </c>
      <c r="J25" s="74">
        <v>0</v>
      </c>
      <c r="K25" s="74">
        <v>0</v>
      </c>
      <c r="L25" s="74">
        <v>0</v>
      </c>
      <c r="M25" s="74">
        <v>0</v>
      </c>
      <c r="N25" s="74">
        <v>0</v>
      </c>
      <c r="O25" s="74">
        <v>0</v>
      </c>
      <c r="P25" s="74">
        <v>0</v>
      </c>
      <c r="Q25" s="74">
        <v>0</v>
      </c>
      <c r="R25" s="74">
        <v>0</v>
      </c>
      <c r="S25" s="74">
        <v>0</v>
      </c>
      <c r="T25" s="74">
        <v>0</v>
      </c>
      <c r="U25" s="74">
        <v>0</v>
      </c>
      <c r="V25" s="74">
        <v>0</v>
      </c>
      <c r="W25" s="74">
        <v>0</v>
      </c>
      <c r="DA25" s="90" t="s">
        <v>464</v>
      </c>
    </row>
    <row r="26" spans="1:105" ht="12" customHeight="1" x14ac:dyDescent="0.25">
      <c r="A26" s="32" t="s">
        <v>52</v>
      </c>
      <c r="B26" s="77">
        <v>0</v>
      </c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0</v>
      </c>
      <c r="L26" s="77">
        <v>0</v>
      </c>
      <c r="M26" s="77">
        <v>0</v>
      </c>
      <c r="N26" s="77">
        <v>0</v>
      </c>
      <c r="O26" s="77">
        <v>0</v>
      </c>
      <c r="P26" s="77">
        <v>0</v>
      </c>
      <c r="Q26" s="77">
        <v>0</v>
      </c>
      <c r="R26" s="77">
        <v>0</v>
      </c>
      <c r="S26" s="77">
        <v>0</v>
      </c>
      <c r="T26" s="77">
        <v>0</v>
      </c>
      <c r="U26" s="77">
        <v>0</v>
      </c>
      <c r="V26" s="77">
        <v>0</v>
      </c>
      <c r="W26" s="77">
        <v>0</v>
      </c>
      <c r="DA26" s="92" t="s">
        <v>465</v>
      </c>
    </row>
    <row r="27" spans="1:105" ht="12.95" customHeight="1" x14ac:dyDescent="0.25">
      <c r="A27" s="68" t="s">
        <v>54</v>
      </c>
      <c r="B27" s="69">
        <f t="shared" ref="B27:Q27" si="10">SUM(B28:B32)</f>
        <v>1574.8582086746112</v>
      </c>
      <c r="C27" s="69">
        <f t="shared" si="10"/>
        <v>1578.3026933875776</v>
      </c>
      <c r="D27" s="69">
        <f t="shared" si="10"/>
        <v>1674.4993531627731</v>
      </c>
      <c r="E27" s="69">
        <f t="shared" si="10"/>
        <v>2132.4376836156866</v>
      </c>
      <c r="F27" s="69">
        <f t="shared" si="10"/>
        <v>2064.1282615224036</v>
      </c>
      <c r="G27" s="69">
        <f t="shared" si="10"/>
        <v>2012.6209803796191</v>
      </c>
      <c r="H27" s="69">
        <f t="shared" si="10"/>
        <v>2057.8396446902179</v>
      </c>
      <c r="I27" s="69">
        <f t="shared" si="10"/>
        <v>2109.3680261473583</v>
      </c>
      <c r="J27" s="69">
        <f t="shared" si="10"/>
        <v>2171.0395633345338</v>
      </c>
      <c r="K27" s="69">
        <f t="shared" si="10"/>
        <v>2208.3573584138444</v>
      </c>
      <c r="L27" s="69">
        <f t="shared" si="10"/>
        <v>2204.9431340107944</v>
      </c>
      <c r="M27" s="69">
        <f t="shared" si="10"/>
        <v>2075.6683316238091</v>
      </c>
      <c r="N27" s="69">
        <f t="shared" si="10"/>
        <v>2087.5240385936654</v>
      </c>
      <c r="O27" s="69">
        <f t="shared" si="10"/>
        <v>2017.6649237901556</v>
      </c>
      <c r="P27" s="69">
        <f t="shared" si="10"/>
        <v>2000.6716821372752</v>
      </c>
      <c r="Q27" s="69">
        <f t="shared" si="10"/>
        <v>2002.1038230043346</v>
      </c>
      <c r="R27" s="69">
        <f t="shared" ref="R27:V27" si="11">SUM(R28:R32)</f>
        <v>2041.317591013787</v>
      </c>
      <c r="S27" s="69">
        <f t="shared" si="11"/>
        <v>2089.0981453103286</v>
      </c>
      <c r="T27" s="69">
        <f t="shared" si="11"/>
        <v>2069.2857482634358</v>
      </c>
      <c r="U27" s="69">
        <f t="shared" si="11"/>
        <v>2153.0619189720469</v>
      </c>
      <c r="V27" s="69">
        <f t="shared" si="11"/>
        <v>2099.6529281164412</v>
      </c>
      <c r="W27" s="69">
        <f t="shared" ref="W27" si="12">SUM(W28:W32)</f>
        <v>2079.4093933016666</v>
      </c>
      <c r="DA27" s="88" t="s">
        <v>268</v>
      </c>
    </row>
    <row r="28" spans="1:105" ht="12" customHeight="1" x14ac:dyDescent="0.25">
      <c r="A28" s="28" t="s">
        <v>51</v>
      </c>
      <c r="B28" s="72">
        <v>155.36318458560305</v>
      </c>
      <c r="C28" s="72">
        <v>155.75460557906459</v>
      </c>
      <c r="D28" s="72">
        <v>194.00456552654694</v>
      </c>
      <c r="E28" s="72">
        <v>251.22255635456895</v>
      </c>
      <c r="F28" s="72">
        <v>268.05724744745589</v>
      </c>
      <c r="G28" s="72">
        <v>285.4892397982801</v>
      </c>
      <c r="H28" s="72">
        <v>315.5662132528787</v>
      </c>
      <c r="I28" s="72">
        <v>302.69527519374418</v>
      </c>
      <c r="J28" s="72">
        <v>327.88166639909161</v>
      </c>
      <c r="K28" s="72">
        <v>338.36962344552899</v>
      </c>
      <c r="L28" s="72">
        <v>346.87849915986249</v>
      </c>
      <c r="M28" s="72">
        <v>332.22477459771284</v>
      </c>
      <c r="N28" s="72">
        <v>338.1999958514503</v>
      </c>
      <c r="O28" s="72">
        <v>332.94832777957271</v>
      </c>
      <c r="P28" s="72">
        <v>338.09226604420701</v>
      </c>
      <c r="Q28" s="72">
        <v>334.33710010914217</v>
      </c>
      <c r="R28" s="72">
        <v>334.62820831884579</v>
      </c>
      <c r="S28" s="72">
        <v>330.48814957574155</v>
      </c>
      <c r="T28" s="72">
        <v>305.51963120790197</v>
      </c>
      <c r="U28" s="72">
        <v>249.35683051563251</v>
      </c>
      <c r="V28" s="72">
        <v>260.66401929005622</v>
      </c>
      <c r="W28" s="72">
        <v>241.03186147066964</v>
      </c>
      <c r="DA28" s="89" t="s">
        <v>466</v>
      </c>
    </row>
    <row r="29" spans="1:105" s="2" customFormat="1" ht="12" customHeight="1" x14ac:dyDescent="0.25">
      <c r="A29" s="28" t="s">
        <v>74</v>
      </c>
      <c r="B29" s="72">
        <v>1158.7526103186942</v>
      </c>
      <c r="C29" s="72">
        <v>1176.5501136982148</v>
      </c>
      <c r="D29" s="72">
        <v>1230.4621325324163</v>
      </c>
      <c r="E29" s="72">
        <v>1493.1955739725854</v>
      </c>
      <c r="F29" s="72">
        <v>1411.959588574274</v>
      </c>
      <c r="G29" s="72">
        <v>1354.0253570815737</v>
      </c>
      <c r="H29" s="72">
        <v>1352.2825656025332</v>
      </c>
      <c r="I29" s="72">
        <v>1411.2398865960301</v>
      </c>
      <c r="J29" s="72">
        <v>1439.3234307574453</v>
      </c>
      <c r="K29" s="72">
        <v>1450.2487080337387</v>
      </c>
      <c r="L29" s="72">
        <v>1418.2129165455094</v>
      </c>
      <c r="M29" s="72">
        <v>1319.5369165917994</v>
      </c>
      <c r="N29" s="72">
        <v>1316.6195589315148</v>
      </c>
      <c r="O29" s="72">
        <v>1239.0207429161349</v>
      </c>
      <c r="P29" s="72">
        <v>1232.5975413679434</v>
      </c>
      <c r="Q29" s="72">
        <v>1233.6050000000112</v>
      </c>
      <c r="R29" s="72">
        <v>1242.3128000000097</v>
      </c>
      <c r="S29" s="72">
        <v>1268.4362000000087</v>
      </c>
      <c r="T29" s="72">
        <v>1323.5856000000051</v>
      </c>
      <c r="U29" s="72">
        <v>1404.8583999999987</v>
      </c>
      <c r="V29" s="72">
        <v>1323.5855999999974</v>
      </c>
      <c r="W29" s="72">
        <v>1259.7284000000002</v>
      </c>
      <c r="DA29" s="89" t="s">
        <v>467</v>
      </c>
    </row>
    <row r="30" spans="1:105" ht="12" customHeight="1" x14ac:dyDescent="0.25">
      <c r="A30" s="28" t="s">
        <v>192</v>
      </c>
      <c r="B30" s="72">
        <v>260.74241377031399</v>
      </c>
      <c r="C30" s="72">
        <v>245.99797411029826</v>
      </c>
      <c r="D30" s="72">
        <v>250.03265510380996</v>
      </c>
      <c r="E30" s="72">
        <v>388.01955328853228</v>
      </c>
      <c r="F30" s="72">
        <v>384.11142550067348</v>
      </c>
      <c r="G30" s="72">
        <v>373.10638349976534</v>
      </c>
      <c r="H30" s="72">
        <v>389.99086583480602</v>
      </c>
      <c r="I30" s="72">
        <v>395.43286435758404</v>
      </c>
      <c r="J30" s="72">
        <v>403.83446617799711</v>
      </c>
      <c r="K30" s="72">
        <v>419.73902693457688</v>
      </c>
      <c r="L30" s="72">
        <v>439.85171830542271</v>
      </c>
      <c r="M30" s="72">
        <v>423.90664043429683</v>
      </c>
      <c r="N30" s="72">
        <v>432.70448381070031</v>
      </c>
      <c r="O30" s="72">
        <v>445.69585309444807</v>
      </c>
      <c r="P30" s="72">
        <v>429.98187472512484</v>
      </c>
      <c r="Q30" s="72">
        <v>434.16172289518124</v>
      </c>
      <c r="R30" s="72">
        <v>464.37658269493147</v>
      </c>
      <c r="S30" s="72">
        <v>490.17379573457845</v>
      </c>
      <c r="T30" s="72">
        <v>440.18051705552887</v>
      </c>
      <c r="U30" s="72">
        <v>498.84668845641573</v>
      </c>
      <c r="V30" s="72">
        <v>515.40330882638796</v>
      </c>
      <c r="W30" s="72">
        <v>578.64913183099691</v>
      </c>
      <c r="DA30" s="89" t="s">
        <v>468</v>
      </c>
    </row>
    <row r="31" spans="1:105" ht="12" customHeight="1" x14ac:dyDescent="0.25">
      <c r="A31" s="28" t="s">
        <v>207</v>
      </c>
      <c r="B31" s="72">
        <v>0</v>
      </c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DA31" s="89" t="s">
        <v>469</v>
      </c>
    </row>
    <row r="32" spans="1:105" ht="12" customHeight="1" x14ac:dyDescent="0.25">
      <c r="A32" s="32" t="s">
        <v>53</v>
      </c>
      <c r="B32" s="77">
        <v>0</v>
      </c>
      <c r="C32" s="77">
        <v>0</v>
      </c>
      <c r="D32" s="77">
        <v>0</v>
      </c>
      <c r="E32" s="77">
        <v>0</v>
      </c>
      <c r="F32" s="77">
        <v>0</v>
      </c>
      <c r="G32" s="77">
        <v>0</v>
      </c>
      <c r="H32" s="77">
        <v>0</v>
      </c>
      <c r="I32" s="77">
        <v>0</v>
      </c>
      <c r="J32" s="77">
        <v>0</v>
      </c>
      <c r="K32" s="77">
        <v>0</v>
      </c>
      <c r="L32" s="77">
        <v>0</v>
      </c>
      <c r="M32" s="77">
        <v>0</v>
      </c>
      <c r="N32" s="77">
        <v>0</v>
      </c>
      <c r="O32" s="77">
        <v>0</v>
      </c>
      <c r="P32" s="77">
        <v>0</v>
      </c>
      <c r="Q32" s="77">
        <v>0</v>
      </c>
      <c r="R32" s="77">
        <v>0</v>
      </c>
      <c r="S32" s="77">
        <v>0</v>
      </c>
      <c r="T32" s="77">
        <v>0</v>
      </c>
      <c r="U32" s="77">
        <v>0</v>
      </c>
      <c r="V32" s="77">
        <v>0</v>
      </c>
      <c r="W32" s="77">
        <v>0</v>
      </c>
      <c r="DA32" s="92" t="s">
        <v>470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471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102</v>
      </c>
      <c r="B3" s="65">
        <f>IF(RES_hh_fec!B3=0,0,1000*11630*RES_hh_fec!B3/RES_hh_num!B3)</f>
        <v>13656.089378921999</v>
      </c>
      <c r="C3" s="65">
        <f>IF(RES_hh_fec!C3=0,0,1000*11630*RES_hh_fec!C3/RES_hh_num!C3)</f>
        <v>14946.405030469901</v>
      </c>
      <c r="D3" s="65">
        <f>IF(RES_hh_fec!D3=0,0,1000*11630*RES_hh_fec!D3/RES_hh_num!D3)</f>
        <v>14727.073764845596</v>
      </c>
      <c r="E3" s="65">
        <f>IF(RES_hh_fec!E3=0,0,1000*11630*RES_hh_fec!E3/RES_hh_num!E3)</f>
        <v>14704.739746123401</v>
      </c>
      <c r="F3" s="65">
        <f>IF(RES_hh_fec!F3=0,0,1000*11630*RES_hh_fec!F3/RES_hh_num!F3)</f>
        <v>14620.822645311831</v>
      </c>
      <c r="G3" s="65">
        <f>IF(RES_hh_fec!G3=0,0,1000*11630*RES_hh_fec!G3/RES_hh_num!G3)</f>
        <v>15037.383552202313</v>
      </c>
      <c r="H3" s="65">
        <f>IF(RES_hh_fec!H3=0,0,1000*11630*RES_hh_fec!H3/RES_hh_num!H3)</f>
        <v>15874.3616249033</v>
      </c>
      <c r="I3" s="65">
        <f>IF(RES_hh_fec!I3=0,0,1000*11630*RES_hh_fec!I3/RES_hh_num!I3)</f>
        <v>14954.283071709899</v>
      </c>
      <c r="J3" s="65">
        <f>IF(RES_hh_fec!J3=0,0,1000*11630*RES_hh_fec!J3/RES_hh_num!J3)</f>
        <v>15186.6074433341</v>
      </c>
      <c r="K3" s="65">
        <f>IF(RES_hh_fec!K3=0,0,1000*11630*RES_hh_fec!K3/RES_hh_num!K3)</f>
        <v>15475.588631764809</v>
      </c>
      <c r="L3" s="65">
        <f>IF(RES_hh_fec!L3=0,0,1000*11630*RES_hh_fec!L3/RES_hh_num!L3)</f>
        <v>17181.507340068558</v>
      </c>
      <c r="M3" s="65">
        <f>IF(RES_hh_fec!M3=0,0,1000*11630*RES_hh_fec!M3/RES_hh_num!M3)</f>
        <v>15574.48771453406</v>
      </c>
      <c r="N3" s="65">
        <f>IF(RES_hh_fec!N3=0,0,1000*11630*RES_hh_fec!N3/RES_hh_num!N3)</f>
        <v>16032.076003677814</v>
      </c>
      <c r="O3" s="65">
        <f>IF(RES_hh_fec!O3=0,0,1000*11630*RES_hh_fec!O3/RES_hh_num!O3)</f>
        <v>15768.300441658197</v>
      </c>
      <c r="P3" s="65">
        <f>IF(RES_hh_fec!P3=0,0,1000*11630*RES_hh_fec!P3/RES_hh_num!P3)</f>
        <v>14485.682502481015</v>
      </c>
      <c r="Q3" s="65">
        <f>IF(RES_hh_fec!Q3=0,0,1000*11630*RES_hh_fec!Q3/RES_hh_num!Q3)</f>
        <v>14429.38848181022</v>
      </c>
      <c r="R3" s="65">
        <f>IF(RES_hh_fec!R3=0,0,1000*11630*RES_hh_fec!R3/RES_hh_num!R3)</f>
        <v>15174.27078576251</v>
      </c>
      <c r="S3" s="65">
        <f>IF(RES_hh_fec!S3=0,0,1000*11630*RES_hh_fec!S3/RES_hh_num!S3)</f>
        <v>15262.458602669116</v>
      </c>
      <c r="T3" s="65">
        <f>IF(RES_hh_fec!T3=0,0,1000*11630*RES_hh_fec!T3/RES_hh_num!T3)</f>
        <v>17300.353770774302</v>
      </c>
      <c r="U3" s="65">
        <f>IF(RES_hh_fec!U3=0,0,1000*11630*RES_hh_fec!U3/RES_hh_num!U3)</f>
        <v>15867.427998714815</v>
      </c>
      <c r="V3" s="65">
        <f>IF(RES_hh_fec!V3=0,0,1000*11630*RES_hh_fec!V3/RES_hh_num!V3)</f>
        <v>15817.745233045025</v>
      </c>
      <c r="W3" s="65">
        <f>IF(RES_hh_fec!W3=0,0,1000*11630*RES_hh_fec!W3/RES_hh_num!W3)</f>
        <v>16930.627136404375</v>
      </c>
      <c r="DA3" s="87" t="s">
        <v>271</v>
      </c>
    </row>
    <row r="4" spans="1:105" ht="12.95" customHeight="1" x14ac:dyDescent="0.25">
      <c r="A4" s="68" t="s">
        <v>57</v>
      </c>
      <c r="B4" s="69">
        <f>IF(RES_hh_fec!B4=0,0,1000*11630*RES_hh_fec!B4/RES_hh_num!B4)</f>
        <v>11871.905838720455</v>
      </c>
      <c r="C4" s="69">
        <f>IF(RES_hh_fec!C4=0,0,1000*11630*RES_hh_fec!C4/RES_hh_num!C4)</f>
        <v>13172.777825131936</v>
      </c>
      <c r="D4" s="69">
        <f>IF(RES_hh_fec!D4=0,0,1000*11630*RES_hh_fec!D4/RES_hh_num!D4)</f>
        <v>12910.835545543434</v>
      </c>
      <c r="E4" s="69">
        <f>IF(RES_hh_fec!E4=0,0,1000*11630*RES_hh_fec!E4/RES_hh_num!E4)</f>
        <v>12436.027429266089</v>
      </c>
      <c r="F4" s="69">
        <f>IF(RES_hh_fec!F4=0,0,1000*11630*RES_hh_fec!F4/RES_hh_num!F4)</f>
        <v>12334.892827060656</v>
      </c>
      <c r="G4" s="69">
        <f>IF(RES_hh_fec!G4=0,0,1000*11630*RES_hh_fec!G4/RES_hh_num!G4)</f>
        <v>12853.444562427578</v>
      </c>
      <c r="H4" s="69">
        <f>IF(RES_hh_fec!H4=0,0,1000*11630*RES_hh_fec!H4/RES_hh_num!H4)</f>
        <v>13593.285043333519</v>
      </c>
      <c r="I4" s="69">
        <f>IF(RES_hh_fec!I4=0,0,1000*11630*RES_hh_fec!I4/RES_hh_num!I4)</f>
        <v>12683.692166068164</v>
      </c>
      <c r="J4" s="69">
        <f>IF(RES_hh_fec!J4=0,0,1000*11630*RES_hh_fec!J4/RES_hh_num!J4)</f>
        <v>12844.686403899936</v>
      </c>
      <c r="K4" s="69">
        <f>IF(RES_hh_fec!K4=0,0,1000*11630*RES_hh_fec!K4/RES_hh_num!K4)</f>
        <v>13071.076582784501</v>
      </c>
      <c r="L4" s="69">
        <f>IF(RES_hh_fec!L4=0,0,1000*11630*RES_hh_fec!L4/RES_hh_num!L4)</f>
        <v>14726.943439391413</v>
      </c>
      <c r="M4" s="69">
        <f>IF(RES_hh_fec!M4=0,0,1000*11630*RES_hh_fec!M4/RES_hh_num!M4)</f>
        <v>13148.902452229026</v>
      </c>
      <c r="N4" s="69">
        <f>IF(RES_hh_fec!N4=0,0,1000*11630*RES_hh_fec!N4/RES_hh_num!N4)</f>
        <v>13605.163028048355</v>
      </c>
      <c r="O4" s="69">
        <f>IF(RES_hh_fec!O4=0,0,1000*11630*RES_hh_fec!O4/RES_hh_num!O4)</f>
        <v>13327.23889291335</v>
      </c>
      <c r="P4" s="69">
        <f>IF(RES_hh_fec!P4=0,0,1000*11630*RES_hh_fec!P4/RES_hh_num!P4)</f>
        <v>12064.366391886768</v>
      </c>
      <c r="Q4" s="69">
        <f>IF(RES_hh_fec!Q4=0,0,1000*11630*RES_hh_fec!Q4/RES_hh_num!Q4)</f>
        <v>12002.803081775039</v>
      </c>
      <c r="R4" s="69">
        <f>IF(RES_hh_fec!R4=0,0,1000*11630*RES_hh_fec!R4/RES_hh_num!R4)</f>
        <v>12735.110329498955</v>
      </c>
      <c r="S4" s="69">
        <f>IF(RES_hh_fec!S4=0,0,1000*11630*RES_hh_fec!S4/RES_hh_num!S4)</f>
        <v>12807.15144094555</v>
      </c>
      <c r="T4" s="69">
        <f>IF(RES_hh_fec!T4=0,0,1000*11630*RES_hh_fec!T4/RES_hh_num!T4)</f>
        <v>14682.057255091948</v>
      </c>
      <c r="U4" s="69">
        <f>IF(RES_hh_fec!U4=0,0,1000*11630*RES_hh_fec!U4/RES_hh_num!U4)</f>
        <v>13340.668807773221</v>
      </c>
      <c r="V4" s="69">
        <f>IF(RES_hh_fec!V4=0,0,1000*11630*RES_hh_fec!V4/RES_hh_num!V4)</f>
        <v>13330.724341455638</v>
      </c>
      <c r="W4" s="69">
        <f>IF(RES_hh_fec!W4=0,0,1000*11630*RES_hh_fec!W4/RES_hh_num!W4)</f>
        <v>14338.223778143911</v>
      </c>
      <c r="DA4" s="88" t="s">
        <v>272</v>
      </c>
    </row>
    <row r="5" spans="1:105" ht="12" customHeight="1" x14ac:dyDescent="0.25">
      <c r="A5" s="28" t="s">
        <v>51</v>
      </c>
      <c r="B5" s="72">
        <f>IF(RES_hh_fec!B5=0,0,1000*11630*RES_hh_fec!B5/RES_hh_num!B5)</f>
        <v>11946.445979502982</v>
      </c>
      <c r="C5" s="72">
        <f>IF(RES_hh_fec!C5=0,0,1000*11630*RES_hh_fec!C5/RES_hh_num!C5)</f>
        <v>12819.286349487966</v>
      </c>
      <c r="D5" s="72">
        <f>IF(RES_hh_fec!D5=0,0,1000*11630*RES_hh_fec!D5/RES_hh_num!D5)</f>
        <v>13169.787941726008</v>
      </c>
      <c r="E5" s="72">
        <f>IF(RES_hh_fec!E5=0,0,1000*11630*RES_hh_fec!E5/RES_hh_num!E5)</f>
        <v>12284.522295630624</v>
      </c>
      <c r="F5" s="72">
        <f>IF(RES_hh_fec!F5=0,0,1000*11630*RES_hh_fec!F5/RES_hh_num!F5)</f>
        <v>12141.945044900631</v>
      </c>
      <c r="G5" s="72">
        <f>IF(RES_hh_fec!G5=0,0,1000*11630*RES_hh_fec!G5/RES_hh_num!G5)</f>
        <v>12809.351047317048</v>
      </c>
      <c r="H5" s="72">
        <f>IF(RES_hh_fec!H5=0,0,1000*11630*RES_hh_fec!H5/RES_hh_num!H5)</f>
        <v>14048.622828937292</v>
      </c>
      <c r="I5" s="72">
        <f>IF(RES_hh_fec!I5=0,0,1000*11630*RES_hh_fec!I5/RES_hh_num!I5)</f>
        <v>12457.756972581661</v>
      </c>
      <c r="J5" s="72">
        <f>IF(RES_hh_fec!J5=0,0,1000*11630*RES_hh_fec!J5/RES_hh_num!J5)</f>
        <v>13018.004842077011</v>
      </c>
      <c r="K5" s="72">
        <f>IF(RES_hh_fec!K5=0,0,1000*11630*RES_hh_fec!K5/RES_hh_num!K5)</f>
        <v>13361.517609122538</v>
      </c>
      <c r="L5" s="72">
        <f>IF(RES_hh_fec!L5=0,0,1000*11630*RES_hh_fec!L5/RES_hh_num!L5)</f>
        <v>15425.541764560505</v>
      </c>
      <c r="M5" s="72">
        <f>IF(RES_hh_fec!M5=0,0,1000*11630*RES_hh_fec!M5/RES_hh_num!M5)</f>
        <v>13382.21082805912</v>
      </c>
      <c r="N5" s="72">
        <f>IF(RES_hh_fec!N5=0,0,1000*11630*RES_hh_fec!N5/RES_hh_num!N5)</f>
        <v>14116.346460386765</v>
      </c>
      <c r="O5" s="72">
        <f>IF(RES_hh_fec!O5=0,0,1000*11630*RES_hh_fec!O5/RES_hh_num!O5)</f>
        <v>13861.507648147202</v>
      </c>
      <c r="P5" s="72">
        <f>IF(RES_hh_fec!P5=0,0,1000*11630*RES_hh_fec!P5/RES_hh_num!P5)</f>
        <v>12638.821681348434</v>
      </c>
      <c r="Q5" s="72">
        <f>IF(RES_hh_fec!Q5=0,0,1000*11630*RES_hh_fec!Q5/RES_hh_num!Q5)</f>
        <v>12463.885645247778</v>
      </c>
      <c r="R5" s="72">
        <f>IF(RES_hh_fec!R5=0,0,1000*11630*RES_hh_fec!R5/RES_hh_num!R5)</f>
        <v>13782.433688408881</v>
      </c>
      <c r="S5" s="72">
        <f>IF(RES_hh_fec!S5=0,0,1000*11630*RES_hh_fec!S5/RES_hh_num!S5)</f>
        <v>14454.591904643254</v>
      </c>
      <c r="T5" s="72">
        <f>IF(RES_hh_fec!T5=0,0,1000*11630*RES_hh_fec!T5/RES_hh_num!T5)</f>
        <v>15170.166382147823</v>
      </c>
      <c r="U5" s="72">
        <f>IF(RES_hh_fec!U5=0,0,1000*11630*RES_hh_fec!U5/RES_hh_num!U5)</f>
        <v>12920.31949613597</v>
      </c>
      <c r="V5" s="72">
        <f>IF(RES_hh_fec!V5=0,0,1000*11630*RES_hh_fec!V5/RES_hh_num!V5)</f>
        <v>14161.416566783048</v>
      </c>
      <c r="W5" s="72">
        <f>IF(RES_hh_fec!W5=0,0,1000*11630*RES_hh_fec!W5/RES_hh_num!W5)</f>
        <v>14732.479861670929</v>
      </c>
      <c r="DA5" s="89" t="s">
        <v>472</v>
      </c>
    </row>
    <row r="6" spans="1:105" ht="12" customHeight="1" x14ac:dyDescent="0.25">
      <c r="A6" s="28" t="s">
        <v>74</v>
      </c>
      <c r="B6" s="72">
        <f>IF(RES_hh_fec!B6=0,0,1000*11630*RES_hh_fec!B6/RES_hh_num!B6)</f>
        <v>14162.23900069859</v>
      </c>
      <c r="C6" s="72">
        <f>IF(RES_hh_fec!C6=0,0,1000*11630*RES_hh_fec!C6/RES_hh_num!C6)</f>
        <v>16100.890190129354</v>
      </c>
      <c r="D6" s="72">
        <f>IF(RES_hh_fec!D6=0,0,1000*11630*RES_hh_fec!D6/RES_hh_num!D6)</f>
        <v>15505.837036559513</v>
      </c>
      <c r="E6" s="72">
        <f>IF(RES_hh_fec!E6=0,0,1000*11630*RES_hh_fec!E6/RES_hh_num!E6)</f>
        <v>14906.354078981984</v>
      </c>
      <c r="F6" s="72">
        <f>IF(RES_hh_fec!F6=0,0,1000*11630*RES_hh_fec!F6/RES_hh_num!F6)</f>
        <v>14539.028550909841</v>
      </c>
      <c r="G6" s="72">
        <f>IF(RES_hh_fec!G6=0,0,1000*11630*RES_hh_fec!G6/RES_hh_num!G6)</f>
        <v>15062.392636341796</v>
      </c>
      <c r="H6" s="72">
        <f>IF(RES_hh_fec!H6=0,0,1000*11630*RES_hh_fec!H6/RES_hh_num!H6)</f>
        <v>15692.30554924932</v>
      </c>
      <c r="I6" s="72">
        <f>IF(RES_hh_fec!I6=0,0,1000*11630*RES_hh_fec!I6/RES_hh_num!I6)</f>
        <v>15061.529461509761</v>
      </c>
      <c r="J6" s="72">
        <f>IF(RES_hh_fec!J6=0,0,1000*11630*RES_hh_fec!J6/RES_hh_num!J6)</f>
        <v>15085.832310606756</v>
      </c>
      <c r="K6" s="72">
        <f>IF(RES_hh_fec!K6=0,0,1000*11630*RES_hh_fec!K6/RES_hh_num!K6)</f>
        <v>15255.847060657223</v>
      </c>
      <c r="L6" s="72">
        <f>IF(RES_hh_fec!L6=0,0,1000*11630*RES_hh_fec!L6/RES_hh_num!L6)</f>
        <v>17190.975753799645</v>
      </c>
      <c r="M6" s="72">
        <f>IF(RES_hh_fec!M6=0,0,1000*11630*RES_hh_fec!M6/RES_hh_num!M6)</f>
        <v>14710.984474617004</v>
      </c>
      <c r="N6" s="72">
        <f>IF(RES_hh_fec!N6=0,0,1000*11630*RES_hh_fec!N6/RES_hh_num!N6)</f>
        <v>15599.197664975118</v>
      </c>
      <c r="O6" s="72">
        <f>IF(RES_hh_fec!O6=0,0,1000*11630*RES_hh_fec!O6/RES_hh_num!O6)</f>
        <v>14783.201096447692</v>
      </c>
      <c r="P6" s="72">
        <f>IF(RES_hh_fec!P6=0,0,1000*11630*RES_hh_fec!P6/RES_hh_num!P6)</f>
        <v>13382.868254342675</v>
      </c>
      <c r="Q6" s="72">
        <f>IF(RES_hh_fec!Q6=0,0,1000*11630*RES_hh_fec!Q6/RES_hh_num!Q6)</f>
        <v>13424.280404263767</v>
      </c>
      <c r="R6" s="72">
        <f>IF(RES_hh_fec!R6=0,0,1000*11630*RES_hh_fec!R6/RES_hh_num!R6)</f>
        <v>14368.379624423626</v>
      </c>
      <c r="S6" s="72">
        <f>IF(RES_hh_fec!S6=0,0,1000*11630*RES_hh_fec!S6/RES_hh_num!S6)</f>
        <v>14539.183149696841</v>
      </c>
      <c r="T6" s="72">
        <f>IF(RES_hh_fec!T6=0,0,1000*11630*RES_hh_fec!T6/RES_hh_num!T6)</f>
        <v>14839.769273948397</v>
      </c>
      <c r="U6" s="72">
        <f>IF(RES_hh_fec!U6=0,0,1000*11630*RES_hh_fec!U6/RES_hh_num!U6)</f>
        <v>15498.937856588163</v>
      </c>
      <c r="V6" s="72">
        <f>IF(RES_hh_fec!V6=0,0,1000*11630*RES_hh_fec!V6/RES_hh_num!V6)</f>
        <v>15336.714077096882</v>
      </c>
      <c r="W6" s="72">
        <f>IF(RES_hh_fec!W6=0,0,1000*11630*RES_hh_fec!W6/RES_hh_num!W6)</f>
        <v>15055.958656330735</v>
      </c>
      <c r="DA6" s="89" t="s">
        <v>473</v>
      </c>
    </row>
    <row r="7" spans="1:105" ht="12" customHeight="1" x14ac:dyDescent="0.25">
      <c r="A7" s="28" t="s">
        <v>205</v>
      </c>
      <c r="B7" s="72">
        <f>IF(RES_hh_fec!B7=0,0,1000*11630*RES_hh_fec!B7/RES_hh_num!B7)</f>
        <v>14157.522905949934</v>
      </c>
      <c r="C7" s="72">
        <f>IF(RES_hh_fec!C7=0,0,1000*11630*RES_hh_fec!C7/RES_hh_num!C7)</f>
        <v>17596.093181149354</v>
      </c>
      <c r="D7" s="72">
        <f>IF(RES_hh_fec!D7=0,0,1000*11630*RES_hh_fec!D7/RES_hh_num!D7)</f>
        <v>18098.167739843735</v>
      </c>
      <c r="E7" s="72">
        <f>IF(RES_hh_fec!E7=0,0,1000*11630*RES_hh_fec!E7/RES_hh_num!E7)</f>
        <v>17522.618689161427</v>
      </c>
      <c r="F7" s="72">
        <f>IF(RES_hh_fec!F7=0,0,1000*11630*RES_hh_fec!F7/RES_hh_num!F7)</f>
        <v>16503.203827096921</v>
      </c>
      <c r="G7" s="72">
        <f>IF(RES_hh_fec!G7=0,0,1000*11630*RES_hh_fec!G7/RES_hh_num!G7)</f>
        <v>16397.284104660557</v>
      </c>
      <c r="H7" s="72">
        <f>IF(RES_hh_fec!H7=0,0,1000*11630*RES_hh_fec!H7/RES_hh_num!H7)</f>
        <v>18432.793020115449</v>
      </c>
      <c r="I7" s="72">
        <f>IF(RES_hh_fec!I7=0,0,1000*11630*RES_hh_fec!I7/RES_hh_num!I7)</f>
        <v>17494.882034388254</v>
      </c>
      <c r="J7" s="72">
        <f>IF(RES_hh_fec!J7=0,0,1000*11630*RES_hh_fec!J7/RES_hh_num!J7)</f>
        <v>17101.248218877176</v>
      </c>
      <c r="K7" s="72">
        <f>IF(RES_hh_fec!K7=0,0,1000*11630*RES_hh_fec!K7/RES_hh_num!K7)</f>
        <v>16656.639578558752</v>
      </c>
      <c r="L7" s="72">
        <f>IF(RES_hh_fec!L7=0,0,1000*11630*RES_hh_fec!L7/RES_hh_num!L7)</f>
        <v>14270.136224970291</v>
      </c>
      <c r="M7" s="72">
        <f>IF(RES_hh_fec!M7=0,0,1000*11630*RES_hh_fec!M7/RES_hh_num!M7)</f>
        <v>18543.796503943096</v>
      </c>
      <c r="N7" s="72">
        <f>IF(RES_hh_fec!N7=0,0,1000*11630*RES_hh_fec!N7/RES_hh_num!N7)</f>
        <v>17271.512865158427</v>
      </c>
      <c r="O7" s="72">
        <f>IF(RES_hh_fec!O7=0,0,1000*11630*RES_hh_fec!O7/RES_hh_num!O7)</f>
        <v>16277.662050034931</v>
      </c>
      <c r="P7" s="72">
        <f>IF(RES_hh_fec!P7=0,0,1000*11630*RES_hh_fec!P7/RES_hh_num!P7)</f>
        <v>14755.194151124682</v>
      </c>
      <c r="Q7" s="72">
        <f>IF(RES_hh_fec!Q7=0,0,1000*11630*RES_hh_fec!Q7/RES_hh_num!Q7)</f>
        <v>15629.353639448249</v>
      </c>
      <c r="R7" s="72">
        <f>IF(RES_hh_fec!R7=0,0,1000*11630*RES_hh_fec!R7/RES_hh_num!R7)</f>
        <v>15339.895843923499</v>
      </c>
      <c r="S7" s="72">
        <f>IF(RES_hh_fec!S7=0,0,1000*11630*RES_hh_fec!S7/RES_hh_num!S7)</f>
        <v>15394.250564322747</v>
      </c>
      <c r="T7" s="72">
        <f>IF(RES_hh_fec!T7=0,0,1000*11630*RES_hh_fec!T7/RES_hh_num!T7)</f>
        <v>17623.900240153347</v>
      </c>
      <c r="U7" s="72">
        <f>IF(RES_hh_fec!U7=0,0,1000*11630*RES_hh_fec!U7/RES_hh_num!U7)</f>
        <v>13974.884721532653</v>
      </c>
      <c r="V7" s="72">
        <f>IF(RES_hh_fec!V7=0,0,1000*11630*RES_hh_fec!V7/RES_hh_num!V7)</f>
        <v>13565.842071345882</v>
      </c>
      <c r="W7" s="72">
        <f>IF(RES_hh_fec!W7=0,0,1000*11630*RES_hh_fec!W7/RES_hh_num!W7)</f>
        <v>20306.882779272808</v>
      </c>
      <c r="DA7" s="89" t="s">
        <v>474</v>
      </c>
    </row>
    <row r="8" spans="1:105" ht="12" customHeight="1" x14ac:dyDescent="0.25">
      <c r="A8" s="28" t="s">
        <v>192</v>
      </c>
      <c r="B8" s="72">
        <f>IF(RES_hh_fec!B8=0,0,1000*11630*RES_hh_fec!B8/RES_hh_num!B8)</f>
        <v>14324.402726014767</v>
      </c>
      <c r="C8" s="72">
        <f>IF(RES_hh_fec!C8=0,0,1000*11630*RES_hh_fec!C8/RES_hh_num!C8)</f>
        <v>15580.132764798311</v>
      </c>
      <c r="D8" s="72">
        <f>IF(RES_hh_fec!D8=0,0,1000*11630*RES_hh_fec!D8/RES_hh_num!D8)</f>
        <v>14903.223825088889</v>
      </c>
      <c r="E8" s="72">
        <f>IF(RES_hh_fec!E8=0,0,1000*11630*RES_hh_fec!E8/RES_hh_num!E8)</f>
        <v>14394.385765898587</v>
      </c>
      <c r="F8" s="72">
        <f>IF(RES_hh_fec!F8=0,0,1000*11630*RES_hh_fec!F8/RES_hh_num!F8)</f>
        <v>14025.657681218003</v>
      </c>
      <c r="G8" s="72">
        <f>IF(RES_hh_fec!G8=0,0,1000*11630*RES_hh_fec!G8/RES_hh_num!G8)</f>
        <v>14835.856369455794</v>
      </c>
      <c r="H8" s="72">
        <f>IF(RES_hh_fec!H8=0,0,1000*11630*RES_hh_fec!H8/RES_hh_num!H8)</f>
        <v>15129.938059556109</v>
      </c>
      <c r="I8" s="72">
        <f>IF(RES_hh_fec!I8=0,0,1000*11630*RES_hh_fec!I8/RES_hh_num!I8)</f>
        <v>14195.78115341736</v>
      </c>
      <c r="J8" s="72">
        <f>IF(RES_hh_fec!J8=0,0,1000*11630*RES_hh_fec!J8/RES_hh_num!J8)</f>
        <v>14024.095367042533</v>
      </c>
      <c r="K8" s="72">
        <f>IF(RES_hh_fec!K8=0,0,1000*11630*RES_hh_fec!K8/RES_hh_num!K8)</f>
        <v>14250.298598972806</v>
      </c>
      <c r="L8" s="72">
        <f>IF(RES_hh_fec!L8=0,0,1000*11630*RES_hh_fec!L8/RES_hh_num!L8)</f>
        <v>15761.499694846256</v>
      </c>
      <c r="M8" s="72">
        <f>IF(RES_hh_fec!M8=0,0,1000*11630*RES_hh_fec!M8/RES_hh_num!M8)</f>
        <v>13886.378973334353</v>
      </c>
      <c r="N8" s="72">
        <f>IF(RES_hh_fec!N8=0,0,1000*11630*RES_hh_fec!N8/RES_hh_num!N8)</f>
        <v>14221.729373261724</v>
      </c>
      <c r="O8" s="72">
        <f>IF(RES_hh_fec!O8=0,0,1000*11630*RES_hh_fec!O8/RES_hh_num!O8)</f>
        <v>13974.785565741742</v>
      </c>
      <c r="P8" s="72">
        <f>IF(RES_hh_fec!P8=0,0,1000*11630*RES_hh_fec!P8/RES_hh_num!P8)</f>
        <v>12420.583756066593</v>
      </c>
      <c r="Q8" s="72">
        <f>IF(RES_hh_fec!Q8=0,0,1000*11630*RES_hh_fec!Q8/RES_hh_num!Q8)</f>
        <v>12162.715634804086</v>
      </c>
      <c r="R8" s="72">
        <f>IF(RES_hh_fec!R8=0,0,1000*11630*RES_hh_fec!R8/RES_hh_num!R8)</f>
        <v>13230.11273937847</v>
      </c>
      <c r="S8" s="72">
        <f>IF(RES_hh_fec!S8=0,0,1000*11630*RES_hh_fec!S8/RES_hh_num!S8)</f>
        <v>13674.320372107321</v>
      </c>
      <c r="T8" s="72">
        <f>IF(RES_hh_fec!T8=0,0,1000*11630*RES_hh_fec!T8/RES_hh_num!T8)</f>
        <v>13445.557026200007</v>
      </c>
      <c r="U8" s="72">
        <f>IF(RES_hh_fec!U8=0,0,1000*11630*RES_hh_fec!U8/RES_hh_num!U8)</f>
        <v>13279.131695478562</v>
      </c>
      <c r="V8" s="72">
        <f>IF(RES_hh_fec!V8=0,0,1000*11630*RES_hh_fec!V8/RES_hh_num!V8)</f>
        <v>13209.079501749176</v>
      </c>
      <c r="W8" s="72">
        <f>IF(RES_hh_fec!W8=0,0,1000*11630*RES_hh_fec!W8/RES_hh_num!W8)</f>
        <v>15128.512839678619</v>
      </c>
      <c r="DA8" s="89" t="s">
        <v>475</v>
      </c>
    </row>
    <row r="9" spans="1:105" ht="12" customHeight="1" x14ac:dyDescent="0.25">
      <c r="A9" s="28" t="s">
        <v>207</v>
      </c>
      <c r="B9" s="72">
        <f>IF(RES_hh_fec!B9=0,0,1000*11630*RES_hh_fec!B9/RES_hh_num!B9)</f>
        <v>15938.472599583498</v>
      </c>
      <c r="C9" s="72">
        <f>IF(RES_hh_fec!C9=0,0,1000*11630*RES_hh_fec!C9/RES_hh_num!C9)</f>
        <v>17418.918860632184</v>
      </c>
      <c r="D9" s="72">
        <f>IF(RES_hh_fec!D9=0,0,1000*11630*RES_hh_fec!D9/RES_hh_num!D9)</f>
        <v>16777.331466936914</v>
      </c>
      <c r="E9" s="72">
        <f>IF(RES_hh_fec!E9=0,0,1000*11630*RES_hh_fec!E9/RES_hh_num!E9)</f>
        <v>16060.145657872701</v>
      </c>
      <c r="F9" s="72">
        <f>IF(RES_hh_fec!F9=0,0,1000*11630*RES_hh_fec!F9/RES_hh_num!F9)</f>
        <v>15905.614886411053</v>
      </c>
      <c r="G9" s="72">
        <f>IF(RES_hh_fec!G9=0,0,1000*11630*RES_hh_fec!G9/RES_hh_num!G9)</f>
        <v>15669.69730494477</v>
      </c>
      <c r="H9" s="72">
        <f>IF(RES_hh_fec!H9=0,0,1000*11630*RES_hh_fec!H9/RES_hh_num!H9)</f>
        <v>16254.360302930818</v>
      </c>
      <c r="I9" s="72">
        <f>IF(RES_hh_fec!I9=0,0,1000*11630*RES_hh_fec!I9/RES_hh_num!I9)</f>
        <v>15483.135531677057</v>
      </c>
      <c r="J9" s="72">
        <f>IF(RES_hh_fec!J9=0,0,1000*11630*RES_hh_fec!J9/RES_hh_num!J9)</f>
        <v>15330.525306178453</v>
      </c>
      <c r="K9" s="72">
        <f>IF(RES_hh_fec!K9=0,0,1000*11630*RES_hh_fec!K9/RES_hh_num!K9)</f>
        <v>14983.109211731133</v>
      </c>
      <c r="L9" s="72">
        <f>IF(RES_hh_fec!L9=0,0,1000*11630*RES_hh_fec!L9/RES_hh_num!L9)</f>
        <v>16133.939750097332</v>
      </c>
      <c r="M9" s="72">
        <f>IF(RES_hh_fec!M9=0,0,1000*11630*RES_hh_fec!M9/RES_hh_num!M9)</f>
        <v>15277.416031270152</v>
      </c>
      <c r="N9" s="72">
        <f>IF(RES_hh_fec!N9=0,0,1000*11630*RES_hh_fec!N9/RES_hh_num!N9)</f>
        <v>15060.288034405992</v>
      </c>
      <c r="O9" s="72">
        <f>IF(RES_hh_fec!O9=0,0,1000*11630*RES_hh_fec!O9/RES_hh_num!O9)</f>
        <v>14637.809734879005</v>
      </c>
      <c r="P9" s="72">
        <f>IF(RES_hh_fec!P9=0,0,1000*11630*RES_hh_fec!P9/RES_hh_num!P9)</f>
        <v>12999.104414203888</v>
      </c>
      <c r="Q9" s="72">
        <f>IF(RES_hh_fec!Q9=0,0,1000*11630*RES_hh_fec!Q9/RES_hh_num!Q9)</f>
        <v>13238.079502149785</v>
      </c>
      <c r="R9" s="72">
        <f>IF(RES_hh_fec!R9=0,0,1000*11630*RES_hh_fec!R9/RES_hh_num!R9)</f>
        <v>12577.810008486374</v>
      </c>
      <c r="S9" s="72">
        <f>IF(RES_hh_fec!S9=0,0,1000*11630*RES_hh_fec!S9/RES_hh_num!S9)</f>
        <v>10608.814001925504</v>
      </c>
      <c r="T9" s="72">
        <f>IF(RES_hh_fec!T9=0,0,1000*11630*RES_hh_fec!T9/RES_hh_num!T9)</f>
        <v>17981.289135143543</v>
      </c>
      <c r="U9" s="72">
        <f>IF(RES_hh_fec!U9=0,0,1000*11630*RES_hh_fec!U9/RES_hh_num!U9)</f>
        <v>15661.584057324098</v>
      </c>
      <c r="V9" s="72">
        <f>IF(RES_hh_fec!V9=0,0,1000*11630*RES_hh_fec!V9/RES_hh_num!V9)</f>
        <v>14392.960795588653</v>
      </c>
      <c r="W9" s="72">
        <f>IF(RES_hh_fec!W9=0,0,1000*11630*RES_hh_fec!W9/RES_hh_num!W9)</f>
        <v>14994.094264413845</v>
      </c>
      <c r="DA9" s="89" t="s">
        <v>476</v>
      </c>
    </row>
    <row r="10" spans="1:105" ht="12" customHeight="1" x14ac:dyDescent="0.25">
      <c r="A10" s="28" t="s">
        <v>202</v>
      </c>
      <c r="B10" s="72">
        <f>IF(RES_hh_fec!B10=0,0,1000*11630*RES_hh_fec!B10/RES_hh_num!B10)</f>
        <v>10243.656449082333</v>
      </c>
      <c r="C10" s="72">
        <f>IF(RES_hh_fec!C10=0,0,1000*11630*RES_hh_fec!C10/RES_hh_num!C10)</f>
        <v>8273.962298288865</v>
      </c>
      <c r="D10" s="72">
        <f>IF(RES_hh_fec!D10=0,0,1000*11630*RES_hh_fec!D10/RES_hh_num!D10)</f>
        <v>11714.865650667158</v>
      </c>
      <c r="E10" s="72">
        <f>IF(RES_hh_fec!E10=0,0,1000*11630*RES_hh_fec!E10/RES_hh_num!E10)</f>
        <v>10379.560903661928</v>
      </c>
      <c r="F10" s="72">
        <f>IF(RES_hh_fec!F10=0,0,1000*11630*RES_hh_fec!F10/RES_hh_num!F10)</f>
        <v>8803.1368628592954</v>
      </c>
      <c r="G10" s="72">
        <f>IF(RES_hh_fec!G10=0,0,1000*11630*RES_hh_fec!G10/RES_hh_num!G10)</f>
        <v>11528.832050677825</v>
      </c>
      <c r="H10" s="72">
        <f>IF(RES_hh_fec!H10=0,0,1000*11630*RES_hh_fec!H10/RES_hh_num!H10)</f>
        <v>12024.376424344471</v>
      </c>
      <c r="I10" s="72">
        <f>IF(RES_hh_fec!I10=0,0,1000*11630*RES_hh_fec!I10/RES_hh_num!I10)</f>
        <v>9616.4667958582686</v>
      </c>
      <c r="J10" s="72">
        <f>IF(RES_hh_fec!J10=0,0,1000*11630*RES_hh_fec!J10/RES_hh_num!J10)</f>
        <v>10593.272753219417</v>
      </c>
      <c r="K10" s="72">
        <f>IF(RES_hh_fec!K10=0,0,1000*11630*RES_hh_fec!K10/RES_hh_num!K10)</f>
        <v>11851.024187722878</v>
      </c>
      <c r="L10" s="72">
        <f>IF(RES_hh_fec!L10=0,0,1000*11630*RES_hh_fec!L10/RES_hh_num!L10)</f>
        <v>11542.81875875373</v>
      </c>
      <c r="M10" s="72">
        <f>IF(RES_hh_fec!M10=0,0,1000*11630*RES_hh_fec!M10/RES_hh_num!M10)</f>
        <v>10654.301243697088</v>
      </c>
      <c r="N10" s="72">
        <f>IF(RES_hh_fec!N10=0,0,1000*11630*RES_hh_fec!N10/RES_hh_num!N10)</f>
        <v>11535.696464170711</v>
      </c>
      <c r="O10" s="72">
        <f>IF(RES_hh_fec!O10=0,0,1000*11630*RES_hh_fec!O10/RES_hh_num!O10)</f>
        <v>11192.708913076731</v>
      </c>
      <c r="P10" s="72">
        <f>IF(RES_hh_fec!P10=0,0,1000*11630*RES_hh_fec!P10/RES_hh_num!P10)</f>
        <v>10650.746878860828</v>
      </c>
      <c r="Q10" s="72">
        <f>IF(RES_hh_fec!Q10=0,0,1000*11630*RES_hh_fec!Q10/RES_hh_num!Q10)</f>
        <v>10891.170371470984</v>
      </c>
      <c r="R10" s="72">
        <f>IF(RES_hh_fec!R10=0,0,1000*11630*RES_hh_fec!R10/RES_hh_num!R10)</f>
        <v>11177.946937008164</v>
      </c>
      <c r="S10" s="72">
        <f>IF(RES_hh_fec!S10=0,0,1000*11630*RES_hh_fec!S10/RES_hh_num!S10)</f>
        <v>11264.628502991332</v>
      </c>
      <c r="T10" s="72">
        <f>IF(RES_hh_fec!T10=0,0,1000*11630*RES_hh_fec!T10/RES_hh_num!T10)</f>
        <v>11648.557518064563</v>
      </c>
      <c r="U10" s="72">
        <f>IF(RES_hh_fec!U10=0,0,1000*11630*RES_hh_fec!U10/RES_hh_num!U10)</f>
        <v>12062.550383801699</v>
      </c>
      <c r="V10" s="72">
        <f>IF(RES_hh_fec!V10=0,0,1000*11630*RES_hh_fec!V10/RES_hh_num!V10)</f>
        <v>11843.74637075815</v>
      </c>
      <c r="W10" s="72">
        <f>IF(RES_hh_fec!W10=0,0,1000*11630*RES_hh_fec!W10/RES_hh_num!W10)</f>
        <v>12991.490176710873</v>
      </c>
      <c r="DA10" s="89" t="s">
        <v>477</v>
      </c>
    </row>
    <row r="11" spans="1:105" ht="12" customHeight="1" x14ac:dyDescent="0.25">
      <c r="A11" s="28" t="s">
        <v>203</v>
      </c>
      <c r="B11" s="72">
        <f>IF(RES_hh_fec!B11=0,0,1000*11630*RES_hh_fec!B11/RES_hh_num!B11)</f>
        <v>9451.3748801414113</v>
      </c>
      <c r="C11" s="72">
        <f>IF(RES_hh_fec!C11=0,0,1000*11630*RES_hh_fec!C11/RES_hh_num!C11)</f>
        <v>10867.508399294542</v>
      </c>
      <c r="D11" s="72">
        <f>IF(RES_hh_fec!D11=0,0,1000*11630*RES_hh_fec!D11/RES_hh_num!D11)</f>
        <v>10216.460154716709</v>
      </c>
      <c r="E11" s="72">
        <f>IF(RES_hh_fec!E11=0,0,1000*11630*RES_hh_fec!E11/RES_hh_num!E11)</f>
        <v>10062.478031917151</v>
      </c>
      <c r="F11" s="72">
        <f>IF(RES_hh_fec!F11=0,0,1000*11630*RES_hh_fec!F11/RES_hh_num!F11)</f>
        <v>10093.863312303303</v>
      </c>
      <c r="G11" s="72">
        <f>IF(RES_hh_fec!G11=0,0,1000*11630*RES_hh_fec!G11/RES_hh_num!G11)</f>
        <v>10543.404139014519</v>
      </c>
      <c r="H11" s="72">
        <f>IF(RES_hh_fec!H11=0,0,1000*11630*RES_hh_fec!H11/RES_hh_num!H11)</f>
        <v>10800.875487587287</v>
      </c>
      <c r="I11" s="72">
        <f>IF(RES_hh_fec!I11=0,0,1000*11630*RES_hh_fec!I11/RES_hh_num!I11)</f>
        <v>10699.908024509643</v>
      </c>
      <c r="J11" s="72">
        <f>IF(RES_hh_fec!J11=0,0,1000*11630*RES_hh_fec!J11/RES_hh_num!J11)</f>
        <v>10693.554697243415</v>
      </c>
      <c r="K11" s="72">
        <f>IF(RES_hh_fec!K11=0,0,1000*11630*RES_hh_fec!K11/RES_hh_num!K11)</f>
        <v>11048.866225518497</v>
      </c>
      <c r="L11" s="72">
        <f>IF(RES_hh_fec!L11=0,0,1000*11630*RES_hh_fec!L11/RES_hh_num!L11)</f>
        <v>12541.555867752111</v>
      </c>
      <c r="M11" s="72">
        <f>IF(RES_hh_fec!M11=0,0,1000*11630*RES_hh_fec!M11/RES_hh_num!M11)</f>
        <v>11311.607213050063</v>
      </c>
      <c r="N11" s="72">
        <f>IF(RES_hh_fec!N11=0,0,1000*11630*RES_hh_fec!N11/RES_hh_num!N11)</f>
        <v>11834.991996994837</v>
      </c>
      <c r="O11" s="72">
        <f>IF(RES_hh_fec!O11=0,0,1000*11630*RES_hh_fec!O11/RES_hh_num!O11)</f>
        <v>11653.2695333921</v>
      </c>
      <c r="P11" s="72">
        <f>IF(RES_hh_fec!P11=0,0,1000*11630*RES_hh_fec!P11/RES_hh_num!P11)</f>
        <v>10780.938486092919</v>
      </c>
      <c r="Q11" s="72">
        <f>IF(RES_hh_fec!Q11=0,0,1000*11630*RES_hh_fec!Q11/RES_hh_num!Q11)</f>
        <v>10906.359727476376</v>
      </c>
      <c r="R11" s="72">
        <f>IF(RES_hh_fec!R11=0,0,1000*11630*RES_hh_fec!R11/RES_hh_num!R11)</f>
        <v>11486.257317665217</v>
      </c>
      <c r="S11" s="72">
        <f>IF(RES_hh_fec!S11=0,0,1000*11630*RES_hh_fec!S11/RES_hh_num!S11)</f>
        <v>12116.743474809269</v>
      </c>
      <c r="T11" s="72">
        <f>IF(RES_hh_fec!T11=0,0,1000*11630*RES_hh_fec!T11/RES_hh_num!T11)</f>
        <v>12528.769056385152</v>
      </c>
      <c r="U11" s="72">
        <f>IF(RES_hh_fec!U11=0,0,1000*11630*RES_hh_fec!U11/RES_hh_num!U11)</f>
        <v>12348.34183525658</v>
      </c>
      <c r="V11" s="72">
        <f>IF(RES_hh_fec!V11=0,0,1000*11630*RES_hh_fec!V11/RES_hh_num!V11)</f>
        <v>12446.698363004276</v>
      </c>
      <c r="W11" s="72">
        <f>IF(RES_hh_fec!W11=0,0,1000*11630*RES_hh_fec!W11/RES_hh_num!W11)</f>
        <v>13788.017899010123</v>
      </c>
      <c r="DA11" s="89" t="s">
        <v>478</v>
      </c>
    </row>
    <row r="12" spans="1:105" ht="12" customHeight="1" x14ac:dyDescent="0.25">
      <c r="A12" s="28" t="s">
        <v>95</v>
      </c>
      <c r="B12" s="72">
        <f>IF(RES_hh_fec!B12=0,0,1000*11630*RES_hh_fec!B12/RES_hh_num!B12)</f>
        <v>4685.9173977879282</v>
      </c>
      <c r="C12" s="72">
        <f>IF(RES_hh_fec!C12=0,0,1000*11630*RES_hh_fec!C12/RES_hh_num!C12)</f>
        <v>5906.1490434214538</v>
      </c>
      <c r="D12" s="72">
        <f>IF(RES_hh_fec!D12=0,0,1000*11630*RES_hh_fec!D12/RES_hh_num!D12)</f>
        <v>2696.4123808308009</v>
      </c>
      <c r="E12" s="72">
        <f>IF(RES_hh_fec!E12=0,0,1000*11630*RES_hh_fec!E12/RES_hh_num!E12)</f>
        <v>3913.2183712189758</v>
      </c>
      <c r="F12" s="72">
        <f>IF(RES_hh_fec!F12=0,0,1000*11630*RES_hh_fec!F12/RES_hh_num!F12)</f>
        <v>3778.3754084164593</v>
      </c>
      <c r="G12" s="72">
        <f>IF(RES_hh_fec!G12=0,0,1000*11630*RES_hh_fec!G12/RES_hh_num!G12)</f>
        <v>4058.9202323914878</v>
      </c>
      <c r="H12" s="72">
        <f>IF(RES_hh_fec!H12=0,0,1000*11630*RES_hh_fec!H12/RES_hh_num!H12)</f>
        <v>4768.7864772492812</v>
      </c>
      <c r="I12" s="72">
        <f>IF(RES_hh_fec!I12=0,0,1000*11630*RES_hh_fec!I12/RES_hh_num!I12)</f>
        <v>3947.0297668837811</v>
      </c>
      <c r="J12" s="72">
        <f>IF(RES_hh_fec!J12=0,0,1000*11630*RES_hh_fec!J12/RES_hh_num!J12)</f>
        <v>4449.9003664391275</v>
      </c>
      <c r="K12" s="72">
        <f>IF(RES_hh_fec!K12=0,0,1000*11630*RES_hh_fec!K12/RES_hh_num!K12)</f>
        <v>4400.0960481078973</v>
      </c>
      <c r="L12" s="72">
        <f>IF(RES_hh_fec!L12=0,0,1000*11630*RES_hh_fec!L12/RES_hh_num!L12)</f>
        <v>4500.5190239168423</v>
      </c>
      <c r="M12" s="72">
        <f>IF(RES_hh_fec!M12=0,0,1000*11630*RES_hh_fec!M12/RES_hh_num!M12)</f>
        <v>4247.287143560864</v>
      </c>
      <c r="N12" s="72">
        <f>IF(RES_hh_fec!N12=0,0,1000*11630*RES_hh_fec!N12/RES_hh_num!N12)</f>
        <v>3995.0802787913717</v>
      </c>
      <c r="O12" s="72">
        <f>IF(RES_hh_fec!O12=0,0,1000*11630*RES_hh_fec!O12/RES_hh_num!O12)</f>
        <v>3832.2546721639583</v>
      </c>
      <c r="P12" s="72">
        <f>IF(RES_hh_fec!P12=0,0,1000*11630*RES_hh_fec!P12/RES_hh_num!P12)</f>
        <v>3594.2008757539461</v>
      </c>
      <c r="Q12" s="72">
        <f>IF(RES_hh_fec!Q12=0,0,1000*11630*RES_hh_fec!Q12/RES_hh_num!Q12)</f>
        <v>3492.8892603515342</v>
      </c>
      <c r="R12" s="72">
        <f>IF(RES_hh_fec!R12=0,0,1000*11630*RES_hh_fec!R12/RES_hh_num!R12)</f>
        <v>3531.1272837318975</v>
      </c>
      <c r="S12" s="72">
        <f>IF(RES_hh_fec!S12=0,0,1000*11630*RES_hh_fec!S12/RES_hh_num!S12)</f>
        <v>3547.0308974222744</v>
      </c>
      <c r="T12" s="72">
        <f>IF(RES_hh_fec!T12=0,0,1000*11630*RES_hh_fec!T12/RES_hh_num!T12)</f>
        <v>3599.0243327099374</v>
      </c>
      <c r="U12" s="72">
        <f>IF(RES_hh_fec!U12=0,0,1000*11630*RES_hh_fec!U12/RES_hh_num!U12)</f>
        <v>3528.3185642732524</v>
      </c>
      <c r="V12" s="72">
        <f>IF(RES_hh_fec!V12=0,0,1000*11630*RES_hh_fec!V12/RES_hh_num!V12)</f>
        <v>3441.4114805552977</v>
      </c>
      <c r="W12" s="72">
        <f>IF(RES_hh_fec!W12=0,0,1000*11630*RES_hh_fec!W12/RES_hh_num!W12)</f>
        <v>3827.4912825910014</v>
      </c>
      <c r="DA12" s="89" t="s">
        <v>479</v>
      </c>
    </row>
    <row r="13" spans="1:105" ht="12" customHeight="1" x14ac:dyDescent="0.25">
      <c r="A13" s="73" t="s">
        <v>94</v>
      </c>
      <c r="B13" s="74">
        <f>IF(RES_hh_fec!B13=0,0,1000*11630*RES_hh_fec!B13/RES_hh_num!B13)</f>
        <v>10078.409201472552</v>
      </c>
      <c r="C13" s="74">
        <f>IF(RES_hh_fec!C13=0,0,1000*11630*RES_hh_fec!C13/RES_hh_num!C13)</f>
        <v>11926.856475069842</v>
      </c>
      <c r="D13" s="74">
        <f>IF(RES_hh_fec!D13=0,0,1000*11630*RES_hh_fec!D13/RES_hh_num!D13)</f>
        <v>10317.879413467515</v>
      </c>
      <c r="E13" s="74">
        <f>IF(RES_hh_fec!E13=0,0,1000*11630*RES_hh_fec!E13/RES_hh_num!E13)</f>
        <v>11340.750804051335</v>
      </c>
      <c r="F13" s="74">
        <f>IF(RES_hh_fec!F13=0,0,1000*11630*RES_hh_fec!F13/RES_hh_num!F13)</f>
        <v>11677.926551402497</v>
      </c>
      <c r="G13" s="74">
        <f>IF(RES_hh_fec!G13=0,0,1000*11630*RES_hh_fec!G13/RES_hh_num!G13)</f>
        <v>10371.094003273312</v>
      </c>
      <c r="H13" s="74">
        <f>IF(RES_hh_fec!H13=0,0,1000*11630*RES_hh_fec!H13/RES_hh_num!H13)</f>
        <v>10376.724619674282</v>
      </c>
      <c r="I13" s="74">
        <f>IF(RES_hh_fec!I13=0,0,1000*11630*RES_hh_fec!I13/RES_hh_num!I13)</f>
        <v>12040.436808687611</v>
      </c>
      <c r="J13" s="74">
        <f>IF(RES_hh_fec!J13=0,0,1000*11630*RES_hh_fec!J13/RES_hh_num!J13)</f>
        <v>11560.492248195616</v>
      </c>
      <c r="K13" s="74">
        <f>IF(RES_hh_fec!K13=0,0,1000*11630*RES_hh_fec!K13/RES_hh_num!K13)</f>
        <v>12134.369102743529</v>
      </c>
      <c r="L13" s="74">
        <f>IF(RES_hh_fec!L13=0,0,1000*11630*RES_hh_fec!L13/RES_hh_num!L13)</f>
        <v>14088.249989490349</v>
      </c>
      <c r="M13" s="74">
        <f>IF(RES_hh_fec!M13=0,0,1000*11630*RES_hh_fec!M13/RES_hh_num!M13)</f>
        <v>11954.042432317221</v>
      </c>
      <c r="N13" s="74">
        <f>IF(RES_hh_fec!N13=0,0,1000*11630*RES_hh_fec!N13/RES_hh_num!N13)</f>
        <v>12599.067432798693</v>
      </c>
      <c r="O13" s="74">
        <f>IF(RES_hh_fec!O13=0,0,1000*11630*RES_hh_fec!O13/RES_hh_num!O13)</f>
        <v>12450.008789104553</v>
      </c>
      <c r="P13" s="74">
        <f>IF(RES_hh_fec!P13=0,0,1000*11630*RES_hh_fec!P13/RES_hh_num!P13)</f>
        <v>11652.515573719917</v>
      </c>
      <c r="Q13" s="74">
        <f>IF(RES_hh_fec!Q13=0,0,1000*11630*RES_hh_fec!Q13/RES_hh_num!Q13)</f>
        <v>12075.158939816041</v>
      </c>
      <c r="R13" s="74">
        <f>IF(RES_hh_fec!R13=0,0,1000*11630*RES_hh_fec!R13/RES_hh_num!R13)</f>
        <v>11754.146947302326</v>
      </c>
      <c r="S13" s="74">
        <f>IF(RES_hh_fec!S13=0,0,1000*11630*RES_hh_fec!S13/RES_hh_num!S13)</f>
        <v>12731.09526881157</v>
      </c>
      <c r="T13" s="74">
        <f>IF(RES_hh_fec!T13=0,0,1000*11630*RES_hh_fec!T13/RES_hh_num!T13)</f>
        <v>13362.710947001682</v>
      </c>
      <c r="U13" s="74">
        <f>IF(RES_hh_fec!U13=0,0,1000*11630*RES_hh_fec!U13/RES_hh_num!U13)</f>
        <v>13265.323174844139</v>
      </c>
      <c r="V13" s="74">
        <f>IF(RES_hh_fec!V13=0,0,1000*11630*RES_hh_fec!V13/RES_hh_num!V13)</f>
        <v>13114.697415151908</v>
      </c>
      <c r="W13" s="74">
        <f>IF(RES_hh_fec!W13=0,0,1000*11630*RES_hh_fec!W13/RES_hh_num!W13)</f>
        <v>13378.812194057129</v>
      </c>
      <c r="DA13" s="90" t="s">
        <v>480</v>
      </c>
    </row>
    <row r="14" spans="1:105" ht="12" customHeight="1" x14ac:dyDescent="0.25">
      <c r="A14" s="75" t="s">
        <v>97</v>
      </c>
      <c r="B14" s="76">
        <f>IF(RES_hh_fec!B14=0,0,1000*11630*RES_hh_fec!B14/RES_hh_num!B14)</f>
        <v>60.508362132014277</v>
      </c>
      <c r="C14" s="76">
        <f>IF(RES_hh_fec!C14=0,0,1000*11630*RES_hh_fec!C14/RES_hh_num!C14)</f>
        <v>67.157992816593449</v>
      </c>
      <c r="D14" s="76">
        <f>IF(RES_hh_fec!D14=0,0,1000*11630*RES_hh_fec!D14/RES_hh_num!D14)</f>
        <v>66.103097776512016</v>
      </c>
      <c r="E14" s="76">
        <f>IF(RES_hh_fec!E14=0,0,1000*11630*RES_hh_fec!E14/RES_hh_num!E14)</f>
        <v>64.516914860814154</v>
      </c>
      <c r="F14" s="76">
        <f>IF(RES_hh_fec!F14=0,0,1000*11630*RES_hh_fec!F14/RES_hh_num!F14)</f>
        <v>63.697747774412257</v>
      </c>
      <c r="G14" s="76">
        <f>IF(RES_hh_fec!G14=0,0,1000*11630*RES_hh_fec!G14/RES_hh_num!G14)</f>
        <v>66.839613150346466</v>
      </c>
      <c r="H14" s="76">
        <f>IF(RES_hh_fec!H14=0,0,1000*11630*RES_hh_fec!H14/RES_hh_num!H14)</f>
        <v>71.408236493044257</v>
      </c>
      <c r="I14" s="76">
        <f>IF(RES_hh_fec!I14=0,0,1000*11630*RES_hh_fec!I14/RES_hh_num!I14)</f>
        <v>65.563564511128121</v>
      </c>
      <c r="J14" s="76">
        <f>IF(RES_hh_fec!J14=0,0,1000*11630*RES_hh_fec!J14/RES_hh_num!J14)</f>
        <v>66.355467986745239</v>
      </c>
      <c r="K14" s="76">
        <f>IF(RES_hh_fec!K14=0,0,1000*11630*RES_hh_fec!K14/RES_hh_num!K14)</f>
        <v>67.568389768833455</v>
      </c>
      <c r="L14" s="76">
        <f>IF(RES_hh_fec!L14=0,0,1000*11630*RES_hh_fec!L14/RES_hh_num!L14)</f>
        <v>77.35570338360435</v>
      </c>
      <c r="M14" s="76">
        <f>IF(RES_hh_fec!M14=0,0,1000*11630*RES_hh_fec!M14/RES_hh_num!M14)</f>
        <v>68.800736514663967</v>
      </c>
      <c r="N14" s="76">
        <f>IF(RES_hh_fec!N14=0,0,1000*11630*RES_hh_fec!N14/RES_hh_num!N14)</f>
        <v>72.290800404103791</v>
      </c>
      <c r="O14" s="76">
        <f>IF(RES_hh_fec!O14=0,0,1000*11630*RES_hh_fec!O14/RES_hh_num!O14)</f>
        <v>71.656197546612546</v>
      </c>
      <c r="P14" s="76">
        <f>IF(RES_hh_fec!P14=0,0,1000*11630*RES_hh_fec!P14/RES_hh_num!P14)</f>
        <v>63.069288683067121</v>
      </c>
      <c r="Q14" s="76">
        <f>IF(RES_hh_fec!Q14=0,0,1000*11630*RES_hh_fec!Q14/RES_hh_num!Q14)</f>
        <v>62.329017697716722</v>
      </c>
      <c r="R14" s="76">
        <f>IF(RES_hh_fec!R14=0,0,1000*11630*RES_hh_fec!R14/RES_hh_num!R14)</f>
        <v>67.579676344542449</v>
      </c>
      <c r="S14" s="76">
        <f>IF(RES_hh_fec!S14=0,0,1000*11630*RES_hh_fec!S14/RES_hh_num!S14)</f>
        <v>69.065235373714728</v>
      </c>
      <c r="T14" s="76">
        <f>IF(RES_hh_fec!T14=0,0,1000*11630*RES_hh_fec!T14/RES_hh_num!T14)</f>
        <v>79.85058997186141</v>
      </c>
      <c r="U14" s="76">
        <f>IF(RES_hh_fec!U14=0,0,1000*11630*RES_hh_fec!U14/RES_hh_num!U14)</f>
        <v>73.806884611138685</v>
      </c>
      <c r="V14" s="76">
        <f>IF(RES_hh_fec!V14=0,0,1000*11630*RES_hh_fec!V14/RES_hh_num!V14)</f>
        <v>76.070377914697829</v>
      </c>
      <c r="W14" s="76">
        <f>IF(RES_hh_fec!W14=0,0,1000*11630*RES_hh_fec!W14/RES_hh_num!W14)</f>
        <v>83.712119367016783</v>
      </c>
      <c r="DA14" s="91" t="s">
        <v>481</v>
      </c>
    </row>
    <row r="15" spans="1:105" ht="12.95" customHeight="1" x14ac:dyDescent="0.25">
      <c r="A15" s="68" t="s">
        <v>92</v>
      </c>
      <c r="B15" s="69">
        <f t="shared" ref="B15:W15" si="0">B16</f>
        <v>6.98771185022138E-2</v>
      </c>
      <c r="C15" s="69">
        <f t="shared" si="0"/>
        <v>7.4555345535370535E-2</v>
      </c>
      <c r="D15" s="69">
        <f t="shared" si="0"/>
        <v>8.64800707314545E-2</v>
      </c>
      <c r="E15" s="69">
        <f t="shared" si="0"/>
        <v>9.6004143633190445E-2</v>
      </c>
      <c r="F15" s="69">
        <f t="shared" si="0"/>
        <v>0.12225878312803469</v>
      </c>
      <c r="G15" s="69">
        <f t="shared" si="0"/>
        <v>0.1415663675159409</v>
      </c>
      <c r="H15" s="69">
        <f t="shared" si="0"/>
        <v>0.21251467119667131</v>
      </c>
      <c r="I15" s="69">
        <f t="shared" si="0"/>
        <v>0.27622401810675873</v>
      </c>
      <c r="J15" s="69">
        <f t="shared" si="0"/>
        <v>0.35789762559524929</v>
      </c>
      <c r="K15" s="69">
        <f t="shared" si="0"/>
        <v>0.46916332141735489</v>
      </c>
      <c r="L15" s="69">
        <f t="shared" si="0"/>
        <v>0.91376924807108606</v>
      </c>
      <c r="M15" s="69">
        <f t="shared" si="0"/>
        <v>0.6397465521182536</v>
      </c>
      <c r="N15" s="69">
        <f t="shared" si="0"/>
        <v>0.95489357646963746</v>
      </c>
      <c r="O15" s="69">
        <f t="shared" si="0"/>
        <v>1.1512800975414665</v>
      </c>
      <c r="P15" s="69">
        <f t="shared" si="0"/>
        <v>1.4360695541869899</v>
      </c>
      <c r="Q15" s="69">
        <f t="shared" si="0"/>
        <v>3.3077124296896816</v>
      </c>
      <c r="R15" s="69">
        <f t="shared" si="0"/>
        <v>2.3969094729126295</v>
      </c>
      <c r="S15" s="69">
        <f t="shared" si="0"/>
        <v>2.8927643656503754</v>
      </c>
      <c r="T15" s="69">
        <f t="shared" si="0"/>
        <v>3.8029068496777416</v>
      </c>
      <c r="U15" s="69">
        <f t="shared" si="0"/>
        <v>5.8189796737812562</v>
      </c>
      <c r="V15" s="69">
        <f t="shared" si="0"/>
        <v>3.7859132688274983</v>
      </c>
      <c r="W15" s="69">
        <f t="shared" si="0"/>
        <v>4.84089908645488</v>
      </c>
      <c r="DA15" s="88" t="s">
        <v>273</v>
      </c>
    </row>
    <row r="16" spans="1:105" ht="12" customHeight="1" x14ac:dyDescent="0.25">
      <c r="A16" s="28" t="s">
        <v>91</v>
      </c>
      <c r="B16" s="72">
        <f>IF(RES_hh_fec!B16=0,0,1000*11630*RES_hh_fec!B16/RES_hh_num!B$3)</f>
        <v>6.98771185022138E-2</v>
      </c>
      <c r="C16" s="72">
        <f>IF(RES_hh_fec!C16=0,0,1000*11630*RES_hh_fec!C16/RES_hh_num!C$3)</f>
        <v>7.4555345535370535E-2</v>
      </c>
      <c r="D16" s="72">
        <f>IF(RES_hh_fec!D16=0,0,1000*11630*RES_hh_fec!D16/RES_hh_num!D$3)</f>
        <v>8.64800707314545E-2</v>
      </c>
      <c r="E16" s="72">
        <f>IF(RES_hh_fec!E16=0,0,1000*11630*RES_hh_fec!E16/RES_hh_num!E$3)</f>
        <v>9.6004143633190445E-2</v>
      </c>
      <c r="F16" s="72">
        <f>IF(RES_hh_fec!F16=0,0,1000*11630*RES_hh_fec!F16/RES_hh_num!F$3)</f>
        <v>0.12225878312803469</v>
      </c>
      <c r="G16" s="72">
        <f>IF(RES_hh_fec!G16=0,0,1000*11630*RES_hh_fec!G16/RES_hh_num!G$3)</f>
        <v>0.1415663675159409</v>
      </c>
      <c r="H16" s="72">
        <f>IF(RES_hh_fec!H16=0,0,1000*11630*RES_hh_fec!H16/RES_hh_num!H$3)</f>
        <v>0.21251467119667131</v>
      </c>
      <c r="I16" s="72">
        <f>IF(RES_hh_fec!I16=0,0,1000*11630*RES_hh_fec!I16/RES_hh_num!I$3)</f>
        <v>0.27622401810675873</v>
      </c>
      <c r="J16" s="72">
        <f>IF(RES_hh_fec!J16=0,0,1000*11630*RES_hh_fec!J16/RES_hh_num!J$3)</f>
        <v>0.35789762559524929</v>
      </c>
      <c r="K16" s="72">
        <f>IF(RES_hh_fec!K16=0,0,1000*11630*RES_hh_fec!K16/RES_hh_num!K$3)</f>
        <v>0.46916332141735489</v>
      </c>
      <c r="L16" s="72">
        <f>IF(RES_hh_fec!L16=0,0,1000*11630*RES_hh_fec!L16/RES_hh_num!L$3)</f>
        <v>0.91376924807108606</v>
      </c>
      <c r="M16" s="72">
        <f>IF(RES_hh_fec!M16=0,0,1000*11630*RES_hh_fec!M16/RES_hh_num!M$3)</f>
        <v>0.6397465521182536</v>
      </c>
      <c r="N16" s="72">
        <f>IF(RES_hh_fec!N16=0,0,1000*11630*RES_hh_fec!N16/RES_hh_num!N$3)</f>
        <v>0.95489357646963746</v>
      </c>
      <c r="O16" s="72">
        <f>IF(RES_hh_fec!O16=0,0,1000*11630*RES_hh_fec!O16/RES_hh_num!O$3)</f>
        <v>1.1512800975414665</v>
      </c>
      <c r="P16" s="72">
        <f>IF(RES_hh_fec!P16=0,0,1000*11630*RES_hh_fec!P16/RES_hh_num!P$3)</f>
        <v>1.4360695541869899</v>
      </c>
      <c r="Q16" s="72">
        <f>IF(RES_hh_fec!Q16=0,0,1000*11630*RES_hh_fec!Q16/RES_hh_num!Q$3)</f>
        <v>3.3077124296896816</v>
      </c>
      <c r="R16" s="72">
        <f>IF(RES_hh_fec!R16=0,0,1000*11630*RES_hh_fec!R16/RES_hh_num!R$3)</f>
        <v>2.3969094729126295</v>
      </c>
      <c r="S16" s="72">
        <f>IF(RES_hh_fec!S16=0,0,1000*11630*RES_hh_fec!S16/RES_hh_num!S$3)</f>
        <v>2.8927643656503754</v>
      </c>
      <c r="T16" s="72">
        <f>IF(RES_hh_fec!T16=0,0,1000*11630*RES_hh_fec!T16/RES_hh_num!T$3)</f>
        <v>3.8029068496777416</v>
      </c>
      <c r="U16" s="72">
        <f>IF(RES_hh_fec!U16=0,0,1000*11630*RES_hh_fec!U16/RES_hh_num!U$3)</f>
        <v>5.8189796737812562</v>
      </c>
      <c r="V16" s="72">
        <f>IF(RES_hh_fec!V16=0,0,1000*11630*RES_hh_fec!V16/RES_hh_num!V$3)</f>
        <v>3.7859132688274983</v>
      </c>
      <c r="W16" s="72">
        <f>IF(RES_hh_fec!W16=0,0,1000*11630*RES_hh_fec!W16/RES_hh_num!W$3)</f>
        <v>4.84089908645488</v>
      </c>
      <c r="DA16" s="89" t="s">
        <v>482</v>
      </c>
    </row>
    <row r="17" spans="1:105" ht="12.95" customHeight="1" x14ac:dyDescent="0.25">
      <c r="A17" s="68" t="s">
        <v>55</v>
      </c>
      <c r="B17" s="69">
        <f>IF(RES_hh_fec!B17=0,0,1000*11630*RES_hh_fec!B17/RES_hh_num!B17)</f>
        <v>1178.0078472187824</v>
      </c>
      <c r="C17" s="69">
        <f>IF(RES_hh_fec!C17=0,0,1000*11630*RES_hh_fec!C17/RES_hh_num!C17)</f>
        <v>1174.6762354238231</v>
      </c>
      <c r="D17" s="69">
        <f>IF(RES_hh_fec!D17=0,0,1000*11630*RES_hh_fec!D17/RES_hh_num!D17)</f>
        <v>1192.8117602704181</v>
      </c>
      <c r="E17" s="69">
        <f>IF(RES_hh_fec!E17=0,0,1000*11630*RES_hh_fec!E17/RES_hh_num!E17)</f>
        <v>1347.838718180468</v>
      </c>
      <c r="F17" s="69">
        <f>IF(RES_hh_fec!F17=0,0,1000*11630*RES_hh_fec!F17/RES_hh_num!F17)</f>
        <v>1386.6985935059154</v>
      </c>
      <c r="G17" s="69">
        <f>IF(RES_hh_fec!G17=0,0,1000*11630*RES_hh_fec!G17/RES_hh_num!G17)</f>
        <v>1352.7312510927377</v>
      </c>
      <c r="H17" s="69">
        <f>IF(RES_hh_fec!H17=0,0,1000*11630*RES_hh_fec!H17/RES_hh_num!H17)</f>
        <v>1402.9645394989288</v>
      </c>
      <c r="I17" s="69">
        <f>IF(RES_hh_fec!I17=0,0,1000*11630*RES_hh_fec!I17/RES_hh_num!I17)</f>
        <v>1391.8745856544433</v>
      </c>
      <c r="J17" s="69">
        <f>IF(RES_hh_fec!J17=0,0,1000*11630*RES_hh_fec!J17/RES_hh_num!J17)</f>
        <v>1429.9225954034985</v>
      </c>
      <c r="K17" s="69">
        <f>IF(RES_hh_fec!K17=0,0,1000*11630*RES_hh_fec!K17/RES_hh_num!K17)</f>
        <v>1471.0125429909108</v>
      </c>
      <c r="L17" s="69">
        <f>IF(RES_hh_fec!L17=0,0,1000*11630*RES_hh_fec!L17/RES_hh_num!L17)</f>
        <v>1487.3497820532807</v>
      </c>
      <c r="M17" s="69">
        <f>IF(RES_hh_fec!M17=0,0,1000*11630*RES_hh_fec!M17/RES_hh_num!M17)</f>
        <v>1508.005274017373</v>
      </c>
      <c r="N17" s="69">
        <f>IF(RES_hh_fec!N17=0,0,1000*11630*RES_hh_fec!N17/RES_hh_num!N17)</f>
        <v>1515.7388881709835</v>
      </c>
      <c r="O17" s="69">
        <f>IF(RES_hh_fec!O17=0,0,1000*11630*RES_hh_fec!O17/RES_hh_num!O17)</f>
        <v>1543.9526452330099</v>
      </c>
      <c r="P17" s="69">
        <f>IF(RES_hh_fec!P17=0,0,1000*11630*RES_hh_fec!P17/RES_hh_num!P17)</f>
        <v>1551.2023539491918</v>
      </c>
      <c r="Q17" s="69">
        <f>IF(RES_hh_fec!Q17=0,0,1000*11630*RES_hh_fec!Q17/RES_hh_num!Q17)</f>
        <v>1558.509875003562</v>
      </c>
      <c r="R17" s="69">
        <f>IF(RES_hh_fec!R17=0,0,1000*11630*RES_hh_fec!R17/RES_hh_num!R17)</f>
        <v>1557.1570649356531</v>
      </c>
      <c r="S17" s="69">
        <f>IF(RES_hh_fec!S17=0,0,1000*11630*RES_hh_fec!S17/RES_hh_num!S17)</f>
        <v>1563.1733200312385</v>
      </c>
      <c r="T17" s="69">
        <f>IF(RES_hh_fec!T17=0,0,1000*11630*RES_hh_fec!T17/RES_hh_num!T17)</f>
        <v>1693.6800523734014</v>
      </c>
      <c r="U17" s="69">
        <f>IF(RES_hh_fec!U17=0,0,1000*11630*RES_hh_fec!U17/RES_hh_num!U17)</f>
        <v>1581.7503687043907</v>
      </c>
      <c r="V17" s="69">
        <f>IF(RES_hh_fec!V17=0,0,1000*11630*RES_hh_fec!V17/RES_hh_num!V17)</f>
        <v>1575.7788094610578</v>
      </c>
      <c r="W17" s="69">
        <f>IF(RES_hh_fec!W17=0,0,1000*11630*RES_hh_fec!W17/RES_hh_num!W17)</f>
        <v>1676.2073162878662</v>
      </c>
      <c r="DA17" s="88" t="s">
        <v>274</v>
      </c>
    </row>
    <row r="18" spans="1:105" ht="12" customHeight="1" x14ac:dyDescent="0.25">
      <c r="A18" s="28" t="s">
        <v>51</v>
      </c>
      <c r="B18" s="72">
        <f>IF(RES_hh_fec!B18=0,0,1000*11630*RES_hh_fec!B18/RES_hh_num!B18)</f>
        <v>1192.225920970923</v>
      </c>
      <c r="C18" s="72">
        <f>IF(RES_hh_fec!C18=0,0,1000*11630*RES_hh_fec!C18/RES_hh_num!C18)</f>
        <v>1163.2895384819997</v>
      </c>
      <c r="D18" s="72">
        <f>IF(RES_hh_fec!D18=0,0,1000*11630*RES_hh_fec!D18/RES_hh_num!D18)</f>
        <v>1268.645637768451</v>
      </c>
      <c r="E18" s="72">
        <f>IF(RES_hh_fec!E18=0,0,1000*11630*RES_hh_fec!E18/RES_hh_num!E18)</f>
        <v>1294.2276309943936</v>
      </c>
      <c r="F18" s="72">
        <f>IF(RES_hh_fec!F18=0,0,1000*11630*RES_hh_fec!F18/RES_hh_num!F18)</f>
        <v>1345.7591995522928</v>
      </c>
      <c r="G18" s="72">
        <f>IF(RES_hh_fec!G18=0,0,1000*11630*RES_hh_fec!G18/RES_hh_num!G18)</f>
        <v>1380.7343066632766</v>
      </c>
      <c r="H18" s="72">
        <f>IF(RES_hh_fec!H18=0,0,1000*11630*RES_hh_fec!H18/RES_hh_num!H18)</f>
        <v>1444.3382054139297</v>
      </c>
      <c r="I18" s="72">
        <f>IF(RES_hh_fec!I18=0,0,1000*11630*RES_hh_fec!I18/RES_hh_num!I18)</f>
        <v>1369.7325035392867</v>
      </c>
      <c r="J18" s="72">
        <f>IF(RES_hh_fec!J18=0,0,1000*11630*RES_hh_fec!J18/RES_hh_num!J18)</f>
        <v>1448.560897498804</v>
      </c>
      <c r="K18" s="72">
        <f>IF(RES_hh_fec!K18=0,0,1000*11630*RES_hh_fec!K18/RES_hh_num!K18)</f>
        <v>1497.2868894464777</v>
      </c>
      <c r="L18" s="72">
        <f>IF(RES_hh_fec!L18=0,0,1000*11630*RES_hh_fec!L18/RES_hh_num!L18)</f>
        <v>1534.0219382309285</v>
      </c>
      <c r="M18" s="72">
        <f>IF(RES_hh_fec!M18=0,0,1000*11630*RES_hh_fec!M18/RES_hh_num!M18)</f>
        <v>1523.3966576825067</v>
      </c>
      <c r="N18" s="72">
        <f>IF(RES_hh_fec!N18=0,0,1000*11630*RES_hh_fec!N18/RES_hh_num!N18)</f>
        <v>1562.6649191298352</v>
      </c>
      <c r="O18" s="72">
        <f>IF(RES_hh_fec!O18=0,0,1000*11630*RES_hh_fec!O18/RES_hh_num!O18)</f>
        <v>1582.0722605070023</v>
      </c>
      <c r="P18" s="72">
        <f>IF(RES_hh_fec!P18=0,0,1000*11630*RES_hh_fec!P18/RES_hh_num!P18)</f>
        <v>1607.8157743416691</v>
      </c>
      <c r="Q18" s="72">
        <f>IF(RES_hh_fec!Q18=0,0,1000*11630*RES_hh_fec!Q18/RES_hh_num!Q18)</f>
        <v>1597.0075662295801</v>
      </c>
      <c r="R18" s="72">
        <f>IF(RES_hh_fec!R18=0,0,1000*11630*RES_hh_fec!R18/RES_hh_num!R18)</f>
        <v>1656.3158564430767</v>
      </c>
      <c r="S18" s="72">
        <f>IF(RES_hh_fec!S18=0,0,1000*11630*RES_hh_fec!S18/RES_hh_num!S18)</f>
        <v>1728.0907805850284</v>
      </c>
      <c r="T18" s="72">
        <f>IF(RES_hh_fec!T18=0,0,1000*11630*RES_hh_fec!T18/RES_hh_num!T18)</f>
        <v>1802.2344104432584</v>
      </c>
      <c r="U18" s="72">
        <f>IF(RES_hh_fec!U18=0,0,1000*11630*RES_hh_fec!U18/RES_hh_num!U18)</f>
        <v>1521.1915897754729</v>
      </c>
      <c r="V18" s="72">
        <f>IF(RES_hh_fec!V18=0,0,1000*11630*RES_hh_fec!V18/RES_hh_num!V18)</f>
        <v>1635.4057919108327</v>
      </c>
      <c r="W18" s="72">
        <f>IF(RES_hh_fec!W18=0,0,1000*11630*RES_hh_fec!W18/RES_hh_num!W18)</f>
        <v>1660.7195498180984</v>
      </c>
      <c r="DA18" s="89" t="s">
        <v>483</v>
      </c>
    </row>
    <row r="19" spans="1:105" s="2" customFormat="1" ht="12" customHeight="1" x14ac:dyDescent="0.25">
      <c r="A19" s="28" t="s">
        <v>74</v>
      </c>
      <c r="B19" s="72">
        <f>IF(RES_hh_fec!B19=0,0,1000*11630*RES_hh_fec!B19/RES_hh_num!B19)</f>
        <v>1324.1745610641472</v>
      </c>
      <c r="C19" s="72">
        <f>IF(RES_hh_fec!C19=0,0,1000*11630*RES_hh_fec!C19/RES_hh_num!C19)</f>
        <v>1383.5226064994965</v>
      </c>
      <c r="D19" s="72">
        <f>IF(RES_hh_fec!D19=0,0,1000*11630*RES_hh_fec!D19/RES_hh_num!D19)</f>
        <v>1402.4681462070055</v>
      </c>
      <c r="E19" s="72">
        <f>IF(RES_hh_fec!E19=0,0,1000*11630*RES_hh_fec!E19/RES_hh_num!E19)</f>
        <v>1472.5742141317482</v>
      </c>
      <c r="F19" s="72">
        <f>IF(RES_hh_fec!F19=0,0,1000*11630*RES_hh_fec!F19/RES_hh_num!F19)</f>
        <v>1516.1450104326243</v>
      </c>
      <c r="G19" s="72">
        <f>IF(RES_hh_fec!G19=0,0,1000*11630*RES_hh_fec!G19/RES_hh_num!G19)</f>
        <v>1524.0007189408661</v>
      </c>
      <c r="H19" s="72">
        <f>IF(RES_hh_fec!H19=0,0,1000*11630*RES_hh_fec!H19/RES_hh_num!H19)</f>
        <v>1537.5191140244738</v>
      </c>
      <c r="I19" s="72">
        <f>IF(RES_hh_fec!I19=0,0,1000*11630*RES_hh_fec!I19/RES_hh_num!I19)</f>
        <v>1595.7718027685301</v>
      </c>
      <c r="J19" s="72">
        <f>IF(RES_hh_fec!J19=0,0,1000*11630*RES_hh_fec!J19/RES_hh_num!J19)</f>
        <v>1643.1505166508739</v>
      </c>
      <c r="K19" s="72">
        <f>IF(RES_hh_fec!K19=0,0,1000*11630*RES_hh_fec!K19/RES_hh_num!K19)</f>
        <v>1698.4310374064537</v>
      </c>
      <c r="L19" s="72">
        <f>IF(RES_hh_fec!L19=0,0,1000*11630*RES_hh_fec!L19/RES_hh_num!L19)</f>
        <v>1726.1570124292925</v>
      </c>
      <c r="M19" s="72">
        <f>IF(RES_hh_fec!M19=0,0,1000*11630*RES_hh_fec!M19/RES_hh_num!M19)</f>
        <v>1716.2675610088966</v>
      </c>
      <c r="N19" s="72">
        <f>IF(RES_hh_fec!N19=0,0,1000*11630*RES_hh_fec!N19/RES_hh_num!N19)</f>
        <v>1791.9814171478647</v>
      </c>
      <c r="O19" s="72">
        <f>IF(RES_hh_fec!O19=0,0,1000*11630*RES_hh_fec!O19/RES_hh_num!O19)</f>
        <v>1749.5038961981718</v>
      </c>
      <c r="P19" s="72">
        <f>IF(RES_hh_fec!P19=0,0,1000*11630*RES_hh_fec!P19/RES_hh_num!P19)</f>
        <v>1732.2703718521125</v>
      </c>
      <c r="Q19" s="72">
        <f>IF(RES_hh_fec!Q19=0,0,1000*11630*RES_hh_fec!Q19/RES_hh_num!Q19)</f>
        <v>1690.6827628066599</v>
      </c>
      <c r="R19" s="72">
        <f>IF(RES_hh_fec!R19=0,0,1000*11630*RES_hh_fec!R19/RES_hh_num!R19)</f>
        <v>1703.2391839262702</v>
      </c>
      <c r="S19" s="72">
        <f>IF(RES_hh_fec!S19=0,0,1000*11630*RES_hh_fec!S19/RES_hh_num!S19)</f>
        <v>1699.9392006622365</v>
      </c>
      <c r="T19" s="72">
        <f>IF(RES_hh_fec!T19=0,0,1000*11630*RES_hh_fec!T19/RES_hh_num!T19)</f>
        <v>1720.4011526687741</v>
      </c>
      <c r="U19" s="72">
        <f>IF(RES_hh_fec!U19=0,0,1000*11630*RES_hh_fec!U19/RES_hh_num!U19)</f>
        <v>1787.1617757488054</v>
      </c>
      <c r="V19" s="72">
        <f>IF(RES_hh_fec!V19=0,0,1000*11630*RES_hh_fec!V19/RES_hh_num!V19)</f>
        <v>1732.3549293971234</v>
      </c>
      <c r="W19" s="72">
        <f>IF(RES_hh_fec!W19=0,0,1000*11630*RES_hh_fec!W19/RES_hh_num!W19)</f>
        <v>1641.9082478308001</v>
      </c>
      <c r="DA19" s="89" t="s">
        <v>484</v>
      </c>
    </row>
    <row r="20" spans="1:105" ht="12" customHeight="1" x14ac:dyDescent="0.25">
      <c r="A20" s="28" t="s">
        <v>205</v>
      </c>
      <c r="B20" s="72">
        <f>IF(RES_hh_fec!B20=0,0,1000*11630*RES_hh_fec!B20/RES_hh_num!B20)</f>
        <v>1317.8717177237388</v>
      </c>
      <c r="C20" s="72">
        <f>IF(RES_hh_fec!C20=0,0,1000*11630*RES_hh_fec!C20/RES_hh_num!C20)</f>
        <v>1490.8191431147445</v>
      </c>
      <c r="D20" s="72">
        <f>IF(RES_hh_fec!D20=0,0,1000*11630*RES_hh_fec!D20/RES_hh_num!D20)</f>
        <v>1605.0626917336849</v>
      </c>
      <c r="E20" s="72">
        <f>IF(RES_hh_fec!E20=0,0,1000*11630*RES_hh_fec!E20/RES_hh_num!E20)</f>
        <v>1843.0620025577425</v>
      </c>
      <c r="F20" s="72">
        <f>IF(RES_hh_fec!F20=0,0,1000*11630*RES_hh_fec!F20/RES_hh_num!F20)</f>
        <v>1805.42537349602</v>
      </c>
      <c r="G20" s="72">
        <f>IF(RES_hh_fec!G20=0,0,1000*11630*RES_hh_fec!G20/RES_hh_num!G20)</f>
        <v>1677.6182340278185</v>
      </c>
      <c r="H20" s="72">
        <f>IF(RES_hh_fec!H20=0,0,1000*11630*RES_hh_fec!H20/RES_hh_num!H20)</f>
        <v>1847.8105907348211</v>
      </c>
      <c r="I20" s="72">
        <f>IF(RES_hh_fec!I20=0,0,1000*11630*RES_hh_fec!I20/RES_hh_num!I20)</f>
        <v>1854.2102010406088</v>
      </c>
      <c r="J20" s="72">
        <f>IF(RES_hh_fec!J20=0,0,1000*11630*RES_hh_fec!J20/RES_hh_num!J20)</f>
        <v>1819.9202170905612</v>
      </c>
      <c r="K20" s="72">
        <f>IF(RES_hh_fec!K20=0,0,1000*11630*RES_hh_fec!K20/RES_hh_num!K20)</f>
        <v>1766.9896730114745</v>
      </c>
      <c r="L20" s="72">
        <f>IF(RES_hh_fec!L20=0,0,1000*11630*RES_hh_fec!L20/RES_hh_num!L20)</f>
        <v>1338.0754649761093</v>
      </c>
      <c r="M20" s="72">
        <f>IF(RES_hh_fec!M20=0,0,1000*11630*RES_hh_fec!M20/RES_hh_num!M20)</f>
        <v>1954.9887820851554</v>
      </c>
      <c r="N20" s="72">
        <f>IF(RES_hh_fec!N20=0,0,1000*11630*RES_hh_fec!N20/RES_hh_num!N20)</f>
        <v>1801.6421484652637</v>
      </c>
      <c r="O20" s="72">
        <f>IF(RES_hh_fec!O20=0,0,1000*11630*RES_hh_fec!O20/RES_hh_num!O20)</f>
        <v>1876.8497088567415</v>
      </c>
      <c r="P20" s="72">
        <f>IF(RES_hh_fec!P20=0,0,1000*11630*RES_hh_fec!P20/RES_hh_num!P20)</f>
        <v>1877.6549431320573</v>
      </c>
      <c r="Q20" s="72">
        <f>IF(RES_hh_fec!Q20=0,0,1000*11630*RES_hh_fec!Q20/RES_hh_num!Q20)</f>
        <v>2004.8964800675994</v>
      </c>
      <c r="R20" s="72">
        <f>IF(RES_hh_fec!R20=0,0,1000*11630*RES_hh_fec!R20/RES_hh_num!R20)</f>
        <v>1843.9047831305654</v>
      </c>
      <c r="S20" s="72">
        <f>IF(RES_hh_fec!S20=0,0,1000*11630*RES_hh_fec!S20/RES_hh_num!S20)</f>
        <v>1867.0821136392594</v>
      </c>
      <c r="T20" s="72">
        <f>IF(RES_hh_fec!T20=0,0,1000*11630*RES_hh_fec!T20/RES_hh_num!T20)</f>
        <v>2059.8259487843593</v>
      </c>
      <c r="U20" s="72">
        <f>IF(RES_hh_fec!U20=0,0,1000*11630*RES_hh_fec!U20/RES_hh_num!U20)</f>
        <v>1678.6893163938189</v>
      </c>
      <c r="V20" s="72">
        <f>IF(RES_hh_fec!V20=0,0,1000*11630*RES_hh_fec!V20/RES_hh_num!V20)</f>
        <v>1618.7479860516137</v>
      </c>
      <c r="W20" s="72">
        <f>IF(RES_hh_fec!W20=0,0,1000*11630*RES_hh_fec!W20/RES_hh_num!W20)</f>
        <v>2400.7608850008164</v>
      </c>
      <c r="DA20" s="89" t="s">
        <v>485</v>
      </c>
    </row>
    <row r="21" spans="1:105" ht="12" customHeight="1" x14ac:dyDescent="0.25">
      <c r="A21" s="28" t="s">
        <v>192</v>
      </c>
      <c r="B21" s="72">
        <f>IF(RES_hh_fec!B21=0,0,1000*11630*RES_hh_fec!B21/RES_hh_num!B21)</f>
        <v>1452.0350810119107</v>
      </c>
      <c r="C21" s="72">
        <f>IF(RES_hh_fec!C21=0,0,1000*11630*RES_hh_fec!C21/RES_hh_num!C21)</f>
        <v>1422.1894584900913</v>
      </c>
      <c r="D21" s="72">
        <f>IF(RES_hh_fec!D21=0,0,1000*11630*RES_hh_fec!D21/RES_hh_num!D21)</f>
        <v>1411.9136807449595</v>
      </c>
      <c r="E21" s="72">
        <f>IF(RES_hh_fec!E21=0,0,1000*11630*RES_hh_fec!E21/RES_hh_num!E21)</f>
        <v>1616.1927850237087</v>
      </c>
      <c r="F21" s="72">
        <f>IF(RES_hh_fec!F21=0,0,1000*11630*RES_hh_fec!F21/RES_hh_num!F21)</f>
        <v>1642.512921322395</v>
      </c>
      <c r="G21" s="72">
        <f>IF(RES_hh_fec!G21=0,0,1000*11630*RES_hh_fec!G21/RES_hh_num!G21)</f>
        <v>1633.7321923964378</v>
      </c>
      <c r="H21" s="72">
        <f>IF(RES_hh_fec!H21=0,0,1000*11630*RES_hh_fec!H21/RES_hh_num!H21)</f>
        <v>1642.2523702871599</v>
      </c>
      <c r="I21" s="72">
        <f>IF(RES_hh_fec!I21=0,0,1000*11630*RES_hh_fec!I21/RES_hh_num!I21)</f>
        <v>1645.4599571909434</v>
      </c>
      <c r="J21" s="72">
        <f>IF(RES_hh_fec!J21=0,0,1000*11630*RES_hh_fec!J21/RES_hh_num!J21)</f>
        <v>1655.9009220120981</v>
      </c>
      <c r="K21" s="72">
        <f>IF(RES_hh_fec!K21=0,0,1000*11630*RES_hh_fec!K21/RES_hh_num!K21)</f>
        <v>1710.1054789950654</v>
      </c>
      <c r="L21" s="72">
        <f>IF(RES_hh_fec!L21=0,0,1000*11630*RES_hh_fec!L21/RES_hh_num!L21)</f>
        <v>1705.55134545275</v>
      </c>
      <c r="M21" s="72">
        <f>IF(RES_hh_fec!M21=0,0,1000*11630*RES_hh_fec!M21/RES_hh_num!M21)</f>
        <v>1713.5947438860246</v>
      </c>
      <c r="N21" s="72">
        <f>IF(RES_hh_fec!N21=0,0,1000*11630*RES_hh_fec!N21/RES_hh_num!N21)</f>
        <v>1709.4349085545432</v>
      </c>
      <c r="O21" s="72">
        <f>IF(RES_hh_fec!O21=0,0,1000*11630*RES_hh_fec!O21/RES_hh_num!O21)</f>
        <v>1747.8178435012121</v>
      </c>
      <c r="P21" s="72">
        <f>IF(RES_hh_fec!P21=0,0,1000*11630*RES_hh_fec!P21/RES_hh_num!P21)</f>
        <v>1720.8986062976744</v>
      </c>
      <c r="Q21" s="72">
        <f>IF(RES_hh_fec!Q21=0,0,1000*11630*RES_hh_fec!Q21/RES_hh_num!Q21)</f>
        <v>1698.6030402482277</v>
      </c>
      <c r="R21" s="72">
        <f>IF(RES_hh_fec!R21=0,0,1000*11630*RES_hh_fec!R21/RES_hh_num!R21)</f>
        <v>1734.2269365007583</v>
      </c>
      <c r="S21" s="72">
        <f>IF(RES_hh_fec!S21=0,0,1000*11630*RES_hh_fec!S21/RES_hh_num!S21)</f>
        <v>1778.716268943522</v>
      </c>
      <c r="T21" s="72">
        <f>IF(RES_hh_fec!T21=0,0,1000*11630*RES_hh_fec!T21/RES_hh_num!T21)</f>
        <v>1661.2769215271078</v>
      </c>
      <c r="U21" s="72">
        <f>IF(RES_hh_fec!U21=0,0,1000*11630*RES_hh_fec!U21/RES_hh_num!U21)</f>
        <v>1670.2687714515491</v>
      </c>
      <c r="V21" s="72">
        <f>IF(RES_hh_fec!V21=0,0,1000*11630*RES_hh_fec!V21/RES_hh_num!V21)</f>
        <v>1635.3721062650761</v>
      </c>
      <c r="W21" s="72">
        <f>IF(RES_hh_fec!W21=0,0,1000*11630*RES_hh_fec!W21/RES_hh_num!W21)</f>
        <v>1831.4298666586201</v>
      </c>
      <c r="DA21" s="89" t="s">
        <v>486</v>
      </c>
    </row>
    <row r="22" spans="1:105" ht="12" customHeight="1" x14ac:dyDescent="0.25">
      <c r="A22" s="28" t="s">
        <v>207</v>
      </c>
      <c r="B22" s="72">
        <f>IF(RES_hh_fec!B22=0,0,1000*11630*RES_hh_fec!B22/RES_hh_num!B22)</f>
        <v>1577.7906485272247</v>
      </c>
      <c r="C22" s="72">
        <f>IF(RES_hh_fec!C22=0,0,1000*11630*RES_hh_fec!C22/RES_hh_num!C22)</f>
        <v>1553.2277377608634</v>
      </c>
      <c r="D22" s="72">
        <f>IF(RES_hh_fec!D22=0,0,1000*11630*RES_hh_fec!D22/RES_hh_num!D22)</f>
        <v>1618.352112578305</v>
      </c>
      <c r="E22" s="72">
        <f>IF(RES_hh_fec!E22=0,0,1000*11630*RES_hh_fec!E22/RES_hh_num!E22)</f>
        <v>1699.5409348501266</v>
      </c>
      <c r="F22" s="72">
        <f>IF(RES_hh_fec!F22=0,0,1000*11630*RES_hh_fec!F22/RES_hh_num!F22)</f>
        <v>1775.5008556490177</v>
      </c>
      <c r="G22" s="72">
        <f>IF(RES_hh_fec!G22=0,0,1000*11630*RES_hh_fec!G22/RES_hh_num!G22)</f>
        <v>1686.4718495833058</v>
      </c>
      <c r="H22" s="72">
        <f>IF(RES_hh_fec!H22=0,0,1000*11630*RES_hh_fec!H22/RES_hh_num!H22)</f>
        <v>1675.0863702305012</v>
      </c>
      <c r="I22" s="72">
        <f>IF(RES_hh_fec!I22=0,0,1000*11630*RES_hh_fec!I22/RES_hh_num!I22)</f>
        <v>1694.5693081851771</v>
      </c>
      <c r="J22" s="72">
        <f>IF(RES_hh_fec!J22=0,0,1000*11630*RES_hh_fec!J22/RES_hh_num!J22)</f>
        <v>1686.2839989838149</v>
      </c>
      <c r="K22" s="72">
        <f>IF(RES_hh_fec!K22=0,0,1000*11630*RES_hh_fec!K22/RES_hh_num!K22)</f>
        <v>1643.8575359768381</v>
      </c>
      <c r="L22" s="72">
        <f>IF(RES_hh_fec!L22=0,0,1000*11630*RES_hh_fec!L22/RES_hh_num!L22)</f>
        <v>1555.1106119434726</v>
      </c>
      <c r="M22" s="72">
        <f>IF(RES_hh_fec!M22=0,0,1000*11630*RES_hh_fec!M22/RES_hh_num!M22)</f>
        <v>1669.5098924145793</v>
      </c>
      <c r="N22" s="72">
        <f>IF(RES_hh_fec!N22=0,0,1000*11630*RES_hh_fec!N22/RES_hh_num!N22)</f>
        <v>1592.1126567910374</v>
      </c>
      <c r="O22" s="72">
        <f>IF(RES_hh_fec!O22=0,0,1000*11630*RES_hh_fec!O22/RES_hh_num!O22)</f>
        <v>1586.6787276235816</v>
      </c>
      <c r="P22" s="72">
        <f>IF(RES_hh_fec!P22=0,0,1000*11630*RES_hh_fec!P22/RES_hh_num!P22)</f>
        <v>1565.753384401459</v>
      </c>
      <c r="Q22" s="72">
        <f>IF(RES_hh_fec!Q22=0,0,1000*11630*RES_hh_fec!Q22/RES_hh_num!Q22)</f>
        <v>1602.0474465626644</v>
      </c>
      <c r="R22" s="72">
        <f>IF(RES_hh_fec!R22=0,0,1000*11630*RES_hh_fec!R22/RES_hh_num!R22)</f>
        <v>1421.234246393333</v>
      </c>
      <c r="S22" s="72">
        <f>IF(RES_hh_fec!S22=0,0,1000*11630*RES_hh_fec!S22/RES_hh_num!S22)</f>
        <v>1184.9437995862379</v>
      </c>
      <c r="T22" s="72">
        <f>IF(RES_hh_fec!T22=0,0,1000*11630*RES_hh_fec!T22/RES_hh_num!T22)</f>
        <v>1979.7271880505491</v>
      </c>
      <c r="U22" s="72">
        <f>IF(RES_hh_fec!U22=0,0,1000*11630*RES_hh_fec!U22/RES_hh_num!U22)</f>
        <v>1704.9843010415796</v>
      </c>
      <c r="V22" s="72">
        <f>IF(RES_hh_fec!V22=0,0,1000*11630*RES_hh_fec!V22/RES_hh_num!V22)</f>
        <v>1563.4273161606802</v>
      </c>
      <c r="W22" s="72">
        <f>IF(RES_hh_fec!W22=0,0,1000*11630*RES_hh_fec!W22/RES_hh_num!W22)</f>
        <v>1637.1982332443783</v>
      </c>
      <c r="DA22" s="89" t="s">
        <v>487</v>
      </c>
    </row>
    <row r="23" spans="1:105" ht="12" customHeight="1" x14ac:dyDescent="0.25">
      <c r="A23" s="28" t="s">
        <v>202</v>
      </c>
      <c r="B23" s="72">
        <f>IF(RES_hh_fec!B23=0,0,1000*11630*RES_hh_fec!B23/RES_hh_num!B23)</f>
        <v>985.27543998928763</v>
      </c>
      <c r="C23" s="72">
        <f>IF(RES_hh_fec!C23=0,0,1000*11630*RES_hh_fec!C23/RES_hh_num!C23)</f>
        <v>715.25599432958381</v>
      </c>
      <c r="D23" s="72">
        <f>IF(RES_hh_fec!D23=0,0,1000*11630*RES_hh_fec!D23/RES_hh_num!D23)</f>
        <v>1072.0644483127537</v>
      </c>
      <c r="E23" s="72">
        <f>IF(RES_hh_fec!E23=0,0,1000*11630*RES_hh_fec!E23/RES_hh_num!E23)</f>
        <v>1071.5802969910897</v>
      </c>
      <c r="F23" s="72">
        <f>IF(RES_hh_fec!F23=0,0,1000*11630*RES_hh_fec!F23/RES_hh_num!F23)</f>
        <v>942.96701690067437</v>
      </c>
      <c r="G23" s="72">
        <f>IF(RES_hh_fec!G23=0,0,1000*11630*RES_hh_fec!G23/RES_hh_num!G23)</f>
        <v>1184.6442446670969</v>
      </c>
      <c r="H23" s="72">
        <f>IF(RES_hh_fec!H23=0,0,1000*11630*RES_hh_fec!H23/RES_hh_num!H23)</f>
        <v>1190.7682092140642</v>
      </c>
      <c r="I23" s="72">
        <f>IF(RES_hh_fec!I23=0,0,1000*11630*RES_hh_fec!I23/RES_hh_num!I23)</f>
        <v>1019.2221614397838</v>
      </c>
      <c r="J23" s="72">
        <f>IF(RES_hh_fec!J23=0,0,1000*11630*RES_hh_fec!J23/RES_hh_num!J23)</f>
        <v>1137.9448257938091</v>
      </c>
      <c r="K23" s="72">
        <f>IF(RES_hh_fec!K23=0,0,1000*11630*RES_hh_fec!K23/RES_hh_num!K23)</f>
        <v>1281.8813213127676</v>
      </c>
      <c r="L23" s="72">
        <f>IF(RES_hh_fec!L23=0,0,1000*11630*RES_hh_fec!L23/RES_hh_num!L23)</f>
        <v>1108.9261879121468</v>
      </c>
      <c r="M23" s="72">
        <f>IF(RES_hh_fec!M23=0,0,1000*11630*RES_hh_fec!M23/RES_hh_num!M23)</f>
        <v>1174.0941324874607</v>
      </c>
      <c r="N23" s="72">
        <f>IF(RES_hh_fec!N23=0,0,1000*11630*RES_hh_fec!N23/RES_hh_num!N23)</f>
        <v>1242.3529261481935</v>
      </c>
      <c r="O23" s="72">
        <f>IF(RES_hh_fec!O23=0,0,1000*11630*RES_hh_fec!O23/RES_hh_num!O23)</f>
        <v>1243.9065272951382</v>
      </c>
      <c r="P23" s="72">
        <f>IF(RES_hh_fec!P23=0,0,1000*11630*RES_hh_fec!P23/RES_hh_num!P23)</f>
        <v>1314.1842525151326</v>
      </c>
      <c r="Q23" s="72">
        <f>IF(RES_hh_fec!Q23=0,0,1000*11630*RES_hh_fec!Q23/RES_hh_num!Q23)</f>
        <v>1345.4958497324833</v>
      </c>
      <c r="R23" s="72">
        <f>IF(RES_hh_fec!R23=0,0,1000*11630*RES_hh_fec!R23/RES_hh_num!R23)</f>
        <v>1341.4352814515571</v>
      </c>
      <c r="S23" s="72">
        <f>IF(RES_hh_fec!S23=0,0,1000*11630*RES_hh_fec!S23/RES_hh_num!S23)</f>
        <v>1327.85224910739</v>
      </c>
      <c r="T23" s="72">
        <f>IF(RES_hh_fec!T23=0,0,1000*11630*RES_hh_fec!T23/RES_hh_num!T23)</f>
        <v>1346.7640651814033</v>
      </c>
      <c r="U23" s="72">
        <f>IF(RES_hh_fec!U23=0,0,1000*11630*RES_hh_fec!U23/RES_hh_num!U23)</f>
        <v>1390.5040446052735</v>
      </c>
      <c r="V23" s="72">
        <f>IF(RES_hh_fec!V23=0,0,1000*11630*RES_hh_fec!V23/RES_hh_num!V23)</f>
        <v>1367.2473783328153</v>
      </c>
      <c r="W23" s="72">
        <f>IF(RES_hh_fec!W23=0,0,1000*11630*RES_hh_fec!W23/RES_hh_num!W23)</f>
        <v>1478.0769497411679</v>
      </c>
      <c r="DA23" s="89" t="s">
        <v>488</v>
      </c>
    </row>
    <row r="24" spans="1:105" ht="12" customHeight="1" x14ac:dyDescent="0.25">
      <c r="A24" s="28" t="s">
        <v>203</v>
      </c>
      <c r="B24" s="72">
        <f>IF(RES_hh_fec!B24=0,0,1000*11630*RES_hh_fec!B24/RES_hh_num!B24)</f>
        <v>946.38804067471426</v>
      </c>
      <c r="C24" s="72">
        <f>IF(RES_hh_fec!C24=0,0,1000*11630*RES_hh_fec!C24/RES_hh_num!C24)</f>
        <v>975.31822668025893</v>
      </c>
      <c r="D24" s="72">
        <f>IF(RES_hh_fec!D24=0,0,1000*11630*RES_hh_fec!D24/RES_hh_num!D24)</f>
        <v>943.98191056196504</v>
      </c>
      <c r="E24" s="72">
        <f>IF(RES_hh_fec!E24=0,0,1000*11630*RES_hh_fec!E24/RES_hh_num!E24)</f>
        <v>1095.635747928925</v>
      </c>
      <c r="F24" s="72">
        <f>IF(RES_hh_fec!F24=0,0,1000*11630*RES_hh_fec!F24/RES_hh_num!F24)</f>
        <v>1137.0311669770822</v>
      </c>
      <c r="G24" s="72">
        <f>IF(RES_hh_fec!G24=0,0,1000*11630*RES_hh_fec!G24/RES_hh_num!G24)</f>
        <v>1097.4025613837839</v>
      </c>
      <c r="H24" s="72">
        <f>IF(RES_hh_fec!H24=0,0,1000*11630*RES_hh_fec!H24/RES_hh_num!H24)</f>
        <v>1110.1325650705485</v>
      </c>
      <c r="I24" s="72">
        <f>IF(RES_hh_fec!I24=0,0,1000*11630*RES_hh_fec!I24/RES_hh_num!I24)</f>
        <v>1166.018845427905</v>
      </c>
      <c r="J24" s="72">
        <f>IF(RES_hh_fec!J24=0,0,1000*11630*RES_hh_fec!J24/RES_hh_num!J24)</f>
        <v>1179.5178255628423</v>
      </c>
      <c r="K24" s="72">
        <f>IF(RES_hh_fec!K24=0,0,1000*11630*RES_hh_fec!K24/RES_hh_num!K24)</f>
        <v>1230.3481218571917</v>
      </c>
      <c r="L24" s="72">
        <f>IF(RES_hh_fec!L24=0,0,1000*11630*RES_hh_fec!L24/RES_hh_num!L24)</f>
        <v>1251.1988538485864</v>
      </c>
      <c r="M24" s="72">
        <f>IF(RES_hh_fec!M24=0,0,1000*11630*RES_hh_fec!M24/RES_hh_num!M24)</f>
        <v>1279.0509543376829</v>
      </c>
      <c r="N24" s="72">
        <f>IF(RES_hh_fec!N24=0,0,1000*11630*RES_hh_fec!N24/RES_hh_num!N24)</f>
        <v>1296.5722738837374</v>
      </c>
      <c r="O24" s="72">
        <f>IF(RES_hh_fec!O24=0,0,1000*11630*RES_hh_fec!O24/RES_hh_num!O24)</f>
        <v>1323.673034119422</v>
      </c>
      <c r="P24" s="72">
        <f>IF(RES_hh_fec!P24=0,0,1000*11630*RES_hh_fec!P24/RES_hh_num!P24)</f>
        <v>1357.1704853998851</v>
      </c>
      <c r="Q24" s="72">
        <f>IF(RES_hh_fec!Q24=0,0,1000*11630*RES_hh_fec!Q24/RES_hh_num!Q24)</f>
        <v>1386.2034936735643</v>
      </c>
      <c r="R24" s="72">
        <f>IF(RES_hh_fec!R24=0,0,1000*11630*RES_hh_fec!R24/RES_hh_num!R24)</f>
        <v>1374.1887943071445</v>
      </c>
      <c r="S24" s="72">
        <f>IF(RES_hh_fec!S24=0,0,1000*11630*RES_hh_fec!S24/RES_hh_num!S24)</f>
        <v>1444.870178576324</v>
      </c>
      <c r="T24" s="72">
        <f>IF(RES_hh_fec!T24=0,0,1000*11630*RES_hh_fec!T24/RES_hh_num!T24)</f>
        <v>1427.9260163604135</v>
      </c>
      <c r="U24" s="72">
        <f>IF(RES_hh_fec!U24=0,0,1000*11630*RES_hh_fec!U24/RES_hh_num!U24)</f>
        <v>1441.9667802146173</v>
      </c>
      <c r="V24" s="72">
        <f>IF(RES_hh_fec!V24=0,0,1000*11630*RES_hh_fec!V24/RES_hh_num!V24)</f>
        <v>1444.8523178958558</v>
      </c>
      <c r="W24" s="72">
        <f>IF(RES_hh_fec!W24=0,0,1000*11630*RES_hh_fec!W24/RES_hh_num!W24)</f>
        <v>1625.4815580291988</v>
      </c>
      <c r="DA24" s="89" t="s">
        <v>489</v>
      </c>
    </row>
    <row r="25" spans="1:105" ht="12" customHeight="1" x14ac:dyDescent="0.25">
      <c r="A25" s="73" t="s">
        <v>53</v>
      </c>
      <c r="B25" s="74">
        <f>IF(RES_hh_fec!B25=0,0,1000*11630*RES_hh_fec!B25/RES_hh_num!B25)</f>
        <v>1224.5727701892067</v>
      </c>
      <c r="C25" s="74">
        <f>IF(RES_hh_fec!C25=0,0,1000*11630*RES_hh_fec!C25/RES_hh_num!C25)</f>
        <v>1051.9343874700692</v>
      </c>
      <c r="D25" s="74">
        <f>IF(RES_hh_fec!D25=0,0,1000*11630*RES_hh_fec!D25/RES_hh_num!D25)</f>
        <v>793.7451587167202</v>
      </c>
      <c r="E25" s="74">
        <f>IF(RES_hh_fec!E25=0,0,1000*11630*RES_hh_fec!E25/RES_hh_num!E25)</f>
        <v>1666.9486362963567</v>
      </c>
      <c r="F25" s="74">
        <f>IF(RES_hh_fec!F25=0,0,1000*11630*RES_hh_fec!F25/RES_hh_num!F25)</f>
        <v>1548.1143822922602</v>
      </c>
      <c r="G25" s="74">
        <f>IF(RES_hh_fec!G25=0,0,1000*11630*RES_hh_fec!G25/RES_hh_num!G25)</f>
        <v>1226.0960429889922</v>
      </c>
      <c r="H25" s="74">
        <f>IF(RES_hh_fec!H25=0,0,1000*11630*RES_hh_fec!H25/RES_hh_num!H25)</f>
        <v>1461.7441687981743</v>
      </c>
      <c r="I25" s="74">
        <f>IF(RES_hh_fec!I25=0,0,1000*11630*RES_hh_fec!I25/RES_hh_num!I25)</f>
        <v>1345.004515178885</v>
      </c>
      <c r="J25" s="74">
        <f>IF(RES_hh_fec!J25=0,0,1000*11630*RES_hh_fec!J25/RES_hh_num!J25)</f>
        <v>1418.2511546498101</v>
      </c>
      <c r="K25" s="74">
        <f>IF(RES_hh_fec!K25=0,0,1000*11630*RES_hh_fec!K25/RES_hh_num!K25)</f>
        <v>1406.2844327278283</v>
      </c>
      <c r="L25" s="74">
        <f>IF(RES_hh_fec!L25=0,0,1000*11630*RES_hh_fec!L25/RES_hh_num!L25)</f>
        <v>1495.3655360365699</v>
      </c>
      <c r="M25" s="74">
        <f>IF(RES_hh_fec!M25=0,0,1000*11630*RES_hh_fec!M25/RES_hh_num!M25)</f>
        <v>1450.7453450396345</v>
      </c>
      <c r="N25" s="74">
        <f>IF(RES_hh_fec!N25=0,0,1000*11630*RES_hh_fec!N25/RES_hh_num!N25)</f>
        <v>1410.3736506920116</v>
      </c>
      <c r="O25" s="74">
        <f>IF(RES_hh_fec!O25=0,0,1000*11630*RES_hh_fec!O25/RES_hh_num!O25)</f>
        <v>1413.6051574266958</v>
      </c>
      <c r="P25" s="74">
        <f>IF(RES_hh_fec!P25=0,0,1000*11630*RES_hh_fec!P25/RES_hh_num!P25)</f>
        <v>1308.0225826736314</v>
      </c>
      <c r="Q25" s="74">
        <f>IF(RES_hh_fec!Q25=0,0,1000*11630*RES_hh_fec!Q25/RES_hh_num!Q25)</f>
        <v>1256.7649462242975</v>
      </c>
      <c r="R25" s="74">
        <f>IF(RES_hh_fec!R25=0,0,1000*11630*RES_hh_fec!R25/RES_hh_num!R25)</f>
        <v>1201.8509044580119</v>
      </c>
      <c r="S25" s="74">
        <f>IF(RES_hh_fec!S25=0,0,1000*11630*RES_hh_fec!S25/RES_hh_num!S25)</f>
        <v>1176.8887518477306</v>
      </c>
      <c r="T25" s="74">
        <f>IF(RES_hh_fec!T25=0,0,1000*11630*RES_hh_fec!T25/RES_hh_num!T25)</f>
        <v>1111.4682579984051</v>
      </c>
      <c r="U25" s="74">
        <f>IF(RES_hh_fec!U25=0,0,1000*11630*RES_hh_fec!U25/RES_hh_num!U25)</f>
        <v>1077.5562848181803</v>
      </c>
      <c r="V25" s="74">
        <f>IF(RES_hh_fec!V25=0,0,1000*11630*RES_hh_fec!V25/RES_hh_num!V25)</f>
        <v>1041.8239464801443</v>
      </c>
      <c r="W25" s="74">
        <f>IF(RES_hh_fec!W25=0,0,1000*11630*RES_hh_fec!W25/RES_hh_num!W25)</f>
        <v>972.79536162349314</v>
      </c>
      <c r="DA25" s="90" t="s">
        <v>490</v>
      </c>
    </row>
    <row r="26" spans="1:105" ht="12" customHeight="1" x14ac:dyDescent="0.25">
      <c r="A26" s="32" t="s">
        <v>52</v>
      </c>
      <c r="B26" s="77">
        <f>IF(RES_hh_fec!B26=0,0,1000*11630*RES_hh_fec!B26/RES_hh_num!B26)</f>
        <v>0</v>
      </c>
      <c r="C26" s="77">
        <f>IF(RES_hh_fec!C26=0,0,1000*11630*RES_hh_fec!C26/RES_hh_num!C26)</f>
        <v>0</v>
      </c>
      <c r="D26" s="77">
        <f>IF(RES_hh_fec!D26=0,0,1000*11630*RES_hh_fec!D26/RES_hh_num!D26)</f>
        <v>0</v>
      </c>
      <c r="E26" s="77">
        <f>IF(RES_hh_fec!E26=0,0,1000*11630*RES_hh_fec!E26/RES_hh_num!E26)</f>
        <v>0</v>
      </c>
      <c r="F26" s="77">
        <f>IF(RES_hh_fec!F26=0,0,1000*11630*RES_hh_fec!F26/RES_hh_num!F26)</f>
        <v>0</v>
      </c>
      <c r="G26" s="77">
        <f>IF(RES_hh_fec!G26=0,0,1000*11630*RES_hh_fec!G26/RES_hh_num!G26)</f>
        <v>0</v>
      </c>
      <c r="H26" s="77">
        <f>IF(RES_hh_fec!H26=0,0,1000*11630*RES_hh_fec!H26/RES_hh_num!H26)</f>
        <v>0</v>
      </c>
      <c r="I26" s="77">
        <f>IF(RES_hh_fec!I26=0,0,1000*11630*RES_hh_fec!I26/RES_hh_num!I26)</f>
        <v>0</v>
      </c>
      <c r="J26" s="77">
        <f>IF(RES_hh_fec!J26=0,0,1000*11630*RES_hh_fec!J26/RES_hh_num!J26)</f>
        <v>0</v>
      </c>
      <c r="K26" s="77">
        <f>IF(RES_hh_fec!K26=0,0,1000*11630*RES_hh_fec!K26/RES_hh_num!K26)</f>
        <v>493.08622669287081</v>
      </c>
      <c r="L26" s="77">
        <f>IF(RES_hh_fec!L26=0,0,1000*11630*RES_hh_fec!L26/RES_hh_num!L26)</f>
        <v>505.44170495382787</v>
      </c>
      <c r="M26" s="77">
        <f>IF(RES_hh_fec!M26=0,0,1000*11630*RES_hh_fec!M26/RES_hh_num!M26)</f>
        <v>520.88810702134242</v>
      </c>
      <c r="N26" s="77">
        <f>IF(RES_hh_fec!N26=0,0,1000*11630*RES_hh_fec!N26/RES_hh_num!N26)</f>
        <v>534.22323443200276</v>
      </c>
      <c r="O26" s="77">
        <f>IF(RES_hh_fec!O26=0,0,1000*11630*RES_hh_fec!O26/RES_hh_num!O26)</f>
        <v>558.25998351830231</v>
      </c>
      <c r="P26" s="77">
        <f>IF(RES_hh_fec!P26=0,0,1000*11630*RES_hh_fec!P26/RES_hh_num!P26)</f>
        <v>568.73461357121755</v>
      </c>
      <c r="Q26" s="77">
        <f>IF(RES_hh_fec!Q26=0,0,1000*11630*RES_hh_fec!Q26/RES_hh_num!Q26)</f>
        <v>578.41217916456958</v>
      </c>
      <c r="R26" s="77">
        <f>IF(RES_hh_fec!R26=0,0,1000*11630*RES_hh_fec!R26/RES_hh_num!R26)</f>
        <v>594.25434414479071</v>
      </c>
      <c r="S26" s="77">
        <f>IF(RES_hh_fec!S26=0,0,1000*11630*RES_hh_fec!S26/RES_hh_num!S26)</f>
        <v>612.53328560814361</v>
      </c>
      <c r="T26" s="77">
        <f>IF(RES_hh_fec!T26=0,0,1000*11630*RES_hh_fec!T26/RES_hh_num!T26)</f>
        <v>522.61219050514228</v>
      </c>
      <c r="U26" s="77">
        <f>IF(RES_hh_fec!U26=0,0,1000*11630*RES_hh_fec!U26/RES_hh_num!U26)</f>
        <v>618.23991856575219</v>
      </c>
      <c r="V26" s="77">
        <f>IF(RES_hh_fec!V26=0,0,1000*11630*RES_hh_fec!V26/RES_hh_num!V26)</f>
        <v>646.37732815741322</v>
      </c>
      <c r="W26" s="77">
        <f>IF(RES_hh_fec!W26=0,0,1000*11630*RES_hh_fec!W26/RES_hh_num!W26)</f>
        <v>668.65062482423434</v>
      </c>
      <c r="DA26" s="92" t="s">
        <v>491</v>
      </c>
    </row>
    <row r="27" spans="1:105" ht="12.95" customHeight="1" x14ac:dyDescent="0.25">
      <c r="A27" s="68" t="s">
        <v>54</v>
      </c>
      <c r="B27" s="69">
        <f>IF(RES_hh_fec!B27=0,0,1000*11630*RES_hh_fec!B27/RES_hh_num!B27)</f>
        <v>606.10581586425837</v>
      </c>
      <c r="C27" s="69">
        <f>IF(RES_hh_fec!C27=0,0,1000*11630*RES_hh_fec!C27/RES_hh_num!C27)</f>
        <v>598.87641456860649</v>
      </c>
      <c r="D27" s="69">
        <f>IF(RES_hh_fec!D27=0,0,1000*11630*RES_hh_fec!D27/RES_hh_num!D27)</f>
        <v>623.33997896101062</v>
      </c>
      <c r="E27" s="69">
        <f>IF(RES_hh_fec!E27=0,0,1000*11630*RES_hh_fec!E27/RES_hh_num!E27)</f>
        <v>920.77759453321323</v>
      </c>
      <c r="F27" s="69">
        <f>IF(RES_hh_fec!F27=0,0,1000*11630*RES_hh_fec!F27/RES_hh_num!F27)</f>
        <v>899.10896596213047</v>
      </c>
      <c r="G27" s="69">
        <f>IF(RES_hh_fec!G27=0,0,1000*11630*RES_hh_fec!G27/RES_hh_num!G27)</f>
        <v>831.06617231447899</v>
      </c>
      <c r="H27" s="69">
        <f>IF(RES_hh_fec!H27=0,0,1000*11630*RES_hh_fec!H27/RES_hh_num!H27)</f>
        <v>877.89952739965736</v>
      </c>
      <c r="I27" s="69">
        <f>IF(RES_hh_fec!I27=0,0,1000*11630*RES_hh_fec!I27/RES_hh_num!I27)</f>
        <v>878.4400959691842</v>
      </c>
      <c r="J27" s="69">
        <f>IF(RES_hh_fec!J27=0,0,1000*11630*RES_hh_fec!J27/RES_hh_num!J27)</f>
        <v>911.64054640506981</v>
      </c>
      <c r="K27" s="69">
        <f>IF(RES_hh_fec!K27=0,0,1000*11630*RES_hh_fec!K27/RES_hh_num!K27)</f>
        <v>933.03034266798113</v>
      </c>
      <c r="L27" s="69">
        <f>IF(RES_hh_fec!L27=0,0,1000*11630*RES_hh_fec!L27/RES_hh_num!L27)</f>
        <v>966.30034937579694</v>
      </c>
      <c r="M27" s="69">
        <f>IF(RES_hh_fec!M27=0,0,1000*11630*RES_hh_fec!M27/RES_hh_num!M27)</f>
        <v>916.94024173554112</v>
      </c>
      <c r="N27" s="69">
        <f>IF(RES_hh_fec!N27=0,0,1000*11630*RES_hh_fec!N27/RES_hh_num!N27)</f>
        <v>910.21919388200388</v>
      </c>
      <c r="O27" s="69">
        <f>IF(RES_hh_fec!O27=0,0,1000*11630*RES_hh_fec!O27/RES_hh_num!O27)</f>
        <v>895.95762341429531</v>
      </c>
      <c r="P27" s="69">
        <f>IF(RES_hh_fec!P27=0,0,1000*11630*RES_hh_fec!P27/RES_hh_num!P27)</f>
        <v>868.67768709086465</v>
      </c>
      <c r="Q27" s="69">
        <f>IF(RES_hh_fec!Q27=0,0,1000*11630*RES_hh_fec!Q27/RES_hh_num!Q27)</f>
        <v>864.7678126019315</v>
      </c>
      <c r="R27" s="69">
        <f>IF(RES_hh_fec!R27=0,0,1000*11630*RES_hh_fec!R27/RES_hh_num!R27)</f>
        <v>879.60648185498974</v>
      </c>
      <c r="S27" s="69">
        <f>IF(RES_hh_fec!S27=0,0,1000*11630*RES_hh_fec!S27/RES_hh_num!S27)</f>
        <v>889.24107732667721</v>
      </c>
      <c r="T27" s="69">
        <f>IF(RES_hh_fec!T27=0,0,1000*11630*RES_hh_fec!T27/RES_hh_num!T27)</f>
        <v>920.81355645927442</v>
      </c>
      <c r="U27" s="69">
        <f>IF(RES_hh_fec!U27=0,0,1000*11630*RES_hh_fec!U27/RES_hh_num!U27)</f>
        <v>939.18984256342378</v>
      </c>
      <c r="V27" s="69">
        <f>IF(RES_hh_fec!V27=0,0,1000*11630*RES_hh_fec!V27/RES_hh_num!V27)</f>
        <v>907.4561688595029</v>
      </c>
      <c r="W27" s="69">
        <f>IF(RES_hh_fec!W27=0,0,1000*11630*RES_hh_fec!W27/RES_hh_num!W27)</f>
        <v>911.35514288614411</v>
      </c>
      <c r="DA27" s="88" t="s">
        <v>275</v>
      </c>
    </row>
    <row r="28" spans="1:105" ht="12" customHeight="1" x14ac:dyDescent="0.25">
      <c r="A28" s="28" t="s">
        <v>51</v>
      </c>
      <c r="B28" s="72">
        <f>IF(RES_hh_fec!B28=0,0,1000*11630*RES_hh_fec!B28/RES_hh_num!B28)</f>
        <v>620.91640216305859</v>
      </c>
      <c r="C28" s="72">
        <f>IF(RES_hh_fec!C28=0,0,1000*11630*RES_hh_fec!C28/RES_hh_num!C28)</f>
        <v>588.43236915062334</v>
      </c>
      <c r="D28" s="72">
        <f>IF(RES_hh_fec!D28=0,0,1000*11630*RES_hh_fec!D28/RES_hh_num!D28)</f>
        <v>703.06743205778821</v>
      </c>
      <c r="E28" s="72">
        <f>IF(RES_hh_fec!E28=0,0,1000*11630*RES_hh_fec!E28/RES_hh_num!E28)</f>
        <v>905.94864272026405</v>
      </c>
      <c r="F28" s="72">
        <f>IF(RES_hh_fec!F28=0,0,1000*11630*RES_hh_fec!F28/RES_hh_num!F28)</f>
        <v>916.27070997516716</v>
      </c>
      <c r="G28" s="72">
        <f>IF(RES_hh_fec!G28=0,0,1000*11630*RES_hh_fec!G28/RES_hh_num!G28)</f>
        <v>917.39283306878838</v>
      </c>
      <c r="H28" s="72">
        <f>IF(RES_hh_fec!H28=0,0,1000*11630*RES_hh_fec!H28/RES_hh_num!H28)</f>
        <v>966.93414939913555</v>
      </c>
      <c r="I28" s="72">
        <f>IF(RES_hh_fec!I28=0,0,1000*11630*RES_hh_fec!I28/RES_hh_num!I28)</f>
        <v>913.25765451980317</v>
      </c>
      <c r="J28" s="72">
        <f>IF(RES_hh_fec!J28=0,0,1000*11630*RES_hh_fec!J28/RES_hh_num!J28)</f>
        <v>978.48899451703039</v>
      </c>
      <c r="K28" s="72">
        <f>IF(RES_hh_fec!K28=0,0,1000*11630*RES_hh_fec!K28/RES_hh_num!K28)</f>
        <v>1005.1463885107185</v>
      </c>
      <c r="L28" s="72">
        <f>IF(RES_hh_fec!L28=0,0,1000*11630*RES_hh_fec!L28/RES_hh_num!L28)</f>
        <v>1028.6801728556261</v>
      </c>
      <c r="M28" s="72">
        <f>IF(RES_hh_fec!M28=0,0,1000*11630*RES_hh_fec!M28/RES_hh_num!M28)</f>
        <v>979.86751370260208</v>
      </c>
      <c r="N28" s="72">
        <f>IF(RES_hh_fec!N28=0,0,1000*11630*RES_hh_fec!N28/RES_hh_num!N28)</f>
        <v>984.44524809188647</v>
      </c>
      <c r="O28" s="72">
        <f>IF(RES_hh_fec!O28=0,0,1000*11630*RES_hh_fec!O28/RES_hh_num!O28)</f>
        <v>955.19387973974779</v>
      </c>
      <c r="P28" s="72">
        <f>IF(RES_hh_fec!P28=0,0,1000*11630*RES_hh_fec!P28/RES_hh_num!P28)</f>
        <v>952.36608936691505</v>
      </c>
      <c r="Q28" s="72">
        <f>IF(RES_hh_fec!Q28=0,0,1000*11630*RES_hh_fec!Q28/RES_hh_num!Q28)</f>
        <v>941.06661904974465</v>
      </c>
      <c r="R28" s="72">
        <f>IF(RES_hh_fec!R28=0,0,1000*11630*RES_hh_fec!R28/RES_hh_num!R28)</f>
        <v>959.18602251907112</v>
      </c>
      <c r="S28" s="72">
        <f>IF(RES_hh_fec!S28=0,0,1000*11630*RES_hh_fec!S28/RES_hh_num!S28)</f>
        <v>999.12127629184829</v>
      </c>
      <c r="T28" s="72">
        <f>IF(RES_hh_fec!T28=0,0,1000*11630*RES_hh_fec!T28/RES_hh_num!T28)</f>
        <v>1005.8300655952844</v>
      </c>
      <c r="U28" s="72">
        <f>IF(RES_hh_fec!U28=0,0,1000*11630*RES_hh_fec!U28/RES_hh_num!U28)</f>
        <v>915.29085211537358</v>
      </c>
      <c r="V28" s="72">
        <f>IF(RES_hh_fec!V28=0,0,1000*11630*RES_hh_fec!V28/RES_hh_num!V28)</f>
        <v>1021.4214780657104</v>
      </c>
      <c r="W28" s="72">
        <f>IF(RES_hh_fec!W28=0,0,1000*11630*RES_hh_fec!W28/RES_hh_num!W28)</f>
        <v>959.0111203014427</v>
      </c>
      <c r="DA28" s="89" t="s">
        <v>492</v>
      </c>
    </row>
    <row r="29" spans="1:105" s="2" customFormat="1" ht="12" customHeight="1" x14ac:dyDescent="0.25">
      <c r="A29" s="28" t="s">
        <v>74</v>
      </c>
      <c r="B29" s="72">
        <f>IF(RES_hh_fec!B29=0,0,1000*11630*RES_hh_fec!B29/RES_hh_num!B29)</f>
        <v>616.3959753014484</v>
      </c>
      <c r="C29" s="72">
        <f>IF(RES_hh_fec!C29=0,0,1000*11630*RES_hh_fec!C29/RES_hh_num!C29)</f>
        <v>630.46197220466524</v>
      </c>
      <c r="D29" s="72">
        <f>IF(RES_hh_fec!D29=0,0,1000*11630*RES_hh_fec!D29/RES_hh_num!D29)</f>
        <v>683.3256981964513</v>
      </c>
      <c r="E29" s="72">
        <f>IF(RES_hh_fec!E29=0,0,1000*11630*RES_hh_fec!E29/RES_hh_num!E29)</f>
        <v>907.76929901509482</v>
      </c>
      <c r="F29" s="72">
        <f>IF(RES_hh_fec!F29=0,0,1000*11630*RES_hh_fec!F29/RES_hh_num!F29)</f>
        <v>910.36215553634224</v>
      </c>
      <c r="G29" s="72">
        <f>IF(RES_hh_fec!G29=0,0,1000*11630*RES_hh_fec!G29/RES_hh_num!G29)</f>
        <v>888.69507704956652</v>
      </c>
      <c r="H29" s="72">
        <f>IF(RES_hh_fec!H29=0,0,1000*11630*RES_hh_fec!H29/RES_hh_num!H29)</f>
        <v>901.33828683449781</v>
      </c>
      <c r="I29" s="72">
        <f>IF(RES_hh_fec!I29=0,0,1000*11630*RES_hh_fec!I29/RES_hh_num!I29)</f>
        <v>939.35455941993234</v>
      </c>
      <c r="J29" s="72">
        <f>IF(RES_hh_fec!J29=0,0,1000*11630*RES_hh_fec!J29/RES_hh_num!J29)</f>
        <v>968.9030676671839</v>
      </c>
      <c r="K29" s="72">
        <f>IF(RES_hh_fec!K29=0,0,1000*11630*RES_hh_fec!K29/RES_hh_num!K29)</f>
        <v>1000.1403505453958</v>
      </c>
      <c r="L29" s="72">
        <f>IF(RES_hh_fec!L29=0,0,1000*11630*RES_hh_fec!L29/RES_hh_num!L29)</f>
        <v>1013.9800707671916</v>
      </c>
      <c r="M29" s="72">
        <f>IF(RES_hh_fec!M29=0,0,1000*11630*RES_hh_fec!M29/RES_hh_num!M29)</f>
        <v>971.11058310652868</v>
      </c>
      <c r="N29" s="72">
        <f>IF(RES_hh_fec!N29=0,0,1000*11630*RES_hh_fec!N29/RES_hh_num!N29)</f>
        <v>974.09290985054338</v>
      </c>
      <c r="O29" s="72">
        <f>IF(RES_hh_fec!O29=0,0,1000*11630*RES_hh_fec!O29/RES_hh_num!O29)</f>
        <v>934.94123009866075</v>
      </c>
      <c r="P29" s="72">
        <f>IF(RES_hh_fec!P29=0,0,1000*11630*RES_hh_fec!P29/RES_hh_num!P29)</f>
        <v>925.93906886415164</v>
      </c>
      <c r="Q29" s="72">
        <f>IF(RES_hh_fec!Q29=0,0,1000*11630*RES_hh_fec!Q29/RES_hh_num!Q29)</f>
        <v>921.07539995779371</v>
      </c>
      <c r="R29" s="72">
        <f>IF(RES_hh_fec!R29=0,0,1000*11630*RES_hh_fec!R29/RES_hh_num!R29)</f>
        <v>934.17620244771251</v>
      </c>
      <c r="S29" s="72">
        <f>IF(RES_hh_fec!S29=0,0,1000*11630*RES_hh_fec!S29/RES_hh_num!S29)</f>
        <v>943.3360175846617</v>
      </c>
      <c r="T29" s="72">
        <f>IF(RES_hh_fec!T29=0,0,1000*11630*RES_hh_fec!T29/RES_hh_num!T29)</f>
        <v>971.71989362446675</v>
      </c>
      <c r="U29" s="72">
        <f>IF(RES_hh_fec!U29=0,0,1000*11630*RES_hh_fec!U29/RES_hh_num!U29)</f>
        <v>1015.8170340872863</v>
      </c>
      <c r="V29" s="72">
        <f>IF(RES_hh_fec!V29=0,0,1000*11630*RES_hh_fec!V29/RES_hh_num!V29)</f>
        <v>963.92170110343102</v>
      </c>
      <c r="W29" s="72">
        <f>IF(RES_hh_fec!W29=0,0,1000*11630*RES_hh_fec!W29/RES_hh_num!W29)</f>
        <v>931.04377524950235</v>
      </c>
      <c r="DA29" s="89" t="s">
        <v>493</v>
      </c>
    </row>
    <row r="30" spans="1:105" ht="12" customHeight="1" x14ac:dyDescent="0.25">
      <c r="A30" s="28" t="s">
        <v>192</v>
      </c>
      <c r="B30" s="72">
        <f>IF(RES_hh_fec!B30=0,0,1000*11630*RES_hh_fec!B30/RES_hh_num!B30)</f>
        <v>635.0061483447729</v>
      </c>
      <c r="C30" s="72">
        <f>IF(RES_hh_fec!C30=0,0,1000*11630*RES_hh_fec!C30/RES_hh_num!C30)</f>
        <v>613.69873859044617</v>
      </c>
      <c r="D30" s="72">
        <f>IF(RES_hh_fec!D30=0,0,1000*11630*RES_hh_fec!D30/RES_hh_num!D30)</f>
        <v>630.44486587978099</v>
      </c>
      <c r="E30" s="72">
        <f>IF(RES_hh_fec!E30=0,0,1000*11630*RES_hh_fec!E30/RES_hh_num!E30)</f>
        <v>972.8232198902914</v>
      </c>
      <c r="F30" s="72">
        <f>IF(RES_hh_fec!F30=0,0,1000*11630*RES_hh_fec!F30/RES_hh_num!F30)</f>
        <v>948.11677585216535</v>
      </c>
      <c r="G30" s="72">
        <f>IF(RES_hh_fec!G30=0,0,1000*11630*RES_hh_fec!G30/RES_hh_num!G30)</f>
        <v>897.5578029575255</v>
      </c>
      <c r="H30" s="72">
        <f>IF(RES_hh_fec!H30=0,0,1000*11630*RES_hh_fec!H30/RES_hh_num!H30)</f>
        <v>930.98471779782471</v>
      </c>
      <c r="I30" s="72">
        <f>IF(RES_hh_fec!I30=0,0,1000*11630*RES_hh_fec!I30/RES_hh_num!I30)</f>
        <v>936.49561243531969</v>
      </c>
      <c r="J30" s="72">
        <f>IF(RES_hh_fec!J30=0,0,1000*11630*RES_hh_fec!J30/RES_hh_num!J30)</f>
        <v>958.21020628188774</v>
      </c>
      <c r="K30" s="72">
        <f>IF(RES_hh_fec!K30=0,0,1000*11630*RES_hh_fec!K30/RES_hh_num!K30)</f>
        <v>989.48094267125384</v>
      </c>
      <c r="L30" s="72">
        <f>IF(RES_hh_fec!L30=0,0,1000*11630*RES_hh_fec!L30/RES_hh_num!L30)</f>
        <v>1027.7941153208139</v>
      </c>
      <c r="M30" s="72">
        <f>IF(RES_hh_fec!M30=0,0,1000*11630*RES_hh_fec!M30/RES_hh_num!M30)</f>
        <v>972.014280545156</v>
      </c>
      <c r="N30" s="72">
        <f>IF(RES_hh_fec!N30=0,0,1000*11630*RES_hh_fec!N30/RES_hh_num!N30)</f>
        <v>969.14416090312886</v>
      </c>
      <c r="O30" s="72">
        <f>IF(RES_hh_fec!O30=0,0,1000*11630*RES_hh_fec!O30/RES_hh_num!O30)</f>
        <v>973.24419667022573</v>
      </c>
      <c r="P30" s="72">
        <f>IF(RES_hh_fec!P30=0,0,1000*11630*RES_hh_fec!P30/RES_hh_num!P30)</f>
        <v>921.53624275449931</v>
      </c>
      <c r="Q30" s="72">
        <f>IF(RES_hh_fec!Q30=0,0,1000*11630*RES_hh_fec!Q30/RES_hh_num!Q30)</f>
        <v>907.88895425532075</v>
      </c>
      <c r="R30" s="72">
        <f>IF(RES_hh_fec!R30=0,0,1000*11630*RES_hh_fec!R30/RES_hh_num!R30)</f>
        <v>953.40363582961925</v>
      </c>
      <c r="S30" s="72">
        <f>IF(RES_hh_fec!S30=0,0,1000*11630*RES_hh_fec!S30/RES_hh_num!S30)</f>
        <v>993.37671779781033</v>
      </c>
      <c r="T30" s="72">
        <f>IF(RES_hh_fec!T30=0,0,1000*11630*RES_hh_fec!T30/RES_hh_num!T30)</f>
        <v>884.24834219703052</v>
      </c>
      <c r="U30" s="72">
        <f>IF(RES_hh_fec!U30=0,0,1000*11630*RES_hh_fec!U30/RES_hh_num!U30)</f>
        <v>976.64197646346008</v>
      </c>
      <c r="V30" s="72">
        <f>IF(RES_hh_fec!V30=0,0,1000*11630*RES_hh_fec!V30/RES_hh_num!V30)</f>
        <v>945.6591607297164</v>
      </c>
      <c r="W30" s="72">
        <f>IF(RES_hh_fec!W30=0,0,1000*11630*RES_hh_fec!W30/RES_hh_num!W30)</f>
        <v>1031.0472967033929</v>
      </c>
      <c r="DA30" s="89" t="s">
        <v>494</v>
      </c>
    </row>
    <row r="31" spans="1:105" ht="12" customHeight="1" x14ac:dyDescent="0.25">
      <c r="A31" s="28" t="s">
        <v>207</v>
      </c>
      <c r="B31" s="72">
        <f>IF(RES_hh_fec!B31=0,0,1000*11630*RES_hh_fec!B31/RES_hh_num!B31)</f>
        <v>637.22570423777631</v>
      </c>
      <c r="C31" s="72">
        <f>IF(RES_hh_fec!C31=0,0,1000*11630*RES_hh_fec!C31/RES_hh_num!C31)</f>
        <v>619.38696664576298</v>
      </c>
      <c r="D31" s="72">
        <f>IF(RES_hh_fec!D31=0,0,1000*11630*RES_hh_fec!D31/RES_hh_num!D31)</f>
        <v>702.66551799793888</v>
      </c>
      <c r="E31" s="72">
        <f>IF(RES_hh_fec!E31=0,0,1000*11630*RES_hh_fec!E31/RES_hh_num!E31)</f>
        <v>944.48163326529482</v>
      </c>
      <c r="F31" s="72">
        <f>IF(RES_hh_fec!F31=0,0,1000*11630*RES_hh_fec!F31/RES_hh_num!F31)</f>
        <v>975.07858493511731</v>
      </c>
      <c r="G31" s="72">
        <f>IF(RES_hh_fec!G31=0,0,1000*11630*RES_hh_fec!G31/RES_hh_num!G31)</f>
        <v>918.43283534762907</v>
      </c>
      <c r="H31" s="72">
        <f>IF(RES_hh_fec!H31=0,0,1000*11630*RES_hh_fec!H31/RES_hh_num!H31)</f>
        <v>933.35035068067805</v>
      </c>
      <c r="I31" s="72">
        <f>IF(RES_hh_fec!I31=0,0,1000*11630*RES_hh_fec!I31/RES_hh_num!I31)</f>
        <v>969.66651765064933</v>
      </c>
      <c r="J31" s="72">
        <f>IF(RES_hh_fec!J31=0,0,1000*11630*RES_hh_fec!J31/RES_hh_num!J31)</f>
        <v>1000.8424964767228</v>
      </c>
      <c r="K31" s="72">
        <f>IF(RES_hh_fec!K31=0,0,1000*11630*RES_hh_fec!K31/RES_hh_num!K31)</f>
        <v>1006.1666612028607</v>
      </c>
      <c r="L31" s="72">
        <f>IF(RES_hh_fec!L31=0,0,1000*11630*RES_hh_fec!L31/RES_hh_num!L31)</f>
        <v>984.91277354485499</v>
      </c>
      <c r="M31" s="72">
        <f>IF(RES_hh_fec!M31=0,0,1000*11630*RES_hh_fec!M31/RES_hh_num!M31)</f>
        <v>1052.6802432614368</v>
      </c>
      <c r="N31" s="72">
        <f>IF(RES_hh_fec!N31=0,0,1000*11630*RES_hh_fec!N31/RES_hh_num!N31)</f>
        <v>998.41023511279184</v>
      </c>
      <c r="O31" s="72">
        <f>IF(RES_hh_fec!O31=0,0,1000*11630*RES_hh_fec!O31/RES_hh_num!O31)</f>
        <v>981.26663654124411</v>
      </c>
      <c r="P31" s="72">
        <f>IF(RES_hh_fec!P31=0,0,1000*11630*RES_hh_fec!P31/RES_hh_num!P31)</f>
        <v>959.11795605374232</v>
      </c>
      <c r="Q31" s="72">
        <f>IF(RES_hh_fec!Q31=0,0,1000*11630*RES_hh_fec!Q31/RES_hh_num!Q31)</f>
        <v>980.18935396084566</v>
      </c>
      <c r="R31" s="72">
        <f>IF(RES_hh_fec!R31=0,0,1000*11630*RES_hh_fec!R31/RES_hh_num!R31)</f>
        <v>870.5752010894779</v>
      </c>
      <c r="S31" s="72">
        <f>IF(RES_hh_fec!S31=0,0,1000*11630*RES_hh_fec!S31/RES_hh_num!S31)</f>
        <v>736.39426127952197</v>
      </c>
      <c r="T31" s="72">
        <f>IF(RES_hh_fec!T31=0,0,1000*11630*RES_hh_fec!T31/RES_hh_num!T31)</f>
        <v>1243.647125744475</v>
      </c>
      <c r="U31" s="72">
        <f>IF(RES_hh_fec!U31=0,0,1000*11630*RES_hh_fec!U31/RES_hh_num!U31)</f>
        <v>1071.8870716807164</v>
      </c>
      <c r="V31" s="72">
        <f>IF(RES_hh_fec!V31=0,0,1000*11630*RES_hh_fec!V31/RES_hh_num!V31)</f>
        <v>971.00347943220549</v>
      </c>
      <c r="W31" s="72">
        <f>IF(RES_hh_fec!W31=0,0,1000*11630*RES_hh_fec!W31/RES_hh_num!W31)</f>
        <v>1012.3737211400871</v>
      </c>
      <c r="DA31" s="89" t="s">
        <v>495</v>
      </c>
    </row>
    <row r="32" spans="1:105" ht="12" customHeight="1" x14ac:dyDescent="0.25">
      <c r="A32" s="32" t="s">
        <v>53</v>
      </c>
      <c r="B32" s="77">
        <f>IF(RES_hh_fec!B32=0,0,1000*11630*RES_hh_fec!B32/RES_hh_num!B32)</f>
        <v>500.28133675590857</v>
      </c>
      <c r="C32" s="77">
        <f>IF(RES_hh_fec!C32=0,0,1000*11630*RES_hh_fec!C32/RES_hh_num!C32)</f>
        <v>433.00810970950386</v>
      </c>
      <c r="D32" s="77">
        <f>IF(RES_hh_fec!D32=0,0,1000*11630*RES_hh_fec!D32/RES_hh_num!D32)</f>
        <v>340.62846896113842</v>
      </c>
      <c r="E32" s="77">
        <f>IF(RES_hh_fec!E32=0,0,1000*11630*RES_hh_fec!E32/RES_hh_num!E32)</f>
        <v>917.15187918655135</v>
      </c>
      <c r="F32" s="77">
        <f>IF(RES_hh_fec!F32=0,0,1000*11630*RES_hh_fec!F32/RES_hh_num!F32)</f>
        <v>828.7611952941927</v>
      </c>
      <c r="G32" s="77">
        <f>IF(RES_hh_fec!G32=0,0,1000*11630*RES_hh_fec!G32/RES_hh_num!G32)</f>
        <v>640.35465330863008</v>
      </c>
      <c r="H32" s="77">
        <f>IF(RES_hh_fec!H32=0,0,1000*11630*RES_hh_fec!H32/RES_hh_num!H32)</f>
        <v>767.43589121862158</v>
      </c>
      <c r="I32" s="77">
        <f>IF(RES_hh_fec!I32=0,0,1000*11630*RES_hh_fec!I32/RES_hh_num!I32)</f>
        <v>697.51947133014255</v>
      </c>
      <c r="J32" s="77">
        <f>IF(RES_hh_fec!J32=0,0,1000*11630*RES_hh_fec!J32/RES_hh_num!J32)</f>
        <v>741.65476901907596</v>
      </c>
      <c r="K32" s="77">
        <f>IF(RES_hh_fec!K32=0,0,1000*11630*RES_hh_fec!K32/RES_hh_num!K32)</f>
        <v>747.7203416212941</v>
      </c>
      <c r="L32" s="77">
        <f>IF(RES_hh_fec!L32=0,0,1000*11630*RES_hh_fec!L32/RES_hh_num!L32)</f>
        <v>834.37412414336063</v>
      </c>
      <c r="M32" s="77">
        <f>IF(RES_hh_fec!M32=0,0,1000*11630*RES_hh_fec!M32/RES_hh_num!M32)</f>
        <v>765.2366595017977</v>
      </c>
      <c r="N32" s="77">
        <f>IF(RES_hh_fec!N32=0,0,1000*11630*RES_hh_fec!N32/RES_hh_num!N32)</f>
        <v>746.82037311404156</v>
      </c>
      <c r="O32" s="77">
        <f>IF(RES_hh_fec!O32=0,0,1000*11630*RES_hh_fec!O32/RES_hh_num!O32)</f>
        <v>764.03120804635967</v>
      </c>
      <c r="P32" s="77">
        <f>IF(RES_hh_fec!P32=0,0,1000*11630*RES_hh_fec!P32/RES_hh_num!P32)</f>
        <v>711.7841423884928</v>
      </c>
      <c r="Q32" s="77">
        <f>IF(RES_hh_fec!Q32=0,0,1000*11630*RES_hh_fec!Q32/RES_hh_num!Q32)</f>
        <v>708.1939187787226</v>
      </c>
      <c r="R32" s="77">
        <f>IF(RES_hh_fec!R32=0,0,1000*11630*RES_hh_fec!R32/RES_hh_num!R32)</f>
        <v>722.72166582477246</v>
      </c>
      <c r="S32" s="77">
        <f>IF(RES_hh_fec!S32=0,0,1000*11630*RES_hh_fec!S32/RES_hh_num!S32)</f>
        <v>731.86632367142795</v>
      </c>
      <c r="T32" s="77">
        <f>IF(RES_hh_fec!T32=0,0,1000*11630*RES_hh_fec!T32/RES_hh_num!T32)</f>
        <v>725.28866854525143</v>
      </c>
      <c r="U32" s="77">
        <f>IF(RES_hh_fec!U32=0,0,1000*11630*RES_hh_fec!U32/RES_hh_num!U32)</f>
        <v>721.37415150492825</v>
      </c>
      <c r="V32" s="77">
        <f>IF(RES_hh_fec!V32=0,0,1000*11630*RES_hh_fec!V32/RES_hh_num!V32)</f>
        <v>717.50251617264587</v>
      </c>
      <c r="W32" s="77">
        <f>IF(RES_hh_fec!W32=0,0,1000*11630*RES_hh_fec!W32/RES_hh_num!W32)</f>
        <v>705.91596678498786</v>
      </c>
      <c r="DA32" s="92" t="s">
        <v>496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103</v>
      </c>
      <c r="B3" s="65">
        <f>IF(RES_hh_tes!B3=0,0,1000*11630*RES_hh_tes!B3/RES_hh_num!B3)</f>
        <v>8139.0355593103413</v>
      </c>
      <c r="C3" s="65">
        <f>IF(RES_hh_tes!C3=0,0,1000*11630*RES_hh_tes!C3/RES_hh_num!C3)</f>
        <v>8982.6193757477631</v>
      </c>
      <c r="D3" s="65">
        <f>IF(RES_hh_tes!D3=0,0,1000*11630*RES_hh_tes!D3/RES_hh_num!D3)</f>
        <v>8856.7919441291051</v>
      </c>
      <c r="E3" s="65">
        <f>IF(RES_hh_tes!E3=0,0,1000*11630*RES_hh_tes!E3/RES_hh_num!E3)</f>
        <v>8924.4116986142726</v>
      </c>
      <c r="F3" s="65">
        <f>IF(RES_hh_tes!F3=0,0,1000*11630*RES_hh_tes!F3/RES_hh_num!F3)</f>
        <v>8935.1104217322245</v>
      </c>
      <c r="G3" s="65">
        <f>IF(RES_hh_tes!G3=0,0,1000*11630*RES_hh_tes!G3/RES_hh_num!G3)</f>
        <v>9257.9634336450472</v>
      </c>
      <c r="H3" s="65">
        <f>IF(RES_hh_tes!H3=0,0,1000*11630*RES_hh_tes!H3/RES_hh_num!H3)</f>
        <v>9843.5650399872575</v>
      </c>
      <c r="I3" s="65">
        <f>IF(RES_hh_tes!I3=0,0,1000*11630*RES_hh_tes!I3/RES_hh_num!I3)</f>
        <v>9380.852583593758</v>
      </c>
      <c r="J3" s="65">
        <f>IF(RES_hh_tes!J3=0,0,1000*11630*RES_hh_tes!J3/RES_hh_num!J3)</f>
        <v>9638.9230376244323</v>
      </c>
      <c r="K3" s="65">
        <f>IF(RES_hh_tes!K3=0,0,1000*11630*RES_hh_tes!K3/RES_hh_num!K3)</f>
        <v>9959.6456969025967</v>
      </c>
      <c r="L3" s="65">
        <f>IF(RES_hh_tes!L3=0,0,1000*11630*RES_hh_tes!L3/RES_hh_num!L3)</f>
        <v>11219.380680906303</v>
      </c>
      <c r="M3" s="65">
        <f>IF(RES_hh_tes!M3=0,0,1000*11630*RES_hh_tes!M3/RES_hh_num!M3)</f>
        <v>10312.039331893835</v>
      </c>
      <c r="N3" s="65">
        <f>IF(RES_hh_tes!N3=0,0,1000*11630*RES_hh_tes!N3/RES_hh_num!N3)</f>
        <v>10797.960973907277</v>
      </c>
      <c r="O3" s="65">
        <f>IF(RES_hh_tes!O3=0,0,1000*11630*RES_hh_tes!O3/RES_hh_num!O3)</f>
        <v>10799.151817225673</v>
      </c>
      <c r="P3" s="65">
        <f>IF(RES_hh_tes!P3=0,0,1000*11630*RES_hh_tes!P3/RES_hh_num!P3)</f>
        <v>9995.0948683623119</v>
      </c>
      <c r="Q3" s="65">
        <f>IF(RES_hh_tes!Q3=0,0,1000*11630*RES_hh_tes!Q3/RES_hh_num!Q3)</f>
        <v>10040.738882905971</v>
      </c>
      <c r="R3" s="65">
        <f>IF(RES_hh_tes!R3=0,0,1000*11630*RES_hh_tes!R3/RES_hh_num!R3)</f>
        <v>10639.851685766953</v>
      </c>
      <c r="S3" s="65">
        <f>IF(RES_hh_tes!S3=0,0,1000*11630*RES_hh_tes!S3/RES_hh_num!S3)</f>
        <v>10843.251625150575</v>
      </c>
      <c r="T3" s="65">
        <f>IF(RES_hh_tes!T3=0,0,1000*11630*RES_hh_tes!T3/RES_hh_num!T3)</f>
        <v>12372.275004483852</v>
      </c>
      <c r="U3" s="65">
        <f>IF(RES_hh_tes!U3=0,0,1000*11630*RES_hh_tes!U3/RES_hh_num!U3)</f>
        <v>11562.322133932568</v>
      </c>
      <c r="V3" s="65">
        <f>IF(RES_hh_tes!V3=0,0,1000*11630*RES_hh_tes!V3/RES_hh_num!V3)</f>
        <v>11697.962306821757</v>
      </c>
      <c r="W3" s="65">
        <f>IF(RES_hh_tes!W3=0,0,1000*11630*RES_hh_tes!W3/RES_hh_num!W3)</f>
        <v>12721.149634357451</v>
      </c>
      <c r="DA3" s="87" t="s">
        <v>277</v>
      </c>
    </row>
    <row r="4" spans="1:105" ht="12.95" customHeight="1" x14ac:dyDescent="0.25">
      <c r="A4" s="68" t="s">
        <v>57</v>
      </c>
      <c r="B4" s="69">
        <f>IF(RES_hh_tes!B4=0,0,1000*11630*RES_hh_tes!B4/RES_hh_num!B4)</f>
        <v>7038.8881842478995</v>
      </c>
      <c r="C4" s="69">
        <f>IF(RES_hh_tes!C4=0,0,1000*11630*RES_hh_tes!C4/RES_hh_num!C4)</f>
        <v>7882.7892450055879</v>
      </c>
      <c r="D4" s="69">
        <f>IF(RES_hh_tes!D4=0,0,1000*11630*RES_hh_tes!D4/RES_hh_num!D4)</f>
        <v>7731.8140160152961</v>
      </c>
      <c r="E4" s="69">
        <f>IF(RES_hh_tes!E4=0,0,1000*11630*RES_hh_tes!E4/RES_hh_num!E4)</f>
        <v>7496.7025697962481</v>
      </c>
      <c r="F4" s="69">
        <f>IF(RES_hh_tes!F4=0,0,1000*11630*RES_hh_tes!F4/RES_hh_num!F4)</f>
        <v>7488.7932926768526</v>
      </c>
      <c r="G4" s="69">
        <f>IF(RES_hh_tes!G4=0,0,1000*11630*RES_hh_tes!G4/RES_hh_num!G4)</f>
        <v>7873.9952690277169</v>
      </c>
      <c r="H4" s="69">
        <f>IF(RES_hh_tes!H4=0,0,1000*11630*RES_hh_tes!H4/RES_hh_num!H4)</f>
        <v>8387.1627044065535</v>
      </c>
      <c r="I4" s="69">
        <f>IF(RES_hh_tes!I4=0,0,1000*11630*RES_hh_tes!I4/RES_hh_num!I4)</f>
        <v>7924.2784620769635</v>
      </c>
      <c r="J4" s="69">
        <f>IF(RES_hh_tes!J4=0,0,1000*11630*RES_hh_tes!J4/RES_hh_num!J4)</f>
        <v>8124.9667769373946</v>
      </c>
      <c r="K4" s="69">
        <f>IF(RES_hh_tes!K4=0,0,1000*11630*RES_hh_tes!K4/RES_hh_num!K4)</f>
        <v>8389.7885223351495</v>
      </c>
      <c r="L4" s="69">
        <f>IF(RES_hh_tes!L4=0,0,1000*11630*RES_hh_tes!L4/RES_hh_num!L4)</f>
        <v>9597.1645490858846</v>
      </c>
      <c r="M4" s="69">
        <f>IF(RES_hh_tes!M4=0,0,1000*11630*RES_hh_tes!M4/RES_hh_num!M4)</f>
        <v>8693.6683530008559</v>
      </c>
      <c r="N4" s="69">
        <f>IF(RES_hh_tes!N4=0,0,1000*11630*RES_hh_tes!N4/RES_hh_num!N4)</f>
        <v>9160.1864308160802</v>
      </c>
      <c r="O4" s="69">
        <f>IF(RES_hh_tes!O4=0,0,1000*11630*RES_hh_tes!O4/RES_hh_num!O4)</f>
        <v>9131.1797847438647</v>
      </c>
      <c r="P4" s="69">
        <f>IF(RES_hh_tes!P4=0,0,1000*11630*RES_hh_tes!P4/RES_hh_num!P4)</f>
        <v>8330.9620090745957</v>
      </c>
      <c r="Q4" s="69">
        <f>IF(RES_hh_tes!Q4=0,0,1000*11630*RES_hh_tes!Q4/RES_hh_num!Q4)</f>
        <v>8356.6679690483415</v>
      </c>
      <c r="R4" s="69">
        <f>IF(RES_hh_tes!R4=0,0,1000*11630*RES_hh_tes!R4/RES_hh_num!R4)</f>
        <v>8938.8489466793326</v>
      </c>
      <c r="S4" s="69">
        <f>IF(RES_hh_tes!S4=0,0,1000*11630*RES_hh_tes!S4/RES_hh_num!S4)</f>
        <v>9113.4213118594471</v>
      </c>
      <c r="T4" s="69">
        <f>IF(RES_hh_tes!T4=0,0,1000*11630*RES_hh_tes!T4/RES_hh_num!T4)</f>
        <v>10502.884153985806</v>
      </c>
      <c r="U4" s="69">
        <f>IF(RES_hh_tes!U4=0,0,1000*11630*RES_hh_tes!U4/RES_hh_num!U4)</f>
        <v>9732.9192531941044</v>
      </c>
      <c r="V4" s="69">
        <f>IF(RES_hh_tes!V4=0,0,1000*11630*RES_hh_tes!V4/RES_hh_num!V4)</f>
        <v>9877.9196972745594</v>
      </c>
      <c r="W4" s="69">
        <f>IF(RES_hh_tes!W4=0,0,1000*11630*RES_hh_tes!W4/RES_hh_num!W4)</f>
        <v>10797.587415961571</v>
      </c>
      <c r="DA4" s="88" t="s">
        <v>278</v>
      </c>
    </row>
    <row r="5" spans="1:105" ht="12" customHeight="1" x14ac:dyDescent="0.25">
      <c r="A5" s="28" t="s">
        <v>51</v>
      </c>
      <c r="B5" s="72">
        <f>IF(RES_hh_tes!B5=0,0,1000*11630*RES_hh_tes!B5/RES_hh_num!B5)</f>
        <v>7010.2064194076265</v>
      </c>
      <c r="C5" s="72">
        <f>IF(RES_hh_tes!C5=0,0,1000*11630*RES_hh_tes!C5/RES_hh_num!C5)</f>
        <v>7571.1330992948851</v>
      </c>
      <c r="D5" s="72">
        <f>IF(RES_hh_tes!D5=0,0,1000*11630*RES_hh_tes!D5/RES_hh_num!D5)</f>
        <v>7844.0140158738823</v>
      </c>
      <c r="E5" s="72">
        <f>IF(RES_hh_tes!E5=0,0,1000*11630*RES_hh_tes!E5/RES_hh_num!E5)</f>
        <v>7372.1342937508643</v>
      </c>
      <c r="F5" s="72">
        <f>IF(RES_hh_tes!F5=0,0,1000*11630*RES_hh_tes!F5/RES_hh_num!F5)</f>
        <v>7346.0686098332853</v>
      </c>
      <c r="G5" s="72">
        <f>IF(RES_hh_tes!G5=0,0,1000*11630*RES_hh_tes!G5/RES_hh_num!G5)</f>
        <v>7815.1466373361864</v>
      </c>
      <c r="H5" s="72">
        <f>IF(RES_hh_tes!H5=0,0,1000*11630*RES_hh_tes!H5/RES_hh_num!H5)</f>
        <v>8637.4838401030865</v>
      </c>
      <c r="I5" s="72">
        <f>IF(RES_hh_tes!I5=0,0,1000*11630*RES_hh_tes!I5/RES_hh_num!I5)</f>
        <v>7709.0548069236829</v>
      </c>
      <c r="J5" s="72">
        <f>IF(RES_hh_tes!J5=0,0,1000*11630*RES_hh_tes!J5/RES_hh_num!J5)</f>
        <v>8120.7424987151007</v>
      </c>
      <c r="K5" s="72">
        <f>IF(RES_hh_tes!K5=0,0,1000*11630*RES_hh_tes!K5/RES_hh_num!K5)</f>
        <v>8397.3531061689009</v>
      </c>
      <c r="L5" s="72">
        <f>IF(RES_hh_tes!L5=0,0,1000*11630*RES_hh_tes!L5/RES_hh_num!L5)</f>
        <v>9777.5054618330214</v>
      </c>
      <c r="M5" s="72">
        <f>IF(RES_hh_tes!M5=0,0,1000*11630*RES_hh_tes!M5/RES_hh_num!M5)</f>
        <v>8553.3115814694993</v>
      </c>
      <c r="N5" s="72">
        <f>IF(RES_hh_tes!N5=0,0,1000*11630*RES_hh_tes!N5/RES_hh_num!N5)</f>
        <v>9120.9765876866622</v>
      </c>
      <c r="O5" s="72">
        <f>IF(RES_hh_tes!O5=0,0,1000*11630*RES_hh_tes!O5/RES_hh_num!O5)</f>
        <v>9039.7355402346966</v>
      </c>
      <c r="P5" s="72">
        <f>IF(RES_hh_tes!P5=0,0,1000*11630*RES_hh_tes!P5/RES_hh_num!P5)</f>
        <v>8274.9281292805499</v>
      </c>
      <c r="Q5" s="72">
        <f>IF(RES_hh_tes!Q5=0,0,1000*11630*RES_hh_tes!Q5/RES_hh_num!Q5)</f>
        <v>8206.4435985622567</v>
      </c>
      <c r="R5" s="72">
        <f>IF(RES_hh_tes!R5=0,0,1000*11630*RES_hh_tes!R5/RES_hh_num!R5)</f>
        <v>9133.8078476128594</v>
      </c>
      <c r="S5" s="72">
        <f>IF(RES_hh_tes!S5=0,0,1000*11630*RES_hh_tes!S5/RES_hh_num!S5)</f>
        <v>9667.5895299943586</v>
      </c>
      <c r="T5" s="72">
        <f>IF(RES_hh_tes!T5=0,0,1000*11630*RES_hh_tes!T5/RES_hh_num!T5)</f>
        <v>10201.646173573445</v>
      </c>
      <c r="U5" s="72">
        <f>IF(RES_hh_tes!U5=0,0,1000*11630*RES_hh_tes!U5/RES_hh_num!U5)</f>
        <v>8801.959370959672</v>
      </c>
      <c r="V5" s="72">
        <f>IF(RES_hh_tes!V5=0,0,1000*11630*RES_hh_tes!V5/RES_hh_num!V5)</f>
        <v>9790.5033922699677</v>
      </c>
      <c r="W5" s="72">
        <f>IF(RES_hh_tes!W5=0,0,1000*11630*RES_hh_tes!W5/RES_hh_num!W5)</f>
        <v>10272.533190434935</v>
      </c>
      <c r="DA5" s="89" t="s">
        <v>498</v>
      </c>
    </row>
    <row r="6" spans="1:105" ht="12" customHeight="1" x14ac:dyDescent="0.25">
      <c r="A6" s="28" t="s">
        <v>74</v>
      </c>
      <c r="B6" s="72">
        <f>IF(RES_hh_tes!B6=0,0,1000*11630*RES_hh_tes!B6/RES_hh_num!B6)</f>
        <v>6854.523676338119</v>
      </c>
      <c r="C6" s="72">
        <f>IF(RES_hh_tes!C6=0,0,1000*11630*RES_hh_tes!C6/RES_hh_num!C6)</f>
        <v>7864.3278547536702</v>
      </c>
      <c r="D6" s="72">
        <f>IF(RES_hh_tes!D6=0,0,1000*11630*RES_hh_tes!D6/RES_hh_num!D6)</f>
        <v>7617.5740234027098</v>
      </c>
      <c r="E6" s="72">
        <f>IF(RES_hh_tes!E6=0,0,1000*11630*RES_hh_tes!E6/RES_hh_num!E6)</f>
        <v>7371.4573426395809</v>
      </c>
      <c r="F6" s="72">
        <f>IF(RES_hh_tes!F6=0,0,1000*11630*RES_hh_tes!F6/RES_hh_num!F6)</f>
        <v>7240.4250321649151</v>
      </c>
      <c r="G6" s="72">
        <f>IF(RES_hh_tes!G6=0,0,1000*11630*RES_hh_tes!G6/RES_hh_num!G6)</f>
        <v>7584.4111417846607</v>
      </c>
      <c r="H6" s="72">
        <f>IF(RES_hh_tes!H6=0,0,1000*11630*RES_hh_tes!H6/RES_hh_num!H6)</f>
        <v>8023.0191845551262</v>
      </c>
      <c r="I6" s="72">
        <f>IF(RES_hh_tes!I6=0,0,1000*11630*RES_hh_tes!I6/RES_hh_num!I6)</f>
        <v>7852.0783863657452</v>
      </c>
      <c r="J6" s="72">
        <f>IF(RES_hh_tes!J6=0,0,1000*11630*RES_hh_tes!J6/RES_hh_num!J6)</f>
        <v>8024.6031960625141</v>
      </c>
      <c r="K6" s="72">
        <f>IF(RES_hh_tes!K6=0,0,1000*11630*RES_hh_tes!K6/RES_hh_num!K6)</f>
        <v>8281.9179495627268</v>
      </c>
      <c r="L6" s="72">
        <f>IF(RES_hh_tes!L6=0,0,1000*11630*RES_hh_tes!L6/RES_hh_num!L6)</f>
        <v>9534.5789257631204</v>
      </c>
      <c r="M6" s="72">
        <f>IF(RES_hh_tes!M6=0,0,1000*11630*RES_hh_tes!M6/RES_hh_num!M6)</f>
        <v>8353.1025797982184</v>
      </c>
      <c r="N6" s="72">
        <f>IF(RES_hh_tes!N6=0,0,1000*11630*RES_hh_tes!N6/RES_hh_num!N6)</f>
        <v>9124.786479330518</v>
      </c>
      <c r="O6" s="72">
        <f>IF(RES_hh_tes!O6=0,0,1000*11630*RES_hh_tes!O6/RES_hh_num!O6)</f>
        <v>8902.8284460347259</v>
      </c>
      <c r="P6" s="72">
        <f>IF(RES_hh_tes!P6=0,0,1000*11630*RES_hh_tes!P6/RES_hh_num!P6)</f>
        <v>8097.8705979629631</v>
      </c>
      <c r="Q6" s="72">
        <f>IF(RES_hh_tes!Q6=0,0,1000*11630*RES_hh_tes!Q6/RES_hh_num!Q6)</f>
        <v>8195.7212638597375</v>
      </c>
      <c r="R6" s="72">
        <f>IF(RES_hh_tes!R6=0,0,1000*11630*RES_hh_tes!R6/RES_hh_num!R6)</f>
        <v>8876.3792363972261</v>
      </c>
      <c r="S6" s="72">
        <f>IF(RES_hh_tes!S6=0,0,1000*11630*RES_hh_tes!S6/RES_hh_num!S6)</f>
        <v>9137.2767835906052</v>
      </c>
      <c r="T6" s="72">
        <f>IF(RES_hh_tes!T6=0,0,1000*11630*RES_hh_tes!T6/RES_hh_num!T6)</f>
        <v>9464.4250520177211</v>
      </c>
      <c r="U6" s="72">
        <f>IF(RES_hh_tes!U6=0,0,1000*11630*RES_hh_tes!U6/RES_hh_num!U6)</f>
        <v>10082.259170623516</v>
      </c>
      <c r="V6" s="72">
        <f>IF(RES_hh_tes!V6=0,0,1000*11630*RES_hh_tes!V6/RES_hh_num!V6)</f>
        <v>10137.628007564253</v>
      </c>
      <c r="W6" s="72">
        <f>IF(RES_hh_tes!W6=0,0,1000*11630*RES_hh_tes!W6/RES_hh_num!W6)</f>
        <v>10144.58921293751</v>
      </c>
      <c r="DA6" s="89" t="s">
        <v>499</v>
      </c>
    </row>
    <row r="7" spans="1:105" ht="12" customHeight="1" x14ac:dyDescent="0.25">
      <c r="A7" s="28" t="s">
        <v>205</v>
      </c>
      <c r="B7" s="72">
        <f>IF(RES_hh_tes!B7=0,0,1000*11630*RES_hh_tes!B7/RES_hh_num!B7)</f>
        <v>6169.7785211298387</v>
      </c>
      <c r="C7" s="72">
        <f>IF(RES_hh_tes!C7=0,0,1000*11630*RES_hh_tes!C7/RES_hh_num!C7)</f>
        <v>7755.2557940536435</v>
      </c>
      <c r="D7" s="72">
        <f>IF(RES_hh_tes!D7=0,0,1000*11630*RES_hh_tes!D7/RES_hh_num!D7)</f>
        <v>8094.0337789564292</v>
      </c>
      <c r="E7" s="72">
        <f>IF(RES_hh_tes!E7=0,0,1000*11630*RES_hh_tes!E7/RES_hh_num!E7)</f>
        <v>7939.7641928814119</v>
      </c>
      <c r="F7" s="72">
        <f>IF(RES_hh_tes!F7=0,0,1000*11630*RES_hh_tes!F7/RES_hh_num!F7)</f>
        <v>7557.2185020248526</v>
      </c>
      <c r="G7" s="72">
        <f>IF(RES_hh_tes!G7=0,0,1000*11630*RES_hh_tes!G7/RES_hh_num!G7)</f>
        <v>7538.3350535700783</v>
      </c>
      <c r="H7" s="72">
        <f>IF(RES_hh_tes!H7=0,0,1000*11630*RES_hh_tes!H7/RES_hh_num!H7)</f>
        <v>8510.4533901443265</v>
      </c>
      <c r="I7" s="72">
        <f>IF(RES_hh_tes!I7=0,0,1000*11630*RES_hh_tes!I7/RES_hh_num!I7)</f>
        <v>8111.9160458195429</v>
      </c>
      <c r="J7" s="72">
        <f>IF(RES_hh_tes!J7=0,0,1000*11630*RES_hh_tes!J7/RES_hh_num!J7)</f>
        <v>7953.2189982913978</v>
      </c>
      <c r="K7" s="72">
        <f>IF(RES_hh_tes!K7=0,0,1000*11630*RES_hh_tes!K7/RES_hh_num!K7)</f>
        <v>7750.4416766777185</v>
      </c>
      <c r="L7" s="72">
        <f>IF(RES_hh_tes!L7=0,0,1000*11630*RES_hh_tes!L7/RES_hh_num!L7)</f>
        <v>6640.0228828023328</v>
      </c>
      <c r="M7" s="72">
        <f>IF(RES_hh_tes!M7=0,0,1000*11630*RES_hh_tes!M7/RES_hh_num!M7)</f>
        <v>8631.6282269356016</v>
      </c>
      <c r="N7" s="72">
        <f>IF(RES_hh_tes!N7=0,0,1000*11630*RES_hh_tes!N7/RES_hh_num!N7)</f>
        <v>8384.5447215553613</v>
      </c>
      <c r="O7" s="72">
        <f>IF(RES_hh_tes!O7=0,0,1000*11630*RES_hh_tes!O7/RES_hh_num!O7)</f>
        <v>8890.205848658632</v>
      </c>
      <c r="P7" s="72">
        <f>IF(RES_hh_tes!P7=0,0,1000*11630*RES_hh_tes!P7/RES_hh_num!P7)</f>
        <v>8058.5108399211676</v>
      </c>
      <c r="Q7" s="72">
        <f>IF(RES_hh_tes!Q7=0,0,1000*11630*RES_hh_tes!Q7/RES_hh_num!Q7)</f>
        <v>8535.8994584891825</v>
      </c>
      <c r="R7" s="72">
        <f>IF(RES_hh_tes!R7=0,0,1000*11630*RES_hh_tes!R7/RES_hh_num!R7)</f>
        <v>8424.3718650717856</v>
      </c>
      <c r="S7" s="72">
        <f>IF(RES_hh_tes!S7=0,0,1000*11630*RES_hh_tes!S7/RES_hh_num!S7)</f>
        <v>8853.0958827679424</v>
      </c>
      <c r="T7" s="72">
        <f>IF(RES_hh_tes!T7=0,0,1000*11630*RES_hh_tes!T7/RES_hh_num!T7)</f>
        <v>10724.918441485175</v>
      </c>
      <c r="U7" s="72">
        <f>IF(RES_hh_tes!U7=0,0,1000*11630*RES_hh_tes!U7/RES_hh_num!U7)</f>
        <v>8944.379157232408</v>
      </c>
      <c r="V7" s="72">
        <f>IF(RES_hh_tes!V7=0,0,1000*11630*RES_hh_tes!V7/RES_hh_num!V7)</f>
        <v>8963.4987314069513</v>
      </c>
      <c r="W7" s="72">
        <f>IF(RES_hh_tes!W7=0,0,1000*11630*RES_hh_tes!W7/RES_hh_num!W7)</f>
        <v>13453.042869116489</v>
      </c>
      <c r="DA7" s="89" t="s">
        <v>500</v>
      </c>
    </row>
    <row r="8" spans="1:105" ht="12" customHeight="1" x14ac:dyDescent="0.25">
      <c r="A8" s="28" t="s">
        <v>192</v>
      </c>
      <c r="B8" s="72">
        <f>IF(RES_hh_tes!B8=0,0,1000*11630*RES_hh_tes!B8/RES_hh_num!B8)</f>
        <v>7000.9962777543287</v>
      </c>
      <c r="C8" s="72">
        <f>IF(RES_hh_tes!C8=0,0,1000*11630*RES_hh_tes!C8/RES_hh_num!C8)</f>
        <v>7682.7043204629172</v>
      </c>
      <c r="D8" s="72">
        <f>IF(RES_hh_tes!D8=0,0,1000*11630*RES_hh_tes!D8/RES_hh_num!D8)</f>
        <v>7439.1223130063254</v>
      </c>
      <c r="E8" s="72">
        <f>IF(RES_hh_tes!E8=0,0,1000*11630*RES_hh_tes!E8/RES_hh_num!E8)</f>
        <v>7301.2475510707118</v>
      </c>
      <c r="F8" s="72">
        <f>IF(RES_hh_tes!F8=0,0,1000*11630*RES_hh_tes!F8/RES_hh_num!F8)</f>
        <v>7247.0394600558811</v>
      </c>
      <c r="G8" s="72">
        <f>IF(RES_hh_tes!G8=0,0,1000*11630*RES_hh_tes!G8/RES_hh_num!G8)</f>
        <v>7828.9867058127438</v>
      </c>
      <c r="H8" s="72">
        <f>IF(RES_hh_tes!H8=0,0,1000*11630*RES_hh_tes!H8/RES_hh_num!H8)</f>
        <v>8144.924528882334</v>
      </c>
      <c r="I8" s="72">
        <f>IF(RES_hh_tes!I8=0,0,1000*11630*RES_hh_tes!I8/RES_hh_num!I8)</f>
        <v>7808.5715273554115</v>
      </c>
      <c r="J8" s="72">
        <f>IF(RES_hh_tes!J8=0,0,1000*11630*RES_hh_tes!J8/RES_hh_num!J8)</f>
        <v>7883.3194017121641</v>
      </c>
      <c r="K8" s="72">
        <f>IF(RES_hh_tes!K8=0,0,1000*11630*RES_hh_tes!K8/RES_hh_num!K8)</f>
        <v>8208.5570151392039</v>
      </c>
      <c r="L8" s="72">
        <f>IF(RES_hh_tes!L8=0,0,1000*11630*RES_hh_tes!L8/RES_hh_num!L8)</f>
        <v>9322.342170959726</v>
      </c>
      <c r="M8" s="72">
        <f>IF(RES_hh_tes!M8=0,0,1000*11630*RES_hh_tes!M8/RES_hh_num!M8)</f>
        <v>8463.8071132231453</v>
      </c>
      <c r="N8" s="72">
        <f>IF(RES_hh_tes!N8=0,0,1000*11630*RES_hh_tes!N8/RES_hh_num!N8)</f>
        <v>8962.2064023712101</v>
      </c>
      <c r="O8" s="72">
        <f>IF(RES_hh_tes!O8=0,0,1000*11630*RES_hh_tes!O8/RES_hh_num!O8)</f>
        <v>9088.0699302126704</v>
      </c>
      <c r="P8" s="72">
        <f>IF(RES_hh_tes!P8=0,0,1000*11630*RES_hh_tes!P8/RES_hh_num!P8)</f>
        <v>8146.1037647070361</v>
      </c>
      <c r="Q8" s="72">
        <f>IF(RES_hh_tes!Q8=0,0,1000*11630*RES_hh_tes!Q8/RES_hh_num!Q8)</f>
        <v>8072.6004679688358</v>
      </c>
      <c r="R8" s="72">
        <f>IF(RES_hh_tes!R8=0,0,1000*11630*RES_hh_tes!R8/RES_hh_num!R8)</f>
        <v>8905.0185987360674</v>
      </c>
      <c r="S8" s="72">
        <f>IF(RES_hh_tes!S8=0,0,1000*11630*RES_hh_tes!S8/RES_hh_num!S8)</f>
        <v>9359.6853354154591</v>
      </c>
      <c r="T8" s="72">
        <f>IF(RES_hh_tes!T8=0,0,1000*11630*RES_hh_tes!T8/RES_hh_num!T8)</f>
        <v>9360.4209185701675</v>
      </c>
      <c r="U8" s="72">
        <f>IF(RES_hh_tes!U8=0,0,1000*11630*RES_hh_tes!U8/RES_hh_num!U8)</f>
        <v>9421.00217762787</v>
      </c>
      <c r="V8" s="72">
        <f>IF(RES_hh_tes!V8=0,0,1000*11630*RES_hh_tes!V8/RES_hh_num!V8)</f>
        <v>9572.4743191070247</v>
      </c>
      <c r="W8" s="72">
        <f>IF(RES_hh_tes!W8=0,0,1000*11630*RES_hh_tes!W8/RES_hh_num!W8)</f>
        <v>11154.700226883089</v>
      </c>
      <c r="DA8" s="89" t="s">
        <v>501</v>
      </c>
    </row>
    <row r="9" spans="1:105" ht="12" customHeight="1" x14ac:dyDescent="0.25">
      <c r="A9" s="28" t="s">
        <v>207</v>
      </c>
      <c r="B9" s="72">
        <f>IF(RES_hh_tes!B9=0,0,1000*11630*RES_hh_tes!B9/RES_hh_num!B9)</f>
        <v>6952.9644773681775</v>
      </c>
      <c r="C9" s="72">
        <f>IF(RES_hh_tes!C9=0,0,1000*11630*RES_hh_tes!C9/RES_hh_num!C9)</f>
        <v>7748.0945574175248</v>
      </c>
      <c r="D9" s="72">
        <f>IF(RES_hh_tes!D9=0,0,1000*11630*RES_hh_tes!D9/RES_hh_num!D9)</f>
        <v>7643.0636178753302</v>
      </c>
      <c r="E9" s="72">
        <f>IF(RES_hh_tes!E9=0,0,1000*11630*RES_hh_tes!E9/RES_hh_num!E9)</f>
        <v>7484.0732484526316</v>
      </c>
      <c r="F9" s="72">
        <f>IF(RES_hh_tes!F9=0,0,1000*11630*RES_hh_tes!F9/RES_hh_num!F9)</f>
        <v>7572.7400183759446</v>
      </c>
      <c r="G9" s="72">
        <f>IF(RES_hh_tes!G9=0,0,1000*11630*RES_hh_tes!G9/RES_hh_num!G9)</f>
        <v>7609.3467667974019</v>
      </c>
      <c r="H9" s="72">
        <f>IF(RES_hh_tes!H9=0,0,1000*11630*RES_hh_tes!H9/RES_hh_num!H9)</f>
        <v>8081.9429624548693</v>
      </c>
      <c r="I9" s="72">
        <f>IF(RES_hh_tes!I9=0,0,1000*11630*RES_hh_tes!I9/RES_hh_num!I9)</f>
        <v>7914.741848169665</v>
      </c>
      <c r="J9" s="72">
        <f>IF(RES_hh_tes!J9=0,0,1000*11630*RES_hh_tes!J9/RES_hh_num!J9)</f>
        <v>8064.1409788981446</v>
      </c>
      <c r="K9" s="72">
        <f>IF(RES_hh_tes!K9=0,0,1000*11630*RES_hh_tes!K9/RES_hh_num!K9)</f>
        <v>8135.3532576562147</v>
      </c>
      <c r="L9" s="72">
        <f>IF(RES_hh_tes!L9=0,0,1000*11630*RES_hh_tes!L9/RES_hh_num!L9)</f>
        <v>9070.4496887688947</v>
      </c>
      <c r="M9" s="72">
        <f>IF(RES_hh_tes!M9=0,0,1000*11630*RES_hh_tes!M9/RES_hh_num!M9)</f>
        <v>8934.3389331475028</v>
      </c>
      <c r="N9" s="72">
        <f>IF(RES_hh_tes!N9=0,0,1000*11630*RES_hh_tes!N9/RES_hh_num!N9)</f>
        <v>9135.3752614735167</v>
      </c>
      <c r="O9" s="72">
        <f>IF(RES_hh_tes!O9=0,0,1000*11630*RES_hh_tes!O9/RES_hh_num!O9)</f>
        <v>9162.8744108808678</v>
      </c>
      <c r="P9" s="72">
        <f>IF(RES_hh_tes!P9=0,0,1000*11630*RES_hh_tes!P9/RES_hh_num!P9)</f>
        <v>8190.0335531256433</v>
      </c>
      <c r="Q9" s="72">
        <f>IF(RES_hh_tes!Q9=0,0,1000*11630*RES_hh_tes!Q9/RES_hh_num!Q9)</f>
        <v>8413.4293658126044</v>
      </c>
      <c r="R9" s="72">
        <f>IF(RES_hh_tes!R9=0,0,1000*11630*RES_hh_tes!R9/RES_hh_num!R9)</f>
        <v>8131.2327180472921</v>
      </c>
      <c r="S9" s="72">
        <f>IF(RES_hh_tes!S9=0,0,1000*11630*RES_hh_tes!S9/RES_hh_num!S9)</f>
        <v>7029.8376277303469</v>
      </c>
      <c r="T9" s="72">
        <f>IF(RES_hh_tes!T9=0,0,1000*11630*RES_hh_tes!T9/RES_hh_num!T9)</f>
        <v>12253.919688661099</v>
      </c>
      <c r="U9" s="72">
        <f>IF(RES_hh_tes!U9=0,0,1000*11630*RES_hh_tes!U9/RES_hh_num!U9)</f>
        <v>10810.567992181108</v>
      </c>
      <c r="V9" s="72">
        <f>IF(RES_hh_tes!V9=0,0,1000*11630*RES_hh_tes!V9/RES_hh_num!V9)</f>
        <v>10021.649433289833</v>
      </c>
      <c r="W9" s="72">
        <f>IF(RES_hh_tes!W9=0,0,1000*11630*RES_hh_tes!W9/RES_hh_num!W9)</f>
        <v>10510.649531932379</v>
      </c>
      <c r="DA9" s="89" t="s">
        <v>502</v>
      </c>
    </row>
    <row r="10" spans="1:105" ht="12" customHeight="1" x14ac:dyDescent="0.25">
      <c r="A10" s="28" t="s">
        <v>202</v>
      </c>
      <c r="B10" s="72">
        <f>IF(RES_hh_tes!B10=0,0,1000*11630*RES_hh_tes!B10/RES_hh_num!B10)</f>
        <v>7208.2156576314146</v>
      </c>
      <c r="C10" s="72">
        <f>IF(RES_hh_tes!C10=0,0,1000*11630*RES_hh_tes!C10/RES_hh_num!C10)</f>
        <v>5925.6695596523705</v>
      </c>
      <c r="D10" s="72">
        <f>IF(RES_hh_tes!D10=0,0,1000*11630*RES_hh_tes!D10/RES_hh_num!D10)</f>
        <v>8578.923310627797</v>
      </c>
      <c r="E10" s="72">
        <f>IF(RES_hh_tes!E10=0,0,1000*11630*RES_hh_tes!E10/RES_hh_num!E10)</f>
        <v>7693.4897422931281</v>
      </c>
      <c r="F10" s="72">
        <f>IF(RES_hh_tes!F10=0,0,1000*11630*RES_hh_tes!F10/RES_hh_num!F10)</f>
        <v>6585.9473218743033</v>
      </c>
      <c r="G10" s="72">
        <f>IF(RES_hh_tes!G10=0,0,1000*11630*RES_hh_tes!G10/RES_hh_num!G10)</f>
        <v>8697.6689098328952</v>
      </c>
      <c r="H10" s="72">
        <f>IF(RES_hh_tes!H10=0,0,1000*11630*RES_hh_tes!H10/RES_hh_num!H10)</f>
        <v>9119.1897055805221</v>
      </c>
      <c r="I10" s="72">
        <f>IF(RES_hh_tes!I10=0,0,1000*11630*RES_hh_tes!I10/RES_hh_num!I10)</f>
        <v>7317.8204613860189</v>
      </c>
      <c r="J10" s="72">
        <f>IF(RES_hh_tes!J10=0,0,1000*11630*RES_hh_tes!J10/RES_hh_num!J10)</f>
        <v>8092.3604610230286</v>
      </c>
      <c r="K10" s="72">
        <f>IF(RES_hh_tes!K10=0,0,1000*11630*RES_hh_tes!K10/RES_hh_num!K10)</f>
        <v>9092.7678146958315</v>
      </c>
      <c r="L10" s="72">
        <f>IF(RES_hh_tes!L10=0,0,1000*11630*RES_hh_tes!L10/RES_hh_num!L10)</f>
        <v>8888.4778023612707</v>
      </c>
      <c r="M10" s="72">
        <f>IF(RES_hh_tes!M10=0,0,1000*11630*RES_hh_tes!M10/RES_hh_num!M10)</f>
        <v>8260.4439343845879</v>
      </c>
      <c r="N10" s="72">
        <f>IF(RES_hh_tes!N10=0,0,1000*11630*RES_hh_tes!N10/RES_hh_num!N10)</f>
        <v>9029.637877324345</v>
      </c>
      <c r="O10" s="72">
        <f>IF(RES_hh_tes!O10=0,0,1000*11630*RES_hh_tes!O10/RES_hh_num!O10)</f>
        <v>8854.8841225700253</v>
      </c>
      <c r="P10" s="72">
        <f>IF(RES_hh_tes!P10=0,0,1000*11630*RES_hh_tes!P10/RES_hh_num!P10)</f>
        <v>8495.2915539548594</v>
      </c>
      <c r="Q10" s="72">
        <f>IF(RES_hh_tes!Q10=0,0,1000*11630*RES_hh_tes!Q10/RES_hh_num!Q10)</f>
        <v>8752.2950527595349</v>
      </c>
      <c r="R10" s="72">
        <f>IF(RES_hh_tes!R10=0,0,1000*11630*RES_hh_tes!R10/RES_hh_num!R10)</f>
        <v>9038.9210417885424</v>
      </c>
      <c r="S10" s="72">
        <f>IF(RES_hh_tes!S10=0,0,1000*11630*RES_hh_tes!S10/RES_hh_num!S10)</f>
        <v>9173.1226755991265</v>
      </c>
      <c r="T10" s="72">
        <f>IF(RES_hh_tes!T10=0,0,1000*11630*RES_hh_tes!T10/RES_hh_num!T10)</f>
        <v>9558.7712439745828</v>
      </c>
      <c r="U10" s="72">
        <f>IF(RES_hh_tes!U10=0,0,1000*11630*RES_hh_tes!U10/RES_hh_num!U10)</f>
        <v>9967.6170391706401</v>
      </c>
      <c r="V10" s="72">
        <f>IF(RES_hh_tes!V10=0,0,1000*11630*RES_hh_tes!V10/RES_hh_num!V10)</f>
        <v>9851.0615421636103</v>
      </c>
      <c r="W10" s="72">
        <f>IF(RES_hh_tes!W10=0,0,1000*11630*RES_hh_tes!W10/RES_hh_num!W10)</f>
        <v>10855.935961834157</v>
      </c>
      <c r="DA10" s="89" t="s">
        <v>503</v>
      </c>
    </row>
    <row r="11" spans="1:105" ht="12" customHeight="1" x14ac:dyDescent="0.25">
      <c r="A11" s="28" t="s">
        <v>203</v>
      </c>
      <c r="B11" s="72">
        <f>IF(RES_hh_tes!B11=0,0,1000*11630*RES_hh_tes!B11/RES_hh_num!B11)</f>
        <v>7000.7432595575501</v>
      </c>
      <c r="C11" s="72">
        <f>IF(RES_hh_tes!C11=0,0,1000*11630*RES_hh_tes!C11/RES_hh_num!C11)</f>
        <v>8067.3425546529024</v>
      </c>
      <c r="D11" s="72">
        <f>IF(RES_hh_tes!D11=0,0,1000*11630*RES_hh_tes!D11/RES_hh_num!D11)</f>
        <v>7593.359439864731</v>
      </c>
      <c r="E11" s="72">
        <f>IF(RES_hh_tes!E11=0,0,1000*11630*RES_hh_tes!E11/RES_hh_num!E11)</f>
        <v>7491.9686623778089</v>
      </c>
      <c r="F11" s="72">
        <f>IF(RES_hh_tes!F11=0,0,1000*11630*RES_hh_tes!F11/RES_hh_num!F11)</f>
        <v>7528.5403573526637</v>
      </c>
      <c r="G11" s="72">
        <f>IF(RES_hh_tes!G11=0,0,1000*11630*RES_hh_tes!G11/RES_hh_num!G11)</f>
        <v>7880.218876774019</v>
      </c>
      <c r="H11" s="72">
        <f>IF(RES_hh_tes!H11=0,0,1000*11630*RES_hh_tes!H11/RES_hh_num!H11)</f>
        <v>8092.1612603692429</v>
      </c>
      <c r="I11" s="72">
        <f>IF(RES_hh_tes!I11=0,0,1000*11630*RES_hh_tes!I11/RES_hh_num!I11)</f>
        <v>8044.7835845054897</v>
      </c>
      <c r="J11" s="72">
        <f>IF(RES_hh_tes!J11=0,0,1000*11630*RES_hh_tes!J11/RES_hh_num!J11)</f>
        <v>8070.3188770637453</v>
      </c>
      <c r="K11" s="72">
        <f>IF(RES_hh_tes!K11=0,0,1000*11630*RES_hh_tes!K11/RES_hh_num!K11)</f>
        <v>8375.434861902726</v>
      </c>
      <c r="L11" s="72">
        <f>IF(RES_hh_tes!L11=0,0,1000*11630*RES_hh_tes!L11/RES_hh_num!L11)</f>
        <v>9552.9731273187936</v>
      </c>
      <c r="M11" s="72">
        <f>IF(RES_hh_tes!M11=0,0,1000*11630*RES_hh_tes!M11/RES_hh_num!M11)</f>
        <v>8664.0782697238992</v>
      </c>
      <c r="N11" s="72">
        <f>IF(RES_hh_tes!N11=0,0,1000*11630*RES_hh_tes!N11/RES_hh_num!N11)</f>
        <v>9122.9416975128534</v>
      </c>
      <c r="O11" s="72">
        <f>IF(RES_hh_tes!O11=0,0,1000*11630*RES_hh_tes!O11/RES_hh_num!O11)</f>
        <v>9037.5570939691279</v>
      </c>
      <c r="P11" s="72">
        <f>IF(RES_hh_tes!P11=0,0,1000*11630*RES_hh_tes!P11/RES_hh_num!P11)</f>
        <v>8368.2309323717927</v>
      </c>
      <c r="Q11" s="72">
        <f>IF(RES_hh_tes!Q11=0,0,1000*11630*RES_hh_tes!Q11/RES_hh_num!Q11)</f>
        <v>8475.8159733522989</v>
      </c>
      <c r="R11" s="72">
        <f>IF(RES_hh_tes!R11=0,0,1000*11630*RES_hh_tes!R11/RES_hh_num!R11)</f>
        <v>8936.9420494709284</v>
      </c>
      <c r="S11" s="72">
        <f>IF(RES_hh_tes!S11=0,0,1000*11630*RES_hh_tes!S11/RES_hh_num!S11)</f>
        <v>9444.8666699377809</v>
      </c>
      <c r="T11" s="72">
        <f>IF(RES_hh_tes!T11=0,0,1000*11630*RES_hh_tes!T11/RES_hh_num!T11)</f>
        <v>9776.0304278302265</v>
      </c>
      <c r="U11" s="72">
        <f>IF(RES_hh_tes!U11=0,0,1000*11630*RES_hh_tes!U11/RES_hh_num!U11)</f>
        <v>9664.2647819768063</v>
      </c>
      <c r="V11" s="72">
        <f>IF(RES_hh_tes!V11=0,0,1000*11630*RES_hh_tes!V11/RES_hh_num!V11)</f>
        <v>9777.920983284459</v>
      </c>
      <c r="W11" s="72">
        <f>IF(RES_hh_tes!W11=0,0,1000*11630*RES_hh_tes!W11/RES_hh_num!W11)</f>
        <v>10879.4669723153</v>
      </c>
      <c r="DA11" s="89" t="s">
        <v>504</v>
      </c>
    </row>
    <row r="12" spans="1:105" ht="12" customHeight="1" x14ac:dyDescent="0.25">
      <c r="A12" s="28" t="s">
        <v>95</v>
      </c>
      <c r="B12" s="72">
        <f>IF(RES_hh_tes!B12=0,0,1000*11630*RES_hh_tes!B12/RES_hh_num!B12)</f>
        <v>6002.2671749612391</v>
      </c>
      <c r="C12" s="72">
        <f>IF(RES_hh_tes!C12=0,0,1000*11630*RES_hh_tes!C12/RES_hh_num!C12)</f>
        <v>7658.7884388336242</v>
      </c>
      <c r="D12" s="72">
        <f>IF(RES_hh_tes!D12=0,0,1000*11630*RES_hh_tes!D12/RES_hh_num!D12)</f>
        <v>3739.3215293031899</v>
      </c>
      <c r="E12" s="72">
        <f>IF(RES_hh_tes!E12=0,0,1000*11630*RES_hh_tes!E12/RES_hh_num!E12)</f>
        <v>5748.2024805029487</v>
      </c>
      <c r="F12" s="72">
        <f>IF(RES_hh_tes!F12=0,0,1000*11630*RES_hh_tes!F12/RES_hh_num!F12)</f>
        <v>5872.0630277528635</v>
      </c>
      <c r="G12" s="72">
        <f>IF(RES_hh_tes!G12=0,0,1000*11630*RES_hh_tes!G12/RES_hh_num!G12)</f>
        <v>6641.7079569195093</v>
      </c>
      <c r="H12" s="72">
        <f>IF(RES_hh_tes!H12=0,0,1000*11630*RES_hh_tes!H12/RES_hh_num!H12)</f>
        <v>8209.6967958405658</v>
      </c>
      <c r="I12" s="72">
        <f>IF(RES_hh_tes!I12=0,0,1000*11630*RES_hh_tes!I12/RES_hh_num!I12)</f>
        <v>7098.7506878289942</v>
      </c>
      <c r="J12" s="72">
        <f>IF(RES_hh_tes!J12=0,0,1000*11630*RES_hh_tes!J12/RES_hh_num!J12)</f>
        <v>8351.6079549326314</v>
      </c>
      <c r="K12" s="72">
        <f>IF(RES_hh_tes!K12=0,0,1000*11630*RES_hh_tes!K12/RES_hh_num!K12)</f>
        <v>8571.7226025841719</v>
      </c>
      <c r="L12" s="72">
        <f>IF(RES_hh_tes!L12=0,0,1000*11630*RES_hh_tes!L12/RES_hh_num!L12)</f>
        <v>9066.1494038663895</v>
      </c>
      <c r="M12" s="72">
        <f>IF(RES_hh_tes!M12=0,0,1000*11630*RES_hh_tes!M12/RES_hh_num!M12)</f>
        <v>8890.7489831069925</v>
      </c>
      <c r="N12" s="72">
        <f>IF(RES_hh_tes!N12=0,0,1000*11630*RES_hh_tes!N12/RES_hh_num!N12)</f>
        <v>8694.6583939293923</v>
      </c>
      <c r="O12" s="72">
        <f>IF(RES_hh_tes!O12=0,0,1000*11630*RES_hh_tes!O12/RES_hh_num!O12)</f>
        <v>8736.9089196279383</v>
      </c>
      <c r="P12" s="72">
        <f>IF(RES_hh_tes!P12=0,0,1000*11630*RES_hh_tes!P12/RES_hh_num!P12)</f>
        <v>8559.6976587937042</v>
      </c>
      <c r="Q12" s="72">
        <f>IF(RES_hh_tes!Q12=0,0,1000*11630*RES_hh_tes!Q12/RES_hh_num!Q12)</f>
        <v>8656.7242616010753</v>
      </c>
      <c r="R12" s="72">
        <f>IF(RES_hh_tes!R12=0,0,1000*11630*RES_hh_tes!R12/RES_hh_num!R12)</f>
        <v>9024.0113210045656</v>
      </c>
      <c r="S12" s="72">
        <f>IF(RES_hh_tes!S12=0,0,1000*11630*RES_hh_tes!S12/RES_hh_num!S12)</f>
        <v>9348.8292367292179</v>
      </c>
      <c r="T12" s="72">
        <f>IF(RES_hh_tes!T12=0,0,1000*11630*RES_hh_tes!T12/RES_hh_num!T12)</f>
        <v>9763.9942814317437</v>
      </c>
      <c r="U12" s="72">
        <f>IF(RES_hh_tes!U12=0,0,1000*11630*RES_hh_tes!U12/RES_hh_num!U12)</f>
        <v>9899.0333874485768</v>
      </c>
      <c r="V12" s="72">
        <f>IF(RES_hh_tes!V12=0,0,1000*11630*RES_hh_tes!V12/RES_hh_num!V12)</f>
        <v>9944.554312403734</v>
      </c>
      <c r="W12" s="72">
        <f>IF(RES_hh_tes!W12=0,0,1000*11630*RES_hh_tes!W12/RES_hh_num!W12)</f>
        <v>11297.199620876996</v>
      </c>
      <c r="DA12" s="89" t="s">
        <v>505</v>
      </c>
    </row>
    <row r="13" spans="1:105" ht="12" customHeight="1" x14ac:dyDescent="0.25">
      <c r="A13" s="73" t="s">
        <v>94</v>
      </c>
      <c r="B13" s="74">
        <f>IF(RES_hh_tes!B13=0,0,1000*11630*RES_hh_tes!B13/RES_hh_num!B13)</f>
        <v>6692.2340327073962</v>
      </c>
      <c r="C13" s="74">
        <f>IF(RES_hh_tes!C13=0,0,1000*11630*RES_hh_tes!C13/RES_hh_num!C13)</f>
        <v>7981.5306137825482</v>
      </c>
      <c r="D13" s="74">
        <f>IF(RES_hh_tes!D13=0,0,1000*11630*RES_hh_tes!D13/RES_hh_num!D13)</f>
        <v>6988.5861097722354</v>
      </c>
      <c r="E13" s="74">
        <f>IF(RES_hh_tes!E13=0,0,1000*11630*RES_hh_tes!E13/RES_hh_num!E13)</f>
        <v>7762.4777787958146</v>
      </c>
      <c r="F13" s="74">
        <f>IF(RES_hh_tes!F13=0,0,1000*11630*RES_hh_tes!F13/RES_hh_num!F13)</f>
        <v>8056.7459517610168</v>
      </c>
      <c r="G13" s="74">
        <f>IF(RES_hh_tes!G13=0,0,1000*11630*RES_hh_tes!G13/RES_hh_num!G13)</f>
        <v>7206.9306280882311</v>
      </c>
      <c r="H13" s="74">
        <f>IF(RES_hh_tes!H13=0,0,1000*11630*RES_hh_tes!H13/RES_hh_num!H13)</f>
        <v>7269.0574627729156</v>
      </c>
      <c r="I13" s="74">
        <f>IF(RES_hh_tes!I13=0,0,1000*11630*RES_hh_tes!I13/RES_hh_num!I13)</f>
        <v>8510.3695820416615</v>
      </c>
      <c r="J13" s="74">
        <f>IF(RES_hh_tes!J13=0,0,1000*11630*RES_hh_tes!J13/RES_hh_num!J13)</f>
        <v>8224.5511755882762</v>
      </c>
      <c r="K13" s="74">
        <f>IF(RES_hh_tes!K13=0,0,1000*11630*RES_hh_tes!K13/RES_hh_num!K13)</f>
        <v>8678.9502990303936</v>
      </c>
      <c r="L13" s="74">
        <f>IF(RES_hh_tes!L13=0,0,1000*11630*RES_hh_tes!L13/RES_hh_num!L13)</f>
        <v>10116.297868567752</v>
      </c>
      <c r="M13" s="74">
        <f>IF(RES_hh_tes!M13=0,0,1000*11630*RES_hh_tes!M13/RES_hh_num!M13)</f>
        <v>8610.5377059565981</v>
      </c>
      <c r="N13" s="74">
        <f>IF(RES_hh_tes!N13=0,0,1000*11630*RES_hh_tes!N13/RES_hh_num!N13)</f>
        <v>9108.5172044173996</v>
      </c>
      <c r="O13" s="74">
        <f>IF(RES_hh_tes!O13=0,0,1000*11630*RES_hh_tes!O13/RES_hh_num!O13)</f>
        <v>9040.3187020408295</v>
      </c>
      <c r="P13" s="74">
        <f>IF(RES_hh_tes!P13=0,0,1000*11630*RES_hh_tes!P13/RES_hh_num!P13)</f>
        <v>8488.7195103724152</v>
      </c>
      <c r="Q13" s="74">
        <f>IF(RES_hh_tes!Q13=0,0,1000*11630*RES_hh_tes!Q13/RES_hh_num!Q13)</f>
        <v>8830.3116207866387</v>
      </c>
      <c r="R13" s="74">
        <f>IF(RES_hh_tes!R13=0,0,1000*11630*RES_hh_tes!R13/RES_hh_num!R13)</f>
        <v>8609.2671456715125</v>
      </c>
      <c r="S13" s="74">
        <f>IF(RES_hh_tes!S13=0,0,1000*11630*RES_hh_tes!S13/RES_hh_num!S13)</f>
        <v>9380.1937664971501</v>
      </c>
      <c r="T13" s="74">
        <f>IF(RES_hh_tes!T13=0,0,1000*11630*RES_hh_tes!T13/RES_hh_num!T13)</f>
        <v>9908.246259718564</v>
      </c>
      <c r="U13" s="74">
        <f>IF(RES_hh_tes!U13=0,0,1000*11630*RES_hh_tes!U13/RES_hh_num!U13)</f>
        <v>9968.2121392991703</v>
      </c>
      <c r="V13" s="74">
        <f>IF(RES_hh_tes!V13=0,0,1000*11630*RES_hh_tes!V13/RES_hh_num!V13)</f>
        <v>10000.710274972913</v>
      </c>
      <c r="W13" s="74">
        <f>IF(RES_hh_tes!W13=0,0,1000*11630*RES_hh_tes!W13/RES_hh_num!W13)</f>
        <v>10356.777027087875</v>
      </c>
      <c r="DA13" s="90" t="s">
        <v>506</v>
      </c>
    </row>
    <row r="14" spans="1:105" ht="12" customHeight="1" x14ac:dyDescent="0.25">
      <c r="A14" s="75" t="s">
        <v>97</v>
      </c>
      <c r="B14" s="76">
        <f>IF(RES_hh_tes!B14=0,0,1000*11630*RES_hh_tes!B14/RES_hh_num!B14)</f>
        <v>60.508362132014277</v>
      </c>
      <c r="C14" s="76">
        <f>IF(RES_hh_tes!C14=0,0,1000*11630*RES_hh_tes!C14/RES_hh_num!C14)</f>
        <v>67.157992816593449</v>
      </c>
      <c r="D14" s="76">
        <f>IF(RES_hh_tes!D14=0,0,1000*11630*RES_hh_tes!D14/RES_hh_num!D14)</f>
        <v>66.103097776512016</v>
      </c>
      <c r="E14" s="76">
        <f>IF(RES_hh_tes!E14=0,0,1000*11630*RES_hh_tes!E14/RES_hh_num!E14)</f>
        <v>64.516914860814154</v>
      </c>
      <c r="F14" s="76">
        <f>IF(RES_hh_tes!F14=0,0,1000*11630*RES_hh_tes!F14/RES_hh_num!F14)</f>
        <v>63.697747774412257</v>
      </c>
      <c r="G14" s="76">
        <f>IF(RES_hh_tes!G14=0,0,1000*11630*RES_hh_tes!G14/RES_hh_num!G14)</f>
        <v>66.839613150346466</v>
      </c>
      <c r="H14" s="76">
        <f>IF(RES_hh_tes!H14=0,0,1000*11630*RES_hh_tes!H14/RES_hh_num!H14)</f>
        <v>71.408236493044257</v>
      </c>
      <c r="I14" s="76">
        <f>IF(RES_hh_tes!I14=0,0,1000*11630*RES_hh_tes!I14/RES_hh_num!I14)</f>
        <v>65.563564511128121</v>
      </c>
      <c r="J14" s="76">
        <f>IF(RES_hh_tes!J14=0,0,1000*11630*RES_hh_tes!J14/RES_hh_num!J14)</f>
        <v>66.355467986745239</v>
      </c>
      <c r="K14" s="76">
        <f>IF(RES_hh_tes!K14=0,0,1000*11630*RES_hh_tes!K14/RES_hh_num!K14)</f>
        <v>67.568389768833455</v>
      </c>
      <c r="L14" s="76">
        <f>IF(RES_hh_tes!L14=0,0,1000*11630*RES_hh_tes!L14/RES_hh_num!L14)</f>
        <v>77.35570338360435</v>
      </c>
      <c r="M14" s="76">
        <f>IF(RES_hh_tes!M14=0,0,1000*11630*RES_hh_tes!M14/RES_hh_num!M14)</f>
        <v>68.800736514663967</v>
      </c>
      <c r="N14" s="76">
        <f>IF(RES_hh_tes!N14=0,0,1000*11630*RES_hh_tes!N14/RES_hh_num!N14)</f>
        <v>72.290800404103791</v>
      </c>
      <c r="O14" s="76">
        <f>IF(RES_hh_tes!O14=0,0,1000*11630*RES_hh_tes!O14/RES_hh_num!O14)</f>
        <v>71.656197546612546</v>
      </c>
      <c r="P14" s="76">
        <f>IF(RES_hh_tes!P14=0,0,1000*11630*RES_hh_tes!P14/RES_hh_num!P14)</f>
        <v>63.069288683067121</v>
      </c>
      <c r="Q14" s="76">
        <f>IF(RES_hh_tes!Q14=0,0,1000*11630*RES_hh_tes!Q14/RES_hh_num!Q14)</f>
        <v>62.329017697716722</v>
      </c>
      <c r="R14" s="76">
        <f>IF(RES_hh_tes!R14=0,0,1000*11630*RES_hh_tes!R14/RES_hh_num!R14)</f>
        <v>67.579676344542449</v>
      </c>
      <c r="S14" s="76">
        <f>IF(RES_hh_tes!S14=0,0,1000*11630*RES_hh_tes!S14/RES_hh_num!S14)</f>
        <v>69.065235373714728</v>
      </c>
      <c r="T14" s="76">
        <f>IF(RES_hh_tes!T14=0,0,1000*11630*RES_hh_tes!T14/RES_hh_num!T14)</f>
        <v>79.85058997186141</v>
      </c>
      <c r="U14" s="76">
        <f>IF(RES_hh_tes!U14=0,0,1000*11630*RES_hh_tes!U14/RES_hh_num!U14)</f>
        <v>73.806884611138685</v>
      </c>
      <c r="V14" s="76">
        <f>IF(RES_hh_tes!V14=0,0,1000*11630*RES_hh_tes!V14/RES_hh_num!V14)</f>
        <v>76.070377914697829</v>
      </c>
      <c r="W14" s="76">
        <f>IF(RES_hh_tes!W14=0,0,1000*11630*RES_hh_tes!W14/RES_hh_num!W14)</f>
        <v>83.712119367016783</v>
      </c>
      <c r="DA14" s="91" t="s">
        <v>507</v>
      </c>
    </row>
    <row r="15" spans="1:105" ht="12.95" customHeight="1" x14ac:dyDescent="0.25">
      <c r="A15" s="68" t="s">
        <v>92</v>
      </c>
      <c r="B15" s="69">
        <f t="shared" ref="B15:W15" si="0">B16</f>
        <v>0.12471127140859306</v>
      </c>
      <c r="C15" s="69">
        <f t="shared" si="0"/>
        <v>0.1381041596350801</v>
      </c>
      <c r="D15" s="69">
        <f t="shared" si="0"/>
        <v>0.16738913597202096</v>
      </c>
      <c r="E15" s="69">
        <f t="shared" si="0"/>
        <v>0.19701515274101145</v>
      </c>
      <c r="F15" s="69">
        <f t="shared" si="0"/>
        <v>0.26873780750516885</v>
      </c>
      <c r="G15" s="69">
        <f t="shared" si="0"/>
        <v>0.32790104793291597</v>
      </c>
      <c r="H15" s="69">
        <f t="shared" si="0"/>
        <v>0.52097437861113638</v>
      </c>
      <c r="I15" s="69">
        <f t="shared" si="0"/>
        <v>0.7134651938248554</v>
      </c>
      <c r="J15" s="69">
        <f t="shared" si="0"/>
        <v>0.95260401813758344</v>
      </c>
      <c r="K15" s="69">
        <f t="shared" si="0"/>
        <v>1.282231592591518</v>
      </c>
      <c r="L15" s="69">
        <f t="shared" si="0"/>
        <v>2.5427029892506581</v>
      </c>
      <c r="M15" s="69">
        <f t="shared" si="0"/>
        <v>1.8320260146452285</v>
      </c>
      <c r="N15" s="69">
        <f t="shared" si="0"/>
        <v>2.8147640828983844</v>
      </c>
      <c r="O15" s="69">
        <f t="shared" si="0"/>
        <v>3.5213544240294969</v>
      </c>
      <c r="P15" s="69">
        <f t="shared" si="0"/>
        <v>4.6191975820294493</v>
      </c>
      <c r="Q15" s="69">
        <f t="shared" si="0"/>
        <v>11.147280996317312</v>
      </c>
      <c r="R15" s="69">
        <f t="shared" si="0"/>
        <v>8.3701022576279058</v>
      </c>
      <c r="S15" s="69">
        <f t="shared" si="0"/>
        <v>10.324122647039941</v>
      </c>
      <c r="T15" s="69">
        <f t="shared" si="0"/>
        <v>13.823273556640808</v>
      </c>
      <c r="U15" s="69">
        <f t="shared" si="0"/>
        <v>21.513557014720391</v>
      </c>
      <c r="V15" s="69">
        <f t="shared" si="0"/>
        <v>14.23048181144072</v>
      </c>
      <c r="W15" s="69">
        <f t="shared" si="0"/>
        <v>18.442756777909597</v>
      </c>
      <c r="DA15" s="88" t="s">
        <v>279</v>
      </c>
    </row>
    <row r="16" spans="1:105" ht="12" customHeight="1" x14ac:dyDescent="0.25">
      <c r="A16" s="28" t="s">
        <v>91</v>
      </c>
      <c r="B16" s="72">
        <f>IF(RES_hh_tes!B16=0,0,1000*11630*RES_hh_tes!B16/RES_hh_num!B$3)</f>
        <v>0.12471127140859306</v>
      </c>
      <c r="C16" s="72">
        <f>IF(RES_hh_tes!C16=0,0,1000*11630*RES_hh_tes!C16/RES_hh_num!C$3)</f>
        <v>0.1381041596350801</v>
      </c>
      <c r="D16" s="72">
        <f>IF(RES_hh_tes!D16=0,0,1000*11630*RES_hh_tes!D16/RES_hh_num!D$3)</f>
        <v>0.16738913597202096</v>
      </c>
      <c r="E16" s="72">
        <f>IF(RES_hh_tes!E16=0,0,1000*11630*RES_hh_tes!E16/RES_hh_num!E$3)</f>
        <v>0.19701515274101145</v>
      </c>
      <c r="F16" s="72">
        <f>IF(RES_hh_tes!F16=0,0,1000*11630*RES_hh_tes!F16/RES_hh_num!F$3)</f>
        <v>0.26873780750516885</v>
      </c>
      <c r="G16" s="72">
        <f>IF(RES_hh_tes!G16=0,0,1000*11630*RES_hh_tes!G16/RES_hh_num!G$3)</f>
        <v>0.32790104793291597</v>
      </c>
      <c r="H16" s="72">
        <f>IF(RES_hh_tes!H16=0,0,1000*11630*RES_hh_tes!H16/RES_hh_num!H$3)</f>
        <v>0.52097437861113638</v>
      </c>
      <c r="I16" s="72">
        <f>IF(RES_hh_tes!I16=0,0,1000*11630*RES_hh_tes!I16/RES_hh_num!I$3)</f>
        <v>0.7134651938248554</v>
      </c>
      <c r="J16" s="72">
        <f>IF(RES_hh_tes!J16=0,0,1000*11630*RES_hh_tes!J16/RES_hh_num!J$3)</f>
        <v>0.95260401813758344</v>
      </c>
      <c r="K16" s="72">
        <f>IF(RES_hh_tes!K16=0,0,1000*11630*RES_hh_tes!K16/RES_hh_num!K$3)</f>
        <v>1.282231592591518</v>
      </c>
      <c r="L16" s="72">
        <f>IF(RES_hh_tes!L16=0,0,1000*11630*RES_hh_tes!L16/RES_hh_num!L$3)</f>
        <v>2.5427029892506581</v>
      </c>
      <c r="M16" s="72">
        <f>IF(RES_hh_tes!M16=0,0,1000*11630*RES_hh_tes!M16/RES_hh_num!M$3)</f>
        <v>1.8320260146452285</v>
      </c>
      <c r="N16" s="72">
        <f>IF(RES_hh_tes!N16=0,0,1000*11630*RES_hh_tes!N16/RES_hh_num!N$3)</f>
        <v>2.8147640828983844</v>
      </c>
      <c r="O16" s="72">
        <f>IF(RES_hh_tes!O16=0,0,1000*11630*RES_hh_tes!O16/RES_hh_num!O$3)</f>
        <v>3.5213544240294969</v>
      </c>
      <c r="P16" s="72">
        <f>IF(RES_hh_tes!P16=0,0,1000*11630*RES_hh_tes!P16/RES_hh_num!P$3)</f>
        <v>4.6191975820294493</v>
      </c>
      <c r="Q16" s="72">
        <f>IF(RES_hh_tes!Q16=0,0,1000*11630*RES_hh_tes!Q16/RES_hh_num!Q$3)</f>
        <v>11.147280996317312</v>
      </c>
      <c r="R16" s="72">
        <f>IF(RES_hh_tes!R16=0,0,1000*11630*RES_hh_tes!R16/RES_hh_num!R$3)</f>
        <v>8.3701022576279058</v>
      </c>
      <c r="S16" s="72">
        <f>IF(RES_hh_tes!S16=0,0,1000*11630*RES_hh_tes!S16/RES_hh_num!S$3)</f>
        <v>10.324122647039941</v>
      </c>
      <c r="T16" s="72">
        <f>IF(RES_hh_tes!T16=0,0,1000*11630*RES_hh_tes!T16/RES_hh_num!T$3)</f>
        <v>13.823273556640808</v>
      </c>
      <c r="U16" s="72">
        <f>IF(RES_hh_tes!U16=0,0,1000*11630*RES_hh_tes!U16/RES_hh_num!U$3)</f>
        <v>21.513557014720391</v>
      </c>
      <c r="V16" s="72">
        <f>IF(RES_hh_tes!V16=0,0,1000*11630*RES_hh_tes!V16/RES_hh_num!V$3)</f>
        <v>14.23048181144072</v>
      </c>
      <c r="W16" s="72">
        <f>IF(RES_hh_tes!W16=0,0,1000*11630*RES_hh_tes!W16/RES_hh_num!W$3)</f>
        <v>18.442756777909597</v>
      </c>
      <c r="DA16" s="89" t="s">
        <v>508</v>
      </c>
    </row>
    <row r="17" spans="1:105" ht="12.95" customHeight="1" x14ac:dyDescent="0.25">
      <c r="A17" s="68" t="s">
        <v>55</v>
      </c>
      <c r="B17" s="69">
        <f>IF(RES_hh_tes!B17=0,0,1000*11630*RES_hh_tes!B17/RES_hh_num!B17)</f>
        <v>736.49226343846283</v>
      </c>
      <c r="C17" s="69">
        <f>IF(RES_hh_tes!C17=0,0,1000*11630*RES_hh_tes!C17/RES_hh_num!C17)</f>
        <v>740.32751958933011</v>
      </c>
      <c r="D17" s="69">
        <f>IF(RES_hh_tes!D17=0,0,1000*11630*RES_hh_tes!D17/RES_hh_num!D17)</f>
        <v>750.9435259447223</v>
      </c>
      <c r="E17" s="69">
        <f>IF(RES_hh_tes!E17=0,0,1000*11630*RES_hh_tes!E17/RES_hh_num!E17)</f>
        <v>855.1230145911544</v>
      </c>
      <c r="F17" s="69">
        <f>IF(RES_hh_tes!F17=0,0,1000*11630*RES_hh_tes!F17/RES_hh_num!F17)</f>
        <v>884.1513921124789</v>
      </c>
      <c r="G17" s="69">
        <f>IF(RES_hh_tes!G17=0,0,1000*11630*RES_hh_tes!G17/RES_hh_num!G17)</f>
        <v>867.4036000959893</v>
      </c>
      <c r="H17" s="69">
        <f>IF(RES_hh_tes!H17=0,0,1000*11630*RES_hh_tes!H17/RES_hh_num!H17)</f>
        <v>904.94913585213442</v>
      </c>
      <c r="I17" s="69">
        <f>IF(RES_hh_tes!I17=0,0,1000*11630*RES_hh_tes!I17/RES_hh_num!I17)</f>
        <v>907.3082599781078</v>
      </c>
      <c r="J17" s="69">
        <f>IF(RES_hh_tes!J17=0,0,1000*11630*RES_hh_tes!J17/RES_hh_num!J17)</f>
        <v>941.77944227167029</v>
      </c>
      <c r="K17" s="69">
        <f>IF(RES_hh_tes!K17=0,0,1000*11630*RES_hh_tes!K17/RES_hh_num!K17)</f>
        <v>982.69166139743402</v>
      </c>
      <c r="L17" s="69">
        <f>IF(RES_hh_tes!L17=0,0,1000*11630*RES_hh_tes!L17/RES_hh_num!L17)</f>
        <v>1007.3055143545911</v>
      </c>
      <c r="M17" s="69">
        <f>IF(RES_hh_tes!M17=0,0,1000*11630*RES_hh_tes!M17/RES_hh_num!M17)</f>
        <v>1035.0190816640213</v>
      </c>
      <c r="N17" s="69">
        <f>IF(RES_hh_tes!N17=0,0,1000*11630*RES_hh_tes!N17/RES_hh_num!N17)</f>
        <v>1057.376569517505</v>
      </c>
      <c r="O17" s="69">
        <f>IF(RES_hh_tes!O17=0,0,1000*11630*RES_hh_tes!O17/RES_hh_num!O17)</f>
        <v>1093.7295529874013</v>
      </c>
      <c r="P17" s="69">
        <f>IF(RES_hh_tes!P17=0,0,1000*11630*RES_hh_tes!P17/RES_hh_num!P17)</f>
        <v>1107.902497220314</v>
      </c>
      <c r="Q17" s="69">
        <f>IF(RES_hh_tes!Q17=0,0,1000*11630*RES_hh_tes!Q17/RES_hh_num!Q17)</f>
        <v>1123.9036331822529</v>
      </c>
      <c r="R17" s="69">
        <f>IF(RES_hh_tes!R17=0,0,1000*11630*RES_hh_tes!R17/RES_hh_num!R17)</f>
        <v>1133.6860233083044</v>
      </c>
      <c r="S17" s="69">
        <f>IF(RES_hh_tes!S17=0,0,1000*11630*RES_hh_tes!S17/RES_hh_num!S17)</f>
        <v>1153.7045499790033</v>
      </c>
      <c r="T17" s="69">
        <f>IF(RES_hh_tes!T17=0,0,1000*11630*RES_hh_tes!T17/RES_hh_num!T17)</f>
        <v>1271.8356312546664</v>
      </c>
      <c r="U17" s="69">
        <f>IF(RES_hh_tes!U17=0,0,1000*11630*RES_hh_tes!U17/RES_hh_num!U17)</f>
        <v>1210.7920302457435</v>
      </c>
      <c r="V17" s="69">
        <f>IF(RES_hh_tes!V17=0,0,1000*11630*RES_hh_tes!V17/RES_hh_num!V17)</f>
        <v>1224.7067173037437</v>
      </c>
      <c r="W17" s="69">
        <f>IF(RES_hh_tes!W17=0,0,1000*11630*RES_hh_tes!W17/RES_hh_num!W17)</f>
        <v>1321.4182105493687</v>
      </c>
      <c r="DA17" s="88" t="s">
        <v>280</v>
      </c>
    </row>
    <row r="18" spans="1:105" ht="12" customHeight="1" x14ac:dyDescent="0.25">
      <c r="A18" s="28" t="s">
        <v>51</v>
      </c>
      <c r="B18" s="72">
        <f>IF(RES_hh_tes!B18=0,0,1000*11630*RES_hh_tes!B18/RES_hh_num!B18)</f>
        <v>737.84079563606849</v>
      </c>
      <c r="C18" s="72">
        <f>IF(RES_hh_tes!C18=0,0,1000*11630*RES_hh_tes!C18/RES_hh_num!C18)</f>
        <v>724.35878105436097</v>
      </c>
      <c r="D18" s="72">
        <f>IF(RES_hh_tes!D18=0,0,1000*11630*RES_hh_tes!D18/RES_hh_num!D18)</f>
        <v>796.08135364992529</v>
      </c>
      <c r="E18" s="72">
        <f>IF(RES_hh_tes!E18=0,0,1000*11630*RES_hh_tes!E18/RES_hh_num!E18)</f>
        <v>816.65015211717798</v>
      </c>
      <c r="F18" s="72">
        <f>IF(RES_hh_tes!F18=0,0,1000*11630*RES_hh_tes!F18/RES_hh_num!F18)</f>
        <v>855.70725536491591</v>
      </c>
      <c r="G18" s="72">
        <f>IF(RES_hh_tes!G18=0,0,1000*11630*RES_hh_tes!G18/RES_hh_num!G18)</f>
        <v>885.36914962123649</v>
      </c>
      <c r="H18" s="72">
        <f>IF(RES_hh_tes!H18=0,0,1000*11630*RES_hh_tes!H18/RES_hh_num!H18)</f>
        <v>934.08731064234701</v>
      </c>
      <c r="I18" s="72">
        <f>IF(RES_hh_tes!I18=0,0,1000*11630*RES_hh_tes!I18/RES_hh_num!I18)</f>
        <v>891.87968869077883</v>
      </c>
      <c r="J18" s="72">
        <f>IF(RES_hh_tes!J18=0,0,1000*11630*RES_hh_tes!J18/RES_hh_num!J18)</f>
        <v>951.0967569909983</v>
      </c>
      <c r="K18" s="72">
        <f>IF(RES_hh_tes!K18=0,0,1000*11630*RES_hh_tes!K18/RES_hh_num!K18)</f>
        <v>990.59111650103375</v>
      </c>
      <c r="L18" s="72">
        <f>IF(RES_hh_tes!L18=0,0,1000*11630*RES_hh_tes!L18/RES_hh_num!L18)</f>
        <v>1023.7458530841311</v>
      </c>
      <c r="M18" s="72">
        <f>IF(RES_hh_tes!M18=0,0,1000*11630*RES_hh_tes!M18/RES_hh_num!M18)</f>
        <v>1025.7352323372784</v>
      </c>
      <c r="N18" s="72">
        <f>IF(RES_hh_tes!N18=0,0,1000*11630*RES_hh_tes!N18/RES_hh_num!N18)</f>
        <v>1064.3624999611973</v>
      </c>
      <c r="O18" s="72">
        <f>IF(RES_hh_tes!O18=0,0,1000*11630*RES_hh_tes!O18/RES_hh_num!O18)</f>
        <v>1087.071793901159</v>
      </c>
      <c r="P18" s="72">
        <f>IF(RES_hh_tes!P18=0,0,1000*11630*RES_hh_tes!P18/RES_hh_num!P18)</f>
        <v>1109.194405423412</v>
      </c>
      <c r="Q18" s="72">
        <f>IF(RES_hh_tes!Q18=0,0,1000*11630*RES_hh_tes!Q18/RES_hh_num!Q18)</f>
        <v>1108.0668205652282</v>
      </c>
      <c r="R18" s="72">
        <f>IF(RES_hh_tes!R18=0,0,1000*11630*RES_hh_tes!R18/RES_hh_num!R18)</f>
        <v>1157.3300915922669</v>
      </c>
      <c r="S18" s="72">
        <f>IF(RES_hh_tes!S18=0,0,1000*11630*RES_hh_tes!S18/RES_hh_num!S18)</f>
        <v>1220.2060511786674</v>
      </c>
      <c r="T18" s="72">
        <f>IF(RES_hh_tes!T18=0,0,1000*11630*RES_hh_tes!T18/RES_hh_num!T18)</f>
        <v>1286.523659484041</v>
      </c>
      <c r="U18" s="72">
        <f>IF(RES_hh_tes!U18=0,0,1000*11630*RES_hh_tes!U18/RES_hh_num!U18)</f>
        <v>1100.8319488596803</v>
      </c>
      <c r="V18" s="72">
        <f>IF(RES_hh_tes!V18=0,0,1000*11630*RES_hh_tes!V18/RES_hh_num!V18)</f>
        <v>1203.4209863629726</v>
      </c>
      <c r="W18" s="72">
        <f>IF(RES_hh_tes!W18=0,0,1000*11630*RES_hh_tes!W18/RES_hh_num!W18)</f>
        <v>1239.3835588820612</v>
      </c>
      <c r="DA18" s="89" t="s">
        <v>509</v>
      </c>
    </row>
    <row r="19" spans="1:105" s="2" customFormat="1" ht="12" customHeight="1" x14ac:dyDescent="0.25">
      <c r="A19" s="28" t="s">
        <v>74</v>
      </c>
      <c r="B19" s="72">
        <f>IF(RES_hh_tes!B19=0,0,1000*11630*RES_hh_tes!B19/RES_hh_num!B19)</f>
        <v>731.00321543034818</v>
      </c>
      <c r="C19" s="72">
        <f>IF(RES_hh_tes!C19=0,0,1000*11630*RES_hh_tes!C19/RES_hh_num!C19)</f>
        <v>767.31903426894928</v>
      </c>
      <c r="D19" s="72">
        <f>IF(RES_hh_tes!D19=0,0,1000*11630*RES_hh_tes!D19/RES_hh_num!D19)</f>
        <v>781.4616266915524</v>
      </c>
      <c r="E19" s="72">
        <f>IF(RES_hh_tes!E19=0,0,1000*11630*RES_hh_tes!E19/RES_hh_num!E19)</f>
        <v>824.39548561840468</v>
      </c>
      <c r="F19" s="72">
        <f>IF(RES_hh_tes!F19=0,0,1000*11630*RES_hh_tes!F19/RES_hh_num!F19)</f>
        <v>854.40616384266605</v>
      </c>
      <c r="G19" s="72">
        <f>IF(RES_hh_tes!G19=0,0,1000*11630*RES_hh_tes!G19/RES_hh_num!G19)</f>
        <v>866.7412681965526</v>
      </c>
      <c r="H19" s="72">
        <f>IF(RES_hh_tes!H19=0,0,1000*11630*RES_hh_tes!H19/RES_hh_num!H19)</f>
        <v>884.4793788814568</v>
      </c>
      <c r="I19" s="72">
        <f>IF(RES_hh_tes!I19=0,0,1000*11630*RES_hh_tes!I19/RES_hh_num!I19)</f>
        <v>923.86055500015971</v>
      </c>
      <c r="J19" s="72">
        <f>IF(RES_hh_tes!J19=0,0,1000*11630*RES_hh_tes!J19/RES_hh_num!J19)</f>
        <v>953.75288693868936</v>
      </c>
      <c r="K19" s="72">
        <f>IF(RES_hh_tes!K19=0,0,1000*11630*RES_hh_tes!K19/RES_hh_num!K19)</f>
        <v>990.46455447197445</v>
      </c>
      <c r="L19" s="72">
        <f>IF(RES_hh_tes!L19=0,0,1000*11630*RES_hh_tes!L19/RES_hh_num!L19)</f>
        <v>1011.4645944359863</v>
      </c>
      <c r="M19" s="72">
        <f>IF(RES_hh_tes!M19=0,0,1000*11630*RES_hh_tes!M19/RES_hh_num!M19)</f>
        <v>1012.1884683867391</v>
      </c>
      <c r="N19" s="72">
        <f>IF(RES_hh_tes!N19=0,0,1000*11630*RES_hh_tes!N19/RES_hh_num!N19)</f>
        <v>1070.1198925762524</v>
      </c>
      <c r="O19" s="72">
        <f>IF(RES_hh_tes!O19=0,0,1000*11630*RES_hh_tes!O19/RES_hh_num!O19)</f>
        <v>1066.1411210876793</v>
      </c>
      <c r="P19" s="72">
        <f>IF(RES_hh_tes!P19=0,0,1000*11630*RES_hh_tes!P19/RES_hh_num!P19)</f>
        <v>1086.1453171412516</v>
      </c>
      <c r="Q19" s="72">
        <f>IF(RES_hh_tes!Q19=0,0,1000*11630*RES_hh_tes!Q19/RES_hh_num!Q19)</f>
        <v>1091.7517835563895</v>
      </c>
      <c r="R19" s="72">
        <f>IF(RES_hh_tes!R19=0,0,1000*11630*RES_hh_tes!R19/RES_hh_num!R19)</f>
        <v>1133.9313107715184</v>
      </c>
      <c r="S19" s="72">
        <f>IF(RES_hh_tes!S19=0,0,1000*11630*RES_hh_tes!S19/RES_hh_num!S19)</f>
        <v>1171.0401436084014</v>
      </c>
      <c r="T19" s="72">
        <f>IF(RES_hh_tes!T19=0,0,1000*11630*RES_hh_tes!T19/RES_hh_num!T19)</f>
        <v>1221.7151822293999</v>
      </c>
      <c r="U19" s="72">
        <f>IF(RES_hh_tes!U19=0,0,1000*11630*RES_hh_tes!U19/RES_hh_num!U19)</f>
        <v>1304.4211938406136</v>
      </c>
      <c r="V19" s="72">
        <f>IF(RES_hh_tes!V19=0,0,1000*11630*RES_hh_tes!V19/RES_hh_num!V19)</f>
        <v>1298.7625831343983</v>
      </c>
      <c r="W19" s="72">
        <f>IF(RES_hh_tes!W19=0,0,1000*11630*RES_hh_tes!W19/RES_hh_num!W19)</f>
        <v>1260.5980424177362</v>
      </c>
      <c r="DA19" s="89" t="s">
        <v>510</v>
      </c>
    </row>
    <row r="20" spans="1:105" ht="12" customHeight="1" x14ac:dyDescent="0.25">
      <c r="A20" s="28" t="s">
        <v>205</v>
      </c>
      <c r="B20" s="72">
        <f>IF(RES_hh_tes!B20=0,0,1000*11630*RES_hh_tes!B20/RES_hh_num!B20)</f>
        <v>655.63950321498987</v>
      </c>
      <c r="C20" s="72">
        <f>IF(RES_hh_tes!C20=0,0,1000*11630*RES_hh_tes!C20/RES_hh_num!C20)</f>
        <v>744.02395352856774</v>
      </c>
      <c r="D20" s="72">
        <f>IF(RES_hh_tes!D20=0,0,1000*11630*RES_hh_tes!D20/RES_hh_num!D20)</f>
        <v>804.41523259696874</v>
      </c>
      <c r="E20" s="72">
        <f>IF(RES_hh_tes!E20=0,0,1000*11630*RES_hh_tes!E20/RES_hh_num!E20)</f>
        <v>927.27839488619418</v>
      </c>
      <c r="F20" s="72">
        <f>IF(RES_hh_tes!F20=0,0,1000*11630*RES_hh_tes!F20/RES_hh_num!F20)</f>
        <v>911.25480084291462</v>
      </c>
      <c r="G20" s="72">
        <f>IF(RES_hh_tes!G20=0,0,1000*11630*RES_hh_tes!G20/RES_hh_num!G20)</f>
        <v>848.17341390179274</v>
      </c>
      <c r="H20" s="72">
        <f>IF(RES_hh_tes!H20=0,0,1000*11630*RES_hh_tes!H20/RES_hh_num!H20)</f>
        <v>937.24898558284576</v>
      </c>
      <c r="I20" s="72">
        <f>IF(RES_hh_tes!I20=0,0,1000*11630*RES_hh_tes!I20/RES_hh_num!I20)</f>
        <v>947.11004685885746</v>
      </c>
      <c r="J20" s="72">
        <f>IF(RES_hh_tes!J20=0,0,1000*11630*RES_hh_tes!J20/RES_hh_num!J20)</f>
        <v>940.28932577327316</v>
      </c>
      <c r="K20" s="72">
        <f>IF(RES_hh_tes!K20=0,0,1000*11630*RES_hh_tes!K20/RES_hh_num!K20)</f>
        <v>925.63502392711848</v>
      </c>
      <c r="L20" s="72">
        <f>IF(RES_hh_tes!L20=0,0,1000*11630*RES_hh_tes!L20/RES_hh_num!L20)</f>
        <v>711.48130723767292</v>
      </c>
      <c r="M20" s="72">
        <f>IF(RES_hh_tes!M20=0,0,1000*11630*RES_hh_tes!M20/RES_hh_num!M20)</f>
        <v>1050.8052637676988</v>
      </c>
      <c r="N20" s="72">
        <f>IF(RES_hh_tes!N20=0,0,1000*11630*RES_hh_tes!N20/RES_hh_num!N20)</f>
        <v>988.88117426699046</v>
      </c>
      <c r="O20" s="72">
        <f>IF(RES_hh_tes!O20=0,0,1000*11630*RES_hh_tes!O20/RES_hh_num!O20)</f>
        <v>1079.8428426489063</v>
      </c>
      <c r="P20" s="72">
        <f>IF(RES_hh_tes!P20=0,0,1000*11630*RES_hh_tes!P20/RES_hh_num!P20)</f>
        <v>1086.0919047272098</v>
      </c>
      <c r="Q20" s="72">
        <f>IF(RES_hh_tes!Q20=0,0,1000*11630*RES_hh_tes!Q20/RES_hh_num!Q20)</f>
        <v>1161.1386831346804</v>
      </c>
      <c r="R20" s="72">
        <f>IF(RES_hh_tes!R20=0,0,1000*11630*RES_hh_tes!R20/RES_hh_num!R20)</f>
        <v>1081.1568668150749</v>
      </c>
      <c r="S20" s="72">
        <f>IF(RES_hh_tes!S20=0,0,1000*11630*RES_hh_tes!S20/RES_hh_num!S20)</f>
        <v>1138.393364044083</v>
      </c>
      <c r="T20" s="72">
        <f>IF(RES_hh_tes!T20=0,0,1000*11630*RES_hh_tes!T20/RES_hh_num!T20)</f>
        <v>1319.7753340963811</v>
      </c>
      <c r="U20" s="72">
        <f>IF(RES_hh_tes!U20=0,0,1000*11630*RES_hh_tes!U20/RES_hh_num!U20)</f>
        <v>1127.5365634516963</v>
      </c>
      <c r="V20" s="72">
        <f>IF(RES_hh_tes!V20=0,0,1000*11630*RES_hh_tes!V20/RES_hh_num!V20)</f>
        <v>1123.0861208594577</v>
      </c>
      <c r="W20" s="72">
        <f>IF(RES_hh_tes!W20=0,0,1000*11630*RES_hh_tes!W20/RES_hh_num!W20)</f>
        <v>1670.5199185983527</v>
      </c>
      <c r="DA20" s="89" t="s">
        <v>511</v>
      </c>
    </row>
    <row r="21" spans="1:105" ht="12" customHeight="1" x14ac:dyDescent="0.25">
      <c r="A21" s="28" t="s">
        <v>192</v>
      </c>
      <c r="B21" s="72">
        <f>IF(RES_hh_tes!B21=0,0,1000*11630*RES_hh_tes!B21/RES_hh_num!B21)</f>
        <v>747.43771820134566</v>
      </c>
      <c r="C21" s="72">
        <f>IF(RES_hh_tes!C21=0,0,1000*11630*RES_hh_tes!C21/RES_hh_num!C21)</f>
        <v>736.04815437004561</v>
      </c>
      <c r="D21" s="72">
        <f>IF(RES_hh_tes!D21=0,0,1000*11630*RES_hh_tes!D21/RES_hh_num!D21)</f>
        <v>736.49961300029099</v>
      </c>
      <c r="E21" s="72">
        <f>IF(RES_hh_tes!E21=0,0,1000*11630*RES_hh_tes!E21/RES_hh_num!E21)</f>
        <v>851.72181944792555</v>
      </c>
      <c r="F21" s="72">
        <f>IF(RES_hh_tes!F21=0,0,1000*11630*RES_hh_tes!F21/RES_hh_num!F21)</f>
        <v>876.14266467219511</v>
      </c>
      <c r="G21" s="72">
        <f>IF(RES_hh_tes!G21=0,0,1000*11630*RES_hh_tes!G21/RES_hh_num!G21)</f>
        <v>883.69137883529049</v>
      </c>
      <c r="H21" s="72">
        <f>IF(RES_hh_tes!H21=0,0,1000*11630*RES_hh_tes!H21/RES_hh_num!H21)</f>
        <v>900.16048056824616</v>
      </c>
      <c r="I21" s="72">
        <f>IF(RES_hh_tes!I21=0,0,1000*11630*RES_hh_tes!I21/RES_hh_num!I21)</f>
        <v>915.21502114191765</v>
      </c>
      <c r="J21" s="72">
        <f>IF(RES_hh_tes!J21=0,0,1000*11630*RES_hh_tes!J21/RES_hh_num!J21)</f>
        <v>935.25977873791476</v>
      </c>
      <c r="K21" s="72">
        <f>IF(RES_hh_tes!K21=0,0,1000*11630*RES_hh_tes!K21/RES_hh_num!K21)</f>
        <v>982.98693976413892</v>
      </c>
      <c r="L21" s="72">
        <f>IF(RES_hh_tes!L21=0,0,1000*11630*RES_hh_tes!L21/RES_hh_num!L21)</f>
        <v>999.62494430320226</v>
      </c>
      <c r="M21" s="72">
        <f>IF(RES_hh_tes!M21=0,0,1000*11630*RES_hh_tes!M21/RES_hh_num!M21)</f>
        <v>1027.7407222807087</v>
      </c>
      <c r="N21" s="72">
        <f>IF(RES_hh_tes!N21=0,0,1000*11630*RES_hh_tes!N21/RES_hh_num!N21)</f>
        <v>1053.3387935958092</v>
      </c>
      <c r="O21" s="72">
        <f>IF(RES_hh_tes!O21=0,0,1000*11630*RES_hh_tes!O21/RES_hh_num!O21)</f>
        <v>1105.5866088125713</v>
      </c>
      <c r="P21" s="72">
        <f>IF(RES_hh_tes!P21=0,0,1000*11630*RES_hh_tes!P21/RES_hh_num!P21)</f>
        <v>1100.245197127349</v>
      </c>
      <c r="Q21" s="72">
        <f>IF(RES_hh_tes!Q21=0,0,1000*11630*RES_hh_tes!Q21/RES_hh_num!Q21)</f>
        <v>1102.9261397912267</v>
      </c>
      <c r="R21" s="72">
        <f>IF(RES_hh_tes!R21=0,0,1000*11630*RES_hh_tes!R21/RES_hh_num!R21)</f>
        <v>1147.0054965755862</v>
      </c>
      <c r="S21" s="72">
        <f>IF(RES_hh_tes!S21=0,0,1000*11630*RES_hh_tes!S21/RES_hh_num!S21)</f>
        <v>1202.834271064748</v>
      </c>
      <c r="T21" s="72">
        <f>IF(RES_hh_tes!T21=0,0,1000*11630*RES_hh_tes!T21/RES_hh_num!T21)</f>
        <v>1150.1762023585286</v>
      </c>
      <c r="U21" s="72">
        <f>IF(RES_hh_tes!U21=0,0,1000*11630*RES_hh_tes!U21/RES_hh_num!U21)</f>
        <v>1188.3135140674037</v>
      </c>
      <c r="V21" s="72">
        <f>IF(RES_hh_tes!V21=0,0,1000*11630*RES_hh_tes!V21/RES_hh_num!V21)</f>
        <v>1201.354375177202</v>
      </c>
      <c r="W21" s="72">
        <f>IF(RES_hh_tes!W21=0,0,1000*11630*RES_hh_tes!W21/RES_hh_num!W21)</f>
        <v>1381.7340552117469</v>
      </c>
      <c r="DA21" s="89" t="s">
        <v>512</v>
      </c>
    </row>
    <row r="22" spans="1:105" ht="12" customHeight="1" x14ac:dyDescent="0.25">
      <c r="A22" s="28" t="s">
        <v>207</v>
      </c>
      <c r="B22" s="72">
        <f>IF(RES_hh_tes!B22=0,0,1000*11630*RES_hh_tes!B22/RES_hh_num!B22)</f>
        <v>731.72284433101436</v>
      </c>
      <c r="C22" s="72">
        <f>IF(RES_hh_tes!C22=0,0,1000*11630*RES_hh_tes!C22/RES_hh_num!C22)</f>
        <v>735.28010762840063</v>
      </c>
      <c r="D22" s="72">
        <f>IF(RES_hh_tes!D22=0,0,1000*11630*RES_hh_tes!D22/RES_hh_num!D22)</f>
        <v>780.22102519516773</v>
      </c>
      <c r="E22" s="72">
        <f>IF(RES_hh_tes!E22=0,0,1000*11630*RES_hh_tes!E22/RES_hh_num!E22)</f>
        <v>832.14689732912927</v>
      </c>
      <c r="F22" s="72">
        <f>IF(RES_hh_tes!F22=0,0,1000*11630*RES_hh_tes!F22/RES_hh_num!F22)</f>
        <v>887.3340822047345</v>
      </c>
      <c r="G22" s="72">
        <f>IF(RES_hh_tes!G22=0,0,1000*11630*RES_hh_tes!G22/RES_hh_num!G22)</f>
        <v>862.62509159287549</v>
      </c>
      <c r="H22" s="72">
        <f>IF(RES_hh_tes!H22=0,0,1000*11630*RES_hh_tes!H22/RES_hh_num!H22)</f>
        <v>881.67751784886013</v>
      </c>
      <c r="I22" s="72">
        <f>IF(RES_hh_tes!I22=0,0,1000*11630*RES_hh_tes!I22/RES_hh_num!I22)</f>
        <v>922.85281148133697</v>
      </c>
      <c r="J22" s="72">
        <f>IF(RES_hh_tes!J22=0,0,1000*11630*RES_hh_tes!J22/RES_hh_num!J22)</f>
        <v>952.77293079270476</v>
      </c>
      <c r="K22" s="72">
        <f>IF(RES_hh_tes!K22=0,0,1000*11630*RES_hh_tes!K22/RES_hh_num!K22)</f>
        <v>966.66989827988664</v>
      </c>
      <c r="L22" s="72">
        <f>IF(RES_hh_tes!L22=0,0,1000*11630*RES_hh_tes!L22/RES_hh_num!L22)</f>
        <v>954.85112607981705</v>
      </c>
      <c r="M22" s="72">
        <f>IF(RES_hh_tes!M22=0,0,1000*11630*RES_hh_tes!M22/RES_hh_num!M22)</f>
        <v>1075.6846153581641</v>
      </c>
      <c r="N22" s="72">
        <f>IF(RES_hh_tes!N22=0,0,1000*11630*RES_hh_tes!N22/RES_hh_num!N22)</f>
        <v>1071.4229776625521</v>
      </c>
      <c r="O22" s="72">
        <f>IF(RES_hh_tes!O22=0,0,1000*11630*RES_hh_tes!O22/RES_hh_num!O22)</f>
        <v>1101.7135209213729</v>
      </c>
      <c r="P22" s="72">
        <f>IF(RES_hh_tes!P22=0,0,1000*11630*RES_hh_tes!P22/RES_hh_num!P22)</f>
        <v>1095.2932879250091</v>
      </c>
      <c r="Q22" s="72">
        <f>IF(RES_hh_tes!Q22=0,0,1000*11630*RES_hh_tes!Q22/RES_hh_num!Q22)</f>
        <v>1131.8208887454064</v>
      </c>
      <c r="R22" s="72">
        <f>IF(RES_hh_tes!R22=0,0,1000*11630*RES_hh_tes!R22/RES_hh_num!R22)</f>
        <v>1024.6041144937117</v>
      </c>
      <c r="S22" s="72">
        <f>IF(RES_hh_tes!S22=0,0,1000*11630*RES_hh_tes!S22/RES_hh_num!S22)</f>
        <v>878.33422979704858</v>
      </c>
      <c r="T22" s="72">
        <f>IF(RES_hh_tes!T22=0,0,1000*11630*RES_hh_tes!T22/RES_hh_num!T22)</f>
        <v>1513.3500688593742</v>
      </c>
      <c r="U22" s="72">
        <f>IF(RES_hh_tes!U22=0,0,1000*11630*RES_hh_tes!U22/RES_hh_num!U22)</f>
        <v>1322.5645566772466</v>
      </c>
      <c r="V22" s="72">
        <f>IF(RES_hh_tes!V22=0,0,1000*11630*RES_hh_tes!V22/RES_hh_num!V22)</f>
        <v>1224.7007579652322</v>
      </c>
      <c r="W22" s="72">
        <f>IF(RES_hh_tes!W22=0,0,1000*11630*RES_hh_tes!W22/RES_hh_num!W22)</f>
        <v>1292.3607480035539</v>
      </c>
      <c r="DA22" s="89" t="s">
        <v>513</v>
      </c>
    </row>
    <row r="23" spans="1:105" ht="12" customHeight="1" x14ac:dyDescent="0.25">
      <c r="A23" s="28" t="s">
        <v>202</v>
      </c>
      <c r="B23" s="72">
        <f>IF(RES_hh_tes!B23=0,0,1000*11630*RES_hh_tes!B23/RES_hh_num!B23)</f>
        <v>757.32612959023379</v>
      </c>
      <c r="C23" s="72">
        <f>IF(RES_hh_tes!C23=0,0,1000*11630*RES_hh_tes!C23/RES_hh_num!C23)</f>
        <v>559.24418245700838</v>
      </c>
      <c r="D23" s="72">
        <f>IF(RES_hh_tes!D23=0,0,1000*11630*RES_hh_tes!D23/RES_hh_num!D23)</f>
        <v>855.46983876160778</v>
      </c>
      <c r="E23" s="72">
        <f>IF(RES_hh_tes!E23=0,0,1000*11630*RES_hh_tes!E23/RES_hh_num!E23)</f>
        <v>864.43255926321615</v>
      </c>
      <c r="F23" s="72">
        <f>IF(RES_hh_tes!F23=0,0,1000*11630*RES_hh_tes!F23/RES_hh_num!F23)</f>
        <v>767.2185822120357</v>
      </c>
      <c r="G23" s="72">
        <f>IF(RES_hh_tes!G23=0,0,1000*11630*RES_hh_tes!G23/RES_hh_num!G23)</f>
        <v>971.30602502749491</v>
      </c>
      <c r="H23" s="72">
        <f>IF(RES_hh_tes!H23=0,0,1000*11630*RES_hh_tes!H23/RES_hh_num!H23)</f>
        <v>980.85344997568382</v>
      </c>
      <c r="I23" s="72">
        <f>IF(RES_hh_tes!I23=0,0,1000*11630*RES_hh_tes!I23/RES_hh_num!I23)</f>
        <v>842.10686223935568</v>
      </c>
      <c r="J23" s="72">
        <f>IF(RES_hh_tes!J23=0,0,1000*11630*RES_hh_tes!J23/RES_hh_num!J23)</f>
        <v>943.19729692653141</v>
      </c>
      <c r="K23" s="72">
        <f>IF(RES_hh_tes!K23=0,0,1000*11630*RES_hh_tes!K23/RES_hh_num!K23)</f>
        <v>1066.2321278912571</v>
      </c>
      <c r="L23" s="72">
        <f>IF(RES_hh_tes!L23=0,0,1000*11630*RES_hh_tes!L23/RES_hh_num!L23)</f>
        <v>925.00682987196728</v>
      </c>
      <c r="M23" s="72">
        <f>IF(RES_hh_tes!M23=0,0,1000*11630*RES_hh_tes!M23/RES_hh_num!M23)</f>
        <v>984.88082747314877</v>
      </c>
      <c r="N23" s="72">
        <f>IF(RES_hh_tes!N23=0,0,1000*11630*RES_hh_tes!N23/RES_hh_num!N23)</f>
        <v>1050.3728243604835</v>
      </c>
      <c r="O23" s="72">
        <f>IF(RES_hh_tes!O23=0,0,1000*11630*RES_hh_tes!O23/RES_hh_num!O23)</f>
        <v>1060.5761674437747</v>
      </c>
      <c r="P23" s="72">
        <f>IF(RES_hh_tes!P23=0,0,1000*11630*RES_hh_tes!P23/RES_hh_num!P23)</f>
        <v>1128.2365749955093</v>
      </c>
      <c r="Q23" s="72">
        <f>IF(RES_hh_tes!Q23=0,0,1000*11630*RES_hh_tes!Q23/RES_hh_num!Q23)</f>
        <v>1162.2856310807758</v>
      </c>
      <c r="R23" s="72">
        <f>IF(RES_hh_tes!R23=0,0,1000*11630*RES_hh_tes!R23/RES_hh_num!R23)</f>
        <v>1165.0764263989531</v>
      </c>
      <c r="S23" s="72">
        <f>IF(RES_hh_tes!S23=0,0,1000*11630*RES_hh_tes!S23/RES_hh_num!S23)</f>
        <v>1159.6066848600135</v>
      </c>
      <c r="T23" s="72">
        <f>IF(RES_hh_tes!T23=0,0,1000*11630*RES_hh_tes!T23/RES_hh_num!T23)</f>
        <v>1182.7366913262517</v>
      </c>
      <c r="U23" s="72">
        <f>IF(RES_hh_tes!U23=0,0,1000*11630*RES_hh_tes!U23/RES_hh_num!U23)</f>
        <v>1227.27757157817</v>
      </c>
      <c r="V23" s="72">
        <f>IF(RES_hh_tes!V23=0,0,1000*11630*RES_hh_tes!V23/RES_hh_num!V23)</f>
        <v>1212.4924009923234</v>
      </c>
      <c r="W23" s="72">
        <f>IF(RES_hh_tes!W23=0,0,1000*11630*RES_hh_tes!W23/RES_hh_num!W23)</f>
        <v>1315.7040788914542</v>
      </c>
      <c r="DA23" s="89" t="s">
        <v>514</v>
      </c>
    </row>
    <row r="24" spans="1:105" ht="12" customHeight="1" x14ac:dyDescent="0.25">
      <c r="A24" s="28" t="s">
        <v>203</v>
      </c>
      <c r="B24" s="72">
        <f>IF(RES_hh_tes!B24=0,0,1000*11630*RES_hh_tes!B24/RES_hh_num!B24)</f>
        <v>735.64838311405003</v>
      </c>
      <c r="C24" s="72">
        <f>IF(RES_hh_tes!C24=0,0,1000*11630*RES_hh_tes!C24/RES_hh_num!C24)</f>
        <v>759.83188795751664</v>
      </c>
      <c r="D24" s="72">
        <f>IF(RES_hh_tes!D24=0,0,1000*11630*RES_hh_tes!D24/RES_hh_num!D24)</f>
        <v>736.46020921174511</v>
      </c>
      <c r="E24" s="72">
        <f>IF(RES_hh_tes!E24=0,0,1000*11630*RES_hh_tes!E24/RES_hh_num!E24)</f>
        <v>856.32741468991753</v>
      </c>
      <c r="F24" s="72">
        <f>IF(RES_hh_tes!F24=0,0,1000*11630*RES_hh_tes!F24/RES_hh_num!F24)</f>
        <v>890.36746180794478</v>
      </c>
      <c r="G24" s="72">
        <f>IF(RES_hh_tes!G24=0,0,1000*11630*RES_hh_tes!G24/RES_hh_num!G24)</f>
        <v>861.5286547523699</v>
      </c>
      <c r="H24" s="72">
        <f>IF(RES_hh_tes!H24=0,0,1000*11630*RES_hh_tes!H24/RES_hh_num!H24)</f>
        <v>873.62791190993312</v>
      </c>
      <c r="I24" s="72">
        <f>IF(RES_hh_tes!I24=0,0,1000*11630*RES_hh_tes!I24/RES_hh_num!I24)</f>
        <v>921.26688419485288</v>
      </c>
      <c r="J24" s="72">
        <f>IF(RES_hh_tes!J24=0,0,1000*11630*RES_hh_tes!J24/RES_hh_num!J24)</f>
        <v>935.94467284905579</v>
      </c>
      <c r="K24" s="72">
        <f>IF(RES_hh_tes!K24=0,0,1000*11630*RES_hh_tes!K24/RES_hh_num!K24)</f>
        <v>981.26102179133795</v>
      </c>
      <c r="L24" s="72">
        <f>IF(RES_hh_tes!L24=0,0,1000*11630*RES_hh_tes!L24/RES_hh_num!L24)</f>
        <v>1003.5183540454473</v>
      </c>
      <c r="M24" s="72">
        <f>IF(RES_hh_tes!M24=0,0,1000*11630*RES_hh_tes!M24/RES_hh_num!M24)</f>
        <v>1032.5727994558304</v>
      </c>
      <c r="N24" s="72">
        <f>IF(RES_hh_tes!N24=0,0,1000*11630*RES_hh_tes!N24/RES_hh_num!N24)</f>
        <v>1054.67619925094</v>
      </c>
      <c r="O24" s="72">
        <f>IF(RES_hh_tes!O24=0,0,1000*11630*RES_hh_tes!O24/RES_hh_num!O24)</f>
        <v>1084.147115466551</v>
      </c>
      <c r="P24" s="72">
        <f>IF(RES_hh_tes!P24=0,0,1000*11630*RES_hh_tes!P24/RES_hh_num!P24)</f>
        <v>1112.958065504358</v>
      </c>
      <c r="Q24" s="72">
        <f>IF(RES_hh_tes!Q24=0,0,1000*11630*RES_hh_tes!Q24/RES_hh_num!Q24)</f>
        <v>1138.7533652433128</v>
      </c>
      <c r="R24" s="72">
        <f>IF(RES_hh_tes!R24=0,0,1000*11630*RES_hh_tes!R24/RES_hh_num!R24)</f>
        <v>1130.780584340718</v>
      </c>
      <c r="S24" s="72">
        <f>IF(RES_hh_tes!S24=0,0,1000*11630*RES_hh_tes!S24/RES_hh_num!S24)</f>
        <v>1192.0296999080406</v>
      </c>
      <c r="T24" s="72">
        <f>IF(RES_hh_tes!T24=0,0,1000*11630*RES_hh_tes!T24/RES_hh_num!T24)</f>
        <v>1179.7581201688115</v>
      </c>
      <c r="U24" s="72">
        <f>IF(RES_hh_tes!U24=0,0,1000*11630*RES_hh_tes!U24/RES_hh_num!U24)</f>
        <v>1196.551442921023</v>
      </c>
      <c r="V24" s="72">
        <f>IF(RES_hh_tes!V24=0,0,1000*11630*RES_hh_tes!V24/RES_hh_num!V24)</f>
        <v>1205.5306136497968</v>
      </c>
      <c r="W24" s="72">
        <f>IF(RES_hh_tes!W24=0,0,1000*11630*RES_hh_tes!W24/RES_hh_num!W24)</f>
        <v>1363.704548406479</v>
      </c>
      <c r="DA24" s="89" t="s">
        <v>515</v>
      </c>
    </row>
    <row r="25" spans="1:105" ht="12" customHeight="1" x14ac:dyDescent="0.25">
      <c r="A25" s="73" t="s">
        <v>53</v>
      </c>
      <c r="B25" s="74">
        <f>IF(RES_hh_tes!B25=0,0,1000*11630*RES_hh_tes!B25/RES_hh_num!B25)</f>
        <v>757.3634408498516</v>
      </c>
      <c r="C25" s="74">
        <f>IF(RES_hh_tes!C25=0,0,1000*11630*RES_hh_tes!C25/RES_hh_num!C25)</f>
        <v>655.41079897127349</v>
      </c>
      <c r="D25" s="74">
        <f>IF(RES_hh_tes!D25=0,0,1000*11630*RES_hh_tes!D25/RES_hh_num!D25)</f>
        <v>500.02130797057907</v>
      </c>
      <c r="E25" s="74">
        <f>IF(RES_hh_tes!E25=0,0,1000*11630*RES_hh_tes!E25/RES_hh_num!E25)</f>
        <v>1060.99817905942</v>
      </c>
      <c r="F25" s="74">
        <f>IF(RES_hh_tes!F25=0,0,1000*11630*RES_hh_tes!F25/RES_hh_num!F25)</f>
        <v>990.52184036600067</v>
      </c>
      <c r="G25" s="74">
        <f>IF(RES_hh_tes!G25=0,0,1000*11630*RES_hh_tes!G25/RES_hh_num!G25)</f>
        <v>788.48823856747981</v>
      </c>
      <c r="H25" s="74">
        <f>IF(RES_hh_tes!H25=0,0,1000*11630*RES_hh_tes!H25/RES_hh_num!H25)</f>
        <v>943.08651333918351</v>
      </c>
      <c r="I25" s="74">
        <f>IF(RES_hh_tes!I25=0,0,1000*11630*RES_hh_tes!I25/RES_hh_num!I25)</f>
        <v>869.62813962507948</v>
      </c>
      <c r="J25" s="74">
        <f>IF(RES_hh_tes!J25=0,0,1000*11630*RES_hh_tes!J25/RES_hh_num!J25)</f>
        <v>919.49323428137245</v>
      </c>
      <c r="K25" s="74">
        <f>IF(RES_hh_tes!K25=0,0,1000*11630*RES_hh_tes!K25/RES_hh_num!K25)</f>
        <v>914.963421850126</v>
      </c>
      <c r="L25" s="74">
        <f>IF(RES_hh_tes!L25=0,0,1000*11630*RES_hh_tes!L25/RES_hh_num!L25)</f>
        <v>978.27108987820918</v>
      </c>
      <c r="M25" s="74">
        <f>IF(RES_hh_tes!M25=0,0,1000*11630*RES_hh_tes!M25/RES_hh_num!M25)</f>
        <v>954.9985508490322</v>
      </c>
      <c r="N25" s="74">
        <f>IF(RES_hh_tes!N25=0,0,1000*11630*RES_hh_tes!N25/RES_hh_num!N25)</f>
        <v>933.93552633397849</v>
      </c>
      <c r="O25" s="74">
        <f>IF(RES_hh_tes!O25=0,0,1000*11630*RES_hh_tes!O25/RES_hh_num!O25)</f>
        <v>941.52623829991967</v>
      </c>
      <c r="P25" s="74">
        <f>IF(RES_hh_tes!P25=0,0,1000*11630*RES_hh_tes!P25/RES_hh_num!P25)</f>
        <v>878.30788621300849</v>
      </c>
      <c r="Q25" s="74">
        <f>IF(RES_hh_tes!Q25=0,0,1000*11630*RES_hh_tes!Q25/RES_hh_num!Q25)</f>
        <v>854.60713977038927</v>
      </c>
      <c r="R25" s="74">
        <f>IF(RES_hh_tes!R25=0,0,1000*11630*RES_hh_tes!R25/RES_hh_num!R25)</f>
        <v>831.51474179164677</v>
      </c>
      <c r="S25" s="74">
        <f>IF(RES_hh_tes!S25=0,0,1000*11630*RES_hh_tes!S25/RES_hh_num!S25)</f>
        <v>832.74803698437165</v>
      </c>
      <c r="T25" s="74">
        <f>IF(RES_hh_tes!T25=0,0,1000*11630*RES_hh_tes!T25/RES_hh_num!T25)</f>
        <v>803.75173197144397</v>
      </c>
      <c r="U25" s="74">
        <f>IF(RES_hh_tes!U25=0,0,1000*11630*RES_hh_tes!U25/RES_hh_num!U25)</f>
        <v>795.90388083405162</v>
      </c>
      <c r="V25" s="74">
        <f>IF(RES_hh_tes!V25=0,0,1000*11630*RES_hh_tes!V25/RES_hh_num!V25)</f>
        <v>782.61640460917306</v>
      </c>
      <c r="W25" s="74">
        <f>IF(RES_hh_tes!W25=0,0,1000*11630*RES_hh_tes!W25/RES_hh_num!W25)</f>
        <v>742.30853121771941</v>
      </c>
      <c r="DA25" s="90" t="s">
        <v>516</v>
      </c>
    </row>
    <row r="26" spans="1:105" ht="12" customHeight="1" x14ac:dyDescent="0.25">
      <c r="A26" s="32" t="s">
        <v>52</v>
      </c>
      <c r="B26" s="77">
        <f>IF(RES_hh_tes!B26=0,0,1000*11630*RES_hh_tes!B26/RES_hh_num!B26)</f>
        <v>0</v>
      </c>
      <c r="C26" s="77">
        <f>IF(RES_hh_tes!C26=0,0,1000*11630*RES_hh_tes!C26/RES_hh_num!C26)</f>
        <v>0</v>
      </c>
      <c r="D26" s="77">
        <f>IF(RES_hh_tes!D26=0,0,1000*11630*RES_hh_tes!D26/RES_hh_num!D26)</f>
        <v>0</v>
      </c>
      <c r="E26" s="77">
        <f>IF(RES_hh_tes!E26=0,0,1000*11630*RES_hh_tes!E26/RES_hh_num!E26)</f>
        <v>0</v>
      </c>
      <c r="F26" s="77">
        <f>IF(RES_hh_tes!F26=0,0,1000*11630*RES_hh_tes!F26/RES_hh_num!F26)</f>
        <v>0</v>
      </c>
      <c r="G26" s="77">
        <f>IF(RES_hh_tes!G26=0,0,1000*11630*RES_hh_tes!G26/RES_hh_num!G26)</f>
        <v>0</v>
      </c>
      <c r="H26" s="77">
        <f>IF(RES_hh_tes!H26=0,0,1000*11630*RES_hh_tes!H26/RES_hh_num!H26)</f>
        <v>0</v>
      </c>
      <c r="I26" s="77">
        <f>IF(RES_hh_tes!I26=0,0,1000*11630*RES_hh_tes!I26/RES_hh_num!I26)</f>
        <v>0</v>
      </c>
      <c r="J26" s="77">
        <f>IF(RES_hh_tes!J26=0,0,1000*11630*RES_hh_tes!J26/RES_hh_num!J26)</f>
        <v>0</v>
      </c>
      <c r="K26" s="77">
        <f>IF(RES_hh_tes!K26=0,0,1000*11630*RES_hh_tes!K26/RES_hh_num!K26)</f>
        <v>493.08622669287058</v>
      </c>
      <c r="L26" s="77">
        <f>IF(RES_hh_tes!L26=0,0,1000*11630*RES_hh_tes!L26/RES_hh_num!L26)</f>
        <v>505.44170495382798</v>
      </c>
      <c r="M26" s="77">
        <f>IF(RES_hh_tes!M26=0,0,1000*11630*RES_hh_tes!M26/RES_hh_num!M26)</f>
        <v>520.8881070213431</v>
      </c>
      <c r="N26" s="77">
        <f>IF(RES_hh_tes!N26=0,0,1000*11630*RES_hh_tes!N26/RES_hh_num!N26)</f>
        <v>534.22323443200276</v>
      </c>
      <c r="O26" s="77">
        <f>IF(RES_hh_tes!O26=0,0,1000*11630*RES_hh_tes!O26/RES_hh_num!O26)</f>
        <v>558.25998351830128</v>
      </c>
      <c r="P26" s="77">
        <f>IF(RES_hh_tes!P26=0,0,1000*11630*RES_hh_tes!P26/RES_hh_num!P26)</f>
        <v>568.73461357121607</v>
      </c>
      <c r="Q26" s="77">
        <f>IF(RES_hh_tes!Q26=0,0,1000*11630*RES_hh_tes!Q26/RES_hh_num!Q26)</f>
        <v>578.41217916456958</v>
      </c>
      <c r="R26" s="77">
        <f>IF(RES_hh_tes!R26=0,0,1000*11630*RES_hh_tes!R26/RES_hh_num!R26)</f>
        <v>594.25434414479298</v>
      </c>
      <c r="S26" s="77">
        <f>IF(RES_hh_tes!S26=0,0,1000*11630*RES_hh_tes!S26/RES_hh_num!S26)</f>
        <v>612.53328560814577</v>
      </c>
      <c r="T26" s="77">
        <f>IF(RES_hh_tes!T26=0,0,1000*11630*RES_hh_tes!T26/RES_hh_num!T26)</f>
        <v>522.61219050514171</v>
      </c>
      <c r="U26" s="77">
        <f>IF(RES_hh_tes!U26=0,0,1000*11630*RES_hh_tes!U26/RES_hh_num!U26)</f>
        <v>618.23991856575128</v>
      </c>
      <c r="V26" s="77">
        <f>IF(RES_hh_tes!V26=0,0,1000*11630*RES_hh_tes!V26/RES_hh_num!V26)</f>
        <v>646.37732815741572</v>
      </c>
      <c r="W26" s="77">
        <f>IF(RES_hh_tes!W26=0,0,1000*11630*RES_hh_tes!W26/RES_hh_num!W26)</f>
        <v>668.65062482423298</v>
      </c>
      <c r="DA26" s="92" t="s">
        <v>517</v>
      </c>
    </row>
    <row r="27" spans="1:105" ht="12.95" customHeight="1" x14ac:dyDescent="0.25">
      <c r="A27" s="68" t="s">
        <v>54</v>
      </c>
      <c r="B27" s="69">
        <f>IF(RES_hh_tes!B27=0,0,1000*11630*RES_hh_tes!B27/RES_hh_num!B27)</f>
        <v>363.53040035256981</v>
      </c>
      <c r="C27" s="69">
        <f>IF(RES_hh_tes!C27=0,0,1000*11630*RES_hh_tes!C27/RES_hh_num!C27)</f>
        <v>359.36450699321085</v>
      </c>
      <c r="D27" s="69">
        <f>IF(RES_hh_tes!D27=0,0,1000*11630*RES_hh_tes!D27/RES_hh_num!D27)</f>
        <v>373.86701303311185</v>
      </c>
      <c r="E27" s="69">
        <f>IF(RES_hh_tes!E27=0,0,1000*11630*RES_hh_tes!E27/RES_hh_num!E27)</f>
        <v>572.38909907413017</v>
      </c>
      <c r="F27" s="69">
        <f>IF(RES_hh_tes!F27=0,0,1000*11630*RES_hh_tes!F27/RES_hh_num!F27)</f>
        <v>561.8969991353863</v>
      </c>
      <c r="G27" s="69">
        <f>IF(RES_hh_tes!G27=0,0,1000*11630*RES_hh_tes!G27/RES_hh_num!G27)</f>
        <v>516.2366634734085</v>
      </c>
      <c r="H27" s="69">
        <f>IF(RES_hh_tes!H27=0,0,1000*11630*RES_hh_tes!H27/RES_hh_num!H27)</f>
        <v>550.93222534995732</v>
      </c>
      <c r="I27" s="69">
        <f>IF(RES_hh_tes!I27=0,0,1000*11630*RES_hh_tes!I27/RES_hh_num!I27)</f>
        <v>548.55239634486111</v>
      </c>
      <c r="J27" s="69">
        <f>IF(RES_hh_tes!J27=0,0,1000*11630*RES_hh_tes!J27/RES_hh_num!J27)</f>
        <v>571.22421439722802</v>
      </c>
      <c r="K27" s="69">
        <f>IF(RES_hh_tes!K27=0,0,1000*11630*RES_hh_tes!K27/RES_hh_num!K27)</f>
        <v>585.88328157741887</v>
      </c>
      <c r="L27" s="69">
        <f>IF(RES_hh_tes!L27=0,0,1000*11630*RES_hh_tes!L27/RES_hh_num!L27)</f>
        <v>612.36791447657697</v>
      </c>
      <c r="M27" s="69">
        <f>IF(RES_hh_tes!M27=0,0,1000*11630*RES_hh_tes!M27/RES_hh_num!M27)</f>
        <v>581.51987121431114</v>
      </c>
      <c r="N27" s="69">
        <f>IF(RES_hh_tes!N27=0,0,1000*11630*RES_hh_tes!N27/RES_hh_num!N27)</f>
        <v>577.58320949079348</v>
      </c>
      <c r="O27" s="69">
        <f>IF(RES_hh_tes!O27=0,0,1000*11630*RES_hh_tes!O27/RES_hh_num!O27)</f>
        <v>570.72112507038003</v>
      </c>
      <c r="P27" s="69">
        <f>IF(RES_hh_tes!P27=0,0,1000*11630*RES_hh_tes!P27/RES_hh_num!P27)</f>
        <v>551.61116448537211</v>
      </c>
      <c r="Q27" s="69">
        <f>IF(RES_hh_tes!Q27=0,0,1000*11630*RES_hh_tes!Q27/RES_hh_num!Q27)</f>
        <v>549.01999967906067</v>
      </c>
      <c r="R27" s="69">
        <f>IF(RES_hh_tes!R27=0,0,1000*11630*RES_hh_tes!R27/RES_hh_num!R27)</f>
        <v>558.94661352168691</v>
      </c>
      <c r="S27" s="69">
        <f>IF(RES_hh_tes!S27=0,0,1000*11630*RES_hh_tes!S27/RES_hh_num!S27)</f>
        <v>565.80164066508382</v>
      </c>
      <c r="T27" s="69">
        <f>IF(RES_hh_tes!T27=0,0,1000*11630*RES_hh_tes!T27/RES_hh_num!T27)</f>
        <v>583.73194568673773</v>
      </c>
      <c r="U27" s="69">
        <f>IF(RES_hh_tes!U27=0,0,1000*11630*RES_hh_tes!U27/RES_hh_num!U27)</f>
        <v>597.09729347800226</v>
      </c>
      <c r="V27" s="69">
        <f>IF(RES_hh_tes!V27=0,0,1000*11630*RES_hh_tes!V27/RES_hh_num!V27)</f>
        <v>581.10541043201215</v>
      </c>
      <c r="W27" s="69">
        <f>IF(RES_hh_tes!W27=0,0,1000*11630*RES_hh_tes!W27/RES_hh_num!W27)</f>
        <v>583.70125106860098</v>
      </c>
      <c r="DA27" s="88" t="s">
        <v>281</v>
      </c>
    </row>
    <row r="28" spans="1:105" ht="12" customHeight="1" x14ac:dyDescent="0.25">
      <c r="A28" s="28" t="s">
        <v>51</v>
      </c>
      <c r="B28" s="72">
        <f>IF(RES_hh_tes!B28=0,0,1000*11630*RES_hh_tes!B28/RES_hh_num!B28)</f>
        <v>361.51989709971997</v>
      </c>
      <c r="C28" s="72">
        <f>IF(RES_hh_tes!C28=0,0,1000*11630*RES_hh_tes!C28/RES_hh_num!C28)</f>
        <v>343.3205017103997</v>
      </c>
      <c r="D28" s="72">
        <f>IF(RES_hh_tes!D28=0,0,1000*11630*RES_hh_tes!D28/RES_hh_num!D28)</f>
        <v>410.96801902828446</v>
      </c>
      <c r="E28" s="72">
        <f>IF(RES_hh_tes!E28=0,0,1000*11630*RES_hh_tes!E28/RES_hh_num!E28)</f>
        <v>530.38397050616163</v>
      </c>
      <c r="F28" s="72">
        <f>IF(RES_hh_tes!F28=0,0,1000*11630*RES_hh_tes!F28/RES_hh_num!F28)</f>
        <v>537.38204757086078</v>
      </c>
      <c r="G28" s="72">
        <f>IF(RES_hh_tes!G28=0,0,1000*11630*RES_hh_tes!G28/RES_hh_num!G28)</f>
        <v>538.9497444265096</v>
      </c>
      <c r="H28" s="72">
        <f>IF(RES_hh_tes!H28=0,0,1000*11630*RES_hh_tes!H28/RES_hh_num!H28)</f>
        <v>568.93132504843197</v>
      </c>
      <c r="I28" s="72">
        <f>IF(RES_hh_tes!I28=0,0,1000*11630*RES_hh_tes!I28/RES_hh_num!I28)</f>
        <v>537.70161579195235</v>
      </c>
      <c r="J28" s="72">
        <f>IF(RES_hh_tes!J28=0,0,1000*11630*RES_hh_tes!J28/RES_hh_num!J28)</f>
        <v>576.21498882204082</v>
      </c>
      <c r="K28" s="72">
        <f>IF(RES_hh_tes!K28=0,0,1000*11630*RES_hh_tes!K28/RES_hh_num!K28)</f>
        <v>592.05411867374391</v>
      </c>
      <c r="L28" s="72">
        <f>IF(RES_hh_tes!L28=0,0,1000*11630*RES_hh_tes!L28/RES_hh_num!L28)</f>
        <v>606.05841894451135</v>
      </c>
      <c r="M28" s="72">
        <f>IF(RES_hh_tes!M28=0,0,1000*11630*RES_hh_tes!M28/RES_hh_num!M28)</f>
        <v>577.42945179506012</v>
      </c>
      <c r="N28" s="72">
        <f>IF(RES_hh_tes!N28=0,0,1000*11630*RES_hh_tes!N28/RES_hh_num!N28)</f>
        <v>580.25396427422572</v>
      </c>
      <c r="O28" s="72">
        <f>IF(RES_hh_tes!O28=0,0,1000*11630*RES_hh_tes!O28/RES_hh_num!O28)</f>
        <v>563.10794956349127</v>
      </c>
      <c r="P28" s="72">
        <f>IF(RES_hh_tes!P28=0,0,1000*11630*RES_hh_tes!P28/RES_hh_num!P28)</f>
        <v>561.4831195983794</v>
      </c>
      <c r="Q28" s="72">
        <f>IF(RES_hh_tes!Q28=0,0,1000*11630*RES_hh_tes!Q28/RES_hh_num!Q28)</f>
        <v>554.84956096005169</v>
      </c>
      <c r="R28" s="72">
        <f>IF(RES_hh_tes!R28=0,0,1000*11630*RES_hh_tes!R28/RES_hh_num!R28)</f>
        <v>565.61192986203048</v>
      </c>
      <c r="S28" s="72">
        <f>IF(RES_hh_tes!S28=0,0,1000*11630*RES_hh_tes!S28/RES_hh_num!S28)</f>
        <v>589.32533000360422</v>
      </c>
      <c r="T28" s="72">
        <f>IF(RES_hh_tes!T28=0,0,1000*11630*RES_hh_tes!T28/RES_hh_num!T28)</f>
        <v>593.5412518401431</v>
      </c>
      <c r="U28" s="72">
        <f>IF(RES_hh_tes!U28=0,0,1000*11630*RES_hh_tes!U28/RES_hh_num!U28)</f>
        <v>540.45531248256589</v>
      </c>
      <c r="V28" s="72">
        <f>IF(RES_hh_tes!V28=0,0,1000*11630*RES_hh_tes!V28/RES_hh_num!V28)</f>
        <v>603.79130024618007</v>
      </c>
      <c r="W28" s="72">
        <f>IF(RES_hh_tes!W28=0,0,1000*11630*RES_hh_tes!W28/RES_hh_num!W28)</f>
        <v>567.68631291905353</v>
      </c>
      <c r="DA28" s="89" t="s">
        <v>518</v>
      </c>
    </row>
    <row r="29" spans="1:105" s="2" customFormat="1" ht="12" customHeight="1" x14ac:dyDescent="0.25">
      <c r="A29" s="28" t="s">
        <v>74</v>
      </c>
      <c r="B29" s="72">
        <f>IF(RES_hh_tes!B29=0,0,1000*11630*RES_hh_tes!B29/RES_hh_num!B29)</f>
        <v>361.23804877310937</v>
      </c>
      <c r="C29" s="72">
        <f>IF(RES_hh_tes!C29=0,0,1000*11630*RES_hh_tes!C29/RES_hh_num!C29)</f>
        <v>370.08497251037716</v>
      </c>
      <c r="D29" s="72">
        <f>IF(RES_hh_tes!D29=0,0,1000*11630*RES_hh_tes!D29/RES_hh_num!D29)</f>
        <v>401.7389073587064</v>
      </c>
      <c r="E29" s="72">
        <f>IF(RES_hh_tes!E29=0,0,1000*11630*RES_hh_tes!E29/RES_hh_num!E29)</f>
        <v>534.42283718915303</v>
      </c>
      <c r="F29" s="72">
        <f>IF(RES_hh_tes!F29=0,0,1000*11630*RES_hh_tes!F29/RES_hh_num!F29)</f>
        <v>537.04296471746329</v>
      </c>
      <c r="G29" s="72">
        <f>IF(RES_hh_tes!G29=0,0,1000*11630*RES_hh_tes!G29/RES_hh_num!G29)</f>
        <v>525.6770565420037</v>
      </c>
      <c r="H29" s="72">
        <f>IF(RES_hh_tes!H29=0,0,1000*11630*RES_hh_tes!H29/RES_hh_num!H29)</f>
        <v>534.78039745402532</v>
      </c>
      <c r="I29" s="72">
        <f>IF(RES_hh_tes!I29=0,0,1000*11630*RES_hh_tes!I29/RES_hh_num!I29)</f>
        <v>558.20334485558828</v>
      </c>
      <c r="J29" s="72">
        <f>IF(RES_hh_tes!J29=0,0,1000*11630*RES_hh_tes!J29/RES_hh_num!J29)</f>
        <v>576.0832034734118</v>
      </c>
      <c r="K29" s="72">
        <f>IF(RES_hh_tes!K29=0,0,1000*11630*RES_hh_tes!K29/RES_hh_num!K29)</f>
        <v>595.1286372638582</v>
      </c>
      <c r="L29" s="72">
        <f>IF(RES_hh_tes!L29=0,0,1000*11630*RES_hh_tes!L29/RES_hh_num!L29)</f>
        <v>603.77526187283411</v>
      </c>
      <c r="M29" s="72">
        <f>IF(RES_hh_tes!M29=0,0,1000*11630*RES_hh_tes!M29/RES_hh_num!M29)</f>
        <v>578.62769739443308</v>
      </c>
      <c r="N29" s="72">
        <f>IF(RES_hh_tes!N29=0,0,1000*11630*RES_hh_tes!N29/RES_hh_num!N29)</f>
        <v>580.84932285044158</v>
      </c>
      <c r="O29" s="72">
        <f>IF(RES_hh_tes!O29=0,0,1000*11630*RES_hh_tes!O29/RES_hh_num!O29)</f>
        <v>557.86473079544749</v>
      </c>
      <c r="P29" s="72">
        <f>IF(RES_hh_tes!P29=0,0,1000*11630*RES_hh_tes!P29/RES_hh_num!P29)</f>
        <v>552.66780172514041</v>
      </c>
      <c r="Q29" s="72">
        <f>IF(RES_hh_tes!Q29=0,0,1000*11630*RES_hh_tes!Q29/RES_hh_num!Q29)</f>
        <v>549.89297068287942</v>
      </c>
      <c r="R29" s="72">
        <f>IF(RES_hh_tes!R29=0,0,1000*11630*RES_hh_tes!R29/RES_hh_num!R29)</f>
        <v>557.98108728295665</v>
      </c>
      <c r="S29" s="72">
        <f>IF(RES_hh_tes!S29=0,0,1000*11630*RES_hh_tes!S29/RES_hh_num!S29)</f>
        <v>564.10628417946305</v>
      </c>
      <c r="T29" s="72">
        <f>IF(RES_hh_tes!T29=0,0,1000*11630*RES_hh_tes!T29/RES_hh_num!T29)</f>
        <v>582.15556876519543</v>
      </c>
      <c r="U29" s="72">
        <f>IF(RES_hh_tes!U29=0,0,1000*11630*RES_hh_tes!U29/RES_hh_num!U29)</f>
        <v>610.23324585231614</v>
      </c>
      <c r="V29" s="72">
        <f>IF(RES_hh_tes!V29=0,0,1000*11630*RES_hh_tes!V29/RES_hh_num!V29)</f>
        <v>580.95088793491482</v>
      </c>
      <c r="W29" s="72">
        <f>IF(RES_hh_tes!W29=0,0,1000*11630*RES_hh_tes!W29/RES_hh_num!W29)</f>
        <v>563.06525730480325</v>
      </c>
      <c r="DA29" s="89" t="s">
        <v>519</v>
      </c>
    </row>
    <row r="30" spans="1:105" ht="12" customHeight="1" x14ac:dyDescent="0.25">
      <c r="A30" s="28" t="s">
        <v>192</v>
      </c>
      <c r="B30" s="72">
        <f>IF(RES_hh_tes!B30=0,0,1000*11630*RES_hh_tes!B30/RES_hh_num!B30)</f>
        <v>368.9620339213015</v>
      </c>
      <c r="C30" s="72">
        <f>IF(RES_hh_tes!C30=0,0,1000*11630*RES_hh_tes!C30/RES_hh_num!C30)</f>
        <v>357.13605238638843</v>
      </c>
      <c r="D30" s="72">
        <f>IF(RES_hh_tes!D30=0,0,1000*11630*RES_hh_tes!D30/RES_hh_num!D30)</f>
        <v>367.60391678678951</v>
      </c>
      <c r="E30" s="72">
        <f>IF(RES_hh_tes!E30=0,0,1000*11630*RES_hh_tes!E30/RES_hh_num!E30)</f>
        <v>568.59028702733099</v>
      </c>
      <c r="F30" s="72">
        <f>IF(RES_hh_tes!F30=0,0,1000*11630*RES_hh_tes!F30/RES_hh_num!F30)</f>
        <v>555.64009143510009</v>
      </c>
      <c r="G30" s="72">
        <f>IF(RES_hh_tes!G30=0,0,1000*11630*RES_hh_tes!G30/RES_hh_num!G30)</f>
        <v>527.57281590331957</v>
      </c>
      <c r="H30" s="72">
        <f>IF(RES_hh_tes!H30=0,0,1000*11630*RES_hh_tes!H30/RES_hh_num!H30)</f>
        <v>548.92969887293225</v>
      </c>
      <c r="I30" s="72">
        <f>IF(RES_hh_tes!I30=0,0,1000*11630*RES_hh_tes!I30/RES_hh_num!I30)</f>
        <v>553.10504424662076</v>
      </c>
      <c r="J30" s="72">
        <f>IF(RES_hh_tes!J30=0,0,1000*11630*RES_hh_tes!J30/RES_hh_num!J30)</f>
        <v>566.43178627468114</v>
      </c>
      <c r="K30" s="72">
        <f>IF(RES_hh_tes!K30=0,0,1000*11630*RES_hh_tes!K30/RES_hh_num!K30)</f>
        <v>585.67233935929494</v>
      </c>
      <c r="L30" s="72">
        <f>IF(RES_hh_tes!L30=0,0,1000*11630*RES_hh_tes!L30/RES_hh_num!L30)</f>
        <v>609.19822359437558</v>
      </c>
      <c r="M30" s="72">
        <f>IF(RES_hh_tes!M30=0,0,1000*11630*RES_hh_tes!M30/RES_hh_num!M30)</f>
        <v>576.94482719957568</v>
      </c>
      <c r="N30" s="72">
        <f>IF(RES_hh_tes!N30=0,0,1000*11630*RES_hh_tes!N30/RES_hh_num!N30)</f>
        <v>575.93892860856772</v>
      </c>
      <c r="O30" s="72">
        <f>IF(RES_hh_tes!O30=0,0,1000*11630*RES_hh_tes!O30/RES_hh_num!O30)</f>
        <v>578.90155381141653</v>
      </c>
      <c r="P30" s="72">
        <f>IF(RES_hh_tes!P30=0,0,1000*11630*RES_hh_tes!P30/RES_hh_num!P30)</f>
        <v>548.35957602931057</v>
      </c>
      <c r="Q30" s="72">
        <f>IF(RES_hh_tes!Q30=0,0,1000*11630*RES_hh_tes!Q30/RES_hh_num!Q30)</f>
        <v>540.40170736655625</v>
      </c>
      <c r="R30" s="72">
        <f>IF(RES_hh_tes!R30=0,0,1000*11630*RES_hh_tes!R30/RES_hh_num!R30)</f>
        <v>567.96709536638468</v>
      </c>
      <c r="S30" s="72">
        <f>IF(RES_hh_tes!S30=0,0,1000*11630*RES_hh_tes!S30/RES_hh_num!S30)</f>
        <v>592.90436995418406</v>
      </c>
      <c r="T30" s="72">
        <f>IF(RES_hh_tes!T30=0,0,1000*11630*RES_hh_tes!T30/RES_hh_num!T30)</f>
        <v>529.42860751531714</v>
      </c>
      <c r="U30" s="72">
        <f>IF(RES_hh_tes!U30=0,0,1000*11630*RES_hh_tes!U30/RES_hh_num!U30)</f>
        <v>587.52338728554378</v>
      </c>
      <c r="V30" s="72">
        <f>IF(RES_hh_tes!V30=0,0,1000*11630*RES_hh_tes!V30/RES_hh_num!V30)</f>
        <v>572.49654319605236</v>
      </c>
      <c r="W30" s="72">
        <f>IF(RES_hh_tes!W30=0,0,1000*11630*RES_hh_tes!W30/RES_hh_num!W30)</f>
        <v>627.83979340793394</v>
      </c>
      <c r="DA30" s="89" t="s">
        <v>520</v>
      </c>
    </row>
    <row r="31" spans="1:105" ht="12" customHeight="1" x14ac:dyDescent="0.25">
      <c r="A31" s="28" t="s">
        <v>207</v>
      </c>
      <c r="B31" s="72">
        <f>IF(RES_hh_tes!B31=0,0,1000*11630*RES_hh_tes!B31/RES_hh_num!B31)</f>
        <v>362.33515111782924</v>
      </c>
      <c r="C31" s="72">
        <f>IF(RES_hh_tes!C31=0,0,1000*11630*RES_hh_tes!C31/RES_hh_num!C31)</f>
        <v>352.85775664206898</v>
      </c>
      <c r="D31" s="72">
        <f>IF(RES_hh_tes!D31=0,0,1000*11630*RES_hh_tes!D31/RES_hh_num!D31)</f>
        <v>400.96990449271931</v>
      </c>
      <c r="E31" s="72">
        <f>IF(RES_hh_tes!E31=0,0,1000*11630*RES_hh_tes!E31/RES_hh_num!E31)</f>
        <v>539.80908282590997</v>
      </c>
      <c r="F31" s="72">
        <f>IF(RES_hh_tes!F31=0,0,1000*11630*RES_hh_tes!F31/RES_hh_num!F31)</f>
        <v>558.40215821867218</v>
      </c>
      <c r="G31" s="72">
        <f>IF(RES_hh_tes!G31=0,0,1000*11630*RES_hh_tes!G31/RES_hh_num!G31)</f>
        <v>527.11342067543478</v>
      </c>
      <c r="H31" s="72">
        <f>IF(RES_hh_tes!H31=0,0,1000*11630*RES_hh_tes!H31/RES_hh_num!H31)</f>
        <v>536.96143927007506</v>
      </c>
      <c r="I31" s="72">
        <f>IF(RES_hh_tes!I31=0,0,1000*11630*RES_hh_tes!I31/RES_hh_num!I31)</f>
        <v>558.52707209507844</v>
      </c>
      <c r="J31" s="72">
        <f>IF(RES_hh_tes!J31=0,0,1000*11630*RES_hh_tes!J31/RES_hh_num!J31)</f>
        <v>576.75592257185076</v>
      </c>
      <c r="K31" s="72">
        <f>IF(RES_hh_tes!K31=0,0,1000*11630*RES_hh_tes!K31/RES_hh_num!K31)</f>
        <v>580.21065886493102</v>
      </c>
      <c r="L31" s="72">
        <f>IF(RES_hh_tes!L31=0,0,1000*11630*RES_hh_tes!L31/RES_hh_num!L31)</f>
        <v>568.30854423907545</v>
      </c>
      <c r="M31" s="72">
        <f>IF(RES_hh_tes!M31=0,0,1000*11630*RES_hh_tes!M31/RES_hh_num!M31)</f>
        <v>607.80843575022675</v>
      </c>
      <c r="N31" s="72">
        <f>IF(RES_hh_tes!N31=0,0,1000*11630*RES_hh_tes!N31/RES_hh_num!N31)</f>
        <v>576.78898905604296</v>
      </c>
      <c r="O31" s="72">
        <f>IF(RES_hh_tes!O31=0,0,1000*11630*RES_hh_tes!O31/RES_hh_num!O31)</f>
        <v>567.12125142795207</v>
      </c>
      <c r="P31" s="72">
        <f>IF(RES_hh_tes!P31=0,0,1000*11630*RES_hh_tes!P31/RES_hh_num!P31)</f>
        <v>554.41066660400736</v>
      </c>
      <c r="Q31" s="72">
        <f>IF(RES_hh_tes!Q31=0,0,1000*11630*RES_hh_tes!Q31/RES_hh_num!Q31)</f>
        <v>566.66106080199381</v>
      </c>
      <c r="R31" s="72">
        <f>IF(RES_hh_tes!R31=0,0,1000*11630*RES_hh_tes!R31/RES_hh_num!R31)</f>
        <v>503.54873818618432</v>
      </c>
      <c r="S31" s="72">
        <f>IF(RES_hh_tes!S31=0,0,1000*11630*RES_hh_tes!S31/RES_hh_num!S31)</f>
        <v>426.51502313726547</v>
      </c>
      <c r="T31" s="72">
        <f>IF(RES_hh_tes!T31=0,0,1000*11630*RES_hh_tes!T31/RES_hh_num!T31)</f>
        <v>722.11754046996157</v>
      </c>
      <c r="U31" s="72">
        <f>IF(RES_hh_tes!U31=0,0,1000*11630*RES_hh_tes!U31/RES_hh_num!U31)</f>
        <v>623.55055625560715</v>
      </c>
      <c r="V31" s="72">
        <f>IF(RES_hh_tes!V31=0,0,1000*11630*RES_hh_tes!V31/RES_hh_num!V31)</f>
        <v>565.79341187976252</v>
      </c>
      <c r="W31" s="72">
        <f>IF(RES_hh_tes!W31=0,0,1000*11630*RES_hh_tes!W31/RES_hh_num!W31)</f>
        <v>590.98950432595495</v>
      </c>
      <c r="DA31" s="89" t="s">
        <v>521</v>
      </c>
    </row>
    <row r="32" spans="1:105" ht="12" customHeight="1" x14ac:dyDescent="0.25">
      <c r="A32" s="32" t="s">
        <v>53</v>
      </c>
      <c r="B32" s="77">
        <f>IF(RES_hh_tes!B32=0,0,1000*11630*RES_hh_tes!B32/RES_hh_num!B32)</f>
        <v>369.69618704184347</v>
      </c>
      <c r="C32" s="77">
        <f>IF(RES_hh_tes!C32=0,0,1000*11630*RES_hh_tes!C32/RES_hh_num!C32)</f>
        <v>321.30935960771103</v>
      </c>
      <c r="D32" s="77">
        <f>IF(RES_hh_tes!D32=0,0,1000*11630*RES_hh_tes!D32/RES_hh_num!D32)</f>
        <v>254.10518936036263</v>
      </c>
      <c r="E32" s="77">
        <f>IF(RES_hh_tes!E32=0,0,1000*11630*RES_hh_tes!E32/RES_hh_num!E32)</f>
        <v>687.99462653962621</v>
      </c>
      <c r="F32" s="77">
        <f>IF(RES_hh_tes!F32=0,0,1000*11630*RES_hh_tes!F32/RES_hh_num!F32)</f>
        <v>623.6610796510131</v>
      </c>
      <c r="G32" s="77">
        <f>IF(RES_hh_tes!G32=0,0,1000*11630*RES_hh_tes!G32/RES_hh_num!G32)</f>
        <v>483.02171374050994</v>
      </c>
      <c r="H32" s="77">
        <f>IF(RES_hh_tes!H32=0,0,1000*11630*RES_hh_tes!H32/RES_hh_num!H32)</f>
        <v>580.34459761858682</v>
      </c>
      <c r="I32" s="77">
        <f>IF(RES_hh_tes!I32=0,0,1000*11630*RES_hh_tes!I32/RES_hh_num!I32)</f>
        <v>528.23451801553267</v>
      </c>
      <c r="J32" s="77">
        <f>IF(RES_hh_tes!J32=0,0,1000*11630*RES_hh_tes!J32/RES_hh_num!J32)</f>
        <v>562.60681021992787</v>
      </c>
      <c r="K32" s="77">
        <f>IF(RES_hh_tes!K32=0,0,1000*11630*RES_hh_tes!K32/RES_hh_num!K32)</f>
        <v>568.58942120627933</v>
      </c>
      <c r="L32" s="77">
        <f>IF(RES_hh_tes!L32=0,0,1000*11630*RES_hh_tes!L32/RES_hh_num!L32)</f>
        <v>636.45670782114644</v>
      </c>
      <c r="M32" s="77">
        <f>IF(RES_hh_tes!M32=0,0,1000*11630*RES_hh_tes!M32/RES_hh_num!M32)</f>
        <v>585.57167854262752</v>
      </c>
      <c r="N32" s="77">
        <f>IF(RES_hh_tes!N32=0,0,1000*11630*RES_hh_tes!N32/RES_hh_num!N32)</f>
        <v>572.9815259100385</v>
      </c>
      <c r="O32" s="77">
        <f>IF(RES_hh_tes!O32=0,0,1000*11630*RES_hh_tes!O32/RES_hh_num!O32)</f>
        <v>587.67856488823725</v>
      </c>
      <c r="P32" s="77">
        <f>IF(RES_hh_tes!P32=0,0,1000*11630*RES_hh_tes!P32/RES_hh_num!P32)</f>
        <v>548.81933365880536</v>
      </c>
      <c r="Q32" s="77">
        <f>IF(RES_hh_tes!Q32=0,0,1000*11630*RES_hh_tes!Q32/RES_hh_num!Q32)</f>
        <v>548.36311812775193</v>
      </c>
      <c r="R32" s="77">
        <f>IF(RES_hh_tes!R32=0,0,1000*11630*RES_hh_tes!R32/RES_hh_num!R32)</f>
        <v>563.69586777280335</v>
      </c>
      <c r="S32" s="77">
        <f>IF(RES_hh_tes!S32=0,0,1000*11630*RES_hh_tes!S32/RES_hh_num!S32)</f>
        <v>576.86467261767575</v>
      </c>
      <c r="T32" s="77">
        <f>IF(RES_hh_tes!T32=0,0,1000*11630*RES_hh_tes!T32/RES_hh_num!T32)</f>
        <v>578.84538118535147</v>
      </c>
      <c r="U32" s="77">
        <f>IF(RES_hh_tes!U32=0,0,1000*11630*RES_hh_tes!U32/RES_hh_num!U32)</f>
        <v>584.12816378802074</v>
      </c>
      <c r="V32" s="77">
        <f>IF(RES_hh_tes!V32=0,0,1000*11630*RES_hh_tes!V32/RES_hh_num!V32)</f>
        <v>589.00043597151353</v>
      </c>
      <c r="W32" s="77">
        <f>IF(RES_hh_tes!W32=0,0,1000*11630*RES_hh_tes!W32/RES_hh_num!W32)</f>
        <v>584.90971553877307</v>
      </c>
      <c r="DA32" s="92" t="s">
        <v>522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523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104</v>
      </c>
      <c r="B3" s="65">
        <f>IF(RES_hh_emi!B3=0,0,1000000*RES_hh_emi!B3/RES_hh_num!B3)</f>
        <v>2026.8347992022132</v>
      </c>
      <c r="C3" s="65">
        <f>IF(RES_hh_emi!C3=0,0,1000000*RES_hh_emi!C3/RES_hh_num!C3)</f>
        <v>2203.436523406735</v>
      </c>
      <c r="D3" s="65">
        <f>IF(RES_hh_emi!D3=0,0,1000000*RES_hh_emi!D3/RES_hh_num!D3)</f>
        <v>2324.1532216650353</v>
      </c>
      <c r="E3" s="65">
        <f>IF(RES_hh_emi!E3=0,0,1000000*RES_hh_emi!E3/RES_hh_num!E3)</f>
        <v>2314.5408686702558</v>
      </c>
      <c r="F3" s="65">
        <f>IF(RES_hh_emi!F3=0,0,1000000*RES_hh_emi!F3/RES_hh_num!F3)</f>
        <v>2357.3349091958253</v>
      </c>
      <c r="G3" s="65">
        <f>IF(RES_hh_emi!G3=0,0,1000000*RES_hh_emi!G3/RES_hh_num!G3)</f>
        <v>2540.3852256535956</v>
      </c>
      <c r="H3" s="65">
        <f>IF(RES_hh_emi!H3=0,0,1000000*RES_hh_emi!H3/RES_hh_num!H3)</f>
        <v>2799.625901475159</v>
      </c>
      <c r="I3" s="65">
        <f>IF(RES_hh_emi!I3=0,0,1000000*RES_hh_emi!I3/RES_hh_num!I3)</f>
        <v>2562.6198658882795</v>
      </c>
      <c r="J3" s="65">
        <f>IF(RES_hh_emi!J3=0,0,1000000*RES_hh_emi!J3/RES_hh_num!J3)</f>
        <v>2669.3912159424549</v>
      </c>
      <c r="K3" s="65">
        <f>IF(RES_hh_emi!K3=0,0,1000000*RES_hh_emi!K3/RES_hh_num!K3)</f>
        <v>2732.0820784373373</v>
      </c>
      <c r="L3" s="65">
        <f>IF(RES_hh_emi!L3=0,0,1000000*RES_hh_emi!L3/RES_hh_num!L3)</f>
        <v>3065.7251118542222</v>
      </c>
      <c r="M3" s="65">
        <f>IF(RES_hh_emi!M3=0,0,1000000*RES_hh_emi!M3/RES_hh_num!M3)</f>
        <v>2689.0765002725166</v>
      </c>
      <c r="N3" s="65">
        <f>IF(RES_hh_emi!N3=0,0,1000000*RES_hh_emi!N3/RES_hh_num!N3)</f>
        <v>2796.753557042277</v>
      </c>
      <c r="O3" s="65">
        <f>IF(RES_hh_emi!O3=0,0,1000000*RES_hh_emi!O3/RES_hh_num!O3)</f>
        <v>2722.2670000448697</v>
      </c>
      <c r="P3" s="65">
        <f>IF(RES_hh_emi!P3=0,0,1000000*RES_hh_emi!P3/RES_hh_num!P3)</f>
        <v>2496.1618199453719</v>
      </c>
      <c r="Q3" s="65">
        <f>IF(RES_hh_emi!Q3=0,0,1000000*RES_hh_emi!Q3/RES_hh_num!Q3)</f>
        <v>2456.5029057628999</v>
      </c>
      <c r="R3" s="65">
        <f>IF(RES_hh_emi!R3=0,0,1000000*RES_hh_emi!R3/RES_hh_num!R3)</f>
        <v>2631.7602784869696</v>
      </c>
      <c r="S3" s="65">
        <f>IF(RES_hh_emi!S3=0,0,1000000*RES_hh_emi!S3/RES_hh_num!S3)</f>
        <v>2649.147167772066</v>
      </c>
      <c r="T3" s="65">
        <f>IF(RES_hh_emi!T3=0,0,1000000*RES_hh_emi!T3/RES_hh_num!T3)</f>
        <v>2520.6616744488583</v>
      </c>
      <c r="U3" s="65">
        <f>IF(RES_hh_emi!U3=0,0,1000000*RES_hh_emi!U3/RES_hh_num!U3)</f>
        <v>2184.9694688916434</v>
      </c>
      <c r="V3" s="65">
        <f>IF(RES_hh_emi!V3=0,0,1000000*RES_hh_emi!V3/RES_hh_num!V3)</f>
        <v>2264.1015996848555</v>
      </c>
      <c r="W3" s="65">
        <f>IF(RES_hh_emi!W3=0,0,1000000*RES_hh_emi!W3/RES_hh_num!W3)</f>
        <v>2335.5588523001547</v>
      </c>
      <c r="DA3" s="87" t="s">
        <v>283</v>
      </c>
    </row>
    <row r="4" spans="1:105" ht="12.95" customHeight="1" x14ac:dyDescent="0.25">
      <c r="A4" s="68" t="s">
        <v>57</v>
      </c>
      <c r="B4" s="69">
        <f>IF(RES_hh_emi!B4=0,0,1000000*RES_hh_emi!B4/RES_hh_num!B4)</f>
        <v>1739.1128593373141</v>
      </c>
      <c r="C4" s="69">
        <f>IF(RES_hh_emi!C4=0,0,1000000*RES_hh_emi!C4/RES_hh_num!C4)</f>
        <v>1916.8182597176769</v>
      </c>
      <c r="D4" s="69">
        <f>IF(RES_hh_emi!D4=0,0,1000000*RES_hh_emi!D4/RES_hh_num!D4)</f>
        <v>2015.1761069145732</v>
      </c>
      <c r="E4" s="69">
        <f>IF(RES_hh_emi!E4=0,0,1000000*RES_hh_emi!E4/RES_hh_num!E4)</f>
        <v>1961.5297704321001</v>
      </c>
      <c r="F4" s="69">
        <f>IF(RES_hh_emi!F4=0,0,1000000*RES_hh_emi!F4/RES_hh_num!F4)</f>
        <v>1999.530092758589</v>
      </c>
      <c r="G4" s="69">
        <f>IF(RES_hh_emi!G4=0,0,1000000*RES_hh_emi!G4/RES_hh_num!G4)</f>
        <v>2178.6698694665879</v>
      </c>
      <c r="H4" s="69">
        <f>IF(RES_hh_emi!H4=0,0,1000000*RES_hh_emi!H4/RES_hh_num!H4)</f>
        <v>2418.9629341170557</v>
      </c>
      <c r="I4" s="69">
        <f>IF(RES_hh_emi!I4=0,0,1000000*RES_hh_emi!I4/RES_hh_num!I4)</f>
        <v>2184.8328179592168</v>
      </c>
      <c r="J4" s="69">
        <f>IF(RES_hh_emi!J4=0,0,1000000*RES_hh_emi!J4/RES_hh_num!J4)</f>
        <v>2276.3656402859519</v>
      </c>
      <c r="K4" s="69">
        <f>IF(RES_hh_emi!K4=0,0,1000000*RES_hh_emi!K4/RES_hh_num!K4)</f>
        <v>2329.9385676082902</v>
      </c>
      <c r="L4" s="69">
        <f>IF(RES_hh_emi!L4=0,0,1000000*RES_hh_emi!L4/RES_hh_num!L4)</f>
        <v>2661.9136787972393</v>
      </c>
      <c r="M4" s="69">
        <f>IF(RES_hh_emi!M4=0,0,1000000*RES_hh_emi!M4/RES_hh_num!M4)</f>
        <v>2298.4907767475079</v>
      </c>
      <c r="N4" s="69">
        <f>IF(RES_hh_emi!N4=0,0,1000000*RES_hh_emi!N4/RES_hh_num!N4)</f>
        <v>2402.8281346717517</v>
      </c>
      <c r="O4" s="69">
        <f>IF(RES_hh_emi!O4=0,0,1000000*RES_hh_emi!O4/RES_hh_num!O4)</f>
        <v>2333.5494311766383</v>
      </c>
      <c r="P4" s="69">
        <f>IF(RES_hh_emi!P4=0,0,1000000*RES_hh_emi!P4/RES_hh_num!P4)</f>
        <v>2108.7547297637616</v>
      </c>
      <c r="Q4" s="69">
        <f>IF(RES_hh_emi!Q4=0,0,1000000*RES_hh_emi!Q4/RES_hh_num!Q4)</f>
        <v>2072.4218962908276</v>
      </c>
      <c r="R4" s="69">
        <f>IF(RES_hh_emi!R4=0,0,1000000*RES_hh_emi!R4/RES_hh_num!R4)</f>
        <v>2240.5046583621065</v>
      </c>
      <c r="S4" s="69">
        <f>IF(RES_hh_emi!S4=0,0,1000000*RES_hh_emi!S4/RES_hh_num!S4)</f>
        <v>2252.9757564795304</v>
      </c>
      <c r="T4" s="69">
        <f>IF(RES_hh_emi!T4=0,0,1000000*RES_hh_emi!T4/RES_hh_num!T4)</f>
        <v>2140.7339485192788</v>
      </c>
      <c r="U4" s="69">
        <f>IF(RES_hh_emi!U4=0,0,1000000*RES_hh_emi!U4/RES_hh_num!U4)</f>
        <v>1829.8878777788977</v>
      </c>
      <c r="V4" s="69">
        <f>IF(RES_hh_emi!V4=0,0,1000000*RES_hh_emi!V4/RES_hh_num!V4)</f>
        <v>1907.3436732213841</v>
      </c>
      <c r="W4" s="69">
        <f>IF(RES_hh_emi!W4=0,0,1000000*RES_hh_emi!W4/RES_hh_num!W4)</f>
        <v>1970.4373198673411</v>
      </c>
      <c r="DA4" s="88" t="s">
        <v>284</v>
      </c>
    </row>
    <row r="5" spans="1:105" ht="12" customHeight="1" x14ac:dyDescent="0.25">
      <c r="A5" s="28" t="s">
        <v>51</v>
      </c>
      <c r="B5" s="72">
        <f>IF(RES_hh_emi!B5=0,0,1000000*RES_hh_emi!B5/RES_hh_num!B5)</f>
        <v>4122.8575339861663</v>
      </c>
      <c r="C5" s="72">
        <f>IF(RES_hh_emi!C5=0,0,1000000*RES_hh_emi!C5/RES_hh_num!C5)</f>
        <v>4422.1259412971185</v>
      </c>
      <c r="D5" s="72">
        <f>IF(RES_hh_emi!D5=0,0,1000000*RES_hh_emi!D5/RES_hh_num!D5)</f>
        <v>4528.0290711508997</v>
      </c>
      <c r="E5" s="72">
        <f>IF(RES_hh_emi!E5=0,0,1000000*RES_hh_emi!E5/RES_hh_num!E5)</f>
        <v>4222.5351549246261</v>
      </c>
      <c r="F5" s="72">
        <f>IF(RES_hh_emi!F5=0,0,1000000*RES_hh_emi!F5/RES_hh_num!F5)</f>
        <v>4167.0596832475585</v>
      </c>
      <c r="G5" s="72">
        <f>IF(RES_hh_emi!G5=0,0,1000000*RES_hh_emi!G5/RES_hh_num!G5)</f>
        <v>4379.4487595883866</v>
      </c>
      <c r="H5" s="72">
        <f>IF(RES_hh_emi!H5=0,0,1000000*RES_hh_emi!H5/RES_hh_num!H5)</f>
        <v>4799.7284943209434</v>
      </c>
      <c r="I5" s="72">
        <f>IF(RES_hh_emi!I5=0,0,1000000*RES_hh_emi!I5/RES_hh_num!I5)</f>
        <v>4256.9392757389805</v>
      </c>
      <c r="J5" s="72">
        <f>IF(RES_hh_emi!J5=0,0,1000000*RES_hh_emi!J5/RES_hh_num!J5)</f>
        <v>4446.7781589420892</v>
      </c>
      <c r="K5" s="72">
        <f>IF(RES_hh_emi!K5=0,0,1000000*RES_hh_emi!K5/RES_hh_num!K5)</f>
        <v>4571.4185804962535</v>
      </c>
      <c r="L5" s="72">
        <f>IF(RES_hh_emi!L5=0,0,1000000*RES_hh_emi!L5/RES_hh_num!L5)</f>
        <v>5280.4749964662751</v>
      </c>
      <c r="M5" s="72">
        <f>IF(RES_hh_emi!M5=0,0,1000000*RES_hh_emi!M5/RES_hh_num!M5)</f>
        <v>4586.1733577549203</v>
      </c>
      <c r="N5" s="72">
        <f>IF(RES_hh_emi!N5=0,0,1000000*RES_hh_emi!N5/RES_hh_num!N5)</f>
        <v>4833.058139106578</v>
      </c>
      <c r="O5" s="72">
        <f>IF(RES_hh_emi!O5=0,0,1000000*RES_hh_emi!O5/RES_hh_num!O5)</f>
        <v>4749.8935197487199</v>
      </c>
      <c r="P5" s="72">
        <f>IF(RES_hh_emi!P5=0,0,1000000*RES_hh_emi!P5/RES_hh_num!P5)</f>
        <v>4328.7647477220034</v>
      </c>
      <c r="Q5" s="72">
        <f>IF(RES_hh_emi!Q5=0,0,1000000*RES_hh_emi!Q5/RES_hh_num!Q5)</f>
        <v>4266.3522184667017</v>
      </c>
      <c r="R5" s="72">
        <f>IF(RES_hh_emi!R5=0,0,1000000*RES_hh_emi!R5/RES_hh_num!R5)</f>
        <v>4716.854631303826</v>
      </c>
      <c r="S5" s="72">
        <f>IF(RES_hh_emi!S5=0,0,1000000*RES_hh_emi!S5/RES_hh_num!S5)</f>
        <v>4948.6663366617895</v>
      </c>
      <c r="T5" s="72">
        <f>IF(RES_hh_emi!T5=0,0,1000000*RES_hh_emi!T5/RES_hh_num!T5)</f>
        <v>5195.2177536066183</v>
      </c>
      <c r="U5" s="72">
        <f>IF(RES_hh_emi!U5=0,0,1000000*RES_hh_emi!U5/RES_hh_num!U5)</f>
        <v>4420.9535764059119</v>
      </c>
      <c r="V5" s="72">
        <f>IF(RES_hh_emi!V5=0,0,1000000*RES_hh_emi!V5/RES_hh_num!V5)</f>
        <v>4834.638986637814</v>
      </c>
      <c r="W5" s="72">
        <f>IF(RES_hh_emi!W5=0,0,1000000*RES_hh_emi!W5/RES_hh_num!W5)</f>
        <v>5029.0166597412099</v>
      </c>
      <c r="DA5" s="89" t="s">
        <v>524</v>
      </c>
    </row>
    <row r="6" spans="1:105" ht="12" customHeight="1" x14ac:dyDescent="0.25">
      <c r="A6" s="28" t="s">
        <v>74</v>
      </c>
      <c r="B6" s="72">
        <f>IF(RES_hh_emi!B6=0,0,1000000*RES_hh_emi!B6/RES_hh_num!B6)</f>
        <v>3217.0942113986921</v>
      </c>
      <c r="C6" s="72">
        <f>IF(RES_hh_emi!C6=0,0,1000000*RES_hh_emi!C6/RES_hh_num!C6)</f>
        <v>3657.4782155897847</v>
      </c>
      <c r="D6" s="72">
        <f>IF(RES_hh_emi!D6=0,0,1000000*RES_hh_emi!D6/RES_hh_num!D6)</f>
        <v>3522.3059412248595</v>
      </c>
      <c r="E6" s="72">
        <f>IF(RES_hh_emi!E6=0,0,1000000*RES_hh_emi!E6/RES_hh_num!E6)</f>
        <v>3386.1273925815481</v>
      </c>
      <c r="F6" s="72">
        <f>IF(RES_hh_emi!F6=0,0,1000000*RES_hh_emi!F6/RES_hh_num!F6)</f>
        <v>3302.6857256246794</v>
      </c>
      <c r="G6" s="72">
        <f>IF(RES_hh_emi!G6=0,0,1000000*RES_hh_emi!G6/RES_hh_num!G6)</f>
        <v>3421.5731112714034</v>
      </c>
      <c r="H6" s="72">
        <f>IF(RES_hh_emi!H6=0,0,1000000*RES_hh_emi!H6/RES_hh_num!H6)</f>
        <v>3564.6641285674759</v>
      </c>
      <c r="I6" s="72">
        <f>IF(RES_hh_emi!I6=0,0,1000000*RES_hh_emi!I6/RES_hh_num!I6)</f>
        <v>3421.3770324765578</v>
      </c>
      <c r="J6" s="72">
        <f>IF(RES_hh_emi!J6=0,0,1000000*RES_hh_emi!J6/RES_hh_num!J6)</f>
        <v>3426.8976676774319</v>
      </c>
      <c r="K6" s="72">
        <f>IF(RES_hh_emi!K6=0,0,1000000*RES_hh_emi!K6/RES_hh_num!K6)</f>
        <v>3465.5182182988947</v>
      </c>
      <c r="L6" s="72">
        <f>IF(RES_hh_emi!L6=0,0,1000000*RES_hh_emi!L6/RES_hh_num!L6)</f>
        <v>3905.1020522331278</v>
      </c>
      <c r="M6" s="72">
        <f>IF(RES_hh_emi!M6=0,0,1000000*RES_hh_emi!M6/RES_hh_num!M6)</f>
        <v>3341.7472332539992</v>
      </c>
      <c r="N6" s="72">
        <f>IF(RES_hh_emi!N6=0,0,1000000*RES_hh_emi!N6/RES_hh_num!N6)</f>
        <v>3543.5137415757481</v>
      </c>
      <c r="O6" s="72">
        <f>IF(RES_hh_emi!O6=0,0,1000000*RES_hh_emi!O6/RES_hh_num!O6)</f>
        <v>3358.151961069058</v>
      </c>
      <c r="P6" s="72">
        <f>IF(RES_hh_emi!P6=0,0,1000000*RES_hh_emi!P6/RES_hh_num!P6)</f>
        <v>3040.052352656483</v>
      </c>
      <c r="Q6" s="72">
        <f>IF(RES_hh_emi!Q6=0,0,1000000*RES_hh_emi!Q6/RES_hh_num!Q6)</f>
        <v>3049.459536632558</v>
      </c>
      <c r="R6" s="72">
        <f>IF(RES_hh_emi!R6=0,0,1000000*RES_hh_emi!R6/RES_hh_num!R6)</f>
        <v>3263.9211154840709</v>
      </c>
      <c r="S6" s="72">
        <f>IF(RES_hh_emi!S6=0,0,1000000*RES_hh_emi!S6/RES_hh_num!S6)</f>
        <v>3302.7208442851347</v>
      </c>
      <c r="T6" s="72">
        <f>IF(RES_hh_emi!T6=0,0,1000000*RES_hh_emi!T6/RES_hh_num!T6)</f>
        <v>3371.0019882701181</v>
      </c>
      <c r="U6" s="72">
        <f>IF(RES_hh_emi!U6=0,0,1000000*RES_hh_emi!U6/RES_hh_num!U6)</f>
        <v>3520.7387235025676</v>
      </c>
      <c r="V6" s="72">
        <f>IF(RES_hh_emi!V6=0,0,1000000*RES_hh_emi!V6/RES_hh_num!V6)</f>
        <v>3483.887969753328</v>
      </c>
      <c r="W6" s="72">
        <f>IF(RES_hh_emi!W6=0,0,1000000*RES_hh_emi!W6/RES_hh_num!W6)</f>
        <v>3420.1115683720905</v>
      </c>
      <c r="DA6" s="89" t="s">
        <v>525</v>
      </c>
    </row>
    <row r="7" spans="1:105" ht="12" customHeight="1" x14ac:dyDescent="0.25">
      <c r="A7" s="28" t="s">
        <v>205</v>
      </c>
      <c r="B7" s="72">
        <f>IF(RES_hh_emi!B7=0,0,1000000*RES_hh_emi!B7/RES_hh_num!B7)</f>
        <v>3776.6608103912067</v>
      </c>
      <c r="C7" s="72">
        <f>IF(RES_hh_emi!C7=0,0,1000000*RES_hh_emi!C7/RES_hh_num!C7)</f>
        <v>4693.9338170034016</v>
      </c>
      <c r="D7" s="72">
        <f>IF(RES_hh_emi!D7=0,0,1000000*RES_hh_emi!D7/RES_hh_num!D7)</f>
        <v>4827.8672262807158</v>
      </c>
      <c r="E7" s="72">
        <f>IF(RES_hh_emi!E7=0,0,1000000*RES_hh_emi!E7/RES_hh_num!E7)</f>
        <v>4674.333761520702</v>
      </c>
      <c r="F7" s="72">
        <f>IF(RES_hh_emi!F7=0,0,1000000*RES_hh_emi!F7/RES_hh_num!F7)</f>
        <v>4402.394652916375</v>
      </c>
      <c r="G7" s="72">
        <f>IF(RES_hh_emi!G7=0,0,1000000*RES_hh_emi!G7/RES_hh_num!G7)</f>
        <v>4374.1395077592497</v>
      </c>
      <c r="H7" s="72">
        <f>IF(RES_hh_emi!H7=0,0,1000000*RES_hh_emi!H7/RES_hh_num!H7)</f>
        <v>4917.1318660459974</v>
      </c>
      <c r="I7" s="72">
        <f>IF(RES_hh_emi!I7=0,0,1000000*RES_hh_emi!I7/RES_hh_num!I7)</f>
        <v>4666.9347314934121</v>
      </c>
      <c r="J7" s="72">
        <f>IF(RES_hh_emi!J7=0,0,1000000*RES_hh_emi!J7/RES_hh_num!J7)</f>
        <v>4561.9289748676747</v>
      </c>
      <c r="K7" s="72">
        <f>IF(RES_hh_emi!K7=0,0,1000000*RES_hh_emi!K7/RES_hh_num!K7)</f>
        <v>4443.3251739763327</v>
      </c>
      <c r="L7" s="72">
        <f>IF(RES_hh_emi!L7=0,0,1000000*RES_hh_emi!L7/RES_hh_num!L7)</f>
        <v>3806.7015393730767</v>
      </c>
      <c r="M7" s="72">
        <f>IF(RES_hh_emi!M7=0,0,1000000*RES_hh_emi!M7/RES_hh_num!M7)</f>
        <v>4946.7431553918605</v>
      </c>
      <c r="N7" s="72">
        <f>IF(RES_hh_emi!N7=0,0,1000000*RES_hh_emi!N7/RES_hh_num!N7)</f>
        <v>4607.3487719096611</v>
      </c>
      <c r="O7" s="72">
        <f>IF(RES_hh_emi!O7=0,0,1000000*RES_hh_emi!O7/RES_hh_num!O7)</f>
        <v>4342.2291284673202</v>
      </c>
      <c r="P7" s="72">
        <f>IF(RES_hh_emi!P7=0,0,1000000*RES_hh_emi!P7/RES_hh_num!P7)</f>
        <v>3936.0955917540196</v>
      </c>
      <c r="Q7" s="72">
        <f>IF(RES_hh_emi!Q7=0,0,1000000*RES_hh_emi!Q7/RES_hh_num!Q7)</f>
        <v>4169.2863768592142</v>
      </c>
      <c r="R7" s="72">
        <f>IF(RES_hh_emi!R7=0,0,1000000*RES_hh_emi!R7/RES_hh_num!R7)</f>
        <v>4092.0706153250353</v>
      </c>
      <c r="S7" s="72">
        <f>IF(RES_hh_emi!S7=0,0,1000000*RES_hh_emi!S7/RES_hh_num!S7)</f>
        <v>4106.5702805387346</v>
      </c>
      <c r="T7" s="72">
        <f>IF(RES_hh_emi!T7=0,0,1000000*RES_hh_emi!T7/RES_hh_num!T7)</f>
        <v>4701.3516280633039</v>
      </c>
      <c r="U7" s="72">
        <f>IF(RES_hh_emi!U7=0,0,1000000*RES_hh_emi!U7/RES_hh_num!U7)</f>
        <v>3727.9402483160516</v>
      </c>
      <c r="V7" s="72">
        <f>IF(RES_hh_emi!V7=0,0,1000000*RES_hh_emi!V7/RES_hh_num!V7)</f>
        <v>3618.8240309522303</v>
      </c>
      <c r="W7" s="72">
        <f>IF(RES_hh_emi!W7=0,0,1000000*RES_hh_emi!W7/RES_hh_num!W7)</f>
        <v>5417.0640501988137</v>
      </c>
      <c r="DA7" s="89" t="s">
        <v>526</v>
      </c>
    </row>
    <row r="8" spans="1:105" ht="12" customHeight="1" x14ac:dyDescent="0.25">
      <c r="A8" s="28" t="s">
        <v>192</v>
      </c>
      <c r="B8" s="72">
        <f>IF(RES_hh_emi!B8=0,0,1000000*RES_hh_emi!B8/RES_hh_num!B8)</f>
        <v>2892.212633676761</v>
      </c>
      <c r="C8" s="72">
        <f>IF(RES_hh_emi!C8=0,0,1000000*RES_hh_emi!C8/RES_hh_num!C8)</f>
        <v>3145.8225281636096</v>
      </c>
      <c r="D8" s="72">
        <f>IF(RES_hh_emi!D8=0,0,1000000*RES_hh_emi!D8/RES_hh_num!D8)</f>
        <v>3009.1934477540617</v>
      </c>
      <c r="E8" s="72">
        <f>IF(RES_hh_emi!E8=0,0,1000000*RES_hh_emi!E8/RES_hh_num!E8)</f>
        <v>2906.4836527395037</v>
      </c>
      <c r="F8" s="72">
        <f>IF(RES_hh_emi!F8=0,0,1000000*RES_hh_emi!F8/RES_hh_num!F8)</f>
        <v>2832.0921986452622</v>
      </c>
      <c r="G8" s="72">
        <f>IF(RES_hh_emi!G8=0,0,1000000*RES_hh_emi!G8/RES_hh_num!G8)</f>
        <v>2995.8086392050668</v>
      </c>
      <c r="H8" s="72">
        <f>IF(RES_hh_emi!H8=0,0,1000000*RES_hh_emi!H8/RES_hh_num!H8)</f>
        <v>3055.1877006501813</v>
      </c>
      <c r="I8" s="72">
        <f>IF(RES_hh_emi!I8=0,0,1000000*RES_hh_emi!I8/RES_hh_num!I8)</f>
        <v>2866.6149966907524</v>
      </c>
      <c r="J8" s="72">
        <f>IF(RES_hh_emi!J8=0,0,1000000*RES_hh_emi!J8/RES_hh_num!J8)</f>
        <v>2831.9869730151381</v>
      </c>
      <c r="K8" s="72">
        <f>IF(RES_hh_emi!K8=0,0,1000000*RES_hh_emi!K8/RES_hh_num!K8)</f>
        <v>2877.6820222644387</v>
      </c>
      <c r="L8" s="72">
        <f>IF(RES_hh_emi!L8=0,0,1000000*RES_hh_emi!L8/RES_hh_num!L8)</f>
        <v>3182.8947281443598</v>
      </c>
      <c r="M8" s="72">
        <f>IF(RES_hh_emi!M8=0,0,1000000*RES_hh_emi!M8/RES_hh_num!M8)</f>
        <v>2804.2367505591783</v>
      </c>
      <c r="N8" s="72">
        <f>IF(RES_hh_emi!N8=0,0,1000000*RES_hh_emi!N8/RES_hh_num!N8)</f>
        <v>2872.0527485944017</v>
      </c>
      <c r="O8" s="72">
        <f>IF(RES_hh_emi!O8=0,0,1000000*RES_hh_emi!O8/RES_hh_num!O8)</f>
        <v>2822.1553690955852</v>
      </c>
      <c r="P8" s="72">
        <f>IF(RES_hh_emi!P8=0,0,1000000*RES_hh_emi!P8/RES_hh_num!P8)</f>
        <v>2508.3180200332686</v>
      </c>
      <c r="Q8" s="72">
        <f>IF(RES_hh_emi!Q8=0,0,1000000*RES_hh_emi!Q8/RES_hh_num!Q8)</f>
        <v>2456.3715870895626</v>
      </c>
      <c r="R8" s="72">
        <f>IF(RES_hh_emi!R8=0,0,1000000*RES_hh_emi!R8/RES_hh_num!R8)</f>
        <v>2671.9535688448764</v>
      </c>
      <c r="S8" s="72">
        <f>IF(RES_hh_emi!S8=0,0,1000000*RES_hh_emi!S8/RES_hh_num!S8)</f>
        <v>2761.665742350795</v>
      </c>
      <c r="T8" s="72">
        <f>IF(RES_hh_emi!T8=0,0,1000000*RES_hh_emi!T8/RES_hh_num!T8)</f>
        <v>2715.464697011354</v>
      </c>
      <c r="U8" s="72">
        <f>IF(RES_hh_emi!U8=0,0,1000000*RES_hh_emi!U8/RES_hh_num!U8)</f>
        <v>2681.853437218851</v>
      </c>
      <c r="V8" s="72">
        <f>IF(RES_hh_emi!V8=0,0,1000000*RES_hh_emi!V8/RES_hh_num!V8)</f>
        <v>2667.7056961732642</v>
      </c>
      <c r="W8" s="72">
        <f>IF(RES_hh_emi!W8=0,0,1000000*RES_hh_emi!W8/RES_hh_num!W8)</f>
        <v>3055.3544531014941</v>
      </c>
      <c r="DA8" s="89" t="s">
        <v>527</v>
      </c>
    </row>
    <row r="9" spans="1:105" ht="12" customHeight="1" x14ac:dyDescent="0.25">
      <c r="A9" s="28" t="s">
        <v>207</v>
      </c>
      <c r="B9" s="72">
        <f>IF(RES_hh_emi!B9=0,0,1000000*RES_hh_emi!B9/RES_hh_num!B9)</f>
        <v>0</v>
      </c>
      <c r="C9" s="72">
        <f>IF(RES_hh_emi!C9=0,0,1000000*RES_hh_emi!C9/RES_hh_num!C9)</f>
        <v>0</v>
      </c>
      <c r="D9" s="72">
        <f>IF(RES_hh_emi!D9=0,0,1000000*RES_hh_emi!D9/RES_hh_num!D9)</f>
        <v>0</v>
      </c>
      <c r="E9" s="72">
        <f>IF(RES_hh_emi!E9=0,0,1000000*RES_hh_emi!E9/RES_hh_num!E9)</f>
        <v>0</v>
      </c>
      <c r="F9" s="72">
        <f>IF(RES_hh_emi!F9=0,0,1000000*RES_hh_emi!F9/RES_hh_num!F9)</f>
        <v>0</v>
      </c>
      <c r="G9" s="72">
        <f>IF(RES_hh_emi!G9=0,0,1000000*RES_hh_emi!G9/RES_hh_num!G9)</f>
        <v>0</v>
      </c>
      <c r="H9" s="72">
        <f>IF(RES_hh_emi!H9=0,0,1000000*RES_hh_emi!H9/RES_hh_num!H9)</f>
        <v>0</v>
      </c>
      <c r="I9" s="72">
        <f>IF(RES_hh_emi!I9=0,0,1000000*RES_hh_emi!I9/RES_hh_num!I9)</f>
        <v>0</v>
      </c>
      <c r="J9" s="72">
        <f>IF(RES_hh_emi!J9=0,0,1000000*RES_hh_emi!J9/RES_hh_num!J9)</f>
        <v>0</v>
      </c>
      <c r="K9" s="72">
        <f>IF(RES_hh_emi!K9=0,0,1000000*RES_hh_emi!K9/RES_hh_num!K9)</f>
        <v>0</v>
      </c>
      <c r="L9" s="72">
        <f>IF(RES_hh_emi!L9=0,0,1000000*RES_hh_emi!L9/RES_hh_num!L9)</f>
        <v>0</v>
      </c>
      <c r="M9" s="72">
        <f>IF(RES_hh_emi!M9=0,0,1000000*RES_hh_emi!M9/RES_hh_num!M9)</f>
        <v>0</v>
      </c>
      <c r="N9" s="72">
        <f>IF(RES_hh_emi!N9=0,0,1000000*RES_hh_emi!N9/RES_hh_num!N9)</f>
        <v>0</v>
      </c>
      <c r="O9" s="72">
        <f>IF(RES_hh_emi!O9=0,0,1000000*RES_hh_emi!O9/RES_hh_num!O9)</f>
        <v>0</v>
      </c>
      <c r="P9" s="72">
        <f>IF(RES_hh_emi!P9=0,0,1000000*RES_hh_emi!P9/RES_hh_num!P9)</f>
        <v>0</v>
      </c>
      <c r="Q9" s="72">
        <f>IF(RES_hh_emi!Q9=0,0,1000000*RES_hh_emi!Q9/RES_hh_num!Q9)</f>
        <v>0</v>
      </c>
      <c r="R9" s="72">
        <f>IF(RES_hh_emi!R9=0,0,1000000*RES_hh_emi!R9/RES_hh_num!R9)</f>
        <v>0</v>
      </c>
      <c r="S9" s="72">
        <f>IF(RES_hh_emi!S9=0,0,1000000*RES_hh_emi!S9/RES_hh_num!S9)</f>
        <v>0</v>
      </c>
      <c r="T9" s="72">
        <f>IF(RES_hh_emi!T9=0,0,1000000*RES_hh_emi!T9/RES_hh_num!T9)</f>
        <v>0</v>
      </c>
      <c r="U9" s="72">
        <f>IF(RES_hh_emi!U9=0,0,1000000*RES_hh_emi!U9/RES_hh_num!U9)</f>
        <v>0</v>
      </c>
      <c r="V9" s="72">
        <f>IF(RES_hh_emi!V9=0,0,1000000*RES_hh_emi!V9/RES_hh_num!V9)</f>
        <v>0</v>
      </c>
      <c r="W9" s="72">
        <f>IF(RES_hh_emi!W9=0,0,1000000*RES_hh_emi!W9/RES_hh_num!W9)</f>
        <v>0</v>
      </c>
      <c r="DA9" s="89" t="s">
        <v>528</v>
      </c>
    </row>
    <row r="10" spans="1:105" ht="12" customHeight="1" x14ac:dyDescent="0.25">
      <c r="A10" s="28" t="s">
        <v>202</v>
      </c>
      <c r="B10" s="72">
        <f>IF(RES_hh_emi!B10=0,0,1000000*RES_hh_emi!B10/RES_hh_num!B10)</f>
        <v>0</v>
      </c>
      <c r="C10" s="72">
        <f>IF(RES_hh_emi!C10=0,0,1000000*RES_hh_emi!C10/RES_hh_num!C10)</f>
        <v>0</v>
      </c>
      <c r="D10" s="72">
        <f>IF(RES_hh_emi!D10=0,0,1000000*RES_hh_emi!D10/RES_hh_num!D10)</f>
        <v>0</v>
      </c>
      <c r="E10" s="72">
        <f>IF(RES_hh_emi!E10=0,0,1000000*RES_hh_emi!E10/RES_hh_num!E10)</f>
        <v>0</v>
      </c>
      <c r="F10" s="72">
        <f>IF(RES_hh_emi!F10=0,0,1000000*RES_hh_emi!F10/RES_hh_num!F10)</f>
        <v>0</v>
      </c>
      <c r="G10" s="72">
        <f>IF(RES_hh_emi!G10=0,0,1000000*RES_hh_emi!G10/RES_hh_num!G10)</f>
        <v>0</v>
      </c>
      <c r="H10" s="72">
        <f>IF(RES_hh_emi!H10=0,0,1000000*RES_hh_emi!H10/RES_hh_num!H10)</f>
        <v>0</v>
      </c>
      <c r="I10" s="72">
        <f>IF(RES_hh_emi!I10=0,0,1000000*RES_hh_emi!I10/RES_hh_num!I10)</f>
        <v>0</v>
      </c>
      <c r="J10" s="72">
        <f>IF(RES_hh_emi!J10=0,0,1000000*RES_hh_emi!J10/RES_hh_num!J10)</f>
        <v>0</v>
      </c>
      <c r="K10" s="72">
        <f>IF(RES_hh_emi!K10=0,0,1000000*RES_hh_emi!K10/RES_hh_num!K10)</f>
        <v>0</v>
      </c>
      <c r="L10" s="72">
        <f>IF(RES_hh_emi!L10=0,0,1000000*RES_hh_emi!L10/RES_hh_num!L10)</f>
        <v>0</v>
      </c>
      <c r="M10" s="72">
        <f>IF(RES_hh_emi!M10=0,0,1000000*RES_hh_emi!M10/RES_hh_num!M10)</f>
        <v>0</v>
      </c>
      <c r="N10" s="72">
        <f>IF(RES_hh_emi!N10=0,0,1000000*RES_hh_emi!N10/RES_hh_num!N10)</f>
        <v>0</v>
      </c>
      <c r="O10" s="72">
        <f>IF(RES_hh_emi!O10=0,0,1000000*RES_hh_emi!O10/RES_hh_num!O10)</f>
        <v>0</v>
      </c>
      <c r="P10" s="72">
        <f>IF(RES_hh_emi!P10=0,0,1000000*RES_hh_emi!P10/RES_hh_num!P10)</f>
        <v>0</v>
      </c>
      <c r="Q10" s="72">
        <f>IF(RES_hh_emi!Q10=0,0,1000000*RES_hh_emi!Q10/RES_hh_num!Q10)</f>
        <v>0</v>
      </c>
      <c r="R10" s="72">
        <f>IF(RES_hh_emi!R10=0,0,1000000*RES_hh_emi!R10/RES_hh_num!R10)</f>
        <v>0</v>
      </c>
      <c r="S10" s="72">
        <f>IF(RES_hh_emi!S10=0,0,1000000*RES_hh_emi!S10/RES_hh_num!S10)</f>
        <v>0</v>
      </c>
      <c r="T10" s="72">
        <f>IF(RES_hh_emi!T10=0,0,1000000*RES_hh_emi!T10/RES_hh_num!T10)</f>
        <v>0</v>
      </c>
      <c r="U10" s="72">
        <f>IF(RES_hh_emi!U10=0,0,1000000*RES_hh_emi!U10/RES_hh_num!U10)</f>
        <v>0</v>
      </c>
      <c r="V10" s="72">
        <f>IF(RES_hh_emi!V10=0,0,1000000*RES_hh_emi!V10/RES_hh_num!V10)</f>
        <v>0</v>
      </c>
      <c r="W10" s="72">
        <f>IF(RES_hh_emi!W10=0,0,1000000*RES_hh_emi!W10/RES_hh_num!W10)</f>
        <v>0</v>
      </c>
      <c r="DA10" s="89" t="s">
        <v>529</v>
      </c>
    </row>
    <row r="11" spans="1:105" ht="12" customHeight="1" x14ac:dyDescent="0.25">
      <c r="A11" s="28" t="s">
        <v>203</v>
      </c>
      <c r="B11" s="72">
        <f>IF(RES_hh_emi!B11=0,0,1000000*RES_hh_emi!B11/RES_hh_num!B11)</f>
        <v>0</v>
      </c>
      <c r="C11" s="72">
        <f>IF(RES_hh_emi!C11=0,0,1000000*RES_hh_emi!C11/RES_hh_num!C11)</f>
        <v>0</v>
      </c>
      <c r="D11" s="72">
        <f>IF(RES_hh_emi!D11=0,0,1000000*RES_hh_emi!D11/RES_hh_num!D11)</f>
        <v>0</v>
      </c>
      <c r="E11" s="72">
        <f>IF(RES_hh_emi!E11=0,0,1000000*RES_hh_emi!E11/RES_hh_num!E11)</f>
        <v>0</v>
      </c>
      <c r="F11" s="72">
        <f>IF(RES_hh_emi!F11=0,0,1000000*RES_hh_emi!F11/RES_hh_num!F11)</f>
        <v>0</v>
      </c>
      <c r="G11" s="72">
        <f>IF(RES_hh_emi!G11=0,0,1000000*RES_hh_emi!G11/RES_hh_num!G11)</f>
        <v>0</v>
      </c>
      <c r="H11" s="72">
        <f>IF(RES_hh_emi!H11=0,0,1000000*RES_hh_emi!H11/RES_hh_num!H11)</f>
        <v>0</v>
      </c>
      <c r="I11" s="72">
        <f>IF(RES_hh_emi!I11=0,0,1000000*RES_hh_emi!I11/RES_hh_num!I11)</f>
        <v>0</v>
      </c>
      <c r="J11" s="72">
        <f>IF(RES_hh_emi!J11=0,0,1000000*RES_hh_emi!J11/RES_hh_num!J11)</f>
        <v>0</v>
      </c>
      <c r="K11" s="72">
        <f>IF(RES_hh_emi!K11=0,0,1000000*RES_hh_emi!K11/RES_hh_num!K11)</f>
        <v>0</v>
      </c>
      <c r="L11" s="72">
        <f>IF(RES_hh_emi!L11=0,0,1000000*RES_hh_emi!L11/RES_hh_num!L11)</f>
        <v>0</v>
      </c>
      <c r="M11" s="72">
        <f>IF(RES_hh_emi!M11=0,0,1000000*RES_hh_emi!M11/RES_hh_num!M11)</f>
        <v>0</v>
      </c>
      <c r="N11" s="72">
        <f>IF(RES_hh_emi!N11=0,0,1000000*RES_hh_emi!N11/RES_hh_num!N11)</f>
        <v>0</v>
      </c>
      <c r="O11" s="72">
        <f>IF(RES_hh_emi!O11=0,0,1000000*RES_hh_emi!O11/RES_hh_num!O11)</f>
        <v>0</v>
      </c>
      <c r="P11" s="72">
        <f>IF(RES_hh_emi!P11=0,0,1000000*RES_hh_emi!P11/RES_hh_num!P11)</f>
        <v>0</v>
      </c>
      <c r="Q11" s="72">
        <f>IF(RES_hh_emi!Q11=0,0,1000000*RES_hh_emi!Q11/RES_hh_num!Q11)</f>
        <v>0</v>
      </c>
      <c r="R11" s="72">
        <f>IF(RES_hh_emi!R11=0,0,1000000*RES_hh_emi!R11/RES_hh_num!R11)</f>
        <v>0</v>
      </c>
      <c r="S11" s="72">
        <f>IF(RES_hh_emi!S11=0,0,1000000*RES_hh_emi!S11/RES_hh_num!S11)</f>
        <v>0</v>
      </c>
      <c r="T11" s="72">
        <f>IF(RES_hh_emi!T11=0,0,1000000*RES_hh_emi!T11/RES_hh_num!T11)</f>
        <v>0</v>
      </c>
      <c r="U11" s="72">
        <f>IF(RES_hh_emi!U11=0,0,1000000*RES_hh_emi!U11/RES_hh_num!U11)</f>
        <v>0</v>
      </c>
      <c r="V11" s="72">
        <f>IF(RES_hh_emi!V11=0,0,1000000*RES_hh_emi!V11/RES_hh_num!V11)</f>
        <v>0</v>
      </c>
      <c r="W11" s="72">
        <f>IF(RES_hh_emi!W11=0,0,1000000*RES_hh_emi!W11/RES_hh_num!W11)</f>
        <v>0</v>
      </c>
      <c r="DA11" s="89" t="s">
        <v>530</v>
      </c>
    </row>
    <row r="12" spans="1:105" ht="12" customHeight="1" x14ac:dyDescent="0.25">
      <c r="A12" s="28" t="s">
        <v>95</v>
      </c>
      <c r="B12" s="72">
        <f>IF(RES_hh_emi!B12=0,0,1000000*RES_hh_emi!B12/RES_hh_num!B12)</f>
        <v>0</v>
      </c>
      <c r="C12" s="72">
        <f>IF(RES_hh_emi!C12=0,0,1000000*RES_hh_emi!C12/RES_hh_num!C12)</f>
        <v>0</v>
      </c>
      <c r="D12" s="72">
        <f>IF(RES_hh_emi!D12=0,0,1000000*RES_hh_emi!D12/RES_hh_num!D12)</f>
        <v>0</v>
      </c>
      <c r="E12" s="72">
        <f>IF(RES_hh_emi!E12=0,0,1000000*RES_hh_emi!E12/RES_hh_num!E12)</f>
        <v>0</v>
      </c>
      <c r="F12" s="72">
        <f>IF(RES_hh_emi!F12=0,0,1000000*RES_hh_emi!F12/RES_hh_num!F12)</f>
        <v>0</v>
      </c>
      <c r="G12" s="72">
        <f>IF(RES_hh_emi!G12=0,0,1000000*RES_hh_emi!G12/RES_hh_num!G12)</f>
        <v>0</v>
      </c>
      <c r="H12" s="72">
        <f>IF(RES_hh_emi!H12=0,0,1000000*RES_hh_emi!H12/RES_hh_num!H12)</f>
        <v>0</v>
      </c>
      <c r="I12" s="72">
        <f>IF(RES_hh_emi!I12=0,0,1000000*RES_hh_emi!I12/RES_hh_num!I12)</f>
        <v>0</v>
      </c>
      <c r="J12" s="72">
        <f>IF(RES_hh_emi!J12=0,0,1000000*RES_hh_emi!J12/RES_hh_num!J12)</f>
        <v>0</v>
      </c>
      <c r="K12" s="72">
        <f>IF(RES_hh_emi!K12=0,0,1000000*RES_hh_emi!K12/RES_hh_num!K12)</f>
        <v>0</v>
      </c>
      <c r="L12" s="72">
        <f>IF(RES_hh_emi!L12=0,0,1000000*RES_hh_emi!L12/RES_hh_num!L12)</f>
        <v>0</v>
      </c>
      <c r="M12" s="72">
        <f>IF(RES_hh_emi!M12=0,0,1000000*RES_hh_emi!M12/RES_hh_num!M12)</f>
        <v>0</v>
      </c>
      <c r="N12" s="72">
        <f>IF(RES_hh_emi!N12=0,0,1000000*RES_hh_emi!N12/RES_hh_num!N12)</f>
        <v>0</v>
      </c>
      <c r="O12" s="72">
        <f>IF(RES_hh_emi!O12=0,0,1000000*RES_hh_emi!O12/RES_hh_num!O12)</f>
        <v>0</v>
      </c>
      <c r="P12" s="72">
        <f>IF(RES_hh_emi!P12=0,0,1000000*RES_hh_emi!P12/RES_hh_num!P12)</f>
        <v>0</v>
      </c>
      <c r="Q12" s="72">
        <f>IF(RES_hh_emi!Q12=0,0,1000000*RES_hh_emi!Q12/RES_hh_num!Q12)</f>
        <v>0</v>
      </c>
      <c r="R12" s="72">
        <f>IF(RES_hh_emi!R12=0,0,1000000*RES_hh_emi!R12/RES_hh_num!R12)</f>
        <v>0</v>
      </c>
      <c r="S12" s="72">
        <f>IF(RES_hh_emi!S12=0,0,1000000*RES_hh_emi!S12/RES_hh_num!S12)</f>
        <v>0</v>
      </c>
      <c r="T12" s="72">
        <f>IF(RES_hh_emi!T12=0,0,1000000*RES_hh_emi!T12/RES_hh_num!T12)</f>
        <v>0</v>
      </c>
      <c r="U12" s="72">
        <f>IF(RES_hh_emi!U12=0,0,1000000*RES_hh_emi!U12/RES_hh_num!U12)</f>
        <v>0</v>
      </c>
      <c r="V12" s="72">
        <f>IF(RES_hh_emi!V12=0,0,1000000*RES_hh_emi!V12/RES_hh_num!V12)</f>
        <v>0</v>
      </c>
      <c r="W12" s="72">
        <f>IF(RES_hh_emi!W12=0,0,1000000*RES_hh_emi!W12/RES_hh_num!W12)</f>
        <v>0</v>
      </c>
      <c r="DA12" s="89" t="s">
        <v>531</v>
      </c>
    </row>
    <row r="13" spans="1:105" ht="12" customHeight="1" x14ac:dyDescent="0.25">
      <c r="A13" s="73" t="s">
        <v>94</v>
      </c>
      <c r="B13" s="74">
        <f>IF(RES_hh_emi!B13=0,0,1000000*RES_hh_emi!B13/RES_hh_num!B13)</f>
        <v>0</v>
      </c>
      <c r="C13" s="74">
        <f>IF(RES_hh_emi!C13=0,0,1000000*RES_hh_emi!C13/RES_hh_num!C13)</f>
        <v>0</v>
      </c>
      <c r="D13" s="74">
        <f>IF(RES_hh_emi!D13=0,0,1000000*RES_hh_emi!D13/RES_hh_num!D13)</f>
        <v>0</v>
      </c>
      <c r="E13" s="74">
        <f>IF(RES_hh_emi!E13=0,0,1000000*RES_hh_emi!E13/RES_hh_num!E13)</f>
        <v>0</v>
      </c>
      <c r="F13" s="74">
        <f>IF(RES_hh_emi!F13=0,0,1000000*RES_hh_emi!F13/RES_hh_num!F13)</f>
        <v>0</v>
      </c>
      <c r="G13" s="74">
        <f>IF(RES_hh_emi!G13=0,0,1000000*RES_hh_emi!G13/RES_hh_num!G13)</f>
        <v>0</v>
      </c>
      <c r="H13" s="74">
        <f>IF(RES_hh_emi!H13=0,0,1000000*RES_hh_emi!H13/RES_hh_num!H13)</f>
        <v>0</v>
      </c>
      <c r="I13" s="74">
        <f>IF(RES_hh_emi!I13=0,0,1000000*RES_hh_emi!I13/RES_hh_num!I13)</f>
        <v>0</v>
      </c>
      <c r="J13" s="74">
        <f>IF(RES_hh_emi!J13=0,0,1000000*RES_hh_emi!J13/RES_hh_num!J13)</f>
        <v>0</v>
      </c>
      <c r="K13" s="74">
        <f>IF(RES_hh_emi!K13=0,0,1000000*RES_hh_emi!K13/RES_hh_num!K13)</f>
        <v>0</v>
      </c>
      <c r="L13" s="74">
        <f>IF(RES_hh_emi!L13=0,0,1000000*RES_hh_emi!L13/RES_hh_num!L13)</f>
        <v>0</v>
      </c>
      <c r="M13" s="74">
        <f>IF(RES_hh_emi!M13=0,0,1000000*RES_hh_emi!M13/RES_hh_num!M13)</f>
        <v>0</v>
      </c>
      <c r="N13" s="74">
        <f>IF(RES_hh_emi!N13=0,0,1000000*RES_hh_emi!N13/RES_hh_num!N13)</f>
        <v>0</v>
      </c>
      <c r="O13" s="74">
        <f>IF(RES_hh_emi!O13=0,0,1000000*RES_hh_emi!O13/RES_hh_num!O13)</f>
        <v>0</v>
      </c>
      <c r="P13" s="74">
        <f>IF(RES_hh_emi!P13=0,0,1000000*RES_hh_emi!P13/RES_hh_num!P13)</f>
        <v>0</v>
      </c>
      <c r="Q13" s="74">
        <f>IF(RES_hh_emi!Q13=0,0,1000000*RES_hh_emi!Q13/RES_hh_num!Q13)</f>
        <v>0</v>
      </c>
      <c r="R13" s="74">
        <f>IF(RES_hh_emi!R13=0,0,1000000*RES_hh_emi!R13/RES_hh_num!R13)</f>
        <v>0</v>
      </c>
      <c r="S13" s="74">
        <f>IF(RES_hh_emi!S13=0,0,1000000*RES_hh_emi!S13/RES_hh_num!S13)</f>
        <v>0</v>
      </c>
      <c r="T13" s="74">
        <f>IF(RES_hh_emi!T13=0,0,1000000*RES_hh_emi!T13/RES_hh_num!T13)</f>
        <v>0</v>
      </c>
      <c r="U13" s="74">
        <f>IF(RES_hh_emi!U13=0,0,1000000*RES_hh_emi!U13/RES_hh_num!U13)</f>
        <v>0</v>
      </c>
      <c r="V13" s="74">
        <f>IF(RES_hh_emi!V13=0,0,1000000*RES_hh_emi!V13/RES_hh_num!V13)</f>
        <v>0</v>
      </c>
      <c r="W13" s="74">
        <f>IF(RES_hh_emi!W13=0,0,1000000*RES_hh_emi!W13/RES_hh_num!W13)</f>
        <v>0</v>
      </c>
      <c r="DA13" s="90" t="s">
        <v>532</v>
      </c>
    </row>
    <row r="14" spans="1:105" ht="12" customHeight="1" x14ac:dyDescent="0.25">
      <c r="A14" s="75" t="s">
        <v>97</v>
      </c>
      <c r="B14" s="76">
        <f>IF(RES_hh_emi!B14=0,0,1000000*RES_hh_emi!B14/RES_hh_num!B14)</f>
        <v>0</v>
      </c>
      <c r="C14" s="76">
        <f>IF(RES_hh_emi!C14=0,0,1000000*RES_hh_emi!C14/RES_hh_num!C14)</f>
        <v>0</v>
      </c>
      <c r="D14" s="76">
        <f>IF(RES_hh_emi!D14=0,0,1000000*RES_hh_emi!D14/RES_hh_num!D14)</f>
        <v>0</v>
      </c>
      <c r="E14" s="76">
        <f>IF(RES_hh_emi!E14=0,0,1000000*RES_hh_emi!E14/RES_hh_num!E14)</f>
        <v>0</v>
      </c>
      <c r="F14" s="76">
        <f>IF(RES_hh_emi!F14=0,0,1000000*RES_hh_emi!F14/RES_hh_num!F14)</f>
        <v>0</v>
      </c>
      <c r="G14" s="76">
        <f>IF(RES_hh_emi!G14=0,0,1000000*RES_hh_emi!G14/RES_hh_num!G14)</f>
        <v>0</v>
      </c>
      <c r="H14" s="76">
        <f>IF(RES_hh_emi!H14=0,0,1000000*RES_hh_emi!H14/RES_hh_num!H14)</f>
        <v>0</v>
      </c>
      <c r="I14" s="76">
        <f>IF(RES_hh_emi!I14=0,0,1000000*RES_hh_emi!I14/RES_hh_num!I14)</f>
        <v>0</v>
      </c>
      <c r="J14" s="76">
        <f>IF(RES_hh_emi!J14=0,0,1000000*RES_hh_emi!J14/RES_hh_num!J14)</f>
        <v>0</v>
      </c>
      <c r="K14" s="76">
        <f>IF(RES_hh_emi!K14=0,0,1000000*RES_hh_emi!K14/RES_hh_num!K14)</f>
        <v>0</v>
      </c>
      <c r="L14" s="76">
        <f>IF(RES_hh_emi!L14=0,0,1000000*RES_hh_emi!L14/RES_hh_num!L14)</f>
        <v>0</v>
      </c>
      <c r="M14" s="76">
        <f>IF(RES_hh_emi!M14=0,0,1000000*RES_hh_emi!M14/RES_hh_num!M14)</f>
        <v>0</v>
      </c>
      <c r="N14" s="76">
        <f>IF(RES_hh_emi!N14=0,0,1000000*RES_hh_emi!N14/RES_hh_num!N14)</f>
        <v>0</v>
      </c>
      <c r="O14" s="76">
        <f>IF(RES_hh_emi!O14=0,0,1000000*RES_hh_emi!O14/RES_hh_num!O14)</f>
        <v>0</v>
      </c>
      <c r="P14" s="76">
        <f>IF(RES_hh_emi!P14=0,0,1000000*RES_hh_emi!P14/RES_hh_num!P14)</f>
        <v>0</v>
      </c>
      <c r="Q14" s="76">
        <f>IF(RES_hh_emi!Q14=0,0,1000000*RES_hh_emi!Q14/RES_hh_num!Q14)</f>
        <v>0</v>
      </c>
      <c r="R14" s="76">
        <f>IF(RES_hh_emi!R14=0,0,1000000*RES_hh_emi!R14/RES_hh_num!R14)</f>
        <v>0</v>
      </c>
      <c r="S14" s="76">
        <f>IF(RES_hh_emi!S14=0,0,1000000*RES_hh_emi!S14/RES_hh_num!S14)</f>
        <v>0</v>
      </c>
      <c r="T14" s="76">
        <f>IF(RES_hh_emi!T14=0,0,1000000*RES_hh_emi!T14/RES_hh_num!T14)</f>
        <v>0</v>
      </c>
      <c r="U14" s="76">
        <f>IF(RES_hh_emi!U14=0,0,1000000*RES_hh_emi!U14/RES_hh_num!U14)</f>
        <v>0</v>
      </c>
      <c r="V14" s="76">
        <f>IF(RES_hh_emi!V14=0,0,1000000*RES_hh_emi!V14/RES_hh_num!V14)</f>
        <v>0</v>
      </c>
      <c r="W14" s="76">
        <f>IF(RES_hh_emi!W14=0,0,1000000*RES_hh_emi!W14/RES_hh_num!W14)</f>
        <v>0</v>
      </c>
      <c r="DA14" s="91" t="s">
        <v>533</v>
      </c>
    </row>
    <row r="15" spans="1:105" ht="12.95" customHeight="1" x14ac:dyDescent="0.25">
      <c r="A15" s="68" t="s">
        <v>92</v>
      </c>
      <c r="B15" s="69">
        <f t="shared" ref="B15:W15" si="0">B16</f>
        <v>0</v>
      </c>
      <c r="C15" s="69">
        <f t="shared" si="0"/>
        <v>0</v>
      </c>
      <c r="D15" s="69">
        <f t="shared" si="0"/>
        <v>0</v>
      </c>
      <c r="E15" s="69">
        <f t="shared" si="0"/>
        <v>0</v>
      </c>
      <c r="F15" s="69">
        <f t="shared" si="0"/>
        <v>0</v>
      </c>
      <c r="G15" s="69">
        <f t="shared" si="0"/>
        <v>0</v>
      </c>
      <c r="H15" s="69">
        <f t="shared" si="0"/>
        <v>0</v>
      </c>
      <c r="I15" s="69">
        <f t="shared" si="0"/>
        <v>0</v>
      </c>
      <c r="J15" s="69">
        <f t="shared" si="0"/>
        <v>0</v>
      </c>
      <c r="K15" s="69">
        <f t="shared" si="0"/>
        <v>0</v>
      </c>
      <c r="L15" s="69">
        <f t="shared" si="0"/>
        <v>0</v>
      </c>
      <c r="M15" s="69">
        <f t="shared" si="0"/>
        <v>0</v>
      </c>
      <c r="N15" s="69">
        <f t="shared" si="0"/>
        <v>0</v>
      </c>
      <c r="O15" s="69">
        <f t="shared" si="0"/>
        <v>0</v>
      </c>
      <c r="P15" s="69">
        <f t="shared" si="0"/>
        <v>0</v>
      </c>
      <c r="Q15" s="69">
        <f t="shared" si="0"/>
        <v>0</v>
      </c>
      <c r="R15" s="69">
        <f t="shared" si="0"/>
        <v>0</v>
      </c>
      <c r="S15" s="69">
        <f t="shared" si="0"/>
        <v>0</v>
      </c>
      <c r="T15" s="69">
        <f t="shared" si="0"/>
        <v>0</v>
      </c>
      <c r="U15" s="69">
        <f t="shared" si="0"/>
        <v>0</v>
      </c>
      <c r="V15" s="69">
        <f t="shared" si="0"/>
        <v>0</v>
      </c>
      <c r="W15" s="69">
        <f t="shared" si="0"/>
        <v>0</v>
      </c>
      <c r="DA15" s="88" t="s">
        <v>285</v>
      </c>
    </row>
    <row r="16" spans="1:105" ht="12" customHeight="1" x14ac:dyDescent="0.25">
      <c r="A16" s="28" t="s">
        <v>91</v>
      </c>
      <c r="B16" s="72">
        <f>IF(RES_hh_emi!B16=0,0,1000000*RES_hh_emi!B16/RES_hh_num!B$3)</f>
        <v>0</v>
      </c>
      <c r="C16" s="72">
        <f>IF(RES_hh_emi!C16=0,0,1000000*RES_hh_emi!C16/RES_hh_num!C$3)</f>
        <v>0</v>
      </c>
      <c r="D16" s="72">
        <f>IF(RES_hh_emi!D16=0,0,1000000*RES_hh_emi!D16/RES_hh_num!D$3)</f>
        <v>0</v>
      </c>
      <c r="E16" s="72">
        <f>IF(RES_hh_emi!E16=0,0,1000000*RES_hh_emi!E16/RES_hh_num!E$3)</f>
        <v>0</v>
      </c>
      <c r="F16" s="72">
        <f>IF(RES_hh_emi!F16=0,0,1000000*RES_hh_emi!F16/RES_hh_num!F$3)</f>
        <v>0</v>
      </c>
      <c r="G16" s="72">
        <f>IF(RES_hh_emi!G16=0,0,1000000*RES_hh_emi!G16/RES_hh_num!G$3)</f>
        <v>0</v>
      </c>
      <c r="H16" s="72">
        <f>IF(RES_hh_emi!H16=0,0,1000000*RES_hh_emi!H16/RES_hh_num!H$3)</f>
        <v>0</v>
      </c>
      <c r="I16" s="72">
        <f>IF(RES_hh_emi!I16=0,0,1000000*RES_hh_emi!I16/RES_hh_num!I$3)</f>
        <v>0</v>
      </c>
      <c r="J16" s="72">
        <f>IF(RES_hh_emi!J16=0,0,1000000*RES_hh_emi!J16/RES_hh_num!J$3)</f>
        <v>0</v>
      </c>
      <c r="K16" s="72">
        <f>IF(RES_hh_emi!K16=0,0,1000000*RES_hh_emi!K16/RES_hh_num!K$3)</f>
        <v>0</v>
      </c>
      <c r="L16" s="72">
        <f>IF(RES_hh_emi!L16=0,0,1000000*RES_hh_emi!L16/RES_hh_num!L$3)</f>
        <v>0</v>
      </c>
      <c r="M16" s="72">
        <f>IF(RES_hh_emi!M16=0,0,1000000*RES_hh_emi!M16/RES_hh_num!M$3)</f>
        <v>0</v>
      </c>
      <c r="N16" s="72">
        <f>IF(RES_hh_emi!N16=0,0,1000000*RES_hh_emi!N16/RES_hh_num!N$3)</f>
        <v>0</v>
      </c>
      <c r="O16" s="72">
        <f>IF(RES_hh_emi!O16=0,0,1000000*RES_hh_emi!O16/RES_hh_num!O$3)</f>
        <v>0</v>
      </c>
      <c r="P16" s="72">
        <f>IF(RES_hh_emi!P16=0,0,1000000*RES_hh_emi!P16/RES_hh_num!P$3)</f>
        <v>0</v>
      </c>
      <c r="Q16" s="72">
        <f>IF(RES_hh_emi!Q16=0,0,1000000*RES_hh_emi!Q16/RES_hh_num!Q$3)</f>
        <v>0</v>
      </c>
      <c r="R16" s="72">
        <f>IF(RES_hh_emi!R16=0,0,1000000*RES_hh_emi!R16/RES_hh_num!R$3)</f>
        <v>0</v>
      </c>
      <c r="S16" s="72">
        <f>IF(RES_hh_emi!S16=0,0,1000000*RES_hh_emi!S16/RES_hh_num!S$3)</f>
        <v>0</v>
      </c>
      <c r="T16" s="72">
        <f>IF(RES_hh_emi!T16=0,0,1000000*RES_hh_emi!T16/RES_hh_num!T$3)</f>
        <v>0</v>
      </c>
      <c r="U16" s="72">
        <f>IF(RES_hh_emi!U16=0,0,1000000*RES_hh_emi!U16/RES_hh_num!U$3)</f>
        <v>0</v>
      </c>
      <c r="V16" s="72">
        <f>IF(RES_hh_emi!V16=0,0,1000000*RES_hh_emi!V16/RES_hh_num!V$3)</f>
        <v>0</v>
      </c>
      <c r="W16" s="72">
        <f>IF(RES_hh_emi!W16=0,0,1000000*RES_hh_emi!W16/RES_hh_num!W$3)</f>
        <v>0</v>
      </c>
      <c r="DA16" s="89" t="s">
        <v>534</v>
      </c>
    </row>
    <row r="17" spans="1:105" ht="12.95" customHeight="1" x14ac:dyDescent="0.25">
      <c r="A17" s="68" t="s">
        <v>55</v>
      </c>
      <c r="B17" s="69">
        <f>IF(RES_hh_emi!B17=0,0,1000000*RES_hh_emi!B17/RES_hh_num!B17)</f>
        <v>169.05815197659621</v>
      </c>
      <c r="C17" s="69">
        <f>IF(RES_hh_emi!C17=0,0,1000000*RES_hh_emi!C17/RES_hh_num!C17)</f>
        <v>168.40932539288153</v>
      </c>
      <c r="D17" s="69">
        <f>IF(RES_hh_emi!D17=0,0,1000000*RES_hh_emi!D17/RES_hh_num!D17)</f>
        <v>184.31385434427543</v>
      </c>
      <c r="E17" s="69">
        <f>IF(RES_hh_emi!E17=0,0,1000000*RES_hh_emi!E17/RES_hh_num!E17)</f>
        <v>195.16231005516238</v>
      </c>
      <c r="F17" s="69">
        <f>IF(RES_hh_emi!F17=0,0,1000000*RES_hh_emi!F17/RES_hh_num!F17)</f>
        <v>205.87467187906222</v>
      </c>
      <c r="G17" s="69">
        <f>IF(RES_hh_emi!G17=0,0,1000000*RES_hh_emi!G17/RES_hh_num!G17)</f>
        <v>214.46134629860001</v>
      </c>
      <c r="H17" s="69">
        <f>IF(RES_hh_emi!H17=0,0,1000000*RES_hh_emi!H17/RES_hh_num!H17)</f>
        <v>229.98037292809548</v>
      </c>
      <c r="I17" s="69">
        <f>IF(RES_hh_emi!I17=0,0,1000000*RES_hh_emi!I17/RES_hh_num!I17)</f>
        <v>222.87147935795582</v>
      </c>
      <c r="J17" s="69">
        <f>IF(RES_hh_emi!J17=0,0,1000000*RES_hh_emi!J17/RES_hh_num!J17)</f>
        <v>233.65350022323946</v>
      </c>
      <c r="K17" s="69">
        <f>IF(RES_hh_emi!K17=0,0,1000000*RES_hh_emi!K17/RES_hh_num!K17)</f>
        <v>239.53894249685803</v>
      </c>
      <c r="L17" s="69">
        <f>IF(RES_hh_emi!L17=0,0,1000000*RES_hh_emi!L17/RES_hh_num!L17)</f>
        <v>241.43965601657601</v>
      </c>
      <c r="M17" s="69">
        <f>IF(RES_hh_emi!M17=0,0,1000000*RES_hh_emi!M17/RES_hh_num!M17)</f>
        <v>237.78469058223081</v>
      </c>
      <c r="N17" s="69">
        <f>IF(RES_hh_emi!N17=0,0,1000000*RES_hh_emi!N17/RES_hh_num!N17)</f>
        <v>241.4076597468277</v>
      </c>
      <c r="O17" s="69">
        <f>IF(RES_hh_emi!O17=0,0,1000000*RES_hh_emi!O17/RES_hh_num!O17)</f>
        <v>241.19293417370045</v>
      </c>
      <c r="P17" s="69">
        <f>IF(RES_hh_emi!P17=0,0,1000000*RES_hh_emi!P17/RES_hh_num!P17)</f>
        <v>241.42665227953614</v>
      </c>
      <c r="Q17" s="69">
        <f>IF(RES_hh_emi!Q17=0,0,1000000*RES_hh_emi!Q17/RES_hh_num!Q17)</f>
        <v>238.26509572096583</v>
      </c>
      <c r="R17" s="69">
        <f>IF(RES_hh_emi!R17=0,0,1000000*RES_hh_emi!R17/RES_hh_num!R17)</f>
        <v>241.78813939985207</v>
      </c>
      <c r="S17" s="69">
        <f>IF(RES_hh_emi!S17=0,0,1000000*RES_hh_emi!S17/RES_hh_num!S17)</f>
        <v>243.44864022671425</v>
      </c>
      <c r="T17" s="69">
        <f>IF(RES_hh_emi!T17=0,0,1000000*RES_hh_emi!T17/RES_hh_num!T17)</f>
        <v>229.10406122066928</v>
      </c>
      <c r="U17" s="69">
        <f>IF(RES_hh_emi!U17=0,0,1000000*RES_hh_emi!U17/RES_hh_num!U17)</f>
        <v>198.81614236423079</v>
      </c>
      <c r="V17" s="69">
        <f>IF(RES_hh_emi!V17=0,0,1000000*RES_hh_emi!V17/RES_hh_num!V17)</f>
        <v>205.02899092421021</v>
      </c>
      <c r="W17" s="69">
        <f>IF(RES_hh_emi!W17=0,0,1000000*RES_hh_emi!W17/RES_hh_num!W17)</f>
        <v>211.91346900510428</v>
      </c>
      <c r="DA17" s="88" t="s">
        <v>286</v>
      </c>
    </row>
    <row r="18" spans="1:105" ht="12" customHeight="1" x14ac:dyDescent="0.25">
      <c r="A18" s="28" t="s">
        <v>51</v>
      </c>
      <c r="B18" s="72">
        <f>IF(RES_hh_emi!B18=0,0,1000000*RES_hh_emi!B18/RES_hh_num!B18)</f>
        <v>411.4510398257429</v>
      </c>
      <c r="C18" s="72">
        <f>IF(RES_hh_emi!C18=0,0,1000000*RES_hh_emi!C18/RES_hh_num!C18)</f>
        <v>401.28699095377317</v>
      </c>
      <c r="D18" s="72">
        <f>IF(RES_hh_emi!D18=0,0,1000000*RES_hh_emi!D18/RES_hh_num!D18)</f>
        <v>436.18502850786706</v>
      </c>
      <c r="E18" s="72">
        <f>IF(RES_hh_emi!E18=0,0,1000000*RES_hh_emi!E18/RES_hh_num!E18)</f>
        <v>444.86236736225516</v>
      </c>
      <c r="F18" s="72">
        <f>IF(RES_hh_emi!F18=0,0,1000000*RES_hh_emi!F18/RES_hh_num!F18)</f>
        <v>461.85836643767828</v>
      </c>
      <c r="G18" s="72">
        <f>IF(RES_hh_emi!G18=0,0,1000000*RES_hh_emi!G18/RES_hh_num!G18)</f>
        <v>472.0656904710367</v>
      </c>
      <c r="H18" s="72">
        <f>IF(RES_hh_emi!H18=0,0,1000000*RES_hh_emi!H18/RES_hh_num!H18)</f>
        <v>493.45984473881839</v>
      </c>
      <c r="I18" s="72">
        <f>IF(RES_hh_emi!I18=0,0,1000000*RES_hh_emi!I18/RES_hh_num!I18)</f>
        <v>468.05119929742193</v>
      </c>
      <c r="J18" s="72">
        <f>IF(RES_hh_emi!J18=0,0,1000000*RES_hh_emi!J18/RES_hh_num!J18)</f>
        <v>494.8092306798917</v>
      </c>
      <c r="K18" s="72">
        <f>IF(RES_hh_emi!K18=0,0,1000000*RES_hh_emi!K18/RES_hh_num!K18)</f>
        <v>512.27153284413203</v>
      </c>
      <c r="L18" s="72">
        <f>IF(RES_hh_emi!L18=0,0,1000000*RES_hh_emi!L18/RES_hh_num!L18)</f>
        <v>525.12674189955328</v>
      </c>
      <c r="M18" s="72">
        <f>IF(RES_hh_emi!M18=0,0,1000000*RES_hh_emi!M18/RES_hh_num!M18)</f>
        <v>522.07824660087886</v>
      </c>
      <c r="N18" s="72">
        <f>IF(RES_hh_emi!N18=0,0,1000000*RES_hh_emi!N18/RES_hh_num!N18)</f>
        <v>535.01452569830496</v>
      </c>
      <c r="O18" s="72">
        <f>IF(RES_hh_emi!O18=0,0,1000000*RES_hh_emi!O18/RES_hh_num!O18)</f>
        <v>542.12535668592125</v>
      </c>
      <c r="P18" s="72">
        <f>IF(RES_hh_emi!P18=0,0,1000000*RES_hh_emi!P18/RES_hh_num!P18)</f>
        <v>550.67287285748125</v>
      </c>
      <c r="Q18" s="72">
        <f>IF(RES_hh_emi!Q18=0,0,1000000*RES_hh_emi!Q18/RES_hh_num!Q18)</f>
        <v>546.65109798158971</v>
      </c>
      <c r="R18" s="72">
        <f>IF(RES_hh_emi!R18=0,0,1000000*RES_hh_emi!R18/RES_hh_num!R18)</f>
        <v>566.85207380579948</v>
      </c>
      <c r="S18" s="72">
        <f>IF(RES_hh_emi!S18=0,0,1000000*RES_hh_emi!S18/RES_hh_num!S18)</f>
        <v>591.62823336642532</v>
      </c>
      <c r="T18" s="72">
        <f>IF(RES_hh_emi!T18=0,0,1000000*RES_hh_emi!T18/RES_hh_num!T18)</f>
        <v>617.19825408862391</v>
      </c>
      <c r="U18" s="72">
        <f>IF(RES_hh_emi!U18=0,0,1000000*RES_hh_emi!U18/RES_hh_num!U18)</f>
        <v>520.50705102360098</v>
      </c>
      <c r="V18" s="72">
        <f>IF(RES_hh_emi!V18=0,0,1000000*RES_hh_emi!V18/RES_hh_num!V18)</f>
        <v>558.31961183114106</v>
      </c>
      <c r="W18" s="72">
        <f>IF(RES_hh_emi!W18=0,0,1000000*RES_hh_emi!W18/RES_hh_num!W18)</f>
        <v>566.8961615160074</v>
      </c>
      <c r="DA18" s="89" t="s">
        <v>535</v>
      </c>
    </row>
    <row r="19" spans="1:105" s="2" customFormat="1" ht="12" customHeight="1" x14ac:dyDescent="0.25">
      <c r="A19" s="28" t="s">
        <v>74</v>
      </c>
      <c r="B19" s="72">
        <f>IF(RES_hh_emi!B19=0,0,1000000*RES_hh_emi!B19/RES_hh_num!B19)</f>
        <v>300.79949329133171</v>
      </c>
      <c r="C19" s="72">
        <f>IF(RES_hh_emi!C19=0,0,1000000*RES_hh_emi!C19/RES_hh_num!C19)</f>
        <v>314.28099529242564</v>
      </c>
      <c r="D19" s="72">
        <f>IF(RES_hh_emi!D19=0,0,1000000*RES_hh_emi!D19/RES_hh_num!D19)</f>
        <v>318.58466409238332</v>
      </c>
      <c r="E19" s="72">
        <f>IF(RES_hh_emi!E19=0,0,1000000*RES_hh_emi!E19/RES_hh_num!E19)</f>
        <v>334.50995848216792</v>
      </c>
      <c r="F19" s="72">
        <f>IF(RES_hh_emi!F19=0,0,1000000*RES_hh_emi!F19/RES_hh_num!F19)</f>
        <v>344.40750056987486</v>
      </c>
      <c r="G19" s="72">
        <f>IF(RES_hh_emi!G19=0,0,1000000*RES_hh_emi!G19/RES_hh_num!G19)</f>
        <v>346.19200331460701</v>
      </c>
      <c r="H19" s="72">
        <f>IF(RES_hh_emi!H19=0,0,1000000*RES_hh_emi!H19/RES_hh_num!H19)</f>
        <v>349.26284194179948</v>
      </c>
      <c r="I19" s="72">
        <f>IF(RES_hh_emi!I19=0,0,1000000*RES_hh_emi!I19/RES_hh_num!I19)</f>
        <v>362.49552271689942</v>
      </c>
      <c r="J19" s="72">
        <f>IF(RES_hh_emi!J19=0,0,1000000*RES_hh_emi!J19/RES_hh_num!J19)</f>
        <v>373.25807136241264</v>
      </c>
      <c r="K19" s="72">
        <f>IF(RES_hh_emi!K19=0,0,1000000*RES_hh_emi!K19/RES_hh_num!K19)</f>
        <v>385.81559445725031</v>
      </c>
      <c r="L19" s="72">
        <f>IF(RES_hh_emi!L19=0,0,1000000*RES_hh_emi!L19/RES_hh_num!L19)</f>
        <v>392.1138269434382</v>
      </c>
      <c r="M19" s="72">
        <f>IF(RES_hh_emi!M19=0,0,1000000*RES_hh_emi!M19/RES_hh_num!M19)</f>
        <v>389.86733915878096</v>
      </c>
      <c r="N19" s="72">
        <f>IF(RES_hh_emi!N19=0,0,1000000*RES_hh_emi!N19/RES_hh_num!N19)</f>
        <v>407.06649871930847</v>
      </c>
      <c r="O19" s="72">
        <f>IF(RES_hh_emi!O19=0,0,1000000*RES_hh_emi!O19/RES_hh_num!O19)</f>
        <v>397.41730506037658</v>
      </c>
      <c r="P19" s="72">
        <f>IF(RES_hh_emi!P19=0,0,1000000*RES_hh_emi!P19/RES_hh_num!P19)</f>
        <v>393.50253766992518</v>
      </c>
      <c r="Q19" s="72">
        <f>IF(RES_hh_emi!Q19=0,0,1000000*RES_hh_emi!Q19/RES_hh_num!Q19)</f>
        <v>384.05549639916046</v>
      </c>
      <c r="R19" s="72">
        <f>IF(RES_hh_emi!R19=0,0,1000000*RES_hh_emi!R19/RES_hh_num!R19)</f>
        <v>386.90781302069132</v>
      </c>
      <c r="S19" s="72">
        <f>IF(RES_hh_emi!S19=0,0,1000000*RES_hh_emi!S19/RES_hh_num!S19)</f>
        <v>386.15818882243371</v>
      </c>
      <c r="T19" s="72">
        <f>IF(RES_hh_emi!T19=0,0,1000000*RES_hh_emi!T19/RES_hh_num!T19)</f>
        <v>390.8063258402384</v>
      </c>
      <c r="U19" s="72">
        <f>IF(RES_hh_emi!U19=0,0,1000000*RES_hh_emi!U19/RES_hh_num!U19)</f>
        <v>405.97166897909921</v>
      </c>
      <c r="V19" s="72">
        <f>IF(RES_hh_emi!V19=0,0,1000000*RES_hh_emi!V19/RES_hh_num!V19)</f>
        <v>393.52174576185047</v>
      </c>
      <c r="W19" s="72">
        <f>IF(RES_hh_emi!W19=0,0,1000000*RES_hh_emi!W19/RES_hh_num!W19)</f>
        <v>372.97587757724364</v>
      </c>
      <c r="DA19" s="89" t="s">
        <v>536</v>
      </c>
    </row>
    <row r="20" spans="1:105" ht="12" customHeight="1" x14ac:dyDescent="0.25">
      <c r="A20" s="28" t="s">
        <v>205</v>
      </c>
      <c r="B20" s="72">
        <f>IF(RES_hh_emi!B20=0,0,1000000*RES_hh_emi!B20/RES_hh_num!B20)</f>
        <v>351.55545941998474</v>
      </c>
      <c r="C20" s="72">
        <f>IF(RES_hh_emi!C20=0,0,1000000*RES_hh_emi!C20/RES_hh_num!C20)</f>
        <v>397.69091461728914</v>
      </c>
      <c r="D20" s="72">
        <f>IF(RES_hh_emi!D20=0,0,1000000*RES_hh_emi!D20/RES_hh_num!D20)</f>
        <v>428.16652364687781</v>
      </c>
      <c r="E20" s="72">
        <f>IF(RES_hh_emi!E20=0,0,1000000*RES_hh_emi!E20/RES_hh_num!E20)</f>
        <v>491.65521980230375</v>
      </c>
      <c r="F20" s="72">
        <f>IF(RES_hh_emi!F20=0,0,1000000*RES_hh_emi!F20/RES_hh_num!F20)</f>
        <v>481.6152726337985</v>
      </c>
      <c r="G20" s="72">
        <f>IF(RES_hh_emi!G20=0,0,1000000*RES_hh_emi!G20/RES_hh_num!G20)</f>
        <v>447.52144010926099</v>
      </c>
      <c r="H20" s="72">
        <f>IF(RES_hh_emi!H20=0,0,1000000*RES_hh_emi!H20/RES_hh_num!H20)</f>
        <v>492.92195318442117</v>
      </c>
      <c r="I20" s="72">
        <f>IF(RES_hh_emi!I20=0,0,1000000*RES_hh_emi!I20/RES_hh_num!I20)</f>
        <v>494.62911322959326</v>
      </c>
      <c r="J20" s="72">
        <f>IF(RES_hh_emi!J20=0,0,1000000*RES_hh_emi!J20/RES_hh_num!J20)</f>
        <v>485.4819171110783</v>
      </c>
      <c r="K20" s="72">
        <f>IF(RES_hh_emi!K20=0,0,1000000*RES_hh_emi!K20/RES_hh_num!K20)</f>
        <v>471.36216517254081</v>
      </c>
      <c r="L20" s="72">
        <f>IF(RES_hh_emi!L20=0,0,1000000*RES_hh_emi!L20/RES_hh_num!L20)</f>
        <v>356.94501103702714</v>
      </c>
      <c r="M20" s="72">
        <f>IF(RES_hh_emi!M20=0,0,1000000*RES_hh_emi!M20/RES_hh_num!M20)</f>
        <v>521.51280750903607</v>
      </c>
      <c r="N20" s="72">
        <f>IF(RES_hh_emi!N20=0,0,1000000*RES_hh_emi!N20/RES_hh_num!N20)</f>
        <v>480.60605952459377</v>
      </c>
      <c r="O20" s="72">
        <f>IF(RES_hh_emi!O20=0,0,1000000*RES_hh_emi!O20/RES_hh_num!O20)</f>
        <v>500.66842833462448</v>
      </c>
      <c r="P20" s="72">
        <f>IF(RES_hh_emi!P20=0,0,1000000*RES_hh_emi!P20/RES_hh_num!P20)</f>
        <v>500.88323262990809</v>
      </c>
      <c r="Q20" s="72">
        <f>IF(RES_hh_emi!Q20=0,0,1000000*RES_hh_emi!Q20/RES_hh_num!Q20)</f>
        <v>534.82618502283333</v>
      </c>
      <c r="R20" s="72">
        <f>IF(RES_hh_emi!R20=0,0,1000000*RES_hh_emi!R20/RES_hh_num!R20)</f>
        <v>491.88003994791006</v>
      </c>
      <c r="S20" s="72">
        <f>IF(RES_hh_emi!S20=0,0,1000000*RES_hh_emi!S20/RES_hh_num!S20)</f>
        <v>498.06282463440829</v>
      </c>
      <c r="T20" s="72">
        <f>IF(RES_hh_emi!T20=0,0,1000000*RES_hh_emi!T20/RES_hh_num!T20)</f>
        <v>549.47917009771561</v>
      </c>
      <c r="U20" s="72">
        <f>IF(RES_hh_emi!U20=0,0,1000000*RES_hh_emi!U20/RES_hh_num!U20)</f>
        <v>447.80716204121529</v>
      </c>
      <c r="V20" s="72">
        <f>IF(RES_hh_emi!V20=0,0,1000000*RES_hh_emi!V20/RES_hh_num!V20)</f>
        <v>431.81721275912861</v>
      </c>
      <c r="W20" s="72">
        <f>IF(RES_hh_emi!W20=0,0,1000000*RES_hh_emi!W20/RES_hh_num!W20)</f>
        <v>640.42697368281813</v>
      </c>
      <c r="DA20" s="89" t="s">
        <v>537</v>
      </c>
    </row>
    <row r="21" spans="1:105" ht="12" customHeight="1" x14ac:dyDescent="0.25">
      <c r="A21" s="28" t="s">
        <v>192</v>
      </c>
      <c r="B21" s="72">
        <f>IF(RES_hh_emi!B21=0,0,1000000*RES_hh_emi!B21/RES_hh_num!B21)</f>
        <v>293.17761348733654</v>
      </c>
      <c r="C21" s="72">
        <f>IF(RES_hh_emi!C21=0,0,1000000*RES_hh_emi!C21/RES_hh_num!C21)</f>
        <v>287.15773513454076</v>
      </c>
      <c r="D21" s="72">
        <f>IF(RES_hh_emi!D21=0,0,1000000*RES_hh_emi!D21/RES_hh_num!D21)</f>
        <v>285.0874043600906</v>
      </c>
      <c r="E21" s="72">
        <f>IF(RES_hh_emi!E21=0,0,1000000*RES_hh_emi!E21/RES_hh_num!E21)</f>
        <v>326.33819780455894</v>
      </c>
      <c r="F21" s="72">
        <f>IF(RES_hh_emi!F21=0,0,1000000*RES_hh_emi!F21/RES_hh_num!F21)</f>
        <v>331.65988621556278</v>
      </c>
      <c r="G21" s="72">
        <f>IF(RES_hh_emi!G21=0,0,1000000*RES_hh_emi!G21/RES_hh_num!G21)</f>
        <v>329.89999998956699</v>
      </c>
      <c r="H21" s="72">
        <f>IF(RES_hh_emi!H21=0,0,1000000*RES_hh_emi!H21/RES_hh_num!H21)</f>
        <v>331.61994605099784</v>
      </c>
      <c r="I21" s="72">
        <f>IF(RES_hh_emi!I21=0,0,1000000*RES_hh_emi!I21/RES_hh_num!I21)</f>
        <v>332.27478916172078</v>
      </c>
      <c r="J21" s="72">
        <f>IF(RES_hh_emi!J21=0,0,1000000*RES_hh_emi!J21/RES_hh_num!J21)</f>
        <v>334.38804550364114</v>
      </c>
      <c r="K21" s="72">
        <f>IF(RES_hh_emi!K21=0,0,1000000*RES_hh_emi!K21/RES_hh_num!K21)</f>
        <v>345.33590709704453</v>
      </c>
      <c r="L21" s="72">
        <f>IF(RES_hh_emi!L21=0,0,1000000*RES_hh_emi!L21/RES_hh_num!L21)</f>
        <v>344.42093018573206</v>
      </c>
      <c r="M21" s="72">
        <f>IF(RES_hh_emi!M21=0,0,1000000*RES_hh_emi!M21/RES_hh_num!M21)</f>
        <v>346.04596098074074</v>
      </c>
      <c r="N21" s="72">
        <f>IF(RES_hh_emi!N21=0,0,1000000*RES_hh_emi!N21/RES_hh_num!N21)</f>
        <v>345.21731491303763</v>
      </c>
      <c r="O21" s="72">
        <f>IF(RES_hh_emi!O21=0,0,1000000*RES_hh_emi!O21/RES_hh_num!O21)</f>
        <v>352.96523785881857</v>
      </c>
      <c r="P21" s="72">
        <f>IF(RES_hh_emi!P21=0,0,1000000*RES_hh_emi!P21/RES_hh_num!P21)</f>
        <v>347.53285913137995</v>
      </c>
      <c r="Q21" s="72">
        <f>IF(RES_hh_emi!Q21=0,0,1000000*RES_hh_emi!Q21/RES_hh_num!Q21)</f>
        <v>343.04840884959987</v>
      </c>
      <c r="R21" s="72">
        <f>IF(RES_hh_emi!R21=0,0,1000000*RES_hh_emi!R21/RES_hh_num!R21)</f>
        <v>350.24447209569382</v>
      </c>
      <c r="S21" s="72">
        <f>IF(RES_hh_emi!S21=0,0,1000000*RES_hh_emi!S21/RES_hh_num!S21)</f>
        <v>359.22953767583385</v>
      </c>
      <c r="T21" s="72">
        <f>IF(RES_hh_emi!T21=0,0,1000000*RES_hh_emi!T21/RES_hh_num!T21)</f>
        <v>335.51148707161462</v>
      </c>
      <c r="U21" s="72">
        <f>IF(RES_hh_emi!U21=0,0,1000000*RES_hh_emi!U21/RES_hh_num!U21)</f>
        <v>337.3274810823554</v>
      </c>
      <c r="V21" s="72">
        <f>IF(RES_hh_emi!V21=0,0,1000000*RES_hh_emi!V21/RES_hh_num!V21)</f>
        <v>330.27975058129499</v>
      </c>
      <c r="W21" s="72">
        <f>IF(RES_hh_emi!W21=0,0,1000000*RES_hh_emi!W21/RES_hh_num!W21)</f>
        <v>369.87557587037571</v>
      </c>
      <c r="DA21" s="89" t="s">
        <v>538</v>
      </c>
    </row>
    <row r="22" spans="1:105" ht="12" customHeight="1" x14ac:dyDescent="0.25">
      <c r="A22" s="28" t="s">
        <v>207</v>
      </c>
      <c r="B22" s="72">
        <f>IF(RES_hh_emi!B22=0,0,1000000*RES_hh_emi!B22/RES_hh_num!B22)</f>
        <v>0</v>
      </c>
      <c r="C22" s="72">
        <f>IF(RES_hh_emi!C22=0,0,1000000*RES_hh_emi!C22/RES_hh_num!C22)</f>
        <v>0</v>
      </c>
      <c r="D22" s="72">
        <f>IF(RES_hh_emi!D22=0,0,1000000*RES_hh_emi!D22/RES_hh_num!D22)</f>
        <v>0</v>
      </c>
      <c r="E22" s="72">
        <f>IF(RES_hh_emi!E22=0,0,1000000*RES_hh_emi!E22/RES_hh_num!E22)</f>
        <v>0</v>
      </c>
      <c r="F22" s="72">
        <f>IF(RES_hh_emi!F22=0,0,1000000*RES_hh_emi!F22/RES_hh_num!F22)</f>
        <v>0</v>
      </c>
      <c r="G22" s="72">
        <f>IF(RES_hh_emi!G22=0,0,1000000*RES_hh_emi!G22/RES_hh_num!G22)</f>
        <v>0</v>
      </c>
      <c r="H22" s="72">
        <f>IF(RES_hh_emi!H22=0,0,1000000*RES_hh_emi!H22/RES_hh_num!H22)</f>
        <v>0</v>
      </c>
      <c r="I22" s="72">
        <f>IF(RES_hh_emi!I22=0,0,1000000*RES_hh_emi!I22/RES_hh_num!I22)</f>
        <v>0</v>
      </c>
      <c r="J22" s="72">
        <f>IF(RES_hh_emi!J22=0,0,1000000*RES_hh_emi!J22/RES_hh_num!J22)</f>
        <v>0</v>
      </c>
      <c r="K22" s="72">
        <f>IF(RES_hh_emi!K22=0,0,1000000*RES_hh_emi!K22/RES_hh_num!K22)</f>
        <v>0</v>
      </c>
      <c r="L22" s="72">
        <f>IF(RES_hh_emi!L22=0,0,1000000*RES_hh_emi!L22/RES_hh_num!L22)</f>
        <v>0</v>
      </c>
      <c r="M22" s="72">
        <f>IF(RES_hh_emi!M22=0,0,1000000*RES_hh_emi!M22/RES_hh_num!M22)</f>
        <v>0</v>
      </c>
      <c r="N22" s="72">
        <f>IF(RES_hh_emi!N22=0,0,1000000*RES_hh_emi!N22/RES_hh_num!N22)</f>
        <v>0</v>
      </c>
      <c r="O22" s="72">
        <f>IF(RES_hh_emi!O22=0,0,1000000*RES_hh_emi!O22/RES_hh_num!O22)</f>
        <v>0</v>
      </c>
      <c r="P22" s="72">
        <f>IF(RES_hh_emi!P22=0,0,1000000*RES_hh_emi!P22/RES_hh_num!P22)</f>
        <v>0</v>
      </c>
      <c r="Q22" s="72">
        <f>IF(RES_hh_emi!Q22=0,0,1000000*RES_hh_emi!Q22/RES_hh_num!Q22)</f>
        <v>0</v>
      </c>
      <c r="R22" s="72">
        <f>IF(RES_hh_emi!R22=0,0,1000000*RES_hh_emi!R22/RES_hh_num!R22)</f>
        <v>0</v>
      </c>
      <c r="S22" s="72">
        <f>IF(RES_hh_emi!S22=0,0,1000000*RES_hh_emi!S22/RES_hh_num!S22)</f>
        <v>0</v>
      </c>
      <c r="T22" s="72">
        <f>IF(RES_hh_emi!T22=0,0,1000000*RES_hh_emi!T22/RES_hh_num!T22)</f>
        <v>0</v>
      </c>
      <c r="U22" s="72">
        <f>IF(RES_hh_emi!U22=0,0,1000000*RES_hh_emi!U22/RES_hh_num!U22)</f>
        <v>0</v>
      </c>
      <c r="V22" s="72">
        <f>IF(RES_hh_emi!V22=0,0,1000000*RES_hh_emi!V22/RES_hh_num!V22)</f>
        <v>0</v>
      </c>
      <c r="W22" s="72">
        <f>IF(RES_hh_emi!W22=0,0,1000000*RES_hh_emi!W22/RES_hh_num!W22)</f>
        <v>0</v>
      </c>
      <c r="DA22" s="89" t="s">
        <v>539</v>
      </c>
    </row>
    <row r="23" spans="1:105" ht="12" customHeight="1" x14ac:dyDescent="0.25">
      <c r="A23" s="28" t="s">
        <v>202</v>
      </c>
      <c r="B23" s="72">
        <f>IF(RES_hh_emi!B23=0,0,1000000*RES_hh_emi!B23/RES_hh_num!B23)</f>
        <v>0</v>
      </c>
      <c r="C23" s="72">
        <f>IF(RES_hh_emi!C23=0,0,1000000*RES_hh_emi!C23/RES_hh_num!C23)</f>
        <v>0</v>
      </c>
      <c r="D23" s="72">
        <f>IF(RES_hh_emi!D23=0,0,1000000*RES_hh_emi!D23/RES_hh_num!D23)</f>
        <v>0</v>
      </c>
      <c r="E23" s="72">
        <f>IF(RES_hh_emi!E23=0,0,1000000*RES_hh_emi!E23/RES_hh_num!E23)</f>
        <v>0</v>
      </c>
      <c r="F23" s="72">
        <f>IF(RES_hh_emi!F23=0,0,1000000*RES_hh_emi!F23/RES_hh_num!F23)</f>
        <v>0</v>
      </c>
      <c r="G23" s="72">
        <f>IF(RES_hh_emi!G23=0,0,1000000*RES_hh_emi!G23/RES_hh_num!G23)</f>
        <v>0</v>
      </c>
      <c r="H23" s="72">
        <f>IF(RES_hh_emi!H23=0,0,1000000*RES_hh_emi!H23/RES_hh_num!H23)</f>
        <v>0</v>
      </c>
      <c r="I23" s="72">
        <f>IF(RES_hh_emi!I23=0,0,1000000*RES_hh_emi!I23/RES_hh_num!I23)</f>
        <v>0</v>
      </c>
      <c r="J23" s="72">
        <f>IF(RES_hh_emi!J23=0,0,1000000*RES_hh_emi!J23/RES_hh_num!J23)</f>
        <v>0</v>
      </c>
      <c r="K23" s="72">
        <f>IF(RES_hh_emi!K23=0,0,1000000*RES_hh_emi!K23/RES_hh_num!K23)</f>
        <v>0</v>
      </c>
      <c r="L23" s="72">
        <f>IF(RES_hh_emi!L23=0,0,1000000*RES_hh_emi!L23/RES_hh_num!L23)</f>
        <v>0</v>
      </c>
      <c r="M23" s="72">
        <f>IF(RES_hh_emi!M23=0,0,1000000*RES_hh_emi!M23/RES_hh_num!M23)</f>
        <v>0</v>
      </c>
      <c r="N23" s="72">
        <f>IF(RES_hh_emi!N23=0,0,1000000*RES_hh_emi!N23/RES_hh_num!N23)</f>
        <v>0</v>
      </c>
      <c r="O23" s="72">
        <f>IF(RES_hh_emi!O23=0,0,1000000*RES_hh_emi!O23/RES_hh_num!O23)</f>
        <v>0</v>
      </c>
      <c r="P23" s="72">
        <f>IF(RES_hh_emi!P23=0,0,1000000*RES_hh_emi!P23/RES_hh_num!P23)</f>
        <v>0</v>
      </c>
      <c r="Q23" s="72">
        <f>IF(RES_hh_emi!Q23=0,0,1000000*RES_hh_emi!Q23/RES_hh_num!Q23)</f>
        <v>0</v>
      </c>
      <c r="R23" s="72">
        <f>IF(RES_hh_emi!R23=0,0,1000000*RES_hh_emi!R23/RES_hh_num!R23)</f>
        <v>0</v>
      </c>
      <c r="S23" s="72">
        <f>IF(RES_hh_emi!S23=0,0,1000000*RES_hh_emi!S23/RES_hh_num!S23)</f>
        <v>0</v>
      </c>
      <c r="T23" s="72">
        <f>IF(RES_hh_emi!T23=0,0,1000000*RES_hh_emi!T23/RES_hh_num!T23)</f>
        <v>0</v>
      </c>
      <c r="U23" s="72">
        <f>IF(RES_hh_emi!U23=0,0,1000000*RES_hh_emi!U23/RES_hh_num!U23)</f>
        <v>0</v>
      </c>
      <c r="V23" s="72">
        <f>IF(RES_hh_emi!V23=0,0,1000000*RES_hh_emi!V23/RES_hh_num!V23)</f>
        <v>0</v>
      </c>
      <c r="W23" s="72">
        <f>IF(RES_hh_emi!W23=0,0,1000000*RES_hh_emi!W23/RES_hh_num!W23)</f>
        <v>0</v>
      </c>
      <c r="DA23" s="89" t="s">
        <v>540</v>
      </c>
    </row>
    <row r="24" spans="1:105" ht="12" customHeight="1" x14ac:dyDescent="0.25">
      <c r="A24" s="28" t="s">
        <v>203</v>
      </c>
      <c r="B24" s="72">
        <f>IF(RES_hh_emi!B24=0,0,1000000*RES_hh_emi!B24/RES_hh_num!B24)</f>
        <v>0</v>
      </c>
      <c r="C24" s="72">
        <f>IF(RES_hh_emi!C24=0,0,1000000*RES_hh_emi!C24/RES_hh_num!C24)</f>
        <v>0</v>
      </c>
      <c r="D24" s="72">
        <f>IF(RES_hh_emi!D24=0,0,1000000*RES_hh_emi!D24/RES_hh_num!D24)</f>
        <v>0</v>
      </c>
      <c r="E24" s="72">
        <f>IF(RES_hh_emi!E24=0,0,1000000*RES_hh_emi!E24/RES_hh_num!E24)</f>
        <v>0</v>
      </c>
      <c r="F24" s="72">
        <f>IF(RES_hh_emi!F24=0,0,1000000*RES_hh_emi!F24/RES_hh_num!F24)</f>
        <v>0</v>
      </c>
      <c r="G24" s="72">
        <f>IF(RES_hh_emi!G24=0,0,1000000*RES_hh_emi!G24/RES_hh_num!G24)</f>
        <v>0</v>
      </c>
      <c r="H24" s="72">
        <f>IF(RES_hh_emi!H24=0,0,1000000*RES_hh_emi!H24/RES_hh_num!H24)</f>
        <v>0</v>
      </c>
      <c r="I24" s="72">
        <f>IF(RES_hh_emi!I24=0,0,1000000*RES_hh_emi!I24/RES_hh_num!I24)</f>
        <v>0</v>
      </c>
      <c r="J24" s="72">
        <f>IF(RES_hh_emi!J24=0,0,1000000*RES_hh_emi!J24/RES_hh_num!J24)</f>
        <v>0</v>
      </c>
      <c r="K24" s="72">
        <f>IF(RES_hh_emi!K24=0,0,1000000*RES_hh_emi!K24/RES_hh_num!K24)</f>
        <v>0</v>
      </c>
      <c r="L24" s="72">
        <f>IF(RES_hh_emi!L24=0,0,1000000*RES_hh_emi!L24/RES_hh_num!L24)</f>
        <v>0</v>
      </c>
      <c r="M24" s="72">
        <f>IF(RES_hh_emi!M24=0,0,1000000*RES_hh_emi!M24/RES_hh_num!M24)</f>
        <v>0</v>
      </c>
      <c r="N24" s="72">
        <f>IF(RES_hh_emi!N24=0,0,1000000*RES_hh_emi!N24/RES_hh_num!N24)</f>
        <v>0</v>
      </c>
      <c r="O24" s="72">
        <f>IF(RES_hh_emi!O24=0,0,1000000*RES_hh_emi!O24/RES_hh_num!O24)</f>
        <v>0</v>
      </c>
      <c r="P24" s="72">
        <f>IF(RES_hh_emi!P24=0,0,1000000*RES_hh_emi!P24/RES_hh_num!P24)</f>
        <v>0</v>
      </c>
      <c r="Q24" s="72">
        <f>IF(RES_hh_emi!Q24=0,0,1000000*RES_hh_emi!Q24/RES_hh_num!Q24)</f>
        <v>0</v>
      </c>
      <c r="R24" s="72">
        <f>IF(RES_hh_emi!R24=0,0,1000000*RES_hh_emi!R24/RES_hh_num!R24)</f>
        <v>0</v>
      </c>
      <c r="S24" s="72">
        <f>IF(RES_hh_emi!S24=0,0,1000000*RES_hh_emi!S24/RES_hh_num!S24)</f>
        <v>0</v>
      </c>
      <c r="T24" s="72">
        <f>IF(RES_hh_emi!T24=0,0,1000000*RES_hh_emi!T24/RES_hh_num!T24)</f>
        <v>0</v>
      </c>
      <c r="U24" s="72">
        <f>IF(RES_hh_emi!U24=0,0,1000000*RES_hh_emi!U24/RES_hh_num!U24)</f>
        <v>0</v>
      </c>
      <c r="V24" s="72">
        <f>IF(RES_hh_emi!V24=0,0,1000000*RES_hh_emi!V24/RES_hh_num!V24)</f>
        <v>0</v>
      </c>
      <c r="W24" s="72">
        <f>IF(RES_hh_emi!W24=0,0,1000000*RES_hh_emi!W24/RES_hh_num!W24)</f>
        <v>0</v>
      </c>
      <c r="DA24" s="89" t="s">
        <v>541</v>
      </c>
    </row>
    <row r="25" spans="1:105" ht="12" customHeight="1" x14ac:dyDescent="0.25">
      <c r="A25" s="73" t="s">
        <v>53</v>
      </c>
      <c r="B25" s="74">
        <f>IF(RES_hh_emi!B25=0,0,1000000*RES_hh_emi!B25/RES_hh_num!B25)</f>
        <v>0</v>
      </c>
      <c r="C25" s="74">
        <f>IF(RES_hh_emi!C25=0,0,1000000*RES_hh_emi!C25/RES_hh_num!C25)</f>
        <v>0</v>
      </c>
      <c r="D25" s="74">
        <f>IF(RES_hh_emi!D25=0,0,1000000*RES_hh_emi!D25/RES_hh_num!D25)</f>
        <v>0</v>
      </c>
      <c r="E25" s="74">
        <f>IF(RES_hh_emi!E25=0,0,1000000*RES_hh_emi!E25/RES_hh_num!E25)</f>
        <v>0</v>
      </c>
      <c r="F25" s="74">
        <f>IF(RES_hh_emi!F25=0,0,1000000*RES_hh_emi!F25/RES_hh_num!F25)</f>
        <v>0</v>
      </c>
      <c r="G25" s="74">
        <f>IF(RES_hh_emi!G25=0,0,1000000*RES_hh_emi!G25/RES_hh_num!G25)</f>
        <v>0</v>
      </c>
      <c r="H25" s="74">
        <f>IF(RES_hh_emi!H25=0,0,1000000*RES_hh_emi!H25/RES_hh_num!H25)</f>
        <v>0</v>
      </c>
      <c r="I25" s="74">
        <f>IF(RES_hh_emi!I25=0,0,1000000*RES_hh_emi!I25/RES_hh_num!I25)</f>
        <v>0</v>
      </c>
      <c r="J25" s="74">
        <f>IF(RES_hh_emi!J25=0,0,1000000*RES_hh_emi!J25/RES_hh_num!J25)</f>
        <v>0</v>
      </c>
      <c r="K25" s="74">
        <f>IF(RES_hh_emi!K25=0,0,1000000*RES_hh_emi!K25/RES_hh_num!K25)</f>
        <v>0</v>
      </c>
      <c r="L25" s="74">
        <f>IF(RES_hh_emi!L25=0,0,1000000*RES_hh_emi!L25/RES_hh_num!L25)</f>
        <v>0</v>
      </c>
      <c r="M25" s="74">
        <f>IF(RES_hh_emi!M25=0,0,1000000*RES_hh_emi!M25/RES_hh_num!M25)</f>
        <v>0</v>
      </c>
      <c r="N25" s="74">
        <f>IF(RES_hh_emi!N25=0,0,1000000*RES_hh_emi!N25/RES_hh_num!N25)</f>
        <v>0</v>
      </c>
      <c r="O25" s="74">
        <f>IF(RES_hh_emi!O25=0,0,1000000*RES_hh_emi!O25/RES_hh_num!O25)</f>
        <v>0</v>
      </c>
      <c r="P25" s="74">
        <f>IF(RES_hh_emi!P25=0,0,1000000*RES_hh_emi!P25/RES_hh_num!P25)</f>
        <v>0</v>
      </c>
      <c r="Q25" s="74">
        <f>IF(RES_hh_emi!Q25=0,0,1000000*RES_hh_emi!Q25/RES_hh_num!Q25)</f>
        <v>0</v>
      </c>
      <c r="R25" s="74">
        <f>IF(RES_hh_emi!R25=0,0,1000000*RES_hh_emi!R25/RES_hh_num!R25)</f>
        <v>0</v>
      </c>
      <c r="S25" s="74">
        <f>IF(RES_hh_emi!S25=0,0,1000000*RES_hh_emi!S25/RES_hh_num!S25)</f>
        <v>0</v>
      </c>
      <c r="T25" s="74">
        <f>IF(RES_hh_emi!T25=0,0,1000000*RES_hh_emi!T25/RES_hh_num!T25)</f>
        <v>0</v>
      </c>
      <c r="U25" s="74">
        <f>IF(RES_hh_emi!U25=0,0,1000000*RES_hh_emi!U25/RES_hh_num!U25)</f>
        <v>0</v>
      </c>
      <c r="V25" s="74">
        <f>IF(RES_hh_emi!V25=0,0,1000000*RES_hh_emi!V25/RES_hh_num!V25)</f>
        <v>0</v>
      </c>
      <c r="W25" s="74">
        <f>IF(RES_hh_emi!W25=0,0,1000000*RES_hh_emi!W25/RES_hh_num!W25)</f>
        <v>0</v>
      </c>
      <c r="DA25" s="90" t="s">
        <v>542</v>
      </c>
    </row>
    <row r="26" spans="1:105" ht="12" customHeight="1" x14ac:dyDescent="0.25">
      <c r="A26" s="32" t="s">
        <v>52</v>
      </c>
      <c r="B26" s="77">
        <f>IF(RES_hh_emi!B26=0,0,1000000*RES_hh_emi!B26/RES_hh_num!B26)</f>
        <v>0</v>
      </c>
      <c r="C26" s="77">
        <f>IF(RES_hh_emi!C26=0,0,1000000*RES_hh_emi!C26/RES_hh_num!C26)</f>
        <v>0</v>
      </c>
      <c r="D26" s="77">
        <f>IF(RES_hh_emi!D26=0,0,1000000*RES_hh_emi!D26/RES_hh_num!D26)</f>
        <v>0</v>
      </c>
      <c r="E26" s="77">
        <f>IF(RES_hh_emi!E26=0,0,1000000*RES_hh_emi!E26/RES_hh_num!E26)</f>
        <v>0</v>
      </c>
      <c r="F26" s="77">
        <f>IF(RES_hh_emi!F26=0,0,1000000*RES_hh_emi!F26/RES_hh_num!F26)</f>
        <v>0</v>
      </c>
      <c r="G26" s="77">
        <f>IF(RES_hh_emi!G26=0,0,1000000*RES_hh_emi!G26/RES_hh_num!G26)</f>
        <v>0</v>
      </c>
      <c r="H26" s="77">
        <f>IF(RES_hh_emi!H26=0,0,1000000*RES_hh_emi!H26/RES_hh_num!H26)</f>
        <v>0</v>
      </c>
      <c r="I26" s="77">
        <f>IF(RES_hh_emi!I26=0,0,1000000*RES_hh_emi!I26/RES_hh_num!I26)</f>
        <v>0</v>
      </c>
      <c r="J26" s="77">
        <f>IF(RES_hh_emi!J26=0,0,1000000*RES_hh_emi!J26/RES_hh_num!J26)</f>
        <v>0</v>
      </c>
      <c r="K26" s="77">
        <f>IF(RES_hh_emi!K26=0,0,1000000*RES_hh_emi!K26/RES_hh_num!K26)</f>
        <v>0</v>
      </c>
      <c r="L26" s="77">
        <f>IF(RES_hh_emi!L26=0,0,1000000*RES_hh_emi!L26/RES_hh_num!L26)</f>
        <v>0</v>
      </c>
      <c r="M26" s="77">
        <f>IF(RES_hh_emi!M26=0,0,1000000*RES_hh_emi!M26/RES_hh_num!M26)</f>
        <v>0</v>
      </c>
      <c r="N26" s="77">
        <f>IF(RES_hh_emi!N26=0,0,1000000*RES_hh_emi!N26/RES_hh_num!N26)</f>
        <v>0</v>
      </c>
      <c r="O26" s="77">
        <f>IF(RES_hh_emi!O26=0,0,1000000*RES_hh_emi!O26/RES_hh_num!O26)</f>
        <v>0</v>
      </c>
      <c r="P26" s="77">
        <f>IF(RES_hh_emi!P26=0,0,1000000*RES_hh_emi!P26/RES_hh_num!P26)</f>
        <v>0</v>
      </c>
      <c r="Q26" s="77">
        <f>IF(RES_hh_emi!Q26=0,0,1000000*RES_hh_emi!Q26/RES_hh_num!Q26)</f>
        <v>0</v>
      </c>
      <c r="R26" s="77">
        <f>IF(RES_hh_emi!R26=0,0,1000000*RES_hh_emi!R26/RES_hh_num!R26)</f>
        <v>0</v>
      </c>
      <c r="S26" s="77">
        <f>IF(RES_hh_emi!S26=0,0,1000000*RES_hh_emi!S26/RES_hh_num!S26)</f>
        <v>0</v>
      </c>
      <c r="T26" s="77">
        <f>IF(RES_hh_emi!T26=0,0,1000000*RES_hh_emi!T26/RES_hh_num!T26)</f>
        <v>0</v>
      </c>
      <c r="U26" s="77">
        <f>IF(RES_hh_emi!U26=0,0,1000000*RES_hh_emi!U26/RES_hh_num!U26)</f>
        <v>0</v>
      </c>
      <c r="V26" s="77">
        <f>IF(RES_hh_emi!V26=0,0,1000000*RES_hh_emi!V26/RES_hh_num!V26)</f>
        <v>0</v>
      </c>
      <c r="W26" s="77">
        <f>IF(RES_hh_emi!W26=0,0,1000000*RES_hh_emi!W26/RES_hh_num!W26)</f>
        <v>0</v>
      </c>
      <c r="DA26" s="92" t="s">
        <v>543</v>
      </c>
    </row>
    <row r="27" spans="1:105" ht="12.95" customHeight="1" x14ac:dyDescent="0.25">
      <c r="A27" s="68" t="s">
        <v>54</v>
      </c>
      <c r="B27" s="69">
        <f>IF(RES_hh_emi!B27=0,0,1000000*RES_hh_emi!B27/RES_hh_num!B27)</f>
        <v>118.66378788830276</v>
      </c>
      <c r="C27" s="69">
        <f>IF(RES_hh_emi!C27=0,0,1000000*RES_hh_emi!C27/RES_hh_num!C27)</f>
        <v>118.20893829617626</v>
      </c>
      <c r="D27" s="69">
        <f>IF(RES_hh_emi!D27=0,0,1000000*RES_hh_emi!D27/RES_hh_num!D27)</f>
        <v>124.66326040618672</v>
      </c>
      <c r="E27" s="69">
        <f>IF(RES_hh_emi!E27=0,0,1000000*RES_hh_emi!E27/RES_hh_num!E27)</f>
        <v>157.84878818299347</v>
      </c>
      <c r="F27" s="69">
        <f>IF(RES_hh_emi!F27=0,0,1000000*RES_hh_emi!F27/RES_hh_num!F27)</f>
        <v>151.9301445581734</v>
      </c>
      <c r="G27" s="69">
        <f>IF(RES_hh_emi!G27=0,0,1000000*RES_hh_emi!G27/RES_hh_num!G27)</f>
        <v>147.25400988840823</v>
      </c>
      <c r="H27" s="69">
        <f>IF(RES_hh_emi!H27=0,0,1000000*RES_hh_emi!H27/RES_hh_num!H27)</f>
        <v>150.68259443000767</v>
      </c>
      <c r="I27" s="69">
        <f>IF(RES_hh_emi!I27=0,0,1000000*RES_hh_emi!I27/RES_hh_num!I27)</f>
        <v>154.91556857110717</v>
      </c>
      <c r="J27" s="69">
        <f>IF(RES_hh_emi!J27=0,0,1000000*RES_hh_emi!J27/RES_hh_num!J27)</f>
        <v>159.37207543326309</v>
      </c>
      <c r="K27" s="69">
        <f>IF(RES_hh_emi!K27=0,0,1000000*RES_hh_emi!K27/RES_hh_num!K27)</f>
        <v>162.60456833218896</v>
      </c>
      <c r="L27" s="69">
        <f>IF(RES_hh_emi!L27=0,0,1000000*RES_hh_emi!L27/RES_hh_num!L27)</f>
        <v>162.37177704040641</v>
      </c>
      <c r="M27" s="69">
        <f>IF(RES_hh_emi!M27=0,0,1000000*RES_hh_emi!M27/RES_hh_num!M27)</f>
        <v>152.80103294277762</v>
      </c>
      <c r="N27" s="69">
        <f>IF(RES_hh_emi!N27=0,0,1000000*RES_hh_emi!N27/RES_hh_num!N27)</f>
        <v>152.51776262369799</v>
      </c>
      <c r="O27" s="69">
        <f>IF(RES_hh_emi!O27=0,0,1000000*RES_hh_emi!O27/RES_hh_num!O27)</f>
        <v>147.52463469453056</v>
      </c>
      <c r="P27" s="69">
        <f>IF(RES_hh_emi!P27=0,0,1000000*RES_hh_emi!P27/RES_hh_num!P27)</f>
        <v>145.98043790207484</v>
      </c>
      <c r="Q27" s="69">
        <f>IF(RES_hh_emi!Q27=0,0,1000000*RES_hh_emi!Q27/RES_hh_num!Q27)</f>
        <v>145.81591375110665</v>
      </c>
      <c r="R27" s="69">
        <f>IF(RES_hh_emi!R27=0,0,1000000*RES_hh_emi!R27/RES_hh_num!R27)</f>
        <v>149.46748072501077</v>
      </c>
      <c r="S27" s="69">
        <f>IF(RES_hh_emi!S27=0,0,1000000*RES_hh_emi!S27/RES_hh_num!S27)</f>
        <v>152.72277106582098</v>
      </c>
      <c r="T27" s="69">
        <f>IF(RES_hh_emi!T27=0,0,1000000*RES_hh_emi!T27/RES_hh_num!T27)</f>
        <v>150.82366470890977</v>
      </c>
      <c r="U27" s="69">
        <f>IF(RES_hh_emi!U27=0,0,1000000*RES_hh_emi!U27/RES_hh_num!U27)</f>
        <v>156.26544874851501</v>
      </c>
      <c r="V27" s="69">
        <f>IF(RES_hh_emi!V27=0,0,1000000*RES_hh_emi!V27/RES_hh_num!V27)</f>
        <v>151.72893553926161</v>
      </c>
      <c r="W27" s="69">
        <f>IF(RES_hh_emi!W27=0,0,1000000*RES_hh_emi!W27/RES_hh_num!W27)</f>
        <v>153.20806342770928</v>
      </c>
      <c r="DA27" s="88" t="s">
        <v>287</v>
      </c>
    </row>
    <row r="28" spans="1:105" ht="12" customHeight="1" x14ac:dyDescent="0.25">
      <c r="A28" s="28" t="s">
        <v>51</v>
      </c>
      <c r="B28" s="72">
        <f>IF(RES_hh_emi!B28=0,0,1000000*RES_hh_emi!B28/RES_hh_num!B28)</f>
        <v>214.28547628522867</v>
      </c>
      <c r="C28" s="72">
        <f>IF(RES_hh_emi!C28=0,0,1000000*RES_hh_emi!C28/RES_hh_num!C28)</f>
        <v>202.98493795825291</v>
      </c>
      <c r="D28" s="72">
        <f>IF(RES_hh_emi!D28=0,0,1000000*RES_hh_emi!D28/RES_hh_num!D28)</f>
        <v>241.72824842917336</v>
      </c>
      <c r="E28" s="72">
        <f>IF(RES_hh_emi!E28=0,0,1000000*RES_hh_emi!E28/RES_hh_num!E28)</f>
        <v>311.39997961525842</v>
      </c>
      <c r="F28" s="72">
        <f>IF(RES_hh_emi!F28=0,0,1000000*RES_hh_emi!F28/RES_hh_num!F28)</f>
        <v>314.45989257558728</v>
      </c>
      <c r="G28" s="72">
        <f>IF(RES_hh_emi!G28=0,0,1000000*RES_hh_emi!G28/RES_hh_num!G28)</f>
        <v>313.65171350190246</v>
      </c>
      <c r="H28" s="72">
        <f>IF(RES_hh_emi!H28=0,0,1000000*RES_hh_emi!H28/RES_hh_num!H28)</f>
        <v>330.35418813034551</v>
      </c>
      <c r="I28" s="72">
        <f>IF(RES_hh_emi!I28=0,0,1000000*RES_hh_emi!I28/RES_hh_num!I28)</f>
        <v>312.06921012755572</v>
      </c>
      <c r="J28" s="72">
        <f>IF(RES_hh_emi!J28=0,0,1000000*RES_hh_emi!J28/RES_hh_num!J28)</f>
        <v>334.23889008857634</v>
      </c>
      <c r="K28" s="72">
        <f>IF(RES_hh_emi!K28=0,0,1000000*RES_hh_emi!K28/RES_hh_num!K28)</f>
        <v>343.89393562744829</v>
      </c>
      <c r="L28" s="72">
        <f>IF(RES_hh_emi!L28=0,0,1000000*RES_hh_emi!L28/RES_hh_num!L28)</f>
        <v>352.13803281803257</v>
      </c>
      <c r="M28" s="72">
        <f>IF(RES_hh_emi!M28=0,0,1000000*RES_hh_emi!M28/RES_hh_num!M28)</f>
        <v>335.80716543861195</v>
      </c>
      <c r="N28" s="72">
        <f>IF(RES_hh_emi!N28=0,0,1000000*RES_hh_emi!N28/RES_hh_num!N28)</f>
        <v>337.04763000446508</v>
      </c>
      <c r="O28" s="72">
        <f>IF(RES_hh_emi!O28=0,0,1000000*RES_hh_emi!O28/RES_hh_num!O28)</f>
        <v>327.31426729659643</v>
      </c>
      <c r="P28" s="72">
        <f>IF(RES_hh_emi!P28=0,0,1000000*RES_hh_emi!P28/RES_hh_num!P28)</f>
        <v>326.18299858294512</v>
      </c>
      <c r="Q28" s="72">
        <f>IF(RES_hh_emi!Q28=0,0,1000000*RES_hh_emi!Q28/RES_hh_num!Q28)</f>
        <v>322.12439781479003</v>
      </c>
      <c r="R28" s="72">
        <f>IF(RES_hh_emi!R28=0,0,1000000*RES_hh_emi!R28/RES_hh_num!R28)</f>
        <v>328.26865957686323</v>
      </c>
      <c r="S28" s="72">
        <f>IF(RES_hh_emi!S28=0,0,1000000*RES_hh_emi!S28/RES_hh_num!S28)</f>
        <v>342.0586246118624</v>
      </c>
      <c r="T28" s="72">
        <f>IF(RES_hh_emi!T28=0,0,1000000*RES_hh_emi!T28/RES_hh_num!T28)</f>
        <v>344.4593870797155</v>
      </c>
      <c r="U28" s="72">
        <f>IF(RES_hh_emi!U28=0,0,1000000*RES_hh_emi!U28/RES_hh_num!U28)</f>
        <v>313.18562728431164</v>
      </c>
      <c r="V28" s="72">
        <f>IF(RES_hh_emi!V28=0,0,1000000*RES_hh_emi!V28/RES_hh_num!V28)</f>
        <v>348.70834258408377</v>
      </c>
      <c r="W28" s="72">
        <f>IF(RES_hh_emi!W28=0,0,1000000*RES_hh_emi!W28/RES_hh_num!W28)</f>
        <v>327.3639567918629</v>
      </c>
      <c r="DA28" s="89" t="s">
        <v>544</v>
      </c>
    </row>
    <row r="29" spans="1:105" s="2" customFormat="1" ht="12" customHeight="1" x14ac:dyDescent="0.25">
      <c r="A29" s="28" t="s">
        <v>74</v>
      </c>
      <c r="B29" s="72">
        <f>IF(RES_hh_emi!B29=0,0,1000000*RES_hh_emi!B29/RES_hh_num!B29)</f>
        <v>140.02050974947704</v>
      </c>
      <c r="C29" s="72">
        <f>IF(RES_hh_emi!C29=0,0,1000000*RES_hh_emi!C29/RES_hh_num!C29)</f>
        <v>143.21574160601182</v>
      </c>
      <c r="D29" s="72">
        <f>IF(RES_hh_emi!D29=0,0,1000000*RES_hh_emi!D29/RES_hh_num!D29)</f>
        <v>155.22426560230588</v>
      </c>
      <c r="E29" s="72">
        <f>IF(RES_hh_emi!E29=0,0,1000000*RES_hh_emi!E29/RES_hh_num!E29)</f>
        <v>206.208873964269</v>
      </c>
      <c r="F29" s="72">
        <f>IF(RES_hh_emi!F29=0,0,1000000*RES_hh_emi!F29/RES_hh_num!F29)</f>
        <v>206.79786725163541</v>
      </c>
      <c r="G29" s="72">
        <f>IF(RES_hh_emi!G29=0,0,1000000*RES_hh_emi!G29/RES_hh_num!G29)</f>
        <v>201.87597370257959</v>
      </c>
      <c r="H29" s="72">
        <f>IF(RES_hh_emi!H29=0,0,1000000*RES_hh_emi!H29/RES_hh_num!H29)</f>
        <v>204.74800523732452</v>
      </c>
      <c r="I29" s="72">
        <f>IF(RES_hh_emi!I29=0,0,1000000*RES_hh_emi!I29/RES_hh_num!I29)</f>
        <v>213.38378171783154</v>
      </c>
      <c r="J29" s="72">
        <f>IF(RES_hh_emi!J29=0,0,1000000*RES_hh_emi!J29/RES_hh_num!J29)</f>
        <v>220.09602085127671</v>
      </c>
      <c r="K29" s="72">
        <f>IF(RES_hh_emi!K29=0,0,1000000*RES_hh_emi!K29/RES_hh_num!K29)</f>
        <v>227.19188202989153</v>
      </c>
      <c r="L29" s="72">
        <f>IF(RES_hh_emi!L29=0,0,1000000*RES_hh_emi!L29/RES_hh_num!L29)</f>
        <v>230.3357128754752</v>
      </c>
      <c r="M29" s="72">
        <f>IF(RES_hh_emi!M29=0,0,1000000*RES_hh_emi!M29/RES_hh_num!M29)</f>
        <v>220.59748005847874</v>
      </c>
      <c r="N29" s="72">
        <f>IF(RES_hh_emi!N29=0,0,1000000*RES_hh_emi!N29/RES_hh_num!N29)</f>
        <v>221.27494540164935</v>
      </c>
      <c r="O29" s="72">
        <f>IF(RES_hh_emi!O29=0,0,1000000*RES_hh_emi!O29/RES_hh_num!O29)</f>
        <v>212.38124982921249</v>
      </c>
      <c r="P29" s="72">
        <f>IF(RES_hh_emi!P29=0,0,1000000*RES_hh_emi!P29/RES_hh_num!P29)</f>
        <v>210.3363188831818</v>
      </c>
      <c r="Q29" s="72">
        <f>IF(RES_hh_emi!Q29=0,0,1000000*RES_hh_emi!Q29/RES_hh_num!Q29)</f>
        <v>209.23148785441427</v>
      </c>
      <c r="R29" s="72">
        <f>IF(RES_hh_emi!R29=0,0,1000000*RES_hh_emi!R29/RES_hh_num!R29)</f>
        <v>212.20746614802403</v>
      </c>
      <c r="S29" s="72">
        <f>IF(RES_hh_emi!S29=0,0,1000000*RES_hh_emi!S29/RES_hh_num!S29)</f>
        <v>214.28820975453328</v>
      </c>
      <c r="T29" s="72">
        <f>IF(RES_hh_emi!T29=0,0,1000000*RES_hh_emi!T29/RES_hh_num!T29)</f>
        <v>220.73589103573471</v>
      </c>
      <c r="U29" s="72">
        <f>IF(RES_hh_emi!U29=0,0,1000000*RES_hh_emi!U29/RES_hh_num!U29)</f>
        <v>230.75299746326777</v>
      </c>
      <c r="V29" s="72">
        <f>IF(RES_hh_emi!V29=0,0,1000000*RES_hh_emi!V29/RES_hh_num!V29)</f>
        <v>218.96445362265499</v>
      </c>
      <c r="W29" s="72">
        <f>IF(RES_hh_emi!W29=0,0,1000000*RES_hh_emi!W29/RES_hh_num!W29)</f>
        <v>211.49590398567699</v>
      </c>
      <c r="DA29" s="89" t="s">
        <v>545</v>
      </c>
    </row>
    <row r="30" spans="1:105" ht="12" customHeight="1" x14ac:dyDescent="0.25">
      <c r="A30" s="28" t="s">
        <v>192</v>
      </c>
      <c r="B30" s="72">
        <f>IF(RES_hh_emi!B30=0,0,1000000*RES_hh_emi!B30/RES_hh_num!B30)</f>
        <v>128.2128714078768</v>
      </c>
      <c r="C30" s="72">
        <f>IF(RES_hh_emi!C30=0,0,1000000*RES_hh_emi!C30/RES_hh_num!C30)</f>
        <v>123.91340603498429</v>
      </c>
      <c r="D30" s="72">
        <f>IF(RES_hh_emi!D30=0,0,1000000*RES_hh_emi!D30/RES_hh_num!D30)</f>
        <v>127.29665620279373</v>
      </c>
      <c r="E30" s="72">
        <f>IF(RES_hh_emi!E30=0,0,1000000*RES_hh_emi!E30/RES_hh_num!E30)</f>
        <v>196.43038831952768</v>
      </c>
      <c r="F30" s="72">
        <f>IF(RES_hh_emi!F30=0,0,1000000*RES_hh_emi!F30/RES_hh_num!F30)</f>
        <v>191.44586195707248</v>
      </c>
      <c r="G30" s="72">
        <f>IF(RES_hh_emi!G30=0,0,1000000*RES_hh_emi!G30/RES_hh_num!G30)</f>
        <v>181.24409898049649</v>
      </c>
      <c r="H30" s="72">
        <f>IF(RES_hh_emi!H30=0,0,1000000*RES_hh_emi!H30/RES_hh_num!H30)</f>
        <v>187.99370150181852</v>
      </c>
      <c r="I30" s="72">
        <f>IF(RES_hh_emi!I30=0,0,1000000*RES_hh_emi!I30/RES_hh_num!I30)</f>
        <v>189.11057714466955</v>
      </c>
      <c r="J30" s="72">
        <f>IF(RES_hh_emi!J30=0,0,1000000*RES_hh_emi!J30/RES_hh_num!J30)</f>
        <v>193.49831490576369</v>
      </c>
      <c r="K30" s="72">
        <f>IF(RES_hh_emi!K30=0,0,1000000*RES_hh_emi!K30/RES_hh_num!K30)</f>
        <v>199.81416531886455</v>
      </c>
      <c r="L30" s="72">
        <f>IF(RES_hh_emi!L30=0,0,1000000*RES_hh_emi!L30/RES_hh_num!L30)</f>
        <v>207.55388348877096</v>
      </c>
      <c r="M30" s="72">
        <f>IF(RES_hh_emi!M30=0,0,1000000*RES_hh_emi!M30/RES_hh_num!M30)</f>
        <v>196.29006041152053</v>
      </c>
      <c r="N30" s="72">
        <f>IF(RES_hh_emi!N30=0,0,1000000*RES_hh_emi!N30/RES_hh_num!N30)</f>
        <v>195.71692570238233</v>
      </c>
      <c r="O30" s="72">
        <f>IF(RES_hh_emi!O30=0,0,1000000*RES_hh_emi!O30/RES_hh_num!O30)</f>
        <v>196.54300398048403</v>
      </c>
      <c r="P30" s="72">
        <f>IF(RES_hh_emi!P30=0,0,1000000*RES_hh_emi!P30/RES_hh_num!P30)</f>
        <v>186.10284421501967</v>
      </c>
      <c r="Q30" s="72">
        <f>IF(RES_hh_emi!Q30=0,0,1000000*RES_hh_emi!Q30/RES_hh_num!Q30)</f>
        <v>183.35647222431652</v>
      </c>
      <c r="R30" s="72">
        <f>IF(RES_hh_emi!R30=0,0,1000000*RES_hh_emi!R30/RES_hh_num!R30)</f>
        <v>192.54939829214976</v>
      </c>
      <c r="S30" s="72">
        <f>IF(RES_hh_emi!S30=0,0,1000000*RES_hh_emi!S30/RES_hh_num!S30)</f>
        <v>200.62236192644536</v>
      </c>
      <c r="T30" s="72">
        <f>IF(RES_hh_emi!T30=0,0,1000000*RES_hh_emi!T30/RES_hh_num!T30)</f>
        <v>178.58279519011222</v>
      </c>
      <c r="U30" s="72">
        <f>IF(RES_hh_emi!U30=0,0,1000000*RES_hh_emi!U30/RES_hh_num!U30)</f>
        <v>197.24261356656066</v>
      </c>
      <c r="V30" s="72">
        <f>IF(RES_hh_emi!V30=0,0,1000000*RES_hh_emi!V30/RES_hh_num!V30)</f>
        <v>190.98532410097329</v>
      </c>
      <c r="W30" s="72">
        <f>IF(RES_hh_emi!W30=0,0,1000000*RES_hh_emi!W30/RES_hh_num!W30)</f>
        <v>208.23031204221718</v>
      </c>
      <c r="DA30" s="89" t="s">
        <v>546</v>
      </c>
    </row>
    <row r="31" spans="1:105" ht="12" customHeight="1" x14ac:dyDescent="0.25">
      <c r="A31" s="28" t="s">
        <v>207</v>
      </c>
      <c r="B31" s="72">
        <f>IF(RES_hh_emi!B31=0,0,1000000*RES_hh_emi!B31/RES_hh_num!B31)</f>
        <v>0</v>
      </c>
      <c r="C31" s="72">
        <f>IF(RES_hh_emi!C31=0,0,1000000*RES_hh_emi!C31/RES_hh_num!C31)</f>
        <v>0</v>
      </c>
      <c r="D31" s="72">
        <f>IF(RES_hh_emi!D31=0,0,1000000*RES_hh_emi!D31/RES_hh_num!D31)</f>
        <v>0</v>
      </c>
      <c r="E31" s="72">
        <f>IF(RES_hh_emi!E31=0,0,1000000*RES_hh_emi!E31/RES_hh_num!E31)</f>
        <v>0</v>
      </c>
      <c r="F31" s="72">
        <f>IF(RES_hh_emi!F31=0,0,1000000*RES_hh_emi!F31/RES_hh_num!F31)</f>
        <v>0</v>
      </c>
      <c r="G31" s="72">
        <f>IF(RES_hh_emi!G31=0,0,1000000*RES_hh_emi!G31/RES_hh_num!G31)</f>
        <v>0</v>
      </c>
      <c r="H31" s="72">
        <f>IF(RES_hh_emi!H31=0,0,1000000*RES_hh_emi!H31/RES_hh_num!H31)</f>
        <v>0</v>
      </c>
      <c r="I31" s="72">
        <f>IF(RES_hh_emi!I31=0,0,1000000*RES_hh_emi!I31/RES_hh_num!I31)</f>
        <v>0</v>
      </c>
      <c r="J31" s="72">
        <f>IF(RES_hh_emi!J31=0,0,1000000*RES_hh_emi!J31/RES_hh_num!J31)</f>
        <v>0</v>
      </c>
      <c r="K31" s="72">
        <f>IF(RES_hh_emi!K31=0,0,1000000*RES_hh_emi!K31/RES_hh_num!K31)</f>
        <v>0</v>
      </c>
      <c r="L31" s="72">
        <f>IF(RES_hh_emi!L31=0,0,1000000*RES_hh_emi!L31/RES_hh_num!L31)</f>
        <v>0</v>
      </c>
      <c r="M31" s="72">
        <f>IF(RES_hh_emi!M31=0,0,1000000*RES_hh_emi!M31/RES_hh_num!M31)</f>
        <v>0</v>
      </c>
      <c r="N31" s="72">
        <f>IF(RES_hh_emi!N31=0,0,1000000*RES_hh_emi!N31/RES_hh_num!N31)</f>
        <v>0</v>
      </c>
      <c r="O31" s="72">
        <f>IF(RES_hh_emi!O31=0,0,1000000*RES_hh_emi!O31/RES_hh_num!O31)</f>
        <v>0</v>
      </c>
      <c r="P31" s="72">
        <f>IF(RES_hh_emi!P31=0,0,1000000*RES_hh_emi!P31/RES_hh_num!P31)</f>
        <v>0</v>
      </c>
      <c r="Q31" s="72">
        <f>IF(RES_hh_emi!Q31=0,0,1000000*RES_hh_emi!Q31/RES_hh_num!Q31)</f>
        <v>0</v>
      </c>
      <c r="R31" s="72">
        <f>IF(RES_hh_emi!R31=0,0,1000000*RES_hh_emi!R31/RES_hh_num!R31)</f>
        <v>0</v>
      </c>
      <c r="S31" s="72">
        <f>IF(RES_hh_emi!S31=0,0,1000000*RES_hh_emi!S31/RES_hh_num!S31)</f>
        <v>0</v>
      </c>
      <c r="T31" s="72">
        <f>IF(RES_hh_emi!T31=0,0,1000000*RES_hh_emi!T31/RES_hh_num!T31)</f>
        <v>0</v>
      </c>
      <c r="U31" s="72">
        <f>IF(RES_hh_emi!U31=0,0,1000000*RES_hh_emi!U31/RES_hh_num!U31)</f>
        <v>0</v>
      </c>
      <c r="V31" s="72">
        <f>IF(RES_hh_emi!V31=0,0,1000000*RES_hh_emi!V31/RES_hh_num!V31)</f>
        <v>0</v>
      </c>
      <c r="W31" s="72">
        <f>IF(RES_hh_emi!W31=0,0,1000000*RES_hh_emi!W31/RES_hh_num!W31)</f>
        <v>0</v>
      </c>
      <c r="DA31" s="89" t="s">
        <v>547</v>
      </c>
    </row>
    <row r="32" spans="1:105" ht="12" customHeight="1" x14ac:dyDescent="0.25">
      <c r="A32" s="32" t="s">
        <v>53</v>
      </c>
      <c r="B32" s="77">
        <f>IF(RES_hh_emi!B32=0,0,1000000*RES_hh_emi!B32/RES_hh_num!B32)</f>
        <v>0</v>
      </c>
      <c r="C32" s="77">
        <f>IF(RES_hh_emi!C32=0,0,1000000*RES_hh_emi!C32/RES_hh_num!C32)</f>
        <v>0</v>
      </c>
      <c r="D32" s="77">
        <f>IF(RES_hh_emi!D32=0,0,1000000*RES_hh_emi!D32/RES_hh_num!D32)</f>
        <v>0</v>
      </c>
      <c r="E32" s="77">
        <f>IF(RES_hh_emi!E32=0,0,1000000*RES_hh_emi!E32/RES_hh_num!E32)</f>
        <v>0</v>
      </c>
      <c r="F32" s="77">
        <f>IF(RES_hh_emi!F32=0,0,1000000*RES_hh_emi!F32/RES_hh_num!F32)</f>
        <v>0</v>
      </c>
      <c r="G32" s="77">
        <f>IF(RES_hh_emi!G32=0,0,1000000*RES_hh_emi!G32/RES_hh_num!G32)</f>
        <v>0</v>
      </c>
      <c r="H32" s="77">
        <f>IF(RES_hh_emi!H32=0,0,1000000*RES_hh_emi!H32/RES_hh_num!H32)</f>
        <v>0</v>
      </c>
      <c r="I32" s="77">
        <f>IF(RES_hh_emi!I32=0,0,1000000*RES_hh_emi!I32/RES_hh_num!I32)</f>
        <v>0</v>
      </c>
      <c r="J32" s="77">
        <f>IF(RES_hh_emi!J32=0,0,1000000*RES_hh_emi!J32/RES_hh_num!J32)</f>
        <v>0</v>
      </c>
      <c r="K32" s="77">
        <f>IF(RES_hh_emi!K32=0,0,1000000*RES_hh_emi!K32/RES_hh_num!K32)</f>
        <v>0</v>
      </c>
      <c r="L32" s="77">
        <f>IF(RES_hh_emi!L32=0,0,1000000*RES_hh_emi!L32/RES_hh_num!L32)</f>
        <v>0</v>
      </c>
      <c r="M32" s="77">
        <f>IF(RES_hh_emi!M32=0,0,1000000*RES_hh_emi!M32/RES_hh_num!M32)</f>
        <v>0</v>
      </c>
      <c r="N32" s="77">
        <f>IF(RES_hh_emi!N32=0,0,1000000*RES_hh_emi!N32/RES_hh_num!N32)</f>
        <v>0</v>
      </c>
      <c r="O32" s="77">
        <f>IF(RES_hh_emi!O32=0,0,1000000*RES_hh_emi!O32/RES_hh_num!O32)</f>
        <v>0</v>
      </c>
      <c r="P32" s="77">
        <f>IF(RES_hh_emi!P32=0,0,1000000*RES_hh_emi!P32/RES_hh_num!P32)</f>
        <v>0</v>
      </c>
      <c r="Q32" s="77">
        <f>IF(RES_hh_emi!Q32=0,0,1000000*RES_hh_emi!Q32/RES_hh_num!Q32)</f>
        <v>0</v>
      </c>
      <c r="R32" s="77">
        <f>IF(RES_hh_emi!R32=0,0,1000000*RES_hh_emi!R32/RES_hh_num!R32)</f>
        <v>0</v>
      </c>
      <c r="S32" s="77">
        <f>IF(RES_hh_emi!S32=0,0,1000000*RES_hh_emi!S32/RES_hh_num!S32)</f>
        <v>0</v>
      </c>
      <c r="T32" s="77">
        <f>IF(RES_hh_emi!T32=0,0,1000000*RES_hh_emi!T32/RES_hh_num!T32)</f>
        <v>0</v>
      </c>
      <c r="U32" s="77">
        <f>IF(RES_hh_emi!U32=0,0,1000000*RES_hh_emi!U32/RES_hh_num!U32)</f>
        <v>0</v>
      </c>
      <c r="V32" s="77">
        <f>IF(RES_hh_emi!V32=0,0,1000000*RES_hh_emi!V32/RES_hh_num!V32)</f>
        <v>0</v>
      </c>
      <c r="W32" s="77">
        <f>IF(RES_hh_emi!W32=0,0,1000000*RES_hh_emi!W32/RES_hh_num!W32)</f>
        <v>0</v>
      </c>
      <c r="DA32" s="92" t="s">
        <v>548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549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105</v>
      </c>
      <c r="B3" s="65">
        <f>IF(RES_hh_fech!B3=0,0,RES_hh_fech!B3/RES_summary!B$19)</f>
        <v>183.83734891125437</v>
      </c>
      <c r="C3" s="65">
        <f>IF(RES_hh_fech!C3=0,0,RES_hh_fech!C3/RES_summary!C$19)</f>
        <v>201.06898683285485</v>
      </c>
      <c r="D3" s="65">
        <f>IF(RES_hh_fech!D3=0,0,RES_hh_fech!D3/RES_summary!D$19)</f>
        <v>197.95979065503059</v>
      </c>
      <c r="E3" s="65">
        <f>IF(RES_hh_fech!E3=0,0,RES_hh_fech!E3/RES_summary!E$19)</f>
        <v>197.49103400231536</v>
      </c>
      <c r="F3" s="65">
        <f>IF(RES_hh_fech!F3=0,0,RES_hh_fech!F3/RES_summary!F$19)</f>
        <v>196.19101374426475</v>
      </c>
      <c r="G3" s="65">
        <f>IF(RES_hh_fech!G3=0,0,RES_hh_fech!G3/RES_summary!G$19)</f>
        <v>201.58741812950706</v>
      </c>
      <c r="H3" s="65">
        <f>IF(RES_hh_fech!H3=0,0,RES_hh_fech!H3/RES_summary!H$19)</f>
        <v>212.60524960028491</v>
      </c>
      <c r="I3" s="65">
        <f>IF(RES_hh_fech!I3=0,0,RES_hh_fech!I3/RES_summary!I$19)</f>
        <v>200.07509353777817</v>
      </c>
      <c r="J3" s="65">
        <f>IF(RES_hh_fech!J3=0,0,RES_hh_fech!J3/RES_summary!J$19)</f>
        <v>202.96229595361183</v>
      </c>
      <c r="K3" s="65">
        <f>IF(RES_hh_fech!K3=0,0,RES_hh_fech!K3/RES_summary!K$19)</f>
        <v>206.59043892881257</v>
      </c>
      <c r="L3" s="65">
        <f>IF(RES_hh_fech!L3=0,0,RES_hh_fech!L3/RES_summary!L$19)</f>
        <v>229.09952339167393</v>
      </c>
      <c r="M3" s="65">
        <f>IF(RES_hh_fech!M3=0,0,RES_hh_fech!M3/RES_summary!M$19)</f>
        <v>207.42078955854427</v>
      </c>
      <c r="N3" s="65">
        <f>IF(RES_hh_fech!N3=0,0,RES_hh_fech!N3/RES_summary!N$19)</f>
        <v>213.19250004890708</v>
      </c>
      <c r="O3" s="65">
        <f>IF(RES_hh_fech!O3=0,0,RES_hh_fech!O3/RES_summary!O$19)</f>
        <v>209.42418542288573</v>
      </c>
      <c r="P3" s="65">
        <f>IF(RES_hh_fech!P3=0,0,RES_hh_fech!P3/RES_summary!P$19)</f>
        <v>192.13361550916574</v>
      </c>
      <c r="Q3" s="65">
        <f>IF(RES_hh_fech!Q3=0,0,RES_hh_fech!Q3/RES_summary!Q$19)</f>
        <v>191.1296892680019</v>
      </c>
      <c r="R3" s="65">
        <f>IF(RES_hh_fech!R3=0,0,RES_hh_fech!R3/RES_summary!R$19)</f>
        <v>200.71775963834355</v>
      </c>
      <c r="S3" s="65">
        <f>IF(RES_hh_fech!S3=0,0,RES_hh_fech!S3/RES_summary!S$19)</f>
        <v>201.60630896163008</v>
      </c>
      <c r="T3" s="65">
        <f>IF(RES_hh_fech!T3=0,0,RES_hh_fech!T3/RES_summary!T$19)</f>
        <v>228.19411217356986</v>
      </c>
      <c r="U3" s="65">
        <f>IF(RES_hh_fech!U3=0,0,RES_hh_fech!U3/RES_summary!U$19)</f>
        <v>208.97646874662064</v>
      </c>
      <c r="V3" s="65">
        <f>IF(RES_hh_fech!V3=0,0,RES_hh_fech!V3/RES_summary!V$19)</f>
        <v>208.00306677299929</v>
      </c>
      <c r="W3" s="65">
        <f>IF(RES_hh_fech!W3=0,0,RES_hh_fech!W3/RES_summary!W$19)</f>
        <v>222.22004994367387</v>
      </c>
      <c r="DA3" s="87" t="s">
        <v>295</v>
      </c>
    </row>
    <row r="4" spans="1:105" ht="12.95" customHeight="1" x14ac:dyDescent="0.25">
      <c r="A4" s="68" t="s">
        <v>57</v>
      </c>
      <c r="B4" s="69">
        <f>IF(RES_hh_fech!B4=0,0,RES_hh_fech!B4/RES_summary!B$19)</f>
        <v>159.81879111622328</v>
      </c>
      <c r="C4" s="69">
        <f>IF(RES_hh_fech!C4=0,0,RES_hh_fech!C4/RES_summary!C$19)</f>
        <v>177.20897337346577</v>
      </c>
      <c r="D4" s="69">
        <f>IF(RES_hh_fech!D4=0,0,RES_hh_fech!D4/RES_summary!D$19)</f>
        <v>173.54610580400674</v>
      </c>
      <c r="E4" s="69">
        <f>IF(RES_hh_fech!E4=0,0,RES_hh_fech!E4/RES_summary!E$19)</f>
        <v>167.02124337388494</v>
      </c>
      <c r="F4" s="69">
        <f>IF(RES_hh_fech!F4=0,0,RES_hh_fech!F4/RES_summary!F$19)</f>
        <v>165.51702916277844</v>
      </c>
      <c r="G4" s="69">
        <f>IF(RES_hh_fech!G4=0,0,RES_hh_fech!G4/RES_summary!G$19)</f>
        <v>172.31007604584551</v>
      </c>
      <c r="H4" s="69">
        <f>IF(RES_hh_fech!H4=0,0,RES_hh_fech!H4/RES_summary!H$19)</f>
        <v>182.05480181275303</v>
      </c>
      <c r="I4" s="69">
        <f>IF(RES_hh_fech!I4=0,0,RES_hh_fech!I4/RES_summary!I$19)</f>
        <v>169.6965935686483</v>
      </c>
      <c r="J4" s="69">
        <f>IF(RES_hh_fech!J4=0,0,RES_hh_fech!J4/RES_summary!J$19)</f>
        <v>171.66355639777629</v>
      </c>
      <c r="K4" s="69">
        <f>IF(RES_hh_fech!K4=0,0,RES_hh_fech!K4/RES_summary!K$19)</f>
        <v>174.49155006400744</v>
      </c>
      <c r="L4" s="69">
        <f>IF(RES_hh_fech!L4=0,0,RES_hh_fech!L4/RES_summary!L$19)</f>
        <v>196.37018197538708</v>
      </c>
      <c r="M4" s="69">
        <f>IF(RES_hh_fech!M4=0,0,RES_hh_fech!M4/RES_summary!M$19)</f>
        <v>175.11688207403856</v>
      </c>
      <c r="N4" s="69">
        <f>IF(RES_hh_fech!N4=0,0,RES_hh_fech!N4/RES_summary!N$19)</f>
        <v>180.9197211176643</v>
      </c>
      <c r="O4" s="69">
        <f>IF(RES_hh_fech!O4=0,0,RES_hh_fech!O4/RES_summary!O$19)</f>
        <v>177.00361300263714</v>
      </c>
      <c r="P4" s="69">
        <f>IF(RES_hh_fech!P4=0,0,RES_hh_fech!P4/RES_summary!P$19)</f>
        <v>160.01802699344449</v>
      </c>
      <c r="Q4" s="69">
        <f>IF(RES_hh_fech!Q4=0,0,RES_hh_fech!Q4/RES_summary!Q$19)</f>
        <v>158.98747381128632</v>
      </c>
      <c r="R4" s="69">
        <f>IF(RES_hh_fech!R4=0,0,RES_hh_fech!R4/RES_summary!R$19)</f>
        <v>168.45374978298898</v>
      </c>
      <c r="S4" s="69">
        <f>IF(RES_hh_fech!S4=0,0,RES_hh_fech!S4/RES_summary!S$19)</f>
        <v>169.17343381819958</v>
      </c>
      <c r="T4" s="69">
        <f>IF(RES_hh_fech!T4=0,0,RES_hh_fech!T4/RES_summary!T$19)</f>
        <v>193.65841095498459</v>
      </c>
      <c r="U4" s="69">
        <f>IF(RES_hh_fech!U4=0,0,RES_hh_fech!U4/RES_summary!U$19)</f>
        <v>175.69866133266481</v>
      </c>
      <c r="V4" s="69">
        <f>IF(RES_hh_fech!V4=0,0,RES_hh_fech!V4/RES_summary!V$19)</f>
        <v>175.29878655116352</v>
      </c>
      <c r="W4" s="69">
        <f>IF(RES_hh_fech!W4=0,0,RES_hh_fech!W4/RES_summary!W$19)</f>
        <v>188.19390317985508</v>
      </c>
      <c r="DA4" s="88" t="s">
        <v>296</v>
      </c>
    </row>
    <row r="5" spans="1:105" ht="12" customHeight="1" x14ac:dyDescent="0.25">
      <c r="A5" s="28" t="s">
        <v>51</v>
      </c>
      <c r="B5" s="72">
        <f>IF(RES_hh_fech!B5=0,0,RES_hh_fech!B5/RES_summary!B$19)</f>
        <v>160.82224543529665</v>
      </c>
      <c r="C5" s="72">
        <f>IF(RES_hh_fech!C5=0,0,RES_hh_fech!C5/RES_summary!C$19)</f>
        <v>172.45357080563176</v>
      </c>
      <c r="D5" s="72">
        <f>IF(RES_hh_fech!D5=0,0,RES_hh_fech!D5/RES_summary!D$19)</f>
        <v>177.02691692483421</v>
      </c>
      <c r="E5" s="72">
        <f>IF(RES_hh_fech!E5=0,0,RES_hh_fech!E5/RES_summary!E$19)</f>
        <v>164.98646370318625</v>
      </c>
      <c r="F5" s="72">
        <f>IF(RES_hh_fech!F5=0,0,RES_hh_fech!F5/RES_summary!F$19)</f>
        <v>162.92793948567871</v>
      </c>
      <c r="G5" s="72">
        <f>IF(RES_hh_fech!G5=0,0,RES_hh_fech!G5/RES_summary!G$19)</f>
        <v>171.71896936584835</v>
      </c>
      <c r="H5" s="72">
        <f>IF(RES_hh_fech!H5=0,0,RES_hh_fech!H5/RES_summary!H$19)</f>
        <v>188.15313860563938</v>
      </c>
      <c r="I5" s="72">
        <f>IF(RES_hh_fech!I5=0,0,RES_hh_fech!I5/RES_summary!I$19)</f>
        <v>166.67378032153223</v>
      </c>
      <c r="J5" s="72">
        <f>IF(RES_hh_fech!J5=0,0,RES_hh_fech!J5/RES_summary!J$19)</f>
        <v>173.9798807167376</v>
      </c>
      <c r="K5" s="72">
        <f>IF(RES_hh_fech!K5=0,0,RES_hh_fech!K5/RES_summary!K$19)</f>
        <v>178.3687750628001</v>
      </c>
      <c r="L5" s="72">
        <f>IF(RES_hh_fech!L5=0,0,RES_hh_fech!L5/RES_summary!L$19)</f>
        <v>205.68534508480855</v>
      </c>
      <c r="M5" s="72">
        <f>IF(RES_hh_fech!M5=0,0,RES_hh_fech!M5/RES_summary!M$19)</f>
        <v>178.224079460707</v>
      </c>
      <c r="N5" s="72">
        <f>IF(RES_hh_fech!N5=0,0,RES_hh_fech!N5/RES_summary!N$19)</f>
        <v>187.71737314344102</v>
      </c>
      <c r="O5" s="72">
        <f>IF(RES_hh_fech!O5=0,0,RES_hh_fech!O5/RES_summary!O$19)</f>
        <v>184.09941887440695</v>
      </c>
      <c r="P5" s="72">
        <f>IF(RES_hh_fech!P5=0,0,RES_hh_fech!P5/RES_summary!P$19)</f>
        <v>167.63742440145273</v>
      </c>
      <c r="Q5" s="72">
        <f>IF(RES_hh_fech!Q5=0,0,RES_hh_fech!Q5/RES_summary!Q$19)</f>
        <v>165.09490983981456</v>
      </c>
      <c r="R5" s="72">
        <f>IF(RES_hh_fech!R5=0,0,RES_hh_fech!R5/RES_summary!R$19)</f>
        <v>182.30722591935421</v>
      </c>
      <c r="S5" s="72">
        <f>IF(RES_hh_fech!S5=0,0,RES_hh_fech!S5/RES_summary!S$19)</f>
        <v>190.93495991085979</v>
      </c>
      <c r="T5" s="72">
        <f>IF(RES_hh_fech!T5=0,0,RES_hh_fech!T5/RES_summary!T$19)</f>
        <v>200.09663935008791</v>
      </c>
      <c r="U5" s="72">
        <f>IF(RES_hh_fech!U5=0,0,RES_hh_fech!U5/RES_summary!U$19)</f>
        <v>170.16259620647418</v>
      </c>
      <c r="V5" s="72">
        <f>IF(RES_hh_fech!V5=0,0,RES_hh_fech!V5/RES_summary!V$19)</f>
        <v>186.22237444987479</v>
      </c>
      <c r="W5" s="72">
        <f>IF(RES_hh_fech!W5=0,0,RES_hh_fech!W5/RES_summary!W$19)</f>
        <v>193.36864395384495</v>
      </c>
      <c r="DA5" s="89" t="s">
        <v>550</v>
      </c>
    </row>
    <row r="6" spans="1:105" ht="12" customHeight="1" x14ac:dyDescent="0.25">
      <c r="A6" s="28" t="s">
        <v>74</v>
      </c>
      <c r="B6" s="72">
        <f>IF(RES_hh_fech!B6=0,0,RES_hh_fech!B6/RES_summary!B$19)</f>
        <v>190.65110078691674</v>
      </c>
      <c r="C6" s="72">
        <f>IF(RES_hh_fech!C6=0,0,RES_hh_fech!C6/RES_summary!C$19)</f>
        <v>216.59988947419689</v>
      </c>
      <c r="D6" s="72">
        <f>IF(RES_hh_fech!D6=0,0,RES_hh_fech!D6/RES_summary!D$19)</f>
        <v>208.42784538877626</v>
      </c>
      <c r="E6" s="72">
        <f>IF(RES_hh_fech!E6=0,0,RES_hh_fech!E6/RES_summary!E$19)</f>
        <v>200.19880195695904</v>
      </c>
      <c r="F6" s="72">
        <f>IF(RES_hh_fech!F6=0,0,RES_hh_fech!F6/RES_summary!F$19)</f>
        <v>195.09345126858793</v>
      </c>
      <c r="G6" s="72">
        <f>IF(RES_hh_fech!G6=0,0,RES_hh_fech!G6/RES_summary!G$19)</f>
        <v>201.92268368178617</v>
      </c>
      <c r="H6" s="72">
        <f>IF(RES_hh_fech!H6=0,0,RES_hh_fech!H6/RES_summary!H$19)</f>
        <v>210.16697344655651</v>
      </c>
      <c r="I6" s="72">
        <f>IF(RES_hh_fech!I6=0,0,RES_hh_fech!I6/RES_summary!I$19)</f>
        <v>201.50995546782877</v>
      </c>
      <c r="J6" s="72">
        <f>IF(RES_hh_fech!J6=0,0,RES_hh_fech!J6/RES_summary!J$19)</f>
        <v>201.61548084762518</v>
      </c>
      <c r="K6" s="72">
        <f>IF(RES_hh_fech!K6=0,0,RES_hh_fech!K6/RES_summary!K$19)</f>
        <v>203.65701205205758</v>
      </c>
      <c r="L6" s="72">
        <f>IF(RES_hh_fech!L6=0,0,RES_hh_fech!L6/RES_summary!L$19)</f>
        <v>229.22577593926084</v>
      </c>
      <c r="M6" s="72">
        <f>IF(RES_hh_fech!M6=0,0,RES_hh_fech!M6/RES_summary!M$19)</f>
        <v>195.92066659508953</v>
      </c>
      <c r="N6" s="72">
        <f>IF(RES_hh_fech!N6=0,0,RES_hh_fech!N6/RES_summary!N$19)</f>
        <v>207.43613916190316</v>
      </c>
      <c r="O6" s="72">
        <f>IF(RES_hh_fech!O6=0,0,RES_hh_fech!O6/RES_summary!O$19)</f>
        <v>196.3407444588681</v>
      </c>
      <c r="P6" s="72">
        <f>IF(RES_hh_fech!P6=0,0,RES_hh_fech!P6/RES_summary!P$19)</f>
        <v>177.50622817732614</v>
      </c>
      <c r="Q6" s="72">
        <f>IF(RES_hh_fech!Q6=0,0,RES_hh_fech!Q6/RES_summary!Q$19)</f>
        <v>177.81616632942539</v>
      </c>
      <c r="R6" s="72">
        <f>IF(RES_hh_fech!R6=0,0,RES_hh_fech!R6/RES_summary!R$19)</f>
        <v>190.05782937216864</v>
      </c>
      <c r="S6" s="72">
        <f>IF(RES_hh_fech!S6=0,0,RES_hh_fech!S6/RES_summary!S$19)</f>
        <v>192.05235057049703</v>
      </c>
      <c r="T6" s="72">
        <f>IF(RES_hh_fech!T6=0,0,RES_hh_fech!T6/RES_summary!T$19)</f>
        <v>195.73865478114527</v>
      </c>
      <c r="U6" s="72">
        <f>IF(RES_hh_fech!U6=0,0,RES_hh_fech!U6/RES_summary!U$19)</f>
        <v>204.12339686403166</v>
      </c>
      <c r="V6" s="72">
        <f>IF(RES_hh_fech!V6=0,0,RES_hh_fech!V6/RES_summary!V$19)</f>
        <v>201.67751567981651</v>
      </c>
      <c r="W6" s="72">
        <f>IF(RES_hh_fech!W6=0,0,RES_hh_fech!W6/RES_summary!W$19)</f>
        <v>197.61440953156873</v>
      </c>
      <c r="DA6" s="89" t="s">
        <v>551</v>
      </c>
    </row>
    <row r="7" spans="1:105" ht="12" customHeight="1" x14ac:dyDescent="0.25">
      <c r="A7" s="28" t="s">
        <v>205</v>
      </c>
      <c r="B7" s="72">
        <f>IF(RES_hh_fech!B7=0,0,RES_hh_fech!B7/RES_summary!B$19)</f>
        <v>190.58761303930831</v>
      </c>
      <c r="C7" s="72">
        <f>IF(RES_hh_fech!C7=0,0,RES_hh_fech!C7/RES_summary!C$19)</f>
        <v>236.71435512001338</v>
      </c>
      <c r="D7" s="72">
        <f>IF(RES_hh_fech!D7=0,0,RES_hh_fech!D7/RES_summary!D$19)</f>
        <v>243.27368452321025</v>
      </c>
      <c r="E7" s="72">
        <f>IF(RES_hh_fech!E7=0,0,RES_hh_fech!E7/RES_summary!E$19)</f>
        <v>235.33637065988131</v>
      </c>
      <c r="F7" s="72">
        <f>IF(RES_hh_fech!F7=0,0,RES_hh_fech!F7/RES_summary!F$19)</f>
        <v>221.44993940573988</v>
      </c>
      <c r="G7" s="72">
        <f>IF(RES_hh_fech!G7=0,0,RES_hh_fech!G7/RES_summary!G$19)</f>
        <v>219.81790618823575</v>
      </c>
      <c r="H7" s="72">
        <f>IF(RES_hh_fech!H7=0,0,RES_hh_fech!H7/RES_summary!H$19)</f>
        <v>246.87030908532088</v>
      </c>
      <c r="I7" s="72">
        <f>IF(RES_hh_fech!I7=0,0,RES_hh_fech!I7/RES_summary!I$19)</f>
        <v>234.0660627244898</v>
      </c>
      <c r="J7" s="72">
        <f>IF(RES_hh_fech!J7=0,0,RES_hh_fech!J7/RES_summary!J$19)</f>
        <v>228.55062364171545</v>
      </c>
      <c r="K7" s="72">
        <f>IF(RES_hh_fech!K7=0,0,RES_hh_fech!K7/RES_summary!K$19)</f>
        <v>222.3568074528915</v>
      </c>
      <c r="L7" s="72">
        <f>IF(RES_hh_fech!L7=0,0,RES_hh_fech!L7/RES_summary!L$19)</f>
        <v>190.27907989485567</v>
      </c>
      <c r="M7" s="72">
        <f>IF(RES_hh_fech!M7=0,0,RES_hh_fech!M7/RES_summary!M$19)</f>
        <v>246.96599867432116</v>
      </c>
      <c r="N7" s="72">
        <f>IF(RES_hh_fech!N7=0,0,RES_hh_fech!N7/RES_summary!N$19)</f>
        <v>229.67437320689396</v>
      </c>
      <c r="O7" s="72">
        <f>IF(RES_hh_fech!O7=0,0,RES_hh_fech!O7/RES_summary!O$19)</f>
        <v>216.18919096769196</v>
      </c>
      <c r="P7" s="72">
        <f>IF(RES_hh_fech!P7=0,0,RES_hh_fech!P7/RES_summary!P$19)</f>
        <v>195.70833471669187</v>
      </c>
      <c r="Q7" s="72">
        <f>IF(RES_hh_fech!Q7=0,0,RES_hh_fech!Q7/RES_summary!Q$19)</f>
        <v>207.02426220856026</v>
      </c>
      <c r="R7" s="72">
        <f>IF(RES_hh_fech!R7=0,0,RES_hh_fech!R7/RES_summary!R$19)</f>
        <v>202.90856610828186</v>
      </c>
      <c r="S7" s="72">
        <f>IF(RES_hh_fech!S7=0,0,RES_hh_fech!S7/RES_summary!S$19)</f>
        <v>203.34718778276277</v>
      </c>
      <c r="T7" s="72">
        <f>IF(RES_hh_fech!T7=0,0,RES_hh_fech!T7/RES_summary!T$19)</f>
        <v>232.46173584792319</v>
      </c>
      <c r="U7" s="72">
        <f>IF(RES_hh_fech!U7=0,0,RES_hh_fech!U7/RES_summary!U$19)</f>
        <v>184.05138252296055</v>
      </c>
      <c r="V7" s="72">
        <f>IF(RES_hh_fech!V7=0,0,RES_hh_fech!V7/RES_summary!V$19)</f>
        <v>178.39058049204127</v>
      </c>
      <c r="W7" s="72">
        <f>IF(RES_hh_fech!W7=0,0,RES_hh_fech!W7/RES_summary!W$19)</f>
        <v>266.53451576565124</v>
      </c>
      <c r="DA7" s="89" t="s">
        <v>552</v>
      </c>
    </row>
    <row r="8" spans="1:105" ht="12" customHeight="1" x14ac:dyDescent="0.25">
      <c r="A8" s="28" t="s">
        <v>192</v>
      </c>
      <c r="B8" s="72">
        <f>IF(RES_hh_fech!B8=0,0,RES_hh_fech!B8/RES_summary!B$19)</f>
        <v>192.8341378573765</v>
      </c>
      <c r="C8" s="72">
        <f>IF(RES_hh_fech!C8=0,0,RES_hh_fech!C8/RES_summary!C$19)</f>
        <v>209.59431404093789</v>
      </c>
      <c r="D8" s="72">
        <f>IF(RES_hh_fech!D8=0,0,RES_hh_fech!D8/RES_summary!D$19)</f>
        <v>200.32758140602633</v>
      </c>
      <c r="E8" s="72">
        <f>IF(RES_hh_fech!E8=0,0,RES_hh_fech!E8/RES_summary!E$19)</f>
        <v>193.3228454100969</v>
      </c>
      <c r="F8" s="72">
        <f>IF(RES_hh_fech!F8=0,0,RES_hh_fech!F8/RES_summary!F$19)</f>
        <v>188.20473140685618</v>
      </c>
      <c r="G8" s="72">
        <f>IF(RES_hh_fech!G8=0,0,RES_hh_fech!G8/RES_summary!G$19)</f>
        <v>198.88579491747996</v>
      </c>
      <c r="H8" s="72">
        <f>IF(RES_hh_fech!H8=0,0,RES_hh_fech!H8/RES_summary!H$19)</f>
        <v>202.63518833680163</v>
      </c>
      <c r="I8" s="72">
        <f>IF(RES_hh_fech!I8=0,0,RES_hh_fech!I8/RES_summary!I$19)</f>
        <v>189.92700810143558</v>
      </c>
      <c r="J8" s="72">
        <f>IF(RES_hh_fech!J8=0,0,RES_hh_fech!J8/RES_summary!J$19)</f>
        <v>187.42583588783845</v>
      </c>
      <c r="K8" s="72">
        <f>IF(RES_hh_fech!K8=0,0,RES_hh_fech!K8/RES_summary!K$19)</f>
        <v>190.23350338905391</v>
      </c>
      <c r="L8" s="72">
        <f>IF(RES_hh_fech!L8=0,0,RES_hh_fech!L8/RES_summary!L$19)</f>
        <v>210.16503363510378</v>
      </c>
      <c r="M8" s="72">
        <f>IF(RES_hh_fech!M8=0,0,RES_hh_fech!M8/RES_summary!M$19)</f>
        <v>184.93858312079635</v>
      </c>
      <c r="N8" s="72">
        <f>IF(RES_hh_fech!N8=0,0,RES_hh_fech!N8/RES_summary!N$19)</f>
        <v>189.1187416657144</v>
      </c>
      <c r="O8" s="72">
        <f>IF(RES_hh_fech!O8=0,0,RES_hh_fech!O8/RES_summary!O$19)</f>
        <v>185.60390159950541</v>
      </c>
      <c r="P8" s="72">
        <f>IF(RES_hh_fech!P8=0,0,RES_hh_fech!P8/RES_summary!P$19)</f>
        <v>164.74278401302522</v>
      </c>
      <c r="Q8" s="72">
        <f>IF(RES_hh_fech!Q8=0,0,RES_hh_fech!Q8/RES_summary!Q$19)</f>
        <v>161.10565342846303</v>
      </c>
      <c r="R8" s="72">
        <f>IF(RES_hh_fech!R8=0,0,RES_hh_fech!R8/RES_summary!R$19)</f>
        <v>175.00139718755617</v>
      </c>
      <c r="S8" s="72">
        <f>IF(RES_hh_fech!S8=0,0,RES_hh_fech!S8/RES_summary!S$19)</f>
        <v>180.62812352508288</v>
      </c>
      <c r="T8" s="72">
        <f>IF(RES_hh_fech!T8=0,0,RES_hh_fech!T8/RES_summary!T$19)</f>
        <v>177.3487981185655</v>
      </c>
      <c r="U8" s="72">
        <f>IF(RES_hh_fech!U8=0,0,RES_hh_fech!U8/RES_summary!U$19)</f>
        <v>174.88820809315783</v>
      </c>
      <c r="V8" s="72">
        <f>IF(RES_hh_fech!V8=0,0,RES_hh_fech!V8/RES_summary!V$19)</f>
        <v>173.69915908572716</v>
      </c>
      <c r="W8" s="72">
        <f>IF(RES_hh_fech!W8=0,0,RES_hh_fech!W8/RES_summary!W$19)</f>
        <v>198.56670705234524</v>
      </c>
      <c r="DA8" s="89" t="s">
        <v>553</v>
      </c>
    </row>
    <row r="9" spans="1:105" ht="12" customHeight="1" x14ac:dyDescent="0.25">
      <c r="A9" s="28" t="s">
        <v>207</v>
      </c>
      <c r="B9" s="72">
        <f>IF(RES_hh_fech!B9=0,0,RES_hh_fech!B9/RES_summary!B$19)</f>
        <v>214.56263701119667</v>
      </c>
      <c r="C9" s="72">
        <f>IF(RES_hh_fech!C9=0,0,RES_hh_fech!C9/RES_summary!C$19)</f>
        <v>234.33088825647243</v>
      </c>
      <c r="D9" s="72">
        <f>IF(RES_hh_fech!D9=0,0,RES_hh_fech!D9/RES_summary!D$19)</f>
        <v>225.51914100361739</v>
      </c>
      <c r="E9" s="72">
        <f>IF(RES_hh_fech!E9=0,0,RES_hh_fech!E9/RES_summary!E$19)</f>
        <v>215.69472339945608</v>
      </c>
      <c r="F9" s="72">
        <f>IF(RES_hh_fech!F9=0,0,RES_hh_fech!F9/RES_summary!F$19)</f>
        <v>213.43113068890511</v>
      </c>
      <c r="G9" s="72">
        <f>IF(RES_hh_fech!G9=0,0,RES_hh_fech!G9/RES_summary!G$19)</f>
        <v>210.06405879113751</v>
      </c>
      <c r="H9" s="72">
        <f>IF(RES_hh_fech!H9=0,0,RES_hh_fech!H9/RES_summary!H$19)</f>
        <v>217.6945700843967</v>
      </c>
      <c r="I9" s="72">
        <f>IF(RES_hh_fech!I9=0,0,RES_hh_fech!I9/RES_summary!I$19)</f>
        <v>207.15067214547366</v>
      </c>
      <c r="J9" s="72">
        <f>IF(RES_hh_fech!J9=0,0,RES_hh_fech!J9/RES_summary!J$19)</f>
        <v>204.88569457839475</v>
      </c>
      <c r="K9" s="72">
        <f>IF(RES_hh_fech!K9=0,0,RES_hh_fech!K9/RES_summary!K$19)</f>
        <v>200.01611455453113</v>
      </c>
      <c r="L9" s="72">
        <f>IF(RES_hh_fech!L9=0,0,RES_hh_fech!L9/RES_summary!L$19)</f>
        <v>215.13117760962015</v>
      </c>
      <c r="M9" s="72">
        <f>IF(RES_hh_fech!M9=0,0,RES_hh_fech!M9/RES_summary!M$19)</f>
        <v>203.4643934171429</v>
      </c>
      <c r="N9" s="72">
        <f>IF(RES_hh_fech!N9=0,0,RES_hh_fech!N9/RES_summary!N$19)</f>
        <v>200.26978769156904</v>
      </c>
      <c r="O9" s="72">
        <f>IF(RES_hh_fech!O9=0,0,RES_hh_fech!O9/RES_summary!O$19)</f>
        <v>194.40975211275546</v>
      </c>
      <c r="P9" s="72">
        <f>IF(RES_hh_fech!P9=0,0,RES_hh_fech!P9/RES_summary!P$19)</f>
        <v>172.41610321463156</v>
      </c>
      <c r="Q9" s="72">
        <f>IF(RES_hh_fech!Q9=0,0,RES_hh_fech!Q9/RES_summary!Q$19)</f>
        <v>175.34977486679824</v>
      </c>
      <c r="R9" s="72">
        <f>IF(RES_hh_fech!R9=0,0,RES_hh_fech!R9/RES_summary!R$19)</f>
        <v>166.37305882460294</v>
      </c>
      <c r="S9" s="72">
        <f>IF(RES_hh_fech!S9=0,0,RES_hh_fech!S9/RES_summary!S$19)</f>
        <v>140.13494739403416</v>
      </c>
      <c r="T9" s="72">
        <f>IF(RES_hh_fech!T9=0,0,RES_hh_fech!T9/RES_summary!T$19)</f>
        <v>237.17574590075523</v>
      </c>
      <c r="U9" s="72">
        <f>IF(RES_hh_fech!U9=0,0,RES_hh_fech!U9/RES_summary!U$19)</f>
        <v>206.26547235903959</v>
      </c>
      <c r="V9" s="72">
        <f>IF(RES_hh_fech!V9=0,0,RES_hh_fech!V9/RES_summary!V$19)</f>
        <v>189.26717691543351</v>
      </c>
      <c r="W9" s="72">
        <f>IF(RES_hh_fech!W9=0,0,RES_hh_fech!W9/RES_summary!W$19)</f>
        <v>196.80241903938276</v>
      </c>
      <c r="DA9" s="89" t="s">
        <v>554</v>
      </c>
    </row>
    <row r="10" spans="1:105" ht="12" customHeight="1" x14ac:dyDescent="0.25">
      <c r="A10" s="28" t="s">
        <v>202</v>
      </c>
      <c r="B10" s="72">
        <f>IF(RES_hh_fech!B10=0,0,RES_hh_fech!B10/RES_summary!B$19)</f>
        <v>137.89940827888941</v>
      </c>
      <c r="C10" s="72">
        <f>IF(RES_hh_fech!C10=0,0,RES_hh_fech!C10/RES_summary!C$19)</f>
        <v>111.30684689854668</v>
      </c>
      <c r="D10" s="72">
        <f>IF(RES_hh_fech!D10=0,0,RES_hh_fech!D10/RES_summary!D$19)</f>
        <v>157.47000312401798</v>
      </c>
      <c r="E10" s="72">
        <f>IF(RES_hh_fech!E10=0,0,RES_hh_fech!E10/RES_summary!E$19)</f>
        <v>139.40200579847777</v>
      </c>
      <c r="F10" s="72">
        <f>IF(RES_hh_fech!F10=0,0,RES_hh_fech!F10/RES_summary!F$19)</f>
        <v>118.12579819560737</v>
      </c>
      <c r="G10" s="72">
        <f>IF(RES_hh_fech!G10=0,0,RES_hh_fech!G10/RES_summary!G$19)</f>
        <v>154.55265067069993</v>
      </c>
      <c r="H10" s="72">
        <f>IF(RES_hh_fech!H10=0,0,RES_hh_fech!H10/RES_summary!H$19)</f>
        <v>161.04241615455263</v>
      </c>
      <c r="I10" s="72">
        <f>IF(RES_hh_fech!I10=0,0,RES_hh_fech!I10/RES_summary!I$19)</f>
        <v>128.65982838883667</v>
      </c>
      <c r="J10" s="72">
        <f>IF(RES_hh_fech!J10=0,0,RES_hh_fech!J10/RES_summary!J$19)</f>
        <v>141.57440808809292</v>
      </c>
      <c r="K10" s="72">
        <f>IF(RES_hh_fech!K10=0,0,RES_hh_fech!K10/RES_summary!K$19)</f>
        <v>158.20453405386513</v>
      </c>
      <c r="L10" s="72">
        <f>IF(RES_hh_fech!L10=0,0,RES_hh_fech!L10/RES_summary!L$19)</f>
        <v>153.9128217266414</v>
      </c>
      <c r="M10" s="72">
        <f>IF(RES_hh_fech!M10=0,0,RES_hh_fech!M10/RES_summary!M$19)</f>
        <v>141.89382127156173</v>
      </c>
      <c r="N10" s="72">
        <f>IF(RES_hh_fech!N10=0,0,RES_hh_fech!N10/RES_summary!N$19)</f>
        <v>153.4002189384403</v>
      </c>
      <c r="O10" s="72">
        <f>IF(RES_hh_fech!O10=0,0,RES_hh_fech!O10/RES_summary!O$19)</f>
        <v>148.65419107590705</v>
      </c>
      <c r="P10" s="72">
        <f>IF(RES_hh_fech!P10=0,0,RES_hh_fech!P10/RES_summary!P$19)</f>
        <v>141.26821469116177</v>
      </c>
      <c r="Q10" s="72">
        <f>IF(RES_hh_fech!Q10=0,0,RES_hh_fech!Q10/RES_summary!Q$19)</f>
        <v>144.26294028248176</v>
      </c>
      <c r="R10" s="72">
        <f>IF(RES_hh_fech!R10=0,0,RES_hh_fech!R10/RES_summary!R$19)</f>
        <v>147.85636148378654</v>
      </c>
      <c r="S10" s="72">
        <f>IF(RES_hh_fech!S10=0,0,RES_hh_fech!S10/RES_summary!S$19)</f>
        <v>148.79779421088136</v>
      </c>
      <c r="T10" s="72">
        <f>IF(RES_hh_fech!T10=0,0,RES_hh_fech!T10/RES_summary!T$19)</f>
        <v>153.64612054511397</v>
      </c>
      <c r="U10" s="72">
        <f>IF(RES_hh_fech!U10=0,0,RES_hh_fech!U10/RES_summary!U$19)</f>
        <v>158.8656449860207</v>
      </c>
      <c r="V10" s="72">
        <f>IF(RES_hh_fech!V10=0,0,RES_hh_fech!V10/RES_summary!V$19)</f>
        <v>155.74505284436344</v>
      </c>
      <c r="W10" s="72">
        <f>IF(RES_hh_fech!W10=0,0,RES_hh_fech!W10/RES_summary!W$19)</f>
        <v>170.51758169689134</v>
      </c>
      <c r="DA10" s="89" t="s">
        <v>555</v>
      </c>
    </row>
    <row r="11" spans="1:105" ht="12" customHeight="1" x14ac:dyDescent="0.25">
      <c r="A11" s="28" t="s">
        <v>203</v>
      </c>
      <c r="B11" s="72">
        <f>IF(RES_hh_fech!B11=0,0,RES_hh_fech!B11/RES_summary!B$19)</f>
        <v>127.23376753915035</v>
      </c>
      <c r="C11" s="72">
        <f>IF(RES_hh_fech!C11=0,0,RES_hh_fech!C11/RES_summary!C$19)</f>
        <v>146.19695497272335</v>
      </c>
      <c r="D11" s="72">
        <f>IF(RES_hh_fech!D11=0,0,RES_hh_fech!D11/RES_summary!D$19)</f>
        <v>137.32859261497595</v>
      </c>
      <c r="E11" s="72">
        <f>IF(RES_hh_fech!E11=0,0,RES_hh_fech!E11/RES_summary!E$19)</f>
        <v>135.14344527401775</v>
      </c>
      <c r="F11" s="72">
        <f>IF(RES_hh_fech!F11=0,0,RES_hh_fech!F11/RES_summary!F$19)</f>
        <v>135.445543925794</v>
      </c>
      <c r="G11" s="72">
        <f>IF(RES_hh_fech!G11=0,0,RES_hh_fech!G11/RES_summary!G$19)</f>
        <v>141.34224955435252</v>
      </c>
      <c r="H11" s="72">
        <f>IF(RES_hh_fech!H11=0,0,RES_hh_fech!H11/RES_summary!H$19)</f>
        <v>144.65607393860049</v>
      </c>
      <c r="I11" s="72">
        <f>IF(RES_hh_fech!I11=0,0,RES_hh_fech!I11/RES_summary!I$19)</f>
        <v>143.1553146736448</v>
      </c>
      <c r="J11" s="72">
        <f>IF(RES_hh_fech!J11=0,0,RES_hh_fech!J11/RES_summary!J$19)</f>
        <v>142.91463194505027</v>
      </c>
      <c r="K11" s="72">
        <f>IF(RES_hh_fech!K11=0,0,RES_hh_fech!K11/RES_summary!K$19)</f>
        <v>147.49617462113275</v>
      </c>
      <c r="L11" s="72">
        <f>IF(RES_hh_fech!L11=0,0,RES_hh_fech!L11/RES_summary!L$19)</f>
        <v>167.23005816791132</v>
      </c>
      <c r="M11" s="72">
        <f>IF(RES_hh_fech!M11=0,0,RES_hh_fech!M11/RES_summary!M$19)</f>
        <v>150.64781213429217</v>
      </c>
      <c r="N11" s="72">
        <f>IF(RES_hh_fech!N11=0,0,RES_hh_fech!N11/RES_summary!N$19)</f>
        <v>157.38021272599516</v>
      </c>
      <c r="O11" s="72">
        <f>IF(RES_hh_fech!O11=0,0,RES_hh_fech!O11/RES_summary!O$19)</f>
        <v>154.77105402535895</v>
      </c>
      <c r="P11" s="72">
        <f>IF(RES_hh_fech!P11=0,0,RES_hh_fech!P11/RES_summary!P$19)</f>
        <v>142.99503593014492</v>
      </c>
      <c r="Q11" s="72">
        <f>IF(RES_hh_fech!Q11=0,0,RES_hh_fech!Q11/RES_summary!Q$19)</f>
        <v>144.46413639672815</v>
      </c>
      <c r="R11" s="72">
        <f>IF(RES_hh_fech!R11=0,0,RES_hh_fech!R11/RES_summary!R$19)</f>
        <v>151.93453892983499</v>
      </c>
      <c r="S11" s="72">
        <f>IF(RES_hh_fech!S11=0,0,RES_hh_fech!S11/RES_summary!S$19)</f>
        <v>160.05363173689534</v>
      </c>
      <c r="T11" s="72">
        <f>IF(RES_hh_fech!T11=0,0,RES_hh_fech!T11/RES_summary!T$19)</f>
        <v>165.25623518053331</v>
      </c>
      <c r="U11" s="72">
        <f>IF(RES_hh_fech!U11=0,0,RES_hh_fech!U11/RES_summary!U$19)</f>
        <v>162.62956238510074</v>
      </c>
      <c r="V11" s="72">
        <f>IF(RES_hh_fech!V11=0,0,RES_hh_fech!V11/RES_summary!V$19)</f>
        <v>163.67386075322244</v>
      </c>
      <c r="W11" s="72">
        <f>IF(RES_hh_fech!W11=0,0,RES_hh_fech!W11/RES_summary!W$19)</f>
        <v>180.97227004392036</v>
      </c>
      <c r="DA11" s="89" t="s">
        <v>556</v>
      </c>
    </row>
    <row r="12" spans="1:105" ht="12" customHeight="1" x14ac:dyDescent="0.25">
      <c r="A12" s="28" t="s">
        <v>95</v>
      </c>
      <c r="B12" s="72">
        <f>IF(RES_hh_fech!B12=0,0,RES_hh_fech!B12/RES_summary!B$19)</f>
        <v>63.081502158010807</v>
      </c>
      <c r="C12" s="72">
        <f>IF(RES_hh_fech!C12=0,0,RES_hh_fech!C12/RES_summary!C$19)</f>
        <v>79.453447288739198</v>
      </c>
      <c r="D12" s="72">
        <f>IF(RES_hh_fech!D12=0,0,RES_hh_fech!D12/RES_summary!D$19)</f>
        <v>36.244894196365443</v>
      </c>
      <c r="E12" s="72">
        <f>IF(RES_hh_fech!E12=0,0,RES_hh_fech!E12/RES_summary!E$19)</f>
        <v>52.556220358312103</v>
      </c>
      <c r="F12" s="72">
        <f>IF(RES_hh_fech!F12=0,0,RES_hh_fech!F12/RES_summary!F$19)</f>
        <v>50.700519366556854</v>
      </c>
      <c r="G12" s="72">
        <f>IF(RES_hh_fech!G12=0,0,RES_hh_fech!G12/RES_summary!G$19)</f>
        <v>54.41287356945714</v>
      </c>
      <c r="H12" s="72">
        <f>IF(RES_hh_fech!H12=0,0,RES_hh_fech!H12/RES_summary!H$19)</f>
        <v>63.868334566318211</v>
      </c>
      <c r="I12" s="72">
        <f>IF(RES_hh_fech!I12=0,0,RES_hh_fech!I12/RES_summary!I$19)</f>
        <v>52.807770591129476</v>
      </c>
      <c r="J12" s="72">
        <f>IF(RES_hh_fech!J12=0,0,RES_hh_fech!J12/RES_summary!J$19)</f>
        <v>59.470951528001159</v>
      </c>
      <c r="K12" s="72">
        <f>IF(RES_hh_fech!K12=0,0,RES_hh_fech!K12/RES_summary!K$19)</f>
        <v>58.738817342412219</v>
      </c>
      <c r="L12" s="72">
        <f>IF(RES_hh_fech!L12=0,0,RES_hh_fech!L12/RES_summary!L$19)</f>
        <v>60.010262370286071</v>
      </c>
      <c r="M12" s="72">
        <f>IF(RES_hh_fech!M12=0,0,RES_hh_fech!M12/RES_summary!M$19)</f>
        <v>56.565305321543583</v>
      </c>
      <c r="N12" s="72">
        <f>IF(RES_hh_fech!N12=0,0,RES_hh_fech!N12/RES_summary!N$19)</f>
        <v>53.126067537119305</v>
      </c>
      <c r="O12" s="72">
        <f>IF(RES_hh_fech!O12=0,0,RES_hh_fech!O12/RES_summary!O$19)</f>
        <v>50.897483595041578</v>
      </c>
      <c r="P12" s="72">
        <f>IF(RES_hh_fech!P12=0,0,RES_hh_fech!P12/RES_summary!P$19)</f>
        <v>47.672369528086762</v>
      </c>
      <c r="Q12" s="72">
        <f>IF(RES_hh_fech!Q12=0,0,RES_hh_fech!Q12/RES_summary!Q$19)</f>
        <v>46.266329291785588</v>
      </c>
      <c r="R12" s="72">
        <f>IF(RES_hh_fech!R12=0,0,RES_hh_fech!R12/RES_summary!R$19)</f>
        <v>46.708007745156408</v>
      </c>
      <c r="S12" s="72">
        <f>IF(RES_hh_fech!S12=0,0,RES_hh_fech!S12/RES_summary!S$19)</f>
        <v>46.853775372540888</v>
      </c>
      <c r="T12" s="72">
        <f>IF(RES_hh_fech!T12=0,0,RES_hh_fech!T12/RES_summary!T$19)</f>
        <v>47.471639781217114</v>
      </c>
      <c r="U12" s="72">
        <f>IF(RES_hh_fech!U12=0,0,RES_hh_fech!U12/RES_summary!U$19)</f>
        <v>46.468498501123896</v>
      </c>
      <c r="V12" s="72">
        <f>IF(RES_hh_fech!V12=0,0,RES_hh_fech!V12/RES_summary!V$19)</f>
        <v>45.254499388944126</v>
      </c>
      <c r="W12" s="72">
        <f>IF(RES_hh_fech!W12=0,0,RES_hh_fech!W12/RES_summary!W$19)</f>
        <v>50.237082012603011</v>
      </c>
      <c r="DA12" s="89" t="s">
        <v>557</v>
      </c>
    </row>
    <row r="13" spans="1:105" ht="12" customHeight="1" x14ac:dyDescent="0.25">
      <c r="A13" s="73" t="s">
        <v>94</v>
      </c>
      <c r="B13" s="74">
        <f>IF(RES_hh_fech!B13=0,0,RES_hh_fech!B13/RES_summary!B$19)</f>
        <v>135.67486104047188</v>
      </c>
      <c r="C13" s="74">
        <f>IF(RES_hh_fech!C13=0,0,RES_hh_fech!C13/RES_summary!C$19)</f>
        <v>160.44801025091539</v>
      </c>
      <c r="D13" s="74">
        <f>IF(RES_hh_fech!D13=0,0,RES_hh_fech!D13/RES_summary!D$19)</f>
        <v>138.69185972093851</v>
      </c>
      <c r="E13" s="74">
        <f>IF(RES_hh_fech!E13=0,0,RES_hh_fech!E13/RES_summary!E$19)</f>
        <v>152.31120314422</v>
      </c>
      <c r="F13" s="74">
        <f>IF(RES_hh_fech!F13=0,0,RES_hh_fech!F13/RES_summary!F$19)</f>
        <v>156.70145956427183</v>
      </c>
      <c r="G13" s="74">
        <f>IF(RES_hh_fech!G13=0,0,RES_hh_fech!G13/RES_summary!G$19)</f>
        <v>139.03230279659175</v>
      </c>
      <c r="H13" s="74">
        <f>IF(RES_hh_fech!H13=0,0,RES_hh_fech!H13/RES_summary!H$19)</f>
        <v>138.9754233857395</v>
      </c>
      <c r="I13" s="74">
        <f>IF(RES_hh_fech!I13=0,0,RES_hh_fech!I13/RES_summary!I$19)</f>
        <v>161.09040528269423</v>
      </c>
      <c r="J13" s="74">
        <f>IF(RES_hh_fech!J13=0,0,RES_hh_fech!J13/RES_summary!J$19)</f>
        <v>154.50086912449964</v>
      </c>
      <c r="K13" s="74">
        <f>IF(RES_hh_fech!K13=0,0,RES_hh_fech!K13/RES_summary!K$19)</f>
        <v>161.98702994175744</v>
      </c>
      <c r="L13" s="74">
        <f>IF(RES_hh_fech!L13=0,0,RES_hh_fech!L13/RES_summary!L$19)</f>
        <v>187.8537950211134</v>
      </c>
      <c r="M13" s="74">
        <f>IF(RES_hh_fech!M13=0,0,RES_hh_fech!M13/RES_summary!M$19)</f>
        <v>159.20375457445718</v>
      </c>
      <c r="N13" s="74">
        <f>IF(RES_hh_fech!N13=0,0,RES_hh_fech!N13/RES_summary!N$19)</f>
        <v>167.54079032976983</v>
      </c>
      <c r="O13" s="74">
        <f>IF(RES_hh_fech!O13=0,0,RES_hh_fech!O13/RES_summary!O$19)</f>
        <v>165.35282028732078</v>
      </c>
      <c r="P13" s="74">
        <f>IF(RES_hh_fech!P13=0,0,RES_hh_fech!P13/RES_summary!P$19)</f>
        <v>154.55536503524871</v>
      </c>
      <c r="Q13" s="74">
        <f>IF(RES_hh_fech!Q13=0,0,RES_hh_fech!Q13/RES_summary!Q$19)</f>
        <v>159.94588952526684</v>
      </c>
      <c r="R13" s="74">
        <f>IF(RES_hh_fech!R13=0,0,RES_hh_fech!R13/RES_summary!R$19)</f>
        <v>155.47805064451697</v>
      </c>
      <c r="S13" s="74">
        <f>IF(RES_hh_fech!S13=0,0,RES_hh_fech!S13/RES_summary!S$19)</f>
        <v>168.16878544948915</v>
      </c>
      <c r="T13" s="74">
        <f>IF(RES_hh_fech!T13=0,0,RES_hh_fech!T13/RES_summary!T$19)</f>
        <v>176.25604662109845</v>
      </c>
      <c r="U13" s="74">
        <f>IF(RES_hh_fech!U13=0,0,RES_hh_fech!U13/RES_summary!U$19)</f>
        <v>174.70634775126561</v>
      </c>
      <c r="V13" s="74">
        <f>IF(RES_hh_fech!V13=0,0,RES_hh_fech!V13/RES_summary!V$19)</f>
        <v>172.45803633583904</v>
      </c>
      <c r="W13" s="74">
        <f>IF(RES_hh_fech!W13=0,0,RES_hh_fech!W13/RES_summary!W$19)</f>
        <v>175.6013105715235</v>
      </c>
      <c r="DA13" s="90" t="s">
        <v>558</v>
      </c>
    </row>
    <row r="14" spans="1:105" ht="12" customHeight="1" x14ac:dyDescent="0.25">
      <c r="A14" s="75" t="s">
        <v>97</v>
      </c>
      <c r="B14" s="76">
        <f>IF(RES_hh_fech!B14=0,0,RES_hh_fech!B14/RES_summary!B$19)</f>
        <v>0.81455946667139756</v>
      </c>
      <c r="C14" s="76">
        <f>IF(RES_hh_fech!C14=0,0,RES_hh_fech!C14/RES_summary!C$19)</f>
        <v>0.90345401090311916</v>
      </c>
      <c r="D14" s="76">
        <f>IF(RES_hh_fech!D14=0,0,RES_hh_fech!D14/RES_summary!D$19)</f>
        <v>0.88855095088365854</v>
      </c>
      <c r="E14" s="76">
        <f>IF(RES_hh_fech!E14=0,0,RES_hh_fech!E14/RES_summary!E$19)</f>
        <v>0.86649015531611617</v>
      </c>
      <c r="F14" s="76">
        <f>IF(RES_hh_fech!F14=0,0,RES_hh_fech!F14/RES_summary!F$19)</f>
        <v>0.85473478560356975</v>
      </c>
      <c r="G14" s="76">
        <f>IF(RES_hh_fech!G14=0,0,RES_hh_fech!G14/RES_summary!G$19)</f>
        <v>0.89603520432781947</v>
      </c>
      <c r="H14" s="76">
        <f>IF(RES_hh_fech!H14=0,0,RES_hh_fech!H14/RES_summary!H$19)</f>
        <v>0.95637017108789268</v>
      </c>
      <c r="I14" s="76">
        <f>IF(RES_hh_fech!I14=0,0,RES_hh_fech!I14/RES_summary!I$19)</f>
        <v>0.87718255962732816</v>
      </c>
      <c r="J14" s="76">
        <f>IF(RES_hh_fech!J14=0,0,RES_hh_fech!J14/RES_summary!J$19)</f>
        <v>0.88681150032475475</v>
      </c>
      <c r="K14" s="76">
        <f>IF(RES_hh_fech!K14=0,0,RES_hh_fech!K14/RES_summary!K$19)</f>
        <v>0.90200015212374729</v>
      </c>
      <c r="L14" s="76">
        <f>IF(RES_hh_fech!L14=0,0,RES_hh_fech!L14/RES_summary!L$19)</f>
        <v>1.0314668222084373</v>
      </c>
      <c r="M14" s="76">
        <f>IF(RES_hh_fech!M14=0,0,RES_hh_fech!M14/RES_summary!M$19)</f>
        <v>0.91628715830977825</v>
      </c>
      <c r="N14" s="76">
        <f>IF(RES_hh_fech!N14=0,0,RES_hh_fech!N14/RES_summary!N$19)</f>
        <v>0.96131383516095459</v>
      </c>
      <c r="O14" s="76">
        <f>IF(RES_hh_fech!O14=0,0,RES_hh_fech!O14/RES_summary!O$19)</f>
        <v>0.95169044103542111</v>
      </c>
      <c r="P14" s="76">
        <f>IF(RES_hh_fech!P14=0,0,RES_hh_fech!P14/RES_summary!P$19)</f>
        <v>0.83653155177145089</v>
      </c>
      <c r="Q14" s="76">
        <f>IF(RES_hh_fech!Q14=0,0,RES_hh_fech!Q14/RES_summary!Q$19)</f>
        <v>0.82560157001538215</v>
      </c>
      <c r="R14" s="76">
        <f>IF(RES_hh_fech!R14=0,0,RES_hh_fech!R14/RES_summary!R$19)</f>
        <v>0.89391058222632791</v>
      </c>
      <c r="S14" s="76">
        <f>IF(RES_hh_fech!S14=0,0,RES_hh_fech!S14/RES_summary!S$19)</f>
        <v>0.91230302690719778</v>
      </c>
      <c r="T14" s="76">
        <f>IF(RES_hh_fech!T14=0,0,RES_hh_fech!T14/RES_summary!T$19)</f>
        <v>1.0532405710654522</v>
      </c>
      <c r="U14" s="76">
        <f>IF(RES_hh_fech!U14=0,0,RES_hh_fech!U14/RES_summary!U$19)</f>
        <v>0.97204802923790301</v>
      </c>
      <c r="V14" s="76">
        <f>IF(RES_hh_fech!V14=0,0,RES_hh_fech!V14/RES_summary!V$19)</f>
        <v>1.0003241083806589</v>
      </c>
      <c r="W14" s="76">
        <f>IF(RES_hh_fech!W14=0,0,RES_hh_fech!W14/RES_summary!W$19)</f>
        <v>1.0987491010672596</v>
      </c>
      <c r="DA14" s="91" t="s">
        <v>559</v>
      </c>
    </row>
    <row r="15" spans="1:105" ht="12.95" customHeight="1" x14ac:dyDescent="0.25">
      <c r="A15" s="68" t="s">
        <v>92</v>
      </c>
      <c r="B15" s="69">
        <f>IF(RES_hh_fech!B15=0,0,RES_hh_fech!B15/RES_summary!B$19)</f>
        <v>9.4068102943381602E-4</v>
      </c>
      <c r="C15" s="69">
        <f>IF(RES_hh_fech!C15=0,0,RES_hh_fech!C15/RES_summary!C$19)</f>
        <v>1.0029681223819389E-3</v>
      </c>
      <c r="D15" s="69">
        <f>IF(RES_hh_fech!D15=0,0,RES_hh_fech!D15/RES_summary!D$19)</f>
        <v>1.1624560976055149E-3</v>
      </c>
      <c r="E15" s="69">
        <f>IF(RES_hh_fech!E15=0,0,RES_hh_fech!E15/RES_summary!E$19)</f>
        <v>1.2893772975223162E-3</v>
      </c>
      <c r="F15" s="69">
        <f>IF(RES_hh_fech!F15=0,0,RES_hh_fech!F15/RES_summary!F$19)</f>
        <v>1.6405420668118478E-3</v>
      </c>
      <c r="G15" s="69">
        <f>IF(RES_hh_fech!G15=0,0,RES_hh_fech!G15/RES_summary!G$19)</f>
        <v>1.8978034591218421E-3</v>
      </c>
      <c r="H15" s="69">
        <f>IF(RES_hh_fech!H15=0,0,RES_hh_fech!H15/RES_summary!H$19)</f>
        <v>2.8462079786950806E-3</v>
      </c>
      <c r="I15" s="69">
        <f>IF(RES_hh_fech!I15=0,0,RES_hh_fech!I15/RES_summary!I$19)</f>
        <v>3.6956332841285135E-3</v>
      </c>
      <c r="J15" s="69">
        <f>IF(RES_hh_fech!J15=0,0,RES_hh_fech!J15/RES_summary!J$19)</f>
        <v>4.7831435742445496E-3</v>
      </c>
      <c r="K15" s="69">
        <f>IF(RES_hh_fech!K15=0,0,RES_hh_fech!K15/RES_summary!K$19)</f>
        <v>6.2630675192519511E-3</v>
      </c>
      <c r="L15" s="69">
        <f>IF(RES_hh_fech!L15=0,0,RES_hh_fech!L15/RES_summary!L$19)</f>
        <v>1.2184268532414964E-2</v>
      </c>
      <c r="M15" s="69">
        <f>IF(RES_hh_fech!M15=0,0,RES_hh_fech!M15/RES_summary!M$19)</f>
        <v>8.5201348121320495E-3</v>
      </c>
      <c r="N15" s="69">
        <f>IF(RES_hh_fech!N15=0,0,RES_hh_fech!N15/RES_summary!N$19)</f>
        <v>1.2698052878585605E-2</v>
      </c>
      <c r="O15" s="69">
        <f>IF(RES_hh_fech!O15=0,0,RES_hh_fech!O15/RES_summary!O$19)</f>
        <v>1.52905443115623E-2</v>
      </c>
      <c r="P15" s="69">
        <f>IF(RES_hh_fech!P15=0,0,RES_hh_fech!P15/RES_summary!P$19)</f>
        <v>1.9047582709432218E-2</v>
      </c>
      <c r="Q15" s="69">
        <f>IF(RES_hh_fech!Q15=0,0,RES_hh_fech!Q15/RES_summary!Q$19)</f>
        <v>4.3813502538340723E-2</v>
      </c>
      <c r="R15" s="69">
        <f>IF(RES_hh_fech!R15=0,0,RES_hh_fech!R15/RES_summary!R$19)</f>
        <v>3.1705134714634688E-2</v>
      </c>
      <c r="S15" s="69">
        <f>IF(RES_hh_fech!S15=0,0,RES_hh_fech!S15/RES_summary!S$19)</f>
        <v>3.8211376137820469E-2</v>
      </c>
      <c r="T15" s="69">
        <f>IF(RES_hh_fech!T15=0,0,RES_hh_fech!T15/RES_summary!T$19)</f>
        <v>5.0160879005086388E-2</v>
      </c>
      <c r="U15" s="69">
        <f>IF(RES_hh_fech!U15=0,0,RES_hh_fech!U15/RES_summary!U$19)</f>
        <v>7.6636857847009743E-2</v>
      </c>
      <c r="V15" s="69">
        <f>IF(RES_hh_fech!V15=0,0,RES_hh_fech!V15/RES_summary!V$19)</f>
        <v>4.9784691740234491E-2</v>
      </c>
      <c r="W15" s="69">
        <f>IF(RES_hh_fech!W15=0,0,RES_hh_fech!W15/RES_summary!W$19)</f>
        <v>6.3538392765806834E-2</v>
      </c>
      <c r="DA15" s="88" t="s">
        <v>297</v>
      </c>
    </row>
    <row r="16" spans="1:105" ht="12" customHeight="1" x14ac:dyDescent="0.25">
      <c r="A16" s="28" t="s">
        <v>91</v>
      </c>
      <c r="B16" s="72">
        <f>IF(RES_hh_fech!B16=0,0,RES_hh_fech!B16/RES_summary!B$19)</f>
        <v>9.4068102943381602E-4</v>
      </c>
      <c r="C16" s="72">
        <f>IF(RES_hh_fech!C16=0,0,RES_hh_fech!C16/RES_summary!C$19)</f>
        <v>1.0029681223819389E-3</v>
      </c>
      <c r="D16" s="72">
        <f>IF(RES_hh_fech!D16=0,0,RES_hh_fech!D16/RES_summary!D$19)</f>
        <v>1.1624560976055149E-3</v>
      </c>
      <c r="E16" s="72">
        <f>IF(RES_hh_fech!E16=0,0,RES_hh_fech!E16/RES_summary!E$19)</f>
        <v>1.2893772975223162E-3</v>
      </c>
      <c r="F16" s="72">
        <f>IF(RES_hh_fech!F16=0,0,RES_hh_fech!F16/RES_summary!F$19)</f>
        <v>1.6405420668118478E-3</v>
      </c>
      <c r="G16" s="72">
        <f>IF(RES_hh_fech!G16=0,0,RES_hh_fech!G16/RES_summary!G$19)</f>
        <v>1.8978034591218421E-3</v>
      </c>
      <c r="H16" s="72">
        <f>IF(RES_hh_fech!H16=0,0,RES_hh_fech!H16/RES_summary!H$19)</f>
        <v>2.8462079786950806E-3</v>
      </c>
      <c r="I16" s="72">
        <f>IF(RES_hh_fech!I16=0,0,RES_hh_fech!I16/RES_summary!I$19)</f>
        <v>3.6956332841285135E-3</v>
      </c>
      <c r="J16" s="72">
        <f>IF(RES_hh_fech!J16=0,0,RES_hh_fech!J16/RES_summary!J$19)</f>
        <v>4.7831435742445496E-3</v>
      </c>
      <c r="K16" s="72">
        <f>IF(RES_hh_fech!K16=0,0,RES_hh_fech!K16/RES_summary!K$19)</f>
        <v>6.2630675192519511E-3</v>
      </c>
      <c r="L16" s="72">
        <f>IF(RES_hh_fech!L16=0,0,RES_hh_fech!L16/RES_summary!L$19)</f>
        <v>1.2184268532414964E-2</v>
      </c>
      <c r="M16" s="72">
        <f>IF(RES_hh_fech!M16=0,0,RES_hh_fech!M16/RES_summary!M$19)</f>
        <v>8.5201348121320495E-3</v>
      </c>
      <c r="N16" s="72">
        <f>IF(RES_hh_fech!N16=0,0,RES_hh_fech!N16/RES_summary!N$19)</f>
        <v>1.2698052878585605E-2</v>
      </c>
      <c r="O16" s="72">
        <f>IF(RES_hh_fech!O16=0,0,RES_hh_fech!O16/RES_summary!O$19)</f>
        <v>1.52905443115623E-2</v>
      </c>
      <c r="P16" s="72">
        <f>IF(RES_hh_fech!P16=0,0,RES_hh_fech!P16/RES_summary!P$19)</f>
        <v>1.9047582709432218E-2</v>
      </c>
      <c r="Q16" s="72">
        <f>IF(RES_hh_fech!Q16=0,0,RES_hh_fech!Q16/RES_summary!Q$19)</f>
        <v>4.3813502538340723E-2</v>
      </c>
      <c r="R16" s="72">
        <f>IF(RES_hh_fech!R16=0,0,RES_hh_fech!R16/RES_summary!R$19)</f>
        <v>3.1705134714634688E-2</v>
      </c>
      <c r="S16" s="72">
        <f>IF(RES_hh_fech!S16=0,0,RES_hh_fech!S16/RES_summary!S$19)</f>
        <v>3.8211376137820469E-2</v>
      </c>
      <c r="T16" s="72">
        <f>IF(RES_hh_fech!T16=0,0,RES_hh_fech!T16/RES_summary!T$19)</f>
        <v>5.0160879005086388E-2</v>
      </c>
      <c r="U16" s="72">
        <f>IF(RES_hh_fech!U16=0,0,RES_hh_fech!U16/RES_summary!U$19)</f>
        <v>7.6636857847009743E-2</v>
      </c>
      <c r="V16" s="72">
        <f>IF(RES_hh_fech!V16=0,0,RES_hh_fech!V16/RES_summary!V$19)</f>
        <v>4.9784691740234491E-2</v>
      </c>
      <c r="W16" s="72">
        <f>IF(RES_hh_fech!W16=0,0,RES_hh_fech!W16/RES_summary!W$19)</f>
        <v>6.3538392765806834E-2</v>
      </c>
      <c r="DA16" s="89" t="s">
        <v>560</v>
      </c>
    </row>
    <row r="17" spans="1:105" ht="12.95" customHeight="1" x14ac:dyDescent="0.25">
      <c r="A17" s="68" t="s">
        <v>55</v>
      </c>
      <c r="B17" s="69">
        <f>IF(RES_hh_fech!B17=0,0,RES_hh_fech!B17/RES_summary!B$19)</f>
        <v>15.858261733671384</v>
      </c>
      <c r="C17" s="69">
        <f>IF(RES_hh_fech!C17=0,0,RES_hh_fech!C17/RES_summary!C$19)</f>
        <v>15.802526429050918</v>
      </c>
      <c r="D17" s="69">
        <f>IF(RES_hh_fech!D17=0,0,RES_hh_fech!D17/RES_summary!D$19)</f>
        <v>16.033651363765415</v>
      </c>
      <c r="E17" s="69">
        <f>IF(RES_hh_fech!E17=0,0,RES_hh_fech!E17/RES_summary!E$19)</f>
        <v>18.102058704710526</v>
      </c>
      <c r="F17" s="69">
        <f>IF(RES_hh_fech!F17=0,0,RES_hh_fech!F17/RES_summary!F$19)</f>
        <v>18.607557824723838</v>
      </c>
      <c r="G17" s="69">
        <f>IF(RES_hh_fech!G17=0,0,RES_hh_fech!G17/RES_summary!G$19)</f>
        <v>18.134378190476184</v>
      </c>
      <c r="H17" s="69">
        <f>IF(RES_hh_fech!H17=0,0,RES_hh_fech!H17/RES_summary!H$19)</f>
        <v>18.78989739232021</v>
      </c>
      <c r="I17" s="69">
        <f>IF(RES_hh_fech!I17=0,0,RES_hh_fech!I17/RES_summary!I$19)</f>
        <v>18.622052062428104</v>
      </c>
      <c r="J17" s="69">
        <f>IF(RES_hh_fech!J17=0,0,RES_hh_fech!J17/RES_summary!J$19)</f>
        <v>19.11028345744387</v>
      </c>
      <c r="K17" s="69">
        <f>IF(RES_hh_fech!K17=0,0,RES_hh_fech!K17/RES_summary!K$19)</f>
        <v>19.637193399061367</v>
      </c>
      <c r="L17" s="69">
        <f>IF(RES_hh_fech!L17=0,0,RES_hh_fech!L17/RES_summary!L$19)</f>
        <v>19.83243492207809</v>
      </c>
      <c r="M17" s="69">
        <f>IF(RES_hh_fech!M17=0,0,RES_hh_fech!M17/RES_summary!M$19)</f>
        <v>20.083591212007335</v>
      </c>
      <c r="N17" s="69">
        <f>IF(RES_hh_fech!N17=0,0,RES_hh_fech!N17/RES_summary!N$19)</f>
        <v>20.156102236316269</v>
      </c>
      <c r="O17" s="69">
        <f>IF(RES_hh_fech!O17=0,0,RES_hh_fech!O17/RES_summary!O$19)</f>
        <v>20.505762574462349</v>
      </c>
      <c r="P17" s="69">
        <f>IF(RES_hh_fech!P17=0,0,RES_hh_fech!P17/RES_summary!P$19)</f>
        <v>20.574668580478743</v>
      </c>
      <c r="Q17" s="69">
        <f>IF(RES_hh_fech!Q17=0,0,RES_hh_fech!Q17/RES_summary!Q$19)</f>
        <v>20.643806804844822</v>
      </c>
      <c r="R17" s="69">
        <f>IF(RES_hh_fech!R17=0,0,RES_hh_fech!R17/RES_summary!R$19)</f>
        <v>20.597304601428153</v>
      </c>
      <c r="S17" s="69">
        <f>IF(RES_hh_fech!S17=0,0,RES_hh_fech!S17/RES_summary!S$19)</f>
        <v>20.64841658366116</v>
      </c>
      <c r="T17" s="69">
        <f>IF(RES_hh_fech!T17=0,0,RES_hh_fech!T17/RES_summary!T$19)</f>
        <v>22.339879344567635</v>
      </c>
      <c r="U17" s="69">
        <f>IF(RES_hh_fech!U17=0,0,RES_hh_fech!U17/RES_summary!U$19)</f>
        <v>20.831895787854315</v>
      </c>
      <c r="V17" s="69">
        <f>IF(RES_hh_fech!V17=0,0,RES_hh_fech!V17/RES_summary!V$19)</f>
        <v>20.721463147545482</v>
      </c>
      <c r="W17" s="69">
        <f>IF(RES_hh_fech!W17=0,0,RES_hh_fech!W17/RES_summary!W$19)</f>
        <v>22.000772360080909</v>
      </c>
      <c r="DA17" s="88" t="s">
        <v>298</v>
      </c>
    </row>
    <row r="18" spans="1:105" ht="12" customHeight="1" x14ac:dyDescent="0.25">
      <c r="A18" s="28" t="s">
        <v>51</v>
      </c>
      <c r="B18" s="72">
        <f>IF(RES_hh_fech!B18=0,0,RES_hh_fech!B18/RES_summary!B$19)</f>
        <v>16.049664478094879</v>
      </c>
      <c r="C18" s="72">
        <f>IF(RES_hh_fech!C18=0,0,RES_hh_fech!C18/RES_summary!C$19)</f>
        <v>15.649345004300432</v>
      </c>
      <c r="D18" s="72">
        <f>IF(RES_hh_fech!D18=0,0,RES_hh_fech!D18/RES_summary!D$19)</f>
        <v>17.053002441499849</v>
      </c>
      <c r="E18" s="72">
        <f>IF(RES_hh_fech!E18=0,0,RES_hh_fech!E18/RES_summary!E$19)</f>
        <v>17.382038546233574</v>
      </c>
      <c r="F18" s="72">
        <f>IF(RES_hh_fech!F18=0,0,RES_hh_fech!F18/RES_summary!F$19)</f>
        <v>18.058208352626078</v>
      </c>
      <c r="G18" s="72">
        <f>IF(RES_hh_fech!G18=0,0,RES_hh_fech!G18/RES_summary!G$19)</f>
        <v>18.509780177969898</v>
      </c>
      <c r="H18" s="72">
        <f>IF(RES_hh_fech!H18=0,0,RES_hh_fech!H18/RES_summary!H$19)</f>
        <v>19.344014702772444</v>
      </c>
      <c r="I18" s="72">
        <f>IF(RES_hh_fech!I18=0,0,RES_hh_fech!I18/RES_summary!I$19)</f>
        <v>18.32581056899992</v>
      </c>
      <c r="J18" s="72">
        <f>IF(RES_hh_fech!J18=0,0,RES_hh_fech!J18/RES_summary!J$19)</f>
        <v>19.359376126761575</v>
      </c>
      <c r="K18" s="72">
        <f>IF(RES_hh_fech!K18=0,0,RES_hh_fech!K18/RES_summary!K$19)</f>
        <v>19.987941205557195</v>
      </c>
      <c r="L18" s="72">
        <f>IF(RES_hh_fech!L18=0,0,RES_hh_fech!L18/RES_summary!L$19)</f>
        <v>20.454764996170308</v>
      </c>
      <c r="M18" s="72">
        <f>IF(RES_hh_fech!M18=0,0,RES_hh_fech!M18/RES_summary!M$19)</f>
        <v>20.288573424631974</v>
      </c>
      <c r="N18" s="72">
        <f>IF(RES_hh_fech!N18=0,0,RES_hh_fech!N18/RES_summary!N$19)</f>
        <v>20.780118605449935</v>
      </c>
      <c r="O18" s="72">
        <f>IF(RES_hh_fech!O18=0,0,RES_hh_fech!O18/RES_summary!O$19)</f>
        <v>21.012042208524807</v>
      </c>
      <c r="P18" s="72">
        <f>IF(RES_hh_fech!P18=0,0,RES_hh_fech!P18/RES_summary!P$19)</f>
        <v>21.325571490609764</v>
      </c>
      <c r="Q18" s="72">
        <f>IF(RES_hh_fech!Q18=0,0,RES_hh_fech!Q18/RES_summary!Q$19)</f>
        <v>21.153741911993674</v>
      </c>
      <c r="R18" s="72">
        <f>IF(RES_hh_fech!R18=0,0,RES_hh_fech!R18/RES_summary!R$19)</f>
        <v>21.908928122638141</v>
      </c>
      <c r="S18" s="72">
        <f>IF(RES_hh_fech!S18=0,0,RES_hh_fech!S18/RES_summary!S$19)</f>
        <v>22.82685987193716</v>
      </c>
      <c r="T18" s="72">
        <f>IF(RES_hh_fech!T18=0,0,RES_hh_fech!T18/RES_summary!T$19)</f>
        <v>23.771726675006018</v>
      </c>
      <c r="U18" s="72">
        <f>IF(RES_hh_fech!U18=0,0,RES_hh_fech!U18/RES_summary!U$19)</f>
        <v>20.034327349340053</v>
      </c>
      <c r="V18" s="72">
        <f>IF(RES_hh_fech!V18=0,0,RES_hh_fech!V18/RES_summary!V$19)</f>
        <v>21.505556899799288</v>
      </c>
      <c r="W18" s="72">
        <f>IF(RES_hh_fech!W18=0,0,RES_hh_fech!W18/RES_summary!W$19)</f>
        <v>21.797490330968863</v>
      </c>
      <c r="DA18" s="89" t="s">
        <v>561</v>
      </c>
    </row>
    <row r="19" spans="1:105" s="2" customFormat="1" ht="12" customHeight="1" x14ac:dyDescent="0.25">
      <c r="A19" s="28" t="s">
        <v>74</v>
      </c>
      <c r="B19" s="72">
        <f>IF(RES_hh_fech!B19=0,0,RES_hh_fech!B19/RES_summary!B$19)</f>
        <v>17.825948120806245</v>
      </c>
      <c r="C19" s="72">
        <f>IF(RES_hh_fech!C19=0,0,RES_hh_fech!C19/RES_summary!C$19)</f>
        <v>18.612066793459462</v>
      </c>
      <c r="D19" s="72">
        <f>IF(RES_hh_fech!D19=0,0,RES_hh_fech!D19/RES_summary!D$19)</f>
        <v>18.851830652618343</v>
      </c>
      <c r="E19" s="72">
        <f>IF(RES_hh_fech!E19=0,0,RES_hh_fech!E19/RES_summary!E$19)</f>
        <v>19.777310528103335</v>
      </c>
      <c r="F19" s="72">
        <f>IF(RES_hh_fech!F19=0,0,RES_hh_fech!F19/RES_summary!F$19)</f>
        <v>20.344547895563462</v>
      </c>
      <c r="G19" s="72">
        <f>IF(RES_hh_fech!G19=0,0,RES_hh_fech!G19/RES_summary!G$19)</f>
        <v>20.430374013689878</v>
      </c>
      <c r="H19" s="72">
        <f>IF(RES_hh_fech!H19=0,0,RES_hh_fech!H19/RES_summary!H$19)</f>
        <v>20.591986167782252</v>
      </c>
      <c r="I19" s="72">
        <f>IF(RES_hh_fech!I19=0,0,RES_hh_fech!I19/RES_summary!I$19)</f>
        <v>21.350016658963526</v>
      </c>
      <c r="J19" s="72">
        <f>IF(RES_hh_fech!J19=0,0,RES_hh_fech!J19/RES_summary!J$19)</f>
        <v>21.959980377527167</v>
      </c>
      <c r="K19" s="72">
        <f>IF(RES_hh_fech!K19=0,0,RES_hh_fech!K19/RES_summary!K$19)</f>
        <v>22.673102901424439</v>
      </c>
      <c r="L19" s="72">
        <f>IF(RES_hh_fech!L19=0,0,RES_hh_fech!L19/RES_summary!L$19)</f>
        <v>23.016708663535031</v>
      </c>
      <c r="M19" s="72">
        <f>IF(RES_hh_fech!M19=0,0,RES_hh_fech!M19/RES_summary!M$19)</f>
        <v>22.857225169979369</v>
      </c>
      <c r="N19" s="72">
        <f>IF(RES_hh_fech!N19=0,0,RES_hh_fech!N19/RES_summary!N$19)</f>
        <v>23.829540121647135</v>
      </c>
      <c r="O19" s="72">
        <f>IF(RES_hh_fech!O19=0,0,RES_hh_fech!O19/RES_summary!O$19)</f>
        <v>23.235758965342082</v>
      </c>
      <c r="P19" s="72">
        <f>IF(RES_hh_fech!P19=0,0,RES_hh_fech!P19/RES_summary!P$19)</f>
        <v>22.976298805827671</v>
      </c>
      <c r="Q19" s="72">
        <f>IF(RES_hh_fech!Q19=0,0,RES_hh_fech!Q19/RES_summary!Q$19)</f>
        <v>22.39455064317908</v>
      </c>
      <c r="R19" s="72">
        <f>IF(RES_hh_fech!R19=0,0,RES_hh_fech!R19/RES_summary!R$19)</f>
        <v>22.529606723947921</v>
      </c>
      <c r="S19" s="72">
        <f>IF(RES_hh_fech!S19=0,0,RES_hh_fech!S19/RES_summary!S$19)</f>
        <v>22.454997364891284</v>
      </c>
      <c r="T19" s="72">
        <f>IF(RES_hh_fech!T19=0,0,RES_hh_fech!T19/RES_summary!T$19)</f>
        <v>22.692334435312905</v>
      </c>
      <c r="U19" s="72">
        <f>IF(RES_hh_fech!U19=0,0,RES_hh_fech!U19/RES_summary!U$19)</f>
        <v>23.537195631527364</v>
      </c>
      <c r="V19" s="72">
        <f>IF(RES_hh_fech!V19=0,0,RES_hh_fech!V19/RES_summary!V$19)</f>
        <v>22.780436322943441</v>
      </c>
      <c r="W19" s="72">
        <f>IF(RES_hh_fech!W19=0,0,RES_hh_fech!W19/RES_summary!W$19)</f>
        <v>21.550585805020468</v>
      </c>
      <c r="DA19" s="89" t="s">
        <v>562</v>
      </c>
    </row>
    <row r="20" spans="1:105" ht="12" customHeight="1" x14ac:dyDescent="0.25">
      <c r="A20" s="28" t="s">
        <v>205</v>
      </c>
      <c r="B20" s="72">
        <f>IF(RES_hh_fech!B20=0,0,RES_hh_fech!B20/RES_summary!B$19)</f>
        <v>17.74109967128657</v>
      </c>
      <c r="C20" s="72">
        <f>IF(RES_hh_fech!C20=0,0,RES_hh_fech!C20/RES_summary!C$19)</f>
        <v>20.055491206481939</v>
      </c>
      <c r="D20" s="72">
        <f>IF(RES_hh_fech!D20=0,0,RES_hh_fech!D20/RES_summary!D$19)</f>
        <v>21.575085418683745</v>
      </c>
      <c r="E20" s="72">
        <f>IF(RES_hh_fech!E20=0,0,RES_hh_fech!E20/RES_summary!E$19)</f>
        <v>24.753122251719176</v>
      </c>
      <c r="F20" s="72">
        <f>IF(RES_hh_fech!F20=0,0,RES_hh_fech!F20/RES_summary!F$19)</f>
        <v>24.22628622606122</v>
      </c>
      <c r="G20" s="72">
        <f>IF(RES_hh_fech!G20=0,0,RES_hh_fech!G20/RES_summary!G$19)</f>
        <v>22.489732155240638</v>
      </c>
      <c r="H20" s="72">
        <f>IF(RES_hh_fech!H20=0,0,RES_hh_fech!H20/RES_summary!H$19)</f>
        <v>24.74771843681113</v>
      </c>
      <c r="I20" s="72">
        <f>IF(RES_hh_fech!I20=0,0,RES_hh_fech!I20/RES_summary!I$19)</f>
        <v>24.80769406550251</v>
      </c>
      <c r="J20" s="72">
        <f>IF(RES_hh_fech!J20=0,0,RES_hh_fech!J20/RES_summary!J$19)</f>
        <v>24.322429291159878</v>
      </c>
      <c r="K20" s="72">
        <f>IF(RES_hh_fech!K20=0,0,RES_hh_fech!K20/RES_summary!K$19)</f>
        <v>23.588322280733216</v>
      </c>
      <c r="L20" s="72">
        <f>IF(RES_hh_fech!L20=0,0,RES_hh_fech!L20/RES_summary!L$19)</f>
        <v>17.8419998444034</v>
      </c>
      <c r="M20" s="72">
        <f>IF(RES_hh_fech!M20=0,0,RES_hh_fech!M20/RES_summary!M$19)</f>
        <v>26.036510746981655</v>
      </c>
      <c r="N20" s="72">
        <f>IF(RES_hh_fech!N20=0,0,RES_hh_fech!N20/RES_summary!N$19)</f>
        <v>23.958007293421058</v>
      </c>
      <c r="O20" s="72">
        <f>IF(RES_hh_fech!O20=0,0,RES_hh_fech!O20/RES_summary!O$19)</f>
        <v>24.92708221109778</v>
      </c>
      <c r="P20" s="72">
        <f>IF(RES_hh_fech!P20=0,0,RES_hh_fech!P20/RES_summary!P$19)</f>
        <v>24.904634824132753</v>
      </c>
      <c r="Q20" s="72">
        <f>IF(RES_hh_fech!Q20=0,0,RES_hh_fech!Q20/RES_summary!Q$19)</f>
        <v>26.556582195627307</v>
      </c>
      <c r="R20" s="72">
        <f>IF(RES_hh_fech!R20=0,0,RES_hh_fech!R20/RES_summary!R$19)</f>
        <v>24.390261797861744</v>
      </c>
      <c r="S20" s="72">
        <f>IF(RES_hh_fech!S20=0,0,RES_hh_fech!S20/RES_summary!S$19)</f>
        <v>24.66283730940059</v>
      </c>
      <c r="T20" s="72">
        <f>IF(RES_hh_fech!T20=0,0,RES_hh_fech!T20/RES_summary!T$19)</f>
        <v>27.169395484210998</v>
      </c>
      <c r="U20" s="72">
        <f>IF(RES_hh_fech!U20=0,0,RES_hh_fech!U20/RES_summary!U$19)</f>
        <v>22.108596647867095</v>
      </c>
      <c r="V20" s="72">
        <f>IF(RES_hh_fech!V20=0,0,RES_hh_fech!V20/RES_summary!V$19)</f>
        <v>21.286507050824081</v>
      </c>
      <c r="W20" s="72">
        <f>IF(RES_hh_fech!W20=0,0,RES_hh_fech!W20/RES_summary!W$19)</f>
        <v>31.510776267736119</v>
      </c>
      <c r="DA20" s="89" t="s">
        <v>563</v>
      </c>
    </row>
    <row r="21" spans="1:105" ht="12" customHeight="1" x14ac:dyDescent="0.25">
      <c r="A21" s="28" t="s">
        <v>192</v>
      </c>
      <c r="B21" s="72">
        <f>IF(RES_hh_fech!B21=0,0,RES_hh_fech!B21/RES_summary!B$19)</f>
        <v>19.547197767421178</v>
      </c>
      <c r="C21" s="72">
        <f>IF(RES_hh_fech!C21=0,0,RES_hh_fech!C21/RES_summary!C$19)</f>
        <v>19.13223901801214</v>
      </c>
      <c r="D21" s="72">
        <f>IF(RES_hh_fech!D21=0,0,RES_hh_fech!D21/RES_summary!D$19)</f>
        <v>18.978796543440566</v>
      </c>
      <c r="E21" s="72">
        <f>IF(RES_hh_fech!E21=0,0,RES_hh_fech!E21/RES_summary!E$19)</f>
        <v>21.706170239807211</v>
      </c>
      <c r="F21" s="72">
        <f>IF(RES_hh_fech!F21=0,0,RES_hh_fech!F21/RES_summary!F$19)</f>
        <v>22.040228716242773</v>
      </c>
      <c r="G21" s="72">
        <f>IF(RES_hh_fech!G21=0,0,RES_hh_fech!G21/RES_summary!G$19)</f>
        <v>21.901406813023879</v>
      </c>
      <c r="H21" s="72">
        <f>IF(RES_hh_fech!H21=0,0,RES_hh_fech!H21/RES_summary!H$19)</f>
        <v>21.994678169849745</v>
      </c>
      <c r="I21" s="72">
        <f>IF(RES_hh_fech!I21=0,0,RES_hh_fech!I21/RES_summary!I$19)</f>
        <v>22.014800259495381</v>
      </c>
      <c r="J21" s="72">
        <f>IF(RES_hh_fech!J21=0,0,RES_hh_fech!J21/RES_summary!J$19)</f>
        <v>22.13038390946209</v>
      </c>
      <c r="K21" s="72">
        <f>IF(RES_hh_fech!K21=0,0,RES_hh_fech!K21/RES_summary!K$19)</f>
        <v>22.82895015670038</v>
      </c>
      <c r="L21" s="72">
        <f>IF(RES_hh_fech!L21=0,0,RES_hh_fech!L21/RES_summary!L$19)</f>
        <v>22.741951135568648</v>
      </c>
      <c r="M21" s="72">
        <f>IF(RES_hh_fech!M21=0,0,RES_hh_fech!M21/RES_summary!M$19)</f>
        <v>22.821628632351082</v>
      </c>
      <c r="N21" s="72">
        <f>IF(RES_hh_fech!N21=0,0,RES_hh_fech!N21/RES_summary!N$19)</f>
        <v>22.731847188225309</v>
      </c>
      <c r="O21" s="72">
        <f>IF(RES_hh_fech!O21=0,0,RES_hh_fech!O21/RES_summary!O$19)</f>
        <v>23.213365923431997</v>
      </c>
      <c r="P21" s="72">
        <f>IF(RES_hh_fech!P21=0,0,RES_hh_fech!P21/RES_summary!P$19)</f>
        <v>22.825467222274565</v>
      </c>
      <c r="Q21" s="72">
        <f>IF(RES_hh_fech!Q21=0,0,RES_hh_fech!Q21/RES_summary!Q$19)</f>
        <v>22.499461545552492</v>
      </c>
      <c r="R21" s="72">
        <f>IF(RES_hh_fech!R21=0,0,RES_hh_fech!R21/RES_summary!R$19)</f>
        <v>22.939497410676299</v>
      </c>
      <c r="S21" s="72">
        <f>IF(RES_hh_fech!S21=0,0,RES_hh_fech!S21/RES_summary!S$19)</f>
        <v>23.495586851845296</v>
      </c>
      <c r="T21" s="72">
        <f>IF(RES_hh_fech!T21=0,0,RES_hh_fech!T21/RES_summary!T$19)</f>
        <v>21.91247746752596</v>
      </c>
      <c r="U21" s="72">
        <f>IF(RES_hh_fech!U21=0,0,RES_hh_fech!U21/RES_summary!U$19)</f>
        <v>21.997696775052152</v>
      </c>
      <c r="V21" s="72">
        <f>IF(RES_hh_fech!V21=0,0,RES_hh_fech!V21/RES_summary!V$19)</f>
        <v>21.505113934160356</v>
      </c>
      <c r="W21" s="72">
        <f>IF(RES_hh_fech!W21=0,0,RES_hh_fech!W21/RES_summary!W$19)</f>
        <v>24.038119389099403</v>
      </c>
      <c r="DA21" s="89" t="s">
        <v>564</v>
      </c>
    </row>
    <row r="22" spans="1:105" ht="12" customHeight="1" x14ac:dyDescent="0.25">
      <c r="A22" s="28" t="s">
        <v>207</v>
      </c>
      <c r="B22" s="72">
        <f>IF(RES_hh_fech!B22=0,0,RES_hh_fech!B22/RES_summary!B$19)</f>
        <v>21.240110687171747</v>
      </c>
      <c r="C22" s="72">
        <f>IF(RES_hh_fech!C22=0,0,RES_hh_fech!C22/RES_summary!C$19)</f>
        <v>20.895053152620566</v>
      </c>
      <c r="D22" s="72">
        <f>IF(RES_hh_fech!D22=0,0,RES_hh_fech!D22/RES_summary!D$19)</f>
        <v>21.753720428620845</v>
      </c>
      <c r="E22" s="72">
        <f>IF(RES_hh_fech!E22=0,0,RES_hh_fech!E22/RES_summary!E$19)</f>
        <v>22.825572050079892</v>
      </c>
      <c r="F22" s="72">
        <f>IF(RES_hh_fech!F22=0,0,RES_hh_fech!F22/RES_summary!F$19)</f>
        <v>23.824741002879524</v>
      </c>
      <c r="G22" s="72">
        <f>IF(RES_hh_fech!G22=0,0,RES_hh_fech!G22/RES_summary!G$19)</f>
        <v>22.608421519965962</v>
      </c>
      <c r="H22" s="72">
        <f>IF(RES_hh_fech!H22=0,0,RES_hh_fech!H22/RES_summary!H$19)</f>
        <v>22.43442377463543</v>
      </c>
      <c r="I22" s="72">
        <f>IF(RES_hh_fech!I22=0,0,RES_hh_fech!I22/RES_summary!I$19)</f>
        <v>22.67183998160273</v>
      </c>
      <c r="J22" s="72">
        <f>IF(RES_hh_fech!J22=0,0,RES_hh_fech!J22/RES_summary!J$19)</f>
        <v>22.536440303776914</v>
      </c>
      <c r="K22" s="72">
        <f>IF(RES_hh_fech!K22=0,0,RES_hh_fech!K22/RES_summary!K$19)</f>
        <v>21.94457722899315</v>
      </c>
      <c r="L22" s="72">
        <f>IF(RES_hh_fech!L22=0,0,RES_hh_fech!L22/RES_summary!L$19)</f>
        <v>20.735962972627192</v>
      </c>
      <c r="M22" s="72">
        <f>IF(RES_hh_fech!M22=0,0,RES_hh_fech!M22/RES_summary!M$19)</f>
        <v>22.234507253633431</v>
      </c>
      <c r="N22" s="72">
        <f>IF(RES_hh_fech!N22=0,0,RES_hh_fech!N22/RES_summary!N$19)</f>
        <v>21.171710861582941</v>
      </c>
      <c r="O22" s="72">
        <f>IF(RES_hh_fech!O22=0,0,RES_hh_fech!O22/RES_summary!O$19)</f>
        <v>21.073222272104665</v>
      </c>
      <c r="P22" s="72">
        <f>IF(RES_hh_fech!P22=0,0,RES_hh_fech!P22/RES_summary!P$19)</f>
        <v>20.767668950996271</v>
      </c>
      <c r="Q22" s="72">
        <f>IF(RES_hh_fech!Q22=0,0,RES_hh_fech!Q22/RES_summary!Q$19)</f>
        <v>21.220499471624464</v>
      </c>
      <c r="R22" s="72">
        <f>IF(RES_hh_fech!R22=0,0,RES_hh_fech!R22/RES_summary!R$19)</f>
        <v>18.799384687731777</v>
      </c>
      <c r="S22" s="72">
        <f>IF(RES_hh_fech!S22=0,0,RES_hh_fech!S22/RES_summary!S$19)</f>
        <v>15.652271497055738</v>
      </c>
      <c r="T22" s="72">
        <f>IF(RES_hh_fech!T22=0,0,RES_hh_fech!T22/RES_summary!T$19)</f>
        <v>26.112881505708874</v>
      </c>
      <c r="U22" s="72">
        <f>IF(RES_hh_fech!U22=0,0,RES_hh_fech!U22/RES_summary!U$19)</f>
        <v>22.454905642486811</v>
      </c>
      <c r="V22" s="72">
        <f>IF(RES_hh_fech!V22=0,0,RES_hh_fech!V22/RES_summary!V$19)</f>
        <v>20.55904123166221</v>
      </c>
      <c r="W22" s="72">
        <f>IF(RES_hh_fech!W22=0,0,RES_hh_fech!W22/RES_summary!W$19)</f>
        <v>21.488765314367789</v>
      </c>
      <c r="DA22" s="89" t="s">
        <v>565</v>
      </c>
    </row>
    <row r="23" spans="1:105" ht="12" customHeight="1" x14ac:dyDescent="0.25">
      <c r="A23" s="28" t="s">
        <v>202</v>
      </c>
      <c r="B23" s="72">
        <f>IF(RES_hh_fech!B23=0,0,RES_hh_fech!B23/RES_summary!B$19)</f>
        <v>13.263711140802348</v>
      </c>
      <c r="C23" s="72">
        <f>IF(RES_hh_fech!C23=0,0,RES_hh_fech!C23/RES_summary!C$19)</f>
        <v>9.6220996161144559</v>
      </c>
      <c r="D23" s="72">
        <f>IF(RES_hh_fech!D23=0,0,RES_hh_fech!D23/RES_summary!D$19)</f>
        <v>14.410578581013757</v>
      </c>
      <c r="E23" s="72">
        <f>IF(RES_hh_fech!E23=0,0,RES_hh_fech!E23/RES_summary!E$19)</f>
        <v>14.391788261677304</v>
      </c>
      <c r="F23" s="72">
        <f>IF(RES_hh_fech!F23=0,0,RES_hh_fech!F23/RES_summary!F$19)</f>
        <v>12.653299985994245</v>
      </c>
      <c r="G23" s="72">
        <f>IF(RES_hh_fech!G23=0,0,RES_hh_fech!G23/RES_summary!G$19)</f>
        <v>15.881045652349879</v>
      </c>
      <c r="H23" s="72">
        <f>IF(RES_hh_fech!H23=0,0,RES_hh_fech!H23/RES_summary!H$19)</f>
        <v>15.947952951940048</v>
      </c>
      <c r="I23" s="72">
        <f>IF(RES_hh_fech!I23=0,0,RES_hh_fech!I23/RES_summary!I$19)</f>
        <v>13.636291911018676</v>
      </c>
      <c r="J23" s="72">
        <f>IF(RES_hh_fech!J23=0,0,RES_hh_fech!J23/RES_summary!J$19)</f>
        <v>15.208129621670059</v>
      </c>
      <c r="K23" s="72">
        <f>IF(RES_hh_fech!K23=0,0,RES_hh_fech!K23/RES_summary!K$19)</f>
        <v>17.112397539508052</v>
      </c>
      <c r="L23" s="72">
        <f>IF(RES_hh_fech!L23=0,0,RES_hh_fech!L23/RES_summary!L$19)</f>
        <v>14.786505985696884</v>
      </c>
      <c r="M23" s="72">
        <f>IF(RES_hh_fech!M23=0,0,RES_hh_fech!M23/RES_summary!M$19)</f>
        <v>15.636567727960667</v>
      </c>
      <c r="N23" s="72">
        <f>IF(RES_hh_fech!N23=0,0,RES_hh_fech!N23/RES_summary!N$19)</f>
        <v>16.520650613672785</v>
      </c>
      <c r="O23" s="72">
        <f>IF(RES_hh_fech!O23=0,0,RES_hh_fech!O23/RES_summary!O$19)</f>
        <v>16.520747571042616</v>
      </c>
      <c r="P23" s="72">
        <f>IF(RES_hh_fech!P23=0,0,RES_hh_fech!P23/RES_summary!P$19)</f>
        <v>17.430933740104855</v>
      </c>
      <c r="Q23" s="72">
        <f>IF(RES_hh_fech!Q23=0,0,RES_hh_fech!Q23/RES_summary!Q$19)</f>
        <v>17.822252411800996</v>
      </c>
      <c r="R23" s="72">
        <f>IF(RES_hh_fech!R23=0,0,RES_hh_fech!R23/RES_summary!R$19)</f>
        <v>17.743843390841239</v>
      </c>
      <c r="S23" s="72">
        <f>IF(RES_hh_fech!S23=0,0,RES_hh_fech!S23/RES_summary!S$19)</f>
        <v>17.539991279132682</v>
      </c>
      <c r="T23" s="72">
        <f>IF(RES_hh_fech!T23=0,0,RES_hh_fech!T23/RES_summary!T$19)</f>
        <v>17.764008426261412</v>
      </c>
      <c r="U23" s="72">
        <f>IF(RES_hh_fech!U23=0,0,RES_hh_fech!U23/RES_summary!U$19)</f>
        <v>18.313152266582797</v>
      </c>
      <c r="V23" s="72">
        <f>IF(RES_hh_fech!V23=0,0,RES_hh_fech!V23/RES_summary!V$19)</f>
        <v>17.97927855965483</v>
      </c>
      <c r="W23" s="72">
        <f>IF(RES_hh_fech!W23=0,0,RES_hh_fech!W23/RES_summary!W$19)</f>
        <v>19.40024613062452</v>
      </c>
      <c r="DA23" s="89" t="s">
        <v>566</v>
      </c>
    </row>
    <row r="24" spans="1:105" ht="12" customHeight="1" x14ac:dyDescent="0.25">
      <c r="A24" s="28" t="s">
        <v>203</v>
      </c>
      <c r="B24" s="72">
        <f>IF(RES_hh_fech!B24=0,0,RES_hh_fech!B24/RES_summary!B$19)</f>
        <v>12.740211609005286</v>
      </c>
      <c r="C24" s="72">
        <f>IF(RES_hh_fech!C24=0,0,RES_hh_fech!C24/RES_summary!C$19)</f>
        <v>13.120629828940942</v>
      </c>
      <c r="D24" s="72">
        <f>IF(RES_hh_fech!D24=0,0,RES_hh_fech!D24/RES_summary!D$19)</f>
        <v>12.688906457646279</v>
      </c>
      <c r="E24" s="72">
        <f>IF(RES_hh_fech!E24=0,0,RES_hh_fech!E24/RES_summary!E$19)</f>
        <v>14.714863403510909</v>
      </c>
      <c r="F24" s="72">
        <f>IF(RES_hh_fech!F24=0,0,RES_hh_fech!F24/RES_summary!F$19)</f>
        <v>15.257369760899689</v>
      </c>
      <c r="G24" s="72">
        <f>IF(RES_hh_fech!G24=0,0,RES_hh_fech!G24/RES_summary!G$19)</f>
        <v>14.711505377919654</v>
      </c>
      <c r="H24" s="72">
        <f>IF(RES_hh_fech!H24=0,0,RES_hh_fech!H24/RES_summary!H$19)</f>
        <v>14.868000154158402</v>
      </c>
      <c r="I24" s="72">
        <f>IF(RES_hh_fech!I24=0,0,RES_hh_fech!I24/RES_summary!I$19)</f>
        <v>15.600301829723575</v>
      </c>
      <c r="J24" s="72">
        <f>IF(RES_hh_fech!J24=0,0,RES_hh_fech!J24/RES_summary!J$19)</f>
        <v>15.763734388191205</v>
      </c>
      <c r="K24" s="72">
        <f>IF(RES_hh_fech!K24=0,0,RES_hh_fech!K24/RES_summary!K$19)</f>
        <v>16.424458195276504</v>
      </c>
      <c r="L24" s="72">
        <f>IF(RES_hh_fech!L24=0,0,RES_hh_fech!L24/RES_summary!L$19)</f>
        <v>16.68358051545529</v>
      </c>
      <c r="M24" s="72">
        <f>IF(RES_hh_fech!M24=0,0,RES_hh_fech!M24/RES_summary!M$19)</f>
        <v>17.03438107866322</v>
      </c>
      <c r="N24" s="72">
        <f>IF(RES_hh_fech!N24=0,0,RES_hh_fech!N24/RES_summary!N$19)</f>
        <v>17.241652578241187</v>
      </c>
      <c r="O24" s="72">
        <f>IF(RES_hh_fech!O24=0,0,RES_hh_fech!O24/RES_summary!O$19)</f>
        <v>17.580153800490894</v>
      </c>
      <c r="P24" s="72">
        <f>IF(RES_hh_fech!P24=0,0,RES_hh_fech!P24/RES_summary!P$19)</f>
        <v>18.001089846995363</v>
      </c>
      <c r="Q24" s="72">
        <f>IF(RES_hh_fech!Q24=0,0,RES_hh_fech!Q24/RES_summary!Q$19)</f>
        <v>18.361460247746319</v>
      </c>
      <c r="R24" s="72">
        <f>IF(RES_hh_fech!R24=0,0,RES_hh_fech!R24/RES_summary!R$19)</f>
        <v>18.177090682488856</v>
      </c>
      <c r="S24" s="72">
        <f>IF(RES_hh_fech!S24=0,0,RES_hh_fech!S24/RES_summary!S$19)</f>
        <v>19.085715559651838</v>
      </c>
      <c r="T24" s="72">
        <f>IF(RES_hh_fech!T24=0,0,RES_hh_fech!T24/RES_summary!T$19)</f>
        <v>18.834546037050394</v>
      </c>
      <c r="U24" s="72">
        <f>IF(RES_hh_fech!U24=0,0,RES_hh_fech!U24/RES_summary!U$19)</f>
        <v>18.990924414693549</v>
      </c>
      <c r="V24" s="72">
        <f>IF(RES_hh_fech!V24=0,0,RES_hh_fech!V24/RES_summary!V$19)</f>
        <v>18.999782126251862</v>
      </c>
      <c r="W24" s="72">
        <f>IF(RES_hh_fech!W24=0,0,RES_hh_fech!W24/RES_summary!W$19)</f>
        <v>21.334980098349856</v>
      </c>
      <c r="DA24" s="89" t="s">
        <v>567</v>
      </c>
    </row>
    <row r="25" spans="1:105" ht="12" customHeight="1" x14ac:dyDescent="0.25">
      <c r="A25" s="73" t="s">
        <v>53</v>
      </c>
      <c r="B25" s="74">
        <f>IF(RES_hh_fech!B25=0,0,RES_hh_fech!B25/RES_summary!B$19)</f>
        <v>16.485115568148508</v>
      </c>
      <c r="C25" s="74">
        <f>IF(RES_hh_fech!C25=0,0,RES_hh_fech!C25/RES_summary!C$19)</f>
        <v>14.151321409533411</v>
      </c>
      <c r="D25" s="74">
        <f>IF(RES_hh_fech!D25=0,0,RES_hh_fech!D25/RES_summary!D$19)</f>
        <v>10.669439697388068</v>
      </c>
      <c r="E25" s="74">
        <f>IF(RES_hh_fech!E25=0,0,RES_hh_fech!E25/RES_summary!E$19)</f>
        <v>22.387843341308074</v>
      </c>
      <c r="F25" s="74">
        <f>IF(RES_hh_fech!F25=0,0,RES_hh_fech!F25/RES_summary!F$19)</f>
        <v>20.773532202812444</v>
      </c>
      <c r="G25" s="74">
        <f>IF(RES_hh_fech!G25=0,0,RES_hh_fech!G25/RES_summary!G$19)</f>
        <v>16.436738135123061</v>
      </c>
      <c r="H25" s="74">
        <f>IF(RES_hh_fech!H25=0,0,RES_hh_fech!H25/RES_summary!H$19)</f>
        <v>19.577132687437434</v>
      </c>
      <c r="I25" s="74">
        <f>IF(RES_hh_fech!I25=0,0,RES_hh_fech!I25/RES_summary!I$19)</f>
        <v>17.994971934978881</v>
      </c>
      <c r="J25" s="74">
        <f>IF(RES_hh_fech!J25=0,0,RES_hh_fech!J25/RES_summary!J$19)</f>
        <v>18.954299810583034</v>
      </c>
      <c r="K25" s="74">
        <f>IF(RES_hh_fech!K25=0,0,RES_hh_fech!K25/RES_summary!K$19)</f>
        <v>18.773109387236747</v>
      </c>
      <c r="L25" s="74">
        <f>IF(RES_hh_fech!L25=0,0,RES_hh_fech!L25/RES_summary!L$19)</f>
        <v>19.939317594293573</v>
      </c>
      <c r="M25" s="74">
        <f>IF(RES_hh_fech!M25=0,0,RES_hh_fech!M25/RES_summary!M$19)</f>
        <v>19.321004352245311</v>
      </c>
      <c r="N25" s="74">
        <f>IF(RES_hh_fech!N25=0,0,RES_hh_fech!N25/RES_summary!N$19)</f>
        <v>18.754968759202281</v>
      </c>
      <c r="O25" s="74">
        <f>IF(RES_hh_fech!O25=0,0,RES_hh_fech!O25/RES_summary!O$19)</f>
        <v>18.774573055543833</v>
      </c>
      <c r="P25" s="74">
        <f>IF(RES_hh_fech!P25=0,0,RES_hh_fech!P25/RES_summary!P$19)</f>
        <v>17.349207255762909</v>
      </c>
      <c r="Q25" s="74">
        <f>IF(RES_hh_fech!Q25=0,0,RES_hh_fech!Q25/RES_summary!Q$19)</f>
        <v>16.646935104531366</v>
      </c>
      <c r="R25" s="74">
        <f>IF(RES_hh_fech!R25=0,0,RES_hh_fech!R25/RES_summary!R$19)</f>
        <v>15.897490190333851</v>
      </c>
      <c r="S25" s="74">
        <f>IF(RES_hh_fech!S25=0,0,RES_hh_fech!S25/RES_summary!S$19)</f>
        <v>15.54587000006585</v>
      </c>
      <c r="T25" s="74">
        <f>IF(RES_hh_fech!T25=0,0,RES_hh_fech!T25/RES_summary!T$19)</f>
        <v>14.660423463219084</v>
      </c>
      <c r="U25" s="74">
        <f>IF(RES_hh_fech!U25=0,0,RES_hh_fech!U25/RES_summary!U$19)</f>
        <v>14.191582107400766</v>
      </c>
      <c r="V25" s="74">
        <f>IF(RES_hh_fech!V25=0,0,RES_hh_fech!V25/RES_summary!V$19)</f>
        <v>13.699966253894605</v>
      </c>
      <c r="W25" s="74">
        <f>IF(RES_hh_fech!W25=0,0,RES_hh_fech!W25/RES_summary!W$19)</f>
        <v>12.768259090658635</v>
      </c>
      <c r="DA25" s="90" t="s">
        <v>568</v>
      </c>
    </row>
    <row r="26" spans="1:105" ht="12" customHeight="1" x14ac:dyDescent="0.25">
      <c r="A26" s="32" t="s">
        <v>52</v>
      </c>
      <c r="B26" s="77">
        <f>IF(RES_hh_fech!B26=0,0,RES_hh_fech!B26/RES_summary!B$19)</f>
        <v>0</v>
      </c>
      <c r="C26" s="77">
        <f>IF(RES_hh_fech!C26=0,0,RES_hh_fech!C26/RES_summary!C$19)</f>
        <v>0</v>
      </c>
      <c r="D26" s="77">
        <f>IF(RES_hh_fech!D26=0,0,RES_hh_fech!D26/RES_summary!D$19)</f>
        <v>0</v>
      </c>
      <c r="E26" s="77">
        <f>IF(RES_hh_fech!E26=0,0,RES_hh_fech!E26/RES_summary!E$19)</f>
        <v>0</v>
      </c>
      <c r="F26" s="77">
        <f>IF(RES_hh_fech!F26=0,0,RES_hh_fech!F26/RES_summary!F$19)</f>
        <v>0</v>
      </c>
      <c r="G26" s="77">
        <f>IF(RES_hh_fech!G26=0,0,RES_hh_fech!G26/RES_summary!G$19)</f>
        <v>0</v>
      </c>
      <c r="H26" s="77">
        <f>IF(RES_hh_fech!H26=0,0,RES_hh_fech!H26/RES_summary!H$19)</f>
        <v>0</v>
      </c>
      <c r="I26" s="77">
        <f>IF(RES_hh_fech!I26=0,0,RES_hh_fech!I26/RES_summary!I$19)</f>
        <v>0</v>
      </c>
      <c r="J26" s="77">
        <f>IF(RES_hh_fech!J26=0,0,RES_hh_fech!J26/RES_summary!J$19)</f>
        <v>0</v>
      </c>
      <c r="K26" s="77">
        <f>IF(RES_hh_fech!K26=0,0,RES_hh_fech!K26/RES_summary!K$19)</f>
        <v>6.5824249032532887</v>
      </c>
      <c r="L26" s="77">
        <f>IF(RES_hh_fech!L26=0,0,RES_hh_fech!L26/RES_summary!L$19)</f>
        <v>6.7395980699057212</v>
      </c>
      <c r="M26" s="77">
        <f>IF(RES_hh_fech!M26=0,0,RES_hh_fech!M26/RES_summary!M$19)</f>
        <v>6.9371798553089459</v>
      </c>
      <c r="N26" s="77">
        <f>IF(RES_hh_fech!N26=0,0,RES_hh_fech!N26/RES_summary!N$19)</f>
        <v>7.1040323727659942</v>
      </c>
      <c r="O26" s="77">
        <f>IF(RES_hh_fech!O26=0,0,RES_hh_fech!O26/RES_summary!O$19)</f>
        <v>7.4144415712451677</v>
      </c>
      <c r="P26" s="77">
        <f>IF(RES_hh_fech!P26=0,0,RES_hh_fech!P26/RES_summary!P$19)</f>
        <v>7.5435201311315971</v>
      </c>
      <c r="Q26" s="77">
        <f>IF(RES_hh_fech!Q26=0,0,RES_hh_fech!Q26/RES_summary!Q$19)</f>
        <v>7.6615679321347718</v>
      </c>
      <c r="R26" s="77">
        <f>IF(RES_hh_fech!R26=0,0,RES_hh_fech!R26/RES_summary!R$19)</f>
        <v>7.8605029721763913</v>
      </c>
      <c r="S26" s="77">
        <f>IF(RES_hh_fech!S26=0,0,RES_hh_fech!S26/RES_summary!S$19)</f>
        <v>8.0911324998451839</v>
      </c>
      <c r="T26" s="77">
        <f>IF(RES_hh_fech!T26=0,0,RES_hh_fech!T26/RES_summary!T$19)</f>
        <v>6.8933286800682563</v>
      </c>
      <c r="U26" s="77">
        <f>IF(RES_hh_fech!U26=0,0,RES_hh_fech!U26/RES_summary!U$19)</f>
        <v>8.1423148748829099</v>
      </c>
      <c r="V26" s="77">
        <f>IF(RES_hh_fech!V26=0,0,RES_hh_fech!V26/RES_summary!V$19)</f>
        <v>8.499850299042718</v>
      </c>
      <c r="W26" s="77">
        <f>IF(RES_hh_fech!W26=0,0,RES_hh_fech!W26/RES_summary!W$19)</f>
        <v>8.7762593816631789</v>
      </c>
      <c r="DA26" s="92" t="s">
        <v>569</v>
      </c>
    </row>
    <row r="27" spans="1:105" ht="12.95" customHeight="1" x14ac:dyDescent="0.25">
      <c r="A27" s="68" t="s">
        <v>54</v>
      </c>
      <c r="B27" s="69">
        <f>IF(RES_hh_fech!B27=0,0,RES_hh_fech!B27/RES_summary!B$19)</f>
        <v>8.159355380330263</v>
      </c>
      <c r="C27" s="69">
        <f>IF(RES_hh_fech!C27=0,0,RES_hh_fech!C27/RES_summary!C$19)</f>
        <v>8.0564840622157767</v>
      </c>
      <c r="D27" s="69">
        <f>IF(RES_hh_fech!D27=0,0,RES_hh_fech!D27/RES_summary!D$19)</f>
        <v>8.3788710311607897</v>
      </c>
      <c r="E27" s="69">
        <f>IF(RES_hh_fech!E27=0,0,RES_hh_fech!E27/RES_summary!E$19)</f>
        <v>12.3664425464224</v>
      </c>
      <c r="F27" s="69">
        <f>IF(RES_hh_fech!F27=0,0,RES_hh_fech!F27/RES_summary!F$19)</f>
        <v>12.064786214695639</v>
      </c>
      <c r="G27" s="69">
        <f>IF(RES_hh_fech!G27=0,0,RES_hh_fech!G27/RES_summary!G$19)</f>
        <v>11.141066089726209</v>
      </c>
      <c r="H27" s="69">
        <f>IF(RES_hh_fech!H27=0,0,RES_hh_fech!H27/RES_summary!H$19)</f>
        <v>11.757704187232996</v>
      </c>
      <c r="I27" s="69">
        <f>IF(RES_hh_fech!I27=0,0,RES_hh_fech!I27/RES_summary!I$19)</f>
        <v>11.752752273417634</v>
      </c>
      <c r="J27" s="69">
        <f>IF(RES_hh_fech!J27=0,0,RES_hh_fech!J27/RES_summary!J$19)</f>
        <v>12.183672954817391</v>
      </c>
      <c r="K27" s="69">
        <f>IF(RES_hh_fech!K27=0,0,RES_hh_fech!K27/RES_summary!K$19)</f>
        <v>12.455432398224531</v>
      </c>
      <c r="L27" s="69">
        <f>IF(RES_hh_fech!L27=0,0,RES_hh_fech!L27/RES_summary!L$19)</f>
        <v>12.884722225676372</v>
      </c>
      <c r="M27" s="69">
        <f>IF(RES_hh_fech!M27=0,0,RES_hh_fech!M27/RES_summary!M$19)</f>
        <v>12.211796137686212</v>
      </c>
      <c r="N27" s="69">
        <f>IF(RES_hh_fech!N27=0,0,RES_hh_fech!N27/RES_summary!N$19)</f>
        <v>12.103978642047924</v>
      </c>
      <c r="O27" s="69">
        <f>IF(RES_hh_fech!O27=0,0,RES_hh_fech!O27/RES_summary!O$19)</f>
        <v>11.899519301474678</v>
      </c>
      <c r="P27" s="69">
        <f>IF(RES_hh_fech!P27=0,0,RES_hh_fech!P27/RES_summary!P$19)</f>
        <v>11.521872352533038</v>
      </c>
      <c r="Q27" s="69">
        <f>IF(RES_hh_fech!Q27=0,0,RES_hh_fech!Q27/RES_summary!Q$19)</f>
        <v>11.45459514933245</v>
      </c>
      <c r="R27" s="69">
        <f>IF(RES_hh_fech!R27=0,0,RES_hh_fech!R27/RES_summary!R$19)</f>
        <v>11.635000119211794</v>
      </c>
      <c r="S27" s="69">
        <f>IF(RES_hh_fech!S27=0,0,RES_hh_fech!S27/RES_summary!S$19)</f>
        <v>11.746247183631526</v>
      </c>
      <c r="T27" s="69">
        <f>IF(RES_hh_fech!T27=0,0,RES_hh_fech!T27/RES_summary!T$19)</f>
        <v>12.145660995012536</v>
      </c>
      <c r="U27" s="69">
        <f>IF(RES_hh_fech!U27=0,0,RES_hh_fech!U27/RES_summary!U$19)</f>
        <v>12.369274768254547</v>
      </c>
      <c r="V27" s="69">
        <f>IF(RES_hh_fech!V27=0,0,RES_hh_fech!V27/RES_summary!V$19)</f>
        <v>11.933032382550071</v>
      </c>
      <c r="W27" s="69">
        <f>IF(RES_hh_fech!W27=0,0,RES_hh_fech!W27/RES_summary!W$19)</f>
        <v>11.961836010972082</v>
      </c>
      <c r="DA27" s="88" t="s">
        <v>299</v>
      </c>
    </row>
    <row r="28" spans="1:105" ht="12" customHeight="1" x14ac:dyDescent="0.25">
      <c r="A28" s="28" t="s">
        <v>51</v>
      </c>
      <c r="B28" s="72">
        <f>IF(RES_hh_fech!B28=0,0,RES_hh_fech!B28/RES_summary!B$19)</f>
        <v>8.3587344884661015</v>
      </c>
      <c r="C28" s="72">
        <f>IF(RES_hh_fech!C28=0,0,RES_hh_fech!C28/RES_summary!C$19)</f>
        <v>7.9159838130689639</v>
      </c>
      <c r="D28" s="72">
        <f>IF(RES_hh_fech!D28=0,0,RES_hh_fech!D28/RES_summary!D$19)</f>
        <v>9.4505591462954754</v>
      </c>
      <c r="E28" s="72">
        <f>IF(RES_hh_fech!E28=0,0,RES_hh_fech!E28/RES_summary!E$19)</f>
        <v>12.167283290476922</v>
      </c>
      <c r="F28" s="72">
        <f>IF(RES_hh_fech!F28=0,0,RES_hh_fech!F28/RES_summary!F$19)</f>
        <v>12.295072843377019</v>
      </c>
      <c r="G28" s="72">
        <f>IF(RES_hh_fech!G28=0,0,RES_hh_fech!G28/RES_summary!G$19)</f>
        <v>12.298339800062234</v>
      </c>
      <c r="H28" s="72">
        <f>IF(RES_hh_fech!H28=0,0,RES_hh_fech!H28/RES_summary!H$19)</f>
        <v>12.950144455418039</v>
      </c>
      <c r="I28" s="72">
        <f>IF(RES_hh_fech!I28=0,0,RES_hh_fech!I28/RES_summary!I$19)</f>
        <v>12.218580441198576</v>
      </c>
      <c r="J28" s="72">
        <f>IF(RES_hh_fech!J28=0,0,RES_hh_fech!J28/RES_summary!J$19)</f>
        <v>13.07707291661694</v>
      </c>
      <c r="K28" s="72">
        <f>IF(RES_hh_fech!K28=0,0,RES_hh_fech!K28/RES_summary!K$19)</f>
        <v>13.418141211373079</v>
      </c>
      <c r="L28" s="72">
        <f>IF(RES_hh_fech!L28=0,0,RES_hh_fech!L28/RES_summary!L$19)</f>
        <v>13.716499528192635</v>
      </c>
      <c r="M28" s="72">
        <f>IF(RES_hh_fech!M28=0,0,RES_hh_fech!M28/RES_summary!M$19)</f>
        <v>13.049860584839266</v>
      </c>
      <c r="N28" s="72">
        <f>IF(RES_hh_fech!N28=0,0,RES_hh_fech!N28/RES_summary!N$19)</f>
        <v>13.091027235264447</v>
      </c>
      <c r="O28" s="72">
        <f>IF(RES_hh_fech!O28=0,0,RES_hh_fech!O28/RES_summary!O$19)</f>
        <v>12.686256259865267</v>
      </c>
      <c r="P28" s="72">
        <f>IF(RES_hh_fech!P28=0,0,RES_hh_fech!P28/RES_summary!P$19)</f>
        <v>12.631889454090322</v>
      </c>
      <c r="Q28" s="72">
        <f>IF(RES_hh_fech!Q28=0,0,RES_hh_fech!Q28/RES_summary!Q$19)</f>
        <v>12.465238613972225</v>
      </c>
      <c r="R28" s="72">
        <f>IF(RES_hh_fech!R28=0,0,RES_hh_fech!R28/RES_summary!R$19)</f>
        <v>12.687638980126929</v>
      </c>
      <c r="S28" s="72">
        <f>IF(RES_hh_fech!S28=0,0,RES_hh_fech!S28/RES_summary!S$19)</f>
        <v>13.197687080573401</v>
      </c>
      <c r="T28" s="72">
        <f>IF(RES_hh_fech!T28=0,0,RES_hh_fech!T28/RES_summary!T$19)</f>
        <v>13.267040770214653</v>
      </c>
      <c r="U28" s="72">
        <f>IF(RES_hh_fech!U28=0,0,RES_hh_fech!U28/RES_summary!U$19)</f>
        <v>12.05452138598949</v>
      </c>
      <c r="V28" s="72">
        <f>IF(RES_hh_fech!V28=0,0,RES_hh_fech!V28/RES_summary!V$19)</f>
        <v>13.431674159325034</v>
      </c>
      <c r="W28" s="72">
        <f>IF(RES_hh_fech!W28=0,0,RES_hh_fech!W28/RES_summary!W$19)</f>
        <v>12.587336389429492</v>
      </c>
      <c r="DA28" s="89" t="s">
        <v>570</v>
      </c>
    </row>
    <row r="29" spans="1:105" s="2" customFormat="1" ht="12" customHeight="1" x14ac:dyDescent="0.25">
      <c r="A29" s="28" t="s">
        <v>74</v>
      </c>
      <c r="B29" s="72">
        <f>IF(RES_hh_fech!B29=0,0,RES_hh_fech!B29/RES_summary!B$19)</f>
        <v>8.2978808086807074</v>
      </c>
      <c r="C29" s="72">
        <f>IF(RES_hh_fech!C29=0,0,RES_hh_fech!C29/RES_summary!C$19)</f>
        <v>8.4813940027323156</v>
      </c>
      <c r="D29" s="72">
        <f>IF(RES_hh_fech!D29=0,0,RES_hh_fech!D29/RES_summary!D$19)</f>
        <v>9.1851928172636761</v>
      </c>
      <c r="E29" s="72">
        <f>IF(RES_hh_fech!E29=0,0,RES_hh_fech!E29/RES_summary!E$19)</f>
        <v>12.191735494353821</v>
      </c>
      <c r="F29" s="72">
        <f>IF(RES_hh_fech!F29=0,0,RES_hh_fech!F29/RES_summary!F$19)</f>
        <v>12.215788297408743</v>
      </c>
      <c r="G29" s="72">
        <f>IF(RES_hh_fech!G29=0,0,RES_hh_fech!G29/RES_summary!G$19)</f>
        <v>11.913624831401465</v>
      </c>
      <c r="H29" s="72">
        <f>IF(RES_hh_fech!H29=0,0,RES_hh_fech!H29/RES_summary!H$19)</f>
        <v>12.071619380657074</v>
      </c>
      <c r="I29" s="72">
        <f>IF(RES_hh_fech!I29=0,0,RES_hh_fech!I29/RES_summary!I$19)</f>
        <v>12.567733968913819</v>
      </c>
      <c r="J29" s="72">
        <f>IF(RES_hh_fech!J29=0,0,RES_hh_fech!J29/RES_summary!J$19)</f>
        <v>12.94896124127748</v>
      </c>
      <c r="K29" s="72">
        <f>IF(RES_hh_fech!K29=0,0,RES_hh_fech!K29/RES_summary!K$19)</f>
        <v>13.351313408879832</v>
      </c>
      <c r="L29" s="72">
        <f>IF(RES_hh_fech!L29=0,0,RES_hh_fech!L29/RES_summary!L$19)</f>
        <v>13.520487250828859</v>
      </c>
      <c r="M29" s="72">
        <f>IF(RES_hh_fech!M29=0,0,RES_hh_fech!M29/RES_summary!M$19)</f>
        <v>12.933235916879761</v>
      </c>
      <c r="N29" s="72">
        <f>IF(RES_hh_fech!N29=0,0,RES_hh_fech!N29/RES_summary!N$19)</f>
        <v>12.953363162906161</v>
      </c>
      <c r="O29" s="72">
        <f>IF(RES_hh_fech!O29=0,0,RES_hh_fech!O29/RES_summary!O$19)</f>
        <v>12.41727390064192</v>
      </c>
      <c r="P29" s="72">
        <f>IF(RES_hh_fech!P29=0,0,RES_hh_fech!P29/RES_summary!P$19)</f>
        <v>12.281369622148601</v>
      </c>
      <c r="Q29" s="72">
        <f>IF(RES_hh_fech!Q29=0,0,RES_hh_fech!Q29/RES_summary!Q$19)</f>
        <v>12.200437683707591</v>
      </c>
      <c r="R29" s="72">
        <f>IF(RES_hh_fech!R29=0,0,RES_hh_fech!R29/RES_summary!R$19)</f>
        <v>12.356821432150179</v>
      </c>
      <c r="S29" s="72">
        <f>IF(RES_hh_fech!S29=0,0,RES_hh_fech!S29/RES_summary!S$19)</f>
        <v>12.460803175089215</v>
      </c>
      <c r="T29" s="72">
        <f>IF(RES_hh_fech!T29=0,0,RES_hh_fech!T29/RES_summary!T$19)</f>
        <v>12.817122779397742</v>
      </c>
      <c r="U29" s="72">
        <f>IF(RES_hh_fech!U29=0,0,RES_hh_fech!U29/RES_summary!U$19)</f>
        <v>13.378466673579389</v>
      </c>
      <c r="V29" s="72">
        <f>IF(RES_hh_fech!V29=0,0,RES_hh_fech!V29/RES_summary!V$19)</f>
        <v>12.675553121167741</v>
      </c>
      <c r="W29" s="72">
        <f>IF(RES_hh_fech!W29=0,0,RES_hh_fech!W29/RES_summary!W$19)</f>
        <v>12.220255786675516</v>
      </c>
      <c r="DA29" s="89" t="s">
        <v>571</v>
      </c>
    </row>
    <row r="30" spans="1:105" ht="12" customHeight="1" x14ac:dyDescent="0.25">
      <c r="A30" s="28" t="s">
        <v>192</v>
      </c>
      <c r="B30" s="72">
        <f>IF(RES_hh_fech!B30=0,0,RES_hh_fech!B30/RES_summary!B$19)</f>
        <v>8.5484096958411211</v>
      </c>
      <c r="C30" s="72">
        <f>IF(RES_hh_fech!C30=0,0,RES_hh_fech!C30/RES_summary!C$19)</f>
        <v>8.2558838287485248</v>
      </c>
      <c r="D30" s="72">
        <f>IF(RES_hh_fech!D30=0,0,RES_hh_fech!D30/RES_summary!D$19)</f>
        <v>8.4743741806340278</v>
      </c>
      <c r="E30" s="72">
        <f>IF(RES_hh_fech!E30=0,0,RES_hh_fech!E30/RES_summary!E$19)</f>
        <v>13.065437873407104</v>
      </c>
      <c r="F30" s="72">
        <f>IF(RES_hh_fech!F30=0,0,RES_hh_fech!F30/RES_summary!F$19)</f>
        <v>12.72240255660477</v>
      </c>
      <c r="G30" s="72">
        <f>IF(RES_hh_fech!G30=0,0,RES_hh_fech!G30/RES_summary!G$19)</f>
        <v>12.03243632724266</v>
      </c>
      <c r="H30" s="72">
        <f>IF(RES_hh_fech!H30=0,0,RES_hh_fech!H30/RES_summary!H$19)</f>
        <v>12.468673889282337</v>
      </c>
      <c r="I30" s="72">
        <f>IF(RES_hh_fech!I30=0,0,RES_hh_fech!I30/RES_summary!I$19)</f>
        <v>12.529483784493541</v>
      </c>
      <c r="J30" s="72">
        <f>IF(RES_hh_fech!J30=0,0,RES_hh_fech!J30/RES_summary!J$19)</f>
        <v>12.80605587514016</v>
      </c>
      <c r="K30" s="72">
        <f>IF(RES_hh_fech!K30=0,0,RES_hh_fech!K30/RES_summary!K$19)</f>
        <v>13.209016285078015</v>
      </c>
      <c r="L30" s="72">
        <f>IF(RES_hh_fech!L30=0,0,RES_hh_fech!L30/RES_summary!L$19)</f>
        <v>13.704684769748848</v>
      </c>
      <c r="M30" s="72">
        <f>IF(RES_hh_fech!M30=0,0,RES_hh_fech!M30/RES_summary!M$19)</f>
        <v>12.945271345567871</v>
      </c>
      <c r="N30" s="72">
        <f>IF(RES_hh_fech!N30=0,0,RES_hh_fech!N30/RES_summary!N$19)</f>
        <v>12.887555331158628</v>
      </c>
      <c r="O30" s="72">
        <f>IF(RES_hh_fech!O30=0,0,RES_hh_fech!O30/RES_summary!O$19)</f>
        <v>12.925988685929616</v>
      </c>
      <c r="P30" s="72">
        <f>IF(RES_hh_fech!P30=0,0,RES_hh_fech!P30/RES_summary!P$19)</f>
        <v>12.222971897446243</v>
      </c>
      <c r="Q30" s="72">
        <f>IF(RES_hh_fech!Q30=0,0,RES_hh_fech!Q30/RES_summary!Q$19)</f>
        <v>12.02577184302833</v>
      </c>
      <c r="R30" s="72">
        <f>IF(RES_hh_fech!R30=0,0,RES_hh_fech!R30/RES_summary!R$19)</f>
        <v>12.611152424821858</v>
      </c>
      <c r="S30" s="72">
        <f>IF(RES_hh_fech!S30=0,0,RES_hh_fech!S30/RES_summary!S$19)</f>
        <v>13.12180551622343</v>
      </c>
      <c r="T30" s="72">
        <f>IF(RES_hh_fech!T30=0,0,RES_hh_fech!T30/RES_summary!T$19)</f>
        <v>11.663360649275983</v>
      </c>
      <c r="U30" s="72">
        <f>IF(RES_hh_fech!U30=0,0,RES_hh_fech!U30/RES_summary!U$19)</f>
        <v>12.862525135616485</v>
      </c>
      <c r="V30" s="72">
        <f>IF(RES_hh_fech!V30=0,0,RES_hh_fech!V30/RES_summary!V$19)</f>
        <v>12.435401042041917</v>
      </c>
      <c r="W30" s="72">
        <f>IF(RES_hh_fech!W30=0,0,RES_hh_fech!W30/RES_summary!W$19)</f>
        <v>13.5328348986591</v>
      </c>
      <c r="DA30" s="89" t="s">
        <v>572</v>
      </c>
    </row>
    <row r="31" spans="1:105" ht="12" customHeight="1" x14ac:dyDescent="0.25">
      <c r="A31" s="28" t="s">
        <v>207</v>
      </c>
      <c r="B31" s="72">
        <f>IF(RES_hh_fech!B31=0,0,RES_hh_fech!B31/RES_summary!B$19)</f>
        <v>8.5782892067177787</v>
      </c>
      <c r="C31" s="72">
        <f>IF(RES_hh_fech!C31=0,0,RES_hh_fech!C31/RES_summary!C$19)</f>
        <v>8.3324056578857082</v>
      </c>
      <c r="D31" s="72">
        <f>IF(RES_hh_fech!D31=0,0,RES_hh_fech!D31/RES_summary!D$19)</f>
        <v>9.4451566593914578</v>
      </c>
      <c r="E31" s="72">
        <f>IF(RES_hh_fech!E31=0,0,RES_hh_fech!E31/RES_summary!E$19)</f>
        <v>12.684798069883049</v>
      </c>
      <c r="F31" s="72">
        <f>IF(RES_hh_fech!F31=0,0,RES_hh_fech!F31/RES_summary!F$19)</f>
        <v>13.084192367252655</v>
      </c>
      <c r="G31" s="72">
        <f>IF(RES_hh_fech!G31=0,0,RES_hh_fech!G31/RES_summary!G$19)</f>
        <v>12.312281811550633</v>
      </c>
      <c r="H31" s="72">
        <f>IF(RES_hh_fech!H31=0,0,RES_hh_fech!H31/RES_summary!H$19)</f>
        <v>12.500356799210046</v>
      </c>
      <c r="I31" s="72">
        <f>IF(RES_hh_fech!I31=0,0,RES_hh_fech!I31/RES_summary!I$19)</f>
        <v>12.973281185670528</v>
      </c>
      <c r="J31" s="72">
        <f>IF(RES_hh_fech!J31=0,0,RES_hh_fech!J31/RES_summary!J$19)</f>
        <v>13.375817589992566</v>
      </c>
      <c r="K31" s="72">
        <f>IF(RES_hh_fech!K31=0,0,RES_hh_fech!K31/RES_summary!K$19)</f>
        <v>13.431761280264295</v>
      </c>
      <c r="L31" s="72">
        <f>IF(RES_hh_fech!L31=0,0,RES_hh_fech!L31/RES_summary!L$19)</f>
        <v>13.132901702709256</v>
      </c>
      <c r="M31" s="72">
        <f>IF(RES_hh_fech!M31=0,0,RES_hh_fech!M31/RES_summary!M$19)</f>
        <v>14.019579405247869</v>
      </c>
      <c r="N31" s="72">
        <f>IF(RES_hh_fech!N31=0,0,RES_hh_fech!N31/RES_summary!N$19)</f>
        <v>13.276731849904147</v>
      </c>
      <c r="O31" s="72">
        <f>IF(RES_hh_fech!O31=0,0,RES_hh_fech!O31/RES_summary!O$19)</f>
        <v>13.032537450732034</v>
      </c>
      <c r="P31" s="72">
        <f>IF(RES_hh_fech!P31=0,0,RES_hh_fech!P31/RES_summary!P$19)</f>
        <v>12.721444126971896</v>
      </c>
      <c r="Q31" s="72">
        <f>IF(RES_hh_fech!Q31=0,0,RES_hh_fech!Q31/RES_summary!Q$19)</f>
        <v>12.9834529635477</v>
      </c>
      <c r="R31" s="72">
        <f>IF(RES_hh_fech!R31=0,0,RES_hh_fech!R31/RES_summary!R$19)</f>
        <v>11.51553879764244</v>
      </c>
      <c r="S31" s="72">
        <f>IF(RES_hh_fech!S31=0,0,RES_hh_fech!S31/RES_summary!S$19)</f>
        <v>9.7272485922502359</v>
      </c>
      <c r="T31" s="72">
        <f>IF(RES_hh_fech!T31=0,0,RES_hh_fech!T31/RES_summary!T$19)</f>
        <v>16.403881416337704</v>
      </c>
      <c r="U31" s="72">
        <f>IF(RES_hh_fech!U31=0,0,RES_hh_fech!U31/RES_summary!U$19)</f>
        <v>14.116917697886187</v>
      </c>
      <c r="V31" s="72">
        <f>IF(RES_hh_fech!V31=0,0,RES_hh_fech!V31/RES_summary!V$19)</f>
        <v>12.768678379470318</v>
      </c>
      <c r="W31" s="72">
        <f>IF(RES_hh_fech!W31=0,0,RES_hh_fech!W31/RES_summary!W$19)</f>
        <v>13.287738077326228</v>
      </c>
      <c r="DA31" s="89" t="s">
        <v>573</v>
      </c>
    </row>
    <row r="32" spans="1:105" ht="12" customHeight="1" x14ac:dyDescent="0.25">
      <c r="A32" s="32" t="s">
        <v>53</v>
      </c>
      <c r="B32" s="77">
        <f>IF(RES_hh_fech!B32=0,0,RES_hh_fech!B32/RES_summary!B$19)</f>
        <v>6.7347534207662596</v>
      </c>
      <c r="C32" s="77">
        <f>IF(RES_hh_fech!C32=0,0,RES_hh_fech!C32/RES_summary!C$19)</f>
        <v>5.82511324510536</v>
      </c>
      <c r="D32" s="77">
        <f>IF(RES_hh_fech!D32=0,0,RES_hh_fech!D32/RES_summary!D$19)</f>
        <v>4.5786923786347664</v>
      </c>
      <c r="E32" s="77">
        <f>IF(RES_hh_fech!E32=0,0,RES_hh_fech!E32/RES_summary!E$19)</f>
        <v>12.317747616408486</v>
      </c>
      <c r="F32" s="77">
        <f>IF(RES_hh_fech!F32=0,0,RES_hh_fech!F32/RES_summary!F$19)</f>
        <v>11.12081741233709</v>
      </c>
      <c r="G32" s="77">
        <f>IF(RES_hh_fech!G32=0,0,RES_hh_fech!G32/RES_summary!G$19)</f>
        <v>8.5844349716541437</v>
      </c>
      <c r="H32" s="77">
        <f>IF(RES_hh_fech!H32=0,0,RES_hh_fech!H32/RES_summary!H$19)</f>
        <v>10.278265234224563</v>
      </c>
      <c r="I32" s="77">
        <f>IF(RES_hh_fech!I32=0,0,RES_hh_fech!I32/RES_summary!I$19)</f>
        <v>9.3321941815324188</v>
      </c>
      <c r="J32" s="77">
        <f>IF(RES_hh_fech!J32=0,0,RES_hh_fech!J32/RES_summary!J$19)</f>
        <v>9.9118881742827281</v>
      </c>
      <c r="K32" s="77">
        <f>IF(RES_hh_fech!K32=0,0,RES_hh_fech!K32/RES_summary!K$19)</f>
        <v>9.9816476934828646</v>
      </c>
      <c r="L32" s="77">
        <f>IF(RES_hh_fech!L32=0,0,RES_hh_fech!L32/RES_summary!L$19)</f>
        <v>11.125607921826639</v>
      </c>
      <c r="M32" s="77">
        <f>IF(RES_hh_fech!M32=0,0,RES_hh_fech!M32/RES_summary!M$19)</f>
        <v>10.191410146022537</v>
      </c>
      <c r="N32" s="77">
        <f>IF(RES_hh_fech!N32=0,0,RES_hh_fech!N32/RES_summary!N$19)</f>
        <v>9.931121982899489</v>
      </c>
      <c r="O32" s="77">
        <f>IF(RES_hh_fech!O32=0,0,RES_hh_fech!O32/RES_summary!O$19)</f>
        <v>10.147359506167925</v>
      </c>
      <c r="P32" s="77">
        <f>IF(RES_hh_fech!P32=0,0,RES_hh_fech!P32/RES_summary!P$19)</f>
        <v>9.4408848679217563</v>
      </c>
      <c r="Q32" s="77">
        <f>IF(RES_hh_fech!Q32=0,0,RES_hh_fech!Q32/RES_summary!Q$19)</f>
        <v>9.3806389514217869</v>
      </c>
      <c r="R32" s="77">
        <f>IF(RES_hh_fech!R32=0,0,RES_hh_fech!R32/RES_summary!R$19)</f>
        <v>9.5598052555215745</v>
      </c>
      <c r="S32" s="77">
        <f>IF(RES_hh_fech!S32=0,0,RES_hh_fech!S32/RES_summary!S$19)</f>
        <v>9.6674377313567792</v>
      </c>
      <c r="T32" s="77">
        <f>IF(RES_hh_fech!T32=0,0,RES_hh_fech!T32/RES_summary!T$19)</f>
        <v>9.5666600799705357</v>
      </c>
      <c r="U32" s="77">
        <f>IF(RES_hh_fech!U32=0,0,RES_hh_fech!U32/RES_summary!U$19)</f>
        <v>9.5006085950917605</v>
      </c>
      <c r="V32" s="77">
        <f>IF(RES_hh_fech!V32=0,0,RES_hh_fech!V32/RES_summary!V$19)</f>
        <v>9.4351452487342673</v>
      </c>
      <c r="W32" s="77">
        <f>IF(RES_hh_fech!W32=0,0,RES_hh_fech!W32/RES_summary!W$19)</f>
        <v>9.265379252118576</v>
      </c>
      <c r="DA32" s="92" t="s">
        <v>574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575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106</v>
      </c>
      <c r="B3" s="65">
        <f>IF(RES_hh_tesh!B3=0,0,RES_hh_tesh!B3/RES_summary!B$19)</f>
        <v>109.56714461956422</v>
      </c>
      <c r="C3" s="65">
        <f>IF(RES_hh_tesh!C3=0,0,RES_hh_tesh!C3/RES_summary!C$19)</f>
        <v>120.84017349354482</v>
      </c>
      <c r="D3" s="65">
        <f>IF(RES_hh_tesh!D3=0,0,RES_hh_tesh!D3/RES_summary!D$19)</f>
        <v>119.05207423623854</v>
      </c>
      <c r="E3" s="65">
        <f>IF(RES_hh_tesh!E3=0,0,RES_hh_tesh!E3/RES_summary!E$19)</f>
        <v>119.85872070169323</v>
      </c>
      <c r="F3" s="65">
        <f>IF(RES_hh_tesh!F3=0,0,RES_hh_tesh!F3/RES_summary!F$19)</f>
        <v>119.89669898079819</v>
      </c>
      <c r="G3" s="65">
        <f>IF(RES_hh_tesh!G3=0,0,RES_hh_tesh!G3/RES_summary!G$19)</f>
        <v>124.10995165795063</v>
      </c>
      <c r="H3" s="65">
        <f>IF(RES_hh_tesh!H3=0,0,RES_hh_tesh!H3/RES_summary!H$19)</f>
        <v>131.83481967552049</v>
      </c>
      <c r="I3" s="65">
        <f>IF(RES_hh_tesh!I3=0,0,RES_hh_tesh!I3/RES_summary!I$19)</f>
        <v>125.50751842308306</v>
      </c>
      <c r="J3" s="65">
        <f>IF(RES_hh_tesh!J3=0,0,RES_hh_tesh!J3/RES_summary!J$19)</f>
        <v>128.81994596463466</v>
      </c>
      <c r="K3" s="65">
        <f>IF(RES_hh_tesh!K3=0,0,RES_hh_tesh!K3/RES_summary!K$19)</f>
        <v>132.95569073703953</v>
      </c>
      <c r="L3" s="65">
        <f>IF(RES_hh_tesh!L3=0,0,RES_hh_tesh!L3/RES_summary!L$19)</f>
        <v>149.60007383933822</v>
      </c>
      <c r="M3" s="65">
        <f>IF(RES_hh_tesh!M3=0,0,RES_hh_tesh!M3/RES_summary!M$19)</f>
        <v>137.33558235653163</v>
      </c>
      <c r="N3" s="65">
        <f>IF(RES_hh_tesh!N3=0,0,RES_hh_tesh!N3/RES_summary!N$19)</f>
        <v>143.5899065679159</v>
      </c>
      <c r="O3" s="65">
        <f>IF(RES_hh_tesh!O3=0,0,RES_hh_tesh!O3/RES_summary!O$19)</f>
        <v>143.42722482669362</v>
      </c>
      <c r="P3" s="65">
        <f>IF(RES_hh_tesh!P3=0,0,RES_hh_tesh!P3/RES_summary!P$19)</f>
        <v>132.57184907142948</v>
      </c>
      <c r="Q3" s="65">
        <f>IF(RES_hh_tesh!Q3=0,0,RES_hh_tesh!Q3/RES_summary!Q$19)</f>
        <v>132.99824210361871</v>
      </c>
      <c r="R3" s="65">
        <f>IF(RES_hh_tesh!R3=0,0,RES_hh_tesh!R3/RES_summary!R$19)</f>
        <v>140.73870325651245</v>
      </c>
      <c r="S3" s="65">
        <f>IF(RES_hh_tesh!S3=0,0,RES_hh_tesh!S3/RES_summary!S$19)</f>
        <v>143.23170297782181</v>
      </c>
      <c r="T3" s="65">
        <f>IF(RES_hh_tesh!T3=0,0,RES_hh_tesh!T3/RES_summary!T$19)</f>
        <v>163.19205651070814</v>
      </c>
      <c r="U3" s="65">
        <f>IF(RES_hh_tesh!U3=0,0,RES_hh_tesh!U3/RES_summary!U$19)</f>
        <v>152.27756194991554</v>
      </c>
      <c r="V3" s="65">
        <f>IF(RES_hh_tesh!V3=0,0,RES_hh_tesh!V3/RES_summary!V$19)</f>
        <v>153.82799501224895</v>
      </c>
      <c r="W3" s="65">
        <f>IF(RES_hh_tesh!W3=0,0,RES_hh_tesh!W3/RES_summary!W$19)</f>
        <v>166.96927315878625</v>
      </c>
      <c r="DA3" s="87" t="s">
        <v>301</v>
      </c>
    </row>
    <row r="4" spans="1:105" ht="12.95" customHeight="1" x14ac:dyDescent="0.25">
      <c r="A4" s="68" t="s">
        <v>57</v>
      </c>
      <c r="B4" s="69">
        <f>IF(RES_hh_tesh!B4=0,0,RES_hh_tesh!B4/RES_summary!B$19)</f>
        <v>94.757035280698716</v>
      </c>
      <c r="C4" s="69">
        <f>IF(RES_hh_tesh!C4=0,0,RES_hh_tesh!C4/RES_summary!C$19)</f>
        <v>106.04452667240264</v>
      </c>
      <c r="D4" s="69">
        <f>IF(RES_hh_tesh!D4=0,0,RES_hh_tesh!D4/RES_summary!D$19)</f>
        <v>103.93023817451264</v>
      </c>
      <c r="E4" s="69">
        <f>IF(RES_hh_tesh!E4=0,0,RES_hh_tesh!E4/RES_summary!E$19)</f>
        <v>100.68396773272966</v>
      </c>
      <c r="F4" s="69">
        <f>IF(RES_hh_tesh!F4=0,0,RES_hh_tesh!F4/RES_summary!F$19)</f>
        <v>100.48914369962843</v>
      </c>
      <c r="G4" s="69">
        <f>IF(RES_hh_tesh!G4=0,0,RES_hh_tesh!G4/RES_summary!G$19)</f>
        <v>105.5568191857939</v>
      </c>
      <c r="H4" s="69">
        <f>IF(RES_hh_tesh!H4=0,0,RES_hh_tesh!H4/RES_summary!H$19)</f>
        <v>112.32923013491057</v>
      </c>
      <c r="I4" s="69">
        <f>IF(RES_hh_tesh!I4=0,0,RES_hh_tesh!I4/RES_summary!I$19)</f>
        <v>106.01984374087191</v>
      </c>
      <c r="J4" s="69">
        <f>IF(RES_hh_tesh!J4=0,0,RES_hh_tesh!J4/RES_summary!J$19)</f>
        <v>108.58658971381119</v>
      </c>
      <c r="K4" s="69">
        <f>IF(RES_hh_tesh!K4=0,0,RES_hh_tesh!K4/RES_summary!K$19)</f>
        <v>111.99897687843074</v>
      </c>
      <c r="L4" s="69">
        <f>IF(RES_hh_tesh!L4=0,0,RES_hh_tesh!L4/RES_summary!L$19)</f>
        <v>127.96932076963347</v>
      </c>
      <c r="M4" s="69">
        <f>IF(RES_hh_tesh!M4=0,0,RES_hh_tesh!M4/RES_summary!M$19)</f>
        <v>115.78214237228374</v>
      </c>
      <c r="N4" s="69">
        <f>IF(RES_hh_tesh!N4=0,0,RES_hh_tesh!N4/RES_summary!N$19)</f>
        <v>121.81098977149043</v>
      </c>
      <c r="O4" s="69">
        <f>IF(RES_hh_tesh!O4=0,0,RES_hh_tesh!O4/RES_summary!O$19)</f>
        <v>121.27431839881966</v>
      </c>
      <c r="P4" s="69">
        <f>IF(RES_hh_tesh!P4=0,0,RES_hh_tesh!P4/RES_summary!P$19)</f>
        <v>110.49930517245943</v>
      </c>
      <c r="Q4" s="69">
        <f>IF(RES_hh_tesh!Q4=0,0,RES_hh_tesh!Q4/RES_summary!Q$19)</f>
        <v>110.69127109950112</v>
      </c>
      <c r="R4" s="69">
        <f>IF(RES_hh_tesh!R4=0,0,RES_hh_tesh!R4/RES_summary!R$19)</f>
        <v>118.2386791203479</v>
      </c>
      <c r="S4" s="69">
        <f>IF(RES_hh_tesh!S4=0,0,RES_hh_tesh!S4/RES_summary!S$19)</f>
        <v>120.38186510625009</v>
      </c>
      <c r="T4" s="69">
        <f>IF(RES_hh_tesh!T4=0,0,RES_hh_tesh!T4/RES_summary!T$19)</f>
        <v>138.53452689675137</v>
      </c>
      <c r="U4" s="69">
        <f>IF(RES_hh_tesh!U4=0,0,RES_hh_tesh!U4/RES_summary!U$19)</f>
        <v>128.18404446475134</v>
      </c>
      <c r="V4" s="69">
        <f>IF(RES_hh_tesh!V4=0,0,RES_hh_tesh!V4/RES_summary!V$19)</f>
        <v>129.89446726440877</v>
      </c>
      <c r="W4" s="69">
        <f>IF(RES_hh_tesh!W4=0,0,RES_hh_tesh!W4/RES_summary!W$19)</f>
        <v>141.72188634919897</v>
      </c>
      <c r="DA4" s="88" t="s">
        <v>302</v>
      </c>
    </row>
    <row r="5" spans="1:105" ht="12" customHeight="1" x14ac:dyDescent="0.25">
      <c r="A5" s="28" t="s">
        <v>51</v>
      </c>
      <c r="B5" s="72">
        <f>IF(RES_hh_tesh!B5=0,0,RES_hh_tesh!B5/RES_summary!B$19)</f>
        <v>94.370923307935101</v>
      </c>
      <c r="C5" s="72">
        <f>IF(RES_hh_tesh!C5=0,0,RES_hh_tesh!C5/RES_summary!C$19)</f>
        <v>101.85192080292866</v>
      </c>
      <c r="D5" s="72">
        <f>IF(RES_hh_tesh!D5=0,0,RES_hh_tesh!D5/RES_summary!D$19)</f>
        <v>105.43841887885047</v>
      </c>
      <c r="E5" s="72">
        <f>IF(RES_hh_tesh!E5=0,0,RES_hh_tesh!E5/RES_summary!E$19)</f>
        <v>99.010961745216392</v>
      </c>
      <c r="F5" s="72">
        <f>IF(RES_hh_tesh!F5=0,0,RES_hh_tesh!F5/RES_summary!F$19)</f>
        <v>98.57397785070907</v>
      </c>
      <c r="G5" s="72">
        <f>IF(RES_hh_tesh!G5=0,0,RES_hh_tesh!G5/RES_summary!G$19)</f>
        <v>104.76790908837123</v>
      </c>
      <c r="H5" s="72">
        <f>IF(RES_hh_tesh!H5=0,0,RES_hh_tesh!H5/RES_summary!H$19)</f>
        <v>115.6817799125028</v>
      </c>
      <c r="I5" s="72">
        <f>IF(RES_hh_tesh!I5=0,0,RES_hh_tesh!I5/RES_summary!I$19)</f>
        <v>103.14034141168325</v>
      </c>
      <c r="J5" s="72">
        <f>IF(RES_hh_tesh!J5=0,0,RES_hh_tesh!J5/RES_summary!J$19)</f>
        <v>108.53013410251401</v>
      </c>
      <c r="K5" s="72">
        <f>IF(RES_hh_tesh!K5=0,0,RES_hh_tesh!K5/RES_summary!K$19)</f>
        <v>112.09995983498987</v>
      </c>
      <c r="L5" s="72">
        <f>IF(RES_hh_tesh!L5=0,0,RES_hh_tesh!L5/RES_summary!L$19)</f>
        <v>130.37400019272673</v>
      </c>
      <c r="M5" s="72">
        <f>IF(RES_hh_tesh!M5=0,0,RES_hh_tesh!M5/RES_summary!M$19)</f>
        <v>113.91287303228779</v>
      </c>
      <c r="N5" s="72">
        <f>IF(RES_hh_tesh!N5=0,0,RES_hh_tesh!N5/RES_summary!N$19)</f>
        <v>121.28958228306732</v>
      </c>
      <c r="O5" s="72">
        <f>IF(RES_hh_tesh!O5=0,0,RES_hh_tesh!O5/RES_summary!O$19)</f>
        <v>120.05981614546648</v>
      </c>
      <c r="P5" s="72">
        <f>IF(RES_hh_tesh!P5=0,0,RES_hh_tesh!P5/RES_summary!P$19)</f>
        <v>109.75608910970283</v>
      </c>
      <c r="Q5" s="72">
        <f>IF(RES_hh_tesh!Q5=0,0,RES_hh_tesh!Q5/RES_summary!Q$19)</f>
        <v>108.70141981178499</v>
      </c>
      <c r="R5" s="72">
        <f>IF(RES_hh_tesh!R5=0,0,RES_hh_tesh!R5/RES_summary!R$19)</f>
        <v>120.81749917499245</v>
      </c>
      <c r="S5" s="72">
        <f>IF(RES_hh_tesh!S5=0,0,RES_hh_tesh!S5/RES_summary!S$19)</f>
        <v>127.70203624712281</v>
      </c>
      <c r="T5" s="72">
        <f>IF(RES_hh_tesh!T5=0,0,RES_hh_tesh!T5/RES_summary!T$19)</f>
        <v>134.56115534585959</v>
      </c>
      <c r="U5" s="72">
        <f>IF(RES_hh_tesh!U5=0,0,RES_hh_tesh!U5/RES_summary!U$19)</f>
        <v>115.92315954062381</v>
      </c>
      <c r="V5" s="72">
        <f>IF(RES_hh_tesh!V5=0,0,RES_hh_tesh!V5/RES_summary!V$19)</f>
        <v>128.7449444178192</v>
      </c>
      <c r="W5" s="72">
        <f>IF(RES_hh_tesh!W5=0,0,RES_hh_tesh!W5/RES_summary!W$19)</f>
        <v>134.83037693967538</v>
      </c>
      <c r="DA5" s="89" t="s">
        <v>576</v>
      </c>
    </row>
    <row r="6" spans="1:105" ht="12" customHeight="1" x14ac:dyDescent="0.25">
      <c r="A6" s="28" t="s">
        <v>74</v>
      </c>
      <c r="B6" s="72">
        <f>IF(RES_hh_tesh!B6=0,0,RES_hh_tesh!B6/RES_summary!B$19)</f>
        <v>92.275132780867722</v>
      </c>
      <c r="C6" s="72">
        <f>IF(RES_hh_tesh!C6=0,0,RES_hh_tesh!C6/RES_summary!C$19)</f>
        <v>105.79617176525863</v>
      </c>
      <c r="D6" s="72">
        <f>IF(RES_hh_tesh!D6=0,0,RES_hh_tesh!D6/RES_summary!D$19)</f>
        <v>102.39463610018861</v>
      </c>
      <c r="E6" s="72">
        <f>IF(RES_hh_tesh!E6=0,0,RES_hh_tesh!E6/RES_summary!E$19)</f>
        <v>99.001869998116845</v>
      </c>
      <c r="F6" s="72">
        <f>IF(RES_hh_tesh!F6=0,0,RES_hh_tesh!F6/RES_summary!F$19)</f>
        <v>97.156388628739094</v>
      </c>
      <c r="G6" s="72">
        <f>IF(RES_hh_tesh!G6=0,0,RES_hh_tesh!G6/RES_summary!G$19)</f>
        <v>101.67472651059146</v>
      </c>
      <c r="H6" s="72">
        <f>IF(RES_hh_tesh!H6=0,0,RES_hh_tesh!H6/RES_summary!H$19)</f>
        <v>107.45225770870061</v>
      </c>
      <c r="I6" s="72">
        <f>IF(RES_hh_tesh!I6=0,0,RES_hh_tesh!I6/RES_summary!I$19)</f>
        <v>105.05387052556718</v>
      </c>
      <c r="J6" s="72">
        <f>IF(RES_hh_tesh!J6=0,0,RES_hh_tesh!J6/RES_summary!J$19)</f>
        <v>107.24527481642555</v>
      </c>
      <c r="K6" s="72">
        <f>IF(RES_hh_tesh!K6=0,0,RES_hh_tesh!K6/RES_summary!K$19)</f>
        <v>110.55896516018078</v>
      </c>
      <c r="L6" s="72">
        <f>IF(RES_hh_tesh!L6=0,0,RES_hh_tesh!L6/RES_summary!L$19)</f>
        <v>127.13479931638601</v>
      </c>
      <c r="M6" s="72">
        <f>IF(RES_hh_tesh!M6=0,0,RES_hh_tesh!M6/RES_summary!M$19)</f>
        <v>111.24649260523647</v>
      </c>
      <c r="N6" s="72">
        <f>IF(RES_hh_tesh!N6=0,0,RES_hh_tesh!N6/RES_summary!N$19)</f>
        <v>121.34024573577815</v>
      </c>
      <c r="O6" s="72">
        <f>IF(RES_hh_tesh!O6=0,0,RES_hh_tesh!O6/RES_summary!O$19)</f>
        <v>118.24150625293707</v>
      </c>
      <c r="P6" s="72">
        <f>IF(RES_hh_tesh!P6=0,0,RES_hh_tesh!P6/RES_summary!P$19)</f>
        <v>107.40765273886916</v>
      </c>
      <c r="Q6" s="72">
        <f>IF(RES_hh_tesh!Q6=0,0,RES_hh_tesh!Q6/RES_summary!Q$19)</f>
        <v>108.55939324548223</v>
      </c>
      <c r="R6" s="72">
        <f>IF(RES_hh_tesh!R6=0,0,RES_hh_tesh!R6/RES_summary!R$19)</f>
        <v>117.41236064546965</v>
      </c>
      <c r="S6" s="72">
        <f>IF(RES_hh_tesh!S6=0,0,RES_hh_tesh!S6/RES_summary!S$19)</f>
        <v>120.69697905541528</v>
      </c>
      <c r="T6" s="72">
        <f>IF(RES_hh_tesh!T6=0,0,RES_hh_tesh!T6/RES_summary!T$19)</f>
        <v>124.83710452366172</v>
      </c>
      <c r="U6" s="72">
        <f>IF(RES_hh_tesh!U6=0,0,RES_hh_tesh!U6/RES_summary!U$19)</f>
        <v>132.7849049408504</v>
      </c>
      <c r="V6" s="72">
        <f>IF(RES_hh_tesh!V6=0,0,RES_hh_tesh!V6/RES_summary!V$19)</f>
        <v>133.30962689751729</v>
      </c>
      <c r="W6" s="72">
        <f>IF(RES_hh_tesh!W6=0,0,RES_hh_tesh!W6/RES_summary!W$19)</f>
        <v>133.15107015201741</v>
      </c>
      <c r="DA6" s="89" t="s">
        <v>577</v>
      </c>
    </row>
    <row r="7" spans="1:105" ht="12" customHeight="1" x14ac:dyDescent="0.25">
      <c r="A7" s="28" t="s">
        <v>205</v>
      </c>
      <c r="B7" s="72">
        <f>IF(RES_hh_tesh!B7=0,0,RES_hh_tesh!B7/RES_summary!B$19)</f>
        <v>83.057139948482444</v>
      </c>
      <c r="C7" s="72">
        <f>IF(RES_hh_tesh!C7=0,0,RES_hh_tesh!C7/RES_summary!C$19)</f>
        <v>104.32886182069223</v>
      </c>
      <c r="D7" s="72">
        <f>IF(RES_hh_tesh!D7=0,0,RES_hh_tesh!D7/RES_summary!D$19)</f>
        <v>108.79915847652848</v>
      </c>
      <c r="E7" s="72">
        <f>IF(RES_hh_tesh!E7=0,0,RES_hh_tesh!E7/RES_summary!E$19)</f>
        <v>106.63447753980739</v>
      </c>
      <c r="F7" s="72">
        <f>IF(RES_hh_tesh!F7=0,0,RES_hh_tesh!F7/RES_summary!F$19)</f>
        <v>101.40731441500553</v>
      </c>
      <c r="G7" s="72">
        <f>IF(RES_hh_tesh!G7=0,0,RES_hh_tesh!G7/RES_summary!G$19)</f>
        <v>101.05704194941494</v>
      </c>
      <c r="H7" s="72">
        <f>IF(RES_hh_tesh!H7=0,0,RES_hh_tesh!H7/RES_summary!H$19)</f>
        <v>113.98046170151092</v>
      </c>
      <c r="I7" s="72">
        <f>IF(RES_hh_tesh!I7=0,0,RES_hh_tesh!I7/RES_summary!I$19)</f>
        <v>108.53026881029696</v>
      </c>
      <c r="J7" s="72">
        <f>IF(RES_hh_tesh!J7=0,0,RES_hh_tesh!J7/RES_summary!J$19)</f>
        <v>106.29125656524648</v>
      </c>
      <c r="K7" s="72">
        <f>IF(RES_hh_tesh!K7=0,0,RES_hh_tesh!K7/RES_summary!K$19)</f>
        <v>103.46405464606988</v>
      </c>
      <c r="L7" s="72">
        <f>IF(RES_hh_tesh!L7=0,0,RES_hh_tesh!L7/RES_summary!L$19)</f>
        <v>88.538569268146247</v>
      </c>
      <c r="M7" s="72">
        <f>IF(RES_hh_tesh!M7=0,0,RES_hh_tesh!M7/RES_summary!M$19)</f>
        <v>114.95589292070417</v>
      </c>
      <c r="N7" s="72">
        <f>IF(RES_hh_tesh!N7=0,0,RES_hh_tesh!N7/RES_summary!N$19)</f>
        <v>111.49660533983193</v>
      </c>
      <c r="O7" s="72">
        <f>IF(RES_hh_tesh!O7=0,0,RES_hh_tesh!O7/RES_summary!O$19)</f>
        <v>118.07386122466086</v>
      </c>
      <c r="P7" s="72">
        <f>IF(RES_hh_tesh!P7=0,0,RES_hh_tesh!P7/RES_summary!P$19)</f>
        <v>106.88559707343255</v>
      </c>
      <c r="Q7" s="72">
        <f>IF(RES_hh_tesh!Q7=0,0,RES_hh_tesh!Q7/RES_summary!Q$19)</f>
        <v>113.0653466833038</v>
      </c>
      <c r="R7" s="72">
        <f>IF(RES_hh_tesh!R7=0,0,RES_hh_tesh!R7/RES_summary!R$19)</f>
        <v>111.43343037637334</v>
      </c>
      <c r="S7" s="72">
        <f>IF(RES_hh_tesh!S7=0,0,RES_hh_tesh!S7/RES_summary!S$19)</f>
        <v>116.94314987338372</v>
      </c>
      <c r="T7" s="72">
        <f>IF(RES_hh_tesh!T7=0,0,RES_hh_tesh!T7/RES_summary!T$19)</f>
        <v>141.46319054024298</v>
      </c>
      <c r="U7" s="72">
        <f>IF(RES_hh_tesh!U7=0,0,RES_hh_tesh!U7/RES_summary!U$19)</f>
        <v>117.79885004429809</v>
      </c>
      <c r="V7" s="72">
        <f>IF(RES_hh_tesh!V7=0,0,RES_hh_tesh!V7/RES_summary!V$19)</f>
        <v>117.86984792582969</v>
      </c>
      <c r="W7" s="72">
        <f>IF(RES_hh_tesh!W7=0,0,RES_hh_tesh!W7/RES_summary!W$19)</f>
        <v>176.57561259744048</v>
      </c>
      <c r="DA7" s="89" t="s">
        <v>578</v>
      </c>
    </row>
    <row r="8" spans="1:105" ht="12" customHeight="1" x14ac:dyDescent="0.25">
      <c r="A8" s="28" t="s">
        <v>192</v>
      </c>
      <c r="B8" s="72">
        <f>IF(RES_hh_tesh!B8=0,0,RES_hh_tesh!B8/RES_summary!B$19)</f>
        <v>94.246937005732605</v>
      </c>
      <c r="C8" s="72">
        <f>IF(RES_hh_tesh!C8=0,0,RES_hh_tesh!C8/RES_summary!C$19)</f>
        <v>103.35285111722345</v>
      </c>
      <c r="D8" s="72">
        <f>IF(RES_hh_tesh!D8=0,0,RES_hh_tesh!D8/RES_summary!D$19)</f>
        <v>99.995906807718683</v>
      </c>
      <c r="E8" s="72">
        <f>IF(RES_hh_tesh!E8=0,0,RES_hh_tesh!E8/RES_summary!E$19)</f>
        <v>98.058922038927122</v>
      </c>
      <c r="F8" s="72">
        <f>IF(RES_hh_tesh!F8=0,0,RES_hh_tesh!F8/RES_summary!F$19)</f>
        <v>97.245145010288056</v>
      </c>
      <c r="G8" s="72">
        <f>IF(RES_hh_tesh!G8=0,0,RES_hh_tesh!G8/RES_summary!G$19)</f>
        <v>104.95344559884457</v>
      </c>
      <c r="H8" s="72">
        <f>IF(RES_hh_tesh!H8=0,0,RES_hh_tesh!H8/RES_summary!H$19)</f>
        <v>109.08493540439048</v>
      </c>
      <c r="I8" s="72">
        <f>IF(RES_hh_tesh!I8=0,0,RES_hh_tesh!I8/RES_summary!I$19)</f>
        <v>104.47178719570869</v>
      </c>
      <c r="J8" s="72">
        <f>IF(RES_hh_tesh!J8=0,0,RES_hh_tesh!J8/RES_summary!J$19)</f>
        <v>105.35707935279871</v>
      </c>
      <c r="K8" s="72">
        <f>IF(RES_hh_tesh!K8=0,0,RES_hh_tesh!K8/RES_summary!K$19)</f>
        <v>109.57963778185571</v>
      </c>
      <c r="L8" s="72">
        <f>IF(RES_hh_tesh!L8=0,0,RES_hh_tesh!L8/RES_summary!L$19)</f>
        <v>124.3048183135982</v>
      </c>
      <c r="M8" s="72">
        <f>IF(RES_hh_tesh!M8=0,0,RES_hh_tesh!M8/RES_summary!M$19)</f>
        <v>112.72085389092294</v>
      </c>
      <c r="N8" s="72">
        <f>IF(RES_hh_tesh!N8=0,0,RES_hh_tesh!N8/RES_summary!N$19)</f>
        <v>119.17827662727673</v>
      </c>
      <c r="O8" s="72">
        <f>IF(RES_hh_tesh!O8=0,0,RES_hh_tesh!O8/RES_summary!O$19)</f>
        <v>120.70176169226156</v>
      </c>
      <c r="P8" s="72">
        <f>IF(RES_hh_tesh!P8=0,0,RES_hh_tesh!P8/RES_summary!P$19)</f>
        <v>108.04740255475861</v>
      </c>
      <c r="Q8" s="72">
        <f>IF(RES_hh_tesh!Q8=0,0,RES_hh_tesh!Q8/RES_summary!Q$19)</f>
        <v>106.92855216786333</v>
      </c>
      <c r="R8" s="72">
        <f>IF(RES_hh_tesh!R8=0,0,RES_hh_tesh!R8/RES_summary!R$19)</f>
        <v>117.79118798599112</v>
      </c>
      <c r="S8" s="72">
        <f>IF(RES_hh_tesh!S8=0,0,RES_hh_tesh!S8/RES_summary!S$19)</f>
        <v>123.63483909371008</v>
      </c>
      <c r="T8" s="72">
        <f>IF(RES_hh_tesh!T8=0,0,RES_hh_tesh!T8/RES_summary!T$19)</f>
        <v>123.4652752993057</v>
      </c>
      <c r="U8" s="72">
        <f>IF(RES_hh_tesh!U8=0,0,RES_hh_tesh!U8/RES_summary!U$19)</f>
        <v>124.07604857538074</v>
      </c>
      <c r="V8" s="72">
        <f>IF(RES_hh_tesh!V8=0,0,RES_hh_tesh!V8/RES_summary!V$19)</f>
        <v>125.87786600712231</v>
      </c>
      <c r="W8" s="72">
        <f>IF(RES_hh_tesh!W8=0,0,RES_hh_tesh!W8/RES_summary!W$19)</f>
        <v>146.40910945317191</v>
      </c>
      <c r="DA8" s="89" t="s">
        <v>579</v>
      </c>
    </row>
    <row r="9" spans="1:105" ht="12" customHeight="1" x14ac:dyDescent="0.25">
      <c r="A9" s="28" t="s">
        <v>207</v>
      </c>
      <c r="B9" s="72">
        <f>IF(RES_hh_tesh!B9=0,0,RES_hh_tesh!B9/RES_summary!B$19)</f>
        <v>93.600336166984903</v>
      </c>
      <c r="C9" s="72">
        <f>IF(RES_hh_tesh!C9=0,0,RES_hh_tesh!C9/RES_summary!C$19)</f>
        <v>104.23252409988515</v>
      </c>
      <c r="D9" s="72">
        <f>IF(RES_hh_tesh!D9=0,0,RES_hh_tesh!D9/RES_summary!D$19)</f>
        <v>102.73726457250105</v>
      </c>
      <c r="E9" s="72">
        <f>IF(RES_hh_tesh!E9=0,0,RES_hh_tesh!E9/RES_summary!E$19)</f>
        <v>100.51435046823126</v>
      </c>
      <c r="F9" s="72">
        <f>IF(RES_hh_tesh!F9=0,0,RES_hh_tesh!F9/RES_summary!F$19)</f>
        <v>101.61559147995888</v>
      </c>
      <c r="G9" s="72">
        <f>IF(RES_hh_tesh!G9=0,0,RES_hh_tesh!G9/RES_summary!G$19)</f>
        <v>102.00900728811594</v>
      </c>
      <c r="H9" s="72">
        <f>IF(RES_hh_tesh!H9=0,0,RES_hh_tesh!H9/RES_summary!H$19)</f>
        <v>108.24142358533743</v>
      </c>
      <c r="I9" s="72">
        <f>IF(RES_hh_tesh!I9=0,0,RES_hh_tesh!I9/RES_summary!I$19)</f>
        <v>105.89225227357208</v>
      </c>
      <c r="J9" s="72">
        <f>IF(RES_hh_tesh!J9=0,0,RES_hh_tesh!J9/RES_summary!J$19)</f>
        <v>107.77367980820382</v>
      </c>
      <c r="K9" s="72">
        <f>IF(RES_hh_tesh!K9=0,0,RES_hh_tesh!K9/RES_summary!K$19)</f>
        <v>108.60240862763746</v>
      </c>
      <c r="L9" s="72">
        <f>IF(RES_hh_tesh!L9=0,0,RES_hh_tesh!L9/RES_summary!L$19)</f>
        <v>120.94606483093462</v>
      </c>
      <c r="M9" s="72">
        <f>IF(RES_hh_tesh!M9=0,0,RES_hh_tesh!M9/RES_summary!M$19)</f>
        <v>118.9873894836186</v>
      </c>
      <c r="N9" s="72">
        <f>IF(RES_hh_tesh!N9=0,0,RES_hh_tesh!N9/RES_summary!N$19)</f>
        <v>121.48105400895633</v>
      </c>
      <c r="O9" s="72">
        <f>IF(RES_hh_tesh!O9=0,0,RES_hh_tesh!O9/RES_summary!O$19)</f>
        <v>121.69526555704915</v>
      </c>
      <c r="P9" s="72">
        <f>IF(RES_hh_tesh!P9=0,0,RES_hh_tesh!P9/RES_summary!P$19)</f>
        <v>108.63007369061803</v>
      </c>
      <c r="Q9" s="72">
        <f>IF(RES_hh_tesh!Q9=0,0,RES_hh_tesh!Q9/RES_summary!Q$19)</f>
        <v>111.44312473069606</v>
      </c>
      <c r="R9" s="72">
        <f>IF(RES_hh_tesh!R9=0,0,RES_hh_tesh!R9/RES_summary!R$19)</f>
        <v>107.55593051600067</v>
      </c>
      <c r="S9" s="72">
        <f>IF(RES_hh_tesh!S9=0,0,RES_hh_tesh!S9/RES_summary!S$19)</f>
        <v>92.859194814028527</v>
      </c>
      <c r="T9" s="72">
        <f>IF(RES_hh_tesh!T9=0,0,RES_hh_tesh!T9/RES_summary!T$19)</f>
        <v>161.63093316184228</v>
      </c>
      <c r="U9" s="72">
        <f>IF(RES_hh_tesh!U9=0,0,RES_hh_tesh!U9/RES_summary!U$19)</f>
        <v>142.37684420778425</v>
      </c>
      <c r="V9" s="72">
        <f>IF(RES_hh_tesh!V9=0,0,RES_hh_tesh!V9/RES_summary!V$19)</f>
        <v>131.78451072112054</v>
      </c>
      <c r="W9" s="72">
        <f>IF(RES_hh_tesh!W9=0,0,RES_hh_tesh!W9/RES_summary!W$19)</f>
        <v>137.95573224244441</v>
      </c>
      <c r="DA9" s="89" t="s">
        <v>580</v>
      </c>
    </row>
    <row r="10" spans="1:105" ht="12" customHeight="1" x14ac:dyDescent="0.25">
      <c r="A10" s="28" t="s">
        <v>202</v>
      </c>
      <c r="B10" s="72">
        <f>IF(RES_hh_tesh!B10=0,0,RES_hh_tesh!B10/RES_summary!B$19)</f>
        <v>97.036510241715973</v>
      </c>
      <c r="C10" s="72">
        <f>IF(RES_hh_tesh!C10=0,0,RES_hh_tesh!C10/RES_summary!C$19)</f>
        <v>79.716050263367762</v>
      </c>
      <c r="D10" s="72">
        <f>IF(RES_hh_tesh!D10=0,0,RES_hh_tesh!D10/RES_summary!D$19)</f>
        <v>115.31699302486966</v>
      </c>
      <c r="E10" s="72">
        <f>IF(RES_hh_tesh!E10=0,0,RES_hh_tesh!E10/RES_summary!E$19)</f>
        <v>103.32690482959643</v>
      </c>
      <c r="F10" s="72">
        <f>IF(RES_hh_tesh!F10=0,0,RES_hh_tesh!F10/RES_summary!F$19)</f>
        <v>88.374212100791624</v>
      </c>
      <c r="G10" s="72">
        <f>IF(RES_hh_tesh!G10=0,0,RES_hh_tesh!G10/RES_summary!G$19)</f>
        <v>116.5987828395659</v>
      </c>
      <c r="H10" s="72">
        <f>IF(RES_hh_tesh!H10=0,0,RES_hh_tesh!H10/RES_summary!H$19)</f>
        <v>122.13326427349205</v>
      </c>
      <c r="I10" s="72">
        <f>IF(RES_hh_tesh!I10=0,0,RES_hh_tesh!I10/RES_summary!I$19)</f>
        <v>97.905971572401526</v>
      </c>
      <c r="J10" s="72">
        <f>IF(RES_hh_tesh!J10=0,0,RES_hh_tesh!J10/RES_summary!J$19)</f>
        <v>108.15082071370621</v>
      </c>
      <c r="K10" s="72">
        <f>IF(RES_hh_tesh!K10=0,0,RES_hh_tesh!K10/RES_summary!K$19)</f>
        <v>121.38335662787473</v>
      </c>
      <c r="L10" s="72">
        <f>IF(RES_hh_tesh!L10=0,0,RES_hh_tesh!L10/RES_summary!L$19)</f>
        <v>118.5196378812195</v>
      </c>
      <c r="M10" s="72">
        <f>IF(RES_hh_tesh!M10=0,0,RES_hh_tesh!M10/RES_summary!M$19)</f>
        <v>110.01246618052235</v>
      </c>
      <c r="N10" s="72">
        <f>IF(RES_hh_tesh!N10=0,0,RES_hh_tesh!N10/RES_summary!N$19)</f>
        <v>120.07497177293011</v>
      </c>
      <c r="O10" s="72">
        <f>IF(RES_hh_tesh!O10=0,0,RES_hh_tesh!O10/RES_summary!O$19)</f>
        <v>117.60474131277142</v>
      </c>
      <c r="P10" s="72">
        <f>IF(RES_hh_tesh!P10=0,0,RES_hh_tesh!P10/RES_summary!P$19)</f>
        <v>112.67892146512725</v>
      </c>
      <c r="Q10" s="72">
        <f>IF(RES_hh_tesh!Q10=0,0,RES_hh_tesh!Q10/RES_summary!Q$19)</f>
        <v>115.93169287281802</v>
      </c>
      <c r="R10" s="72">
        <f>IF(RES_hh_tesh!R10=0,0,RES_hh_tesh!R10/RES_summary!R$19)</f>
        <v>119.56238337053711</v>
      </c>
      <c r="S10" s="72">
        <f>IF(RES_hh_tesh!S10=0,0,RES_hh_tesh!S10/RES_summary!S$19)</f>
        <v>121.17047799601266</v>
      </c>
      <c r="T10" s="72">
        <f>IF(RES_hh_tesh!T10=0,0,RES_hh_tesh!T10/RES_summary!T$19)</f>
        <v>126.08154413430846</v>
      </c>
      <c r="U10" s="72">
        <f>IF(RES_hh_tesh!U10=0,0,RES_hh_tesh!U10/RES_summary!U$19)</f>
        <v>131.2750504261459</v>
      </c>
      <c r="V10" s="72">
        <f>IF(RES_hh_tesh!V10=0,0,RES_hh_tesh!V10/RES_summary!V$19)</f>
        <v>129.5412830052976</v>
      </c>
      <c r="W10" s="72">
        <f>IF(RES_hh_tesh!W10=0,0,RES_hh_tesh!W10/RES_summary!W$19)</f>
        <v>142.48773020563041</v>
      </c>
      <c r="DA10" s="89" t="s">
        <v>581</v>
      </c>
    </row>
    <row r="11" spans="1:105" ht="12" customHeight="1" x14ac:dyDescent="0.25">
      <c r="A11" s="28" t="s">
        <v>203</v>
      </c>
      <c r="B11" s="72">
        <f>IF(RES_hh_tesh!B11=0,0,RES_hh_tesh!B11/RES_summary!B$19)</f>
        <v>94.243530891930078</v>
      </c>
      <c r="C11" s="72">
        <f>IF(RES_hh_tesh!C11=0,0,RES_hh_tesh!C11/RES_summary!C$19)</f>
        <v>108.52726060820774</v>
      </c>
      <c r="D11" s="72">
        <f>IF(RES_hh_tesh!D11=0,0,RES_hh_tesh!D11/RES_summary!D$19)</f>
        <v>102.06914619197484</v>
      </c>
      <c r="E11" s="72">
        <f>IF(RES_hh_tesh!E11=0,0,RES_hh_tesh!E11/RES_summary!E$19)</f>
        <v>100.62038930243575</v>
      </c>
      <c r="F11" s="72">
        <f>IF(RES_hh_tesh!F11=0,0,RES_hh_tesh!F11/RES_summary!F$19)</f>
        <v>101.02249377857264</v>
      </c>
      <c r="G11" s="72">
        <f>IF(RES_hh_tesh!G11=0,0,RES_hh_tesh!G11/RES_summary!G$19)</f>
        <v>105.64025132095708</v>
      </c>
      <c r="H11" s="72">
        <f>IF(RES_hh_tesh!H11=0,0,RES_hh_tesh!H11/RES_summary!H$19)</f>
        <v>108.37827720061398</v>
      </c>
      <c r="I11" s="72">
        <f>IF(RES_hh_tesh!I11=0,0,RES_hh_tesh!I11/RES_summary!I$19)</f>
        <v>107.63209579776118</v>
      </c>
      <c r="J11" s="72">
        <f>IF(RES_hh_tesh!J11=0,0,RES_hh_tesh!J11/RES_summary!J$19)</f>
        <v>107.85624468653735</v>
      </c>
      <c r="K11" s="72">
        <f>IF(RES_hh_tesh!K11=0,0,RES_hh_tesh!K11/RES_summary!K$19)</f>
        <v>111.80736355246762</v>
      </c>
      <c r="L11" s="72">
        <f>IF(RES_hh_tesh!L11=0,0,RES_hh_tesh!L11/RES_summary!L$19)</f>
        <v>127.38006899652329</v>
      </c>
      <c r="M11" s="72">
        <f>IF(RES_hh_tesh!M11=0,0,RES_hh_tesh!M11/RES_summary!M$19)</f>
        <v>115.38806209504408</v>
      </c>
      <c r="N11" s="72">
        <f>IF(RES_hh_tesh!N11=0,0,RES_hh_tesh!N11/RES_summary!N$19)</f>
        <v>121.31571406267092</v>
      </c>
      <c r="O11" s="72">
        <f>IF(RES_hh_tesh!O11=0,0,RES_hh_tesh!O11/RES_summary!O$19)</f>
        <v>120.0308834563449</v>
      </c>
      <c r="P11" s="72">
        <f>IF(RES_hh_tesh!P11=0,0,RES_hh_tesh!P11/RES_summary!P$19)</f>
        <v>110.99362865207441</v>
      </c>
      <c r="Q11" s="72">
        <f>IF(RES_hh_tesh!Q11=0,0,RES_hh_tesh!Q11/RES_summary!Q$19)</f>
        <v>112.26948912781364</v>
      </c>
      <c r="R11" s="72">
        <f>IF(RES_hh_tesh!R11=0,0,RES_hh_tesh!R11/RES_summary!R$19)</f>
        <v>118.21345562585941</v>
      </c>
      <c r="S11" s="72">
        <f>IF(RES_hh_tesh!S11=0,0,RES_hh_tesh!S11/RES_summary!S$19)</f>
        <v>124.7600244188626</v>
      </c>
      <c r="T11" s="72">
        <f>IF(RES_hh_tesh!T11=0,0,RES_hh_tesh!T11/RES_summary!T$19)</f>
        <v>128.94722348563158</v>
      </c>
      <c r="U11" s="72">
        <f>IF(RES_hh_tesh!U11=0,0,RES_hh_tesh!U11/RES_summary!U$19)</f>
        <v>127.27985451286881</v>
      </c>
      <c r="V11" s="72">
        <f>IF(RES_hh_tesh!V11=0,0,RES_hh_tesh!V11/RES_summary!V$19)</f>
        <v>128.57948596480844</v>
      </c>
      <c r="W11" s="72">
        <f>IF(RES_hh_tesh!W11=0,0,RES_hh_tesh!W11/RES_summary!W$19)</f>
        <v>142.79658245795491</v>
      </c>
      <c r="DA11" s="89" t="s">
        <v>582</v>
      </c>
    </row>
    <row r="12" spans="1:105" ht="12" customHeight="1" x14ac:dyDescent="0.25">
      <c r="A12" s="28" t="s">
        <v>95</v>
      </c>
      <c r="B12" s="72">
        <f>IF(RES_hh_tesh!B12=0,0,RES_hh_tesh!B12/RES_summary!B$19)</f>
        <v>80.802113568842444</v>
      </c>
      <c r="C12" s="72">
        <f>IF(RES_hh_tesh!C12=0,0,RES_hh_tesh!C12/RES_summary!C$19)</f>
        <v>103.03111876227835</v>
      </c>
      <c r="D12" s="72">
        <f>IF(RES_hh_tesh!D12=0,0,RES_hh_tesh!D12/RES_summary!D$19)</f>
        <v>50.263570275562422</v>
      </c>
      <c r="E12" s="72">
        <f>IF(RES_hh_tesh!E12=0,0,RES_hh_tesh!E12/RES_summary!E$19)</f>
        <v>77.200852999011971</v>
      </c>
      <c r="F12" s="72">
        <f>IF(RES_hh_tesh!F12=0,0,RES_hh_tesh!F12/RES_summary!F$19)</f>
        <v>78.79488221235313</v>
      </c>
      <c r="G12" s="72">
        <f>IF(RES_hh_tesh!G12=0,0,RES_hh_tesh!G12/RES_summary!G$19)</f>
        <v>89.03708243908693</v>
      </c>
      <c r="H12" s="72">
        <f>IF(RES_hh_tesh!H12=0,0,RES_hh_tesh!H12/RES_summary!H$19)</f>
        <v>109.95243006711931</v>
      </c>
      <c r="I12" s="72">
        <f>IF(RES_hh_tesh!I12=0,0,RES_hh_tesh!I12/RES_summary!I$19)</f>
        <v>94.975011577492864</v>
      </c>
      <c r="J12" s="72">
        <f>IF(RES_hh_tesh!J12=0,0,RES_hh_tesh!J12/RES_summary!J$19)</f>
        <v>111.61554888162949</v>
      </c>
      <c r="K12" s="72">
        <f>IF(RES_hh_tesh!K12=0,0,RES_hh_tesh!K12/RES_summary!K$19)</f>
        <v>114.42769493168834</v>
      </c>
      <c r="L12" s="72">
        <f>IF(RES_hh_tesh!L12=0,0,RES_hh_tesh!L12/RES_summary!L$19)</f>
        <v>120.88872450554217</v>
      </c>
      <c r="M12" s="72">
        <f>IF(RES_hh_tesh!M12=0,0,RES_hh_tesh!M12/RES_summary!M$19)</f>
        <v>118.40685919460095</v>
      </c>
      <c r="N12" s="72">
        <f>IF(RES_hh_tesh!N12=0,0,RES_hh_tesh!N12/RES_summary!N$19)</f>
        <v>115.62045736608233</v>
      </c>
      <c r="O12" s="72">
        <f>IF(RES_hh_tesh!O12=0,0,RES_hh_tesh!O12/RES_summary!O$19)</f>
        <v>116.03787233613947</v>
      </c>
      <c r="P12" s="72">
        <f>IF(RES_hh_tesh!P12=0,0,RES_hh_tesh!P12/RES_summary!P$19)</f>
        <v>113.53318413320865</v>
      </c>
      <c r="Q12" s="72">
        <f>IF(RES_hh_tesh!Q12=0,0,RES_hh_tesh!Q12/RES_summary!Q$19)</f>
        <v>114.66577535730859</v>
      </c>
      <c r="R12" s="72">
        <f>IF(RES_hh_tesh!R12=0,0,RES_hh_tesh!R12/RES_summary!R$19)</f>
        <v>119.36516494766562</v>
      </c>
      <c r="S12" s="72">
        <f>IF(RES_hh_tesh!S12=0,0,RES_hh_tesh!S12/RES_summary!S$19)</f>
        <v>123.49143769012012</v>
      </c>
      <c r="T12" s="72">
        <f>IF(RES_hh_tesh!T12=0,0,RES_hh_tesh!T12/RES_summary!T$19)</f>
        <v>128.78846501295615</v>
      </c>
      <c r="U12" s="72">
        <f>IF(RES_hh_tesh!U12=0,0,RES_hh_tesh!U12/RES_summary!U$19)</f>
        <v>130.37179317791475</v>
      </c>
      <c r="V12" s="72">
        <f>IF(RES_hh_tesh!V12=0,0,RES_hh_tesh!V12/RES_summary!V$19)</f>
        <v>130.77071126100265</v>
      </c>
      <c r="W12" s="72">
        <f>IF(RES_hh_tesh!W12=0,0,RES_hh_tesh!W12/RES_summary!W$19)</f>
        <v>148.27946086987637</v>
      </c>
      <c r="DA12" s="89" t="s">
        <v>583</v>
      </c>
    </row>
    <row r="13" spans="1:105" ht="12" customHeight="1" x14ac:dyDescent="0.25">
      <c r="A13" s="73" t="s">
        <v>94</v>
      </c>
      <c r="B13" s="74">
        <f>IF(RES_hh_tesh!B13=0,0,RES_hh_tesh!B13/RES_summary!B$19)</f>
        <v>90.090400606598706</v>
      </c>
      <c r="C13" s="74">
        <f>IF(RES_hh_tesh!C13=0,0,RES_hh_tesh!C13/RES_summary!C$19)</f>
        <v>107.37286127446906</v>
      </c>
      <c r="D13" s="74">
        <f>IF(RES_hh_tesh!D13=0,0,RES_hh_tesh!D13/RES_summary!D$19)</f>
        <v>93.939846119842599</v>
      </c>
      <c r="E13" s="74">
        <f>IF(RES_hh_tesh!E13=0,0,RES_hh_tesh!E13/RES_summary!E$19)</f>
        <v>104.25344408822539</v>
      </c>
      <c r="F13" s="74">
        <f>IF(RES_hh_tesh!F13=0,0,RES_hh_tesh!F13/RES_summary!F$19)</f>
        <v>108.1102749210103</v>
      </c>
      <c r="G13" s="74">
        <f>IF(RES_hh_tesh!G13=0,0,RES_hh_tesh!G13/RES_summary!G$19)</f>
        <v>96.614316773345735</v>
      </c>
      <c r="H13" s="74">
        <f>IF(RES_hh_tesh!H13=0,0,RES_hh_tesh!H13/RES_summary!H$19)</f>
        <v>97.354451961532874</v>
      </c>
      <c r="I13" s="74">
        <f>IF(RES_hh_tesh!I13=0,0,RES_hh_tesh!I13/RES_summary!I$19)</f>
        <v>113.86122504188738</v>
      </c>
      <c r="J13" s="74">
        <f>IF(RES_hh_tesh!J13=0,0,RES_hh_tesh!J13/RES_summary!J$19)</f>
        <v>109.917491185174</v>
      </c>
      <c r="K13" s="74">
        <f>IF(RES_hh_tesh!K13=0,0,RES_hh_tesh!K13/RES_summary!K$19)</f>
        <v>115.85912461111788</v>
      </c>
      <c r="L13" s="74">
        <f>IF(RES_hh_tesh!L13=0,0,RES_hh_tesh!L13/RES_summary!L$19)</f>
        <v>134.89148386720248</v>
      </c>
      <c r="M13" s="74">
        <f>IF(RES_hh_tesh!M13=0,0,RES_hh_tesh!M13/RES_summary!M$19)</f>
        <v>114.67500968435967</v>
      </c>
      <c r="N13" s="74">
        <f>IF(RES_hh_tesh!N13=0,0,RES_hh_tesh!N13/RES_summary!N$19)</f>
        <v>121.12389899491222</v>
      </c>
      <c r="O13" s="74">
        <f>IF(RES_hh_tesh!O13=0,0,RES_hh_tesh!O13/RES_summary!O$19)</f>
        <v>120.06756131665161</v>
      </c>
      <c r="P13" s="74">
        <f>IF(RES_hh_tesh!P13=0,0,RES_hh_tesh!P13/RES_summary!P$19)</f>
        <v>112.59175191032287</v>
      </c>
      <c r="Q13" s="74">
        <f>IF(RES_hh_tesh!Q13=0,0,RES_hh_tesh!Q13/RES_summary!Q$19)</f>
        <v>116.96508957036853</v>
      </c>
      <c r="R13" s="74">
        <f>IF(RES_hh_tesh!R13=0,0,RES_hh_tesh!R13/RES_summary!R$19)</f>
        <v>113.87913383149429</v>
      </c>
      <c r="S13" s="74">
        <f>IF(RES_hh_tesh!S13=0,0,RES_hh_tesh!S13/RES_summary!S$19)</f>
        <v>123.90574099756525</v>
      </c>
      <c r="T13" s="74">
        <f>IF(RES_hh_tesh!T13=0,0,RES_hh_tesh!T13/RES_summary!T$19)</f>
        <v>130.69116900101272</v>
      </c>
      <c r="U13" s="74">
        <f>IF(RES_hh_tesh!U13=0,0,RES_hh_tesh!U13/RES_summary!U$19)</f>
        <v>131.28288798642478</v>
      </c>
      <c r="V13" s="74">
        <f>IF(RES_hh_tesh!V13=0,0,RES_hh_tesh!V13/RES_summary!V$19)</f>
        <v>131.50916116393677</v>
      </c>
      <c r="W13" s="74">
        <f>IF(RES_hh_tesh!W13=0,0,RES_hh_tesh!W13/RES_summary!W$19)</f>
        <v>135.93610500501148</v>
      </c>
      <c r="DA13" s="90" t="s">
        <v>584</v>
      </c>
    </row>
    <row r="14" spans="1:105" ht="12" customHeight="1" x14ac:dyDescent="0.25">
      <c r="A14" s="75" t="s">
        <v>97</v>
      </c>
      <c r="B14" s="76">
        <f>IF(RES_hh_tesh!B14=0,0,RES_hh_tesh!B14/RES_summary!B$19)</f>
        <v>0.81455946667139756</v>
      </c>
      <c r="C14" s="76">
        <f>IF(RES_hh_tesh!C14=0,0,RES_hh_tesh!C14/RES_summary!C$19)</f>
        <v>0.90345401090311916</v>
      </c>
      <c r="D14" s="76">
        <f>IF(RES_hh_tesh!D14=0,0,RES_hh_tesh!D14/RES_summary!D$19)</f>
        <v>0.88855095088365854</v>
      </c>
      <c r="E14" s="76">
        <f>IF(RES_hh_tesh!E14=0,0,RES_hh_tesh!E14/RES_summary!E$19)</f>
        <v>0.86649015531611617</v>
      </c>
      <c r="F14" s="76">
        <f>IF(RES_hh_tesh!F14=0,0,RES_hh_tesh!F14/RES_summary!F$19)</f>
        <v>0.85473478560356975</v>
      </c>
      <c r="G14" s="76">
        <f>IF(RES_hh_tesh!G14=0,0,RES_hh_tesh!G14/RES_summary!G$19)</f>
        <v>0.89603520432781947</v>
      </c>
      <c r="H14" s="76">
        <f>IF(RES_hh_tesh!H14=0,0,RES_hh_tesh!H14/RES_summary!H$19)</f>
        <v>0.95637017108789268</v>
      </c>
      <c r="I14" s="76">
        <f>IF(RES_hh_tesh!I14=0,0,RES_hh_tesh!I14/RES_summary!I$19)</f>
        <v>0.87718255962732816</v>
      </c>
      <c r="J14" s="76">
        <f>IF(RES_hh_tesh!J14=0,0,RES_hh_tesh!J14/RES_summary!J$19)</f>
        <v>0.88681150032475475</v>
      </c>
      <c r="K14" s="76">
        <f>IF(RES_hh_tesh!K14=0,0,RES_hh_tesh!K14/RES_summary!K$19)</f>
        <v>0.90200015212374729</v>
      </c>
      <c r="L14" s="76">
        <f>IF(RES_hh_tesh!L14=0,0,RES_hh_tesh!L14/RES_summary!L$19)</f>
        <v>1.0314668222084373</v>
      </c>
      <c r="M14" s="76">
        <f>IF(RES_hh_tesh!M14=0,0,RES_hh_tesh!M14/RES_summary!M$19)</f>
        <v>0.91628715830977825</v>
      </c>
      <c r="N14" s="76">
        <f>IF(RES_hh_tesh!N14=0,0,RES_hh_tesh!N14/RES_summary!N$19)</f>
        <v>0.96131383516095459</v>
      </c>
      <c r="O14" s="76">
        <f>IF(RES_hh_tesh!O14=0,0,RES_hh_tesh!O14/RES_summary!O$19)</f>
        <v>0.95169044103542111</v>
      </c>
      <c r="P14" s="76">
        <f>IF(RES_hh_tesh!P14=0,0,RES_hh_tesh!P14/RES_summary!P$19)</f>
        <v>0.83653155177145089</v>
      </c>
      <c r="Q14" s="76">
        <f>IF(RES_hh_tesh!Q14=0,0,RES_hh_tesh!Q14/RES_summary!Q$19)</f>
        <v>0.82560157001538215</v>
      </c>
      <c r="R14" s="76">
        <f>IF(RES_hh_tesh!R14=0,0,RES_hh_tesh!R14/RES_summary!R$19)</f>
        <v>0.89391058222632791</v>
      </c>
      <c r="S14" s="76">
        <f>IF(RES_hh_tesh!S14=0,0,RES_hh_tesh!S14/RES_summary!S$19)</f>
        <v>0.91230302690719778</v>
      </c>
      <c r="T14" s="76">
        <f>IF(RES_hh_tesh!T14=0,0,RES_hh_tesh!T14/RES_summary!T$19)</f>
        <v>1.0532405710654522</v>
      </c>
      <c r="U14" s="76">
        <f>IF(RES_hh_tesh!U14=0,0,RES_hh_tesh!U14/RES_summary!U$19)</f>
        <v>0.97204802923790301</v>
      </c>
      <c r="V14" s="76">
        <f>IF(RES_hh_tesh!V14=0,0,RES_hh_tesh!V14/RES_summary!V$19)</f>
        <v>1.0003241083806589</v>
      </c>
      <c r="W14" s="76">
        <f>IF(RES_hh_tesh!W14=0,0,RES_hh_tesh!W14/RES_summary!W$19)</f>
        <v>1.0987491010672596</v>
      </c>
      <c r="DA14" s="91" t="s">
        <v>585</v>
      </c>
    </row>
    <row r="15" spans="1:105" ht="12.95" customHeight="1" x14ac:dyDescent="0.25">
      <c r="A15" s="68" t="s">
        <v>92</v>
      </c>
      <c r="B15" s="69">
        <f>IF(RES_hh_tesh!B15=0,0,RES_hh_tesh!B15/RES_summary!B$19)</f>
        <v>1.6788546763976636E-3</v>
      </c>
      <c r="C15" s="69">
        <f>IF(RES_hh_tesh!C15=0,0,RES_hh_tesh!C15/RES_summary!C$19)</f>
        <v>1.8578690593904902E-3</v>
      </c>
      <c r="D15" s="69">
        <f>IF(RES_hh_tesh!D15=0,0,RES_hh_tesh!D15/RES_summary!D$19)</f>
        <v>2.2500273200264731E-3</v>
      </c>
      <c r="E15" s="69">
        <f>IF(RES_hh_tesh!E15=0,0,RES_hh_tesh!E15/RES_summary!E$19)</f>
        <v>2.6459989704478736E-3</v>
      </c>
      <c r="F15" s="69">
        <f>IF(RES_hh_tesh!F15=0,0,RES_hh_tesh!F15/RES_summary!F$19)</f>
        <v>3.6060859340740379E-3</v>
      </c>
      <c r="G15" s="69">
        <f>IF(RES_hh_tesh!G15=0,0,RES_hh_tesh!G15/RES_summary!G$19)</f>
        <v>4.3957597693300458E-3</v>
      </c>
      <c r="H15" s="69">
        <f>IF(RES_hh_tesh!H15=0,0,RES_hh_tesh!H15/RES_summary!H$19)</f>
        <v>6.9774073702726733E-3</v>
      </c>
      <c r="I15" s="69">
        <f>IF(RES_hh_tesh!I15=0,0,RES_hh_tesh!I15/RES_summary!I$19)</f>
        <v>9.5455338584904213E-3</v>
      </c>
      <c r="J15" s="69">
        <f>IF(RES_hh_tesh!J15=0,0,RES_hh_tesh!J15/RES_summary!J$19)</f>
        <v>1.2731131648543696E-2</v>
      </c>
      <c r="K15" s="69">
        <f>IF(RES_hh_tesh!K15=0,0,RES_hh_tesh!K15/RES_summary!K$19)</f>
        <v>1.7117073464860102E-2</v>
      </c>
      <c r="L15" s="69">
        <f>IF(RES_hh_tesh!L15=0,0,RES_hh_tesh!L15/RES_summary!L$19)</f>
        <v>3.3904594715354348E-2</v>
      </c>
      <c r="M15" s="69">
        <f>IF(RES_hh_tesh!M15=0,0,RES_hh_tesh!M15/RES_summary!M$19)</f>
        <v>2.4398894487867584E-2</v>
      </c>
      <c r="N15" s="69">
        <f>IF(RES_hh_tesh!N15=0,0,RES_hh_tesh!N15/RES_summary!N$19)</f>
        <v>3.7430373442797663E-2</v>
      </c>
      <c r="O15" s="69">
        <f>IF(RES_hh_tesh!O15=0,0,RES_hh_tesh!O15/RES_summary!O$19)</f>
        <v>4.6768311180155397E-2</v>
      </c>
      <c r="P15" s="69">
        <f>IF(RES_hh_tesh!P15=0,0,RES_hh_tesh!P15/RES_summary!P$19)</f>
        <v>6.1267609036336983E-2</v>
      </c>
      <c r="Q15" s="69">
        <f>IF(RES_hh_tesh!Q15=0,0,RES_hh_tesh!Q15/RES_summary!Q$19)</f>
        <v>0.14765534628824006</v>
      </c>
      <c r="R15" s="69">
        <f>IF(RES_hh_tesh!R15=0,0,RES_hh_tesh!R15/RES_summary!R$19)</f>
        <v>0.11071557881194705</v>
      </c>
      <c r="S15" s="69">
        <f>IF(RES_hh_tesh!S15=0,0,RES_hh_tesh!S15/RES_summary!S$19)</f>
        <v>0.13637437547400766</v>
      </c>
      <c r="T15" s="69">
        <f>IF(RES_hh_tesh!T15=0,0,RES_hh_tesh!T15/RES_summary!T$19)</f>
        <v>0.18233093255692745</v>
      </c>
      <c r="U15" s="69">
        <f>IF(RES_hh_tesh!U15=0,0,RES_hh_tesh!U15/RES_summary!U$19)</f>
        <v>0.283336856828939</v>
      </c>
      <c r="V15" s="69">
        <f>IF(RES_hh_tesh!V15=0,0,RES_hh_tesh!V15/RES_summary!V$19)</f>
        <v>0.1871305811812749</v>
      </c>
      <c r="W15" s="69">
        <f>IF(RES_hh_tesh!W15=0,0,RES_hh_tesh!W15/RES_summary!W$19)</f>
        <v>0.24206724885422548</v>
      </c>
      <c r="DA15" s="88" t="s">
        <v>303</v>
      </c>
    </row>
    <row r="16" spans="1:105" ht="12" customHeight="1" x14ac:dyDescent="0.25">
      <c r="A16" s="28" t="s">
        <v>91</v>
      </c>
      <c r="B16" s="72">
        <f>IF(RES_hh_tesh!B16=0,0,RES_hh_tesh!B16/RES_summary!B$19)</f>
        <v>1.6788546763976636E-3</v>
      </c>
      <c r="C16" s="72">
        <f>IF(RES_hh_tesh!C16=0,0,RES_hh_tesh!C16/RES_summary!C$19)</f>
        <v>1.8578690593904902E-3</v>
      </c>
      <c r="D16" s="72">
        <f>IF(RES_hh_tesh!D16=0,0,RES_hh_tesh!D16/RES_summary!D$19)</f>
        <v>2.2500273200264731E-3</v>
      </c>
      <c r="E16" s="72">
        <f>IF(RES_hh_tesh!E16=0,0,RES_hh_tesh!E16/RES_summary!E$19)</f>
        <v>2.6459989704478736E-3</v>
      </c>
      <c r="F16" s="72">
        <f>IF(RES_hh_tesh!F16=0,0,RES_hh_tesh!F16/RES_summary!F$19)</f>
        <v>3.6060859340740379E-3</v>
      </c>
      <c r="G16" s="72">
        <f>IF(RES_hh_tesh!G16=0,0,RES_hh_tesh!G16/RES_summary!G$19)</f>
        <v>4.3957597693300458E-3</v>
      </c>
      <c r="H16" s="72">
        <f>IF(RES_hh_tesh!H16=0,0,RES_hh_tesh!H16/RES_summary!H$19)</f>
        <v>6.9774073702726733E-3</v>
      </c>
      <c r="I16" s="72">
        <f>IF(RES_hh_tesh!I16=0,0,RES_hh_tesh!I16/RES_summary!I$19)</f>
        <v>9.5455338584904213E-3</v>
      </c>
      <c r="J16" s="72">
        <f>IF(RES_hh_tesh!J16=0,0,RES_hh_tesh!J16/RES_summary!J$19)</f>
        <v>1.2731131648543696E-2</v>
      </c>
      <c r="K16" s="72">
        <f>IF(RES_hh_tesh!K16=0,0,RES_hh_tesh!K16/RES_summary!K$19)</f>
        <v>1.7117073464860102E-2</v>
      </c>
      <c r="L16" s="72">
        <f>IF(RES_hh_tesh!L16=0,0,RES_hh_tesh!L16/RES_summary!L$19)</f>
        <v>3.3904594715354348E-2</v>
      </c>
      <c r="M16" s="72">
        <f>IF(RES_hh_tesh!M16=0,0,RES_hh_tesh!M16/RES_summary!M$19)</f>
        <v>2.4398894487867584E-2</v>
      </c>
      <c r="N16" s="72">
        <f>IF(RES_hh_tesh!N16=0,0,RES_hh_tesh!N16/RES_summary!N$19)</f>
        <v>3.7430373442797663E-2</v>
      </c>
      <c r="O16" s="72">
        <f>IF(RES_hh_tesh!O16=0,0,RES_hh_tesh!O16/RES_summary!O$19)</f>
        <v>4.6768311180155397E-2</v>
      </c>
      <c r="P16" s="72">
        <f>IF(RES_hh_tesh!P16=0,0,RES_hh_tesh!P16/RES_summary!P$19)</f>
        <v>6.1267609036336983E-2</v>
      </c>
      <c r="Q16" s="72">
        <f>IF(RES_hh_tesh!Q16=0,0,RES_hh_tesh!Q16/RES_summary!Q$19)</f>
        <v>0.14765534628824006</v>
      </c>
      <c r="R16" s="72">
        <f>IF(RES_hh_tesh!R16=0,0,RES_hh_tesh!R16/RES_summary!R$19)</f>
        <v>0.11071557881194705</v>
      </c>
      <c r="S16" s="72">
        <f>IF(RES_hh_tesh!S16=0,0,RES_hh_tesh!S16/RES_summary!S$19)</f>
        <v>0.13637437547400766</v>
      </c>
      <c r="T16" s="72">
        <f>IF(RES_hh_tesh!T16=0,0,RES_hh_tesh!T16/RES_summary!T$19)</f>
        <v>0.18233093255692745</v>
      </c>
      <c r="U16" s="72">
        <f>IF(RES_hh_tesh!U16=0,0,RES_hh_tesh!U16/RES_summary!U$19)</f>
        <v>0.283336856828939</v>
      </c>
      <c r="V16" s="72">
        <f>IF(RES_hh_tesh!V16=0,0,RES_hh_tesh!V16/RES_summary!V$19)</f>
        <v>0.1871305811812749</v>
      </c>
      <c r="W16" s="72">
        <f>IF(RES_hh_tesh!W16=0,0,RES_hh_tesh!W16/RES_summary!W$19)</f>
        <v>0.24206724885422548</v>
      </c>
      <c r="DA16" s="89" t="s">
        <v>586</v>
      </c>
    </row>
    <row r="17" spans="1:105" ht="12.95" customHeight="1" x14ac:dyDescent="0.25">
      <c r="A17" s="68" t="s">
        <v>55</v>
      </c>
      <c r="B17" s="69">
        <f>IF(RES_hh_tesh!B17=0,0,RES_hh_tesh!B17/RES_summary!B$19)</f>
        <v>9.9146088933158492</v>
      </c>
      <c r="C17" s="69">
        <f>IF(RES_hh_tesh!C17=0,0,RES_hh_tesh!C17/RES_summary!C$19)</f>
        <v>9.9593784582209466</v>
      </c>
      <c r="D17" s="69">
        <f>IF(RES_hh_tesh!D17=0,0,RES_hh_tesh!D17/RES_summary!D$19)</f>
        <v>10.094104610558819</v>
      </c>
      <c r="E17" s="69">
        <f>IF(RES_hh_tesh!E17=0,0,RES_hh_tesh!E17/RES_summary!E$19)</f>
        <v>11.484673055523173</v>
      </c>
      <c r="F17" s="69">
        <f>IF(RES_hh_tesh!F17=0,0,RES_hh_tesh!F17/RES_summary!F$19)</f>
        <v>11.864076470250527</v>
      </c>
      <c r="G17" s="69">
        <f>IF(RES_hh_tesh!G17=0,0,RES_hh_tesh!G17/RES_summary!G$19)</f>
        <v>11.628196595010772</v>
      </c>
      <c r="H17" s="69">
        <f>IF(RES_hh_tesh!H17=0,0,RES_hh_tesh!H17/RES_summary!H$19)</f>
        <v>12.119979464344423</v>
      </c>
      <c r="I17" s="69">
        <f>IF(RES_hh_tesh!I17=0,0,RES_hh_tesh!I17/RES_summary!I$19)</f>
        <v>12.138982799257809</v>
      </c>
      <c r="J17" s="69">
        <f>IF(RES_hh_tesh!J17=0,0,RES_hh_tesh!J17/RES_summary!J$19)</f>
        <v>12.586465976591128</v>
      </c>
      <c r="K17" s="69">
        <f>IF(RES_hh_tesh!K17=0,0,RES_hh_tesh!K17/RES_summary!K$19)</f>
        <v>13.118383183375464</v>
      </c>
      <c r="L17" s="69">
        <f>IF(RES_hh_tesh!L17=0,0,RES_hh_tesh!L17/RES_summary!L$19)</f>
        <v>13.431488208852398</v>
      </c>
      <c r="M17" s="69">
        <f>IF(RES_hh_tesh!M17=0,0,RES_hh_tesh!M17/RES_summary!M$19)</f>
        <v>13.784368324780781</v>
      </c>
      <c r="N17" s="69">
        <f>IF(RES_hh_tesh!N17=0,0,RES_hh_tesh!N17/RES_summary!N$19)</f>
        <v>14.060858637200864</v>
      </c>
      <c r="O17" s="69">
        <f>IF(RES_hh_tesh!O17=0,0,RES_hh_tesh!O17/RES_summary!O$19)</f>
        <v>14.52619586713279</v>
      </c>
      <c r="P17" s="69">
        <f>IF(RES_hh_tesh!P17=0,0,RES_hh_tesh!P17/RES_summary!P$19)</f>
        <v>14.69487629499778</v>
      </c>
      <c r="Q17" s="69">
        <f>IF(RES_hh_tesh!Q17=0,0,RES_hh_tesh!Q17/RES_summary!Q$19)</f>
        <v>14.887072480451611</v>
      </c>
      <c r="R17" s="69">
        <f>IF(RES_hh_tesh!R17=0,0,RES_hh_tesh!R17/RES_summary!R$19)</f>
        <v>14.995838807967555</v>
      </c>
      <c r="S17" s="69">
        <f>IF(RES_hh_tesh!S17=0,0,RES_hh_tesh!S17/RES_summary!S$19)</f>
        <v>15.239623052135848</v>
      </c>
      <c r="T17" s="69">
        <f>IF(RES_hh_tesh!T17=0,0,RES_hh_tesh!T17/RES_summary!T$19)</f>
        <v>16.775691789329283</v>
      </c>
      <c r="U17" s="69">
        <f>IF(RES_hh_tesh!U17=0,0,RES_hh_tesh!U17/RES_summary!U$19)</f>
        <v>15.946317379716545</v>
      </c>
      <c r="V17" s="69">
        <f>IF(RES_hh_tesh!V17=0,0,RES_hh_tesh!V17/RES_summary!V$19)</f>
        <v>16.104871417734401</v>
      </c>
      <c r="W17" s="69">
        <f>IF(RES_hh_tesh!W17=0,0,RES_hh_tesh!W17/RES_summary!W$19)</f>
        <v>17.34404865094227</v>
      </c>
      <c r="DA17" s="88" t="s">
        <v>304</v>
      </c>
    </row>
    <row r="18" spans="1:105" ht="12" customHeight="1" x14ac:dyDescent="0.25">
      <c r="A18" s="28" t="s">
        <v>51</v>
      </c>
      <c r="B18" s="72">
        <f>IF(RES_hh_tesh!B18=0,0,RES_hh_tesh!B18/RES_summary!B$19)</f>
        <v>9.9327627422875722</v>
      </c>
      <c r="C18" s="72">
        <f>IF(RES_hh_tesh!C18=0,0,RES_hh_tesh!C18/RES_summary!C$19)</f>
        <v>9.7445563607547392</v>
      </c>
      <c r="D18" s="72">
        <f>IF(RES_hh_tesh!D18=0,0,RES_hh_tesh!D18/RES_summary!D$19)</f>
        <v>10.700842586196201</v>
      </c>
      <c r="E18" s="72">
        <f>IF(RES_hh_tesh!E18=0,0,RES_hh_tesh!E18/RES_summary!E$19)</f>
        <v>10.967965822196071</v>
      </c>
      <c r="F18" s="72">
        <f>IF(RES_hh_tesh!F18=0,0,RES_hh_tesh!F18/RES_summary!F$19)</f>
        <v>11.482395893243169</v>
      </c>
      <c r="G18" s="72">
        <f>IF(RES_hh_tesh!G18=0,0,RES_hh_tesh!G18/RES_summary!G$19)</f>
        <v>11.869038276776744</v>
      </c>
      <c r="H18" s="72">
        <f>IF(RES_hh_tesh!H18=0,0,RES_hh_tesh!H18/RES_summary!H$19)</f>
        <v>12.51022690046503</v>
      </c>
      <c r="I18" s="72">
        <f>IF(RES_hh_tesh!I18=0,0,RES_hh_tesh!I18/RES_summary!I$19)</f>
        <v>11.932562148487442</v>
      </c>
      <c r="J18" s="72">
        <f>IF(RES_hh_tesh!J18=0,0,RES_hh_tesh!J18/RES_summary!J$19)</f>
        <v>12.710987769533583</v>
      </c>
      <c r="K18" s="72">
        <f>IF(RES_hh_tesh!K18=0,0,RES_hh_tesh!K18/RES_summary!K$19)</f>
        <v>13.22383648379477</v>
      </c>
      <c r="L18" s="72">
        <f>IF(RES_hh_tesh!L18=0,0,RES_hh_tesh!L18/RES_summary!L$19)</f>
        <v>13.650704933717487</v>
      </c>
      <c r="M18" s="72">
        <f>IF(RES_hh_tesh!M18=0,0,RES_hh_tesh!M18/RES_summary!M$19)</f>
        <v>13.660726161212308</v>
      </c>
      <c r="N18" s="72">
        <f>IF(RES_hh_tesh!N18=0,0,RES_hh_tesh!N18/RES_summary!N$19)</f>
        <v>14.153756648420176</v>
      </c>
      <c r="O18" s="72">
        <f>IF(RES_hh_tesh!O18=0,0,RES_hh_tesh!O18/RES_summary!O$19)</f>
        <v>14.437771894077677</v>
      </c>
      <c r="P18" s="72">
        <f>IF(RES_hh_tesh!P18=0,0,RES_hh_tesh!P18/RES_summary!P$19)</f>
        <v>14.71201176610345</v>
      </c>
      <c r="Q18" s="72">
        <f>IF(RES_hh_tesh!Q18=0,0,RES_hh_tesh!Q18/RES_summary!Q$19)</f>
        <v>14.677300245245441</v>
      </c>
      <c r="R18" s="72">
        <f>IF(RES_hh_tesh!R18=0,0,RES_hh_tesh!R18/RES_summary!R$19)</f>
        <v>15.308590865822341</v>
      </c>
      <c r="S18" s="72">
        <f>IF(RES_hh_tesh!S18=0,0,RES_hh_tesh!S18/RES_summary!S$19)</f>
        <v>16.118060959572794</v>
      </c>
      <c r="T18" s="72">
        <f>IF(RES_hh_tesh!T18=0,0,RES_hh_tesh!T18/RES_summary!T$19)</f>
        <v>16.969428958279238</v>
      </c>
      <c r="U18" s="72">
        <f>IF(RES_hh_tesh!U18=0,0,RES_hh_tesh!U18/RES_summary!U$19)</f>
        <v>14.498126184961373</v>
      </c>
      <c r="V18" s="72">
        <f>IF(RES_hh_tesh!V18=0,0,RES_hh_tesh!V18/RES_summary!V$19)</f>
        <v>15.824964436748527</v>
      </c>
      <c r="W18" s="72">
        <f>IF(RES_hh_tesh!W18=0,0,RES_hh_tesh!W18/RES_summary!W$19)</f>
        <v>16.267316865182057</v>
      </c>
      <c r="DA18" s="89" t="s">
        <v>587</v>
      </c>
    </row>
    <row r="19" spans="1:105" s="2" customFormat="1" ht="12" customHeight="1" x14ac:dyDescent="0.25">
      <c r="A19" s="28" t="s">
        <v>74</v>
      </c>
      <c r="B19" s="72">
        <f>IF(RES_hh_tesh!B19=0,0,RES_hh_tesh!B19/RES_summary!B$19)</f>
        <v>9.8407157013588673</v>
      </c>
      <c r="C19" s="72">
        <f>IF(RES_hh_tesh!C19=0,0,RES_hh_tesh!C19/RES_summary!C$19)</f>
        <v>10.322486275696205</v>
      </c>
      <c r="D19" s="72">
        <f>IF(RES_hh_tesh!D19=0,0,RES_hh_tesh!D19/RES_summary!D$19)</f>
        <v>10.504325740125827</v>
      </c>
      <c r="E19" s="72">
        <f>IF(RES_hh_tesh!E19=0,0,RES_hh_tesh!E19/RES_summary!E$19)</f>
        <v>11.071989011199012</v>
      </c>
      <c r="F19" s="72">
        <f>IF(RES_hh_tesh!F19=0,0,RES_hh_tesh!F19/RES_summary!F$19)</f>
        <v>11.464937062716549</v>
      </c>
      <c r="G19" s="72">
        <f>IF(RES_hh_tesh!G19=0,0,RES_hh_tesh!G19/RES_summary!G$19)</f>
        <v>11.619317538551996</v>
      </c>
      <c r="H19" s="72">
        <f>IF(RES_hh_tesh!H19=0,0,RES_hh_tesh!H19/RES_summary!H$19)</f>
        <v>11.845828106775448</v>
      </c>
      <c r="I19" s="72">
        <f>IF(RES_hh_tesh!I19=0,0,RES_hh_tesh!I19/RES_summary!I$19)</f>
        <v>12.360437880649634</v>
      </c>
      <c r="J19" s="72">
        <f>IF(RES_hh_tesh!J19=0,0,RES_hh_tesh!J19/RES_summary!J$19)</f>
        <v>12.746485772266981</v>
      </c>
      <c r="K19" s="72">
        <f>IF(RES_hh_tesh!K19=0,0,RES_hh_tesh!K19/RES_summary!K$19)</f>
        <v>13.2221469516059</v>
      </c>
      <c r="L19" s="72">
        <f>IF(RES_hh_tesh!L19=0,0,RES_hh_tesh!L19/RES_summary!L$19)</f>
        <v>13.486945698439087</v>
      </c>
      <c r="M19" s="72">
        <f>IF(RES_hh_tesh!M19=0,0,RES_hh_tesh!M19/RES_summary!M$19)</f>
        <v>13.480310565779151</v>
      </c>
      <c r="N19" s="72">
        <f>IF(RES_hh_tesh!N19=0,0,RES_hh_tesh!N19/RES_summary!N$19)</f>
        <v>14.230317720428888</v>
      </c>
      <c r="O19" s="72">
        <f>IF(RES_hh_tesh!O19=0,0,RES_hh_tesh!O19/RES_summary!O$19)</f>
        <v>14.159784477454419</v>
      </c>
      <c r="P19" s="72">
        <f>IF(RES_hh_tesh!P19=0,0,RES_hh_tesh!P19/RES_summary!P$19)</f>
        <v>14.406295783091744</v>
      </c>
      <c r="Q19" s="72">
        <f>IF(RES_hh_tesh!Q19=0,0,RES_hh_tesh!Q19/RES_summary!Q$19)</f>
        <v>14.461193515717282</v>
      </c>
      <c r="R19" s="72">
        <f>IF(RES_hh_tesh!R19=0,0,RES_hh_tesh!R19/RES_summary!R$19)</f>
        <v>14.999083349387622</v>
      </c>
      <c r="S19" s="72">
        <f>IF(RES_hh_tesh!S19=0,0,RES_hh_tesh!S19/RES_summary!S$19)</f>
        <v>15.468614011998008</v>
      </c>
      <c r="T19" s="72">
        <f>IF(RES_hh_tesh!T19=0,0,RES_hh_tesh!T19/RES_summary!T$19)</f>
        <v>16.114595980619157</v>
      </c>
      <c r="U19" s="72">
        <f>IF(RES_hh_tesh!U19=0,0,RES_hh_tesh!U19/RES_summary!U$19)</f>
        <v>17.179427873826892</v>
      </c>
      <c r="V19" s="72">
        <f>IF(RES_hh_tesh!V19=0,0,RES_hh_tesh!V19/RES_summary!V$19)</f>
        <v>17.078704728257417</v>
      </c>
      <c r="W19" s="72">
        <f>IF(RES_hh_tesh!W19=0,0,RES_hh_tesh!W19/RES_summary!W$19)</f>
        <v>16.545763939401198</v>
      </c>
      <c r="DA19" s="89" t="s">
        <v>588</v>
      </c>
    </row>
    <row r="20" spans="1:105" ht="12" customHeight="1" x14ac:dyDescent="0.25">
      <c r="A20" s="28" t="s">
        <v>205</v>
      </c>
      <c r="B20" s="72">
        <f>IF(RES_hh_tesh!B20=0,0,RES_hh_tesh!B20/RES_summary!B$19)</f>
        <v>8.8261745195204782</v>
      </c>
      <c r="C20" s="72">
        <f>IF(RES_hh_tesh!C20=0,0,RES_hh_tesh!C20/RES_summary!C$19)</f>
        <v>10.009105347432225</v>
      </c>
      <c r="D20" s="72">
        <f>IF(RES_hh_tesh!D20=0,0,RES_hh_tesh!D20/RES_summary!D$19)</f>
        <v>10.812865718424899</v>
      </c>
      <c r="E20" s="72">
        <f>IF(RES_hh_tesh!E20=0,0,RES_hh_tesh!E20/RES_summary!E$19)</f>
        <v>12.453751115340888</v>
      </c>
      <c r="F20" s="72">
        <f>IF(RES_hh_tesh!F20=0,0,RES_hh_tesh!F20/RES_summary!F$19)</f>
        <v>12.227766350344544</v>
      </c>
      <c r="G20" s="72">
        <f>IF(RES_hh_tesh!G20=0,0,RES_hh_tesh!G20/RES_summary!G$19)</f>
        <v>11.370401509078416</v>
      </c>
      <c r="H20" s="72">
        <f>IF(RES_hh_tesh!H20=0,0,RES_hh_tesh!H20/RES_summary!H$19)</f>
        <v>12.552571197877608</v>
      </c>
      <c r="I20" s="72">
        <f>IF(RES_hh_tesh!I20=0,0,RES_hh_tesh!I20/RES_summary!I$19)</f>
        <v>12.671495537912698</v>
      </c>
      <c r="J20" s="72">
        <f>IF(RES_hh_tesh!J20=0,0,RES_hh_tesh!J20/RES_summary!J$19)</f>
        <v>12.566551228226063</v>
      </c>
      <c r="K20" s="72">
        <f>IF(RES_hh_tesh!K20=0,0,RES_hh_tesh!K20/RES_summary!K$19)</f>
        <v>12.356709035834465</v>
      </c>
      <c r="L20" s="72">
        <f>IF(RES_hh_tesh!L20=0,0,RES_hh_tesh!L20/RES_summary!L$19)</f>
        <v>9.4869457704742679</v>
      </c>
      <c r="M20" s="72">
        <f>IF(RES_hh_tesh!M20=0,0,RES_hh_tesh!M20/RES_summary!M$19)</f>
        <v>13.994608456981346</v>
      </c>
      <c r="N20" s="72">
        <f>IF(RES_hh_tesh!N20=0,0,RES_hh_tesh!N20/RES_summary!N$19)</f>
        <v>13.150015615252531</v>
      </c>
      <c r="O20" s="72">
        <f>IF(RES_hh_tesh!O20=0,0,RES_hh_tesh!O20/RES_summary!O$19)</f>
        <v>14.341761722717347</v>
      </c>
      <c r="P20" s="72">
        <f>IF(RES_hh_tesh!P20=0,0,RES_hh_tesh!P20/RES_summary!P$19)</f>
        <v>14.40558733734049</v>
      </c>
      <c r="Q20" s="72">
        <f>IF(RES_hh_tesh!Q20=0,0,RES_hh_tesh!Q20/RES_summary!Q$19)</f>
        <v>15.38028281547429</v>
      </c>
      <c r="R20" s="72">
        <f>IF(RES_hh_tesh!R20=0,0,RES_hh_tesh!R20/RES_summary!R$19)</f>
        <v>14.301009069137166</v>
      </c>
      <c r="S20" s="72">
        <f>IF(RES_hh_tesh!S20=0,0,RES_hh_tesh!S20/RES_summary!S$19)</f>
        <v>15.03737308949715</v>
      </c>
      <c r="T20" s="72">
        <f>IF(RES_hh_tesh!T20=0,0,RES_hh_tesh!T20/RES_summary!T$19)</f>
        <v>17.408023247562827</v>
      </c>
      <c r="U20" s="72">
        <f>IF(RES_hh_tesh!U20=0,0,RES_hh_tesh!U20/RES_summary!U$19)</f>
        <v>14.849830068989142</v>
      </c>
      <c r="V20" s="72">
        <f>IF(RES_hh_tesh!V20=0,0,RES_hh_tesh!V20/RES_summary!V$19)</f>
        <v>14.768562392883343</v>
      </c>
      <c r="W20" s="72">
        <f>IF(RES_hh_tesh!W20=0,0,RES_hh_tesh!W20/RES_summary!W$19)</f>
        <v>21.926123394721813</v>
      </c>
      <c r="DA20" s="89" t="s">
        <v>589</v>
      </c>
    </row>
    <row r="21" spans="1:105" ht="12" customHeight="1" x14ac:dyDescent="0.25">
      <c r="A21" s="28" t="s">
        <v>192</v>
      </c>
      <c r="B21" s="72">
        <f>IF(RES_hh_tesh!B21=0,0,RES_hh_tesh!B21/RES_summary!B$19)</f>
        <v>10.061955862891358</v>
      </c>
      <c r="C21" s="72">
        <f>IF(RES_hh_tesh!C21=0,0,RES_hh_tesh!C21/RES_summary!C$19)</f>
        <v>9.9018095895080229</v>
      </c>
      <c r="D21" s="72">
        <f>IF(RES_hh_tesh!D21=0,0,RES_hh_tesh!D21/RES_summary!D$19)</f>
        <v>9.8999510381400757</v>
      </c>
      <c r="E21" s="72">
        <f>IF(RES_hh_tesh!E21=0,0,RES_hh_tesh!E21/RES_summary!E$19)</f>
        <v>11.438993529242744</v>
      </c>
      <c r="F21" s="72">
        <f>IF(RES_hh_tesh!F21=0,0,RES_hh_tesh!F21/RES_summary!F$19)</f>
        <v>11.756610536668834</v>
      </c>
      <c r="G21" s="72">
        <f>IF(RES_hh_tesh!G21=0,0,RES_hh_tesh!G21/RES_summary!G$19)</f>
        <v>11.846546499548488</v>
      </c>
      <c r="H21" s="72">
        <f>IF(RES_hh_tesh!H21=0,0,RES_hh_tesh!H21/RES_summary!H$19)</f>
        <v>12.055845026945464</v>
      </c>
      <c r="I21" s="72">
        <f>IF(RES_hh_tesh!I21=0,0,RES_hh_tesh!I21/RES_summary!I$19)</f>
        <v>12.244768277026569</v>
      </c>
      <c r="J21" s="72">
        <f>IF(RES_hh_tesh!J21=0,0,RES_hh_tesh!J21/RES_summary!J$19)</f>
        <v>12.499333555173541</v>
      </c>
      <c r="K21" s="72">
        <f>IF(RES_hh_tesh!K21=0,0,RES_hh_tesh!K21/RES_summary!K$19)</f>
        <v>13.122324984158313</v>
      </c>
      <c r="L21" s="72">
        <f>IF(RES_hh_tesh!L21=0,0,RES_hh_tesh!L21/RES_summary!L$19)</f>
        <v>13.329074904633973</v>
      </c>
      <c r="M21" s="72">
        <f>IF(RES_hh_tesh!M21=0,0,RES_hh_tesh!M21/RES_summary!M$19)</f>
        <v>13.687435245654928</v>
      </c>
      <c r="N21" s="72">
        <f>IF(RES_hh_tesh!N21=0,0,RES_hh_tesh!N21/RES_summary!N$19)</f>
        <v>14.00716480845491</v>
      </c>
      <c r="O21" s="72">
        <f>IF(RES_hh_tesh!O21=0,0,RES_hh_tesh!O21/RES_summary!O$19)</f>
        <v>14.683673476523062</v>
      </c>
      <c r="P21" s="72">
        <f>IF(RES_hh_tesh!P21=0,0,RES_hh_tesh!P21/RES_summary!P$19)</f>
        <v>14.593312233266614</v>
      </c>
      <c r="Q21" s="72">
        <f>IF(RES_hh_tesh!Q21=0,0,RES_hh_tesh!Q21/RES_summary!Q$19)</f>
        <v>14.609207496879874</v>
      </c>
      <c r="R21" s="72">
        <f>IF(RES_hh_tesh!R21=0,0,RES_hh_tesh!R21/RES_summary!R$19)</f>
        <v>15.172022222084564</v>
      </c>
      <c r="S21" s="72">
        <f>IF(RES_hh_tesh!S21=0,0,RES_hh_tesh!S21/RES_summary!S$19)</f>
        <v>15.888592001783264</v>
      </c>
      <c r="T21" s="72">
        <f>IF(RES_hh_tesh!T21=0,0,RES_hh_tesh!T21/RES_summary!T$19)</f>
        <v>15.170986721887465</v>
      </c>
      <c r="U21" s="72">
        <f>IF(RES_hh_tesh!U21=0,0,RES_hh_tesh!U21/RES_summary!U$19)</f>
        <v>15.650271862195137</v>
      </c>
      <c r="V21" s="72">
        <f>IF(RES_hh_tesh!V21=0,0,RES_hh_tesh!V21/RES_summary!V$19)</f>
        <v>15.797788536635428</v>
      </c>
      <c r="W21" s="72">
        <f>IF(RES_hh_tesh!W21=0,0,RES_hh_tesh!W21/RES_summary!W$19)</f>
        <v>18.135713951068599</v>
      </c>
      <c r="DA21" s="89" t="s">
        <v>590</v>
      </c>
    </row>
    <row r="22" spans="1:105" ht="12" customHeight="1" x14ac:dyDescent="0.25">
      <c r="A22" s="28" t="s">
        <v>207</v>
      </c>
      <c r="B22" s="72">
        <f>IF(RES_hh_tesh!B22=0,0,RES_hh_tesh!B22/RES_summary!B$19)</f>
        <v>9.8504032968064035</v>
      </c>
      <c r="C22" s="72">
        <f>IF(RES_hh_tesh!C22=0,0,RES_hh_tesh!C22/RES_summary!C$19)</f>
        <v>9.8914773136284371</v>
      </c>
      <c r="D22" s="72">
        <f>IF(RES_hh_tesh!D22=0,0,RES_hh_tesh!D22/RES_summary!D$19)</f>
        <v>10.487649704109979</v>
      </c>
      <c r="E22" s="72">
        <f>IF(RES_hh_tesh!E22=0,0,RES_hh_tesh!E22/RES_summary!E$19)</f>
        <v>11.176093833192358</v>
      </c>
      <c r="F22" s="72">
        <f>IF(RES_hh_tesh!F22=0,0,RES_hh_tesh!F22/RES_summary!F$19)</f>
        <v>11.906783724881899</v>
      </c>
      <c r="G22" s="72">
        <f>IF(RES_hh_tesh!G22=0,0,RES_hh_tesh!G22/RES_summary!G$19)</f>
        <v>11.564137100331491</v>
      </c>
      <c r="H22" s="72">
        <f>IF(RES_hh_tesh!H22=0,0,RES_hh_tesh!H22/RES_summary!H$19)</f>
        <v>11.808302795316873</v>
      </c>
      <c r="I22" s="72">
        <f>IF(RES_hh_tesh!I22=0,0,RES_hh_tesh!I22/RES_summary!I$19)</f>
        <v>12.34695516283403</v>
      </c>
      <c r="J22" s="72">
        <f>IF(RES_hh_tesh!J22=0,0,RES_hh_tesh!J22/RES_summary!J$19)</f>
        <v>12.733389091519486</v>
      </c>
      <c r="K22" s="72">
        <f>IF(RES_hh_tesh!K22=0,0,RES_hh_tesh!K22/RES_summary!K$19)</f>
        <v>12.904501621024183</v>
      </c>
      <c r="L22" s="72">
        <f>IF(RES_hh_tesh!L22=0,0,RES_hh_tesh!L22/RES_summary!L$19)</f>
        <v>12.732057412956665</v>
      </c>
      <c r="M22" s="72">
        <f>IF(RES_hh_tesh!M22=0,0,RES_hh_tesh!M22/RES_summary!M$19)</f>
        <v>14.325951281553561</v>
      </c>
      <c r="N22" s="72">
        <f>IF(RES_hh_tesh!N22=0,0,RES_hh_tesh!N22/RES_summary!N$19)</f>
        <v>14.247645979555212</v>
      </c>
      <c r="O22" s="72">
        <f>IF(RES_hh_tesh!O22=0,0,RES_hh_tesh!O22/RES_summary!O$19)</f>
        <v>14.63223367299531</v>
      </c>
      <c r="P22" s="72">
        <f>IF(RES_hh_tesh!P22=0,0,RES_hh_tesh!P22/RES_summary!P$19)</f>
        <v>14.527631640132276</v>
      </c>
      <c r="Q22" s="72">
        <f>IF(RES_hh_tesh!Q22=0,0,RES_hh_tesh!Q22/RES_summary!Q$19)</f>
        <v>14.991943355440421</v>
      </c>
      <c r="R22" s="72">
        <f>IF(RES_hh_tesh!R22=0,0,RES_hh_tesh!R22/RES_summary!R$19)</f>
        <v>13.552957191878159</v>
      </c>
      <c r="S22" s="72">
        <f>IF(RES_hh_tesh!S22=0,0,RES_hh_tesh!S22/RES_summary!S$19)</f>
        <v>11.602175423628774</v>
      </c>
      <c r="T22" s="72">
        <f>IF(RES_hh_tesh!T22=0,0,RES_hh_tesh!T22/RES_summary!T$19)</f>
        <v>19.961301366828618</v>
      </c>
      <c r="U22" s="72">
        <f>IF(RES_hh_tesh!U22=0,0,RES_hh_tesh!U22/RES_summary!U$19)</f>
        <v>17.418378754656185</v>
      </c>
      <c r="V22" s="72">
        <f>IF(RES_hh_tesh!V22=0,0,RES_hh_tesh!V22/RES_summary!V$19)</f>
        <v>16.104793052539609</v>
      </c>
      <c r="W22" s="72">
        <f>IF(RES_hh_tesh!W22=0,0,RES_hh_tesh!W22/RES_summary!W$19)</f>
        <v>16.962659897522546</v>
      </c>
      <c r="DA22" s="89" t="s">
        <v>591</v>
      </c>
    </row>
    <row r="23" spans="1:105" ht="12" customHeight="1" x14ac:dyDescent="0.25">
      <c r="A23" s="28" t="s">
        <v>202</v>
      </c>
      <c r="B23" s="72">
        <f>IF(RES_hh_tesh!B23=0,0,RES_hh_tesh!B23/RES_summary!B$19)</f>
        <v>10.195072986266583</v>
      </c>
      <c r="C23" s="72">
        <f>IF(RES_hh_tesh!C23=0,0,RES_hh_tesh!C23/RES_summary!C$19)</f>
        <v>7.5233249018452213</v>
      </c>
      <c r="D23" s="72">
        <f>IF(RES_hh_tesh!D23=0,0,RES_hh_tesh!D23/RES_summary!D$19)</f>
        <v>11.499136413452748</v>
      </c>
      <c r="E23" s="72">
        <f>IF(RES_hh_tesh!E23=0,0,RES_hh_tesh!E23/RES_summary!E$19)</f>
        <v>11.609704279136697</v>
      </c>
      <c r="F23" s="72">
        <f>IF(RES_hh_tesh!F23=0,0,RES_hh_tesh!F23/RES_summary!F$19)</f>
        <v>10.295001523452685</v>
      </c>
      <c r="G23" s="72">
        <f>IF(RES_hh_tesh!G23=0,0,RES_hh_tesh!G23/RES_summary!G$19)</f>
        <v>13.021086621831266</v>
      </c>
      <c r="H23" s="72">
        <f>IF(RES_hh_tesh!H23=0,0,RES_hh_tesh!H23/RES_summary!H$19)</f>
        <v>13.13656558171366</v>
      </c>
      <c r="I23" s="72">
        <f>IF(RES_hh_tesh!I23=0,0,RES_hh_tesh!I23/RES_summary!I$19)</f>
        <v>11.26664571102566</v>
      </c>
      <c r="J23" s="72">
        <f>IF(RES_hh_tesh!J23=0,0,RES_hh_tesh!J23/RES_summary!J$19)</f>
        <v>12.60541497735729</v>
      </c>
      <c r="K23" s="72">
        <f>IF(RES_hh_tesh!K23=0,0,RES_hh_tesh!K23/RES_summary!K$19)</f>
        <v>14.233601612343778</v>
      </c>
      <c r="L23" s="72">
        <f>IF(RES_hh_tesh!L23=0,0,RES_hh_tesh!L23/RES_summary!L$19)</f>
        <v>12.334111301369983</v>
      </c>
      <c r="M23" s="72">
        <f>IF(RES_hh_tesh!M23=0,0,RES_hh_tesh!M23/RES_summary!M$19)</f>
        <v>13.116627821081723</v>
      </c>
      <c r="N23" s="72">
        <f>IF(RES_hh_tesh!N23=0,0,RES_hh_tesh!N23/RES_summary!N$19)</f>
        <v>13.967723728197917</v>
      </c>
      <c r="O23" s="72">
        <f>IF(RES_hh_tesh!O23=0,0,RES_hh_tesh!O23/RES_summary!O$19)</f>
        <v>14.085874426837178</v>
      </c>
      <c r="P23" s="72">
        <f>IF(RES_hh_tesh!P23=0,0,RES_hh_tesh!P23/RES_summary!P$19)</f>
        <v>14.964581217794734</v>
      </c>
      <c r="Q23" s="72">
        <f>IF(RES_hh_tesh!Q23=0,0,RES_hh_tesh!Q23/RES_summary!Q$19)</f>
        <v>15.395475129744582</v>
      </c>
      <c r="R23" s="72">
        <f>IF(RES_hh_tesh!R23=0,0,RES_hh_tesh!R23/RES_summary!R$19)</f>
        <v>15.411055556861427</v>
      </c>
      <c r="S23" s="72">
        <f>IF(RES_hh_tesh!S23=0,0,RES_hh_tesh!S23/RES_summary!S$19)</f>
        <v>15.317586089371936</v>
      </c>
      <c r="T23" s="72">
        <f>IF(RES_hh_tesh!T23=0,0,RES_hh_tesh!T23/RES_summary!T$19)</f>
        <v>15.600464174798207</v>
      </c>
      <c r="U23" s="72">
        <f>IF(RES_hh_tesh!U23=0,0,RES_hh_tesh!U23/RES_summary!U$19)</f>
        <v>16.163434496196039</v>
      </c>
      <c r="V23" s="72">
        <f>IF(RES_hh_tesh!V23=0,0,RES_hh_tesh!V23/RES_summary!V$19)</f>
        <v>15.944253376801278</v>
      </c>
      <c r="W23" s="72">
        <f>IF(RES_hh_tesh!W23=0,0,RES_hh_tesh!W23/RES_summary!W$19)</f>
        <v>17.26904879345464</v>
      </c>
      <c r="DA23" s="89" t="s">
        <v>592</v>
      </c>
    </row>
    <row r="24" spans="1:105" ht="12" customHeight="1" x14ac:dyDescent="0.25">
      <c r="A24" s="28" t="s">
        <v>203</v>
      </c>
      <c r="B24" s="72">
        <f>IF(RES_hh_tesh!B24=0,0,RES_hh_tesh!B24/RES_summary!B$19)</f>
        <v>9.9032486336299499</v>
      </c>
      <c r="C24" s="72">
        <f>IF(RES_hh_tesh!C24=0,0,RES_hh_tesh!C24/RES_summary!C$19)</f>
        <v>10.221764201054167</v>
      </c>
      <c r="D24" s="72">
        <f>IF(RES_hh_tesh!D24=0,0,RES_hh_tesh!D24/RES_summary!D$19)</f>
        <v>9.899421376521202</v>
      </c>
      <c r="E24" s="72">
        <f>IF(RES_hh_tesh!E24=0,0,RES_hh_tesh!E24/RES_summary!E$19)</f>
        <v>11.500848671342551</v>
      </c>
      <c r="F24" s="72">
        <f>IF(RES_hh_tesh!F24=0,0,RES_hh_tesh!F24/RES_summary!F$19)</f>
        <v>11.947487441345885</v>
      </c>
      <c r="G24" s="72">
        <f>IF(RES_hh_tesh!G24=0,0,RES_hh_tesh!G24/RES_summary!G$19)</f>
        <v>11.549438541167106</v>
      </c>
      <c r="H24" s="72">
        <f>IF(RES_hh_tesh!H24=0,0,RES_hh_tesh!H24/RES_summary!H$19)</f>
        <v>11.700494461333557</v>
      </c>
      <c r="I24" s="72">
        <f>IF(RES_hh_tesh!I24=0,0,RES_hh_tesh!I24/RES_summary!I$19)</f>
        <v>12.325736857104102</v>
      </c>
      <c r="J24" s="72">
        <f>IF(RES_hh_tesh!J24=0,0,RES_hh_tesh!J24/RES_summary!J$19)</f>
        <v>12.508486862243666</v>
      </c>
      <c r="K24" s="72">
        <f>IF(RES_hh_tesh!K24=0,0,RES_hh_tesh!K24/RES_summary!K$19)</f>
        <v>13.099284946067341</v>
      </c>
      <c r="L24" s="72">
        <f>IF(RES_hh_tesh!L24=0,0,RES_hh_tesh!L24/RES_summary!L$19)</f>
        <v>13.380989925747206</v>
      </c>
      <c r="M24" s="72">
        <f>IF(RES_hh_tesh!M24=0,0,RES_hh_tesh!M24/RES_summary!M$19)</f>
        <v>13.751788775687011</v>
      </c>
      <c r="N24" s="72">
        <f>IF(RES_hh_tesh!N24=0,0,RES_hh_tesh!N24/RES_summary!N$19)</f>
        <v>14.024949458124203</v>
      </c>
      <c r="O24" s="72">
        <f>IF(RES_hh_tesh!O24=0,0,RES_hh_tesh!O24/RES_summary!O$19)</f>
        <v>14.398928240568038</v>
      </c>
      <c r="P24" s="72">
        <f>IF(RES_hh_tesh!P24=0,0,RES_hh_tesh!P24/RES_summary!P$19)</f>
        <v>14.761931790153115</v>
      </c>
      <c r="Q24" s="72">
        <f>IF(RES_hh_tesh!Q24=0,0,RES_hh_tesh!Q24/RES_summary!Q$19)</f>
        <v>15.083769982783146</v>
      </c>
      <c r="R24" s="72">
        <f>IF(RES_hh_tesh!R24=0,0,RES_hh_tesh!R24/RES_summary!R$19)</f>
        <v>14.957407096251494</v>
      </c>
      <c r="S24" s="72">
        <f>IF(RES_hh_tesh!S24=0,0,RES_hh_tesh!S24/RES_summary!S$19)</f>
        <v>15.745871240500666</v>
      </c>
      <c r="T24" s="72">
        <f>IF(RES_hh_tesh!T24=0,0,RES_hh_tesh!T24/RES_summary!T$19)</f>
        <v>15.561176400118935</v>
      </c>
      <c r="U24" s="72">
        <f>IF(RES_hh_tesh!U24=0,0,RES_hh_tesh!U24/RES_summary!U$19)</f>
        <v>15.758766653017863</v>
      </c>
      <c r="V24" s="72">
        <f>IF(RES_hh_tesh!V24=0,0,RES_hh_tesh!V24/RES_summary!V$19)</f>
        <v>15.852705997820753</v>
      </c>
      <c r="W24" s="72">
        <f>IF(RES_hh_tesh!W24=0,0,RES_hh_tesh!W24/RES_summary!W$19)</f>
        <v>17.899070744030414</v>
      </c>
      <c r="DA24" s="89" t="s">
        <v>593</v>
      </c>
    </row>
    <row r="25" spans="1:105" ht="12" customHeight="1" x14ac:dyDescent="0.25">
      <c r="A25" s="73" t="s">
        <v>53</v>
      </c>
      <c r="B25" s="74">
        <f>IF(RES_hh_tesh!B25=0,0,RES_hh_tesh!B25/RES_summary!B$19)</f>
        <v>10.195575267912693</v>
      </c>
      <c r="C25" s="74">
        <f>IF(RES_hh_tesh!C25=0,0,RES_hh_tesh!C25/RES_summary!C$19)</f>
        <v>8.8170222230571209</v>
      </c>
      <c r="D25" s="74">
        <f>IF(RES_hh_tesh!D25=0,0,RES_hh_tesh!D25/RES_summary!D$19)</f>
        <v>6.7212343082840658</v>
      </c>
      <c r="E25" s="74">
        <f>IF(RES_hh_tesh!E25=0,0,RES_hh_tesh!E25/RES_summary!E$19)</f>
        <v>14.249665827119369</v>
      </c>
      <c r="F25" s="74">
        <f>IF(RES_hh_tesh!F25=0,0,RES_hh_tesh!F25/RES_summary!F$19)</f>
        <v>13.291419279991942</v>
      </c>
      <c r="G25" s="74">
        <f>IF(RES_hh_tesh!G25=0,0,RES_hh_tesh!G25/RES_summary!G$19)</f>
        <v>10.570276915961355</v>
      </c>
      <c r="H25" s="74">
        <f>IF(RES_hh_tesh!H25=0,0,RES_hh_tesh!H25/RES_summary!H$19)</f>
        <v>12.630753179302157</v>
      </c>
      <c r="I25" s="74">
        <f>IF(RES_hh_tesh!I25=0,0,RES_hh_tesh!I25/RES_summary!I$19)</f>
        <v>11.634856083988611</v>
      </c>
      <c r="J25" s="74">
        <f>IF(RES_hh_tesh!J25=0,0,RES_hh_tesh!J25/RES_summary!J$19)</f>
        <v>12.28862065737232</v>
      </c>
      <c r="K25" s="74">
        <f>IF(RES_hh_tesh!K25=0,0,RES_hh_tesh!K25/RES_summary!K$19)</f>
        <v>12.214249126255691</v>
      </c>
      <c r="L25" s="74">
        <f>IF(RES_hh_tesh!L25=0,0,RES_hh_tesh!L25/RES_summary!L$19)</f>
        <v>13.044340988423244</v>
      </c>
      <c r="M25" s="74">
        <f>IF(RES_hh_tesh!M25=0,0,RES_hh_tesh!M25/RES_summary!M$19)</f>
        <v>12.71865611730639</v>
      </c>
      <c r="N25" s="74">
        <f>IF(RES_hh_tesh!N25=0,0,RES_hh_tesh!N25/RES_summary!N$19)</f>
        <v>12.419355403377374</v>
      </c>
      <c r="O25" s="74">
        <f>IF(RES_hh_tesh!O25=0,0,RES_hh_tesh!O25/RES_summary!O$19)</f>
        <v>12.504731644338149</v>
      </c>
      <c r="P25" s="74">
        <f>IF(RES_hh_tesh!P25=0,0,RES_hh_tesh!P25/RES_summary!P$19)</f>
        <v>11.649604337207821</v>
      </c>
      <c r="Q25" s="74">
        <f>IF(RES_hh_tesh!Q25=0,0,RES_hh_tesh!Q25/RES_summary!Q$19)</f>
        <v>11.320008278690315</v>
      </c>
      <c r="R25" s="74">
        <f>IF(RES_hh_tesh!R25=0,0,RES_hh_tesh!R25/RES_summary!R$19)</f>
        <v>10.99886633335101</v>
      </c>
      <c r="S25" s="74">
        <f>IF(RES_hh_tesh!S25=0,0,RES_hh_tesh!S25/RES_summary!S$19)</f>
        <v>11.000013982157624</v>
      </c>
      <c r="T25" s="74">
        <f>IF(RES_hh_tesh!T25=0,0,RES_hh_tesh!T25/RES_summary!T$19)</f>
        <v>10.601598979729067</v>
      </c>
      <c r="U25" s="74">
        <f>IF(RES_hh_tesh!U25=0,0,RES_hh_tesh!U25/RES_summary!U$19)</f>
        <v>10.482176600511615</v>
      </c>
      <c r="V25" s="74">
        <f>IF(RES_hh_tesh!V25=0,0,RES_hh_tesh!V25/RES_summary!V$19)</f>
        <v>10.29139171653158</v>
      </c>
      <c r="W25" s="74">
        <f>IF(RES_hh_tesh!W25=0,0,RES_hh_tesh!W25/RES_summary!W$19)</f>
        <v>9.7430436304469428</v>
      </c>
      <c r="DA25" s="90" t="s">
        <v>594</v>
      </c>
    </row>
    <row r="26" spans="1:105" ht="12" customHeight="1" x14ac:dyDescent="0.25">
      <c r="A26" s="32" t="s">
        <v>52</v>
      </c>
      <c r="B26" s="77">
        <f>IF(RES_hh_tesh!B26=0,0,RES_hh_tesh!B26/RES_summary!B$19)</f>
        <v>0</v>
      </c>
      <c r="C26" s="77">
        <f>IF(RES_hh_tesh!C26=0,0,RES_hh_tesh!C26/RES_summary!C$19)</f>
        <v>0</v>
      </c>
      <c r="D26" s="77">
        <f>IF(RES_hh_tesh!D26=0,0,RES_hh_tesh!D26/RES_summary!D$19)</f>
        <v>0</v>
      </c>
      <c r="E26" s="77">
        <f>IF(RES_hh_tesh!E26=0,0,RES_hh_tesh!E26/RES_summary!E$19)</f>
        <v>0</v>
      </c>
      <c r="F26" s="77">
        <f>IF(RES_hh_tesh!F26=0,0,RES_hh_tesh!F26/RES_summary!F$19)</f>
        <v>0</v>
      </c>
      <c r="G26" s="77">
        <f>IF(RES_hh_tesh!G26=0,0,RES_hh_tesh!G26/RES_summary!G$19)</f>
        <v>0</v>
      </c>
      <c r="H26" s="77">
        <f>IF(RES_hh_tesh!H26=0,0,RES_hh_tesh!H26/RES_summary!H$19)</f>
        <v>0</v>
      </c>
      <c r="I26" s="77">
        <f>IF(RES_hh_tesh!I26=0,0,RES_hh_tesh!I26/RES_summary!I$19)</f>
        <v>0</v>
      </c>
      <c r="J26" s="77">
        <f>IF(RES_hh_tesh!J26=0,0,RES_hh_tesh!J26/RES_summary!J$19)</f>
        <v>0</v>
      </c>
      <c r="K26" s="77">
        <f>IF(RES_hh_tesh!K26=0,0,RES_hh_tesh!K26/RES_summary!K$19)</f>
        <v>6.5824249032532851</v>
      </c>
      <c r="L26" s="77">
        <f>IF(RES_hh_tesh!L26=0,0,RES_hh_tesh!L26/RES_summary!L$19)</f>
        <v>6.739598069905723</v>
      </c>
      <c r="M26" s="77">
        <f>IF(RES_hh_tesh!M26=0,0,RES_hh_tesh!M26/RES_summary!M$19)</f>
        <v>6.9371798553089556</v>
      </c>
      <c r="N26" s="77">
        <f>IF(RES_hh_tesh!N26=0,0,RES_hh_tesh!N26/RES_summary!N$19)</f>
        <v>7.1040323727659942</v>
      </c>
      <c r="O26" s="77">
        <f>IF(RES_hh_tesh!O26=0,0,RES_hh_tesh!O26/RES_summary!O$19)</f>
        <v>7.4144415712451535</v>
      </c>
      <c r="P26" s="77">
        <f>IF(RES_hh_tesh!P26=0,0,RES_hh_tesh!P26/RES_summary!P$19)</f>
        <v>7.5435201311315776</v>
      </c>
      <c r="Q26" s="77">
        <f>IF(RES_hh_tesh!Q26=0,0,RES_hh_tesh!Q26/RES_summary!Q$19)</f>
        <v>7.6615679321347718</v>
      </c>
      <c r="R26" s="77">
        <f>IF(RES_hh_tesh!R26=0,0,RES_hh_tesh!R26/RES_summary!R$19)</f>
        <v>7.8605029721764215</v>
      </c>
      <c r="S26" s="77">
        <f>IF(RES_hh_tesh!S26=0,0,RES_hh_tesh!S26/RES_summary!S$19)</f>
        <v>8.0911324998452123</v>
      </c>
      <c r="T26" s="77">
        <f>IF(RES_hh_tesh!T26=0,0,RES_hh_tesh!T26/RES_summary!T$19)</f>
        <v>6.8933286800682492</v>
      </c>
      <c r="U26" s="77">
        <f>IF(RES_hh_tesh!U26=0,0,RES_hh_tesh!U26/RES_summary!U$19)</f>
        <v>8.1423148748828993</v>
      </c>
      <c r="V26" s="77">
        <f>IF(RES_hh_tesh!V26=0,0,RES_hh_tesh!V26/RES_summary!V$19)</f>
        <v>8.4998502990427518</v>
      </c>
      <c r="W26" s="77">
        <f>IF(RES_hh_tesh!W26=0,0,RES_hh_tesh!W26/RES_summary!W$19)</f>
        <v>8.7762593816631611</v>
      </c>
      <c r="DA26" s="92" t="s">
        <v>595</v>
      </c>
    </row>
    <row r="27" spans="1:105" ht="12.95" customHeight="1" x14ac:dyDescent="0.25">
      <c r="A27" s="68" t="s">
        <v>54</v>
      </c>
      <c r="B27" s="69">
        <f>IF(RES_hh_tesh!B27=0,0,RES_hh_tesh!B27/RES_summary!B$19)</f>
        <v>4.8938215908732516</v>
      </c>
      <c r="C27" s="69">
        <f>IF(RES_hh_tesh!C27=0,0,RES_hh_tesh!C27/RES_summary!C$19)</f>
        <v>4.8344104938618537</v>
      </c>
      <c r="D27" s="69">
        <f>IF(RES_hh_tesh!D27=0,0,RES_hh_tesh!D27/RES_summary!D$19)</f>
        <v>5.0254814238470251</v>
      </c>
      <c r="E27" s="69">
        <f>IF(RES_hh_tesh!E27=0,0,RES_hh_tesh!E27/RES_summary!E$19)</f>
        <v>7.6874339144699784</v>
      </c>
      <c r="F27" s="69">
        <f>IF(RES_hh_tesh!F27=0,0,RES_hh_tesh!F27/RES_summary!F$19)</f>
        <v>7.5398727249851358</v>
      </c>
      <c r="G27" s="69">
        <f>IF(RES_hh_tesh!G27=0,0,RES_hh_tesh!G27/RES_summary!G$19)</f>
        <v>6.920540117376631</v>
      </c>
      <c r="H27" s="69">
        <f>IF(RES_hh_tesh!H27=0,0,RES_hh_tesh!H27/RES_summary!H$19)</f>
        <v>7.3786326688952188</v>
      </c>
      <c r="I27" s="69">
        <f>IF(RES_hh_tesh!I27=0,0,RES_hh_tesh!I27/RES_summary!I$19)</f>
        <v>7.3391463490948388</v>
      </c>
      <c r="J27" s="69">
        <f>IF(RES_hh_tesh!J27=0,0,RES_hh_tesh!J27/RES_summary!J$19)</f>
        <v>7.6341591425837603</v>
      </c>
      <c r="K27" s="69">
        <f>IF(RES_hh_tesh!K27=0,0,RES_hh_tesh!K27/RES_summary!K$19)</f>
        <v>7.8212136017684459</v>
      </c>
      <c r="L27" s="69">
        <f>IF(RES_hh_tesh!L27=0,0,RES_hh_tesh!L27/RES_summary!L$19)</f>
        <v>8.1653602661370055</v>
      </c>
      <c r="M27" s="69">
        <f>IF(RES_hh_tesh!M27=0,0,RES_hh_tesh!M27/RES_summary!M$19)</f>
        <v>7.74467276497922</v>
      </c>
      <c r="N27" s="69">
        <f>IF(RES_hh_tesh!N27=0,0,RES_hh_tesh!N27/RES_summary!N$19)</f>
        <v>7.6806277857818275</v>
      </c>
      <c r="O27" s="69">
        <f>IF(RES_hh_tesh!O27=0,0,RES_hh_tesh!O27/RES_summary!O$19)</f>
        <v>7.5799422495610553</v>
      </c>
      <c r="P27" s="69">
        <f>IF(RES_hh_tesh!P27=0,0,RES_hh_tesh!P27/RES_summary!P$19)</f>
        <v>7.316399994935936</v>
      </c>
      <c r="Q27" s="69">
        <f>IF(RES_hh_tesh!Q27=0,0,RES_hh_tesh!Q27/RES_summary!Q$19)</f>
        <v>7.2722431773777432</v>
      </c>
      <c r="R27" s="69">
        <f>IF(RES_hh_tesh!R27=0,0,RES_hh_tesh!R27/RES_summary!R$19)</f>
        <v>7.3934697493850257</v>
      </c>
      <c r="S27" s="69">
        <f>IF(RES_hh_tesh!S27=0,0,RES_hh_tesh!S27/RES_summary!S$19)</f>
        <v>7.473840443961862</v>
      </c>
      <c r="T27" s="69">
        <f>IF(RES_hh_tesh!T27=0,0,RES_hh_tesh!T27/RES_summary!T$19)</f>
        <v>7.6995068920705592</v>
      </c>
      <c r="U27" s="69">
        <f>IF(RES_hh_tesh!U27=0,0,RES_hh_tesh!U27/RES_summary!U$19)</f>
        <v>7.8638632486187454</v>
      </c>
      <c r="V27" s="69">
        <f>IF(RES_hh_tesh!V27=0,0,RES_hh_tesh!V27/RES_summary!V$19)</f>
        <v>7.6415257489244786</v>
      </c>
      <c r="W27" s="69">
        <f>IF(RES_hh_tesh!W27=0,0,RES_hh_tesh!W27/RES_summary!W$19)</f>
        <v>7.6612709097907929</v>
      </c>
      <c r="DA27" s="88" t="s">
        <v>305</v>
      </c>
    </row>
    <row r="28" spans="1:105" ht="12" customHeight="1" x14ac:dyDescent="0.25">
      <c r="A28" s="28" t="s">
        <v>51</v>
      </c>
      <c r="B28" s="72">
        <f>IF(RES_hh_tesh!B28=0,0,RES_hh_tesh!B28/RES_summary!B$19)</f>
        <v>4.8667563324580678</v>
      </c>
      <c r="C28" s="72">
        <f>IF(RES_hh_tesh!C28=0,0,RES_hh_tesh!C28/RES_summary!C$19)</f>
        <v>4.6185758580160199</v>
      </c>
      <c r="D28" s="72">
        <f>IF(RES_hh_tesh!D28=0,0,RES_hh_tesh!D28/RES_summary!D$19)</f>
        <v>5.5241892796755998</v>
      </c>
      <c r="E28" s="72">
        <f>IF(RES_hh_tesh!E28=0,0,RES_hh_tesh!E28/RES_summary!E$19)</f>
        <v>7.1232868151324826</v>
      </c>
      <c r="F28" s="72">
        <f>IF(RES_hh_tesh!F28=0,0,RES_hh_tesh!F28/RES_summary!F$19)</f>
        <v>7.2109163238295544</v>
      </c>
      <c r="G28" s="72">
        <f>IF(RES_hh_tesh!G28=0,0,RES_hh_tesh!G28/RES_summary!G$19)</f>
        <v>7.2250260228672554</v>
      </c>
      <c r="H28" s="72">
        <f>IF(RES_hh_tesh!H28=0,0,RES_hh_tesh!H28/RES_summary!H$19)</f>
        <v>7.619694525390373</v>
      </c>
      <c r="I28" s="72">
        <f>IF(RES_hh_tesh!I28=0,0,RES_hh_tesh!I28/RES_summary!I$19)</f>
        <v>7.1939724933057834</v>
      </c>
      <c r="J28" s="72">
        <f>IF(RES_hh_tesh!J28=0,0,RES_hh_tesh!J28/RES_summary!J$19)</f>
        <v>7.7008586368339511</v>
      </c>
      <c r="K28" s="72">
        <f>IF(RES_hh_tesh!K28=0,0,RES_hh_tesh!K28/RES_summary!K$19)</f>
        <v>7.9035908201490956</v>
      </c>
      <c r="L28" s="72">
        <f>IF(RES_hh_tesh!L28=0,0,RES_hh_tesh!L28/RES_summary!L$19)</f>
        <v>8.0812289736591278</v>
      </c>
      <c r="M28" s="72">
        <f>IF(RES_hh_tesh!M28=0,0,RES_hh_tesh!M28/RES_summary!M$19)</f>
        <v>7.6901966216146533</v>
      </c>
      <c r="N28" s="72">
        <f>IF(RES_hh_tesh!N28=0,0,RES_hh_tesh!N28/RES_summary!N$19)</f>
        <v>7.7161431419444906</v>
      </c>
      <c r="O28" s="72">
        <f>IF(RES_hh_tesh!O28=0,0,RES_hh_tesh!O28/RES_summary!O$19)</f>
        <v>7.4788290646042643</v>
      </c>
      <c r="P28" s="72">
        <f>IF(RES_hh_tesh!P28=0,0,RES_hh_tesh!P28/RES_summary!P$19)</f>
        <v>7.4473385563521086</v>
      </c>
      <c r="Q28" s="72">
        <f>IF(RES_hh_tesh!Q28=0,0,RES_hh_tesh!Q28/RES_summary!Q$19)</f>
        <v>7.3494607419064941</v>
      </c>
      <c r="R28" s="72">
        <f>IF(RES_hh_tesh!R28=0,0,RES_hh_tesh!R28/RES_summary!R$19)</f>
        <v>7.4816352620480702</v>
      </c>
      <c r="S28" s="72">
        <f>IF(RES_hh_tesh!S28=0,0,RES_hh_tesh!S28/RES_summary!S$19)</f>
        <v>7.7845717818257221</v>
      </c>
      <c r="T28" s="72">
        <f>IF(RES_hh_tesh!T28=0,0,RES_hh_tesh!T28/RES_summary!T$19)</f>
        <v>7.8288930270810742</v>
      </c>
      <c r="U28" s="72">
        <f>IF(RES_hh_tesh!U28=0,0,RES_hh_tesh!U28/RES_summary!U$19)</f>
        <v>7.1178796416852066</v>
      </c>
      <c r="V28" s="72">
        <f>IF(RES_hh_tesh!V28=0,0,RES_hh_tesh!V28/RES_summary!V$19)</f>
        <v>7.9398447940411812</v>
      </c>
      <c r="W28" s="72">
        <f>IF(RES_hh_tesh!W28=0,0,RES_hh_tesh!W28/RES_summary!W$19)</f>
        <v>7.4510695789856847</v>
      </c>
      <c r="DA28" s="89" t="s">
        <v>596</v>
      </c>
    </row>
    <row r="29" spans="1:105" s="2" customFormat="1" ht="12" customHeight="1" x14ac:dyDescent="0.25">
      <c r="A29" s="28" t="s">
        <v>74</v>
      </c>
      <c r="B29" s="72">
        <f>IF(RES_hh_tesh!B29=0,0,RES_hh_tesh!B29/RES_summary!B$19)</f>
        <v>4.8629621094033224</v>
      </c>
      <c r="C29" s="72">
        <f>IF(RES_hh_tesh!C29=0,0,RES_hh_tesh!C29/RES_summary!C$19)</f>
        <v>4.9786293301317697</v>
      </c>
      <c r="D29" s="72">
        <f>IF(RES_hh_tesh!D29=0,0,RES_hh_tesh!D29/RES_summary!D$19)</f>
        <v>5.4001325224939585</v>
      </c>
      <c r="E29" s="72">
        <f>IF(RES_hh_tesh!E29=0,0,RES_hh_tesh!E29/RES_summary!E$19)</f>
        <v>7.177530546826663</v>
      </c>
      <c r="F29" s="72">
        <f>IF(RES_hh_tesh!F29=0,0,RES_hh_tesh!F29/RES_summary!F$19)</f>
        <v>7.2063663056558038</v>
      </c>
      <c r="G29" s="72">
        <f>IF(RES_hh_tesh!G29=0,0,RES_hh_tesh!G29/RES_summary!G$19)</f>
        <v>7.0470956752779976</v>
      </c>
      <c r="H29" s="72">
        <f>IF(RES_hh_tesh!H29=0,0,RES_hh_tesh!H29/RES_summary!H$19)</f>
        <v>7.1623113148491857</v>
      </c>
      <c r="I29" s="72">
        <f>IF(RES_hh_tesh!I29=0,0,RES_hh_tesh!I29/RES_summary!I$19)</f>
        <v>7.4682675123597546</v>
      </c>
      <c r="J29" s="72">
        <f>IF(RES_hh_tesh!J29=0,0,RES_hh_tesh!J29/RES_summary!J$19)</f>
        <v>7.6990973838990486</v>
      </c>
      <c r="K29" s="72">
        <f>IF(RES_hh_tesh!K29=0,0,RES_hh_tesh!K29/RES_summary!K$19)</f>
        <v>7.9446339210055488</v>
      </c>
      <c r="L29" s="72">
        <f>IF(RES_hh_tesh!L29=0,0,RES_hh_tesh!L29/RES_summary!L$19)</f>
        <v>8.05078518391492</v>
      </c>
      <c r="M29" s="72">
        <f>IF(RES_hh_tesh!M29=0,0,RES_hh_tesh!M29/RES_summary!M$19)</f>
        <v>7.7061548382098</v>
      </c>
      <c r="N29" s="72">
        <f>IF(RES_hh_tesh!N29=0,0,RES_hh_tesh!N29/RES_summary!N$19)</f>
        <v>7.7240601442877868</v>
      </c>
      <c r="O29" s="72">
        <f>IF(RES_hh_tesh!O29=0,0,RES_hh_tesh!O29/RES_summary!O$19)</f>
        <v>7.4091920847944044</v>
      </c>
      <c r="P29" s="72">
        <f>IF(RES_hh_tesh!P29=0,0,RES_hh_tesh!P29/RES_summary!P$19)</f>
        <v>7.3304149047010458</v>
      </c>
      <c r="Q29" s="72">
        <f>IF(RES_hh_tesh!Q29=0,0,RES_hh_tesh!Q29/RES_summary!Q$19)</f>
        <v>7.2838064308662878</v>
      </c>
      <c r="R29" s="72">
        <f>IF(RES_hh_tesh!R29=0,0,RES_hh_tesh!R29/RES_summary!R$19)</f>
        <v>7.3806982451561831</v>
      </c>
      <c r="S29" s="72">
        <f>IF(RES_hh_tesh!S29=0,0,RES_hh_tesh!S29/RES_summary!S$19)</f>
        <v>7.4514459810291083</v>
      </c>
      <c r="T29" s="72">
        <f>IF(RES_hh_tesh!T29=0,0,RES_hh_tesh!T29/RES_summary!T$19)</f>
        <v>7.6787142576060585</v>
      </c>
      <c r="U29" s="72">
        <f>IF(RES_hh_tesh!U29=0,0,RES_hh_tesh!U29/RES_summary!U$19)</f>
        <v>8.0368657630168094</v>
      </c>
      <c r="V29" s="72">
        <f>IF(RES_hh_tesh!V29=0,0,RES_hh_tesh!V29/RES_summary!V$19)</f>
        <v>7.6394937808526624</v>
      </c>
      <c r="W29" s="72">
        <f>IF(RES_hh_tesh!W29=0,0,RES_hh_tesh!W29/RES_summary!W$19)</f>
        <v>7.390416704102913</v>
      </c>
      <c r="DA29" s="89" t="s">
        <v>597</v>
      </c>
    </row>
    <row r="30" spans="1:105" ht="12" customHeight="1" x14ac:dyDescent="0.25">
      <c r="A30" s="28" t="s">
        <v>192</v>
      </c>
      <c r="B30" s="72">
        <f>IF(RES_hh_tesh!B30=0,0,RES_hh_tesh!B30/RES_summary!B$19)</f>
        <v>4.9669418735417459</v>
      </c>
      <c r="C30" s="72">
        <f>IF(RES_hh_tesh!C30=0,0,RES_hh_tesh!C30/RES_summary!C$19)</f>
        <v>4.8044318395243497</v>
      </c>
      <c r="D30" s="72">
        <f>IF(RES_hh_tesh!D30=0,0,RES_hh_tesh!D30/RES_summary!D$19)</f>
        <v>4.9412935368593294</v>
      </c>
      <c r="E30" s="72">
        <f>IF(RES_hh_tesh!E30=0,0,RES_hh_tesh!E30/RES_summary!E$19)</f>
        <v>7.6364142206803889</v>
      </c>
      <c r="F30" s="72">
        <f>IF(RES_hh_tesh!F30=0,0,RES_hh_tesh!F30/RES_summary!F$19)</f>
        <v>7.4559137649182023</v>
      </c>
      <c r="G30" s="72">
        <f>IF(RES_hh_tesh!G30=0,0,RES_hh_tesh!G30/RES_summary!G$19)</f>
        <v>7.0725097530473011</v>
      </c>
      <c r="H30" s="72">
        <f>IF(RES_hh_tesh!H30=0,0,RES_hh_tesh!H30/RES_summary!H$19)</f>
        <v>7.3518128413305508</v>
      </c>
      <c r="I30" s="72">
        <f>IF(RES_hh_tesh!I30=0,0,RES_hh_tesh!I30/RES_summary!I$19)</f>
        <v>7.400056755191958</v>
      </c>
      <c r="J30" s="72">
        <f>IF(RES_hh_tesh!J30=0,0,RES_hh_tesh!J30/RES_summary!J$19)</f>
        <v>7.5701104589936863</v>
      </c>
      <c r="K30" s="72">
        <f>IF(RES_hh_tesh!K30=0,0,RES_hh_tesh!K30/RES_summary!K$19)</f>
        <v>7.8183976413246929</v>
      </c>
      <c r="L30" s="72">
        <f>IF(RES_hh_tesh!L30=0,0,RES_hh_tesh!L30/RES_summary!L$19)</f>
        <v>8.1230953672525068</v>
      </c>
      <c r="M30" s="72">
        <f>IF(RES_hh_tesh!M30=0,0,RES_hh_tesh!M30/RES_summary!M$19)</f>
        <v>7.683742398652246</v>
      </c>
      <c r="N30" s="72">
        <f>IF(RES_hh_tesh!N30=0,0,RES_hh_tesh!N30/RES_summary!N$19)</f>
        <v>7.6587623485181879</v>
      </c>
      <c r="O30" s="72">
        <f>IF(RES_hh_tesh!O30=0,0,RES_hh_tesh!O30/RES_summary!O$19)</f>
        <v>7.6885893185232561</v>
      </c>
      <c r="P30" s="72">
        <f>IF(RES_hh_tesh!P30=0,0,RES_hh_tesh!P30/RES_summary!P$19)</f>
        <v>7.2732719306487352</v>
      </c>
      <c r="Q30" s="72">
        <f>IF(RES_hh_tesh!Q30=0,0,RES_hh_tesh!Q30/RES_summary!Q$19)</f>
        <v>7.1580864663164077</v>
      </c>
      <c r="R30" s="72">
        <f>IF(RES_hh_tesh!R30=0,0,RES_hh_tesh!R30/RES_summary!R$19)</f>
        <v>7.5127882281632541</v>
      </c>
      <c r="S30" s="72">
        <f>IF(RES_hh_tesh!S30=0,0,RES_hh_tesh!S30/RES_summary!S$19)</f>
        <v>7.8318483742049096</v>
      </c>
      <c r="T30" s="72">
        <f>IF(RES_hh_tesh!T30=0,0,RES_hh_tesh!T30/RES_summary!T$19)</f>
        <v>6.9832381841426381</v>
      </c>
      <c r="U30" s="72">
        <f>IF(RES_hh_tesh!U30=0,0,RES_hh_tesh!U30/RES_summary!U$19)</f>
        <v>7.7377734306360555</v>
      </c>
      <c r="V30" s="72">
        <f>IF(RES_hh_tesh!V30=0,0,RES_hh_tesh!V30/RES_summary!V$19)</f>
        <v>7.5283192988180296</v>
      </c>
      <c r="W30" s="72">
        <f>IF(RES_hh_tesh!W30=0,0,RES_hh_tesh!W30/RES_summary!W$19)</f>
        <v>8.2406037959304488</v>
      </c>
      <c r="DA30" s="89" t="s">
        <v>598</v>
      </c>
    </row>
    <row r="31" spans="1:105" ht="12" customHeight="1" x14ac:dyDescent="0.25">
      <c r="A31" s="28" t="s">
        <v>207</v>
      </c>
      <c r="B31" s="72">
        <f>IF(RES_hh_tesh!B31=0,0,RES_hh_tesh!B31/RES_summary!B$19)</f>
        <v>4.8777312267502646</v>
      </c>
      <c r="C31" s="72">
        <f>IF(RES_hh_tesh!C31=0,0,RES_hh_tesh!C31/RES_summary!C$19)</f>
        <v>4.7468773581003587</v>
      </c>
      <c r="D31" s="72">
        <f>IF(RES_hh_tesh!D31=0,0,RES_hh_tesh!D31/RES_summary!D$19)</f>
        <v>5.389795666116739</v>
      </c>
      <c r="E31" s="72">
        <f>IF(RES_hh_tesh!E31=0,0,RES_hh_tesh!E31/RES_summary!E$19)</f>
        <v>7.2498701623900068</v>
      </c>
      <c r="F31" s="72">
        <f>IF(RES_hh_tesh!F31=0,0,RES_hh_tesh!F31/RES_summary!F$19)</f>
        <v>7.4929768423827339</v>
      </c>
      <c r="G31" s="72">
        <f>IF(RES_hh_tesh!G31=0,0,RES_hh_tesh!G31/RES_summary!G$19)</f>
        <v>7.066351215056379</v>
      </c>
      <c r="H31" s="72">
        <f>IF(RES_hh_tesh!H31=0,0,RES_hh_tesh!H31/RES_summary!H$19)</f>
        <v>7.1915219974987776</v>
      </c>
      <c r="I31" s="72">
        <f>IF(RES_hh_tesh!I31=0,0,RES_hh_tesh!I31/RES_summary!I$19)</f>
        <v>7.4725986967710121</v>
      </c>
      <c r="J31" s="72">
        <f>IF(RES_hh_tesh!J31=0,0,RES_hh_tesh!J31/RES_summary!J$19)</f>
        <v>7.7080879773058033</v>
      </c>
      <c r="K31" s="72">
        <f>IF(RES_hh_tesh!K31=0,0,RES_hh_tesh!K31/RES_summary!K$19)</f>
        <v>7.7454872663161725</v>
      </c>
      <c r="L31" s="72">
        <f>IF(RES_hh_tesh!L31=0,0,RES_hh_tesh!L31/RES_summary!L$19)</f>
        <v>7.5778692781484853</v>
      </c>
      <c r="M31" s="72">
        <f>IF(RES_hh_tesh!M31=0,0,RES_hh_tesh!M31/RES_summary!M$19)</f>
        <v>8.0947834660401501</v>
      </c>
      <c r="N31" s="72">
        <f>IF(RES_hh_tesh!N31=0,0,RES_hh_tesh!N31/RES_summary!N$19)</f>
        <v>7.6700663438303582</v>
      </c>
      <c r="O31" s="72">
        <f>IF(RES_hh_tesh!O31=0,0,RES_hh_tesh!O31/RES_summary!O$19)</f>
        <v>7.5321310978151725</v>
      </c>
      <c r="P31" s="72">
        <f>IF(RES_hh_tesh!P31=0,0,RES_hh_tesh!P31/RES_summary!P$19)</f>
        <v>7.353531725773391</v>
      </c>
      <c r="Q31" s="72">
        <f>IF(RES_hh_tesh!Q31=0,0,RES_hh_tesh!Q31/RES_summary!Q$19)</f>
        <v>7.5059142393936051</v>
      </c>
      <c r="R31" s="72">
        <f>IF(RES_hh_tesh!R31=0,0,RES_hh_tesh!R31/RES_summary!R$19)</f>
        <v>6.6606940145207698</v>
      </c>
      <c r="S31" s="72">
        <f>IF(RES_hh_tesh!S31=0,0,RES_hh_tesh!S31/RES_summary!S$19)</f>
        <v>5.6339625069548527</v>
      </c>
      <c r="T31" s="72">
        <f>IF(RES_hh_tesh!T31=0,0,RES_hh_tesh!T31/RES_summary!T$19)</f>
        <v>9.5248324523209842</v>
      </c>
      <c r="U31" s="72">
        <f>IF(RES_hh_tesh!U31=0,0,RES_hh_tesh!U31/RES_summary!U$19)</f>
        <v>8.2122567905675758</v>
      </c>
      <c r="V31" s="72">
        <f>IF(RES_hh_tesh!V31=0,0,RES_hh_tesh!V31/RES_summary!V$19)</f>
        <v>7.4401732419541453</v>
      </c>
      <c r="W31" s="72">
        <f>IF(RES_hh_tesh!W31=0,0,RES_hh_tesh!W31/RES_summary!W$19)</f>
        <v>7.7569316310270944</v>
      </c>
      <c r="DA31" s="89" t="s">
        <v>599</v>
      </c>
    </row>
    <row r="32" spans="1:105" ht="12" customHeight="1" x14ac:dyDescent="0.25">
      <c r="A32" s="32" t="s">
        <v>53</v>
      </c>
      <c r="B32" s="77">
        <f>IF(RES_hh_tesh!B32=0,0,RES_hh_tesh!B32/RES_summary!B$19)</f>
        <v>4.9768249930520563</v>
      </c>
      <c r="C32" s="77">
        <f>IF(RES_hh_tesh!C32=0,0,RES_hh_tesh!C32/RES_summary!C$19)</f>
        <v>4.3224673267271108</v>
      </c>
      <c r="D32" s="77">
        <f>IF(RES_hh_tesh!D32=0,0,RES_hh_tesh!D32/RES_summary!D$19)</f>
        <v>3.4156554719111698</v>
      </c>
      <c r="E32" s="77">
        <f>IF(RES_hh_tesh!E32=0,0,RES_hh_tesh!E32/RES_summary!E$19)</f>
        <v>9.2400663003347336</v>
      </c>
      <c r="F32" s="77">
        <f>IF(RES_hh_tesh!F32=0,0,RES_hh_tesh!F32/RES_summary!F$19)</f>
        <v>8.3686603974235751</v>
      </c>
      <c r="G32" s="77">
        <f>IF(RES_hh_tesh!G32=0,0,RES_hh_tesh!G32/RES_summary!G$19)</f>
        <v>6.4752687750109734</v>
      </c>
      <c r="H32" s="77">
        <f>IF(RES_hh_tesh!H32=0,0,RES_hh_tesh!H32/RES_summary!H$19)</f>
        <v>7.7725524305377007</v>
      </c>
      <c r="I32" s="77">
        <f>IF(RES_hh_tesh!I32=0,0,RES_hh_tesh!I32/RES_summary!I$19)</f>
        <v>7.0673110904110015</v>
      </c>
      <c r="J32" s="77">
        <f>IF(RES_hh_tesh!J32=0,0,RES_hh_tesh!J32/RES_summary!J$19)</f>
        <v>7.5189913446729255</v>
      </c>
      <c r="K32" s="77">
        <f>IF(RES_hh_tesh!K32=0,0,RES_hh_tesh!K32/RES_summary!K$19)</f>
        <v>7.5903502537007679</v>
      </c>
      <c r="L32" s="77">
        <f>IF(RES_hh_tesh!L32=0,0,RES_hh_tesh!L32/RES_summary!L$19)</f>
        <v>8.4865620655537128</v>
      </c>
      <c r="M32" s="77">
        <f>IF(RES_hh_tesh!M32=0,0,RES_hh_tesh!M32/RES_summary!M$19)</f>
        <v>7.7986346731063296</v>
      </c>
      <c r="N32" s="77">
        <f>IF(RES_hh_tesh!N32=0,0,RES_hh_tesh!N32/RES_summary!N$19)</f>
        <v>7.6194351849739164</v>
      </c>
      <c r="O32" s="77">
        <f>IF(RES_hh_tesh!O32=0,0,RES_hh_tesh!O32/RES_summary!O$19)</f>
        <v>7.805159801310019</v>
      </c>
      <c r="P32" s="77">
        <f>IF(RES_hh_tesh!P32=0,0,RES_hh_tesh!P32/RES_summary!P$19)</f>
        <v>7.2793700137454502</v>
      </c>
      <c r="Q32" s="77">
        <f>IF(RES_hh_tesh!Q32=0,0,RES_hh_tesh!Q32/RES_summary!Q$19)</f>
        <v>7.2635422149671891</v>
      </c>
      <c r="R32" s="77">
        <f>IF(RES_hh_tesh!R32=0,0,RES_hh_tesh!R32/RES_summary!R$19)</f>
        <v>7.4562905390424357</v>
      </c>
      <c r="S32" s="77">
        <f>IF(RES_hh_tesh!S32=0,0,RES_hh_tesh!S32/RES_summary!S$19)</f>
        <v>7.6199752899883464</v>
      </c>
      <c r="T32" s="77">
        <f>IF(RES_hh_tesh!T32=0,0,RES_hh_tesh!T32/RES_summary!T$19)</f>
        <v>7.6350524154311019</v>
      </c>
      <c r="U32" s="77">
        <f>IF(RES_hh_tesh!U32=0,0,RES_hh_tesh!U32/RES_summary!U$19)</f>
        <v>7.6930578146474167</v>
      </c>
      <c r="V32" s="77">
        <f>IF(RES_hh_tesh!V32=0,0,RES_hh_tesh!V32/RES_summary!V$19)</f>
        <v>7.7453451934959281</v>
      </c>
      <c r="W32" s="77">
        <f>IF(RES_hh_tesh!W32=0,0,RES_hh_tesh!W32/RES_summary!W$19)</f>
        <v>7.6771324034468291</v>
      </c>
      <c r="DA32" s="92" t="s">
        <v>600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601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107</v>
      </c>
      <c r="B3" s="65">
        <f>IF(RES_hh_emih!B3=0,0,RES_hh_emih!B3/RES_summary!B$19)</f>
        <v>27.285112584392213</v>
      </c>
      <c r="C3" s="65">
        <f>IF(RES_hh_emih!C3=0,0,RES_hh_emih!C3/RES_summary!C$19)</f>
        <v>29.642094430647944</v>
      </c>
      <c r="D3" s="65">
        <f>IF(RES_hh_emih!D3=0,0,RES_hh_emih!D3/RES_summary!D$19)</f>
        <v>31.241025376628784</v>
      </c>
      <c r="E3" s="65">
        <f>IF(RES_hh_emih!E3=0,0,RES_hh_emih!E3/RES_summary!E$19)</f>
        <v>31.085287960625838</v>
      </c>
      <c r="F3" s="65">
        <f>IF(RES_hh_emih!F3=0,0,RES_hh_emih!F3/RES_summary!F$19)</f>
        <v>31.63214114481924</v>
      </c>
      <c r="G3" s="65">
        <f>IF(RES_hh_emih!G3=0,0,RES_hh_emih!G3/RES_summary!G$19)</f>
        <v>34.055771532066295</v>
      </c>
      <c r="H3" s="65">
        <f>IF(RES_hh_emih!H3=0,0,RES_hh_emih!H3/RES_summary!H$19)</f>
        <v>37.495376358113838</v>
      </c>
      <c r="I3" s="65">
        <f>IF(RES_hh_emih!I3=0,0,RES_hh_emih!I3/RES_summary!I$19)</f>
        <v>34.285589413464351</v>
      </c>
      <c r="J3" s="65">
        <f>IF(RES_hh_emih!J3=0,0,RES_hh_emih!J3/RES_summary!J$19)</f>
        <v>35.675233722057641</v>
      </c>
      <c r="K3" s="65">
        <f>IF(RES_hh_emih!K3=0,0,RES_hh_emih!K3/RES_summary!K$19)</f>
        <v>36.471765255855495</v>
      </c>
      <c r="L3" s="65">
        <f>IF(RES_hh_emih!L3=0,0,RES_hh_emih!L3/RES_summary!L$19)</f>
        <v>40.878611409008421</v>
      </c>
      <c r="M3" s="65">
        <f>IF(RES_hh_emih!M3=0,0,RES_hh_emih!M3/RES_summary!M$19)</f>
        <v>35.813079768225244</v>
      </c>
      <c r="N3" s="65">
        <f>IF(RES_hh_emih!N3=0,0,RES_hh_emih!N3/RES_summary!N$19)</f>
        <v>37.190871769179211</v>
      </c>
      <c r="O3" s="65">
        <f>IF(RES_hh_emih!O3=0,0,RES_hh_emih!O3/RES_summary!O$19)</f>
        <v>36.155358093116533</v>
      </c>
      <c r="P3" s="65">
        <f>IF(RES_hh_emih!P3=0,0,RES_hh_emih!P3/RES_summary!P$19)</f>
        <v>33.108318871402936</v>
      </c>
      <c r="Q3" s="65">
        <f>IF(RES_hh_emih!Q3=0,0,RES_hh_emih!Q3/RES_summary!Q$19)</f>
        <v>32.538498610407153</v>
      </c>
      <c r="R3" s="65">
        <f>IF(RES_hh_emih!R3=0,0,RES_hh_emih!R3/RES_summary!R$19)</f>
        <v>34.811625181930843</v>
      </c>
      <c r="S3" s="65">
        <f>IF(RES_hh_emih!S3=0,0,RES_hh_emih!S3/RES_summary!S$19)</f>
        <v>34.993364849964678</v>
      </c>
      <c r="T3" s="65">
        <f>IF(RES_hh_emih!T3=0,0,RES_hh_emih!T3/RES_summary!T$19)</f>
        <v>33.247883859028008</v>
      </c>
      <c r="U3" s="65">
        <f>IF(RES_hh_emih!U3=0,0,RES_hh_emih!U3/RES_summary!U$19)</f>
        <v>28.776384172982404</v>
      </c>
      <c r="V3" s="65">
        <f>IF(RES_hh_emih!V3=0,0,RES_hh_emih!V3/RES_summary!V$19)</f>
        <v>29.772895522192215</v>
      </c>
      <c r="W3" s="65">
        <f>IF(RES_hh_emih!W3=0,0,RES_hh_emih!W3/RES_summary!W$19)</f>
        <v>30.654978142454905</v>
      </c>
      <c r="DA3" s="87" t="s">
        <v>307</v>
      </c>
    </row>
    <row r="4" spans="1:105" ht="12.95" customHeight="1" x14ac:dyDescent="0.25">
      <c r="A4" s="68" t="s">
        <v>57</v>
      </c>
      <c r="B4" s="69">
        <f>IF(RES_hh_emih!B4=0,0,RES_hh_emih!B4/RES_summary!B$19)</f>
        <v>23.411819346431447</v>
      </c>
      <c r="C4" s="69">
        <f>IF(RES_hh_emih!C4=0,0,RES_hh_emih!C4/RES_summary!C$19)</f>
        <v>25.786314812052989</v>
      </c>
      <c r="D4" s="69">
        <f>IF(RES_hh_emih!D4=0,0,RES_hh_emih!D4/RES_summary!D$19)</f>
        <v>27.087787202511571</v>
      </c>
      <c r="E4" s="69">
        <f>IF(RES_hh_emih!E4=0,0,RES_hh_emih!E4/RES_summary!E$19)</f>
        <v>26.344195767972405</v>
      </c>
      <c r="F4" s="69">
        <f>IF(RES_hh_emih!F4=0,0,RES_hh_emih!F4/RES_summary!F$19)</f>
        <v>26.830900382767389</v>
      </c>
      <c r="G4" s="69">
        <f>IF(RES_hh_emih!G4=0,0,RES_hh_emih!G4/RES_summary!G$19)</f>
        <v>29.206705569334055</v>
      </c>
      <c r="H4" s="69">
        <f>IF(RES_hh_emih!H4=0,0,RES_hh_emih!H4/RES_summary!H$19)</f>
        <v>32.39715905016287</v>
      </c>
      <c r="I4" s="69">
        <f>IF(RES_hh_emih!I4=0,0,RES_hh_emih!I4/RES_summary!I$19)</f>
        <v>29.231132533832362</v>
      </c>
      <c r="J4" s="69">
        <f>IF(RES_hh_emih!J4=0,0,RES_hh_emih!J4/RES_summary!J$19)</f>
        <v>30.422620621904901</v>
      </c>
      <c r="K4" s="69">
        <f>IF(RES_hh_emih!K4=0,0,RES_hh_emih!K4/RES_summary!K$19)</f>
        <v>31.103374663977096</v>
      </c>
      <c r="L4" s="69">
        <f>IF(RES_hh_emih!L4=0,0,RES_hh_emih!L4/RES_summary!L$19)</f>
        <v>35.494159100932031</v>
      </c>
      <c r="M4" s="69">
        <f>IF(RES_hh_emih!M4=0,0,RES_hh_emih!M4/RES_summary!M$19)</f>
        <v>30.611265066593095</v>
      </c>
      <c r="N4" s="69">
        <f>IF(RES_hh_emih!N4=0,0,RES_hh_emih!N4/RES_summary!N$19)</f>
        <v>31.952501790847762</v>
      </c>
      <c r="O4" s="69">
        <f>IF(RES_hh_emih!O4=0,0,RES_hh_emih!O4/RES_summary!O$19)</f>
        <v>30.992667255191762</v>
      </c>
      <c r="P4" s="69">
        <f>IF(RES_hh_emih!P4=0,0,RES_hh_emih!P4/RES_summary!P$19)</f>
        <v>27.969870966188278</v>
      </c>
      <c r="Q4" s="69">
        <f>IF(RES_hh_emih!Q4=0,0,RES_hh_emih!Q4/RES_summary!Q$19)</f>
        <v>27.451014543658385</v>
      </c>
      <c r="R4" s="69">
        <f>IF(RES_hh_emih!R4=0,0,RES_hh_emih!R4/RES_summary!R$19)</f>
        <v>29.636289073453252</v>
      </c>
      <c r="S4" s="69">
        <f>IF(RES_hh_emih!S4=0,0,RES_hh_emih!S4/RES_summary!S$19)</f>
        <v>29.760220045048378</v>
      </c>
      <c r="T4" s="69">
        <f>IF(RES_hh_emih!T4=0,0,RES_hh_emih!T4/RES_summary!T$19)</f>
        <v>28.236583439548578</v>
      </c>
      <c r="U4" s="69">
        <f>IF(RES_hh_emih!U4=0,0,RES_hh_emih!U4/RES_summary!U$19)</f>
        <v>24.099904970827954</v>
      </c>
      <c r="V4" s="69">
        <f>IF(RES_hh_emih!V4=0,0,RES_hh_emih!V4/RES_summary!V$19)</f>
        <v>25.081535172997054</v>
      </c>
      <c r="W4" s="69">
        <f>IF(RES_hh_emih!W4=0,0,RES_hh_emih!W4/RES_summary!W$19)</f>
        <v>25.862637934438133</v>
      </c>
      <c r="DA4" s="88" t="s">
        <v>308</v>
      </c>
    </row>
    <row r="5" spans="1:105" ht="12" customHeight="1" x14ac:dyDescent="0.25">
      <c r="A5" s="28" t="s">
        <v>51</v>
      </c>
      <c r="B5" s="72">
        <f>IF(RES_hh_emih!B5=0,0,RES_hh_emih!B5/RES_summary!B$19)</f>
        <v>55.501628464490871</v>
      </c>
      <c r="C5" s="72">
        <f>IF(RES_hh_emih!C5=0,0,RES_hh_emih!C5/RES_summary!C$19)</f>
        <v>59.489380948212002</v>
      </c>
      <c r="D5" s="72">
        <f>IF(RES_hh_emih!D5=0,0,RES_hh_emih!D5/RES_summary!D$19)</f>
        <v>60.865294852030132</v>
      </c>
      <c r="E5" s="72">
        <f>IF(RES_hh_emih!E5=0,0,RES_hh_emih!E5/RES_summary!E$19)</f>
        <v>56.710478951321463</v>
      </c>
      <c r="F5" s="72">
        <f>IF(RES_hh_emih!F5=0,0,RES_hh_emih!F5/RES_summary!F$19)</f>
        <v>55.91611931982073</v>
      </c>
      <c r="G5" s="72">
        <f>IF(RES_hh_emih!G5=0,0,RES_hh_emih!G5/RES_summary!G$19)</f>
        <v>58.70979916227499</v>
      </c>
      <c r="H5" s="72">
        <f>IF(RES_hh_emih!H5=0,0,RES_hh_emih!H5/RES_summary!H$19)</f>
        <v>64.282740853518888</v>
      </c>
      <c r="I5" s="72">
        <f>IF(RES_hh_emih!I5=0,0,RES_hh_emih!I5/RES_summary!I$19)</f>
        <v>56.954085976167931</v>
      </c>
      <c r="J5" s="72">
        <f>IF(RES_hh_emih!J5=0,0,RES_hh_emih!J5/RES_summary!J$19)</f>
        <v>59.429224604828427</v>
      </c>
      <c r="K5" s="72">
        <f>IF(RES_hh_emih!K5=0,0,RES_hh_emih!K5/RES_summary!K$19)</f>
        <v>61.025877176237096</v>
      </c>
      <c r="L5" s="72">
        <f>IF(RES_hh_emih!L5=0,0,RES_hh_emih!L5/RES_summary!L$19)</f>
        <v>70.410254527019134</v>
      </c>
      <c r="M5" s="72">
        <f>IF(RES_hh_emih!M5=0,0,RES_hh_emih!M5/RES_summary!M$19)</f>
        <v>61.078586747361577</v>
      </c>
      <c r="N5" s="72">
        <f>IF(RES_hh_emih!N5=0,0,RES_hh_emih!N5/RES_summary!N$19)</f>
        <v>64.269390147693855</v>
      </c>
      <c r="O5" s="72">
        <f>IF(RES_hh_emih!O5=0,0,RES_hh_emih!O5/RES_summary!O$19)</f>
        <v>63.084958642138346</v>
      </c>
      <c r="P5" s="72">
        <f>IF(RES_hh_emih!P5=0,0,RES_hh_emih!P5/RES_summary!P$19)</f>
        <v>57.4153976884418</v>
      </c>
      <c r="Q5" s="72">
        <f>IF(RES_hh_emih!Q5=0,0,RES_hh_emih!Q5/RES_summary!Q$19)</f>
        <v>56.511512934267678</v>
      </c>
      <c r="R5" s="72">
        <f>IF(RES_hh_emih!R5=0,0,RES_hh_emih!R5/RES_summary!R$19)</f>
        <v>62.392223488153228</v>
      </c>
      <c r="S5" s="72">
        <f>IF(RES_hh_emih!S5=0,0,RES_hh_emih!S5/RES_summary!S$19)</f>
        <v>65.368390531953935</v>
      </c>
      <c r="T5" s="72">
        <f>IF(RES_hh_emih!T5=0,0,RES_hh_emih!T5/RES_summary!T$19)</f>
        <v>68.525656673873371</v>
      </c>
      <c r="U5" s="72">
        <f>IF(RES_hh_emih!U5=0,0,RES_hh_emih!U5/RES_summary!U$19)</f>
        <v>58.224638987798166</v>
      </c>
      <c r="V5" s="72">
        <f>IF(RES_hh_emih!V5=0,0,RES_hh_emih!V5/RES_summary!V$19)</f>
        <v>63.575416163621071</v>
      </c>
      <c r="W5" s="72">
        <f>IF(RES_hh_emih!W5=0,0,RES_hh_emih!W5/RES_summary!W$19)</f>
        <v>66.007497790338661</v>
      </c>
      <c r="DA5" s="89" t="s">
        <v>602</v>
      </c>
    </row>
    <row r="6" spans="1:105" ht="12" customHeight="1" x14ac:dyDescent="0.25">
      <c r="A6" s="28" t="s">
        <v>74</v>
      </c>
      <c r="B6" s="72">
        <f>IF(RES_hh_emih!B6=0,0,RES_hh_emih!B6/RES_summary!B$19)</f>
        <v>43.308304054756015</v>
      </c>
      <c r="C6" s="72">
        <f>IF(RES_hh_emih!C6=0,0,RES_hh_emih!C6/RES_summary!C$19)</f>
        <v>49.202830892958573</v>
      </c>
      <c r="D6" s="72">
        <f>IF(RES_hh_emih!D6=0,0,RES_hh_emih!D6/RES_summary!D$19)</f>
        <v>47.346469358514419</v>
      </c>
      <c r="E6" s="72">
        <f>IF(RES_hh_emih!E6=0,0,RES_hh_emih!E6/RES_summary!E$19)</f>
        <v>45.477159852542826</v>
      </c>
      <c r="F6" s="72">
        <f>IF(RES_hh_emih!F6=0,0,RES_hh_emih!F6/RES_summary!F$19)</f>
        <v>44.317428390172431</v>
      </c>
      <c r="G6" s="72">
        <f>IF(RES_hh_emih!G6=0,0,RES_hh_emih!G6/RES_summary!G$19)</f>
        <v>45.868756825154556</v>
      </c>
      <c r="H6" s="72">
        <f>IF(RES_hh_emih!H6=0,0,RES_hh_emih!H6/RES_summary!H$19)</f>
        <v>47.741529688119783</v>
      </c>
      <c r="I6" s="72">
        <f>IF(RES_hh_emih!I6=0,0,RES_hh_emih!I6/RES_summary!I$19)</f>
        <v>45.775001484071986</v>
      </c>
      <c r="J6" s="72">
        <f>IF(RES_hh_emih!J6=0,0,RES_hh_emih!J6/RES_summary!J$19)</f>
        <v>45.798972629346551</v>
      </c>
      <c r="K6" s="72">
        <f>IF(RES_hh_emih!K6=0,0,RES_hh_emih!K6/RES_summary!K$19)</f>
        <v>46.262726857745399</v>
      </c>
      <c r="L6" s="72">
        <f>IF(RES_hh_emih!L6=0,0,RES_hh_emih!L6/RES_summary!L$19)</f>
        <v>52.070927262362503</v>
      </c>
      <c r="M6" s="72">
        <f>IF(RES_hh_emih!M6=0,0,RES_hh_emih!M6/RES_summary!M$19)</f>
        <v>44.505338623740542</v>
      </c>
      <c r="N6" s="72">
        <f>IF(RES_hh_emih!N6=0,0,RES_hh_emih!N6/RES_summary!N$19)</f>
        <v>47.121193372017927</v>
      </c>
      <c r="O6" s="72">
        <f>IF(RES_hh_emih!O6=0,0,RES_hh_emih!O6/RES_summary!O$19)</f>
        <v>44.600763511276483</v>
      </c>
      <c r="P6" s="72">
        <f>IF(RES_hh_emih!P6=0,0,RES_hh_emih!P6/RES_summary!P$19)</f>
        <v>40.322314792761418</v>
      </c>
      <c r="Q6" s="72">
        <f>IF(RES_hh_emih!Q6=0,0,RES_hh_emih!Q6/RES_summary!Q$19)</f>
        <v>40.392720343392277</v>
      </c>
      <c r="R6" s="72">
        <f>IF(RES_hh_emih!R6=0,0,RES_hh_emih!R6/RES_summary!R$19)</f>
        <v>43.173536520181827</v>
      </c>
      <c r="S6" s="72">
        <f>IF(RES_hh_emih!S6=0,0,RES_hh_emih!S6/RES_summary!S$19)</f>
        <v>43.626611955594107</v>
      </c>
      <c r="T6" s="72">
        <f>IF(RES_hh_emih!T6=0,0,RES_hh_emih!T6/RES_summary!T$19)</f>
        <v>44.463992820084961</v>
      </c>
      <c r="U6" s="72">
        <f>IF(RES_hh_emih!U6=0,0,RES_hh_emih!U6/RES_summary!U$19)</f>
        <v>46.368670831633438</v>
      </c>
      <c r="V6" s="72">
        <f>IF(RES_hh_emih!V6=0,0,RES_hh_emih!V6/RES_summary!V$19)</f>
        <v>45.813064461827125</v>
      </c>
      <c r="W6" s="72">
        <f>IF(RES_hh_emih!W6=0,0,RES_hh_emih!W6/RES_summary!W$19)</f>
        <v>44.890089269191165</v>
      </c>
      <c r="DA6" s="89" t="s">
        <v>603</v>
      </c>
    </row>
    <row r="7" spans="1:105" ht="12" customHeight="1" x14ac:dyDescent="0.25">
      <c r="A7" s="28" t="s">
        <v>205</v>
      </c>
      <c r="B7" s="72">
        <f>IF(RES_hh_emih!B7=0,0,RES_hh_emih!B7/RES_summary!B$19)</f>
        <v>50.841151654365916</v>
      </c>
      <c r="C7" s="72">
        <f>IF(RES_hh_emih!C7=0,0,RES_hh_emih!C7/RES_summary!C$19)</f>
        <v>63.145921371814765</v>
      </c>
      <c r="D7" s="72">
        <f>IF(RES_hh_emih!D7=0,0,RES_hh_emih!D7/RES_summary!D$19)</f>
        <v>64.895688083411585</v>
      </c>
      <c r="E7" s="72">
        <f>IF(RES_hh_emih!E7=0,0,RES_hh_emih!E7/RES_summary!E$19)</f>
        <v>62.778330237229937</v>
      </c>
      <c r="F7" s="72">
        <f>IF(RES_hh_emih!F7=0,0,RES_hh_emih!F7/RES_summary!F$19)</f>
        <v>59.073985835875177</v>
      </c>
      <c r="G7" s="72">
        <f>IF(RES_hh_emih!G7=0,0,RES_hh_emih!G7/RES_summary!G$19)</f>
        <v>58.638624654773764</v>
      </c>
      <c r="H7" s="72">
        <f>IF(RES_hh_emih!H7=0,0,RES_hh_emih!H7/RES_summary!H$19)</f>
        <v>65.855123651600195</v>
      </c>
      <c r="I7" s="72">
        <f>IF(RES_hh_emih!I7=0,0,RES_hh_emih!I7/RES_summary!I$19)</f>
        <v>62.439462892384917</v>
      </c>
      <c r="J7" s="72">
        <f>IF(RES_hh_emih!J7=0,0,RES_hh_emih!J7/RES_summary!J$19)</f>
        <v>60.968164362664005</v>
      </c>
      <c r="K7" s="72">
        <f>IF(RES_hh_emih!K7=0,0,RES_hh_emih!K7/RES_summary!K$19)</f>
        <v>59.315901956133338</v>
      </c>
      <c r="L7" s="72">
        <f>IF(RES_hh_emih!L7=0,0,RES_hh_emih!L7/RES_summary!L$19)</f>
        <v>50.758847352751729</v>
      </c>
      <c r="M7" s="72">
        <f>IF(RES_hh_emih!M7=0,0,RES_hh_emih!M7/RES_summary!M$19)</f>
        <v>65.880649806361916</v>
      </c>
      <c r="N7" s="72">
        <f>IF(RES_hh_emih!N7=0,0,RES_hh_emih!N7/RES_summary!N$19)</f>
        <v>61.267935796671026</v>
      </c>
      <c r="O7" s="72">
        <f>IF(RES_hh_emih!O7=0,0,RES_hh_emih!O7/RES_summary!O$19)</f>
        <v>57.670628582541532</v>
      </c>
      <c r="P7" s="72">
        <f>IF(RES_hh_emih!P7=0,0,RES_hh_emih!P7/RES_summary!P$19)</f>
        <v>52.207155369024711</v>
      </c>
      <c r="Q7" s="72">
        <f>IF(RES_hh_emih!Q7=0,0,RES_hh_emih!Q7/RES_summary!Q$19)</f>
        <v>55.225792186755527</v>
      </c>
      <c r="R7" s="72">
        <f>IF(RES_hh_emih!R7=0,0,RES_hh_emih!R7/RES_summary!R$19)</f>
        <v>54.127889095045298</v>
      </c>
      <c r="S7" s="72">
        <f>IF(RES_hh_emih!S7=0,0,RES_hh_emih!S7/RES_summary!S$19)</f>
        <v>54.244895812929776</v>
      </c>
      <c r="T7" s="72">
        <f>IF(RES_hh_emih!T7=0,0,RES_hh_emih!T7/RES_summary!T$19)</f>
        <v>62.011492654791951</v>
      </c>
      <c r="U7" s="72">
        <f>IF(RES_hh_emih!U7=0,0,RES_hh_emih!U7/RES_summary!U$19)</f>
        <v>49.097546801824969</v>
      </c>
      <c r="V7" s="72">
        <f>IF(RES_hh_emih!V7=0,0,RES_hh_emih!V7/RES_summary!V$19)</f>
        <v>47.587471252056964</v>
      </c>
      <c r="W7" s="72">
        <f>IF(RES_hh_emih!W7=0,0,RES_hh_emih!W7/RES_summary!W$19)</f>
        <v>71.10074742564511</v>
      </c>
      <c r="DA7" s="89" t="s">
        <v>604</v>
      </c>
    </row>
    <row r="8" spans="1:105" ht="12" customHeight="1" x14ac:dyDescent="0.25">
      <c r="A8" s="28" t="s">
        <v>192</v>
      </c>
      <c r="B8" s="72">
        <f>IF(RES_hh_emih!B8=0,0,RES_hh_emih!B8/RES_summary!B$19)</f>
        <v>38.934770292543618</v>
      </c>
      <c r="C8" s="72">
        <f>IF(RES_hh_emih!C8=0,0,RES_hh_emih!C8/RES_summary!C$19)</f>
        <v>42.319698094916468</v>
      </c>
      <c r="D8" s="72">
        <f>IF(RES_hh_emih!D8=0,0,RES_hh_emih!D8/RES_summary!D$19)</f>
        <v>40.449264699132122</v>
      </c>
      <c r="E8" s="72">
        <f>IF(RES_hh_emih!E8=0,0,RES_hh_emih!E8/RES_summary!E$19)</f>
        <v>39.035336347362104</v>
      </c>
      <c r="F8" s="72">
        <f>IF(RES_hh_emih!F8=0,0,RES_hh_emih!F8/RES_summary!F$19)</f>
        <v>38.00272070515819</v>
      </c>
      <c r="G8" s="72">
        <f>IF(RES_hh_emih!G8=0,0,RES_hh_emih!G8/RES_summary!G$19)</f>
        <v>40.161064369404485</v>
      </c>
      <c r="H8" s="72">
        <f>IF(RES_hh_emih!H8=0,0,RES_hh_emih!H8/RES_summary!H$19)</f>
        <v>40.918114316701477</v>
      </c>
      <c r="I8" s="72">
        <f>IF(RES_hh_emih!I8=0,0,RES_hh_emih!I8/RES_summary!I$19)</f>
        <v>38.352775646243039</v>
      </c>
      <c r="J8" s="72">
        <f>IF(RES_hh_emih!J8=0,0,RES_hh_emih!J8/RES_summary!J$19)</f>
        <v>37.8482541475163</v>
      </c>
      <c r="K8" s="72">
        <f>IF(RES_hh_emih!K8=0,0,RES_hh_emih!K8/RES_summary!K$19)</f>
        <v>38.415442941983102</v>
      </c>
      <c r="L8" s="72">
        <f>IF(RES_hh_emih!L8=0,0,RES_hh_emih!L8/RES_summary!L$19)</f>
        <v>42.440959968814624</v>
      </c>
      <c r="M8" s="72">
        <f>IF(RES_hh_emih!M8=0,0,RES_hh_emih!M8/RES_summary!M$19)</f>
        <v>37.34678222303716</v>
      </c>
      <c r="N8" s="72">
        <f>IF(RES_hh_emih!N8=0,0,RES_hh_emih!N8/RES_summary!N$19)</f>
        <v>38.192190805776619</v>
      </c>
      <c r="O8" s="72">
        <f>IF(RES_hh_emih!O8=0,0,RES_hh_emih!O8/RES_summary!O$19)</f>
        <v>37.482009649450447</v>
      </c>
      <c r="P8" s="72">
        <f>IF(RES_hh_emih!P8=0,0,RES_hh_emih!P8/RES_summary!P$19)</f>
        <v>33.269554952156497</v>
      </c>
      <c r="Q8" s="72">
        <f>IF(RES_hh_emih!Q8=0,0,RES_hh_emih!Q8/RES_summary!Q$19)</f>
        <v>32.536759181375793</v>
      </c>
      <c r="R8" s="72">
        <f>IF(RES_hh_emih!R8=0,0,RES_hh_emih!R8/RES_summary!R$19)</f>
        <v>35.343282175998851</v>
      </c>
      <c r="S8" s="72">
        <f>IF(RES_hh_emih!S8=0,0,RES_hh_emih!S8/RES_summary!S$19)</f>
        <v>36.479655827125747</v>
      </c>
      <c r="T8" s="72">
        <f>IF(RES_hh_emih!T8=0,0,RES_hh_emih!T8/RES_summary!T$19)</f>
        <v>35.817363268025495</v>
      </c>
      <c r="U8" s="72">
        <f>IF(RES_hh_emih!U8=0,0,RES_hh_emih!U8/RES_summary!U$19)</f>
        <v>35.320422506494161</v>
      </c>
      <c r="V8" s="72">
        <f>IF(RES_hh_emih!V8=0,0,RES_hh_emih!V8/RES_summary!V$19)</f>
        <v>35.08028216895346</v>
      </c>
      <c r="W8" s="72">
        <f>IF(RES_hh_emih!W8=0,0,RES_hh_emih!W8/RES_summary!W$19)</f>
        <v>40.102532156291645</v>
      </c>
      <c r="DA8" s="89" t="s">
        <v>605</v>
      </c>
    </row>
    <row r="9" spans="1:105" ht="12" customHeight="1" x14ac:dyDescent="0.25">
      <c r="A9" s="28" t="s">
        <v>207</v>
      </c>
      <c r="B9" s="72">
        <f>IF(RES_hh_emih!B9=0,0,RES_hh_emih!B9/RES_summary!B$19)</f>
        <v>0</v>
      </c>
      <c r="C9" s="72">
        <f>IF(RES_hh_emih!C9=0,0,RES_hh_emih!C9/RES_summary!C$19)</f>
        <v>0</v>
      </c>
      <c r="D9" s="72">
        <f>IF(RES_hh_emih!D9=0,0,RES_hh_emih!D9/RES_summary!D$19)</f>
        <v>0</v>
      </c>
      <c r="E9" s="72">
        <f>IF(RES_hh_emih!E9=0,0,RES_hh_emih!E9/RES_summary!E$19)</f>
        <v>0</v>
      </c>
      <c r="F9" s="72">
        <f>IF(RES_hh_emih!F9=0,0,RES_hh_emih!F9/RES_summary!F$19)</f>
        <v>0</v>
      </c>
      <c r="G9" s="72">
        <f>IF(RES_hh_emih!G9=0,0,RES_hh_emih!G9/RES_summary!G$19)</f>
        <v>0</v>
      </c>
      <c r="H9" s="72">
        <f>IF(RES_hh_emih!H9=0,0,RES_hh_emih!H9/RES_summary!H$19)</f>
        <v>0</v>
      </c>
      <c r="I9" s="72">
        <f>IF(RES_hh_emih!I9=0,0,RES_hh_emih!I9/RES_summary!I$19)</f>
        <v>0</v>
      </c>
      <c r="J9" s="72">
        <f>IF(RES_hh_emih!J9=0,0,RES_hh_emih!J9/RES_summary!J$19)</f>
        <v>0</v>
      </c>
      <c r="K9" s="72">
        <f>IF(RES_hh_emih!K9=0,0,RES_hh_emih!K9/RES_summary!K$19)</f>
        <v>0</v>
      </c>
      <c r="L9" s="72">
        <f>IF(RES_hh_emih!L9=0,0,RES_hh_emih!L9/RES_summary!L$19)</f>
        <v>0</v>
      </c>
      <c r="M9" s="72">
        <f>IF(RES_hh_emih!M9=0,0,RES_hh_emih!M9/RES_summary!M$19)</f>
        <v>0</v>
      </c>
      <c r="N9" s="72">
        <f>IF(RES_hh_emih!N9=0,0,RES_hh_emih!N9/RES_summary!N$19)</f>
        <v>0</v>
      </c>
      <c r="O9" s="72">
        <f>IF(RES_hh_emih!O9=0,0,RES_hh_emih!O9/RES_summary!O$19)</f>
        <v>0</v>
      </c>
      <c r="P9" s="72">
        <f>IF(RES_hh_emih!P9=0,0,RES_hh_emih!P9/RES_summary!P$19)</f>
        <v>0</v>
      </c>
      <c r="Q9" s="72">
        <f>IF(RES_hh_emih!Q9=0,0,RES_hh_emih!Q9/RES_summary!Q$19)</f>
        <v>0</v>
      </c>
      <c r="R9" s="72">
        <f>IF(RES_hh_emih!R9=0,0,RES_hh_emih!R9/RES_summary!R$19)</f>
        <v>0</v>
      </c>
      <c r="S9" s="72">
        <f>IF(RES_hh_emih!S9=0,0,RES_hh_emih!S9/RES_summary!S$19)</f>
        <v>0</v>
      </c>
      <c r="T9" s="72">
        <f>IF(RES_hh_emih!T9=0,0,RES_hh_emih!T9/RES_summary!T$19)</f>
        <v>0</v>
      </c>
      <c r="U9" s="72">
        <f>IF(RES_hh_emih!U9=0,0,RES_hh_emih!U9/RES_summary!U$19)</f>
        <v>0</v>
      </c>
      <c r="V9" s="72">
        <f>IF(RES_hh_emih!V9=0,0,RES_hh_emih!V9/RES_summary!V$19)</f>
        <v>0</v>
      </c>
      <c r="W9" s="72">
        <f>IF(RES_hh_emih!W9=0,0,RES_hh_emih!W9/RES_summary!W$19)</f>
        <v>0</v>
      </c>
      <c r="DA9" s="89" t="s">
        <v>606</v>
      </c>
    </row>
    <row r="10" spans="1:105" ht="12" customHeight="1" x14ac:dyDescent="0.25">
      <c r="A10" s="28" t="s">
        <v>202</v>
      </c>
      <c r="B10" s="72">
        <f>IF(RES_hh_emih!B10=0,0,RES_hh_emih!B10/RES_summary!B$19)</f>
        <v>0</v>
      </c>
      <c r="C10" s="72">
        <f>IF(RES_hh_emih!C10=0,0,RES_hh_emih!C10/RES_summary!C$19)</f>
        <v>0</v>
      </c>
      <c r="D10" s="72">
        <f>IF(RES_hh_emih!D10=0,0,RES_hh_emih!D10/RES_summary!D$19)</f>
        <v>0</v>
      </c>
      <c r="E10" s="72">
        <f>IF(RES_hh_emih!E10=0,0,RES_hh_emih!E10/RES_summary!E$19)</f>
        <v>0</v>
      </c>
      <c r="F10" s="72">
        <f>IF(RES_hh_emih!F10=0,0,RES_hh_emih!F10/RES_summary!F$19)</f>
        <v>0</v>
      </c>
      <c r="G10" s="72">
        <f>IF(RES_hh_emih!G10=0,0,RES_hh_emih!G10/RES_summary!G$19)</f>
        <v>0</v>
      </c>
      <c r="H10" s="72">
        <f>IF(RES_hh_emih!H10=0,0,RES_hh_emih!H10/RES_summary!H$19)</f>
        <v>0</v>
      </c>
      <c r="I10" s="72">
        <f>IF(RES_hh_emih!I10=0,0,RES_hh_emih!I10/RES_summary!I$19)</f>
        <v>0</v>
      </c>
      <c r="J10" s="72">
        <f>IF(RES_hh_emih!J10=0,0,RES_hh_emih!J10/RES_summary!J$19)</f>
        <v>0</v>
      </c>
      <c r="K10" s="72">
        <f>IF(RES_hh_emih!K10=0,0,RES_hh_emih!K10/RES_summary!K$19)</f>
        <v>0</v>
      </c>
      <c r="L10" s="72">
        <f>IF(RES_hh_emih!L10=0,0,RES_hh_emih!L10/RES_summary!L$19)</f>
        <v>0</v>
      </c>
      <c r="M10" s="72">
        <f>IF(RES_hh_emih!M10=0,0,RES_hh_emih!M10/RES_summary!M$19)</f>
        <v>0</v>
      </c>
      <c r="N10" s="72">
        <f>IF(RES_hh_emih!N10=0,0,RES_hh_emih!N10/RES_summary!N$19)</f>
        <v>0</v>
      </c>
      <c r="O10" s="72">
        <f>IF(RES_hh_emih!O10=0,0,RES_hh_emih!O10/RES_summary!O$19)</f>
        <v>0</v>
      </c>
      <c r="P10" s="72">
        <f>IF(RES_hh_emih!P10=0,0,RES_hh_emih!P10/RES_summary!P$19)</f>
        <v>0</v>
      </c>
      <c r="Q10" s="72">
        <f>IF(RES_hh_emih!Q10=0,0,RES_hh_emih!Q10/RES_summary!Q$19)</f>
        <v>0</v>
      </c>
      <c r="R10" s="72">
        <f>IF(RES_hh_emih!R10=0,0,RES_hh_emih!R10/RES_summary!R$19)</f>
        <v>0</v>
      </c>
      <c r="S10" s="72">
        <f>IF(RES_hh_emih!S10=0,0,RES_hh_emih!S10/RES_summary!S$19)</f>
        <v>0</v>
      </c>
      <c r="T10" s="72">
        <f>IF(RES_hh_emih!T10=0,0,RES_hh_emih!T10/RES_summary!T$19)</f>
        <v>0</v>
      </c>
      <c r="U10" s="72">
        <f>IF(RES_hh_emih!U10=0,0,RES_hh_emih!U10/RES_summary!U$19)</f>
        <v>0</v>
      </c>
      <c r="V10" s="72">
        <f>IF(RES_hh_emih!V10=0,0,RES_hh_emih!V10/RES_summary!V$19)</f>
        <v>0</v>
      </c>
      <c r="W10" s="72">
        <f>IF(RES_hh_emih!W10=0,0,RES_hh_emih!W10/RES_summary!W$19)</f>
        <v>0</v>
      </c>
      <c r="DA10" s="89" t="s">
        <v>607</v>
      </c>
    </row>
    <row r="11" spans="1:105" ht="12" customHeight="1" x14ac:dyDescent="0.25">
      <c r="A11" s="28" t="s">
        <v>203</v>
      </c>
      <c r="B11" s="72">
        <f>IF(RES_hh_emih!B11=0,0,RES_hh_emih!B11/RES_summary!B$19)</f>
        <v>0</v>
      </c>
      <c r="C11" s="72">
        <f>IF(RES_hh_emih!C11=0,0,RES_hh_emih!C11/RES_summary!C$19)</f>
        <v>0</v>
      </c>
      <c r="D11" s="72">
        <f>IF(RES_hh_emih!D11=0,0,RES_hh_emih!D11/RES_summary!D$19)</f>
        <v>0</v>
      </c>
      <c r="E11" s="72">
        <f>IF(RES_hh_emih!E11=0,0,RES_hh_emih!E11/RES_summary!E$19)</f>
        <v>0</v>
      </c>
      <c r="F11" s="72">
        <f>IF(RES_hh_emih!F11=0,0,RES_hh_emih!F11/RES_summary!F$19)</f>
        <v>0</v>
      </c>
      <c r="G11" s="72">
        <f>IF(RES_hh_emih!G11=0,0,RES_hh_emih!G11/RES_summary!G$19)</f>
        <v>0</v>
      </c>
      <c r="H11" s="72">
        <f>IF(RES_hh_emih!H11=0,0,RES_hh_emih!H11/RES_summary!H$19)</f>
        <v>0</v>
      </c>
      <c r="I11" s="72">
        <f>IF(RES_hh_emih!I11=0,0,RES_hh_emih!I11/RES_summary!I$19)</f>
        <v>0</v>
      </c>
      <c r="J11" s="72">
        <f>IF(RES_hh_emih!J11=0,0,RES_hh_emih!J11/RES_summary!J$19)</f>
        <v>0</v>
      </c>
      <c r="K11" s="72">
        <f>IF(RES_hh_emih!K11=0,0,RES_hh_emih!K11/RES_summary!K$19)</f>
        <v>0</v>
      </c>
      <c r="L11" s="72">
        <f>IF(RES_hh_emih!L11=0,0,RES_hh_emih!L11/RES_summary!L$19)</f>
        <v>0</v>
      </c>
      <c r="M11" s="72">
        <f>IF(RES_hh_emih!M11=0,0,RES_hh_emih!M11/RES_summary!M$19)</f>
        <v>0</v>
      </c>
      <c r="N11" s="72">
        <f>IF(RES_hh_emih!N11=0,0,RES_hh_emih!N11/RES_summary!N$19)</f>
        <v>0</v>
      </c>
      <c r="O11" s="72">
        <f>IF(RES_hh_emih!O11=0,0,RES_hh_emih!O11/RES_summary!O$19)</f>
        <v>0</v>
      </c>
      <c r="P11" s="72">
        <f>IF(RES_hh_emih!P11=0,0,RES_hh_emih!P11/RES_summary!P$19)</f>
        <v>0</v>
      </c>
      <c r="Q11" s="72">
        <f>IF(RES_hh_emih!Q11=0,0,RES_hh_emih!Q11/RES_summary!Q$19)</f>
        <v>0</v>
      </c>
      <c r="R11" s="72">
        <f>IF(RES_hh_emih!R11=0,0,RES_hh_emih!R11/RES_summary!R$19)</f>
        <v>0</v>
      </c>
      <c r="S11" s="72">
        <f>IF(RES_hh_emih!S11=0,0,RES_hh_emih!S11/RES_summary!S$19)</f>
        <v>0</v>
      </c>
      <c r="T11" s="72">
        <f>IF(RES_hh_emih!T11=0,0,RES_hh_emih!T11/RES_summary!T$19)</f>
        <v>0</v>
      </c>
      <c r="U11" s="72">
        <f>IF(RES_hh_emih!U11=0,0,RES_hh_emih!U11/RES_summary!U$19)</f>
        <v>0</v>
      </c>
      <c r="V11" s="72">
        <f>IF(RES_hh_emih!V11=0,0,RES_hh_emih!V11/RES_summary!V$19)</f>
        <v>0</v>
      </c>
      <c r="W11" s="72">
        <f>IF(RES_hh_emih!W11=0,0,RES_hh_emih!W11/RES_summary!W$19)</f>
        <v>0</v>
      </c>
      <c r="DA11" s="89" t="s">
        <v>608</v>
      </c>
    </row>
    <row r="12" spans="1:105" ht="12" customHeight="1" x14ac:dyDescent="0.25">
      <c r="A12" s="28" t="s">
        <v>95</v>
      </c>
      <c r="B12" s="72">
        <f>IF(RES_hh_emih!B12=0,0,RES_hh_emih!B12/RES_summary!B$19)</f>
        <v>0</v>
      </c>
      <c r="C12" s="72">
        <f>IF(RES_hh_emih!C12=0,0,RES_hh_emih!C12/RES_summary!C$19)</f>
        <v>0</v>
      </c>
      <c r="D12" s="72">
        <f>IF(RES_hh_emih!D12=0,0,RES_hh_emih!D12/RES_summary!D$19)</f>
        <v>0</v>
      </c>
      <c r="E12" s="72">
        <f>IF(RES_hh_emih!E12=0,0,RES_hh_emih!E12/RES_summary!E$19)</f>
        <v>0</v>
      </c>
      <c r="F12" s="72">
        <f>IF(RES_hh_emih!F12=0,0,RES_hh_emih!F12/RES_summary!F$19)</f>
        <v>0</v>
      </c>
      <c r="G12" s="72">
        <f>IF(RES_hh_emih!G12=0,0,RES_hh_emih!G12/RES_summary!G$19)</f>
        <v>0</v>
      </c>
      <c r="H12" s="72">
        <f>IF(RES_hh_emih!H12=0,0,RES_hh_emih!H12/RES_summary!H$19)</f>
        <v>0</v>
      </c>
      <c r="I12" s="72">
        <f>IF(RES_hh_emih!I12=0,0,RES_hh_emih!I12/RES_summary!I$19)</f>
        <v>0</v>
      </c>
      <c r="J12" s="72">
        <f>IF(RES_hh_emih!J12=0,0,RES_hh_emih!J12/RES_summary!J$19)</f>
        <v>0</v>
      </c>
      <c r="K12" s="72">
        <f>IF(RES_hh_emih!K12=0,0,RES_hh_emih!K12/RES_summary!K$19)</f>
        <v>0</v>
      </c>
      <c r="L12" s="72">
        <f>IF(RES_hh_emih!L12=0,0,RES_hh_emih!L12/RES_summary!L$19)</f>
        <v>0</v>
      </c>
      <c r="M12" s="72">
        <f>IF(RES_hh_emih!M12=0,0,RES_hh_emih!M12/RES_summary!M$19)</f>
        <v>0</v>
      </c>
      <c r="N12" s="72">
        <f>IF(RES_hh_emih!N12=0,0,RES_hh_emih!N12/RES_summary!N$19)</f>
        <v>0</v>
      </c>
      <c r="O12" s="72">
        <f>IF(RES_hh_emih!O12=0,0,RES_hh_emih!O12/RES_summary!O$19)</f>
        <v>0</v>
      </c>
      <c r="P12" s="72">
        <f>IF(RES_hh_emih!P12=0,0,RES_hh_emih!P12/RES_summary!P$19)</f>
        <v>0</v>
      </c>
      <c r="Q12" s="72">
        <f>IF(RES_hh_emih!Q12=0,0,RES_hh_emih!Q12/RES_summary!Q$19)</f>
        <v>0</v>
      </c>
      <c r="R12" s="72">
        <f>IF(RES_hh_emih!R12=0,0,RES_hh_emih!R12/RES_summary!R$19)</f>
        <v>0</v>
      </c>
      <c r="S12" s="72">
        <f>IF(RES_hh_emih!S12=0,0,RES_hh_emih!S12/RES_summary!S$19)</f>
        <v>0</v>
      </c>
      <c r="T12" s="72">
        <f>IF(RES_hh_emih!T12=0,0,RES_hh_emih!T12/RES_summary!T$19)</f>
        <v>0</v>
      </c>
      <c r="U12" s="72">
        <f>IF(RES_hh_emih!U12=0,0,RES_hh_emih!U12/RES_summary!U$19)</f>
        <v>0</v>
      </c>
      <c r="V12" s="72">
        <f>IF(RES_hh_emih!V12=0,0,RES_hh_emih!V12/RES_summary!V$19)</f>
        <v>0</v>
      </c>
      <c r="W12" s="72">
        <f>IF(RES_hh_emih!W12=0,0,RES_hh_emih!W12/RES_summary!W$19)</f>
        <v>0</v>
      </c>
      <c r="DA12" s="89" t="s">
        <v>609</v>
      </c>
    </row>
    <row r="13" spans="1:105" ht="12" customHeight="1" x14ac:dyDescent="0.25">
      <c r="A13" s="73" t="s">
        <v>94</v>
      </c>
      <c r="B13" s="74">
        <f>IF(RES_hh_emih!B13=0,0,RES_hh_emih!B13/RES_summary!B$19)</f>
        <v>0</v>
      </c>
      <c r="C13" s="74">
        <f>IF(RES_hh_emih!C13=0,0,RES_hh_emih!C13/RES_summary!C$19)</f>
        <v>0</v>
      </c>
      <c r="D13" s="74">
        <f>IF(RES_hh_emih!D13=0,0,RES_hh_emih!D13/RES_summary!D$19)</f>
        <v>0</v>
      </c>
      <c r="E13" s="74">
        <f>IF(RES_hh_emih!E13=0,0,RES_hh_emih!E13/RES_summary!E$19)</f>
        <v>0</v>
      </c>
      <c r="F13" s="74">
        <f>IF(RES_hh_emih!F13=0,0,RES_hh_emih!F13/RES_summary!F$19)</f>
        <v>0</v>
      </c>
      <c r="G13" s="74">
        <f>IF(RES_hh_emih!G13=0,0,RES_hh_emih!G13/RES_summary!G$19)</f>
        <v>0</v>
      </c>
      <c r="H13" s="74">
        <f>IF(RES_hh_emih!H13=0,0,RES_hh_emih!H13/RES_summary!H$19)</f>
        <v>0</v>
      </c>
      <c r="I13" s="74">
        <f>IF(RES_hh_emih!I13=0,0,RES_hh_emih!I13/RES_summary!I$19)</f>
        <v>0</v>
      </c>
      <c r="J13" s="74">
        <f>IF(RES_hh_emih!J13=0,0,RES_hh_emih!J13/RES_summary!J$19)</f>
        <v>0</v>
      </c>
      <c r="K13" s="74">
        <f>IF(RES_hh_emih!K13=0,0,RES_hh_emih!K13/RES_summary!K$19)</f>
        <v>0</v>
      </c>
      <c r="L13" s="74">
        <f>IF(RES_hh_emih!L13=0,0,RES_hh_emih!L13/RES_summary!L$19)</f>
        <v>0</v>
      </c>
      <c r="M13" s="74">
        <f>IF(RES_hh_emih!M13=0,0,RES_hh_emih!M13/RES_summary!M$19)</f>
        <v>0</v>
      </c>
      <c r="N13" s="74">
        <f>IF(RES_hh_emih!N13=0,0,RES_hh_emih!N13/RES_summary!N$19)</f>
        <v>0</v>
      </c>
      <c r="O13" s="74">
        <f>IF(RES_hh_emih!O13=0,0,RES_hh_emih!O13/RES_summary!O$19)</f>
        <v>0</v>
      </c>
      <c r="P13" s="74">
        <f>IF(RES_hh_emih!P13=0,0,RES_hh_emih!P13/RES_summary!P$19)</f>
        <v>0</v>
      </c>
      <c r="Q13" s="74">
        <f>IF(RES_hh_emih!Q13=0,0,RES_hh_emih!Q13/RES_summary!Q$19)</f>
        <v>0</v>
      </c>
      <c r="R13" s="74">
        <f>IF(RES_hh_emih!R13=0,0,RES_hh_emih!R13/RES_summary!R$19)</f>
        <v>0</v>
      </c>
      <c r="S13" s="74">
        <f>IF(RES_hh_emih!S13=0,0,RES_hh_emih!S13/RES_summary!S$19)</f>
        <v>0</v>
      </c>
      <c r="T13" s="74">
        <f>IF(RES_hh_emih!T13=0,0,RES_hh_emih!T13/RES_summary!T$19)</f>
        <v>0</v>
      </c>
      <c r="U13" s="74">
        <f>IF(RES_hh_emih!U13=0,0,RES_hh_emih!U13/RES_summary!U$19)</f>
        <v>0</v>
      </c>
      <c r="V13" s="74">
        <f>IF(RES_hh_emih!V13=0,0,RES_hh_emih!V13/RES_summary!V$19)</f>
        <v>0</v>
      </c>
      <c r="W13" s="74">
        <f>IF(RES_hh_emih!W13=0,0,RES_hh_emih!W13/RES_summary!W$19)</f>
        <v>0</v>
      </c>
      <c r="DA13" s="90" t="s">
        <v>610</v>
      </c>
    </row>
    <row r="14" spans="1:105" ht="12" customHeight="1" x14ac:dyDescent="0.25">
      <c r="A14" s="75" t="s">
        <v>97</v>
      </c>
      <c r="B14" s="76">
        <f>IF(RES_hh_emih!B14=0,0,RES_hh_emih!B14/RES_summary!B$19)</f>
        <v>0</v>
      </c>
      <c r="C14" s="76">
        <f>IF(RES_hh_emih!C14=0,0,RES_hh_emih!C14/RES_summary!C$19)</f>
        <v>0</v>
      </c>
      <c r="D14" s="76">
        <f>IF(RES_hh_emih!D14=0,0,RES_hh_emih!D14/RES_summary!D$19)</f>
        <v>0</v>
      </c>
      <c r="E14" s="76">
        <f>IF(RES_hh_emih!E14=0,0,RES_hh_emih!E14/RES_summary!E$19)</f>
        <v>0</v>
      </c>
      <c r="F14" s="76">
        <f>IF(RES_hh_emih!F14=0,0,RES_hh_emih!F14/RES_summary!F$19)</f>
        <v>0</v>
      </c>
      <c r="G14" s="76">
        <f>IF(RES_hh_emih!G14=0,0,RES_hh_emih!G14/RES_summary!G$19)</f>
        <v>0</v>
      </c>
      <c r="H14" s="76">
        <f>IF(RES_hh_emih!H14=0,0,RES_hh_emih!H14/RES_summary!H$19)</f>
        <v>0</v>
      </c>
      <c r="I14" s="76">
        <f>IF(RES_hh_emih!I14=0,0,RES_hh_emih!I14/RES_summary!I$19)</f>
        <v>0</v>
      </c>
      <c r="J14" s="76">
        <f>IF(RES_hh_emih!J14=0,0,RES_hh_emih!J14/RES_summary!J$19)</f>
        <v>0</v>
      </c>
      <c r="K14" s="76">
        <f>IF(RES_hh_emih!K14=0,0,RES_hh_emih!K14/RES_summary!K$19)</f>
        <v>0</v>
      </c>
      <c r="L14" s="76">
        <f>IF(RES_hh_emih!L14=0,0,RES_hh_emih!L14/RES_summary!L$19)</f>
        <v>0</v>
      </c>
      <c r="M14" s="76">
        <f>IF(RES_hh_emih!M14=0,0,RES_hh_emih!M14/RES_summary!M$19)</f>
        <v>0</v>
      </c>
      <c r="N14" s="76">
        <f>IF(RES_hh_emih!N14=0,0,RES_hh_emih!N14/RES_summary!N$19)</f>
        <v>0</v>
      </c>
      <c r="O14" s="76">
        <f>IF(RES_hh_emih!O14=0,0,RES_hh_emih!O14/RES_summary!O$19)</f>
        <v>0</v>
      </c>
      <c r="P14" s="76">
        <f>IF(RES_hh_emih!P14=0,0,RES_hh_emih!P14/RES_summary!P$19)</f>
        <v>0</v>
      </c>
      <c r="Q14" s="76">
        <f>IF(RES_hh_emih!Q14=0,0,RES_hh_emih!Q14/RES_summary!Q$19)</f>
        <v>0</v>
      </c>
      <c r="R14" s="76">
        <f>IF(RES_hh_emih!R14=0,0,RES_hh_emih!R14/RES_summary!R$19)</f>
        <v>0</v>
      </c>
      <c r="S14" s="76">
        <f>IF(RES_hh_emih!S14=0,0,RES_hh_emih!S14/RES_summary!S$19)</f>
        <v>0</v>
      </c>
      <c r="T14" s="76">
        <f>IF(RES_hh_emih!T14=0,0,RES_hh_emih!T14/RES_summary!T$19)</f>
        <v>0</v>
      </c>
      <c r="U14" s="76">
        <f>IF(RES_hh_emih!U14=0,0,RES_hh_emih!U14/RES_summary!U$19)</f>
        <v>0</v>
      </c>
      <c r="V14" s="76">
        <f>IF(RES_hh_emih!V14=0,0,RES_hh_emih!V14/RES_summary!V$19)</f>
        <v>0</v>
      </c>
      <c r="W14" s="76">
        <f>IF(RES_hh_emih!W14=0,0,RES_hh_emih!W14/RES_summary!W$19)</f>
        <v>0</v>
      </c>
      <c r="DA14" s="91" t="s">
        <v>611</v>
      </c>
    </row>
    <row r="15" spans="1:105" ht="12.95" customHeight="1" x14ac:dyDescent="0.25">
      <c r="A15" s="68" t="s">
        <v>92</v>
      </c>
      <c r="B15" s="69">
        <f>IF(RES_hh_emih!B15=0,0,RES_hh_emih!B15/RES_summary!B$19)</f>
        <v>0</v>
      </c>
      <c r="C15" s="69">
        <f>IF(RES_hh_emih!C15=0,0,RES_hh_emih!C15/RES_summary!C$19)</f>
        <v>0</v>
      </c>
      <c r="D15" s="69">
        <f>IF(RES_hh_emih!D15=0,0,RES_hh_emih!D15/RES_summary!D$19)</f>
        <v>0</v>
      </c>
      <c r="E15" s="69">
        <f>IF(RES_hh_emih!E15=0,0,RES_hh_emih!E15/RES_summary!E$19)</f>
        <v>0</v>
      </c>
      <c r="F15" s="69">
        <f>IF(RES_hh_emih!F15=0,0,RES_hh_emih!F15/RES_summary!F$19)</f>
        <v>0</v>
      </c>
      <c r="G15" s="69">
        <f>IF(RES_hh_emih!G15=0,0,RES_hh_emih!G15/RES_summary!G$19)</f>
        <v>0</v>
      </c>
      <c r="H15" s="69">
        <f>IF(RES_hh_emih!H15=0,0,RES_hh_emih!H15/RES_summary!H$19)</f>
        <v>0</v>
      </c>
      <c r="I15" s="69">
        <f>IF(RES_hh_emih!I15=0,0,RES_hh_emih!I15/RES_summary!I$19)</f>
        <v>0</v>
      </c>
      <c r="J15" s="69">
        <f>IF(RES_hh_emih!J15=0,0,RES_hh_emih!J15/RES_summary!J$19)</f>
        <v>0</v>
      </c>
      <c r="K15" s="69">
        <f>IF(RES_hh_emih!K15=0,0,RES_hh_emih!K15/RES_summary!K$19)</f>
        <v>0</v>
      </c>
      <c r="L15" s="69">
        <f>IF(RES_hh_emih!L15=0,0,RES_hh_emih!L15/RES_summary!L$19)</f>
        <v>0</v>
      </c>
      <c r="M15" s="69">
        <f>IF(RES_hh_emih!M15=0,0,RES_hh_emih!M15/RES_summary!M$19)</f>
        <v>0</v>
      </c>
      <c r="N15" s="69">
        <f>IF(RES_hh_emih!N15=0,0,RES_hh_emih!N15/RES_summary!N$19)</f>
        <v>0</v>
      </c>
      <c r="O15" s="69">
        <f>IF(RES_hh_emih!O15=0,0,RES_hh_emih!O15/RES_summary!O$19)</f>
        <v>0</v>
      </c>
      <c r="P15" s="69">
        <f>IF(RES_hh_emih!P15=0,0,RES_hh_emih!P15/RES_summary!P$19)</f>
        <v>0</v>
      </c>
      <c r="Q15" s="69">
        <f>IF(RES_hh_emih!Q15=0,0,RES_hh_emih!Q15/RES_summary!Q$19)</f>
        <v>0</v>
      </c>
      <c r="R15" s="69">
        <f>IF(RES_hh_emih!R15=0,0,RES_hh_emih!R15/RES_summary!R$19)</f>
        <v>0</v>
      </c>
      <c r="S15" s="69">
        <f>IF(RES_hh_emih!S15=0,0,RES_hh_emih!S15/RES_summary!S$19)</f>
        <v>0</v>
      </c>
      <c r="T15" s="69">
        <f>IF(RES_hh_emih!T15=0,0,RES_hh_emih!T15/RES_summary!T$19)</f>
        <v>0</v>
      </c>
      <c r="U15" s="69">
        <f>IF(RES_hh_emih!U15=0,0,RES_hh_emih!U15/RES_summary!U$19)</f>
        <v>0</v>
      </c>
      <c r="V15" s="69">
        <f>IF(RES_hh_emih!V15=0,0,RES_hh_emih!V15/RES_summary!V$19)</f>
        <v>0</v>
      </c>
      <c r="W15" s="69">
        <f>IF(RES_hh_emih!W15=0,0,RES_hh_emih!W15/RES_summary!W$19)</f>
        <v>0</v>
      </c>
      <c r="DA15" s="88" t="s">
        <v>309</v>
      </c>
    </row>
    <row r="16" spans="1:105" ht="12" customHeight="1" x14ac:dyDescent="0.25">
      <c r="A16" s="28" t="s">
        <v>91</v>
      </c>
      <c r="B16" s="72">
        <f>IF(RES_hh_emih!B16=0,0,RES_hh_emih!B16/RES_summary!B$19)</f>
        <v>0</v>
      </c>
      <c r="C16" s="72">
        <f>IF(RES_hh_emih!C16=0,0,RES_hh_emih!C16/RES_summary!C$19)</f>
        <v>0</v>
      </c>
      <c r="D16" s="72">
        <f>IF(RES_hh_emih!D16=0,0,RES_hh_emih!D16/RES_summary!D$19)</f>
        <v>0</v>
      </c>
      <c r="E16" s="72">
        <f>IF(RES_hh_emih!E16=0,0,RES_hh_emih!E16/RES_summary!E$19)</f>
        <v>0</v>
      </c>
      <c r="F16" s="72">
        <f>IF(RES_hh_emih!F16=0,0,RES_hh_emih!F16/RES_summary!F$19)</f>
        <v>0</v>
      </c>
      <c r="G16" s="72">
        <f>IF(RES_hh_emih!G16=0,0,RES_hh_emih!G16/RES_summary!G$19)</f>
        <v>0</v>
      </c>
      <c r="H16" s="72">
        <f>IF(RES_hh_emih!H16=0,0,RES_hh_emih!H16/RES_summary!H$19)</f>
        <v>0</v>
      </c>
      <c r="I16" s="72">
        <f>IF(RES_hh_emih!I16=0,0,RES_hh_emih!I16/RES_summary!I$19)</f>
        <v>0</v>
      </c>
      <c r="J16" s="72">
        <f>IF(RES_hh_emih!J16=0,0,RES_hh_emih!J16/RES_summary!J$19)</f>
        <v>0</v>
      </c>
      <c r="K16" s="72">
        <f>IF(RES_hh_emih!K16=0,0,RES_hh_emih!K16/RES_summary!K$19)</f>
        <v>0</v>
      </c>
      <c r="L16" s="72">
        <f>IF(RES_hh_emih!L16=0,0,RES_hh_emih!L16/RES_summary!L$19)</f>
        <v>0</v>
      </c>
      <c r="M16" s="72">
        <f>IF(RES_hh_emih!M16=0,0,RES_hh_emih!M16/RES_summary!M$19)</f>
        <v>0</v>
      </c>
      <c r="N16" s="72">
        <f>IF(RES_hh_emih!N16=0,0,RES_hh_emih!N16/RES_summary!N$19)</f>
        <v>0</v>
      </c>
      <c r="O16" s="72">
        <f>IF(RES_hh_emih!O16=0,0,RES_hh_emih!O16/RES_summary!O$19)</f>
        <v>0</v>
      </c>
      <c r="P16" s="72">
        <f>IF(RES_hh_emih!P16=0,0,RES_hh_emih!P16/RES_summary!P$19)</f>
        <v>0</v>
      </c>
      <c r="Q16" s="72">
        <f>IF(RES_hh_emih!Q16=0,0,RES_hh_emih!Q16/RES_summary!Q$19)</f>
        <v>0</v>
      </c>
      <c r="R16" s="72">
        <f>IF(RES_hh_emih!R16=0,0,RES_hh_emih!R16/RES_summary!R$19)</f>
        <v>0</v>
      </c>
      <c r="S16" s="72">
        <f>IF(RES_hh_emih!S16=0,0,RES_hh_emih!S16/RES_summary!S$19)</f>
        <v>0</v>
      </c>
      <c r="T16" s="72">
        <f>IF(RES_hh_emih!T16=0,0,RES_hh_emih!T16/RES_summary!T$19)</f>
        <v>0</v>
      </c>
      <c r="U16" s="72">
        <f>IF(RES_hh_emih!U16=0,0,RES_hh_emih!U16/RES_summary!U$19)</f>
        <v>0</v>
      </c>
      <c r="V16" s="72">
        <f>IF(RES_hh_emih!V16=0,0,RES_hh_emih!V16/RES_summary!V$19)</f>
        <v>0</v>
      </c>
      <c r="W16" s="72">
        <f>IF(RES_hh_emih!W16=0,0,RES_hh_emih!W16/RES_summary!W$19)</f>
        <v>0</v>
      </c>
      <c r="DA16" s="89" t="s">
        <v>612</v>
      </c>
    </row>
    <row r="17" spans="1:105" ht="12.95" customHeight="1" x14ac:dyDescent="0.25">
      <c r="A17" s="68" t="s">
        <v>55</v>
      </c>
      <c r="B17" s="69">
        <f>IF(RES_hh_emih!B17=0,0,RES_hh_emih!B17/RES_summary!B$19)</f>
        <v>2.2758493745056869</v>
      </c>
      <c r="C17" s="69">
        <f>IF(RES_hh_emih!C17=0,0,RES_hh_emih!C17/RES_summary!C$19)</f>
        <v>2.2655543163001437</v>
      </c>
      <c r="D17" s="69">
        <f>IF(RES_hh_emih!D17=0,0,RES_hh_emih!D17/RES_summary!D$19)</f>
        <v>2.4775276204503416</v>
      </c>
      <c r="E17" s="69">
        <f>IF(RES_hh_emih!E17=0,0,RES_hh_emih!E17/RES_summary!E$19)</f>
        <v>2.6211144893764948</v>
      </c>
      <c r="F17" s="69">
        <f>IF(RES_hh_emih!F17=0,0,RES_hh_emih!F17/RES_summary!F$19)</f>
        <v>2.7625504774980905</v>
      </c>
      <c r="G17" s="69">
        <f>IF(RES_hh_emih!G17=0,0,RES_hh_emih!G17/RES_summary!G$19)</f>
        <v>2.8750153867413459</v>
      </c>
      <c r="H17" s="69">
        <f>IF(RES_hh_emih!H17=0,0,RES_hh_emih!H17/RES_summary!H$19)</f>
        <v>3.0801260387591927</v>
      </c>
      <c r="I17" s="69">
        <f>IF(RES_hh_emih!I17=0,0,RES_hh_emih!I17/RES_summary!I$19)</f>
        <v>2.9818234592470767</v>
      </c>
      <c r="J17" s="69">
        <f>IF(RES_hh_emih!J17=0,0,RES_hh_emih!J17/RES_summary!J$19)</f>
        <v>3.1226757549278643</v>
      </c>
      <c r="K17" s="69">
        <f>IF(RES_hh_emih!K17=0,0,RES_hh_emih!K17/RES_summary!K$19)</f>
        <v>3.1977106944672093</v>
      </c>
      <c r="L17" s="69">
        <f>IF(RES_hh_emih!L17=0,0,RES_hh_emih!L17/RES_summary!L$19)</f>
        <v>3.2193747048171706</v>
      </c>
      <c r="M17" s="69">
        <f>IF(RES_hh_emih!M17=0,0,RES_hh_emih!M17/RES_summary!M$19)</f>
        <v>3.1668128781837113</v>
      </c>
      <c r="N17" s="69">
        <f>IF(RES_hh_emih!N17=0,0,RES_hh_emih!N17/RES_summary!N$19)</f>
        <v>3.2102082413141981</v>
      </c>
      <c r="O17" s="69">
        <f>IF(RES_hh_emih!O17=0,0,RES_hh_emih!O17/RES_summary!O$19)</f>
        <v>3.2033657625926808</v>
      </c>
      <c r="P17" s="69">
        <f>IF(RES_hh_emih!P17=0,0,RES_hh_emih!P17/RES_summary!P$19)</f>
        <v>3.202208496202835</v>
      </c>
      <c r="Q17" s="69">
        <f>IF(RES_hh_emih!Q17=0,0,RES_hh_emih!Q17/RES_summary!Q$19)</f>
        <v>3.1560265887890093</v>
      </c>
      <c r="R17" s="69">
        <f>IF(RES_hh_emih!R17=0,0,RES_hh_emih!R17/RES_summary!R$19)</f>
        <v>3.1982540929081695</v>
      </c>
      <c r="S17" s="69">
        <f>IF(RES_hh_emih!S17=0,0,RES_hh_emih!S17/RES_summary!S$19)</f>
        <v>3.2157847602123799</v>
      </c>
      <c r="T17" s="69">
        <f>IF(RES_hh_emih!T17=0,0,RES_hh_emih!T17/RES_summary!T$19)</f>
        <v>3.0219149584054978</v>
      </c>
      <c r="U17" s="69">
        <f>IF(RES_hh_emih!U17=0,0,RES_hh_emih!U17/RES_summary!U$19)</f>
        <v>2.6184391928211386</v>
      </c>
      <c r="V17" s="69">
        <f>IF(RES_hh_emih!V17=0,0,RES_hh_emih!V17/RES_summary!V$19)</f>
        <v>2.6961275618800307</v>
      </c>
      <c r="W17" s="69">
        <f>IF(RES_hh_emih!W17=0,0,RES_hh_emih!W17/RES_summary!W$19)</f>
        <v>2.7814339827256069</v>
      </c>
      <c r="DA17" s="88" t="s">
        <v>310</v>
      </c>
    </row>
    <row r="18" spans="1:105" ht="12" customHeight="1" x14ac:dyDescent="0.25">
      <c r="A18" s="28" t="s">
        <v>51</v>
      </c>
      <c r="B18" s="72">
        <f>IF(RES_hh_emih!B18=0,0,RES_hh_emih!B18/RES_summary!B$19)</f>
        <v>5.5389259889506146</v>
      </c>
      <c r="C18" s="72">
        <f>IF(RES_hh_emih!C18=0,0,RES_hh_emih!C18/RES_summary!C$19)</f>
        <v>5.3983796461953268</v>
      </c>
      <c r="D18" s="72">
        <f>IF(RES_hh_emih!D18=0,0,RES_hh_emih!D18/RES_summary!D$19)</f>
        <v>5.8631536929211006</v>
      </c>
      <c r="E18" s="72">
        <f>IF(RES_hh_emih!E18=0,0,RES_hh_emih!E18/RES_summary!E$19)</f>
        <v>5.974694583918164</v>
      </c>
      <c r="F18" s="72">
        <f>IF(RES_hh_emih!F18=0,0,RES_hh_emih!F18/RES_summary!F$19)</f>
        <v>6.19749403408112</v>
      </c>
      <c r="G18" s="72">
        <f>IF(RES_hh_emih!G18=0,0,RES_hh_emih!G18/RES_summary!G$19)</f>
        <v>6.3283950561759941</v>
      </c>
      <c r="H18" s="72">
        <f>IF(RES_hh_emih!H18=0,0,RES_hh_emih!H18/RES_summary!H$19)</f>
        <v>6.6089053492287064</v>
      </c>
      <c r="I18" s="72">
        <f>IF(RES_hh_emih!I18=0,0,RES_hh_emih!I18/RES_summary!I$19)</f>
        <v>6.2621114653805581</v>
      </c>
      <c r="J18" s="72">
        <f>IF(RES_hh_emih!J18=0,0,RES_hh_emih!J18/RES_summary!J$19)</f>
        <v>6.6129066608561171</v>
      </c>
      <c r="K18" s="72">
        <f>IF(RES_hh_emih!K18=0,0,RES_hh_emih!K18/RES_summary!K$19)</f>
        <v>6.8385379929122703</v>
      </c>
      <c r="L18" s="72">
        <f>IF(RES_hh_emih!L18=0,0,RES_hh_emih!L18/RES_summary!L$19)</f>
        <v>7.0020798471416406</v>
      </c>
      <c r="M18" s="72">
        <f>IF(RES_hh_emih!M18=0,0,RES_hh_emih!M18/RES_summary!M$19)</f>
        <v>6.9530301160556895</v>
      </c>
      <c r="N18" s="72">
        <f>IF(RES_hh_emih!N18=0,0,RES_hh_emih!N18/RES_summary!N$19)</f>
        <v>7.1145548630093742</v>
      </c>
      <c r="O18" s="72">
        <f>IF(RES_hh_emih!O18=0,0,RES_hh_emih!O18/RES_summary!O$19)</f>
        <v>7.2001520798712759</v>
      </c>
      <c r="P18" s="72">
        <f>IF(RES_hh_emih!P18=0,0,RES_hh_emih!P18/RES_summary!P$19)</f>
        <v>7.3039547847887594</v>
      </c>
      <c r="Q18" s="72">
        <f>IF(RES_hh_emih!Q18=0,0,RES_hh_emih!Q18/RES_summary!Q$19)</f>
        <v>7.2408650322876156</v>
      </c>
      <c r="R18" s="72">
        <f>IF(RES_hh_emih!R18=0,0,RES_hh_emih!R18/RES_summary!R$19)</f>
        <v>7.4980392736501251</v>
      </c>
      <c r="S18" s="72">
        <f>IF(RES_hh_emih!S18=0,0,RES_hh_emih!S18/RES_summary!S$19)</f>
        <v>7.8149915103216596</v>
      </c>
      <c r="T18" s="72">
        <f>IF(RES_hh_emih!T18=0,0,RES_hh_emih!T18/RES_summary!T$19)</f>
        <v>8.1409322313833457</v>
      </c>
      <c r="U18" s="72">
        <f>IF(RES_hh_emih!U18=0,0,RES_hh_emih!U18/RES_summary!U$19)</f>
        <v>6.8551579682251829</v>
      </c>
      <c r="V18" s="72">
        <f>IF(RES_hh_emih!V18=0,0,RES_hh_emih!V18/RES_summary!V$19)</f>
        <v>7.3418929050503889</v>
      </c>
      <c r="W18" s="72">
        <f>IF(RES_hh_emih!W18=0,0,RES_hh_emih!W18/RES_summary!W$19)</f>
        <v>7.4406985819261351</v>
      </c>
      <c r="DA18" s="89" t="s">
        <v>613</v>
      </c>
    </row>
    <row r="19" spans="1:105" s="2" customFormat="1" ht="12" customHeight="1" x14ac:dyDescent="0.25">
      <c r="A19" s="28" t="s">
        <v>74</v>
      </c>
      <c r="B19" s="72">
        <f>IF(RES_hh_emih!B19=0,0,RES_hh_emih!B19/RES_summary!B$19)</f>
        <v>4.0493423751223476</v>
      </c>
      <c r="C19" s="72">
        <f>IF(RES_hh_emih!C19=0,0,RES_hh_emih!C19/RES_summary!C$19)</f>
        <v>4.2279170928022518</v>
      </c>
      <c r="D19" s="72">
        <f>IF(RES_hh_emih!D19=0,0,RES_hh_emih!D19/RES_summary!D$19)</f>
        <v>4.2823818510487817</v>
      </c>
      <c r="E19" s="72">
        <f>IF(RES_hh_emih!E19=0,0,RES_hh_emih!E19/RES_summary!E$19)</f>
        <v>4.4926138595639538</v>
      </c>
      <c r="F19" s="72">
        <f>IF(RES_hh_emih!F19=0,0,RES_hh_emih!F19/RES_summary!F$19)</f>
        <v>4.6214674999561947</v>
      </c>
      <c r="G19" s="72">
        <f>IF(RES_hh_emih!G19=0,0,RES_hh_emih!G19/RES_summary!G$19)</f>
        <v>4.6409637609497914</v>
      </c>
      <c r="H19" s="72">
        <f>IF(RES_hh_emih!H19=0,0,RES_hh_emih!H19/RES_summary!H$19)</f>
        <v>4.6776755778734165</v>
      </c>
      <c r="I19" s="72">
        <f>IF(RES_hh_emih!I19=0,0,RES_hh_emih!I19/RES_summary!I$19)</f>
        <v>4.8498697842501555</v>
      </c>
      <c r="J19" s="72">
        <f>IF(RES_hh_emih!J19=0,0,RES_hh_emih!J19/RES_summary!J$19)</f>
        <v>4.988429142559073</v>
      </c>
      <c r="K19" s="72">
        <f>IF(RES_hh_emih!K19=0,0,RES_hh_emih!K19/RES_summary!K$19)</f>
        <v>5.1504220550875797</v>
      </c>
      <c r="L19" s="72">
        <f>IF(RES_hh_emih!L19=0,0,RES_hh_emih!L19/RES_summary!L$19)</f>
        <v>5.2284755400086187</v>
      </c>
      <c r="M19" s="72">
        <f>IF(RES_hh_emih!M19=0,0,RES_hh_emih!M19/RES_summary!M$19)</f>
        <v>5.1922472696125137</v>
      </c>
      <c r="N19" s="72">
        <f>IF(RES_hh_emih!N19=0,0,RES_hh_emih!N19/RES_summary!N$19)</f>
        <v>5.4131183340333573</v>
      </c>
      <c r="O19" s="72">
        <f>IF(RES_hh_emih!O19=0,0,RES_hh_emih!O19/RES_summary!O$19)</f>
        <v>5.2782350065671055</v>
      </c>
      <c r="P19" s="72">
        <f>IF(RES_hh_emih!P19=0,0,RES_hh_emih!P19/RES_summary!P$19)</f>
        <v>5.2192960367318051</v>
      </c>
      <c r="Q19" s="72">
        <f>IF(RES_hh_emih!Q19=0,0,RES_hh_emih!Q19/RES_summary!Q$19)</f>
        <v>5.0871461241045548</v>
      </c>
      <c r="R19" s="72">
        <f>IF(RES_hh_emih!R19=0,0,RES_hh_emih!R19/RES_summary!R$19)</f>
        <v>5.1178254634120064</v>
      </c>
      <c r="S19" s="72">
        <f>IF(RES_hh_emih!S19=0,0,RES_hh_emih!S19/RES_summary!S$19)</f>
        <v>5.1008772014087054</v>
      </c>
      <c r="T19" s="72">
        <f>IF(RES_hh_emih!T19=0,0,RES_hh_emih!T19/RES_summary!T$19)</f>
        <v>5.1547906903256751</v>
      </c>
      <c r="U19" s="72">
        <f>IF(RES_hh_emih!U19=0,0,RES_hh_emih!U19/RES_summary!U$19)</f>
        <v>5.3467093596577628</v>
      </c>
      <c r="V19" s="72">
        <f>IF(RES_hh_emih!V19=0,0,RES_hh_emih!V19/RES_summary!V$19)</f>
        <v>5.1748039151198304</v>
      </c>
      <c r="W19" s="72">
        <f>IF(RES_hh_emih!W19=0,0,RES_hh_emih!W19/RES_summary!W$19)</f>
        <v>4.8954310714684377</v>
      </c>
      <c r="DA19" s="89" t="s">
        <v>614</v>
      </c>
    </row>
    <row r="20" spans="1:105" ht="12" customHeight="1" x14ac:dyDescent="0.25">
      <c r="A20" s="28" t="s">
        <v>205</v>
      </c>
      <c r="B20" s="72">
        <f>IF(RES_hh_emih!B20=0,0,RES_hh_emih!B20/RES_summary!B$19)</f>
        <v>4.7326157483124085</v>
      </c>
      <c r="C20" s="72">
        <f>IF(RES_hh_emih!C20=0,0,RES_hh_emih!C20/RES_summary!C$19)</f>
        <v>5.3500028342411206</v>
      </c>
      <c r="D20" s="72">
        <f>IF(RES_hh_emih!D20=0,0,RES_hh_emih!D20/RES_summary!D$19)</f>
        <v>5.7553697862880764</v>
      </c>
      <c r="E20" s="72">
        <f>IF(RES_hh_emih!E20=0,0,RES_hh_emih!E20/RES_summary!E$19)</f>
        <v>6.6031428918686119</v>
      </c>
      <c r="F20" s="72">
        <f>IF(RES_hh_emih!F20=0,0,RES_hh_emih!F20/RES_summary!F$19)</f>
        <v>6.4626041136640939</v>
      </c>
      <c r="G20" s="72">
        <f>IF(RES_hh_emih!G20=0,0,RES_hh_emih!G20/RES_summary!G$19)</f>
        <v>5.9993609497319946</v>
      </c>
      <c r="H20" s="72">
        <f>IF(RES_hh_emih!H20=0,0,RES_hh_emih!H20/RES_summary!H$19)</f>
        <v>6.6017013702037417</v>
      </c>
      <c r="I20" s="72">
        <f>IF(RES_hh_emih!I20=0,0,RES_hh_emih!I20/RES_summary!I$19)</f>
        <v>6.6177004689134558</v>
      </c>
      <c r="J20" s="72">
        <f>IF(RES_hh_emih!J20=0,0,RES_hh_emih!J20/RES_summary!J$19)</f>
        <v>6.4882512377098118</v>
      </c>
      <c r="K20" s="72">
        <f>IF(RES_hh_emih!K20=0,0,RES_hh_emih!K20/RES_summary!K$19)</f>
        <v>6.2924208516083917</v>
      </c>
      <c r="L20" s="72">
        <f>IF(RES_hh_emih!L20=0,0,RES_hh_emih!L20/RES_summary!L$19)</f>
        <v>4.7595318784930543</v>
      </c>
      <c r="M20" s="72">
        <f>IF(RES_hh_emih!M20=0,0,RES_hh_emih!M20/RES_summary!M$19)</f>
        <v>6.9454996068648258</v>
      </c>
      <c r="N20" s="72">
        <f>IF(RES_hh_emih!N20=0,0,RES_hh_emih!N20/RES_summary!N$19)</f>
        <v>6.3910380255930024</v>
      </c>
      <c r="O20" s="72">
        <f>IF(RES_hh_emih!O20=0,0,RES_hh_emih!O20/RES_summary!O$19)</f>
        <v>6.6495484506324454</v>
      </c>
      <c r="P20" s="72">
        <f>IF(RES_hh_emih!P20=0,0,RES_hh_emih!P20/RES_summary!P$19)</f>
        <v>6.6435603856856602</v>
      </c>
      <c r="Q20" s="72">
        <f>IF(RES_hh_emih!Q20=0,0,RES_hh_emih!Q20/RES_summary!Q$19)</f>
        <v>7.0842338665055475</v>
      </c>
      <c r="R20" s="72">
        <f>IF(RES_hh_emih!R20=0,0,RES_hh_emih!R20/RES_summary!R$19)</f>
        <v>6.5063462371976044</v>
      </c>
      <c r="S20" s="72">
        <f>IF(RES_hh_emih!S20=0,0,RES_hh_emih!S20/RES_summary!S$19)</f>
        <v>6.5790584806556938</v>
      </c>
      <c r="T20" s="72">
        <f>IF(RES_hh_emih!T20=0,0,RES_hh_emih!T20/RES_summary!T$19)</f>
        <v>7.2477079393681247</v>
      </c>
      <c r="U20" s="72">
        <f>IF(RES_hh_emih!U20=0,0,RES_hh_emih!U20/RES_summary!U$19)</f>
        <v>5.8976892417850291</v>
      </c>
      <c r="V20" s="72">
        <f>IF(RES_hh_emih!V20=0,0,RES_hh_emih!V20/RES_summary!V$19)</f>
        <v>5.6783886208778336</v>
      </c>
      <c r="W20" s="72">
        <f>IF(RES_hh_emih!W20=0,0,RES_hh_emih!W20/RES_summary!W$19)</f>
        <v>8.4058146771812918</v>
      </c>
      <c r="DA20" s="89" t="s">
        <v>615</v>
      </c>
    </row>
    <row r="21" spans="1:105" ht="12" customHeight="1" x14ac:dyDescent="0.25">
      <c r="A21" s="28" t="s">
        <v>192</v>
      </c>
      <c r="B21" s="72">
        <f>IF(RES_hh_emih!B21=0,0,RES_hh_emih!B21/RES_summary!B$19)</f>
        <v>3.9467371462015834</v>
      </c>
      <c r="C21" s="72">
        <f>IF(RES_hh_emih!C21=0,0,RES_hh_emih!C21/RES_summary!C$19)</f>
        <v>3.8630369474808854</v>
      </c>
      <c r="D21" s="72">
        <f>IF(RES_hh_emih!D21=0,0,RES_hh_emih!D21/RES_summary!D$19)</f>
        <v>3.8321151768944972</v>
      </c>
      <c r="E21" s="72">
        <f>IF(RES_hh_emih!E21=0,0,RES_hh_emih!E21/RES_summary!E$19)</f>
        <v>4.3828635685895136</v>
      </c>
      <c r="F21" s="72">
        <f>IF(RES_hh_emih!F21=0,0,RES_hh_emih!F21/RES_summary!F$19)</f>
        <v>4.4504123244941383</v>
      </c>
      <c r="G21" s="72">
        <f>IF(RES_hh_emih!G21=0,0,RES_hh_emih!G21/RES_summary!G$19)</f>
        <v>4.4225572226679928</v>
      </c>
      <c r="H21" s="72">
        <f>IF(RES_hh_emih!H21=0,0,RES_hh_emih!H21/RES_summary!H$19)</f>
        <v>4.4413843572771006</v>
      </c>
      <c r="I21" s="72">
        <f>IF(RES_hh_emih!I21=0,0,RES_hh_emih!I21/RES_summary!I$19)</f>
        <v>4.4455430730438472</v>
      </c>
      <c r="J21" s="72">
        <f>IF(RES_hh_emih!J21=0,0,RES_hh_emih!J21/RES_summary!J$19)</f>
        <v>4.4689484276259073</v>
      </c>
      <c r="K21" s="72">
        <f>IF(RES_hh_emih!K21=0,0,RES_hh_emih!K21/RES_summary!K$19)</f>
        <v>4.6100409052371036</v>
      </c>
      <c r="L21" s="72">
        <f>IF(RES_hh_emih!L21=0,0,RES_hh_emih!L21/RES_summary!L$19)</f>
        <v>4.5925348335213849</v>
      </c>
      <c r="M21" s="72">
        <f>IF(RES_hh_emih!M21=0,0,RES_hh_emih!M21/RES_summary!M$19)</f>
        <v>4.6086348241931754</v>
      </c>
      <c r="N21" s="72">
        <f>IF(RES_hh_emih!N21=0,0,RES_hh_emih!N21/RES_summary!N$19)</f>
        <v>4.590655783418053</v>
      </c>
      <c r="O21" s="72">
        <f>IF(RES_hh_emih!O21=0,0,RES_hh_emih!O21/RES_summary!O$19)</f>
        <v>4.6878519149654663</v>
      </c>
      <c r="P21" s="72">
        <f>IF(RES_hh_emih!P21=0,0,RES_hh_emih!P21/RES_summary!P$19)</f>
        <v>4.609568428806389</v>
      </c>
      <c r="Q21" s="72">
        <f>IF(RES_hh_emih!Q21=0,0,RES_hh_emih!Q21/RES_summary!Q$19)</f>
        <v>4.5439718994301348</v>
      </c>
      <c r="R21" s="72">
        <f>IF(RES_hh_emih!R21=0,0,RES_hh_emih!R21/RES_summary!R$19)</f>
        <v>4.6328608970601941</v>
      </c>
      <c r="S21" s="72">
        <f>IF(RES_hh_emih!S21=0,0,RES_hh_emih!S21/RES_summary!S$19)</f>
        <v>4.7451687205986781</v>
      </c>
      <c r="T21" s="72">
        <f>IF(RES_hh_emih!T21=0,0,RES_hh_emih!T21/RES_summary!T$19)</f>
        <v>4.4254439493415418</v>
      </c>
      <c r="U21" s="72">
        <f>IF(RES_hh_emih!U21=0,0,RES_hh_emih!U21/RES_summary!U$19)</f>
        <v>4.4426548406895403</v>
      </c>
      <c r="V21" s="72">
        <f>IF(RES_hh_emih!V21=0,0,RES_hh_emih!V21/RES_summary!V$19)</f>
        <v>4.3431728101430283</v>
      </c>
      <c r="W21" s="72">
        <f>IF(RES_hh_emih!W21=0,0,RES_hh_emih!W21/RES_summary!W$19)</f>
        <v>4.8547385918225263</v>
      </c>
      <c r="DA21" s="89" t="s">
        <v>616</v>
      </c>
    </row>
    <row r="22" spans="1:105" ht="12" customHeight="1" x14ac:dyDescent="0.25">
      <c r="A22" s="28" t="s">
        <v>207</v>
      </c>
      <c r="B22" s="72">
        <f>IF(RES_hh_emih!B22=0,0,RES_hh_emih!B22/RES_summary!B$19)</f>
        <v>0</v>
      </c>
      <c r="C22" s="72">
        <f>IF(RES_hh_emih!C22=0,0,RES_hh_emih!C22/RES_summary!C$19)</f>
        <v>0</v>
      </c>
      <c r="D22" s="72">
        <f>IF(RES_hh_emih!D22=0,0,RES_hh_emih!D22/RES_summary!D$19)</f>
        <v>0</v>
      </c>
      <c r="E22" s="72">
        <f>IF(RES_hh_emih!E22=0,0,RES_hh_emih!E22/RES_summary!E$19)</f>
        <v>0</v>
      </c>
      <c r="F22" s="72">
        <f>IF(RES_hh_emih!F22=0,0,RES_hh_emih!F22/RES_summary!F$19)</f>
        <v>0</v>
      </c>
      <c r="G22" s="72">
        <f>IF(RES_hh_emih!G22=0,0,RES_hh_emih!G22/RES_summary!G$19)</f>
        <v>0</v>
      </c>
      <c r="H22" s="72">
        <f>IF(RES_hh_emih!H22=0,0,RES_hh_emih!H22/RES_summary!H$19)</f>
        <v>0</v>
      </c>
      <c r="I22" s="72">
        <f>IF(RES_hh_emih!I22=0,0,RES_hh_emih!I22/RES_summary!I$19)</f>
        <v>0</v>
      </c>
      <c r="J22" s="72">
        <f>IF(RES_hh_emih!J22=0,0,RES_hh_emih!J22/RES_summary!J$19)</f>
        <v>0</v>
      </c>
      <c r="K22" s="72">
        <f>IF(RES_hh_emih!K22=0,0,RES_hh_emih!K22/RES_summary!K$19)</f>
        <v>0</v>
      </c>
      <c r="L22" s="72">
        <f>IF(RES_hh_emih!L22=0,0,RES_hh_emih!L22/RES_summary!L$19)</f>
        <v>0</v>
      </c>
      <c r="M22" s="72">
        <f>IF(RES_hh_emih!M22=0,0,RES_hh_emih!M22/RES_summary!M$19)</f>
        <v>0</v>
      </c>
      <c r="N22" s="72">
        <f>IF(RES_hh_emih!N22=0,0,RES_hh_emih!N22/RES_summary!N$19)</f>
        <v>0</v>
      </c>
      <c r="O22" s="72">
        <f>IF(RES_hh_emih!O22=0,0,RES_hh_emih!O22/RES_summary!O$19)</f>
        <v>0</v>
      </c>
      <c r="P22" s="72">
        <f>IF(RES_hh_emih!P22=0,0,RES_hh_emih!P22/RES_summary!P$19)</f>
        <v>0</v>
      </c>
      <c r="Q22" s="72">
        <f>IF(RES_hh_emih!Q22=0,0,RES_hh_emih!Q22/RES_summary!Q$19)</f>
        <v>0</v>
      </c>
      <c r="R22" s="72">
        <f>IF(RES_hh_emih!R22=0,0,RES_hh_emih!R22/RES_summary!R$19)</f>
        <v>0</v>
      </c>
      <c r="S22" s="72">
        <f>IF(RES_hh_emih!S22=0,0,RES_hh_emih!S22/RES_summary!S$19)</f>
        <v>0</v>
      </c>
      <c r="T22" s="72">
        <f>IF(RES_hh_emih!T22=0,0,RES_hh_emih!T22/RES_summary!T$19)</f>
        <v>0</v>
      </c>
      <c r="U22" s="72">
        <f>IF(RES_hh_emih!U22=0,0,RES_hh_emih!U22/RES_summary!U$19)</f>
        <v>0</v>
      </c>
      <c r="V22" s="72">
        <f>IF(RES_hh_emih!V22=0,0,RES_hh_emih!V22/RES_summary!V$19)</f>
        <v>0</v>
      </c>
      <c r="W22" s="72">
        <f>IF(RES_hh_emih!W22=0,0,RES_hh_emih!W22/RES_summary!W$19)</f>
        <v>0</v>
      </c>
      <c r="DA22" s="89" t="s">
        <v>617</v>
      </c>
    </row>
    <row r="23" spans="1:105" ht="12" customHeight="1" x14ac:dyDescent="0.25">
      <c r="A23" s="28" t="s">
        <v>202</v>
      </c>
      <c r="B23" s="72">
        <f>IF(RES_hh_emih!B23=0,0,RES_hh_emih!B23/RES_summary!B$19)</f>
        <v>0</v>
      </c>
      <c r="C23" s="72">
        <f>IF(RES_hh_emih!C23=0,0,RES_hh_emih!C23/RES_summary!C$19)</f>
        <v>0</v>
      </c>
      <c r="D23" s="72">
        <f>IF(RES_hh_emih!D23=0,0,RES_hh_emih!D23/RES_summary!D$19)</f>
        <v>0</v>
      </c>
      <c r="E23" s="72">
        <f>IF(RES_hh_emih!E23=0,0,RES_hh_emih!E23/RES_summary!E$19)</f>
        <v>0</v>
      </c>
      <c r="F23" s="72">
        <f>IF(RES_hh_emih!F23=0,0,RES_hh_emih!F23/RES_summary!F$19)</f>
        <v>0</v>
      </c>
      <c r="G23" s="72">
        <f>IF(RES_hh_emih!G23=0,0,RES_hh_emih!G23/RES_summary!G$19)</f>
        <v>0</v>
      </c>
      <c r="H23" s="72">
        <f>IF(RES_hh_emih!H23=0,0,RES_hh_emih!H23/RES_summary!H$19)</f>
        <v>0</v>
      </c>
      <c r="I23" s="72">
        <f>IF(RES_hh_emih!I23=0,0,RES_hh_emih!I23/RES_summary!I$19)</f>
        <v>0</v>
      </c>
      <c r="J23" s="72">
        <f>IF(RES_hh_emih!J23=0,0,RES_hh_emih!J23/RES_summary!J$19)</f>
        <v>0</v>
      </c>
      <c r="K23" s="72">
        <f>IF(RES_hh_emih!K23=0,0,RES_hh_emih!K23/RES_summary!K$19)</f>
        <v>0</v>
      </c>
      <c r="L23" s="72">
        <f>IF(RES_hh_emih!L23=0,0,RES_hh_emih!L23/RES_summary!L$19)</f>
        <v>0</v>
      </c>
      <c r="M23" s="72">
        <f>IF(RES_hh_emih!M23=0,0,RES_hh_emih!M23/RES_summary!M$19)</f>
        <v>0</v>
      </c>
      <c r="N23" s="72">
        <f>IF(RES_hh_emih!N23=0,0,RES_hh_emih!N23/RES_summary!N$19)</f>
        <v>0</v>
      </c>
      <c r="O23" s="72">
        <f>IF(RES_hh_emih!O23=0,0,RES_hh_emih!O23/RES_summary!O$19)</f>
        <v>0</v>
      </c>
      <c r="P23" s="72">
        <f>IF(RES_hh_emih!P23=0,0,RES_hh_emih!P23/RES_summary!P$19)</f>
        <v>0</v>
      </c>
      <c r="Q23" s="72">
        <f>IF(RES_hh_emih!Q23=0,0,RES_hh_emih!Q23/RES_summary!Q$19)</f>
        <v>0</v>
      </c>
      <c r="R23" s="72">
        <f>IF(RES_hh_emih!R23=0,0,RES_hh_emih!R23/RES_summary!R$19)</f>
        <v>0</v>
      </c>
      <c r="S23" s="72">
        <f>IF(RES_hh_emih!S23=0,0,RES_hh_emih!S23/RES_summary!S$19)</f>
        <v>0</v>
      </c>
      <c r="T23" s="72">
        <f>IF(RES_hh_emih!T23=0,0,RES_hh_emih!T23/RES_summary!T$19)</f>
        <v>0</v>
      </c>
      <c r="U23" s="72">
        <f>IF(RES_hh_emih!U23=0,0,RES_hh_emih!U23/RES_summary!U$19)</f>
        <v>0</v>
      </c>
      <c r="V23" s="72">
        <f>IF(RES_hh_emih!V23=0,0,RES_hh_emih!V23/RES_summary!V$19)</f>
        <v>0</v>
      </c>
      <c r="W23" s="72">
        <f>IF(RES_hh_emih!W23=0,0,RES_hh_emih!W23/RES_summary!W$19)</f>
        <v>0</v>
      </c>
      <c r="DA23" s="89" t="s">
        <v>618</v>
      </c>
    </row>
    <row r="24" spans="1:105" ht="12" customHeight="1" x14ac:dyDescent="0.25">
      <c r="A24" s="28" t="s">
        <v>203</v>
      </c>
      <c r="B24" s="72">
        <f>IF(RES_hh_emih!B24=0,0,RES_hh_emih!B24/RES_summary!B$19)</f>
        <v>0</v>
      </c>
      <c r="C24" s="72">
        <f>IF(RES_hh_emih!C24=0,0,RES_hh_emih!C24/RES_summary!C$19)</f>
        <v>0</v>
      </c>
      <c r="D24" s="72">
        <f>IF(RES_hh_emih!D24=0,0,RES_hh_emih!D24/RES_summary!D$19)</f>
        <v>0</v>
      </c>
      <c r="E24" s="72">
        <f>IF(RES_hh_emih!E24=0,0,RES_hh_emih!E24/RES_summary!E$19)</f>
        <v>0</v>
      </c>
      <c r="F24" s="72">
        <f>IF(RES_hh_emih!F24=0,0,RES_hh_emih!F24/RES_summary!F$19)</f>
        <v>0</v>
      </c>
      <c r="G24" s="72">
        <f>IF(RES_hh_emih!G24=0,0,RES_hh_emih!G24/RES_summary!G$19)</f>
        <v>0</v>
      </c>
      <c r="H24" s="72">
        <f>IF(RES_hh_emih!H24=0,0,RES_hh_emih!H24/RES_summary!H$19)</f>
        <v>0</v>
      </c>
      <c r="I24" s="72">
        <f>IF(RES_hh_emih!I24=0,0,RES_hh_emih!I24/RES_summary!I$19)</f>
        <v>0</v>
      </c>
      <c r="J24" s="72">
        <f>IF(RES_hh_emih!J24=0,0,RES_hh_emih!J24/RES_summary!J$19)</f>
        <v>0</v>
      </c>
      <c r="K24" s="72">
        <f>IF(RES_hh_emih!K24=0,0,RES_hh_emih!K24/RES_summary!K$19)</f>
        <v>0</v>
      </c>
      <c r="L24" s="72">
        <f>IF(RES_hh_emih!L24=0,0,RES_hh_emih!L24/RES_summary!L$19)</f>
        <v>0</v>
      </c>
      <c r="M24" s="72">
        <f>IF(RES_hh_emih!M24=0,0,RES_hh_emih!M24/RES_summary!M$19)</f>
        <v>0</v>
      </c>
      <c r="N24" s="72">
        <f>IF(RES_hh_emih!N24=0,0,RES_hh_emih!N24/RES_summary!N$19)</f>
        <v>0</v>
      </c>
      <c r="O24" s="72">
        <f>IF(RES_hh_emih!O24=0,0,RES_hh_emih!O24/RES_summary!O$19)</f>
        <v>0</v>
      </c>
      <c r="P24" s="72">
        <f>IF(RES_hh_emih!P24=0,0,RES_hh_emih!P24/RES_summary!P$19)</f>
        <v>0</v>
      </c>
      <c r="Q24" s="72">
        <f>IF(RES_hh_emih!Q24=0,0,RES_hh_emih!Q24/RES_summary!Q$19)</f>
        <v>0</v>
      </c>
      <c r="R24" s="72">
        <f>IF(RES_hh_emih!R24=0,0,RES_hh_emih!R24/RES_summary!R$19)</f>
        <v>0</v>
      </c>
      <c r="S24" s="72">
        <f>IF(RES_hh_emih!S24=0,0,RES_hh_emih!S24/RES_summary!S$19)</f>
        <v>0</v>
      </c>
      <c r="T24" s="72">
        <f>IF(RES_hh_emih!T24=0,0,RES_hh_emih!T24/RES_summary!T$19)</f>
        <v>0</v>
      </c>
      <c r="U24" s="72">
        <f>IF(RES_hh_emih!U24=0,0,RES_hh_emih!U24/RES_summary!U$19)</f>
        <v>0</v>
      </c>
      <c r="V24" s="72">
        <f>IF(RES_hh_emih!V24=0,0,RES_hh_emih!V24/RES_summary!V$19)</f>
        <v>0</v>
      </c>
      <c r="W24" s="72">
        <f>IF(RES_hh_emih!W24=0,0,RES_hh_emih!W24/RES_summary!W$19)</f>
        <v>0</v>
      </c>
      <c r="DA24" s="89" t="s">
        <v>619</v>
      </c>
    </row>
    <row r="25" spans="1:105" ht="12" customHeight="1" x14ac:dyDescent="0.25">
      <c r="A25" s="73" t="s">
        <v>53</v>
      </c>
      <c r="B25" s="74">
        <f>IF(RES_hh_emih!B25=0,0,RES_hh_emih!B25/RES_summary!B$19)</f>
        <v>0</v>
      </c>
      <c r="C25" s="74">
        <f>IF(RES_hh_emih!C25=0,0,RES_hh_emih!C25/RES_summary!C$19)</f>
        <v>0</v>
      </c>
      <c r="D25" s="74">
        <f>IF(RES_hh_emih!D25=0,0,RES_hh_emih!D25/RES_summary!D$19)</f>
        <v>0</v>
      </c>
      <c r="E25" s="74">
        <f>IF(RES_hh_emih!E25=0,0,RES_hh_emih!E25/RES_summary!E$19)</f>
        <v>0</v>
      </c>
      <c r="F25" s="74">
        <f>IF(RES_hh_emih!F25=0,0,RES_hh_emih!F25/RES_summary!F$19)</f>
        <v>0</v>
      </c>
      <c r="G25" s="74">
        <f>IF(RES_hh_emih!G25=0,0,RES_hh_emih!G25/RES_summary!G$19)</f>
        <v>0</v>
      </c>
      <c r="H25" s="74">
        <f>IF(RES_hh_emih!H25=0,0,RES_hh_emih!H25/RES_summary!H$19)</f>
        <v>0</v>
      </c>
      <c r="I25" s="74">
        <f>IF(RES_hh_emih!I25=0,0,RES_hh_emih!I25/RES_summary!I$19)</f>
        <v>0</v>
      </c>
      <c r="J25" s="74">
        <f>IF(RES_hh_emih!J25=0,0,RES_hh_emih!J25/RES_summary!J$19)</f>
        <v>0</v>
      </c>
      <c r="K25" s="74">
        <f>IF(RES_hh_emih!K25=0,0,RES_hh_emih!K25/RES_summary!K$19)</f>
        <v>0</v>
      </c>
      <c r="L25" s="74">
        <f>IF(RES_hh_emih!L25=0,0,RES_hh_emih!L25/RES_summary!L$19)</f>
        <v>0</v>
      </c>
      <c r="M25" s="74">
        <f>IF(RES_hh_emih!M25=0,0,RES_hh_emih!M25/RES_summary!M$19)</f>
        <v>0</v>
      </c>
      <c r="N25" s="74">
        <f>IF(RES_hh_emih!N25=0,0,RES_hh_emih!N25/RES_summary!N$19)</f>
        <v>0</v>
      </c>
      <c r="O25" s="74">
        <f>IF(RES_hh_emih!O25=0,0,RES_hh_emih!O25/RES_summary!O$19)</f>
        <v>0</v>
      </c>
      <c r="P25" s="74">
        <f>IF(RES_hh_emih!P25=0,0,RES_hh_emih!P25/RES_summary!P$19)</f>
        <v>0</v>
      </c>
      <c r="Q25" s="74">
        <f>IF(RES_hh_emih!Q25=0,0,RES_hh_emih!Q25/RES_summary!Q$19)</f>
        <v>0</v>
      </c>
      <c r="R25" s="74">
        <f>IF(RES_hh_emih!R25=0,0,RES_hh_emih!R25/RES_summary!R$19)</f>
        <v>0</v>
      </c>
      <c r="S25" s="74">
        <f>IF(RES_hh_emih!S25=0,0,RES_hh_emih!S25/RES_summary!S$19)</f>
        <v>0</v>
      </c>
      <c r="T25" s="74">
        <f>IF(RES_hh_emih!T25=0,0,RES_hh_emih!T25/RES_summary!T$19)</f>
        <v>0</v>
      </c>
      <c r="U25" s="74">
        <f>IF(RES_hh_emih!U25=0,0,RES_hh_emih!U25/RES_summary!U$19)</f>
        <v>0</v>
      </c>
      <c r="V25" s="74">
        <f>IF(RES_hh_emih!V25=0,0,RES_hh_emih!V25/RES_summary!V$19)</f>
        <v>0</v>
      </c>
      <c r="W25" s="74">
        <f>IF(RES_hh_emih!W25=0,0,RES_hh_emih!W25/RES_summary!W$19)</f>
        <v>0</v>
      </c>
      <c r="DA25" s="90" t="s">
        <v>620</v>
      </c>
    </row>
    <row r="26" spans="1:105" ht="12" customHeight="1" x14ac:dyDescent="0.25">
      <c r="A26" s="32" t="s">
        <v>52</v>
      </c>
      <c r="B26" s="77">
        <f>IF(RES_hh_emih!B26=0,0,RES_hh_emih!B26/RES_summary!B$19)</f>
        <v>0</v>
      </c>
      <c r="C26" s="77">
        <f>IF(RES_hh_emih!C26=0,0,RES_hh_emih!C26/RES_summary!C$19)</f>
        <v>0</v>
      </c>
      <c r="D26" s="77">
        <f>IF(RES_hh_emih!D26=0,0,RES_hh_emih!D26/RES_summary!D$19)</f>
        <v>0</v>
      </c>
      <c r="E26" s="77">
        <f>IF(RES_hh_emih!E26=0,0,RES_hh_emih!E26/RES_summary!E$19)</f>
        <v>0</v>
      </c>
      <c r="F26" s="77">
        <f>IF(RES_hh_emih!F26=0,0,RES_hh_emih!F26/RES_summary!F$19)</f>
        <v>0</v>
      </c>
      <c r="G26" s="77">
        <f>IF(RES_hh_emih!G26=0,0,RES_hh_emih!G26/RES_summary!G$19)</f>
        <v>0</v>
      </c>
      <c r="H26" s="77">
        <f>IF(RES_hh_emih!H26=0,0,RES_hh_emih!H26/RES_summary!H$19)</f>
        <v>0</v>
      </c>
      <c r="I26" s="77">
        <f>IF(RES_hh_emih!I26=0,0,RES_hh_emih!I26/RES_summary!I$19)</f>
        <v>0</v>
      </c>
      <c r="J26" s="77">
        <f>IF(RES_hh_emih!J26=0,0,RES_hh_emih!J26/RES_summary!J$19)</f>
        <v>0</v>
      </c>
      <c r="K26" s="77">
        <f>IF(RES_hh_emih!K26=0,0,RES_hh_emih!K26/RES_summary!K$19)</f>
        <v>0</v>
      </c>
      <c r="L26" s="77">
        <f>IF(RES_hh_emih!L26=0,0,RES_hh_emih!L26/RES_summary!L$19)</f>
        <v>0</v>
      </c>
      <c r="M26" s="77">
        <f>IF(RES_hh_emih!M26=0,0,RES_hh_emih!M26/RES_summary!M$19)</f>
        <v>0</v>
      </c>
      <c r="N26" s="77">
        <f>IF(RES_hh_emih!N26=0,0,RES_hh_emih!N26/RES_summary!N$19)</f>
        <v>0</v>
      </c>
      <c r="O26" s="77">
        <f>IF(RES_hh_emih!O26=0,0,RES_hh_emih!O26/RES_summary!O$19)</f>
        <v>0</v>
      </c>
      <c r="P26" s="77">
        <f>IF(RES_hh_emih!P26=0,0,RES_hh_emih!P26/RES_summary!P$19)</f>
        <v>0</v>
      </c>
      <c r="Q26" s="77">
        <f>IF(RES_hh_emih!Q26=0,0,RES_hh_emih!Q26/RES_summary!Q$19)</f>
        <v>0</v>
      </c>
      <c r="R26" s="77">
        <f>IF(RES_hh_emih!R26=0,0,RES_hh_emih!R26/RES_summary!R$19)</f>
        <v>0</v>
      </c>
      <c r="S26" s="77">
        <f>IF(RES_hh_emih!S26=0,0,RES_hh_emih!S26/RES_summary!S$19)</f>
        <v>0</v>
      </c>
      <c r="T26" s="77">
        <f>IF(RES_hh_emih!T26=0,0,RES_hh_emih!T26/RES_summary!T$19)</f>
        <v>0</v>
      </c>
      <c r="U26" s="77">
        <f>IF(RES_hh_emih!U26=0,0,RES_hh_emih!U26/RES_summary!U$19)</f>
        <v>0</v>
      </c>
      <c r="V26" s="77">
        <f>IF(RES_hh_emih!V26=0,0,RES_hh_emih!V26/RES_summary!V$19)</f>
        <v>0</v>
      </c>
      <c r="W26" s="77">
        <f>IF(RES_hh_emih!W26=0,0,RES_hh_emih!W26/RES_summary!W$19)</f>
        <v>0</v>
      </c>
      <c r="DA26" s="92" t="s">
        <v>621</v>
      </c>
    </row>
    <row r="27" spans="1:105" ht="12.95" customHeight="1" x14ac:dyDescent="0.25">
      <c r="A27" s="68" t="s">
        <v>54</v>
      </c>
      <c r="B27" s="69">
        <f>IF(RES_hh_emih!B27=0,0,RES_hh_emih!B27/RES_summary!B$19)</f>
        <v>1.5974438634550767</v>
      </c>
      <c r="C27" s="69">
        <f>IF(RES_hh_emih!C27=0,0,RES_hh_emih!C27/RES_summary!C$19)</f>
        <v>1.5902253022948065</v>
      </c>
      <c r="D27" s="69">
        <f>IF(RES_hh_emih!D27=0,0,RES_hh_emih!D27/RES_summary!D$19)</f>
        <v>1.6757105536668724</v>
      </c>
      <c r="E27" s="69">
        <f>IF(RES_hh_emih!E27=0,0,RES_hh_emih!E27/RES_summary!E$19)</f>
        <v>2.1199777032769411</v>
      </c>
      <c r="F27" s="69">
        <f>IF(RES_hh_emih!F27=0,0,RES_hh_emih!F27/RES_summary!F$19)</f>
        <v>2.0386902845537529</v>
      </c>
      <c r="G27" s="69">
        <f>IF(RES_hh_emih!G27=0,0,RES_hh_emih!G27/RES_summary!G$19)</f>
        <v>1.9740505759909037</v>
      </c>
      <c r="H27" s="69">
        <f>IF(RES_hh_emih!H27=0,0,RES_hh_emih!H27/RES_summary!H$19)</f>
        <v>2.018091269191773</v>
      </c>
      <c r="I27" s="69">
        <f>IF(RES_hh_emih!I27=0,0,RES_hh_emih!I27/RES_summary!I$19)</f>
        <v>2.0726334203849173</v>
      </c>
      <c r="J27" s="69">
        <f>IF(RES_hh_emih!J27=0,0,RES_hh_emih!J27/RES_summary!J$19)</f>
        <v>2.1299373452248704</v>
      </c>
      <c r="K27" s="69">
        <f>IF(RES_hh_emih!K27=0,0,RES_hh_emih!K27/RES_summary!K$19)</f>
        <v>2.1706798974111901</v>
      </c>
      <c r="L27" s="69">
        <f>IF(RES_hh_emih!L27=0,0,RES_hh_emih!L27/RES_summary!L$19)</f>
        <v>2.1650776032592156</v>
      </c>
      <c r="M27" s="69">
        <f>IF(RES_hh_emih!M27=0,0,RES_hh_emih!M27/RES_summary!M$19)</f>
        <v>2.0350018234484355</v>
      </c>
      <c r="N27" s="69">
        <f>IF(RES_hh_emih!N27=0,0,RES_hh_emih!N27/RES_summary!N$19)</f>
        <v>2.0281617370172604</v>
      </c>
      <c r="O27" s="69">
        <f>IF(RES_hh_emih!O27=0,0,RES_hh_emih!O27/RES_summary!O$19)</f>
        <v>1.9593250753320821</v>
      </c>
      <c r="P27" s="69">
        <f>IF(RES_hh_emih!P27=0,0,RES_hh_emih!P27/RES_summary!P$19)</f>
        <v>1.9362394090118333</v>
      </c>
      <c r="Q27" s="69">
        <f>IF(RES_hh_emih!Q27=0,0,RES_hh_emih!Q27/RES_summary!Q$19)</f>
        <v>1.9314574779597602</v>
      </c>
      <c r="R27" s="69">
        <f>IF(RES_hh_emih!R27=0,0,RES_hh_emih!R27/RES_summary!R$19)</f>
        <v>1.9770820155694169</v>
      </c>
      <c r="S27" s="69">
        <f>IF(RES_hh_emih!S27=0,0,RES_hh_emih!S27/RES_summary!S$19)</f>
        <v>2.0173600447039139</v>
      </c>
      <c r="T27" s="69">
        <f>IF(RES_hh_emih!T27=0,0,RES_hh_emih!T27/RES_summary!T$19)</f>
        <v>1.9893854610739248</v>
      </c>
      <c r="U27" s="69">
        <f>IF(RES_hh_emih!U27=0,0,RES_hh_emih!U27/RES_summary!U$19)</f>
        <v>2.0580400093333124</v>
      </c>
      <c r="V27" s="69">
        <f>IF(RES_hh_emih!V27=0,0,RES_hh_emih!V27/RES_summary!V$19)</f>
        <v>1.9952327873151365</v>
      </c>
      <c r="W27" s="69">
        <f>IF(RES_hh_emih!W27=0,0,RES_hh_emih!W27/RES_summary!W$19)</f>
        <v>2.0109062252911665</v>
      </c>
      <c r="DA27" s="88" t="s">
        <v>311</v>
      </c>
    </row>
    <row r="28" spans="1:105" ht="12" customHeight="1" x14ac:dyDescent="0.25">
      <c r="A28" s="28" t="s">
        <v>51</v>
      </c>
      <c r="B28" s="72">
        <f>IF(RES_hh_emih!B28=0,0,RES_hh_emih!B28/RES_summary!B$19)</f>
        <v>2.8846965465285797</v>
      </c>
      <c r="C28" s="72">
        <f>IF(RES_hh_emih!C28=0,0,RES_hh_emih!C28/RES_summary!C$19)</f>
        <v>2.7306884655134134</v>
      </c>
      <c r="D28" s="72">
        <f>IF(RES_hh_emih!D28=0,0,RES_hh_emih!D28/RES_summary!D$19)</f>
        <v>3.2492859218694954</v>
      </c>
      <c r="E28" s="72">
        <f>IF(RES_hh_emih!E28=0,0,RES_hh_emih!E28/RES_summary!E$19)</f>
        <v>4.1822368178076843</v>
      </c>
      <c r="F28" s="72">
        <f>IF(RES_hh_emih!F28=0,0,RES_hh_emih!F28/RES_summary!F$19)</f>
        <v>4.2196124392562355</v>
      </c>
      <c r="G28" s="72">
        <f>IF(RES_hh_emih!G28=0,0,RES_hh_emih!G28/RES_summary!G$19)</f>
        <v>4.204736741418305</v>
      </c>
      <c r="H28" s="72">
        <f>IF(RES_hh_emih!H28=0,0,RES_hh_emih!H28/RES_summary!H$19)</f>
        <v>4.4244320674771966</v>
      </c>
      <c r="I28" s="72">
        <f>IF(RES_hh_emih!I28=0,0,RES_hh_emih!I28/RES_summary!I$19)</f>
        <v>4.1752102796989572</v>
      </c>
      <c r="J28" s="72">
        <f>IF(RES_hh_emih!J28=0,0,RES_hh_emih!J28/RES_summary!J$19)</f>
        <v>4.4669550314307127</v>
      </c>
      <c r="K28" s="72">
        <f>IF(RES_hh_emih!K28=0,0,RES_hh_emih!K28/RES_summary!K$19)</f>
        <v>4.5907913938992762</v>
      </c>
      <c r="L28" s="72">
        <f>IF(RES_hh_emih!L28=0,0,RES_hh_emih!L28/RES_summary!L$19)</f>
        <v>4.6954352659474514</v>
      </c>
      <c r="M28" s="72">
        <f>IF(RES_hh_emih!M28=0,0,RES_hh_emih!M28/RES_summary!M$19)</f>
        <v>4.4722747015102966</v>
      </c>
      <c r="N28" s="72">
        <f>IF(RES_hh_emih!N28=0,0,RES_hh_emih!N28/RES_summary!N$19)</f>
        <v>4.4820163564423545</v>
      </c>
      <c r="O28" s="72">
        <f>IF(RES_hh_emih!O28=0,0,RES_hh_emih!O28/RES_summary!O$19)</f>
        <v>4.3471726112462328</v>
      </c>
      <c r="P28" s="72">
        <f>IF(RES_hh_emih!P28=0,0,RES_hh_emih!P28/RES_summary!P$19)</f>
        <v>4.3263904772611506</v>
      </c>
      <c r="Q28" s="72">
        <f>IF(RES_hh_emih!Q28=0,0,RES_hh_emih!Q28/RES_summary!Q$19)</f>
        <v>4.266815335770846</v>
      </c>
      <c r="R28" s="72">
        <f>IF(RES_hh_emih!R28=0,0,RES_hh_emih!R28/RES_summary!R$19)</f>
        <v>4.3421757025432646</v>
      </c>
      <c r="S28" s="72">
        <f>IF(RES_hh_emih!S28=0,0,RES_hh_emih!S28/RES_summary!S$19)</f>
        <v>4.5183530748073162</v>
      </c>
      <c r="T28" s="72">
        <f>IF(RES_hh_emih!T28=0,0,RES_hh_emih!T28/RES_summary!T$19)</f>
        <v>4.54346801550924</v>
      </c>
      <c r="U28" s="72">
        <f>IF(RES_hh_emih!U28=0,0,RES_hh_emih!U28/RES_summary!U$19)</f>
        <v>4.1247029107283009</v>
      </c>
      <c r="V28" s="72">
        <f>IF(RES_hh_emih!V28=0,0,RES_hh_emih!V28/RES_summary!V$19)</f>
        <v>4.5855084652198626</v>
      </c>
      <c r="W28" s="72">
        <f>IF(RES_hh_emih!W28=0,0,RES_hh_emih!W28/RES_summary!W$19)</f>
        <v>4.2967596086045523</v>
      </c>
      <c r="DA28" s="89" t="s">
        <v>622</v>
      </c>
    </row>
    <row r="29" spans="1:105" s="2" customFormat="1" ht="12" customHeight="1" x14ac:dyDescent="0.25">
      <c r="A29" s="28" t="s">
        <v>74</v>
      </c>
      <c r="B29" s="72">
        <f>IF(RES_hh_emih!B29=0,0,RES_hh_emih!B29/RES_summary!B$19)</f>
        <v>1.8849466044999099</v>
      </c>
      <c r="C29" s="72">
        <f>IF(RES_hh_emih!C29=0,0,RES_hh_emih!C29/RES_summary!C$19)</f>
        <v>1.9266334616606737</v>
      </c>
      <c r="D29" s="72">
        <f>IF(RES_hh_emih!D29=0,0,RES_hh_emih!D29/RES_summary!D$19)</f>
        <v>2.0865084003696168</v>
      </c>
      <c r="E29" s="72">
        <f>IF(RES_hh_emih!E29=0,0,RES_hh_emih!E29/RES_summary!E$19)</f>
        <v>2.7694746348974149</v>
      </c>
      <c r="F29" s="72">
        <f>IF(RES_hh_emih!F29=0,0,RES_hh_emih!F29/RES_summary!F$19)</f>
        <v>2.7749384696393689</v>
      </c>
      <c r="G29" s="72">
        <f>IF(RES_hh_emih!G29=0,0,RES_hh_emih!G29/RES_summary!G$19)</f>
        <v>2.7062990167011578</v>
      </c>
      <c r="H29" s="72">
        <f>IF(RES_hh_emih!H29=0,0,RES_hh_emih!H29/RES_summary!H$19)</f>
        <v>2.7421890585100606</v>
      </c>
      <c r="I29" s="72">
        <f>IF(RES_hh_emih!I29=0,0,RES_hh_emih!I29/RES_summary!I$19)</f>
        <v>2.8548864483784593</v>
      </c>
      <c r="J29" s="72">
        <f>IF(RES_hh_emih!J29=0,0,RES_hh_emih!J29/RES_summary!J$19)</f>
        <v>2.9414860355685821</v>
      </c>
      <c r="K29" s="72">
        <f>IF(RES_hh_emih!K29=0,0,RES_hh_emih!K29/RES_summary!K$19)</f>
        <v>3.0328843539611352</v>
      </c>
      <c r="L29" s="72">
        <f>IF(RES_hh_emih!L29=0,0,RES_hh_emih!L29/RES_summary!L$19)</f>
        <v>3.071313883898283</v>
      </c>
      <c r="M29" s="72">
        <f>IF(RES_hh_emih!M29=0,0,RES_hh_emih!M29/RES_summary!M$19)</f>
        <v>2.9379138708784023</v>
      </c>
      <c r="N29" s="72">
        <f>IF(RES_hh_emih!N29=0,0,RES_hh_emih!N29/RES_summary!N$19)</f>
        <v>2.9424859760857625</v>
      </c>
      <c r="O29" s="72">
        <f>IF(RES_hh_emih!O29=0,0,RES_hh_emih!O29/RES_summary!O$19)</f>
        <v>2.8207079392698282</v>
      </c>
      <c r="P29" s="72">
        <f>IF(RES_hh_emih!P29=0,0,RES_hh_emih!P29/RES_summary!P$19)</f>
        <v>2.7898359233672911</v>
      </c>
      <c r="Q29" s="72">
        <f>IF(RES_hh_emih!Q29=0,0,RES_hh_emih!Q29/RES_summary!Q$19)</f>
        <v>2.7714514242310408</v>
      </c>
      <c r="R29" s="72">
        <f>IF(RES_hh_emih!R29=0,0,RES_hh_emih!R29/RES_summary!R$19)</f>
        <v>2.8069755565272567</v>
      </c>
      <c r="S29" s="72">
        <f>IF(RES_hh_emih!S29=0,0,RES_hh_emih!S29/RES_summary!S$19)</f>
        <v>2.8305960492532862</v>
      </c>
      <c r="T29" s="72">
        <f>IF(RES_hh_emih!T29=0,0,RES_hh_emih!T29/RES_summary!T$19)</f>
        <v>2.9115376105680024</v>
      </c>
      <c r="U29" s="72">
        <f>IF(RES_hh_emih!U29=0,0,RES_hh_emih!U29/RES_summary!U$19)</f>
        <v>3.0390524895702917</v>
      </c>
      <c r="V29" s="72">
        <f>IF(RES_hh_emih!V29=0,0,RES_hh_emih!V29/RES_summary!V$19)</f>
        <v>2.8793786470044589</v>
      </c>
      <c r="W29" s="72">
        <f>IF(RES_hh_emih!W29=0,0,RES_hh_emih!W29/RES_summary!W$19)</f>
        <v>2.7759533045012108</v>
      </c>
      <c r="DA29" s="89" t="s">
        <v>623</v>
      </c>
    </row>
    <row r="30" spans="1:105" ht="12" customHeight="1" x14ac:dyDescent="0.25">
      <c r="A30" s="28" t="s">
        <v>192</v>
      </c>
      <c r="B30" s="72">
        <f>IF(RES_hh_emih!B30=0,0,RES_hh_emih!B30/RES_summary!B$19)</f>
        <v>1.7259929780705829</v>
      </c>
      <c r="C30" s="72">
        <f>IF(RES_hh_emih!C30=0,0,RES_hh_emih!C30/RES_summary!C$19)</f>
        <v>1.6669655984613141</v>
      </c>
      <c r="D30" s="72">
        <f>IF(RES_hh_emih!D30=0,0,RES_hh_emih!D30/RES_summary!D$19)</f>
        <v>1.7111083855058458</v>
      </c>
      <c r="E30" s="72">
        <f>IF(RES_hh_emih!E30=0,0,RES_hh_emih!E30/RES_summary!E$19)</f>
        <v>2.6381453305847784</v>
      </c>
      <c r="F30" s="72">
        <f>IF(RES_hh_emih!F30=0,0,RES_hh_emih!F30/RES_summary!F$19)</f>
        <v>2.5689360062476529</v>
      </c>
      <c r="G30" s="72">
        <f>IF(RES_hh_emih!G30=0,0,RES_hh_emih!G30/RES_summary!G$19)</f>
        <v>2.4297132435207534</v>
      </c>
      <c r="H30" s="72">
        <f>IF(RES_hh_emih!H30=0,0,RES_hh_emih!H30/RES_summary!H$19)</f>
        <v>2.5177987484154376</v>
      </c>
      <c r="I30" s="72">
        <f>IF(RES_hh_emih!I30=0,0,RES_hh_emih!I30/RES_summary!I$19)</f>
        <v>2.5301324195728698</v>
      </c>
      <c r="J30" s="72">
        <f>IF(RES_hh_emih!J30=0,0,RES_hh_emih!J30/RES_summary!J$19)</f>
        <v>2.5860194518734949</v>
      </c>
      <c r="K30" s="72">
        <f>IF(RES_hh_emih!K30=0,0,RES_hh_emih!K30/RES_summary!K$19)</f>
        <v>2.6674071726544133</v>
      </c>
      <c r="L30" s="72">
        <f>IF(RES_hh_emih!L30=0,0,RES_hh_emih!L30/RES_summary!L$19)</f>
        <v>2.7675392411279969</v>
      </c>
      <c r="M30" s="72">
        <f>IF(RES_hh_emih!M30=0,0,RES_hh_emih!M30/RES_summary!M$19)</f>
        <v>2.6141880271963731</v>
      </c>
      <c r="N30" s="72">
        <f>IF(RES_hh_emih!N30=0,0,RES_hh_emih!N30/RES_summary!N$19)</f>
        <v>2.6026186928508288</v>
      </c>
      <c r="O30" s="72">
        <f>IF(RES_hh_emih!O30=0,0,RES_hh_emih!O30/RES_summary!O$19)</f>
        <v>2.6103547849987168</v>
      </c>
      <c r="P30" s="72">
        <f>IF(RES_hh_emih!P30=0,0,RES_hh_emih!P30/RES_summary!P$19)</f>
        <v>2.4684106053992689</v>
      </c>
      <c r="Q30" s="72">
        <f>IF(RES_hh_emih!Q30=0,0,RES_hh_emih!Q30/RES_summary!Q$19)</f>
        <v>2.4287145367032306</v>
      </c>
      <c r="R30" s="72">
        <f>IF(RES_hh_emih!R30=0,0,RES_hh_emih!R30/RES_summary!R$19)</f>
        <v>2.5469483437170206</v>
      </c>
      <c r="S30" s="72">
        <f>IF(RES_hh_emih!S30=0,0,RES_hh_emih!S30/RES_summary!S$19)</f>
        <v>2.6500798420564786</v>
      </c>
      <c r="T30" s="72">
        <f>IF(RES_hh_emih!T30=0,0,RES_hh_emih!T30/RES_summary!T$19)</f>
        <v>2.3555323167277766</v>
      </c>
      <c r="U30" s="72">
        <f>IF(RES_hh_emih!U30=0,0,RES_hh_emih!U30/RES_summary!U$19)</f>
        <v>2.5977155763891089</v>
      </c>
      <c r="V30" s="72">
        <f>IF(RES_hh_emih!V30=0,0,RES_hh_emih!V30/RES_summary!V$19)</f>
        <v>2.5114535944507823</v>
      </c>
      <c r="W30" s="72">
        <f>IF(RES_hh_emih!W30=0,0,RES_hh_emih!W30/RES_summary!W$19)</f>
        <v>2.733091336133191</v>
      </c>
      <c r="DA30" s="89" t="s">
        <v>624</v>
      </c>
    </row>
    <row r="31" spans="1:105" ht="12" customHeight="1" x14ac:dyDescent="0.25">
      <c r="A31" s="28" t="s">
        <v>207</v>
      </c>
      <c r="B31" s="72">
        <f>IF(RES_hh_emih!B31=0,0,RES_hh_emih!B31/RES_summary!B$19)</f>
        <v>0</v>
      </c>
      <c r="C31" s="72">
        <f>IF(RES_hh_emih!C31=0,0,RES_hh_emih!C31/RES_summary!C$19)</f>
        <v>0</v>
      </c>
      <c r="D31" s="72">
        <f>IF(RES_hh_emih!D31=0,0,RES_hh_emih!D31/RES_summary!D$19)</f>
        <v>0</v>
      </c>
      <c r="E31" s="72">
        <f>IF(RES_hh_emih!E31=0,0,RES_hh_emih!E31/RES_summary!E$19)</f>
        <v>0</v>
      </c>
      <c r="F31" s="72">
        <f>IF(RES_hh_emih!F31=0,0,RES_hh_emih!F31/RES_summary!F$19)</f>
        <v>0</v>
      </c>
      <c r="G31" s="72">
        <f>IF(RES_hh_emih!G31=0,0,RES_hh_emih!G31/RES_summary!G$19)</f>
        <v>0</v>
      </c>
      <c r="H31" s="72">
        <f>IF(RES_hh_emih!H31=0,0,RES_hh_emih!H31/RES_summary!H$19)</f>
        <v>0</v>
      </c>
      <c r="I31" s="72">
        <f>IF(RES_hh_emih!I31=0,0,RES_hh_emih!I31/RES_summary!I$19)</f>
        <v>0</v>
      </c>
      <c r="J31" s="72">
        <f>IF(RES_hh_emih!J31=0,0,RES_hh_emih!J31/RES_summary!J$19)</f>
        <v>0</v>
      </c>
      <c r="K31" s="72">
        <f>IF(RES_hh_emih!K31=0,0,RES_hh_emih!K31/RES_summary!K$19)</f>
        <v>0</v>
      </c>
      <c r="L31" s="72">
        <f>IF(RES_hh_emih!L31=0,0,RES_hh_emih!L31/RES_summary!L$19)</f>
        <v>0</v>
      </c>
      <c r="M31" s="72">
        <f>IF(RES_hh_emih!M31=0,0,RES_hh_emih!M31/RES_summary!M$19)</f>
        <v>0</v>
      </c>
      <c r="N31" s="72">
        <f>IF(RES_hh_emih!N31=0,0,RES_hh_emih!N31/RES_summary!N$19)</f>
        <v>0</v>
      </c>
      <c r="O31" s="72">
        <f>IF(RES_hh_emih!O31=0,0,RES_hh_emih!O31/RES_summary!O$19)</f>
        <v>0</v>
      </c>
      <c r="P31" s="72">
        <f>IF(RES_hh_emih!P31=0,0,RES_hh_emih!P31/RES_summary!P$19)</f>
        <v>0</v>
      </c>
      <c r="Q31" s="72">
        <f>IF(RES_hh_emih!Q31=0,0,RES_hh_emih!Q31/RES_summary!Q$19)</f>
        <v>0</v>
      </c>
      <c r="R31" s="72">
        <f>IF(RES_hh_emih!R31=0,0,RES_hh_emih!R31/RES_summary!R$19)</f>
        <v>0</v>
      </c>
      <c r="S31" s="72">
        <f>IF(RES_hh_emih!S31=0,0,RES_hh_emih!S31/RES_summary!S$19)</f>
        <v>0</v>
      </c>
      <c r="T31" s="72">
        <f>IF(RES_hh_emih!T31=0,0,RES_hh_emih!T31/RES_summary!T$19)</f>
        <v>0</v>
      </c>
      <c r="U31" s="72">
        <f>IF(RES_hh_emih!U31=0,0,RES_hh_emih!U31/RES_summary!U$19)</f>
        <v>0</v>
      </c>
      <c r="V31" s="72">
        <f>IF(RES_hh_emih!V31=0,0,RES_hh_emih!V31/RES_summary!V$19)</f>
        <v>0</v>
      </c>
      <c r="W31" s="72">
        <f>IF(RES_hh_emih!W31=0,0,RES_hh_emih!W31/RES_summary!W$19)</f>
        <v>0</v>
      </c>
      <c r="DA31" s="89" t="s">
        <v>625</v>
      </c>
    </row>
    <row r="32" spans="1:105" ht="12" customHeight="1" x14ac:dyDescent="0.25">
      <c r="A32" s="32" t="s">
        <v>53</v>
      </c>
      <c r="B32" s="77">
        <f>IF(RES_hh_emih!B32=0,0,RES_hh_emih!B32/RES_summary!B$19)</f>
        <v>0</v>
      </c>
      <c r="C32" s="77">
        <f>IF(RES_hh_emih!C32=0,0,RES_hh_emih!C32/RES_summary!C$19)</f>
        <v>0</v>
      </c>
      <c r="D32" s="77">
        <f>IF(RES_hh_emih!D32=0,0,RES_hh_emih!D32/RES_summary!D$19)</f>
        <v>0</v>
      </c>
      <c r="E32" s="77">
        <f>IF(RES_hh_emih!E32=0,0,RES_hh_emih!E32/RES_summary!E$19)</f>
        <v>0</v>
      </c>
      <c r="F32" s="77">
        <f>IF(RES_hh_emih!F32=0,0,RES_hh_emih!F32/RES_summary!F$19)</f>
        <v>0</v>
      </c>
      <c r="G32" s="77">
        <f>IF(RES_hh_emih!G32=0,0,RES_hh_emih!G32/RES_summary!G$19)</f>
        <v>0</v>
      </c>
      <c r="H32" s="77">
        <f>IF(RES_hh_emih!H32=0,0,RES_hh_emih!H32/RES_summary!H$19)</f>
        <v>0</v>
      </c>
      <c r="I32" s="77">
        <f>IF(RES_hh_emih!I32=0,0,RES_hh_emih!I32/RES_summary!I$19)</f>
        <v>0</v>
      </c>
      <c r="J32" s="77">
        <f>IF(RES_hh_emih!J32=0,0,RES_hh_emih!J32/RES_summary!J$19)</f>
        <v>0</v>
      </c>
      <c r="K32" s="77">
        <f>IF(RES_hh_emih!K32=0,0,RES_hh_emih!K32/RES_summary!K$19)</f>
        <v>0</v>
      </c>
      <c r="L32" s="77">
        <f>IF(RES_hh_emih!L32=0,0,RES_hh_emih!L32/RES_summary!L$19)</f>
        <v>0</v>
      </c>
      <c r="M32" s="77">
        <f>IF(RES_hh_emih!M32=0,0,RES_hh_emih!M32/RES_summary!M$19)</f>
        <v>0</v>
      </c>
      <c r="N32" s="77">
        <f>IF(RES_hh_emih!N32=0,0,RES_hh_emih!N32/RES_summary!N$19)</f>
        <v>0</v>
      </c>
      <c r="O32" s="77">
        <f>IF(RES_hh_emih!O32=0,0,RES_hh_emih!O32/RES_summary!O$19)</f>
        <v>0</v>
      </c>
      <c r="P32" s="77">
        <f>IF(RES_hh_emih!P32=0,0,RES_hh_emih!P32/RES_summary!P$19)</f>
        <v>0</v>
      </c>
      <c r="Q32" s="77">
        <f>IF(RES_hh_emih!Q32=0,0,RES_hh_emih!Q32/RES_summary!Q$19)</f>
        <v>0</v>
      </c>
      <c r="R32" s="77">
        <f>IF(RES_hh_emih!R32=0,0,RES_hh_emih!R32/RES_summary!R$19)</f>
        <v>0</v>
      </c>
      <c r="S32" s="77">
        <f>IF(RES_hh_emih!S32=0,0,RES_hh_emih!S32/RES_summary!S$19)</f>
        <v>0</v>
      </c>
      <c r="T32" s="77">
        <f>IF(RES_hh_emih!T32=0,0,RES_hh_emih!T32/RES_summary!T$19)</f>
        <v>0</v>
      </c>
      <c r="U32" s="77">
        <f>IF(RES_hh_emih!U32=0,0,RES_hh_emih!U32/RES_summary!U$19)</f>
        <v>0</v>
      </c>
      <c r="V32" s="77">
        <f>IF(RES_hh_emih!V32=0,0,RES_hh_emih!V32/RES_summary!V$19)</f>
        <v>0</v>
      </c>
      <c r="W32" s="77">
        <f>IF(RES_hh_emih!W32=0,0,RES_hh_emih!W32/RES_summary!W$19)</f>
        <v>0</v>
      </c>
      <c r="DA32" s="92" t="s">
        <v>626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627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96</v>
      </c>
      <c r="B3" s="67"/>
      <c r="C3" s="67">
        <f t="shared" ref="C3:W3" si="0">C4</f>
        <v>403904</v>
      </c>
      <c r="D3" s="67">
        <f t="shared" si="0"/>
        <v>406029</v>
      </c>
      <c r="E3" s="67">
        <f t="shared" si="0"/>
        <v>404804</v>
      </c>
      <c r="F3" s="67">
        <f t="shared" si="0"/>
        <v>406162</v>
      </c>
      <c r="G3" s="67">
        <f t="shared" si="0"/>
        <v>413014</v>
      </c>
      <c r="H3" s="67">
        <f t="shared" si="0"/>
        <v>333358</v>
      </c>
      <c r="I3" s="67">
        <f t="shared" si="0"/>
        <v>333092</v>
      </c>
      <c r="J3" s="67">
        <f t="shared" si="0"/>
        <v>338319</v>
      </c>
      <c r="K3" s="67">
        <f t="shared" si="0"/>
        <v>332255</v>
      </c>
      <c r="L3" s="67">
        <f t="shared" si="0"/>
        <v>331248</v>
      </c>
      <c r="M3" s="67">
        <f t="shared" si="0"/>
        <v>335739</v>
      </c>
      <c r="N3" s="67">
        <f t="shared" si="0"/>
        <v>434283</v>
      </c>
      <c r="O3" s="67">
        <f t="shared" si="0"/>
        <v>333831</v>
      </c>
      <c r="P3" s="67">
        <f t="shared" si="0"/>
        <v>361847</v>
      </c>
      <c r="Q3" s="67">
        <f t="shared" si="0"/>
        <v>359555</v>
      </c>
      <c r="R3" s="67">
        <f t="shared" si="0"/>
        <v>334887</v>
      </c>
      <c r="S3" s="67">
        <f t="shared" si="0"/>
        <v>354857</v>
      </c>
      <c r="T3" s="67">
        <f t="shared" si="0"/>
        <v>374514</v>
      </c>
      <c r="U3" s="67">
        <f t="shared" si="0"/>
        <v>392965</v>
      </c>
      <c r="V3" s="67">
        <f t="shared" si="0"/>
        <v>396004</v>
      </c>
      <c r="W3" s="67">
        <f t="shared" si="0"/>
        <v>337517</v>
      </c>
      <c r="DA3" s="87" t="s">
        <v>628</v>
      </c>
    </row>
    <row r="4" spans="1:105" ht="12.95" customHeight="1" x14ac:dyDescent="0.25">
      <c r="A4" s="68" t="s">
        <v>57</v>
      </c>
      <c r="B4" s="71"/>
      <c r="C4" s="71">
        <f t="shared" ref="C4:Q4" si="1">SUM(C5:C13)</f>
        <v>403904</v>
      </c>
      <c r="D4" s="71">
        <f t="shared" si="1"/>
        <v>406029</v>
      </c>
      <c r="E4" s="71">
        <f t="shared" si="1"/>
        <v>404804</v>
      </c>
      <c r="F4" s="71">
        <f t="shared" si="1"/>
        <v>406162</v>
      </c>
      <c r="G4" s="71">
        <f t="shared" si="1"/>
        <v>413014</v>
      </c>
      <c r="H4" s="71">
        <f t="shared" si="1"/>
        <v>333358</v>
      </c>
      <c r="I4" s="71">
        <f t="shared" si="1"/>
        <v>333092</v>
      </c>
      <c r="J4" s="71">
        <f t="shared" si="1"/>
        <v>338319</v>
      </c>
      <c r="K4" s="71">
        <f t="shared" si="1"/>
        <v>332255</v>
      </c>
      <c r="L4" s="71">
        <f t="shared" si="1"/>
        <v>331248</v>
      </c>
      <c r="M4" s="71">
        <f t="shared" si="1"/>
        <v>335739</v>
      </c>
      <c r="N4" s="71">
        <f t="shared" si="1"/>
        <v>434283</v>
      </c>
      <c r="O4" s="71">
        <f t="shared" si="1"/>
        <v>333831</v>
      </c>
      <c r="P4" s="71">
        <f t="shared" si="1"/>
        <v>361847</v>
      </c>
      <c r="Q4" s="71">
        <f t="shared" si="1"/>
        <v>359555</v>
      </c>
      <c r="R4" s="71">
        <f t="shared" ref="R4:V4" si="2">SUM(R5:R13)</f>
        <v>334887</v>
      </c>
      <c r="S4" s="71">
        <f t="shared" si="2"/>
        <v>354857</v>
      </c>
      <c r="T4" s="71">
        <f t="shared" si="2"/>
        <v>374514</v>
      </c>
      <c r="U4" s="71">
        <f t="shared" si="2"/>
        <v>392965</v>
      </c>
      <c r="V4" s="71">
        <f t="shared" si="2"/>
        <v>396004</v>
      </c>
      <c r="W4" s="71">
        <f t="shared" ref="W4" si="3">SUM(W5:W13)</f>
        <v>337517</v>
      </c>
      <c r="DA4" s="88" t="s">
        <v>629</v>
      </c>
    </row>
    <row r="5" spans="1:105" ht="12" customHeight="1" x14ac:dyDescent="0.25">
      <c r="A5" s="28" t="s">
        <v>51</v>
      </c>
      <c r="B5" s="82"/>
      <c r="C5" s="82">
        <v>162535</v>
      </c>
      <c r="D5" s="82">
        <v>214346</v>
      </c>
      <c r="E5" s="82">
        <v>188255</v>
      </c>
      <c r="F5" s="82">
        <v>204631</v>
      </c>
      <c r="G5" s="82">
        <v>213615</v>
      </c>
      <c r="H5" s="82">
        <v>160449</v>
      </c>
      <c r="I5" s="82">
        <v>111636</v>
      </c>
      <c r="J5" s="82">
        <v>137992</v>
      </c>
      <c r="K5" s="82">
        <v>106923</v>
      </c>
      <c r="L5" s="82">
        <v>111510</v>
      </c>
      <c r="M5" s="82">
        <v>84564</v>
      </c>
      <c r="N5" s="82">
        <v>141551</v>
      </c>
      <c r="O5" s="82">
        <v>87671</v>
      </c>
      <c r="P5" s="82">
        <v>141208</v>
      </c>
      <c r="Q5" s="82">
        <v>142897</v>
      </c>
      <c r="R5" s="82">
        <v>94044</v>
      </c>
      <c r="S5" s="82">
        <v>76071</v>
      </c>
      <c r="T5" s="82">
        <v>2014</v>
      </c>
      <c r="U5" s="82">
        <v>88652</v>
      </c>
      <c r="V5" s="82">
        <v>91770</v>
      </c>
      <c r="W5" s="82">
        <v>17509</v>
      </c>
      <c r="DA5" s="89" t="s">
        <v>630</v>
      </c>
    </row>
    <row r="6" spans="1:105" ht="12" customHeight="1" x14ac:dyDescent="0.25">
      <c r="A6" s="28" t="s">
        <v>74</v>
      </c>
      <c r="B6" s="82"/>
      <c r="C6" s="82">
        <v>644</v>
      </c>
      <c r="D6" s="82">
        <v>339</v>
      </c>
      <c r="E6" s="82">
        <v>331</v>
      </c>
      <c r="F6" s="82">
        <v>295</v>
      </c>
      <c r="G6" s="82">
        <v>462</v>
      </c>
      <c r="H6" s="82">
        <v>539</v>
      </c>
      <c r="I6" s="82">
        <v>693</v>
      </c>
      <c r="J6" s="82">
        <v>631</v>
      </c>
      <c r="K6" s="82">
        <v>563</v>
      </c>
      <c r="L6" s="82">
        <v>478</v>
      </c>
      <c r="M6" s="82">
        <v>411</v>
      </c>
      <c r="N6" s="82">
        <v>558</v>
      </c>
      <c r="O6" s="82">
        <v>394</v>
      </c>
      <c r="P6" s="82">
        <v>212</v>
      </c>
      <c r="Q6" s="82">
        <v>333</v>
      </c>
      <c r="R6" s="82">
        <v>340</v>
      </c>
      <c r="S6" s="82">
        <v>374</v>
      </c>
      <c r="T6" s="82">
        <v>317</v>
      </c>
      <c r="U6" s="82">
        <v>509</v>
      </c>
      <c r="V6" s="82">
        <v>302</v>
      </c>
      <c r="W6" s="82">
        <v>446</v>
      </c>
      <c r="DA6" s="89" t="s">
        <v>631</v>
      </c>
    </row>
    <row r="7" spans="1:105" ht="12" customHeight="1" x14ac:dyDescent="0.25">
      <c r="A7" s="28" t="s">
        <v>205</v>
      </c>
      <c r="B7" s="82"/>
      <c r="C7" s="82">
        <v>10216</v>
      </c>
      <c r="D7" s="82">
        <v>12942</v>
      </c>
      <c r="E7" s="82">
        <v>10873</v>
      </c>
      <c r="F7" s="82">
        <v>7459</v>
      </c>
      <c r="G7" s="82">
        <v>0</v>
      </c>
      <c r="H7" s="82">
        <v>0</v>
      </c>
      <c r="I7" s="82">
        <v>0</v>
      </c>
      <c r="J7" s="82">
        <v>0</v>
      </c>
      <c r="K7" s="82">
        <v>0</v>
      </c>
      <c r="L7" s="82">
        <v>0</v>
      </c>
      <c r="M7" s="82">
        <v>0</v>
      </c>
      <c r="N7" s="82">
        <v>1717</v>
      </c>
      <c r="O7" s="82">
        <v>4558</v>
      </c>
      <c r="P7" s="82">
        <v>0</v>
      </c>
      <c r="Q7" s="82">
        <v>0</v>
      </c>
      <c r="R7" s="82">
        <v>166</v>
      </c>
      <c r="S7" s="82">
        <v>2253</v>
      </c>
      <c r="T7" s="82">
        <v>2732</v>
      </c>
      <c r="U7" s="82">
        <v>2639</v>
      </c>
      <c r="V7" s="82">
        <v>2236</v>
      </c>
      <c r="W7" s="82">
        <v>317</v>
      </c>
      <c r="DA7" s="89" t="s">
        <v>632</v>
      </c>
    </row>
    <row r="8" spans="1:105" ht="12" customHeight="1" x14ac:dyDescent="0.25">
      <c r="A8" s="28" t="s">
        <v>192</v>
      </c>
      <c r="B8" s="82"/>
      <c r="C8" s="82">
        <v>42324</v>
      </c>
      <c r="D8" s="82">
        <v>52322</v>
      </c>
      <c r="E8" s="82">
        <v>64278</v>
      </c>
      <c r="F8" s="82">
        <v>70753</v>
      </c>
      <c r="G8" s="82">
        <v>79201</v>
      </c>
      <c r="H8" s="82">
        <v>59103</v>
      </c>
      <c r="I8" s="82">
        <v>61500</v>
      </c>
      <c r="J8" s="82">
        <v>52905</v>
      </c>
      <c r="K8" s="82">
        <v>58862</v>
      </c>
      <c r="L8" s="82">
        <v>57539</v>
      </c>
      <c r="M8" s="82">
        <v>65121</v>
      </c>
      <c r="N8" s="82">
        <v>80662</v>
      </c>
      <c r="O8" s="82">
        <v>69074</v>
      </c>
      <c r="P8" s="82">
        <v>79508</v>
      </c>
      <c r="Q8" s="82">
        <v>81855</v>
      </c>
      <c r="R8" s="82">
        <v>75342</v>
      </c>
      <c r="S8" s="82">
        <v>65431</v>
      </c>
      <c r="T8" s="82">
        <v>68206</v>
      </c>
      <c r="U8" s="82">
        <v>88877</v>
      </c>
      <c r="V8" s="82">
        <v>125280</v>
      </c>
      <c r="W8" s="82">
        <v>128986</v>
      </c>
      <c r="DA8" s="89" t="s">
        <v>633</v>
      </c>
    </row>
    <row r="9" spans="1:105" ht="12" customHeight="1" x14ac:dyDescent="0.25">
      <c r="A9" s="28" t="s">
        <v>207</v>
      </c>
      <c r="B9" s="82"/>
      <c r="C9" s="82">
        <v>50903</v>
      </c>
      <c r="D9" s="82">
        <v>60903</v>
      </c>
      <c r="E9" s="82">
        <v>55087</v>
      </c>
      <c r="F9" s="82">
        <v>48249</v>
      </c>
      <c r="G9" s="82">
        <v>38908</v>
      </c>
      <c r="H9" s="82">
        <v>39977</v>
      </c>
      <c r="I9" s="82">
        <v>47868</v>
      </c>
      <c r="J9" s="82">
        <v>44529</v>
      </c>
      <c r="K9" s="82">
        <v>50094</v>
      </c>
      <c r="L9" s="82">
        <v>53535</v>
      </c>
      <c r="M9" s="82">
        <v>68756</v>
      </c>
      <c r="N9" s="82">
        <v>66663</v>
      </c>
      <c r="O9" s="82">
        <v>53870</v>
      </c>
      <c r="P9" s="82">
        <v>51792</v>
      </c>
      <c r="Q9" s="82">
        <v>55028</v>
      </c>
      <c r="R9" s="82">
        <v>120444</v>
      </c>
      <c r="S9" s="82">
        <v>161653</v>
      </c>
      <c r="T9" s="82">
        <v>278952</v>
      </c>
      <c r="U9" s="82">
        <v>117318</v>
      </c>
      <c r="V9" s="82">
        <v>60124</v>
      </c>
      <c r="W9" s="82">
        <v>38560</v>
      </c>
      <c r="DA9" s="89" t="s">
        <v>634</v>
      </c>
    </row>
    <row r="10" spans="1:105" ht="12" customHeight="1" x14ac:dyDescent="0.25">
      <c r="A10" s="28" t="s">
        <v>202</v>
      </c>
      <c r="B10" s="82"/>
      <c r="C10" s="82">
        <v>293</v>
      </c>
      <c r="D10" s="82">
        <v>624</v>
      </c>
      <c r="E10" s="82">
        <v>526</v>
      </c>
      <c r="F10" s="82">
        <v>517</v>
      </c>
      <c r="G10" s="82">
        <v>571</v>
      </c>
      <c r="H10" s="82">
        <v>294</v>
      </c>
      <c r="I10" s="82">
        <v>136</v>
      </c>
      <c r="J10" s="82">
        <v>147</v>
      </c>
      <c r="K10" s="82">
        <v>164</v>
      </c>
      <c r="L10" s="82">
        <v>92</v>
      </c>
      <c r="M10" s="82">
        <v>246</v>
      </c>
      <c r="N10" s="82">
        <v>464</v>
      </c>
      <c r="O10" s="82">
        <v>555</v>
      </c>
      <c r="P10" s="82">
        <v>1310</v>
      </c>
      <c r="Q10" s="82">
        <v>929</v>
      </c>
      <c r="R10" s="82">
        <v>512</v>
      </c>
      <c r="S10" s="82">
        <v>381</v>
      </c>
      <c r="T10" s="82">
        <v>462</v>
      </c>
      <c r="U10" s="82">
        <v>509</v>
      </c>
      <c r="V10" s="82">
        <v>588</v>
      </c>
      <c r="W10" s="82">
        <v>470</v>
      </c>
      <c r="DA10" s="89" t="s">
        <v>635</v>
      </c>
    </row>
    <row r="11" spans="1:105" ht="12" customHeight="1" x14ac:dyDescent="0.25">
      <c r="A11" s="28" t="s">
        <v>203</v>
      </c>
      <c r="B11" s="82"/>
      <c r="C11" s="82">
        <v>136846</v>
      </c>
      <c r="D11" s="82">
        <v>63929</v>
      </c>
      <c r="E11" s="82">
        <v>84361</v>
      </c>
      <c r="F11" s="82">
        <v>72345</v>
      </c>
      <c r="G11" s="82">
        <v>77330</v>
      </c>
      <c r="H11" s="82">
        <v>69096</v>
      </c>
      <c r="I11" s="82">
        <v>106461</v>
      </c>
      <c r="J11" s="82">
        <v>96516</v>
      </c>
      <c r="K11" s="82">
        <v>109842</v>
      </c>
      <c r="L11" s="82">
        <v>102738</v>
      </c>
      <c r="M11" s="82">
        <v>110132</v>
      </c>
      <c r="N11" s="82">
        <v>134391</v>
      </c>
      <c r="O11" s="82">
        <v>107771</v>
      </c>
      <c r="P11" s="82">
        <v>61825</v>
      </c>
      <c r="Q11" s="82">
        <v>57380</v>
      </c>
      <c r="R11" s="82">
        <v>28884</v>
      </c>
      <c r="S11" s="82">
        <v>35237</v>
      </c>
      <c r="T11" s="82">
        <v>6937</v>
      </c>
      <c r="U11" s="82">
        <v>70209</v>
      </c>
      <c r="V11" s="82">
        <v>88801</v>
      </c>
      <c r="W11" s="82">
        <v>127710</v>
      </c>
      <c r="DA11" s="89" t="s">
        <v>636</v>
      </c>
    </row>
    <row r="12" spans="1:105" ht="12" customHeight="1" x14ac:dyDescent="0.25">
      <c r="A12" s="28" t="s">
        <v>95</v>
      </c>
      <c r="B12" s="82"/>
      <c r="C12" s="82">
        <v>75</v>
      </c>
      <c r="D12" s="82">
        <v>494</v>
      </c>
      <c r="E12" s="82">
        <v>946</v>
      </c>
      <c r="F12" s="82">
        <v>1779</v>
      </c>
      <c r="G12" s="82">
        <v>2785</v>
      </c>
      <c r="H12" s="82">
        <v>3726</v>
      </c>
      <c r="I12" s="82">
        <v>4527</v>
      </c>
      <c r="J12" s="82">
        <v>5375</v>
      </c>
      <c r="K12" s="82">
        <v>5615</v>
      </c>
      <c r="L12" s="82">
        <v>5243</v>
      </c>
      <c r="M12" s="82">
        <v>6452</v>
      </c>
      <c r="N12" s="82">
        <v>8209</v>
      </c>
      <c r="O12" s="82">
        <v>9867</v>
      </c>
      <c r="P12" s="82">
        <v>25857</v>
      </c>
      <c r="Q12" s="82">
        <v>21037</v>
      </c>
      <c r="R12" s="82">
        <v>15155</v>
      </c>
      <c r="S12" s="82">
        <v>13403</v>
      </c>
      <c r="T12" s="82">
        <v>14852</v>
      </c>
      <c r="U12" s="82">
        <v>24140</v>
      </c>
      <c r="V12" s="82">
        <v>26797</v>
      </c>
      <c r="W12" s="82">
        <v>23412</v>
      </c>
      <c r="DA12" s="89" t="s">
        <v>637</v>
      </c>
    </row>
    <row r="13" spans="1:105" ht="12" customHeight="1" x14ac:dyDescent="0.25">
      <c r="A13" s="73" t="s">
        <v>94</v>
      </c>
      <c r="B13" s="83"/>
      <c r="C13" s="83">
        <v>68</v>
      </c>
      <c r="D13" s="83">
        <v>130</v>
      </c>
      <c r="E13" s="83">
        <v>147</v>
      </c>
      <c r="F13" s="83">
        <v>134</v>
      </c>
      <c r="G13" s="83">
        <v>142</v>
      </c>
      <c r="H13" s="83">
        <v>174</v>
      </c>
      <c r="I13" s="83">
        <v>271</v>
      </c>
      <c r="J13" s="83">
        <v>224</v>
      </c>
      <c r="K13" s="83">
        <v>192</v>
      </c>
      <c r="L13" s="83">
        <v>113</v>
      </c>
      <c r="M13" s="83">
        <v>57</v>
      </c>
      <c r="N13" s="83">
        <v>68</v>
      </c>
      <c r="O13" s="83">
        <v>71</v>
      </c>
      <c r="P13" s="83">
        <v>135</v>
      </c>
      <c r="Q13" s="83">
        <v>96</v>
      </c>
      <c r="R13" s="83">
        <v>0</v>
      </c>
      <c r="S13" s="83">
        <v>54</v>
      </c>
      <c r="T13" s="83">
        <v>42</v>
      </c>
      <c r="U13" s="83">
        <v>112</v>
      </c>
      <c r="V13" s="83">
        <v>106</v>
      </c>
      <c r="W13" s="83">
        <v>107</v>
      </c>
      <c r="DA13" s="90" t="s">
        <v>638</v>
      </c>
    </row>
    <row r="14" spans="1:105" ht="12" hidden="1" customHeight="1" x14ac:dyDescent="0.25">
      <c r="A14" s="84" t="s">
        <v>93</v>
      </c>
      <c r="B14" s="85"/>
      <c r="C14" s="85">
        <f t="shared" ref="C14:Q14" si="4">SUM(C5:C11)</f>
        <v>403761</v>
      </c>
      <c r="D14" s="85">
        <f t="shared" si="4"/>
        <v>405405</v>
      </c>
      <c r="E14" s="85">
        <f t="shared" si="4"/>
        <v>403711</v>
      </c>
      <c r="F14" s="85">
        <f t="shared" si="4"/>
        <v>404249</v>
      </c>
      <c r="G14" s="85">
        <f t="shared" si="4"/>
        <v>410087</v>
      </c>
      <c r="H14" s="85">
        <f t="shared" si="4"/>
        <v>329458</v>
      </c>
      <c r="I14" s="85">
        <f t="shared" si="4"/>
        <v>328294</v>
      </c>
      <c r="J14" s="85">
        <f t="shared" si="4"/>
        <v>332720</v>
      </c>
      <c r="K14" s="85">
        <f t="shared" si="4"/>
        <v>326448</v>
      </c>
      <c r="L14" s="85">
        <f t="shared" si="4"/>
        <v>325892</v>
      </c>
      <c r="M14" s="85">
        <f t="shared" si="4"/>
        <v>329230</v>
      </c>
      <c r="N14" s="85">
        <f t="shared" si="4"/>
        <v>426006</v>
      </c>
      <c r="O14" s="85">
        <f t="shared" si="4"/>
        <v>323893</v>
      </c>
      <c r="P14" s="85">
        <f t="shared" si="4"/>
        <v>335855</v>
      </c>
      <c r="Q14" s="85">
        <f t="shared" si="4"/>
        <v>338422</v>
      </c>
      <c r="R14" s="85">
        <f t="shared" ref="R14:V14" si="5">SUM(R5:R11)</f>
        <v>319732</v>
      </c>
      <c r="S14" s="85">
        <f t="shared" si="5"/>
        <v>341400</v>
      </c>
      <c r="T14" s="85">
        <f t="shared" si="5"/>
        <v>359620</v>
      </c>
      <c r="U14" s="85">
        <f t="shared" si="5"/>
        <v>368713</v>
      </c>
      <c r="V14" s="85">
        <f t="shared" si="5"/>
        <v>369101</v>
      </c>
      <c r="W14" s="85">
        <f t="shared" ref="W14" si="6">SUM(W5:W11)</f>
        <v>313998</v>
      </c>
      <c r="DA14" s="93"/>
    </row>
    <row r="15" spans="1:105" ht="12.95" customHeight="1" x14ac:dyDescent="0.25">
      <c r="A15" s="68" t="s">
        <v>92</v>
      </c>
      <c r="B15" s="71"/>
      <c r="C15" s="71">
        <f t="shared" ref="C15:W15" si="7">C16</f>
        <v>122</v>
      </c>
      <c r="D15" s="71">
        <f t="shared" si="7"/>
        <v>212</v>
      </c>
      <c r="E15" s="71">
        <f t="shared" si="7"/>
        <v>704</v>
      </c>
      <c r="F15" s="71">
        <f t="shared" si="7"/>
        <v>1502</v>
      </c>
      <c r="G15" s="71">
        <f t="shared" si="7"/>
        <v>711</v>
      </c>
      <c r="H15" s="71">
        <f t="shared" si="7"/>
        <v>1026</v>
      </c>
      <c r="I15" s="71">
        <f t="shared" si="7"/>
        <v>2976</v>
      </c>
      <c r="J15" s="71">
        <f t="shared" si="7"/>
        <v>4321</v>
      </c>
      <c r="K15" s="71">
        <f t="shared" si="7"/>
        <v>5494</v>
      </c>
      <c r="L15" s="71">
        <f t="shared" si="7"/>
        <v>3213</v>
      </c>
      <c r="M15" s="71">
        <f t="shared" si="7"/>
        <v>7581</v>
      </c>
      <c r="N15" s="71">
        <f t="shared" si="7"/>
        <v>7912</v>
      </c>
      <c r="O15" s="71">
        <f t="shared" si="7"/>
        <v>11109</v>
      </c>
      <c r="P15" s="71">
        <f t="shared" si="7"/>
        <v>18166</v>
      </c>
      <c r="Q15" s="71">
        <f t="shared" si="7"/>
        <v>25620</v>
      </c>
      <c r="R15" s="71">
        <f t="shared" si="7"/>
        <v>33041</v>
      </c>
      <c r="S15" s="71">
        <f t="shared" si="7"/>
        <v>29786</v>
      </c>
      <c r="T15" s="71">
        <f t="shared" si="7"/>
        <v>32174</v>
      </c>
      <c r="U15" s="71">
        <f t="shared" si="7"/>
        <v>27744</v>
      </c>
      <c r="V15" s="71">
        <f t="shared" si="7"/>
        <v>32247</v>
      </c>
      <c r="W15" s="71">
        <f t="shared" si="7"/>
        <v>16048</v>
      </c>
      <c r="DA15" s="88" t="s">
        <v>639</v>
      </c>
    </row>
    <row r="16" spans="1:105" ht="12" customHeight="1" x14ac:dyDescent="0.25">
      <c r="A16" s="28" t="s">
        <v>91</v>
      </c>
      <c r="B16" s="82"/>
      <c r="C16" s="82">
        <v>122</v>
      </c>
      <c r="D16" s="82">
        <v>212</v>
      </c>
      <c r="E16" s="82">
        <v>704</v>
      </c>
      <c r="F16" s="82">
        <v>1502</v>
      </c>
      <c r="G16" s="82">
        <v>711</v>
      </c>
      <c r="H16" s="82">
        <v>1026</v>
      </c>
      <c r="I16" s="82">
        <v>2976</v>
      </c>
      <c r="J16" s="82">
        <v>4321</v>
      </c>
      <c r="K16" s="82">
        <v>5494</v>
      </c>
      <c r="L16" s="82">
        <v>3213</v>
      </c>
      <c r="M16" s="82">
        <v>7581</v>
      </c>
      <c r="N16" s="82">
        <v>7912</v>
      </c>
      <c r="O16" s="82">
        <v>11109</v>
      </c>
      <c r="P16" s="82">
        <v>18166</v>
      </c>
      <c r="Q16" s="82">
        <v>25620</v>
      </c>
      <c r="R16" s="82">
        <v>33041</v>
      </c>
      <c r="S16" s="82">
        <v>29786</v>
      </c>
      <c r="T16" s="82">
        <v>32174</v>
      </c>
      <c r="U16" s="82">
        <v>27744</v>
      </c>
      <c r="V16" s="82">
        <v>32247</v>
      </c>
      <c r="W16" s="82">
        <v>16048</v>
      </c>
      <c r="DA16" s="89" t="s">
        <v>640</v>
      </c>
    </row>
    <row r="17" spans="1:105" ht="12.95" customHeight="1" x14ac:dyDescent="0.25">
      <c r="A17" s="68" t="s">
        <v>55</v>
      </c>
      <c r="B17" s="71"/>
      <c r="C17" s="71">
        <f t="shared" ref="C17:Q17" si="8">SUM(C18:C25)</f>
        <v>403904</v>
      </c>
      <c r="D17" s="71">
        <f t="shared" si="8"/>
        <v>406029</v>
      </c>
      <c r="E17" s="71">
        <f t="shared" si="8"/>
        <v>404804</v>
      </c>
      <c r="F17" s="71">
        <f t="shared" si="8"/>
        <v>406162</v>
      </c>
      <c r="G17" s="71">
        <f t="shared" si="8"/>
        <v>413014</v>
      </c>
      <c r="H17" s="71">
        <f t="shared" si="8"/>
        <v>333358</v>
      </c>
      <c r="I17" s="71">
        <f t="shared" si="8"/>
        <v>333092</v>
      </c>
      <c r="J17" s="71">
        <f t="shared" si="8"/>
        <v>338319</v>
      </c>
      <c r="K17" s="71">
        <f t="shared" si="8"/>
        <v>332255</v>
      </c>
      <c r="L17" s="71">
        <f t="shared" si="8"/>
        <v>331248</v>
      </c>
      <c r="M17" s="71">
        <f t="shared" si="8"/>
        <v>335739</v>
      </c>
      <c r="N17" s="71">
        <f t="shared" si="8"/>
        <v>434283</v>
      </c>
      <c r="O17" s="71">
        <f t="shared" si="8"/>
        <v>333831</v>
      </c>
      <c r="P17" s="71">
        <f t="shared" si="8"/>
        <v>361847</v>
      </c>
      <c r="Q17" s="71">
        <f t="shared" si="8"/>
        <v>359555</v>
      </c>
      <c r="R17" s="71">
        <f t="shared" ref="R17:V17" si="9">SUM(R18:R25)</f>
        <v>334887</v>
      </c>
      <c r="S17" s="71">
        <f t="shared" si="9"/>
        <v>354857</v>
      </c>
      <c r="T17" s="71">
        <f t="shared" si="9"/>
        <v>374514</v>
      </c>
      <c r="U17" s="71">
        <f t="shared" si="9"/>
        <v>392965</v>
      </c>
      <c r="V17" s="71">
        <f t="shared" si="9"/>
        <v>396004</v>
      </c>
      <c r="W17" s="71">
        <f t="shared" ref="W17" si="10">SUM(W18:W25)</f>
        <v>337517</v>
      </c>
      <c r="DA17" s="88" t="s">
        <v>641</v>
      </c>
    </row>
    <row r="18" spans="1:105" ht="12" customHeight="1" x14ac:dyDescent="0.25">
      <c r="A18" s="28" t="s">
        <v>51</v>
      </c>
      <c r="B18" s="82"/>
      <c r="C18" s="82">
        <v>137672</v>
      </c>
      <c r="D18" s="82">
        <v>174080</v>
      </c>
      <c r="E18" s="82">
        <v>108840</v>
      </c>
      <c r="F18" s="82">
        <v>156003</v>
      </c>
      <c r="G18" s="82">
        <v>172010</v>
      </c>
      <c r="H18" s="82">
        <v>146853</v>
      </c>
      <c r="I18" s="82">
        <v>92631</v>
      </c>
      <c r="J18" s="82">
        <v>103496</v>
      </c>
      <c r="K18" s="82">
        <v>62101</v>
      </c>
      <c r="L18" s="82">
        <v>64323</v>
      </c>
      <c r="M18" s="82">
        <v>49998</v>
      </c>
      <c r="N18" s="82">
        <v>107717</v>
      </c>
      <c r="O18" s="82">
        <v>58862</v>
      </c>
      <c r="P18" s="82">
        <v>77046</v>
      </c>
      <c r="Q18" s="82">
        <v>80868</v>
      </c>
      <c r="R18" s="82">
        <v>52553</v>
      </c>
      <c r="S18" s="82">
        <v>53093</v>
      </c>
      <c r="T18" s="82">
        <v>1319</v>
      </c>
      <c r="U18" s="82">
        <v>63054</v>
      </c>
      <c r="V18" s="82">
        <v>76546</v>
      </c>
      <c r="W18" s="82">
        <v>17507</v>
      </c>
      <c r="DA18" s="89" t="s">
        <v>642</v>
      </c>
    </row>
    <row r="19" spans="1:105" s="2" customFormat="1" ht="12" customHeight="1" x14ac:dyDescent="0.25">
      <c r="A19" s="28" t="s">
        <v>74</v>
      </c>
      <c r="B19" s="82"/>
      <c r="C19" s="82">
        <v>12104</v>
      </c>
      <c r="D19" s="82">
        <v>10260</v>
      </c>
      <c r="E19" s="82">
        <v>7664</v>
      </c>
      <c r="F19" s="82">
        <v>9588</v>
      </c>
      <c r="G19" s="82">
        <v>12948</v>
      </c>
      <c r="H19" s="82">
        <v>13253</v>
      </c>
      <c r="I19" s="82">
        <v>8855</v>
      </c>
      <c r="J19" s="82">
        <v>5061</v>
      </c>
      <c r="K19" s="82">
        <v>6842</v>
      </c>
      <c r="L19" s="82">
        <v>5136</v>
      </c>
      <c r="M19" s="82">
        <v>4533</v>
      </c>
      <c r="N19" s="82">
        <v>7117</v>
      </c>
      <c r="O19" s="82">
        <v>6592</v>
      </c>
      <c r="P19" s="82">
        <v>15187</v>
      </c>
      <c r="Q19" s="82">
        <v>10995</v>
      </c>
      <c r="R19" s="82">
        <v>9221</v>
      </c>
      <c r="S19" s="82">
        <v>8274</v>
      </c>
      <c r="T19" s="82">
        <v>6803</v>
      </c>
      <c r="U19" s="82">
        <v>7145</v>
      </c>
      <c r="V19" s="82">
        <v>7009</v>
      </c>
      <c r="W19" s="82">
        <v>6435</v>
      </c>
      <c r="DA19" s="89" t="s">
        <v>643</v>
      </c>
    </row>
    <row r="20" spans="1:105" ht="12" customHeight="1" x14ac:dyDescent="0.25">
      <c r="A20" s="28" t="s">
        <v>205</v>
      </c>
      <c r="B20" s="82"/>
      <c r="C20" s="82">
        <v>9784</v>
      </c>
      <c r="D20" s="82">
        <v>12528</v>
      </c>
      <c r="E20" s="82">
        <v>10453</v>
      </c>
      <c r="F20" s="82">
        <v>7061</v>
      </c>
      <c r="G20" s="82">
        <v>0</v>
      </c>
      <c r="H20" s="82">
        <v>0</v>
      </c>
      <c r="I20" s="82">
        <v>0</v>
      </c>
      <c r="J20" s="82">
        <v>0</v>
      </c>
      <c r="K20" s="82">
        <v>0</v>
      </c>
      <c r="L20" s="82">
        <v>0</v>
      </c>
      <c r="M20" s="82">
        <v>0</v>
      </c>
      <c r="N20" s="82">
        <v>1540</v>
      </c>
      <c r="O20" s="82">
        <v>4390</v>
      </c>
      <c r="P20" s="82">
        <v>0</v>
      </c>
      <c r="Q20" s="82">
        <v>0</v>
      </c>
      <c r="R20" s="82">
        <v>166</v>
      </c>
      <c r="S20" s="82">
        <v>2239</v>
      </c>
      <c r="T20" s="82">
        <v>2646</v>
      </c>
      <c r="U20" s="82">
        <v>2510</v>
      </c>
      <c r="V20" s="82">
        <v>2073</v>
      </c>
      <c r="W20" s="82">
        <v>144</v>
      </c>
      <c r="DA20" s="89" t="s">
        <v>644</v>
      </c>
    </row>
    <row r="21" spans="1:105" ht="12" customHeight="1" x14ac:dyDescent="0.25">
      <c r="A21" s="28" t="s">
        <v>192</v>
      </c>
      <c r="B21" s="82"/>
      <c r="C21" s="82">
        <v>38852</v>
      </c>
      <c r="D21" s="82">
        <v>50554</v>
      </c>
      <c r="E21" s="82">
        <v>60406</v>
      </c>
      <c r="F21" s="82">
        <v>67395</v>
      </c>
      <c r="G21" s="82">
        <v>74813</v>
      </c>
      <c r="H21" s="82">
        <v>54742</v>
      </c>
      <c r="I21" s="82">
        <v>58660</v>
      </c>
      <c r="J21" s="82">
        <v>51157</v>
      </c>
      <c r="K21" s="82">
        <v>56162</v>
      </c>
      <c r="L21" s="82">
        <v>55021</v>
      </c>
      <c r="M21" s="82">
        <v>61989</v>
      </c>
      <c r="N21" s="82">
        <v>77078</v>
      </c>
      <c r="O21" s="82">
        <v>65809</v>
      </c>
      <c r="P21" s="82">
        <v>73053</v>
      </c>
      <c r="Q21" s="82">
        <v>77214</v>
      </c>
      <c r="R21" s="82">
        <v>71342</v>
      </c>
      <c r="S21" s="82">
        <v>61855</v>
      </c>
      <c r="T21" s="82">
        <v>64908</v>
      </c>
      <c r="U21" s="82">
        <v>83993</v>
      </c>
      <c r="V21" s="82">
        <v>119849</v>
      </c>
      <c r="W21" s="82">
        <v>122918</v>
      </c>
      <c r="DA21" s="89" t="s">
        <v>645</v>
      </c>
    </row>
    <row r="22" spans="1:105" ht="12" customHeight="1" x14ac:dyDescent="0.25">
      <c r="A22" s="28" t="s">
        <v>207</v>
      </c>
      <c r="B22" s="82"/>
      <c r="C22" s="82">
        <v>40900</v>
      </c>
      <c r="D22" s="82">
        <v>31949</v>
      </c>
      <c r="E22" s="82">
        <v>21148</v>
      </c>
      <c r="F22" s="82">
        <v>27449</v>
      </c>
      <c r="G22" s="82">
        <v>27858</v>
      </c>
      <c r="H22" s="82">
        <v>28890</v>
      </c>
      <c r="I22" s="82">
        <v>38520</v>
      </c>
      <c r="J22" s="82">
        <v>32939</v>
      </c>
      <c r="K22" s="82">
        <v>32607</v>
      </c>
      <c r="L22" s="82">
        <v>34338</v>
      </c>
      <c r="M22" s="82">
        <v>50678</v>
      </c>
      <c r="N22" s="82">
        <v>52678</v>
      </c>
      <c r="O22" s="82">
        <v>40696</v>
      </c>
      <c r="P22" s="82">
        <v>25430</v>
      </c>
      <c r="Q22" s="82">
        <v>29289</v>
      </c>
      <c r="R22" s="82">
        <v>90923</v>
      </c>
      <c r="S22" s="82">
        <v>128694</v>
      </c>
      <c r="T22" s="82">
        <v>232253</v>
      </c>
      <c r="U22" s="82">
        <v>98480</v>
      </c>
      <c r="V22" s="82">
        <v>41862</v>
      </c>
      <c r="W22" s="82">
        <v>19237</v>
      </c>
      <c r="DA22" s="89" t="s">
        <v>646</v>
      </c>
    </row>
    <row r="23" spans="1:105" ht="12" customHeight="1" x14ac:dyDescent="0.25">
      <c r="A23" s="28" t="s">
        <v>202</v>
      </c>
      <c r="B23" s="82"/>
      <c r="C23" s="82">
        <v>286</v>
      </c>
      <c r="D23" s="82">
        <v>576</v>
      </c>
      <c r="E23" s="82">
        <v>475</v>
      </c>
      <c r="F23" s="82">
        <v>488</v>
      </c>
      <c r="G23" s="82">
        <v>561</v>
      </c>
      <c r="H23" s="82">
        <v>277</v>
      </c>
      <c r="I23" s="82">
        <v>125</v>
      </c>
      <c r="J23" s="82">
        <v>112</v>
      </c>
      <c r="K23" s="82">
        <v>116</v>
      </c>
      <c r="L23" s="82">
        <v>41</v>
      </c>
      <c r="M23" s="82">
        <v>199</v>
      </c>
      <c r="N23" s="82">
        <v>403</v>
      </c>
      <c r="O23" s="82">
        <v>481</v>
      </c>
      <c r="P23" s="82">
        <v>1159</v>
      </c>
      <c r="Q23" s="82">
        <v>820</v>
      </c>
      <c r="R23" s="82">
        <v>492</v>
      </c>
      <c r="S23" s="82">
        <v>295</v>
      </c>
      <c r="T23" s="82">
        <v>322</v>
      </c>
      <c r="U23" s="82">
        <v>320</v>
      </c>
      <c r="V23" s="82">
        <v>362</v>
      </c>
      <c r="W23" s="82">
        <v>309</v>
      </c>
      <c r="DA23" s="89" t="s">
        <v>647</v>
      </c>
    </row>
    <row r="24" spans="1:105" ht="12" customHeight="1" x14ac:dyDescent="0.25">
      <c r="A24" s="28" t="s">
        <v>203</v>
      </c>
      <c r="B24" s="82"/>
      <c r="C24" s="82">
        <v>131562</v>
      </c>
      <c r="D24" s="82">
        <v>63929</v>
      </c>
      <c r="E24" s="82">
        <v>81285</v>
      </c>
      <c r="F24" s="82">
        <v>70342</v>
      </c>
      <c r="G24" s="82">
        <v>77330</v>
      </c>
      <c r="H24" s="82">
        <v>57618</v>
      </c>
      <c r="I24" s="82">
        <v>106126</v>
      </c>
      <c r="J24" s="82">
        <v>95137</v>
      </c>
      <c r="K24" s="82">
        <v>107429</v>
      </c>
      <c r="L24" s="82">
        <v>101229</v>
      </c>
      <c r="M24" s="82">
        <v>107730</v>
      </c>
      <c r="N24" s="82">
        <v>131629</v>
      </c>
      <c r="O24" s="82">
        <v>105039</v>
      </c>
      <c r="P24" s="82">
        <v>53911</v>
      </c>
      <c r="Q24" s="82">
        <v>55659</v>
      </c>
      <c r="R24" s="82">
        <v>26867</v>
      </c>
      <c r="S24" s="82">
        <v>33081</v>
      </c>
      <c r="T24" s="82">
        <v>5004</v>
      </c>
      <c r="U24" s="82">
        <v>66942</v>
      </c>
      <c r="V24" s="82">
        <v>85343</v>
      </c>
      <c r="W24" s="82">
        <v>89722</v>
      </c>
      <c r="DA24" s="89" t="s">
        <v>648</v>
      </c>
    </row>
    <row r="25" spans="1:105" ht="12" customHeight="1" x14ac:dyDescent="0.25">
      <c r="A25" s="73" t="s">
        <v>53</v>
      </c>
      <c r="B25" s="83"/>
      <c r="C25" s="83">
        <v>32744</v>
      </c>
      <c r="D25" s="83">
        <v>62153</v>
      </c>
      <c r="E25" s="83">
        <v>114533</v>
      </c>
      <c r="F25" s="83">
        <v>67836</v>
      </c>
      <c r="G25" s="83">
        <v>47494</v>
      </c>
      <c r="H25" s="83">
        <v>31725</v>
      </c>
      <c r="I25" s="83">
        <v>28175</v>
      </c>
      <c r="J25" s="83">
        <v>50417</v>
      </c>
      <c r="K25" s="83">
        <v>66998</v>
      </c>
      <c r="L25" s="83">
        <v>71160</v>
      </c>
      <c r="M25" s="83">
        <v>60612</v>
      </c>
      <c r="N25" s="83">
        <v>56121</v>
      </c>
      <c r="O25" s="83">
        <v>51962</v>
      </c>
      <c r="P25" s="83">
        <v>116061</v>
      </c>
      <c r="Q25" s="83">
        <v>104710</v>
      </c>
      <c r="R25" s="83">
        <v>83323</v>
      </c>
      <c r="S25" s="83">
        <v>67326</v>
      </c>
      <c r="T25" s="83">
        <v>61259</v>
      </c>
      <c r="U25" s="83">
        <v>70521</v>
      </c>
      <c r="V25" s="83">
        <v>62960</v>
      </c>
      <c r="W25" s="83">
        <v>81245</v>
      </c>
      <c r="DA25" s="90" t="s">
        <v>649</v>
      </c>
    </row>
    <row r="26" spans="1:105" ht="12" customHeight="1" x14ac:dyDescent="0.25">
      <c r="A26" s="84" t="s">
        <v>52</v>
      </c>
      <c r="B26" s="85"/>
      <c r="C26" s="85">
        <v>0</v>
      </c>
      <c r="D26" s="85">
        <v>0</v>
      </c>
      <c r="E26" s="85">
        <v>0</v>
      </c>
      <c r="F26" s="85">
        <v>0</v>
      </c>
      <c r="G26" s="85">
        <v>0</v>
      </c>
      <c r="H26" s="85">
        <v>0</v>
      </c>
      <c r="I26" s="85">
        <v>0</v>
      </c>
      <c r="J26" s="85">
        <v>0</v>
      </c>
      <c r="K26" s="85">
        <v>39408</v>
      </c>
      <c r="L26" s="85">
        <v>8546</v>
      </c>
      <c r="M26" s="85">
        <v>7698</v>
      </c>
      <c r="N26" s="85">
        <v>9939</v>
      </c>
      <c r="O26" s="85">
        <v>49013</v>
      </c>
      <c r="P26" s="85">
        <v>109053</v>
      </c>
      <c r="Q26" s="85">
        <v>91401</v>
      </c>
      <c r="R26" s="85">
        <v>57383</v>
      </c>
      <c r="S26" s="85">
        <v>27123</v>
      </c>
      <c r="T26" s="85">
        <v>70840</v>
      </c>
      <c r="U26" s="85">
        <v>61141</v>
      </c>
      <c r="V26" s="85">
        <v>67531</v>
      </c>
      <c r="W26" s="85">
        <v>80016</v>
      </c>
      <c r="DA26" s="93" t="s">
        <v>650</v>
      </c>
    </row>
    <row r="27" spans="1:105" ht="12.95" customHeight="1" x14ac:dyDescent="0.25">
      <c r="A27" s="68" t="s">
        <v>54</v>
      </c>
      <c r="B27" s="71"/>
      <c r="C27" s="71">
        <f t="shared" ref="C27:Q27" si="11">SUM(C28:C32)</f>
        <v>403904</v>
      </c>
      <c r="D27" s="71">
        <f t="shared" si="11"/>
        <v>406029</v>
      </c>
      <c r="E27" s="71">
        <f t="shared" si="11"/>
        <v>404804</v>
      </c>
      <c r="F27" s="71">
        <f t="shared" si="11"/>
        <v>406162</v>
      </c>
      <c r="G27" s="71">
        <f t="shared" si="11"/>
        <v>413014</v>
      </c>
      <c r="H27" s="71">
        <f t="shared" si="11"/>
        <v>333358</v>
      </c>
      <c r="I27" s="71">
        <f t="shared" si="11"/>
        <v>333092</v>
      </c>
      <c r="J27" s="71">
        <f t="shared" si="11"/>
        <v>338319</v>
      </c>
      <c r="K27" s="71">
        <f t="shared" si="11"/>
        <v>332255</v>
      </c>
      <c r="L27" s="71">
        <f t="shared" si="11"/>
        <v>331248</v>
      </c>
      <c r="M27" s="71">
        <f t="shared" si="11"/>
        <v>335739</v>
      </c>
      <c r="N27" s="71">
        <f t="shared" si="11"/>
        <v>434283</v>
      </c>
      <c r="O27" s="71">
        <f t="shared" si="11"/>
        <v>333831</v>
      </c>
      <c r="P27" s="71">
        <f t="shared" si="11"/>
        <v>361847</v>
      </c>
      <c r="Q27" s="71">
        <f t="shared" si="11"/>
        <v>359555</v>
      </c>
      <c r="R27" s="71">
        <f t="shared" ref="R27:V27" si="12">SUM(R28:R32)</f>
        <v>334887</v>
      </c>
      <c r="S27" s="71">
        <f t="shared" si="12"/>
        <v>354857</v>
      </c>
      <c r="T27" s="71">
        <f t="shared" si="12"/>
        <v>374514</v>
      </c>
      <c r="U27" s="71">
        <f t="shared" si="12"/>
        <v>392965</v>
      </c>
      <c r="V27" s="71">
        <f t="shared" si="12"/>
        <v>396004</v>
      </c>
      <c r="W27" s="71">
        <f t="shared" ref="W27" si="13">SUM(W28:W32)</f>
        <v>337517</v>
      </c>
      <c r="DA27" s="88" t="s">
        <v>651</v>
      </c>
    </row>
    <row r="28" spans="1:105" ht="12" customHeight="1" x14ac:dyDescent="0.25">
      <c r="A28" s="28" t="s">
        <v>51</v>
      </c>
      <c r="B28" s="82"/>
      <c r="C28" s="82">
        <v>6443</v>
      </c>
      <c r="D28" s="82">
        <v>11707</v>
      </c>
      <c r="E28" s="82">
        <v>10532</v>
      </c>
      <c r="F28" s="82">
        <v>15675</v>
      </c>
      <c r="G28" s="82">
        <v>17347</v>
      </c>
      <c r="H28" s="82">
        <v>13016</v>
      </c>
      <c r="I28" s="82">
        <v>6442</v>
      </c>
      <c r="J28" s="82">
        <v>14037</v>
      </c>
      <c r="K28" s="82">
        <v>10090</v>
      </c>
      <c r="L28" s="82">
        <v>10104</v>
      </c>
      <c r="M28" s="82">
        <v>9826</v>
      </c>
      <c r="N28" s="82">
        <v>17484</v>
      </c>
      <c r="O28" s="82">
        <v>12922</v>
      </c>
      <c r="P28" s="82">
        <v>15951</v>
      </c>
      <c r="Q28" s="82">
        <v>13363</v>
      </c>
      <c r="R28" s="82">
        <v>9839</v>
      </c>
      <c r="S28" s="82">
        <v>7508</v>
      </c>
      <c r="T28" s="82">
        <v>263</v>
      </c>
      <c r="U28" s="82">
        <v>6356</v>
      </c>
      <c r="V28" s="82">
        <v>10555</v>
      </c>
      <c r="W28" s="82">
        <v>5376</v>
      </c>
      <c r="DA28" s="89" t="s">
        <v>652</v>
      </c>
    </row>
    <row r="29" spans="1:105" s="2" customFormat="1" ht="12" customHeight="1" x14ac:dyDescent="0.25">
      <c r="A29" s="28" t="s">
        <v>74</v>
      </c>
      <c r="B29" s="82"/>
      <c r="C29" s="82">
        <v>270374</v>
      </c>
      <c r="D29" s="82">
        <v>210981</v>
      </c>
      <c r="E29" s="82">
        <v>123774</v>
      </c>
      <c r="F29" s="82">
        <v>180775</v>
      </c>
      <c r="G29" s="82">
        <v>237131</v>
      </c>
      <c r="H29" s="82">
        <v>199089</v>
      </c>
      <c r="I29" s="82">
        <v>205033</v>
      </c>
      <c r="J29" s="82">
        <v>153474</v>
      </c>
      <c r="K29" s="82">
        <v>144022</v>
      </c>
      <c r="L29" s="82">
        <v>117580</v>
      </c>
      <c r="M29" s="82">
        <v>125256</v>
      </c>
      <c r="N29" s="82">
        <v>213332</v>
      </c>
      <c r="O29" s="82">
        <v>167287</v>
      </c>
      <c r="P29" s="82">
        <v>184836</v>
      </c>
      <c r="Q29" s="82">
        <v>171501</v>
      </c>
      <c r="R29" s="82">
        <v>136095</v>
      </c>
      <c r="S29" s="82">
        <v>156252</v>
      </c>
      <c r="T29" s="82">
        <v>156675</v>
      </c>
      <c r="U29" s="82">
        <v>180123</v>
      </c>
      <c r="V29" s="82">
        <v>168120</v>
      </c>
      <c r="W29" s="82">
        <v>165455</v>
      </c>
      <c r="DA29" s="89" t="s">
        <v>653</v>
      </c>
    </row>
    <row r="30" spans="1:105" ht="12" customHeight="1" x14ac:dyDescent="0.25">
      <c r="A30" s="28" t="s">
        <v>192</v>
      </c>
      <c r="B30" s="82"/>
      <c r="C30" s="82">
        <v>35950</v>
      </c>
      <c r="D30" s="82">
        <v>46063</v>
      </c>
      <c r="E30" s="82">
        <v>57660</v>
      </c>
      <c r="F30" s="82">
        <v>64781</v>
      </c>
      <c r="G30" s="82">
        <v>72424</v>
      </c>
      <c r="H30" s="82">
        <v>51135</v>
      </c>
      <c r="I30" s="82">
        <v>55419</v>
      </c>
      <c r="J30" s="82">
        <v>49023</v>
      </c>
      <c r="K30" s="82">
        <v>54126</v>
      </c>
      <c r="L30" s="82">
        <v>53625</v>
      </c>
      <c r="M30" s="82">
        <v>60468</v>
      </c>
      <c r="N30" s="82">
        <v>75491</v>
      </c>
      <c r="O30" s="82">
        <v>64203</v>
      </c>
      <c r="P30" s="82">
        <v>70670</v>
      </c>
      <c r="Q30" s="82">
        <v>74878</v>
      </c>
      <c r="R30" s="82">
        <v>69213</v>
      </c>
      <c r="S30" s="82">
        <v>60012</v>
      </c>
      <c r="T30" s="82">
        <v>63067</v>
      </c>
      <c r="U30" s="82">
        <v>82019</v>
      </c>
      <c r="V30" s="82">
        <v>118167</v>
      </c>
      <c r="W30" s="82">
        <v>107551</v>
      </c>
      <c r="DA30" s="89" t="s">
        <v>654</v>
      </c>
    </row>
    <row r="31" spans="1:105" ht="12" customHeight="1" x14ac:dyDescent="0.25">
      <c r="A31" s="28" t="s">
        <v>207</v>
      </c>
      <c r="B31" s="82"/>
      <c r="C31" s="82">
        <v>3628</v>
      </c>
      <c r="D31" s="82">
        <v>5613</v>
      </c>
      <c r="E31" s="82">
        <v>5262</v>
      </c>
      <c r="F31" s="82">
        <v>7269</v>
      </c>
      <c r="G31" s="82">
        <v>6750</v>
      </c>
      <c r="H31" s="82">
        <v>6511</v>
      </c>
      <c r="I31" s="82">
        <v>6853</v>
      </c>
      <c r="J31" s="82">
        <v>9667</v>
      </c>
      <c r="K31" s="82">
        <v>10127</v>
      </c>
      <c r="L31" s="82">
        <v>9948</v>
      </c>
      <c r="M31" s="82">
        <v>15981</v>
      </c>
      <c r="N31" s="82">
        <v>17481</v>
      </c>
      <c r="O31" s="82">
        <v>14681</v>
      </c>
      <c r="P31" s="82">
        <v>10020</v>
      </c>
      <c r="Q31" s="82">
        <v>8569</v>
      </c>
      <c r="R31" s="82">
        <v>23178</v>
      </c>
      <c r="S31" s="82">
        <v>35690</v>
      </c>
      <c r="T31" s="82">
        <v>74339</v>
      </c>
      <c r="U31" s="82">
        <v>33032</v>
      </c>
      <c r="V31" s="82">
        <v>13317</v>
      </c>
      <c r="W31" s="82">
        <v>8469</v>
      </c>
      <c r="DA31" s="89" t="s">
        <v>655</v>
      </c>
    </row>
    <row r="32" spans="1:105" ht="12" customHeight="1" x14ac:dyDescent="0.25">
      <c r="A32" s="32" t="s">
        <v>53</v>
      </c>
      <c r="B32" s="86"/>
      <c r="C32" s="86">
        <v>87509</v>
      </c>
      <c r="D32" s="86">
        <v>131665</v>
      </c>
      <c r="E32" s="86">
        <v>207576</v>
      </c>
      <c r="F32" s="86">
        <v>137662</v>
      </c>
      <c r="G32" s="86">
        <v>79362</v>
      </c>
      <c r="H32" s="86">
        <v>63607</v>
      </c>
      <c r="I32" s="86">
        <v>59345</v>
      </c>
      <c r="J32" s="86">
        <v>112118</v>
      </c>
      <c r="K32" s="86">
        <v>113890</v>
      </c>
      <c r="L32" s="86">
        <v>139991</v>
      </c>
      <c r="M32" s="86">
        <v>124208</v>
      </c>
      <c r="N32" s="86">
        <v>110495</v>
      </c>
      <c r="O32" s="86">
        <v>74738</v>
      </c>
      <c r="P32" s="86">
        <v>80370</v>
      </c>
      <c r="Q32" s="86">
        <v>91244</v>
      </c>
      <c r="R32" s="86">
        <v>96562</v>
      </c>
      <c r="S32" s="86">
        <v>95395</v>
      </c>
      <c r="T32" s="86">
        <v>80170</v>
      </c>
      <c r="U32" s="86">
        <v>91435</v>
      </c>
      <c r="V32" s="86">
        <v>85845</v>
      </c>
      <c r="W32" s="86">
        <v>50666</v>
      </c>
      <c r="DA32" s="92" t="s">
        <v>656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C14:W14 C17:W17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657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98</v>
      </c>
      <c r="B3" s="65"/>
      <c r="C3" s="65">
        <f t="shared" ref="C3:Q3" si="0">SUM(C4,C15,C17,C27)</f>
        <v>482.30557322538766</v>
      </c>
      <c r="D3" s="65">
        <f t="shared" si="0"/>
        <v>493.32328603587536</v>
      </c>
      <c r="E3" s="65">
        <f t="shared" si="0"/>
        <v>482.01312018303906</v>
      </c>
      <c r="F3" s="65">
        <f t="shared" si="0"/>
        <v>471.42268637024745</v>
      </c>
      <c r="G3" s="65">
        <f t="shared" si="0"/>
        <v>485.41355202184428</v>
      </c>
      <c r="H3" s="65">
        <f t="shared" si="0"/>
        <v>409.43054637384182</v>
      </c>
      <c r="I3" s="65">
        <f t="shared" si="0"/>
        <v>372.44920599479735</v>
      </c>
      <c r="J3" s="65">
        <f t="shared" si="0"/>
        <v>379.60000801103121</v>
      </c>
      <c r="K3" s="65">
        <f t="shared" si="0"/>
        <v>371.8602054637376</v>
      </c>
      <c r="L3" s="65">
        <f t="shared" si="0"/>
        <v>407.48091375646129</v>
      </c>
      <c r="M3" s="65">
        <f t="shared" si="0"/>
        <v>369.18373875761131</v>
      </c>
      <c r="N3" s="65">
        <f t="shared" si="0"/>
        <v>483.49332620239602</v>
      </c>
      <c r="O3" s="65">
        <f t="shared" si="0"/>
        <v>354.977114018355</v>
      </c>
      <c r="P3" s="65">
        <f t="shared" si="0"/>
        <v>337.74535098472774</v>
      </c>
      <c r="Q3" s="65">
        <f t="shared" si="0"/>
        <v>325.19647753200297</v>
      </c>
      <c r="R3" s="65">
        <f t="shared" ref="R3:V3" si="1">SUM(R4,R15,R17,R27)</f>
        <v>306.6820979147605</v>
      </c>
      <c r="S3" s="65">
        <f t="shared" si="1"/>
        <v>299.28469430679036</v>
      </c>
      <c r="T3" s="65">
        <f t="shared" si="1"/>
        <v>414.99811835078452</v>
      </c>
      <c r="U3" s="65">
        <f t="shared" si="1"/>
        <v>333.38301979441246</v>
      </c>
      <c r="V3" s="65">
        <f t="shared" si="1"/>
        <v>307.93613411279665</v>
      </c>
      <c r="W3" s="65">
        <f t="shared" ref="W3" si="2">SUM(W4,W15,W17,W27)</f>
        <v>259.39023347975956</v>
      </c>
      <c r="DA3" s="87" t="s">
        <v>658</v>
      </c>
    </row>
    <row r="4" spans="1:105" ht="12.95" customHeight="1" x14ac:dyDescent="0.25">
      <c r="A4" s="68" t="s">
        <v>57</v>
      </c>
      <c r="B4" s="69"/>
      <c r="C4" s="69">
        <f t="shared" ref="C4:Q4" si="3">SUM(C5:C14)</f>
        <v>424.2500502255408</v>
      </c>
      <c r="D4" s="69">
        <f t="shared" si="3"/>
        <v>434.58295160342863</v>
      </c>
      <c r="E4" s="69">
        <f t="shared" si="3"/>
        <v>402.70708639688917</v>
      </c>
      <c r="F4" s="69">
        <f t="shared" si="3"/>
        <v>393.973325859819</v>
      </c>
      <c r="G4" s="69">
        <f t="shared" si="3"/>
        <v>410.24277330671373</v>
      </c>
      <c r="H4" s="69">
        <f t="shared" si="3"/>
        <v>346.032399863769</v>
      </c>
      <c r="I4" s="69">
        <f t="shared" si="3"/>
        <v>310.30748207061913</v>
      </c>
      <c r="J4" s="69">
        <f t="shared" si="3"/>
        <v>315.52298523338794</v>
      </c>
      <c r="K4" s="69">
        <f t="shared" si="3"/>
        <v>308.06259539568936</v>
      </c>
      <c r="L4" s="69">
        <f t="shared" si="3"/>
        <v>341.61285803129863</v>
      </c>
      <c r="M4" s="69">
        <f t="shared" si="3"/>
        <v>303.36384310734189</v>
      </c>
      <c r="N4" s="69">
        <f t="shared" si="3"/>
        <v>397.72415791208635</v>
      </c>
      <c r="O4" s="69">
        <f t="shared" si="3"/>
        <v>289.41520488449936</v>
      </c>
      <c r="P4" s="69">
        <f t="shared" si="3"/>
        <v>267.83766277235247</v>
      </c>
      <c r="Q4" s="69">
        <f t="shared" si="3"/>
        <v>256.07137951703203</v>
      </c>
      <c r="R4" s="69">
        <f t="shared" ref="R4:V4" si="4">SUM(R5:R14)</f>
        <v>242.87920952863595</v>
      </c>
      <c r="S4" s="69">
        <f t="shared" si="4"/>
        <v>233.75027004150439</v>
      </c>
      <c r="T4" s="69">
        <f t="shared" si="4"/>
        <v>333.51303737634862</v>
      </c>
      <c r="U4" s="69">
        <f t="shared" si="4"/>
        <v>255.82412629595242</v>
      </c>
      <c r="V4" s="69">
        <f t="shared" si="4"/>
        <v>232.27058232302878</v>
      </c>
      <c r="W4" s="69">
        <f t="shared" ref="W4" si="5">SUM(W5:W14)</f>
        <v>191.6193699661265</v>
      </c>
      <c r="DA4" s="88" t="s">
        <v>659</v>
      </c>
    </row>
    <row r="5" spans="1:105" ht="12" customHeight="1" x14ac:dyDescent="0.25">
      <c r="A5" s="28" t="s">
        <v>51</v>
      </c>
      <c r="B5" s="72"/>
      <c r="C5" s="72">
        <v>171.52613921170916</v>
      </c>
      <c r="D5" s="72">
        <v>230.72626455075752</v>
      </c>
      <c r="E5" s="72">
        <v>187.00724979964156</v>
      </c>
      <c r="F5" s="72">
        <v>198.5143255989521</v>
      </c>
      <c r="G5" s="72">
        <v>215.98026929189678</v>
      </c>
      <c r="H5" s="72">
        <v>175.84404530530162</v>
      </c>
      <c r="I5" s="72">
        <v>106.56116839584712</v>
      </c>
      <c r="J5" s="72">
        <v>135.10893534992184</v>
      </c>
      <c r="K5" s="72">
        <v>105.09074753384327</v>
      </c>
      <c r="L5" s="72">
        <v>123.65023185965592</v>
      </c>
      <c r="M5" s="72">
        <v>79.251652159671778</v>
      </c>
      <c r="N5" s="72">
        <v>136.49760434117601</v>
      </c>
      <c r="O5" s="72">
        <v>80.479783752040021</v>
      </c>
      <c r="P5" s="72">
        <v>113.83370362260668</v>
      </c>
      <c r="Q5" s="72">
        <v>108.80505367362976</v>
      </c>
      <c r="R5" s="72">
        <v>74.76052681454351</v>
      </c>
      <c r="S5" s="72">
        <v>59.410529168455014</v>
      </c>
      <c r="T5" s="72">
        <v>1.5233029918238699</v>
      </c>
      <c r="U5" s="72">
        <v>53.141656570448284</v>
      </c>
      <c r="V5" s="72">
        <v>55.971641203785545</v>
      </c>
      <c r="W5" s="72">
        <v>9.587220638000332</v>
      </c>
      <c r="DA5" s="89" t="s">
        <v>660</v>
      </c>
    </row>
    <row r="6" spans="1:105" ht="12" customHeight="1" x14ac:dyDescent="0.25">
      <c r="A6" s="28" t="s">
        <v>74</v>
      </c>
      <c r="B6" s="72"/>
      <c r="C6" s="72">
        <v>0.79468020786072979</v>
      </c>
      <c r="D6" s="72">
        <v>0.39746361310385109</v>
      </c>
      <c r="E6" s="72">
        <v>0.36732105043385732</v>
      </c>
      <c r="F6" s="72">
        <v>0.31391010670224417</v>
      </c>
      <c r="G6" s="72">
        <v>0.50257942851310089</v>
      </c>
      <c r="H6" s="72">
        <v>0.60640529087163297</v>
      </c>
      <c r="I6" s="72">
        <v>0.7429888160020266</v>
      </c>
      <c r="J6" s="72">
        <v>0.67131128312246824</v>
      </c>
      <c r="K6" s="72">
        <v>0.59825269760220867</v>
      </c>
      <c r="L6" s="72">
        <v>0.56434557411281061</v>
      </c>
      <c r="M6" s="72">
        <v>0.40612753645615185</v>
      </c>
      <c r="N6" s="72">
        <v>0.56916611885377977</v>
      </c>
      <c r="O6" s="72">
        <v>0.36531219346077359</v>
      </c>
      <c r="P6" s="72">
        <v>0.1649607668635894</v>
      </c>
      <c r="Q6" s="72">
        <v>0.24354549391378413</v>
      </c>
      <c r="R6" s="72">
        <v>0.25358145598479298</v>
      </c>
      <c r="S6" s="72">
        <v>0.27043095325849925</v>
      </c>
      <c r="T6" s="72">
        <v>0.22259652254361723</v>
      </c>
      <c r="U6" s="72">
        <v>0.35610799841394475</v>
      </c>
      <c r="V6" s="72">
        <v>0.19612930105403134</v>
      </c>
      <c r="W6" s="72">
        <v>0.25281812199777232</v>
      </c>
      <c r="DA6" s="89" t="s">
        <v>661</v>
      </c>
    </row>
    <row r="7" spans="1:105" ht="12" customHeight="1" x14ac:dyDescent="0.25">
      <c r="A7" s="28" t="s">
        <v>205</v>
      </c>
      <c r="B7" s="72"/>
      <c r="C7" s="72">
        <v>13.798721853449212</v>
      </c>
      <c r="D7" s="72">
        <v>17.876255538007939</v>
      </c>
      <c r="E7" s="72">
        <v>14.395830486360385</v>
      </c>
      <c r="F7" s="72">
        <v>9.1680738513444027</v>
      </c>
      <c r="G7" s="72">
        <v>0</v>
      </c>
      <c r="H7" s="72">
        <v>0</v>
      </c>
      <c r="I7" s="72">
        <v>0</v>
      </c>
      <c r="J7" s="72">
        <v>0</v>
      </c>
      <c r="K7" s="72">
        <v>0</v>
      </c>
      <c r="L7" s="72">
        <v>0</v>
      </c>
      <c r="M7" s="72">
        <v>0</v>
      </c>
      <c r="N7" s="72">
        <v>1.7299954088864085</v>
      </c>
      <c r="O7" s="72">
        <v>4.5824367576950849</v>
      </c>
      <c r="P7" s="72">
        <v>0</v>
      </c>
      <c r="Q7" s="72">
        <v>0</v>
      </c>
      <c r="R7" s="72">
        <v>0.12485144572183454</v>
      </c>
      <c r="S7" s="72">
        <v>1.6937586267903417</v>
      </c>
      <c r="T7" s="72">
        <v>2.3724449584150578</v>
      </c>
      <c r="U7" s="72">
        <v>1.8093790876768099</v>
      </c>
      <c r="V7" s="72">
        <v>1.4306648345121011</v>
      </c>
      <c r="W7" s="72">
        <v>0.26134932697689151</v>
      </c>
      <c r="DA7" s="89" t="s">
        <v>662</v>
      </c>
    </row>
    <row r="8" spans="1:105" ht="12" customHeight="1" x14ac:dyDescent="0.25">
      <c r="A8" s="28" t="s">
        <v>192</v>
      </c>
      <c r="B8" s="72"/>
      <c r="C8" s="72">
        <v>48.436378006495161</v>
      </c>
      <c r="D8" s="72">
        <v>56.576976319814044</v>
      </c>
      <c r="E8" s="72">
        <v>66.420139140400522</v>
      </c>
      <c r="F8" s="72">
        <v>70.560540432744219</v>
      </c>
      <c r="G8" s="72">
        <v>82.980575871329052</v>
      </c>
      <c r="H8" s="72">
        <v>62.754052037368723</v>
      </c>
      <c r="I8" s="72">
        <v>60.734380016238255</v>
      </c>
      <c r="J8" s="72">
        <v>51.04995050049753</v>
      </c>
      <c r="K8" s="72">
        <v>57.10688733341798</v>
      </c>
      <c r="L8" s="72">
        <v>61.098042890882738</v>
      </c>
      <c r="M8" s="72">
        <v>60.153632574911313</v>
      </c>
      <c r="N8" s="72">
        <v>75.082318464660432</v>
      </c>
      <c r="O8" s="72">
        <v>61.448150105350905</v>
      </c>
      <c r="P8" s="72">
        <v>59.506649294373794</v>
      </c>
      <c r="Q8" s="72">
        <v>57.08500416319481</v>
      </c>
      <c r="R8" s="72">
        <v>54.825918920281225</v>
      </c>
      <c r="S8" s="72">
        <v>47.191890811912231</v>
      </c>
      <c r="T8" s="72">
        <v>46.214831495710115</v>
      </c>
      <c r="U8" s="72">
        <v>56.6917502450613</v>
      </c>
      <c r="V8" s="72">
        <v>75.51273236514082</v>
      </c>
      <c r="W8" s="72">
        <v>79.391218597459883</v>
      </c>
      <c r="DA8" s="89" t="s">
        <v>663</v>
      </c>
    </row>
    <row r="9" spans="1:105" ht="12" customHeight="1" x14ac:dyDescent="0.25">
      <c r="A9" s="28" t="s">
        <v>207</v>
      </c>
      <c r="B9" s="72"/>
      <c r="C9" s="72">
        <v>62.028843835247038</v>
      </c>
      <c r="D9" s="72">
        <v>71.209632939476762</v>
      </c>
      <c r="E9" s="72">
        <v>61.21080180456255</v>
      </c>
      <c r="F9" s="72">
        <v>52.558082041861347</v>
      </c>
      <c r="G9" s="72">
        <v>41.251846460912297</v>
      </c>
      <c r="H9" s="72">
        <v>43.691561600959318</v>
      </c>
      <c r="I9" s="72">
        <v>49.533641279775118</v>
      </c>
      <c r="J9" s="72">
        <v>45.29913971505357</v>
      </c>
      <c r="K9" s="72">
        <v>49.516195721686024</v>
      </c>
      <c r="L9" s="72">
        <v>56.758028604407549</v>
      </c>
      <c r="M9" s="72">
        <v>69.07651988999298</v>
      </c>
      <c r="N9" s="72">
        <v>65.836645572927068</v>
      </c>
      <c r="O9" s="72">
        <v>51.187524193392868</v>
      </c>
      <c r="P9" s="72">
        <v>42.141175116528188</v>
      </c>
      <c r="Q9" s="72">
        <v>43.838862199203433</v>
      </c>
      <c r="R9" s="72">
        <v>88.104108683488022</v>
      </c>
      <c r="S9" s="72">
        <v>96.489292283177477</v>
      </c>
      <c r="T9" s="72">
        <v>273.53765943825141</v>
      </c>
      <c r="U9" s="72">
        <v>93.858445929596286</v>
      </c>
      <c r="V9" s="72">
        <v>40.742828334495954</v>
      </c>
      <c r="W9" s="72">
        <v>23.485190039018537</v>
      </c>
      <c r="DA9" s="89" t="s">
        <v>664</v>
      </c>
    </row>
    <row r="10" spans="1:105" ht="12" customHeight="1" x14ac:dyDescent="0.25">
      <c r="A10" s="28" t="s">
        <v>202</v>
      </c>
      <c r="B10" s="72"/>
      <c r="C10" s="72">
        <v>0.19949569008209941</v>
      </c>
      <c r="D10" s="72">
        <v>0.60546321359832977</v>
      </c>
      <c r="E10" s="72">
        <v>0.4496690678905495</v>
      </c>
      <c r="F10" s="72">
        <v>0.37109755579220444</v>
      </c>
      <c r="G10" s="72">
        <v>0.53087026184028663</v>
      </c>
      <c r="H10" s="72">
        <v>0.28122864961582039</v>
      </c>
      <c r="I10" s="72">
        <v>0.10192208086218447</v>
      </c>
      <c r="J10" s="72">
        <v>0.11866896664960444</v>
      </c>
      <c r="K10" s="72">
        <v>0.14455315718859857</v>
      </c>
      <c r="L10" s="72">
        <v>7.6830543112666128E-2</v>
      </c>
      <c r="M10" s="72">
        <v>0.18488891830021104</v>
      </c>
      <c r="N10" s="72">
        <v>0.36892576701455265</v>
      </c>
      <c r="O10" s="72">
        <v>0.41739737454404652</v>
      </c>
      <c r="P10" s="72">
        <v>0.92058132484729271</v>
      </c>
      <c r="Q10" s="72">
        <v>0.64832909422284324</v>
      </c>
      <c r="R10" s="72">
        <v>0.35237731174246456</v>
      </c>
      <c r="S10" s="72">
        <v>0.25244173994277114</v>
      </c>
      <c r="T10" s="72">
        <v>0.30112595898509126</v>
      </c>
      <c r="U10" s="72">
        <v>0.32401313632633488</v>
      </c>
      <c r="V10" s="72">
        <v>0.34307634013579547</v>
      </c>
      <c r="W10" s="72">
        <v>0.26254094586989285</v>
      </c>
      <c r="DA10" s="89" t="s">
        <v>665</v>
      </c>
    </row>
    <row r="11" spans="1:105" ht="12" customHeight="1" x14ac:dyDescent="0.25">
      <c r="A11" s="28" t="s">
        <v>203</v>
      </c>
      <c r="B11" s="72"/>
      <c r="C11" s="72">
        <v>125.11621941234489</v>
      </c>
      <c r="D11" s="72">
        <v>54.468593023146695</v>
      </c>
      <c r="E11" s="72">
        <v>70.027131568083462</v>
      </c>
      <c r="F11" s="72">
        <v>59.464613255150525</v>
      </c>
      <c r="G11" s="72">
        <v>65.534322246511266</v>
      </c>
      <c r="H11" s="72">
        <v>59.32419102341931</v>
      </c>
      <c r="I11" s="72">
        <v>89.300281417065264</v>
      </c>
      <c r="J11" s="72">
        <v>79.627183441775543</v>
      </c>
      <c r="K11" s="72">
        <v>92.015720492163567</v>
      </c>
      <c r="L11" s="72">
        <v>95.871660362345196</v>
      </c>
      <c r="M11" s="72">
        <v>90.796367998671599</v>
      </c>
      <c r="N11" s="72">
        <v>113.3472183641199</v>
      </c>
      <c r="O11" s="72">
        <v>86.990182796984087</v>
      </c>
      <c r="P11" s="72">
        <v>44.339904782759199</v>
      </c>
      <c r="Q11" s="72">
        <v>39.845972390659583</v>
      </c>
      <c r="R11" s="72">
        <v>20.109589307173646</v>
      </c>
      <c r="S11" s="72">
        <v>24.539304018279896</v>
      </c>
      <c r="T11" s="72">
        <v>4.6865411878726464</v>
      </c>
      <c r="U11" s="72">
        <v>43.879263441234897</v>
      </c>
      <c r="V11" s="72">
        <v>52.150416365817314</v>
      </c>
      <c r="W11" s="72">
        <v>73.29617016544637</v>
      </c>
      <c r="DA11" s="89" t="s">
        <v>666</v>
      </c>
    </row>
    <row r="12" spans="1:105" ht="12" customHeight="1" x14ac:dyDescent="0.25">
      <c r="A12" s="28" t="s">
        <v>95</v>
      </c>
      <c r="B12" s="72"/>
      <c r="C12" s="72">
        <v>3.7290360974349207E-2</v>
      </c>
      <c r="D12" s="72">
        <v>0.11075050562876317</v>
      </c>
      <c r="E12" s="72">
        <v>0.30169461185467095</v>
      </c>
      <c r="F12" s="72">
        <v>0.53723356578043457</v>
      </c>
      <c r="G12" s="72">
        <v>0.88359188617730422</v>
      </c>
      <c r="H12" s="72">
        <v>1.3609714374776971</v>
      </c>
      <c r="I12" s="72">
        <v>1.3286563669242613</v>
      </c>
      <c r="J12" s="72">
        <v>1.7233746417935916</v>
      </c>
      <c r="K12" s="72">
        <v>1.7137313263128073</v>
      </c>
      <c r="L12" s="72">
        <v>1.5679462464603569</v>
      </c>
      <c r="M12" s="72">
        <v>1.7453411677196899</v>
      </c>
      <c r="N12" s="72">
        <v>1.9940911235396295</v>
      </c>
      <c r="O12" s="72">
        <v>2.1994572766215388</v>
      </c>
      <c r="P12" s="72">
        <v>5.2439324680696826</v>
      </c>
      <c r="Q12" s="72">
        <v>4.0062243135996969</v>
      </c>
      <c r="R12" s="72">
        <v>2.839554251868261</v>
      </c>
      <c r="S12" s="72">
        <v>2.4496266401328013</v>
      </c>
      <c r="T12" s="72">
        <v>2.664726927249947</v>
      </c>
      <c r="U12" s="72">
        <v>4.1178051926566113</v>
      </c>
      <c r="V12" s="72">
        <v>4.257932575374908</v>
      </c>
      <c r="W12" s="72">
        <v>3.6757687786415172</v>
      </c>
      <c r="DA12" s="89" t="s">
        <v>667</v>
      </c>
    </row>
    <row r="13" spans="1:105" ht="12" customHeight="1" x14ac:dyDescent="0.25">
      <c r="A13" s="73" t="s">
        <v>94</v>
      </c>
      <c r="B13" s="74"/>
      <c r="C13" s="74">
        <v>6.7174764760460526E-2</v>
      </c>
      <c r="D13" s="74">
        <v>0.11092939699657835</v>
      </c>
      <c r="E13" s="74">
        <v>0.13716683148413941</v>
      </c>
      <c r="F13" s="74">
        <v>0.12754192886428664</v>
      </c>
      <c r="G13" s="74">
        <v>0.11879257412363113</v>
      </c>
      <c r="H13" s="74">
        <v>0.14451046709546586</v>
      </c>
      <c r="I13" s="74">
        <v>0.25842886067750698</v>
      </c>
      <c r="J13" s="74">
        <v>0.2017460564447533</v>
      </c>
      <c r="K13" s="74">
        <v>0.17773727995923927</v>
      </c>
      <c r="L13" s="74">
        <v>0.11836401742587371</v>
      </c>
      <c r="M13" s="74">
        <v>4.9065715679087886E-2</v>
      </c>
      <c r="N13" s="74">
        <v>5.9451015324336789E-2</v>
      </c>
      <c r="O13" s="74">
        <v>5.8741242543901083E-2</v>
      </c>
      <c r="P13" s="74">
        <v>9.9718619056813243E-2</v>
      </c>
      <c r="Q13" s="74">
        <v>6.970809309391833E-2</v>
      </c>
      <c r="R13" s="74">
        <v>0</v>
      </c>
      <c r="S13" s="74">
        <v>3.6243664872031817E-2</v>
      </c>
      <c r="T13" s="74">
        <v>2.7511158952991676E-2</v>
      </c>
      <c r="U13" s="74">
        <v>6.8248838278308244E-2</v>
      </c>
      <c r="V13" s="74">
        <v>5.965920231865264E-2</v>
      </c>
      <c r="W13" s="74">
        <v>5.4379925411063665E-2</v>
      </c>
      <c r="DA13" s="90" t="s">
        <v>668</v>
      </c>
    </row>
    <row r="14" spans="1:105" ht="12" customHeight="1" x14ac:dyDescent="0.25">
      <c r="A14" s="75" t="s">
        <v>97</v>
      </c>
      <c r="B14" s="76"/>
      <c r="C14" s="76">
        <v>2.2451068826177463</v>
      </c>
      <c r="D14" s="76">
        <v>2.5006225028981079</v>
      </c>
      <c r="E14" s="76">
        <v>2.3900820361774939</v>
      </c>
      <c r="F14" s="76">
        <v>2.3579075226272344</v>
      </c>
      <c r="G14" s="76">
        <v>2.4599252854100038</v>
      </c>
      <c r="H14" s="76">
        <v>2.0254340516594103</v>
      </c>
      <c r="I14" s="76">
        <v>1.74601483722744</v>
      </c>
      <c r="J14" s="76">
        <v>1.72267527812903</v>
      </c>
      <c r="K14" s="76">
        <v>1.6987698535156992</v>
      </c>
      <c r="L14" s="76">
        <v>1.9074079328955664</v>
      </c>
      <c r="M14" s="76">
        <v>1.7002471459390844</v>
      </c>
      <c r="N14" s="76">
        <v>2.2387417355842025</v>
      </c>
      <c r="O14" s="76">
        <v>1.6862191918661258</v>
      </c>
      <c r="P14" s="76">
        <v>1.5870367772472556</v>
      </c>
      <c r="Q14" s="76">
        <v>1.5286800955141699</v>
      </c>
      <c r="R14" s="76">
        <v>1.5087013378322085</v>
      </c>
      <c r="S14" s="76">
        <v>1.4167521346833289</v>
      </c>
      <c r="T14" s="76">
        <v>1.9622967365438406</v>
      </c>
      <c r="U14" s="76">
        <v>1.5774558562596572</v>
      </c>
      <c r="V14" s="76">
        <v>1.6055018003936701</v>
      </c>
      <c r="W14" s="76">
        <v>1.3527134273042163</v>
      </c>
      <c r="DA14" s="91" t="s">
        <v>669</v>
      </c>
    </row>
    <row r="15" spans="1:105" ht="12.95" customHeight="1" x14ac:dyDescent="0.25">
      <c r="A15" s="68" t="s">
        <v>92</v>
      </c>
      <c r="B15" s="69"/>
      <c r="C15" s="69">
        <f t="shared" ref="C15:W15" si="6">C16</f>
        <v>9.4638227552034976E-4</v>
      </c>
      <c r="D15" s="69">
        <f t="shared" si="6"/>
        <v>1.8717481540387773E-3</v>
      </c>
      <c r="E15" s="69">
        <f t="shared" si="6"/>
        <v>6.4128569984552635E-3</v>
      </c>
      <c r="F15" s="69">
        <f t="shared" si="6"/>
        <v>1.5030983351153847E-2</v>
      </c>
      <c r="G15" s="69">
        <f t="shared" si="6"/>
        <v>7.7861966286723394E-3</v>
      </c>
      <c r="H15" s="69">
        <f t="shared" si="6"/>
        <v>1.5522149943112431E-2</v>
      </c>
      <c r="I15" s="69">
        <f t="shared" si="6"/>
        <v>3.8525797912096094E-2</v>
      </c>
      <c r="J15" s="69">
        <f t="shared" si="6"/>
        <v>5.0510699504721049E-2</v>
      </c>
      <c r="K15" s="69">
        <f t="shared" si="6"/>
        <v>6.4383354606376883E-2</v>
      </c>
      <c r="L15" s="69">
        <f t="shared" si="6"/>
        <v>6.4496418625294691E-2</v>
      </c>
      <c r="M15" s="69">
        <f t="shared" si="6"/>
        <v>8.4493825940158557E-2</v>
      </c>
      <c r="N15" s="69">
        <f t="shared" si="6"/>
        <v>0.10808561639077258</v>
      </c>
      <c r="O15" s="69">
        <f t="shared" si="6"/>
        <v>0.1430530946949192</v>
      </c>
      <c r="P15" s="69">
        <f t="shared" si="6"/>
        <v>0.20291477413114919</v>
      </c>
      <c r="Q15" s="69">
        <f t="shared" si="6"/>
        <v>0.46567941967989518</v>
      </c>
      <c r="R15" s="69">
        <f t="shared" si="6"/>
        <v>0.31282175093022468</v>
      </c>
      <c r="S15" s="69">
        <f t="shared" si="6"/>
        <v>0.27846711723000006</v>
      </c>
      <c r="T15" s="69">
        <f t="shared" si="6"/>
        <v>0.3290456746119057</v>
      </c>
      <c r="U15" s="69">
        <f t="shared" si="6"/>
        <v>0.37307180786698024</v>
      </c>
      <c r="V15" s="69">
        <f t="shared" si="6"/>
        <v>0.2405821080268967</v>
      </c>
      <c r="W15" s="69">
        <f t="shared" si="6"/>
        <v>0.13271099788326174</v>
      </c>
      <c r="DA15" s="88" t="s">
        <v>670</v>
      </c>
    </row>
    <row r="16" spans="1:105" ht="12" customHeight="1" x14ac:dyDescent="0.25">
      <c r="A16" s="28" t="s">
        <v>91</v>
      </c>
      <c r="B16" s="72"/>
      <c r="C16" s="72">
        <v>9.4638227552034976E-4</v>
      </c>
      <c r="D16" s="72">
        <v>1.8717481540387773E-3</v>
      </c>
      <c r="E16" s="72">
        <v>6.4128569984552635E-3</v>
      </c>
      <c r="F16" s="72">
        <v>1.5030983351153847E-2</v>
      </c>
      <c r="G16" s="72">
        <v>7.7861966286723394E-3</v>
      </c>
      <c r="H16" s="72">
        <v>1.5522149943112431E-2</v>
      </c>
      <c r="I16" s="72">
        <v>3.8525797912096094E-2</v>
      </c>
      <c r="J16" s="72">
        <v>5.0510699504721049E-2</v>
      </c>
      <c r="K16" s="72">
        <v>6.4383354606376883E-2</v>
      </c>
      <c r="L16" s="72">
        <v>6.4496418625294691E-2</v>
      </c>
      <c r="M16" s="72">
        <v>8.4493825940158557E-2</v>
      </c>
      <c r="N16" s="72">
        <v>0.10808561639077258</v>
      </c>
      <c r="O16" s="72">
        <v>0.1430530946949192</v>
      </c>
      <c r="P16" s="72">
        <v>0.20291477413114919</v>
      </c>
      <c r="Q16" s="72">
        <v>0.46567941967989518</v>
      </c>
      <c r="R16" s="72">
        <v>0.31282175093022468</v>
      </c>
      <c r="S16" s="72">
        <v>0.27846711723000006</v>
      </c>
      <c r="T16" s="72">
        <v>0.3290456746119057</v>
      </c>
      <c r="U16" s="72">
        <v>0.37307180786698024</v>
      </c>
      <c r="V16" s="72">
        <v>0.2405821080268967</v>
      </c>
      <c r="W16" s="72">
        <v>0.13271099788326174</v>
      </c>
      <c r="DA16" s="89" t="s">
        <v>671</v>
      </c>
    </row>
    <row r="17" spans="1:105" ht="12.95" customHeight="1" x14ac:dyDescent="0.25">
      <c r="A17" s="68" t="s">
        <v>55</v>
      </c>
      <c r="B17" s="69"/>
      <c r="C17" s="69">
        <f t="shared" ref="C17:Q17" si="7">SUM(C18:C26)</f>
        <v>37.930183059101175</v>
      </c>
      <c r="D17" s="69">
        <f t="shared" si="7"/>
        <v>39.123038444799022</v>
      </c>
      <c r="E17" s="69">
        <f t="shared" si="7"/>
        <v>47.451081266455802</v>
      </c>
      <c r="F17" s="69">
        <f t="shared" si="7"/>
        <v>46.556174326358082</v>
      </c>
      <c r="G17" s="69">
        <f t="shared" si="7"/>
        <v>45.338160507620799</v>
      </c>
      <c r="H17" s="69">
        <f t="shared" si="7"/>
        <v>38.144211999401534</v>
      </c>
      <c r="I17" s="69">
        <f t="shared" si="7"/>
        <v>36.519130734086524</v>
      </c>
      <c r="J17" s="69">
        <f t="shared" si="7"/>
        <v>38.136473118813043</v>
      </c>
      <c r="K17" s="69">
        <f t="shared" si="7"/>
        <v>37.771588844122434</v>
      </c>
      <c r="L17" s="69">
        <f t="shared" si="7"/>
        <v>39.140309587214723</v>
      </c>
      <c r="M17" s="69">
        <f t="shared" si="7"/>
        <v>39.868844338464548</v>
      </c>
      <c r="N17" s="69">
        <f t="shared" si="7"/>
        <v>51.524143783503291</v>
      </c>
      <c r="O17" s="69">
        <f t="shared" si="7"/>
        <v>39.462526091768886</v>
      </c>
      <c r="P17" s="69">
        <f t="shared" si="7"/>
        <v>42.433127607143774</v>
      </c>
      <c r="Q17" s="69">
        <f t="shared" si="7"/>
        <v>42.005030940138198</v>
      </c>
      <c r="R17" s="69">
        <f t="shared" ref="R17:V17" si="8">SUM(R18:R26)</f>
        <v>38.561038246753334</v>
      </c>
      <c r="S17" s="69">
        <f t="shared" si="8"/>
        <v>38.876950121592273</v>
      </c>
      <c r="T17" s="69">
        <f t="shared" si="8"/>
        <v>50.703264826434783</v>
      </c>
      <c r="U17" s="69">
        <f t="shared" si="8"/>
        <v>45.882540457850624</v>
      </c>
      <c r="V17" s="69">
        <f t="shared" si="8"/>
        <v>45.109172624215255</v>
      </c>
      <c r="W17" s="69">
        <f t="shared" ref="W17" si="9">SUM(W18:W26)</f>
        <v>41.077665122814665</v>
      </c>
      <c r="DA17" s="88" t="s">
        <v>672</v>
      </c>
    </row>
    <row r="18" spans="1:105" ht="12" customHeight="1" x14ac:dyDescent="0.25">
      <c r="A18" s="28" t="s">
        <v>51</v>
      </c>
      <c r="B18" s="72"/>
      <c r="C18" s="72">
        <v>13.059587763074145</v>
      </c>
      <c r="D18" s="72">
        <v>17.98786317819696</v>
      </c>
      <c r="E18" s="72">
        <v>11.42892234169725</v>
      </c>
      <c r="F18" s="72">
        <v>16.99875499132061</v>
      </c>
      <c r="G18" s="72">
        <v>19.19747351714846</v>
      </c>
      <c r="H18" s="72">
        <v>17.109138126995717</v>
      </c>
      <c r="I18" s="72">
        <v>10.189897100595543</v>
      </c>
      <c r="J18" s="72">
        <v>12.001295869169677</v>
      </c>
      <c r="K18" s="72">
        <v>7.4094780543759109</v>
      </c>
      <c r="L18" s="72">
        <v>7.8324103231260063</v>
      </c>
      <c r="M18" s="72">
        <v>6.0209645947274266</v>
      </c>
      <c r="N18" s="72">
        <v>13.291378694067845</v>
      </c>
      <c r="O18" s="72">
        <v>7.3232824226942377</v>
      </c>
      <c r="P18" s="72">
        <v>9.6507827581154295</v>
      </c>
      <c r="Q18" s="72">
        <v>9.9463278743552355</v>
      </c>
      <c r="R18" s="72">
        <v>6.5776843025708152</v>
      </c>
      <c r="S18" s="72">
        <v>6.7919435489597815</v>
      </c>
      <c r="T18" s="72">
        <v>0.17216656473091391</v>
      </c>
      <c r="U18" s="72">
        <v>6.8389648330976582</v>
      </c>
      <c r="V18" s="72">
        <v>8.857160420914262</v>
      </c>
      <c r="W18" s="72">
        <v>2.032673609725701</v>
      </c>
      <c r="DA18" s="89" t="s">
        <v>673</v>
      </c>
    </row>
    <row r="19" spans="1:105" s="2" customFormat="1" ht="12" customHeight="1" x14ac:dyDescent="0.25">
      <c r="A19" s="28" t="s">
        <v>74</v>
      </c>
      <c r="B19" s="72"/>
      <c r="C19" s="72">
        <v>1.3954977890589411</v>
      </c>
      <c r="D19" s="72">
        <v>1.1983057054181185</v>
      </c>
      <c r="E19" s="72">
        <v>0.93860554937094964</v>
      </c>
      <c r="F19" s="72">
        <v>1.2095335960992708</v>
      </c>
      <c r="G19" s="72">
        <v>1.6461996168184425</v>
      </c>
      <c r="H19" s="72">
        <v>1.7074577076281443</v>
      </c>
      <c r="I19" s="72">
        <v>1.1820153865027843</v>
      </c>
      <c r="J19" s="72">
        <v>0.69073389996191792</v>
      </c>
      <c r="K19" s="72">
        <v>0.95510475505098558</v>
      </c>
      <c r="L19" s="72">
        <v>0.72621483038342283</v>
      </c>
      <c r="M19" s="72">
        <v>0.62703661099083541</v>
      </c>
      <c r="N19" s="72">
        <v>1.0063325422549401</v>
      </c>
      <c r="O19" s="72">
        <v>0.8842533487320885</v>
      </c>
      <c r="P19" s="72">
        <v>1.9734793896392966</v>
      </c>
      <c r="Q19" s="72">
        <v>1.372062820977398</v>
      </c>
      <c r="R19" s="72">
        <v>1.1570555360162653</v>
      </c>
      <c r="S19" s="72">
        <v>1.0414644134939788</v>
      </c>
      <c r="T19" s="72">
        <v>0.8636771584870877</v>
      </c>
      <c r="U19" s="72">
        <v>0.94495093194777646</v>
      </c>
      <c r="V19" s="72">
        <v>0.90506817845260334</v>
      </c>
      <c r="W19" s="72">
        <v>0.79447491256668279</v>
      </c>
      <c r="DA19" s="89" t="s">
        <v>674</v>
      </c>
    </row>
    <row r="20" spans="1:105" ht="12" customHeight="1" x14ac:dyDescent="0.25">
      <c r="A20" s="28" t="s">
        <v>205</v>
      </c>
      <c r="B20" s="72"/>
      <c r="C20" s="72">
        <v>1.2123811681328813</v>
      </c>
      <c r="D20" s="72">
        <v>1.6677223674502737</v>
      </c>
      <c r="E20" s="72">
        <v>1.5923888173042917</v>
      </c>
      <c r="F20" s="72">
        <v>1.0490445097406147</v>
      </c>
      <c r="G20" s="72">
        <v>0</v>
      </c>
      <c r="H20" s="72">
        <v>0</v>
      </c>
      <c r="I20" s="72">
        <v>0</v>
      </c>
      <c r="J20" s="72">
        <v>0</v>
      </c>
      <c r="K20" s="72">
        <v>0</v>
      </c>
      <c r="L20" s="72">
        <v>0</v>
      </c>
      <c r="M20" s="72">
        <v>0</v>
      </c>
      <c r="N20" s="72">
        <v>0.21559453090761505</v>
      </c>
      <c r="O20" s="72">
        <v>0.63403882645798315</v>
      </c>
      <c r="P20" s="72">
        <v>0</v>
      </c>
      <c r="Q20" s="72">
        <v>0</v>
      </c>
      <c r="R20" s="72">
        <v>2.0262023961065211E-2</v>
      </c>
      <c r="S20" s="72">
        <v>0.2780566966242663</v>
      </c>
      <c r="T20" s="72">
        <v>0.36732906661197867</v>
      </c>
      <c r="U20" s="72">
        <v>0.29278491372324</v>
      </c>
      <c r="V20" s="72">
        <v>0.23386037314919192</v>
      </c>
      <c r="W20" s="72">
        <v>1.8865376803118762E-2</v>
      </c>
      <c r="DA20" s="89" t="s">
        <v>675</v>
      </c>
    </row>
    <row r="21" spans="1:105" ht="12" customHeight="1" x14ac:dyDescent="0.25">
      <c r="A21" s="28" t="s">
        <v>192</v>
      </c>
      <c r="B21" s="72"/>
      <c r="C21" s="72">
        <v>4.3025070788605211</v>
      </c>
      <c r="D21" s="72">
        <v>5.5226003591419044</v>
      </c>
      <c r="E21" s="72">
        <v>7.5192729911295269</v>
      </c>
      <c r="F21" s="72">
        <v>8.5023125043273655</v>
      </c>
      <c r="G21" s="72">
        <v>9.374531588380318</v>
      </c>
      <c r="H21" s="72">
        <v>6.877102598816804</v>
      </c>
      <c r="I21" s="72">
        <v>7.370664390535806</v>
      </c>
      <c r="J21" s="72">
        <v>6.4558891555308904</v>
      </c>
      <c r="K21" s="72">
        <v>7.2676793656554182</v>
      </c>
      <c r="L21" s="72">
        <v>7.1445010721110593</v>
      </c>
      <c r="M21" s="72">
        <v>8.0488722822743757</v>
      </c>
      <c r="N21" s="72">
        <v>9.8911882031560729</v>
      </c>
      <c r="O21" s="72">
        <v>8.418340301691833</v>
      </c>
      <c r="P21" s="72">
        <v>8.7694263083529744</v>
      </c>
      <c r="Q21" s="72">
        <v>8.9262226031786831</v>
      </c>
      <c r="R21" s="72">
        <v>8.3300025668904389</v>
      </c>
      <c r="S21" s="72">
        <v>7.4037614761049193</v>
      </c>
      <c r="T21" s="72">
        <v>7.200687702231809</v>
      </c>
      <c r="U21" s="72">
        <v>9.436713616226319</v>
      </c>
      <c r="V21" s="72">
        <v>13.375645756938619</v>
      </c>
      <c r="W21" s="72">
        <v>15.437655397236435</v>
      </c>
      <c r="DA21" s="89" t="s">
        <v>676</v>
      </c>
    </row>
    <row r="22" spans="1:105" ht="12" customHeight="1" x14ac:dyDescent="0.25">
      <c r="A22" s="28" t="s">
        <v>207</v>
      </c>
      <c r="B22" s="72"/>
      <c r="C22" s="72">
        <v>4.3873809317274164</v>
      </c>
      <c r="D22" s="72">
        <v>3.5448051086197223</v>
      </c>
      <c r="E22" s="72">
        <v>2.4395417014189338</v>
      </c>
      <c r="F22" s="72">
        <v>3.2918733186127858</v>
      </c>
      <c r="G22" s="72">
        <v>3.1670326182695661</v>
      </c>
      <c r="H22" s="72">
        <v>3.273797468439358</v>
      </c>
      <c r="I22" s="72">
        <v>4.4570405402827138</v>
      </c>
      <c r="J22" s="72">
        <v>3.8390176784098706</v>
      </c>
      <c r="K22" s="72">
        <v>3.7444045220139697</v>
      </c>
      <c r="L22" s="72">
        <v>3.8213089903220263</v>
      </c>
      <c r="M22" s="72">
        <v>6.2087091582810432</v>
      </c>
      <c r="N22" s="72">
        <v>6.3058819319638379</v>
      </c>
      <c r="O22" s="72">
        <v>4.8985189901256501</v>
      </c>
      <c r="P22" s="72">
        <v>2.962570462006926</v>
      </c>
      <c r="Q22" s="72">
        <v>3.4774107867558266</v>
      </c>
      <c r="R22" s="72">
        <v>9.6512267252409512</v>
      </c>
      <c r="S22" s="72">
        <v>11.444715952981133</v>
      </c>
      <c r="T22" s="72">
        <v>34.386143997025968</v>
      </c>
      <c r="U22" s="72">
        <v>12.564300778608642</v>
      </c>
      <c r="V22" s="72">
        <v>4.8084391831313775</v>
      </c>
      <c r="W22" s="72">
        <v>2.2397697739322515</v>
      </c>
      <c r="DA22" s="89" t="s">
        <v>677</v>
      </c>
    </row>
    <row r="23" spans="1:105" ht="12" customHeight="1" x14ac:dyDescent="0.25">
      <c r="A23" s="28" t="s">
        <v>202</v>
      </c>
      <c r="B23" s="72"/>
      <c r="C23" s="72">
        <v>1.6703866113157381E-2</v>
      </c>
      <c r="D23" s="72">
        <v>5.1069940375697016E-2</v>
      </c>
      <c r="E23" s="72">
        <v>4.2221308988555063E-2</v>
      </c>
      <c r="F23" s="72">
        <v>3.8189049489559666E-2</v>
      </c>
      <c r="G23" s="72">
        <v>5.5125260780936561E-2</v>
      </c>
      <c r="H23" s="72">
        <v>2.7246846350994825E-2</v>
      </c>
      <c r="I23" s="72">
        <v>1.0460293076187366E-2</v>
      </c>
      <c r="J23" s="72">
        <v>1.0399303641577958E-2</v>
      </c>
      <c r="K23" s="72">
        <v>1.1908055462893665E-2</v>
      </c>
      <c r="L23" s="72">
        <v>3.6625971135068828E-3</v>
      </c>
      <c r="M23" s="72">
        <v>1.8694049265356245E-2</v>
      </c>
      <c r="N23" s="72">
        <v>3.998973677867055E-2</v>
      </c>
      <c r="O23" s="72">
        <v>4.7610232496302418E-2</v>
      </c>
      <c r="P23" s="72">
        <v>0.12100710932081586</v>
      </c>
      <c r="Q23" s="72">
        <v>8.7341768255096167E-2</v>
      </c>
      <c r="R23" s="72">
        <v>5.2114706527488751E-2</v>
      </c>
      <c r="S23" s="72">
        <v>3.0955261716992123E-2</v>
      </c>
      <c r="T23" s="72">
        <v>3.3711793490415982E-2</v>
      </c>
      <c r="U23" s="72">
        <v>3.4536357707084721E-2</v>
      </c>
      <c r="V23" s="72">
        <v>3.8241979780990296E-2</v>
      </c>
      <c r="W23" s="72">
        <v>3.4633289682027155E-2</v>
      </c>
      <c r="DA23" s="89" t="s">
        <v>678</v>
      </c>
    </row>
    <row r="24" spans="1:105" ht="12" customHeight="1" x14ac:dyDescent="0.25">
      <c r="A24" s="28" t="s">
        <v>203</v>
      </c>
      <c r="B24" s="72"/>
      <c r="C24" s="72">
        <v>10.683401324884683</v>
      </c>
      <c r="D24" s="72">
        <v>5.0091470341273387</v>
      </c>
      <c r="E24" s="72">
        <v>7.3707626993923343</v>
      </c>
      <c r="F24" s="72">
        <v>6.5991913755427545</v>
      </c>
      <c r="G24" s="72">
        <v>6.9832817019232944</v>
      </c>
      <c r="H24" s="72">
        <v>5.2471625727828251</v>
      </c>
      <c r="I24" s="72">
        <v>10.13457718809611</v>
      </c>
      <c r="J24" s="72">
        <v>9.1749831999551059</v>
      </c>
      <c r="K24" s="72">
        <v>10.728739887679346</v>
      </c>
      <c r="L24" s="72">
        <v>10.33478232533723</v>
      </c>
      <c r="M24" s="72">
        <v>11.223689654139969</v>
      </c>
      <c r="N24" s="72">
        <v>13.881400361468613</v>
      </c>
      <c r="O24" s="72">
        <v>11.204144218331457</v>
      </c>
      <c r="P24" s="72">
        <v>5.6904154264319509</v>
      </c>
      <c r="Q24" s="72">
        <v>5.9843494725626201</v>
      </c>
      <c r="R24" s="72">
        <v>2.8449475456068516</v>
      </c>
      <c r="S24" s="72">
        <v>3.7014756322363356</v>
      </c>
      <c r="T24" s="72">
        <v>0.50025371458197954</v>
      </c>
      <c r="U24" s="72">
        <v>7.3081990720283105</v>
      </c>
      <c r="V24" s="72">
        <v>9.2700295280089264</v>
      </c>
      <c r="W24" s="72">
        <v>10.800183769016023</v>
      </c>
      <c r="DA24" s="89" t="s">
        <v>679</v>
      </c>
    </row>
    <row r="25" spans="1:105" ht="12" customHeight="1" x14ac:dyDescent="0.25">
      <c r="A25" s="73" t="s">
        <v>53</v>
      </c>
      <c r="B25" s="74"/>
      <c r="C25" s="74">
        <v>2.8727231372494328</v>
      </c>
      <c r="D25" s="74">
        <v>4.1415247514690083</v>
      </c>
      <c r="E25" s="74">
        <v>16.119365857153962</v>
      </c>
      <c r="F25" s="74">
        <v>8.8672749812251226</v>
      </c>
      <c r="G25" s="74">
        <v>4.9145162042997841</v>
      </c>
      <c r="H25" s="74">
        <v>3.9023066783876881</v>
      </c>
      <c r="I25" s="74">
        <v>3.1744758349973838</v>
      </c>
      <c r="J25" s="74">
        <v>5.9641540121440055</v>
      </c>
      <c r="K25" s="74">
        <v>6.0161271150837354</v>
      </c>
      <c r="L25" s="74">
        <v>8.91425594180693</v>
      </c>
      <c r="M25" s="74">
        <v>7.3859425464668504</v>
      </c>
      <c r="N25" s="74">
        <v>6.4511776816433866</v>
      </c>
      <c r="O25" s="74">
        <v>3.7870783414207598</v>
      </c>
      <c r="P25" s="74">
        <v>8.1260309378559477</v>
      </c>
      <c r="Q25" s="74">
        <v>7.8448105320957628</v>
      </c>
      <c r="R25" s="74">
        <v>7.1251276327283382</v>
      </c>
      <c r="S25" s="74">
        <v>6.8268959525932331</v>
      </c>
      <c r="T25" s="74">
        <v>4.1244475878608977</v>
      </c>
      <c r="U25" s="74">
        <v>5.4258574021336319</v>
      </c>
      <c r="V25" s="74">
        <v>4.1351216777567368</v>
      </c>
      <c r="W25" s="74">
        <v>5.4938902094764988</v>
      </c>
      <c r="DA25" s="90" t="s">
        <v>680</v>
      </c>
    </row>
    <row r="26" spans="1:105" ht="12" customHeight="1" x14ac:dyDescent="0.25">
      <c r="A26" s="32" t="s">
        <v>52</v>
      </c>
      <c r="B26" s="77"/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1.638147088800175</v>
      </c>
      <c r="L26" s="77">
        <v>0.36317350701454387</v>
      </c>
      <c r="M26" s="77">
        <v>0.3349354423186961</v>
      </c>
      <c r="N26" s="77">
        <v>0.44120010126231363</v>
      </c>
      <c r="O26" s="77">
        <v>2.2652594098185737</v>
      </c>
      <c r="P26" s="77">
        <v>5.1394152154204384</v>
      </c>
      <c r="Q26" s="77">
        <v>4.3665050819575804</v>
      </c>
      <c r="R26" s="77">
        <v>2.8026172072111195</v>
      </c>
      <c r="S26" s="77">
        <v>1.3576811868816354</v>
      </c>
      <c r="T26" s="77">
        <v>3.0548472414137282</v>
      </c>
      <c r="U26" s="77">
        <v>3.0362325523779568</v>
      </c>
      <c r="V26" s="77">
        <v>3.4856055260825531</v>
      </c>
      <c r="W26" s="77">
        <v>4.2255187843759279</v>
      </c>
      <c r="DA26" s="92" t="s">
        <v>681</v>
      </c>
    </row>
    <row r="27" spans="1:105" ht="12.95" customHeight="1" x14ac:dyDescent="0.25">
      <c r="A27" s="68" t="s">
        <v>54</v>
      </c>
      <c r="B27" s="69"/>
      <c r="C27" s="69">
        <f t="shared" ref="C27:Q27" si="10">SUM(C28:C32)</f>
        <v>20.124393558470185</v>
      </c>
      <c r="D27" s="69">
        <f t="shared" si="10"/>
        <v>19.615424239493667</v>
      </c>
      <c r="E27" s="69">
        <f t="shared" si="10"/>
        <v>31.848539662695682</v>
      </c>
      <c r="F27" s="69">
        <f t="shared" si="10"/>
        <v>30.878155200719249</v>
      </c>
      <c r="G27" s="69">
        <f t="shared" si="10"/>
        <v>29.824832010881085</v>
      </c>
      <c r="H27" s="69">
        <f t="shared" si="10"/>
        <v>25.238412360728152</v>
      </c>
      <c r="I27" s="69">
        <f t="shared" si="10"/>
        <v>25.584067392179609</v>
      </c>
      <c r="J27" s="69">
        <f t="shared" si="10"/>
        <v>25.890038959325462</v>
      </c>
      <c r="K27" s="69">
        <f t="shared" si="10"/>
        <v>25.961637869319425</v>
      </c>
      <c r="L27" s="69">
        <f t="shared" si="10"/>
        <v>26.663249719322614</v>
      </c>
      <c r="M27" s="69">
        <f t="shared" si="10"/>
        <v>25.866557485864668</v>
      </c>
      <c r="N27" s="69">
        <f t="shared" si="10"/>
        <v>34.1369388904156</v>
      </c>
      <c r="O27" s="69">
        <f t="shared" si="10"/>
        <v>25.956329947391861</v>
      </c>
      <c r="P27" s="69">
        <f t="shared" si="10"/>
        <v>27.271645831100319</v>
      </c>
      <c r="Q27" s="69">
        <f t="shared" si="10"/>
        <v>26.654387655152838</v>
      </c>
      <c r="R27" s="69">
        <f t="shared" ref="R27:V27" si="11">SUM(R28:R32)</f>
        <v>24.929028388441001</v>
      </c>
      <c r="S27" s="69">
        <f t="shared" si="11"/>
        <v>26.379007026463668</v>
      </c>
      <c r="T27" s="69">
        <f t="shared" si="11"/>
        <v>30.452770473389172</v>
      </c>
      <c r="U27" s="69">
        <f t="shared" si="11"/>
        <v>31.303281232742453</v>
      </c>
      <c r="V27" s="69">
        <f t="shared" si="11"/>
        <v>30.315797057525749</v>
      </c>
      <c r="W27" s="69">
        <f t="shared" ref="W27" si="12">SUM(W28:W32)</f>
        <v>26.560487392935141</v>
      </c>
      <c r="DA27" s="88" t="s">
        <v>682</v>
      </c>
    </row>
    <row r="28" spans="1:105" ht="12" customHeight="1" x14ac:dyDescent="0.25">
      <c r="A28" s="28" t="s">
        <v>51</v>
      </c>
      <c r="B28" s="72"/>
      <c r="C28" s="72">
        <v>0.32331926463844907</v>
      </c>
      <c r="D28" s="72">
        <v>0.70304753858600644</v>
      </c>
      <c r="E28" s="72">
        <v>0.81605839927023938</v>
      </c>
      <c r="F28" s="72">
        <v>1.2302684832689978</v>
      </c>
      <c r="G28" s="72">
        <v>1.3651253484869701</v>
      </c>
      <c r="H28" s="72">
        <v>1.0810089565629963</v>
      </c>
      <c r="I28" s="72">
        <v>0.50553081575791337</v>
      </c>
      <c r="J28" s="72">
        <v>1.1801602618797757</v>
      </c>
      <c r="K28" s="72">
        <v>0.87143547649084363</v>
      </c>
      <c r="L28" s="72">
        <v>0.89309007558377718</v>
      </c>
      <c r="M28" s="72">
        <v>0.82739309605834754</v>
      </c>
      <c r="N28" s="72">
        <v>1.4794323660092425</v>
      </c>
      <c r="O28" s="72">
        <v>1.0611031328832643</v>
      </c>
      <c r="P28" s="72">
        <v>1.3060530594150719</v>
      </c>
      <c r="Q28" s="72">
        <v>1.0812233516119345</v>
      </c>
      <c r="R28" s="72">
        <v>0.81092776757142682</v>
      </c>
      <c r="S28" s="72">
        <v>0.64396677502709609</v>
      </c>
      <c r="T28" s="72">
        <v>2.2686886734086018E-2</v>
      </c>
      <c r="U28" s="72">
        <v>0.49851129953873546</v>
      </c>
      <c r="V28" s="72">
        <v>0.92360071994065629</v>
      </c>
      <c r="W28" s="72">
        <v>0.44173243118680161</v>
      </c>
      <c r="DA28" s="89" t="s">
        <v>683</v>
      </c>
    </row>
    <row r="29" spans="1:105" s="2" customFormat="1" ht="12" customHeight="1" x14ac:dyDescent="0.25">
      <c r="A29" s="28" t="s">
        <v>74</v>
      </c>
      <c r="B29" s="72"/>
      <c r="C29" s="72">
        <v>14.521344465276677</v>
      </c>
      <c r="D29" s="72">
        <v>12.289853047600538</v>
      </c>
      <c r="E29" s="72">
        <v>9.5829358964115698</v>
      </c>
      <c r="F29" s="72">
        <v>14.052620061836967</v>
      </c>
      <c r="G29" s="72">
        <v>18.028029816848797</v>
      </c>
      <c r="H29" s="72">
        <v>15.385067145771211</v>
      </c>
      <c r="I29" s="72">
        <v>16.524728831184476</v>
      </c>
      <c r="J29" s="72">
        <v>12.755269078693347</v>
      </c>
      <c r="K29" s="72">
        <v>12.355897179728373</v>
      </c>
      <c r="L29" s="72">
        <v>10.226401537144852</v>
      </c>
      <c r="M29" s="72">
        <v>10.43612898621436</v>
      </c>
      <c r="N29" s="72">
        <v>17.842724653203732</v>
      </c>
      <c r="O29" s="72">
        <v>13.437942534817372</v>
      </c>
      <c r="P29" s="72">
        <v>14.709313566225775</v>
      </c>
      <c r="Q29" s="72">
        <v>13.579585256120339</v>
      </c>
      <c r="R29" s="72">
        <v>10.907263532161044</v>
      </c>
      <c r="S29" s="72">
        <v>12.608638098152683</v>
      </c>
      <c r="T29" s="72">
        <v>12.985587426902999</v>
      </c>
      <c r="U29" s="72">
        <v>15.57276649809382</v>
      </c>
      <c r="V29" s="72">
        <v>13.775046113257579</v>
      </c>
      <c r="W29" s="72">
        <v>13.084585876202809</v>
      </c>
      <c r="DA29" s="89" t="s">
        <v>684</v>
      </c>
    </row>
    <row r="30" spans="1:105" ht="12" customHeight="1" x14ac:dyDescent="0.25">
      <c r="A30" s="28" t="s">
        <v>192</v>
      </c>
      <c r="B30" s="72"/>
      <c r="C30" s="72">
        <v>1.8782399344363863</v>
      </c>
      <c r="D30" s="72">
        <v>2.4735375300489344</v>
      </c>
      <c r="E30" s="72">
        <v>4.7823099499509834</v>
      </c>
      <c r="F30" s="72">
        <v>5.243055571635554</v>
      </c>
      <c r="G30" s="72">
        <v>5.5577218323127093</v>
      </c>
      <c r="H30" s="72">
        <v>4.0772157835803577</v>
      </c>
      <c r="I30" s="72">
        <v>4.4463298576709063</v>
      </c>
      <c r="J30" s="72">
        <v>4.0225953525662677</v>
      </c>
      <c r="K30" s="72">
        <v>4.5863336755394419</v>
      </c>
      <c r="L30" s="72">
        <v>4.7206442910898652</v>
      </c>
      <c r="M30" s="72">
        <v>5.037910783886784</v>
      </c>
      <c r="N30" s="72">
        <v>6.2785910488092584</v>
      </c>
      <c r="O30" s="72">
        <v>5.3672351246029208</v>
      </c>
      <c r="P30" s="72">
        <v>5.5961726847283533</v>
      </c>
      <c r="Q30" s="72">
        <v>5.8433450521220252</v>
      </c>
      <c r="R30" s="72">
        <v>5.6533609363935522</v>
      </c>
      <c r="S30" s="72">
        <v>5.0827614566615971</v>
      </c>
      <c r="T30" s="72">
        <v>4.7326653407909314</v>
      </c>
      <c r="U30" s="72">
        <v>6.7758201913542182</v>
      </c>
      <c r="V30" s="72">
        <v>9.442385416351966</v>
      </c>
      <c r="W30" s="72">
        <v>9.3610612598462524</v>
      </c>
      <c r="DA30" s="89" t="s">
        <v>685</v>
      </c>
    </row>
    <row r="31" spans="1:105" ht="12" customHeight="1" x14ac:dyDescent="0.25">
      <c r="A31" s="28" t="s">
        <v>207</v>
      </c>
      <c r="B31" s="72"/>
      <c r="C31" s="72">
        <v>0.19151956368113557</v>
      </c>
      <c r="D31" s="72">
        <v>0.33648143785342777</v>
      </c>
      <c r="E31" s="72">
        <v>0.42438275447613993</v>
      </c>
      <c r="F31" s="72">
        <v>0.60604044381158151</v>
      </c>
      <c r="G31" s="72">
        <v>0.53089034084482212</v>
      </c>
      <c r="H31" s="72">
        <v>0.52132489931132375</v>
      </c>
      <c r="I31" s="72">
        <v>0.5703844629703323</v>
      </c>
      <c r="J31" s="72">
        <v>0.83034611107962586</v>
      </c>
      <c r="K31" s="72">
        <v>0.87455046455069319</v>
      </c>
      <c r="L31" s="72">
        <v>0.84099298026591851</v>
      </c>
      <c r="M31" s="72">
        <v>1.4444775142336592</v>
      </c>
      <c r="N31" s="72">
        <v>1.4994201565857763</v>
      </c>
      <c r="O31" s="72">
        <v>1.2381454647120536</v>
      </c>
      <c r="P31" s="72">
        <v>0.82611291109872576</v>
      </c>
      <c r="Q31" s="72">
        <v>0.72209381309214304</v>
      </c>
      <c r="R31" s="72">
        <v>1.7322983587066851</v>
      </c>
      <c r="S31" s="72">
        <v>2.2522900729251463</v>
      </c>
      <c r="T31" s="72">
        <v>7.9137929530755944</v>
      </c>
      <c r="U31" s="72">
        <v>3.0250514304404965</v>
      </c>
      <c r="V31" s="72">
        <v>1.1027443470354976</v>
      </c>
      <c r="W31" s="72">
        <v>0.73016962095347748</v>
      </c>
      <c r="DA31" s="89" t="s">
        <v>686</v>
      </c>
    </row>
    <row r="32" spans="1:105" ht="12" customHeight="1" x14ac:dyDescent="0.25">
      <c r="A32" s="32" t="s">
        <v>53</v>
      </c>
      <c r="B32" s="77"/>
      <c r="C32" s="77">
        <v>3.2099703304375367</v>
      </c>
      <c r="D32" s="77">
        <v>3.8125046854047624</v>
      </c>
      <c r="E32" s="77">
        <v>16.242852662586749</v>
      </c>
      <c r="F32" s="77">
        <v>9.7461706401661434</v>
      </c>
      <c r="G32" s="77">
        <v>4.3430646723877864</v>
      </c>
      <c r="H32" s="77">
        <v>4.1737955755022638</v>
      </c>
      <c r="I32" s="77">
        <v>3.5370934245959811</v>
      </c>
      <c r="J32" s="77">
        <v>7.1016681551064487</v>
      </c>
      <c r="K32" s="77">
        <v>7.2734210730100717</v>
      </c>
      <c r="L32" s="77">
        <v>9.9821208352382023</v>
      </c>
      <c r="M32" s="77">
        <v>8.1206471054715195</v>
      </c>
      <c r="N32" s="77">
        <v>7.0367706658075928</v>
      </c>
      <c r="O32" s="77">
        <v>4.8519036903762505</v>
      </c>
      <c r="P32" s="77">
        <v>4.8339936096323894</v>
      </c>
      <c r="Q32" s="77">
        <v>5.4281401822063984</v>
      </c>
      <c r="R32" s="77">
        <v>5.8251777936082938</v>
      </c>
      <c r="S32" s="77">
        <v>5.7913506236971468</v>
      </c>
      <c r="T32" s="77">
        <v>4.7980378658855614</v>
      </c>
      <c r="U32" s="77">
        <v>5.4311318133151856</v>
      </c>
      <c r="V32" s="77">
        <v>5.0720204609400534</v>
      </c>
      <c r="W32" s="77">
        <v>2.9429382047457993</v>
      </c>
      <c r="DA32" s="92" t="s">
        <v>687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688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99</v>
      </c>
      <c r="B3" s="65"/>
      <c r="C3" s="65">
        <f t="shared" ref="C3:Q3" si="0">SUM(C4,C15,C17,C27)</f>
        <v>312.33652208829619</v>
      </c>
      <c r="D3" s="65">
        <f t="shared" si="0"/>
        <v>309.79366004465385</v>
      </c>
      <c r="E3" s="65">
        <f t="shared" si="0"/>
        <v>310.28968616542483</v>
      </c>
      <c r="F3" s="65">
        <f t="shared" si="0"/>
        <v>304.97031907296076</v>
      </c>
      <c r="G3" s="65">
        <f t="shared" si="0"/>
        <v>318.53618801477347</v>
      </c>
      <c r="H3" s="65">
        <f t="shared" si="0"/>
        <v>272.09047690206296</v>
      </c>
      <c r="I3" s="65">
        <f t="shared" si="0"/>
        <v>254.30952561182218</v>
      </c>
      <c r="J3" s="65">
        <f t="shared" si="0"/>
        <v>261.47375159850122</v>
      </c>
      <c r="K3" s="65">
        <f t="shared" si="0"/>
        <v>260.60065875581785</v>
      </c>
      <c r="L3" s="65">
        <f t="shared" si="0"/>
        <v>286.83711336387438</v>
      </c>
      <c r="M3" s="65">
        <f t="shared" si="0"/>
        <v>263.38350254359676</v>
      </c>
      <c r="N3" s="65">
        <f t="shared" si="0"/>
        <v>347.21064915201271</v>
      </c>
      <c r="O3" s="65">
        <f t="shared" si="0"/>
        <v>260.67639031420299</v>
      </c>
      <c r="P3" s="65">
        <f t="shared" si="0"/>
        <v>255.55035958700694</v>
      </c>
      <c r="Q3" s="65">
        <f t="shared" si="0"/>
        <v>248.02693547441328</v>
      </c>
      <c r="R3" s="65">
        <f t="shared" ref="R3:V3" si="1">SUM(R4,R15,R17,R27)</f>
        <v>232.46952427638402</v>
      </c>
      <c r="S3" s="65">
        <f t="shared" si="1"/>
        <v>229.11924722541278</v>
      </c>
      <c r="T3" s="65">
        <f t="shared" si="1"/>
        <v>315.26302297322047</v>
      </c>
      <c r="U3" s="65">
        <f t="shared" si="1"/>
        <v>267.70801165410307</v>
      </c>
      <c r="V3" s="65">
        <f t="shared" si="1"/>
        <v>253.11818713937191</v>
      </c>
      <c r="W3" s="65">
        <f t="shared" ref="W3" si="2">SUM(W4,W15,W17,W27)</f>
        <v>215.68534755432165</v>
      </c>
      <c r="DA3" s="87" t="s">
        <v>689</v>
      </c>
    </row>
    <row r="4" spans="1:105" ht="12.95" customHeight="1" x14ac:dyDescent="0.25">
      <c r="A4" s="68" t="s">
        <v>57</v>
      </c>
      <c r="B4" s="69"/>
      <c r="C4" s="69">
        <f t="shared" ref="C4:Q4" si="3">SUM(C5:C14)</f>
        <v>274.45960524372327</v>
      </c>
      <c r="D4" s="69">
        <f t="shared" si="3"/>
        <v>272.08398630121701</v>
      </c>
      <c r="E4" s="69">
        <f t="shared" si="3"/>
        <v>257.52791152526902</v>
      </c>
      <c r="F4" s="69">
        <f t="shared" si="3"/>
        <v>254.20004035450663</v>
      </c>
      <c r="G4" s="69">
        <f t="shared" si="3"/>
        <v>269.648812312117</v>
      </c>
      <c r="H4" s="69">
        <f t="shared" si="3"/>
        <v>230.58651107917507</v>
      </c>
      <c r="I4" s="69">
        <f t="shared" si="3"/>
        <v>212.85754307770495</v>
      </c>
      <c r="J4" s="69">
        <f t="shared" si="3"/>
        <v>217.96686242321184</v>
      </c>
      <c r="K4" s="69">
        <f t="shared" si="3"/>
        <v>216.3775656093535</v>
      </c>
      <c r="L4" s="69">
        <f t="shared" si="3"/>
        <v>241.03667280187369</v>
      </c>
      <c r="M4" s="69">
        <f t="shared" si="3"/>
        <v>217.30069744661682</v>
      </c>
      <c r="N4" s="69">
        <f t="shared" si="3"/>
        <v>287.28568794790209</v>
      </c>
      <c r="O4" s="69">
        <f t="shared" si="3"/>
        <v>213.69263305069825</v>
      </c>
      <c r="P4" s="69">
        <f t="shared" si="3"/>
        <v>204.75772230211524</v>
      </c>
      <c r="Q4" s="69">
        <f t="shared" si="3"/>
        <v>196.30433845040994</v>
      </c>
      <c r="R4" s="69">
        <f t="shared" ref="R4:V4" si="4">SUM(R5:R14)</f>
        <v>184.71703585402079</v>
      </c>
      <c r="S4" s="69">
        <f t="shared" si="4"/>
        <v>179.92958897621912</v>
      </c>
      <c r="T4" s="69">
        <f t="shared" si="4"/>
        <v>252.86041246580453</v>
      </c>
      <c r="U4" s="69">
        <f t="shared" si="4"/>
        <v>207.52084462313672</v>
      </c>
      <c r="V4" s="69">
        <f t="shared" si="4"/>
        <v>193.9587494636416</v>
      </c>
      <c r="W4" s="69">
        <f t="shared" ref="W4" si="5">SUM(W5:W14)</f>
        <v>162.55645014437002</v>
      </c>
      <c r="DA4" s="88" t="s">
        <v>690</v>
      </c>
    </row>
    <row r="5" spans="1:105" ht="12" customHeight="1" x14ac:dyDescent="0.25">
      <c r="A5" s="28" t="s">
        <v>51</v>
      </c>
      <c r="B5" s="72"/>
      <c r="C5" s="72">
        <v>106.63063825153145</v>
      </c>
      <c r="D5" s="72">
        <v>144.48575027127177</v>
      </c>
      <c r="E5" s="72">
        <v>118.00311607378293</v>
      </c>
      <c r="F5" s="72">
        <v>126.24691673822045</v>
      </c>
      <c r="G5" s="72">
        <v>138.46631526853221</v>
      </c>
      <c r="H5" s="72">
        <v>113.67132815325729</v>
      </c>
      <c r="I5" s="72">
        <v>69.470581239036406</v>
      </c>
      <c r="J5" s="72">
        <v>88.849097029201786</v>
      </c>
      <c r="K5" s="72">
        <v>69.723507442337237</v>
      </c>
      <c r="L5" s="72">
        <v>82.777174785988478</v>
      </c>
      <c r="M5" s="72">
        <v>53.539645194977794</v>
      </c>
      <c r="N5" s="72">
        <v>93.026123004227628</v>
      </c>
      <c r="O5" s="72">
        <v>55.307533905927919</v>
      </c>
      <c r="P5" s="72">
        <v>78.908041522702462</v>
      </c>
      <c r="Q5" s="72">
        <v>76.369195744504538</v>
      </c>
      <c r="R5" s="72">
        <v>53.595783156592887</v>
      </c>
      <c r="S5" s="72">
        <v>43.722707751608922</v>
      </c>
      <c r="T5" s="72">
        <v>1.1514819773048122</v>
      </c>
      <c r="U5" s="72">
        <v>41.13986979915196</v>
      </c>
      <c r="V5" s="72">
        <v>44.14710105408993</v>
      </c>
      <c r="W5" s="72">
        <v>7.6622997650273366</v>
      </c>
      <c r="DA5" s="89" t="s">
        <v>691</v>
      </c>
    </row>
    <row r="6" spans="1:105" ht="12" customHeight="1" x14ac:dyDescent="0.25">
      <c r="A6" s="28" t="s">
        <v>74</v>
      </c>
      <c r="B6" s="72"/>
      <c r="C6" s="72">
        <v>0.43890861785754509</v>
      </c>
      <c r="D6" s="72">
        <v>0.2219328837612207</v>
      </c>
      <c r="E6" s="72">
        <v>0.20740674611330831</v>
      </c>
      <c r="F6" s="72">
        <v>0.17920811002679074</v>
      </c>
      <c r="G6" s="72">
        <v>0.29014488886270112</v>
      </c>
      <c r="H6" s="72">
        <v>0.35406788123015898</v>
      </c>
      <c r="I6" s="72">
        <v>0.43883940604824723</v>
      </c>
      <c r="J6" s="72">
        <v>0.40130615666579733</v>
      </c>
      <c r="K6" s="72">
        <v>0.36224453090101122</v>
      </c>
      <c r="L6" s="72">
        <v>0.34639531339044322</v>
      </c>
      <c r="M6" s="72">
        <v>0.25466406118734886</v>
      </c>
      <c r="N6" s="72">
        <v>0.36799133579136289</v>
      </c>
      <c r="O6" s="72">
        <v>0.24585236758196288</v>
      </c>
      <c r="P6" s="72">
        <v>0.11601685278401264</v>
      </c>
      <c r="Q6" s="72">
        <v>0.1773932719182833</v>
      </c>
      <c r="R6" s="72">
        <v>0.18780910804331583</v>
      </c>
      <c r="S6" s="72">
        <v>0.20264926974098618</v>
      </c>
      <c r="T6" s="72">
        <v>0.16822416423261138</v>
      </c>
      <c r="U6" s="72">
        <v>0.2708966395838453</v>
      </c>
      <c r="V6" s="72">
        <v>0.15005439919852248</v>
      </c>
      <c r="W6" s="72">
        <v>0.19415688416202073</v>
      </c>
      <c r="DA6" s="89" t="s">
        <v>692</v>
      </c>
    </row>
    <row r="7" spans="1:105" ht="12" customHeight="1" x14ac:dyDescent="0.25">
      <c r="A7" s="28" t="s">
        <v>205</v>
      </c>
      <c r="B7" s="72"/>
      <c r="C7" s="72">
        <v>6.8656597764638239</v>
      </c>
      <c r="D7" s="72">
        <v>9.002461037378156</v>
      </c>
      <c r="E7" s="72">
        <v>7.3397776431109509</v>
      </c>
      <c r="F7" s="72">
        <v>4.7314613206561464</v>
      </c>
      <c r="G7" s="72">
        <v>0</v>
      </c>
      <c r="H7" s="72">
        <v>0</v>
      </c>
      <c r="I7" s="72">
        <v>0</v>
      </c>
      <c r="J7" s="72">
        <v>0</v>
      </c>
      <c r="K7" s="72">
        <v>0</v>
      </c>
      <c r="L7" s="72">
        <v>0</v>
      </c>
      <c r="M7" s="72">
        <v>0</v>
      </c>
      <c r="N7" s="72">
        <v>1.0240493856776558</v>
      </c>
      <c r="O7" s="72">
        <v>2.8346612875162061</v>
      </c>
      <c r="P7" s="72">
        <v>0</v>
      </c>
      <c r="Q7" s="72">
        <v>0</v>
      </c>
      <c r="R7" s="72">
        <v>8.574878444149088E-2</v>
      </c>
      <c r="S7" s="72">
        <v>1.1782743337542001</v>
      </c>
      <c r="T7" s="72">
        <v>1.665788642404457</v>
      </c>
      <c r="U7" s="72">
        <v>1.2795755310718377</v>
      </c>
      <c r="V7" s="72">
        <v>1.0180211862505932</v>
      </c>
      <c r="W7" s="72">
        <v>0.1867089601371989</v>
      </c>
      <c r="DA7" s="89" t="s">
        <v>693</v>
      </c>
    </row>
    <row r="8" spans="1:105" ht="12" customHeight="1" x14ac:dyDescent="0.25">
      <c r="A8" s="28" t="s">
        <v>192</v>
      </c>
      <c r="B8" s="72"/>
      <c r="C8" s="72">
        <v>28.180614335015605</v>
      </c>
      <c r="D8" s="72">
        <v>33.453270351973423</v>
      </c>
      <c r="E8" s="72">
        <v>39.903411744780975</v>
      </c>
      <c r="F8" s="72">
        <v>43.051880895324743</v>
      </c>
      <c r="G8" s="72">
        <v>51.40680365757737</v>
      </c>
      <c r="H8" s="72">
        <v>39.462845883297113</v>
      </c>
      <c r="I8" s="72">
        <v>38.761022876177691</v>
      </c>
      <c r="J8" s="72">
        <v>33.064420510642144</v>
      </c>
      <c r="K8" s="72">
        <v>37.54174732229616</v>
      </c>
      <c r="L8" s="72">
        <v>40.774086111556883</v>
      </c>
      <c r="M8" s="72">
        <v>40.910580933845559</v>
      </c>
      <c r="N8" s="72">
        <v>52.292761952640575</v>
      </c>
      <c r="O8" s="72">
        <v>44.055635044166792</v>
      </c>
      <c r="P8" s="72">
        <v>44.018544446770953</v>
      </c>
      <c r="Q8" s="72">
        <v>43.331256933611122</v>
      </c>
      <c r="R8" s="72">
        <v>42.222514148926216</v>
      </c>
      <c r="S8" s="72">
        <v>36.748729961431408</v>
      </c>
      <c r="T8" s="72">
        <v>36.307065516981218</v>
      </c>
      <c r="U8" s="72">
        <v>44.867480968133314</v>
      </c>
      <c r="V8" s="72">
        <v>60.148522957834949</v>
      </c>
      <c r="W8" s="72">
        <v>63.527232454171212</v>
      </c>
      <c r="DA8" s="89" t="s">
        <v>694</v>
      </c>
    </row>
    <row r="9" spans="1:105" ht="12" customHeight="1" x14ac:dyDescent="0.25">
      <c r="A9" s="28" t="s">
        <v>207</v>
      </c>
      <c r="B9" s="72"/>
      <c r="C9" s="72">
        <v>34.177538537151918</v>
      </c>
      <c r="D9" s="72">
        <v>40.003482808569913</v>
      </c>
      <c r="E9" s="72">
        <v>35.052334308937198</v>
      </c>
      <c r="F9" s="72">
        <v>30.673963557548429</v>
      </c>
      <c r="G9" s="72">
        <v>24.531346999423597</v>
      </c>
      <c r="H9" s="72">
        <v>26.468099472855826</v>
      </c>
      <c r="I9" s="72">
        <v>30.560713240302348</v>
      </c>
      <c r="J9" s="72">
        <v>28.455160816873885</v>
      </c>
      <c r="K9" s="72">
        <v>31.656934956192185</v>
      </c>
      <c r="L9" s="72">
        <v>36.916481552831812</v>
      </c>
      <c r="M9" s="72">
        <v>45.634410298762859</v>
      </c>
      <c r="N9" s="72">
        <v>44.080434743650159</v>
      </c>
      <c r="O9" s="72">
        <v>34.649092947332662</v>
      </c>
      <c r="P9" s="72">
        <v>28.79733683506166</v>
      </c>
      <c r="Q9" s="72">
        <v>30.294031970180701</v>
      </c>
      <c r="R9" s="72">
        <v>61.88007122161072</v>
      </c>
      <c r="S9" s="72">
        <v>68.99362066007518</v>
      </c>
      <c r="T9" s="72">
        <v>199.07745750843222</v>
      </c>
      <c r="U9" s="72">
        <v>69.411289854886235</v>
      </c>
      <c r="V9" s="72">
        <v>30.531671781255554</v>
      </c>
      <c r="W9" s="72">
        <v>17.785176611637635</v>
      </c>
      <c r="DA9" s="89" t="s">
        <v>695</v>
      </c>
    </row>
    <row r="10" spans="1:105" ht="12" customHeight="1" x14ac:dyDescent="0.25">
      <c r="A10" s="28" t="s">
        <v>202</v>
      </c>
      <c r="B10" s="72"/>
      <c r="C10" s="72">
        <v>0.15038075444783569</v>
      </c>
      <c r="D10" s="72">
        <v>0.45995073390959734</v>
      </c>
      <c r="E10" s="72">
        <v>0.34423578732406784</v>
      </c>
      <c r="F10" s="72">
        <v>0.28626294439341077</v>
      </c>
      <c r="G10" s="72">
        <v>0.41262433318874808</v>
      </c>
      <c r="H10" s="72">
        <v>0.22023740339448242</v>
      </c>
      <c r="I10" s="72">
        <v>8.0415730842427854E-2</v>
      </c>
      <c r="J10" s="72">
        <v>9.4325253143264565E-2</v>
      </c>
      <c r="K10" s="72">
        <v>0.11574813962478467</v>
      </c>
      <c r="L10" s="72">
        <v>6.197176970097705E-2</v>
      </c>
      <c r="M10" s="72">
        <v>0.15022940793924722</v>
      </c>
      <c r="N10" s="72">
        <v>0.30198769448440355</v>
      </c>
      <c r="O10" s="72">
        <v>0.34420182126884619</v>
      </c>
      <c r="P10" s="72">
        <v>0.76467881655466541</v>
      </c>
      <c r="Q10" s="72">
        <v>0.54215528823968528</v>
      </c>
      <c r="R10" s="72">
        <v>0.29638771097432642</v>
      </c>
      <c r="S10" s="72">
        <v>0.21346411310735083</v>
      </c>
      <c r="T10" s="72">
        <v>0.25589056818091183</v>
      </c>
      <c r="U10" s="72">
        <v>0.27662056968931359</v>
      </c>
      <c r="V10" s="72">
        <v>0.29420047113641867</v>
      </c>
      <c r="W10" s="72">
        <v>0.22607217170730082</v>
      </c>
      <c r="DA10" s="89" t="s">
        <v>696</v>
      </c>
    </row>
    <row r="11" spans="1:105" ht="12" customHeight="1" x14ac:dyDescent="0.25">
      <c r="A11" s="28" t="s">
        <v>203</v>
      </c>
      <c r="B11" s="72"/>
      <c r="C11" s="72">
        <v>95.673987649991844</v>
      </c>
      <c r="D11" s="72">
        <v>41.719693545643558</v>
      </c>
      <c r="E11" s="72">
        <v>53.727180755916265</v>
      </c>
      <c r="F11" s="72">
        <v>45.700448485096729</v>
      </c>
      <c r="G11" s="72">
        <v>50.452332570015173</v>
      </c>
      <c r="H11" s="72">
        <v>45.751921278206545</v>
      </c>
      <c r="I11" s="72">
        <v>68.9943502894277</v>
      </c>
      <c r="J11" s="72">
        <v>61.636556858494458</v>
      </c>
      <c r="K11" s="72">
        <v>71.367603975074502</v>
      </c>
      <c r="L11" s="72">
        <v>74.514416790237689</v>
      </c>
      <c r="M11" s="72">
        <v>70.774489100909179</v>
      </c>
      <c r="N11" s="72">
        <v>88.698361559175268</v>
      </c>
      <c r="O11" s="72">
        <v>68.420552563135544</v>
      </c>
      <c r="P11" s="72">
        <v>35.081236781331768</v>
      </c>
      <c r="Q11" s="72">
        <v>31.700759245415014</v>
      </c>
      <c r="R11" s="72">
        <v>16.066541772426618</v>
      </c>
      <c r="S11" s="72">
        <v>19.686032354872545</v>
      </c>
      <c r="T11" s="72">
        <v>3.7744769855458373</v>
      </c>
      <c r="U11" s="72">
        <v>35.472575742494477</v>
      </c>
      <c r="V11" s="72">
        <v>42.308735050251201</v>
      </c>
      <c r="W11" s="72">
        <v>59.657675259775857</v>
      </c>
      <c r="DA11" s="89" t="s">
        <v>697</v>
      </c>
    </row>
    <row r="12" spans="1:105" ht="12" customHeight="1" x14ac:dyDescent="0.25">
      <c r="A12" s="28" t="s">
        <v>95</v>
      </c>
      <c r="B12" s="72"/>
      <c r="C12" s="72">
        <v>4.9745875335944857E-2</v>
      </c>
      <c r="D12" s="72">
        <v>0.15875170596936705</v>
      </c>
      <c r="E12" s="72">
        <v>0.46330260498648673</v>
      </c>
      <c r="F12" s="72">
        <v>0.88124539098748145</v>
      </c>
      <c r="G12" s="72">
        <v>1.5443298298114321</v>
      </c>
      <c r="H12" s="72">
        <v>2.5286055078253744</v>
      </c>
      <c r="I12" s="72">
        <v>2.618606232425297</v>
      </c>
      <c r="J12" s="72">
        <v>3.596469310279828</v>
      </c>
      <c r="K12" s="72">
        <v>3.7808273950515447</v>
      </c>
      <c r="L12" s="72">
        <v>3.6514764365920662</v>
      </c>
      <c r="M12" s="72">
        <v>4.2999455510833258</v>
      </c>
      <c r="N12" s="72">
        <v>5.2105318575271307</v>
      </c>
      <c r="O12" s="72">
        <v>6.1040763251720405</v>
      </c>
      <c r="P12" s="72">
        <v>15.4074721554187</v>
      </c>
      <c r="Q12" s="72">
        <v>12.305828062673303</v>
      </c>
      <c r="R12" s="72">
        <v>8.8734786131730203</v>
      </c>
      <c r="S12" s="72">
        <v>7.737580202417325</v>
      </c>
      <c r="T12" s="72">
        <v>8.4746467026555194</v>
      </c>
      <c r="U12" s="72">
        <v>13.166761202113713</v>
      </c>
      <c r="V12" s="72">
        <v>13.703295336330417</v>
      </c>
      <c r="W12" s="72">
        <v>11.917033992234858</v>
      </c>
      <c r="DA12" s="89" t="s">
        <v>698</v>
      </c>
    </row>
    <row r="13" spans="1:105" ht="12" customHeight="1" x14ac:dyDescent="0.25">
      <c r="A13" s="73" t="s">
        <v>94</v>
      </c>
      <c r="B13" s="74"/>
      <c r="C13" s="74">
        <v>4.7024563309579472E-2</v>
      </c>
      <c r="D13" s="74">
        <v>7.807045984183518E-2</v>
      </c>
      <c r="E13" s="74">
        <v>9.7063824139315122E-2</v>
      </c>
      <c r="F13" s="74">
        <v>9.0745389625185663E-2</v>
      </c>
      <c r="G13" s="74">
        <v>8.4989479295763878E-2</v>
      </c>
      <c r="H13" s="74">
        <v>0.10397144744889478</v>
      </c>
      <c r="I13" s="74">
        <v>0.18699922621738227</v>
      </c>
      <c r="J13" s="74">
        <v>0.14685120978162516</v>
      </c>
      <c r="K13" s="74">
        <v>0.13018199436036684</v>
      </c>
      <c r="L13" s="74">
        <v>8.7262108679748235E-2</v>
      </c>
      <c r="M13" s="74">
        <v>3.6485751972431049E-2</v>
      </c>
      <c r="N13" s="74">
        <v>4.4704679143729789E-2</v>
      </c>
      <c r="O13" s="74">
        <v>4.4807596730158418E-2</v>
      </c>
      <c r="P13" s="74">
        <v>7.7358114243763904E-2</v>
      </c>
      <c r="Q13" s="74">
        <v>5.5037838353146809E-2</v>
      </c>
      <c r="R13" s="74">
        <v>0</v>
      </c>
      <c r="S13" s="74">
        <v>2.977819452788719E-2</v>
      </c>
      <c r="T13" s="74">
        <v>2.3083663523082002E-2</v>
      </c>
      <c r="U13" s="74">
        <v>5.8318459752380973E-2</v>
      </c>
      <c r="V13" s="74">
        <v>5.1645426900305519E-2</v>
      </c>
      <c r="W13" s="74">
        <v>4.738061821241274E-2</v>
      </c>
      <c r="DA13" s="90" t="s">
        <v>699</v>
      </c>
    </row>
    <row r="14" spans="1:105" ht="12" customHeight="1" x14ac:dyDescent="0.25">
      <c r="A14" s="75" t="s">
        <v>97</v>
      </c>
      <c r="B14" s="76"/>
      <c r="C14" s="76">
        <v>2.2451068826177463</v>
      </c>
      <c r="D14" s="76">
        <v>2.5006225028981079</v>
      </c>
      <c r="E14" s="76">
        <v>2.3900820361774939</v>
      </c>
      <c r="F14" s="76">
        <v>2.3579075226272344</v>
      </c>
      <c r="G14" s="76">
        <v>2.4599252854100038</v>
      </c>
      <c r="H14" s="76">
        <v>2.0254340516594103</v>
      </c>
      <c r="I14" s="76">
        <v>1.74601483722744</v>
      </c>
      <c r="J14" s="76">
        <v>1.72267527812903</v>
      </c>
      <c r="K14" s="76">
        <v>1.6987698535156992</v>
      </c>
      <c r="L14" s="76">
        <v>1.9074079328955664</v>
      </c>
      <c r="M14" s="76">
        <v>1.7002471459390844</v>
      </c>
      <c r="N14" s="76">
        <v>2.2387417355842025</v>
      </c>
      <c r="O14" s="76">
        <v>1.6862191918661258</v>
      </c>
      <c r="P14" s="76">
        <v>1.5870367772472556</v>
      </c>
      <c r="Q14" s="76">
        <v>1.5286800955141699</v>
      </c>
      <c r="R14" s="76">
        <v>1.5087013378322085</v>
      </c>
      <c r="S14" s="76">
        <v>1.4167521346833289</v>
      </c>
      <c r="T14" s="76">
        <v>1.9622967365438406</v>
      </c>
      <c r="U14" s="76">
        <v>1.5774558562596572</v>
      </c>
      <c r="V14" s="76">
        <v>1.6055018003936701</v>
      </c>
      <c r="W14" s="76">
        <v>1.3527134273042163</v>
      </c>
      <c r="DA14" s="91" t="s">
        <v>700</v>
      </c>
    </row>
    <row r="15" spans="1:105" ht="12.95" customHeight="1" x14ac:dyDescent="0.25">
      <c r="A15" s="68" t="s">
        <v>92</v>
      </c>
      <c r="B15" s="69"/>
      <c r="C15" s="69">
        <f t="shared" ref="C15:W15" si="6">C16</f>
        <v>2.1452035415985486E-3</v>
      </c>
      <c r="D15" s="69">
        <f t="shared" si="6"/>
        <v>4.381784539657629E-3</v>
      </c>
      <c r="E15" s="69">
        <f t="shared" si="6"/>
        <v>1.5493890791979886E-2</v>
      </c>
      <c r="F15" s="69">
        <f t="shared" si="6"/>
        <v>3.7445221260117879E-2</v>
      </c>
      <c r="G15" s="69">
        <f t="shared" si="6"/>
        <v>1.9987570982581152E-2</v>
      </c>
      <c r="H15" s="69">
        <f t="shared" si="6"/>
        <v>4.1033328206654465E-2</v>
      </c>
      <c r="I15" s="69">
        <f t="shared" si="6"/>
        <v>0.104820984473078</v>
      </c>
      <c r="J15" s="69">
        <f t="shared" si="6"/>
        <v>0.14140376005987607</v>
      </c>
      <c r="K15" s="69">
        <f t="shared" si="6"/>
        <v>0.18543108867625549</v>
      </c>
      <c r="L15" s="69">
        <f t="shared" si="6"/>
        <v>0.19109092754660778</v>
      </c>
      <c r="M15" s="69">
        <f t="shared" si="6"/>
        <v>0.25868615879242007</v>
      </c>
      <c r="N15" s="69">
        <f t="shared" si="6"/>
        <v>0.34382493782729728</v>
      </c>
      <c r="O15" s="69">
        <f t="shared" si="6"/>
        <v>0.47546271437062926</v>
      </c>
      <c r="P15" s="69">
        <f t="shared" si="6"/>
        <v>0.70581213122454045</v>
      </c>
      <c r="Q15" s="69">
        <f t="shared" si="6"/>
        <v>1.6817095539922304</v>
      </c>
      <c r="R15" s="69">
        <f t="shared" si="6"/>
        <v>1.1557829903689789</v>
      </c>
      <c r="S15" s="69">
        <f t="shared" si="6"/>
        <v>1.047337796480353</v>
      </c>
      <c r="T15" s="69">
        <f t="shared" si="6"/>
        <v>1.255818060249523</v>
      </c>
      <c r="U15" s="69">
        <f t="shared" si="6"/>
        <v>1.4426832452417104</v>
      </c>
      <c r="V15" s="69">
        <f t="shared" si="6"/>
        <v>0.94272625510199259</v>
      </c>
      <c r="W15" s="69">
        <f t="shared" si="6"/>
        <v>0.52671990542632341</v>
      </c>
      <c r="DA15" s="88" t="s">
        <v>701</v>
      </c>
    </row>
    <row r="16" spans="1:105" ht="12" customHeight="1" x14ac:dyDescent="0.25">
      <c r="A16" s="28" t="s">
        <v>91</v>
      </c>
      <c r="B16" s="72"/>
      <c r="C16" s="72">
        <v>2.1452035415985486E-3</v>
      </c>
      <c r="D16" s="72">
        <v>4.381784539657629E-3</v>
      </c>
      <c r="E16" s="72">
        <v>1.5493890791979886E-2</v>
      </c>
      <c r="F16" s="72">
        <v>3.7445221260117879E-2</v>
      </c>
      <c r="G16" s="72">
        <v>1.9987570982581152E-2</v>
      </c>
      <c r="H16" s="72">
        <v>4.1033328206654465E-2</v>
      </c>
      <c r="I16" s="72">
        <v>0.104820984473078</v>
      </c>
      <c r="J16" s="72">
        <v>0.14140376005987607</v>
      </c>
      <c r="K16" s="72">
        <v>0.18543108867625549</v>
      </c>
      <c r="L16" s="72">
        <v>0.19109092754660778</v>
      </c>
      <c r="M16" s="72">
        <v>0.25868615879242007</v>
      </c>
      <c r="N16" s="72">
        <v>0.34382493782729728</v>
      </c>
      <c r="O16" s="72">
        <v>0.47546271437062926</v>
      </c>
      <c r="P16" s="72">
        <v>0.70581213122454045</v>
      </c>
      <c r="Q16" s="72">
        <v>1.6817095539922304</v>
      </c>
      <c r="R16" s="72">
        <v>1.1557829903689789</v>
      </c>
      <c r="S16" s="72">
        <v>1.047337796480353</v>
      </c>
      <c r="T16" s="72">
        <v>1.255818060249523</v>
      </c>
      <c r="U16" s="72">
        <v>1.4426832452417104</v>
      </c>
      <c r="V16" s="72">
        <v>0.94272625510199259</v>
      </c>
      <c r="W16" s="72">
        <v>0.52671990542632341</v>
      </c>
      <c r="DA16" s="89" t="s">
        <v>702</v>
      </c>
    </row>
    <row r="17" spans="1:105" ht="12.95" customHeight="1" x14ac:dyDescent="0.25">
      <c r="A17" s="68" t="s">
        <v>55</v>
      </c>
      <c r="B17" s="69"/>
      <c r="C17" s="69">
        <f t="shared" ref="C17:Q17" si="7">SUM(C18:C26)</f>
        <v>25.449144975137909</v>
      </c>
      <c r="D17" s="69">
        <f t="shared" si="7"/>
        <v>25.477362288887655</v>
      </c>
      <c r="E17" s="69">
        <f t="shared" si="7"/>
        <v>31.235513752800117</v>
      </c>
      <c r="F17" s="69">
        <f t="shared" si="7"/>
        <v>30.8346578187126</v>
      </c>
      <c r="G17" s="69">
        <f t="shared" si="7"/>
        <v>30.457757369348478</v>
      </c>
      <c r="H17" s="69">
        <f t="shared" si="7"/>
        <v>25.783331499046273</v>
      </c>
      <c r="I17" s="69">
        <f t="shared" si="7"/>
        <v>25.548178560950255</v>
      </c>
      <c r="J17" s="69">
        <f t="shared" si="7"/>
        <v>26.776993697408614</v>
      </c>
      <c r="K17" s="69">
        <f t="shared" si="7"/>
        <v>27.355118101029454</v>
      </c>
      <c r="L17" s="69">
        <f t="shared" si="7"/>
        <v>28.022461527923369</v>
      </c>
      <c r="M17" s="69">
        <f t="shared" si="7"/>
        <v>29.015590466181791</v>
      </c>
      <c r="N17" s="69">
        <f t="shared" si="7"/>
        <v>38.004906194365077</v>
      </c>
      <c r="O17" s="69">
        <f t="shared" si="7"/>
        <v>30.169941816630001</v>
      </c>
      <c r="P17" s="69">
        <f t="shared" si="7"/>
        <v>32.930720338198199</v>
      </c>
      <c r="Q17" s="69">
        <f t="shared" si="7"/>
        <v>33.095366311554741</v>
      </c>
      <c r="R17" s="69">
        <f t="shared" ref="R17:V17" si="8">SUM(R18:R26)</f>
        <v>30.524731961586966</v>
      </c>
      <c r="S17" s="69">
        <f t="shared" si="8"/>
        <v>31.082897119686749</v>
      </c>
      <c r="T17" s="69">
        <f t="shared" si="8"/>
        <v>41.813832075170218</v>
      </c>
      <c r="U17" s="69">
        <f t="shared" si="8"/>
        <v>38.491075510508736</v>
      </c>
      <c r="V17" s="69">
        <f t="shared" si="8"/>
        <v>38.458319953255838</v>
      </c>
      <c r="W17" s="69">
        <f t="shared" ref="W17" si="9">SUM(W18:W26)</f>
        <v>35.544673880616472</v>
      </c>
      <c r="DA17" s="88" t="s">
        <v>703</v>
      </c>
    </row>
    <row r="18" spans="1:105" ht="12" customHeight="1" x14ac:dyDescent="0.25">
      <c r="A18" s="28" t="s">
        <v>51</v>
      </c>
      <c r="B18" s="72"/>
      <c r="C18" s="72">
        <v>8.5582112974704039</v>
      </c>
      <c r="D18" s="72">
        <v>11.868455908643664</v>
      </c>
      <c r="E18" s="72">
        <v>7.5945928249626222</v>
      </c>
      <c r="F18" s="72">
        <v>11.378461261938728</v>
      </c>
      <c r="G18" s="72">
        <v>12.947308736568447</v>
      </c>
      <c r="H18" s="72">
        <v>11.628410449963383</v>
      </c>
      <c r="I18" s="72">
        <v>6.9807253796107887</v>
      </c>
      <c r="J18" s="72">
        <v>8.288614248618341</v>
      </c>
      <c r="K18" s="72">
        <v>5.1598867815886873</v>
      </c>
      <c r="L18" s="72">
        <v>5.5004778776543359</v>
      </c>
      <c r="M18" s="72">
        <v>4.2645477292413103</v>
      </c>
      <c r="N18" s="72">
        <v>9.4918497625599709</v>
      </c>
      <c r="O18" s="72">
        <v>5.2708350975141842</v>
      </c>
      <c r="P18" s="72">
        <v>7.0025747562729439</v>
      </c>
      <c r="Q18" s="72">
        <v>7.302070253520248</v>
      </c>
      <c r="R18" s="72">
        <v>4.9259876041149919</v>
      </c>
      <c r="S18" s="72">
        <v>5.2135167332676691</v>
      </c>
      <c r="T18" s="72">
        <v>0.1355334270587685</v>
      </c>
      <c r="U18" s="72">
        <v>5.506370536764547</v>
      </c>
      <c r="V18" s="72">
        <v>7.2582401464914943</v>
      </c>
      <c r="W18" s="72">
        <v>1.686658167121208</v>
      </c>
      <c r="DA18" s="89" t="s">
        <v>704</v>
      </c>
    </row>
    <row r="19" spans="1:105" s="2" customFormat="1" ht="12" customHeight="1" x14ac:dyDescent="0.25">
      <c r="A19" s="28" t="s">
        <v>74</v>
      </c>
      <c r="B19" s="72"/>
      <c r="C19" s="72">
        <v>0.79707333302070371</v>
      </c>
      <c r="D19" s="72">
        <v>0.68667869618094035</v>
      </c>
      <c r="E19" s="72">
        <v>0.53990160439068713</v>
      </c>
      <c r="F19" s="72">
        <v>0.69842611233108876</v>
      </c>
      <c r="G19" s="72">
        <v>0.95469092611606932</v>
      </c>
      <c r="H19" s="72">
        <v>0.99492408472078653</v>
      </c>
      <c r="I19" s="72">
        <v>0.69238301417627102</v>
      </c>
      <c r="J19" s="72">
        <v>0.40711556664111637</v>
      </c>
      <c r="K19" s="72">
        <v>0.5671353630215703</v>
      </c>
      <c r="L19" s="72">
        <v>0.43501366981195561</v>
      </c>
      <c r="M19" s="72">
        <v>0.38249021740110611</v>
      </c>
      <c r="N19" s="72">
        <v>0.63228422400167561</v>
      </c>
      <c r="O19" s="72">
        <v>0.579406794230928</v>
      </c>
      <c r="P19" s="72">
        <v>1.3579120520817263</v>
      </c>
      <c r="Q19" s="72">
        <v>0.98498828913268699</v>
      </c>
      <c r="R19" s="72">
        <v>0.85391355287699533</v>
      </c>
      <c r="S19" s="72">
        <v>0.78879598148426955</v>
      </c>
      <c r="T19" s="72">
        <v>0.66930480054973551</v>
      </c>
      <c r="U19" s="72">
        <v>0.7461129245873398</v>
      </c>
      <c r="V19" s="72">
        <v>0.72422257560923409</v>
      </c>
      <c r="W19" s="72">
        <v>0.63969145376012182</v>
      </c>
      <c r="DA19" s="89" t="s">
        <v>705</v>
      </c>
    </row>
    <row r="20" spans="1:105" ht="12" customHeight="1" x14ac:dyDescent="0.25">
      <c r="A20" s="28" t="s">
        <v>205</v>
      </c>
      <c r="B20" s="72"/>
      <c r="C20" s="72">
        <v>0.6247152478455309</v>
      </c>
      <c r="D20" s="72">
        <v>0.86304993600771407</v>
      </c>
      <c r="E20" s="72">
        <v>0.82818979401544135</v>
      </c>
      <c r="F20" s="72">
        <v>0.54837060466516496</v>
      </c>
      <c r="G20" s="72">
        <v>0</v>
      </c>
      <c r="H20" s="72">
        <v>0</v>
      </c>
      <c r="I20" s="72">
        <v>0</v>
      </c>
      <c r="J20" s="72">
        <v>0</v>
      </c>
      <c r="K20" s="72">
        <v>0</v>
      </c>
      <c r="L20" s="72">
        <v>0</v>
      </c>
      <c r="M20" s="72">
        <v>0</v>
      </c>
      <c r="N20" s="72">
        <v>0.12575902785629037</v>
      </c>
      <c r="O20" s="72">
        <v>0.39018683664573661</v>
      </c>
      <c r="P20" s="72">
        <v>0</v>
      </c>
      <c r="Q20" s="72">
        <v>0</v>
      </c>
      <c r="R20" s="72">
        <v>1.4466026010532859E-2</v>
      </c>
      <c r="S20" s="72">
        <v>0.20493688324159828</v>
      </c>
      <c r="T20" s="72">
        <v>0.2784133485058784</v>
      </c>
      <c r="U20" s="72">
        <v>0.22701444649591127</v>
      </c>
      <c r="V20" s="72">
        <v>0.18428055272734006</v>
      </c>
      <c r="W20" s="72">
        <v>1.4977894012018602E-2</v>
      </c>
      <c r="DA20" s="89" t="s">
        <v>706</v>
      </c>
    </row>
    <row r="21" spans="1:105" ht="12" customHeight="1" x14ac:dyDescent="0.25">
      <c r="A21" s="28" t="s">
        <v>192</v>
      </c>
      <c r="B21" s="72"/>
      <c r="C21" s="72">
        <v>2.4540698165903096</v>
      </c>
      <c r="D21" s="72">
        <v>3.1883397453838218</v>
      </c>
      <c r="E21" s="72">
        <v>4.3955453799914856</v>
      </c>
      <c r="F21" s="72">
        <v>5.0322960139155892</v>
      </c>
      <c r="G21" s="72">
        <v>5.6195736278506727</v>
      </c>
      <c r="H21" s="72">
        <v>4.1762812272623391</v>
      </c>
      <c r="I21" s="72">
        <v>4.5358386941779036</v>
      </c>
      <c r="J21" s="72">
        <v>4.028576422438773</v>
      </c>
      <c r="K21" s="72">
        <v>4.6028063637835759</v>
      </c>
      <c r="L21" s="72">
        <v>4.5964949279136977</v>
      </c>
      <c r="M21" s="72">
        <v>5.300487202913728</v>
      </c>
      <c r="N21" s="72">
        <v>6.7281280365499807</v>
      </c>
      <c r="O21" s="72">
        <v>5.97192037861688</v>
      </c>
      <c r="P21" s="72">
        <v>6.5187466257482063</v>
      </c>
      <c r="Q21" s="72">
        <v>6.9046362954192047</v>
      </c>
      <c r="R21" s="72">
        <v>6.6087123708221549</v>
      </c>
      <c r="S21" s="72">
        <v>6.00789443849182</v>
      </c>
      <c r="T21" s="72">
        <v>5.9575647010068549</v>
      </c>
      <c r="U21" s="72">
        <v>7.9317944844147714</v>
      </c>
      <c r="V21" s="72">
        <v>11.374438907469525</v>
      </c>
      <c r="W21" s="72">
        <v>13.206493678227305</v>
      </c>
      <c r="DA21" s="89" t="s">
        <v>707</v>
      </c>
    </row>
    <row r="22" spans="1:105" ht="12" customHeight="1" x14ac:dyDescent="0.25">
      <c r="A22" s="28" t="s">
        <v>207</v>
      </c>
      <c r="B22" s="72"/>
      <c r="C22" s="72">
        <v>2.5807954086184908</v>
      </c>
      <c r="D22" s="72">
        <v>2.1346153557848218</v>
      </c>
      <c r="E22" s="72">
        <v>1.5034011827895299</v>
      </c>
      <c r="F22" s="72">
        <v>2.0754119924970102</v>
      </c>
      <c r="G22" s="72">
        <v>2.0420155363684294</v>
      </c>
      <c r="H22" s="72">
        <v>2.1579866437378876</v>
      </c>
      <c r="I22" s="72">
        <v>3.0024163577609628</v>
      </c>
      <c r="J22" s="72">
        <v>2.6417157007510084</v>
      </c>
      <c r="K22" s="72">
        <v>2.6307214628616902</v>
      </c>
      <c r="L22" s="72">
        <v>2.7396294934425161</v>
      </c>
      <c r="M22" s="72">
        <v>4.5333543519135855</v>
      </c>
      <c r="N22" s="72">
        <v>4.6770119981962761</v>
      </c>
      <c r="O22" s="72">
        <v>3.6798704836180929</v>
      </c>
      <c r="P22" s="72">
        <v>2.2502766896424777</v>
      </c>
      <c r="Q22" s="72">
        <v>2.6758934924177118</v>
      </c>
      <c r="R22" s="72">
        <v>7.5681191426280456</v>
      </c>
      <c r="S22" s="72">
        <v>9.1624686043669072</v>
      </c>
      <c r="T22" s="72">
        <v>28.096519945153464</v>
      </c>
      <c r="U22" s="72">
        <v>10.457144740221464</v>
      </c>
      <c r="V22" s="72">
        <v>4.0632887665977995</v>
      </c>
      <c r="W22" s="72">
        <v>1.9156356982131728</v>
      </c>
      <c r="DA22" s="89" t="s">
        <v>708</v>
      </c>
    </row>
    <row r="23" spans="1:105" ht="12" customHeight="1" x14ac:dyDescent="0.25">
      <c r="A23" s="28" t="s">
        <v>202</v>
      </c>
      <c r="B23" s="72"/>
      <c r="C23" s="72">
        <v>1.3727777135595219E-2</v>
      </c>
      <c r="D23" s="72">
        <v>4.221789544325337E-2</v>
      </c>
      <c r="E23" s="72">
        <v>3.5107221134645462E-2</v>
      </c>
      <c r="F23" s="72">
        <v>3.1939087216876841E-2</v>
      </c>
      <c r="G23" s="72">
        <v>4.6370205771048334E-2</v>
      </c>
      <c r="H23" s="72">
        <v>2.3051292033572014E-2</v>
      </c>
      <c r="I23" s="72">
        <v>8.9001992013644088E-3</v>
      </c>
      <c r="J23" s="72">
        <v>8.8986393990877957E-3</v>
      </c>
      <c r="K23" s="72">
        <v>1.0247329490409705E-2</v>
      </c>
      <c r="L23" s="72">
        <v>3.169543658865574E-3</v>
      </c>
      <c r="M23" s="72">
        <v>1.6269002839776909E-2</v>
      </c>
      <c r="N23" s="72">
        <v>3.500074145891606E-2</v>
      </c>
      <c r="O23" s="72">
        <v>4.1909235515266416E-2</v>
      </c>
      <c r="P23" s="72">
        <v>0.10711714622092455</v>
      </c>
      <c r="Q23" s="72">
        <v>7.7718613505812092E-2</v>
      </c>
      <c r="R23" s="72">
        <v>4.6582323463668515E-2</v>
      </c>
      <c r="S23" s="72">
        <v>2.7783722918019081E-2</v>
      </c>
      <c r="T23" s="72">
        <v>3.0374107028028438E-2</v>
      </c>
      <c r="U23" s="72">
        <v>3.1229650916218189E-2</v>
      </c>
      <c r="V23" s="72">
        <v>3.4700459794318156E-2</v>
      </c>
      <c r="W23" s="72">
        <v>3.152756007325018E-2</v>
      </c>
      <c r="DA23" s="89" t="s">
        <v>709</v>
      </c>
    </row>
    <row r="24" spans="1:105" ht="12" customHeight="1" x14ac:dyDescent="0.25">
      <c r="A24" s="28" t="s">
        <v>203</v>
      </c>
      <c r="B24" s="72"/>
      <c r="C24" s="72">
        <v>8.5786756510928583</v>
      </c>
      <c r="D24" s="72">
        <v>4.0314998091002154</v>
      </c>
      <c r="E24" s="72">
        <v>5.9460955530772885</v>
      </c>
      <c r="F24" s="72">
        <v>5.336149958262534</v>
      </c>
      <c r="G24" s="72">
        <v>5.6602654568300785</v>
      </c>
      <c r="H24" s="72">
        <v>4.2634489869831054</v>
      </c>
      <c r="I24" s="72">
        <v>8.2551665495428619</v>
      </c>
      <c r="J24" s="72">
        <v>7.492973070777043</v>
      </c>
      <c r="K24" s="72">
        <v>8.7859491185007634</v>
      </c>
      <c r="L24" s="72">
        <v>8.4878747599741011</v>
      </c>
      <c r="M24" s="72">
        <v>9.2548349278282753</v>
      </c>
      <c r="N24" s="72">
        <v>11.50808776917326</v>
      </c>
      <c r="O24" s="72">
        <v>9.3538387169793253</v>
      </c>
      <c r="P24" s="72">
        <v>4.7893167428399552</v>
      </c>
      <c r="Q24" s="72">
        <v>5.0750477592003671</v>
      </c>
      <c r="R24" s="72">
        <v>2.4266348424032982</v>
      </c>
      <c r="S24" s="72">
        <v>3.1749005294206407</v>
      </c>
      <c r="T24" s="72">
        <v>0.43139381251812214</v>
      </c>
      <c r="U24" s="72">
        <v>6.3344819729806776</v>
      </c>
      <c r="V24" s="72">
        <v>8.0737166747133546</v>
      </c>
      <c r="W24" s="72">
        <v>9.4480345609222525</v>
      </c>
      <c r="DA24" s="89" t="s">
        <v>710</v>
      </c>
    </row>
    <row r="25" spans="1:105" ht="12" customHeight="1" x14ac:dyDescent="0.25">
      <c r="A25" s="73" t="s">
        <v>53</v>
      </c>
      <c r="B25" s="74"/>
      <c r="C25" s="74">
        <v>1.8418764433640191</v>
      </c>
      <c r="D25" s="74">
        <v>2.6625049423432228</v>
      </c>
      <c r="E25" s="74">
        <v>10.392680192438421</v>
      </c>
      <c r="F25" s="74">
        <v>5.7336027878856095</v>
      </c>
      <c r="G25" s="74">
        <v>3.1875328798437352</v>
      </c>
      <c r="H25" s="74">
        <v>2.5392288143451975</v>
      </c>
      <c r="I25" s="74">
        <v>2.0727483664801052</v>
      </c>
      <c r="J25" s="74">
        <v>3.9091000487832419</v>
      </c>
      <c r="K25" s="74">
        <v>3.9602245929825846</v>
      </c>
      <c r="L25" s="74">
        <v>5.8966277484533531</v>
      </c>
      <c r="M25" s="74">
        <v>4.9286715917253128</v>
      </c>
      <c r="N25" s="74">
        <v>4.3655845333063965</v>
      </c>
      <c r="O25" s="74">
        <v>2.6167148636910147</v>
      </c>
      <c r="P25" s="74">
        <v>5.7653611099715256</v>
      </c>
      <c r="Q25" s="74">
        <v>5.7085065264011359</v>
      </c>
      <c r="R25" s="74">
        <v>5.2776988920561587</v>
      </c>
      <c r="S25" s="74">
        <v>5.1449190396141917</v>
      </c>
      <c r="T25" s="74">
        <v>3.1598806919356437</v>
      </c>
      <c r="U25" s="74">
        <v>4.2206942017498479</v>
      </c>
      <c r="V25" s="74">
        <v>3.2598263437702228</v>
      </c>
      <c r="W25" s="74">
        <v>4.3761360839112147</v>
      </c>
      <c r="DA25" s="90" t="s">
        <v>711</v>
      </c>
    </row>
    <row r="26" spans="1:105" ht="12" customHeight="1" x14ac:dyDescent="0.25">
      <c r="A26" s="32" t="s">
        <v>52</v>
      </c>
      <c r="B26" s="77"/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1.638147088800175</v>
      </c>
      <c r="L26" s="77">
        <v>0.36317350701454387</v>
      </c>
      <c r="M26" s="77">
        <v>0.3349354423186961</v>
      </c>
      <c r="N26" s="77">
        <v>0.44120010126231363</v>
      </c>
      <c r="O26" s="77">
        <v>2.2652594098185737</v>
      </c>
      <c r="P26" s="77">
        <v>5.1394152154204384</v>
      </c>
      <c r="Q26" s="77">
        <v>4.3665050819575804</v>
      </c>
      <c r="R26" s="77">
        <v>2.8026172072111195</v>
      </c>
      <c r="S26" s="77">
        <v>1.3576811868816354</v>
      </c>
      <c r="T26" s="77">
        <v>3.0548472414137282</v>
      </c>
      <c r="U26" s="77">
        <v>3.0362325523779568</v>
      </c>
      <c r="V26" s="77">
        <v>3.4856055260825531</v>
      </c>
      <c r="W26" s="77">
        <v>4.2255187843759279</v>
      </c>
      <c r="DA26" s="92" t="s">
        <v>712</v>
      </c>
    </row>
    <row r="27" spans="1:105" ht="12.95" customHeight="1" x14ac:dyDescent="0.25">
      <c r="A27" s="68" t="s">
        <v>54</v>
      </c>
      <c r="B27" s="69"/>
      <c r="C27" s="69">
        <f t="shared" ref="C27:Q27" si="10">SUM(C28:C32)</f>
        <v>12.425626665893384</v>
      </c>
      <c r="D27" s="69">
        <f t="shared" si="10"/>
        <v>12.227929670009544</v>
      </c>
      <c r="E27" s="69">
        <f t="shared" si="10"/>
        <v>21.510766996563749</v>
      </c>
      <c r="F27" s="69">
        <f t="shared" si="10"/>
        <v>19.898175678481444</v>
      </c>
      <c r="G27" s="69">
        <f t="shared" si="10"/>
        <v>18.409630762325371</v>
      </c>
      <c r="H27" s="69">
        <f t="shared" si="10"/>
        <v>15.679600995635004</v>
      </c>
      <c r="I27" s="69">
        <f t="shared" si="10"/>
        <v>15.798982988693925</v>
      </c>
      <c r="J27" s="69">
        <f t="shared" si="10"/>
        <v>16.588491717820887</v>
      </c>
      <c r="K27" s="69">
        <f t="shared" si="10"/>
        <v>16.682543956758639</v>
      </c>
      <c r="L27" s="69">
        <f t="shared" si="10"/>
        <v>17.586888106530719</v>
      </c>
      <c r="M27" s="69">
        <f t="shared" si="10"/>
        <v>16.808528472005705</v>
      </c>
      <c r="N27" s="69">
        <f t="shared" si="10"/>
        <v>21.576230071918218</v>
      </c>
      <c r="O27" s="69">
        <f t="shared" si="10"/>
        <v>16.338352732504106</v>
      </c>
      <c r="P27" s="69">
        <f t="shared" si="10"/>
        <v>17.156104815468943</v>
      </c>
      <c r="Q27" s="69">
        <f t="shared" si="10"/>
        <v>16.945521158456344</v>
      </c>
      <c r="R27" s="69">
        <f t="shared" ref="R27:V27" si="11">SUM(R28:R32)</f>
        <v>16.071973470407304</v>
      </c>
      <c r="S27" s="69">
        <f t="shared" si="11"/>
        <v>17.059423333026572</v>
      </c>
      <c r="T27" s="69">
        <f t="shared" si="11"/>
        <v>19.332960371996201</v>
      </c>
      <c r="U27" s="69">
        <f t="shared" si="11"/>
        <v>20.253408275215946</v>
      </c>
      <c r="V27" s="69">
        <f t="shared" si="11"/>
        <v>19.758391467372448</v>
      </c>
      <c r="W27" s="69">
        <f t="shared" ref="W27" si="12">SUM(W28:W32)</f>
        <v>17.05750362390884</v>
      </c>
      <c r="DA27" s="88" t="s">
        <v>713</v>
      </c>
    </row>
    <row r="28" spans="1:105" ht="12" customHeight="1" x14ac:dyDescent="0.25">
      <c r="A28" s="28" t="s">
        <v>51</v>
      </c>
      <c r="B28" s="72"/>
      <c r="C28" s="72">
        <v>0.19019896754257143</v>
      </c>
      <c r="D28" s="72">
        <v>0.41368895948100837</v>
      </c>
      <c r="E28" s="72">
        <v>0.48030988627436755</v>
      </c>
      <c r="F28" s="72">
        <v>0.72428749747835319</v>
      </c>
      <c r="G28" s="72">
        <v>0.80388316565491513</v>
      </c>
      <c r="H28" s="72">
        <v>0.63673345888481436</v>
      </c>
      <c r="I28" s="72">
        <v>0.29783953645156946</v>
      </c>
      <c r="J28" s="72">
        <v>0.69547117782416012</v>
      </c>
      <c r="K28" s="72">
        <v>0.5136565827530587</v>
      </c>
      <c r="L28" s="72">
        <v>0.52653605030226636</v>
      </c>
      <c r="M28" s="72">
        <v>0.48786085927241862</v>
      </c>
      <c r="N28" s="72">
        <v>0.87232676795963771</v>
      </c>
      <c r="O28" s="72">
        <v>0.62566473983314297</v>
      </c>
      <c r="P28" s="72">
        <v>0.77009606540960907</v>
      </c>
      <c r="Q28" s="72">
        <v>0.63752834764481114</v>
      </c>
      <c r="R28" s="72">
        <v>0.47850866534071612</v>
      </c>
      <c r="S28" s="72">
        <v>0.38045181235314507</v>
      </c>
      <c r="T28" s="72">
        <v>1.3422300020116726E-2</v>
      </c>
      <c r="U28" s="72">
        <v>0.29536835478410878</v>
      </c>
      <c r="V28" s="72">
        <v>0.54798084042119</v>
      </c>
      <c r="W28" s="72">
        <v>0.2624145845445256</v>
      </c>
      <c r="DA28" s="89" t="s">
        <v>714</v>
      </c>
    </row>
    <row r="29" spans="1:105" s="2" customFormat="1" ht="12" customHeight="1" x14ac:dyDescent="0.25">
      <c r="A29" s="28" t="s">
        <v>74</v>
      </c>
      <c r="B29" s="72"/>
      <c r="C29" s="72">
        <v>8.603727803742105</v>
      </c>
      <c r="D29" s="72">
        <v>7.2879859340883266</v>
      </c>
      <c r="E29" s="72">
        <v>5.6876743121453339</v>
      </c>
      <c r="F29" s="72">
        <v>8.3477164184694246</v>
      </c>
      <c r="G29" s="72">
        <v>10.718342742464477</v>
      </c>
      <c r="H29" s="72">
        <v>9.1546770893142213</v>
      </c>
      <c r="I29" s="72">
        <v>9.8409377820959421</v>
      </c>
      <c r="J29" s="72">
        <v>7.6022178477969371</v>
      </c>
      <c r="K29" s="72">
        <v>7.3698724502162873</v>
      </c>
      <c r="L29" s="72">
        <v>6.1042042382637884</v>
      </c>
      <c r="M29" s="72">
        <v>6.231865078661829</v>
      </c>
      <c r="N29" s="72">
        <v>10.654664466236492</v>
      </c>
      <c r="O29" s="72">
        <v>8.0243780929129915</v>
      </c>
      <c r="P29" s="72">
        <v>8.7835688563773235</v>
      </c>
      <c r="Q29" s="72">
        <v>8.1089591027587495</v>
      </c>
      <c r="R29" s="72">
        <v>6.529530186910927</v>
      </c>
      <c r="S29" s="72">
        <v>7.5789110159595312</v>
      </c>
      <c r="T29" s="72">
        <v>7.8425815766368796</v>
      </c>
      <c r="U29" s="72">
        <v>9.4511644834614437</v>
      </c>
      <c r="V29" s="72">
        <v>8.3980621908527624</v>
      </c>
      <c r="W29" s="72">
        <v>8.0104868570392114</v>
      </c>
      <c r="DA29" s="89" t="s">
        <v>715</v>
      </c>
    </row>
    <row r="30" spans="1:105" ht="12" customHeight="1" x14ac:dyDescent="0.25">
      <c r="A30" s="28" t="s">
        <v>192</v>
      </c>
      <c r="B30" s="72"/>
      <c r="C30" s="72">
        <v>1.1039588205752935</v>
      </c>
      <c r="D30" s="72">
        <v>1.4559706981040306</v>
      </c>
      <c r="E30" s="72">
        <v>2.8189953525361928</v>
      </c>
      <c r="F30" s="72">
        <v>3.0950060845449019</v>
      </c>
      <c r="G30" s="72">
        <v>3.2853769233862438</v>
      </c>
      <c r="H30" s="72">
        <v>2.413544295087481</v>
      </c>
      <c r="I30" s="72">
        <v>2.6356430307053711</v>
      </c>
      <c r="J30" s="72">
        <v>2.3876341752832064</v>
      </c>
      <c r="K30" s="72">
        <v>2.7257180602030227</v>
      </c>
      <c r="L30" s="72">
        <v>2.8089642940884341</v>
      </c>
      <c r="M30" s="72">
        <v>2.999716234832674</v>
      </c>
      <c r="N30" s="72">
        <v>3.7384527652269539</v>
      </c>
      <c r="O30" s="72">
        <v>3.1958053705377742</v>
      </c>
      <c r="P30" s="72">
        <v>3.3321213446252331</v>
      </c>
      <c r="Q30" s="72">
        <v>3.4792948447285421</v>
      </c>
      <c r="R30" s="72">
        <v>3.380112344934961</v>
      </c>
      <c r="S30" s="72">
        <v>3.0594477256827606</v>
      </c>
      <c r="T30" s="72">
        <v>2.8709779871168264</v>
      </c>
      <c r="U30" s="72">
        <v>4.1434291231103089</v>
      </c>
      <c r="V30" s="72">
        <v>5.8168700790927099</v>
      </c>
      <c r="W30" s="72">
        <v>5.8060874996403262</v>
      </c>
      <c r="DA30" s="89" t="s">
        <v>716</v>
      </c>
    </row>
    <row r="31" spans="1:105" ht="12" customHeight="1" x14ac:dyDescent="0.25">
      <c r="A31" s="28" t="s">
        <v>207</v>
      </c>
      <c r="B31" s="72"/>
      <c r="C31" s="72">
        <v>0.11007462950106851</v>
      </c>
      <c r="D31" s="72">
        <v>0.19352055665671825</v>
      </c>
      <c r="E31" s="72">
        <v>0.24423692122355434</v>
      </c>
      <c r="F31" s="72">
        <v>0.34901335237244452</v>
      </c>
      <c r="G31" s="72">
        <v>0.30593427253303407</v>
      </c>
      <c r="H31" s="72">
        <v>0.30061529931964392</v>
      </c>
      <c r="I31" s="72">
        <v>0.32911315778740985</v>
      </c>
      <c r="J31" s="72">
        <v>0.47940666410164035</v>
      </c>
      <c r="K31" s="72">
        <v>0.50522728652838778</v>
      </c>
      <c r="L31" s="72">
        <v>0.48611637128893581</v>
      </c>
      <c r="M31" s="72">
        <v>0.83520091244405736</v>
      </c>
      <c r="N31" s="72">
        <v>0.8669689009190602</v>
      </c>
      <c r="O31" s="72">
        <v>0.71589914808372856</v>
      </c>
      <c r="P31" s="72">
        <v>0.47766078068548068</v>
      </c>
      <c r="Q31" s="72">
        <v>0.4175166491842045</v>
      </c>
      <c r="R31" s="72">
        <v>1.0035470897402725</v>
      </c>
      <c r="S31" s="72">
        <v>1.3088840219921742</v>
      </c>
      <c r="T31" s="72">
        <v>4.6157778023212819</v>
      </c>
      <c r="U31" s="72">
        <v>1.7710337037175563</v>
      </c>
      <c r="V31" s="72">
        <v>0.64786507876206212</v>
      </c>
      <c r="W31" s="72">
        <v>0.43036028479247723</v>
      </c>
      <c r="DA31" s="89" t="s">
        <v>717</v>
      </c>
    </row>
    <row r="32" spans="1:105" ht="12" customHeight="1" x14ac:dyDescent="0.25">
      <c r="A32" s="32" t="s">
        <v>53</v>
      </c>
      <c r="B32" s="77"/>
      <c r="C32" s="77">
        <v>2.4176664445323461</v>
      </c>
      <c r="D32" s="77">
        <v>2.8767635216794618</v>
      </c>
      <c r="E32" s="77">
        <v>12.2795505243843</v>
      </c>
      <c r="F32" s="77">
        <v>7.3821523256163175</v>
      </c>
      <c r="G32" s="77">
        <v>3.2960936582867011</v>
      </c>
      <c r="H32" s="77">
        <v>3.1740308530288441</v>
      </c>
      <c r="I32" s="77">
        <v>2.6954494816536347</v>
      </c>
      <c r="J32" s="77">
        <v>5.4237618528149447</v>
      </c>
      <c r="K32" s="77">
        <v>5.5680695770578827</v>
      </c>
      <c r="L32" s="77">
        <v>7.661067152587294</v>
      </c>
      <c r="M32" s="77">
        <v>6.2538853867947264</v>
      </c>
      <c r="N32" s="77">
        <v>5.4438171715760735</v>
      </c>
      <c r="O32" s="77">
        <v>3.776605381136469</v>
      </c>
      <c r="P32" s="77">
        <v>3.7926577683712992</v>
      </c>
      <c r="Q32" s="77">
        <v>4.3022222141400377</v>
      </c>
      <c r="R32" s="77">
        <v>4.6802751834804264</v>
      </c>
      <c r="S32" s="77">
        <v>4.7317287570389635</v>
      </c>
      <c r="T32" s="77">
        <v>3.9902007059010938</v>
      </c>
      <c r="U32" s="77">
        <v>4.5924126101425289</v>
      </c>
      <c r="V32" s="77">
        <v>4.3476132782437231</v>
      </c>
      <c r="W32" s="77">
        <v>2.5481543978922976</v>
      </c>
      <c r="DA32" s="92" t="s">
        <v>718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719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100</v>
      </c>
      <c r="B3" s="66"/>
      <c r="C3" s="66">
        <f>IF(RES_hh_tes_in!C3=0,"",RES_hh_tes_in!C3/RES_hh_fec_in!C3)</f>
        <v>0.64759053062473582</v>
      </c>
      <c r="D3" s="66">
        <f>IF(RES_hh_tes_in!D3=0,"",RES_hh_tes_in!D3/RES_hh_fec_in!D3)</f>
        <v>0.62797291109855513</v>
      </c>
      <c r="E3" s="66">
        <f>IF(RES_hh_tes_in!E3=0,"",RES_hh_tes_in!E3/RES_hh_fec_in!E3)</f>
        <v>0.64373701290038698</v>
      </c>
      <c r="F3" s="66">
        <f>IF(RES_hh_tes_in!F3=0,"",RES_hh_tes_in!F3/RES_hh_fec_in!F3)</f>
        <v>0.64691481316077815</v>
      </c>
      <c r="G3" s="66">
        <f>IF(RES_hh_tes_in!G3=0,"",RES_hh_tes_in!G3/RES_hh_fec_in!G3)</f>
        <v>0.65621610004089648</v>
      </c>
      <c r="H3" s="66">
        <f>IF(RES_hh_tes_in!H3=0,"",RES_hh_tes_in!H3/RES_hh_fec_in!H3)</f>
        <v>0.66455832206916787</v>
      </c>
      <c r="I3" s="66">
        <f>IF(RES_hh_tes_in!I3=0,"",RES_hh_tes_in!I3/RES_hh_fec_in!I3)</f>
        <v>0.68280324274707827</v>
      </c>
      <c r="J3" s="66">
        <f>IF(RES_hh_tes_in!J3=0,"",RES_hh_tes_in!J3/RES_hh_fec_in!J3)</f>
        <v>0.68881387270914596</v>
      </c>
      <c r="K3" s="66">
        <f>IF(RES_hh_tes_in!K3=0,"",RES_hh_tes_in!K3/RES_hh_fec_in!K3)</f>
        <v>0.70080276116351103</v>
      </c>
      <c r="L3" s="66">
        <f>IF(RES_hh_tes_in!L3=0,"",RES_hh_tes_in!L3/RES_hh_fec_in!L3)</f>
        <v>0.70392772687092786</v>
      </c>
      <c r="M3" s="66">
        <f>IF(RES_hh_tes_in!M3=0,"",RES_hh_tes_in!M3/RES_hh_fec_in!M3)</f>
        <v>0.71342119084102451</v>
      </c>
      <c r="N3" s="66">
        <f>IF(RES_hh_tes_in!N3=0,"",RES_hh_tes_in!N3/RES_hh_fec_in!N3)</f>
        <v>0.71812914539934358</v>
      </c>
      <c r="O3" s="66">
        <f>IF(RES_hh_tes_in!O3=0,"",RES_hh_tes_in!O3/RES_hh_fec_in!O3)</f>
        <v>0.73434703258284995</v>
      </c>
      <c r="P3" s="66">
        <f>IF(RES_hh_tes_in!P3=0,"",RES_hh_tes_in!P3/RES_hh_fec_in!P3)</f>
        <v>0.75663620192528569</v>
      </c>
      <c r="Q3" s="66">
        <f>IF(RES_hh_tes_in!Q3=0,"",RES_hh_tes_in!Q3/RES_hh_fec_in!Q3)</f>
        <v>0.76269871481004792</v>
      </c>
      <c r="R3" s="66">
        <f>IF(RES_hh_tes_in!R3=0,"",RES_hh_tes_in!R3/RES_hh_fec_in!R3)</f>
        <v>0.75801465379631261</v>
      </c>
      <c r="S3" s="66">
        <f>IF(RES_hh_tes_in!S3=0,"",RES_hh_tes_in!S3/RES_hh_fec_in!S3)</f>
        <v>0.76555617973082024</v>
      </c>
      <c r="T3" s="66">
        <f>IF(RES_hh_tes_in!T3=0,"",RES_hh_tes_in!T3/RES_hh_fec_in!T3)</f>
        <v>0.75967337930611722</v>
      </c>
      <c r="U3" s="66">
        <f>IF(RES_hh_tes_in!U3=0,"",RES_hh_tes_in!U3/RES_hh_fec_in!U3)</f>
        <v>0.80300433963070694</v>
      </c>
      <c r="V3" s="66">
        <f>IF(RES_hh_tes_in!V3=0,"",RES_hh_tes_in!V3/RES_hh_fec_in!V3)</f>
        <v>0.82198273959838375</v>
      </c>
      <c r="W3" s="66">
        <f>IF(RES_hh_tes_in!W3=0,"",RES_hh_tes_in!W3/RES_hh_fec_in!W3)</f>
        <v>0.83150913070577026</v>
      </c>
      <c r="DA3" s="87" t="s">
        <v>720</v>
      </c>
    </row>
    <row r="4" spans="1:105" ht="12.95" customHeight="1" x14ac:dyDescent="0.25">
      <c r="A4" s="68" t="s">
        <v>57</v>
      </c>
      <c r="B4" s="70"/>
      <c r="C4" s="70">
        <f>IF(RES_hh_tes_in!C4=0,"",RES_hh_tes_in!C4/RES_hh_fec_in!C4)</f>
        <v>0.64692886918413894</v>
      </c>
      <c r="D4" s="70">
        <f>IF(RES_hh_tes_in!D4=0,"",RES_hh_tes_in!D4/RES_hh_fec_in!D4)</f>
        <v>0.6260806718195947</v>
      </c>
      <c r="E4" s="70">
        <f>IF(RES_hh_tes_in!E4=0,"",RES_hh_tes_in!E4/RES_hh_fec_in!E4)</f>
        <v>0.63949187939410046</v>
      </c>
      <c r="F4" s="70">
        <f>IF(RES_hh_tes_in!F4=0,"",RES_hh_tes_in!F4/RES_hh_fec_in!F4)</f>
        <v>0.645221449446439</v>
      </c>
      <c r="G4" s="70">
        <f>IF(RES_hh_tes_in!G4=0,"",RES_hh_tes_in!G4/RES_hh_fec_in!G4)</f>
        <v>0.65729082840056974</v>
      </c>
      <c r="H4" s="70">
        <f>IF(RES_hh_tes_in!H4=0,"",RES_hh_tes_in!H4/RES_hh_fec_in!H4)</f>
        <v>0.66637260317229163</v>
      </c>
      <c r="I4" s="70">
        <f>IF(RES_hh_tes_in!I4=0,"",RES_hh_tes_in!I4/RES_hh_fec_in!I4)</f>
        <v>0.68595685046763799</v>
      </c>
      <c r="J4" s="70">
        <f>IF(RES_hh_tes_in!J4=0,"",RES_hh_tes_in!J4/RES_hh_fec_in!J4)</f>
        <v>0.69081135962879148</v>
      </c>
      <c r="K4" s="70">
        <f>IF(RES_hh_tes_in!K4=0,"",RES_hh_tes_in!K4/RES_hh_fec_in!K4)</f>
        <v>0.70238181734276595</v>
      </c>
      <c r="L4" s="70">
        <f>IF(RES_hh_tes_in!L4=0,"",RES_hh_tes_in!L4/RES_hh_fec_in!L4)</f>
        <v>0.70558431023632573</v>
      </c>
      <c r="M4" s="70">
        <f>IF(RES_hh_tes_in!M4=0,"",RES_hh_tes_in!M4/RES_hh_fec_in!M4)</f>
        <v>0.71630387860601896</v>
      </c>
      <c r="N4" s="70">
        <f>IF(RES_hh_tes_in!N4=0,"",RES_hh_tes_in!N4/RES_hh_fec_in!N4)</f>
        <v>0.72232395803174776</v>
      </c>
      <c r="O4" s="70">
        <f>IF(RES_hh_tes_in!O4=0,"",RES_hh_tes_in!O4/RES_hh_fec_in!O4)</f>
        <v>0.73836007730132669</v>
      </c>
      <c r="P4" s="70">
        <f>IF(RES_hh_tes_in!P4=0,"",RES_hh_tes_in!P4/RES_hh_fec_in!P4)</f>
        <v>0.76448442755471713</v>
      </c>
      <c r="Q4" s="70">
        <f>IF(RES_hh_tes_in!Q4=0,"",RES_hh_tes_in!Q4/RES_hh_fec_in!Q4)</f>
        <v>0.76660007385695828</v>
      </c>
      <c r="R4" s="70">
        <f>IF(RES_hh_tes_in!R4=0,"",RES_hh_tes_in!R4/RES_hh_fec_in!R4)</f>
        <v>0.76053045549887743</v>
      </c>
      <c r="S4" s="70">
        <f>IF(RES_hh_tes_in!S4=0,"",RES_hh_tes_in!S4/RES_hh_fec_in!S4)</f>
        <v>0.7697513630434355</v>
      </c>
      <c r="T4" s="70">
        <f>IF(RES_hh_tes_in!T4=0,"",RES_hh_tes_in!T4/RES_hh_fec_in!T4)</f>
        <v>0.75817249740815185</v>
      </c>
      <c r="U4" s="70">
        <f>IF(RES_hh_tes_in!U4=0,"",RES_hh_tes_in!U4/RES_hh_fec_in!U4)</f>
        <v>0.81118558920851891</v>
      </c>
      <c r="V4" s="70">
        <f>IF(RES_hh_tes_in!V4=0,"",RES_hh_tes_in!V4/RES_hh_fec_in!V4)</f>
        <v>0.83505516507421829</v>
      </c>
      <c r="W4" s="70">
        <f>IF(RES_hh_tes_in!W4=0,"",RES_hh_tes_in!W4/RES_hh_fec_in!W4)</f>
        <v>0.84832994792283223</v>
      </c>
      <c r="DA4" s="88" t="s">
        <v>721</v>
      </c>
    </row>
    <row r="5" spans="1:105" ht="12" customHeight="1" x14ac:dyDescent="0.25">
      <c r="A5" s="28" t="s">
        <v>51</v>
      </c>
      <c r="B5" s="78"/>
      <c r="C5" s="78">
        <f>IF(RES_hh_tes_in!C5=0,"",RES_hh_tes_in!C5/RES_hh_fec_in!C5)</f>
        <v>0.6216582425371372</v>
      </c>
      <c r="D5" s="78">
        <f>IF(RES_hh_tes_in!D5=0,"",RES_hh_tes_in!D5/RES_hh_fec_in!D5)</f>
        <v>0.62622151211348687</v>
      </c>
      <c r="E5" s="78">
        <f>IF(RES_hh_tes_in!E5=0,"",RES_hh_tes_in!E5/RES_hh_fec_in!E5)</f>
        <v>0.63100824272968437</v>
      </c>
      <c r="F5" s="78">
        <f>IF(RES_hh_tes_in!F5=0,"",RES_hh_tes_in!F5/RES_hh_fec_in!F5)</f>
        <v>0.63595872165553613</v>
      </c>
      <c r="G5" s="78">
        <f>IF(RES_hh_tes_in!G5=0,"",RES_hh_tes_in!G5/RES_hh_fec_in!G5)</f>
        <v>0.64110631828778464</v>
      </c>
      <c r="H5" s="78">
        <f>IF(RES_hh_tes_in!H5=0,"",RES_hh_tes_in!H5/RES_hh_fec_in!H5)</f>
        <v>0.64643262702413584</v>
      </c>
      <c r="I5" s="78">
        <f>IF(RES_hh_tes_in!I5=0,"",RES_hh_tes_in!I5/RES_hh_fec_in!I5)</f>
        <v>0.65193148953633095</v>
      </c>
      <c r="J5" s="78">
        <f>IF(RES_hh_tes_in!J5=0,"",RES_hh_tes_in!J5/RES_hh_fec_in!J5)</f>
        <v>0.65761081455559844</v>
      </c>
      <c r="K5" s="78">
        <f>IF(RES_hh_tes_in!K5=0,"",RES_hh_tes_in!K5/RES_hh_fec_in!K5)</f>
        <v>0.66346000079487089</v>
      </c>
      <c r="L5" s="78">
        <f>IF(RES_hh_tes_in!L5=0,"",RES_hh_tes_in!L5/RES_hh_fec_in!L5)</f>
        <v>0.66944617524002126</v>
      </c>
      <c r="M5" s="78">
        <f>IF(RES_hh_tes_in!M5=0,"",RES_hh_tes_in!M5/RES_hh_fec_in!M5)</f>
        <v>0.67556503537754797</v>
      </c>
      <c r="N5" s="78">
        <f>IF(RES_hh_tes_in!N5=0,"",RES_hh_tes_in!N5/RES_hh_fec_in!N5)</f>
        <v>0.68152201976899651</v>
      </c>
      <c r="O5" s="78">
        <f>IF(RES_hh_tes_in!O5=0,"",RES_hh_tes_in!O5/RES_hh_fec_in!O5)</f>
        <v>0.68722269528372049</v>
      </c>
      <c r="P5" s="78">
        <f>IF(RES_hh_tes_in!P5=0,"",RES_hh_tes_in!P5/RES_hh_fec_in!P5)</f>
        <v>0.69318698251535937</v>
      </c>
      <c r="Q5" s="78">
        <f>IF(RES_hh_tes_in!Q5=0,"",RES_hh_tes_in!Q5/RES_hh_fec_in!Q5)</f>
        <v>0.70189015276423283</v>
      </c>
      <c r="R5" s="78">
        <f>IF(RES_hh_tes_in!R5=0,"",RES_hh_tes_in!R5/RES_hh_fec_in!R5)</f>
        <v>0.71689948479826193</v>
      </c>
      <c r="S5" s="78">
        <f>IF(RES_hh_tes_in!S5=0,"",RES_hh_tes_in!S5/RES_hh_fec_in!S5)</f>
        <v>0.73594206891569325</v>
      </c>
      <c r="T5" s="78">
        <f>IF(RES_hh_tes_in!T5=0,"",RES_hh_tes_in!T5/RES_hh_fec_in!T5)</f>
        <v>0.75591132130983885</v>
      </c>
      <c r="U5" s="78">
        <f>IF(RES_hh_tes_in!U5=0,"",RES_hh_tes_in!U5/RES_hh_fec_in!U5)</f>
        <v>0.77415482418418935</v>
      </c>
      <c r="V5" s="78">
        <f>IF(RES_hh_tes_in!V5=0,"",RES_hh_tes_in!V5/RES_hh_fec_in!V5)</f>
        <v>0.78874051402845269</v>
      </c>
      <c r="W5" s="78">
        <f>IF(RES_hh_tes_in!W5=0,"",RES_hh_tes_in!W5/RES_hh_fec_in!W5)</f>
        <v>0.7992201342124855</v>
      </c>
      <c r="DA5" s="89" t="s">
        <v>722</v>
      </c>
    </row>
    <row r="6" spans="1:105" ht="12" customHeight="1" x14ac:dyDescent="0.25">
      <c r="A6" s="28" t="s">
        <v>74</v>
      </c>
      <c r="B6" s="78"/>
      <c r="C6" s="78">
        <f>IF(RES_hh_tes_in!C6=0,"",RES_hh_tes_in!C6/RES_hh_fec_in!C6)</f>
        <v>0.55230848021128165</v>
      </c>
      <c r="D6" s="78">
        <f>IF(RES_hh_tes_in!D6=0,"",RES_hh_tes_in!D6/RES_hh_fec_in!D6)</f>
        <v>0.55837283324658216</v>
      </c>
      <c r="E6" s="78">
        <f>IF(RES_hh_tes_in!E6=0,"",RES_hh_tes_in!E6/RES_hh_fec_in!E6)</f>
        <v>0.56464704614214745</v>
      </c>
      <c r="F6" s="78">
        <f>IF(RES_hh_tes_in!F6=0,"",RES_hh_tes_in!F6/RES_hh_fec_in!F6)</f>
        <v>0.5708899019195216</v>
      </c>
      <c r="G6" s="78">
        <f>IF(RES_hh_tes_in!G6=0,"",RES_hh_tes_in!G6/RES_hh_fec_in!G6)</f>
        <v>0.57731151018477833</v>
      </c>
      <c r="H6" s="78">
        <f>IF(RES_hh_tes_in!H6=0,"",RES_hh_tes_in!H6/RES_hh_fec_in!H6)</f>
        <v>0.58387993403096794</v>
      </c>
      <c r="I6" s="78">
        <f>IF(RES_hh_tes_in!I6=0,"",RES_hh_tes_in!I6/RES_hh_fec_in!I6)</f>
        <v>0.59064066187377207</v>
      </c>
      <c r="J6" s="78">
        <f>IF(RES_hh_tes_in!J6=0,"",RES_hh_tes_in!J6/RES_hh_fec_in!J6)</f>
        <v>0.59779444611626842</v>
      </c>
      <c r="K6" s="78">
        <f>IF(RES_hh_tes_in!K6=0,"",RES_hh_tes_in!K6/RES_hh_fec_in!K6)</f>
        <v>0.6055042164504798</v>
      </c>
      <c r="L6" s="78">
        <f>IF(RES_hh_tes_in!L6=0,"",RES_hh_tes_in!L6/RES_hh_fec_in!L6)</f>
        <v>0.61380000000000012</v>
      </c>
      <c r="M6" s="78">
        <f>IF(RES_hh_tes_in!M6=0,"",RES_hh_tes_in!M6/RES_hh_fec_in!M6)</f>
        <v>0.62705440613442387</v>
      </c>
      <c r="N6" s="78">
        <f>IF(RES_hh_tes_in!N6=0,"",RES_hh_tes_in!N6/RES_hh_fec_in!N6)</f>
        <v>0.64654469688470828</v>
      </c>
      <c r="O6" s="78">
        <f>IF(RES_hh_tes_in!O6=0,"",RES_hh_tes_in!O6/RES_hh_fec_in!O6)</f>
        <v>0.67299250335141625</v>
      </c>
      <c r="P6" s="78">
        <f>IF(RES_hh_tes_in!P6=0,"",RES_hh_tes_in!P6/RES_hh_fec_in!P6)</f>
        <v>0.7032996693083402</v>
      </c>
      <c r="Q6" s="78">
        <f>IF(RES_hh_tes_in!Q6=0,"",RES_hh_tes_in!Q6/RES_hh_fec_in!Q6)</f>
        <v>0.72837837837837838</v>
      </c>
      <c r="R6" s="78">
        <f>IF(RES_hh_tes_in!R6=0,"",RES_hh_tes_in!R6/RES_hh_fec_in!R6)</f>
        <v>0.74062634948581785</v>
      </c>
      <c r="S6" s="78">
        <f>IF(RES_hh_tes_in!S6=0,"",RES_hh_tes_in!S6/RES_hh_fec_in!S6)</f>
        <v>0.74935678515794013</v>
      </c>
      <c r="T6" s="78">
        <f>IF(RES_hh_tes_in!T6=0,"",RES_hh_tes_in!T6/RES_hh_fec_in!T6)</f>
        <v>0.75573581433487258</v>
      </c>
      <c r="U6" s="78">
        <f>IF(RES_hh_tes_in!U6=0,"",RES_hh_tes_in!U6/RES_hh_fec_in!U6)</f>
        <v>0.76071484153790725</v>
      </c>
      <c r="V6" s="78">
        <f>IF(RES_hh_tes_in!V6=0,"",RES_hh_tes_in!V6/RES_hh_fec_in!V6)</f>
        <v>0.76507894736842119</v>
      </c>
      <c r="W6" s="78">
        <f>IF(RES_hh_tes_in!W6=0,"",RES_hh_tes_in!W6/RES_hh_fec_in!W6)</f>
        <v>0.76797059731236961</v>
      </c>
      <c r="DA6" s="89" t="s">
        <v>723</v>
      </c>
    </row>
    <row r="7" spans="1:105" ht="12" customHeight="1" x14ac:dyDescent="0.25">
      <c r="A7" s="28" t="s">
        <v>205</v>
      </c>
      <c r="B7" s="78"/>
      <c r="C7" s="78">
        <f>IF(RES_hh_tes_in!C7=0,"",RES_hh_tes_in!C7/RES_hh_fec_in!C7)</f>
        <v>0.49755766145453839</v>
      </c>
      <c r="D7" s="78">
        <f>IF(RES_hh_tes_in!D7=0,"",RES_hh_tes_in!D7/RES_hh_fec_in!D7)</f>
        <v>0.50359881118489291</v>
      </c>
      <c r="E7" s="78">
        <f>IF(RES_hh_tes_in!E7=0,"",RES_hh_tes_in!E7/RES_hh_fec_in!E7)</f>
        <v>0.50985440889048872</v>
      </c>
      <c r="F7" s="78">
        <f>IF(RES_hh_tes_in!F7=0,"",RES_hh_tes_in!F7/RES_hh_fec_in!F7)</f>
        <v>0.51608019278360495</v>
      </c>
      <c r="G7" s="78" t="str">
        <f>IF(RES_hh_tes_in!G7=0,"",RES_hh_tes_in!G7/RES_hh_fec_in!G7)</f>
        <v/>
      </c>
      <c r="H7" s="78" t="str">
        <f>IF(RES_hh_tes_in!H7=0,"",RES_hh_tes_in!H7/RES_hh_fec_in!H7)</f>
        <v/>
      </c>
      <c r="I7" s="78" t="str">
        <f>IF(RES_hh_tes_in!I7=0,"",RES_hh_tes_in!I7/RES_hh_fec_in!I7)</f>
        <v/>
      </c>
      <c r="J7" s="78" t="str">
        <f>IF(RES_hh_tes_in!J7=0,"",RES_hh_tes_in!J7/RES_hh_fec_in!J7)</f>
        <v/>
      </c>
      <c r="K7" s="78" t="str">
        <f>IF(RES_hh_tes_in!K7=0,"",RES_hh_tes_in!K7/RES_hh_fec_in!K7)</f>
        <v/>
      </c>
      <c r="L7" s="78" t="str">
        <f>IF(RES_hh_tes_in!L7=0,"",RES_hh_tes_in!L7/RES_hh_fec_in!L7)</f>
        <v/>
      </c>
      <c r="M7" s="78" t="str">
        <f>IF(RES_hh_tes_in!M7=0,"",RES_hh_tes_in!M7/RES_hh_fec_in!M7)</f>
        <v/>
      </c>
      <c r="N7" s="78">
        <f>IF(RES_hh_tes_in!N7=0,"",RES_hh_tes_in!N7/RES_hh_fec_in!N7)</f>
        <v>0.59193763198298455</v>
      </c>
      <c r="O7" s="78">
        <f>IF(RES_hh_tes_in!O7=0,"",RES_hh_tes_in!O7/RES_hh_fec_in!O7)</f>
        <v>0.61859256055330902</v>
      </c>
      <c r="P7" s="78" t="str">
        <f>IF(RES_hh_tes_in!P7=0,"",RES_hh_tes_in!P7/RES_hh_fec_in!P7)</f>
        <v/>
      </c>
      <c r="Q7" s="78" t="str">
        <f>IF(RES_hh_tes_in!Q7=0,"",RES_hh_tes_in!Q7/RES_hh_fec_in!Q7)</f>
        <v/>
      </c>
      <c r="R7" s="78">
        <f>IF(RES_hh_tes_in!R7=0,"",RES_hh_tes_in!R7/RES_hh_fec_in!R7)</f>
        <v>0.68680649988256226</v>
      </c>
      <c r="S7" s="78">
        <f>IF(RES_hh_tes_in!S7=0,"",RES_hh_tes_in!S7/RES_hh_fec_in!S7)</f>
        <v>0.69565658005652198</v>
      </c>
      <c r="T7" s="78">
        <f>IF(RES_hh_tes_in!T7=0,"",RES_hh_tes_in!T7/RES_hh_fec_in!T7)</f>
        <v>0.70214005871702434</v>
      </c>
      <c r="U7" s="78">
        <f>IF(RES_hh_tes_in!U7=0,"",RES_hh_tes_in!U7/RES_hh_fec_in!U7)</f>
        <v>0.70719040569589842</v>
      </c>
      <c r="V7" s="78">
        <f>IF(RES_hh_tes_in!V7=0,"",RES_hh_tes_in!V7/RES_hh_fec_in!V7)</f>
        <v>0.71157210388676984</v>
      </c>
      <c r="W7" s="78">
        <f>IF(RES_hh_tes_in!W7=0,"",RES_hh_tes_in!W7/RES_hh_fec_in!W7)</f>
        <v>0.71440382991193885</v>
      </c>
      <c r="DA7" s="89" t="s">
        <v>724</v>
      </c>
    </row>
    <row r="8" spans="1:105" ht="12" customHeight="1" x14ac:dyDescent="0.25">
      <c r="A8" s="28" t="s">
        <v>192</v>
      </c>
      <c r="B8" s="78"/>
      <c r="C8" s="78">
        <f>IF(RES_hh_tes_in!C8=0,"",RES_hh_tes_in!C8/RES_hh_fec_in!C8)</f>
        <v>0.58180680502651694</v>
      </c>
      <c r="D8" s="78">
        <f>IF(RES_hh_tes_in!D8=0,"",RES_hh_tes_in!D8/RES_hh_fec_in!D8)</f>
        <v>0.59128770266674047</v>
      </c>
      <c r="E8" s="78">
        <f>IF(RES_hh_tes_in!E8=0,"",RES_hh_tes_in!E8/RES_hh_fec_in!E8)</f>
        <v>0.60077278158710512</v>
      </c>
      <c r="F8" s="78">
        <f>IF(RES_hh_tes_in!F8=0,"",RES_hh_tes_in!F8/RES_hh_fec_in!F8)</f>
        <v>0.61014103111016071</v>
      </c>
      <c r="G8" s="78">
        <f>IF(RES_hh_tes_in!G8=0,"",RES_hh_tes_in!G8/RES_hh_fec_in!G8)</f>
        <v>0.61950406005002356</v>
      </c>
      <c r="H8" s="78">
        <f>IF(RES_hh_tes_in!H8=0,"",RES_hh_tes_in!H8/RES_hh_fec_in!H8)</f>
        <v>0.62884936672771052</v>
      </c>
      <c r="I8" s="78">
        <f>IF(RES_hh_tes_in!I8=0,"",RES_hh_tes_in!I8/RES_hh_fec_in!I8)</f>
        <v>0.63820562366511924</v>
      </c>
      <c r="J8" s="78">
        <f>IF(RES_hh_tes_in!J8=0,"",RES_hh_tes_in!J8/RES_hh_fec_in!J8)</f>
        <v>0.64768761157407784</v>
      </c>
      <c r="K8" s="78">
        <f>IF(RES_hh_tes_in!K8=0,"",RES_hh_tes_in!K8/RES_hh_fec_in!K8)</f>
        <v>0.65739438928108707</v>
      </c>
      <c r="L8" s="78">
        <f>IF(RES_hh_tes_in!L8=0,"",RES_hh_tes_in!L8/RES_hh_fec_in!L8)</f>
        <v>0.66735502779322797</v>
      </c>
      <c r="M8" s="78">
        <f>IF(RES_hh_tes_in!M8=0,"",RES_hh_tes_in!M8/RES_hh_fec_in!M8)</f>
        <v>0.68010158626577133</v>
      </c>
      <c r="N8" s="78">
        <f>IF(RES_hh_tes_in!N8=0,"",RES_hh_tes_in!N8/RES_hh_fec_in!N8)</f>
        <v>0.69647239219515589</v>
      </c>
      <c r="O8" s="78">
        <f>IF(RES_hh_tes_in!O8=0,"",RES_hh_tes_in!O8/RES_hh_fec_in!O8)</f>
        <v>0.71695624634158717</v>
      </c>
      <c r="P8" s="78">
        <f>IF(RES_hh_tes_in!P8=0,"",RES_hh_tes_in!P8/RES_hh_fec_in!P8)</f>
        <v>0.73972480334114188</v>
      </c>
      <c r="Q8" s="78">
        <f>IF(RES_hh_tes_in!Q8=0,"",RES_hh_tes_in!Q8/RES_hh_fec_in!Q8)</f>
        <v>0.75906549484932284</v>
      </c>
      <c r="R8" s="78">
        <f>IF(RES_hh_tes_in!R8=0,"",RES_hh_tes_in!R8/RES_hh_fec_in!R8)</f>
        <v>0.77011958906369093</v>
      </c>
      <c r="S8" s="78">
        <f>IF(RES_hh_tes_in!S8=0,"",RES_hh_tes_in!S8/RES_hh_fec_in!S8)</f>
        <v>0.77870857321434661</v>
      </c>
      <c r="T8" s="78">
        <f>IF(RES_hh_tes_in!T8=0,"",RES_hh_tes_in!T8/RES_hh_fec_in!T8)</f>
        <v>0.78561501452951132</v>
      </c>
      <c r="U8" s="78">
        <f>IF(RES_hh_tes_in!U8=0,"",RES_hh_tes_in!U8/RES_hh_fec_in!U8)</f>
        <v>0.79142874887765424</v>
      </c>
      <c r="V8" s="78">
        <f>IF(RES_hh_tes_in!V8=0,"",RES_hh_tes_in!V8/RES_hh_fec_in!V8)</f>
        <v>0.79653485013610104</v>
      </c>
      <c r="W8" s="78">
        <f>IF(RES_hh_tes_in!W8=0,"",RES_hh_tes_in!W8/RES_hh_fec_in!W8)</f>
        <v>0.80017958631263231</v>
      </c>
      <c r="DA8" s="89" t="s">
        <v>725</v>
      </c>
    </row>
    <row r="9" spans="1:105" ht="12" customHeight="1" x14ac:dyDescent="0.25">
      <c r="A9" s="28" t="s">
        <v>207</v>
      </c>
      <c r="B9" s="78"/>
      <c r="C9" s="78">
        <f>IF(RES_hh_tes_in!C9=0,"",RES_hh_tes_in!C9/RES_hh_fec_in!C9)</f>
        <v>0.55099428626994662</v>
      </c>
      <c r="D9" s="78">
        <f>IF(RES_hh_tes_in!D9=0,"",RES_hh_tes_in!D9/RES_hh_fec_in!D9)</f>
        <v>0.56177066440673962</v>
      </c>
      <c r="E9" s="78">
        <f>IF(RES_hh_tes_in!E9=0,"",RES_hh_tes_in!E9/RES_hh_fec_in!E9)</f>
        <v>0.57264948792623815</v>
      </c>
      <c r="F9" s="78">
        <f>IF(RES_hh_tes_in!F9=0,"",RES_hh_tes_in!F9/RES_hh_fec_in!F9)</f>
        <v>0.58362029902684232</v>
      </c>
      <c r="G9" s="78">
        <f>IF(RES_hh_tes_in!G9=0,"",RES_hh_tes_in!G9/RES_hh_fec_in!G9)</f>
        <v>0.59467270204905831</v>
      </c>
      <c r="H9" s="78">
        <f>IF(RES_hh_tes_in!H9=0,"",RES_hh_tes_in!H9/RES_hh_fec_in!H9)</f>
        <v>0.60579431137280926</v>
      </c>
      <c r="I9" s="78">
        <f>IF(RES_hh_tes_in!I9=0,"",RES_hh_tes_in!I9/RES_hh_fec_in!I9)</f>
        <v>0.61696884078620062</v>
      </c>
      <c r="J9" s="78">
        <f>IF(RES_hh_tes_in!J9=0,"",RES_hh_tes_in!J9/RES_hh_fec_in!J9)</f>
        <v>0.62816117471250377</v>
      </c>
      <c r="K9" s="78">
        <f>IF(RES_hh_tes_in!K9=0,"",RES_hh_tes_in!K9/RES_hh_fec_in!K9)</f>
        <v>0.63932486118532261</v>
      </c>
      <c r="L9" s="78">
        <f>IF(RES_hh_tes_in!L9=0,"",RES_hh_tes_in!L9/RES_hh_fec_in!L9)</f>
        <v>0.65041867134132736</v>
      </c>
      <c r="M9" s="78">
        <f>IF(RES_hh_tes_in!M9=0,"",RES_hh_tes_in!M9/RES_hh_fec_in!M9)</f>
        <v>0.66063563091246369</v>
      </c>
      <c r="N9" s="78">
        <f>IF(RES_hh_tes_in!N9=0,"",RES_hh_tes_in!N9/RES_hh_fec_in!N9)</f>
        <v>0.66954253759515103</v>
      </c>
      <c r="O9" s="78">
        <f>IF(RES_hh_tes_in!O9=0,"",RES_hh_tes_in!O9/RES_hh_fec_in!O9)</f>
        <v>0.67690503679029401</v>
      </c>
      <c r="P9" s="78">
        <f>IF(RES_hh_tes_in!P9=0,"",RES_hh_tes_in!P9/RES_hh_fec_in!P9)</f>
        <v>0.68335391111974608</v>
      </c>
      <c r="Q9" s="78">
        <f>IF(RES_hh_tes_in!Q9=0,"",RES_hh_tes_in!Q9/RES_hh_fec_in!Q9)</f>
        <v>0.69103143764372499</v>
      </c>
      <c r="R9" s="78">
        <f>IF(RES_hh_tes_in!R9=0,"",RES_hh_tes_in!R9/RES_hh_fec_in!R9)</f>
        <v>0.70235170806748015</v>
      </c>
      <c r="S9" s="78">
        <f>IF(RES_hh_tes_in!S9=0,"",RES_hh_tes_in!S9/RES_hh_fec_in!S9)</f>
        <v>0.71503914089857967</v>
      </c>
      <c r="T9" s="78">
        <f>IF(RES_hh_tes_in!T9=0,"",RES_hh_tes_in!T9/RES_hh_fec_in!T9)</f>
        <v>0.72778811486968986</v>
      </c>
      <c r="U9" s="78">
        <f>IF(RES_hh_tes_in!U9=0,"",RES_hh_tes_in!U9/RES_hh_fec_in!U9)</f>
        <v>0.73953163370030661</v>
      </c>
      <c r="V9" s="78">
        <f>IF(RES_hh_tes_in!V9=0,"",RES_hh_tes_in!V9/RES_hh_fec_in!V9)</f>
        <v>0.74937536320729936</v>
      </c>
      <c r="W9" s="78">
        <f>IF(RES_hh_tes_in!W9=0,"",RES_hh_tes_in!W9/RES_hh_fec_in!W9)</f>
        <v>0.75729328066279888</v>
      </c>
      <c r="DA9" s="89" t="s">
        <v>726</v>
      </c>
    </row>
    <row r="10" spans="1:105" ht="12" customHeight="1" x14ac:dyDescent="0.25">
      <c r="A10" s="28" t="s">
        <v>202</v>
      </c>
      <c r="B10" s="78"/>
      <c r="C10" s="78">
        <f>IF(RES_hh_tes_in!C10=0,"",RES_hh_tes_in!C10/RES_hh_fec_in!C10)</f>
        <v>0.75380452773665829</v>
      </c>
      <c r="D10" s="78">
        <f>IF(RES_hh_tes_in!D10=0,"",RES_hh_tes_in!D10/RES_hh_fec_in!D10)</f>
        <v>0.75966751336726657</v>
      </c>
      <c r="E10" s="78">
        <f>IF(RES_hh_tes_in!E10=0,"",RES_hh_tes_in!E10/RES_hh_fec_in!E10)</f>
        <v>0.76553139164968231</v>
      </c>
      <c r="F10" s="78">
        <f>IF(RES_hh_tes_in!F10=0,"",RES_hh_tes_in!F10/RES_hh_fec_in!F10)</f>
        <v>0.77139539165734439</v>
      </c>
      <c r="G10" s="78">
        <f>IF(RES_hh_tes_in!G10=0,"",RES_hh_tes_in!G10/RES_hh_fec_in!G10)</f>
        <v>0.77726021374481691</v>
      </c>
      <c r="H10" s="78">
        <f>IF(RES_hh_tes_in!H10=0,"",RES_hh_tes_in!H10/RES_hh_fec_in!H10)</f>
        <v>0.78312577219761703</v>
      </c>
      <c r="I10" s="78">
        <f>IF(RES_hh_tes_in!I10=0,"",RES_hh_tes_in!I10/RES_hh_fec_in!I10)</f>
        <v>0.78899223958313047</v>
      </c>
      <c r="J10" s="78">
        <f>IF(RES_hh_tes_in!J10=0,"",RES_hh_tes_in!J10/RES_hh_fec_in!J10)</f>
        <v>0.7948603228490233</v>
      </c>
      <c r="K10" s="78">
        <f>IF(RES_hh_tes_in!K10=0,"",RES_hh_tes_in!K10/RES_hh_fec_in!K10)</f>
        <v>0.80073062308675846</v>
      </c>
      <c r="L10" s="78">
        <f>IF(RES_hh_tes_in!L10=0,"",RES_hh_tes_in!L10/RES_hh_fec_in!L10)</f>
        <v>0.80660330111294642</v>
      </c>
      <c r="M10" s="78">
        <f>IF(RES_hh_tes_in!M10=0,"",RES_hh_tes_in!M10/RES_hh_fec_in!M10)</f>
        <v>0.81253873580088842</v>
      </c>
      <c r="N10" s="78">
        <f>IF(RES_hh_tes_in!N10=0,"",RES_hh_tes_in!N10/RES_hh_fec_in!N10)</f>
        <v>0.8185595084023809</v>
      </c>
      <c r="O10" s="78">
        <f>IF(RES_hh_tes_in!O10=0,"",RES_hh_tes_in!O10/RES_hh_fec_in!O10)</f>
        <v>0.82463820392939191</v>
      </c>
      <c r="P10" s="78">
        <f>IF(RES_hh_tes_in!P10=0,"",RES_hh_tes_in!P10/RES_hh_fec_in!P10)</f>
        <v>0.83064776127357498</v>
      </c>
      <c r="Q10" s="78">
        <f>IF(RES_hh_tes_in!Q10=0,"",RES_hh_tes_in!Q10/RES_hh_fec_in!Q10)</f>
        <v>0.83623470405808453</v>
      </c>
      <c r="R10" s="78">
        <f>IF(RES_hh_tes_in!R10=0,"",RES_hh_tes_in!R10/RES_hh_fec_in!R10)</f>
        <v>0.84110895082525006</v>
      </c>
      <c r="S10" s="78">
        <f>IF(RES_hh_tes_in!S10=0,"",RES_hh_tes_in!S10/RES_hh_fec_in!S10)</f>
        <v>0.8455975353194104</v>
      </c>
      <c r="T10" s="78">
        <f>IF(RES_hh_tes_in!T10=0,"",RES_hh_tes_in!T10/RES_hh_fec_in!T10)</f>
        <v>0.84977917228843414</v>
      </c>
      <c r="U10" s="78">
        <f>IF(RES_hh_tes_in!U10=0,"",RES_hh_tes_in!U10/RES_hh_fec_in!U10)</f>
        <v>0.8537325764802044</v>
      </c>
      <c r="V10" s="78">
        <f>IF(RES_hh_tes_in!V10=0,"",RES_hh_tes_in!V10/RES_hh_fec_in!V10)</f>
        <v>0.85753646264259764</v>
      </c>
      <c r="W10" s="78">
        <f>IF(RES_hh_tes_in!W10=0,"",RES_hh_tes_in!W10/RES_hh_fec_in!W10)</f>
        <v>0.86109300382933474</v>
      </c>
      <c r="DA10" s="89" t="s">
        <v>727</v>
      </c>
    </row>
    <row r="11" spans="1:105" ht="12" customHeight="1" x14ac:dyDescent="0.25">
      <c r="A11" s="28" t="s">
        <v>203</v>
      </c>
      <c r="B11" s="78"/>
      <c r="C11" s="78">
        <f>IF(RES_hh_tes_in!C11=0,"",RES_hh_tes_in!C11/RES_hh_fec_in!C11)</f>
        <v>0.76468093504871315</v>
      </c>
      <c r="D11" s="78">
        <f>IF(RES_hh_tes_in!D11=0,"",RES_hh_tes_in!D11/RES_hh_fec_in!D11)</f>
        <v>0.7659403562694298</v>
      </c>
      <c r="E11" s="78">
        <f>IF(RES_hh_tes_in!E11=0,"",RES_hh_tes_in!E11/RES_hh_fec_in!E11)</f>
        <v>0.76723377857738373</v>
      </c>
      <c r="F11" s="78">
        <f>IF(RES_hh_tes_in!F11=0,"",RES_hh_tes_in!F11/RES_hh_fec_in!F11)</f>
        <v>0.76853183739723363</v>
      </c>
      <c r="G11" s="78">
        <f>IF(RES_hh_tes_in!G11=0,"",RES_hh_tes_in!G11/RES_hh_fec_in!G11)</f>
        <v>0.76986120921851775</v>
      </c>
      <c r="H11" s="78">
        <f>IF(RES_hh_tes_in!H11=0,"",RES_hh_tes_in!H11/RES_hh_fec_in!H11)</f>
        <v>0.77121862917852746</v>
      </c>
      <c r="I11" s="78">
        <f>IF(RES_hh_tes_in!I11=0,"",RES_hh_tes_in!I11/RES_hh_fec_in!I11)</f>
        <v>0.77261067036506448</v>
      </c>
      <c r="J11" s="78">
        <f>IF(RES_hh_tes_in!J11=0,"",RES_hh_tes_in!J11/RES_hh_fec_in!J11)</f>
        <v>0.77406426039876108</v>
      </c>
      <c r="K11" s="78">
        <f>IF(RES_hh_tes_in!K11=0,"",RES_hh_tes_in!K11/RES_hh_fec_in!K11)</f>
        <v>0.77560229483996113</v>
      </c>
      <c r="L11" s="78">
        <f>IF(RES_hh_tes_in!L11=0,"",RES_hh_tes_in!L11/RES_hh_fec_in!L11)</f>
        <v>0.77723089918972721</v>
      </c>
      <c r="M11" s="78">
        <f>IF(RES_hh_tes_in!M11=0,"",RES_hh_tes_in!M11/RES_hh_fec_in!M11)</f>
        <v>0.7794859052285511</v>
      </c>
      <c r="N11" s="78">
        <f>IF(RES_hh_tes_in!N11=0,"",RES_hh_tes_in!N11/RES_hh_fec_in!N11)</f>
        <v>0.78253672952289022</v>
      </c>
      <c r="O11" s="78">
        <f>IF(RES_hh_tes_in!O11=0,"",RES_hh_tes_in!O11/RES_hh_fec_in!O11)</f>
        <v>0.78653188627978898</v>
      </c>
      <c r="P11" s="78">
        <f>IF(RES_hh_tes_in!P11=0,"",RES_hh_tes_in!P11/RES_hh_fec_in!P11)</f>
        <v>0.79118881633170524</v>
      </c>
      <c r="Q11" s="78">
        <f>IF(RES_hh_tes_in!Q11=0,"",RES_hh_tes_in!Q11/RES_hh_fec_in!Q11)</f>
        <v>0.79558252298659138</v>
      </c>
      <c r="R11" s="78">
        <f>IF(RES_hh_tes_in!R11=0,"",RES_hh_tes_in!R11/RES_hh_fec_in!R11)</f>
        <v>0.79894927375245994</v>
      </c>
      <c r="S11" s="78">
        <f>IF(RES_hh_tes_in!S11=0,"",RES_hh_tes_in!S11/RES_hh_fec_in!S11)</f>
        <v>0.80222455943363202</v>
      </c>
      <c r="T11" s="78">
        <f>IF(RES_hh_tes_in!T11=0,"",RES_hh_tes_in!T11/RES_hh_fec_in!T11)</f>
        <v>0.8053864959755489</v>
      </c>
      <c r="U11" s="78">
        <f>IF(RES_hh_tes_in!U11=0,"",RES_hh_tes_in!U11/RES_hh_fec_in!U11)</f>
        <v>0.8084131993236614</v>
      </c>
      <c r="V11" s="78">
        <f>IF(RES_hh_tes_in!V11=0,"",RES_hh_tes_in!V11/RES_hh_fec_in!V11)</f>
        <v>0.81128278542341659</v>
      </c>
      <c r="W11" s="78">
        <f>IF(RES_hh_tes_in!W11=0,"",RES_hh_tes_in!W11/RES_hh_fec_in!W11)</f>
        <v>0.81392622732012765</v>
      </c>
      <c r="DA11" s="89" t="s">
        <v>728</v>
      </c>
    </row>
    <row r="12" spans="1:105" ht="12" customHeight="1" x14ac:dyDescent="0.25">
      <c r="A12" s="28" t="s">
        <v>95</v>
      </c>
      <c r="B12" s="78"/>
      <c r="C12" s="78">
        <f>IF(RES_hh_tes_in!C12=0,"",RES_hh_tes_in!C12/RES_hh_fec_in!C12)</f>
        <v>1.3340143145882493</v>
      </c>
      <c r="D12" s="78">
        <f>IF(RES_hh_tes_in!D12=0,"",RES_hh_tes_in!D12/RES_hh_fec_in!D12)</f>
        <v>1.4334174374020865</v>
      </c>
      <c r="E12" s="78">
        <f>IF(RES_hh_tes_in!E12=0,"",RES_hh_tes_in!E12/RES_hh_fec_in!E12)</f>
        <v>1.5356674822209415</v>
      </c>
      <c r="F12" s="78">
        <f>IF(RES_hh_tes_in!F12=0,"",RES_hh_tes_in!F12/RES_hh_fec_in!F12)</f>
        <v>1.6403394112341134</v>
      </c>
      <c r="G12" s="78">
        <f>IF(RES_hh_tes_in!G12=0,"",RES_hh_tes_in!G12/RES_hh_fec_in!G12)</f>
        <v>1.7477863411497445</v>
      </c>
      <c r="H12" s="78">
        <f>IF(RES_hh_tes_in!H12=0,"",RES_hh_tes_in!H12/RES_hh_fec_in!H12)</f>
        <v>1.8579416424136468</v>
      </c>
      <c r="I12" s="78">
        <f>IF(RES_hh_tes_in!I12=0,"",RES_hh_tes_in!I12/RES_hh_fec_in!I12)</f>
        <v>1.9708679366713697</v>
      </c>
      <c r="J12" s="78">
        <f>IF(RES_hh_tes_in!J12=0,"",RES_hh_tes_in!J12/RES_hh_fec_in!J12)</f>
        <v>2.0868760761947991</v>
      </c>
      <c r="K12" s="78">
        <f>IF(RES_hh_tes_in!K12=0,"",RES_hh_tes_in!K12/RES_hh_fec_in!K12)</f>
        <v>2.2061961154589005</v>
      </c>
      <c r="L12" s="78">
        <f>IF(RES_hh_tes_in!L12=0,"",RES_hh_tes_in!L12/RES_hh_fec_in!L12)</f>
        <v>2.328827563339805</v>
      </c>
      <c r="M12" s="78">
        <f>IF(RES_hh_tes_in!M12=0,"",RES_hh_tes_in!M12/RES_hh_fec_in!M12)</f>
        <v>2.463670502140999</v>
      </c>
      <c r="N12" s="78">
        <f>IF(RES_hh_tes_in!N12=0,"",RES_hh_tes_in!N12/RES_hh_fec_in!N12)</f>
        <v>2.6129858340064867</v>
      </c>
      <c r="O12" s="78">
        <f>IF(RES_hh_tes_in!O12=0,"",RES_hh_tes_in!O12/RES_hh_fec_in!O12)</f>
        <v>2.7752647846600436</v>
      </c>
      <c r="P12" s="78">
        <f>IF(RES_hh_tes_in!P12=0,"",RES_hh_tes_in!P12/RES_hh_fec_in!P12)</f>
        <v>2.9381522834694831</v>
      </c>
      <c r="Q12" s="78">
        <f>IF(RES_hh_tes_in!Q12=0,"",RES_hh_tes_in!Q12/RES_hh_fec_in!Q12)</f>
        <v>3.0716772450557559</v>
      </c>
      <c r="R12" s="78">
        <f>IF(RES_hh_tes_in!R12=0,"",RES_hh_tes_in!R12/RES_hh_fec_in!R12)</f>
        <v>3.1249547732130103</v>
      </c>
      <c r="S12" s="78">
        <f>IF(RES_hh_tes_in!S12=0,"",RES_hh_tes_in!S12/RES_hh_fec_in!S12)</f>
        <v>3.1586773574596041</v>
      </c>
      <c r="T12" s="78">
        <f>IF(RES_hh_tes_in!T12=0,"",RES_hh_tes_in!T12/RES_hh_fec_in!T12)</f>
        <v>3.1803058752446089</v>
      </c>
      <c r="U12" s="78">
        <f>IF(RES_hh_tes_in!U12=0,"",RES_hh_tes_in!U12/RES_hh_fec_in!U12)</f>
        <v>3.1975192089208933</v>
      </c>
      <c r="V12" s="78">
        <f>IF(RES_hh_tes_in!V12=0,"",RES_hh_tes_in!V12/RES_hh_fec_in!V12)</f>
        <v>3.218297869623699</v>
      </c>
      <c r="W12" s="78">
        <f>IF(RES_hh_tes_in!W12=0,"",RES_hh_tes_in!W12/RES_hh_fec_in!W12)</f>
        <v>3.2420521283820061</v>
      </c>
      <c r="DA12" s="89" t="s">
        <v>729</v>
      </c>
    </row>
    <row r="13" spans="1:105" ht="12" customHeight="1" x14ac:dyDescent="0.25">
      <c r="A13" s="73" t="s">
        <v>94</v>
      </c>
      <c r="B13" s="79"/>
      <c r="C13" s="79">
        <f>IF(RES_hh_tes_in!C13=0,"",RES_hh_tes_in!C13/RES_hh_fec_in!C13)</f>
        <v>0.70003316687844086</v>
      </c>
      <c r="D13" s="79">
        <f>IF(RES_hh_tes_in!D13=0,"",RES_hh_tes_in!D13/RES_hh_fec_in!D13)</f>
        <v>0.70378512779838953</v>
      </c>
      <c r="E13" s="79">
        <f>IF(RES_hh_tes_in!E13=0,"",RES_hh_tes_in!E13/RES_hh_fec_in!E13)</f>
        <v>0.70763334757454543</v>
      </c>
      <c r="F13" s="79">
        <f>IF(RES_hh_tes_in!F13=0,"",RES_hh_tes_in!F13/RES_hh_fec_in!F13)</f>
        <v>0.71149456836069169</v>
      </c>
      <c r="G13" s="79">
        <f>IF(RES_hh_tes_in!G13=0,"",RES_hh_tes_in!G13/RES_hh_fec_in!G13)</f>
        <v>0.71544437792309035</v>
      </c>
      <c r="H13" s="79">
        <f>IF(RES_hh_tes_in!H13=0,"",RES_hh_tes_in!H13/RES_hh_fec_in!H13)</f>
        <v>0.71947347163586162</v>
      </c>
      <c r="I13" s="79">
        <f>IF(RES_hh_tes_in!I13=0,"",RES_hh_tes_in!I13/RES_hh_fec_in!I13)</f>
        <v>0.72360039713497148</v>
      </c>
      <c r="J13" s="79">
        <f>IF(RES_hh_tes_in!J13=0,"",RES_hh_tes_in!J13/RES_hh_fec_in!J13)</f>
        <v>0.7279012654298862</v>
      </c>
      <c r="K13" s="79">
        <f>IF(RES_hh_tes_in!K13=0,"",RES_hh_tes_in!K13/RES_hh_fec_in!K13)</f>
        <v>0.73244056840647986</v>
      </c>
      <c r="L13" s="79">
        <f>IF(RES_hh_tes_in!L13=0,"",RES_hh_tes_in!L13/RES_hh_fec_in!L13)</f>
        <v>0.73723510385575364</v>
      </c>
      <c r="M13" s="79">
        <f>IF(RES_hh_tes_in!M13=0,"",RES_hh_tes_in!M13/RES_hh_fec_in!M13)</f>
        <v>0.74360990087384993</v>
      </c>
      <c r="N13" s="79">
        <f>IF(RES_hh_tes_in!N13=0,"",RES_hh_tes_in!N13/RES_hh_fec_in!N13)</f>
        <v>0.75195821130794949</v>
      </c>
      <c r="O13" s="79">
        <f>IF(RES_hh_tes_in!O13=0,"",RES_hh_tes_in!O13/RES_hh_fec_in!O13)</f>
        <v>0.76279620228787026</v>
      </c>
      <c r="P13" s="79">
        <f>IF(RES_hh_tes_in!P13=0,"",RES_hh_tes_in!P13/RES_hh_fec_in!P13)</f>
        <v>0.77576399448221633</v>
      </c>
      <c r="Q13" s="79">
        <f>IF(RES_hh_tes_in!Q13=0,"",RES_hh_tes_in!Q13/RES_hh_fec_in!Q13)</f>
        <v>0.78954732385225113</v>
      </c>
      <c r="R13" s="79" t="str">
        <f>IF(RES_hh_tes_in!R13=0,"",RES_hh_tes_in!R13/RES_hh_fec_in!R13)</f>
        <v/>
      </c>
      <c r="S13" s="79">
        <f>IF(RES_hh_tes_in!S13=0,"",RES_hh_tes_in!S13/RES_hh_fec_in!S13)</f>
        <v>0.82161102176138257</v>
      </c>
      <c r="T13" s="79">
        <f>IF(RES_hh_tes_in!T13=0,"",RES_hh_tes_in!T13/RES_hh_fec_in!T13)</f>
        <v>0.83906547021610622</v>
      </c>
      <c r="U13" s="79">
        <f>IF(RES_hh_tes_in!U13=0,"",RES_hh_tes_in!U13/RES_hh_fec_in!U13)</f>
        <v>0.85449747165757284</v>
      </c>
      <c r="V13" s="79">
        <f>IF(RES_hh_tes_in!V13=0,"",RES_hh_tes_in!V13/RES_hh_fec_in!V13)</f>
        <v>0.8656741104994361</v>
      </c>
      <c r="W13" s="79">
        <f>IF(RES_hh_tes_in!W13=0,"",RES_hh_tes_in!W13/RES_hh_fec_in!W13)</f>
        <v>0.87128876794621513</v>
      </c>
      <c r="DA13" s="90" t="s">
        <v>730</v>
      </c>
    </row>
    <row r="14" spans="1:105" ht="12" customHeight="1" x14ac:dyDescent="0.25">
      <c r="A14" s="75" t="s">
        <v>97</v>
      </c>
      <c r="B14" s="80"/>
      <c r="C14" s="80">
        <f>IF(RES_hh_tes_in!C14=0,"",RES_hh_tes_in!C14/RES_hh_fec_in!C14)</f>
        <v>1</v>
      </c>
      <c r="D14" s="80">
        <f>IF(RES_hh_tes_in!D14=0,"",RES_hh_tes_in!D14/RES_hh_fec_in!D14)</f>
        <v>1</v>
      </c>
      <c r="E14" s="80">
        <f>IF(RES_hh_tes_in!E14=0,"",RES_hh_tes_in!E14/RES_hh_fec_in!E14)</f>
        <v>1</v>
      </c>
      <c r="F14" s="80">
        <f>IF(RES_hh_tes_in!F14=0,"",RES_hh_tes_in!F14/RES_hh_fec_in!F14)</f>
        <v>1</v>
      </c>
      <c r="G14" s="80">
        <f>IF(RES_hh_tes_in!G14=0,"",RES_hh_tes_in!G14/RES_hh_fec_in!G14)</f>
        <v>1</v>
      </c>
      <c r="H14" s="80">
        <f>IF(RES_hh_tes_in!H14=0,"",RES_hh_tes_in!H14/RES_hh_fec_in!H14)</f>
        <v>1</v>
      </c>
      <c r="I14" s="80">
        <f>IF(RES_hh_tes_in!I14=0,"",RES_hh_tes_in!I14/RES_hh_fec_in!I14)</f>
        <v>1</v>
      </c>
      <c r="J14" s="80">
        <f>IF(RES_hh_tes_in!J14=0,"",RES_hh_tes_in!J14/RES_hh_fec_in!J14)</f>
        <v>1</v>
      </c>
      <c r="K14" s="80">
        <f>IF(RES_hh_tes_in!K14=0,"",RES_hh_tes_in!K14/RES_hh_fec_in!K14)</f>
        <v>1</v>
      </c>
      <c r="L14" s="80">
        <f>IF(RES_hh_tes_in!L14=0,"",RES_hh_tes_in!L14/RES_hh_fec_in!L14)</f>
        <v>1</v>
      </c>
      <c r="M14" s="80">
        <f>IF(RES_hh_tes_in!M14=0,"",RES_hh_tes_in!M14/RES_hh_fec_in!M14)</f>
        <v>1</v>
      </c>
      <c r="N14" s="80">
        <f>IF(RES_hh_tes_in!N14=0,"",RES_hh_tes_in!N14/RES_hh_fec_in!N14)</f>
        <v>1</v>
      </c>
      <c r="O14" s="80">
        <f>IF(RES_hh_tes_in!O14=0,"",RES_hh_tes_in!O14/RES_hh_fec_in!O14)</f>
        <v>1</v>
      </c>
      <c r="P14" s="80">
        <f>IF(RES_hh_tes_in!P14=0,"",RES_hh_tes_in!P14/RES_hh_fec_in!P14)</f>
        <v>1</v>
      </c>
      <c r="Q14" s="80">
        <f>IF(RES_hh_tes_in!Q14=0,"",RES_hh_tes_in!Q14/RES_hh_fec_in!Q14)</f>
        <v>1</v>
      </c>
      <c r="R14" s="80">
        <f>IF(RES_hh_tes_in!R14=0,"",RES_hh_tes_in!R14/RES_hh_fec_in!R14)</f>
        <v>1</v>
      </c>
      <c r="S14" s="80">
        <f>IF(RES_hh_tes_in!S14=0,"",RES_hh_tes_in!S14/RES_hh_fec_in!S14)</f>
        <v>1</v>
      </c>
      <c r="T14" s="80">
        <f>IF(RES_hh_tes_in!T14=0,"",RES_hh_tes_in!T14/RES_hh_fec_in!T14)</f>
        <v>1</v>
      </c>
      <c r="U14" s="80">
        <f>IF(RES_hh_tes_in!U14=0,"",RES_hh_tes_in!U14/RES_hh_fec_in!U14)</f>
        <v>1</v>
      </c>
      <c r="V14" s="80">
        <f>IF(RES_hh_tes_in!V14=0,"",RES_hh_tes_in!V14/RES_hh_fec_in!V14)</f>
        <v>1</v>
      </c>
      <c r="W14" s="80">
        <f>IF(RES_hh_tes_in!W14=0,"",RES_hh_tes_in!W14/RES_hh_fec_in!W14)</f>
        <v>1</v>
      </c>
      <c r="DA14" s="91" t="s">
        <v>731</v>
      </c>
    </row>
    <row r="15" spans="1:105" ht="12.95" customHeight="1" x14ac:dyDescent="0.25">
      <c r="A15" s="68" t="s">
        <v>92</v>
      </c>
      <c r="B15" s="70"/>
      <c r="C15" s="70">
        <f>IF(RES_hh_tes_in!C15=0,"",RES_hh_tes_in!C15/RES_hh_fec_in!C15)</f>
        <v>2.2667410380430577</v>
      </c>
      <c r="D15" s="70">
        <f>IF(RES_hh_tes_in!D15=0,"",RES_hh_tes_in!D15/RES_hh_fec_in!D15)</f>
        <v>2.3410118130491027</v>
      </c>
      <c r="E15" s="70">
        <f>IF(RES_hh_tes_in!E15=0,"",RES_hh_tes_in!E15/RES_hh_fec_in!E15)</f>
        <v>2.4160667851648761</v>
      </c>
      <c r="F15" s="70">
        <f>IF(RES_hh_tes_in!F15=0,"",RES_hh_tes_in!F15/RES_hh_fec_in!F15)</f>
        <v>2.491202364164911</v>
      </c>
      <c r="G15" s="70">
        <f>IF(RES_hh_tes_in!G15=0,"",RES_hh_tes_in!G15/RES_hh_fec_in!G15)</f>
        <v>2.5670519171038872</v>
      </c>
      <c r="H15" s="70">
        <f>IF(RES_hh_tes_in!H15=0,"",RES_hh_tes_in!H15/RES_hh_fec_in!H15)</f>
        <v>2.6435338118133558</v>
      </c>
      <c r="I15" s="70">
        <f>IF(RES_hh_tes_in!I15=0,"",RES_hh_tes_in!I15/RES_hh_fec_in!I15)</f>
        <v>2.7207998316413051</v>
      </c>
      <c r="J15" s="70">
        <f>IF(RES_hh_tes_in!J15=0,"",RES_hh_tes_in!J15/RES_hh_fec_in!J15)</f>
        <v>2.7994813266575247</v>
      </c>
      <c r="K15" s="70">
        <f>IF(RES_hh_tes_in!K15=0,"",RES_hh_tes_in!K15/RES_hh_fec_in!K15)</f>
        <v>2.8801091494833257</v>
      </c>
      <c r="L15" s="70">
        <f>IF(RES_hh_tes_in!L15=0,"",RES_hh_tes_in!L15/RES_hh_fec_in!L15)</f>
        <v>2.9628145503208501</v>
      </c>
      <c r="M15" s="70">
        <f>IF(RES_hh_tes_in!M15=0,"",RES_hh_tes_in!M15/RES_hh_fec_in!M15)</f>
        <v>3.0615983583892925</v>
      </c>
      <c r="N15" s="70">
        <f>IF(RES_hh_tes_in!N15=0,"",RES_hh_tes_in!N15/RES_hh_fec_in!N15)</f>
        <v>3.1810424856553818</v>
      </c>
      <c r="O15" s="70">
        <f>IF(RES_hh_tes_in!O15=0,"",RES_hh_tes_in!O15/RES_hh_fec_in!O15)</f>
        <v>3.3236800321210822</v>
      </c>
      <c r="P15" s="70">
        <f>IF(RES_hh_tes_in!P15=0,"",RES_hh_tes_in!P15/RES_hh_fec_in!P15)</f>
        <v>3.478367379835809</v>
      </c>
      <c r="Q15" s="70">
        <f>IF(RES_hh_tes_in!Q15=0,"",RES_hh_tes_in!Q15/RES_hh_fec_in!Q15)</f>
        <v>3.6113031474490027</v>
      </c>
      <c r="R15" s="70">
        <f>IF(RES_hh_tes_in!R15=0,"",RES_hh_tes_in!R15/RES_hh_fec_in!R15)</f>
        <v>3.694701493524911</v>
      </c>
      <c r="S15" s="70">
        <f>IF(RES_hh_tes_in!S15=0,"",RES_hh_tes_in!S15/RES_hh_fec_in!S15)</f>
        <v>3.7610824821923363</v>
      </c>
      <c r="T15" s="70">
        <f>IF(RES_hh_tes_in!T15=0,"",RES_hh_tes_in!T15/RES_hh_fec_in!T15)</f>
        <v>3.8165463251589702</v>
      </c>
      <c r="U15" s="70">
        <f>IF(RES_hh_tes_in!U15=0,"",RES_hh_tes_in!U15/RES_hh_fec_in!U15)</f>
        <v>3.8670390386509803</v>
      </c>
      <c r="V15" s="70">
        <f>IF(RES_hh_tes_in!V15=0,"",RES_hh_tes_in!V15/RES_hh_fec_in!V15)</f>
        <v>3.9185218835832849</v>
      </c>
      <c r="W15" s="70">
        <f>IF(RES_hh_tes_in!W15=0,"",RES_hh_tes_in!W15/RES_hh_fec_in!W15)</f>
        <v>3.968924307913416</v>
      </c>
      <c r="DA15" s="88" t="s">
        <v>732</v>
      </c>
    </row>
    <row r="16" spans="1:105" ht="12" customHeight="1" x14ac:dyDescent="0.25">
      <c r="A16" s="28" t="s">
        <v>91</v>
      </c>
      <c r="B16" s="78"/>
      <c r="C16" s="78">
        <f>IF(RES_hh_tes_in!C16=0,"",RES_hh_tes_in!C16/RES_hh_fec_in!C16)</f>
        <v>2.2667410380430577</v>
      </c>
      <c r="D16" s="78">
        <f>IF(RES_hh_tes_in!D16=0,"",RES_hh_tes_in!D16/RES_hh_fec_in!D16)</f>
        <v>2.3410118130491027</v>
      </c>
      <c r="E16" s="78">
        <f>IF(RES_hh_tes_in!E16=0,"",RES_hh_tes_in!E16/RES_hh_fec_in!E16)</f>
        <v>2.4160667851648761</v>
      </c>
      <c r="F16" s="78">
        <f>IF(RES_hh_tes_in!F16=0,"",RES_hh_tes_in!F16/RES_hh_fec_in!F16)</f>
        <v>2.491202364164911</v>
      </c>
      <c r="G16" s="78">
        <f>IF(RES_hh_tes_in!G16=0,"",RES_hh_tes_in!G16/RES_hh_fec_in!G16)</f>
        <v>2.5670519171038872</v>
      </c>
      <c r="H16" s="78">
        <f>IF(RES_hh_tes_in!H16=0,"",RES_hh_tes_in!H16/RES_hh_fec_in!H16)</f>
        <v>2.6435338118133558</v>
      </c>
      <c r="I16" s="78">
        <f>IF(RES_hh_tes_in!I16=0,"",RES_hh_tes_in!I16/RES_hh_fec_in!I16)</f>
        <v>2.7207998316413051</v>
      </c>
      <c r="J16" s="78">
        <f>IF(RES_hh_tes_in!J16=0,"",RES_hh_tes_in!J16/RES_hh_fec_in!J16)</f>
        <v>2.7994813266575247</v>
      </c>
      <c r="K16" s="78">
        <f>IF(RES_hh_tes_in!K16=0,"",RES_hh_tes_in!K16/RES_hh_fec_in!K16)</f>
        <v>2.8801091494833257</v>
      </c>
      <c r="L16" s="78">
        <f>IF(RES_hh_tes_in!L16=0,"",RES_hh_tes_in!L16/RES_hh_fec_in!L16)</f>
        <v>2.9628145503208501</v>
      </c>
      <c r="M16" s="78">
        <f>IF(RES_hh_tes_in!M16=0,"",RES_hh_tes_in!M16/RES_hh_fec_in!M16)</f>
        <v>3.0615983583892925</v>
      </c>
      <c r="N16" s="78">
        <f>IF(RES_hh_tes_in!N16=0,"",RES_hh_tes_in!N16/RES_hh_fec_in!N16)</f>
        <v>3.1810424856553818</v>
      </c>
      <c r="O16" s="78">
        <f>IF(RES_hh_tes_in!O16=0,"",RES_hh_tes_in!O16/RES_hh_fec_in!O16)</f>
        <v>3.3236800321210822</v>
      </c>
      <c r="P16" s="78">
        <f>IF(RES_hh_tes_in!P16=0,"",RES_hh_tes_in!P16/RES_hh_fec_in!P16)</f>
        <v>3.478367379835809</v>
      </c>
      <c r="Q16" s="78">
        <f>IF(RES_hh_tes_in!Q16=0,"",RES_hh_tes_in!Q16/RES_hh_fec_in!Q16)</f>
        <v>3.6113031474490027</v>
      </c>
      <c r="R16" s="78">
        <f>IF(RES_hh_tes_in!R16=0,"",RES_hh_tes_in!R16/RES_hh_fec_in!R16)</f>
        <v>3.694701493524911</v>
      </c>
      <c r="S16" s="78">
        <f>IF(RES_hh_tes_in!S16=0,"",RES_hh_tes_in!S16/RES_hh_fec_in!S16)</f>
        <v>3.7610824821923363</v>
      </c>
      <c r="T16" s="78">
        <f>IF(RES_hh_tes_in!T16=0,"",RES_hh_tes_in!T16/RES_hh_fec_in!T16)</f>
        <v>3.8165463251589702</v>
      </c>
      <c r="U16" s="78">
        <f>IF(RES_hh_tes_in!U16=0,"",RES_hh_tes_in!U16/RES_hh_fec_in!U16)</f>
        <v>3.8670390386509803</v>
      </c>
      <c r="V16" s="78">
        <f>IF(RES_hh_tes_in!V16=0,"",RES_hh_tes_in!V16/RES_hh_fec_in!V16)</f>
        <v>3.9185218835832849</v>
      </c>
      <c r="W16" s="78">
        <f>IF(RES_hh_tes_in!W16=0,"",RES_hh_tes_in!W16/RES_hh_fec_in!W16)</f>
        <v>3.968924307913416</v>
      </c>
      <c r="DA16" s="89" t="s">
        <v>733</v>
      </c>
    </row>
    <row r="17" spans="1:105" ht="12.95" customHeight="1" x14ac:dyDescent="0.25">
      <c r="A17" s="68" t="s">
        <v>55</v>
      </c>
      <c r="B17" s="70"/>
      <c r="C17" s="70">
        <f>IF(RES_hh_tes_in!C17=0,"",RES_hh_tes_in!C17/RES_hh_fec_in!C17)</f>
        <v>0.67094706438627383</v>
      </c>
      <c r="D17" s="70">
        <f>IF(RES_hh_tes_in!D17=0,"",RES_hh_tes_in!D17/RES_hh_fec_in!D17)</f>
        <v>0.65121123771700784</v>
      </c>
      <c r="E17" s="70">
        <f>IF(RES_hh_tes_in!E17=0,"",RES_hh_tes_in!E17/RES_hh_fec_in!E17)</f>
        <v>0.65826769209748603</v>
      </c>
      <c r="F17" s="70">
        <f>IF(RES_hh_tes_in!F17=0,"",RES_hh_tes_in!F17/RES_hh_fec_in!F17)</f>
        <v>0.6623108162316369</v>
      </c>
      <c r="G17" s="70">
        <f>IF(RES_hh_tes_in!G17=0,"",RES_hh_tes_in!G17/RES_hh_fec_in!G17)</f>
        <v>0.6717907614321692</v>
      </c>
      <c r="H17" s="70">
        <f>IF(RES_hh_tes_in!H17=0,"",RES_hh_tes_in!H17/RES_hh_fec_in!H17)</f>
        <v>0.67594348257740389</v>
      </c>
      <c r="I17" s="70">
        <f>IF(RES_hh_tes_in!I17=0,"",RES_hh_tes_in!I17/RES_hh_fec_in!I17)</f>
        <v>0.69958342510885363</v>
      </c>
      <c r="J17" s="70">
        <f>IF(RES_hh_tes_in!J17=0,"",RES_hh_tes_in!J17/RES_hh_fec_in!J17)</f>
        <v>0.70213607886564888</v>
      </c>
      <c r="K17" s="70">
        <f>IF(RES_hh_tes_in!K17=0,"",RES_hh_tes_in!K17/RES_hh_fec_in!K17)</f>
        <v>0.72422471328701155</v>
      </c>
      <c r="L17" s="70">
        <f>IF(RES_hh_tes_in!L17=0,"",RES_hh_tes_in!L17/RES_hh_fec_in!L17)</f>
        <v>0.71594889829581143</v>
      </c>
      <c r="M17" s="70">
        <f>IF(RES_hh_tes_in!M17=0,"",RES_hh_tes_in!M17/RES_hh_fec_in!M17)</f>
        <v>0.72777606042089904</v>
      </c>
      <c r="N17" s="70">
        <f>IF(RES_hh_tes_in!N17=0,"",RES_hh_tes_in!N17/RES_hh_fec_in!N17)</f>
        <v>0.73761354199413742</v>
      </c>
      <c r="O17" s="70">
        <f>IF(RES_hh_tes_in!O17=0,"",RES_hh_tes_in!O17/RES_hh_fec_in!O17)</f>
        <v>0.76452130171471366</v>
      </c>
      <c r="P17" s="70">
        <f>IF(RES_hh_tes_in!P17=0,"",RES_hh_tes_in!P17/RES_hh_fec_in!P17)</f>
        <v>0.77606158667065095</v>
      </c>
      <c r="Q17" s="70">
        <f>IF(RES_hh_tes_in!Q17=0,"",RES_hh_tes_in!Q17/RES_hh_fec_in!Q17)</f>
        <v>0.78789053527229369</v>
      </c>
      <c r="R17" s="70">
        <f>IF(RES_hh_tes_in!R17=0,"",RES_hh_tes_in!R17/RES_hh_fec_in!R17)</f>
        <v>0.79159517869457285</v>
      </c>
      <c r="S17" s="70">
        <f>IF(RES_hh_tes_in!S17=0,"",RES_hh_tes_in!S17/RES_hh_fec_in!S17)</f>
        <v>0.79951994748742639</v>
      </c>
      <c r="T17" s="70">
        <f>IF(RES_hh_tes_in!T17=0,"",RES_hh_tes_in!T17/RES_hh_fec_in!T17)</f>
        <v>0.82467731058947613</v>
      </c>
      <c r="U17" s="70">
        <f>IF(RES_hh_tes_in!U17=0,"",RES_hh_tes_in!U17/RES_hh_fec_in!U17)</f>
        <v>0.83890462747737438</v>
      </c>
      <c r="V17" s="70">
        <f>IF(RES_hh_tes_in!V17=0,"",RES_hh_tes_in!V17/RES_hh_fec_in!V17)</f>
        <v>0.85256096966431294</v>
      </c>
      <c r="W17" s="70">
        <f>IF(RES_hh_tes_in!W17=0,"",RES_hh_tes_in!W17/RES_hh_fec_in!W17)</f>
        <v>0.86530414458427551</v>
      </c>
      <c r="DA17" s="88" t="s">
        <v>734</v>
      </c>
    </row>
    <row r="18" spans="1:105" ht="12" customHeight="1" x14ac:dyDescent="0.25">
      <c r="A18" s="28" t="s">
        <v>51</v>
      </c>
      <c r="B18" s="78"/>
      <c r="C18" s="78">
        <f>IF(RES_hh_tes_in!C18=0,"",RES_hh_tes_in!C18/RES_hh_fec_in!C18)</f>
        <v>0.6553201718716315</v>
      </c>
      <c r="D18" s="78">
        <f>IF(RES_hh_tes_in!D18=0,"",RES_hh_tes_in!D18/RES_hh_fec_in!D18)</f>
        <v>0.65980354592808932</v>
      </c>
      <c r="E18" s="78">
        <f>IF(RES_hh_tes_in!E18=0,"",RES_hh_tes_in!E18/RES_hh_fec_in!E18)</f>
        <v>0.66450646858055284</v>
      </c>
      <c r="F18" s="78">
        <f>IF(RES_hh_tes_in!F18=0,"",RES_hh_tes_in!F18/RES_hh_fec_in!F18)</f>
        <v>0.66937027257281223</v>
      </c>
      <c r="G18" s="78">
        <f>IF(RES_hh_tes_in!G18=0,"",RES_hh_tes_in!G18/RES_hh_fec_in!G18)</f>
        <v>0.67442774305707731</v>
      </c>
      <c r="H18" s="78">
        <f>IF(RES_hh_tes_in!H18=0,"",RES_hh_tes_in!H18/RES_hh_fec_in!H18)</f>
        <v>0.67966079668358348</v>
      </c>
      <c r="I18" s="78">
        <f>IF(RES_hh_tes_in!I18=0,"",RES_hh_tes_in!I18/RES_hh_fec_in!I18)</f>
        <v>0.68506338294650726</v>
      </c>
      <c r="J18" s="78">
        <f>IF(RES_hh_tes_in!J18=0,"",RES_hh_tes_in!J18/RES_hh_fec_in!J18)</f>
        <v>0.69064327210789755</v>
      </c>
      <c r="K18" s="78">
        <f>IF(RES_hh_tes_in!K18=0,"",RES_hh_tes_in!K18/RES_hh_fec_in!K18)</f>
        <v>0.69639004849219388</v>
      </c>
      <c r="L18" s="78">
        <f>IF(RES_hh_tes_in!L18=0,"",RES_hh_tes_in!L18/RES_hh_fec_in!L18)</f>
        <v>0.70227141463893983</v>
      </c>
      <c r="M18" s="78">
        <f>IF(RES_hh_tes_in!M18=0,"",RES_hh_tes_in!M18/RES_hh_fec_in!M18)</f>
        <v>0.70828314336473353</v>
      </c>
      <c r="N18" s="78">
        <f>IF(RES_hh_tes_in!N18=0,"",RES_hh_tes_in!N18/RES_hh_fec_in!N18)</f>
        <v>0.71413583052872731</v>
      </c>
      <c r="O18" s="78">
        <f>IF(RES_hh_tes_in!O18=0,"",RES_hh_tes_in!O18/RES_hh_fec_in!O18)</f>
        <v>0.71973669637269599</v>
      </c>
      <c r="P18" s="78">
        <f>IF(RES_hh_tes_in!P18=0,"",RES_hh_tes_in!P18/RES_hh_fec_in!P18)</f>
        <v>0.72559655851587956</v>
      </c>
      <c r="Q18" s="78">
        <f>IF(RES_hh_tes_in!Q18=0,"",RES_hh_tes_in!Q18/RES_hh_fec_in!Q18)</f>
        <v>0.73414735023437983</v>
      </c>
      <c r="R18" s="78">
        <f>IF(RES_hh_tes_in!R18=0,"",RES_hh_tes_in!R18/RES_hh_fec_in!R18)</f>
        <v>0.74889389297533238</v>
      </c>
      <c r="S18" s="78">
        <f>IF(RES_hh_tes_in!S18=0,"",RES_hh_tes_in!S18/RES_hh_fec_in!S18)</f>
        <v>0.76760307203468203</v>
      </c>
      <c r="T18" s="78">
        <f>IF(RES_hh_tes_in!T18=0,"",RES_hh_tes_in!T18/RES_hh_fec_in!T18)</f>
        <v>0.78722269489781116</v>
      </c>
      <c r="U18" s="78">
        <f>IF(RES_hh_tes_in!U18=0,"",RES_hh_tes_in!U18/RES_hh_fec_in!U18)</f>
        <v>0.80514678334301037</v>
      </c>
      <c r="V18" s="78">
        <f>IF(RES_hh_tes_in!V18=0,"",RES_hh_tes_in!V18/RES_hh_fec_in!V18)</f>
        <v>0.81947710118840522</v>
      </c>
      <c r="W18" s="78">
        <f>IF(RES_hh_tes_in!W18=0,"",RES_hh_tes_in!W18/RES_hh_fec_in!W18)</f>
        <v>0.82977324005737152</v>
      </c>
      <c r="DA18" s="89" t="s">
        <v>735</v>
      </c>
    </row>
    <row r="19" spans="1:105" s="2" customFormat="1" ht="12" customHeight="1" x14ac:dyDescent="0.25">
      <c r="A19" s="28" t="s">
        <v>74</v>
      </c>
      <c r="B19" s="78"/>
      <c r="C19" s="78">
        <f>IF(RES_hh_tes_in!C19=0,"",RES_hh_tes_in!C19/RES_hh_fec_in!C19)</f>
        <v>0.57117491641331297</v>
      </c>
      <c r="D19" s="78">
        <f>IF(RES_hh_tes_in!D19=0,"",RES_hh_tes_in!D19/RES_hh_fec_in!D19)</f>
        <v>0.57304133083580799</v>
      </c>
      <c r="E19" s="78">
        <f>IF(RES_hh_tes_in!E19=0,"",RES_hh_tes_in!E19/RES_hh_fec_in!E19)</f>
        <v>0.57521671883628578</v>
      </c>
      <c r="F19" s="78">
        <f>IF(RES_hh_tes_in!F19=0,"",RES_hh_tes_in!F19/RES_hh_fec_in!F19)</f>
        <v>0.57743423959739804</v>
      </c>
      <c r="G19" s="78">
        <f>IF(RES_hh_tes_in!G19=0,"",RES_hh_tes_in!G19/RES_hh_fec_in!G19)</f>
        <v>0.57993630685030173</v>
      </c>
      <c r="H19" s="78">
        <f>IF(RES_hh_tes_in!H19=0,"",RES_hh_tes_in!H19/RES_hh_fec_in!H19)</f>
        <v>0.58269325224040303</v>
      </c>
      <c r="I19" s="78">
        <f>IF(RES_hh_tes_in!I19=0,"",RES_hh_tes_in!I19/RES_hh_fec_in!I19)</f>
        <v>0.58576480651814267</v>
      </c>
      <c r="J19" s="78">
        <f>IF(RES_hh_tes_in!J19=0,"",RES_hh_tes_in!J19/RES_hh_fec_in!J19)</f>
        <v>0.58939566548501787</v>
      </c>
      <c r="K19" s="78">
        <f>IF(RES_hh_tes_in!K19=0,"",RES_hh_tes_in!K19/RES_hh_fec_in!K19)</f>
        <v>0.59379388493495189</v>
      </c>
      <c r="L19" s="78">
        <f>IF(RES_hh_tes_in!L19=0,"",RES_hh_tes_in!L19/RES_hh_fec_in!L19)</f>
        <v>0.59901512832267489</v>
      </c>
      <c r="M19" s="78">
        <f>IF(RES_hh_tes_in!M19=0,"",RES_hh_tes_in!M19/RES_hh_fec_in!M19)</f>
        <v>0.60999662650750142</v>
      </c>
      <c r="N19" s="78">
        <f>IF(RES_hh_tes_in!N19=0,"",RES_hh_tes_in!N19/RES_hh_fec_in!N19)</f>
        <v>0.62830545317046438</v>
      </c>
      <c r="O19" s="78">
        <f>IF(RES_hh_tes_in!O19=0,"",RES_hh_tes_in!O19/RES_hh_fec_in!O19)</f>
        <v>0.65524975965511101</v>
      </c>
      <c r="P19" s="78">
        <f>IF(RES_hh_tes_in!P19=0,"",RES_hh_tes_in!P19/RES_hh_fec_in!P19)</f>
        <v>0.68808017920568154</v>
      </c>
      <c r="Q19" s="78">
        <f>IF(RES_hh_tes_in!Q19=0,"",RES_hh_tes_in!Q19/RES_hh_fec_in!Q19)</f>
        <v>0.71788862293566424</v>
      </c>
      <c r="R19" s="78">
        <f>IF(RES_hh_tes_in!R19=0,"",RES_hh_tes_in!R19/RES_hh_fec_in!R19)</f>
        <v>0.73800567587016097</v>
      </c>
      <c r="S19" s="78">
        <f>IF(RES_hh_tes_in!S19=0,"",RES_hh_tes_in!S19/RES_hh_fec_in!S19)</f>
        <v>0.75739119960706169</v>
      </c>
      <c r="T19" s="78">
        <f>IF(RES_hh_tes_in!T19=0,"",RES_hh_tes_in!T19/RES_hh_fec_in!T19)</f>
        <v>0.77494790034989891</v>
      </c>
      <c r="U19" s="78">
        <f>IF(RES_hh_tes_in!U19=0,"",RES_hh_tes_in!U19/RES_hh_fec_in!U19)</f>
        <v>0.78957848430226685</v>
      </c>
      <c r="V19" s="78">
        <f>IF(RES_hh_tes_in!V19=0,"",RES_hh_tes_in!V19/RES_hh_fec_in!V19)</f>
        <v>0.80018565766773364</v>
      </c>
      <c r="W19" s="78">
        <f>IF(RES_hh_tes_in!W19=0,"",RES_hh_tes_in!W19/RES_hh_fec_in!W19)</f>
        <v>0.80517514605148777</v>
      </c>
      <c r="DA19" s="89" t="s">
        <v>736</v>
      </c>
    </row>
    <row r="20" spans="1:105" ht="12" customHeight="1" x14ac:dyDescent="0.25">
      <c r="A20" s="28" t="s">
        <v>205</v>
      </c>
      <c r="B20" s="78"/>
      <c r="C20" s="78">
        <f>IF(RES_hh_tes_in!C20=0,"",RES_hh_tes_in!C20/RES_hh_fec_in!C20)</f>
        <v>0.51527957070433472</v>
      </c>
      <c r="D20" s="78">
        <f>IF(RES_hh_tes_in!D20=0,"",RES_hh_tes_in!D20/RES_hh_fec_in!D20)</f>
        <v>0.51750216513987457</v>
      </c>
      <c r="E20" s="78">
        <f>IF(RES_hh_tes_in!E20=0,"",RES_hh_tes_in!E20/RES_hh_fec_in!E20)</f>
        <v>0.52009269659244373</v>
      </c>
      <c r="F20" s="78">
        <f>IF(RES_hh_tes_in!F20=0,"",RES_hh_tes_in!F20/RES_hh_fec_in!F20)</f>
        <v>0.52273340127460777</v>
      </c>
      <c r="G20" s="78" t="str">
        <f>IF(RES_hh_tes_in!G20=0,"",RES_hh_tes_in!G20/RES_hh_fec_in!G20)</f>
        <v/>
      </c>
      <c r="H20" s="78" t="str">
        <f>IF(RES_hh_tes_in!H20=0,"",RES_hh_tes_in!H20/RES_hh_fec_in!H20)</f>
        <v/>
      </c>
      <c r="I20" s="78" t="str">
        <f>IF(RES_hh_tes_in!I20=0,"",RES_hh_tes_in!I20/RES_hh_fec_in!I20)</f>
        <v/>
      </c>
      <c r="J20" s="78" t="str">
        <f>IF(RES_hh_tes_in!J20=0,"",RES_hh_tes_in!J20/RES_hh_fec_in!J20)</f>
        <v/>
      </c>
      <c r="K20" s="78" t="str">
        <f>IF(RES_hh_tes_in!K20=0,"",RES_hh_tes_in!K20/RES_hh_fec_in!K20)</f>
        <v/>
      </c>
      <c r="L20" s="78" t="str">
        <f>IF(RES_hh_tes_in!L20=0,"",RES_hh_tes_in!L20/RES_hh_fec_in!L20)</f>
        <v/>
      </c>
      <c r="M20" s="78" t="str">
        <f>IF(RES_hh_tes_in!M20=0,"",RES_hh_tes_in!M20/RES_hh_fec_in!M20)</f>
        <v/>
      </c>
      <c r="N20" s="78">
        <f>IF(RES_hh_tes_in!N20=0,"",RES_hh_tes_in!N20/RES_hh_fec_in!N20)</f>
        <v>0.58331269966295984</v>
      </c>
      <c r="O20" s="78">
        <f>IF(RES_hh_tes_in!O20=0,"",RES_hh_tes_in!O20/RES_hh_fec_in!O20)</f>
        <v>0.61539896353901558</v>
      </c>
      <c r="P20" s="78" t="str">
        <f>IF(RES_hh_tes_in!P20=0,"",RES_hh_tes_in!P20/RES_hh_fec_in!P20)</f>
        <v/>
      </c>
      <c r="Q20" s="78" t="str">
        <f>IF(RES_hh_tes_in!Q20=0,"",RES_hh_tes_in!Q20/RES_hh_fec_in!Q20)</f>
        <v/>
      </c>
      <c r="R20" s="78">
        <f>IF(RES_hh_tes_in!R20=0,"",RES_hh_tes_in!R20/RES_hh_fec_in!R20)</f>
        <v>0.71394772991732036</v>
      </c>
      <c r="S20" s="78">
        <f>IF(RES_hh_tes_in!S20=0,"",RES_hh_tes_in!S20/RES_hh_fec_in!S20)</f>
        <v>0.73703271933251191</v>
      </c>
      <c r="T20" s="78">
        <f>IF(RES_hh_tes_in!T20=0,"",RES_hh_tes_in!T20/RES_hh_fec_in!T20)</f>
        <v>0.75793987955757181</v>
      </c>
      <c r="U20" s="78">
        <f>IF(RES_hh_tes_in!U20=0,"",RES_hh_tes_in!U20/RES_hh_fec_in!U20)</f>
        <v>0.77536251307845938</v>
      </c>
      <c r="V20" s="78">
        <f>IF(RES_hh_tes_in!V20=0,"",RES_hh_tes_in!V20/RES_hh_fec_in!V20)</f>
        <v>0.78799392238110277</v>
      </c>
      <c r="W20" s="78">
        <f>IF(RES_hh_tes_in!W20=0,"",RES_hh_tes_in!W20/RES_hh_fec_in!W20)</f>
        <v>0.79393558731053304</v>
      </c>
      <c r="DA20" s="89" t="s">
        <v>737</v>
      </c>
    </row>
    <row r="21" spans="1:105" ht="12" customHeight="1" x14ac:dyDescent="0.25">
      <c r="A21" s="28" t="s">
        <v>192</v>
      </c>
      <c r="B21" s="78"/>
      <c r="C21" s="78">
        <f>IF(RES_hh_tes_in!C21=0,"",RES_hh_tes_in!C21/RES_hh_fec_in!C21)</f>
        <v>0.57038135477983853</v>
      </c>
      <c r="D21" s="78">
        <f>IF(RES_hh_tes_in!D21=0,"",RES_hh_tes_in!D21/RES_hh_fec_in!D21)</f>
        <v>0.5773258135736663</v>
      </c>
      <c r="E21" s="78">
        <f>IF(RES_hh_tes_in!E21=0,"",RES_hh_tes_in!E21/RES_hh_fec_in!E21)</f>
        <v>0.58457052765299289</v>
      </c>
      <c r="F21" s="78">
        <f>IF(RES_hh_tes_in!F21=0,"",RES_hh_tes_in!F21/RES_hh_fec_in!F21)</f>
        <v>0.59187380037540782</v>
      </c>
      <c r="G21" s="78">
        <f>IF(RES_hh_tes_in!G21=0,"",RES_hh_tes_in!G21/RES_hh_fec_in!G21)</f>
        <v>0.59945113789110316</v>
      </c>
      <c r="H21" s="78">
        <f>IF(RES_hh_tes_in!H21=0,"",RES_hh_tes_in!H21/RES_hh_fec_in!H21)</f>
        <v>0.607273363637306</v>
      </c>
      <c r="I21" s="78">
        <f>IF(RES_hh_tes_in!I21=0,"",RES_hh_tes_in!I21/RES_hh_fec_in!I21)</f>
        <v>0.61539075093448581</v>
      </c>
      <c r="J21" s="78">
        <f>IF(RES_hh_tes_in!J21=0,"",RES_hh_tes_in!J21/RES_hh_fec_in!J21)</f>
        <v>0.62401573592499038</v>
      </c>
      <c r="K21" s="78">
        <f>IF(RES_hh_tes_in!K21=0,"",RES_hh_tes_in!K21/RES_hh_fec_in!K21)</f>
        <v>0.63332545812833652</v>
      </c>
      <c r="L21" s="78">
        <f>IF(RES_hh_tes_in!L21=0,"",RES_hh_tes_in!L21/RES_hh_fec_in!L21)</f>
        <v>0.64336122026160236</v>
      </c>
      <c r="M21" s="78">
        <f>IF(RES_hh_tes_in!M21=0,"",RES_hh_tes_in!M21/RES_hh_fec_in!M21)</f>
        <v>0.65853786928470992</v>
      </c>
      <c r="N21" s="78">
        <f>IF(RES_hh_tes_in!N21=0,"",RES_hh_tes_in!N21/RES_hh_fec_in!N21)</f>
        <v>0.68021433809167386</v>
      </c>
      <c r="O21" s="78">
        <f>IF(RES_hh_tes_in!O21=0,"",RES_hh_tes_in!O21/RES_hh_fec_in!O21)</f>
        <v>0.70939403309898319</v>
      </c>
      <c r="P21" s="78">
        <f>IF(RES_hh_tes_in!P21=0,"",RES_hh_tes_in!P21/RES_hh_fec_in!P21)</f>
        <v>0.74334926784652133</v>
      </c>
      <c r="Q21" s="78">
        <f>IF(RES_hh_tes_in!Q21=0,"",RES_hh_tes_in!Q21/RES_hh_fec_in!Q21)</f>
        <v>0.77352275451436991</v>
      </c>
      <c r="R21" s="78">
        <f>IF(RES_hh_tes_in!R21=0,"",RES_hh_tes_in!R21/RES_hh_fec_in!R21)</f>
        <v>0.79336258515574076</v>
      </c>
      <c r="S21" s="78">
        <f>IF(RES_hh_tes_in!S21=0,"",RES_hh_tes_in!S21/RES_hh_fec_in!S21)</f>
        <v>0.81146515293366017</v>
      </c>
      <c r="T21" s="78">
        <f>IF(RES_hh_tes_in!T21=0,"",RES_hh_tes_in!T21/RES_hh_fec_in!T21)</f>
        <v>0.82736051712954362</v>
      </c>
      <c r="U21" s="78">
        <f>IF(RES_hh_tes_in!U21=0,"",RES_hh_tes_in!U21/RES_hh_fec_in!U21)</f>
        <v>0.84052508182256835</v>
      </c>
      <c r="V21" s="78">
        <f>IF(RES_hh_tes_in!V21=0,"",RES_hh_tes_in!V21/RES_hh_fec_in!V21)</f>
        <v>0.85038428156405332</v>
      </c>
      <c r="W21" s="78">
        <f>IF(RES_hh_tes_in!W21=0,"",RES_hh_tes_in!W21/RES_hh_fec_in!W21)</f>
        <v>0.85547276049389342</v>
      </c>
      <c r="DA21" s="89" t="s">
        <v>738</v>
      </c>
    </row>
    <row r="22" spans="1:105" ht="12" customHeight="1" x14ac:dyDescent="0.25">
      <c r="A22" s="28" t="s">
        <v>207</v>
      </c>
      <c r="B22" s="78"/>
      <c r="C22" s="78">
        <f>IF(RES_hh_tes_in!C22=0,"",RES_hh_tes_in!C22/RES_hh_fec_in!C22)</f>
        <v>0.58823144121255277</v>
      </c>
      <c r="D22" s="78">
        <f>IF(RES_hh_tes_in!D22=0,"",RES_hh_tes_in!D22/RES_hh_fec_in!D22)</f>
        <v>0.60218130203947917</v>
      </c>
      <c r="E22" s="78">
        <f>IF(RES_hh_tes_in!E22=0,"",RES_hh_tes_in!E22/RES_hh_fec_in!E22)</f>
        <v>0.61626377688690148</v>
      </c>
      <c r="F22" s="78">
        <f>IF(RES_hh_tes_in!F22=0,"",RES_hh_tes_in!F22/RES_hh_fec_in!F22)</f>
        <v>0.63046532828656987</v>
      </c>
      <c r="G22" s="78">
        <f>IF(RES_hh_tes_in!G22=0,"",RES_hh_tes_in!G22/RES_hh_fec_in!G22)</f>
        <v>0.64477249921226443</v>
      </c>
      <c r="H22" s="78">
        <f>IF(RES_hh_tes_in!H22=0,"",RES_hh_tes_in!H22/RES_hh_fec_in!H22)</f>
        <v>0.6591692566634596</v>
      </c>
      <c r="I22" s="78">
        <f>IF(RES_hh_tes_in!I22=0,"",RES_hh_tes_in!I22/RES_hh_fec_in!I22)</f>
        <v>0.67363451838167865</v>
      </c>
      <c r="J22" s="78">
        <f>IF(RES_hh_tes_in!J22=0,"",RES_hh_tes_in!J22/RES_hh_fec_in!J22)</f>
        <v>0.68812282777640466</v>
      </c>
      <c r="K22" s="78">
        <f>IF(RES_hh_tes_in!K22=0,"",RES_hh_tes_in!K22/RES_hh_fec_in!K22)</f>
        <v>0.70257405346971624</v>
      </c>
      <c r="L22" s="78">
        <f>IF(RES_hh_tes_in!L22=0,"",RES_hh_tes_in!L22/RES_hh_fec_in!L22)</f>
        <v>0.71693482531273767</v>
      </c>
      <c r="M22" s="78">
        <f>IF(RES_hh_tes_in!M22=0,"",RES_hh_tes_in!M22/RES_hh_fec_in!M22)</f>
        <v>0.73016052714711155</v>
      </c>
      <c r="N22" s="78">
        <f>IF(RES_hh_tes_in!N22=0,"",RES_hh_tes_in!N22/RES_hh_fec_in!N22)</f>
        <v>0.7416903850497113</v>
      </c>
      <c r="O22" s="78">
        <f>IF(RES_hh_tes_in!O22=0,"",RES_hh_tes_in!O22/RES_hh_fec_in!O22)</f>
        <v>0.75122103048613509</v>
      </c>
      <c r="P22" s="78">
        <f>IF(RES_hh_tes_in!P22=0,"",RES_hh_tes_in!P22/RES_hh_fec_in!P22)</f>
        <v>0.75956900215567491</v>
      </c>
      <c r="Q22" s="78">
        <f>IF(RES_hh_tes_in!Q22=0,"",RES_hh_tes_in!Q22/RES_hh_fec_in!Q22)</f>
        <v>0.76950744577235508</v>
      </c>
      <c r="R22" s="78">
        <f>IF(RES_hh_tes_in!R22=0,"",RES_hh_tes_in!R22/RES_hh_fec_in!R22)</f>
        <v>0.78416136705555439</v>
      </c>
      <c r="S22" s="78">
        <f>IF(RES_hh_tes_in!S22=0,"",RES_hh_tes_in!S22/RES_hh_fec_in!S22)</f>
        <v>0.80058505969125926</v>
      </c>
      <c r="T22" s="78">
        <f>IF(RES_hh_tes_in!T22=0,"",RES_hh_tes_in!T22/RES_hh_fec_in!T22)</f>
        <v>0.81708841641515584</v>
      </c>
      <c r="U22" s="78">
        <f>IF(RES_hh_tes_in!U22=0,"",RES_hh_tes_in!U22/RES_hh_fec_in!U22)</f>
        <v>0.83229022645058626</v>
      </c>
      <c r="V22" s="78">
        <f>IF(RES_hh_tes_in!V22=0,"",RES_hh_tes_in!V22/RES_hh_fec_in!V22)</f>
        <v>0.84503278753162536</v>
      </c>
      <c r="W22" s="78">
        <f>IF(RES_hh_tes_in!W22=0,"",RES_hh_tes_in!W22/RES_hh_fec_in!W22)</f>
        <v>0.85528241362503399</v>
      </c>
      <c r="DA22" s="89" t="s">
        <v>739</v>
      </c>
    </row>
    <row r="23" spans="1:105" ht="12" customHeight="1" x14ac:dyDescent="0.25">
      <c r="A23" s="28" t="s">
        <v>202</v>
      </c>
      <c r="B23" s="78"/>
      <c r="C23" s="78">
        <f>IF(RES_hh_tes_in!C23=0,"",RES_hh_tes_in!C23/RES_hh_fec_in!C23)</f>
        <v>0.82183232567830855</v>
      </c>
      <c r="D23" s="78">
        <f>IF(RES_hh_tes_in!D23=0,"",RES_hh_tes_in!D23/RES_hh_fec_in!D23)</f>
        <v>0.82666819527645019</v>
      </c>
      <c r="E23" s="78">
        <f>IF(RES_hh_tes_in!E23=0,"",RES_hh_tes_in!E23/RES_hh_fec_in!E23)</f>
        <v>0.83150480114583802</v>
      </c>
      <c r="F23" s="78">
        <f>IF(RES_hh_tes_in!F23=0,"",RES_hh_tes_in!F23/RES_hh_fec_in!F23)</f>
        <v>0.83634150741585034</v>
      </c>
      <c r="G23" s="78">
        <f>IF(RES_hh_tes_in!G23=0,"",RES_hh_tes_in!G23/RES_hh_fec_in!G23)</f>
        <v>0.84117889174837424</v>
      </c>
      <c r="H23" s="78">
        <f>IF(RES_hh_tes_in!H23=0,"",RES_hh_tes_in!H23/RES_hh_fec_in!H23)</f>
        <v>0.84601688344494863</v>
      </c>
      <c r="I23" s="78">
        <f>IF(RES_hh_tes_in!I23=0,"",RES_hh_tes_in!I23/RES_hh_fec_in!I23)</f>
        <v>0.85085562484148003</v>
      </c>
      <c r="J23" s="78">
        <f>IF(RES_hh_tes_in!J23=0,"",RES_hh_tes_in!J23/RES_hh_fec_in!J23)</f>
        <v>0.85569569903793519</v>
      </c>
      <c r="K23" s="78">
        <f>IF(RES_hh_tes_in!K23=0,"",RES_hh_tes_in!K23/RES_hh_fec_in!K23)</f>
        <v>0.86053760182265704</v>
      </c>
      <c r="L23" s="78">
        <f>IF(RES_hh_tes_in!L23=0,"",RES_hh_tes_in!L23/RES_hh_fec_in!L23)</f>
        <v>0.86538146583935427</v>
      </c>
      <c r="M23" s="78">
        <f>IF(RES_hh_tes_in!M23=0,"",RES_hh_tes_in!M23/RES_hh_fec_in!M23)</f>
        <v>0.87027709239680751</v>
      </c>
      <c r="N23" s="78">
        <f>IF(RES_hh_tes_in!N23=0,"",RES_hh_tes_in!N23/RES_hh_fec_in!N23)</f>
        <v>0.87524310681595974</v>
      </c>
      <c r="O23" s="78">
        <f>IF(RES_hh_tes_in!O23=0,"",RES_hh_tes_in!O23/RES_hh_fec_in!O23)</f>
        <v>0.88025689684504771</v>
      </c>
      <c r="P23" s="78">
        <f>IF(RES_hh_tes_in!P23=0,"",RES_hh_tes_in!P23/RES_hh_fec_in!P23)</f>
        <v>0.88521366076875674</v>
      </c>
      <c r="Q23" s="78">
        <f>IF(RES_hh_tes_in!Q23=0,"",RES_hh_tes_in!Q23/RES_hh_fec_in!Q23)</f>
        <v>0.88982184650557972</v>
      </c>
      <c r="R23" s="78">
        <f>IF(RES_hh_tes_in!R23=0,"",RES_hh_tes_in!R23/RES_hh_fec_in!R23)</f>
        <v>0.89384219095809181</v>
      </c>
      <c r="S23" s="78">
        <f>IF(RES_hh_tes_in!S23=0,"",RES_hh_tes_in!S23/RES_hh_fec_in!S23)</f>
        <v>0.89754443596798583</v>
      </c>
      <c r="T23" s="78">
        <f>IF(RES_hh_tes_in!T23=0,"",RES_hh_tes_in!T23/RES_hh_fec_in!T23)</f>
        <v>0.90099350652060606</v>
      </c>
      <c r="U23" s="78">
        <f>IF(RES_hh_tes_in!U23=0,"",RES_hh_tes_in!U23/RES_hh_fec_in!U23)</f>
        <v>0.9042543276013093</v>
      </c>
      <c r="V23" s="78">
        <f>IF(RES_hh_tes_in!V23=0,"",RES_hh_tes_in!V23/RES_hh_fec_in!V23)</f>
        <v>0.90739182419544628</v>
      </c>
      <c r="W23" s="78">
        <f>IF(RES_hh_tes_in!W23=0,"",RES_hh_tes_in!W23/RES_hh_fec_in!W23)</f>
        <v>0.91032530731873607</v>
      </c>
      <c r="DA23" s="89" t="s">
        <v>740</v>
      </c>
    </row>
    <row r="24" spans="1:105" ht="12" customHeight="1" x14ac:dyDescent="0.25">
      <c r="A24" s="28" t="s">
        <v>203</v>
      </c>
      <c r="B24" s="78"/>
      <c r="C24" s="78">
        <f>IF(RES_hh_tes_in!C24=0,"",RES_hh_tes_in!C24/RES_hh_fec_in!C24)</f>
        <v>0.80299105034186824</v>
      </c>
      <c r="D24" s="78">
        <f>IF(RES_hh_tes_in!D24=0,"",RES_hh_tes_in!D24/RES_hh_fec_in!D24)</f>
        <v>0.80482760470666781</v>
      </c>
      <c r="E24" s="78">
        <f>IF(RES_hh_tes_in!E24=0,"",RES_hh_tes_in!E24/RES_hh_fec_in!E24)</f>
        <v>0.80671374124790385</v>
      </c>
      <c r="F24" s="78">
        <f>IF(RES_hh_tes_in!F24=0,"",RES_hh_tes_in!F24/RES_hh_fec_in!F24)</f>
        <v>0.80860663899501761</v>
      </c>
      <c r="G24" s="78">
        <f>IF(RES_hh_tes_in!G24=0,"",RES_hh_tes_in!G24/RES_hh_fec_in!G24)</f>
        <v>0.81054519901025346</v>
      </c>
      <c r="H24" s="78">
        <f>IF(RES_hh_tes_in!H24=0,"",RES_hh_tes_in!H24/RES_hh_fec_in!H24)</f>
        <v>0.81252466029883108</v>
      </c>
      <c r="I24" s="78">
        <f>IF(RES_hh_tes_in!I24=0,"",RES_hh_tes_in!I24/RES_hh_fec_in!I24)</f>
        <v>0.8145546080836239</v>
      </c>
      <c r="J24" s="78">
        <f>IF(RES_hh_tes_in!J24=0,"",RES_hh_tes_in!J24/RES_hh_fec_in!J24)</f>
        <v>0.81667430963946686</v>
      </c>
      <c r="K24" s="78">
        <f>IF(RES_hh_tes_in!K24=0,"",RES_hh_tes_in!K24/RES_hh_fec_in!K24)</f>
        <v>0.81891715247848984</v>
      </c>
      <c r="L24" s="78">
        <f>IF(RES_hh_tes_in!L24=0,"",RES_hh_tes_in!L24/RES_hh_fec_in!L24)</f>
        <v>0.82129206912900676</v>
      </c>
      <c r="M24" s="78">
        <f>IF(RES_hh_tes_in!M24=0,"",RES_hh_tes_in!M24/RES_hh_fec_in!M24)</f>
        <v>0.82458043771858369</v>
      </c>
      <c r="N24" s="78">
        <f>IF(RES_hh_tes_in!N24=0,"",RES_hh_tes_in!N24/RES_hh_fec_in!N24)</f>
        <v>0.82902931040854566</v>
      </c>
      <c r="O24" s="78">
        <f>IF(RES_hh_tes_in!O24=0,"",RES_hh_tes_in!O24/RES_hh_fec_in!O24)</f>
        <v>0.83485525843867769</v>
      </c>
      <c r="P24" s="78">
        <f>IF(RES_hh_tes_in!P24=0,"",RES_hh_tes_in!P24/RES_hh_fec_in!P24)</f>
        <v>0.84164623914690007</v>
      </c>
      <c r="Q24" s="78">
        <f>IF(RES_hh_tes_in!Q24=0,"",RES_hh_tes_in!Q24/RES_hh_fec_in!Q24)</f>
        <v>0.84805337363212652</v>
      </c>
      <c r="R24" s="78">
        <f>IF(RES_hh_tes_in!R24=0,"",RES_hh_tes_in!R24/RES_hh_fec_in!R24)</f>
        <v>0.85296294694448449</v>
      </c>
      <c r="S24" s="78">
        <f>IF(RES_hh_tes_in!S24=0,"",RES_hh_tes_in!S24/RES_hh_fec_in!S24)</f>
        <v>0.85773914105236138</v>
      </c>
      <c r="T24" s="78">
        <f>IF(RES_hh_tes_in!T24=0,"",RES_hh_tes_in!T24/RES_hh_fec_in!T24)</f>
        <v>0.86235004347464383</v>
      </c>
      <c r="U24" s="78">
        <f>IF(RES_hh_tes_in!U24=0,"",RES_hh_tes_in!U24/RES_hh_fec_in!U24)</f>
        <v>0.86676374173023341</v>
      </c>
      <c r="V24" s="78">
        <f>IF(RES_hh_tes_in!V24=0,"",RES_hh_tes_in!V24/RES_hh_fec_in!V24)</f>
        <v>0.87094832333802463</v>
      </c>
      <c r="W24" s="78">
        <f>IF(RES_hh_tes_in!W24=0,"",RES_hh_tes_in!W24/RES_hh_fec_in!W24)</f>
        <v>0.87480312955665929</v>
      </c>
      <c r="DA24" s="89" t="s">
        <v>741</v>
      </c>
    </row>
    <row r="25" spans="1:105" ht="12" customHeight="1" x14ac:dyDescent="0.25">
      <c r="A25" s="73" t="s">
        <v>53</v>
      </c>
      <c r="B25" s="79"/>
      <c r="C25" s="79">
        <f>IF(RES_hh_tes_in!C25=0,"",RES_hh_tes_in!C25/RES_hh_fec_in!C25)</f>
        <v>0.64116044441636444</v>
      </c>
      <c r="D25" s="79">
        <f>IF(RES_hh_tes_in!D25=0,"",RES_hh_tes_in!D25/RES_hh_fec_in!D25)</f>
        <v>0.64288036462870979</v>
      </c>
      <c r="E25" s="79">
        <f>IF(RES_hh_tes_in!E25=0,"",RES_hh_tes_in!E25/RES_hh_fec_in!E25)</f>
        <v>0.64473257102890491</v>
      </c>
      <c r="F25" s="79">
        <f>IF(RES_hh_tes_in!F25=0,"",RES_hh_tes_in!F25/RES_hh_fec_in!F25)</f>
        <v>0.6466025695634221</v>
      </c>
      <c r="G25" s="79">
        <f>IF(RES_hh_tes_in!G25=0,"",RES_hh_tes_in!G25/RES_hh_fec_in!G25)</f>
        <v>0.64859545626381587</v>
      </c>
      <c r="H25" s="79">
        <f>IF(RES_hh_tes_in!H25=0,"",RES_hh_tes_in!H25/RES_hh_fec_in!H25)</f>
        <v>0.65069945127796258</v>
      </c>
      <c r="I25" s="79">
        <f>IF(RES_hh_tes_in!I25=0,"",RES_hh_tes_in!I25/RES_hh_fec_in!I25)</f>
        <v>0.65294192623199265</v>
      </c>
      <c r="J25" s="79">
        <f>IF(RES_hh_tes_in!J25=0,"",RES_hh_tes_in!J25/RES_hh_fec_in!J25)</f>
        <v>0.6554324453767737</v>
      </c>
      <c r="K25" s="79">
        <f>IF(RES_hh_tes_in!K25=0,"",RES_hh_tes_in!K25/RES_hh_fec_in!K25)</f>
        <v>0.65826810458400098</v>
      </c>
      <c r="L25" s="79">
        <f>IF(RES_hh_tes_in!L25=0,"",RES_hh_tes_in!L25/RES_hh_fec_in!L25)</f>
        <v>0.66148288617099094</v>
      </c>
      <c r="M25" s="79">
        <f>IF(RES_hh_tes_in!M25=0,"",RES_hh_tes_in!M25/RES_hh_fec_in!M25)</f>
        <v>0.6673043502190521</v>
      </c>
      <c r="N25" s="79">
        <f>IF(RES_hh_tes_in!N25=0,"",RES_hh_tes_in!N25/RES_hh_fec_in!N25)</f>
        <v>0.6767112531605699</v>
      </c>
      <c r="O25" s="79">
        <f>IF(RES_hh_tes_in!O25=0,"",RES_hh_tes_in!O25/RES_hh_fec_in!O25)</f>
        <v>0.69095873593925394</v>
      </c>
      <c r="P25" s="79">
        <f>IF(RES_hh_tes_in!P25=0,"",RES_hh_tes_in!P25/RES_hh_fec_in!P25)</f>
        <v>0.7094928820801063</v>
      </c>
      <c r="Q25" s="79">
        <f>IF(RES_hh_tes_in!Q25=0,"",RES_hh_tes_in!Q25/RES_hh_fec_in!Q25)</f>
        <v>0.7276793369381851</v>
      </c>
      <c r="R25" s="79">
        <f>IF(RES_hh_tes_in!R25=0,"",RES_hh_tes_in!R25/RES_hh_fec_in!R25)</f>
        <v>0.74071640033699071</v>
      </c>
      <c r="S25" s="79">
        <f>IF(RES_hh_tes_in!S25=0,"",RES_hh_tes_in!S25/RES_hh_fec_in!S25)</f>
        <v>0.75362493808915698</v>
      </c>
      <c r="T25" s="79">
        <f>IF(RES_hh_tes_in!T25=0,"",RES_hh_tes_in!T25/RES_hh_fec_in!T25)</f>
        <v>0.76613428213655232</v>
      </c>
      <c r="U25" s="79">
        <f>IF(RES_hh_tes_in!U25=0,"",RES_hh_tes_in!U25/RES_hh_fec_in!U25)</f>
        <v>0.77788520577229459</v>
      </c>
      <c r="V25" s="79">
        <f>IF(RES_hh_tes_in!V25=0,"",RES_hh_tes_in!V25/RES_hh_fec_in!V25)</f>
        <v>0.78832658330350436</v>
      </c>
      <c r="W25" s="79">
        <f>IF(RES_hh_tes_in!W25=0,"",RES_hh_tes_in!W25/RES_hh_fec_in!W25)</f>
        <v>0.79654596598285632</v>
      </c>
      <c r="DA25" s="90" t="s">
        <v>742</v>
      </c>
    </row>
    <row r="26" spans="1:105" ht="12" customHeight="1" x14ac:dyDescent="0.25">
      <c r="A26" s="32" t="s">
        <v>52</v>
      </c>
      <c r="B26" s="81"/>
      <c r="C26" s="81" t="str">
        <f>IF(RES_hh_tes_in!C26=0,"",RES_hh_tes_in!C26/RES_hh_fec_in!C26)</f>
        <v/>
      </c>
      <c r="D26" s="81" t="str">
        <f>IF(RES_hh_tes_in!D26=0,"",RES_hh_tes_in!D26/RES_hh_fec_in!D26)</f>
        <v/>
      </c>
      <c r="E26" s="81" t="str">
        <f>IF(RES_hh_tes_in!E26=0,"",RES_hh_tes_in!E26/RES_hh_fec_in!E26)</f>
        <v/>
      </c>
      <c r="F26" s="81" t="str">
        <f>IF(RES_hh_tes_in!F26=0,"",RES_hh_tes_in!F26/RES_hh_fec_in!F26)</f>
        <v/>
      </c>
      <c r="G26" s="81" t="str">
        <f>IF(RES_hh_tes_in!G26=0,"",RES_hh_tes_in!G26/RES_hh_fec_in!G26)</f>
        <v/>
      </c>
      <c r="H26" s="81" t="str">
        <f>IF(RES_hh_tes_in!H26=0,"",RES_hh_tes_in!H26/RES_hh_fec_in!H26)</f>
        <v/>
      </c>
      <c r="I26" s="81" t="str">
        <f>IF(RES_hh_tes_in!I26=0,"",RES_hh_tes_in!I26/RES_hh_fec_in!I26)</f>
        <v/>
      </c>
      <c r="J26" s="81" t="str">
        <f>IF(RES_hh_tes_in!J26=0,"",RES_hh_tes_in!J26/RES_hh_fec_in!J26)</f>
        <v/>
      </c>
      <c r="K26" s="81">
        <f>IF(RES_hh_tes_in!K26=0,"",RES_hh_tes_in!K26/RES_hh_fec_in!K26)</f>
        <v>1</v>
      </c>
      <c r="L26" s="81">
        <f>IF(RES_hh_tes_in!L26=0,"",RES_hh_tes_in!L26/RES_hh_fec_in!L26)</f>
        <v>1</v>
      </c>
      <c r="M26" s="81">
        <f>IF(RES_hh_tes_in!M26=0,"",RES_hh_tes_in!M26/RES_hh_fec_in!M26)</f>
        <v>1</v>
      </c>
      <c r="N26" s="81">
        <f>IF(RES_hh_tes_in!N26=0,"",RES_hh_tes_in!N26/RES_hh_fec_in!N26)</f>
        <v>1</v>
      </c>
      <c r="O26" s="81">
        <f>IF(RES_hh_tes_in!O26=0,"",RES_hh_tes_in!O26/RES_hh_fec_in!O26)</f>
        <v>1</v>
      </c>
      <c r="P26" s="81">
        <f>IF(RES_hh_tes_in!P26=0,"",RES_hh_tes_in!P26/RES_hh_fec_in!P26)</f>
        <v>1</v>
      </c>
      <c r="Q26" s="81">
        <f>IF(RES_hh_tes_in!Q26=0,"",RES_hh_tes_in!Q26/RES_hh_fec_in!Q26)</f>
        <v>1</v>
      </c>
      <c r="R26" s="81">
        <f>IF(RES_hh_tes_in!R26=0,"",RES_hh_tes_in!R26/RES_hh_fec_in!R26)</f>
        <v>1</v>
      </c>
      <c r="S26" s="81">
        <f>IF(RES_hh_tes_in!S26=0,"",RES_hh_tes_in!S26/RES_hh_fec_in!S26)</f>
        <v>1</v>
      </c>
      <c r="T26" s="81">
        <f>IF(RES_hh_tes_in!T26=0,"",RES_hh_tes_in!T26/RES_hh_fec_in!T26)</f>
        <v>1</v>
      </c>
      <c r="U26" s="81">
        <f>IF(RES_hh_tes_in!U26=0,"",RES_hh_tes_in!U26/RES_hh_fec_in!U26)</f>
        <v>1</v>
      </c>
      <c r="V26" s="81">
        <f>IF(RES_hh_tes_in!V26=0,"",RES_hh_tes_in!V26/RES_hh_fec_in!V26)</f>
        <v>1</v>
      </c>
      <c r="W26" s="81">
        <f>IF(RES_hh_tes_in!W26=0,"",RES_hh_tes_in!W26/RES_hh_fec_in!W26)</f>
        <v>1</v>
      </c>
      <c r="DA26" s="92" t="s">
        <v>743</v>
      </c>
    </row>
    <row r="27" spans="1:105" ht="12.95" customHeight="1" x14ac:dyDescent="0.25">
      <c r="A27" s="68" t="s">
        <v>54</v>
      </c>
      <c r="B27" s="70"/>
      <c r="C27" s="70">
        <f>IF(RES_hh_tes_in!C27=0,"",RES_hh_tes_in!C27/RES_hh_fec_in!C27)</f>
        <v>0.61744104883416695</v>
      </c>
      <c r="D27" s="70">
        <f>IF(RES_hh_tes_in!D27=0,"",RES_hh_tes_in!D27/RES_hh_fec_in!D27)</f>
        <v>0.62338339057637349</v>
      </c>
      <c r="E27" s="70">
        <f>IF(RES_hh_tes_in!E27=0,"",RES_hh_tes_in!E27/RES_hh_fec_in!E27)</f>
        <v>0.67540826751813032</v>
      </c>
      <c r="F27" s="70">
        <f>IF(RES_hh_tes_in!F27=0,"",RES_hh_tes_in!F27/RES_hh_fec_in!F27)</f>
        <v>0.64440947165191897</v>
      </c>
      <c r="G27" s="70">
        <f>IF(RES_hh_tes_in!G27=0,"",RES_hh_tes_in!G27/RES_hh_fec_in!G27)</f>
        <v>0.61725848969103758</v>
      </c>
      <c r="H27" s="70">
        <f>IF(RES_hh_tes_in!H27=0,"",RES_hh_tes_in!H27/RES_hh_fec_in!H27)</f>
        <v>0.62125940298974625</v>
      </c>
      <c r="I27" s="70">
        <f>IF(RES_hh_tes_in!I27=0,"",RES_hh_tes_in!I27/RES_hh_fec_in!I27)</f>
        <v>0.6175321049038226</v>
      </c>
      <c r="J27" s="70">
        <f>IF(RES_hh_tes_in!J27=0,"",RES_hh_tes_in!J27/RES_hh_fec_in!J27)</f>
        <v>0.64072872751880483</v>
      </c>
      <c r="K27" s="70">
        <f>IF(RES_hh_tes_in!K27=0,"",RES_hh_tes_in!K27/RES_hh_fec_in!K27)</f>
        <v>0.64258441785267706</v>
      </c>
      <c r="L27" s="70">
        <f>IF(RES_hh_tes_in!L27=0,"",RES_hh_tes_in!L27/RES_hh_fec_in!L27)</f>
        <v>0.65959282126760643</v>
      </c>
      <c r="M27" s="70">
        <f>IF(RES_hh_tes_in!M27=0,"",RES_hh_tes_in!M27/RES_hh_fec_in!M27)</f>
        <v>0.64981698786903064</v>
      </c>
      <c r="N27" s="70">
        <f>IF(RES_hh_tes_in!N27=0,"",RES_hh_tes_in!N27/RES_hh_fec_in!N27)</f>
        <v>0.63204935103235138</v>
      </c>
      <c r="O27" s="70">
        <f>IF(RES_hh_tes_in!O27=0,"",RES_hh_tes_in!O27/RES_hh_fec_in!O27)</f>
        <v>0.62945542631098406</v>
      </c>
      <c r="P27" s="70">
        <f>IF(RES_hh_tes_in!P27=0,"",RES_hh_tes_in!P27/RES_hh_fec_in!P27)</f>
        <v>0.62908212147226883</v>
      </c>
      <c r="Q27" s="70">
        <f>IF(RES_hh_tes_in!Q27=0,"",RES_hh_tes_in!Q27/RES_hh_fec_in!Q27)</f>
        <v>0.63574978265090354</v>
      </c>
      <c r="R27" s="70">
        <f>IF(RES_hh_tes_in!R27=0,"",RES_hh_tes_in!R27/RES_hh_fec_in!R27)</f>
        <v>0.64470918079821737</v>
      </c>
      <c r="S27" s="70">
        <f>IF(RES_hh_tes_in!S27=0,"",RES_hh_tes_in!S27/RES_hh_fec_in!S27)</f>
        <v>0.64670452970092462</v>
      </c>
      <c r="T27" s="70">
        <f>IF(RES_hh_tes_in!T27=0,"",RES_hh_tes_in!T27/RES_hh_fec_in!T27)</f>
        <v>0.63485062513081036</v>
      </c>
      <c r="U27" s="70">
        <f>IF(RES_hh_tes_in!U27=0,"",RES_hh_tes_in!U27/RES_hh_fec_in!U27)</f>
        <v>0.64700592007049362</v>
      </c>
      <c r="V27" s="70">
        <f>IF(RES_hh_tes_in!V27=0,"",RES_hh_tes_in!V27/RES_hh_fec_in!V27)</f>
        <v>0.65175233327627524</v>
      </c>
      <c r="W27" s="70">
        <f>IF(RES_hh_tes_in!W27=0,"",RES_hh_tes_in!W27/RES_hh_fec_in!W27)</f>
        <v>0.64221350201751148</v>
      </c>
      <c r="DA27" s="88" t="s">
        <v>744</v>
      </c>
    </row>
    <row r="28" spans="1:105" ht="12" customHeight="1" x14ac:dyDescent="0.25">
      <c r="A28" s="28" t="s">
        <v>51</v>
      </c>
      <c r="B28" s="78"/>
      <c r="C28" s="78">
        <f>IF(RES_hh_tes_in!C28=0,"",RES_hh_tes_in!C28/RES_hh_fec_in!C28)</f>
        <v>0.58826982597297728</v>
      </c>
      <c r="D28" s="78">
        <f>IF(RES_hh_tes_in!D28=0,"",RES_hh_tes_in!D28/RES_hh_fec_in!D28)</f>
        <v>0.58842245620123201</v>
      </c>
      <c r="E28" s="78">
        <f>IF(RES_hh_tes_in!E28=0,"",RES_hh_tes_in!E28/RES_hh_fec_in!E28)</f>
        <v>0.5885729338781206</v>
      </c>
      <c r="F28" s="78">
        <f>IF(RES_hh_tes_in!F28=0,"",RES_hh_tes_in!F28/RES_hh_fec_in!F28)</f>
        <v>0.58872311802527733</v>
      </c>
      <c r="G28" s="78">
        <f>IF(RES_hh_tes_in!G28=0,"",RES_hh_tes_in!G28/RES_hh_fec_in!G28)</f>
        <v>0.58887131979923679</v>
      </c>
      <c r="H28" s="78">
        <f>IF(RES_hh_tes_in!H28=0,"",RES_hh_tes_in!H28/RES_hh_fec_in!H28)</f>
        <v>0.5890177458929392</v>
      </c>
      <c r="I28" s="78">
        <f>IF(RES_hh_tes_in!I28=0,"",RES_hh_tes_in!I28/RES_hh_fec_in!I28)</f>
        <v>0.58916198017530486</v>
      </c>
      <c r="J28" s="78">
        <f>IF(RES_hh_tes_in!J28=0,"",RES_hh_tes_in!J28/RES_hh_fec_in!J28)</f>
        <v>0.58930231790418353</v>
      </c>
      <c r="K28" s="78">
        <f>IF(RES_hh_tes_in!K28=0,"",RES_hh_tes_in!K28/RES_hh_fec_in!K28)</f>
        <v>0.58943730960034635</v>
      </c>
      <c r="L28" s="78">
        <f>IF(RES_hh_tes_in!L28=0,"",RES_hh_tes_in!L28/RES_hh_fec_in!L28)</f>
        <v>0.58956656746867431</v>
      </c>
      <c r="M28" s="78">
        <f>IF(RES_hh_tes_in!M28=0,"",RES_hh_tes_in!M28/RES_hh_fec_in!M28)</f>
        <v>0.58963612531523324</v>
      </c>
      <c r="N28" s="78">
        <f>IF(RES_hh_tes_in!N28=0,"",RES_hh_tes_in!N28/RES_hh_fec_in!N28)</f>
        <v>0.58963612531523324</v>
      </c>
      <c r="O28" s="78">
        <f>IF(RES_hh_tes_in!O28=0,"",RES_hh_tes_in!O28/RES_hh_fec_in!O28)</f>
        <v>0.58963612531523324</v>
      </c>
      <c r="P28" s="78">
        <f>IF(RES_hh_tes_in!P28=0,"",RES_hh_tes_in!P28/RES_hh_fec_in!P28)</f>
        <v>0.58963612531523324</v>
      </c>
      <c r="Q28" s="78">
        <f>IF(RES_hh_tes_in!Q28=0,"",RES_hh_tes_in!Q28/RES_hh_fec_in!Q28)</f>
        <v>0.58963612531523324</v>
      </c>
      <c r="R28" s="78">
        <f>IF(RES_hh_tes_in!R28=0,"",RES_hh_tes_in!R28/RES_hh_fec_in!R28)</f>
        <v>0.59007557081656958</v>
      </c>
      <c r="S28" s="78">
        <f>IF(RES_hh_tes_in!S28=0,"",RES_hh_tes_in!S28/RES_hh_fec_in!S28)</f>
        <v>0.59079416377830496</v>
      </c>
      <c r="T28" s="78">
        <f>IF(RES_hh_tes_in!T28=0,"",RES_hh_tes_in!T28/RES_hh_fec_in!T28)</f>
        <v>0.59163252223366236</v>
      </c>
      <c r="U28" s="78">
        <f>IF(RES_hh_tes_in!U28=0,"",RES_hh_tes_in!U28/RES_hh_fec_in!U28)</f>
        <v>0.59250082206242549</v>
      </c>
      <c r="V28" s="78">
        <f>IF(RES_hh_tes_in!V28=0,"",RES_hh_tes_in!V28/RES_hh_fec_in!V28)</f>
        <v>0.59330923914437739</v>
      </c>
      <c r="W28" s="78">
        <f>IF(RES_hh_tes_in!W28=0,"",RES_hh_tes_in!W28/RES_hh_fec_in!W28)</f>
        <v>0.5940577734795176</v>
      </c>
      <c r="DA28" s="89" t="s">
        <v>745</v>
      </c>
    </row>
    <row r="29" spans="1:105" s="2" customFormat="1" ht="12" customHeight="1" x14ac:dyDescent="0.25">
      <c r="A29" s="28" t="s">
        <v>74</v>
      </c>
      <c r="B29" s="78"/>
      <c r="C29" s="78">
        <f>IF(RES_hh_tes_in!C29=0,"",RES_hh_tes_in!C29/RES_hh_fec_in!C29)</f>
        <v>0.5924883762874209</v>
      </c>
      <c r="D29" s="78">
        <f>IF(RES_hh_tes_in!D29=0,"",RES_hh_tes_in!D29/RES_hh_fec_in!D29)</f>
        <v>0.59300838715164528</v>
      </c>
      <c r="E29" s="78">
        <f>IF(RES_hh_tes_in!E29=0,"",RES_hh_tes_in!E29/RES_hh_fec_in!E29)</f>
        <v>0.59352106427792584</v>
      </c>
      <c r="F29" s="78">
        <f>IF(RES_hh_tes_in!F29=0,"",RES_hh_tes_in!F29/RES_hh_fec_in!F29)</f>
        <v>0.5940327413490325</v>
      </c>
      <c r="G29" s="78">
        <f>IF(RES_hh_tes_in!G29=0,"",RES_hh_tes_in!G29/RES_hh_fec_in!G29)</f>
        <v>0.59453766447885692</v>
      </c>
      <c r="H29" s="78">
        <f>IF(RES_hh_tes_in!H29=0,"",RES_hh_tes_in!H29/RES_hh_fec_in!H29)</f>
        <v>0.59503653786980737</v>
      </c>
      <c r="I29" s="78">
        <f>IF(RES_hh_tes_in!I29=0,"",RES_hh_tes_in!I29/RES_hh_fec_in!I29)</f>
        <v>0.59552794376417939</v>
      </c>
      <c r="J29" s="78">
        <f>IF(RES_hh_tes_in!J29=0,"",RES_hh_tes_in!J29/RES_hh_fec_in!J29)</f>
        <v>0.59600607410907791</v>
      </c>
      <c r="K29" s="78">
        <f>IF(RES_hh_tes_in!K29=0,"",RES_hh_tes_in!K29/RES_hh_fec_in!K29)</f>
        <v>0.59646599053184279</v>
      </c>
      <c r="L29" s="78">
        <f>IF(RES_hh_tes_in!L29=0,"",RES_hh_tes_in!L29/RES_hh_fec_in!L29)</f>
        <v>0.59690637181532424</v>
      </c>
      <c r="M29" s="78">
        <f>IF(RES_hh_tes_in!M29=0,"",RES_hh_tes_in!M29/RES_hh_fec_in!M29)</f>
        <v>0.59714335525115037</v>
      </c>
      <c r="N29" s="78">
        <f>IF(RES_hh_tes_in!N29=0,"",RES_hh_tes_in!N29/RES_hh_fec_in!N29)</f>
        <v>0.59714335525115014</v>
      </c>
      <c r="O29" s="78">
        <f>IF(RES_hh_tes_in!O29=0,"",RES_hh_tes_in!O29/RES_hh_fec_in!O29)</f>
        <v>0.59714335525115014</v>
      </c>
      <c r="P29" s="78">
        <f>IF(RES_hh_tes_in!P29=0,"",RES_hh_tes_in!P29/RES_hh_fec_in!P29)</f>
        <v>0.59714335525115037</v>
      </c>
      <c r="Q29" s="78">
        <f>IF(RES_hh_tes_in!Q29=0,"",RES_hh_tes_in!Q29/RES_hh_fec_in!Q29)</f>
        <v>0.59714335525115025</v>
      </c>
      <c r="R29" s="78">
        <f>IF(RES_hh_tes_in!R29=0,"",RES_hh_tes_in!R29/RES_hh_fec_in!R29)</f>
        <v>0.59864054514297027</v>
      </c>
      <c r="S29" s="78">
        <f>IF(RES_hh_tes_in!S29=0,"",RES_hh_tes_in!S29/RES_hh_fec_in!S29)</f>
        <v>0.60108878984082603</v>
      </c>
      <c r="T29" s="78">
        <f>IF(RES_hh_tes_in!T29=0,"",RES_hh_tes_in!T29/RES_hh_fec_in!T29)</f>
        <v>0.60394507532165587</v>
      </c>
      <c r="U29" s="78">
        <f>IF(RES_hh_tes_in!U29=0,"",RES_hh_tes_in!U29/RES_hh_fec_in!U29)</f>
        <v>0.60690337099823022</v>
      </c>
      <c r="V29" s="78">
        <f>IF(RES_hh_tes_in!V29=0,"",RES_hh_tes_in!V29/RES_hh_fec_in!V29)</f>
        <v>0.60965764628331642</v>
      </c>
      <c r="W29" s="78">
        <f>IF(RES_hh_tes_in!W29=0,"",RES_hh_tes_in!W29/RES_hh_fec_in!W29)</f>
        <v>0.61220790117691382</v>
      </c>
      <c r="DA29" s="89" t="s">
        <v>746</v>
      </c>
    </row>
    <row r="30" spans="1:105" ht="12" customHeight="1" x14ac:dyDescent="0.25">
      <c r="A30" s="28" t="s">
        <v>192</v>
      </c>
      <c r="B30" s="78"/>
      <c r="C30" s="78">
        <f>IF(RES_hh_tes_in!C30=0,"",RES_hh_tes_in!C30/RES_hh_fec_in!C30)</f>
        <v>0.58776240475717734</v>
      </c>
      <c r="D30" s="78">
        <f>IF(RES_hh_tes_in!D30=0,"",RES_hh_tes_in!D30/RES_hh_fec_in!D30)</f>
        <v>0.58861880218782325</v>
      </c>
      <c r="E30" s="78">
        <f>IF(RES_hh_tes_in!E30=0,"",RES_hh_tes_in!E30/RES_hh_fec_in!E30)</f>
        <v>0.58946312180478522</v>
      </c>
      <c r="F30" s="78">
        <f>IF(RES_hh_tes_in!F30=0,"",RES_hh_tes_in!F30/RES_hh_fec_in!F30)</f>
        <v>0.59030579444715381</v>
      </c>
      <c r="G30" s="78">
        <f>IF(RES_hh_tes_in!G30=0,"",RES_hh_tes_in!G30/RES_hh_fec_in!G30)</f>
        <v>0.59113734413352514</v>
      </c>
      <c r="H30" s="78">
        <f>IF(RES_hh_tes_in!H30=0,"",RES_hh_tes_in!H30/RES_hh_fec_in!H30)</f>
        <v>0.59195893060338745</v>
      </c>
      <c r="I30" s="78">
        <f>IF(RES_hh_tes_in!I30=0,"",RES_hh_tes_in!I30/RES_hh_fec_in!I30)</f>
        <v>0.59276821897464527</v>
      </c>
      <c r="J30" s="78">
        <f>IF(RES_hh_tes_in!J30=0,"",RES_hh_tes_in!J30/RES_hh_fec_in!J30)</f>
        <v>0.59355564405949601</v>
      </c>
      <c r="K30" s="78">
        <f>IF(RES_hh_tes_in!K30=0,"",RES_hh_tes_in!K30/RES_hh_fec_in!K30)</f>
        <v>0.59431307293236257</v>
      </c>
      <c r="L30" s="78">
        <f>IF(RES_hh_tes_in!L30=0,"",RES_hh_tes_in!L30/RES_hh_fec_in!L30)</f>
        <v>0.59503832970222004</v>
      </c>
      <c r="M30" s="78">
        <f>IF(RES_hh_tes_in!M30=0,"",RES_hh_tes_in!M30/RES_hh_fec_in!M30)</f>
        <v>0.59542861386647494</v>
      </c>
      <c r="N30" s="78">
        <f>IF(RES_hh_tes_in!N30=0,"",RES_hh_tes_in!N30/RES_hh_fec_in!N30)</f>
        <v>0.59542861386647494</v>
      </c>
      <c r="O30" s="78">
        <f>IF(RES_hh_tes_in!O30=0,"",RES_hh_tes_in!O30/RES_hh_fec_in!O30)</f>
        <v>0.59542861386647494</v>
      </c>
      <c r="P30" s="78">
        <f>IF(RES_hh_tes_in!P30=0,"",RES_hh_tes_in!P30/RES_hh_fec_in!P30)</f>
        <v>0.59542861386647494</v>
      </c>
      <c r="Q30" s="78">
        <f>IF(RES_hh_tes_in!Q30=0,"",RES_hh_tes_in!Q30/RES_hh_fec_in!Q30)</f>
        <v>0.59542861386647494</v>
      </c>
      <c r="R30" s="78">
        <f>IF(RES_hh_tes_in!R30=0,"",RES_hh_tes_in!R30/RES_hh_fec_in!R30)</f>
        <v>0.59789431153695904</v>
      </c>
      <c r="S30" s="78">
        <f>IF(RES_hh_tes_in!S30=0,"",RES_hh_tes_in!S30/RES_hh_fec_in!S30)</f>
        <v>0.60192628589188857</v>
      </c>
      <c r="T30" s="78">
        <f>IF(RES_hh_tes_in!T30=0,"",RES_hh_tes_in!T30/RES_hh_fec_in!T30)</f>
        <v>0.6066302559726362</v>
      </c>
      <c r="U30" s="78">
        <f>IF(RES_hh_tes_in!U30=0,"",RES_hh_tes_in!U30/RES_hh_fec_in!U30)</f>
        <v>0.61150222498483997</v>
      </c>
      <c r="V30" s="78">
        <f>IF(RES_hh_tes_in!V30=0,"",RES_hh_tes_in!V30/RES_hh_fec_in!V30)</f>
        <v>0.61603819613413302</v>
      </c>
      <c r="W30" s="78">
        <f>IF(RES_hh_tes_in!W30=0,"",RES_hh_tes_in!W30/RES_hh_fec_in!W30)</f>
        <v>0.62023816942051357</v>
      </c>
      <c r="DA30" s="89" t="s">
        <v>747</v>
      </c>
    </row>
    <row r="31" spans="1:105" ht="12" customHeight="1" x14ac:dyDescent="0.25">
      <c r="A31" s="28" t="s">
        <v>207</v>
      </c>
      <c r="B31" s="78"/>
      <c r="C31" s="78">
        <f>IF(RES_hh_tes_in!C31=0,"",RES_hh_tes_in!C31/RES_hh_fec_in!C31)</f>
        <v>0.57474352690325559</v>
      </c>
      <c r="D31" s="78">
        <f>IF(RES_hh_tes_in!D31=0,"",RES_hh_tes_in!D31/RES_hh_fec_in!D31)</f>
        <v>0.57512996226857638</v>
      </c>
      <c r="E31" s="78">
        <f>IF(RES_hh_tes_in!E31=0,"",RES_hh_tes_in!E31/RES_hh_fec_in!E31)</f>
        <v>0.57551094771756584</v>
      </c>
      <c r="F31" s="78">
        <f>IF(RES_hh_tes_in!F31=0,"",RES_hh_tes_in!F31/RES_hh_fec_in!F31)</f>
        <v>0.57589118999614664</v>
      </c>
      <c r="G31" s="78">
        <f>IF(RES_hh_tes_in!G31=0,"",RES_hh_tes_in!G31/RES_hh_fec_in!G31)</f>
        <v>0.5762664132223454</v>
      </c>
      <c r="H31" s="78">
        <f>IF(RES_hh_tes_in!H31=0,"",RES_hh_tes_in!H31/RES_hh_fec_in!H31)</f>
        <v>0.57663714070968075</v>
      </c>
      <c r="I31" s="78">
        <f>IF(RES_hh_tes_in!I31=0,"",RES_hh_tes_in!I31/RES_hh_fec_in!I31)</f>
        <v>0.57700231888070941</v>
      </c>
      <c r="J31" s="78">
        <f>IF(RES_hh_tes_in!J31=0,"",RES_hh_tes_in!J31/RES_hh_fec_in!J31)</f>
        <v>0.57735763160052633</v>
      </c>
      <c r="K31" s="78">
        <f>IF(RES_hh_tes_in!K31=0,"",RES_hh_tes_in!K31/RES_hh_fec_in!K31)</f>
        <v>0.57769940901918337</v>
      </c>
      <c r="L31" s="78">
        <f>IF(RES_hh_tes_in!L31=0,"",RES_hh_tes_in!L31/RES_hh_fec_in!L31)</f>
        <v>0.57802666930136304</v>
      </c>
      <c r="M31" s="78">
        <f>IF(RES_hh_tes_in!M31=0,"",RES_hh_tes_in!M31/RES_hh_fec_in!M31)</f>
        <v>0.57820277866156866</v>
      </c>
      <c r="N31" s="78">
        <f>IF(RES_hh_tes_in!N31=0,"",RES_hh_tes_in!N31/RES_hh_fec_in!N31)</f>
        <v>0.57820277866156866</v>
      </c>
      <c r="O31" s="78">
        <f>IF(RES_hh_tes_in!O31=0,"",RES_hh_tes_in!O31/RES_hh_fec_in!O31)</f>
        <v>0.57820277866156866</v>
      </c>
      <c r="P31" s="78">
        <f>IF(RES_hh_tes_in!P31=0,"",RES_hh_tes_in!P31/RES_hh_fec_in!P31)</f>
        <v>0.57820277866156866</v>
      </c>
      <c r="Q31" s="78">
        <f>IF(RES_hh_tes_in!Q31=0,"",RES_hh_tes_in!Q31/RES_hh_fec_in!Q31)</f>
        <v>0.57820277866156866</v>
      </c>
      <c r="R31" s="78">
        <f>IF(RES_hh_tes_in!R31=0,"",RES_hh_tes_in!R31/RES_hh_fec_in!R31)</f>
        <v>0.57931538449849351</v>
      </c>
      <c r="S31" s="78">
        <f>IF(RES_hh_tes_in!S31=0,"",RES_hh_tes_in!S31/RES_hh_fec_in!S31)</f>
        <v>0.58113474712973812</v>
      </c>
      <c r="T31" s="78">
        <f>IF(RES_hh_tes_in!T31=0,"",RES_hh_tes_in!T31/RES_hh_fec_in!T31)</f>
        <v>0.58325733686618864</v>
      </c>
      <c r="U31" s="78">
        <f>IF(RES_hh_tes_in!U31=0,"",RES_hh_tes_in!U31/RES_hh_fec_in!U31)</f>
        <v>0.5854557333789413</v>
      </c>
      <c r="V31" s="78">
        <f>IF(RES_hh_tes_in!V31=0,"",RES_hh_tes_in!V31/RES_hh_fec_in!V31)</f>
        <v>0.58750251633909045</v>
      </c>
      <c r="W31" s="78">
        <f>IF(RES_hh_tes_in!W31=0,"",RES_hh_tes_in!W31/RES_hh_fec_in!W31)</f>
        <v>0.58939768574663487</v>
      </c>
      <c r="DA31" s="89" t="s">
        <v>748</v>
      </c>
    </row>
    <row r="32" spans="1:105" ht="12" customHeight="1" x14ac:dyDescent="0.25">
      <c r="A32" s="32" t="s">
        <v>53</v>
      </c>
      <c r="B32" s="81"/>
      <c r="C32" s="81">
        <f>IF(RES_hh_tes_in!C32=0,"",RES_hh_tes_in!C32/RES_hh_fec_in!C32)</f>
        <v>0.75317407815504789</v>
      </c>
      <c r="D32" s="81">
        <f>IF(RES_hh_tes_in!D32=0,"",RES_hh_tes_in!D32/RES_hh_fec_in!D32)</f>
        <v>0.75455999639618654</v>
      </c>
      <c r="E32" s="81">
        <f>IF(RES_hh_tes_in!E32=0,"",RES_hh_tes_in!E32/RES_hh_fec_in!E32)</f>
        <v>0.75599716253467053</v>
      </c>
      <c r="F32" s="81">
        <f>IF(RES_hh_tes_in!F32=0,"",RES_hh_tes_in!F32/RES_hh_fec_in!F32)</f>
        <v>0.7574413170227926</v>
      </c>
      <c r="G32" s="81">
        <f>IF(RES_hh_tes_in!G32=0,"",RES_hh_tes_in!G32/RES_hh_fec_in!G32)</f>
        <v>0.75893266781001723</v>
      </c>
      <c r="H32" s="81">
        <f>IF(RES_hh_tes_in!H32=0,"",RES_hh_tes_in!H32/RES_hh_fec_in!H32)</f>
        <v>0.76046629395520637</v>
      </c>
      <c r="I32" s="81">
        <f>IF(RES_hh_tes_in!I32=0,"",RES_hh_tes_in!I32/RES_hh_fec_in!I32)</f>
        <v>0.76205210269828205</v>
      </c>
      <c r="J32" s="81">
        <f>IF(RES_hh_tes_in!J32=0,"",RES_hh_tes_in!J32/RES_hh_fec_in!J32)</f>
        <v>0.76373068050426907</v>
      </c>
      <c r="K32" s="81">
        <f>IF(RES_hh_tes_in!K32=0,"",RES_hh_tes_in!K32/RES_hh_fec_in!K32)</f>
        <v>0.76553653654394616</v>
      </c>
      <c r="L32" s="81">
        <f>IF(RES_hh_tes_in!L32=0,"",RES_hh_tes_in!L32/RES_hh_fec_in!L32)</f>
        <v>0.76747890343530178</v>
      </c>
      <c r="M32" s="81">
        <f>IF(RES_hh_tes_in!M32=0,"",RES_hh_tes_in!M32/RES_hh_fec_in!M32)</f>
        <v>0.7701215562711734</v>
      </c>
      <c r="N32" s="81">
        <f>IF(RES_hh_tes_in!N32=0,"",RES_hh_tes_in!N32/RES_hh_fec_in!N32)</f>
        <v>0.77362435556243891</v>
      </c>
      <c r="O32" s="81">
        <f>IF(RES_hh_tes_in!O32=0,"",RES_hh_tes_in!O32/RES_hh_fec_in!O32)</f>
        <v>0.77837599881204667</v>
      </c>
      <c r="P32" s="81">
        <f>IF(RES_hh_tes_in!P32=0,"",RES_hh_tes_in!P32/RES_hh_fec_in!P32)</f>
        <v>0.78458063345675777</v>
      </c>
      <c r="Q32" s="81">
        <f>IF(RES_hh_tes_in!Q32=0,"",RES_hh_tes_in!Q32/RES_hh_fec_in!Q32)</f>
        <v>0.79257758085224983</v>
      </c>
      <c r="R32" s="81">
        <f>IF(RES_hh_tes_in!R32=0,"",RES_hh_tes_in!R32/RES_hh_fec_in!R32)</f>
        <v>0.80345619469604557</v>
      </c>
      <c r="S32" s="81">
        <f>IF(RES_hh_tes_in!S32=0,"",RES_hh_tes_in!S32/RES_hh_fec_in!S32)</f>
        <v>0.81703372226810023</v>
      </c>
      <c r="T32" s="81">
        <f>IF(RES_hh_tes_in!T32=0,"",RES_hh_tes_in!T32/RES_hh_fec_in!T32)</f>
        <v>0.83163176645014514</v>
      </c>
      <c r="U32" s="81">
        <f>IF(RES_hh_tes_in!U32=0,"",RES_hh_tes_in!U32/RES_hh_fec_in!U32)</f>
        <v>0.84557193012395349</v>
      </c>
      <c r="V32" s="81">
        <f>IF(RES_hh_tes_in!V32=0,"",RES_hh_tes_in!V32/RES_hh_fec_in!V32)</f>
        <v>0.85717581617128025</v>
      </c>
      <c r="W32" s="81">
        <f>IF(RES_hh_tes_in!W32=0,"",RES_hh_tes_in!W32/RES_hh_fec_in!W32)</f>
        <v>0.86585385781567858</v>
      </c>
      <c r="DA32" s="92" t="s">
        <v>749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750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101</v>
      </c>
      <c r="B3" s="65"/>
      <c r="C3" s="65">
        <f t="shared" ref="C3:Q3" si="0">SUM(C4,C15,C17,C27)</f>
        <v>960.80587949012693</v>
      </c>
      <c r="D3" s="65">
        <f t="shared" si="0"/>
        <v>1246.2777967104353</v>
      </c>
      <c r="E3" s="65">
        <f t="shared" si="0"/>
        <v>1059.7539585203069</v>
      </c>
      <c r="F3" s="65">
        <f t="shared" si="0"/>
        <v>1135.9292589368299</v>
      </c>
      <c r="G3" s="65">
        <f t="shared" si="0"/>
        <v>1223.7978391500055</v>
      </c>
      <c r="H3" s="65">
        <f t="shared" si="0"/>
        <v>990.8344416886921</v>
      </c>
      <c r="I3" s="65">
        <f t="shared" si="0"/>
        <v>685.11626486327918</v>
      </c>
      <c r="J3" s="65">
        <f t="shared" si="0"/>
        <v>770.90392298121139</v>
      </c>
      <c r="K3" s="65">
        <f t="shared" si="0"/>
        <v>649.81096106235475</v>
      </c>
      <c r="L3" s="65">
        <f t="shared" si="0"/>
        <v>728.79803527442027</v>
      </c>
      <c r="M3" s="65">
        <f t="shared" si="0"/>
        <v>545.47837161101234</v>
      </c>
      <c r="N3" s="65">
        <f t="shared" si="0"/>
        <v>873.97696230796259</v>
      </c>
      <c r="O3" s="65">
        <f t="shared" si="0"/>
        <v>585.82666480267414</v>
      </c>
      <c r="P3" s="65">
        <f t="shared" si="0"/>
        <v>715.08184309013393</v>
      </c>
      <c r="Q3" s="65">
        <f t="shared" si="0"/>
        <v>685.95814540327706</v>
      </c>
      <c r="R3" s="65">
        <f t="shared" ref="R3:V3" si="1">SUM(R4,R15,R17,R27)</f>
        <v>521.58244558136357</v>
      </c>
      <c r="S3" s="65">
        <f t="shared" si="1"/>
        <v>449.22449087565667</v>
      </c>
      <c r="T3" s="65">
        <f t="shared" si="1"/>
        <v>189.09726527899559</v>
      </c>
      <c r="U3" s="65">
        <f t="shared" si="1"/>
        <v>463.01079512564866</v>
      </c>
      <c r="V3" s="65">
        <f t="shared" si="1"/>
        <v>536.4889780016473</v>
      </c>
      <c r="W3" s="65">
        <f t="shared" ref="W3" si="2">SUM(W4,W15,W17,W27)</f>
        <v>330.80898361856691</v>
      </c>
      <c r="DA3" s="87" t="s">
        <v>751</v>
      </c>
    </row>
    <row r="4" spans="1:105" ht="12.95" customHeight="1" x14ac:dyDescent="0.25">
      <c r="A4" s="68" t="s">
        <v>57</v>
      </c>
      <c r="B4" s="69"/>
      <c r="C4" s="69">
        <f t="shared" ref="C4:Q4" si="3">SUM(C5:C14)</f>
        <v>846.78993906233609</v>
      </c>
      <c r="D4" s="69">
        <f t="shared" si="3"/>
        <v>1111.954841881708</v>
      </c>
      <c r="E4" s="69">
        <f t="shared" si="3"/>
        <v>949.17926817854254</v>
      </c>
      <c r="F4" s="69">
        <f t="shared" si="3"/>
        <v>987.31639214942925</v>
      </c>
      <c r="G4" s="69">
        <f t="shared" si="3"/>
        <v>1054.9917049728183</v>
      </c>
      <c r="H4" s="69">
        <f t="shared" si="3"/>
        <v>847.67579314896773</v>
      </c>
      <c r="I4" s="69">
        <f t="shared" si="3"/>
        <v>568.08061732521662</v>
      </c>
      <c r="J4" s="69">
        <f t="shared" si="3"/>
        <v>658.40691984222929</v>
      </c>
      <c r="K4" s="69">
        <f t="shared" si="3"/>
        <v>553.85552295733203</v>
      </c>
      <c r="L4" s="69">
        <f t="shared" si="3"/>
        <v>637.25862805319957</v>
      </c>
      <c r="M4" s="69">
        <f t="shared" si="3"/>
        <v>458.22020392966567</v>
      </c>
      <c r="N4" s="69">
        <f t="shared" si="3"/>
        <v>726.71963505675558</v>
      </c>
      <c r="O4" s="69">
        <f t="shared" si="3"/>
        <v>480.23125431028211</v>
      </c>
      <c r="P4" s="69">
        <f t="shared" si="3"/>
        <v>593.62436903709181</v>
      </c>
      <c r="Q4" s="69">
        <f t="shared" si="3"/>
        <v>567.86753672622308</v>
      </c>
      <c r="R4" s="69">
        <f t="shared" ref="R4:V4" si="4">SUM(R5:R14)</f>
        <v>427.39491200648342</v>
      </c>
      <c r="S4" s="69">
        <f t="shared" si="4"/>
        <v>353.3646329828922</v>
      </c>
      <c r="T4" s="69">
        <f t="shared" si="4"/>
        <v>122.56462079742749</v>
      </c>
      <c r="U4" s="69">
        <f t="shared" si="4"/>
        <v>351.18578662318214</v>
      </c>
      <c r="V4" s="69">
        <f t="shared" si="4"/>
        <v>404.5518221314735</v>
      </c>
      <c r="W4" s="69">
        <f t="shared" ref="W4" si="5">SUM(W5:W14)</f>
        <v>226.01336201319441</v>
      </c>
      <c r="DA4" s="88" t="s">
        <v>752</v>
      </c>
    </row>
    <row r="5" spans="1:105" ht="12" customHeight="1" x14ac:dyDescent="0.25">
      <c r="A5" s="28" t="s">
        <v>51</v>
      </c>
      <c r="B5" s="72"/>
      <c r="C5" s="72">
        <v>688.14076439934854</v>
      </c>
      <c r="D5" s="72">
        <v>922.5866671342601</v>
      </c>
      <c r="E5" s="72">
        <v>747.57222812943701</v>
      </c>
      <c r="F5" s="72">
        <v>792.34263469413725</v>
      </c>
      <c r="G5" s="72">
        <v>858.78829110165077</v>
      </c>
      <c r="H5" s="72">
        <v>698.69928586911817</v>
      </c>
      <c r="I5" s="72">
        <v>423.48330050517382</v>
      </c>
      <c r="J5" s="72">
        <v>536.74106263088277</v>
      </c>
      <c r="K5" s="72">
        <v>418.15702451871357</v>
      </c>
      <c r="L5" s="72">
        <v>492.27435789804156</v>
      </c>
      <c r="M5" s="72">
        <v>315.87164264693592</v>
      </c>
      <c r="N5" s="72">
        <v>543.50613990405373</v>
      </c>
      <c r="O5" s="72">
        <v>320.7302483538266</v>
      </c>
      <c r="P5" s="72">
        <v>453.4276275888821</v>
      </c>
      <c r="Q5" s="72">
        <v>433.14373115451502</v>
      </c>
      <c r="R5" s="72">
        <v>297.56280782490296</v>
      </c>
      <c r="S5" s="72">
        <v>236.55137299645858</v>
      </c>
      <c r="T5" s="72">
        <v>6.0670758033857197</v>
      </c>
      <c r="U5" s="72">
        <v>211.47425542409181</v>
      </c>
      <c r="V5" s="72">
        <v>222.2312392658707</v>
      </c>
      <c r="W5" s="72">
        <v>38.060952726220123</v>
      </c>
      <c r="DA5" s="89" t="s">
        <v>753</v>
      </c>
    </row>
    <row r="6" spans="1:105" ht="12" customHeight="1" x14ac:dyDescent="0.25">
      <c r="A6" s="28" t="s">
        <v>74</v>
      </c>
      <c r="B6" s="72"/>
      <c r="C6" s="72">
        <v>2.0994424364851927</v>
      </c>
      <c r="D6" s="72">
        <v>1.0500475135215617</v>
      </c>
      <c r="E6" s="72">
        <v>0.97041475736653515</v>
      </c>
      <c r="F6" s="72">
        <v>0.82930994472154329</v>
      </c>
      <c r="G6" s="72">
        <v>1.3277499168694489</v>
      </c>
      <c r="H6" s="72">
        <v>1.6020444309192738</v>
      </c>
      <c r="I6" s="72">
        <v>1.9628804577223271</v>
      </c>
      <c r="J6" s="72">
        <v>1.7735176765917819</v>
      </c>
      <c r="K6" s="72">
        <v>1.5805063328165054</v>
      </c>
      <c r="L6" s="72">
        <v>1.4909280933578706</v>
      </c>
      <c r="M6" s="72">
        <v>1.0729364796394432</v>
      </c>
      <c r="N6" s="72">
        <v>1.5036633497491305</v>
      </c>
      <c r="O6" s="72">
        <v>0.96510761678796886</v>
      </c>
      <c r="P6" s="72">
        <v>0.4358050331225245</v>
      </c>
      <c r="Q6" s="72">
        <v>0.64341572884240417</v>
      </c>
      <c r="R6" s="72">
        <v>0.66992944398770993</v>
      </c>
      <c r="S6" s="72">
        <v>0.71444363882979411</v>
      </c>
      <c r="T6" s="72">
        <v>0.58807125308952413</v>
      </c>
      <c r="U6" s="72">
        <v>0.9407913226562471</v>
      </c>
      <c r="V6" s="72">
        <v>0.51814827347905468</v>
      </c>
      <c r="W6" s="72">
        <v>0.66791281421675242</v>
      </c>
      <c r="DA6" s="89" t="s">
        <v>754</v>
      </c>
    </row>
    <row r="7" spans="1:105" ht="12" customHeight="1" x14ac:dyDescent="0.25">
      <c r="A7" s="28" t="s">
        <v>205</v>
      </c>
      <c r="B7" s="72"/>
      <c r="C7" s="72">
        <v>42.809414094111681</v>
      </c>
      <c r="D7" s="72">
        <v>55.459631254719945</v>
      </c>
      <c r="E7" s="72">
        <v>44.661895142497606</v>
      </c>
      <c r="F7" s="72">
        <v>28.443204676199283</v>
      </c>
      <c r="G7" s="72">
        <v>0</v>
      </c>
      <c r="H7" s="72">
        <v>0</v>
      </c>
      <c r="I7" s="72">
        <v>0</v>
      </c>
      <c r="J7" s="72">
        <v>0</v>
      </c>
      <c r="K7" s="72">
        <v>0</v>
      </c>
      <c r="L7" s="72">
        <v>0</v>
      </c>
      <c r="M7" s="72">
        <v>0</v>
      </c>
      <c r="N7" s="72">
        <v>5.3671702804428802</v>
      </c>
      <c r="O7" s="72">
        <v>14.21663794688428</v>
      </c>
      <c r="P7" s="72">
        <v>0</v>
      </c>
      <c r="Q7" s="72">
        <v>0</v>
      </c>
      <c r="R7" s="72">
        <v>0.38734147241459937</v>
      </c>
      <c r="S7" s="72">
        <v>5.2547486064165376</v>
      </c>
      <c r="T7" s="72">
        <v>7.3603178409520886</v>
      </c>
      <c r="U7" s="72">
        <v>5.6134516979353846</v>
      </c>
      <c r="V7" s="72">
        <v>4.4385214790892356</v>
      </c>
      <c r="W7" s="72">
        <v>0.81081506538045522</v>
      </c>
      <c r="DA7" s="89" t="s">
        <v>755</v>
      </c>
    </row>
    <row r="8" spans="1:105" ht="12" customHeight="1" x14ac:dyDescent="0.25">
      <c r="A8" s="28" t="s">
        <v>192</v>
      </c>
      <c r="B8" s="72"/>
      <c r="C8" s="72">
        <v>113.74031813239063</v>
      </c>
      <c r="D8" s="72">
        <v>132.85849597920637</v>
      </c>
      <c r="E8" s="72">
        <v>155.9747301492414</v>
      </c>
      <c r="F8" s="72">
        <v>165.70124283437119</v>
      </c>
      <c r="G8" s="72">
        <v>194.87566395429803</v>
      </c>
      <c r="H8" s="72">
        <v>147.37446284893028</v>
      </c>
      <c r="I8" s="72">
        <v>142.63443636232049</v>
      </c>
      <c r="J8" s="72">
        <v>119.89233953475468</v>
      </c>
      <c r="K8" s="72">
        <v>134.11799210580193</v>
      </c>
      <c r="L8" s="72">
        <v>143.49334206180012</v>
      </c>
      <c r="M8" s="72">
        <v>141.27562480309032</v>
      </c>
      <c r="N8" s="72">
        <v>176.3426615225099</v>
      </c>
      <c r="O8" s="72">
        <v>144.31926039278326</v>
      </c>
      <c r="P8" s="72">
        <v>139.76093641508726</v>
      </c>
      <c r="Q8" s="72">
        <v>134.08038984286571</v>
      </c>
      <c r="R8" s="72">
        <v>128.77483326517816</v>
      </c>
      <c r="S8" s="72">
        <v>110.84406774118725</v>
      </c>
      <c r="T8" s="72">
        <v>108.54915590000016</v>
      </c>
      <c r="U8" s="72">
        <v>133.15728817849873</v>
      </c>
      <c r="V8" s="72">
        <v>177.36391311303447</v>
      </c>
      <c r="W8" s="72">
        <v>186.47368140737709</v>
      </c>
      <c r="DA8" s="89" t="s">
        <v>756</v>
      </c>
    </row>
    <row r="9" spans="1:105" ht="12" customHeight="1" x14ac:dyDescent="0.25">
      <c r="A9" s="28" t="s">
        <v>207</v>
      </c>
      <c r="B9" s="72"/>
      <c r="C9" s="72">
        <v>0</v>
      </c>
      <c r="D9" s="72">
        <v>0</v>
      </c>
      <c r="E9" s="72">
        <v>0</v>
      </c>
      <c r="F9" s="72">
        <v>0</v>
      </c>
      <c r="G9" s="72">
        <v>0</v>
      </c>
      <c r="H9" s="72">
        <v>0</v>
      </c>
      <c r="I9" s="72">
        <v>0</v>
      </c>
      <c r="J9" s="72">
        <v>0</v>
      </c>
      <c r="K9" s="72">
        <v>0</v>
      </c>
      <c r="L9" s="72">
        <v>0</v>
      </c>
      <c r="M9" s="72">
        <v>0</v>
      </c>
      <c r="N9" s="72">
        <v>0</v>
      </c>
      <c r="O9" s="72">
        <v>0</v>
      </c>
      <c r="P9" s="72">
        <v>0</v>
      </c>
      <c r="Q9" s="72">
        <v>0</v>
      </c>
      <c r="R9" s="72">
        <v>0</v>
      </c>
      <c r="S9" s="72">
        <v>0</v>
      </c>
      <c r="T9" s="72">
        <v>0</v>
      </c>
      <c r="U9" s="72">
        <v>0</v>
      </c>
      <c r="V9" s="72">
        <v>0</v>
      </c>
      <c r="W9" s="72">
        <v>0</v>
      </c>
      <c r="DA9" s="89" t="s">
        <v>757</v>
      </c>
    </row>
    <row r="10" spans="1:105" ht="12" customHeight="1" x14ac:dyDescent="0.25">
      <c r="A10" s="28" t="s">
        <v>202</v>
      </c>
      <c r="B10" s="72"/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758</v>
      </c>
    </row>
    <row r="11" spans="1:105" ht="12" customHeight="1" x14ac:dyDescent="0.25">
      <c r="A11" s="28" t="s">
        <v>203</v>
      </c>
      <c r="B11" s="72"/>
      <c r="C11" s="72">
        <v>0</v>
      </c>
      <c r="D11" s="72">
        <v>0</v>
      </c>
      <c r="E11" s="72">
        <v>0</v>
      </c>
      <c r="F11" s="72">
        <v>0</v>
      </c>
      <c r="G11" s="72">
        <v>0</v>
      </c>
      <c r="H11" s="72">
        <v>0</v>
      </c>
      <c r="I11" s="72">
        <v>0</v>
      </c>
      <c r="J11" s="72">
        <v>0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0</v>
      </c>
      <c r="DA11" s="89" t="s">
        <v>759</v>
      </c>
    </row>
    <row r="12" spans="1:105" ht="12" customHeight="1" x14ac:dyDescent="0.25">
      <c r="A12" s="28" t="s">
        <v>95</v>
      </c>
      <c r="B12" s="72"/>
      <c r="C12" s="72">
        <v>0</v>
      </c>
      <c r="D12" s="72">
        <v>0</v>
      </c>
      <c r="E12" s="72">
        <v>0</v>
      </c>
      <c r="F12" s="72">
        <v>0</v>
      </c>
      <c r="G12" s="72">
        <v>0</v>
      </c>
      <c r="H12" s="72">
        <v>0</v>
      </c>
      <c r="I12" s="72">
        <v>0</v>
      </c>
      <c r="J12" s="72">
        <v>0</v>
      </c>
      <c r="K12" s="72">
        <v>0</v>
      </c>
      <c r="L12" s="72">
        <v>0</v>
      </c>
      <c r="M12" s="72">
        <v>0</v>
      </c>
      <c r="N12" s="72">
        <v>0</v>
      </c>
      <c r="O12" s="72">
        <v>0</v>
      </c>
      <c r="P12" s="72">
        <v>0</v>
      </c>
      <c r="Q12" s="72">
        <v>0</v>
      </c>
      <c r="R12" s="72">
        <v>0</v>
      </c>
      <c r="S12" s="72">
        <v>0</v>
      </c>
      <c r="T12" s="72">
        <v>0</v>
      </c>
      <c r="U12" s="72">
        <v>0</v>
      </c>
      <c r="V12" s="72">
        <v>0</v>
      </c>
      <c r="W12" s="72">
        <v>0</v>
      </c>
      <c r="DA12" s="89" t="s">
        <v>760</v>
      </c>
    </row>
    <row r="13" spans="1:105" ht="12" customHeight="1" x14ac:dyDescent="0.25">
      <c r="A13" s="73" t="s">
        <v>94</v>
      </c>
      <c r="B13" s="74"/>
      <c r="C13" s="74">
        <v>0</v>
      </c>
      <c r="D13" s="74">
        <v>0</v>
      </c>
      <c r="E13" s="74">
        <v>0</v>
      </c>
      <c r="F13" s="74">
        <v>0</v>
      </c>
      <c r="G13" s="74">
        <v>0</v>
      </c>
      <c r="H13" s="74">
        <v>0</v>
      </c>
      <c r="I13" s="74">
        <v>0</v>
      </c>
      <c r="J13" s="74">
        <v>0</v>
      </c>
      <c r="K13" s="74">
        <v>0</v>
      </c>
      <c r="L13" s="74">
        <v>0</v>
      </c>
      <c r="M13" s="74">
        <v>0</v>
      </c>
      <c r="N13" s="74">
        <v>0</v>
      </c>
      <c r="O13" s="74">
        <v>0</v>
      </c>
      <c r="P13" s="74">
        <v>0</v>
      </c>
      <c r="Q13" s="74">
        <v>0</v>
      </c>
      <c r="R13" s="74">
        <v>0</v>
      </c>
      <c r="S13" s="74">
        <v>0</v>
      </c>
      <c r="T13" s="74">
        <v>0</v>
      </c>
      <c r="U13" s="74">
        <v>0</v>
      </c>
      <c r="V13" s="74">
        <v>0</v>
      </c>
      <c r="W13" s="74">
        <v>0</v>
      </c>
      <c r="DA13" s="90" t="s">
        <v>761</v>
      </c>
    </row>
    <row r="14" spans="1:105" ht="12" customHeight="1" x14ac:dyDescent="0.25">
      <c r="A14" s="75" t="s">
        <v>97</v>
      </c>
      <c r="B14" s="76"/>
      <c r="C14" s="76">
        <v>0</v>
      </c>
      <c r="D14" s="76">
        <v>0</v>
      </c>
      <c r="E14" s="76">
        <v>0</v>
      </c>
      <c r="F14" s="76">
        <v>0</v>
      </c>
      <c r="G14" s="76">
        <v>0</v>
      </c>
      <c r="H14" s="76">
        <v>0</v>
      </c>
      <c r="I14" s="76">
        <v>0</v>
      </c>
      <c r="J14" s="76">
        <v>0</v>
      </c>
      <c r="K14" s="76">
        <v>0</v>
      </c>
      <c r="L14" s="76">
        <v>0</v>
      </c>
      <c r="M14" s="76">
        <v>0</v>
      </c>
      <c r="N14" s="76">
        <v>0</v>
      </c>
      <c r="O14" s="76">
        <v>0</v>
      </c>
      <c r="P14" s="76">
        <v>0</v>
      </c>
      <c r="Q14" s="76">
        <v>0</v>
      </c>
      <c r="R14" s="76">
        <v>0</v>
      </c>
      <c r="S14" s="76">
        <v>0</v>
      </c>
      <c r="T14" s="76">
        <v>0</v>
      </c>
      <c r="U14" s="76">
        <v>0</v>
      </c>
      <c r="V14" s="76">
        <v>0</v>
      </c>
      <c r="W14" s="76">
        <v>0</v>
      </c>
      <c r="DA14" s="91" t="s">
        <v>762</v>
      </c>
    </row>
    <row r="15" spans="1:105" ht="12.95" customHeight="1" x14ac:dyDescent="0.25">
      <c r="A15" s="68" t="s">
        <v>92</v>
      </c>
      <c r="B15" s="69"/>
      <c r="C15" s="69">
        <f t="shared" ref="C15:W15" si="6">C16</f>
        <v>0</v>
      </c>
      <c r="D15" s="69">
        <f t="shared" si="6"/>
        <v>0</v>
      </c>
      <c r="E15" s="69">
        <f t="shared" si="6"/>
        <v>0</v>
      </c>
      <c r="F15" s="69">
        <f t="shared" si="6"/>
        <v>0</v>
      </c>
      <c r="G15" s="69">
        <f t="shared" si="6"/>
        <v>0</v>
      </c>
      <c r="H15" s="69">
        <f t="shared" si="6"/>
        <v>0</v>
      </c>
      <c r="I15" s="69">
        <f t="shared" si="6"/>
        <v>0</v>
      </c>
      <c r="J15" s="69">
        <f t="shared" si="6"/>
        <v>0</v>
      </c>
      <c r="K15" s="69">
        <f t="shared" si="6"/>
        <v>0</v>
      </c>
      <c r="L15" s="69">
        <f t="shared" si="6"/>
        <v>0</v>
      </c>
      <c r="M15" s="69">
        <f t="shared" si="6"/>
        <v>0</v>
      </c>
      <c r="N15" s="69">
        <f t="shared" si="6"/>
        <v>0</v>
      </c>
      <c r="O15" s="69">
        <f t="shared" si="6"/>
        <v>0</v>
      </c>
      <c r="P15" s="69">
        <f t="shared" si="6"/>
        <v>0</v>
      </c>
      <c r="Q15" s="69">
        <f t="shared" si="6"/>
        <v>0</v>
      </c>
      <c r="R15" s="69">
        <f t="shared" si="6"/>
        <v>0</v>
      </c>
      <c r="S15" s="69">
        <f t="shared" si="6"/>
        <v>0</v>
      </c>
      <c r="T15" s="69">
        <f t="shared" si="6"/>
        <v>0</v>
      </c>
      <c r="U15" s="69">
        <f t="shared" si="6"/>
        <v>0</v>
      </c>
      <c r="V15" s="69">
        <f t="shared" si="6"/>
        <v>0</v>
      </c>
      <c r="W15" s="69">
        <f t="shared" si="6"/>
        <v>0</v>
      </c>
      <c r="DA15" s="88" t="s">
        <v>763</v>
      </c>
    </row>
    <row r="16" spans="1:105" ht="12" customHeight="1" x14ac:dyDescent="0.25">
      <c r="A16" s="28" t="s">
        <v>91</v>
      </c>
      <c r="B16" s="72"/>
      <c r="C16" s="72">
        <v>0</v>
      </c>
      <c r="D16" s="72">
        <v>0</v>
      </c>
      <c r="E16" s="72">
        <v>0</v>
      </c>
      <c r="F16" s="72">
        <v>0</v>
      </c>
      <c r="G16" s="72">
        <v>0</v>
      </c>
      <c r="H16" s="72">
        <v>0</v>
      </c>
      <c r="I16" s="72">
        <v>0</v>
      </c>
      <c r="J16" s="72">
        <v>0</v>
      </c>
      <c r="K16" s="72">
        <v>0</v>
      </c>
      <c r="L16" s="72">
        <v>0</v>
      </c>
      <c r="M16" s="72">
        <v>0</v>
      </c>
      <c r="N16" s="72">
        <v>0</v>
      </c>
      <c r="O16" s="72">
        <v>0</v>
      </c>
      <c r="P16" s="72">
        <v>0</v>
      </c>
      <c r="Q16" s="72">
        <v>0</v>
      </c>
      <c r="R16" s="72">
        <v>0</v>
      </c>
      <c r="S16" s="72">
        <v>0</v>
      </c>
      <c r="T16" s="72">
        <v>0</v>
      </c>
      <c r="U16" s="72">
        <v>0</v>
      </c>
      <c r="V16" s="72">
        <v>0</v>
      </c>
      <c r="W16" s="72">
        <v>0</v>
      </c>
      <c r="DA16" s="89" t="s">
        <v>764</v>
      </c>
    </row>
    <row r="17" spans="1:105" ht="12.95" customHeight="1" x14ac:dyDescent="0.25">
      <c r="A17" s="68" t="s">
        <v>55</v>
      </c>
      <c r="B17" s="69"/>
      <c r="C17" s="69">
        <f t="shared" ref="C17:Q17" si="7">SUM(C18:C26)</f>
        <v>69.944748125397695</v>
      </c>
      <c r="D17" s="69">
        <f t="shared" si="7"/>
        <v>93.234975990852163</v>
      </c>
      <c r="E17" s="69">
        <f t="shared" si="7"/>
        <v>70.76525016092377</v>
      </c>
      <c r="F17" s="69">
        <f t="shared" si="7"/>
        <v>94.264653591080247</v>
      </c>
      <c r="G17" s="69">
        <f t="shared" si="7"/>
        <v>102.69832234152868</v>
      </c>
      <c r="H17" s="69">
        <f t="shared" si="7"/>
        <v>88.642885961184462</v>
      </c>
      <c r="I17" s="69">
        <f t="shared" si="7"/>
        <v>60.928238777357294</v>
      </c>
      <c r="J17" s="69">
        <f t="shared" si="7"/>
        <v>64.663675932857089</v>
      </c>
      <c r="K17" s="69">
        <f t="shared" si="7"/>
        <v>49.074101800241039</v>
      </c>
      <c r="L17" s="69">
        <f t="shared" si="7"/>
        <v>49.880231823804955</v>
      </c>
      <c r="M17" s="69">
        <f t="shared" si="7"/>
        <v>44.557602946407641</v>
      </c>
      <c r="N17" s="69">
        <f t="shared" si="7"/>
        <v>79.482089542734144</v>
      </c>
      <c r="O17" s="69">
        <f t="shared" si="7"/>
        <v>53.259690197870349</v>
      </c>
      <c r="P17" s="69">
        <f t="shared" si="7"/>
        <v>64.251526033817882</v>
      </c>
      <c r="Q17" s="69">
        <f t="shared" si="7"/>
        <v>64.186080034099504</v>
      </c>
      <c r="R17" s="69">
        <f t="shared" ref="R17:V17" si="8">SUM(R18:R26)</f>
        <v>48.865702668695064</v>
      </c>
      <c r="S17" s="69">
        <f t="shared" si="8"/>
        <v>48.047057159708089</v>
      </c>
      <c r="T17" s="69">
        <f t="shared" si="8"/>
        <v>21.019982199701232</v>
      </c>
      <c r="U17" s="69">
        <f t="shared" si="8"/>
        <v>52.784962300111459</v>
      </c>
      <c r="V17" s="69">
        <f t="shared" si="8"/>
        <v>69.699950031168612</v>
      </c>
      <c r="W17" s="69">
        <f t="shared" ref="W17" si="9">SUM(W18:W26)</f>
        <v>46.486960918556484</v>
      </c>
      <c r="DA17" s="88" t="s">
        <v>765</v>
      </c>
    </row>
    <row r="18" spans="1:105" ht="12" customHeight="1" x14ac:dyDescent="0.25">
      <c r="A18" s="28" t="s">
        <v>51</v>
      </c>
      <c r="B18" s="72"/>
      <c r="C18" s="72">
        <v>52.393382998786329</v>
      </c>
      <c r="D18" s="72">
        <v>71.926630332928553</v>
      </c>
      <c r="E18" s="72">
        <v>45.687773865745029</v>
      </c>
      <c r="F18" s="72">
        <v>67.848193200693558</v>
      </c>
      <c r="G18" s="72">
        <v>76.333664780182175</v>
      </c>
      <c r="H18" s="72">
        <v>67.981503555682806</v>
      </c>
      <c r="I18" s="72">
        <v>40.49553248082136</v>
      </c>
      <c r="J18" s="72">
        <v>47.676996943855229</v>
      </c>
      <c r="K18" s="72">
        <v>29.482379459302614</v>
      </c>
      <c r="L18" s="72">
        <v>31.182268764259931</v>
      </c>
      <c r="M18" s="72">
        <v>23.997631910863518</v>
      </c>
      <c r="N18" s="72">
        <v>52.923609633173712</v>
      </c>
      <c r="O18" s="72">
        <v>29.184946587737297</v>
      </c>
      <c r="P18" s="72">
        <v>38.441440374245495</v>
      </c>
      <c r="Q18" s="72">
        <v>39.59549139791956</v>
      </c>
      <c r="R18" s="72">
        <v>26.180583436953562</v>
      </c>
      <c r="S18" s="72">
        <v>27.043077957870633</v>
      </c>
      <c r="T18" s="72">
        <v>0.68571230059774191</v>
      </c>
      <c r="U18" s="72">
        <v>27.215278733992907</v>
      </c>
      <c r="V18" s="72">
        <v>35.166696819732927</v>
      </c>
      <c r="W18" s="72">
        <v>8.0696478248300458</v>
      </c>
      <c r="DA18" s="89" t="s">
        <v>766</v>
      </c>
    </row>
    <row r="19" spans="1:105" s="2" customFormat="1" ht="12" customHeight="1" x14ac:dyDescent="0.25">
      <c r="A19" s="28" t="s">
        <v>74</v>
      </c>
      <c r="B19" s="72"/>
      <c r="C19" s="72">
        <v>3.6867248603793761</v>
      </c>
      <c r="D19" s="72">
        <v>3.1657688526175298</v>
      </c>
      <c r="E19" s="72">
        <v>2.4796745936010707</v>
      </c>
      <c r="F19" s="72">
        <v>3.1954314891536586</v>
      </c>
      <c r="G19" s="72">
        <v>4.349046698643833</v>
      </c>
      <c r="H19" s="72">
        <v>4.5108826600177325</v>
      </c>
      <c r="I19" s="72">
        <v>3.1227319347524207</v>
      </c>
      <c r="J19" s="72">
        <v>1.8248297208795126</v>
      </c>
      <c r="K19" s="72">
        <v>2.5232633633103516</v>
      </c>
      <c r="L19" s="72">
        <v>1.9185657549169179</v>
      </c>
      <c r="M19" s="72">
        <v>1.6565497131076476</v>
      </c>
      <c r="N19" s="72">
        <v>2.6586005584730921</v>
      </c>
      <c r="O19" s="72">
        <v>2.3360831018175214</v>
      </c>
      <c r="P19" s="72">
        <v>5.213677573889882</v>
      </c>
      <c r="Q19" s="72">
        <v>3.6248127025058157</v>
      </c>
      <c r="R19" s="72">
        <v>3.0567912345797201</v>
      </c>
      <c r="S19" s="72">
        <v>2.7514144232488693</v>
      </c>
      <c r="T19" s="72">
        <v>2.2817234656340095</v>
      </c>
      <c r="U19" s="72">
        <v>2.4964382745456186</v>
      </c>
      <c r="V19" s="72">
        <v>2.3910731926631228</v>
      </c>
      <c r="W19" s="72">
        <v>2.0989000728424729</v>
      </c>
      <c r="DA19" s="89" t="s">
        <v>767</v>
      </c>
    </row>
    <row r="20" spans="1:105" ht="12" customHeight="1" x14ac:dyDescent="0.25">
      <c r="A20" s="28" t="s">
        <v>205</v>
      </c>
      <c r="B20" s="72"/>
      <c r="C20" s="72">
        <v>3.7613141287814122</v>
      </c>
      <c r="D20" s="72">
        <v>5.1739732259582372</v>
      </c>
      <c r="E20" s="72">
        <v>4.9402570037146001</v>
      </c>
      <c r="F20" s="72">
        <v>3.2545754090560663</v>
      </c>
      <c r="G20" s="72">
        <v>0</v>
      </c>
      <c r="H20" s="72">
        <v>0</v>
      </c>
      <c r="I20" s="72">
        <v>0</v>
      </c>
      <c r="J20" s="72">
        <v>0</v>
      </c>
      <c r="K20" s="72">
        <v>0</v>
      </c>
      <c r="L20" s="72">
        <v>0</v>
      </c>
      <c r="M20" s="72">
        <v>0</v>
      </c>
      <c r="N20" s="72">
        <v>0.66886452586496592</v>
      </c>
      <c r="O20" s="72">
        <v>1.9670539751331848</v>
      </c>
      <c r="P20" s="72">
        <v>0</v>
      </c>
      <c r="Q20" s="72">
        <v>0</v>
      </c>
      <c r="R20" s="72">
        <v>6.2861284062859221E-2</v>
      </c>
      <c r="S20" s="72">
        <v>0.86264832307301986</v>
      </c>
      <c r="T20" s="72">
        <v>1.1396086020434542</v>
      </c>
      <c r="U20" s="72">
        <v>0.90834142069135793</v>
      </c>
      <c r="V20" s="72">
        <v>0.72553281823306892</v>
      </c>
      <c r="W20" s="72">
        <v>5.8528299663079528E-2</v>
      </c>
      <c r="DA20" s="89" t="s">
        <v>768</v>
      </c>
    </row>
    <row r="21" spans="1:105" ht="12" customHeight="1" x14ac:dyDescent="0.25">
      <c r="A21" s="28" t="s">
        <v>192</v>
      </c>
      <c r="B21" s="72"/>
      <c r="C21" s="72">
        <v>10.103326137450567</v>
      </c>
      <c r="D21" s="72">
        <v>12.968603579347839</v>
      </c>
      <c r="E21" s="72">
        <v>17.657544697863077</v>
      </c>
      <c r="F21" s="72">
        <v>19.96645349217696</v>
      </c>
      <c r="G21" s="72">
        <v>22.015610862702669</v>
      </c>
      <c r="H21" s="72">
        <v>16.150499745483931</v>
      </c>
      <c r="I21" s="72">
        <v>17.309974361783514</v>
      </c>
      <c r="J21" s="72">
        <v>15.16184926812234</v>
      </c>
      <c r="K21" s="72">
        <v>17.068458977628072</v>
      </c>
      <c r="L21" s="72">
        <v>16.779397304628105</v>
      </c>
      <c r="M21" s="72">
        <v>18.903421322436479</v>
      </c>
      <c r="N21" s="72">
        <v>23.231014825222374</v>
      </c>
      <c r="O21" s="72">
        <v>19.771606533182343</v>
      </c>
      <c r="P21" s="72">
        <v>20.596408085682505</v>
      </c>
      <c r="Q21" s="72">
        <v>20.965775933674134</v>
      </c>
      <c r="R21" s="72">
        <v>19.565466713098921</v>
      </c>
      <c r="S21" s="72">
        <v>17.389916455515561</v>
      </c>
      <c r="T21" s="72">
        <v>16.912937831426024</v>
      </c>
      <c r="U21" s="72">
        <v>22.164903870881577</v>
      </c>
      <c r="V21" s="72">
        <v>31.416647200539497</v>
      </c>
      <c r="W21" s="72">
        <v>36.259884721220885</v>
      </c>
      <c r="DA21" s="89" t="s">
        <v>769</v>
      </c>
    </row>
    <row r="22" spans="1:105" ht="12" customHeight="1" x14ac:dyDescent="0.25">
      <c r="A22" s="28" t="s">
        <v>207</v>
      </c>
      <c r="B22" s="72"/>
      <c r="C22" s="72">
        <v>0</v>
      </c>
      <c r="D22" s="72">
        <v>0</v>
      </c>
      <c r="E22" s="72">
        <v>0</v>
      </c>
      <c r="F22" s="72">
        <v>0</v>
      </c>
      <c r="G22" s="72">
        <v>0</v>
      </c>
      <c r="H22" s="72">
        <v>0</v>
      </c>
      <c r="I22" s="72">
        <v>0</v>
      </c>
      <c r="J22" s="72">
        <v>0</v>
      </c>
      <c r="K22" s="72">
        <v>0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  <c r="Q22" s="72">
        <v>0</v>
      </c>
      <c r="R22" s="72">
        <v>0</v>
      </c>
      <c r="S22" s="72">
        <v>0</v>
      </c>
      <c r="T22" s="72">
        <v>0</v>
      </c>
      <c r="U22" s="72">
        <v>0</v>
      </c>
      <c r="V22" s="72">
        <v>0</v>
      </c>
      <c r="W22" s="72">
        <v>0</v>
      </c>
      <c r="DA22" s="89" t="s">
        <v>770</v>
      </c>
    </row>
    <row r="23" spans="1:105" ht="12" customHeight="1" x14ac:dyDescent="0.25">
      <c r="A23" s="28" t="s">
        <v>202</v>
      </c>
      <c r="B23" s="72"/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771</v>
      </c>
    </row>
    <row r="24" spans="1:105" ht="12" customHeight="1" x14ac:dyDescent="0.25">
      <c r="A24" s="28" t="s">
        <v>203</v>
      </c>
      <c r="B24" s="72"/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DA24" s="89" t="s">
        <v>772</v>
      </c>
    </row>
    <row r="25" spans="1:105" ht="12" customHeight="1" x14ac:dyDescent="0.25">
      <c r="A25" s="73" t="s">
        <v>53</v>
      </c>
      <c r="B25" s="74"/>
      <c r="C25" s="74">
        <v>0</v>
      </c>
      <c r="D25" s="74">
        <v>0</v>
      </c>
      <c r="E25" s="74">
        <v>0</v>
      </c>
      <c r="F25" s="74">
        <v>0</v>
      </c>
      <c r="G25" s="74">
        <v>0</v>
      </c>
      <c r="H25" s="74">
        <v>0</v>
      </c>
      <c r="I25" s="74">
        <v>0</v>
      </c>
      <c r="J25" s="74">
        <v>0</v>
      </c>
      <c r="K25" s="74">
        <v>0</v>
      </c>
      <c r="L25" s="74">
        <v>0</v>
      </c>
      <c r="M25" s="74">
        <v>0</v>
      </c>
      <c r="N25" s="74">
        <v>0</v>
      </c>
      <c r="O25" s="74">
        <v>0</v>
      </c>
      <c r="P25" s="74">
        <v>0</v>
      </c>
      <c r="Q25" s="74">
        <v>0</v>
      </c>
      <c r="R25" s="74">
        <v>0</v>
      </c>
      <c r="S25" s="74">
        <v>0</v>
      </c>
      <c r="T25" s="74">
        <v>0</v>
      </c>
      <c r="U25" s="74">
        <v>0</v>
      </c>
      <c r="V25" s="74">
        <v>0</v>
      </c>
      <c r="W25" s="74">
        <v>0</v>
      </c>
      <c r="DA25" s="90" t="s">
        <v>773</v>
      </c>
    </row>
    <row r="26" spans="1:105" ht="12" customHeight="1" x14ac:dyDescent="0.25">
      <c r="A26" s="32" t="s">
        <v>52</v>
      </c>
      <c r="B26" s="77"/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0</v>
      </c>
      <c r="L26" s="77">
        <v>0</v>
      </c>
      <c r="M26" s="77">
        <v>0</v>
      </c>
      <c r="N26" s="77">
        <v>0</v>
      </c>
      <c r="O26" s="77">
        <v>0</v>
      </c>
      <c r="P26" s="77">
        <v>0</v>
      </c>
      <c r="Q26" s="77">
        <v>0</v>
      </c>
      <c r="R26" s="77">
        <v>0</v>
      </c>
      <c r="S26" s="77">
        <v>0</v>
      </c>
      <c r="T26" s="77">
        <v>0</v>
      </c>
      <c r="U26" s="77">
        <v>0</v>
      </c>
      <c r="V26" s="77">
        <v>0</v>
      </c>
      <c r="W26" s="77">
        <v>0</v>
      </c>
      <c r="DA26" s="92" t="s">
        <v>774</v>
      </c>
    </row>
    <row r="27" spans="1:105" ht="12.95" customHeight="1" x14ac:dyDescent="0.25">
      <c r="A27" s="68" t="s">
        <v>54</v>
      </c>
      <c r="B27" s="69"/>
      <c r="C27" s="69">
        <f t="shared" ref="C27:Q27" si="10">SUM(C28:C32)</f>
        <v>44.071192302393165</v>
      </c>
      <c r="D27" s="69">
        <f t="shared" si="10"/>
        <v>41.087978837874999</v>
      </c>
      <c r="E27" s="69">
        <f t="shared" si="10"/>
        <v>39.809440180840717</v>
      </c>
      <c r="F27" s="69">
        <f t="shared" si="10"/>
        <v>54.348213196320437</v>
      </c>
      <c r="G27" s="69">
        <f t="shared" si="10"/>
        <v>66.107811835658481</v>
      </c>
      <c r="H27" s="69">
        <f t="shared" si="10"/>
        <v>54.515762578539963</v>
      </c>
      <c r="I27" s="69">
        <f t="shared" si="10"/>
        <v>56.107408760705304</v>
      </c>
      <c r="J27" s="69">
        <f t="shared" si="10"/>
        <v>47.833327206124999</v>
      </c>
      <c r="K27" s="69">
        <f t="shared" si="10"/>
        <v>46.881336304781719</v>
      </c>
      <c r="L27" s="69">
        <f t="shared" si="10"/>
        <v>41.659175397415723</v>
      </c>
      <c r="M27" s="69">
        <f t="shared" si="10"/>
        <v>42.700564734938965</v>
      </c>
      <c r="N27" s="69">
        <f t="shared" si="10"/>
        <v>67.775237708472886</v>
      </c>
      <c r="O27" s="69">
        <f t="shared" si="10"/>
        <v>52.335720294521657</v>
      </c>
      <c r="P27" s="69">
        <f t="shared" si="10"/>
        <v>57.20594801922428</v>
      </c>
      <c r="Q27" s="69">
        <f t="shared" si="10"/>
        <v>53.90452864295451</v>
      </c>
      <c r="R27" s="69">
        <f t="shared" ref="R27:V27" si="11">SUM(R28:R32)</f>
        <v>45.321830906185085</v>
      </c>
      <c r="S27" s="69">
        <f t="shared" si="11"/>
        <v>47.812800733056406</v>
      </c>
      <c r="T27" s="69">
        <f t="shared" si="11"/>
        <v>45.512662281866852</v>
      </c>
      <c r="U27" s="69">
        <f t="shared" si="11"/>
        <v>59.040046202355043</v>
      </c>
      <c r="V27" s="69">
        <f t="shared" si="11"/>
        <v>62.237205839005199</v>
      </c>
      <c r="W27" s="69">
        <f t="shared" ref="W27" si="12">SUM(W28:W32)</f>
        <v>58.30866068681604</v>
      </c>
      <c r="DA27" s="88" t="s">
        <v>775</v>
      </c>
    </row>
    <row r="28" spans="1:105" ht="12" customHeight="1" x14ac:dyDescent="0.25">
      <c r="A28" s="28" t="s">
        <v>51</v>
      </c>
      <c r="B28" s="72"/>
      <c r="C28" s="72">
        <v>1.2971152206645684</v>
      </c>
      <c r="D28" s="72">
        <v>2.8112199827961857</v>
      </c>
      <c r="E28" s="72">
        <v>3.2622403488624747</v>
      </c>
      <c r="F28" s="72">
        <v>4.9104474877235935</v>
      </c>
      <c r="G28" s="72">
        <v>5.4280590954456009</v>
      </c>
      <c r="H28" s="72">
        <v>4.2952844075972481</v>
      </c>
      <c r="I28" s="72">
        <v>2.0090231890942492</v>
      </c>
      <c r="J28" s="72">
        <v>4.6883684738950038</v>
      </c>
      <c r="K28" s="72">
        <v>3.4674495563190155</v>
      </c>
      <c r="L28" s="72">
        <v>3.5555561594265233</v>
      </c>
      <c r="M28" s="72">
        <v>3.2977232555370701</v>
      </c>
      <c r="N28" s="72">
        <v>5.8908035666985317</v>
      </c>
      <c r="O28" s="72">
        <v>4.2287373980430969</v>
      </c>
      <c r="P28" s="72">
        <v>5.2023304292997627</v>
      </c>
      <c r="Q28" s="72">
        <v>4.3042588640539199</v>
      </c>
      <c r="R28" s="72">
        <v>3.2276651027396519</v>
      </c>
      <c r="S28" s="72">
        <v>2.5640442347321137</v>
      </c>
      <c r="T28" s="72">
        <v>9.0358295294702975E-2</v>
      </c>
      <c r="U28" s="72">
        <v>1.9837978846349158</v>
      </c>
      <c r="V28" s="72">
        <v>3.6670879782131616</v>
      </c>
      <c r="W28" s="72">
        <v>1.7536633207750898</v>
      </c>
      <c r="DA28" s="89" t="s">
        <v>776</v>
      </c>
    </row>
    <row r="29" spans="1:105" s="2" customFormat="1" ht="12" customHeight="1" x14ac:dyDescent="0.25">
      <c r="A29" s="28" t="s">
        <v>74</v>
      </c>
      <c r="B29" s="72"/>
      <c r="C29" s="72">
        <v>38.363515919556072</v>
      </c>
      <c r="D29" s="72">
        <v>32.468203902746879</v>
      </c>
      <c r="E29" s="72">
        <v>25.316878523001552</v>
      </c>
      <c r="F29" s="72">
        <v>37.125206604861283</v>
      </c>
      <c r="G29" s="72">
        <v>47.627725554662206</v>
      </c>
      <c r="H29" s="72">
        <v>40.645359648452313</v>
      </c>
      <c r="I29" s="72">
        <v>43.656198577024405</v>
      </c>
      <c r="J29" s="72">
        <v>33.697772925142857</v>
      </c>
      <c r="K29" s="72">
        <v>32.642683966926739</v>
      </c>
      <c r="L29" s="72">
        <v>27.016831610058109</v>
      </c>
      <c r="M29" s="72">
        <v>27.570904433713327</v>
      </c>
      <c r="N29" s="72">
        <v>47.138173253739076</v>
      </c>
      <c r="O29" s="72">
        <v>35.501307994812002</v>
      </c>
      <c r="P29" s="72">
        <v>38.860105998655747</v>
      </c>
      <c r="Q29" s="72">
        <v>35.875509764254851</v>
      </c>
      <c r="R29" s="72">
        <v>28.815581033521127</v>
      </c>
      <c r="S29" s="72">
        <v>33.310392819277105</v>
      </c>
      <c r="T29" s="72">
        <v>34.306244243982178</v>
      </c>
      <c r="U29" s="72">
        <v>41.141237086532328</v>
      </c>
      <c r="V29" s="72">
        <v>36.391892095268702</v>
      </c>
      <c r="W29" s="72">
        <v>34.567785356432623</v>
      </c>
      <c r="DA29" s="89" t="s">
        <v>777</v>
      </c>
    </row>
    <row r="30" spans="1:105" ht="12" customHeight="1" x14ac:dyDescent="0.25">
      <c r="A30" s="28" t="s">
        <v>192</v>
      </c>
      <c r="B30" s="72"/>
      <c r="C30" s="72">
        <v>4.4105611621725256</v>
      </c>
      <c r="D30" s="72">
        <v>5.8085549523319333</v>
      </c>
      <c r="E30" s="72">
        <v>11.230321308976691</v>
      </c>
      <c r="F30" s="72">
        <v>12.312559103735557</v>
      </c>
      <c r="G30" s="72">
        <v>13.052027185550674</v>
      </c>
      <c r="H30" s="72">
        <v>9.5751185224903992</v>
      </c>
      <c r="I30" s="72">
        <v>10.442186994586649</v>
      </c>
      <c r="J30" s="72">
        <v>9.4471858070871377</v>
      </c>
      <c r="K30" s="72">
        <v>10.77120278153596</v>
      </c>
      <c r="L30" s="72">
        <v>11.086787627931093</v>
      </c>
      <c r="M30" s="72">
        <v>11.831937045688571</v>
      </c>
      <c r="N30" s="72">
        <v>14.746260888035284</v>
      </c>
      <c r="O30" s="72">
        <v>12.605674901666562</v>
      </c>
      <c r="P30" s="72">
        <v>13.143511591268769</v>
      </c>
      <c r="Q30" s="72">
        <v>13.724760014645739</v>
      </c>
      <c r="R30" s="72">
        <v>13.278584769924308</v>
      </c>
      <c r="S30" s="72">
        <v>11.938363679047185</v>
      </c>
      <c r="T30" s="72">
        <v>11.116059742589968</v>
      </c>
      <c r="U30" s="72">
        <v>15.915011231187794</v>
      </c>
      <c r="V30" s="72">
        <v>22.178225765523337</v>
      </c>
      <c r="W30" s="72">
        <v>21.987212009608328</v>
      </c>
      <c r="DA30" s="89" t="s">
        <v>778</v>
      </c>
    </row>
    <row r="31" spans="1:105" ht="12" customHeight="1" x14ac:dyDescent="0.25">
      <c r="A31" s="28" t="s">
        <v>207</v>
      </c>
      <c r="B31" s="72"/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DA31" s="89" t="s">
        <v>779</v>
      </c>
    </row>
    <row r="32" spans="1:105" ht="12" customHeight="1" x14ac:dyDescent="0.25">
      <c r="A32" s="32" t="s">
        <v>53</v>
      </c>
      <c r="B32" s="77"/>
      <c r="C32" s="77">
        <v>0</v>
      </c>
      <c r="D32" s="77">
        <v>0</v>
      </c>
      <c r="E32" s="77">
        <v>0</v>
      </c>
      <c r="F32" s="77">
        <v>0</v>
      </c>
      <c r="G32" s="77">
        <v>0</v>
      </c>
      <c r="H32" s="77">
        <v>0</v>
      </c>
      <c r="I32" s="77">
        <v>0</v>
      </c>
      <c r="J32" s="77">
        <v>0</v>
      </c>
      <c r="K32" s="77">
        <v>0</v>
      </c>
      <c r="L32" s="77">
        <v>0</v>
      </c>
      <c r="M32" s="77">
        <v>0</v>
      </c>
      <c r="N32" s="77">
        <v>0</v>
      </c>
      <c r="O32" s="77">
        <v>0</v>
      </c>
      <c r="P32" s="77">
        <v>0</v>
      </c>
      <c r="Q32" s="77">
        <v>0</v>
      </c>
      <c r="R32" s="77">
        <v>0</v>
      </c>
      <c r="S32" s="77">
        <v>0</v>
      </c>
      <c r="T32" s="77">
        <v>0</v>
      </c>
      <c r="U32" s="77">
        <v>0</v>
      </c>
      <c r="V32" s="77">
        <v>0</v>
      </c>
      <c r="W32" s="77">
        <v>0</v>
      </c>
      <c r="DA32" s="92" t="s">
        <v>780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781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102</v>
      </c>
      <c r="B3" s="65"/>
      <c r="C3" s="65">
        <f>IF(RES_hh_fec_in!C3=0,0,1000*11630*RES_hh_fec_in!C3/RES_hh_num_in!C3)</f>
        <v>13887.492613619223</v>
      </c>
      <c r="D3" s="65">
        <f>IF(RES_hh_fec_in!D3=0,0,1000*11630*RES_hh_fec_in!D3/RES_hh_num_in!D3)</f>
        <v>14130.394175286076</v>
      </c>
      <c r="E3" s="65">
        <f>IF(RES_hh_fec_in!E3=0,0,1000*11630*RES_hh_fec_in!E3/RES_hh_num_in!E3)</f>
        <v>13848.214414207232</v>
      </c>
      <c r="F3" s="65">
        <f>IF(RES_hh_fec_in!F3=0,0,1000*11630*RES_hh_fec_in!F3/RES_hh_num_in!F3)</f>
        <v>13498.667631353937</v>
      </c>
      <c r="G3" s="65">
        <f>IF(RES_hh_fec_in!G3=0,0,1000*11630*RES_hh_fec_in!G3/RES_hh_num_in!G3)</f>
        <v>13668.688252732471</v>
      </c>
      <c r="H3" s="65">
        <f>IF(RES_hh_fec_in!H3=0,0,1000*11630*RES_hh_fec_in!H3/RES_hh_num_in!H3)</f>
        <v>14283.974748851928</v>
      </c>
      <c r="I3" s="65">
        <f>IF(RES_hh_fec_in!I3=0,0,1000*11630*RES_hh_fec_in!I3/RES_hh_num_in!I3)</f>
        <v>13004.16781465629</v>
      </c>
      <c r="J3" s="65">
        <f>IF(RES_hh_fec_in!J3=0,0,1000*11630*RES_hh_fec_in!J3/RES_hh_num_in!J3)</f>
        <v>13049.069349248173</v>
      </c>
      <c r="K3" s="65">
        <f>IF(RES_hh_fec_in!K3=0,0,1000*11630*RES_hh_fec_in!K3/RES_hh_num_in!K3)</f>
        <v>13016.310332555622</v>
      </c>
      <c r="L3" s="65">
        <f>IF(RES_hh_fec_in!L3=0,0,1000*11630*RES_hh_fec_in!L3/RES_hh_num_in!L3)</f>
        <v>14306.510611347525</v>
      </c>
      <c r="M3" s="65">
        <f>IF(RES_hh_fec_in!M3=0,0,1000*11630*RES_hh_fec_in!M3/RES_hh_num_in!M3)</f>
        <v>12788.525854163559</v>
      </c>
      <c r="N3" s="65">
        <f>IF(RES_hh_fec_in!N3=0,0,1000*11630*RES_hh_fec_in!N3/RES_hh_num_in!N3)</f>
        <v>12947.84134707982</v>
      </c>
      <c r="O3" s="65">
        <f>IF(RES_hh_fec_in!O3=0,0,1000*11630*RES_hh_fec_in!O3/RES_hh_num_in!O3)</f>
        <v>12366.688042852427</v>
      </c>
      <c r="P3" s="65">
        <f>IF(RES_hh_fec_in!P3=0,0,1000*11630*RES_hh_fec_in!P3/RES_hh_num_in!P3)</f>
        <v>10855.357186745734</v>
      </c>
      <c r="Q3" s="65">
        <f>IF(RES_hh_fec_in!Q3=0,0,1000*11630*RES_hh_fec_in!Q3/RES_hh_num_in!Q3)</f>
        <v>10518.655097821458</v>
      </c>
      <c r="R3" s="65">
        <f>IF(RES_hh_fec_in!R3=0,0,1000*11630*RES_hh_fec_in!R3/RES_hh_num_in!R3)</f>
        <v>10650.496432374695</v>
      </c>
      <c r="S3" s="65">
        <f>IF(RES_hh_fec_in!S3=0,0,1000*11630*RES_hh_fec_in!S3/RES_hh_num_in!S3)</f>
        <v>9808.6863012085778</v>
      </c>
      <c r="T3" s="65">
        <f>IF(RES_hh_fec_in!T3=0,0,1000*11630*RES_hh_fec_in!T3/RES_hh_num_in!T3)</f>
        <v>12887.176758197622</v>
      </c>
      <c r="U3" s="65">
        <f>IF(RES_hh_fec_in!U3=0,0,1000*11630*RES_hh_fec_in!U3/RES_hh_num_in!U3)</f>
        <v>9866.6408464087563</v>
      </c>
      <c r="V3" s="65">
        <f>IF(RES_hh_fec_in!V3=0,0,1000*11630*RES_hh_fec_in!V3/RES_hh_num_in!V3)</f>
        <v>9043.5885489334069</v>
      </c>
      <c r="W3" s="65">
        <f>IF(RES_hh_fec_in!W3=0,0,1000*11630*RES_hh_fec_in!W3/RES_hh_num_in!W3)</f>
        <v>8937.9450971939295</v>
      </c>
      <c r="DA3" s="87" t="s">
        <v>782</v>
      </c>
    </row>
    <row r="4" spans="1:105" ht="12.95" customHeight="1" x14ac:dyDescent="0.25">
      <c r="A4" s="68" t="s">
        <v>57</v>
      </c>
      <c r="B4" s="69"/>
      <c r="C4" s="69">
        <f>IF(RES_hh_fec_in!C4=0,0,1000*11630*RES_hh_fec_in!C4/RES_hh_num_in!C4)</f>
        <v>12215.843576996116</v>
      </c>
      <c r="D4" s="69">
        <f>IF(RES_hh_fec_in!D4=0,0,1000*11630*RES_hh_fec_in!D4/RES_hh_num_in!D4)</f>
        <v>12447.878666666358</v>
      </c>
      <c r="E4" s="69">
        <f>IF(RES_hh_fec_in!E4=0,0,1000*11630*RES_hh_fec_in!E4/RES_hh_num_in!E4)</f>
        <v>11569.755770189577</v>
      </c>
      <c r="F4" s="69">
        <f>IF(RES_hh_fec_in!F4=0,0,1000*11630*RES_hh_fec_in!F4/RES_hh_num_in!F4)</f>
        <v>11280.990786311115</v>
      </c>
      <c r="G4" s="69">
        <f>IF(RES_hh_fec_in!G4=0,0,1000*11630*RES_hh_fec_in!G4/RES_hh_num_in!G4)</f>
        <v>11551.965438355795</v>
      </c>
      <c r="H4" s="69">
        <f>IF(RES_hh_fec_in!H4=0,0,1000*11630*RES_hh_fec_in!H4/RES_hh_num_in!H4)</f>
        <v>12072.17709014223</v>
      </c>
      <c r="I4" s="69">
        <f>IF(RES_hh_fec_in!I4=0,0,1000*11630*RES_hh_fec_in!I4/RES_hh_num_in!I4)</f>
        <v>10834.472207322002</v>
      </c>
      <c r="J4" s="69">
        <f>IF(RES_hh_fec_in!J4=0,0,1000*11630*RES_hh_fec_in!J4/RES_hh_num_in!J4)</f>
        <v>10846.367831142506</v>
      </c>
      <c r="K4" s="69">
        <f>IF(RES_hh_fec_in!K4=0,0,1000*11630*RES_hh_fec_in!K4/RES_hh_num_in!K4)</f>
        <v>10783.187565128794</v>
      </c>
      <c r="L4" s="69">
        <f>IF(RES_hh_fec_in!L4=0,0,1000*11630*RES_hh_fec_in!L4/RES_hh_num_in!L4)</f>
        <v>11993.906495749417</v>
      </c>
      <c r="M4" s="69">
        <f>IF(RES_hh_fec_in!M4=0,0,1000*11630*RES_hh_fec_in!M4/RES_hh_num_in!M4)</f>
        <v>10508.524464951603</v>
      </c>
      <c r="N4" s="69">
        <f>IF(RES_hh_fec_in!N4=0,0,1000*11630*RES_hh_fec_in!N4/RES_hh_num_in!N4)</f>
        <v>10650.962521023306</v>
      </c>
      <c r="O4" s="69">
        <f>IF(RES_hh_fec_in!O4=0,0,1000*11630*RES_hh_fec_in!O4/RES_hh_num_in!O4)</f>
        <v>10082.643112253587</v>
      </c>
      <c r="P4" s="69">
        <f>IF(RES_hh_fec_in!P4=0,0,1000*11630*RES_hh_fec_in!P4/RES_hh_num_in!P4)</f>
        <v>8608.4782188119825</v>
      </c>
      <c r="Q4" s="69">
        <f>IF(RES_hh_fec_in!Q4=0,0,1000*11630*RES_hh_fec_in!Q4/RES_hh_num_in!Q4)</f>
        <v>8282.7665969965165</v>
      </c>
      <c r="R4" s="69">
        <f>IF(RES_hh_fec_in!R4=0,0,1000*11630*RES_hh_fec_in!R4/RES_hh_num_in!R4)</f>
        <v>8434.7412912953805</v>
      </c>
      <c r="S4" s="69">
        <f>IF(RES_hh_fec_in!S4=0,0,1000*11630*RES_hh_fec_in!S4/RES_hh_num_in!S4)</f>
        <v>7660.8764673733249</v>
      </c>
      <c r="T4" s="69">
        <f>IF(RES_hh_fec_in!T4=0,0,1000*11630*RES_hh_fec_in!T4/RES_hh_num_in!T4)</f>
        <v>10356.77337746235</v>
      </c>
      <c r="U4" s="69">
        <f>IF(RES_hh_fec_in!U4=0,0,1000*11630*RES_hh_fec_in!U4/RES_hh_num_in!U4)</f>
        <v>7571.245756802582</v>
      </c>
      <c r="V4" s="69">
        <f>IF(RES_hh_fec_in!V4=0,0,1000*11630*RES_hh_fec_in!V4/RES_hh_num_in!V4)</f>
        <v>6821.413097889983</v>
      </c>
      <c r="W4" s="69">
        <f>IF(RES_hh_fec_in!W4=0,0,1000*11630*RES_hh_fec_in!W4/RES_hh_num_in!W4)</f>
        <v>6602.7289668551548</v>
      </c>
      <c r="DA4" s="88" t="s">
        <v>783</v>
      </c>
    </row>
    <row r="5" spans="1:105" ht="12" customHeight="1" x14ac:dyDescent="0.25">
      <c r="A5" s="28" t="s">
        <v>51</v>
      </c>
      <c r="B5" s="72"/>
      <c r="C5" s="72">
        <f>IF(RES_hh_fec_in!C5=0,0,1000*11630*RES_hh_fec_in!C5/RES_hh_num_in!C5)</f>
        <v>12273.350349353541</v>
      </c>
      <c r="D5" s="72">
        <f>IF(RES_hh_fec_in!D5=0,0,1000*11630*RES_hh_fec_in!D5/RES_hh_num_in!D5)</f>
        <v>12518.76151981054</v>
      </c>
      <c r="E5" s="72">
        <f>IF(RES_hh_fec_in!E5=0,0,1000*11630*RES_hh_fec_in!E5/RES_hh_num_in!E5)</f>
        <v>11552.916603382811</v>
      </c>
      <c r="F5" s="72">
        <f>IF(RES_hh_fec_in!F5=0,0,1000*11630*RES_hh_fec_in!F5/RES_hh_num_in!F5)</f>
        <v>11282.364874900737</v>
      </c>
      <c r="G5" s="72">
        <f>IF(RES_hh_fec_in!G5=0,0,1000*11630*RES_hh_fec_in!G5/RES_hh_num_in!G5)</f>
        <v>11758.774111671743</v>
      </c>
      <c r="H5" s="72">
        <f>IF(RES_hh_fec_in!H5=0,0,1000*11630*RES_hh_fec_in!H5/RES_hh_num_in!H5)</f>
        <v>12745.895872835967</v>
      </c>
      <c r="I5" s="72">
        <f>IF(RES_hh_fec_in!I5=0,0,1000*11630*RES_hh_fec_in!I5/RES_hh_num_in!I5)</f>
        <v>11101.314884479039</v>
      </c>
      <c r="J5" s="72">
        <f>IF(RES_hh_fec_in!J5=0,0,1000*11630*RES_hh_fec_in!J5/RES_hh_num_in!J5)</f>
        <v>11387.01459591564</v>
      </c>
      <c r="K5" s="72">
        <f>IF(RES_hh_fec_in!K5=0,0,1000*11630*RES_hh_fec_in!K5/RES_hh_num_in!K5)</f>
        <v>11430.706151329436</v>
      </c>
      <c r="L5" s="72">
        <f>IF(RES_hh_fec_in!L5=0,0,1000*11630*RES_hh_fec_in!L5/RES_hh_num_in!L5)</f>
        <v>12896.172509441292</v>
      </c>
      <c r="M5" s="72">
        <f>IF(RES_hh_fec_in!M5=0,0,1000*11630*RES_hh_fec_in!M5/RES_hh_num_in!M5)</f>
        <v>10899.398261872462</v>
      </c>
      <c r="N5" s="72">
        <f>IF(RES_hh_fec_in!N5=0,0,1000*11630*RES_hh_fec_in!N5/RES_hh_num_in!N5)</f>
        <v>11214.806949353075</v>
      </c>
      <c r="O5" s="72">
        <f>IF(RES_hh_fec_in!O5=0,0,1000*11630*RES_hh_fec_in!O5/RES_hh_num_in!O5)</f>
        <v>10676.048921949396</v>
      </c>
      <c r="P5" s="72">
        <f>IF(RES_hh_fec_in!P5=0,0,1000*11630*RES_hh_fec_in!P5/RES_hh_num_in!P5)</f>
        <v>9375.4317965760838</v>
      </c>
      <c r="Q5" s="72">
        <f>IF(RES_hh_fec_in!Q5=0,0,1000*11630*RES_hh_fec_in!Q5/RES_hh_num_in!Q5)</f>
        <v>8855.3487772613425</v>
      </c>
      <c r="R5" s="72">
        <f>IF(RES_hh_fec_in!R5=0,0,1000*11630*RES_hh_fec_in!R5/RES_hh_num_in!R5)</f>
        <v>9245.2992945125807</v>
      </c>
      <c r="S5" s="72">
        <f>IF(RES_hh_fec_in!S5=0,0,1000*11630*RES_hh_fec_in!S5/RES_hh_num_in!S5)</f>
        <v>9082.8890671758199</v>
      </c>
      <c r="T5" s="72">
        <f>IF(RES_hh_fec_in!T5=0,0,1000*11630*RES_hh_fec_in!T5/RES_hh_num_in!T5)</f>
        <v>8796.4318743354561</v>
      </c>
      <c r="U5" s="72">
        <f>IF(RES_hh_fec_in!U5=0,0,1000*11630*RES_hh_fec_in!U5/RES_hh_num_in!U5)</f>
        <v>6971.500540476397</v>
      </c>
      <c r="V5" s="72">
        <f>IF(RES_hh_fec_in!V5=0,0,1000*11630*RES_hh_fec_in!V5/RES_hh_num_in!V5)</f>
        <v>7093.2787098183053</v>
      </c>
      <c r="W5" s="72">
        <f>IF(RES_hh_fec_in!W5=0,0,1000*11630*RES_hh_fec_in!W5/RES_hh_num_in!W5)</f>
        <v>6368.1178833710583</v>
      </c>
      <c r="DA5" s="89" t="s">
        <v>784</v>
      </c>
    </row>
    <row r="6" spans="1:105" ht="12" customHeight="1" x14ac:dyDescent="0.25">
      <c r="A6" s="28" t="s">
        <v>74</v>
      </c>
      <c r="B6" s="72"/>
      <c r="C6" s="72">
        <f>IF(RES_hh_fec_in!C6=0,0,1000*11630*RES_hh_fec_in!C6/RES_hh_num_in!C6)</f>
        <v>14351.134809658832</v>
      </c>
      <c r="D6" s="72">
        <f>IF(RES_hh_fec_in!D6=0,0,1000*11630*RES_hh_fec_in!D6/RES_hh_num_in!D6)</f>
        <v>13635.698585244212</v>
      </c>
      <c r="E6" s="72">
        <f>IF(RES_hh_fec_in!E6=0,0,1000*11630*RES_hh_fec_in!E6/RES_hh_num_in!E6)</f>
        <v>12906.174672343686</v>
      </c>
      <c r="F6" s="72">
        <f>IF(RES_hh_fec_in!F6=0,0,1000*11630*RES_hh_fec_in!F6/RES_hh_num_in!F6)</f>
        <v>12375.506918464745</v>
      </c>
      <c r="G6" s="72">
        <f>IF(RES_hh_fec_in!G6=0,0,1000*11630*RES_hh_fec_in!G6/RES_hh_num_in!G6)</f>
        <v>12651.512453695592</v>
      </c>
      <c r="H6" s="72">
        <f>IF(RES_hh_fec_in!H6=0,0,1000*11630*RES_hh_fec_in!H6/RES_hh_num_in!H6)</f>
        <v>13084.40358596863</v>
      </c>
      <c r="I6" s="72">
        <f>IF(RES_hh_fec_in!I6=0,0,1000*11630*RES_hh_fec_in!I6/RES_hh_num_in!I6)</f>
        <v>12468.9176480571</v>
      </c>
      <c r="J6" s="72">
        <f>IF(RES_hh_fec_in!J6=0,0,1000*11630*RES_hh_fec_in!J6/RES_hh_num_in!J6)</f>
        <v>12372.979750735825</v>
      </c>
      <c r="K6" s="72">
        <f>IF(RES_hh_fec_in!K6=0,0,1000*11630*RES_hh_fec_in!K6/RES_hh_num_in!K6)</f>
        <v>12358.221799491452</v>
      </c>
      <c r="L6" s="72">
        <f>IF(RES_hh_fec_in!L6=0,0,1000*11630*RES_hh_fec_in!L6/RES_hh_num_in!L6)</f>
        <v>13730.834784376542</v>
      </c>
      <c r="M6" s="72">
        <f>IF(RES_hh_fec_in!M6=0,0,1000*11630*RES_hh_fec_in!M6/RES_hh_num_in!M6)</f>
        <v>11492.124693394271</v>
      </c>
      <c r="N6" s="72">
        <f>IF(RES_hh_fec_in!N6=0,0,1000*11630*RES_hh_fec_in!N6/RES_hh_num_in!N6)</f>
        <v>11862.72753094885</v>
      </c>
      <c r="O6" s="72">
        <f>IF(RES_hh_fec_in!O6=0,0,1000*11630*RES_hh_fec_in!O6/RES_hh_num_in!O6)</f>
        <v>10783.200025250755</v>
      </c>
      <c r="P6" s="72">
        <f>IF(RES_hh_fec_in!P6=0,0,1000*11630*RES_hh_fec_in!P6/RES_hh_num_in!P6)</f>
        <v>9049.4986727525702</v>
      </c>
      <c r="Q6" s="72">
        <f>IF(RES_hh_fec_in!Q6=0,0,1000*11630*RES_hh_fec_in!Q6/RES_hh_num_in!Q6)</f>
        <v>8505.8080907426702</v>
      </c>
      <c r="R6" s="72">
        <f>IF(RES_hh_fec_in!R6=0,0,1000*11630*RES_hh_fec_in!R6/RES_hh_num_in!R6)</f>
        <v>8673.9774503033586</v>
      </c>
      <c r="S6" s="72">
        <f>IF(RES_hh_fec_in!S6=0,0,1000*11630*RES_hh_fec_in!S6/RES_hh_num_in!S6)</f>
        <v>8409.3903379581443</v>
      </c>
      <c r="T6" s="72">
        <f>IF(RES_hh_fec_in!T6=0,0,1000*11630*RES_hh_fec_in!T6/RES_hh_num_in!T6)</f>
        <v>8166.5538081459563</v>
      </c>
      <c r="U6" s="72">
        <f>IF(RES_hh_fec_in!U6=0,0,1000*11630*RES_hh_fec_in!U6/RES_hh_num_in!U6)</f>
        <v>8136.6130089473036</v>
      </c>
      <c r="V6" s="72">
        <f>IF(RES_hh_fec_in!V6=0,0,1000*11630*RES_hh_fec_in!V6/RES_hh_num_in!V6)</f>
        <v>7552.926394895313</v>
      </c>
      <c r="W6" s="72">
        <f>IF(RES_hh_fec_in!W6=0,0,1000*11630*RES_hh_fec_in!W6/RES_hh_num_in!W6)</f>
        <v>6592.5443023185917</v>
      </c>
      <c r="DA6" s="89" t="s">
        <v>785</v>
      </c>
    </row>
    <row r="7" spans="1:105" ht="12" customHeight="1" x14ac:dyDescent="0.25">
      <c r="A7" s="28" t="s">
        <v>205</v>
      </c>
      <c r="B7" s="72"/>
      <c r="C7" s="72">
        <f>IF(RES_hh_fec_in!C7=0,0,1000*11630*RES_hh_fec_in!C7/RES_hh_num_in!C7)</f>
        <v>15708.607591583237</v>
      </c>
      <c r="D7" s="72">
        <f>IF(RES_hh_fec_in!D7=0,0,1000*11630*RES_hh_fec_in!D7/RES_hh_num_in!D7)</f>
        <v>16064.043571861563</v>
      </c>
      <c r="E7" s="72">
        <f>IF(RES_hh_fec_in!E7=0,0,1000*11630*RES_hh_fec_in!E7/RES_hh_num_in!E7)</f>
        <v>15398.09698853778</v>
      </c>
      <c r="F7" s="72">
        <f>IF(RES_hh_fec_in!F7=0,0,1000*11630*RES_hh_fec_in!F7/RES_hh_num_in!F7)</f>
        <v>14294.771268418745</v>
      </c>
      <c r="G7" s="72">
        <f>IF(RES_hh_fec_in!G7=0,0,1000*11630*RES_hh_fec_in!G7/RES_hh_num_in!G7)</f>
        <v>0</v>
      </c>
      <c r="H7" s="72">
        <f>IF(RES_hh_fec_in!H7=0,0,1000*11630*RES_hh_fec_in!H7/RES_hh_num_in!H7)</f>
        <v>0</v>
      </c>
      <c r="I7" s="72">
        <f>IF(RES_hh_fec_in!I7=0,0,1000*11630*RES_hh_fec_in!I7/RES_hh_num_in!I7)</f>
        <v>0</v>
      </c>
      <c r="J7" s="72">
        <f>IF(RES_hh_fec_in!J7=0,0,1000*11630*RES_hh_fec_in!J7/RES_hh_num_in!J7)</f>
        <v>0</v>
      </c>
      <c r="K7" s="72">
        <f>IF(RES_hh_fec_in!K7=0,0,1000*11630*RES_hh_fec_in!K7/RES_hh_num_in!K7)</f>
        <v>0</v>
      </c>
      <c r="L7" s="72">
        <f>IF(RES_hh_fec_in!L7=0,0,1000*11630*RES_hh_fec_in!L7/RES_hh_num_in!L7)</f>
        <v>0</v>
      </c>
      <c r="M7" s="72">
        <f>IF(RES_hh_fec_in!M7=0,0,1000*11630*RES_hh_fec_in!M7/RES_hh_num_in!M7)</f>
        <v>0</v>
      </c>
      <c r="N7" s="72">
        <f>IF(RES_hh_fec_in!N7=0,0,1000*11630*RES_hh_fec_in!N7/RES_hh_num_in!N7)</f>
        <v>11718.023649009278</v>
      </c>
      <c r="O7" s="72">
        <f>IF(RES_hh_fec_in!O7=0,0,1000*11630*RES_hh_fec_in!O7/RES_hh_num_in!O7)</f>
        <v>11692.351797278156</v>
      </c>
      <c r="P7" s="72">
        <f>IF(RES_hh_fec_in!P7=0,0,1000*11630*RES_hh_fec_in!P7/RES_hh_num_in!P7)</f>
        <v>0</v>
      </c>
      <c r="Q7" s="72">
        <f>IF(RES_hh_fec_in!Q7=0,0,1000*11630*RES_hh_fec_in!Q7/RES_hh_num_in!Q7)</f>
        <v>0</v>
      </c>
      <c r="R7" s="72">
        <f>IF(RES_hh_fec_in!R7=0,0,1000*11630*RES_hh_fec_in!R7/RES_hh_num_in!R7)</f>
        <v>8747.1223719574446</v>
      </c>
      <c r="S7" s="72">
        <f>IF(RES_hh_fec_in!S7=0,0,1000*11630*RES_hh_fec_in!S7/RES_hh_num_in!S7)</f>
        <v>8743.192556401098</v>
      </c>
      <c r="T7" s="72">
        <f>IF(RES_hh_fec_in!T7=0,0,1000*11630*RES_hh_fec_in!T7/RES_hh_num_in!T7)</f>
        <v>10099.390507455022</v>
      </c>
      <c r="U7" s="72">
        <f>IF(RES_hh_fec_in!U7=0,0,1000*11630*RES_hh_fec_in!U7/RES_hh_num_in!U7)</f>
        <v>7973.8835883597194</v>
      </c>
      <c r="V7" s="72">
        <f>IF(RES_hh_fec_in!V7=0,0,1000*11630*RES_hh_fec_in!V7/RES_hh_num_in!V7)</f>
        <v>7441.2486696671449</v>
      </c>
      <c r="W7" s="72">
        <f>IF(RES_hh_fec_in!W7=0,0,1000*11630*RES_hh_fec_in!W7/RES_hh_num_in!W7)</f>
        <v>9588.3049613288586</v>
      </c>
      <c r="DA7" s="89" t="s">
        <v>786</v>
      </c>
    </row>
    <row r="8" spans="1:105" ht="12" customHeight="1" x14ac:dyDescent="0.25">
      <c r="A8" s="28" t="s">
        <v>192</v>
      </c>
      <c r="B8" s="72"/>
      <c r="C8" s="72">
        <f>IF(RES_hh_fec_in!C8=0,0,1000*11630*RES_hh_fec_in!C8/RES_hh_num_in!C8)</f>
        <v>13309.589741412408</v>
      </c>
      <c r="D8" s="72">
        <f>IF(RES_hh_fec_in!D8=0,0,1000*11630*RES_hh_fec_in!D8/RES_hh_num_in!D8)</f>
        <v>12575.785226089167</v>
      </c>
      <c r="E8" s="72">
        <f>IF(RES_hh_fec_in!E8=0,0,1000*11630*RES_hh_fec_in!E8/RES_hh_num_in!E8)</f>
        <v>12017.583282038304</v>
      </c>
      <c r="F8" s="72">
        <f>IF(RES_hh_fec_in!F8=0,0,1000*11630*RES_hh_fec_in!F8/RES_hh_num_in!F8)</f>
        <v>11598.364524936262</v>
      </c>
      <c r="G8" s="72">
        <f>IF(RES_hh_fec_in!G8=0,0,1000*11630*RES_hh_fec_in!G8/RES_hh_num_in!G8)</f>
        <v>12184.998893745746</v>
      </c>
      <c r="H8" s="72">
        <f>IF(RES_hh_fec_in!H8=0,0,1000*11630*RES_hh_fec_in!H8/RES_hh_num_in!H8)</f>
        <v>12348.43620788451</v>
      </c>
      <c r="I8" s="72">
        <f>IF(RES_hh_fec_in!I8=0,0,1000*11630*RES_hh_fec_in!I8/RES_hh_num_in!I8)</f>
        <v>11485.216903883755</v>
      </c>
      <c r="J8" s="72">
        <f>IF(RES_hh_fec_in!J8=0,0,1000*11630*RES_hh_fec_in!J8/RES_hh_num_in!J8)</f>
        <v>11222.208190545058</v>
      </c>
      <c r="K8" s="72">
        <f>IF(RES_hh_fec_in!K8=0,0,1000*11630*RES_hh_fec_in!K8/RES_hh_num_in!K8)</f>
        <v>11283.223466542951</v>
      </c>
      <c r="L8" s="72">
        <f>IF(RES_hh_fec_in!L8=0,0,1000*11630*RES_hh_fec_in!L8/RES_hh_num_in!L8)</f>
        <v>12349.367191313131</v>
      </c>
      <c r="M8" s="72">
        <f>IF(RES_hh_fec_in!M8=0,0,1000*11630*RES_hh_fec_in!M8/RES_hh_num_in!M8)</f>
        <v>10742.874753861559</v>
      </c>
      <c r="N8" s="72">
        <f>IF(RES_hh_fec_in!N8=0,0,1000*11630*RES_hh_fec_in!N8/RES_hh_num_in!N8)</f>
        <v>10825.510943740557</v>
      </c>
      <c r="O8" s="72">
        <f>IF(RES_hh_fec_in!O8=0,0,1000*11630*RES_hh_fec_in!O8/RES_hh_num_in!O8)</f>
        <v>10346.034480777587</v>
      </c>
      <c r="P8" s="72">
        <f>IF(RES_hh_fec_in!P8=0,0,1000*11630*RES_hh_fec_in!P8/RES_hh_num_in!P8)</f>
        <v>8704.310651677406</v>
      </c>
      <c r="Q8" s="72">
        <f>IF(RES_hh_fec_in!Q8=0,0,1000*11630*RES_hh_fec_in!Q8/RES_hh_num_in!Q8)</f>
        <v>8110.6664030047723</v>
      </c>
      <c r="R8" s="72">
        <f>IF(RES_hh_fec_in!R8=0,0,1000*11630*RES_hh_fec_in!R8/RES_hh_num_in!R8)</f>
        <v>8463.0808452505989</v>
      </c>
      <c r="S8" s="72">
        <f>IF(RES_hh_fec_in!S8=0,0,1000*11630*RES_hh_fec_in!S8/RES_hh_num_in!S8)</f>
        <v>8388.0987627048235</v>
      </c>
      <c r="T8" s="72">
        <f>IF(RES_hh_fec_in!T8=0,0,1000*11630*RES_hh_fec_in!T8/RES_hh_num_in!T8)</f>
        <v>7880.2230052357372</v>
      </c>
      <c r="U8" s="72">
        <f>IF(RES_hh_fec_in!U8=0,0,1000*11630*RES_hh_fec_in!U8/RES_hh_num_in!U8)</f>
        <v>7418.399083565635</v>
      </c>
      <c r="V8" s="72">
        <f>IF(RES_hh_fec_in!V8=0,0,1000*11630*RES_hh_fec_in!V8/RES_hh_num_in!V8)</f>
        <v>7010.0022142926864</v>
      </c>
      <c r="W8" s="72">
        <f>IF(RES_hh_fec_in!W8=0,0,1000*11630*RES_hh_fec_in!W8/RES_hh_num_in!W8)</f>
        <v>7158.2952590859359</v>
      </c>
      <c r="DA8" s="89" t="s">
        <v>787</v>
      </c>
    </row>
    <row r="9" spans="1:105" ht="12" customHeight="1" x14ac:dyDescent="0.25">
      <c r="A9" s="28" t="s">
        <v>207</v>
      </c>
      <c r="B9" s="72"/>
      <c r="C9" s="72">
        <f>IF(RES_hh_fec_in!C9=0,0,1000*11630*RES_hh_fec_in!C9/RES_hh_num_in!C9)</f>
        <v>14171.963416771565</v>
      </c>
      <c r="D9" s="72">
        <f>IF(RES_hh_fec_in!D9=0,0,1000*11630*RES_hh_fec_in!D9/RES_hh_num_in!D9)</f>
        <v>13598.148384909031</v>
      </c>
      <c r="E9" s="72">
        <f>IF(RES_hh_fec_in!E9=0,0,1000*11630*RES_hh_fec_in!E9/RES_hh_num_in!E9)</f>
        <v>12922.860656544421</v>
      </c>
      <c r="F9" s="72">
        <f>IF(RES_hh_fec_in!F9=0,0,1000*11630*RES_hh_fec_in!F9/RES_hh_num_in!F9)</f>
        <v>12668.666586806929</v>
      </c>
      <c r="G9" s="72">
        <f>IF(RES_hh_fec_in!G9=0,0,1000*11630*RES_hh_fec_in!G9/RES_hh_num_in!G9)</f>
        <v>12330.599731171224</v>
      </c>
      <c r="H9" s="72">
        <f>IF(RES_hh_fec_in!H9=0,0,1000*11630*RES_hh_fec_in!H9/RES_hh_num_in!H9)</f>
        <v>12710.630147813914</v>
      </c>
      <c r="I9" s="72">
        <f>IF(RES_hh_fec_in!I9=0,0,1000*11630*RES_hh_fec_in!I9/RES_hh_num_in!I9)</f>
        <v>12034.683882422172</v>
      </c>
      <c r="J9" s="72">
        <f>IF(RES_hh_fec_in!J9=0,0,1000*11630*RES_hh_fec_in!J9/RES_hh_num_in!J9)</f>
        <v>11831.143634172629</v>
      </c>
      <c r="K9" s="72">
        <f>IF(RES_hh_fec_in!K9=0,0,1000*11630*RES_hh_fec_in!K9/RES_hh_num_in!K9)</f>
        <v>11495.854917619044</v>
      </c>
      <c r="L9" s="72">
        <f>IF(RES_hh_fec_in!L9=0,0,1000*11630*RES_hh_fec_in!L9/RES_hh_num_in!L9)</f>
        <v>12330.174141575788</v>
      </c>
      <c r="M9" s="72">
        <f>IF(RES_hh_fec_in!M9=0,0,1000*11630*RES_hh_fec_in!M9/RES_hh_num_in!M9)</f>
        <v>11684.215578576683</v>
      </c>
      <c r="N9" s="72">
        <f>IF(RES_hh_fec_in!N9=0,0,1000*11630*RES_hh_fec_in!N9/RES_hh_num_in!N9)</f>
        <v>11485.834541096887</v>
      </c>
      <c r="O9" s="72">
        <f>IF(RES_hh_fec_in!O9=0,0,1000*11630*RES_hh_fec_in!O9/RES_hh_num_in!O9)</f>
        <v>11050.88001427806</v>
      </c>
      <c r="P9" s="72">
        <f>IF(RES_hh_fec_in!P9=0,0,1000*11630*RES_hh_fec_in!P9/RES_hh_num_in!P9)</f>
        <v>9462.8874460384395</v>
      </c>
      <c r="Q9" s="72">
        <f>IF(RES_hh_fec_in!Q9=0,0,1000*11630*RES_hh_fec_in!Q9/RES_hh_num_in!Q9)</f>
        <v>9265.2098454738662</v>
      </c>
      <c r="R9" s="72">
        <f>IF(RES_hh_fec_in!R9=0,0,1000*11630*RES_hh_fec_in!R9/RES_hh_num_in!R9)</f>
        <v>8507.2795987260943</v>
      </c>
      <c r="S9" s="72">
        <f>IF(RES_hh_fec_in!S9=0,0,1000*11630*RES_hh_fec_in!S9/RES_hh_num_in!S9)</f>
        <v>6941.8474711471736</v>
      </c>
      <c r="T9" s="72">
        <f>IF(RES_hh_fec_in!T9=0,0,1000*11630*RES_hh_fec_in!T9/RES_hh_num_in!T9)</f>
        <v>11404.266609548826</v>
      </c>
      <c r="U9" s="72">
        <f>IF(RES_hh_fec_in!U9=0,0,1000*11630*RES_hh_fec_in!U9/RES_hh_num_in!U9)</f>
        <v>9304.401082197146</v>
      </c>
      <c r="V9" s="72">
        <f>IF(RES_hh_fec_in!V9=0,0,1000*11630*RES_hh_fec_in!V9/RES_hh_num_in!V9)</f>
        <v>7881.0307619284804</v>
      </c>
      <c r="W9" s="72">
        <f>IF(RES_hh_fec_in!W9=0,0,1000*11630*RES_hh_fec_in!W9/RES_hh_num_in!W9)</f>
        <v>7083.3184687185058</v>
      </c>
      <c r="DA9" s="89" t="s">
        <v>788</v>
      </c>
    </row>
    <row r="10" spans="1:105" ht="12" customHeight="1" x14ac:dyDescent="0.25">
      <c r="A10" s="28" t="s">
        <v>202</v>
      </c>
      <c r="B10" s="72"/>
      <c r="C10" s="72">
        <f>IF(RES_hh_fec_in!C10=0,0,1000*11630*RES_hh_fec_in!C10/RES_hh_num_in!C10)</f>
        <v>7918.5490636683144</v>
      </c>
      <c r="D10" s="72">
        <f>IF(RES_hh_fec_in!D10=0,0,1000*11630*RES_hh_fec_in!D10/RES_hh_num_in!D10)</f>
        <v>11284.514702161179</v>
      </c>
      <c r="E10" s="72">
        <f>IF(RES_hh_fec_in!E10=0,0,1000*11630*RES_hh_fec_in!E10/RES_hh_num_in!E10)</f>
        <v>9942.3027748423774</v>
      </c>
      <c r="F10" s="72">
        <f>IF(RES_hh_fec_in!F10=0,0,1000*11630*RES_hh_fec_in!F10/RES_hh_num_in!F10)</f>
        <v>8347.9005297163203</v>
      </c>
      <c r="G10" s="72">
        <f>IF(RES_hh_fec_in!G10=0,0,1000*11630*RES_hh_fec_in!G10/RES_hh_num_in!G10)</f>
        <v>10812.646488971162</v>
      </c>
      <c r="H10" s="72">
        <f>IF(RES_hh_fec_in!H10=0,0,1000*11630*RES_hh_fec_in!H10/RES_hh_num_in!H10)</f>
        <v>11124.793180380922</v>
      </c>
      <c r="I10" s="72">
        <f>IF(RES_hh_fec_in!I10=0,0,1000*11630*RES_hh_fec_in!I10/RES_hh_num_in!I10)</f>
        <v>8715.8367678470986</v>
      </c>
      <c r="J10" s="72">
        <f>IF(RES_hh_fec_in!J10=0,0,1000*11630*RES_hh_fec_in!J10/RES_hh_num_in!J10)</f>
        <v>9388.5719873122434</v>
      </c>
      <c r="K10" s="72">
        <f>IF(RES_hh_fec_in!K10=0,0,1000*11630*RES_hh_fec_in!K10/RES_hh_num_in!K10)</f>
        <v>10250.934256728056</v>
      </c>
      <c r="L10" s="72">
        <f>IF(RES_hh_fec_in!L10=0,0,1000*11630*RES_hh_fec_in!L10/RES_hh_num_in!L10)</f>
        <v>9712.382786959859</v>
      </c>
      <c r="M10" s="72">
        <f>IF(RES_hh_fec_in!M10=0,0,1000*11630*RES_hh_fec_in!M10/RES_hh_num_in!M10)</f>
        <v>8740.886665981523</v>
      </c>
      <c r="N10" s="72">
        <f>IF(RES_hh_fec_in!N10=0,0,1000*11630*RES_hh_fec_in!N10/RES_hh_num_in!N10)</f>
        <v>9246.9971344380338</v>
      </c>
      <c r="O10" s="72">
        <f>IF(RES_hh_fec_in!O10=0,0,1000*11630*RES_hh_fec_in!O10/RES_hh_num_in!O10)</f>
        <v>8746.5431818869565</v>
      </c>
      <c r="P10" s="72">
        <f>IF(RES_hh_fec_in!P10=0,0,1000*11630*RES_hh_fec_in!P10/RES_hh_num_in!P10)</f>
        <v>8172.7945099038279</v>
      </c>
      <c r="Q10" s="72">
        <f>IF(RES_hh_fec_in!Q10=0,0,1000*11630*RES_hh_fec_in!Q10/RES_hh_num_in!Q10)</f>
        <v>8116.3265509275207</v>
      </c>
      <c r="R10" s="72">
        <f>IF(RES_hh_fec_in!R10=0,0,1000*11630*RES_hh_fec_in!R10/RES_hh_num_in!R10)</f>
        <v>8004.1955772751226</v>
      </c>
      <c r="S10" s="72">
        <f>IF(RES_hh_fec_in!S10=0,0,1000*11630*RES_hh_fec_in!S10/RES_hh_num_in!S10)</f>
        <v>7705.767547334458</v>
      </c>
      <c r="T10" s="72">
        <f>IF(RES_hh_fec_in!T10=0,0,1000*11630*RES_hh_fec_in!T10/RES_hh_num_in!T10)</f>
        <v>7580.2919978281634</v>
      </c>
      <c r="U10" s="72">
        <f>IF(RES_hh_fec_in!U10=0,0,1000*11630*RES_hh_fec_in!U10/RES_hh_num_in!U10)</f>
        <v>7403.2863958256876</v>
      </c>
      <c r="V10" s="72">
        <f>IF(RES_hh_fec_in!V10=0,0,1000*11630*RES_hh_fec_in!V10/RES_hh_num_in!V10)</f>
        <v>6785.676591461397</v>
      </c>
      <c r="W10" s="72">
        <f>IF(RES_hh_fec_in!W10=0,0,1000*11630*RES_hh_fec_in!W10/RES_hh_num_in!W10)</f>
        <v>6496.4919158869234</v>
      </c>
      <c r="DA10" s="89" t="s">
        <v>789</v>
      </c>
    </row>
    <row r="11" spans="1:105" ht="12" customHeight="1" x14ac:dyDescent="0.25">
      <c r="A11" s="28" t="s">
        <v>203</v>
      </c>
      <c r="B11" s="72"/>
      <c r="C11" s="72">
        <f>IF(RES_hh_fec_in!C11=0,0,1000*11630*RES_hh_fec_in!C11/RES_hh_num_in!C11)</f>
        <v>10633.132366057986</v>
      </c>
      <c r="D11" s="72">
        <f>IF(RES_hh_fec_in!D11=0,0,1000*11630*RES_hh_fec_in!D11/RES_hh_num_in!D11)</f>
        <v>9908.9573880272819</v>
      </c>
      <c r="E11" s="72">
        <f>IF(RES_hh_fec_in!E11=0,0,1000*11630*RES_hh_fec_in!E11/RES_hh_num_in!E11)</f>
        <v>9653.9341655126264</v>
      </c>
      <c r="F11" s="72">
        <f>IF(RES_hh_fec_in!F11=0,0,1000*11630*RES_hh_fec_in!F11/RES_hh_num_in!F11)</f>
        <v>9559.3814659948948</v>
      </c>
      <c r="G11" s="72">
        <f>IF(RES_hh_fec_in!G11=0,0,1000*11630*RES_hh_fec_in!G11/RES_hh_num_in!G11)</f>
        <v>9855.995961812052</v>
      </c>
      <c r="H11" s="72">
        <f>IF(RES_hh_fec_in!H11=0,0,1000*11630*RES_hh_fec_in!H11/RES_hh_num_in!H11)</f>
        <v>9985.2428737172413</v>
      </c>
      <c r="I11" s="72">
        <f>IF(RES_hh_fec_in!I11=0,0,1000*11630*RES_hh_fec_in!I11/RES_hh_num_in!I11)</f>
        <v>9755.3308054636818</v>
      </c>
      <c r="J11" s="72">
        <f>IF(RES_hh_fec_in!J11=0,0,1000*11630*RES_hh_fec_in!J11/RES_hh_num_in!J11)</f>
        <v>9594.9287519981099</v>
      </c>
      <c r="K11" s="72">
        <f>IF(RES_hh_fec_in!K11=0,0,1000*11630*RES_hh_fec_in!K11/RES_hh_num_in!K11)</f>
        <v>9742.5650418224577</v>
      </c>
      <c r="L11" s="72">
        <f>IF(RES_hh_fec_in!L11=0,0,1000*11630*RES_hh_fec_in!L11/RES_hh_num_in!L11)</f>
        <v>10852.726449941352</v>
      </c>
      <c r="M11" s="72">
        <f>IF(RES_hh_fec_in!M11=0,0,1000*11630*RES_hh_fec_in!M11/RES_hh_num_in!M11)</f>
        <v>9588.1465861380057</v>
      </c>
      <c r="N11" s="72">
        <f>IF(RES_hh_fec_in!N11=0,0,1000*11630*RES_hh_fec_in!N11/RES_hh_num_in!N11)</f>
        <v>9808.9020066426656</v>
      </c>
      <c r="O11" s="72">
        <f>IF(RES_hh_fec_in!O11=0,0,1000*11630*RES_hh_fec_in!O11/RES_hh_num_in!O11)</f>
        <v>9387.4588333496486</v>
      </c>
      <c r="P11" s="72">
        <f>IF(RES_hh_fec_in!P11=0,0,1000*11630*RES_hh_fec_in!P11/RES_hh_num_in!P11)</f>
        <v>8340.8506692032261</v>
      </c>
      <c r="Q11" s="72">
        <f>IF(RES_hh_fec_in!Q11=0,0,1000*11630*RES_hh_fec_in!Q11/RES_hh_num_in!Q11)</f>
        <v>8076.1355682009571</v>
      </c>
      <c r="R11" s="72">
        <f>IF(RES_hh_fec_in!R11=0,0,1000*11630*RES_hh_fec_in!R11/RES_hh_num_in!R11)</f>
        <v>8097.0268537054944</v>
      </c>
      <c r="S11" s="72">
        <f>IF(RES_hh_fec_in!S11=0,0,1000*11630*RES_hh_fec_in!S11/RES_hh_num_in!S11)</f>
        <v>8099.2168950987652</v>
      </c>
      <c r="T11" s="72">
        <f>IF(RES_hh_fec_in!T11=0,0,1000*11630*RES_hh_fec_in!T11/RES_hh_num_in!T11)</f>
        <v>7857.0670340145425</v>
      </c>
      <c r="U11" s="72">
        <f>IF(RES_hh_fec_in!U11=0,0,1000*11630*RES_hh_fec_in!U11/RES_hh_num_in!U11)</f>
        <v>7268.5244601341974</v>
      </c>
      <c r="V11" s="72">
        <f>IF(RES_hh_fec_in!V11=0,0,1000*11630*RES_hh_fec_in!V11/RES_hh_num_in!V11)</f>
        <v>6829.98324719829</v>
      </c>
      <c r="W11" s="72">
        <f>IF(RES_hh_fec_in!W11=0,0,1000*11630*RES_hh_fec_in!W11/RES_hh_num_in!W11)</f>
        <v>6674.7667294976218</v>
      </c>
      <c r="DA11" s="89" t="s">
        <v>790</v>
      </c>
    </row>
    <row r="12" spans="1:105" ht="12" customHeight="1" x14ac:dyDescent="0.25">
      <c r="A12" s="28" t="s">
        <v>95</v>
      </c>
      <c r="B12" s="72"/>
      <c r="C12" s="72">
        <f>IF(RES_hh_fec_in!C12=0,0,1000*11630*RES_hh_fec_in!C12/RES_hh_num_in!C12)</f>
        <v>5782.4919750890831</v>
      </c>
      <c r="D12" s="72">
        <f>IF(RES_hh_fec_in!D12=0,0,1000*11630*RES_hh_fec_in!D12/RES_hh_num_in!D12)</f>
        <v>2607.3448997216915</v>
      </c>
      <c r="E12" s="72">
        <f>IF(RES_hh_fec_in!E12=0,0,1000*11630*RES_hh_fec_in!E12/RES_hh_num_in!E12)</f>
        <v>3708.9940125473818</v>
      </c>
      <c r="F12" s="72">
        <f>IF(RES_hh_fec_in!F12=0,0,1000*11630*RES_hh_fec_in!F12/RES_hh_num_in!F12)</f>
        <v>3512.1002642082376</v>
      </c>
      <c r="G12" s="72">
        <f>IF(RES_hh_fec_in!G12=0,0,1000*11630*RES_hh_fec_in!G12/RES_hh_num_in!G12)</f>
        <v>3689.8289537673427</v>
      </c>
      <c r="H12" s="72">
        <f>IF(RES_hh_fec_in!H12=0,0,1000*11630*RES_hh_fec_in!H12/RES_hh_num_in!H12)</f>
        <v>4248.0133703343045</v>
      </c>
      <c r="I12" s="72">
        <f>IF(RES_hh_fec_in!I12=0,0,1000*11630*RES_hh_fec_in!I12/RES_hh_num_in!I12)</f>
        <v>3413.358415579668</v>
      </c>
      <c r="J12" s="72">
        <f>IF(RES_hh_fec_in!J12=0,0,1000*11630*RES_hh_fec_in!J12/RES_hh_num_in!J12)</f>
        <v>3728.9017830808316</v>
      </c>
      <c r="K12" s="72">
        <f>IF(RES_hh_fec_in!K12=0,0,1000*11630*RES_hh_fec_in!K12/RES_hh_num_in!K12)</f>
        <v>3549.5450267173551</v>
      </c>
      <c r="L12" s="72">
        <f>IF(RES_hh_fec_in!L12=0,0,1000*11630*RES_hh_fec_in!L12/RES_hh_num_in!L12)</f>
        <v>3478.0116052515641</v>
      </c>
      <c r="M12" s="72">
        <f>IF(RES_hh_fec_in!M12=0,0,1000*11630*RES_hh_fec_in!M12/RES_hh_num_in!M12)</f>
        <v>3146.0504929603217</v>
      </c>
      <c r="N12" s="72">
        <f>IF(RES_hh_fec_in!N12=0,0,1000*11630*RES_hh_fec_in!N12/RES_hh_num_in!N12)</f>
        <v>2825.1041255653422</v>
      </c>
      <c r="O12" s="72">
        <f>IF(RES_hh_fec_in!O12=0,0,1000*11630*RES_hh_fec_in!O12/RES_hh_num_in!O12)</f>
        <v>2592.4483761131546</v>
      </c>
      <c r="P12" s="72">
        <f>IF(RES_hh_fec_in!P12=0,0,1000*11630*RES_hh_fec_in!P12/RES_hh_num_in!P12)</f>
        <v>2358.6237615984223</v>
      </c>
      <c r="Q12" s="72">
        <f>IF(RES_hh_fec_in!Q12=0,0,1000*11630*RES_hh_fec_in!Q12/RES_hh_num_in!Q12)</f>
        <v>2214.7829427753231</v>
      </c>
      <c r="R12" s="72">
        <f>IF(RES_hh_fec_in!R12=0,0,1000*11630*RES_hh_fec_in!R12/RES_hh_num_in!R12)</f>
        <v>2179.0838633604671</v>
      </c>
      <c r="S12" s="72">
        <f>IF(RES_hh_fec_in!S12=0,0,1000*11630*RES_hh_fec_in!S12/RES_hh_num_in!S12)</f>
        <v>2125.5806778142564</v>
      </c>
      <c r="T12" s="72">
        <f>IF(RES_hh_fec_in!T12=0,0,1000*11630*RES_hh_fec_in!T12/RES_hh_num_in!T12)</f>
        <v>2086.63979019101</v>
      </c>
      <c r="U12" s="72">
        <f>IF(RES_hh_fec_in!U12=0,0,1000*11630*RES_hh_fec_in!U12/RES_hh_num_in!U12)</f>
        <v>1983.8473235541171</v>
      </c>
      <c r="V12" s="72">
        <f>IF(RES_hh_fec_in!V12=0,0,1000*11630*RES_hh_fec_in!V12/RES_hh_num_in!V12)</f>
        <v>1847.9589450912481</v>
      </c>
      <c r="W12" s="72">
        <f>IF(RES_hh_fec_in!W12=0,0,1000*11630*RES_hh_fec_in!W12/RES_hh_num_in!W12)</f>
        <v>1825.9521141124571</v>
      </c>
      <c r="DA12" s="89" t="s">
        <v>791</v>
      </c>
    </row>
    <row r="13" spans="1:105" ht="12" customHeight="1" x14ac:dyDescent="0.25">
      <c r="A13" s="73" t="s">
        <v>94</v>
      </c>
      <c r="B13" s="74"/>
      <c r="C13" s="74">
        <f>IF(RES_hh_fec_in!C13=0,0,1000*11630*RES_hh_fec_in!C13/RES_hh_num_in!C13)</f>
        <v>11488.860502414058</v>
      </c>
      <c r="D13" s="74">
        <f>IF(RES_hh_fec_in!D13=0,0,1000*11630*RES_hh_fec_in!D13/RES_hh_num_in!D13)</f>
        <v>9923.9145159246636</v>
      </c>
      <c r="E13" s="74">
        <f>IF(RES_hh_fec_in!E13=0,0,1000*11630*RES_hh_fec_in!E13/RES_hh_num_in!E13)</f>
        <v>10852.04251809892</v>
      </c>
      <c r="F13" s="74">
        <f>IF(RES_hh_fec_in!F13=0,0,1000*11630*RES_hh_fec_in!F13/RES_hh_num_in!F13)</f>
        <v>11069.497258892938</v>
      </c>
      <c r="G13" s="74">
        <f>IF(RES_hh_fec_in!G13=0,0,1000*11630*RES_hh_fec_in!G13/RES_hh_num_in!G13)</f>
        <v>9729.2791342100718</v>
      </c>
      <c r="H13" s="74">
        <f>IF(RES_hh_fec_in!H13=0,0,1000*11630*RES_hh_fec_in!H13/RES_hh_num_in!H13)</f>
        <v>9658.9467374728047</v>
      </c>
      <c r="I13" s="74">
        <f>IF(RES_hh_fec_in!I13=0,0,1000*11630*RES_hh_fec_in!I13/RES_hh_num_in!I13)</f>
        <v>11090.507932396333</v>
      </c>
      <c r="J13" s="74">
        <f>IF(RES_hh_fec_in!J13=0,0,1000*11630*RES_hh_fec_in!J13/RES_hh_num_in!J13)</f>
        <v>10474.583198448574</v>
      </c>
      <c r="K13" s="74">
        <f>IF(RES_hh_fec_in!K13=0,0,1000*11630*RES_hh_fec_in!K13/RES_hh_num_in!K13)</f>
        <v>10766.065447531004</v>
      </c>
      <c r="L13" s="74">
        <f>IF(RES_hh_fec_in!L13=0,0,1000*11630*RES_hh_fec_in!L13/RES_hh_num_in!L13)</f>
        <v>12182.066572238153</v>
      </c>
      <c r="M13" s="74">
        <f>IF(RES_hh_fec_in!M13=0,0,1000*11630*RES_hh_fec_in!M13/RES_hh_num_in!M13)</f>
        <v>10011.127602592844</v>
      </c>
      <c r="N13" s="74">
        <f>IF(RES_hh_fec_in!N13=0,0,1000*11630*RES_hh_fec_in!N13/RES_hh_num_in!N13)</f>
        <v>10167.872179735836</v>
      </c>
      <c r="O13" s="74">
        <f>IF(RES_hh_fec_in!O13=0,0,1000*11630*RES_hh_fec_in!O13/RES_hh_num_in!O13)</f>
        <v>9621.9809969798534</v>
      </c>
      <c r="P13" s="74">
        <f>IF(RES_hh_fec_in!P13=0,0,1000*11630*RES_hh_fec_in!P13/RES_hh_num_in!P13)</f>
        <v>8590.5743676350976</v>
      </c>
      <c r="Q13" s="74">
        <f>IF(RES_hh_fec_in!Q13=0,0,1000*11630*RES_hh_fec_in!Q13/RES_hh_num_in!Q13)</f>
        <v>8444.8450279403132</v>
      </c>
      <c r="R13" s="74">
        <f>IF(RES_hh_fec_in!R13=0,0,1000*11630*RES_hh_fec_in!R13/RES_hh_num_in!R13)</f>
        <v>0</v>
      </c>
      <c r="S13" s="74">
        <f>IF(RES_hh_fec_in!S13=0,0,1000*11630*RES_hh_fec_in!S13/RES_hh_num_in!S13)</f>
        <v>7805.8115270690751</v>
      </c>
      <c r="T13" s="74">
        <f>IF(RES_hh_fec_in!T13=0,0,1000*11630*RES_hh_fec_in!T13/RES_hh_num_in!T13)</f>
        <v>7617.9709196022195</v>
      </c>
      <c r="U13" s="74">
        <f>IF(RES_hh_fec_in!U13=0,0,1000*11630*RES_hh_fec_in!U13/RES_hh_num_in!U13)</f>
        <v>7086.9106176493297</v>
      </c>
      <c r="V13" s="74">
        <f>IF(RES_hh_fec_in!V13=0,0,1000*11630*RES_hh_fec_in!V13/RES_hh_num_in!V13)</f>
        <v>6545.6275751502844</v>
      </c>
      <c r="W13" s="74">
        <f>IF(RES_hh_fec_in!W13=0,0,1000*11630*RES_hh_fec_in!W13/RES_hh_num_in!W13)</f>
        <v>5910.6404909408448</v>
      </c>
      <c r="DA13" s="90" t="s">
        <v>792</v>
      </c>
    </row>
    <row r="14" spans="1:105" ht="12" customHeight="1" x14ac:dyDescent="0.25">
      <c r="A14" s="75" t="s">
        <v>97</v>
      </c>
      <c r="B14" s="76"/>
      <c r="C14" s="76">
        <f>IF(RES_hh_fec_in!C14=0,0,1000*11630*RES_hh_fec_in!C14/RES_hh_num_in!C14)</f>
        <v>64.668437627320088</v>
      </c>
      <c r="D14" s="76">
        <f>IF(RES_hh_fec_in!D14=0,0,1000*11630*RES_hh_fec_in!D14/RES_hh_num_in!D14)</f>
        <v>71.73626301773534</v>
      </c>
      <c r="E14" s="76">
        <f>IF(RES_hh_fec_in!E14=0,0,1000*11630*RES_hh_fec_in!E14/RES_hh_num_in!E14)</f>
        <v>68.85285285945703</v>
      </c>
      <c r="F14" s="76">
        <f>IF(RES_hh_fec_in!F14=0,0,1000*11630*RES_hh_fec_in!F14/RES_hh_num_in!F14)</f>
        <v>67.835577795256725</v>
      </c>
      <c r="G14" s="76">
        <f>IF(RES_hh_fec_in!G14=0,0,1000*11630*RES_hh_fec_in!G14/RES_hh_num_in!G14)</f>
        <v>69.763077272184546</v>
      </c>
      <c r="H14" s="76">
        <f>IF(RES_hh_fec_in!H14=0,0,1000*11630*RES_hh_fec_in!H14/RES_hh_num_in!H14)</f>
        <v>71.498637218701447</v>
      </c>
      <c r="I14" s="76">
        <f>IF(RES_hh_fec_in!I14=0,0,1000*11630*RES_hh_fec_in!I14/RES_hh_num_in!I14)</f>
        <v>61.853559787736387</v>
      </c>
      <c r="J14" s="76">
        <f>IF(RES_hh_fec_in!J14=0,0,1000*11630*RES_hh_fec_in!J14/RES_hh_num_in!J14)</f>
        <v>60.214935936044171</v>
      </c>
      <c r="K14" s="76">
        <f>IF(RES_hh_fec_in!K14=0,0,1000*11630*RES_hh_fec_in!K14/RES_hh_num_in!K14)</f>
        <v>60.520185133275682</v>
      </c>
      <c r="L14" s="76">
        <f>IF(RES_hh_fec_in!L14=0,0,1000*11630*RES_hh_fec_in!L14/RES_hh_num_in!L14)</f>
        <v>68.069035936983539</v>
      </c>
      <c r="M14" s="76">
        <f>IF(RES_hh_fec_in!M14=0,0,1000*11630*RES_hh_fec_in!M14/RES_hh_num_in!M14)</f>
        <v>60.060973505669445</v>
      </c>
      <c r="N14" s="76">
        <f>IF(RES_hh_fec_in!N14=0,0,1000*11630*RES_hh_fec_in!N14/RES_hh_num_in!N14)</f>
        <v>61.117839619264231</v>
      </c>
      <c r="O14" s="76">
        <f>IF(RES_hh_fec_in!O14=0,0,1000*11630*RES_hh_fec_in!O14/RES_hh_num_in!O14)</f>
        <v>60.546937418848337</v>
      </c>
      <c r="P14" s="76">
        <f>IF(RES_hh_fec_in!P14=0,0,1000*11630*RES_hh_fec_in!P14/RES_hh_num_in!P14)</f>
        <v>54.955971235758241</v>
      </c>
      <c r="Q14" s="76">
        <f>IF(RES_hh_fec_in!Q14=0,0,1000*11630*RES_hh_fec_in!Q14/RES_hh_num_in!Q14)</f>
        <v>52.533669533392612</v>
      </c>
      <c r="R14" s="76">
        <f>IF(RES_hh_fec_in!R14=0,0,1000*11630*RES_hh_fec_in!R14/RES_hh_num_in!R14)</f>
        <v>54.877824424795101</v>
      </c>
      <c r="S14" s="76">
        <f>IF(RES_hh_fec_in!S14=0,0,1000*11630*RES_hh_fec_in!S14/RES_hh_num_in!S14)</f>
        <v>48.262528782563315</v>
      </c>
      <c r="T14" s="76">
        <f>IF(RES_hh_fec_in!T14=0,0,1000*11630*RES_hh_fec_in!T14/RES_hh_num_in!T14)</f>
        <v>63.460071870321073</v>
      </c>
      <c r="U14" s="76">
        <f>IF(RES_hh_fec_in!U14=0,0,1000*11630*RES_hh_fec_in!U14/RES_hh_num_in!U14)</f>
        <v>49.756346015192882</v>
      </c>
      <c r="V14" s="76">
        <f>IF(RES_hh_fec_in!V14=0,0,1000*11630*RES_hh_fec_in!V14/RES_hh_num_in!V14)</f>
        <v>50.58774140026275</v>
      </c>
      <c r="W14" s="76">
        <f>IF(RES_hh_fec_in!W14=0,0,1000*11630*RES_hh_fec_in!W14/RES_hh_num_in!W14)</f>
        <v>50.102411988445894</v>
      </c>
      <c r="DA14" s="91" t="s">
        <v>793</v>
      </c>
    </row>
    <row r="15" spans="1:105" ht="12.95" customHeight="1" x14ac:dyDescent="0.25">
      <c r="A15" s="68" t="s">
        <v>92</v>
      </c>
      <c r="B15" s="69"/>
      <c r="C15" s="69">
        <f t="shared" ref="C15:W15" si="0">C16</f>
        <v>2.7250103649138577E-2</v>
      </c>
      <c r="D15" s="69">
        <f t="shared" si="0"/>
        <v>5.3612995700974511E-2</v>
      </c>
      <c r="E15" s="69">
        <f t="shared" si="0"/>
        <v>0.18424108183722177</v>
      </c>
      <c r="F15" s="69">
        <f t="shared" si="0"/>
        <v>0.43039559676660849</v>
      </c>
      <c r="G15" s="69">
        <f t="shared" si="0"/>
        <v>0.21925035662582698</v>
      </c>
      <c r="H15" s="69">
        <f t="shared" si="0"/>
        <v>0.54152773846254643</v>
      </c>
      <c r="I15" s="69">
        <f t="shared" si="0"/>
        <v>1.3451389697671441</v>
      </c>
      <c r="J15" s="69">
        <f t="shared" si="0"/>
        <v>1.7363477523872612</v>
      </c>
      <c r="K15" s="69">
        <f t="shared" si="0"/>
        <v>2.2536257214253004</v>
      </c>
      <c r="L15" s="69">
        <f t="shared" si="0"/>
        <v>2.2644464226566718</v>
      </c>
      <c r="M15" s="69">
        <f t="shared" si="0"/>
        <v>2.9268663922989111</v>
      </c>
      <c r="N15" s="69">
        <f t="shared" si="0"/>
        <v>2.8945082322464497</v>
      </c>
      <c r="O15" s="69">
        <f t="shared" si="0"/>
        <v>4.9836818369232043</v>
      </c>
      <c r="P15" s="69">
        <f t="shared" si="0"/>
        <v>6.5218139797905339</v>
      </c>
      <c r="Q15" s="69">
        <f t="shared" si="0"/>
        <v>15.062651474398022</v>
      </c>
      <c r="R15" s="69">
        <f t="shared" si="0"/>
        <v>10.863715113810072</v>
      </c>
      <c r="S15" s="69">
        <f t="shared" si="0"/>
        <v>9.1264159179187683</v>
      </c>
      <c r="T15" s="69">
        <f t="shared" si="0"/>
        <v>10.218045775956208</v>
      </c>
      <c r="U15" s="69">
        <f t="shared" si="0"/>
        <v>11.041250812395454</v>
      </c>
      <c r="V15" s="69">
        <f t="shared" si="0"/>
        <v>7.0655092280704448</v>
      </c>
      <c r="W15" s="69">
        <f t="shared" si="0"/>
        <v>4.5728923443332752</v>
      </c>
      <c r="DA15" s="88" t="s">
        <v>794</v>
      </c>
    </row>
    <row r="16" spans="1:105" ht="12" customHeight="1" x14ac:dyDescent="0.25">
      <c r="A16" s="28" t="s">
        <v>91</v>
      </c>
      <c r="B16" s="72"/>
      <c r="C16" s="72">
        <f>IF(RES_hh_fec_in!C16=0,0,1000*11630*RES_hh_fec_in!C16/RES_hh_num_in!C$3)</f>
        <v>2.7250103649138577E-2</v>
      </c>
      <c r="D16" s="72">
        <f>IF(RES_hh_fec_in!D16=0,0,1000*11630*RES_hh_fec_in!D16/RES_hh_num_in!D$3)</f>
        <v>5.3612995700974511E-2</v>
      </c>
      <c r="E16" s="72">
        <f>IF(RES_hh_fec_in!E16=0,0,1000*11630*RES_hh_fec_in!E16/RES_hh_num_in!E$3)</f>
        <v>0.18424108183722177</v>
      </c>
      <c r="F16" s="72">
        <f>IF(RES_hh_fec_in!F16=0,0,1000*11630*RES_hh_fec_in!F16/RES_hh_num_in!F$3)</f>
        <v>0.43039559676660849</v>
      </c>
      <c r="G16" s="72">
        <f>IF(RES_hh_fec_in!G16=0,0,1000*11630*RES_hh_fec_in!G16/RES_hh_num_in!G$3)</f>
        <v>0.21925035662582698</v>
      </c>
      <c r="H16" s="72">
        <f>IF(RES_hh_fec_in!H16=0,0,1000*11630*RES_hh_fec_in!H16/RES_hh_num_in!H$3)</f>
        <v>0.54152773846254643</v>
      </c>
      <c r="I16" s="72">
        <f>IF(RES_hh_fec_in!I16=0,0,1000*11630*RES_hh_fec_in!I16/RES_hh_num_in!I$3)</f>
        <v>1.3451389697671441</v>
      </c>
      <c r="J16" s="72">
        <f>IF(RES_hh_fec_in!J16=0,0,1000*11630*RES_hh_fec_in!J16/RES_hh_num_in!J$3)</f>
        <v>1.7363477523872612</v>
      </c>
      <c r="K16" s="72">
        <f>IF(RES_hh_fec_in!K16=0,0,1000*11630*RES_hh_fec_in!K16/RES_hh_num_in!K$3)</f>
        <v>2.2536257214253004</v>
      </c>
      <c r="L16" s="72">
        <f>IF(RES_hh_fec_in!L16=0,0,1000*11630*RES_hh_fec_in!L16/RES_hh_num_in!L$3)</f>
        <v>2.2644464226566718</v>
      </c>
      <c r="M16" s="72">
        <f>IF(RES_hh_fec_in!M16=0,0,1000*11630*RES_hh_fec_in!M16/RES_hh_num_in!M$3)</f>
        <v>2.9268663922989111</v>
      </c>
      <c r="N16" s="72">
        <f>IF(RES_hh_fec_in!N16=0,0,1000*11630*RES_hh_fec_in!N16/RES_hh_num_in!N$3)</f>
        <v>2.8945082322464497</v>
      </c>
      <c r="O16" s="72">
        <f>IF(RES_hh_fec_in!O16=0,0,1000*11630*RES_hh_fec_in!O16/RES_hh_num_in!O$3)</f>
        <v>4.9836818369232043</v>
      </c>
      <c r="P16" s="72">
        <f>IF(RES_hh_fec_in!P16=0,0,1000*11630*RES_hh_fec_in!P16/RES_hh_num_in!P$3)</f>
        <v>6.5218139797905339</v>
      </c>
      <c r="Q16" s="72">
        <f>IF(RES_hh_fec_in!Q16=0,0,1000*11630*RES_hh_fec_in!Q16/RES_hh_num_in!Q$3)</f>
        <v>15.062651474398022</v>
      </c>
      <c r="R16" s="72">
        <f>IF(RES_hh_fec_in!R16=0,0,1000*11630*RES_hh_fec_in!R16/RES_hh_num_in!R$3)</f>
        <v>10.863715113810072</v>
      </c>
      <c r="S16" s="72">
        <f>IF(RES_hh_fec_in!S16=0,0,1000*11630*RES_hh_fec_in!S16/RES_hh_num_in!S$3)</f>
        <v>9.1264159179187683</v>
      </c>
      <c r="T16" s="72">
        <f>IF(RES_hh_fec_in!T16=0,0,1000*11630*RES_hh_fec_in!T16/RES_hh_num_in!T$3)</f>
        <v>10.218045775956208</v>
      </c>
      <c r="U16" s="72">
        <f>IF(RES_hh_fec_in!U16=0,0,1000*11630*RES_hh_fec_in!U16/RES_hh_num_in!U$3)</f>
        <v>11.041250812395454</v>
      </c>
      <c r="V16" s="72">
        <f>IF(RES_hh_fec_in!V16=0,0,1000*11630*RES_hh_fec_in!V16/RES_hh_num_in!V$3)</f>
        <v>7.0655092280704448</v>
      </c>
      <c r="W16" s="72">
        <f>IF(RES_hh_fec_in!W16=0,0,1000*11630*RES_hh_fec_in!W16/RES_hh_num_in!W$3)</f>
        <v>4.5728923443332752</v>
      </c>
      <c r="DA16" s="89" t="s">
        <v>795</v>
      </c>
    </row>
    <row r="17" spans="1:105" ht="12.95" customHeight="1" x14ac:dyDescent="0.25">
      <c r="A17" s="68" t="s">
        <v>55</v>
      </c>
      <c r="B17" s="69"/>
      <c r="C17" s="69">
        <f>IF(RES_hh_fec_in!C17=0,0,1000*11630*RES_hh_fec_in!C17/RES_hh_num_in!C17)</f>
        <v>1092.1605851324737</v>
      </c>
      <c r="D17" s="69">
        <f>IF(RES_hh_fec_in!D17=0,0,1000*11630*RES_hh_fec_in!D17/RES_hh_num_in!D17)</f>
        <v>1120.6119196239988</v>
      </c>
      <c r="E17" s="69">
        <f>IF(RES_hh_fec_in!E17=0,0,1000*11630*RES_hh_fec_in!E17/RES_hh_num_in!E17)</f>
        <v>1363.2673469849137</v>
      </c>
      <c r="F17" s="69">
        <f>IF(RES_hh_fec_in!F17=0,0,1000*11630*RES_hh_fec_in!F17/RES_hh_num_in!F17)</f>
        <v>1333.0846002716762</v>
      </c>
      <c r="G17" s="69">
        <f>IF(RES_hh_fec_in!G17=0,0,1000*11630*RES_hh_fec_in!G17/RES_hh_num_in!G17)</f>
        <v>1276.670540716852</v>
      </c>
      <c r="H17" s="69">
        <f>IF(RES_hh_fec_in!H17=0,0,1000*11630*RES_hh_fec_in!H17/RES_hh_num_in!H17)</f>
        <v>1330.7530809311306</v>
      </c>
      <c r="I17" s="69">
        <f>IF(RES_hh_fec_in!I17=0,0,1000*11630*RES_hh_fec_in!I17/RES_hh_num_in!I17)</f>
        <v>1275.0756260655503</v>
      </c>
      <c r="J17" s="69">
        <f>IF(RES_hh_fec_in!J17=0,0,1000*11630*RES_hh_fec_in!J17/RES_hh_num_in!J17)</f>
        <v>1310.9733191804057</v>
      </c>
      <c r="K17" s="69">
        <f>IF(RES_hh_fec_in!K17=0,0,1000*11630*RES_hh_fec_in!K17/RES_hh_num_in!K17)</f>
        <v>1322.1278182635142</v>
      </c>
      <c r="L17" s="69">
        <f>IF(RES_hh_fec_in!L17=0,0,1000*11630*RES_hh_fec_in!L17/RES_hh_num_in!L17)</f>
        <v>1374.2024117860551</v>
      </c>
      <c r="M17" s="69">
        <f>IF(RES_hh_fec_in!M17=0,0,1000*11630*RES_hh_fec_in!M17/RES_hh_num_in!M17)</f>
        <v>1381.0568913839104</v>
      </c>
      <c r="N17" s="69">
        <f>IF(RES_hh_fec_in!N17=0,0,1000*11630*RES_hh_fec_in!N17/RES_hh_num_in!N17)</f>
        <v>1379.8048558247579</v>
      </c>
      <c r="O17" s="69">
        <f>IF(RES_hh_fec_in!O17=0,0,1000*11630*RES_hh_fec_in!O17/RES_hh_num_in!O17)</f>
        <v>1374.7949664568962</v>
      </c>
      <c r="P17" s="69">
        <f>IF(RES_hh_fec_in!P17=0,0,1000*11630*RES_hh_fec_in!P17/RES_hh_num_in!P17)</f>
        <v>1363.8285630973371</v>
      </c>
      <c r="Q17" s="69">
        <f>IF(RES_hh_fec_in!Q17=0,0,1000*11630*RES_hh_fec_in!Q17/RES_hh_num_in!Q17)</f>
        <v>1358.6753343266182</v>
      </c>
      <c r="R17" s="69">
        <f>IF(RES_hh_fec_in!R17=0,0,1000*11630*RES_hh_fec_in!R17/RES_hh_num_in!R17)</f>
        <v>1339.1528330742647</v>
      </c>
      <c r="S17" s="69">
        <f>IF(RES_hh_fec_in!S17=0,0,1000*11630*RES_hh_fec_in!S17/RES_hh_num_in!S17)</f>
        <v>1274.144035242698</v>
      </c>
      <c r="T17" s="69">
        <f>IF(RES_hh_fec_in!T17=0,0,1000*11630*RES_hh_fec_in!T17/RES_hh_num_in!T17)</f>
        <v>1574.517828255917</v>
      </c>
      <c r="U17" s="69">
        <f>IF(RES_hh_fec_in!U17=0,0,1000*11630*RES_hh_fec_in!U17/RES_hh_num_in!U17)</f>
        <v>1357.9172331500331</v>
      </c>
      <c r="V17" s="69">
        <f>IF(RES_hh_fec_in!V17=0,0,1000*11630*RES_hh_fec_in!V17/RES_hh_num_in!V17)</f>
        <v>1324.7837840517354</v>
      </c>
      <c r="W17" s="69">
        <f>IF(RES_hh_fec_in!W17=0,0,1000*11630*RES_hh_fec_in!W17/RES_hh_num_in!W17)</f>
        <v>1415.4346162662459</v>
      </c>
      <c r="DA17" s="88" t="s">
        <v>796</v>
      </c>
    </row>
    <row r="18" spans="1:105" ht="12" customHeight="1" x14ac:dyDescent="0.25">
      <c r="A18" s="28" t="s">
        <v>51</v>
      </c>
      <c r="B18" s="72"/>
      <c r="C18" s="72">
        <f>IF(RES_hh_fec_in!C18=0,0,1000*11630*RES_hh_fec_in!C18/RES_hh_num_in!C18)</f>
        <v>1103.2236452187251</v>
      </c>
      <c r="D18" s="72">
        <f>IF(RES_hh_fec_in!D18=0,0,1000*11630*RES_hh_fec_in!D18/RES_hh_num_in!D18)</f>
        <v>1201.7397102621246</v>
      </c>
      <c r="E18" s="72">
        <f>IF(RES_hh_fec_in!E18=0,0,1000*11630*RES_hh_fec_in!E18/RES_hh_num_in!E18)</f>
        <v>1221.2271851703326</v>
      </c>
      <c r="F18" s="72">
        <f>IF(RES_hh_fec_in!F18=0,0,1000*11630*RES_hh_fec_in!F18/RES_hh_num_in!F18)</f>
        <v>1267.2546075976659</v>
      </c>
      <c r="G18" s="72">
        <f>IF(RES_hh_fec_in!G18=0,0,1000*11630*RES_hh_fec_in!G18/RES_hh_num_in!G18)</f>
        <v>1297.9862624523957</v>
      </c>
      <c r="H18" s="72">
        <f>IF(RES_hh_fec_in!H18=0,0,1000*11630*RES_hh_fec_in!H18/RES_hh_num_in!H18)</f>
        <v>1354.9554753185851</v>
      </c>
      <c r="I18" s="72">
        <f>IF(RES_hh_fec_in!I18=0,0,1000*11630*RES_hh_fec_in!I18/RES_hh_num_in!I18)</f>
        <v>1279.3611564155215</v>
      </c>
      <c r="J18" s="72">
        <f>IF(RES_hh_fec_in!J18=0,0,1000*11630*RES_hh_fec_in!J18/RES_hh_num_in!J18)</f>
        <v>1348.6035301697007</v>
      </c>
      <c r="K18" s="72">
        <f>IF(RES_hh_fec_in!K18=0,0,1000*11630*RES_hh_fec_in!K18/RES_hh_num_in!K18)</f>
        <v>1387.6142054458358</v>
      </c>
      <c r="L18" s="72">
        <f>IF(RES_hh_fec_in!L18=0,0,1000*11630*RES_hh_fec_in!L18/RES_hh_num_in!L18)</f>
        <v>1416.1486879958252</v>
      </c>
      <c r="M18" s="72">
        <f>IF(RES_hh_fec_in!M18=0,0,1000*11630*RES_hh_fec_in!M18/RES_hh_num_in!M18)</f>
        <v>1400.5323860290405</v>
      </c>
      <c r="N18" s="72">
        <f>IF(RES_hh_fec_in!N18=0,0,1000*11630*RES_hh_fec_in!N18/RES_hh_num_in!N18)</f>
        <v>1435.0449252393685</v>
      </c>
      <c r="O18" s="72">
        <f>IF(RES_hh_fec_in!O18=0,0,1000*11630*RES_hh_fec_in!O18/RES_hh_num_in!O18)</f>
        <v>1446.9398691164754</v>
      </c>
      <c r="P18" s="72">
        <f>IF(RES_hh_fec_in!P18=0,0,1000*11630*RES_hh_fec_in!P18/RES_hh_num_in!P18)</f>
        <v>1456.7739204745535</v>
      </c>
      <c r="Q18" s="72">
        <f>IF(RES_hh_fec_in!Q18=0,0,1000*11630*RES_hh_fec_in!Q18/RES_hh_num_in!Q18)</f>
        <v>1430.4272787598482</v>
      </c>
      <c r="R18" s="72">
        <f>IF(RES_hh_fec_in!R18=0,0,1000*11630*RES_hh_fec_in!R18/RES_hh_num_in!R18)</f>
        <v>1455.6441770954766</v>
      </c>
      <c r="S18" s="72">
        <f>IF(RES_hh_fec_in!S18=0,0,1000*11630*RES_hh_fec_in!S18/RES_hh_num_in!S18)</f>
        <v>1487.7724648146134</v>
      </c>
      <c r="T18" s="72">
        <f>IF(RES_hh_fec_in!T18=0,0,1000*11630*RES_hh_fec_in!T18/RES_hh_num_in!T18)</f>
        <v>1518.0418103264055</v>
      </c>
      <c r="U18" s="72">
        <f>IF(RES_hh_fec_in!U18=0,0,1000*11630*RES_hh_fec_in!U18/RES_hh_num_in!U18)</f>
        <v>1261.4134076969863</v>
      </c>
      <c r="V18" s="72">
        <f>IF(RES_hh_fec_in!V18=0,0,1000*11630*RES_hh_fec_in!V18/RES_hh_num_in!V18)</f>
        <v>1345.7107581745993</v>
      </c>
      <c r="W18" s="72">
        <f>IF(RES_hh_fec_in!W18=0,0,1000*11630*RES_hh_fec_in!W18/RES_hh_num_in!W18)</f>
        <v>1350.3166779636663</v>
      </c>
      <c r="DA18" s="89" t="s">
        <v>797</v>
      </c>
    </row>
    <row r="19" spans="1:105" s="2" customFormat="1" ht="12" customHeight="1" x14ac:dyDescent="0.25">
      <c r="A19" s="28" t="s">
        <v>74</v>
      </c>
      <c r="B19" s="72"/>
      <c r="C19" s="72">
        <f>IF(RES_hh_fec_in!C19=0,0,1000*11630*RES_hh_fec_in!C19/RES_hh_num_in!C19)</f>
        <v>1340.8492470881929</v>
      </c>
      <c r="D19" s="72">
        <f>IF(RES_hh_fec_in!D19=0,0,1000*11630*RES_hh_fec_in!D19/RES_hh_num_in!D19)</f>
        <v>1358.3133873306742</v>
      </c>
      <c r="E19" s="72">
        <f>IF(RES_hh_fec_in!E19=0,0,1000*11630*RES_hh_fec_in!E19/RES_hh_num_in!E19)</f>
        <v>1424.319224841355</v>
      </c>
      <c r="F19" s="72">
        <f>IF(RES_hh_fec_in!F19=0,0,1000*11630*RES_hh_fec_in!F19/RES_hh_num_in!F19)</f>
        <v>1467.1334712801959</v>
      </c>
      <c r="G19" s="72">
        <f>IF(RES_hh_fec_in!G19=0,0,1000*11630*RES_hh_fec_in!G19/RES_hh_num_in!G19)</f>
        <v>1478.63002344752</v>
      </c>
      <c r="H19" s="72">
        <f>IF(RES_hh_fec_in!H19=0,0,1000*11630*RES_hh_fec_in!H19/RES_hh_num_in!H19)</f>
        <v>1498.3575899581467</v>
      </c>
      <c r="I19" s="72">
        <f>IF(RES_hh_fec_in!I19=0,0,1000*11630*RES_hh_fec_in!I19/RES_hh_num_in!I19)</f>
        <v>1552.4380513864915</v>
      </c>
      <c r="J19" s="72">
        <f>IF(RES_hh_fec_in!J19=0,0,1000*11630*RES_hh_fec_in!J19/RES_hh_num_in!J19)</f>
        <v>1587.2822083693154</v>
      </c>
      <c r="K19" s="72">
        <f>IF(RES_hh_fec_in!K19=0,0,1000*11630*RES_hh_fec_in!K19/RES_hh_num_in!K19)</f>
        <v>1623.4826514532247</v>
      </c>
      <c r="L19" s="72">
        <f>IF(RES_hh_fec_in!L19=0,0,1000*11630*RES_hh_fec_in!L19/RES_hh_num_in!L19)</f>
        <v>1644.4467440341136</v>
      </c>
      <c r="M19" s="72">
        <f>IF(RES_hh_fec_in!M19=0,0,1000*11630*RES_hh_fec_in!M19/RES_hh_num_in!M19)</f>
        <v>1608.7438309780314</v>
      </c>
      <c r="N19" s="72">
        <f>IF(RES_hh_fec_in!N19=0,0,1000*11630*RES_hh_fec_in!N19/RES_hh_num_in!N19)</f>
        <v>1644.4636035443239</v>
      </c>
      <c r="O19" s="72">
        <f>IF(RES_hh_fec_in!O19=0,0,1000*11630*RES_hh_fec_in!O19/RES_hh_num_in!O19)</f>
        <v>1560.0525554845553</v>
      </c>
      <c r="P19" s="72">
        <f>IF(RES_hh_fec_in!P19=0,0,1000*11630*RES_hh_fec_in!P19/RES_hh_num_in!P19)</f>
        <v>1511.2639297757962</v>
      </c>
      <c r="Q19" s="72">
        <f>IF(RES_hh_fec_in!Q19=0,0,1000*11630*RES_hh_fec_in!Q19/RES_hh_num_in!Q19)</f>
        <v>1451.3042844899626</v>
      </c>
      <c r="R19" s="72">
        <f>IF(RES_hh_fec_in!R19=0,0,1000*11630*RES_hh_fec_in!R19/RES_hh_num_in!R19)</f>
        <v>1459.3380201571592</v>
      </c>
      <c r="S19" s="72">
        <f>IF(RES_hh_fec_in!S19=0,0,1000*11630*RES_hh_fec_in!S19/RES_hh_num_in!S19)</f>
        <v>1463.8906368062574</v>
      </c>
      <c r="T19" s="72">
        <f>IF(RES_hh_fec_in!T19=0,0,1000*11630*RES_hh_fec_in!T19/RES_hh_num_in!T19)</f>
        <v>1476.4905708077069</v>
      </c>
      <c r="U19" s="72">
        <f>IF(RES_hh_fec_in!U19=0,0,1000*11630*RES_hh_fec_in!U19/RES_hh_num_in!U19)</f>
        <v>1538.1076750948412</v>
      </c>
      <c r="V19" s="72">
        <f>IF(RES_hh_fec_in!V19=0,0,1000*11630*RES_hh_fec_in!V19/RES_hh_num_in!V19)</f>
        <v>1501.7752768445966</v>
      </c>
      <c r="W19" s="72">
        <f>IF(RES_hh_fec_in!W19=0,0,1000*11630*RES_hh_fec_in!W19/RES_hh_num_in!W19)</f>
        <v>1435.8575342891254</v>
      </c>
      <c r="DA19" s="89" t="s">
        <v>798</v>
      </c>
    </row>
    <row r="20" spans="1:105" ht="12" customHeight="1" x14ac:dyDescent="0.25">
      <c r="A20" s="28" t="s">
        <v>205</v>
      </c>
      <c r="B20" s="72"/>
      <c r="C20" s="72">
        <f>IF(RES_hh_fec_in!C20=0,0,1000*11630*RES_hh_fec_in!C20/RES_hh_num_in!C20)</f>
        <v>1441.1276559061132</v>
      </c>
      <c r="D20" s="72">
        <f>IF(RES_hh_fec_in!D20=0,0,1000*11630*RES_hh_fec_in!D20/RES_hh_num_in!D20)</f>
        <v>1548.1809653134326</v>
      </c>
      <c r="E20" s="72">
        <f>IF(RES_hh_fec_in!E20=0,0,1000*11630*RES_hh_fec_in!E20/RES_hh_num_in!E20)</f>
        <v>1771.6906098965765</v>
      </c>
      <c r="F20" s="72">
        <f>IF(RES_hh_fec_in!F20=0,0,1000*11630*RES_hh_fec_in!F20/RES_hh_num_in!F20)</f>
        <v>1727.8554947292664</v>
      </c>
      <c r="G20" s="72">
        <f>IF(RES_hh_fec_in!G20=0,0,1000*11630*RES_hh_fec_in!G20/RES_hh_num_in!G20)</f>
        <v>0</v>
      </c>
      <c r="H20" s="72">
        <f>IF(RES_hh_fec_in!H20=0,0,1000*11630*RES_hh_fec_in!H20/RES_hh_num_in!H20)</f>
        <v>0</v>
      </c>
      <c r="I20" s="72">
        <f>IF(RES_hh_fec_in!I20=0,0,1000*11630*RES_hh_fec_in!I20/RES_hh_num_in!I20)</f>
        <v>0</v>
      </c>
      <c r="J20" s="72">
        <f>IF(RES_hh_fec_in!J20=0,0,1000*11630*RES_hh_fec_in!J20/RES_hh_num_in!J20)</f>
        <v>0</v>
      </c>
      <c r="K20" s="72">
        <f>IF(RES_hh_fec_in!K20=0,0,1000*11630*RES_hh_fec_in!K20/RES_hh_num_in!K20)</f>
        <v>0</v>
      </c>
      <c r="L20" s="72">
        <f>IF(RES_hh_fec_in!L20=0,0,1000*11630*RES_hh_fec_in!L20/RES_hh_num_in!L20)</f>
        <v>0</v>
      </c>
      <c r="M20" s="72">
        <f>IF(RES_hh_fec_in!M20=0,0,1000*11630*RES_hh_fec_in!M20/RES_hh_num_in!M20)</f>
        <v>0</v>
      </c>
      <c r="N20" s="72">
        <f>IF(RES_hh_fec_in!N20=0,0,1000*11630*RES_hh_fec_in!N20/RES_hh_num_in!N20)</f>
        <v>1628.1586976984174</v>
      </c>
      <c r="O20" s="72">
        <f>IF(RES_hh_fec_in!O20=0,0,1000*11630*RES_hh_fec_in!O20/RES_hh_num_in!O20)</f>
        <v>1679.6973921882332</v>
      </c>
      <c r="P20" s="72">
        <f>IF(RES_hh_fec_in!P20=0,0,1000*11630*RES_hh_fec_in!P20/RES_hh_num_in!P20)</f>
        <v>0</v>
      </c>
      <c r="Q20" s="72">
        <f>IF(RES_hh_fec_in!Q20=0,0,1000*11630*RES_hh_fec_in!Q20/RES_hh_num_in!Q20)</f>
        <v>0</v>
      </c>
      <c r="R20" s="72">
        <f>IF(RES_hh_fec_in!R20=0,0,1000*11630*RES_hh_fec_in!R20/RES_hh_num_in!R20)</f>
        <v>1419.562281127641</v>
      </c>
      <c r="S20" s="72">
        <f>IF(RES_hh_fec_in!S20=0,0,1000*11630*RES_hh_fec_in!S20/RES_hh_num_in!S20)</f>
        <v>1444.3052173917897</v>
      </c>
      <c r="T20" s="72">
        <f>IF(RES_hh_fec_in!T20=0,0,1000*11630*RES_hh_fec_in!T20/RES_hh_num_in!T20)</f>
        <v>1614.5264719188631</v>
      </c>
      <c r="U20" s="72">
        <f>IF(RES_hh_fec_in!U20=0,0,1000*11630*RES_hh_fec_in!U20/RES_hh_num_in!U20)</f>
        <v>1356.6089827096737</v>
      </c>
      <c r="V20" s="72">
        <f>IF(RES_hh_fec_in!V20=0,0,1000*11630*RES_hh_fec_in!V20/RES_hh_num_in!V20)</f>
        <v>1312.0097152557173</v>
      </c>
      <c r="W20" s="72">
        <f>IF(RES_hh_fec_in!W20=0,0,1000*11630*RES_hh_fec_in!W20/RES_hh_num_in!W20)</f>
        <v>1523.6411959741056</v>
      </c>
      <c r="DA20" s="89" t="s">
        <v>799</v>
      </c>
    </row>
    <row r="21" spans="1:105" ht="12" customHeight="1" x14ac:dyDescent="0.25">
      <c r="A21" s="28" t="s">
        <v>192</v>
      </c>
      <c r="B21" s="72"/>
      <c r="C21" s="72">
        <f>IF(RES_hh_fec_in!C21=0,0,1000*11630*RES_hh_fec_in!C21/RES_hh_num_in!C21)</f>
        <v>1287.9171555427743</v>
      </c>
      <c r="D21" s="72">
        <f>IF(RES_hh_fec_in!D21=0,0,1000*11630*RES_hh_fec_in!D21/RES_hh_num_in!D21)</f>
        <v>1270.4799259568056</v>
      </c>
      <c r="E21" s="72">
        <f>IF(RES_hh_fec_in!E21=0,0,1000*11630*RES_hh_fec_in!E21/RES_hh_num_in!E21)</f>
        <v>1447.6897143799688</v>
      </c>
      <c r="F21" s="72">
        <f>IF(RES_hh_fec_in!F21=0,0,1000*11630*RES_hh_fec_in!F21/RES_hh_num_in!F21)</f>
        <v>1467.1992644161624</v>
      </c>
      <c r="G21" s="72">
        <f>IF(RES_hh_fec_in!G21=0,0,1000*11630*RES_hh_fec_in!G21/RES_hh_num_in!G21)</f>
        <v>1457.3109268825351</v>
      </c>
      <c r="H21" s="72">
        <f>IF(RES_hh_fec_in!H21=0,0,1000*11630*RES_hh_fec_in!H21/RES_hh_num_in!H21)</f>
        <v>1461.0482485886416</v>
      </c>
      <c r="I21" s="72">
        <f>IF(RES_hh_fec_in!I21=0,0,1000*11630*RES_hh_fec_in!I21/RES_hh_num_in!I21)</f>
        <v>1461.3165165688958</v>
      </c>
      <c r="J21" s="72">
        <f>IF(RES_hh_fec_in!J21=0,0,1000*11630*RES_hh_fec_in!J21/RES_hh_num_in!J21)</f>
        <v>1467.6777543410335</v>
      </c>
      <c r="K21" s="72">
        <f>IF(RES_hh_fec_in!K21=0,0,1000*11630*RES_hh_fec_in!K21/RES_hh_num_in!K21)</f>
        <v>1504.98755426396</v>
      </c>
      <c r="L21" s="72">
        <f>IF(RES_hh_fec_in!L21=0,0,1000*11630*RES_hh_fec_in!L21/RES_hh_num_in!L21)</f>
        <v>1510.1606199206053</v>
      </c>
      <c r="M21" s="72">
        <f>IF(RES_hh_fec_in!M21=0,0,1000*11630*RES_hh_fec_in!M21/RES_hh_num_in!M21)</f>
        <v>1510.0805730508798</v>
      </c>
      <c r="N21" s="72">
        <f>IF(RES_hh_fec_in!N21=0,0,1000*11630*RES_hh_fec_in!N21/RES_hh_num_in!N21)</f>
        <v>1492.4429643050562</v>
      </c>
      <c r="O21" s="72">
        <f>IF(RES_hh_fec_in!O21=0,0,1000*11630*RES_hh_fec_in!O21/RES_hh_num_in!O21)</f>
        <v>1487.7189701815257</v>
      </c>
      <c r="P21" s="72">
        <f>IF(RES_hh_fec_in!P21=0,0,1000*11630*RES_hh_fec_in!P21/RES_hh_num_in!P21)</f>
        <v>1396.0881547115805</v>
      </c>
      <c r="Q21" s="72">
        <f>IF(RES_hh_fec_in!Q21=0,0,1000*11630*RES_hh_fec_in!Q21/RES_hh_num_in!Q21)</f>
        <v>1344.4708067833305</v>
      </c>
      <c r="R21" s="72">
        <f>IF(RES_hh_fec_in!R21=0,0,1000*11630*RES_hh_fec_in!R21/RES_hh_num_in!R21)</f>
        <v>1357.9368373880156</v>
      </c>
      <c r="S21" s="72">
        <f>IF(RES_hh_fec_in!S21=0,0,1000*11630*RES_hh_fec_in!S21/RES_hh_num_in!S21)</f>
        <v>1392.0579737628359</v>
      </c>
      <c r="T21" s="72">
        <f>IF(RES_hh_fec_in!T21=0,0,1000*11630*RES_hh_fec_in!T21/RES_hh_num_in!T21)</f>
        <v>1290.1953222554375</v>
      </c>
      <c r="U21" s="72">
        <f>IF(RES_hh_fec_in!U21=0,0,1000*11630*RES_hh_fec_in!U21/RES_hh_num_in!U21)</f>
        <v>1306.6443555619169</v>
      </c>
      <c r="V21" s="72">
        <f>IF(RES_hh_fec_in!V21=0,0,1000*11630*RES_hh_fec_in!V21/RES_hh_num_in!V21)</f>
        <v>1297.9562629074596</v>
      </c>
      <c r="W21" s="72">
        <f>IF(RES_hh_fec_in!W21=0,0,1000*11630*RES_hh_fec_in!W21/RES_hh_num_in!W21)</f>
        <v>1460.6480114373787</v>
      </c>
      <c r="DA21" s="89" t="s">
        <v>800</v>
      </c>
    </row>
    <row r="22" spans="1:105" ht="12" customHeight="1" x14ac:dyDescent="0.25">
      <c r="A22" s="28" t="s">
        <v>207</v>
      </c>
      <c r="B22" s="72"/>
      <c r="C22" s="72">
        <f>IF(RES_hh_fec_in!C22=0,0,1000*11630*RES_hh_fec_in!C22/RES_hh_num_in!C22)</f>
        <v>1247.5608859655222</v>
      </c>
      <c r="D22" s="72">
        <f>IF(RES_hh_fec_in!D22=0,0,1000*11630*RES_hh_fec_in!D22/RES_hh_num_in!D22)</f>
        <v>1290.3716364595878</v>
      </c>
      <c r="E22" s="72">
        <f>IF(RES_hh_fec_in!E22=0,0,1000*11630*RES_hh_fec_in!E22/RES_hh_num_in!E22)</f>
        <v>1341.586437842926</v>
      </c>
      <c r="F22" s="72">
        <f>IF(RES_hh_fec_in!F22=0,0,1000*11630*RES_hh_fec_in!F22/RES_hh_num_in!F22)</f>
        <v>1394.7497794260883</v>
      </c>
      <c r="G22" s="72">
        <f>IF(RES_hh_fec_in!G22=0,0,1000*11630*RES_hh_fec_in!G22/RES_hh_num_in!G22)</f>
        <v>1322.1548334580748</v>
      </c>
      <c r="H22" s="72">
        <f>IF(RES_hh_fec_in!H22=0,0,1000*11630*RES_hh_fec_in!H22/RES_hh_num_in!H22)</f>
        <v>1317.9046229819917</v>
      </c>
      <c r="I22" s="72">
        <f>IF(RES_hh_fec_in!I22=0,0,1000*11630*RES_hh_fec_in!I22/RES_hh_num_in!I22)</f>
        <v>1345.674493340809</v>
      </c>
      <c r="J22" s="72">
        <f>IF(RES_hh_fec_in!J22=0,0,1000*11630*RES_hh_fec_in!J22/RES_hh_num_in!J22)</f>
        <v>1355.4684598775552</v>
      </c>
      <c r="K22" s="72">
        <f>IF(RES_hh_fec_in!K22=0,0,1000*11630*RES_hh_fec_in!K22/RES_hh_num_in!K22)</f>
        <v>1335.5238013623598</v>
      </c>
      <c r="L22" s="72">
        <f>IF(RES_hh_fec_in!L22=0,0,1000*11630*RES_hh_fec_in!L22/RES_hh_num_in!L22)</f>
        <v>1294.2461284129877</v>
      </c>
      <c r="M22" s="72">
        <f>IF(RES_hh_fec_in!M22=0,0,1000*11630*RES_hh_fec_in!M22/RES_hh_num_in!M22)</f>
        <v>1424.8251215677124</v>
      </c>
      <c r="N22" s="72">
        <f>IF(RES_hh_fec_in!N22=0,0,1000*11630*RES_hh_fec_in!N22/RES_hh_num_in!N22)</f>
        <v>1392.1828252541752</v>
      </c>
      <c r="O22" s="72">
        <f>IF(RES_hh_fec_in!O22=0,0,1000*11630*RES_hh_fec_in!O22/RES_hh_num_in!O22)</f>
        <v>1399.8863734804725</v>
      </c>
      <c r="P22" s="72">
        <f>IF(RES_hh_fec_in!P22=0,0,1000*11630*RES_hh_fec_in!P22/RES_hh_num_in!P22)</f>
        <v>1354.8837779449686</v>
      </c>
      <c r="Q22" s="72">
        <f>IF(RES_hh_fec_in!Q22=0,0,1000*11630*RES_hh_fec_in!Q22/RES_hh_num_in!Q22)</f>
        <v>1380.8012376650026</v>
      </c>
      <c r="R22" s="72">
        <f>IF(RES_hh_fec_in!R22=0,0,1000*11630*RES_hh_fec_in!R22/RES_hh_num_in!R22)</f>
        <v>1234.4925575987622</v>
      </c>
      <c r="S22" s="72">
        <f>IF(RES_hh_fec_in!S22=0,0,1000*11630*RES_hh_fec_in!S22/RES_hh_num_in!S22)</f>
        <v>1034.2521526502444</v>
      </c>
      <c r="T22" s="72">
        <f>IF(RES_hh_fec_in!T22=0,0,1000*11630*RES_hh_fec_in!T22/RES_hh_num_in!T22)</f>
        <v>1721.8759485794026</v>
      </c>
      <c r="U22" s="72">
        <f>IF(RES_hh_fec_in!U22=0,0,1000*11630*RES_hh_fec_in!U22/RES_hh_num_in!U22)</f>
        <v>1483.7816618117233</v>
      </c>
      <c r="V22" s="72">
        <f>IF(RES_hh_fec_in!V22=0,0,1000*11630*RES_hh_fec_in!V22/RES_hh_num_in!V22)</f>
        <v>1335.8689909659815</v>
      </c>
      <c r="W22" s="72">
        <f>IF(RES_hh_fec_in!W22=0,0,1000*11630*RES_hh_fec_in!W22/RES_hh_num_in!W22)</f>
        <v>1354.0844451230485</v>
      </c>
      <c r="DA22" s="89" t="s">
        <v>801</v>
      </c>
    </row>
    <row r="23" spans="1:105" ht="12" customHeight="1" x14ac:dyDescent="0.25">
      <c r="A23" s="28" t="s">
        <v>202</v>
      </c>
      <c r="B23" s="72"/>
      <c r="C23" s="72">
        <f>IF(RES_hh_fec_in!C23=0,0,1000*11630*RES_hh_fec_in!C23/RES_hh_num_in!C23)</f>
        <v>679.25161851755354</v>
      </c>
      <c r="D23" s="72">
        <f>IF(RES_hh_fec_in!D23=0,0,1000*11630*RES_hh_fec_in!D23/RES_hh_num_in!D23)</f>
        <v>1031.1517475162436</v>
      </c>
      <c r="E23" s="72">
        <f>IF(RES_hh_fec_in!E23=0,0,1000*11630*RES_hh_fec_in!E23/RES_hh_num_in!E23)</f>
        <v>1033.7554179724114</v>
      </c>
      <c r="F23" s="72">
        <f>IF(RES_hh_fec_in!F23=0,0,1000*11630*RES_hh_fec_in!F23/RES_hh_num_in!F23)</f>
        <v>910.1201753352027</v>
      </c>
      <c r="G23" s="72">
        <f>IF(RES_hh_fec_in!G23=0,0,1000*11630*RES_hh_fec_in!G23/RES_hh_num_in!G23)</f>
        <v>1142.7928393623747</v>
      </c>
      <c r="H23" s="72">
        <f>IF(RES_hh_fec_in!H23=0,0,1000*11630*RES_hh_fec_in!H23/RES_hh_num_in!H23)</f>
        <v>1143.9740904767864</v>
      </c>
      <c r="I23" s="72">
        <f>IF(RES_hh_fec_in!I23=0,0,1000*11630*RES_hh_fec_in!I23/RES_hh_num_in!I23)</f>
        <v>973.22566780847251</v>
      </c>
      <c r="J23" s="72">
        <f>IF(RES_hh_fec_in!J23=0,0,1000*11630*RES_hh_fec_in!J23/RES_hh_num_in!J23)</f>
        <v>1079.8562620674254</v>
      </c>
      <c r="K23" s="72">
        <f>IF(RES_hh_fec_in!K23=0,0,1000*11630*RES_hh_fec_in!K23/RES_hh_num_in!K23)</f>
        <v>1193.8852158056322</v>
      </c>
      <c r="L23" s="72">
        <f>IF(RES_hh_fec_in!L23=0,0,1000*11630*RES_hh_fec_in!L23/RES_hh_num_in!L23)</f>
        <v>1038.9269373191476</v>
      </c>
      <c r="M23" s="72">
        <f>IF(RES_hh_fec_in!M23=0,0,1000*11630*RES_hh_fec_in!M23/RES_hh_num_in!M23)</f>
        <v>1092.5215726436841</v>
      </c>
      <c r="N23" s="72">
        <f>IF(RES_hh_fec_in!N23=0,0,1000*11630*RES_hh_fec_in!N23/RES_hh_num_in!N23)</f>
        <v>1154.0462499651078</v>
      </c>
      <c r="O23" s="72">
        <f>IF(RES_hh_fec_in!O23=0,0,1000*11630*RES_hh_fec_in!O23/RES_hh_num_in!O23)</f>
        <v>1151.1580123326344</v>
      </c>
      <c r="P23" s="72">
        <f>IF(RES_hh_fec_in!P23=0,0,1000*11630*RES_hh_fec_in!P23/RES_hh_num_in!P23)</f>
        <v>1214.2473523736742</v>
      </c>
      <c r="Q23" s="72">
        <f>IF(RES_hh_fec_in!Q23=0,0,1000*11630*RES_hh_fec_in!Q23/RES_hh_num_in!Q23)</f>
        <v>1238.761908300937</v>
      </c>
      <c r="R23" s="72">
        <f>IF(RES_hh_fec_in!R23=0,0,1000*11630*RES_hh_fec_in!R23/RES_hh_num_in!R23)</f>
        <v>1231.8984490136058</v>
      </c>
      <c r="S23" s="72">
        <f>IF(RES_hh_fec_in!S23=0,0,1000*11630*RES_hh_fec_in!S23/RES_hh_num_in!S23)</f>
        <v>1220.3718432834521</v>
      </c>
      <c r="T23" s="72">
        <f>IF(RES_hh_fec_in!T23=0,0,1000*11630*RES_hh_fec_in!T23/RES_hh_num_in!T23)</f>
        <v>1217.6029760668878</v>
      </c>
      <c r="U23" s="72">
        <f>IF(RES_hh_fec_in!U23=0,0,1000*11630*RES_hh_fec_in!U23/RES_hh_num_in!U23)</f>
        <v>1255.1807504168603</v>
      </c>
      <c r="V23" s="72">
        <f>IF(RES_hh_fec_in!V23=0,0,1000*11630*RES_hh_fec_in!V23/RES_hh_num_in!V23)</f>
        <v>1228.6028310854065</v>
      </c>
      <c r="W23" s="72">
        <f>IF(RES_hh_fec_in!W23=0,0,1000*11630*RES_hh_fec_in!W23/RES_hh_num_in!W23)</f>
        <v>1303.5118414303424</v>
      </c>
      <c r="DA23" s="89" t="s">
        <v>802</v>
      </c>
    </row>
    <row r="24" spans="1:105" ht="12" customHeight="1" x14ac:dyDescent="0.25">
      <c r="A24" s="28" t="s">
        <v>203</v>
      </c>
      <c r="B24" s="72"/>
      <c r="C24" s="72">
        <f>IF(RES_hh_fec_in!C24=0,0,1000*11630*RES_hh_fec_in!C24/RES_hh_num_in!C24)</f>
        <v>944.40611581162386</v>
      </c>
      <c r="D24" s="72">
        <f>IF(RES_hh_fec_in!D24=0,0,1000*11630*RES_hh_fec_in!D24/RES_hh_num_in!D24)</f>
        <v>911.26687429650008</v>
      </c>
      <c r="E24" s="72">
        <f>IF(RES_hh_fec_in!E24=0,0,1000*11630*RES_hh_fec_in!E24/RES_hh_num_in!E24)</f>
        <v>1054.5853502359948</v>
      </c>
      <c r="F24" s="72">
        <f>IF(RES_hh_fec_in!F24=0,0,1000*11630*RES_hh_fec_in!F24/RES_hh_num_in!F24)</f>
        <v>1091.077815495184</v>
      </c>
      <c r="G24" s="72">
        <f>IF(RES_hh_fec_in!G24=0,0,1000*11630*RES_hh_fec_in!G24/RES_hh_num_in!G24)</f>
        <v>1050.2465562313191</v>
      </c>
      <c r="H24" s="72">
        <f>IF(RES_hh_fec_in!H24=0,0,1000*11630*RES_hh_fec_in!H24/RES_hh_num_in!H24)</f>
        <v>1059.122161849843</v>
      </c>
      <c r="I24" s="72">
        <f>IF(RES_hh_fec_in!I24=0,0,1000*11630*RES_hh_fec_in!I24/RES_hh_num_in!I24)</f>
        <v>1110.6150490695752</v>
      </c>
      <c r="J24" s="72">
        <f>IF(RES_hh_fec_in!J24=0,0,1000*11630*RES_hh_fec_in!J24/RES_hh_num_in!J24)</f>
        <v>1121.5936451168093</v>
      </c>
      <c r="K24" s="72">
        <f>IF(RES_hh_fec_in!K24=0,0,1000*11630*RES_hh_fec_in!K24/RES_hh_num_in!K24)</f>
        <v>1161.4670609771179</v>
      </c>
      <c r="L24" s="72">
        <f>IF(RES_hh_fec_in!L24=0,0,1000*11630*RES_hh_fec_in!L24/RES_hh_num_in!L24)</f>
        <v>1187.3427421358699</v>
      </c>
      <c r="M24" s="72">
        <f>IF(RES_hh_fec_in!M24=0,0,1000*11630*RES_hh_fec_in!M24/RES_hh_num_in!M24)</f>
        <v>1211.6542344532427</v>
      </c>
      <c r="N24" s="72">
        <f>IF(RES_hh_fec_in!N24=0,0,1000*11630*RES_hh_fec_in!N24/RES_hh_num_in!N24)</f>
        <v>1226.4826611451881</v>
      </c>
      <c r="O24" s="72">
        <f>IF(RES_hh_fec_in!O24=0,0,1000*11630*RES_hh_fec_in!O24/RES_hh_num_in!O24)</f>
        <v>1240.5315859746843</v>
      </c>
      <c r="P24" s="72">
        <f>IF(RES_hh_fec_in!P24=0,0,1000*11630*RES_hh_fec_in!P24/RES_hh_num_in!P24)</f>
        <v>1227.5700953312605</v>
      </c>
      <c r="Q24" s="72">
        <f>IF(RES_hh_fec_in!Q24=0,0,1000*11630*RES_hh_fec_in!Q24/RES_hh_num_in!Q24)</f>
        <v>1250.4354078568294</v>
      </c>
      <c r="R24" s="72">
        <f>IF(RES_hh_fec_in!R24=0,0,1000*11630*RES_hh_fec_in!R24/RES_hh_num_in!R24)</f>
        <v>1231.5010963415225</v>
      </c>
      <c r="S24" s="72">
        <f>IF(RES_hh_fec_in!S24=0,0,1000*11630*RES_hh_fec_in!S24/RES_hh_num_in!S24)</f>
        <v>1301.2956562047273</v>
      </c>
      <c r="T24" s="72">
        <f>IF(RES_hh_fec_in!T24=0,0,1000*11630*RES_hh_fec_in!T24/RES_hh_num_in!T24)</f>
        <v>1162.660012107998</v>
      </c>
      <c r="U24" s="72">
        <f>IF(RES_hh_fec_in!U24=0,0,1000*11630*RES_hh_fec_in!U24/RES_hh_num_in!U24)</f>
        <v>1269.6715844714718</v>
      </c>
      <c r="V24" s="72">
        <f>IF(RES_hh_fec_in!V24=0,0,1000*11630*RES_hh_fec_in!V24/RES_hh_num_in!V24)</f>
        <v>1263.2605299877414</v>
      </c>
      <c r="W24" s="72">
        <f>IF(RES_hh_fec_in!W24=0,0,1000*11630*RES_hh_fec_in!W24/RES_hh_num_in!W24)</f>
        <v>1399.9480309584756</v>
      </c>
      <c r="DA24" s="89" t="s">
        <v>803</v>
      </c>
    </row>
    <row r="25" spans="1:105" ht="12" customHeight="1" x14ac:dyDescent="0.25">
      <c r="A25" s="73" t="s">
        <v>53</v>
      </c>
      <c r="B25" s="74"/>
      <c r="C25" s="74">
        <f>IF(RES_hh_fec_in!C25=0,0,1000*11630*RES_hh_fec_in!C25/RES_hh_num_in!C25)</f>
        <v>1020.3325826475356</v>
      </c>
      <c r="D25" s="74">
        <f>IF(RES_hh_fec_in!D25=0,0,1000*11630*RES_hh_fec_in!D25/RES_hh_num_in!D25)</f>
        <v>774.95748973636944</v>
      </c>
      <c r="E25" s="74">
        <f>IF(RES_hh_fec_in!E25=0,0,1000*11630*RES_hh_fec_in!E25/RES_hh_num_in!E25)</f>
        <v>1636.8053305047504</v>
      </c>
      <c r="F25" s="74">
        <f>IF(RES_hh_fec_in!F25=0,0,1000*11630*RES_hh_fec_in!F25/RES_hh_num_in!F25)</f>
        <v>1520.231264102367</v>
      </c>
      <c r="G25" s="74">
        <f>IF(RES_hh_fec_in!G25=0,0,1000*11630*RES_hh_fec_in!G25/RES_hh_num_in!G25)</f>
        <v>1203.4325063377794</v>
      </c>
      <c r="H25" s="74">
        <f>IF(RES_hh_fec_in!H25=0,0,1000*11630*RES_hh_fec_in!H25/RES_hh_num_in!H25)</f>
        <v>1430.5382716989382</v>
      </c>
      <c r="I25" s="74">
        <f>IF(RES_hh_fec_in!I25=0,0,1000*11630*RES_hh_fec_in!I25/RES_hh_num_in!I25)</f>
        <v>1310.3515159190622</v>
      </c>
      <c r="J25" s="74">
        <f>IF(RES_hh_fec_in!J25=0,0,1000*11630*RES_hh_fec_in!J25/RES_hh_num_in!J25)</f>
        <v>1375.7881500532515</v>
      </c>
      <c r="K25" s="74">
        <f>IF(RES_hh_fec_in!K25=0,0,1000*11630*RES_hh_fec_in!K25/RES_hh_num_in!K25)</f>
        <v>1044.3230894716833</v>
      </c>
      <c r="L25" s="74">
        <f>IF(RES_hh_fec_in!L25=0,0,1000*11630*RES_hh_fec_in!L25/RES_hh_num_in!L25)</f>
        <v>1456.8970854864333</v>
      </c>
      <c r="M25" s="74">
        <f>IF(RES_hh_fec_in!M25=0,0,1000*11630*RES_hh_fec_in!M25/RES_hh_num_in!M25)</f>
        <v>1417.1865606713104</v>
      </c>
      <c r="N25" s="74">
        <f>IF(RES_hh_fec_in!N25=0,0,1000*11630*RES_hh_fec_in!N25/RES_hh_num_in!N25)</f>
        <v>1336.882743313779</v>
      </c>
      <c r="O25" s="74">
        <f>IF(RES_hh_fec_in!O25=0,0,1000*11630*RES_hh_fec_in!O25/RES_hh_num_in!O25)</f>
        <v>847.61404700980404</v>
      </c>
      <c r="P25" s="74">
        <f>IF(RES_hh_fec_in!P25=0,0,1000*11630*RES_hh_fec_in!P25/RES_hh_num_in!P25)</f>
        <v>814.27645640882531</v>
      </c>
      <c r="Q25" s="74">
        <f>IF(RES_hh_fec_in!Q25=0,0,1000*11630*RES_hh_fec_in!Q25/RES_hh_num_in!Q25)</f>
        <v>871.31263955948543</v>
      </c>
      <c r="R25" s="74">
        <f>IF(RES_hh_fec_in!R25=0,0,1000*11630*RES_hh_fec_in!R25/RES_hh_num_in!R25)</f>
        <v>994.50613118383365</v>
      </c>
      <c r="S25" s="74">
        <f>IF(RES_hh_fec_in!S25=0,0,1000*11630*RES_hh_fec_in!S25/RES_hh_num_in!S25)</f>
        <v>1179.2888323776745</v>
      </c>
      <c r="T25" s="74">
        <f>IF(RES_hh_fec_in!T25=0,0,1000*11630*RES_hh_fec_in!T25/RES_hh_num_in!T25)</f>
        <v>783.02495056762666</v>
      </c>
      <c r="U25" s="74">
        <f>IF(RES_hh_fec_in!U25=0,0,1000*11630*RES_hh_fec_in!U25/RES_hh_num_in!U25)</f>
        <v>894.80752664900012</v>
      </c>
      <c r="V25" s="74">
        <f>IF(RES_hh_fec_in!V25=0,0,1000*11630*RES_hh_fec_in!V25/RES_hh_num_in!V25)</f>
        <v>763.84156785754203</v>
      </c>
      <c r="W25" s="74">
        <f>IF(RES_hh_fec_in!W25=0,0,1000*11630*RES_hh_fec_in!W25/RES_hh_num_in!W25)</f>
        <v>786.43538846958802</v>
      </c>
      <c r="DA25" s="90" t="s">
        <v>804</v>
      </c>
    </row>
    <row r="26" spans="1:105" ht="12" customHeight="1" x14ac:dyDescent="0.25">
      <c r="A26" s="32" t="s">
        <v>52</v>
      </c>
      <c r="B26" s="77"/>
      <c r="C26" s="77">
        <f>IF(RES_hh_fec_in!C26=0,0,1000*11630*RES_hh_fec_in!C26/RES_hh_num_in!C26)</f>
        <v>0</v>
      </c>
      <c r="D26" s="77">
        <f>IF(RES_hh_fec_in!D26=0,0,1000*11630*RES_hh_fec_in!D26/RES_hh_num_in!D26)</f>
        <v>0</v>
      </c>
      <c r="E26" s="77">
        <f>IF(RES_hh_fec_in!E26=0,0,1000*11630*RES_hh_fec_in!E26/RES_hh_num_in!E26)</f>
        <v>0</v>
      </c>
      <c r="F26" s="77">
        <f>IF(RES_hh_fec_in!F26=0,0,1000*11630*RES_hh_fec_in!F26/RES_hh_num_in!F26)</f>
        <v>0</v>
      </c>
      <c r="G26" s="77">
        <f>IF(RES_hh_fec_in!G26=0,0,1000*11630*RES_hh_fec_in!G26/RES_hh_num_in!G26)</f>
        <v>0</v>
      </c>
      <c r="H26" s="77">
        <f>IF(RES_hh_fec_in!H26=0,0,1000*11630*RES_hh_fec_in!H26/RES_hh_num_in!H26)</f>
        <v>0</v>
      </c>
      <c r="I26" s="77">
        <f>IF(RES_hh_fec_in!I26=0,0,1000*11630*RES_hh_fec_in!I26/RES_hh_num_in!I26)</f>
        <v>0</v>
      </c>
      <c r="J26" s="77">
        <f>IF(RES_hh_fec_in!J26=0,0,1000*11630*RES_hh_fec_in!J26/RES_hh_num_in!J26)</f>
        <v>0</v>
      </c>
      <c r="K26" s="77">
        <f>IF(RES_hh_fec_in!K26=0,0,1000*11630*RES_hh_fec_in!K26/RES_hh_num_in!K26)</f>
        <v>483.44627087763996</v>
      </c>
      <c r="L26" s="77">
        <f>IF(RES_hh_fec_in!L26=0,0,1000*11630*RES_hh_fec_in!L26/RES_hh_num_in!L26)</f>
        <v>494.23214212253049</v>
      </c>
      <c r="M26" s="77">
        <f>IF(RES_hh_fec_in!M26=0,0,1000*11630*RES_hh_fec_in!M26/RES_hh_num_in!M26)</f>
        <v>506.01444455266761</v>
      </c>
      <c r="N26" s="77">
        <f>IF(RES_hh_fec_in!N26=0,0,1000*11630*RES_hh_fec_in!N26/RES_hh_num_in!N26)</f>
        <v>516.26493386464506</v>
      </c>
      <c r="O26" s="77">
        <f>IF(RES_hh_fec_in!O26=0,0,1000*11630*RES_hh_fec_in!O26/RES_hh_num_in!O26)</f>
        <v>537.50978181686514</v>
      </c>
      <c r="P26" s="77">
        <f>IF(RES_hh_fec_in!P26=0,0,1000*11630*RES_hh_fec_in!P26/RES_hh_num_in!P26)</f>
        <v>548.09495342026082</v>
      </c>
      <c r="Q26" s="77">
        <f>IF(RES_hh_fec_in!Q26=0,0,1000*11630*RES_hh_fec_in!Q26/RES_hh_num_in!Q26)</f>
        <v>555.60064007140693</v>
      </c>
      <c r="R26" s="77">
        <f>IF(RES_hh_fec_in!R26=0,0,1000*11630*RES_hh_fec_in!R26/RES_hh_num_in!R26)</f>
        <v>568.01558161590231</v>
      </c>
      <c r="S26" s="77">
        <f>IF(RES_hh_fec_in!S26=0,0,1000*11630*RES_hh_fec_in!S26/RES_hh_num_in!S26)</f>
        <v>582.15655360518451</v>
      </c>
      <c r="T26" s="77">
        <f>IF(RES_hh_fec_in!T26=0,0,1000*11630*RES_hh_fec_in!T26/RES_hh_num_in!T26)</f>
        <v>501.52277551724535</v>
      </c>
      <c r="U26" s="77">
        <f>IF(RES_hh_fec_in!U26=0,0,1000*11630*RES_hh_fec_in!U26/RES_hh_num_in!U26)</f>
        <v>577.54018717645499</v>
      </c>
      <c r="V26" s="77">
        <f>IF(RES_hh_fec_in!V26=0,0,1000*11630*RES_hh_fec_in!V26/RES_hh_num_in!V26)</f>
        <v>600.28123777731855</v>
      </c>
      <c r="W26" s="77">
        <f>IF(RES_hh_fec_in!W26=0,0,1000*11630*RES_hh_fec_in!W26/RES_hh_num_in!W26)</f>
        <v>614.16196088647314</v>
      </c>
      <c r="DA26" s="92" t="s">
        <v>805</v>
      </c>
    </row>
    <row r="27" spans="1:105" ht="12.95" customHeight="1" x14ac:dyDescent="0.25">
      <c r="A27" s="68" t="s">
        <v>54</v>
      </c>
      <c r="B27" s="69"/>
      <c r="C27" s="69">
        <f>IF(RES_hh_fec_in!C27=0,0,1000*11630*RES_hh_fec_in!C27/RES_hh_num_in!C27)</f>
        <v>579.4612013869837</v>
      </c>
      <c r="D27" s="69">
        <f>IF(RES_hh_fec_in!D27=0,0,1000*11630*RES_hh_fec_in!D27/RES_hh_num_in!D27)</f>
        <v>561.84997600001805</v>
      </c>
      <c r="E27" s="69">
        <f>IF(RES_hh_fec_in!E27=0,0,1000*11630*RES_hh_fec_in!E27/RES_hh_num_in!E27)</f>
        <v>915.00705595090665</v>
      </c>
      <c r="F27" s="69">
        <f>IF(RES_hh_fec_in!F27=0,0,1000*11630*RES_hh_fec_in!F27/RES_hh_num_in!F27)</f>
        <v>884.16184917438079</v>
      </c>
      <c r="G27" s="69">
        <f>IF(RES_hh_fec_in!G27=0,0,1000*11630*RES_hh_fec_in!G27/RES_hh_num_in!G27)</f>
        <v>839.83302330319793</v>
      </c>
      <c r="H27" s="69">
        <f>IF(RES_hh_fec_in!H27=0,0,1000*11630*RES_hh_fec_in!H27/RES_hh_num_in!H27)</f>
        <v>880.50305004010227</v>
      </c>
      <c r="I27" s="69">
        <f>IF(RES_hh_fec_in!I27=0,0,1000*11630*RES_hh_fec_in!I27/RES_hh_num_in!I27)</f>
        <v>893.27484229897095</v>
      </c>
      <c r="J27" s="69">
        <f>IF(RES_hh_fec_in!J27=0,0,1000*11630*RES_hh_fec_in!J27/RES_hh_num_in!J27)</f>
        <v>889.99185117287266</v>
      </c>
      <c r="K27" s="69">
        <f>IF(RES_hh_fec_in!K27=0,0,1000*11630*RES_hh_fec_in!K27/RES_hh_num_in!K27)</f>
        <v>908.74132344188922</v>
      </c>
      <c r="L27" s="69">
        <f>IF(RES_hh_fec_in!L27=0,0,1000*11630*RES_hh_fec_in!L27/RES_hh_num_in!L27)</f>
        <v>936.13725738939411</v>
      </c>
      <c r="M27" s="69">
        <f>IF(RES_hh_fec_in!M27=0,0,1000*11630*RES_hh_fec_in!M27/RES_hh_num_in!M27)</f>
        <v>896.01763143574635</v>
      </c>
      <c r="N27" s="69">
        <f>IF(RES_hh_fec_in!N27=0,0,1000*11630*RES_hh_fec_in!N27/RES_hh_num_in!N27)</f>
        <v>914.17946199951052</v>
      </c>
      <c r="O27" s="69">
        <f>IF(RES_hh_fec_in!O27=0,0,1000*11630*RES_hh_fec_in!O27/RES_hh_num_in!O27)</f>
        <v>904.2662823050207</v>
      </c>
      <c r="P27" s="69">
        <f>IF(RES_hh_fec_in!P27=0,0,1000*11630*RES_hh_fec_in!P27/RES_hh_num_in!P27)</f>
        <v>876.52859085662362</v>
      </c>
      <c r="Q27" s="69">
        <f>IF(RES_hh_fec_in!Q27=0,0,1000*11630*RES_hh_fec_in!Q27/RES_hh_num_in!Q27)</f>
        <v>862.15051502392544</v>
      </c>
      <c r="R27" s="69">
        <f>IF(RES_hh_fec_in!R27=0,0,1000*11630*RES_hh_fec_in!R27/RES_hh_num_in!R27)</f>
        <v>865.73859289124039</v>
      </c>
      <c r="S27" s="69">
        <f>IF(RES_hh_fec_in!S27=0,0,1000*11630*RES_hh_fec_in!S27/RES_hh_num_in!S27)</f>
        <v>864.53938267463366</v>
      </c>
      <c r="T27" s="69">
        <f>IF(RES_hh_fec_in!T27=0,0,1000*11630*RES_hh_fec_in!T27/RES_hh_num_in!T27)</f>
        <v>945.66750670339718</v>
      </c>
      <c r="U27" s="69">
        <f>IF(RES_hh_fec_in!U27=0,0,1000*11630*RES_hh_fec_in!U27/RES_hh_num_in!U27)</f>
        <v>926.43660564374613</v>
      </c>
      <c r="V27" s="69">
        <f>IF(RES_hh_fec_in!V27=0,0,1000*11630*RES_hh_fec_in!V27/RES_hh_num_in!V27)</f>
        <v>890.32615776361979</v>
      </c>
      <c r="W27" s="69">
        <f>IF(RES_hh_fec_in!W27=0,0,1000*11630*RES_hh_fec_in!W27/RES_hh_num_in!W27)</f>
        <v>915.20862172819636</v>
      </c>
      <c r="DA27" s="88" t="s">
        <v>806</v>
      </c>
    </row>
    <row r="28" spans="1:105" ht="12" customHeight="1" x14ac:dyDescent="0.25">
      <c r="A28" s="28" t="s">
        <v>51</v>
      </c>
      <c r="B28" s="72"/>
      <c r="C28" s="72">
        <f>IF(RES_hh_fec_in!C28=0,0,1000*11630*RES_hh_fec_in!C28/RES_hh_num_in!C28)</f>
        <v>583.61059254154316</v>
      </c>
      <c r="D28" s="72">
        <f>IF(RES_hh_fec_in!D28=0,0,1000*11630*RES_hh_fec_in!D28/RES_hh_num_in!D28)</f>
        <v>698.42341110064535</v>
      </c>
      <c r="E28" s="72">
        <f>IF(RES_hh_fec_in!E28=0,0,1000*11630*RES_hh_fec_in!E28/RES_hh_num_in!E28)</f>
        <v>901.13550925872426</v>
      </c>
      <c r="F28" s="72">
        <f>IF(RES_hh_fec_in!F28=0,0,1000*11630*RES_hh_fec_in!F28/RES_hh_num_in!F28)</f>
        <v>912.79250146210165</v>
      </c>
      <c r="G28" s="72">
        <f>IF(RES_hh_fec_in!G28=0,0,1000*11630*RES_hh_fec_in!G28/RES_hh_num_in!G28)</f>
        <v>915.22498431449026</v>
      </c>
      <c r="H28" s="72">
        <f>IF(RES_hh_fec_in!H28=0,0,1000*11630*RES_hh_fec_in!H28/RES_hh_num_in!H28)</f>
        <v>965.89844536168152</v>
      </c>
      <c r="I28" s="72">
        <f>IF(RES_hh_fec_in!I28=0,0,1000*11630*RES_hh_fec_in!I28/RES_hh_num_in!I28)</f>
        <v>912.65498094761438</v>
      </c>
      <c r="J28" s="72">
        <f>IF(RES_hh_fec_in!J28=0,0,1000*11630*RES_hh_fec_in!J28/RES_hh_num_in!J28)</f>
        <v>977.79182486726449</v>
      </c>
      <c r="K28" s="72">
        <f>IF(RES_hh_fec_in!K28=0,0,1000*11630*RES_hh_fec_in!K28/RES_hh_num_in!K28)</f>
        <v>1004.4395036262152</v>
      </c>
      <c r="L28" s="72">
        <f>IF(RES_hh_fec_in!L28=0,0,1000*11630*RES_hh_fec_in!L28/RES_hh_num_in!L28)</f>
        <v>1027.9728403641457</v>
      </c>
      <c r="M28" s="72">
        <f>IF(RES_hh_fec_in!M28=0,0,1000*11630*RES_hh_fec_in!M28/RES_hh_num_in!M28)</f>
        <v>979.29795513521094</v>
      </c>
      <c r="N28" s="72">
        <f>IF(RES_hh_fec_in!N28=0,0,1000*11630*RES_hh_fec_in!N28/RES_hh_num_in!N28)</f>
        <v>984.08821875357421</v>
      </c>
      <c r="O28" s="72">
        <f>IF(RES_hh_fec_in!O28=0,0,1000*11630*RES_hh_fec_in!O28/RES_hh_num_in!O28)</f>
        <v>955.00924279773744</v>
      </c>
      <c r="P28" s="72">
        <f>IF(RES_hh_fec_in!P28=0,0,1000*11630*RES_hh_fec_in!P28/RES_hh_num_in!P28)</f>
        <v>952.25359419455117</v>
      </c>
      <c r="Q28" s="72">
        <f>IF(RES_hh_fec_in!Q28=0,0,1000*11630*RES_hh_fec_in!Q28/RES_hh_num_in!Q28)</f>
        <v>941.00333602086346</v>
      </c>
      <c r="R28" s="72">
        <f>IF(RES_hh_fec_in!R28=0,0,1000*11630*RES_hh_fec_in!R28/RES_hh_num_in!R28)</f>
        <v>958.54151202924015</v>
      </c>
      <c r="S28" s="72">
        <f>IF(RES_hh_fec_in!S28=0,0,1000*11630*RES_hh_fec_in!S28/RES_hh_num_in!S28)</f>
        <v>997.51379775774217</v>
      </c>
      <c r="T28" s="72">
        <f>IF(RES_hh_fec_in!T28=0,0,1000*11630*RES_hh_fec_in!T28/RES_hh_num_in!T28)</f>
        <v>1003.2262080510282</v>
      </c>
      <c r="U28" s="72">
        <f>IF(RES_hh_fec_in!U28=0,0,1000*11630*RES_hh_fec_in!U28/RES_hh_num_in!U28)</f>
        <v>912.15959937625757</v>
      </c>
      <c r="V28" s="72">
        <f>IF(RES_hh_fec_in!V28=0,0,1000*11630*RES_hh_fec_in!V28/RES_hh_num_in!V28)</f>
        <v>1017.6671125447497</v>
      </c>
      <c r="W28" s="72">
        <f>IF(RES_hh_fec_in!W28=0,0,1000*11630*RES_hh_fec_in!W28/RES_hh_num_in!W28)</f>
        <v>955.60791940150716</v>
      </c>
      <c r="DA28" s="89" t="s">
        <v>807</v>
      </c>
    </row>
    <row r="29" spans="1:105" s="2" customFormat="1" ht="12" customHeight="1" x14ac:dyDescent="0.25">
      <c r="A29" s="28" t="s">
        <v>74</v>
      </c>
      <c r="B29" s="72"/>
      <c r="C29" s="72">
        <f>IF(RES_hh_fec_in!C29=0,0,1000*11630*RES_hh_fec_in!C29/RES_hh_num_in!C29)</f>
        <v>624.62824136628421</v>
      </c>
      <c r="D29" s="72">
        <f>IF(RES_hh_fec_in!D29=0,0,1000*11630*RES_hh_fec_in!D29/RES_hh_num_in!D29)</f>
        <v>677.45906476694222</v>
      </c>
      <c r="E29" s="72">
        <f>IF(RES_hh_fec_in!E29=0,0,1000*11630*RES_hh_fec_in!E29/RES_hh_num_in!E29)</f>
        <v>900.42775118576242</v>
      </c>
      <c r="F29" s="72">
        <f>IF(RES_hh_fec_in!F29=0,0,1000*11630*RES_hh_fec_in!F29/RES_hh_num_in!F29)</f>
        <v>904.06290316229524</v>
      </c>
      <c r="G29" s="72">
        <f>IF(RES_hh_fec_in!G29=0,0,1000*11630*RES_hh_fec_in!G29/RES_hh_num_in!G29)</f>
        <v>884.17788804480006</v>
      </c>
      <c r="H29" s="72">
        <f>IF(RES_hh_fec_in!H29=0,0,1000*11630*RES_hh_fec_in!H29/RES_hh_num_in!H29)</f>
        <v>898.73539424739283</v>
      </c>
      <c r="I29" s="72">
        <f>IF(RES_hh_fec_in!I29=0,0,1000*11630*RES_hh_fec_in!I29/RES_hh_num_in!I29)</f>
        <v>937.32519305026733</v>
      </c>
      <c r="J29" s="72">
        <f>IF(RES_hh_fec_in!J29=0,0,1000*11630*RES_hh_fec_in!J29/RES_hh_num_in!J29)</f>
        <v>966.57270537813326</v>
      </c>
      <c r="K29" s="72">
        <f>IF(RES_hh_fec_in!K29=0,0,1000*11630*RES_hh_fec_in!K29/RES_hh_num_in!K29)</f>
        <v>997.75787171571687</v>
      </c>
      <c r="L29" s="72">
        <f>IF(RES_hh_fec_in!L29=0,0,1000*11630*RES_hh_fec_in!L29/RES_hh_num_in!L29)</f>
        <v>1011.5074832198897</v>
      </c>
      <c r="M29" s="72">
        <f>IF(RES_hh_fec_in!M29=0,0,1000*11630*RES_hh_fec_in!M29/RES_hh_num_in!M29)</f>
        <v>968.99294332944532</v>
      </c>
      <c r="N29" s="72">
        <f>IF(RES_hh_fec_in!N29=0,0,1000*11630*RES_hh_fec_in!N29/RES_hh_num_in!N29)</f>
        <v>972.71336563084481</v>
      </c>
      <c r="O29" s="72">
        <f>IF(RES_hh_fec_in!O29=0,0,1000*11630*RES_hh_fec_in!O29/RES_hh_num_in!O29)</f>
        <v>934.22245410537607</v>
      </c>
      <c r="P29" s="72">
        <f>IF(RES_hh_fec_in!P29=0,0,1000*11630*RES_hh_fec_in!P29/RES_hh_num_in!P29)</f>
        <v>925.51947009892967</v>
      </c>
      <c r="Q29" s="72">
        <f>IF(RES_hh_fec_in!Q29=0,0,1000*11630*RES_hh_fec_in!Q29/RES_hh_num_in!Q29)</f>
        <v>920.87262773208056</v>
      </c>
      <c r="R29" s="72">
        <f>IF(RES_hh_fec_in!R29=0,0,1000*11630*RES_hh_fec_in!R29/RES_hh_num_in!R29)</f>
        <v>932.080347397281</v>
      </c>
      <c r="S29" s="72">
        <f>IF(RES_hh_fec_in!S29=0,0,1000*11630*RES_hh_fec_in!S29/RES_hh_num_in!S29)</f>
        <v>938.47413845272831</v>
      </c>
      <c r="T29" s="72">
        <f>IF(RES_hh_fec_in!T29=0,0,1000*11630*RES_hh_fec_in!T29/RES_hh_num_in!T29)</f>
        <v>963.92137721322399</v>
      </c>
      <c r="U29" s="72">
        <f>IF(RES_hh_fec_in!U29=0,0,1000*11630*RES_hh_fec_in!U29/RES_hh_num_in!U29)</f>
        <v>1005.4866639620211</v>
      </c>
      <c r="V29" s="72">
        <f>IF(RES_hh_fec_in!V29=0,0,1000*11630*RES_hh_fec_in!V29/RES_hh_num_in!V29)</f>
        <v>952.9133136877565</v>
      </c>
      <c r="W29" s="72">
        <f>IF(RES_hh_fec_in!W29=0,0,1000*11630*RES_hh_fec_in!W29/RES_hh_num_in!W29)</f>
        <v>919.72883104311541</v>
      </c>
      <c r="DA29" s="89" t="s">
        <v>808</v>
      </c>
    </row>
    <row r="30" spans="1:105" ht="12" customHeight="1" x14ac:dyDescent="0.25">
      <c r="A30" s="28" t="s">
        <v>192</v>
      </c>
      <c r="B30" s="72"/>
      <c r="C30" s="72">
        <f>IF(RES_hh_fec_in!C30=0,0,1000*11630*RES_hh_fec_in!C30/RES_hh_num_in!C30)</f>
        <v>607.61976182184071</v>
      </c>
      <c r="D30" s="72">
        <f>IF(RES_hh_fec_in!D30=0,0,1000*11630*RES_hh_fec_in!D30/RES_hh_num_in!D30)</f>
        <v>624.51949448514222</v>
      </c>
      <c r="E30" s="72">
        <f>IF(RES_hh_fec_in!E30=0,0,1000*11630*RES_hh_fec_in!E30/RES_hh_num_in!E30)</f>
        <v>964.59009222910049</v>
      </c>
      <c r="F30" s="72">
        <f>IF(RES_hh_fec_in!F30=0,0,1000*11630*RES_hh_fec_in!F30/RES_hh_num_in!F30)</f>
        <v>941.27500807523018</v>
      </c>
      <c r="G30" s="72">
        <f>IF(RES_hh_fec_in!G30=0,0,1000*11630*RES_hh_fec_in!G30/RES_hh_num_in!G30)</f>
        <v>892.47079572789141</v>
      </c>
      <c r="H30" s="72">
        <f>IF(RES_hh_fec_in!H30=0,0,1000*11630*RES_hh_fec_in!H30/RES_hh_num_in!H30)</f>
        <v>927.31044417795181</v>
      </c>
      <c r="I30" s="72">
        <f>IF(RES_hh_fec_in!I30=0,0,1000*11630*RES_hh_fec_in!I30/RES_hh_num_in!I30)</f>
        <v>933.08822325759479</v>
      </c>
      <c r="J30" s="72">
        <f>IF(RES_hh_fec_in!J30=0,0,1000*11630*RES_hh_fec_in!J30/RES_hh_num_in!J30)</f>
        <v>954.30275483641753</v>
      </c>
      <c r="K30" s="72">
        <f>IF(RES_hh_fec_in!K30=0,0,1000*11630*RES_hh_fec_in!K30/RES_hh_num_in!K30)</f>
        <v>985.46097340508641</v>
      </c>
      <c r="L30" s="72">
        <f>IF(RES_hh_fec_in!L30=0,0,1000*11630*RES_hh_fec_in!L30/RES_hh_num_in!L30)</f>
        <v>1023.7966080256435</v>
      </c>
      <c r="M30" s="72">
        <f>IF(RES_hh_fec_in!M30=0,0,1000*11630*RES_hh_fec_in!M30/RES_hh_num_in!M30)</f>
        <v>968.95717431704861</v>
      </c>
      <c r="N30" s="72">
        <f>IF(RES_hh_fec_in!N30=0,0,1000*11630*RES_hh_fec_in!N30/RES_hh_num_in!N30)</f>
        <v>967.26780540265293</v>
      </c>
      <c r="O30" s="72">
        <f>IF(RES_hh_fec_in!O30=0,0,1000*11630*RES_hh_fec_in!O30/RES_hh_num_in!O30)</f>
        <v>972.2434231910031</v>
      </c>
      <c r="P30" s="72">
        <f>IF(RES_hh_fec_in!P30=0,0,1000*11630*RES_hh_fec_in!P30/RES_hh_num_in!P30)</f>
        <v>920.94931828768574</v>
      </c>
      <c r="Q30" s="72">
        <f>IF(RES_hh_fec_in!Q30=0,0,1000*11630*RES_hh_fec_in!Q30/RES_hh_num_in!Q30)</f>
        <v>907.58437666843611</v>
      </c>
      <c r="R30" s="72">
        <f>IF(RES_hh_fec_in!R30=0,0,1000*11630*RES_hh_fec_in!R30/RES_hh_num_in!R30)</f>
        <v>949.94564157393859</v>
      </c>
      <c r="S30" s="72">
        <f>IF(RES_hh_fec_in!S30=0,0,1000*11630*RES_hh_fec_in!S30/RES_hh_num_in!S30)</f>
        <v>985.01159336423336</v>
      </c>
      <c r="T30" s="72">
        <f>IF(RES_hh_fec_in!T30=0,0,1000*11630*RES_hh_fec_in!T30/RES_hh_num_in!T30)</f>
        <v>872.7368974804341</v>
      </c>
      <c r="U30" s="72">
        <f>IF(RES_hh_fec_in!U30=0,0,1000*11630*RES_hh_fec_in!U30/RES_hh_num_in!U30)</f>
        <v>960.78699844486709</v>
      </c>
      <c r="V30" s="72">
        <f>IF(RES_hh_fec_in!V30=0,0,1000*11630*RES_hh_fec_in!V30/RES_hh_num_in!V30)</f>
        <v>929.31988111886881</v>
      </c>
      <c r="W30" s="72">
        <f>IF(RES_hh_fec_in!W30=0,0,1000*11630*RES_hh_fec_in!W30/RES_hh_num_in!W30)</f>
        <v>1012.2559757883415</v>
      </c>
      <c r="DA30" s="89" t="s">
        <v>809</v>
      </c>
    </row>
    <row r="31" spans="1:105" ht="12" customHeight="1" x14ac:dyDescent="0.25">
      <c r="A31" s="28" t="s">
        <v>207</v>
      </c>
      <c r="B31" s="72"/>
      <c r="C31" s="72">
        <f>IF(RES_hh_fec_in!C31=0,0,1000*11630*RES_hh_fec_in!C31/RES_hh_num_in!C31)</f>
        <v>613.9395054056248</v>
      </c>
      <c r="D31" s="72">
        <f>IF(RES_hh_fec_in!D31=0,0,1000*11630*RES_hh_fec_in!D31/RES_hh_num_in!D31)</f>
        <v>697.18138646630405</v>
      </c>
      <c r="E31" s="72">
        <f>IF(RES_hh_fec_in!E31=0,0,1000*11630*RES_hh_fec_in!E31/RES_hh_num_in!E31)</f>
        <v>937.96492484939336</v>
      </c>
      <c r="F31" s="72">
        <f>IF(RES_hh_fec_in!F31=0,0,1000*11630*RES_hh_fec_in!F31/RES_hh_num_in!F31)</f>
        <v>969.63136078259629</v>
      </c>
      <c r="G31" s="72">
        <f>IF(RES_hh_fec_in!G31=0,0,1000*11630*RES_hh_fec_in!G31/RES_hh_num_in!G31)</f>
        <v>914.70439467041206</v>
      </c>
      <c r="H31" s="72">
        <f>IF(RES_hh_fec_in!H31=0,0,1000*11630*RES_hh_fec_in!H31/RES_hh_num_in!H31)</f>
        <v>931.19468268940182</v>
      </c>
      <c r="I31" s="72">
        <f>IF(RES_hh_fec_in!I31=0,0,1000*11630*RES_hh_fec_in!I31/RES_hh_num_in!I31)</f>
        <v>967.9806368517385</v>
      </c>
      <c r="J31" s="72">
        <f>IF(RES_hh_fec_in!J31=0,0,1000*11630*RES_hh_fec_in!J31/RES_hh_num_in!J31)</f>
        <v>998.95782268087817</v>
      </c>
      <c r="K31" s="72">
        <f>IF(RES_hh_fec_in!K31=0,0,1000*11630*RES_hh_fec_in!K31/RES_hh_num_in!K31)</f>
        <v>1004.3469835809778</v>
      </c>
      <c r="L31" s="72">
        <f>IF(RES_hh_fec_in!L31=0,0,1000*11630*RES_hh_fec_in!L31/RES_hh_num_in!L31)</f>
        <v>983.18741058430157</v>
      </c>
      <c r="M31" s="72">
        <f>IF(RES_hh_fec_in!M31=0,0,1000*11630*RES_hh_fec_in!M31/RES_hh_num_in!M31)</f>
        <v>1051.2028965983015</v>
      </c>
      <c r="N31" s="72">
        <f>IF(RES_hh_fec_in!N31=0,0,1000*11630*RES_hh_fec_in!N31/RES_hh_num_in!N31)</f>
        <v>997.55485504791363</v>
      </c>
      <c r="O31" s="72">
        <f>IF(RES_hh_fec_in!O31=0,0,1000*11630*RES_hh_fec_in!O31/RES_hh_num_in!O31)</f>
        <v>980.83453133990747</v>
      </c>
      <c r="P31" s="72">
        <f>IF(RES_hh_fec_in!P31=0,0,1000*11630*RES_hh_fec_in!P31/RES_hh_num_in!P31)</f>
        <v>958.85161238305193</v>
      </c>
      <c r="Q31" s="72">
        <f>IF(RES_hh_fec_in!Q31=0,0,1000*11630*RES_hh_fec_in!Q31/RES_hh_num_in!Q31)</f>
        <v>980.03863300987553</v>
      </c>
      <c r="R31" s="72">
        <f>IF(RES_hh_fec_in!R31=0,0,1000*11630*RES_hh_fec_in!R31/RES_hh_num_in!R31)</f>
        <v>869.21347449127393</v>
      </c>
      <c r="S31" s="72">
        <f>IF(RES_hh_fec_in!S31=0,0,1000*11630*RES_hh_fec_in!S31/RES_hh_num_in!S31)</f>
        <v>733.9348150215593</v>
      </c>
      <c r="T31" s="72">
        <f>IF(RES_hh_fec_in!T31=0,0,1000*11630*RES_hh_fec_in!T31/RES_hh_num_in!T31)</f>
        <v>1238.0770799212951</v>
      </c>
      <c r="U31" s="72">
        <f>IF(RES_hh_fec_in!U31=0,0,1000*11630*RES_hh_fec_in!U31/RES_hh_num_in!U31)</f>
        <v>1065.068664810577</v>
      </c>
      <c r="V31" s="72">
        <f>IF(RES_hh_fec_in!V31=0,0,1000*11630*RES_hh_fec_in!V31/RES_hh_num_in!V31)</f>
        <v>963.04849110331429</v>
      </c>
      <c r="W31" s="72">
        <f>IF(RES_hh_fec_in!W31=0,0,1000*11630*RES_hh_fec_in!W31/RES_hh_num_in!W31)</f>
        <v>1002.7007547158984</v>
      </c>
      <c r="DA31" s="89" t="s">
        <v>810</v>
      </c>
    </row>
    <row r="32" spans="1:105" ht="12" customHeight="1" x14ac:dyDescent="0.25">
      <c r="A32" s="32" t="s">
        <v>53</v>
      </c>
      <c r="B32" s="77"/>
      <c r="C32" s="77">
        <f>IF(RES_hh_fec_in!C32=0,0,1000*11630*RES_hh_fec_in!C32/RES_hh_num_in!C32)</f>
        <v>426.60703405350938</v>
      </c>
      <c r="D32" s="77">
        <f>IF(RES_hh_fec_in!D32=0,0,1000*11630*RES_hh_fec_in!D32/RES_hh_num_in!D32)</f>
        <v>336.75942347060635</v>
      </c>
      <c r="E32" s="77">
        <f>IF(RES_hh_fec_in!E32=0,0,1000*11630*RES_hh_fec_in!E32/RES_hh_num_in!E32)</f>
        <v>910.04921795334667</v>
      </c>
      <c r="F32" s="77">
        <f>IF(RES_hh_fec_in!F32=0,0,1000*11630*RES_hh_fec_in!F32/RES_hh_num_in!F32)</f>
        <v>823.37874319080242</v>
      </c>
      <c r="G32" s="77">
        <f>IF(RES_hh_fec_in!G32=0,0,1000*11630*RES_hh_fec_in!G32/RES_hh_num_in!G32)</f>
        <v>636.44870517212212</v>
      </c>
      <c r="H32" s="77">
        <f>IF(RES_hh_fec_in!H32=0,0,1000*11630*RES_hh_fec_in!H32/RES_hh_num_in!H32)</f>
        <v>763.14309027451895</v>
      </c>
      <c r="I32" s="77">
        <f>IF(RES_hh_fec_in!I32=0,0,1000*11630*RES_hh_fec_in!I32/RES_hh_num_in!I32)</f>
        <v>693.17375563318319</v>
      </c>
      <c r="J32" s="77">
        <f>IF(RES_hh_fec_in!J32=0,0,1000*11630*RES_hh_fec_in!J32/RES_hh_num_in!J32)</f>
        <v>736.6560288614495</v>
      </c>
      <c r="K32" s="77">
        <f>IF(RES_hh_fec_in!K32=0,0,1000*11630*RES_hh_fec_in!K32/RES_hh_num_in!K32)</f>
        <v>742.73322573629935</v>
      </c>
      <c r="L32" s="77">
        <f>IF(RES_hh_fec_in!L32=0,0,1000*11630*RES_hh_fec_in!L32/RES_hh_num_in!L32)</f>
        <v>829.28234896400693</v>
      </c>
      <c r="M32" s="77">
        <f>IF(RES_hh_fec_in!M32=0,0,1000*11630*RES_hh_fec_in!M32/RES_hh_num_in!M32)</f>
        <v>760.36266453556755</v>
      </c>
      <c r="N32" s="77">
        <f>IF(RES_hh_fec_in!N32=0,0,1000*11630*RES_hh_fec_in!N32/RES_hh_num_in!N32)</f>
        <v>740.64566580698045</v>
      </c>
      <c r="O32" s="77">
        <f>IF(RES_hh_fec_in!O32=0,0,1000*11630*RES_hh_fec_in!O32/RES_hh_num_in!O32)</f>
        <v>755.00601995070508</v>
      </c>
      <c r="P32" s="77">
        <f>IF(RES_hh_fec_in!P32=0,0,1000*11630*RES_hh_fec_in!P32/RES_hh_num_in!P32)</f>
        <v>699.50660296161118</v>
      </c>
      <c r="Q32" s="77">
        <f>IF(RES_hh_fec_in!Q32=0,0,1000*11630*RES_hh_fec_in!Q32/RES_hh_num_in!Q32)</f>
        <v>691.87311296151438</v>
      </c>
      <c r="R32" s="77">
        <f>IF(RES_hh_fec_in!R32=0,0,1000*11630*RES_hh_fec_in!R32/RES_hh_num_in!R32)</f>
        <v>701.58880035277286</v>
      </c>
      <c r="S32" s="77">
        <f>IF(RES_hh_fec_in!S32=0,0,1000*11630*RES_hh_fec_in!S32/RES_hh_num_in!S32)</f>
        <v>706.04756804442377</v>
      </c>
      <c r="T32" s="77">
        <f>IF(RES_hh_fec_in!T32=0,0,1000*11630*RES_hh_fec_in!T32/RES_hh_num_in!T32)</f>
        <v>696.03567893537581</v>
      </c>
      <c r="U32" s="77">
        <f>IF(RES_hh_fec_in!U32=0,0,1000*11630*RES_hh_fec_in!U32/RES_hh_num_in!U32)</f>
        <v>690.80836647734031</v>
      </c>
      <c r="V32" s="77">
        <f>IF(RES_hh_fec_in!V32=0,0,1000*11630*RES_hh_fec_in!V32/RES_hh_num_in!V32)</f>
        <v>687.14075322654583</v>
      </c>
      <c r="W32" s="77">
        <f>IF(RES_hh_fec_in!W32=0,0,1000*11630*RES_hh_fec_in!W32/RES_hh_num_in!W32)</f>
        <v>675.52937514691598</v>
      </c>
      <c r="DA32" s="92" t="s">
        <v>811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6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812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103</v>
      </c>
      <c r="B3" s="65"/>
      <c r="C3" s="65">
        <f>IF(RES_hh_tes_in!C3=0,0,1000*11630*RES_hh_tes_in!C3/RES_hh_num_in!C3)</f>
        <v>8993.4087107007726</v>
      </c>
      <c r="D3" s="65">
        <f>IF(RES_hh_tes_in!D3=0,0,1000*11630*RES_hh_tes_in!D3/RES_hh_num_in!D3)</f>
        <v>8873.5047652244648</v>
      </c>
      <c r="E3" s="65">
        <f>IF(RES_hh_tes_in!E3=0,0,1000*11630*RES_hh_tes_in!E3/RES_hh_num_in!E3)</f>
        <v>8914.6081810058477</v>
      </c>
      <c r="F3" s="65">
        <f>IF(RES_hh_tes_in!F3=0,0,1000*11630*RES_hh_tes_in!F3/RES_hh_num_in!F3)</f>
        <v>8732.4880486567763</v>
      </c>
      <c r="G3" s="65">
        <f>IF(RES_hh_tes_in!G3=0,0,1000*11630*RES_hh_tes_in!G3/RES_hh_num_in!G3)</f>
        <v>8969.6132978829173</v>
      </c>
      <c r="H3" s="65">
        <f>IF(RES_hh_tes_in!H3=0,0,1000*11630*RES_hh_tes_in!H3/RES_hh_num_in!H3)</f>
        <v>9492.5342915754009</v>
      </c>
      <c r="I3" s="65">
        <f>IF(RES_hh_tes_in!I3=0,0,1000*11630*RES_hh_tes_in!I3/RES_hh_num_in!I3)</f>
        <v>8879.2879530745013</v>
      </c>
      <c r="J3" s="65">
        <f>IF(RES_hh_tes_in!J3=0,0,1000*11630*RES_hh_tes_in!J3/RES_hh_num_in!J3)</f>
        <v>8988.3799937058484</v>
      </c>
      <c r="K3" s="65">
        <f>IF(RES_hh_tes_in!K3=0,0,1000*11630*RES_hh_tes_in!K3/RES_hh_num_in!K3)</f>
        <v>9121.866221216118</v>
      </c>
      <c r="L3" s="65">
        <f>IF(RES_hh_tes_in!L3=0,0,1000*11630*RES_hh_tes_in!L3/RES_hh_num_in!L3)</f>
        <v>10070.749494100672</v>
      </c>
      <c r="M3" s="65">
        <f>IF(RES_hh_tes_in!M3=0,0,1000*11630*RES_hh_tes_in!M3/RES_hh_num_in!M3)</f>
        <v>9123.6053439785974</v>
      </c>
      <c r="N3" s="65">
        <f>IF(RES_hh_tes_in!N3=0,0,1000*11630*RES_hh_tes_in!N3/RES_hh_num_in!N3)</f>
        <v>9298.222241344718</v>
      </c>
      <c r="O3" s="65">
        <f>IF(RES_hh_tes_in!O3=0,0,1000*11630*RES_hh_tes_in!O3/RES_hh_num_in!O3)</f>
        <v>9081.4406671464931</v>
      </c>
      <c r="P3" s="65">
        <f>IF(RES_hh_tes_in!P3=0,0,1000*11630*RES_hh_tes_in!P3/RES_hh_num_in!P3)</f>
        <v>8213.5562323216454</v>
      </c>
      <c r="Q3" s="65">
        <f>IF(RES_hh_tes_in!Q3=0,0,1000*11630*RES_hh_tes_in!Q3/RES_hh_num_in!Q3)</f>
        <v>8022.5647246385843</v>
      </c>
      <c r="R3" s="65">
        <f>IF(RES_hh_tes_in!R3=0,0,1000*11630*RES_hh_tes_in!R3/RES_hh_num_in!R3)</f>
        <v>8073.2323659453677</v>
      </c>
      <c r="S3" s="65">
        <f>IF(RES_hh_tes_in!S3=0,0,1000*11630*RES_hh_tes_in!S3/RES_hh_num_in!S3)</f>
        <v>7509.1004129312669</v>
      </c>
      <c r="T3" s="65">
        <f>IF(RES_hh_tes_in!T3=0,0,1000*11630*RES_hh_tes_in!T3/RES_hh_num_in!T3)</f>
        <v>9790.0451176152401</v>
      </c>
      <c r="U3" s="65">
        <f>IF(RES_hh_tes_in!U3=0,0,1000*11630*RES_hh_tes_in!U3/RES_hh_num_in!U3)</f>
        <v>7922.955417243822</v>
      </c>
      <c r="V3" s="65">
        <f>IF(RES_hh_tes_in!V3=0,0,1000*11630*RES_hh_tes_in!V3/RES_hh_num_in!V3)</f>
        <v>7433.673691252854</v>
      </c>
      <c r="W3" s="65">
        <f>IF(RES_hh_tes_in!W3=0,0,1000*11630*RES_hh_tes_in!W3/RES_hh_num_in!W3)</f>
        <v>7431.982958063626</v>
      </c>
      <c r="DA3" s="87" t="s">
        <v>813</v>
      </c>
    </row>
    <row r="4" spans="1:105" ht="12.95" customHeight="1" x14ac:dyDescent="0.25">
      <c r="A4" s="68" t="s">
        <v>57</v>
      </c>
      <c r="B4" s="69"/>
      <c r="C4" s="69">
        <f>IF(RES_hh_tes_in!C4=0,0,1000*11630*RES_hh_tes_in!C4/RES_hh_num_in!C4)</f>
        <v>7902.7818713964252</v>
      </c>
      <c r="D4" s="69">
        <f>IF(RES_hh_tes_in!D4=0,0,1000*11630*RES_hh_tes_in!D4/RES_hh_num_in!D4)</f>
        <v>7793.3762383552739</v>
      </c>
      <c r="E4" s="69">
        <f>IF(RES_hh_tes_in!E4=0,0,1000*11630*RES_hh_tes_in!E4/RES_hh_num_in!E4)</f>
        <v>7398.7648616092702</v>
      </c>
      <c r="F4" s="69">
        <f>IF(RES_hh_tes_in!F4=0,0,1000*11630*RES_hh_tes_in!F4/RES_hh_num_in!F4)</f>
        <v>7278.737226335581</v>
      </c>
      <c r="G4" s="69">
        <f>IF(RES_hh_tes_in!G4=0,0,1000*11630*RES_hh_tes_in!G4/RES_hh_num_in!G4)</f>
        <v>7593.0009326316322</v>
      </c>
      <c r="H4" s="69">
        <f>IF(RES_hh_tes_in!H4=0,0,1000*11630*RES_hh_tes_in!H4/RES_hh_num_in!H4)</f>
        <v>8044.568073514979</v>
      </c>
      <c r="I4" s="69">
        <f>IF(RES_hh_tes_in!I4=0,0,1000*11630*RES_hh_tes_in!I4/RES_hh_num_in!I4)</f>
        <v>7431.9804318137594</v>
      </c>
      <c r="J4" s="69">
        <f>IF(RES_hh_tes_in!J4=0,0,1000*11630*RES_hh_tes_in!J4/RES_hh_num_in!J4)</f>
        <v>7492.7941084655422</v>
      </c>
      <c r="K4" s="69">
        <f>IF(RES_hh_tes_in!K4=0,0,1000*11630*RES_hh_tes_in!K4/RES_hh_num_in!K4)</f>
        <v>7573.9148787430777</v>
      </c>
      <c r="L4" s="69">
        <f>IF(RES_hh_tes_in!L4=0,0,1000*11630*RES_hh_tes_in!L4/RES_hh_num_in!L4)</f>
        <v>8462.7122418423387</v>
      </c>
      <c r="M4" s="69">
        <f>IF(RES_hh_tes_in!M4=0,0,1000*11630*RES_hh_tes_in!M4/RES_hh_num_in!M4)</f>
        <v>7527.2968326710734</v>
      </c>
      <c r="N4" s="69">
        <f>IF(RES_hh_tes_in!N4=0,0,1000*11630*RES_hh_tes_in!N4/RES_hh_num_in!N4)</f>
        <v>7693.445405033357</v>
      </c>
      <c r="O4" s="69">
        <f>IF(RES_hh_tes_in!O4=0,0,1000*11630*RES_hh_tes_in!O4/RES_hh_num_in!O4)</f>
        <v>7444.6211477652478</v>
      </c>
      <c r="P4" s="69">
        <f>IF(RES_hh_tes_in!P4=0,0,1000*11630*RES_hh_tes_in!P4/RES_hh_num_in!P4)</f>
        <v>6581.047543225729</v>
      </c>
      <c r="Q4" s="69">
        <f>IF(RES_hh_tes_in!Q4=0,0,1000*11630*RES_hh_tes_in!Q4/RES_hh_num_in!Q4)</f>
        <v>6349.5694849974761</v>
      </c>
      <c r="R4" s="69">
        <f>IF(RES_hh_tes_in!R4=0,0,1000*11630*RES_hh_tes_in!R4/RES_hh_num_in!R4)</f>
        <v>6414.8776362840654</v>
      </c>
      <c r="S4" s="69">
        <f>IF(RES_hh_tes_in!S4=0,0,1000*11630*RES_hh_tes_in!S4/RES_hh_num_in!S4)</f>
        <v>5896.9701028679956</v>
      </c>
      <c r="T4" s="69">
        <f>IF(RES_hh_tes_in!T4=0,0,1000*11630*RES_hh_tes_in!T4/RES_hh_num_in!T4)</f>
        <v>7852.2207366808898</v>
      </c>
      <c r="U4" s="69">
        <f>IF(RES_hh_tes_in!U4=0,0,1000*11630*RES_hh_tes_in!U4/RES_hh_num_in!U4)</f>
        <v>6141.6854502744018</v>
      </c>
      <c r="V4" s="69">
        <f>IF(RES_hh_tes_in!V4=0,0,1000*11630*RES_hh_tes_in!V4/RES_hh_num_in!V4)</f>
        <v>5696.2562404979535</v>
      </c>
      <c r="W4" s="69">
        <f>IF(RES_hh_tes_in!W4=0,0,1000*11630*RES_hh_tes_in!W4/RES_hh_num_in!W4)</f>
        <v>5601.2927206008089</v>
      </c>
      <c r="DA4" s="88" t="s">
        <v>814</v>
      </c>
    </row>
    <row r="5" spans="1:105" ht="12" customHeight="1" x14ac:dyDescent="0.25">
      <c r="A5" s="28" t="s">
        <v>51</v>
      </c>
      <c r="B5" s="72"/>
      <c r="C5" s="72">
        <f>IF(RES_hh_tes_in!C5=0,0,1000*11630*RES_hh_tes_in!C5/RES_hh_num_in!C5)</f>
        <v>7629.8294082216798</v>
      </c>
      <c r="D5" s="72">
        <f>IF(RES_hh_tes_in!D5=0,0,1000*11630*RES_hh_tes_in!D5/RES_hh_num_in!D5)</f>
        <v>7839.5177687238893</v>
      </c>
      <c r="E5" s="72">
        <f>IF(RES_hh_tes_in!E5=0,0,1000*11630*RES_hh_tes_in!E5/RES_hh_num_in!E5)</f>
        <v>7289.9856043031823</v>
      </c>
      <c r="F5" s="72">
        <f>IF(RES_hh_tes_in!F5=0,0,1000*11630*RES_hh_tes_in!F5/RES_hh_num_in!F5)</f>
        <v>7175.118343093196</v>
      </c>
      <c r="G5" s="72">
        <f>IF(RES_hh_tes_in!G5=0,0,1000*11630*RES_hh_tes_in!G5/RES_hh_num_in!G5)</f>
        <v>7538.6243783115879</v>
      </c>
      <c r="H5" s="72">
        <f>IF(RES_hh_tes_in!H5=0,0,1000*11630*RES_hh_tes_in!H5/RES_hh_num_in!H5)</f>
        <v>8239.3629528534439</v>
      </c>
      <c r="I5" s="72">
        <f>IF(RES_hh_tes_in!I5=0,0,1000*11630*RES_hh_tes_in!I5/RES_hh_num_in!I5)</f>
        <v>7237.2967484502615</v>
      </c>
      <c r="J5" s="72">
        <f>IF(RES_hh_tes_in!J5=0,0,1000*11630*RES_hh_tes_in!J5/RES_hh_num_in!J5)</f>
        <v>7488.2239437765729</v>
      </c>
      <c r="K5" s="72">
        <f>IF(RES_hh_tes_in!K5=0,0,1000*11630*RES_hh_tes_in!K5/RES_hh_num_in!K5)</f>
        <v>7583.8163122469632</v>
      </c>
      <c r="L5" s="72">
        <f>IF(RES_hh_tes_in!L5=0,0,1000*11630*RES_hh_tes_in!L5/RES_hh_num_in!L5)</f>
        <v>8633.2933616809805</v>
      </c>
      <c r="M5" s="72">
        <f>IF(RES_hh_tes_in!M5=0,0,1000*11630*RES_hh_tes_in!M5/RES_hh_num_in!M5)</f>
        <v>7363.2523723758541</v>
      </c>
      <c r="N5" s="72">
        <f>IF(RES_hh_tes_in!N5=0,0,1000*11630*RES_hh_tes_in!N5/RES_hh_num_in!N5)</f>
        <v>7643.1378834424868</v>
      </c>
      <c r="O5" s="72">
        <f>IF(RES_hh_tes_in!O5=0,0,1000*11630*RES_hh_tes_in!O5/RES_hh_num_in!O5)</f>
        <v>7336.823115122922</v>
      </c>
      <c r="P5" s="72">
        <f>IF(RES_hh_tes_in!P5=0,0,1000*11630*RES_hh_tes_in!P5/RES_hh_num_in!P5)</f>
        <v>6498.9272768471301</v>
      </c>
      <c r="Q5" s="72">
        <f>IF(RES_hh_tes_in!Q5=0,0,1000*11630*RES_hh_tes_in!Q5/RES_hh_num_in!Q5)</f>
        <v>6215.4821060525255</v>
      </c>
      <c r="R5" s="72">
        <f>IF(RES_hh_tes_in!R5=0,0,1000*11630*RES_hh_tes_in!R5/RES_hh_num_in!R5)</f>
        <v>6627.950301041803</v>
      </c>
      <c r="S5" s="72">
        <f>IF(RES_hh_tes_in!S5=0,0,1000*11630*RES_hh_tes_in!S5/RES_hh_num_in!S5)</f>
        <v>6684.4801718291037</v>
      </c>
      <c r="T5" s="72">
        <f>IF(RES_hh_tes_in!T5=0,0,1000*11630*RES_hh_tes_in!T5/RES_hh_num_in!T5)</f>
        <v>6649.3224409408967</v>
      </c>
      <c r="U5" s="72">
        <f>IF(RES_hh_tes_in!U5=0,0,1000*11630*RES_hh_tes_in!U5/RES_hh_num_in!U5)</f>
        <v>5397.0207752124852</v>
      </c>
      <c r="V5" s="72">
        <f>IF(RES_hh_tes_in!V5=0,0,1000*11630*RES_hh_tes_in!V5/RES_hh_num_in!V5)</f>
        <v>5594.7562957291693</v>
      </c>
      <c r="W5" s="72">
        <f>IF(RES_hh_tes_in!W5=0,0,1000*11630*RES_hh_tes_in!W5/RES_hh_num_in!W5)</f>
        <v>5089.5280294287468</v>
      </c>
      <c r="DA5" s="89" t="s">
        <v>815</v>
      </c>
    </row>
    <row r="6" spans="1:105" ht="12" customHeight="1" x14ac:dyDescent="0.25">
      <c r="A6" s="28" t="s">
        <v>74</v>
      </c>
      <c r="B6" s="72"/>
      <c r="C6" s="72">
        <f>IF(RES_hh_tes_in!C6=0,0,1000*11630*RES_hh_tes_in!C6/RES_hh_num_in!C6)</f>
        <v>7926.2534560298909</v>
      </c>
      <c r="D6" s="72">
        <f>IF(RES_hh_tes_in!D6=0,0,1000*11630*RES_hh_tes_in!D6/RES_hh_num_in!D6)</f>
        <v>7613.8036523392238</v>
      </c>
      <c r="E6" s="72">
        <f>IF(RES_hh_tes_in!E6=0,0,1000*11630*RES_hh_tes_in!E6/RES_hh_num_in!E6)</f>
        <v>7287.4334057334609</v>
      </c>
      <c r="F6" s="72">
        <f>IF(RES_hh_tes_in!F6=0,0,1000*11630*RES_hh_tes_in!F6/RES_hh_num_in!F6)</f>
        <v>7065.0519308866997</v>
      </c>
      <c r="G6" s="72">
        <f>IF(RES_hh_tes_in!G6=0,0,1000*11630*RES_hh_tes_in!G6/RES_hh_num_in!G6)</f>
        <v>7303.8637607645323</v>
      </c>
      <c r="H6" s="72">
        <f>IF(RES_hh_tes_in!H6=0,0,1000*11630*RES_hh_tes_in!H6/RES_hh_num_in!H6)</f>
        <v>7639.7207026099231</v>
      </c>
      <c r="I6" s="72">
        <f>IF(RES_hh_tes_in!I6=0,0,1000*11630*RES_hh_tes_in!I6/RES_hh_num_in!I6)</f>
        <v>7364.6497724980018</v>
      </c>
      <c r="J6" s="72">
        <f>IF(RES_hh_tes_in!J6=0,0,1000*11630*RES_hh_tes_in!J6/RES_hh_num_in!J6)</f>
        <v>7396.4985768989281</v>
      </c>
      <c r="K6" s="72">
        <f>IF(RES_hh_tes_in!K6=0,0,1000*11630*RES_hh_tes_in!K6/RES_hh_num_in!K6)</f>
        <v>7482.9554074223106</v>
      </c>
      <c r="L6" s="72">
        <f>IF(RES_hh_tes_in!L6=0,0,1000*11630*RES_hh_tes_in!L6/RES_hh_num_in!L6)</f>
        <v>8427.9863906503233</v>
      </c>
      <c r="M6" s="72">
        <f>IF(RES_hh_tes_in!M6=0,0,1000*11630*RES_hh_tes_in!M6/RES_hh_num_in!M6)</f>
        <v>7206.1874248390923</v>
      </c>
      <c r="N6" s="72">
        <f>IF(RES_hh_tes_in!N6=0,0,1000*11630*RES_hh_tes_in!N6/RES_hh_num_in!N6)</f>
        <v>7669.7835757232078</v>
      </c>
      <c r="O6" s="72">
        <f>IF(RES_hh_tes_in!O6=0,0,1000*11630*RES_hh_tes_in!O6/RES_hh_num_in!O6)</f>
        <v>7257.0127791325585</v>
      </c>
      <c r="P6" s="72">
        <f>IF(RES_hh_tes_in!P6=0,0,1000*11630*RES_hh_tes_in!P6/RES_hh_num_in!P6)</f>
        <v>6364.5094239531463</v>
      </c>
      <c r="Q6" s="72">
        <f>IF(RES_hh_tes_in!Q6=0,0,1000*11630*RES_hh_tes_in!Q6/RES_hh_num_in!Q6)</f>
        <v>6195.4467039328374</v>
      </c>
      <c r="R6" s="72">
        <f>IF(RES_hh_tes_in!R6=0,0,1000*11630*RES_hh_tes_in!R6/RES_hh_num_in!R6)</f>
        <v>6424.176254540479</v>
      </c>
      <c r="S6" s="72">
        <f>IF(RES_hh_tes_in!S6=0,0,1000*11630*RES_hh_tes_in!S6/RES_hh_num_in!S6)</f>
        <v>6301.6337087905595</v>
      </c>
      <c r="T6" s="72">
        <f>IF(RES_hh_tes_in!T6=0,0,1000*11630*RES_hh_tes_in!T6/RES_hh_num_in!T6)</f>
        <v>6171.7571925087395</v>
      </c>
      <c r="U6" s="72">
        <f>IF(RES_hh_tes_in!U6=0,0,1000*11630*RES_hh_tes_in!U6/RES_hh_num_in!U6)</f>
        <v>6189.6422757566224</v>
      </c>
      <c r="V6" s="72">
        <f>IF(RES_hh_tes_in!V6=0,0,1000*11630*RES_hh_tes_in!V6/RES_hh_num_in!V6)</f>
        <v>5778.5849757576698</v>
      </c>
      <c r="W6" s="72">
        <f>IF(RES_hh_tes_in!W6=0,0,1000*11630*RES_hh_tes_in!W6/RES_hh_num_in!W6)</f>
        <v>5062.8801856598684</v>
      </c>
      <c r="DA6" s="89" t="s">
        <v>816</v>
      </c>
    </row>
    <row r="7" spans="1:105" ht="12" customHeight="1" x14ac:dyDescent="0.25">
      <c r="A7" s="28" t="s">
        <v>205</v>
      </c>
      <c r="B7" s="72"/>
      <c r="C7" s="72">
        <f>IF(RES_hh_tes_in!C7=0,0,1000*11630*RES_hh_tes_in!C7/RES_hh_num_in!C7)</f>
        <v>7815.9380579751642</v>
      </c>
      <c r="D7" s="72">
        <f>IF(RES_hh_tes_in!D7=0,0,1000*11630*RES_hh_tes_in!D7/RES_hh_num_in!D7)</f>
        <v>8089.8332456118023</v>
      </c>
      <c r="E7" s="72">
        <f>IF(RES_hh_tes_in!E7=0,0,1000*11630*RES_hh_tes_in!E7/RES_hh_num_in!E7)</f>
        <v>7850.7876381293445</v>
      </c>
      <c r="F7" s="72">
        <f>IF(RES_hh_tes_in!F7=0,0,1000*11630*RES_hh_tes_in!F7/RES_hh_num_in!F7)</f>
        <v>7377.2483120030811</v>
      </c>
      <c r="G7" s="72">
        <f>IF(RES_hh_tes_in!G7=0,0,1000*11630*RES_hh_tes_in!G7/RES_hh_num_in!G7)</f>
        <v>0</v>
      </c>
      <c r="H7" s="72">
        <f>IF(RES_hh_tes_in!H7=0,0,1000*11630*RES_hh_tes_in!H7/RES_hh_num_in!H7)</f>
        <v>0</v>
      </c>
      <c r="I7" s="72">
        <f>IF(RES_hh_tes_in!I7=0,0,1000*11630*RES_hh_tes_in!I7/RES_hh_num_in!I7)</f>
        <v>0</v>
      </c>
      <c r="J7" s="72">
        <f>IF(RES_hh_tes_in!J7=0,0,1000*11630*RES_hh_tes_in!J7/RES_hh_num_in!J7)</f>
        <v>0</v>
      </c>
      <c r="K7" s="72">
        <f>IF(RES_hh_tes_in!K7=0,0,1000*11630*RES_hh_tes_in!K7/RES_hh_num_in!K7)</f>
        <v>0</v>
      </c>
      <c r="L7" s="72">
        <f>IF(RES_hh_tes_in!L7=0,0,1000*11630*RES_hh_tes_in!L7/RES_hh_num_in!L7)</f>
        <v>0</v>
      </c>
      <c r="M7" s="72">
        <f>IF(RES_hh_tes_in!M7=0,0,1000*11630*RES_hh_tes_in!M7/RES_hh_num_in!M7)</f>
        <v>0</v>
      </c>
      <c r="N7" s="72">
        <f>IF(RES_hh_tes_in!N7=0,0,1000*11630*RES_hh_tes_in!N7/RES_hh_num_in!N7)</f>
        <v>6936.3391703151647</v>
      </c>
      <c r="O7" s="72">
        <f>IF(RES_hh_tes_in!O7=0,0,1000*11630*RES_hh_tes_in!O7/RES_hh_num_in!O7)</f>
        <v>7232.8018371683802</v>
      </c>
      <c r="P7" s="72">
        <f>IF(RES_hh_tes_in!P7=0,0,1000*11630*RES_hh_tes_in!P7/RES_hh_num_in!P7)</f>
        <v>0</v>
      </c>
      <c r="Q7" s="72">
        <f>IF(RES_hh_tes_in!Q7=0,0,1000*11630*RES_hh_tes_in!Q7/RES_hh_num_in!Q7)</f>
        <v>0</v>
      </c>
      <c r="R7" s="72">
        <f>IF(RES_hh_tes_in!R7=0,0,1000*11630*RES_hh_tes_in!R7/RES_hh_num_in!R7)</f>
        <v>6007.5805003285477</v>
      </c>
      <c r="S7" s="72">
        <f>IF(RES_hh_tes_in!S7=0,0,1000*11630*RES_hh_tes_in!S7/RES_hh_num_in!S7)</f>
        <v>6082.2594325616274</v>
      </c>
      <c r="T7" s="72">
        <f>IF(RES_hh_tes_in!T7=0,0,1000*11630*RES_hh_tes_in!T7/RES_hh_num_in!T7)</f>
        <v>7091.1866439106279</v>
      </c>
      <c r="U7" s="72">
        <f>IF(RES_hh_tes_in!U7=0,0,1000*11630*RES_hh_tes_in!U7/RES_hh_num_in!U7)</f>
        <v>5639.0539698239763</v>
      </c>
      <c r="V7" s="72">
        <f>IF(RES_hh_tes_in!V7=0,0,1000*11630*RES_hh_tes_in!V7/RES_hh_num_in!V7)</f>
        <v>5294.9849714196771</v>
      </c>
      <c r="W7" s="72">
        <f>IF(RES_hh_tes_in!W7=0,0,1000*11630*RES_hh_tes_in!W7/RES_hh_num_in!W7)</f>
        <v>6849.9217867369816</v>
      </c>
      <c r="DA7" s="89" t="s">
        <v>817</v>
      </c>
    </row>
    <row r="8" spans="1:105" ht="12" customHeight="1" x14ac:dyDescent="0.25">
      <c r="A8" s="28" t="s">
        <v>192</v>
      </c>
      <c r="B8" s="72"/>
      <c r="C8" s="72">
        <f>IF(RES_hh_tes_in!C8=0,0,1000*11630*RES_hh_tes_in!C8/RES_hh_num_in!C8)</f>
        <v>7743.609883664858</v>
      </c>
      <c r="D8" s="72">
        <f>IF(RES_hh_tes_in!D8=0,0,1000*11630*RES_hh_tes_in!D8/RES_hh_num_in!D8)</f>
        <v>7435.9071555645987</v>
      </c>
      <c r="E8" s="72">
        <f>IF(RES_hh_tes_in!E8=0,0,1000*11630*RES_hh_tes_in!E8/RES_hh_num_in!E8)</f>
        <v>7219.8369363048432</v>
      </c>
      <c r="F8" s="72">
        <f>IF(RES_hh_tes_in!F8=0,0,1000*11630*RES_hh_tes_in!F8/RES_hh_num_in!F8)</f>
        <v>7076.6380904361195</v>
      </c>
      <c r="G8" s="72">
        <f>IF(RES_hh_tes_in!G8=0,0,1000*11630*RES_hh_tes_in!G8/RES_hh_num_in!G8)</f>
        <v>7548.6562863805357</v>
      </c>
      <c r="H8" s="72">
        <f>IF(RES_hh_tes_in!H8=0,0,1000*11630*RES_hh_tes_in!H8/RES_hh_num_in!H8)</f>
        <v>7765.3062894057066</v>
      </c>
      <c r="I8" s="72">
        <f>IF(RES_hh_tes_in!I8=0,0,1000*11630*RES_hh_tes_in!I8/RES_hh_num_in!I8)</f>
        <v>7329.9300170723018</v>
      </c>
      <c r="J8" s="72">
        <f>IF(RES_hh_tes_in!J8=0,0,1000*11630*RES_hh_tes_in!J8/RES_hh_num_in!J8)</f>
        <v>7268.4852195211815</v>
      </c>
      <c r="K8" s="72">
        <f>IF(RES_hh_tes_in!K8=0,0,1000*11630*RES_hh_tes_in!K8/RES_hh_num_in!K8)</f>
        <v>7417.5277999100326</v>
      </c>
      <c r="L8" s="72">
        <f>IF(RES_hh_tes_in!L8=0,0,1000*11630*RES_hh_tes_in!L8/RES_hh_num_in!L8)</f>
        <v>8241.4122851875527</v>
      </c>
      <c r="M8" s="72">
        <f>IF(RES_hh_tes_in!M8=0,0,1000*11630*RES_hh_tes_in!M8/RES_hh_num_in!M8)</f>
        <v>7306.2461611557546</v>
      </c>
      <c r="N8" s="72">
        <f>IF(RES_hh_tes_in!N8=0,0,1000*11630*RES_hh_tes_in!N8/RES_hh_num_in!N8)</f>
        <v>7539.6695037218251</v>
      </c>
      <c r="O8" s="72">
        <f>IF(RES_hh_tes_in!O8=0,0,1000*11630*RES_hh_tes_in!O8/RES_hh_num_in!O8)</f>
        <v>7417.6540458589307</v>
      </c>
      <c r="P8" s="72">
        <f>IF(RES_hh_tes_in!P8=0,0,1000*11630*RES_hh_tes_in!P8/RES_hh_num_in!P8)</f>
        <v>6438.7944850322756</v>
      </c>
      <c r="Q8" s="72">
        <f>IF(RES_hh_tes_in!Q8=0,0,1000*11630*RES_hh_tes_in!Q8/RES_hh_num_in!Q8)</f>
        <v>6156.5270067545953</v>
      </c>
      <c r="R8" s="72">
        <f>IF(RES_hh_tes_in!R8=0,0,1000*11630*RES_hh_tes_in!R8/RES_hh_num_in!R8)</f>
        <v>6517.5843427571863</v>
      </c>
      <c r="S8" s="72">
        <f>IF(RES_hh_tes_in!S8=0,0,1000*11630*RES_hh_tes_in!S8/RES_hh_num_in!S8)</f>
        <v>6531.884419486898</v>
      </c>
      <c r="T8" s="72">
        <f>IF(RES_hh_tes_in!T8=0,0,1000*11630*RES_hh_tes_in!T8/RES_hh_num_in!T8)</f>
        <v>6190.8215107540627</v>
      </c>
      <c r="U8" s="72">
        <f>IF(RES_hh_tes_in!U8=0,0,1000*11630*RES_hh_tes_in!U8/RES_hh_num_in!U8)</f>
        <v>5871.1343053814871</v>
      </c>
      <c r="V8" s="72">
        <f>IF(RES_hh_tes_in!V8=0,0,1000*11630*RES_hh_tes_in!V8/RES_hh_num_in!V8)</f>
        <v>5583.7110632153608</v>
      </c>
      <c r="W8" s="72">
        <f>IF(RES_hh_tes_in!W8=0,0,1000*11630*RES_hh_tes_in!W8/RES_hh_num_in!W8)</f>
        <v>5727.9217391190614</v>
      </c>
      <c r="DA8" s="89" t="s">
        <v>818</v>
      </c>
    </row>
    <row r="9" spans="1:105" ht="12" customHeight="1" x14ac:dyDescent="0.25">
      <c r="A9" s="28" t="s">
        <v>207</v>
      </c>
      <c r="B9" s="72"/>
      <c r="C9" s="72">
        <f>IF(RES_hh_tes_in!C9=0,0,1000*11630*RES_hh_tes_in!C9/RES_hh_num_in!C9)</f>
        <v>7808.6708678678433</v>
      </c>
      <c r="D9" s="72">
        <f>IF(RES_hh_tes_in!D9=0,0,1000*11630*RES_hh_tes_in!D9/RES_hh_num_in!D9)</f>
        <v>7639.0408528917797</v>
      </c>
      <c r="E9" s="72">
        <f>IF(RES_hh_tes_in!E9=0,0,1000*11630*RES_hh_tes_in!E9/RES_hh_num_in!E9)</f>
        <v>7400.2695375122921</v>
      </c>
      <c r="F9" s="72">
        <f>IF(RES_hh_tes_in!F9=0,0,1000*11630*RES_hh_tes_in!F9/RES_hh_num_in!F9)</f>
        <v>7393.6909816636244</v>
      </c>
      <c r="G9" s="72">
        <f>IF(RES_hh_tes_in!G9=0,0,1000*11630*RES_hh_tes_in!G9/RES_hh_num_in!G9)</f>
        <v>7332.6710600209844</v>
      </c>
      <c r="H9" s="72">
        <f>IF(RES_hh_tes_in!H9=0,0,1000*11630*RES_hh_tes_in!H9/RES_hh_num_in!H9)</f>
        <v>7700.0274375093986</v>
      </c>
      <c r="I9" s="72">
        <f>IF(RES_hh_tes_in!I9=0,0,1000*11630*RES_hh_tes_in!I9/RES_hh_num_in!I9)</f>
        <v>7425.0249641663804</v>
      </c>
      <c r="J9" s="72">
        <f>IF(RES_hh_tes_in!J9=0,0,1000*11630*RES_hh_tes_in!J9/RES_hh_num_in!J9)</f>
        <v>7431.8650834342398</v>
      </c>
      <c r="K9" s="72">
        <f>IF(RES_hh_tes_in!K9=0,0,1000*11630*RES_hh_tes_in!K9/RES_hh_num_in!K9)</f>
        <v>7349.5858494134054</v>
      </c>
      <c r="L9" s="72">
        <f>IF(RES_hh_tes_in!L9=0,0,1000*11630*RES_hh_tes_in!L9/RES_hh_num_in!L9)</f>
        <v>8019.7754825709153</v>
      </c>
      <c r="M9" s="72">
        <f>IF(RES_hh_tes_in!M9=0,0,1000*11630*RES_hh_tes_in!M9/RES_hh_num_in!M9)</f>
        <v>7719.0091304702437</v>
      </c>
      <c r="N9" s="72">
        <f>IF(RES_hh_tes_in!N9=0,0,1000*11630*RES_hh_tes_in!N9/RES_hh_num_in!N9)</f>
        <v>7690.2548050440473</v>
      </c>
      <c r="O9" s="72">
        <f>IF(RES_hh_tes_in!O9=0,0,1000*11630*RES_hh_tes_in!O9/RES_hh_num_in!O9)</f>
        <v>7480.3963426300143</v>
      </c>
      <c r="P9" s="72">
        <f>IF(RES_hh_tes_in!P9=0,0,1000*11630*RES_hh_tes_in!P9/RES_hh_num_in!P9)</f>
        <v>6466.501146736312</v>
      </c>
      <c r="Q9" s="72">
        <f>IF(RES_hh_tes_in!Q9=0,0,1000*11630*RES_hh_tes_in!Q9/RES_hh_num_in!Q9)</f>
        <v>6402.5512795886016</v>
      </c>
      <c r="R9" s="72">
        <f>IF(RES_hh_tes_in!R9=0,0,1000*11630*RES_hh_tes_in!R9/RES_hh_num_in!R9)</f>
        <v>5975.1023571728992</v>
      </c>
      <c r="S9" s="72">
        <f>IF(RES_hh_tes_in!S9=0,0,1000*11630*RES_hh_tes_in!S9/RES_hh_num_in!S9)</f>
        <v>4963.6926520180532</v>
      </c>
      <c r="T9" s="72">
        <f>IF(RES_hh_tes_in!T9=0,0,1000*11630*RES_hh_tes_in!T9/RES_hh_num_in!T9)</f>
        <v>8299.8896972348884</v>
      </c>
      <c r="U9" s="72">
        <f>IF(RES_hh_tes_in!U9=0,0,1000*11630*RES_hh_tes_in!U9/RES_hh_num_in!U9)</f>
        <v>6880.8989329201568</v>
      </c>
      <c r="V9" s="72">
        <f>IF(RES_hh_tes_in!V9=0,0,1000*11630*RES_hh_tes_in!V9/RES_hh_num_in!V9)</f>
        <v>5905.8502896680538</v>
      </c>
      <c r="W9" s="72">
        <f>IF(RES_hh_tes_in!W9=0,0,1000*11630*RES_hh_tes_in!W9/RES_hh_num_in!W9)</f>
        <v>5364.1494811552302</v>
      </c>
      <c r="DA9" s="89" t="s">
        <v>819</v>
      </c>
    </row>
    <row r="10" spans="1:105" ht="12" customHeight="1" x14ac:dyDescent="0.25">
      <c r="A10" s="28" t="s">
        <v>202</v>
      </c>
      <c r="B10" s="72"/>
      <c r="C10" s="72">
        <f>IF(RES_hh_tes_in!C10=0,0,1000*11630*RES_hh_tes_in!C10/RES_hh_num_in!C10)</f>
        <v>5969.038137298051</v>
      </c>
      <c r="D10" s="72">
        <f>IF(RES_hh_tes_in!D10=0,0,1000*11630*RES_hh_tes_in!D10/RES_hh_num_in!D10)</f>
        <v>8572.4792233471417</v>
      </c>
      <c r="E10" s="72">
        <f>IF(RES_hh_tes_in!E10=0,0,1000*11630*RES_hh_tes_in!E10/RES_hh_num_in!E10)</f>
        <v>7611.1448794275839</v>
      </c>
      <c r="F10" s="72">
        <f>IF(RES_hh_tes_in!F10=0,0,1000*11630*RES_hh_tes_in!F10/RES_hh_num_in!F10)</f>
        <v>6439.5319986370741</v>
      </c>
      <c r="G10" s="72">
        <f>IF(RES_hh_tes_in!G10=0,0,1000*11630*RES_hh_tes_in!G10/RES_hh_num_in!G10)</f>
        <v>8404.2399211648681</v>
      </c>
      <c r="H10" s="72">
        <f>IF(RES_hh_tes_in!H10=0,0,1000*11630*RES_hh_tes_in!H10/RES_hh_num_in!H10)</f>
        <v>8712.1122499245939</v>
      </c>
      <c r="I10" s="72">
        <f>IF(RES_hh_tes_in!I10=0,0,1000*11630*RES_hh_tes_in!I10/RES_hh_num_in!I10)</f>
        <v>6876.7275713046765</v>
      </c>
      <c r="J10" s="72">
        <f>IF(RES_hh_tes_in!J10=0,0,1000*11630*RES_hh_tes_in!J10/RES_hh_num_in!J10)</f>
        <v>7462.603360926305</v>
      </c>
      <c r="K10" s="72">
        <f>IF(RES_hh_tes_in!K10=0,0,1000*11630*RES_hh_tes_in!K10/RES_hh_num_in!K10)</f>
        <v>8208.2369746112545</v>
      </c>
      <c r="L10" s="72">
        <f>IF(RES_hh_tes_in!L10=0,0,1000*11630*RES_hh_tes_in!L10/RES_hh_num_in!L10)</f>
        <v>7834.040017634381</v>
      </c>
      <c r="M10" s="72">
        <f>IF(RES_hh_tes_in!M10=0,0,1000*11630*RES_hh_tes_in!M10/RES_hh_num_in!M10)</f>
        <v>7102.3090013554684</v>
      </c>
      <c r="N10" s="72">
        <f>IF(RES_hh_tes_in!N10=0,0,1000*11630*RES_hh_tes_in!N10/RES_hh_num_in!N10)</f>
        <v>7569.2174285638221</v>
      </c>
      <c r="O10" s="72">
        <f>IF(RES_hh_tes_in!O10=0,0,1000*11630*RES_hh_tes_in!O10/RES_hh_num_in!O10)</f>
        <v>7212.7336601021279</v>
      </c>
      <c r="P10" s="72">
        <f>IF(RES_hh_tes_in!P10=0,0,1000*11630*RES_hh_tes_in!P10/RES_hh_num_in!P10)</f>
        <v>6788.7134630005794</v>
      </c>
      <c r="Q10" s="72">
        <f>IF(RES_hh_tes_in!Q10=0,0,1000*11630*RES_hh_tes_in!Q10/RES_hh_num_in!Q10)</f>
        <v>6787.1539313536496</v>
      </c>
      <c r="R10" s="72">
        <f>IF(RES_hh_tes_in!R10=0,0,1000*11630*RES_hh_tes_in!R10/RES_hh_num_in!R10)</f>
        <v>6732.4005442019852</v>
      </c>
      <c r="S10" s="72">
        <f>IF(RES_hh_tes_in!S10=0,0,1000*11630*RES_hh_tes_in!S10/RES_hh_num_in!S10)</f>
        <v>6515.9780457703155</v>
      </c>
      <c r="T10" s="72">
        <f>IF(RES_hh_tes_in!T10=0,0,1000*11630*RES_hh_tes_in!T10/RES_hh_num_in!T10)</f>
        <v>6441.5742596190576</v>
      </c>
      <c r="U10" s="72">
        <f>IF(RES_hh_tes_in!U10=0,0,1000*11630*RES_hh_tes_in!U10/RES_hh_num_in!U10)</f>
        <v>6320.4267691291107</v>
      </c>
      <c r="V10" s="72">
        <f>IF(RES_hh_tes_in!V10=0,0,1000*11630*RES_hh_tes_in!V10/RES_hh_num_in!V10)</f>
        <v>5818.9651008784849</v>
      </c>
      <c r="W10" s="72">
        <f>IF(RES_hh_tes_in!W10=0,0,1000*11630*RES_hh_tes_in!W10/RES_hh_num_in!W10)</f>
        <v>5594.0837382040609</v>
      </c>
      <c r="DA10" s="89" t="s">
        <v>820</v>
      </c>
    </row>
    <row r="11" spans="1:105" ht="12" customHeight="1" x14ac:dyDescent="0.25">
      <c r="A11" s="28" t="s">
        <v>203</v>
      </c>
      <c r="B11" s="72"/>
      <c r="C11" s="72">
        <f>IF(RES_hh_tes_in!C11=0,0,1000*11630*RES_hh_tes_in!C11/RES_hh_num_in!C11)</f>
        <v>8130.9536001739552</v>
      </c>
      <c r="D11" s="72">
        <f>IF(RES_hh_tes_in!D11=0,0,1000*11630*RES_hh_tes_in!D11/RES_hh_num_in!D11)</f>
        <v>7589.6703520442143</v>
      </c>
      <c r="E11" s="72">
        <f>IF(RES_hh_tes_in!E11=0,0,1000*11630*RES_hh_tes_in!E11/RES_hh_num_in!E11)</f>
        <v>7406.8243879435531</v>
      </c>
      <c r="F11" s="72">
        <f>IF(RES_hh_tes_in!F11=0,0,1000*11630*RES_hh_tes_in!F11/RES_hh_num_in!F11)</f>
        <v>7346.6890024421173</v>
      </c>
      <c r="G11" s="72">
        <f>IF(RES_hh_tes_in!G11=0,0,1000*11630*RES_hh_tes_in!G11/RES_hh_num_in!G11)</f>
        <v>7587.748969213455</v>
      </c>
      <c r="H11" s="72">
        <f>IF(RES_hh_tes_in!H11=0,0,1000*11630*RES_hh_tes_in!H11/RES_hh_num_in!H11)</f>
        <v>7700.8053210828721</v>
      </c>
      <c r="I11" s="72">
        <f>IF(RES_hh_tes_in!I11=0,0,1000*11630*RES_hh_tes_in!I11/RES_hh_num_in!I11)</f>
        <v>7537.072673242259</v>
      </c>
      <c r="J11" s="72">
        <f>IF(RES_hh_tes_in!J11=0,0,1000*11630*RES_hh_tes_in!J11/RES_hh_num_in!J11)</f>
        <v>7427.0914279942244</v>
      </c>
      <c r="K11" s="72">
        <f>IF(RES_hh_tes_in!K11=0,0,1000*11630*RES_hh_tes_in!K11/RES_hh_num_in!K11)</f>
        <v>7556.3558040650796</v>
      </c>
      <c r="L11" s="72">
        <f>IF(RES_hh_tes_in!L11=0,0,1000*11630*RES_hh_tes_in!L11/RES_hh_num_in!L11)</f>
        <v>8435.0743373480527</v>
      </c>
      <c r="M11" s="72">
        <f>IF(RES_hh_tes_in!M11=0,0,1000*11630*RES_hh_tes_in!M11/RES_hh_num_in!M11)</f>
        <v>7473.8251211598244</v>
      </c>
      <c r="N11" s="72">
        <f>IF(RES_hh_tes_in!N11=0,0,1000*11630*RES_hh_tes_in!N11/RES_hh_num_in!N11)</f>
        <v>7675.8260964886658</v>
      </c>
      <c r="O11" s="72">
        <f>IF(RES_hh_tes_in!O11=0,0,1000*11630*RES_hh_tes_in!O11/RES_hh_num_in!O11)</f>
        <v>7383.5357035683655</v>
      </c>
      <c r="P11" s="72">
        <f>IF(RES_hh_tes_in!P11=0,0,1000*11630*RES_hh_tes_in!P11/RES_hh_num_in!P11)</f>
        <v>6599.1877681664118</v>
      </c>
      <c r="Q11" s="72">
        <f>IF(RES_hh_tes_in!Q11=0,0,1000*11630*RES_hh_tes_in!Q11/RES_hh_num_in!Q11)</f>
        <v>6425.2323113310667</v>
      </c>
      <c r="R11" s="72">
        <f>IF(RES_hh_tes_in!R11=0,0,1000*11630*RES_hh_tes_in!R11/RES_hh_num_in!R11)</f>
        <v>6469.1137243221701</v>
      </c>
      <c r="S11" s="72">
        <f>IF(RES_hh_tes_in!S11=0,0,1000*11630*RES_hh_tes_in!S11/RES_hh_num_in!S11)</f>
        <v>6497.3907054280362</v>
      </c>
      <c r="T11" s="72">
        <f>IF(RES_hh_tes_in!T11=0,0,1000*11630*RES_hh_tes_in!T11/RES_hh_num_in!T11)</f>
        <v>6327.975687169971</v>
      </c>
      <c r="U11" s="72">
        <f>IF(RES_hh_tes_in!U11=0,0,1000*11630*RES_hh_tes_in!U11/RES_hh_num_in!U11)</f>
        <v>5875.9711131793756</v>
      </c>
      <c r="V11" s="72">
        <f>IF(RES_hh_tes_in!V11=0,0,1000*11630*RES_hh_tes_in!V11/RES_hh_num_in!V11)</f>
        <v>5541.0478331823006</v>
      </c>
      <c r="W11" s="72">
        <f>IF(RES_hh_tes_in!W11=0,0,1000*11630*RES_hh_tes_in!W11/RES_hh_num_in!W11)</f>
        <v>5432.767702381906</v>
      </c>
      <c r="DA11" s="89" t="s">
        <v>821</v>
      </c>
    </row>
    <row r="12" spans="1:105" ht="12" customHeight="1" x14ac:dyDescent="0.25">
      <c r="A12" s="28" t="s">
        <v>95</v>
      </c>
      <c r="B12" s="72"/>
      <c r="C12" s="72">
        <f>IF(RES_hh_tes_in!C12=0,0,1000*11630*RES_hh_tes_in!C12/RES_hh_num_in!C12)</f>
        <v>7713.9270687605158</v>
      </c>
      <c r="D12" s="72">
        <f>IF(RES_hh_tes_in!D12=0,0,1000*11630*RES_hh_tes_in!D12/RES_hh_num_in!D12)</f>
        <v>3737.4136445824674</v>
      </c>
      <c r="E12" s="72">
        <f>IF(RES_hh_tes_in!E12=0,0,1000*11630*RES_hh_tes_in!E12/RES_hh_num_in!E12)</f>
        <v>5695.7814968211851</v>
      </c>
      <c r="F12" s="72">
        <f>IF(RES_hh_tes_in!F12=0,0,1000*11630*RES_hh_tes_in!F12/RES_hh_num_in!F12)</f>
        <v>5761.0364795865144</v>
      </c>
      <c r="G12" s="72">
        <f>IF(RES_hh_tes_in!G12=0,0,1000*11630*RES_hh_tes_in!G12/RES_hh_num_in!G12)</f>
        <v>6449.0326465734124</v>
      </c>
      <c r="H12" s="72">
        <f>IF(RES_hh_tes_in!H12=0,0,1000*11630*RES_hh_tes_in!H12/RES_hh_num_in!H12)</f>
        <v>7892.5609382740477</v>
      </c>
      <c r="I12" s="72">
        <f>IF(RES_hh_tes_in!I12=0,0,1000*11630*RES_hh_tes_in!I12/RES_hh_num_in!I12)</f>
        <v>6727.2786576333565</v>
      </c>
      <c r="J12" s="72">
        <f>IF(RES_hh_tes_in!J12=0,0,1000*11630*RES_hh_tes_in!J12/RES_hh_num_in!J12)</f>
        <v>7781.7559215915162</v>
      </c>
      <c r="K12" s="72">
        <f>IF(RES_hh_tes_in!K12=0,0,1000*11630*RES_hh_tes_in!K12/RES_hh_num_in!K12)</f>
        <v>7830.9924495902878</v>
      </c>
      <c r="L12" s="72">
        <f>IF(RES_hh_tes_in!L12=0,0,1000*11630*RES_hh_tes_in!L12/RES_hh_num_in!L12)</f>
        <v>8099.6892919255642</v>
      </c>
      <c r="M12" s="72">
        <f>IF(RES_hh_tes_in!M12=0,0,1000*11630*RES_hh_tes_in!M12/RES_hh_num_in!M12)</f>
        <v>7750.8317977524921</v>
      </c>
      <c r="N12" s="72">
        <f>IF(RES_hh_tes_in!N12=0,0,1000*11630*RES_hh_tes_in!N12/RES_hh_num_in!N12)</f>
        <v>7381.9570596955209</v>
      </c>
      <c r="O12" s="72">
        <f>IF(RES_hh_tes_in!O12=0,0,1000*11630*RES_hh_tes_in!O12/RES_hh_num_in!O12)</f>
        <v>7194.7306842759526</v>
      </c>
      <c r="P12" s="72">
        <f>IF(RES_hh_tes_in!P12=0,0,1000*11630*RES_hh_tes_in!P12/RES_hh_num_in!P12)</f>
        <v>6929.9957909857867</v>
      </c>
      <c r="Q12" s="72">
        <f>IF(RES_hh_tes_in!Q12=0,0,1000*11630*RES_hh_tes_in!Q12/RES_hh_num_in!Q12)</f>
        <v>6803.098368060585</v>
      </c>
      <c r="R12" s="72">
        <f>IF(RES_hh_tes_in!R12=0,0,1000*11630*RES_hh_tes_in!R12/RES_hh_num_in!R12)</f>
        <v>6809.5385200397377</v>
      </c>
      <c r="S12" s="72">
        <f>IF(RES_hh_tes_in!S12=0,0,1000*11630*RES_hh_tes_in!S12/RES_hh_num_in!S12)</f>
        <v>6714.0235584655302</v>
      </c>
      <c r="T12" s="72">
        <f>IF(RES_hh_tes_in!T12=0,0,1000*11630*RES_hh_tes_in!T12/RES_hh_num_in!T12)</f>
        <v>6636.1527842636478</v>
      </c>
      <c r="U12" s="72">
        <f>IF(RES_hh_tes_in!U12=0,0,1000*11630*RES_hh_tes_in!U12/RES_hh_num_in!U12)</f>
        <v>6343.3899246305918</v>
      </c>
      <c r="V12" s="72">
        <f>IF(RES_hh_tes_in!V12=0,0,1000*11630*RES_hh_tes_in!V12/RES_hh_num_in!V12)</f>
        <v>5947.282336139222</v>
      </c>
      <c r="W12" s="72">
        <f>IF(RES_hh_tes_in!W12=0,0,1000*11630*RES_hh_tes_in!W12/RES_hh_num_in!W12)</f>
        <v>5919.831937881916</v>
      </c>
      <c r="DA12" s="89" t="s">
        <v>822</v>
      </c>
    </row>
    <row r="13" spans="1:105" ht="12" customHeight="1" x14ac:dyDescent="0.25">
      <c r="A13" s="73" t="s">
        <v>94</v>
      </c>
      <c r="B13" s="74"/>
      <c r="C13" s="74">
        <f>IF(RES_hh_tes_in!C13=0,0,1000*11630*RES_hh_tes_in!C13/RES_hh_num_in!C13)</f>
        <v>8042.583401329548</v>
      </c>
      <c r="D13" s="74">
        <f>IF(RES_hh_tes_in!D13=0,0,1000*11630*RES_hh_tes_in!D13/RES_hh_num_in!D13)</f>
        <v>6984.3034458503316</v>
      </c>
      <c r="E13" s="74">
        <f>IF(RES_hh_tes_in!E13=0,0,1000*11630*RES_hh_tes_in!E13/RES_hh_num_in!E13)</f>
        <v>7679.2671751036387</v>
      </c>
      <c r="F13" s="74">
        <f>IF(RES_hh_tes_in!F13=0,0,1000*11630*RES_hh_tes_in!F13/RES_hh_num_in!F13)</f>
        <v>7875.8871741858902</v>
      </c>
      <c r="G13" s="74">
        <f>IF(RES_hh_tes_in!G13=0,0,1000*11630*RES_hh_tes_in!G13/RES_hh_num_in!G13)</f>
        <v>6960.7580578150273</v>
      </c>
      <c r="H13" s="74">
        <f>IF(RES_hh_tes_in!H13=0,0,1000*11630*RES_hh_tes_in!H13/RES_hh_num_in!H13)</f>
        <v>6949.3559415554391</v>
      </c>
      <c r="I13" s="74">
        <f>IF(RES_hh_tes_in!I13=0,0,1000*11630*RES_hh_tes_in!I13/RES_hh_num_in!I13)</f>
        <v>8025.0959443105385</v>
      </c>
      <c r="J13" s="74">
        <f>IF(RES_hh_tes_in!J13=0,0,1000*11630*RES_hh_tes_in!J13/RES_hh_num_in!J13)</f>
        <v>7624.4623650013427</v>
      </c>
      <c r="K13" s="74">
        <f>IF(RES_hh_tes_in!K13=0,0,1000*11630*RES_hh_tes_in!K13/RES_hh_num_in!K13)</f>
        <v>7885.5030958909701</v>
      </c>
      <c r="L13" s="74">
        <f>IF(RES_hh_tes_in!L13=0,0,1000*11630*RES_hh_tes_in!L13/RES_hh_num_in!L13)</f>
        <v>8981.0471145616993</v>
      </c>
      <c r="M13" s="74">
        <f>IF(RES_hh_tes_in!M13=0,0,1000*11630*RES_hh_tes_in!M13/RES_hh_num_in!M13)</f>
        <v>7444.373604199528</v>
      </c>
      <c r="N13" s="74">
        <f>IF(RES_hh_tes_in!N13=0,0,1000*11630*RES_hh_tes_in!N13/RES_hh_num_in!N13)</f>
        <v>7645.8149770820219</v>
      </c>
      <c r="O13" s="74">
        <f>IF(RES_hh_tes_in!O13=0,0,1000*11630*RES_hh_tes_in!O13/RES_hh_num_in!O13)</f>
        <v>7339.6105629822878</v>
      </c>
      <c r="P13" s="74">
        <f>IF(RES_hh_tes_in!P13=0,0,1000*11630*RES_hh_tes_in!P13/RES_hh_num_in!P13)</f>
        <v>6664.2582863331418</v>
      </c>
      <c r="Q13" s="74">
        <f>IF(RES_hh_tes_in!Q13=0,0,1000*11630*RES_hh_tes_in!Q13/RES_hh_num_in!Q13)</f>
        <v>6667.6047921572645</v>
      </c>
      <c r="R13" s="74">
        <f>IF(RES_hh_tes_in!R13=0,0,1000*11630*RES_hh_tes_in!R13/RES_hh_num_in!R13)</f>
        <v>0</v>
      </c>
      <c r="S13" s="74">
        <f>IF(RES_hh_tes_in!S13=0,0,1000*11630*RES_hh_tes_in!S13/RES_hh_num_in!S13)</f>
        <v>6413.340784432</v>
      </c>
      <c r="T13" s="74">
        <f>IF(RES_hh_tes_in!T13=0,0,1000*11630*RES_hh_tes_in!T13/RES_hh_num_in!T13)</f>
        <v>6391.976351748659</v>
      </c>
      <c r="U13" s="74">
        <f>IF(RES_hh_tes_in!U13=0,0,1000*11630*RES_hh_tes_in!U13/RES_hh_num_in!U13)</f>
        <v>6055.74720464456</v>
      </c>
      <c r="V13" s="74">
        <f>IF(RES_hh_tes_in!V13=0,0,1000*11630*RES_hh_tes_in!V13/RES_hh_num_in!V13)</f>
        <v>5666.3803287788032</v>
      </c>
      <c r="W13" s="74">
        <f>IF(RES_hh_tes_in!W13=0,0,1000*11630*RES_hh_tes_in!W13/RES_hh_num_in!W13)</f>
        <v>5149.8746711248605</v>
      </c>
      <c r="DA13" s="90" t="s">
        <v>823</v>
      </c>
    </row>
    <row r="14" spans="1:105" ht="12" customHeight="1" x14ac:dyDescent="0.25">
      <c r="A14" s="75" t="s">
        <v>97</v>
      </c>
      <c r="B14" s="76"/>
      <c r="C14" s="76">
        <f>IF(RES_hh_tes_in!C14=0,0,1000*11630*RES_hh_tes_in!C14/RES_hh_num_in!C14)</f>
        <v>64.668437627320088</v>
      </c>
      <c r="D14" s="76">
        <f>IF(RES_hh_tes_in!D14=0,0,1000*11630*RES_hh_tes_in!D14/RES_hh_num_in!D14)</f>
        <v>71.73626301773534</v>
      </c>
      <c r="E14" s="76">
        <f>IF(RES_hh_tes_in!E14=0,0,1000*11630*RES_hh_tes_in!E14/RES_hh_num_in!E14)</f>
        <v>68.85285285945703</v>
      </c>
      <c r="F14" s="76">
        <f>IF(RES_hh_tes_in!F14=0,0,1000*11630*RES_hh_tes_in!F14/RES_hh_num_in!F14)</f>
        <v>67.835577795256725</v>
      </c>
      <c r="G14" s="76">
        <f>IF(RES_hh_tes_in!G14=0,0,1000*11630*RES_hh_tes_in!G14/RES_hh_num_in!G14)</f>
        <v>69.763077272184546</v>
      </c>
      <c r="H14" s="76">
        <f>IF(RES_hh_tes_in!H14=0,0,1000*11630*RES_hh_tes_in!H14/RES_hh_num_in!H14)</f>
        <v>71.498637218701447</v>
      </c>
      <c r="I14" s="76">
        <f>IF(RES_hh_tes_in!I14=0,0,1000*11630*RES_hh_tes_in!I14/RES_hh_num_in!I14)</f>
        <v>61.853559787736387</v>
      </c>
      <c r="J14" s="76">
        <f>IF(RES_hh_tes_in!J14=0,0,1000*11630*RES_hh_tes_in!J14/RES_hh_num_in!J14)</f>
        <v>60.214935936044171</v>
      </c>
      <c r="K14" s="76">
        <f>IF(RES_hh_tes_in!K14=0,0,1000*11630*RES_hh_tes_in!K14/RES_hh_num_in!K14)</f>
        <v>60.520185133275682</v>
      </c>
      <c r="L14" s="76">
        <f>IF(RES_hh_tes_in!L14=0,0,1000*11630*RES_hh_tes_in!L14/RES_hh_num_in!L14)</f>
        <v>68.069035936983539</v>
      </c>
      <c r="M14" s="76">
        <f>IF(RES_hh_tes_in!M14=0,0,1000*11630*RES_hh_tes_in!M14/RES_hh_num_in!M14)</f>
        <v>60.060973505669445</v>
      </c>
      <c r="N14" s="76">
        <f>IF(RES_hh_tes_in!N14=0,0,1000*11630*RES_hh_tes_in!N14/RES_hh_num_in!N14)</f>
        <v>61.117839619264231</v>
      </c>
      <c r="O14" s="76">
        <f>IF(RES_hh_tes_in!O14=0,0,1000*11630*RES_hh_tes_in!O14/RES_hh_num_in!O14)</f>
        <v>60.546937418848337</v>
      </c>
      <c r="P14" s="76">
        <f>IF(RES_hh_tes_in!P14=0,0,1000*11630*RES_hh_tes_in!P14/RES_hh_num_in!P14)</f>
        <v>54.955971235758241</v>
      </c>
      <c r="Q14" s="76">
        <f>IF(RES_hh_tes_in!Q14=0,0,1000*11630*RES_hh_tes_in!Q14/RES_hh_num_in!Q14)</f>
        <v>52.533669533392612</v>
      </c>
      <c r="R14" s="76">
        <f>IF(RES_hh_tes_in!R14=0,0,1000*11630*RES_hh_tes_in!R14/RES_hh_num_in!R14)</f>
        <v>54.877824424795101</v>
      </c>
      <c r="S14" s="76">
        <f>IF(RES_hh_tes_in!S14=0,0,1000*11630*RES_hh_tes_in!S14/RES_hh_num_in!S14)</f>
        <v>48.262528782563315</v>
      </c>
      <c r="T14" s="76">
        <f>IF(RES_hh_tes_in!T14=0,0,1000*11630*RES_hh_tes_in!T14/RES_hh_num_in!T14)</f>
        <v>63.460071870321073</v>
      </c>
      <c r="U14" s="76">
        <f>IF(RES_hh_tes_in!U14=0,0,1000*11630*RES_hh_tes_in!U14/RES_hh_num_in!U14)</f>
        <v>49.756346015192882</v>
      </c>
      <c r="V14" s="76">
        <f>IF(RES_hh_tes_in!V14=0,0,1000*11630*RES_hh_tes_in!V14/RES_hh_num_in!V14)</f>
        <v>50.58774140026275</v>
      </c>
      <c r="W14" s="76">
        <f>IF(RES_hh_tes_in!W14=0,0,1000*11630*RES_hh_tes_in!W14/RES_hh_num_in!W14)</f>
        <v>50.102411988445894</v>
      </c>
      <c r="DA14" s="91" t="s">
        <v>824</v>
      </c>
    </row>
    <row r="15" spans="1:105" ht="12.95" customHeight="1" x14ac:dyDescent="0.25">
      <c r="A15" s="68" t="s">
        <v>92</v>
      </c>
      <c r="B15" s="69"/>
      <c r="C15" s="69">
        <f t="shared" ref="C15:W15" si="0">C16</f>
        <v>6.1768928232429292E-2</v>
      </c>
      <c r="D15" s="69">
        <f t="shared" si="0"/>
        <v>0.12550865626893207</v>
      </c>
      <c r="E15" s="69">
        <f t="shared" si="0"/>
        <v>0.44513875828975524</v>
      </c>
      <c r="F15" s="69">
        <f t="shared" si="0"/>
        <v>1.0722025281911427</v>
      </c>
      <c r="G15" s="69">
        <f t="shared" si="0"/>
        <v>0.56282704830204011</v>
      </c>
      <c r="H15" s="69">
        <f t="shared" si="0"/>
        <v>1.4315468866605614</v>
      </c>
      <c r="I15" s="69">
        <f t="shared" si="0"/>
        <v>3.6598538824766047</v>
      </c>
      <c r="J15" s="69">
        <f t="shared" si="0"/>
        <v>4.8608731093919015</v>
      </c>
      <c r="K15" s="69">
        <f t="shared" si="0"/>
        <v>6.4906880597879688</v>
      </c>
      <c r="L15" s="69">
        <f t="shared" si="0"/>
        <v>6.7091348094691847</v>
      </c>
      <c r="M15" s="69">
        <f t="shared" si="0"/>
        <v>8.9608893418871371</v>
      </c>
      <c r="N15" s="69">
        <f t="shared" si="0"/>
        <v>9.2075536618552132</v>
      </c>
      <c r="O15" s="69">
        <f t="shared" si="0"/>
        <v>16.564163807826169</v>
      </c>
      <c r="P15" s="69">
        <f t="shared" si="0"/>
        <v>22.68526500466055</v>
      </c>
      <c r="Q15" s="69">
        <f t="shared" si="0"/>
        <v>54.395800678420933</v>
      </c>
      <c r="R15" s="69">
        <f t="shared" si="0"/>
        <v>40.138184456223215</v>
      </c>
      <c r="S15" s="69">
        <f t="shared" si="0"/>
        <v>34.325203034085575</v>
      </c>
      <c r="T15" s="69">
        <f t="shared" si="0"/>
        <v>38.997645056531809</v>
      </c>
      <c r="U15" s="69">
        <f t="shared" si="0"/>
        <v>42.696947927070077</v>
      </c>
      <c r="V15" s="69">
        <f t="shared" si="0"/>
        <v>27.686352528853682</v>
      </c>
      <c r="W15" s="69">
        <f t="shared" si="0"/>
        <v>18.149463582895503</v>
      </c>
      <c r="DA15" s="88" t="s">
        <v>825</v>
      </c>
    </row>
    <row r="16" spans="1:105" ht="12" customHeight="1" x14ac:dyDescent="0.25">
      <c r="A16" s="28" t="s">
        <v>91</v>
      </c>
      <c r="B16" s="72"/>
      <c r="C16" s="72">
        <f>IF(RES_hh_tes_in!C16=0,0,1000*11630*RES_hh_tes_in!C16/RES_hh_num_in!C$3)</f>
        <v>6.1768928232429292E-2</v>
      </c>
      <c r="D16" s="72">
        <f>IF(RES_hh_tes_in!D16=0,0,1000*11630*RES_hh_tes_in!D16/RES_hh_num_in!D$3)</f>
        <v>0.12550865626893207</v>
      </c>
      <c r="E16" s="72">
        <f>IF(RES_hh_tes_in!E16=0,0,1000*11630*RES_hh_tes_in!E16/RES_hh_num_in!E$3)</f>
        <v>0.44513875828975524</v>
      </c>
      <c r="F16" s="72">
        <f>IF(RES_hh_tes_in!F16=0,0,1000*11630*RES_hh_tes_in!F16/RES_hh_num_in!F$3)</f>
        <v>1.0722025281911427</v>
      </c>
      <c r="G16" s="72">
        <f>IF(RES_hh_tes_in!G16=0,0,1000*11630*RES_hh_tes_in!G16/RES_hh_num_in!G$3)</f>
        <v>0.56282704830204011</v>
      </c>
      <c r="H16" s="72">
        <f>IF(RES_hh_tes_in!H16=0,0,1000*11630*RES_hh_tes_in!H16/RES_hh_num_in!H$3)</f>
        <v>1.4315468866605614</v>
      </c>
      <c r="I16" s="72">
        <f>IF(RES_hh_tes_in!I16=0,0,1000*11630*RES_hh_tes_in!I16/RES_hh_num_in!I$3)</f>
        <v>3.6598538824766047</v>
      </c>
      <c r="J16" s="72">
        <f>IF(RES_hh_tes_in!J16=0,0,1000*11630*RES_hh_tes_in!J16/RES_hh_num_in!J$3)</f>
        <v>4.8608731093919015</v>
      </c>
      <c r="K16" s="72">
        <f>IF(RES_hh_tes_in!K16=0,0,1000*11630*RES_hh_tes_in!K16/RES_hh_num_in!K$3)</f>
        <v>6.4906880597879688</v>
      </c>
      <c r="L16" s="72">
        <f>IF(RES_hh_tes_in!L16=0,0,1000*11630*RES_hh_tes_in!L16/RES_hh_num_in!L$3)</f>
        <v>6.7091348094691847</v>
      </c>
      <c r="M16" s="72">
        <f>IF(RES_hh_tes_in!M16=0,0,1000*11630*RES_hh_tes_in!M16/RES_hh_num_in!M$3)</f>
        <v>8.9608893418871371</v>
      </c>
      <c r="N16" s="72">
        <f>IF(RES_hh_tes_in!N16=0,0,1000*11630*RES_hh_tes_in!N16/RES_hh_num_in!N$3)</f>
        <v>9.2075536618552132</v>
      </c>
      <c r="O16" s="72">
        <f>IF(RES_hh_tes_in!O16=0,0,1000*11630*RES_hh_tes_in!O16/RES_hh_num_in!O$3)</f>
        <v>16.564163807826169</v>
      </c>
      <c r="P16" s="72">
        <f>IF(RES_hh_tes_in!P16=0,0,1000*11630*RES_hh_tes_in!P16/RES_hh_num_in!P$3)</f>
        <v>22.68526500466055</v>
      </c>
      <c r="Q16" s="72">
        <f>IF(RES_hh_tes_in!Q16=0,0,1000*11630*RES_hh_tes_in!Q16/RES_hh_num_in!Q$3)</f>
        <v>54.395800678420933</v>
      </c>
      <c r="R16" s="72">
        <f>IF(RES_hh_tes_in!R16=0,0,1000*11630*RES_hh_tes_in!R16/RES_hh_num_in!R$3)</f>
        <v>40.138184456223215</v>
      </c>
      <c r="S16" s="72">
        <f>IF(RES_hh_tes_in!S16=0,0,1000*11630*RES_hh_tes_in!S16/RES_hh_num_in!S$3)</f>
        <v>34.325203034085575</v>
      </c>
      <c r="T16" s="72">
        <f>IF(RES_hh_tes_in!T16=0,0,1000*11630*RES_hh_tes_in!T16/RES_hh_num_in!T$3)</f>
        <v>38.997645056531809</v>
      </c>
      <c r="U16" s="72">
        <f>IF(RES_hh_tes_in!U16=0,0,1000*11630*RES_hh_tes_in!U16/RES_hh_num_in!U$3)</f>
        <v>42.696947927070077</v>
      </c>
      <c r="V16" s="72">
        <f>IF(RES_hh_tes_in!V16=0,0,1000*11630*RES_hh_tes_in!V16/RES_hh_num_in!V$3)</f>
        <v>27.686352528853682</v>
      </c>
      <c r="W16" s="72">
        <f>IF(RES_hh_tes_in!W16=0,0,1000*11630*RES_hh_tes_in!W16/RES_hh_num_in!W$3)</f>
        <v>18.149463582895503</v>
      </c>
      <c r="DA16" s="89" t="s">
        <v>826</v>
      </c>
    </row>
    <row r="17" spans="1:105" ht="12.95" customHeight="1" x14ac:dyDescent="0.25">
      <c r="A17" s="68" t="s">
        <v>55</v>
      </c>
      <c r="B17" s="69"/>
      <c r="C17" s="69">
        <f>IF(RES_hh_tes_in!C17=0,0,1000*11630*RES_hh_tes_in!C17/RES_hh_num_in!C17)</f>
        <v>732.78193843302836</v>
      </c>
      <c r="D17" s="69">
        <f>IF(RES_hh_tes_in!D17=0,0,1000*11630*RES_hh_tes_in!D17/RES_hh_num_in!D17)</f>
        <v>729.75507517877645</v>
      </c>
      <c r="E17" s="69">
        <f>IF(RES_hh_tes_in!E17=0,0,1000*11630*RES_hh_tes_in!E17/RES_hh_num_in!E17)</f>
        <v>897.39485021162182</v>
      </c>
      <c r="F17" s="69">
        <f>IF(RES_hh_tes_in!F17=0,0,1000*11630*RES_hh_tes_in!F17/RES_hh_num_in!F17)</f>
        <v>882.91634971175915</v>
      </c>
      <c r="G17" s="69">
        <f>IF(RES_hh_tes_in!G17=0,0,1000*11630*RES_hh_tes_in!G17/RES_hh_num_in!G17)</f>
        <v>857.65547464619306</v>
      </c>
      <c r="H17" s="69">
        <f>IF(RES_hh_tes_in!H17=0,0,1000*11630*RES_hh_tes_in!H17/RES_hh_num_in!H17)</f>
        <v>899.5138719751983</v>
      </c>
      <c r="I17" s="69">
        <f>IF(RES_hh_tes_in!I17=0,0,1000*11630*RES_hh_tes_in!I17/RES_hh_num_in!I17)</f>
        <v>892.02177375575343</v>
      </c>
      <c r="J17" s="69">
        <f>IF(RES_hh_tes_in!J17=0,0,1000*11630*RES_hh_tes_in!J17/RES_hh_num_in!J17)</f>
        <v>920.48166582681483</v>
      </c>
      <c r="K17" s="69">
        <f>IF(RES_hh_tes_in!K17=0,0,1000*11630*RES_hh_tes_in!K17/RES_hh_num_in!K17)</f>
        <v>957.51764011067576</v>
      </c>
      <c r="L17" s="69">
        <f>IF(RES_hh_tes_in!L17=0,0,1000*11630*RES_hh_tes_in!L17/RES_hh_num_in!L17)</f>
        <v>983.85870275367324</v>
      </c>
      <c r="M17" s="69">
        <f>IF(RES_hh_tes_in!M17=0,0,1000*11630*RES_hh_tes_in!M17/RES_hh_num_in!M17)</f>
        <v>1005.1001436285156</v>
      </c>
      <c r="N17" s="69">
        <f>IF(RES_hh_tes_in!N17=0,0,1000*11630*RES_hh_tes_in!N17/RES_hh_num_in!N17)</f>
        <v>1017.7627469656096</v>
      </c>
      <c r="O17" s="69">
        <f>IF(RES_hh_tes_in!O17=0,0,1000*11630*RES_hh_tes_in!O17/RES_hh_num_in!O17)</f>
        <v>1051.0600373464624</v>
      </c>
      <c r="P17" s="69">
        <f>IF(RES_hh_tes_in!P17=0,0,1000*11630*RES_hh_tes_in!P17/RES_hh_num_in!P17)</f>
        <v>1058.4149586240735</v>
      </c>
      <c r="Q17" s="69">
        <f>IF(RES_hh_tes_in!Q17=0,0,1000*11630*RES_hh_tes_in!Q17/RES_hh_num_in!Q17)</f>
        <v>1070.4874364238619</v>
      </c>
      <c r="R17" s="69">
        <f>IF(RES_hh_tes_in!R17=0,0,1000*11630*RES_hh_tes_in!R17/RES_hh_num_in!R17)</f>
        <v>1060.0669261967662</v>
      </c>
      <c r="S17" s="69">
        <f>IF(RES_hh_tes_in!S17=0,0,1000*11630*RES_hh_tes_in!S17/RES_hh_num_in!S17)</f>
        <v>1018.7035721486595</v>
      </c>
      <c r="T17" s="69">
        <f>IF(RES_hh_tes_in!T17=0,0,1000*11630*RES_hh_tes_in!T17/RES_hh_num_in!T17)</f>
        <v>1298.4691280812724</v>
      </c>
      <c r="U17" s="69">
        <f>IF(RES_hh_tes_in!U17=0,0,1000*11630*RES_hh_tes_in!U17/RES_hh_num_in!U17)</f>
        <v>1139.1630506208353</v>
      </c>
      <c r="V17" s="69">
        <f>IF(RES_hh_tes_in!V17=0,0,1000*11630*RES_hh_tes_in!V17/RES_hh_num_in!V17)</f>
        <v>1129.4589475267053</v>
      </c>
      <c r="W17" s="69">
        <f>IF(RES_hh_tes_in!W17=0,0,1000*11630*RES_hh_tes_in!W17/RES_hh_num_in!W17)</f>
        <v>1224.7814398432363</v>
      </c>
      <c r="DA17" s="88" t="s">
        <v>827</v>
      </c>
    </row>
    <row r="18" spans="1:105" ht="12" customHeight="1" x14ac:dyDescent="0.25">
      <c r="A18" s="28" t="s">
        <v>51</v>
      </c>
      <c r="B18" s="72"/>
      <c r="C18" s="72">
        <f>IF(RES_hh_tes_in!C18=0,0,1000*11630*RES_hh_tes_in!C18/RES_hh_num_in!C18)</f>
        <v>722.96470879758272</v>
      </c>
      <c r="D18" s="72">
        <f>IF(RES_hh_tes_in!D18=0,0,1000*11630*RES_hh_tes_in!D18/RES_hh_num_in!D18)</f>
        <v>792.91212211354446</v>
      </c>
      <c r="E18" s="72">
        <f>IF(RES_hh_tes_in!E18=0,0,1000*11630*RES_hh_tes_in!E18/RES_hh_num_in!E18)</f>
        <v>811.51336415210676</v>
      </c>
      <c r="F18" s="72">
        <f>IF(RES_hh_tes_in!F18=0,0,1000*11630*RES_hh_tes_in!F18/RES_hh_num_in!F18)</f>
        <v>848.26256210680185</v>
      </c>
      <c r="G18" s="72">
        <f>IF(RES_hh_tes_in!G18=0,0,1000*11630*RES_hh_tes_in!G18/RES_hh_num_in!G18)</f>
        <v>875.39794550486033</v>
      </c>
      <c r="H18" s="72">
        <f>IF(RES_hh_tes_in!H18=0,0,1000*11630*RES_hh_tes_in!H18/RES_hh_num_in!H18)</f>
        <v>920.91011782581313</v>
      </c>
      <c r="I18" s="72">
        <f>IF(RES_hh_tes_in!I18=0,0,1000*11630*RES_hh_tes_in!I18/RES_hh_num_in!I18)</f>
        <v>876.44348182437272</v>
      </c>
      <c r="J18" s="72">
        <f>IF(RES_hh_tes_in!J18=0,0,1000*11630*RES_hh_tes_in!J18/RES_hh_num_in!J18)</f>
        <v>931.40395485266401</v>
      </c>
      <c r="K18" s="72">
        <f>IF(RES_hh_tes_in!K18=0,0,1000*11630*RES_hh_tes_in!K18/RES_hh_num_in!K18)</f>
        <v>966.3207238188827</v>
      </c>
      <c r="L18" s="72">
        <f>IF(RES_hh_tes_in!L18=0,0,1000*11630*RES_hh_tes_in!L18/RES_hh_num_in!L18)</f>
        <v>994.52074245790652</v>
      </c>
      <c r="M18" s="72">
        <f>IF(RES_hh_tes_in!M18=0,0,1000*11630*RES_hh_tes_in!M18/RES_hh_num_in!M18)</f>
        <v>991.97348076075923</v>
      </c>
      <c r="N18" s="72">
        <f>IF(RES_hh_tes_in!N18=0,0,1000*11630*RES_hh_tes_in!N18/RES_hh_num_in!N18)</f>
        <v>1024.8169995318517</v>
      </c>
      <c r="O18" s="72">
        <f>IF(RES_hh_tes_in!O18=0,0,1000*11630*RES_hh_tes_in!O18/RES_hh_num_in!O18)</f>
        <v>1041.4157212478333</v>
      </c>
      <c r="P18" s="72">
        <f>IF(RES_hh_tes_in!P18=0,0,1000*11630*RES_hh_tes_in!P18/RES_hh_num_in!P18)</f>
        <v>1057.0301432320216</v>
      </c>
      <c r="Q18" s="72">
        <f>IF(RES_hh_tes_in!Q18=0,0,1000*11630*RES_hh_tes_in!Q18/RES_hh_num_in!Q18)</f>
        <v>1050.144396404517</v>
      </c>
      <c r="R18" s="72">
        <f>IF(RES_hh_tes_in!R18=0,0,1000*11630*RES_hh_tes_in!R18/RES_hh_num_in!R18)</f>
        <v>1090.1230345719057</v>
      </c>
      <c r="S18" s="72">
        <f>IF(RES_hh_tes_in!S18=0,0,1000*11630*RES_hh_tes_in!S18/RES_hh_num_in!S18)</f>
        <v>1142.0187144803078</v>
      </c>
      <c r="T18" s="72">
        <f>IF(RES_hh_tes_in!T18=0,0,1000*11630*RES_hh_tes_in!T18/RES_hh_num_in!T18)</f>
        <v>1195.0369648927049</v>
      </c>
      <c r="U18" s="72">
        <f>IF(RES_hh_tes_in!U18=0,0,1000*11630*RES_hh_tes_in!U18/RES_hh_num_in!U18)</f>
        <v>1015.6229476729737</v>
      </c>
      <c r="V18" s="72">
        <f>IF(RES_hh_tes_in!V18=0,0,1000*11630*RES_hh_tes_in!V18/RES_hh_num_in!V18)</f>
        <v>1102.7791511469713</v>
      </c>
      <c r="W18" s="72">
        <f>IF(RES_hh_tes_in!W18=0,0,1000*11630*RES_hh_tes_in!W18/RES_hh_num_in!W18)</f>
        <v>1120.4566449774175</v>
      </c>
      <c r="DA18" s="89" t="s">
        <v>828</v>
      </c>
    </row>
    <row r="19" spans="1:105" s="2" customFormat="1" ht="12" customHeight="1" x14ac:dyDescent="0.25">
      <c r="A19" s="28" t="s">
        <v>74</v>
      </c>
      <c r="B19" s="72"/>
      <c r="C19" s="72">
        <f>IF(RES_hh_tes_in!C19=0,0,1000*11630*RES_hh_tes_in!C19/RES_hh_num_in!C19)</f>
        <v>765.85945662845211</v>
      </c>
      <c r="D19" s="72">
        <f>IF(RES_hh_tes_in!D19=0,0,1000*11630*RES_hh_tes_in!D19/RES_hh_num_in!D19)</f>
        <v>778.36971116806399</v>
      </c>
      <c r="E19" s="72">
        <f>IF(RES_hh_tes_in!E19=0,0,1000*11630*RES_hh_tes_in!E19/RES_hh_num_in!E19)</f>
        <v>819.29223108868621</v>
      </c>
      <c r="F19" s="72">
        <f>IF(RES_hh_tes_in!F19=0,0,1000*11630*RES_hh_tes_in!F19/RES_hh_num_in!F19)</f>
        <v>847.17310037657091</v>
      </c>
      <c r="G19" s="72">
        <f>IF(RES_hh_tes_in!G19=0,0,1000*11630*RES_hh_tes_in!G19/RES_hh_num_in!G19)</f>
        <v>857.51123499612959</v>
      </c>
      <c r="H19" s="72">
        <f>IF(RES_hh_tes_in!H19=0,0,1000*11630*RES_hh_tes_in!H19/RES_hh_num_in!H19)</f>
        <v>873.08285711180463</v>
      </c>
      <c r="I19" s="72">
        <f>IF(RES_hh_tes_in!I19=0,0,1000*11630*RES_hh_tes_in!I19/RES_hh_num_in!I19)</f>
        <v>909.3635748018105</v>
      </c>
      <c r="J19" s="72">
        <f>IF(RES_hh_tes_in!J19=0,0,1000*11630*RES_hh_tes_in!J19/RES_hh_num_in!J19)</f>
        <v>935.53725351436151</v>
      </c>
      <c r="K19" s="72">
        <f>IF(RES_hh_tes_in!K19=0,0,1000*11630*RES_hh_tes_in!K19/RES_hh_num_in!K19)</f>
        <v>964.01407073090661</v>
      </c>
      <c r="L19" s="72">
        <f>IF(RES_hh_tes_in!L19=0,0,1000*11630*RES_hh_tes_in!L19/RES_hh_num_in!L19)</f>
        <v>985.04847739739944</v>
      </c>
      <c r="M19" s="72">
        <f>IF(RES_hh_tes_in!M19=0,0,1000*11630*RES_hh_tes_in!M19/RES_hh_num_in!M19)</f>
        <v>981.32830981135317</v>
      </c>
      <c r="N19" s="72">
        <f>IF(RES_hh_tes_in!N19=0,0,1000*11630*RES_hh_tes_in!N19/RES_hh_num_in!N19)</f>
        <v>1033.2254496472513</v>
      </c>
      <c r="O19" s="72">
        <f>IF(RES_hh_tes_in!O19=0,0,1000*11630*RES_hh_tes_in!O19/RES_hh_num_in!O19)</f>
        <v>1022.2240620305965</v>
      </c>
      <c r="P19" s="72">
        <f>IF(RES_hh_tes_in!P19=0,0,1000*11630*RES_hh_tes_in!P19/RES_hh_num_in!P19)</f>
        <v>1039.8707556272125</v>
      </c>
      <c r="Q19" s="72">
        <f>IF(RES_hh_tes_in!Q19=0,0,1000*11630*RES_hh_tes_in!Q19/RES_hh_num_in!Q19)</f>
        <v>1041.8748342531287</v>
      </c>
      <c r="R19" s="72">
        <f>IF(RES_hh_tes_in!R19=0,0,1000*11630*RES_hh_tes_in!R19/RES_hh_num_in!R19)</f>
        <v>1076.9997418891069</v>
      </c>
      <c r="S19" s="72">
        <f>IF(RES_hh_tes_in!S19=0,0,1000*11630*RES_hh_tes_in!S19/RES_hh_num_in!S19)</f>
        <v>1108.7378855042368</v>
      </c>
      <c r="T19" s="72">
        <f>IF(RES_hh_tes_in!T19=0,0,1000*11630*RES_hh_tes_in!T19/RES_hh_num_in!T19)</f>
        <v>1144.2032677338564</v>
      </c>
      <c r="U19" s="72">
        <f>IF(RES_hh_tes_in!U19=0,0,1000*11630*RES_hh_tes_in!U19/RES_hh_num_in!U19)</f>
        <v>1214.4567267950681</v>
      </c>
      <c r="V19" s="72">
        <f>IF(RES_hh_tes_in!V19=0,0,1000*11630*RES_hh_tes_in!V19/RES_hh_num_in!V19)</f>
        <v>1201.6990375710363</v>
      </c>
      <c r="W19" s="72">
        <f>IF(RES_hh_tes_in!W19=0,0,1000*11630*RES_hh_tes_in!W19/RES_hh_num_in!W19)</f>
        <v>1156.1167998803755</v>
      </c>
      <c r="DA19" s="89" t="s">
        <v>829</v>
      </c>
    </row>
    <row r="20" spans="1:105" ht="12" customHeight="1" x14ac:dyDescent="0.25">
      <c r="A20" s="28" t="s">
        <v>205</v>
      </c>
      <c r="B20" s="72"/>
      <c r="C20" s="72">
        <f>IF(RES_hh_tes_in!C20=0,0,1000*11630*RES_hh_tes_in!C20/RES_hh_num_in!C20)</f>
        <v>742.583639865446</v>
      </c>
      <c r="D20" s="72">
        <f>IF(RES_hh_tes_in!D20=0,0,1000*11630*RES_hh_tes_in!D20/RES_hh_num_in!D20)</f>
        <v>801.18700157804233</v>
      </c>
      <c r="E20" s="72">
        <f>IF(RES_hh_tes_in!E20=0,0,1000*11630*RES_hh_tes_in!E20/RES_hh_num_in!E20)</f>
        <v>921.44334682862177</v>
      </c>
      <c r="F20" s="72">
        <f>IF(RES_hh_tes_in!F20=0,0,1000*11630*RES_hh_tes_in!F20/RES_hh_num_in!F20)</f>
        <v>903.2077796708495</v>
      </c>
      <c r="G20" s="72">
        <f>IF(RES_hh_tes_in!G20=0,0,1000*11630*RES_hh_tes_in!G20/RES_hh_num_in!G20)</f>
        <v>0</v>
      </c>
      <c r="H20" s="72">
        <f>IF(RES_hh_tes_in!H20=0,0,1000*11630*RES_hh_tes_in!H20/RES_hh_num_in!H20)</f>
        <v>0</v>
      </c>
      <c r="I20" s="72">
        <f>IF(RES_hh_tes_in!I20=0,0,1000*11630*RES_hh_tes_in!I20/RES_hh_num_in!I20)</f>
        <v>0</v>
      </c>
      <c r="J20" s="72">
        <f>IF(RES_hh_tes_in!J20=0,0,1000*11630*RES_hh_tes_in!J20/RES_hh_num_in!J20)</f>
        <v>0</v>
      </c>
      <c r="K20" s="72">
        <f>IF(RES_hh_tes_in!K20=0,0,1000*11630*RES_hh_tes_in!K20/RES_hh_num_in!K20)</f>
        <v>0</v>
      </c>
      <c r="L20" s="72">
        <f>IF(RES_hh_tes_in!L20=0,0,1000*11630*RES_hh_tes_in!L20/RES_hh_num_in!L20)</f>
        <v>0</v>
      </c>
      <c r="M20" s="72">
        <f>IF(RES_hh_tes_in!M20=0,0,1000*11630*RES_hh_tes_in!M20/RES_hh_num_in!M20)</f>
        <v>0</v>
      </c>
      <c r="N20" s="72">
        <f>IF(RES_hh_tes_in!N20=0,0,1000*11630*RES_hh_tes_in!N20/RES_hh_num_in!N20)</f>
        <v>949.72564543419287</v>
      </c>
      <c r="O20" s="72">
        <f>IF(RES_hh_tes_in!O20=0,0,1000*11630*RES_hh_tes_in!O20/RES_hh_num_in!O20)</f>
        <v>1033.684034211826</v>
      </c>
      <c r="P20" s="72">
        <f>IF(RES_hh_tes_in!P20=0,0,1000*11630*RES_hh_tes_in!P20/RES_hh_num_in!P20)</f>
        <v>0</v>
      </c>
      <c r="Q20" s="72">
        <f>IF(RES_hh_tes_in!Q20=0,0,1000*11630*RES_hh_tes_in!Q20/RES_hh_num_in!Q20)</f>
        <v>0</v>
      </c>
      <c r="R20" s="72">
        <f>IF(RES_hh_tes_in!R20=0,0,1000*11630*RES_hh_tes_in!R20/RES_hh_num_in!R20)</f>
        <v>1013.4932680873322</v>
      </c>
      <c r="S20" s="72">
        <f>IF(RES_hh_tes_in!S20=0,0,1000*11630*RES_hh_tes_in!S20/RES_hh_num_in!S20)</f>
        <v>1064.5002019204055</v>
      </c>
      <c r="T20" s="72">
        <f>IF(RES_hh_tes_in!T20=0,0,1000*11630*RES_hh_tes_in!T20/RES_hh_num_in!T20)</f>
        <v>1223.7139996686944</v>
      </c>
      <c r="U20" s="72">
        <f>IF(RES_hh_tes_in!U20=0,0,1000*11630*RES_hh_tes_in!U20/RES_hh_num_in!U20)</f>
        <v>1051.8637500985849</v>
      </c>
      <c r="V20" s="72">
        <f>IF(RES_hh_tes_in!V20=0,0,1000*11630*RES_hh_tes_in!V20/RES_hh_num_in!V20)</f>
        <v>1033.8556817264664</v>
      </c>
      <c r="W20" s="72">
        <f>IF(RES_hh_tes_in!W20=0,0,1000*11630*RES_hh_tes_in!W20/RES_hh_num_in!W20)</f>
        <v>1209.6729677762246</v>
      </c>
      <c r="DA20" s="89" t="s">
        <v>830</v>
      </c>
    </row>
    <row r="21" spans="1:105" ht="12" customHeight="1" x14ac:dyDescent="0.25">
      <c r="A21" s="28" t="s">
        <v>192</v>
      </c>
      <c r="B21" s="72"/>
      <c r="C21" s="72">
        <f>IF(RES_hh_tes_in!C21=0,0,1000*11630*RES_hh_tes_in!C21/RES_hh_num_in!C21)</f>
        <v>734.60393202268358</v>
      </c>
      <c r="D21" s="72">
        <f>IF(RES_hh_tes_in!D21=0,0,1000*11630*RES_hh_tes_in!D21/RES_hh_num_in!D21)</f>
        <v>733.48085688202411</v>
      </c>
      <c r="E21" s="72">
        <f>IF(RES_hh_tes_in!E21=0,0,1000*11630*RES_hh_tes_in!E21/RES_hh_num_in!E21)</f>
        <v>846.27674021290886</v>
      </c>
      <c r="F21" s="72">
        <f>IF(RES_hh_tes_in!F21=0,0,1000*11630*RES_hh_tes_in!F21/RES_hh_num_in!F21)</f>
        <v>868.3968045379969</v>
      </c>
      <c r="G21" s="72">
        <f>IF(RES_hh_tes_in!G21=0,0,1000*11630*RES_hh_tes_in!G21/RES_hh_num_in!G21)</f>
        <v>873.58669338087395</v>
      </c>
      <c r="H21" s="72">
        <f>IF(RES_hh_tes_in!H21=0,0,1000*11630*RES_hh_tes_in!H21/RES_hh_num_in!H21)</f>
        <v>887.25568435681942</v>
      </c>
      <c r="I21" s="72">
        <f>IF(RES_hh_tes_in!I21=0,0,1000*11630*RES_hh_tes_in!I21/RES_hh_num_in!I21)</f>
        <v>899.28066848429967</v>
      </c>
      <c r="J21" s="72">
        <f>IF(RES_hh_tes_in!J21=0,0,1000*11630*RES_hh_tes_in!J21/RES_hh_num_in!J21)</f>
        <v>915.85401397585724</v>
      </c>
      <c r="K21" s="72">
        <f>IF(RES_hh_tes_in!K21=0,0,1000*11630*RES_hh_tes_in!K21/RES_hh_num_in!K21)</f>
        <v>953.14693228166709</v>
      </c>
      <c r="L21" s="72">
        <f>IF(RES_hh_tes_in!L21=0,0,1000*11630*RES_hh_tes_in!L21/RES_hh_num_in!L21)</f>
        <v>971.57877922313844</v>
      </c>
      <c r="M21" s="72">
        <f>IF(RES_hh_tes_in!M21=0,0,1000*11630*RES_hh_tes_in!M21/RES_hh_num_in!M21)</f>
        <v>994.44524302516015</v>
      </c>
      <c r="N21" s="72">
        <f>IF(RES_hh_tes_in!N21=0,0,1000*11630*RES_hh_tes_in!N21/RES_hh_num_in!N21)</f>
        <v>1015.1811031043395</v>
      </c>
      <c r="O21" s="72">
        <f>IF(RES_hh_tes_in!O21=0,0,1000*11630*RES_hh_tes_in!O21/RES_hh_num_in!O21)</f>
        <v>1055.3789603749383</v>
      </c>
      <c r="P21" s="72">
        <f>IF(RES_hh_tes_in!P21=0,0,1000*11630*RES_hh_tes_in!P21/RES_hh_num_in!P21)</f>
        <v>1037.7811076540545</v>
      </c>
      <c r="Q21" s="72">
        <f>IF(RES_hh_tes_in!Q21=0,0,1000*11630*RES_hh_tes_in!Q21/RES_hh_num_in!Q21)</f>
        <v>1039.9787618271992</v>
      </c>
      <c r="R21" s="72">
        <f>IF(RES_hh_tes_in!R21=0,0,1000*11630*RES_hh_tes_in!R21/RES_hh_num_in!R21)</f>
        <v>1077.3362797883667</v>
      </c>
      <c r="S21" s="72">
        <f>IF(RES_hh_tes_in!S21=0,0,1000*11630*RES_hh_tes_in!S21/RES_hh_num_in!S21)</f>
        <v>1129.6065365719808</v>
      </c>
      <c r="T21" s="72">
        <f>IF(RES_hh_tes_in!T21=0,0,1000*11630*RES_hh_tes_in!T21/RES_hh_num_in!T21)</f>
        <v>1067.4566690193769</v>
      </c>
      <c r="U21" s="72">
        <f>IF(RES_hh_tes_in!U21=0,0,1000*11630*RES_hh_tes_in!U21/RES_hh_num_in!U21)</f>
        <v>1098.2673538716774</v>
      </c>
      <c r="V21" s="72">
        <f>IF(RES_hh_tes_in!V21=0,0,1000*11630*RES_hh_tes_in!V21/RES_hh_num_in!V21)</f>
        <v>1103.7616041341234</v>
      </c>
      <c r="W21" s="72">
        <f>IF(RES_hh_tes_in!W21=0,0,1000*11630*RES_hh_tes_in!W21/RES_hh_num_in!W21)</f>
        <v>1249.5445864542505</v>
      </c>
      <c r="DA21" s="89" t="s">
        <v>831</v>
      </c>
    </row>
    <row r="22" spans="1:105" ht="12" customHeight="1" x14ac:dyDescent="0.25">
      <c r="A22" s="28" t="s">
        <v>207</v>
      </c>
      <c r="B22" s="72"/>
      <c r="C22" s="72">
        <f>IF(RES_hh_tes_in!C22=0,0,1000*11630*RES_hh_tes_in!C22/RES_hh_num_in!C22)</f>
        <v>733.85453795190824</v>
      </c>
      <c r="D22" s="72">
        <f>IF(RES_hh_tes_in!D22=0,0,1000*11630*RES_hh_tes_in!D22/RES_hh_num_in!D22)</f>
        <v>777.03767215804805</v>
      </c>
      <c r="E22" s="72">
        <f>IF(RES_hh_tes_in!E22=0,0,1000*11630*RES_hh_tes_in!E22/RES_hh_num_in!E22)</f>
        <v>826.77112520532603</v>
      </c>
      <c r="F22" s="72">
        <f>IF(RES_hh_tes_in!F22=0,0,1000*11630*RES_hh_tes_in!F22/RES_hh_num_in!F22)</f>
        <v>879.34137756348969</v>
      </c>
      <c r="G22" s="72">
        <f>IF(RES_hh_tes_in!G22=0,0,1000*11630*RES_hh_tes_in!G22/RES_hh_num_in!G22)</f>
        <v>852.48907631433826</v>
      </c>
      <c r="H22" s="72">
        <f>IF(RES_hh_tes_in!H22=0,0,1000*11630*RES_hh_tes_in!H22/RES_hh_num_in!H22)</f>
        <v>868.72221068437636</v>
      </c>
      <c r="I22" s="72">
        <f>IF(RES_hh_tes_in!I22=0,0,1000*11630*RES_hh_tes_in!I22/RES_hh_num_in!I22)</f>
        <v>906.49278922014537</v>
      </c>
      <c r="J22" s="72">
        <f>IF(RES_hh_tes_in!J22=0,0,1000*11630*RES_hh_tes_in!J22/RES_hh_num_in!J22)</f>
        <v>932.72878957267153</v>
      </c>
      <c r="K22" s="72">
        <f>IF(RES_hh_tes_in!K22=0,0,1000*11630*RES_hh_tes_in!K22/RES_hh_num_in!K22)</f>
        <v>938.30437062843725</v>
      </c>
      <c r="L22" s="72">
        <f>IF(RES_hh_tes_in!L22=0,0,1000*11630*RES_hh_tes_in!L22/RES_hh_num_in!L22)</f>
        <v>927.89012198545231</v>
      </c>
      <c r="M22" s="72">
        <f>IF(RES_hh_tes_in!M22=0,0,1000*11630*RES_hh_tes_in!M22/RES_hh_num_in!M22)</f>
        <v>1040.3510618563282</v>
      </c>
      <c r="N22" s="72">
        <f>IF(RES_hh_tes_in!N22=0,0,1000*11630*RES_hh_tes_in!N22/RES_hh_num_in!N22)</f>
        <v>1032.568615722364</v>
      </c>
      <c r="O22" s="72">
        <f>IF(RES_hh_tes_in!O22=0,0,1000*11630*RES_hh_tes_in!O22/RES_hh_num_in!O22)</f>
        <v>1051.6240840494993</v>
      </c>
      <c r="P22" s="72">
        <f>IF(RES_hh_tes_in!P22=0,0,1000*11630*RES_hh_tes_in!P22/RES_hh_num_in!P22)</f>
        <v>1029.1277192505709</v>
      </c>
      <c r="Q22" s="72">
        <f>IF(RES_hh_tes_in!Q22=0,0,1000*11630*RES_hh_tes_in!Q22/RES_hh_num_in!Q22)</f>
        <v>1062.5368335149028</v>
      </c>
      <c r="R22" s="72">
        <f>IF(RES_hh_tes_in!R22=0,0,1000*11630*RES_hh_tes_in!R22/RES_hh_num_in!R22)</f>
        <v>968.04137158655305</v>
      </c>
      <c r="S22" s="72">
        <f>IF(RES_hh_tes_in!S22=0,0,1000*11630*RES_hh_tes_in!S22/RES_hh_num_in!S22)</f>
        <v>828.00682136530941</v>
      </c>
      <c r="T22" s="72">
        <f>IF(RES_hh_tes_in!T22=0,0,1000*11630*RES_hh_tes_in!T22/RES_hh_num_in!T22)</f>
        <v>1406.9248920880884</v>
      </c>
      <c r="U22" s="72">
        <f>IF(RES_hh_tes_in!U22=0,0,1000*11630*RES_hh_tes_in!U22/RES_hh_num_in!U22)</f>
        <v>1234.9369753125063</v>
      </c>
      <c r="V22" s="72">
        <f>IF(RES_hh_tes_in!V22=0,0,1000*11630*RES_hh_tes_in!V22/RES_hh_num_in!V22)</f>
        <v>1128.8530972130429</v>
      </c>
      <c r="W22" s="72">
        <f>IF(RES_hh_tes_in!W22=0,0,1000*11630*RES_hh_tes_in!W22/RES_hh_num_in!W22)</f>
        <v>1158.1246124769559</v>
      </c>
      <c r="DA22" s="89" t="s">
        <v>832</v>
      </c>
    </row>
    <row r="23" spans="1:105" ht="12" customHeight="1" x14ac:dyDescent="0.25">
      <c r="A23" s="28" t="s">
        <v>202</v>
      </c>
      <c r="B23" s="72"/>
      <c r="C23" s="72">
        <f>IF(RES_hh_tes_in!C23=0,0,1000*11630*RES_hh_tes_in!C23/RES_hh_num_in!C23)</f>
        <v>558.2309373670364</v>
      </c>
      <c r="D23" s="72">
        <f>IF(RES_hh_tes_in!D23=0,0,1000*11630*RES_hh_tes_in!D23/RES_hh_num_in!D23)</f>
        <v>852.42035417541092</v>
      </c>
      <c r="E23" s="72">
        <f>IF(RES_hh_tes_in!E23=0,0,1000*11630*RES_hh_tes_in!E23/RES_hh_num_in!E23)</f>
        <v>859.57259325458267</v>
      </c>
      <c r="F23" s="72">
        <f>IF(RES_hh_tes_in!F23=0,0,1000*11630*RES_hh_tes_in!F23/RES_hh_num_in!F23)</f>
        <v>761.17127936942143</v>
      </c>
      <c r="G23" s="72">
        <f>IF(RES_hh_tes_in!G23=0,0,1000*11630*RES_hh_tes_in!G23/RES_hh_num_in!G23)</f>
        <v>961.29321411282024</v>
      </c>
      <c r="H23" s="72">
        <f>IF(RES_hh_tes_in!H23=0,0,1000*11630*RES_hh_tes_in!H23/RES_hh_num_in!H23)</f>
        <v>967.82139476694067</v>
      </c>
      <c r="I23" s="72">
        <f>IF(RES_hh_tes_in!I23=0,0,1000*11630*RES_hh_tes_in!I23/RES_hh_num_in!I23)</f>
        <v>828.07453369494453</v>
      </c>
      <c r="J23" s="72">
        <f>IF(RES_hh_tes_in!J23=0,0,1000*11630*RES_hh_tes_in!J23/RES_hh_num_in!J23)</f>
        <v>924.02835903027733</v>
      </c>
      <c r="K23" s="72">
        <f>IF(RES_hh_tes_in!K23=0,0,1000*11630*RES_hh_tes_in!K23/RES_hh_num_in!K23)</f>
        <v>1027.3831204609041</v>
      </c>
      <c r="L23" s="72">
        <f>IF(RES_hh_tes_in!L23=0,0,1000*11630*RES_hh_tes_in!L23/RES_hh_num_in!L23)</f>
        <v>899.06811591723476</v>
      </c>
      <c r="M23" s="72">
        <f>IF(RES_hh_tes_in!M23=0,0,1000*11630*RES_hh_tes_in!M23/RES_hh_num_in!M23)</f>
        <v>950.79649762113286</v>
      </c>
      <c r="N23" s="72">
        <f>IF(RES_hh_tes_in!N23=0,0,1000*11630*RES_hh_tes_in!N23/RES_hh_num_in!N23)</f>
        <v>1010.0710252287687</v>
      </c>
      <c r="O23" s="72">
        <f>IF(RES_hh_tes_in!O23=0,0,1000*11630*RES_hh_tes_in!O23/RES_hh_num_in!O23)</f>
        <v>1013.3147797142378</v>
      </c>
      <c r="P23" s="72">
        <f>IF(RES_hh_tes_in!P23=0,0,1000*11630*RES_hh_tes_in!P23/RES_hh_num_in!P23)</f>
        <v>1074.8683438734708</v>
      </c>
      <c r="Q23" s="72">
        <f>IF(RES_hh_tes_in!Q23=0,0,1000*11630*RES_hh_tes_in!Q23/RES_hh_num_in!Q23)</f>
        <v>1102.2774086251154</v>
      </c>
      <c r="R23" s="72">
        <f>IF(RES_hh_tes_in!R23=0,0,1000*11630*RES_hh_tes_in!R23/RES_hh_num_in!R23)</f>
        <v>1101.1228087041968</v>
      </c>
      <c r="S23" s="72">
        <f>IF(RES_hh_tes_in!S23=0,0,1000*11630*RES_hh_tes_in!S23/RES_hh_num_in!S23)</f>
        <v>1095.3379577510573</v>
      </c>
      <c r="T23" s="72">
        <f>IF(RES_hh_tes_in!T23=0,0,1000*11630*RES_hh_tes_in!T23/RES_hh_num_in!T23)</f>
        <v>1097.0523749564309</v>
      </c>
      <c r="U23" s="72">
        <f>IF(RES_hh_tes_in!U23=0,0,1000*11630*RES_hh_tes_in!U23/RES_hh_num_in!U23)</f>
        <v>1135.0026254863049</v>
      </c>
      <c r="V23" s="72">
        <f>IF(RES_hh_tes_in!V23=0,0,1000*11630*RES_hh_tes_in!V23/RES_hh_num_in!V23)</f>
        <v>1114.8241641102768</v>
      </c>
      <c r="W23" s="72">
        <f>IF(RES_hh_tes_in!W23=0,0,1000*11630*RES_hh_tes_in!W23/RES_hh_num_in!W23)</f>
        <v>1186.6198176436881</v>
      </c>
      <c r="DA23" s="89" t="s">
        <v>833</v>
      </c>
    </row>
    <row r="24" spans="1:105" ht="12" customHeight="1" x14ac:dyDescent="0.25">
      <c r="A24" s="28" t="s">
        <v>203</v>
      </c>
      <c r="B24" s="72"/>
      <c r="C24" s="72">
        <f>IF(RES_hh_tes_in!C24=0,0,1000*11630*RES_hh_tes_in!C24/RES_hh_num_in!C24)</f>
        <v>758.34965888485988</v>
      </c>
      <c r="D24" s="72">
        <f>IF(RES_hh_tes_in!D24=0,0,1000*11630*RES_hh_tes_in!D24/RES_hh_num_in!D24)</f>
        <v>733.41273568858435</v>
      </c>
      <c r="E24" s="72">
        <f>IF(RES_hh_tes_in!E24=0,0,1000*11630*RES_hh_tes_in!E24/RES_hh_num_in!E24)</f>
        <v>850.74849335411045</v>
      </c>
      <c r="F24" s="72">
        <f>IF(RES_hh_tes_in!F24=0,0,1000*11630*RES_hh_tes_in!F24/RES_hh_num_in!F24)</f>
        <v>882.2527652695868</v>
      </c>
      <c r="G24" s="72">
        <f>IF(RES_hh_tes_in!G24=0,0,1000*11630*RES_hh_tes_in!G24/RES_hh_num_in!G24)</f>
        <v>851.27230393034802</v>
      </c>
      <c r="H24" s="72">
        <f>IF(RES_hh_tes_in!H24=0,0,1000*11630*RES_hh_tes_in!H24/RES_hh_num_in!H24)</f>
        <v>860.56287477200726</v>
      </c>
      <c r="I24" s="72">
        <f>IF(RES_hh_tes_in!I24=0,0,1000*11630*RES_hh_tes_in!I24/RES_hh_num_in!I24)</f>
        <v>904.65660602664263</v>
      </c>
      <c r="J24" s="72">
        <f>IF(RES_hh_tes_in!J24=0,0,1000*11630*RES_hh_tes_in!J24/RES_hh_num_in!J24)</f>
        <v>915.97671582178339</v>
      </c>
      <c r="K24" s="72">
        <f>IF(RES_hh_tes_in!K24=0,0,1000*11630*RES_hh_tes_in!K24/RES_hh_num_in!K24)</f>
        <v>951.14529827294189</v>
      </c>
      <c r="L24" s="72">
        <f>IF(RES_hh_tes_in!L24=0,0,1000*11630*RES_hh_tes_in!L24/RES_hh_num_in!L24)</f>
        <v>975.15517745407726</v>
      </c>
      <c r="M24" s="72">
        <f>IF(RES_hh_tes_in!M24=0,0,1000*11630*RES_hh_tes_in!M24/RES_hh_num_in!M24)</f>
        <v>999.10637900903043</v>
      </c>
      <c r="N24" s="72">
        <f>IF(RES_hh_tes_in!N24=0,0,1000*11630*RES_hh_tes_in!N24/RES_hh_num_in!N24)</f>
        <v>1016.7900747972333</v>
      </c>
      <c r="O24" s="72">
        <f>IF(RES_hh_tes_in!O24=0,0,1000*11630*RES_hh_tes_in!O24/RES_hh_num_in!O24)</f>
        <v>1035.6643178102377</v>
      </c>
      <c r="P24" s="72">
        <f>IF(RES_hh_tes_in!P24=0,0,1000*11630*RES_hh_tes_in!P24/RES_hh_num_in!P24)</f>
        <v>1033.1797540247571</v>
      </c>
      <c r="Q24" s="72">
        <f>IF(RES_hh_tes_in!Q24=0,0,1000*11630*RES_hh_tes_in!Q24/RES_hh_num_in!Q24)</f>
        <v>1060.4359661420483</v>
      </c>
      <c r="R24" s="72">
        <f>IF(RES_hh_tes_in!R24=0,0,1000*11630*RES_hh_tes_in!R24/RES_hh_num_in!R24)</f>
        <v>1050.4248043008283</v>
      </c>
      <c r="S24" s="72">
        <f>IF(RES_hh_tes_in!S24=0,0,1000*11630*RES_hh_tes_in!S24/RES_hh_num_in!S24)</f>
        <v>1116.1722184082116</v>
      </c>
      <c r="T24" s="72">
        <f>IF(RES_hh_tes_in!T24=0,0,1000*11630*RES_hh_tes_in!T24/RES_hh_num_in!T24)</f>
        <v>1002.6199119875621</v>
      </c>
      <c r="U24" s="72">
        <f>IF(RES_hh_tes_in!U24=0,0,1000*11630*RES_hh_tes_in!U24/RES_hh_num_in!U24)</f>
        <v>1100.5052933250468</v>
      </c>
      <c r="V24" s="72">
        <f>IF(RES_hh_tes_in!V24=0,0,1000*11630*RES_hh_tes_in!V24/RES_hh_num_in!V24)</f>
        <v>1100.2346405319279</v>
      </c>
      <c r="W24" s="72">
        <f>IF(RES_hh_tes_in!W24=0,0,1000*11630*RES_hh_tes_in!W24/RES_hh_num_in!W24)</f>
        <v>1224.6789186991573</v>
      </c>
      <c r="DA24" s="89" t="s">
        <v>834</v>
      </c>
    </row>
    <row r="25" spans="1:105" ht="12" customHeight="1" x14ac:dyDescent="0.25">
      <c r="A25" s="73" t="s">
        <v>53</v>
      </c>
      <c r="B25" s="74"/>
      <c r="C25" s="74">
        <f>IF(RES_hh_tes_in!C25=0,0,1000*11630*RES_hh_tes_in!C25/RES_hh_num_in!C25)</f>
        <v>654.19689214279083</v>
      </c>
      <c r="D25" s="74">
        <f>IF(RES_hh_tes_in!D25=0,0,1000*11630*RES_hh_tes_in!D25/RES_hh_num_in!D25)</f>
        <v>498.20495357346681</v>
      </c>
      <c r="E25" s="74">
        <f>IF(RES_hh_tes_in!E25=0,0,1000*11630*RES_hh_tes_in!E25/RES_hh_num_in!E25)</f>
        <v>1055.3017090101441</v>
      </c>
      <c r="F25" s="74">
        <f>IF(RES_hh_tes_in!F25=0,0,1000*11630*RES_hh_tes_in!F25/RES_hh_num_in!F25)</f>
        <v>982.98544169923991</v>
      </c>
      <c r="G25" s="74">
        <f>IF(RES_hh_tes_in!G25=0,0,1000*11630*RES_hh_tes_in!G25/RES_hh_num_in!G25)</f>
        <v>780.54085553085952</v>
      </c>
      <c r="H25" s="74">
        <f>IF(RES_hh_tes_in!H25=0,0,1000*11630*RES_hh_tes_in!H25/RES_hh_num_in!H25)</f>
        <v>930.85046842662405</v>
      </c>
      <c r="I25" s="74">
        <f>IF(RES_hh_tes_in!I25=0,0,1000*11630*RES_hh_tes_in!I25/RES_hh_num_in!I25)</f>
        <v>855.58344284520399</v>
      </c>
      <c r="J25" s="74">
        <f>IF(RES_hh_tes_in!J25=0,0,1000*11630*RES_hh_tes_in!J25/RES_hh_num_in!J25)</f>
        <v>901.7361915097905</v>
      </c>
      <c r="K25" s="74">
        <f>IF(RES_hh_tes_in!K25=0,0,1000*11630*RES_hh_tes_in!K25/RES_hh_num_in!K25)</f>
        <v>687.44458067983305</v>
      </c>
      <c r="L25" s="74">
        <f>IF(RES_hh_tes_in!L25=0,0,1000*11630*RES_hh_tes_in!L25/RES_hh_num_in!L25)</f>
        <v>963.71248896167083</v>
      </c>
      <c r="M25" s="74">
        <f>IF(RES_hh_tes_in!M25=0,0,1000*11630*RES_hh_tes_in!M25/RES_hh_num_in!M25)</f>
        <v>945.69475700794203</v>
      </c>
      <c r="N25" s="74">
        <f>IF(RES_hh_tes_in!N25=0,0,1000*11630*RES_hh_tes_in!N25/RES_hh_num_in!N25)</f>
        <v>904.68359655660788</v>
      </c>
      <c r="O25" s="74">
        <f>IF(RES_hh_tes_in!O25=0,0,1000*11630*RES_hh_tes_in!O25/RES_hh_num_in!O25)</f>
        <v>585.66633048624965</v>
      </c>
      <c r="P25" s="74">
        <f>IF(RES_hh_tes_in!P25=0,0,1000*11630*RES_hh_tes_in!P25/RES_hh_num_in!P25)</f>
        <v>577.72334986747353</v>
      </c>
      <c r="Q25" s="74">
        <f>IF(RES_hh_tes_in!Q25=0,0,1000*11630*RES_hh_tes_in!Q25/RES_hh_num_in!Q25)</f>
        <v>634.03620382050633</v>
      </c>
      <c r="R25" s="74">
        <f>IF(RES_hh_tes_in!R25=0,0,1000*11630*RES_hh_tes_in!R25/RES_hh_num_in!R25)</f>
        <v>736.6470016035563</v>
      </c>
      <c r="S25" s="74">
        <f>IF(RES_hh_tes_in!S25=0,0,1000*11630*RES_hh_tes_in!S25/RES_hh_num_in!S25)</f>
        <v>888.74147328985907</v>
      </c>
      <c r="T25" s="74">
        <f>IF(RES_hh_tes_in!T25=0,0,1000*11630*RES_hh_tes_in!T25/RES_hh_num_in!T25)</f>
        <v>599.90225839813797</v>
      </c>
      <c r="U25" s="74">
        <f>IF(RES_hh_tes_in!U25=0,0,1000*11630*RES_hh_tes_in!U25/RES_hh_num_in!U25)</f>
        <v>696.05753699395541</v>
      </c>
      <c r="V25" s="74">
        <f>IF(RES_hh_tes_in!V25=0,0,1000*11630*RES_hh_tes_in!V25/RES_hh_num_in!V25)</f>
        <v>602.156613374328</v>
      </c>
      <c r="W25" s="74">
        <f>IF(RES_hh_tes_in!W25=0,0,1000*11630*RES_hh_tes_in!W25/RES_hh_num_in!W25)</f>
        <v>626.43193619161082</v>
      </c>
      <c r="DA25" s="90" t="s">
        <v>835</v>
      </c>
    </row>
    <row r="26" spans="1:105" ht="12" customHeight="1" x14ac:dyDescent="0.25">
      <c r="A26" s="32" t="s">
        <v>52</v>
      </c>
      <c r="B26" s="77"/>
      <c r="C26" s="77">
        <f>IF(RES_hh_tes_in!C26=0,0,1000*11630*RES_hh_tes_in!C26/RES_hh_num_in!C26)</f>
        <v>0</v>
      </c>
      <c r="D26" s="77">
        <f>IF(RES_hh_tes_in!D26=0,0,1000*11630*RES_hh_tes_in!D26/RES_hh_num_in!D26)</f>
        <v>0</v>
      </c>
      <c r="E26" s="77">
        <f>IF(RES_hh_tes_in!E26=0,0,1000*11630*RES_hh_tes_in!E26/RES_hh_num_in!E26)</f>
        <v>0</v>
      </c>
      <c r="F26" s="77">
        <f>IF(RES_hh_tes_in!F26=0,0,1000*11630*RES_hh_tes_in!F26/RES_hh_num_in!F26)</f>
        <v>0</v>
      </c>
      <c r="G26" s="77">
        <f>IF(RES_hh_tes_in!G26=0,0,1000*11630*RES_hh_tes_in!G26/RES_hh_num_in!G26)</f>
        <v>0</v>
      </c>
      <c r="H26" s="77">
        <f>IF(RES_hh_tes_in!H26=0,0,1000*11630*RES_hh_tes_in!H26/RES_hh_num_in!H26)</f>
        <v>0</v>
      </c>
      <c r="I26" s="77">
        <f>IF(RES_hh_tes_in!I26=0,0,1000*11630*RES_hh_tes_in!I26/RES_hh_num_in!I26)</f>
        <v>0</v>
      </c>
      <c r="J26" s="77">
        <f>IF(RES_hh_tes_in!J26=0,0,1000*11630*RES_hh_tes_in!J26/RES_hh_num_in!J26)</f>
        <v>0</v>
      </c>
      <c r="K26" s="77">
        <f>IF(RES_hh_tes_in!K26=0,0,1000*11630*RES_hh_tes_in!K26/RES_hh_num_in!K26)</f>
        <v>483.44627087763996</v>
      </c>
      <c r="L26" s="77">
        <f>IF(RES_hh_tes_in!L26=0,0,1000*11630*RES_hh_tes_in!L26/RES_hh_num_in!L26)</f>
        <v>494.23214212253049</v>
      </c>
      <c r="M26" s="77">
        <f>IF(RES_hh_tes_in!M26=0,0,1000*11630*RES_hh_tes_in!M26/RES_hh_num_in!M26)</f>
        <v>506.01444455266761</v>
      </c>
      <c r="N26" s="77">
        <f>IF(RES_hh_tes_in!N26=0,0,1000*11630*RES_hh_tes_in!N26/RES_hh_num_in!N26)</f>
        <v>516.26493386464506</v>
      </c>
      <c r="O26" s="77">
        <f>IF(RES_hh_tes_in!O26=0,0,1000*11630*RES_hh_tes_in!O26/RES_hh_num_in!O26)</f>
        <v>537.50978181686514</v>
      </c>
      <c r="P26" s="77">
        <f>IF(RES_hh_tes_in!P26=0,0,1000*11630*RES_hh_tes_in!P26/RES_hh_num_in!P26)</f>
        <v>548.09495342026082</v>
      </c>
      <c r="Q26" s="77">
        <f>IF(RES_hh_tes_in!Q26=0,0,1000*11630*RES_hh_tes_in!Q26/RES_hh_num_in!Q26)</f>
        <v>555.60064007140693</v>
      </c>
      <c r="R26" s="77">
        <f>IF(RES_hh_tes_in!R26=0,0,1000*11630*RES_hh_tes_in!R26/RES_hh_num_in!R26)</f>
        <v>568.01558161590231</v>
      </c>
      <c r="S26" s="77">
        <f>IF(RES_hh_tes_in!S26=0,0,1000*11630*RES_hh_tes_in!S26/RES_hh_num_in!S26)</f>
        <v>582.15655360518451</v>
      </c>
      <c r="T26" s="77">
        <f>IF(RES_hh_tes_in!T26=0,0,1000*11630*RES_hh_tes_in!T26/RES_hh_num_in!T26)</f>
        <v>501.52277551724535</v>
      </c>
      <c r="U26" s="77">
        <f>IF(RES_hh_tes_in!U26=0,0,1000*11630*RES_hh_tes_in!U26/RES_hh_num_in!U26)</f>
        <v>577.54018717645499</v>
      </c>
      <c r="V26" s="77">
        <f>IF(RES_hh_tes_in!V26=0,0,1000*11630*RES_hh_tes_in!V26/RES_hh_num_in!V26)</f>
        <v>600.28123777731855</v>
      </c>
      <c r="W26" s="77">
        <f>IF(RES_hh_tes_in!W26=0,0,1000*11630*RES_hh_tes_in!W26/RES_hh_num_in!W26)</f>
        <v>614.16196088647314</v>
      </c>
      <c r="DA26" s="92" t="s">
        <v>836</v>
      </c>
    </row>
    <row r="27" spans="1:105" ht="12.95" customHeight="1" x14ac:dyDescent="0.25">
      <c r="A27" s="68" t="s">
        <v>54</v>
      </c>
      <c r="B27" s="69"/>
      <c r="C27" s="69">
        <f>IF(RES_hh_tes_in!C27=0,0,1000*11630*RES_hh_tes_in!C27/RES_hh_num_in!C27)</f>
        <v>357.78313194308561</v>
      </c>
      <c r="D27" s="69">
        <f>IF(RES_hh_tes_in!D27=0,0,1000*11630*RES_hh_tes_in!D27/RES_hh_num_in!D27)</f>
        <v>350.24794303414535</v>
      </c>
      <c r="E27" s="69">
        <f>IF(RES_hh_tes_in!E27=0,0,1000*11630*RES_hh_tes_in!E27/RES_hh_num_in!E27)</f>
        <v>618.00333042666671</v>
      </c>
      <c r="F27" s="69">
        <f>IF(RES_hh_tes_in!F27=0,0,1000*11630*RES_hh_tes_in!F27/RES_hh_num_in!F27)</f>
        <v>569.76227008124636</v>
      </c>
      <c r="G27" s="69">
        <f>IF(RES_hh_tes_in!G27=0,0,1000*11630*RES_hh_tes_in!G27/RES_hh_num_in!G27)</f>
        <v>518.39406355679</v>
      </c>
      <c r="H27" s="69">
        <f>IF(RES_hh_tes_in!H27=0,0,1000*11630*RES_hh_tes_in!H27/RES_hh_num_in!H27)</f>
        <v>547.02079919856465</v>
      </c>
      <c r="I27" s="69">
        <f>IF(RES_hh_tes_in!I27=0,0,1000*11630*RES_hh_tes_in!I27/RES_hh_num_in!I27)</f>
        <v>551.62589362251379</v>
      </c>
      <c r="J27" s="69">
        <f>IF(RES_hh_tes_in!J27=0,0,1000*11630*RES_hh_tes_in!J27/RES_hh_num_in!J27)</f>
        <v>570.24334630410021</v>
      </c>
      <c r="K27" s="69">
        <f>IF(RES_hh_tes_in!K27=0,0,1000*11630*RES_hh_tes_in!K27/RES_hh_num_in!K27)</f>
        <v>583.94301430257781</v>
      </c>
      <c r="L27" s="69">
        <f>IF(RES_hh_tes_in!L27=0,0,1000*11630*RES_hh_tes_in!L27/RES_hh_num_in!L27)</f>
        <v>617.46941469518981</v>
      </c>
      <c r="M27" s="69">
        <f>IF(RES_hh_tes_in!M27=0,0,1000*11630*RES_hh_tes_in!M27/RES_hh_num_in!M27)</f>
        <v>582.24747833712001</v>
      </c>
      <c r="N27" s="69">
        <f>IF(RES_hh_tes_in!N27=0,0,1000*11630*RES_hh_tes_in!N27/RES_hh_num_in!N27)</f>
        <v>577.80653568389471</v>
      </c>
      <c r="O27" s="69">
        <f>IF(RES_hh_tes_in!O27=0,0,1000*11630*RES_hh_tes_in!O27/RES_hh_num_in!O27)</f>
        <v>569.19531822695546</v>
      </c>
      <c r="P27" s="69">
        <f>IF(RES_hh_tes_in!P27=0,0,1000*11630*RES_hh_tes_in!P27/RES_hh_num_in!P27)</f>
        <v>551.40846546718308</v>
      </c>
      <c r="Q27" s="69">
        <f>IF(RES_hh_tes_in!Q27=0,0,1000*11630*RES_hh_tes_in!Q27/RES_hh_num_in!Q27)</f>
        <v>548.1120025388251</v>
      </c>
      <c r="R27" s="69">
        <f>IF(RES_hh_tes_in!R27=0,0,1000*11630*RES_hh_tes_in!R27/RES_hh_num_in!R27)</f>
        <v>558.14961900831304</v>
      </c>
      <c r="S27" s="69">
        <f>IF(RES_hh_tes_in!S27=0,0,1000*11630*RES_hh_tes_in!S27/RES_hh_num_in!S27)</f>
        <v>559.10153488052663</v>
      </c>
      <c r="T27" s="69">
        <f>IF(RES_hh_tes_in!T27=0,0,1000*11630*RES_hh_tes_in!T27/RES_hh_num_in!T27)</f>
        <v>600.35760779654652</v>
      </c>
      <c r="U27" s="69">
        <f>IF(RES_hh_tes_in!U27=0,0,1000*11630*RES_hh_tes_in!U27/RES_hh_num_in!U27)</f>
        <v>599.40996842151708</v>
      </c>
      <c r="V27" s="69">
        <f>IF(RES_hh_tes_in!V27=0,0,1000*11630*RES_hh_tes_in!V27/RES_hh_num_in!V27)</f>
        <v>580.27215069934039</v>
      </c>
      <c r="W27" s="69">
        <f>IF(RES_hh_tes_in!W27=0,0,1000*11630*RES_hh_tes_in!W27/RES_hh_num_in!W27)</f>
        <v>587.759334036685</v>
      </c>
      <c r="DA27" s="88" t="s">
        <v>837</v>
      </c>
    </row>
    <row r="28" spans="1:105" ht="12" customHeight="1" x14ac:dyDescent="0.25">
      <c r="A28" s="28" t="s">
        <v>51</v>
      </c>
      <c r="B28" s="72"/>
      <c r="C28" s="72">
        <f>IF(RES_hh_tes_in!C28=0,0,1000*11630*RES_hh_tes_in!C28/RES_hh_num_in!C28)</f>
        <v>343.32050171039975</v>
      </c>
      <c r="D28" s="72">
        <f>IF(RES_hh_tes_in!D28=0,0,1000*11630*RES_hh_tes_in!D28/RES_hh_num_in!D28)</f>
        <v>410.96801902828452</v>
      </c>
      <c r="E28" s="72">
        <f>IF(RES_hh_tes_in!E28=0,0,1000*11630*RES_hh_tes_in!E28/RES_hh_num_in!E28)</f>
        <v>530.38397050616163</v>
      </c>
      <c r="F28" s="72">
        <f>IF(RES_hh_tes_in!F28=0,0,1000*11630*RES_hh_tes_in!F28/RES_hh_num_in!F28)</f>
        <v>537.38204757086112</v>
      </c>
      <c r="G28" s="72">
        <f>IF(RES_hh_tes_in!G28=0,0,1000*11630*RES_hh_tes_in!G28/RES_hh_num_in!G28)</f>
        <v>538.94974442650971</v>
      </c>
      <c r="H28" s="72">
        <f>IF(RES_hh_tes_in!H28=0,0,1000*11630*RES_hh_tes_in!H28/RES_hh_num_in!H28)</f>
        <v>568.93132504843197</v>
      </c>
      <c r="I28" s="72">
        <f>IF(RES_hh_tes_in!I28=0,0,1000*11630*RES_hh_tes_in!I28/RES_hh_num_in!I28)</f>
        <v>537.70161579195178</v>
      </c>
      <c r="J28" s="72">
        <f>IF(RES_hh_tes_in!J28=0,0,1000*11630*RES_hh_tes_in!J28/RES_hh_num_in!J28)</f>
        <v>576.21498882204048</v>
      </c>
      <c r="K28" s="72">
        <f>IF(RES_hh_tes_in!K28=0,0,1000*11630*RES_hh_tes_in!K28/RES_hh_num_in!K28)</f>
        <v>592.05411867374357</v>
      </c>
      <c r="L28" s="72">
        <f>IF(RES_hh_tes_in!L28=0,0,1000*11630*RES_hh_tes_in!L28/RES_hh_num_in!L28)</f>
        <v>606.05841894451282</v>
      </c>
      <c r="M28" s="72">
        <f>IF(RES_hh_tes_in!M28=0,0,1000*11630*RES_hh_tes_in!M28/RES_hh_num_in!M28)</f>
        <v>577.42945179505693</v>
      </c>
      <c r="N28" s="72">
        <f>IF(RES_hh_tes_in!N28=0,0,1000*11630*RES_hh_tes_in!N28/RES_hh_num_in!N28)</f>
        <v>580.25396427422709</v>
      </c>
      <c r="O28" s="72">
        <f>IF(RES_hh_tes_in!O28=0,0,1000*11630*RES_hh_tes_in!O28/RES_hh_num_in!O28)</f>
        <v>563.10794956349275</v>
      </c>
      <c r="P28" s="72">
        <f>IF(RES_hh_tes_in!P28=0,0,1000*11630*RES_hh_tes_in!P28/RES_hh_num_in!P28)</f>
        <v>561.48311959837963</v>
      </c>
      <c r="Q28" s="72">
        <f>IF(RES_hh_tes_in!Q28=0,0,1000*11630*RES_hh_tes_in!Q28/RES_hh_num_in!Q28)</f>
        <v>554.84956096005044</v>
      </c>
      <c r="R28" s="72">
        <f>IF(RES_hh_tes_in!R28=0,0,1000*11630*RES_hh_tes_in!R28/RES_hh_num_in!R28)</f>
        <v>565.6119298620315</v>
      </c>
      <c r="S28" s="72">
        <f>IF(RES_hh_tes_in!S28=0,0,1000*11630*RES_hh_tes_in!S28/RES_hh_num_in!S28)</f>
        <v>589.32533000360638</v>
      </c>
      <c r="T28" s="72">
        <f>IF(RES_hh_tes_in!T28=0,0,1000*11630*RES_hh_tes_in!T28/RES_hh_num_in!T28)</f>
        <v>593.54125184014265</v>
      </c>
      <c r="U28" s="72">
        <f>IF(RES_hh_tes_in!U28=0,0,1000*11630*RES_hh_tes_in!U28/RES_hh_num_in!U28)</f>
        <v>540.45531248256532</v>
      </c>
      <c r="V28" s="72">
        <f>IF(RES_hh_tes_in!V28=0,0,1000*11630*RES_hh_tes_in!V28/RES_hh_num_in!V28)</f>
        <v>603.79130024618087</v>
      </c>
      <c r="W28" s="72">
        <f>IF(RES_hh_tes_in!W28=0,0,1000*11630*RES_hh_tes_in!W28/RES_hh_num_in!W28)</f>
        <v>567.68631291905376</v>
      </c>
      <c r="DA28" s="89" t="s">
        <v>838</v>
      </c>
    </row>
    <row r="29" spans="1:105" s="2" customFormat="1" ht="12" customHeight="1" x14ac:dyDescent="0.25">
      <c r="A29" s="28" t="s">
        <v>74</v>
      </c>
      <c r="B29" s="72"/>
      <c r="C29" s="72">
        <f>IF(RES_hh_tes_in!C29=0,0,1000*11630*RES_hh_tes_in!C29/RES_hh_num_in!C29)</f>
        <v>370.08497251037704</v>
      </c>
      <c r="D29" s="72">
        <f>IF(RES_hh_tes_in!D29=0,0,1000*11630*RES_hh_tes_in!D29/RES_hh_num_in!D29)</f>
        <v>401.73890735870646</v>
      </c>
      <c r="E29" s="72">
        <f>IF(RES_hh_tes_in!E29=0,0,1000*11630*RES_hh_tes_in!E29/RES_hh_num_in!E29)</f>
        <v>534.42283718915314</v>
      </c>
      <c r="F29" s="72">
        <f>IF(RES_hh_tes_in!F29=0,0,1000*11630*RES_hh_tes_in!F29/RES_hh_num_in!F29)</f>
        <v>537.04296471746318</v>
      </c>
      <c r="G29" s="72">
        <f>IF(RES_hh_tes_in!G29=0,0,1000*11630*RES_hh_tes_in!G29/RES_hh_num_in!G29)</f>
        <v>525.67705654200358</v>
      </c>
      <c r="H29" s="72">
        <f>IF(RES_hh_tes_in!H29=0,0,1000*11630*RES_hh_tes_in!H29/RES_hh_num_in!H29)</f>
        <v>534.78039745402509</v>
      </c>
      <c r="I29" s="72">
        <f>IF(RES_hh_tes_in!I29=0,0,1000*11630*RES_hh_tes_in!I29/RES_hh_num_in!I29)</f>
        <v>558.20334485558817</v>
      </c>
      <c r="J29" s="72">
        <f>IF(RES_hh_tes_in!J29=0,0,1000*11630*RES_hh_tes_in!J29/RES_hh_num_in!J29)</f>
        <v>576.08320347341169</v>
      </c>
      <c r="K29" s="72">
        <f>IF(RES_hh_tes_in!K29=0,0,1000*11630*RES_hh_tes_in!K29/RES_hh_num_in!K29)</f>
        <v>595.12863726385842</v>
      </c>
      <c r="L29" s="72">
        <f>IF(RES_hh_tes_in!L29=0,0,1000*11630*RES_hh_tes_in!L29/RES_hh_num_in!L29)</f>
        <v>603.77526187283434</v>
      </c>
      <c r="M29" s="72">
        <f>IF(RES_hh_tes_in!M29=0,0,1000*11630*RES_hh_tes_in!M29/RES_hh_num_in!M29)</f>
        <v>578.62769739443274</v>
      </c>
      <c r="N29" s="72">
        <f>IF(RES_hh_tes_in!N29=0,0,1000*11630*RES_hh_tes_in!N29/RES_hh_num_in!N29)</f>
        <v>580.84932285044158</v>
      </c>
      <c r="O29" s="72">
        <f>IF(RES_hh_tes_in!O29=0,0,1000*11630*RES_hh_tes_in!O29/RES_hh_num_in!O29)</f>
        <v>557.86473079544783</v>
      </c>
      <c r="P29" s="72">
        <f>IF(RES_hh_tes_in!P29=0,0,1000*11630*RES_hh_tes_in!P29/RES_hh_num_in!P29)</f>
        <v>552.66780172514154</v>
      </c>
      <c r="Q29" s="72">
        <f>IF(RES_hh_tes_in!Q29=0,0,1000*11630*RES_hh_tes_in!Q29/RES_hh_num_in!Q29)</f>
        <v>549.89297068287806</v>
      </c>
      <c r="R29" s="72">
        <f>IF(RES_hh_tes_in!R29=0,0,1000*11630*RES_hh_tes_in!R29/RES_hh_num_in!R29)</f>
        <v>557.98108728295733</v>
      </c>
      <c r="S29" s="72">
        <f>IF(RES_hh_tes_in!S29=0,0,1000*11630*RES_hh_tes_in!S29/RES_hh_num_in!S29)</f>
        <v>564.10628417946236</v>
      </c>
      <c r="T29" s="72">
        <f>IF(RES_hh_tes_in!T29=0,0,1000*11630*RES_hh_tes_in!T29/RES_hh_num_in!T29)</f>
        <v>582.15556876519486</v>
      </c>
      <c r="U29" s="72">
        <f>IF(RES_hh_tes_in!U29=0,0,1000*11630*RES_hh_tes_in!U29/RES_hh_num_in!U29)</f>
        <v>610.23324585231535</v>
      </c>
      <c r="V29" s="72">
        <f>IF(RES_hh_tes_in!V29=0,0,1000*11630*RES_hh_tes_in!V29/RES_hh_num_in!V29)</f>
        <v>580.95088793491334</v>
      </c>
      <c r="W29" s="72">
        <f>IF(RES_hh_tes_in!W29=0,0,1000*11630*RES_hh_tes_in!W29/RES_hh_num_in!W29)</f>
        <v>563.06525730480212</v>
      </c>
      <c r="DA29" s="89" t="s">
        <v>839</v>
      </c>
    </row>
    <row r="30" spans="1:105" ht="12" customHeight="1" x14ac:dyDescent="0.25">
      <c r="A30" s="28" t="s">
        <v>192</v>
      </c>
      <c r="B30" s="72"/>
      <c r="C30" s="72">
        <f>IF(RES_hh_tes_in!C30=0,0,1000*11630*RES_hh_tes_in!C30/RES_hh_num_in!C30)</f>
        <v>357.13605238638837</v>
      </c>
      <c r="D30" s="72">
        <f>IF(RES_hh_tes_in!D30=0,0,1000*11630*RES_hh_tes_in!D30/RES_hh_num_in!D30)</f>
        <v>367.60391678678934</v>
      </c>
      <c r="E30" s="72">
        <f>IF(RES_hh_tes_in!E30=0,0,1000*11630*RES_hh_tes_in!E30/RES_hh_num_in!E30)</f>
        <v>568.59028702733133</v>
      </c>
      <c r="F30" s="72">
        <f>IF(RES_hh_tes_in!F30=0,0,1000*11630*RES_hh_tes_in!F30/RES_hh_num_in!F30)</f>
        <v>555.64009143509986</v>
      </c>
      <c r="G30" s="72">
        <f>IF(RES_hh_tes_in!G30=0,0,1000*11630*RES_hh_tes_in!G30/RES_hh_num_in!G30)</f>
        <v>527.57281590331957</v>
      </c>
      <c r="H30" s="72">
        <f>IF(RES_hh_tes_in!H30=0,0,1000*11630*RES_hh_tes_in!H30/RES_hh_num_in!H30)</f>
        <v>548.92969887293248</v>
      </c>
      <c r="I30" s="72">
        <f>IF(RES_hh_tes_in!I30=0,0,1000*11630*RES_hh_tes_in!I30/RES_hh_num_in!I30)</f>
        <v>553.10504424662065</v>
      </c>
      <c r="J30" s="72">
        <f>IF(RES_hh_tes_in!J30=0,0,1000*11630*RES_hh_tes_in!J30/RES_hh_num_in!J30)</f>
        <v>566.43178627468114</v>
      </c>
      <c r="K30" s="72">
        <f>IF(RES_hh_tes_in!K30=0,0,1000*11630*RES_hh_tes_in!K30/RES_hh_num_in!K30)</f>
        <v>585.67233935929414</v>
      </c>
      <c r="L30" s="72">
        <f>IF(RES_hh_tes_in!L30=0,0,1000*11630*RES_hh_tes_in!L30/RES_hh_num_in!L30)</f>
        <v>609.1982235943774</v>
      </c>
      <c r="M30" s="72">
        <f>IF(RES_hh_tes_in!M30=0,0,1000*11630*RES_hh_tes_in!M30/RES_hh_num_in!M30)</f>
        <v>576.94482719957659</v>
      </c>
      <c r="N30" s="72">
        <f>IF(RES_hh_tes_in!N30=0,0,1000*11630*RES_hh_tes_in!N30/RES_hh_num_in!N30)</f>
        <v>575.93892860856897</v>
      </c>
      <c r="O30" s="72">
        <f>IF(RES_hh_tes_in!O30=0,0,1000*11630*RES_hh_tes_in!O30/RES_hh_num_in!O30)</f>
        <v>578.90155381141551</v>
      </c>
      <c r="P30" s="72">
        <f>IF(RES_hh_tes_in!P30=0,0,1000*11630*RES_hh_tes_in!P30/RES_hh_num_in!P30)</f>
        <v>548.35957602931171</v>
      </c>
      <c r="Q30" s="72">
        <f>IF(RES_hh_tes_in!Q30=0,0,1000*11630*RES_hh_tes_in!Q30/RES_hh_num_in!Q30)</f>
        <v>540.40170736655557</v>
      </c>
      <c r="R30" s="72">
        <f>IF(RES_hh_tes_in!R30=0,0,1000*11630*RES_hh_tes_in!R30/RES_hh_num_in!R30)</f>
        <v>567.96709536638491</v>
      </c>
      <c r="S30" s="72">
        <f>IF(RES_hh_tes_in!S30=0,0,1000*11630*RES_hh_tes_in!S30/RES_hh_num_in!S30)</f>
        <v>592.90436995418429</v>
      </c>
      <c r="T30" s="72">
        <f>IF(RES_hh_tes_in!T30=0,0,1000*11630*RES_hh_tes_in!T30/RES_hh_num_in!T30)</f>
        <v>529.4286075153201</v>
      </c>
      <c r="U30" s="72">
        <f>IF(RES_hh_tes_in!U30=0,0,1000*11630*RES_hh_tes_in!U30/RES_hh_num_in!U30)</f>
        <v>587.5233872855423</v>
      </c>
      <c r="V30" s="72">
        <f>IF(RES_hh_tes_in!V30=0,0,1000*11630*RES_hh_tes_in!V30/RES_hh_num_in!V30)</f>
        <v>572.49654319605486</v>
      </c>
      <c r="W30" s="72">
        <f>IF(RES_hh_tes_in!W30=0,0,1000*11630*RES_hh_tes_in!W30/RES_hh_num_in!W30)</f>
        <v>627.83979340793667</v>
      </c>
      <c r="DA30" s="89" t="s">
        <v>840</v>
      </c>
    </row>
    <row r="31" spans="1:105" ht="12" customHeight="1" x14ac:dyDescent="0.25">
      <c r="A31" s="28" t="s">
        <v>207</v>
      </c>
      <c r="B31" s="72"/>
      <c r="C31" s="72">
        <f>IF(RES_hh_tes_in!C31=0,0,1000*11630*RES_hh_tes_in!C31/RES_hh_num_in!C31)</f>
        <v>352.85775664206909</v>
      </c>
      <c r="D31" s="72">
        <f>IF(RES_hh_tes_in!D31=0,0,1000*11630*RES_hh_tes_in!D31/RES_hh_num_in!D31)</f>
        <v>400.96990449271931</v>
      </c>
      <c r="E31" s="72">
        <f>IF(RES_hh_tes_in!E31=0,0,1000*11630*RES_hh_tes_in!E31/RES_hh_num_in!E31)</f>
        <v>539.80908282590974</v>
      </c>
      <c r="F31" s="72">
        <f>IF(RES_hh_tes_in!F31=0,0,1000*11630*RES_hh_tes_in!F31/RES_hh_num_in!F31)</f>
        <v>558.40215821867241</v>
      </c>
      <c r="G31" s="72">
        <f>IF(RES_hh_tes_in!G31=0,0,1000*11630*RES_hh_tes_in!G31/RES_hh_num_in!G31)</f>
        <v>527.11342067543501</v>
      </c>
      <c r="H31" s="72">
        <f>IF(RES_hh_tes_in!H31=0,0,1000*11630*RES_hh_tes_in!H31/RES_hh_num_in!H31)</f>
        <v>536.96143927007506</v>
      </c>
      <c r="I31" s="72">
        <f>IF(RES_hh_tes_in!I31=0,0,1000*11630*RES_hh_tes_in!I31/RES_hh_num_in!I31)</f>
        <v>558.52707209507901</v>
      </c>
      <c r="J31" s="72">
        <f>IF(RES_hh_tes_in!J31=0,0,1000*11630*RES_hh_tes_in!J31/RES_hh_num_in!J31)</f>
        <v>576.75592257185031</v>
      </c>
      <c r="K31" s="72">
        <f>IF(RES_hh_tes_in!K31=0,0,1000*11630*RES_hh_tes_in!K31/RES_hh_num_in!K31)</f>
        <v>580.21065886493034</v>
      </c>
      <c r="L31" s="72">
        <f>IF(RES_hh_tes_in!L31=0,0,1000*11630*RES_hh_tes_in!L31/RES_hh_num_in!L31)</f>
        <v>568.30854423907556</v>
      </c>
      <c r="M31" s="72">
        <f>IF(RES_hh_tes_in!M31=0,0,1000*11630*RES_hh_tes_in!M31/RES_hh_num_in!M31)</f>
        <v>607.80843575022766</v>
      </c>
      <c r="N31" s="72">
        <f>IF(RES_hh_tes_in!N31=0,0,1000*11630*RES_hh_tes_in!N31/RES_hh_num_in!N31)</f>
        <v>576.78898905604194</v>
      </c>
      <c r="O31" s="72">
        <f>IF(RES_hh_tes_in!O31=0,0,1000*11630*RES_hh_tes_in!O31/RES_hh_num_in!O31)</f>
        <v>567.12125142795196</v>
      </c>
      <c r="P31" s="72">
        <f>IF(RES_hh_tes_in!P31=0,0,1000*11630*RES_hh_tes_in!P31/RES_hh_num_in!P31)</f>
        <v>554.410666604006</v>
      </c>
      <c r="Q31" s="72">
        <f>IF(RES_hh_tes_in!Q31=0,0,1000*11630*RES_hh_tes_in!Q31/RES_hh_num_in!Q31)</f>
        <v>566.66106080199529</v>
      </c>
      <c r="R31" s="72">
        <f>IF(RES_hh_tes_in!R31=0,0,1000*11630*RES_hh_tes_in!R31/RES_hh_num_in!R31)</f>
        <v>503.54873818618381</v>
      </c>
      <c r="S31" s="72">
        <f>IF(RES_hh_tes_in!S31=0,0,1000*11630*RES_hh_tes_in!S31/RES_hh_num_in!S31)</f>
        <v>426.51502313726496</v>
      </c>
      <c r="T31" s="72">
        <f>IF(RES_hh_tes_in!T31=0,0,1000*11630*RES_hh_tes_in!T31/RES_hh_num_in!T31)</f>
        <v>722.11754046996214</v>
      </c>
      <c r="U31" s="72">
        <f>IF(RES_hh_tes_in!U31=0,0,1000*11630*RES_hh_tes_in!U31/RES_hh_num_in!U31)</f>
        <v>623.55055625560612</v>
      </c>
      <c r="V31" s="72">
        <f>IF(RES_hh_tes_in!V31=0,0,1000*11630*RES_hh_tes_in!V31/RES_hh_num_in!V31)</f>
        <v>565.79341187976138</v>
      </c>
      <c r="W31" s="72">
        <f>IF(RES_hh_tes_in!W31=0,0,1000*11630*RES_hh_tes_in!W31/RES_hh_num_in!W31)</f>
        <v>590.98950432595473</v>
      </c>
      <c r="DA31" s="89" t="s">
        <v>841</v>
      </c>
    </row>
    <row r="32" spans="1:105" ht="12" customHeight="1" x14ac:dyDescent="0.25">
      <c r="A32" s="32" t="s">
        <v>53</v>
      </c>
      <c r="B32" s="77"/>
      <c r="C32" s="77">
        <f>IF(RES_hh_tes_in!C32=0,0,1000*11630*RES_hh_tes_in!C32/RES_hh_num_in!C32)</f>
        <v>321.30935960771103</v>
      </c>
      <c r="D32" s="77">
        <f>IF(RES_hh_tes_in!D32=0,0,1000*11630*RES_hh_tes_in!D32/RES_hh_num_in!D32)</f>
        <v>254.10518936036257</v>
      </c>
      <c r="E32" s="77">
        <f>IF(RES_hh_tes_in!E32=0,0,1000*11630*RES_hh_tes_in!E32/RES_hh_num_in!E32)</f>
        <v>687.9946265396261</v>
      </c>
      <c r="F32" s="77">
        <f>IF(RES_hh_tes_in!F32=0,0,1000*11630*RES_hh_tes_in!F32/RES_hh_num_in!F32)</f>
        <v>623.6610796510131</v>
      </c>
      <c r="G32" s="77">
        <f>IF(RES_hh_tes_in!G32=0,0,1000*11630*RES_hh_tes_in!G32/RES_hh_num_in!G32)</f>
        <v>483.02171374050971</v>
      </c>
      <c r="H32" s="77">
        <f>IF(RES_hh_tes_in!H32=0,0,1000*11630*RES_hh_tes_in!H32/RES_hh_num_in!H32)</f>
        <v>580.34459761858693</v>
      </c>
      <c r="I32" s="77">
        <f>IF(RES_hh_tes_in!I32=0,0,1000*11630*RES_hh_tes_in!I32/RES_hh_num_in!I32)</f>
        <v>528.23451801553244</v>
      </c>
      <c r="J32" s="77">
        <f>IF(RES_hh_tes_in!J32=0,0,1000*11630*RES_hh_tes_in!J32/RES_hh_num_in!J32)</f>
        <v>562.6068102199273</v>
      </c>
      <c r="K32" s="77">
        <f>IF(RES_hh_tes_in!K32=0,0,1000*11630*RES_hh_tes_in!K32/RES_hh_num_in!K32)</f>
        <v>568.58942120627955</v>
      </c>
      <c r="L32" s="77">
        <f>IF(RES_hh_tes_in!L32=0,0,1000*11630*RES_hh_tes_in!L32/RES_hh_num_in!L32)</f>
        <v>636.45670782114735</v>
      </c>
      <c r="M32" s="77">
        <f>IF(RES_hh_tes_in!M32=0,0,1000*11630*RES_hh_tes_in!M32/RES_hh_num_in!M32)</f>
        <v>585.57167854262741</v>
      </c>
      <c r="N32" s="77">
        <f>IF(RES_hh_tes_in!N32=0,0,1000*11630*RES_hh_tes_in!N32/RES_hh_num_in!N32)</f>
        <v>572.98152591003873</v>
      </c>
      <c r="O32" s="77">
        <f>IF(RES_hh_tes_in!O32=0,0,1000*11630*RES_hh_tes_in!O32/RES_hh_num_in!O32)</f>
        <v>587.67856488823804</v>
      </c>
      <c r="P32" s="77">
        <f>IF(RES_hh_tes_in!P32=0,0,1000*11630*RES_hh_tes_in!P32/RES_hh_num_in!P32)</f>
        <v>548.81933365880559</v>
      </c>
      <c r="Q32" s="77">
        <f>IF(RES_hh_tes_in!Q32=0,0,1000*11630*RES_hh_tes_in!Q32/RES_hh_num_in!Q32)</f>
        <v>548.36311812775239</v>
      </c>
      <c r="R32" s="77">
        <f>IF(RES_hh_tes_in!R32=0,0,1000*11630*RES_hh_tes_in!R32/RES_hh_num_in!R32)</f>
        <v>563.69586777280256</v>
      </c>
      <c r="S32" s="77">
        <f>IF(RES_hh_tes_in!S32=0,0,1000*11630*RES_hh_tes_in!S32/RES_hh_num_in!S32)</f>
        <v>576.86467261767541</v>
      </c>
      <c r="T32" s="77">
        <f>IF(RES_hh_tes_in!T32=0,0,1000*11630*RES_hh_tes_in!T32/RES_hh_num_in!T32)</f>
        <v>578.84538118535261</v>
      </c>
      <c r="U32" s="77">
        <f>IF(RES_hh_tes_in!U32=0,0,1000*11630*RES_hh_tes_in!U32/RES_hh_num_in!U32)</f>
        <v>584.12816378802006</v>
      </c>
      <c r="V32" s="77">
        <f>IF(RES_hh_tes_in!V32=0,0,1000*11630*RES_hh_tes_in!V32/RES_hh_num_in!V32)</f>
        <v>589.00043597151262</v>
      </c>
      <c r="W32" s="77">
        <f>IF(RES_hh_tes_in!W32=0,0,1000*11630*RES_hh_tes_in!W32/RES_hh_num_in!W32)</f>
        <v>584.90971553877193</v>
      </c>
      <c r="DA32" s="92" t="s">
        <v>842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7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843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104</v>
      </c>
      <c r="B3" s="65"/>
      <c r="C3" s="65">
        <f>IF(RES_hh_emi_in!C3=0,0,1000000*RES_hh_emi_in!C3/RES_hh_num_in!C3)</f>
        <v>2378.7976338192416</v>
      </c>
      <c r="D3" s="65">
        <f>IF(RES_hh_emi_in!D3=0,0,1000000*RES_hh_emi_in!D3/RES_hh_num_in!D3)</f>
        <v>3069.4305005564506</v>
      </c>
      <c r="E3" s="65">
        <f>IF(RES_hh_emi_in!E3=0,0,1000000*RES_hh_emi_in!E3/RES_hh_num_in!E3)</f>
        <v>2617.943396113445</v>
      </c>
      <c r="F3" s="65">
        <f>IF(RES_hh_emi_in!F3=0,0,1000000*RES_hh_emi_in!F3/RES_hh_num_in!F3)</f>
        <v>2796.7393772357577</v>
      </c>
      <c r="G3" s="65">
        <f>IF(RES_hh_emi_in!G3=0,0,1000000*RES_hh_emi_in!G3/RES_hh_num_in!G3)</f>
        <v>2963.0904500816087</v>
      </c>
      <c r="H3" s="65">
        <f>IF(RES_hh_emi_in!H3=0,0,1000000*RES_hh_emi_in!H3/RES_hh_num_in!H3)</f>
        <v>2972.2833760962453</v>
      </c>
      <c r="I3" s="65">
        <f>IF(RES_hh_emi_in!I3=0,0,1000000*RES_hh_emi_in!I3/RES_hh_num_in!I3)</f>
        <v>2056.8379452622075</v>
      </c>
      <c r="J3" s="65">
        <f>IF(RES_hh_emi_in!J3=0,0,1000000*RES_hh_emi_in!J3/RES_hh_num_in!J3)</f>
        <v>2278.6302956121631</v>
      </c>
      <c r="K3" s="65">
        <f>IF(RES_hh_emi_in!K3=0,0,1000000*RES_hh_emi_in!K3/RES_hh_num_in!K3)</f>
        <v>1955.7597660301719</v>
      </c>
      <c r="L3" s="65">
        <f>IF(RES_hh_emi_in!L3=0,0,1000000*RES_hh_emi_in!L3/RES_hh_num_in!L3)</f>
        <v>2200.1582961238114</v>
      </c>
      <c r="M3" s="65">
        <f>IF(RES_hh_emi_in!M3=0,0,1000000*RES_hh_emi_in!M3/RES_hh_num_in!M3)</f>
        <v>1624.7095857526601</v>
      </c>
      <c r="N3" s="65">
        <f>IF(RES_hh_emi_in!N3=0,0,1000000*RES_hh_emi_in!N3/RES_hh_num_in!N3)</f>
        <v>2012.4595305548744</v>
      </c>
      <c r="O3" s="65">
        <f>IF(RES_hh_emi_in!O3=0,0,1000000*RES_hh_emi_in!O3/RES_hh_num_in!O3)</f>
        <v>1754.8599884452738</v>
      </c>
      <c r="P3" s="65">
        <f>IF(RES_hh_emi_in!P3=0,0,1000000*RES_hh_emi_in!P3/RES_hh_num_in!P3)</f>
        <v>1976.1994519510563</v>
      </c>
      <c r="Q3" s="65">
        <f>IF(RES_hh_emi_in!Q3=0,0,1000000*RES_hh_emi_in!Q3/RES_hh_num_in!Q3)</f>
        <v>1907.7975425269487</v>
      </c>
      <c r="R3" s="65">
        <f>IF(RES_hh_emi_in!R3=0,0,1000000*RES_hh_emi_in!R3/RES_hh_num_in!R3)</f>
        <v>1557.487885708802</v>
      </c>
      <c r="S3" s="65">
        <f>IF(RES_hh_emi_in!S3=0,0,1000000*RES_hh_emi_in!S3/RES_hh_num_in!S3)</f>
        <v>1265.9310394769066</v>
      </c>
      <c r="T3" s="65">
        <f>IF(RES_hh_emi_in!T3=0,0,1000000*RES_hh_emi_in!T3/RES_hh_num_in!T3)</f>
        <v>504.91374228732599</v>
      </c>
      <c r="U3" s="65">
        <f>IF(RES_hh_emi_in!U3=0,0,1000000*RES_hh_emi_in!U3/RES_hh_num_in!U3)</f>
        <v>1178.2494500162832</v>
      </c>
      <c r="V3" s="65">
        <f>IF(RES_hh_emi_in!V3=0,0,1000000*RES_hh_emi_in!V3/RES_hh_num_in!V3)</f>
        <v>1354.7564620600986</v>
      </c>
      <c r="W3" s="65">
        <f>IF(RES_hh_emi_in!W3=0,0,1000000*RES_hh_emi_in!W3/RES_hh_num_in!W3)</f>
        <v>980.12539699797912</v>
      </c>
      <c r="DA3" s="87" t="s">
        <v>844</v>
      </c>
    </row>
    <row r="4" spans="1:105" ht="12.95" customHeight="1" x14ac:dyDescent="0.25">
      <c r="A4" s="68" t="s">
        <v>57</v>
      </c>
      <c r="B4" s="69"/>
      <c r="C4" s="69">
        <f>IF(RES_hh_emi_in!C4=0,0,1000000*RES_hh_emi_in!C4/RES_hh_num_in!C4)</f>
        <v>2096.5128819282208</v>
      </c>
      <c r="D4" s="69">
        <f>IF(RES_hh_emi_in!D4=0,0,1000000*RES_hh_emi_in!D4/RES_hh_num_in!D4)</f>
        <v>2738.6094143071264</v>
      </c>
      <c r="E4" s="69">
        <f>IF(RES_hh_emi_in!E4=0,0,1000000*RES_hh_emi_in!E4/RES_hh_num_in!E4)</f>
        <v>2344.7872752703593</v>
      </c>
      <c r="F4" s="69">
        <f>IF(RES_hh_emi_in!F4=0,0,1000000*RES_hh_emi_in!F4/RES_hh_num_in!F4)</f>
        <v>2430.8438311546361</v>
      </c>
      <c r="G4" s="69">
        <f>IF(RES_hh_emi_in!G4=0,0,1000000*RES_hh_emi_in!G4/RES_hh_num_in!G4)</f>
        <v>2554.3727451680047</v>
      </c>
      <c r="H4" s="69">
        <f>IF(RES_hh_emi_in!H4=0,0,1000000*RES_hh_emi_in!H4/RES_hh_num_in!H4)</f>
        <v>2542.8392093454117</v>
      </c>
      <c r="I4" s="69">
        <f>IF(RES_hh_emi_in!I4=0,0,1000000*RES_hh_emi_in!I4/RES_hh_num_in!I4)</f>
        <v>1705.4766170463915</v>
      </c>
      <c r="J4" s="69">
        <f>IF(RES_hh_emi_in!J4=0,0,1000000*RES_hh_emi_in!J4/RES_hh_num_in!J4)</f>
        <v>1946.11275110836</v>
      </c>
      <c r="K4" s="69">
        <f>IF(RES_hh_emi_in!K4=0,0,1000000*RES_hh_emi_in!K4/RES_hh_num_in!K4)</f>
        <v>1666.9591818252006</v>
      </c>
      <c r="L4" s="69">
        <f>IF(RES_hh_emi_in!L4=0,0,1000000*RES_hh_emi_in!L4/RES_hh_num_in!L4)</f>
        <v>1923.8112473228502</v>
      </c>
      <c r="M4" s="69">
        <f>IF(RES_hh_emi_in!M4=0,0,1000000*RES_hh_emi_in!M4/RES_hh_num_in!M4)</f>
        <v>1364.8107724442668</v>
      </c>
      <c r="N4" s="69">
        <f>IF(RES_hh_emi_in!N4=0,0,1000000*RES_hh_emi_in!N4/RES_hh_num_in!N4)</f>
        <v>1673.3780393355382</v>
      </c>
      <c r="O4" s="69">
        <f>IF(RES_hh_emi_in!O4=0,0,1000000*RES_hh_emi_in!O4/RES_hh_num_in!O4)</f>
        <v>1438.5460137323439</v>
      </c>
      <c r="P4" s="69">
        <f>IF(RES_hh_emi_in!P4=0,0,1000000*RES_hh_emi_in!P4/RES_hh_num_in!P4)</f>
        <v>1640.5397005836496</v>
      </c>
      <c r="Q4" s="69">
        <f>IF(RES_hh_emi_in!Q4=0,0,1000000*RES_hh_emi_in!Q4/RES_hh_num_in!Q4)</f>
        <v>1579.3620912689939</v>
      </c>
      <c r="R4" s="69">
        <f>IF(RES_hh_emi_in!R4=0,0,1000000*RES_hh_emi_in!R4/RES_hh_num_in!R4)</f>
        <v>1276.2361990954664</v>
      </c>
      <c r="S4" s="69">
        <f>IF(RES_hh_emi_in!S4=0,0,1000000*RES_hh_emi_in!S4/RES_hh_num_in!S4)</f>
        <v>995.79445518305181</v>
      </c>
      <c r="T4" s="69">
        <f>IF(RES_hh_emi_in!T4=0,0,1000000*RES_hh_emi_in!T4/RES_hh_num_in!T4)</f>
        <v>327.26312179899145</v>
      </c>
      <c r="U4" s="69">
        <f>IF(RES_hh_emi_in!U4=0,0,1000000*RES_hh_emi_in!U4/RES_hh_num_in!U4)</f>
        <v>893.682100500508</v>
      </c>
      <c r="V4" s="69">
        <f>IF(RES_hh_emi_in!V4=0,0,1000000*RES_hh_emi_in!V4/RES_hh_num_in!V4)</f>
        <v>1021.5851913906765</v>
      </c>
      <c r="W4" s="69">
        <f>IF(RES_hh_emi_in!W4=0,0,1000000*RES_hh_emi_in!W4/RES_hh_num_in!W4)</f>
        <v>669.63549099214083</v>
      </c>
      <c r="DA4" s="88" t="s">
        <v>845</v>
      </c>
    </row>
    <row r="5" spans="1:105" ht="12" customHeight="1" x14ac:dyDescent="0.25">
      <c r="A5" s="28" t="s">
        <v>51</v>
      </c>
      <c r="B5" s="72"/>
      <c r="C5" s="72">
        <f>IF(RES_hh_emi_in!C5=0,0,1000000*RES_hh_emi_in!C5/RES_hh_num_in!C5)</f>
        <v>4233.8005008112004</v>
      </c>
      <c r="D5" s="72">
        <f>IF(RES_hh_emi_in!D5=0,0,1000000*RES_hh_emi_in!D5/RES_hh_num_in!D5)</f>
        <v>4304.1935335124517</v>
      </c>
      <c r="E5" s="72">
        <f>IF(RES_hh_emi_in!E5=0,0,1000000*RES_hh_emi_in!E5/RES_hh_num_in!E5)</f>
        <v>3971.06174141158</v>
      </c>
      <c r="F5" s="72">
        <f>IF(RES_hh_emi_in!F5=0,0,1000000*RES_hh_emi_in!F5/RES_hh_num_in!F5)</f>
        <v>3872.0557231999901</v>
      </c>
      <c r="G5" s="72">
        <f>IF(RES_hh_emi_in!G5=0,0,1000000*RES_hh_emi_in!G5/RES_hh_num_in!G5)</f>
        <v>4020.2621122189485</v>
      </c>
      <c r="H5" s="72">
        <f>IF(RES_hh_emi_in!H5=0,0,1000000*RES_hh_emi_in!H5/RES_hh_num_in!H5)</f>
        <v>4354.650299279635</v>
      </c>
      <c r="I5" s="72">
        <f>IF(RES_hh_emi_in!I5=0,0,1000000*RES_hh_emi_in!I5/RES_hh_num_in!I5)</f>
        <v>3793.4295433836201</v>
      </c>
      <c r="J5" s="72">
        <f>IF(RES_hh_emi_in!J5=0,0,1000000*RES_hh_emi_in!J5/RES_hh_num_in!J5)</f>
        <v>3889.653477236961</v>
      </c>
      <c r="K5" s="72">
        <f>IF(RES_hh_emi_in!K5=0,0,1000000*RES_hh_emi_in!K5/RES_hh_num_in!K5)</f>
        <v>3910.8239061634408</v>
      </c>
      <c r="L5" s="72">
        <f>IF(RES_hh_emi_in!L5=0,0,1000000*RES_hh_emi_in!L5/RES_hh_num_in!L5)</f>
        <v>4414.6207326521526</v>
      </c>
      <c r="M5" s="72">
        <f>IF(RES_hh_emi_in!M5=0,0,1000000*RES_hh_emi_in!M5/RES_hh_num_in!M5)</f>
        <v>3735.2968479132483</v>
      </c>
      <c r="N5" s="72">
        <f>IF(RES_hh_emi_in!N5=0,0,1000000*RES_hh_emi_in!N5/RES_hh_num_in!N5)</f>
        <v>3839.648889121615</v>
      </c>
      <c r="O5" s="72">
        <f>IF(RES_hh_emi_in!O5=0,0,1000000*RES_hh_emi_in!O5/RES_hh_num_in!O5)</f>
        <v>3658.3391127491027</v>
      </c>
      <c r="P5" s="72">
        <f>IF(RES_hh_emi_in!P5=0,0,1000000*RES_hh_emi_in!P5/RES_hh_num_in!P5)</f>
        <v>3211.0618915987911</v>
      </c>
      <c r="Q5" s="72">
        <f>IF(RES_hh_emi_in!Q5=0,0,1000000*RES_hh_emi_in!Q5/RES_hh_num_in!Q5)</f>
        <v>3031.1604243232191</v>
      </c>
      <c r="R5" s="72">
        <f>IF(RES_hh_emi_in!R5=0,0,1000000*RES_hh_emi_in!R5/RES_hh_num_in!R5)</f>
        <v>3164.08072630793</v>
      </c>
      <c r="S5" s="72">
        <f>IF(RES_hh_emi_in!S5=0,0,1000000*RES_hh_emi_in!S5/RES_hh_num_in!S5)</f>
        <v>3109.6130325151316</v>
      </c>
      <c r="T5" s="72">
        <f>IF(RES_hh_emi_in!T5=0,0,1000000*RES_hh_emi_in!T5/RES_hh_num_in!T5)</f>
        <v>3012.4507464675867</v>
      </c>
      <c r="U5" s="72">
        <f>IF(RES_hh_emi_in!U5=0,0,1000000*RES_hh_emi_in!U5/RES_hh_num_in!U5)</f>
        <v>2385.4425779913799</v>
      </c>
      <c r="V5" s="72">
        <f>IF(RES_hh_emi_in!V5=0,0,1000000*RES_hh_emi_in!V5/RES_hh_num_in!V5)</f>
        <v>2421.6109759820279</v>
      </c>
      <c r="W5" s="72">
        <f>IF(RES_hh_emi_in!W5=0,0,1000000*RES_hh_emi_in!W5/RES_hh_num_in!W5)</f>
        <v>2173.7936333440016</v>
      </c>
      <c r="DA5" s="89" t="s">
        <v>846</v>
      </c>
    </row>
    <row r="6" spans="1:105" ht="12" customHeight="1" x14ac:dyDescent="0.25">
      <c r="A6" s="28" t="s">
        <v>74</v>
      </c>
      <c r="B6" s="72"/>
      <c r="C6" s="72">
        <f>IF(RES_hh_emi_in!C6=0,0,1000000*RES_hh_emi_in!C6/RES_hh_num_in!C6)</f>
        <v>3260.0037833621004</v>
      </c>
      <c r="D6" s="72">
        <f>IF(RES_hh_emi_in!D6=0,0,1000000*RES_hh_emi_in!D6/RES_hh_num_in!D6)</f>
        <v>3097.4852906240758</v>
      </c>
      <c r="E6" s="72">
        <f>IF(RES_hh_emi_in!E6=0,0,1000000*RES_hh_emi_in!E6/RES_hh_num_in!E6)</f>
        <v>2931.7666385695925</v>
      </c>
      <c r="F6" s="72">
        <f>IF(RES_hh_emi_in!F6=0,0,1000000*RES_hh_emi_in!F6/RES_hh_num_in!F6)</f>
        <v>2811.220151598452</v>
      </c>
      <c r="G6" s="72">
        <f>IF(RES_hh_emi_in!G6=0,0,1000000*RES_hh_emi_in!G6/RES_hh_num_in!G6)</f>
        <v>2873.9175689814911</v>
      </c>
      <c r="H6" s="72">
        <f>IF(RES_hh_emi_in!H6=0,0,1000000*RES_hh_emi_in!H6/RES_hh_num_in!H6)</f>
        <v>2972.2531185886342</v>
      </c>
      <c r="I6" s="72">
        <f>IF(RES_hh_emi_in!I6=0,0,1000000*RES_hh_emi_in!I6/RES_hh_num_in!I6)</f>
        <v>2832.4393329326513</v>
      </c>
      <c r="J6" s="72">
        <f>IF(RES_hh_emi_in!J6=0,0,1000000*RES_hh_emi_in!J6/RES_hh_num_in!J6)</f>
        <v>2810.6460801771505</v>
      </c>
      <c r="K6" s="72">
        <f>IF(RES_hh_emi_in!K6=0,0,1000000*RES_hh_emi_in!K6/RES_hh_num_in!K6)</f>
        <v>2807.2936639724785</v>
      </c>
      <c r="L6" s="72">
        <f>IF(RES_hh_emi_in!L6=0,0,1000000*RES_hh_emi_in!L6/RES_hh_num_in!L6)</f>
        <v>3119.0964296189763</v>
      </c>
      <c r="M6" s="72">
        <f>IF(RES_hh_emi_in!M6=0,0,1000000*RES_hh_emi_in!M6/RES_hh_num_in!M6)</f>
        <v>2610.551045351443</v>
      </c>
      <c r="N6" s="72">
        <f>IF(RES_hh_emi_in!N6=0,0,1000000*RES_hh_emi_in!N6/RES_hh_num_in!N6)</f>
        <v>2694.7371859303412</v>
      </c>
      <c r="O6" s="72">
        <f>IF(RES_hh_emi_in!O6=0,0,1000000*RES_hh_emi_in!O6/RES_hh_num_in!O6)</f>
        <v>2449.5117177359616</v>
      </c>
      <c r="P6" s="72">
        <f>IF(RES_hh_emi_in!P6=0,0,1000000*RES_hh_emi_in!P6/RES_hh_num_in!P6)</f>
        <v>2055.6841185024741</v>
      </c>
      <c r="Q6" s="72">
        <f>IF(RES_hh_emi_in!Q6=0,0,1000000*RES_hh_emi_in!Q6/RES_hh_num_in!Q6)</f>
        <v>1932.1793658931058</v>
      </c>
      <c r="R6" s="72">
        <f>IF(RES_hh_emi_in!R6=0,0,1000000*RES_hh_emi_in!R6/RES_hh_num_in!R6)</f>
        <v>1970.3807176109117</v>
      </c>
      <c r="S6" s="72">
        <f>IF(RES_hh_emi_in!S6=0,0,1000000*RES_hh_emi_in!S6/RES_hh_num_in!S6)</f>
        <v>1910.2771091705724</v>
      </c>
      <c r="T6" s="72">
        <f>IF(RES_hh_emi_in!T6=0,0,1000000*RES_hh_emi_in!T6/RES_hh_num_in!T6)</f>
        <v>1855.1143630584356</v>
      </c>
      <c r="U6" s="72">
        <f>IF(RES_hh_emi_in!U6=0,0,1000000*RES_hh_emi_in!U6/RES_hh_num_in!U6)</f>
        <v>1848.3130111124697</v>
      </c>
      <c r="V6" s="72">
        <f>IF(RES_hh_emi_in!V6=0,0,1000000*RES_hh_emi_in!V6/RES_hh_num_in!V6)</f>
        <v>1715.7227598644195</v>
      </c>
      <c r="W6" s="72">
        <f>IF(RES_hh_emi_in!W6=0,0,1000000*RES_hh_emi_in!W6/RES_hh_num_in!W6)</f>
        <v>1497.5623637146916</v>
      </c>
      <c r="DA6" s="89" t="s">
        <v>847</v>
      </c>
    </row>
    <row r="7" spans="1:105" ht="12" customHeight="1" x14ac:dyDescent="0.25">
      <c r="A7" s="28" t="s">
        <v>205</v>
      </c>
      <c r="B7" s="72"/>
      <c r="C7" s="72">
        <f>IF(RES_hh_emi_in!C7=0,0,1000000*RES_hh_emi_in!C7/RES_hh_num_in!C7)</f>
        <v>4190.4281611307442</v>
      </c>
      <c r="D7" s="72">
        <f>IF(RES_hh_emi_in!D7=0,0,1000000*RES_hh_emi_in!D7/RES_hh_num_in!D7)</f>
        <v>4285.2442632297898</v>
      </c>
      <c r="E7" s="72">
        <f>IF(RES_hh_emi_in!E7=0,0,1000000*RES_hh_emi_in!E7/RES_hh_num_in!E7)</f>
        <v>4107.5963526623382</v>
      </c>
      <c r="F7" s="72">
        <f>IF(RES_hh_emi_in!F7=0,0,1000000*RES_hh_emi_in!F7/RES_hh_num_in!F7)</f>
        <v>3813.2731835633845</v>
      </c>
      <c r="G7" s="72">
        <f>IF(RES_hh_emi_in!G7=0,0,1000000*RES_hh_emi_in!G7/RES_hh_num_in!G7)</f>
        <v>0</v>
      </c>
      <c r="H7" s="72">
        <f>IF(RES_hh_emi_in!H7=0,0,1000000*RES_hh_emi_in!H7/RES_hh_num_in!H7)</f>
        <v>0</v>
      </c>
      <c r="I7" s="72">
        <f>IF(RES_hh_emi_in!I7=0,0,1000000*RES_hh_emi_in!I7/RES_hh_num_in!I7)</f>
        <v>0</v>
      </c>
      <c r="J7" s="72">
        <f>IF(RES_hh_emi_in!J7=0,0,1000000*RES_hh_emi_in!J7/RES_hh_num_in!J7)</f>
        <v>0</v>
      </c>
      <c r="K7" s="72">
        <f>IF(RES_hh_emi_in!K7=0,0,1000000*RES_hh_emi_in!K7/RES_hh_num_in!K7)</f>
        <v>0</v>
      </c>
      <c r="L7" s="72">
        <f>IF(RES_hh_emi_in!L7=0,0,1000000*RES_hh_emi_in!L7/RES_hh_num_in!L7)</f>
        <v>0</v>
      </c>
      <c r="M7" s="72">
        <f>IF(RES_hh_emi_in!M7=0,0,1000000*RES_hh_emi_in!M7/RES_hh_num_in!M7)</f>
        <v>0</v>
      </c>
      <c r="N7" s="72">
        <f>IF(RES_hh_emi_in!N7=0,0,1000000*RES_hh_emi_in!N7/RES_hh_num_in!N7)</f>
        <v>3125.8999886097149</v>
      </c>
      <c r="O7" s="72">
        <f>IF(RES_hh_emi_in!O7=0,0,1000000*RES_hh_emi_in!O7/RES_hh_num_in!O7)</f>
        <v>3119.0517654419218</v>
      </c>
      <c r="P7" s="72">
        <f>IF(RES_hh_emi_in!P7=0,0,1000000*RES_hh_emi_in!P7/RES_hh_num_in!P7)</f>
        <v>0</v>
      </c>
      <c r="Q7" s="72">
        <f>IF(RES_hh_emi_in!Q7=0,0,1000000*RES_hh_emi_in!Q7/RES_hh_num_in!Q7)</f>
        <v>0</v>
      </c>
      <c r="R7" s="72">
        <f>IF(RES_hh_emi_in!R7=0,0,1000000*RES_hh_emi_in!R7/RES_hh_num_in!R7)</f>
        <v>2333.3823639433699</v>
      </c>
      <c r="S7" s="72">
        <f>IF(RES_hh_emi_in!S7=0,0,1000000*RES_hh_emi_in!S7/RES_hh_num_in!S7)</f>
        <v>2332.3340463455561</v>
      </c>
      <c r="T7" s="72">
        <f>IF(RES_hh_emi_in!T7=0,0,1000000*RES_hh_emi_in!T7/RES_hh_num_in!T7)</f>
        <v>2694.1134117687002</v>
      </c>
      <c r="U7" s="72">
        <f>IF(RES_hh_emi_in!U7=0,0,1000000*RES_hh_emi_in!U7/RES_hh_num_in!U7)</f>
        <v>2127.1131860308392</v>
      </c>
      <c r="V7" s="72">
        <f>IF(RES_hh_emi_in!V7=0,0,1000000*RES_hh_emi_in!V7/RES_hh_num_in!V7)</f>
        <v>1985.0274951204096</v>
      </c>
      <c r="W7" s="72">
        <f>IF(RES_hh_emi_in!W7=0,0,1000000*RES_hh_emi_in!W7/RES_hh_num_in!W7)</f>
        <v>2557.7762314840861</v>
      </c>
      <c r="DA7" s="89" t="s">
        <v>848</v>
      </c>
    </row>
    <row r="8" spans="1:105" ht="12" customHeight="1" x14ac:dyDescent="0.25">
      <c r="A8" s="28" t="s">
        <v>192</v>
      </c>
      <c r="B8" s="72"/>
      <c r="C8" s="72">
        <f>IF(RES_hh_emi_in!C8=0,0,1000000*RES_hh_emi_in!C8/RES_hh_num_in!C8)</f>
        <v>2687.3716598712463</v>
      </c>
      <c r="D8" s="72">
        <f>IF(RES_hh_emi_in!D8=0,0,1000000*RES_hh_emi_in!D8/RES_hh_num_in!D8)</f>
        <v>2539.2472760828405</v>
      </c>
      <c r="E8" s="72">
        <f>IF(RES_hh_emi_in!E8=0,0,1000000*RES_hh_emi_in!E8/RES_hh_num_in!E8)</f>
        <v>2426.5647678714549</v>
      </c>
      <c r="F8" s="72">
        <f>IF(RES_hh_emi_in!F8=0,0,1000000*RES_hh_emi_in!F8/RES_hh_num_in!F8)</f>
        <v>2341.9677304760389</v>
      </c>
      <c r="G8" s="72">
        <f>IF(RES_hh_emi_in!G8=0,0,1000000*RES_hh_emi_in!G8/RES_hh_num_in!G8)</f>
        <v>2460.5202453794527</v>
      </c>
      <c r="H8" s="72">
        <f>IF(RES_hh_emi_in!H8=0,0,1000000*RES_hh_emi_in!H8/RES_hh_num_in!H8)</f>
        <v>2493.5191589078436</v>
      </c>
      <c r="I8" s="72">
        <f>IF(RES_hh_emi_in!I8=0,0,1000000*RES_hh_emi_in!I8/RES_hh_num_in!I8)</f>
        <v>2319.2591278426094</v>
      </c>
      <c r="J8" s="72">
        <f>IF(RES_hh_emi_in!J8=0,0,1000000*RES_hh_emi_in!J8/RES_hh_num_in!J8)</f>
        <v>2266.1816375532499</v>
      </c>
      <c r="K8" s="72">
        <f>IF(RES_hh_emi_in!K8=0,0,1000000*RES_hh_emi_in!K8/RES_hh_num_in!K8)</f>
        <v>2278.5157165200285</v>
      </c>
      <c r="L8" s="72">
        <f>IF(RES_hh_emi_in!L8=0,0,1000000*RES_hh_emi_in!L8/RES_hh_num_in!L8)</f>
        <v>2493.8449062687937</v>
      </c>
      <c r="M8" s="72">
        <f>IF(RES_hh_emi_in!M8=0,0,1000000*RES_hh_emi_in!M8/RES_hh_num_in!M8)</f>
        <v>2169.4326684647094</v>
      </c>
      <c r="N8" s="72">
        <f>IF(RES_hh_emi_in!N8=0,0,1000000*RES_hh_emi_in!N8/RES_hh_num_in!N8)</f>
        <v>2186.1925258797191</v>
      </c>
      <c r="O8" s="72">
        <f>IF(RES_hh_emi_in!O8=0,0,1000000*RES_hh_emi_in!O8/RES_hh_num_in!O8)</f>
        <v>2089.3427395660196</v>
      </c>
      <c r="P8" s="72">
        <f>IF(RES_hh_emi_in!P8=0,0,1000000*RES_hh_emi_in!P8/RES_hh_num_in!P8)</f>
        <v>1757.8223124099115</v>
      </c>
      <c r="Q8" s="72">
        <f>IF(RES_hh_emi_in!Q8=0,0,1000000*RES_hh_emi_in!Q8/RES_hh_num_in!Q8)</f>
        <v>1638.0232098572565</v>
      </c>
      <c r="R8" s="72">
        <f>IF(RES_hh_emi_in!R8=0,0,1000000*RES_hh_emi_in!R8/RES_hh_num_in!R8)</f>
        <v>1709.203807506811</v>
      </c>
      <c r="S8" s="72">
        <f>IF(RES_hh_emi_in!S8=0,0,1000000*RES_hh_emi_in!S8/RES_hh_num_in!S8)</f>
        <v>1694.0604261158662</v>
      </c>
      <c r="T8" s="72">
        <f>IF(RES_hh_emi_in!T8=0,0,1000000*RES_hh_emi_in!T8/RES_hh_num_in!T8)</f>
        <v>1591.4898381374096</v>
      </c>
      <c r="U8" s="72">
        <f>IF(RES_hh_emi_in!U8=0,0,1000000*RES_hh_emi_in!U8/RES_hh_num_in!U8)</f>
        <v>1498.2198789169158</v>
      </c>
      <c r="V8" s="72">
        <f>IF(RES_hh_emi_in!V8=0,0,1000000*RES_hh_emi_in!V8/RES_hh_num_in!V8)</f>
        <v>1415.7400471985509</v>
      </c>
      <c r="W8" s="72">
        <f>IF(RES_hh_emi_in!W8=0,0,1000000*RES_hh_emi_in!W8/RES_hh_num_in!W8)</f>
        <v>1445.6893105249958</v>
      </c>
      <c r="DA8" s="89" t="s">
        <v>849</v>
      </c>
    </row>
    <row r="9" spans="1:105" ht="12" customHeight="1" x14ac:dyDescent="0.25">
      <c r="A9" s="28" t="s">
        <v>207</v>
      </c>
      <c r="B9" s="72"/>
      <c r="C9" s="72">
        <f>IF(RES_hh_emi_in!C9=0,0,1000000*RES_hh_emi_in!C9/RES_hh_num_in!C9)</f>
        <v>0</v>
      </c>
      <c r="D9" s="72">
        <f>IF(RES_hh_emi_in!D9=0,0,1000000*RES_hh_emi_in!D9/RES_hh_num_in!D9)</f>
        <v>0</v>
      </c>
      <c r="E9" s="72">
        <f>IF(RES_hh_emi_in!E9=0,0,1000000*RES_hh_emi_in!E9/RES_hh_num_in!E9)</f>
        <v>0</v>
      </c>
      <c r="F9" s="72">
        <f>IF(RES_hh_emi_in!F9=0,0,1000000*RES_hh_emi_in!F9/RES_hh_num_in!F9)</f>
        <v>0</v>
      </c>
      <c r="G9" s="72">
        <f>IF(RES_hh_emi_in!G9=0,0,1000000*RES_hh_emi_in!G9/RES_hh_num_in!G9)</f>
        <v>0</v>
      </c>
      <c r="H9" s="72">
        <f>IF(RES_hh_emi_in!H9=0,0,1000000*RES_hh_emi_in!H9/RES_hh_num_in!H9)</f>
        <v>0</v>
      </c>
      <c r="I9" s="72">
        <f>IF(RES_hh_emi_in!I9=0,0,1000000*RES_hh_emi_in!I9/RES_hh_num_in!I9)</f>
        <v>0</v>
      </c>
      <c r="J9" s="72">
        <f>IF(RES_hh_emi_in!J9=0,0,1000000*RES_hh_emi_in!J9/RES_hh_num_in!J9)</f>
        <v>0</v>
      </c>
      <c r="K9" s="72">
        <f>IF(RES_hh_emi_in!K9=0,0,1000000*RES_hh_emi_in!K9/RES_hh_num_in!K9)</f>
        <v>0</v>
      </c>
      <c r="L9" s="72">
        <f>IF(RES_hh_emi_in!L9=0,0,1000000*RES_hh_emi_in!L9/RES_hh_num_in!L9)</f>
        <v>0</v>
      </c>
      <c r="M9" s="72">
        <f>IF(RES_hh_emi_in!M9=0,0,1000000*RES_hh_emi_in!M9/RES_hh_num_in!M9)</f>
        <v>0</v>
      </c>
      <c r="N9" s="72">
        <f>IF(RES_hh_emi_in!N9=0,0,1000000*RES_hh_emi_in!N9/RES_hh_num_in!N9)</f>
        <v>0</v>
      </c>
      <c r="O9" s="72">
        <f>IF(RES_hh_emi_in!O9=0,0,1000000*RES_hh_emi_in!O9/RES_hh_num_in!O9)</f>
        <v>0</v>
      </c>
      <c r="P9" s="72">
        <f>IF(RES_hh_emi_in!P9=0,0,1000000*RES_hh_emi_in!P9/RES_hh_num_in!P9)</f>
        <v>0</v>
      </c>
      <c r="Q9" s="72">
        <f>IF(RES_hh_emi_in!Q9=0,0,1000000*RES_hh_emi_in!Q9/RES_hh_num_in!Q9)</f>
        <v>0</v>
      </c>
      <c r="R9" s="72">
        <f>IF(RES_hh_emi_in!R9=0,0,1000000*RES_hh_emi_in!R9/RES_hh_num_in!R9)</f>
        <v>0</v>
      </c>
      <c r="S9" s="72">
        <f>IF(RES_hh_emi_in!S9=0,0,1000000*RES_hh_emi_in!S9/RES_hh_num_in!S9)</f>
        <v>0</v>
      </c>
      <c r="T9" s="72">
        <f>IF(RES_hh_emi_in!T9=0,0,1000000*RES_hh_emi_in!T9/RES_hh_num_in!T9)</f>
        <v>0</v>
      </c>
      <c r="U9" s="72">
        <f>IF(RES_hh_emi_in!U9=0,0,1000000*RES_hh_emi_in!U9/RES_hh_num_in!U9)</f>
        <v>0</v>
      </c>
      <c r="V9" s="72">
        <f>IF(RES_hh_emi_in!V9=0,0,1000000*RES_hh_emi_in!V9/RES_hh_num_in!V9)</f>
        <v>0</v>
      </c>
      <c r="W9" s="72">
        <f>IF(RES_hh_emi_in!W9=0,0,1000000*RES_hh_emi_in!W9/RES_hh_num_in!W9)</f>
        <v>0</v>
      </c>
      <c r="DA9" s="89" t="s">
        <v>850</v>
      </c>
    </row>
    <row r="10" spans="1:105" ht="12" customHeight="1" x14ac:dyDescent="0.25">
      <c r="A10" s="28" t="s">
        <v>202</v>
      </c>
      <c r="B10" s="72"/>
      <c r="C10" s="72">
        <f>IF(RES_hh_emi_in!C10=0,0,1000000*RES_hh_emi_in!C10/RES_hh_num_in!C10)</f>
        <v>0</v>
      </c>
      <c r="D10" s="72">
        <f>IF(RES_hh_emi_in!D10=0,0,1000000*RES_hh_emi_in!D10/RES_hh_num_in!D10)</f>
        <v>0</v>
      </c>
      <c r="E10" s="72">
        <f>IF(RES_hh_emi_in!E10=0,0,1000000*RES_hh_emi_in!E10/RES_hh_num_in!E10)</f>
        <v>0</v>
      </c>
      <c r="F10" s="72">
        <f>IF(RES_hh_emi_in!F10=0,0,1000000*RES_hh_emi_in!F10/RES_hh_num_in!F10)</f>
        <v>0</v>
      </c>
      <c r="G10" s="72">
        <f>IF(RES_hh_emi_in!G10=0,0,1000000*RES_hh_emi_in!G10/RES_hh_num_in!G10)</f>
        <v>0</v>
      </c>
      <c r="H10" s="72">
        <f>IF(RES_hh_emi_in!H10=0,0,1000000*RES_hh_emi_in!H10/RES_hh_num_in!H10)</f>
        <v>0</v>
      </c>
      <c r="I10" s="72">
        <f>IF(RES_hh_emi_in!I10=0,0,1000000*RES_hh_emi_in!I10/RES_hh_num_in!I10)</f>
        <v>0</v>
      </c>
      <c r="J10" s="72">
        <f>IF(RES_hh_emi_in!J10=0,0,1000000*RES_hh_emi_in!J10/RES_hh_num_in!J10)</f>
        <v>0</v>
      </c>
      <c r="K10" s="72">
        <f>IF(RES_hh_emi_in!K10=0,0,1000000*RES_hh_emi_in!K10/RES_hh_num_in!K10)</f>
        <v>0</v>
      </c>
      <c r="L10" s="72">
        <f>IF(RES_hh_emi_in!L10=0,0,1000000*RES_hh_emi_in!L10/RES_hh_num_in!L10)</f>
        <v>0</v>
      </c>
      <c r="M10" s="72">
        <f>IF(RES_hh_emi_in!M10=0,0,1000000*RES_hh_emi_in!M10/RES_hh_num_in!M10)</f>
        <v>0</v>
      </c>
      <c r="N10" s="72">
        <f>IF(RES_hh_emi_in!N10=0,0,1000000*RES_hh_emi_in!N10/RES_hh_num_in!N10)</f>
        <v>0</v>
      </c>
      <c r="O10" s="72">
        <f>IF(RES_hh_emi_in!O10=0,0,1000000*RES_hh_emi_in!O10/RES_hh_num_in!O10)</f>
        <v>0</v>
      </c>
      <c r="P10" s="72">
        <f>IF(RES_hh_emi_in!P10=0,0,1000000*RES_hh_emi_in!P10/RES_hh_num_in!P10)</f>
        <v>0</v>
      </c>
      <c r="Q10" s="72">
        <f>IF(RES_hh_emi_in!Q10=0,0,1000000*RES_hh_emi_in!Q10/RES_hh_num_in!Q10)</f>
        <v>0</v>
      </c>
      <c r="R10" s="72">
        <f>IF(RES_hh_emi_in!R10=0,0,1000000*RES_hh_emi_in!R10/RES_hh_num_in!R10)</f>
        <v>0</v>
      </c>
      <c r="S10" s="72">
        <f>IF(RES_hh_emi_in!S10=0,0,1000000*RES_hh_emi_in!S10/RES_hh_num_in!S10)</f>
        <v>0</v>
      </c>
      <c r="T10" s="72">
        <f>IF(RES_hh_emi_in!T10=0,0,1000000*RES_hh_emi_in!T10/RES_hh_num_in!T10)</f>
        <v>0</v>
      </c>
      <c r="U10" s="72">
        <f>IF(RES_hh_emi_in!U10=0,0,1000000*RES_hh_emi_in!U10/RES_hh_num_in!U10)</f>
        <v>0</v>
      </c>
      <c r="V10" s="72">
        <f>IF(RES_hh_emi_in!V10=0,0,1000000*RES_hh_emi_in!V10/RES_hh_num_in!V10)</f>
        <v>0</v>
      </c>
      <c r="W10" s="72">
        <f>IF(RES_hh_emi_in!W10=0,0,1000000*RES_hh_emi_in!W10/RES_hh_num_in!W10)</f>
        <v>0</v>
      </c>
      <c r="DA10" s="89" t="s">
        <v>851</v>
      </c>
    </row>
    <row r="11" spans="1:105" ht="12" customHeight="1" x14ac:dyDescent="0.25">
      <c r="A11" s="28" t="s">
        <v>203</v>
      </c>
      <c r="B11" s="72"/>
      <c r="C11" s="72">
        <f>IF(RES_hh_emi_in!C11=0,0,1000000*RES_hh_emi_in!C11/RES_hh_num_in!C11)</f>
        <v>0</v>
      </c>
      <c r="D11" s="72">
        <f>IF(RES_hh_emi_in!D11=0,0,1000000*RES_hh_emi_in!D11/RES_hh_num_in!D11)</f>
        <v>0</v>
      </c>
      <c r="E11" s="72">
        <f>IF(RES_hh_emi_in!E11=0,0,1000000*RES_hh_emi_in!E11/RES_hh_num_in!E11)</f>
        <v>0</v>
      </c>
      <c r="F11" s="72">
        <f>IF(RES_hh_emi_in!F11=0,0,1000000*RES_hh_emi_in!F11/RES_hh_num_in!F11)</f>
        <v>0</v>
      </c>
      <c r="G11" s="72">
        <f>IF(RES_hh_emi_in!G11=0,0,1000000*RES_hh_emi_in!G11/RES_hh_num_in!G11)</f>
        <v>0</v>
      </c>
      <c r="H11" s="72">
        <f>IF(RES_hh_emi_in!H11=0,0,1000000*RES_hh_emi_in!H11/RES_hh_num_in!H11)</f>
        <v>0</v>
      </c>
      <c r="I11" s="72">
        <f>IF(RES_hh_emi_in!I11=0,0,1000000*RES_hh_emi_in!I11/RES_hh_num_in!I11)</f>
        <v>0</v>
      </c>
      <c r="J11" s="72">
        <f>IF(RES_hh_emi_in!J11=0,0,1000000*RES_hh_emi_in!J11/RES_hh_num_in!J11)</f>
        <v>0</v>
      </c>
      <c r="K11" s="72">
        <f>IF(RES_hh_emi_in!K11=0,0,1000000*RES_hh_emi_in!K11/RES_hh_num_in!K11)</f>
        <v>0</v>
      </c>
      <c r="L11" s="72">
        <f>IF(RES_hh_emi_in!L11=0,0,1000000*RES_hh_emi_in!L11/RES_hh_num_in!L11)</f>
        <v>0</v>
      </c>
      <c r="M11" s="72">
        <f>IF(RES_hh_emi_in!M11=0,0,1000000*RES_hh_emi_in!M11/RES_hh_num_in!M11)</f>
        <v>0</v>
      </c>
      <c r="N11" s="72">
        <f>IF(RES_hh_emi_in!N11=0,0,1000000*RES_hh_emi_in!N11/RES_hh_num_in!N11)</f>
        <v>0</v>
      </c>
      <c r="O11" s="72">
        <f>IF(RES_hh_emi_in!O11=0,0,1000000*RES_hh_emi_in!O11/RES_hh_num_in!O11)</f>
        <v>0</v>
      </c>
      <c r="P11" s="72">
        <f>IF(RES_hh_emi_in!P11=0,0,1000000*RES_hh_emi_in!P11/RES_hh_num_in!P11)</f>
        <v>0</v>
      </c>
      <c r="Q11" s="72">
        <f>IF(RES_hh_emi_in!Q11=0,0,1000000*RES_hh_emi_in!Q11/RES_hh_num_in!Q11)</f>
        <v>0</v>
      </c>
      <c r="R11" s="72">
        <f>IF(RES_hh_emi_in!R11=0,0,1000000*RES_hh_emi_in!R11/RES_hh_num_in!R11)</f>
        <v>0</v>
      </c>
      <c r="S11" s="72">
        <f>IF(RES_hh_emi_in!S11=0,0,1000000*RES_hh_emi_in!S11/RES_hh_num_in!S11)</f>
        <v>0</v>
      </c>
      <c r="T11" s="72">
        <f>IF(RES_hh_emi_in!T11=0,0,1000000*RES_hh_emi_in!T11/RES_hh_num_in!T11)</f>
        <v>0</v>
      </c>
      <c r="U11" s="72">
        <f>IF(RES_hh_emi_in!U11=0,0,1000000*RES_hh_emi_in!U11/RES_hh_num_in!U11)</f>
        <v>0</v>
      </c>
      <c r="V11" s="72">
        <f>IF(RES_hh_emi_in!V11=0,0,1000000*RES_hh_emi_in!V11/RES_hh_num_in!V11)</f>
        <v>0</v>
      </c>
      <c r="W11" s="72">
        <f>IF(RES_hh_emi_in!W11=0,0,1000000*RES_hh_emi_in!W11/RES_hh_num_in!W11)</f>
        <v>0</v>
      </c>
      <c r="DA11" s="89" t="s">
        <v>852</v>
      </c>
    </row>
    <row r="12" spans="1:105" ht="12" customHeight="1" x14ac:dyDescent="0.25">
      <c r="A12" s="28" t="s">
        <v>95</v>
      </c>
      <c r="B12" s="72"/>
      <c r="C12" s="72">
        <f>IF(RES_hh_emi_in!C12=0,0,1000000*RES_hh_emi_in!C12/RES_hh_num_in!C12)</f>
        <v>0</v>
      </c>
      <c r="D12" s="72">
        <f>IF(RES_hh_emi_in!D12=0,0,1000000*RES_hh_emi_in!D12/RES_hh_num_in!D12)</f>
        <v>0</v>
      </c>
      <c r="E12" s="72">
        <f>IF(RES_hh_emi_in!E12=0,0,1000000*RES_hh_emi_in!E12/RES_hh_num_in!E12)</f>
        <v>0</v>
      </c>
      <c r="F12" s="72">
        <f>IF(RES_hh_emi_in!F12=0,0,1000000*RES_hh_emi_in!F12/RES_hh_num_in!F12)</f>
        <v>0</v>
      </c>
      <c r="G12" s="72">
        <f>IF(RES_hh_emi_in!G12=0,0,1000000*RES_hh_emi_in!G12/RES_hh_num_in!G12)</f>
        <v>0</v>
      </c>
      <c r="H12" s="72">
        <f>IF(RES_hh_emi_in!H12=0,0,1000000*RES_hh_emi_in!H12/RES_hh_num_in!H12)</f>
        <v>0</v>
      </c>
      <c r="I12" s="72">
        <f>IF(RES_hh_emi_in!I12=0,0,1000000*RES_hh_emi_in!I12/RES_hh_num_in!I12)</f>
        <v>0</v>
      </c>
      <c r="J12" s="72">
        <f>IF(RES_hh_emi_in!J12=0,0,1000000*RES_hh_emi_in!J12/RES_hh_num_in!J12)</f>
        <v>0</v>
      </c>
      <c r="K12" s="72">
        <f>IF(RES_hh_emi_in!K12=0,0,1000000*RES_hh_emi_in!K12/RES_hh_num_in!K12)</f>
        <v>0</v>
      </c>
      <c r="L12" s="72">
        <f>IF(RES_hh_emi_in!L12=0,0,1000000*RES_hh_emi_in!L12/RES_hh_num_in!L12)</f>
        <v>0</v>
      </c>
      <c r="M12" s="72">
        <f>IF(RES_hh_emi_in!M12=0,0,1000000*RES_hh_emi_in!M12/RES_hh_num_in!M12)</f>
        <v>0</v>
      </c>
      <c r="N12" s="72">
        <f>IF(RES_hh_emi_in!N12=0,0,1000000*RES_hh_emi_in!N12/RES_hh_num_in!N12)</f>
        <v>0</v>
      </c>
      <c r="O12" s="72">
        <f>IF(RES_hh_emi_in!O12=0,0,1000000*RES_hh_emi_in!O12/RES_hh_num_in!O12)</f>
        <v>0</v>
      </c>
      <c r="P12" s="72">
        <f>IF(RES_hh_emi_in!P12=0,0,1000000*RES_hh_emi_in!P12/RES_hh_num_in!P12)</f>
        <v>0</v>
      </c>
      <c r="Q12" s="72">
        <f>IF(RES_hh_emi_in!Q12=0,0,1000000*RES_hh_emi_in!Q12/RES_hh_num_in!Q12)</f>
        <v>0</v>
      </c>
      <c r="R12" s="72">
        <f>IF(RES_hh_emi_in!R12=0,0,1000000*RES_hh_emi_in!R12/RES_hh_num_in!R12)</f>
        <v>0</v>
      </c>
      <c r="S12" s="72">
        <f>IF(RES_hh_emi_in!S12=0,0,1000000*RES_hh_emi_in!S12/RES_hh_num_in!S12)</f>
        <v>0</v>
      </c>
      <c r="T12" s="72">
        <f>IF(RES_hh_emi_in!T12=0,0,1000000*RES_hh_emi_in!T12/RES_hh_num_in!T12)</f>
        <v>0</v>
      </c>
      <c r="U12" s="72">
        <f>IF(RES_hh_emi_in!U12=0,0,1000000*RES_hh_emi_in!U12/RES_hh_num_in!U12)</f>
        <v>0</v>
      </c>
      <c r="V12" s="72">
        <f>IF(RES_hh_emi_in!V12=0,0,1000000*RES_hh_emi_in!V12/RES_hh_num_in!V12)</f>
        <v>0</v>
      </c>
      <c r="W12" s="72">
        <f>IF(RES_hh_emi_in!W12=0,0,1000000*RES_hh_emi_in!W12/RES_hh_num_in!W12)</f>
        <v>0</v>
      </c>
      <c r="DA12" s="89" t="s">
        <v>853</v>
      </c>
    </row>
    <row r="13" spans="1:105" ht="12" customHeight="1" x14ac:dyDescent="0.25">
      <c r="A13" s="73" t="s">
        <v>94</v>
      </c>
      <c r="B13" s="74"/>
      <c r="C13" s="74">
        <f>IF(RES_hh_emi_in!C13=0,0,1000000*RES_hh_emi_in!C13/RES_hh_num_in!C13)</f>
        <v>0</v>
      </c>
      <c r="D13" s="74">
        <f>IF(RES_hh_emi_in!D13=0,0,1000000*RES_hh_emi_in!D13/RES_hh_num_in!D13)</f>
        <v>0</v>
      </c>
      <c r="E13" s="74">
        <f>IF(RES_hh_emi_in!E13=0,0,1000000*RES_hh_emi_in!E13/RES_hh_num_in!E13)</f>
        <v>0</v>
      </c>
      <c r="F13" s="74">
        <f>IF(RES_hh_emi_in!F13=0,0,1000000*RES_hh_emi_in!F13/RES_hh_num_in!F13)</f>
        <v>0</v>
      </c>
      <c r="G13" s="74">
        <f>IF(RES_hh_emi_in!G13=0,0,1000000*RES_hh_emi_in!G13/RES_hh_num_in!G13)</f>
        <v>0</v>
      </c>
      <c r="H13" s="74">
        <f>IF(RES_hh_emi_in!H13=0,0,1000000*RES_hh_emi_in!H13/RES_hh_num_in!H13)</f>
        <v>0</v>
      </c>
      <c r="I13" s="74">
        <f>IF(RES_hh_emi_in!I13=0,0,1000000*RES_hh_emi_in!I13/RES_hh_num_in!I13)</f>
        <v>0</v>
      </c>
      <c r="J13" s="74">
        <f>IF(RES_hh_emi_in!J13=0,0,1000000*RES_hh_emi_in!J13/RES_hh_num_in!J13)</f>
        <v>0</v>
      </c>
      <c r="K13" s="74">
        <f>IF(RES_hh_emi_in!K13=0,0,1000000*RES_hh_emi_in!K13/RES_hh_num_in!K13)</f>
        <v>0</v>
      </c>
      <c r="L13" s="74">
        <f>IF(RES_hh_emi_in!L13=0,0,1000000*RES_hh_emi_in!L13/RES_hh_num_in!L13)</f>
        <v>0</v>
      </c>
      <c r="M13" s="74">
        <f>IF(RES_hh_emi_in!M13=0,0,1000000*RES_hh_emi_in!M13/RES_hh_num_in!M13)</f>
        <v>0</v>
      </c>
      <c r="N13" s="74">
        <f>IF(RES_hh_emi_in!N13=0,0,1000000*RES_hh_emi_in!N13/RES_hh_num_in!N13)</f>
        <v>0</v>
      </c>
      <c r="O13" s="74">
        <f>IF(RES_hh_emi_in!O13=0,0,1000000*RES_hh_emi_in!O13/RES_hh_num_in!O13)</f>
        <v>0</v>
      </c>
      <c r="P13" s="74">
        <f>IF(RES_hh_emi_in!P13=0,0,1000000*RES_hh_emi_in!P13/RES_hh_num_in!P13)</f>
        <v>0</v>
      </c>
      <c r="Q13" s="74">
        <f>IF(RES_hh_emi_in!Q13=0,0,1000000*RES_hh_emi_in!Q13/RES_hh_num_in!Q13)</f>
        <v>0</v>
      </c>
      <c r="R13" s="74">
        <f>IF(RES_hh_emi_in!R13=0,0,1000000*RES_hh_emi_in!R13/RES_hh_num_in!R13)</f>
        <v>0</v>
      </c>
      <c r="S13" s="74">
        <f>IF(RES_hh_emi_in!S13=0,0,1000000*RES_hh_emi_in!S13/RES_hh_num_in!S13)</f>
        <v>0</v>
      </c>
      <c r="T13" s="74">
        <f>IF(RES_hh_emi_in!T13=0,0,1000000*RES_hh_emi_in!T13/RES_hh_num_in!T13)</f>
        <v>0</v>
      </c>
      <c r="U13" s="74">
        <f>IF(RES_hh_emi_in!U13=0,0,1000000*RES_hh_emi_in!U13/RES_hh_num_in!U13)</f>
        <v>0</v>
      </c>
      <c r="V13" s="74">
        <f>IF(RES_hh_emi_in!V13=0,0,1000000*RES_hh_emi_in!V13/RES_hh_num_in!V13)</f>
        <v>0</v>
      </c>
      <c r="W13" s="74">
        <f>IF(RES_hh_emi_in!W13=0,0,1000000*RES_hh_emi_in!W13/RES_hh_num_in!W13)</f>
        <v>0</v>
      </c>
      <c r="DA13" s="90" t="s">
        <v>854</v>
      </c>
    </row>
    <row r="14" spans="1:105" ht="12" customHeight="1" x14ac:dyDescent="0.25">
      <c r="A14" s="75" t="s">
        <v>97</v>
      </c>
      <c r="B14" s="76"/>
      <c r="C14" s="76">
        <f>IF(RES_hh_emi_in!C14=0,0,1000000*RES_hh_emi_in!C14/RES_hh_num_in!C14)</f>
        <v>0</v>
      </c>
      <c r="D14" s="76">
        <f>IF(RES_hh_emi_in!D14=0,0,1000000*RES_hh_emi_in!D14/RES_hh_num_in!D14)</f>
        <v>0</v>
      </c>
      <c r="E14" s="76">
        <f>IF(RES_hh_emi_in!E14=0,0,1000000*RES_hh_emi_in!E14/RES_hh_num_in!E14)</f>
        <v>0</v>
      </c>
      <c r="F14" s="76">
        <f>IF(RES_hh_emi_in!F14=0,0,1000000*RES_hh_emi_in!F14/RES_hh_num_in!F14)</f>
        <v>0</v>
      </c>
      <c r="G14" s="76">
        <f>IF(RES_hh_emi_in!G14=0,0,1000000*RES_hh_emi_in!G14/RES_hh_num_in!G14)</f>
        <v>0</v>
      </c>
      <c r="H14" s="76">
        <f>IF(RES_hh_emi_in!H14=0,0,1000000*RES_hh_emi_in!H14/RES_hh_num_in!H14)</f>
        <v>0</v>
      </c>
      <c r="I14" s="76">
        <f>IF(RES_hh_emi_in!I14=0,0,1000000*RES_hh_emi_in!I14/RES_hh_num_in!I14)</f>
        <v>0</v>
      </c>
      <c r="J14" s="76">
        <f>IF(RES_hh_emi_in!J14=0,0,1000000*RES_hh_emi_in!J14/RES_hh_num_in!J14)</f>
        <v>0</v>
      </c>
      <c r="K14" s="76">
        <f>IF(RES_hh_emi_in!K14=0,0,1000000*RES_hh_emi_in!K14/RES_hh_num_in!K14)</f>
        <v>0</v>
      </c>
      <c r="L14" s="76">
        <f>IF(RES_hh_emi_in!L14=0,0,1000000*RES_hh_emi_in!L14/RES_hh_num_in!L14)</f>
        <v>0</v>
      </c>
      <c r="M14" s="76">
        <f>IF(RES_hh_emi_in!M14=0,0,1000000*RES_hh_emi_in!M14/RES_hh_num_in!M14)</f>
        <v>0</v>
      </c>
      <c r="N14" s="76">
        <f>IF(RES_hh_emi_in!N14=0,0,1000000*RES_hh_emi_in!N14/RES_hh_num_in!N14)</f>
        <v>0</v>
      </c>
      <c r="O14" s="76">
        <f>IF(RES_hh_emi_in!O14=0,0,1000000*RES_hh_emi_in!O14/RES_hh_num_in!O14)</f>
        <v>0</v>
      </c>
      <c r="P14" s="76">
        <f>IF(RES_hh_emi_in!P14=0,0,1000000*RES_hh_emi_in!P14/RES_hh_num_in!P14)</f>
        <v>0</v>
      </c>
      <c r="Q14" s="76">
        <f>IF(RES_hh_emi_in!Q14=0,0,1000000*RES_hh_emi_in!Q14/RES_hh_num_in!Q14)</f>
        <v>0</v>
      </c>
      <c r="R14" s="76">
        <f>IF(RES_hh_emi_in!R14=0,0,1000000*RES_hh_emi_in!R14/RES_hh_num_in!R14)</f>
        <v>0</v>
      </c>
      <c r="S14" s="76">
        <f>IF(RES_hh_emi_in!S14=0,0,1000000*RES_hh_emi_in!S14/RES_hh_num_in!S14)</f>
        <v>0</v>
      </c>
      <c r="T14" s="76">
        <f>IF(RES_hh_emi_in!T14=0,0,1000000*RES_hh_emi_in!T14/RES_hh_num_in!T14)</f>
        <v>0</v>
      </c>
      <c r="U14" s="76">
        <f>IF(RES_hh_emi_in!U14=0,0,1000000*RES_hh_emi_in!U14/RES_hh_num_in!U14)</f>
        <v>0</v>
      </c>
      <c r="V14" s="76">
        <f>IF(RES_hh_emi_in!V14=0,0,1000000*RES_hh_emi_in!V14/RES_hh_num_in!V14)</f>
        <v>0</v>
      </c>
      <c r="W14" s="76">
        <f>IF(RES_hh_emi_in!W14=0,0,1000000*RES_hh_emi_in!W14/RES_hh_num_in!W14)</f>
        <v>0</v>
      </c>
      <c r="DA14" s="91" t="s">
        <v>855</v>
      </c>
    </row>
    <row r="15" spans="1:105" ht="12.95" customHeight="1" x14ac:dyDescent="0.25">
      <c r="A15" s="68" t="s">
        <v>92</v>
      </c>
      <c r="B15" s="69"/>
      <c r="C15" s="69">
        <f t="shared" ref="C15:W15" si="0">C16</f>
        <v>0</v>
      </c>
      <c r="D15" s="69">
        <f t="shared" si="0"/>
        <v>0</v>
      </c>
      <c r="E15" s="69">
        <f t="shared" si="0"/>
        <v>0</v>
      </c>
      <c r="F15" s="69">
        <f t="shared" si="0"/>
        <v>0</v>
      </c>
      <c r="G15" s="69">
        <f t="shared" si="0"/>
        <v>0</v>
      </c>
      <c r="H15" s="69">
        <f t="shared" si="0"/>
        <v>0</v>
      </c>
      <c r="I15" s="69">
        <f t="shared" si="0"/>
        <v>0</v>
      </c>
      <c r="J15" s="69">
        <f t="shared" si="0"/>
        <v>0</v>
      </c>
      <c r="K15" s="69">
        <f t="shared" si="0"/>
        <v>0</v>
      </c>
      <c r="L15" s="69">
        <f t="shared" si="0"/>
        <v>0</v>
      </c>
      <c r="M15" s="69">
        <f t="shared" si="0"/>
        <v>0</v>
      </c>
      <c r="N15" s="69">
        <f t="shared" si="0"/>
        <v>0</v>
      </c>
      <c r="O15" s="69">
        <f t="shared" si="0"/>
        <v>0</v>
      </c>
      <c r="P15" s="69">
        <f t="shared" si="0"/>
        <v>0</v>
      </c>
      <c r="Q15" s="69">
        <f t="shared" si="0"/>
        <v>0</v>
      </c>
      <c r="R15" s="69">
        <f t="shared" si="0"/>
        <v>0</v>
      </c>
      <c r="S15" s="69">
        <f t="shared" si="0"/>
        <v>0</v>
      </c>
      <c r="T15" s="69">
        <f t="shared" si="0"/>
        <v>0</v>
      </c>
      <c r="U15" s="69">
        <f t="shared" si="0"/>
        <v>0</v>
      </c>
      <c r="V15" s="69">
        <f t="shared" si="0"/>
        <v>0</v>
      </c>
      <c r="W15" s="69">
        <f t="shared" si="0"/>
        <v>0</v>
      </c>
      <c r="DA15" s="88" t="s">
        <v>856</v>
      </c>
    </row>
    <row r="16" spans="1:105" ht="12" customHeight="1" x14ac:dyDescent="0.25">
      <c r="A16" s="28" t="s">
        <v>91</v>
      </c>
      <c r="B16" s="72"/>
      <c r="C16" s="72">
        <f>IF(RES_hh_emi_in!C16=0,0,1000000*RES_hh_emi_in!C16/RES_hh_num_in!C$3)</f>
        <v>0</v>
      </c>
      <c r="D16" s="72">
        <f>IF(RES_hh_emi_in!D16=0,0,1000000*RES_hh_emi_in!D16/RES_hh_num_in!D$3)</f>
        <v>0</v>
      </c>
      <c r="E16" s="72">
        <f>IF(RES_hh_emi_in!E16=0,0,1000000*RES_hh_emi_in!E16/RES_hh_num_in!E$3)</f>
        <v>0</v>
      </c>
      <c r="F16" s="72">
        <f>IF(RES_hh_emi_in!F16=0,0,1000000*RES_hh_emi_in!F16/RES_hh_num_in!F$3)</f>
        <v>0</v>
      </c>
      <c r="G16" s="72">
        <f>IF(RES_hh_emi_in!G16=0,0,1000000*RES_hh_emi_in!G16/RES_hh_num_in!G$3)</f>
        <v>0</v>
      </c>
      <c r="H16" s="72">
        <f>IF(RES_hh_emi_in!H16=0,0,1000000*RES_hh_emi_in!H16/RES_hh_num_in!H$3)</f>
        <v>0</v>
      </c>
      <c r="I16" s="72">
        <f>IF(RES_hh_emi_in!I16=0,0,1000000*RES_hh_emi_in!I16/RES_hh_num_in!I$3)</f>
        <v>0</v>
      </c>
      <c r="J16" s="72">
        <f>IF(RES_hh_emi_in!J16=0,0,1000000*RES_hh_emi_in!J16/RES_hh_num_in!J$3)</f>
        <v>0</v>
      </c>
      <c r="K16" s="72">
        <f>IF(RES_hh_emi_in!K16=0,0,1000000*RES_hh_emi_in!K16/RES_hh_num_in!K$3)</f>
        <v>0</v>
      </c>
      <c r="L16" s="72">
        <f>IF(RES_hh_emi_in!L16=0,0,1000000*RES_hh_emi_in!L16/RES_hh_num_in!L$3)</f>
        <v>0</v>
      </c>
      <c r="M16" s="72">
        <f>IF(RES_hh_emi_in!M16=0,0,1000000*RES_hh_emi_in!M16/RES_hh_num_in!M$3)</f>
        <v>0</v>
      </c>
      <c r="N16" s="72">
        <f>IF(RES_hh_emi_in!N16=0,0,1000000*RES_hh_emi_in!N16/RES_hh_num_in!N$3)</f>
        <v>0</v>
      </c>
      <c r="O16" s="72">
        <f>IF(RES_hh_emi_in!O16=0,0,1000000*RES_hh_emi_in!O16/RES_hh_num_in!O$3)</f>
        <v>0</v>
      </c>
      <c r="P16" s="72">
        <f>IF(RES_hh_emi_in!P16=0,0,1000000*RES_hh_emi_in!P16/RES_hh_num_in!P$3)</f>
        <v>0</v>
      </c>
      <c r="Q16" s="72">
        <f>IF(RES_hh_emi_in!Q16=0,0,1000000*RES_hh_emi_in!Q16/RES_hh_num_in!Q$3)</f>
        <v>0</v>
      </c>
      <c r="R16" s="72">
        <f>IF(RES_hh_emi_in!R16=0,0,1000000*RES_hh_emi_in!R16/RES_hh_num_in!R$3)</f>
        <v>0</v>
      </c>
      <c r="S16" s="72">
        <f>IF(RES_hh_emi_in!S16=0,0,1000000*RES_hh_emi_in!S16/RES_hh_num_in!S$3)</f>
        <v>0</v>
      </c>
      <c r="T16" s="72">
        <f>IF(RES_hh_emi_in!T16=0,0,1000000*RES_hh_emi_in!T16/RES_hh_num_in!T$3)</f>
        <v>0</v>
      </c>
      <c r="U16" s="72">
        <f>IF(RES_hh_emi_in!U16=0,0,1000000*RES_hh_emi_in!U16/RES_hh_num_in!U$3)</f>
        <v>0</v>
      </c>
      <c r="V16" s="72">
        <f>IF(RES_hh_emi_in!V16=0,0,1000000*RES_hh_emi_in!V16/RES_hh_num_in!V$3)</f>
        <v>0</v>
      </c>
      <c r="W16" s="72">
        <f>IF(RES_hh_emi_in!W16=0,0,1000000*RES_hh_emi_in!W16/RES_hh_num_in!W$3)</f>
        <v>0</v>
      </c>
      <c r="DA16" s="89" t="s">
        <v>857</v>
      </c>
    </row>
    <row r="17" spans="1:105" ht="12.95" customHeight="1" x14ac:dyDescent="0.25">
      <c r="A17" s="68" t="s">
        <v>55</v>
      </c>
      <c r="B17" s="69"/>
      <c r="C17" s="69">
        <f>IF(RES_hh_emi_in!C17=0,0,1000000*RES_hh_emi_in!C17/RES_hh_num_in!C17)</f>
        <v>173.17171438113436</v>
      </c>
      <c r="D17" s="69">
        <f>IF(RES_hh_emi_in!D17=0,0,1000000*RES_hh_emi_in!D17/RES_hh_num_in!D17)</f>
        <v>229.62639612158776</v>
      </c>
      <c r="E17" s="69">
        <f>IF(RES_hh_emi_in!E17=0,0,1000000*RES_hh_emi_in!E17/RES_hh_num_in!E17)</f>
        <v>174.81361389937788</v>
      </c>
      <c r="F17" s="69">
        <f>IF(RES_hh_emi_in!F17=0,0,1000000*RES_hh_emi_in!F17/RES_hh_num_in!F17)</f>
        <v>232.08634385068089</v>
      </c>
      <c r="G17" s="69">
        <f>IF(RES_hh_emi_in!G17=0,0,1000000*RES_hh_emi_in!G17/RES_hh_num_in!G17)</f>
        <v>248.65578973479998</v>
      </c>
      <c r="H17" s="69">
        <f>IF(RES_hh_emi_in!H17=0,0,1000000*RES_hh_emi_in!H17/RES_hh_num_in!H17)</f>
        <v>265.90898061898758</v>
      </c>
      <c r="I17" s="69">
        <f>IF(RES_hh_emi_in!I17=0,0,1000000*RES_hh_emi_in!I17/RES_hh_num_in!I17)</f>
        <v>182.91714834747546</v>
      </c>
      <c r="J17" s="69">
        <f>IF(RES_hh_emi_in!J17=0,0,1000000*RES_hh_emi_in!J17/RES_hh_num_in!J17)</f>
        <v>191.13226254764612</v>
      </c>
      <c r="K17" s="69">
        <f>IF(RES_hh_emi_in!K17=0,0,1000000*RES_hh_emi_in!K17/RES_hh_num_in!K17)</f>
        <v>147.70011527363332</v>
      </c>
      <c r="L17" s="69">
        <f>IF(RES_hh_emi_in!L17=0,0,1000000*RES_hh_emi_in!L17/RES_hh_num_in!L17)</f>
        <v>150.58274109973479</v>
      </c>
      <c r="M17" s="69">
        <f>IF(RES_hh_emi_in!M17=0,0,1000000*RES_hh_emi_in!M17/RES_hh_num_in!M17)</f>
        <v>132.7150046506591</v>
      </c>
      <c r="N17" s="69">
        <f>IF(RES_hh_emi_in!N17=0,0,1000000*RES_hh_emi_in!N17/RES_hh_num_in!N17)</f>
        <v>183.01911321127963</v>
      </c>
      <c r="O17" s="69">
        <f>IF(RES_hh_emi_in!O17=0,0,1000000*RES_hh_emi_in!O17/RES_hh_num_in!O17)</f>
        <v>159.54087606564505</v>
      </c>
      <c r="P17" s="69">
        <f>IF(RES_hh_emi_in!P17=0,0,1000000*RES_hh_emi_in!P17/RES_hh_num_in!P17)</f>
        <v>177.5654517898943</v>
      </c>
      <c r="Q17" s="69">
        <f>IF(RES_hh_emi_in!Q17=0,0,1000000*RES_hh_emi_in!Q17/RES_hh_num_in!Q17)</f>
        <v>178.51533154621546</v>
      </c>
      <c r="R17" s="69">
        <f>IF(RES_hh_emi_in!R17=0,0,1000000*RES_hh_emi_in!R17/RES_hh_num_in!R17)</f>
        <v>145.91698892072569</v>
      </c>
      <c r="S17" s="69">
        <f>IF(RES_hh_emi_in!S17=0,0,1000000*RES_hh_emi_in!S17/RES_hh_num_in!S17)</f>
        <v>135.3983637344285</v>
      </c>
      <c r="T17" s="69">
        <f>IF(RES_hh_emi_in!T17=0,0,1000000*RES_hh_emi_in!T17/RES_hh_num_in!T17)</f>
        <v>56.12602519452205</v>
      </c>
      <c r="U17" s="69">
        <f>IF(RES_hh_emi_in!U17=0,0,1000000*RES_hh_emi_in!U17/RES_hh_num_in!U17)</f>
        <v>134.32484394312843</v>
      </c>
      <c r="V17" s="69">
        <f>IF(RES_hh_emi_in!V17=0,0,1000000*RES_hh_emi_in!V17/RES_hh_num_in!V17)</f>
        <v>176.00819696560794</v>
      </c>
      <c r="W17" s="69">
        <f>IF(RES_hh_emi_in!W17=0,0,1000000*RES_hh_emi_in!W17/RES_hh_num_in!W17)</f>
        <v>137.73220584016948</v>
      </c>
      <c r="DA17" s="88" t="s">
        <v>858</v>
      </c>
    </row>
    <row r="18" spans="1:105" ht="12" customHeight="1" x14ac:dyDescent="0.25">
      <c r="A18" s="28" t="s">
        <v>51</v>
      </c>
      <c r="B18" s="72"/>
      <c r="C18" s="72">
        <f>IF(RES_hh_emi_in!C18=0,0,1000000*RES_hh_emi_in!C18/RES_hh_num_in!C18)</f>
        <v>380.5667310621356</v>
      </c>
      <c r="D18" s="72">
        <f>IF(RES_hh_emi_in!D18=0,0,1000000*RES_hh_emi_in!D18/RES_hh_num_in!D18)</f>
        <v>413.18147020294435</v>
      </c>
      <c r="E18" s="72">
        <f>IF(RES_hh_emi_in!E18=0,0,1000000*RES_hh_emi_in!E18/RES_hh_num_in!E18)</f>
        <v>419.77006491864233</v>
      </c>
      <c r="F18" s="72">
        <f>IF(RES_hh_emi_in!F18=0,0,1000000*RES_hh_emi_in!F18/RES_hh_num_in!F18)</f>
        <v>434.91595162076089</v>
      </c>
      <c r="G18" s="72">
        <f>IF(RES_hh_emi_in!G18=0,0,1000000*RES_hh_emi_in!G18/RES_hh_num_in!G18)</f>
        <v>443.77457578153701</v>
      </c>
      <c r="H18" s="72">
        <f>IF(RES_hh_emi_in!H18=0,0,1000000*RES_hh_emi_in!H18/RES_hh_num_in!H18)</f>
        <v>462.92212999177957</v>
      </c>
      <c r="I18" s="72">
        <f>IF(RES_hh_emi_in!I18=0,0,1000000*RES_hh_emi_in!I18/RES_hh_num_in!I18)</f>
        <v>437.17041250576335</v>
      </c>
      <c r="J18" s="72">
        <f>IF(RES_hh_emi_in!J18=0,0,1000000*RES_hh_emi_in!J18/RES_hh_num_in!J18)</f>
        <v>460.66511694998093</v>
      </c>
      <c r="K18" s="72">
        <f>IF(RES_hh_emi_in!K18=0,0,1000000*RES_hh_emi_in!K18/RES_hh_num_in!K18)</f>
        <v>474.74886812293869</v>
      </c>
      <c r="L18" s="72">
        <f>IF(RES_hh_emi_in!L18=0,0,1000000*RES_hh_emi_in!L18/RES_hh_num_in!L18)</f>
        <v>484.77634383128787</v>
      </c>
      <c r="M18" s="72">
        <f>IF(RES_hh_emi_in!M18=0,0,1000000*RES_hh_emi_in!M18/RES_hh_num_in!M18)</f>
        <v>479.97183709075398</v>
      </c>
      <c r="N18" s="72">
        <f>IF(RES_hh_emi_in!N18=0,0,1000000*RES_hh_emi_in!N18/RES_hh_num_in!N18)</f>
        <v>491.32086516681409</v>
      </c>
      <c r="O18" s="72">
        <f>IF(RES_hh_emi_in!O18=0,0,1000000*RES_hh_emi_in!O18/RES_hh_num_in!O18)</f>
        <v>495.81982582544418</v>
      </c>
      <c r="P18" s="72">
        <f>IF(RES_hh_emi_in!P18=0,0,1000000*RES_hh_emi_in!P18/RES_hh_num_in!P18)</f>
        <v>498.94141648165373</v>
      </c>
      <c r="Q18" s="72">
        <f>IF(RES_hh_emi_in!Q18=0,0,1000000*RES_hh_emi_in!Q18/RES_hh_num_in!Q18)</f>
        <v>489.63114455556655</v>
      </c>
      <c r="R18" s="72">
        <f>IF(RES_hh_emi_in!R18=0,0,1000000*RES_hh_emi_in!R18/RES_hh_num_in!R18)</f>
        <v>498.17486036864807</v>
      </c>
      <c r="S18" s="72">
        <f>IF(RES_hh_emi_in!S18=0,0,1000000*RES_hh_emi_in!S18/RES_hh_num_in!S18)</f>
        <v>509.35298359238755</v>
      </c>
      <c r="T18" s="72">
        <f>IF(RES_hh_emi_in!T18=0,0,1000000*RES_hh_emi_in!T18/RES_hh_num_in!T18)</f>
        <v>519.8728586791068</v>
      </c>
      <c r="U18" s="72">
        <f>IF(RES_hh_emi_in!U18=0,0,1000000*RES_hh_emi_in!U18/RES_hh_num_in!U18)</f>
        <v>431.61859253961541</v>
      </c>
      <c r="V18" s="72">
        <f>IF(RES_hh_emi_in!V18=0,0,1000000*RES_hh_emi_in!V18/RES_hh_num_in!V18)</f>
        <v>459.41913123785599</v>
      </c>
      <c r="W18" s="72">
        <f>IF(RES_hh_emi_in!W18=0,0,1000000*RES_hh_emi_in!W18/RES_hh_num_in!W18)</f>
        <v>460.9383575044294</v>
      </c>
      <c r="DA18" s="89" t="s">
        <v>859</v>
      </c>
    </row>
    <row r="19" spans="1:105" s="2" customFormat="1" ht="12" customHeight="1" x14ac:dyDescent="0.25">
      <c r="A19" s="28" t="s">
        <v>74</v>
      </c>
      <c r="B19" s="72"/>
      <c r="C19" s="72">
        <f>IF(RES_hh_emi_in!C19=0,0,1000000*RES_hh_emi_in!C19/RES_hh_num_in!C19)</f>
        <v>304.58731496855387</v>
      </c>
      <c r="D19" s="72">
        <f>IF(RES_hh_emi_in!D19=0,0,1000000*RES_hh_emi_in!D19/RES_hh_num_in!D19)</f>
        <v>308.55446906603601</v>
      </c>
      <c r="E19" s="72">
        <f>IF(RES_hh_emi_in!E19=0,0,1000000*RES_hh_emi_in!E19/RES_hh_num_in!E19)</f>
        <v>323.54835511496225</v>
      </c>
      <c r="F19" s="72">
        <f>IF(RES_hh_emi_in!F19=0,0,1000000*RES_hh_emi_in!F19/RES_hh_num_in!F19)</f>
        <v>333.27403933600942</v>
      </c>
      <c r="G19" s="72">
        <f>IF(RES_hh_emi_in!G19=0,0,1000000*RES_hh_emi_in!G19/RES_hh_num_in!G19)</f>
        <v>335.88559612633867</v>
      </c>
      <c r="H19" s="72">
        <f>IF(RES_hh_emi_in!H19=0,0,1000000*RES_hh_emi_in!H19/RES_hh_num_in!H19)</f>
        <v>340.36691013489269</v>
      </c>
      <c r="I19" s="72">
        <f>IF(RES_hh_emi_in!I19=0,0,1000000*RES_hh_emi_in!I19/RES_hh_num_in!I19)</f>
        <v>352.65182775295546</v>
      </c>
      <c r="J19" s="72">
        <f>IF(RES_hh_emi_in!J19=0,0,1000000*RES_hh_emi_in!J19/RES_hh_num_in!J19)</f>
        <v>360.56702645317381</v>
      </c>
      <c r="K19" s="72">
        <f>IF(RES_hh_emi_in!K19=0,0,1000000*RES_hh_emi_in!K19/RES_hh_num_in!K19)</f>
        <v>368.79031910411453</v>
      </c>
      <c r="L19" s="72">
        <f>IF(RES_hh_emi_in!L19=0,0,1000000*RES_hh_emi_in!L19/RES_hh_num_in!L19)</f>
        <v>373.55252237478931</v>
      </c>
      <c r="M19" s="72">
        <f>IF(RES_hh_emi_in!M19=0,0,1000000*RES_hh_emi_in!M19/RES_hh_num_in!M19)</f>
        <v>365.44224864496971</v>
      </c>
      <c r="N19" s="72">
        <f>IF(RES_hh_emi_in!N19=0,0,1000000*RES_hh_emi_in!N19/RES_hh_num_in!N19)</f>
        <v>373.55635218112855</v>
      </c>
      <c r="O19" s="72">
        <f>IF(RES_hh_emi_in!O19=0,0,1000000*RES_hh_emi_in!O19/RES_hh_num_in!O19)</f>
        <v>354.38153850387152</v>
      </c>
      <c r="P19" s="72">
        <f>IF(RES_hh_emi_in!P19=0,0,1000000*RES_hh_emi_in!P19/RES_hh_num_in!P19)</f>
        <v>343.29871428787004</v>
      </c>
      <c r="Q19" s="72">
        <f>IF(RES_hh_emi_in!Q19=0,0,1000000*RES_hh_emi_in!Q19/RES_hh_num_in!Q19)</f>
        <v>329.67828126473995</v>
      </c>
      <c r="R19" s="72">
        <f>IF(RES_hh_emi_in!R19=0,0,1000000*RES_hh_emi_in!R19/RES_hh_num_in!R19)</f>
        <v>331.50322465890036</v>
      </c>
      <c r="S19" s="72">
        <f>IF(RES_hh_emi_in!S19=0,0,1000000*RES_hh_emi_in!S19/RES_hh_num_in!S19)</f>
        <v>332.53739705690953</v>
      </c>
      <c r="T19" s="72">
        <f>IF(RES_hh_emi_in!T19=0,0,1000000*RES_hh_emi_in!T19/RES_hh_num_in!T19)</f>
        <v>335.39959806467874</v>
      </c>
      <c r="U19" s="72">
        <f>IF(RES_hh_emi_in!U19=0,0,1000000*RES_hh_emi_in!U19/RES_hh_num_in!U19)</f>
        <v>349.39653947454428</v>
      </c>
      <c r="V19" s="72">
        <f>IF(RES_hh_emi_in!V19=0,0,1000000*RES_hh_emi_in!V19/RES_hh_num_in!V19)</f>
        <v>341.14327188801866</v>
      </c>
      <c r="W19" s="72">
        <f>IF(RES_hh_emi_in!W19=0,0,1000000*RES_hh_emi_in!W19/RES_hh_num_in!W19)</f>
        <v>326.16939748911773</v>
      </c>
      <c r="DA19" s="89" t="s">
        <v>860</v>
      </c>
    </row>
    <row r="20" spans="1:105" ht="12" customHeight="1" x14ac:dyDescent="0.25">
      <c r="A20" s="28" t="s">
        <v>205</v>
      </c>
      <c r="B20" s="72"/>
      <c r="C20" s="72">
        <f>IF(RES_hh_emi_in!C20=0,0,1000000*RES_hh_emi_in!C20/RES_hh_num_in!C20)</f>
        <v>384.43521348951475</v>
      </c>
      <c r="D20" s="72">
        <f>IF(RES_hh_emi_in!D20=0,0,1000000*RES_hh_emi_in!D20/RES_hh_num_in!D20)</f>
        <v>412.9927543070113</v>
      </c>
      <c r="E20" s="72">
        <f>IF(RES_hh_emi_in!E20=0,0,1000000*RES_hh_emi_in!E20/RES_hh_num_in!E20)</f>
        <v>472.61618709601066</v>
      </c>
      <c r="F20" s="72">
        <f>IF(RES_hh_emi_in!F20=0,0,1000000*RES_hh_emi_in!F20/RES_hh_num_in!F20)</f>
        <v>460.92273177397914</v>
      </c>
      <c r="G20" s="72">
        <f>IF(RES_hh_emi_in!G20=0,0,1000000*RES_hh_emi_in!G20/RES_hh_num_in!G20)</f>
        <v>0</v>
      </c>
      <c r="H20" s="72">
        <f>IF(RES_hh_emi_in!H20=0,0,1000000*RES_hh_emi_in!H20/RES_hh_num_in!H20)</f>
        <v>0</v>
      </c>
      <c r="I20" s="72">
        <f>IF(RES_hh_emi_in!I20=0,0,1000000*RES_hh_emi_in!I20/RES_hh_num_in!I20)</f>
        <v>0</v>
      </c>
      <c r="J20" s="72">
        <f>IF(RES_hh_emi_in!J20=0,0,1000000*RES_hh_emi_in!J20/RES_hh_num_in!J20)</f>
        <v>0</v>
      </c>
      <c r="K20" s="72">
        <f>IF(RES_hh_emi_in!K20=0,0,1000000*RES_hh_emi_in!K20/RES_hh_num_in!K20)</f>
        <v>0</v>
      </c>
      <c r="L20" s="72">
        <f>IF(RES_hh_emi_in!L20=0,0,1000000*RES_hh_emi_in!L20/RES_hh_num_in!L20)</f>
        <v>0</v>
      </c>
      <c r="M20" s="72">
        <f>IF(RES_hh_emi_in!M20=0,0,1000000*RES_hh_emi_in!M20/RES_hh_num_in!M20)</f>
        <v>0</v>
      </c>
      <c r="N20" s="72">
        <f>IF(RES_hh_emi_in!N20=0,0,1000000*RES_hh_emi_in!N20/RES_hh_num_in!N20)</f>
        <v>434.32761419802978</v>
      </c>
      <c r="O20" s="72">
        <f>IF(RES_hh_emi_in!O20=0,0,1000000*RES_hh_emi_in!O20/RES_hh_num_in!O20)</f>
        <v>448.07607634013323</v>
      </c>
      <c r="P20" s="72">
        <f>IF(RES_hh_emi_in!P20=0,0,1000000*RES_hh_emi_in!P20/RES_hh_num_in!P20)</f>
        <v>0</v>
      </c>
      <c r="Q20" s="72">
        <f>IF(RES_hh_emi_in!Q20=0,0,1000000*RES_hh_emi_in!Q20/RES_hh_num_in!Q20)</f>
        <v>0</v>
      </c>
      <c r="R20" s="72">
        <f>IF(RES_hh_emi_in!R20=0,0,1000000*RES_hh_emi_in!R20/RES_hh_num_in!R20)</f>
        <v>378.68243411360976</v>
      </c>
      <c r="S20" s="72">
        <f>IF(RES_hh_emi_in!S20=0,0,1000000*RES_hh_emi_in!S20/RES_hh_num_in!S20)</f>
        <v>385.28285979143362</v>
      </c>
      <c r="T20" s="72">
        <f>IF(RES_hh_emi_in!T20=0,0,1000000*RES_hh_emi_in!T20/RES_hh_num_in!T20)</f>
        <v>430.69108164907561</v>
      </c>
      <c r="U20" s="72">
        <f>IF(RES_hh_emi_in!U20=0,0,1000000*RES_hh_emi_in!U20/RES_hh_num_in!U20)</f>
        <v>361.88901222763263</v>
      </c>
      <c r="V20" s="72">
        <f>IF(RES_hh_emi_in!V20=0,0,1000000*RES_hh_emi_in!V20/RES_hh_num_in!V20)</f>
        <v>349.9917116416155</v>
      </c>
      <c r="W20" s="72">
        <f>IF(RES_hh_emi_in!W20=0,0,1000000*RES_hh_emi_in!W20/RES_hh_num_in!W20)</f>
        <v>406.44652543805228</v>
      </c>
      <c r="DA20" s="89" t="s">
        <v>861</v>
      </c>
    </row>
    <row r="21" spans="1:105" ht="12" customHeight="1" x14ac:dyDescent="0.25">
      <c r="A21" s="28" t="s">
        <v>192</v>
      </c>
      <c r="B21" s="72"/>
      <c r="C21" s="72">
        <f>IF(RES_hh_emi_in!C21=0,0,1000000*RES_hh_emi_in!C21/RES_hh_num_in!C21)</f>
        <v>260.04648763128193</v>
      </c>
      <c r="D21" s="72">
        <f>IF(RES_hh_emi_in!D21=0,0,1000000*RES_hh_emi_in!D21/RES_hh_num_in!D21)</f>
        <v>256.52972226426868</v>
      </c>
      <c r="E21" s="72">
        <f>IF(RES_hh_emi_in!E21=0,0,1000000*RES_hh_emi_in!E21/RES_hh_num_in!E21)</f>
        <v>292.31441740659994</v>
      </c>
      <c r="F21" s="72">
        <f>IF(RES_hh_emi_in!F21=0,0,1000000*RES_hh_emi_in!F21/RES_hh_num_in!F21)</f>
        <v>296.26016013319924</v>
      </c>
      <c r="G21" s="72">
        <f>IF(RES_hh_emi_in!G21=0,0,1000000*RES_hh_emi_in!G21/RES_hh_num_in!G21)</f>
        <v>294.27520434553713</v>
      </c>
      <c r="H21" s="72">
        <f>IF(RES_hh_emi_in!H21=0,0,1000000*RES_hh_emi_in!H21/RES_hh_num_in!H21)</f>
        <v>295.02940604077185</v>
      </c>
      <c r="I21" s="72">
        <f>IF(RES_hh_emi_in!I21=0,0,1000000*RES_hh_emi_in!I21/RES_hh_num_in!I21)</f>
        <v>295.08991411154983</v>
      </c>
      <c r="J21" s="72">
        <f>IF(RES_hh_emi_in!J21=0,0,1000000*RES_hh_emi_in!J21/RES_hh_num_in!J21)</f>
        <v>296.37878038435286</v>
      </c>
      <c r="K21" s="72">
        <f>IF(RES_hh_emi_in!K21=0,0,1000000*RES_hh_emi_in!K21/RES_hh_num_in!K21)</f>
        <v>303.91472842185232</v>
      </c>
      <c r="L21" s="72">
        <f>IF(RES_hh_emi_in!L21=0,0,1000000*RES_hh_emi_in!L21/RES_hh_num_in!L21)</f>
        <v>304.963510380184</v>
      </c>
      <c r="M21" s="72">
        <f>IF(RES_hh_emi_in!M21=0,0,1000000*RES_hh_emi_in!M21/RES_hh_num_in!M21)</f>
        <v>304.94799597406762</v>
      </c>
      <c r="N21" s="72">
        <f>IF(RES_hh_emi_in!N21=0,0,1000000*RES_hh_emi_in!N21/RES_hh_num_in!N21)</f>
        <v>301.39618081971992</v>
      </c>
      <c r="O21" s="72">
        <f>IF(RES_hh_emi_in!O21=0,0,1000000*RES_hh_emi_in!O21/RES_hh_num_in!O21)</f>
        <v>300.43924893528759</v>
      </c>
      <c r="P21" s="72">
        <f>IF(RES_hh_emi_in!P21=0,0,1000000*RES_hh_emi_in!P21/RES_hh_num_in!P21)</f>
        <v>281.93788188962128</v>
      </c>
      <c r="Q21" s="72">
        <f>IF(RES_hh_emi_in!Q21=0,0,1000000*RES_hh_emi_in!Q21/RES_hh_num_in!Q21)</f>
        <v>271.52816760787078</v>
      </c>
      <c r="R21" s="72">
        <f>IF(RES_hh_emi_in!R21=0,0,1000000*RES_hh_emi_in!R21/RES_hh_num_in!R21)</f>
        <v>274.24892367888373</v>
      </c>
      <c r="S21" s="72">
        <f>IF(RES_hh_emi_in!S21=0,0,1000000*RES_hh_emi_in!S21/RES_hh_num_in!S21)</f>
        <v>281.14002838114237</v>
      </c>
      <c r="T21" s="72">
        <f>IF(RES_hh_emi_in!T21=0,0,1000000*RES_hh_emi_in!T21/RES_hh_num_in!T21)</f>
        <v>260.56784728270821</v>
      </c>
      <c r="U21" s="72">
        <f>IF(RES_hh_emi_in!U21=0,0,1000000*RES_hh_emi_in!U21/RES_hh_num_in!U21)</f>
        <v>263.88989404928475</v>
      </c>
      <c r="V21" s="72">
        <f>IF(RES_hh_emi_in!V21=0,0,1000000*RES_hh_emi_in!V21/RES_hh_num_in!V21)</f>
        <v>262.13524685679062</v>
      </c>
      <c r="W21" s="72">
        <f>IF(RES_hh_emi_in!W21=0,0,1000000*RES_hh_emi_in!W21/RES_hh_num_in!W21)</f>
        <v>294.99247238989318</v>
      </c>
      <c r="DA21" s="89" t="s">
        <v>862</v>
      </c>
    </row>
    <row r="22" spans="1:105" ht="12" customHeight="1" x14ac:dyDescent="0.25">
      <c r="A22" s="28" t="s">
        <v>207</v>
      </c>
      <c r="B22" s="72"/>
      <c r="C22" s="72">
        <f>IF(RES_hh_emi_in!C22=0,0,1000000*RES_hh_emi_in!C22/RES_hh_num_in!C22)</f>
        <v>0</v>
      </c>
      <c r="D22" s="72">
        <f>IF(RES_hh_emi_in!D22=0,0,1000000*RES_hh_emi_in!D22/RES_hh_num_in!D22)</f>
        <v>0</v>
      </c>
      <c r="E22" s="72">
        <f>IF(RES_hh_emi_in!E22=0,0,1000000*RES_hh_emi_in!E22/RES_hh_num_in!E22)</f>
        <v>0</v>
      </c>
      <c r="F22" s="72">
        <f>IF(RES_hh_emi_in!F22=0,0,1000000*RES_hh_emi_in!F22/RES_hh_num_in!F22)</f>
        <v>0</v>
      </c>
      <c r="G22" s="72">
        <f>IF(RES_hh_emi_in!G22=0,0,1000000*RES_hh_emi_in!G22/RES_hh_num_in!G22)</f>
        <v>0</v>
      </c>
      <c r="H22" s="72">
        <f>IF(RES_hh_emi_in!H22=0,0,1000000*RES_hh_emi_in!H22/RES_hh_num_in!H22)</f>
        <v>0</v>
      </c>
      <c r="I22" s="72">
        <f>IF(RES_hh_emi_in!I22=0,0,1000000*RES_hh_emi_in!I22/RES_hh_num_in!I22)</f>
        <v>0</v>
      </c>
      <c r="J22" s="72">
        <f>IF(RES_hh_emi_in!J22=0,0,1000000*RES_hh_emi_in!J22/RES_hh_num_in!J22)</f>
        <v>0</v>
      </c>
      <c r="K22" s="72">
        <f>IF(RES_hh_emi_in!K22=0,0,1000000*RES_hh_emi_in!K22/RES_hh_num_in!K22)</f>
        <v>0</v>
      </c>
      <c r="L22" s="72">
        <f>IF(RES_hh_emi_in!L22=0,0,1000000*RES_hh_emi_in!L22/RES_hh_num_in!L22)</f>
        <v>0</v>
      </c>
      <c r="M22" s="72">
        <f>IF(RES_hh_emi_in!M22=0,0,1000000*RES_hh_emi_in!M22/RES_hh_num_in!M22)</f>
        <v>0</v>
      </c>
      <c r="N22" s="72">
        <f>IF(RES_hh_emi_in!N22=0,0,1000000*RES_hh_emi_in!N22/RES_hh_num_in!N22)</f>
        <v>0</v>
      </c>
      <c r="O22" s="72">
        <f>IF(RES_hh_emi_in!O22=0,0,1000000*RES_hh_emi_in!O22/RES_hh_num_in!O22)</f>
        <v>0</v>
      </c>
      <c r="P22" s="72">
        <f>IF(RES_hh_emi_in!P22=0,0,1000000*RES_hh_emi_in!P22/RES_hh_num_in!P22)</f>
        <v>0</v>
      </c>
      <c r="Q22" s="72">
        <f>IF(RES_hh_emi_in!Q22=0,0,1000000*RES_hh_emi_in!Q22/RES_hh_num_in!Q22)</f>
        <v>0</v>
      </c>
      <c r="R22" s="72">
        <f>IF(RES_hh_emi_in!R22=0,0,1000000*RES_hh_emi_in!R22/RES_hh_num_in!R22)</f>
        <v>0</v>
      </c>
      <c r="S22" s="72">
        <f>IF(RES_hh_emi_in!S22=0,0,1000000*RES_hh_emi_in!S22/RES_hh_num_in!S22)</f>
        <v>0</v>
      </c>
      <c r="T22" s="72">
        <f>IF(RES_hh_emi_in!T22=0,0,1000000*RES_hh_emi_in!T22/RES_hh_num_in!T22)</f>
        <v>0</v>
      </c>
      <c r="U22" s="72">
        <f>IF(RES_hh_emi_in!U22=0,0,1000000*RES_hh_emi_in!U22/RES_hh_num_in!U22)</f>
        <v>0</v>
      </c>
      <c r="V22" s="72">
        <f>IF(RES_hh_emi_in!V22=0,0,1000000*RES_hh_emi_in!V22/RES_hh_num_in!V22)</f>
        <v>0</v>
      </c>
      <c r="W22" s="72">
        <f>IF(RES_hh_emi_in!W22=0,0,1000000*RES_hh_emi_in!W22/RES_hh_num_in!W22)</f>
        <v>0</v>
      </c>
      <c r="DA22" s="89" t="s">
        <v>863</v>
      </c>
    </row>
    <row r="23" spans="1:105" ht="12" customHeight="1" x14ac:dyDescent="0.25">
      <c r="A23" s="28" t="s">
        <v>202</v>
      </c>
      <c r="B23" s="72"/>
      <c r="C23" s="72">
        <f>IF(RES_hh_emi_in!C23=0,0,1000000*RES_hh_emi_in!C23/RES_hh_num_in!C23)</f>
        <v>0</v>
      </c>
      <c r="D23" s="72">
        <f>IF(RES_hh_emi_in!D23=0,0,1000000*RES_hh_emi_in!D23/RES_hh_num_in!D23)</f>
        <v>0</v>
      </c>
      <c r="E23" s="72">
        <f>IF(RES_hh_emi_in!E23=0,0,1000000*RES_hh_emi_in!E23/RES_hh_num_in!E23)</f>
        <v>0</v>
      </c>
      <c r="F23" s="72">
        <f>IF(RES_hh_emi_in!F23=0,0,1000000*RES_hh_emi_in!F23/RES_hh_num_in!F23)</f>
        <v>0</v>
      </c>
      <c r="G23" s="72">
        <f>IF(RES_hh_emi_in!G23=0,0,1000000*RES_hh_emi_in!G23/RES_hh_num_in!G23)</f>
        <v>0</v>
      </c>
      <c r="H23" s="72">
        <f>IF(RES_hh_emi_in!H23=0,0,1000000*RES_hh_emi_in!H23/RES_hh_num_in!H23)</f>
        <v>0</v>
      </c>
      <c r="I23" s="72">
        <f>IF(RES_hh_emi_in!I23=0,0,1000000*RES_hh_emi_in!I23/RES_hh_num_in!I23)</f>
        <v>0</v>
      </c>
      <c r="J23" s="72">
        <f>IF(RES_hh_emi_in!J23=0,0,1000000*RES_hh_emi_in!J23/RES_hh_num_in!J23)</f>
        <v>0</v>
      </c>
      <c r="K23" s="72">
        <f>IF(RES_hh_emi_in!K23=0,0,1000000*RES_hh_emi_in!K23/RES_hh_num_in!K23)</f>
        <v>0</v>
      </c>
      <c r="L23" s="72">
        <f>IF(RES_hh_emi_in!L23=0,0,1000000*RES_hh_emi_in!L23/RES_hh_num_in!L23)</f>
        <v>0</v>
      </c>
      <c r="M23" s="72">
        <f>IF(RES_hh_emi_in!M23=0,0,1000000*RES_hh_emi_in!M23/RES_hh_num_in!M23)</f>
        <v>0</v>
      </c>
      <c r="N23" s="72">
        <f>IF(RES_hh_emi_in!N23=0,0,1000000*RES_hh_emi_in!N23/RES_hh_num_in!N23)</f>
        <v>0</v>
      </c>
      <c r="O23" s="72">
        <f>IF(RES_hh_emi_in!O23=0,0,1000000*RES_hh_emi_in!O23/RES_hh_num_in!O23)</f>
        <v>0</v>
      </c>
      <c r="P23" s="72">
        <f>IF(RES_hh_emi_in!P23=0,0,1000000*RES_hh_emi_in!P23/RES_hh_num_in!P23)</f>
        <v>0</v>
      </c>
      <c r="Q23" s="72">
        <f>IF(RES_hh_emi_in!Q23=0,0,1000000*RES_hh_emi_in!Q23/RES_hh_num_in!Q23)</f>
        <v>0</v>
      </c>
      <c r="R23" s="72">
        <f>IF(RES_hh_emi_in!R23=0,0,1000000*RES_hh_emi_in!R23/RES_hh_num_in!R23)</f>
        <v>0</v>
      </c>
      <c r="S23" s="72">
        <f>IF(RES_hh_emi_in!S23=0,0,1000000*RES_hh_emi_in!S23/RES_hh_num_in!S23)</f>
        <v>0</v>
      </c>
      <c r="T23" s="72">
        <f>IF(RES_hh_emi_in!T23=0,0,1000000*RES_hh_emi_in!T23/RES_hh_num_in!T23)</f>
        <v>0</v>
      </c>
      <c r="U23" s="72">
        <f>IF(RES_hh_emi_in!U23=0,0,1000000*RES_hh_emi_in!U23/RES_hh_num_in!U23)</f>
        <v>0</v>
      </c>
      <c r="V23" s="72">
        <f>IF(RES_hh_emi_in!V23=0,0,1000000*RES_hh_emi_in!V23/RES_hh_num_in!V23)</f>
        <v>0</v>
      </c>
      <c r="W23" s="72">
        <f>IF(RES_hh_emi_in!W23=0,0,1000000*RES_hh_emi_in!W23/RES_hh_num_in!W23)</f>
        <v>0</v>
      </c>
      <c r="DA23" s="89" t="s">
        <v>864</v>
      </c>
    </row>
    <row r="24" spans="1:105" ht="12" customHeight="1" x14ac:dyDescent="0.25">
      <c r="A24" s="28" t="s">
        <v>203</v>
      </c>
      <c r="B24" s="72"/>
      <c r="C24" s="72">
        <f>IF(RES_hh_emi_in!C24=0,0,1000000*RES_hh_emi_in!C24/RES_hh_num_in!C24)</f>
        <v>0</v>
      </c>
      <c r="D24" s="72">
        <f>IF(RES_hh_emi_in!D24=0,0,1000000*RES_hh_emi_in!D24/RES_hh_num_in!D24)</f>
        <v>0</v>
      </c>
      <c r="E24" s="72">
        <f>IF(RES_hh_emi_in!E24=0,0,1000000*RES_hh_emi_in!E24/RES_hh_num_in!E24)</f>
        <v>0</v>
      </c>
      <c r="F24" s="72">
        <f>IF(RES_hh_emi_in!F24=0,0,1000000*RES_hh_emi_in!F24/RES_hh_num_in!F24)</f>
        <v>0</v>
      </c>
      <c r="G24" s="72">
        <f>IF(RES_hh_emi_in!G24=0,0,1000000*RES_hh_emi_in!G24/RES_hh_num_in!G24)</f>
        <v>0</v>
      </c>
      <c r="H24" s="72">
        <f>IF(RES_hh_emi_in!H24=0,0,1000000*RES_hh_emi_in!H24/RES_hh_num_in!H24)</f>
        <v>0</v>
      </c>
      <c r="I24" s="72">
        <f>IF(RES_hh_emi_in!I24=0,0,1000000*RES_hh_emi_in!I24/RES_hh_num_in!I24)</f>
        <v>0</v>
      </c>
      <c r="J24" s="72">
        <f>IF(RES_hh_emi_in!J24=0,0,1000000*RES_hh_emi_in!J24/RES_hh_num_in!J24)</f>
        <v>0</v>
      </c>
      <c r="K24" s="72">
        <f>IF(RES_hh_emi_in!K24=0,0,1000000*RES_hh_emi_in!K24/RES_hh_num_in!K24)</f>
        <v>0</v>
      </c>
      <c r="L24" s="72">
        <f>IF(RES_hh_emi_in!L24=0,0,1000000*RES_hh_emi_in!L24/RES_hh_num_in!L24)</f>
        <v>0</v>
      </c>
      <c r="M24" s="72">
        <f>IF(RES_hh_emi_in!M24=0,0,1000000*RES_hh_emi_in!M24/RES_hh_num_in!M24)</f>
        <v>0</v>
      </c>
      <c r="N24" s="72">
        <f>IF(RES_hh_emi_in!N24=0,0,1000000*RES_hh_emi_in!N24/RES_hh_num_in!N24)</f>
        <v>0</v>
      </c>
      <c r="O24" s="72">
        <f>IF(RES_hh_emi_in!O24=0,0,1000000*RES_hh_emi_in!O24/RES_hh_num_in!O24)</f>
        <v>0</v>
      </c>
      <c r="P24" s="72">
        <f>IF(RES_hh_emi_in!P24=0,0,1000000*RES_hh_emi_in!P24/RES_hh_num_in!P24)</f>
        <v>0</v>
      </c>
      <c r="Q24" s="72">
        <f>IF(RES_hh_emi_in!Q24=0,0,1000000*RES_hh_emi_in!Q24/RES_hh_num_in!Q24)</f>
        <v>0</v>
      </c>
      <c r="R24" s="72">
        <f>IF(RES_hh_emi_in!R24=0,0,1000000*RES_hh_emi_in!R24/RES_hh_num_in!R24)</f>
        <v>0</v>
      </c>
      <c r="S24" s="72">
        <f>IF(RES_hh_emi_in!S24=0,0,1000000*RES_hh_emi_in!S24/RES_hh_num_in!S24)</f>
        <v>0</v>
      </c>
      <c r="T24" s="72">
        <f>IF(RES_hh_emi_in!T24=0,0,1000000*RES_hh_emi_in!T24/RES_hh_num_in!T24)</f>
        <v>0</v>
      </c>
      <c r="U24" s="72">
        <f>IF(RES_hh_emi_in!U24=0,0,1000000*RES_hh_emi_in!U24/RES_hh_num_in!U24)</f>
        <v>0</v>
      </c>
      <c r="V24" s="72">
        <f>IF(RES_hh_emi_in!V24=0,0,1000000*RES_hh_emi_in!V24/RES_hh_num_in!V24)</f>
        <v>0</v>
      </c>
      <c r="W24" s="72">
        <f>IF(RES_hh_emi_in!W24=0,0,1000000*RES_hh_emi_in!W24/RES_hh_num_in!W24)</f>
        <v>0</v>
      </c>
      <c r="DA24" s="89" t="s">
        <v>865</v>
      </c>
    </row>
    <row r="25" spans="1:105" ht="12" customHeight="1" x14ac:dyDescent="0.25">
      <c r="A25" s="73" t="s">
        <v>53</v>
      </c>
      <c r="B25" s="74"/>
      <c r="C25" s="74">
        <f>IF(RES_hh_emi_in!C25=0,0,1000000*RES_hh_emi_in!C25/RES_hh_num_in!C25)</f>
        <v>0</v>
      </c>
      <c r="D25" s="74">
        <f>IF(RES_hh_emi_in!D25=0,0,1000000*RES_hh_emi_in!D25/RES_hh_num_in!D25)</f>
        <v>0</v>
      </c>
      <c r="E25" s="74">
        <f>IF(RES_hh_emi_in!E25=0,0,1000000*RES_hh_emi_in!E25/RES_hh_num_in!E25)</f>
        <v>0</v>
      </c>
      <c r="F25" s="74">
        <f>IF(RES_hh_emi_in!F25=0,0,1000000*RES_hh_emi_in!F25/RES_hh_num_in!F25)</f>
        <v>0</v>
      </c>
      <c r="G25" s="74">
        <f>IF(RES_hh_emi_in!G25=0,0,1000000*RES_hh_emi_in!G25/RES_hh_num_in!G25)</f>
        <v>0</v>
      </c>
      <c r="H25" s="74">
        <f>IF(RES_hh_emi_in!H25=0,0,1000000*RES_hh_emi_in!H25/RES_hh_num_in!H25)</f>
        <v>0</v>
      </c>
      <c r="I25" s="74">
        <f>IF(RES_hh_emi_in!I25=0,0,1000000*RES_hh_emi_in!I25/RES_hh_num_in!I25)</f>
        <v>0</v>
      </c>
      <c r="J25" s="74">
        <f>IF(RES_hh_emi_in!J25=0,0,1000000*RES_hh_emi_in!J25/RES_hh_num_in!J25)</f>
        <v>0</v>
      </c>
      <c r="K25" s="74">
        <f>IF(RES_hh_emi_in!K25=0,0,1000000*RES_hh_emi_in!K25/RES_hh_num_in!K25)</f>
        <v>0</v>
      </c>
      <c r="L25" s="74">
        <f>IF(RES_hh_emi_in!L25=0,0,1000000*RES_hh_emi_in!L25/RES_hh_num_in!L25)</f>
        <v>0</v>
      </c>
      <c r="M25" s="74">
        <f>IF(RES_hh_emi_in!M25=0,0,1000000*RES_hh_emi_in!M25/RES_hh_num_in!M25)</f>
        <v>0</v>
      </c>
      <c r="N25" s="74">
        <f>IF(RES_hh_emi_in!N25=0,0,1000000*RES_hh_emi_in!N25/RES_hh_num_in!N25)</f>
        <v>0</v>
      </c>
      <c r="O25" s="74">
        <f>IF(RES_hh_emi_in!O25=0,0,1000000*RES_hh_emi_in!O25/RES_hh_num_in!O25)</f>
        <v>0</v>
      </c>
      <c r="P25" s="74">
        <f>IF(RES_hh_emi_in!P25=0,0,1000000*RES_hh_emi_in!P25/RES_hh_num_in!P25)</f>
        <v>0</v>
      </c>
      <c r="Q25" s="74">
        <f>IF(RES_hh_emi_in!Q25=0,0,1000000*RES_hh_emi_in!Q25/RES_hh_num_in!Q25)</f>
        <v>0</v>
      </c>
      <c r="R25" s="74">
        <f>IF(RES_hh_emi_in!R25=0,0,1000000*RES_hh_emi_in!R25/RES_hh_num_in!R25)</f>
        <v>0</v>
      </c>
      <c r="S25" s="74">
        <f>IF(RES_hh_emi_in!S25=0,0,1000000*RES_hh_emi_in!S25/RES_hh_num_in!S25)</f>
        <v>0</v>
      </c>
      <c r="T25" s="74">
        <f>IF(RES_hh_emi_in!T25=0,0,1000000*RES_hh_emi_in!T25/RES_hh_num_in!T25)</f>
        <v>0</v>
      </c>
      <c r="U25" s="74">
        <f>IF(RES_hh_emi_in!U25=0,0,1000000*RES_hh_emi_in!U25/RES_hh_num_in!U25)</f>
        <v>0</v>
      </c>
      <c r="V25" s="74">
        <f>IF(RES_hh_emi_in!V25=0,0,1000000*RES_hh_emi_in!V25/RES_hh_num_in!V25)</f>
        <v>0</v>
      </c>
      <c r="W25" s="74">
        <f>IF(RES_hh_emi_in!W25=0,0,1000000*RES_hh_emi_in!W25/RES_hh_num_in!W25)</f>
        <v>0</v>
      </c>
      <c r="DA25" s="90" t="s">
        <v>866</v>
      </c>
    </row>
    <row r="26" spans="1:105" ht="12" customHeight="1" x14ac:dyDescent="0.25">
      <c r="A26" s="32" t="s">
        <v>52</v>
      </c>
      <c r="B26" s="77"/>
      <c r="C26" s="77">
        <f>IF(RES_hh_emi_in!C26=0,0,1000000*RES_hh_emi_in!C26/RES_hh_num_in!C26)</f>
        <v>0</v>
      </c>
      <c r="D26" s="77">
        <f>IF(RES_hh_emi_in!D26=0,0,1000000*RES_hh_emi_in!D26/RES_hh_num_in!D26)</f>
        <v>0</v>
      </c>
      <c r="E26" s="77">
        <f>IF(RES_hh_emi_in!E26=0,0,1000000*RES_hh_emi_in!E26/RES_hh_num_in!E26)</f>
        <v>0</v>
      </c>
      <c r="F26" s="77">
        <f>IF(RES_hh_emi_in!F26=0,0,1000000*RES_hh_emi_in!F26/RES_hh_num_in!F26)</f>
        <v>0</v>
      </c>
      <c r="G26" s="77">
        <f>IF(RES_hh_emi_in!G26=0,0,1000000*RES_hh_emi_in!G26/RES_hh_num_in!G26)</f>
        <v>0</v>
      </c>
      <c r="H26" s="77">
        <f>IF(RES_hh_emi_in!H26=0,0,1000000*RES_hh_emi_in!H26/RES_hh_num_in!H26)</f>
        <v>0</v>
      </c>
      <c r="I26" s="77">
        <f>IF(RES_hh_emi_in!I26=0,0,1000000*RES_hh_emi_in!I26/RES_hh_num_in!I26)</f>
        <v>0</v>
      </c>
      <c r="J26" s="77">
        <f>IF(RES_hh_emi_in!J26=0,0,1000000*RES_hh_emi_in!J26/RES_hh_num_in!J26)</f>
        <v>0</v>
      </c>
      <c r="K26" s="77">
        <f>IF(RES_hh_emi_in!K26=0,0,1000000*RES_hh_emi_in!K26/RES_hh_num_in!K26)</f>
        <v>0</v>
      </c>
      <c r="L26" s="77">
        <f>IF(RES_hh_emi_in!L26=0,0,1000000*RES_hh_emi_in!L26/RES_hh_num_in!L26)</f>
        <v>0</v>
      </c>
      <c r="M26" s="77">
        <f>IF(RES_hh_emi_in!M26=0,0,1000000*RES_hh_emi_in!M26/RES_hh_num_in!M26)</f>
        <v>0</v>
      </c>
      <c r="N26" s="77">
        <f>IF(RES_hh_emi_in!N26=0,0,1000000*RES_hh_emi_in!N26/RES_hh_num_in!N26)</f>
        <v>0</v>
      </c>
      <c r="O26" s="77">
        <f>IF(RES_hh_emi_in!O26=0,0,1000000*RES_hh_emi_in!O26/RES_hh_num_in!O26)</f>
        <v>0</v>
      </c>
      <c r="P26" s="77">
        <f>IF(RES_hh_emi_in!P26=0,0,1000000*RES_hh_emi_in!P26/RES_hh_num_in!P26)</f>
        <v>0</v>
      </c>
      <c r="Q26" s="77">
        <f>IF(RES_hh_emi_in!Q26=0,0,1000000*RES_hh_emi_in!Q26/RES_hh_num_in!Q26)</f>
        <v>0</v>
      </c>
      <c r="R26" s="77">
        <f>IF(RES_hh_emi_in!R26=0,0,1000000*RES_hh_emi_in!R26/RES_hh_num_in!R26)</f>
        <v>0</v>
      </c>
      <c r="S26" s="77">
        <f>IF(RES_hh_emi_in!S26=0,0,1000000*RES_hh_emi_in!S26/RES_hh_num_in!S26)</f>
        <v>0</v>
      </c>
      <c r="T26" s="77">
        <f>IF(RES_hh_emi_in!T26=0,0,1000000*RES_hh_emi_in!T26/RES_hh_num_in!T26)</f>
        <v>0</v>
      </c>
      <c r="U26" s="77">
        <f>IF(RES_hh_emi_in!U26=0,0,1000000*RES_hh_emi_in!U26/RES_hh_num_in!U26)</f>
        <v>0</v>
      </c>
      <c r="V26" s="77">
        <f>IF(RES_hh_emi_in!V26=0,0,1000000*RES_hh_emi_in!V26/RES_hh_num_in!V26)</f>
        <v>0</v>
      </c>
      <c r="W26" s="77">
        <f>IF(RES_hh_emi_in!W26=0,0,1000000*RES_hh_emi_in!W26/RES_hh_num_in!W26)</f>
        <v>0</v>
      </c>
      <c r="DA26" s="92" t="s">
        <v>867</v>
      </c>
    </row>
    <row r="27" spans="1:105" ht="12.95" customHeight="1" x14ac:dyDescent="0.25">
      <c r="A27" s="68" t="s">
        <v>54</v>
      </c>
      <c r="B27" s="69"/>
      <c r="C27" s="69">
        <f>IF(RES_hh_emi_in!C27=0,0,1000000*RES_hh_emi_in!C27/RES_hh_num_in!C27)</f>
        <v>109.11303750988642</v>
      </c>
      <c r="D27" s="69">
        <f>IF(RES_hh_emi_in!D27=0,0,1000000*RES_hh_emi_in!D27/RES_hh_num_in!D27)</f>
        <v>101.19469012773719</v>
      </c>
      <c r="E27" s="69">
        <f>IF(RES_hh_emi_in!E27=0,0,1000000*RES_hh_emi_in!E27/RES_hh_num_in!E27)</f>
        <v>98.342506943707861</v>
      </c>
      <c r="F27" s="69">
        <f>IF(RES_hh_emi_in!F27=0,0,1000000*RES_hh_emi_in!F27/RES_hh_num_in!F27)</f>
        <v>133.80920223044114</v>
      </c>
      <c r="G27" s="69">
        <f>IF(RES_hh_emi_in!G27=0,0,1000000*RES_hh_emi_in!G27/RES_hh_num_in!G27)</f>
        <v>160.06191517880382</v>
      </c>
      <c r="H27" s="69">
        <f>IF(RES_hh_emi_in!H27=0,0,1000000*RES_hh_emi_in!H27/RES_hh_num_in!H27)</f>
        <v>163.53518613184613</v>
      </c>
      <c r="I27" s="69">
        <f>IF(RES_hh_emi_in!I27=0,0,1000000*RES_hh_emi_in!I27/RES_hh_num_in!I27)</f>
        <v>168.4441798683406</v>
      </c>
      <c r="J27" s="69">
        <f>IF(RES_hh_emi_in!J27=0,0,1000000*RES_hh_emi_in!J27/RES_hh_num_in!J27)</f>
        <v>141.38528195615675</v>
      </c>
      <c r="K27" s="69">
        <f>IF(RES_hh_emi_in!K27=0,0,1000000*RES_hh_emi_in!K27/RES_hh_num_in!K27)</f>
        <v>141.10046893133804</v>
      </c>
      <c r="L27" s="69">
        <f>IF(RES_hh_emi_in!L27=0,0,1000000*RES_hh_emi_in!L27/RES_hh_num_in!L27)</f>
        <v>125.76430770122603</v>
      </c>
      <c r="M27" s="69">
        <f>IF(RES_hh_emi_in!M27=0,0,1000000*RES_hh_emi_in!M27/RES_hh_num_in!M27)</f>
        <v>127.18380865773402</v>
      </c>
      <c r="N27" s="69">
        <f>IF(RES_hh_emi_in!N27=0,0,1000000*RES_hh_emi_in!N27/RES_hh_num_in!N27)</f>
        <v>156.0623780080567</v>
      </c>
      <c r="O27" s="69">
        <f>IF(RES_hh_emi_in!O27=0,0,1000000*RES_hh_emi_in!O27/RES_hh_num_in!O27)</f>
        <v>156.77309864728457</v>
      </c>
      <c r="P27" s="69">
        <f>IF(RES_hh_emi_in!P27=0,0,1000000*RES_hh_emi_in!P27/RES_hh_num_in!P27)</f>
        <v>158.0942995775128</v>
      </c>
      <c r="Q27" s="69">
        <f>IF(RES_hh_emi_in!Q27=0,0,1000000*RES_hh_emi_in!Q27/RES_hh_num_in!Q27)</f>
        <v>149.92011971173955</v>
      </c>
      <c r="R27" s="69">
        <f>IF(RES_hh_emi_in!R27=0,0,1000000*RES_hh_emi_in!R27/RES_hh_num_in!R27)</f>
        <v>135.33469769261001</v>
      </c>
      <c r="S27" s="69">
        <f>IF(RES_hh_emi_in!S27=0,0,1000000*RES_hh_emi_in!S27/RES_hh_num_in!S27)</f>
        <v>134.73822055942648</v>
      </c>
      <c r="T27" s="69">
        <f>IF(RES_hh_emi_in!T27=0,0,1000000*RES_hh_emi_in!T27/RES_hh_num_in!T27)</f>
        <v>121.5245952938124</v>
      </c>
      <c r="U27" s="69">
        <f>IF(RES_hh_emi_in!U27=0,0,1000000*RES_hh_emi_in!U27/RES_hh_num_in!U27)</f>
        <v>150.24250557264654</v>
      </c>
      <c r="V27" s="69">
        <f>IF(RES_hh_emi_in!V27=0,0,1000000*RES_hh_emi_in!V27/RES_hh_num_in!V27)</f>
        <v>157.16307370381412</v>
      </c>
      <c r="W27" s="69">
        <f>IF(RES_hh_emi_in!W27=0,0,1000000*RES_hh_emi_in!W27/RES_hh_num_in!W27)</f>
        <v>172.75770016566881</v>
      </c>
      <c r="DA27" s="88" t="s">
        <v>868</v>
      </c>
    </row>
    <row r="28" spans="1:105" ht="12" customHeight="1" x14ac:dyDescent="0.25">
      <c r="A28" s="28" t="s">
        <v>51</v>
      </c>
      <c r="B28" s="72"/>
      <c r="C28" s="72">
        <f>IF(RES_hh_emi_in!C28=0,0,1000000*RES_hh_emi_in!C28/RES_hh_num_in!C28)</f>
        <v>201.32162357047469</v>
      </c>
      <c r="D28" s="72">
        <f>IF(RES_hh_emi_in!D28=0,0,1000000*RES_hh_emi_in!D28/RES_hh_num_in!D28)</f>
        <v>240.13154375981767</v>
      </c>
      <c r="E28" s="72">
        <f>IF(RES_hh_emi_in!E28=0,0,1000000*RES_hh_emi_in!E28/RES_hh_num_in!E28)</f>
        <v>309.74557053384683</v>
      </c>
      <c r="F28" s="72">
        <f>IF(RES_hh_emi_in!F28=0,0,1000000*RES_hh_emi_in!F28/RES_hh_num_in!F28)</f>
        <v>313.26618741458333</v>
      </c>
      <c r="G28" s="72">
        <f>IF(RES_hh_emi_in!G28=0,0,1000000*RES_hh_emi_in!G28/RES_hh_num_in!G28)</f>
        <v>312.91053758261376</v>
      </c>
      <c r="H28" s="72">
        <f>IF(RES_hh_emi_in!H28=0,0,1000000*RES_hh_emi_in!H28/RES_hh_num_in!H28)</f>
        <v>330.0003386291678</v>
      </c>
      <c r="I28" s="72">
        <f>IF(RES_hh_emi_in!I28=0,0,1000000*RES_hh_emi_in!I28/RES_hh_num_in!I28)</f>
        <v>311.86327058277698</v>
      </c>
      <c r="J28" s="72">
        <f>IF(RES_hh_emi_in!J28=0,0,1000000*RES_hh_emi_in!J28/RES_hh_num_in!J28)</f>
        <v>334.00074616335428</v>
      </c>
      <c r="K28" s="72">
        <f>IF(RES_hh_emi_in!K28=0,0,1000000*RES_hh_emi_in!K28/RES_hh_num_in!K28)</f>
        <v>343.6520868502493</v>
      </c>
      <c r="L28" s="72">
        <f>IF(RES_hh_emi_in!L28=0,0,1000000*RES_hh_emi_in!L28/RES_hh_num_in!L28)</f>
        <v>351.89589859724106</v>
      </c>
      <c r="M28" s="72">
        <f>IF(RES_hh_emi_in!M28=0,0,1000000*RES_hh_emi_in!M28/RES_hh_num_in!M28)</f>
        <v>335.61197389955936</v>
      </c>
      <c r="N28" s="72">
        <f>IF(RES_hh_emi_in!N28=0,0,1000000*RES_hh_emi_in!N28/RES_hh_num_in!N28)</f>
        <v>336.92539274185151</v>
      </c>
      <c r="O28" s="72">
        <f>IF(RES_hh_emi_in!O28=0,0,1000000*RES_hh_emi_in!O28/RES_hh_num_in!O28)</f>
        <v>327.25099814603755</v>
      </c>
      <c r="P28" s="72">
        <f>IF(RES_hh_emi_in!P28=0,0,1000000*RES_hh_emi_in!P28/RES_hh_num_in!P28)</f>
        <v>326.14446926836956</v>
      </c>
      <c r="Q28" s="72">
        <f>IF(RES_hh_emi_in!Q28=0,0,1000000*RES_hh_emi_in!Q28/RES_hh_num_in!Q28)</f>
        <v>322.10273621596349</v>
      </c>
      <c r="R28" s="72">
        <f>IF(RES_hh_emi_in!R28=0,0,1000000*RES_hh_emi_in!R28/RES_hh_num_in!R28)</f>
        <v>328.04808443334196</v>
      </c>
      <c r="S28" s="72">
        <f>IF(RES_hh_emi_in!S28=0,0,1000000*RES_hh_emi_in!S28/RES_hh_num_in!S28)</f>
        <v>341.5082891225511</v>
      </c>
      <c r="T28" s="72">
        <f>IF(RES_hh_emi_in!T28=0,0,1000000*RES_hh_emi_in!T28/RES_hh_num_in!T28)</f>
        <v>343.56766271750178</v>
      </c>
      <c r="U28" s="72">
        <f>IF(RES_hh_emi_in!U28=0,0,1000000*RES_hh_emi_in!U28/RES_hh_num_in!U28)</f>
        <v>312.114204631044</v>
      </c>
      <c r="V28" s="72">
        <f>IF(RES_hh_emi_in!V28=0,0,1000000*RES_hh_emi_in!V28/RES_hh_num_in!V28)</f>
        <v>347.42662038968848</v>
      </c>
      <c r="W28" s="72">
        <f>IF(RES_hh_emi_in!W28=0,0,1000000*RES_hh_emi_in!W28/RES_hh_num_in!W28)</f>
        <v>326.20225460846166</v>
      </c>
      <c r="DA28" s="89" t="s">
        <v>869</v>
      </c>
    </row>
    <row r="29" spans="1:105" s="2" customFormat="1" ht="12" customHeight="1" x14ac:dyDescent="0.25">
      <c r="A29" s="28" t="s">
        <v>74</v>
      </c>
      <c r="B29" s="72"/>
      <c r="C29" s="72">
        <f>IF(RES_hh_emi_in!C29=0,0,1000000*RES_hh_emi_in!C29/RES_hh_num_in!C29)</f>
        <v>141.89055130876517</v>
      </c>
      <c r="D29" s="72">
        <f>IF(RES_hh_emi_in!D29=0,0,1000000*RES_hh_emi_in!D29/RES_hh_num_in!D29)</f>
        <v>153.89160115245866</v>
      </c>
      <c r="E29" s="72">
        <f>IF(RES_hh_emi_in!E29=0,0,1000000*RES_hh_emi_in!E29/RES_hh_num_in!E29)</f>
        <v>204.54116795935781</v>
      </c>
      <c r="F29" s="72">
        <f>IF(RES_hh_emi_in!F29=0,0,1000000*RES_hh_emi_in!F29/RES_hh_num_in!F29)</f>
        <v>205.36692908234701</v>
      </c>
      <c r="G29" s="72">
        <f>IF(RES_hh_emi_in!G29=0,0,1000000*RES_hh_emi_in!G29/RES_hh_num_in!G29)</f>
        <v>200.84984904825689</v>
      </c>
      <c r="H29" s="72">
        <f>IF(RES_hh_emi_in!H29=0,0,1000000*RES_hh_emi_in!H29/RES_hh_num_in!H29)</f>
        <v>204.15673215723777</v>
      </c>
      <c r="I29" s="72">
        <f>IF(RES_hh_emi_in!I29=0,0,1000000*RES_hh_emi_in!I29/RES_hh_num_in!I29)</f>
        <v>212.92279085329878</v>
      </c>
      <c r="J29" s="72">
        <f>IF(RES_hh_emi_in!J29=0,0,1000000*RES_hh_emi_in!J29/RES_hh_num_in!J29)</f>
        <v>219.56665575369675</v>
      </c>
      <c r="K29" s="72">
        <f>IF(RES_hh_emi_in!K29=0,0,1000000*RES_hh_emi_in!K29/RES_hh_num_in!K29)</f>
        <v>226.65067813894223</v>
      </c>
      <c r="L29" s="72">
        <f>IF(RES_hh_emi_in!L29=0,0,1000000*RES_hh_emi_in!L29/RES_hh_num_in!L29)</f>
        <v>229.77403988823022</v>
      </c>
      <c r="M29" s="72">
        <f>IF(RES_hh_emi_in!M29=0,0,1000000*RES_hh_emi_in!M29/RES_hh_num_in!M29)</f>
        <v>220.11643700671686</v>
      </c>
      <c r="N29" s="72">
        <f>IF(RES_hh_emi_in!N29=0,0,1000000*RES_hh_emi_in!N29/RES_hh_num_in!N29)</f>
        <v>220.96156813670277</v>
      </c>
      <c r="O29" s="72">
        <f>IF(RES_hh_emi_in!O29=0,0,1000000*RES_hh_emi_in!O29/RES_hh_num_in!O29)</f>
        <v>212.21797267457725</v>
      </c>
      <c r="P29" s="72">
        <f>IF(RES_hh_emi_in!P29=0,0,1000000*RES_hh_emi_in!P29/RES_hh_num_in!P29)</f>
        <v>210.24100282767287</v>
      </c>
      <c r="Q29" s="72">
        <f>IF(RES_hh_emi_in!Q29=0,0,1000000*RES_hh_emi_in!Q29/RES_hh_num_in!Q29)</f>
        <v>209.18542611561946</v>
      </c>
      <c r="R29" s="72">
        <f>IF(RES_hh_emi_in!R29=0,0,1000000*RES_hh_emi_in!R29/RES_hh_num_in!R29)</f>
        <v>211.73137171476637</v>
      </c>
      <c r="S29" s="72">
        <f>IF(RES_hh_emi_in!S29=0,0,1000000*RES_hh_emi_in!S29/RES_hh_num_in!S29)</f>
        <v>213.18378529092175</v>
      </c>
      <c r="T29" s="72">
        <f>IF(RES_hh_emi_in!T29=0,0,1000000*RES_hh_emi_in!T29/RES_hh_num_in!T29)</f>
        <v>218.96438004775607</v>
      </c>
      <c r="U29" s="72">
        <f>IF(RES_hh_emi_in!U29=0,0,1000000*RES_hh_emi_in!U29/RES_hh_num_in!U29)</f>
        <v>228.40635058561276</v>
      </c>
      <c r="V29" s="72">
        <f>IF(RES_hh_emi_in!V29=0,0,1000000*RES_hh_emi_in!V29/RES_hh_num_in!V29)</f>
        <v>216.46378833731086</v>
      </c>
      <c r="W29" s="72">
        <f>IF(RES_hh_emi_in!W29=0,0,1000000*RES_hh_emi_in!W29/RES_hh_num_in!W29)</f>
        <v>208.92560125975416</v>
      </c>
      <c r="DA29" s="89" t="s">
        <v>870</v>
      </c>
    </row>
    <row r="30" spans="1:105" ht="12" customHeight="1" x14ac:dyDescent="0.25">
      <c r="A30" s="28" t="s">
        <v>192</v>
      </c>
      <c r="B30" s="72"/>
      <c r="C30" s="72">
        <f>IF(RES_hh_emi_in!C30=0,0,1000000*RES_hh_emi_in!C30/RES_hh_num_in!C30)</f>
        <v>122.68598503956954</v>
      </c>
      <c r="D30" s="72">
        <f>IF(RES_hh_emi_in!D30=0,0,1000000*RES_hh_emi_in!D30/RES_hh_num_in!D30)</f>
        <v>126.10023125571355</v>
      </c>
      <c r="E30" s="72">
        <f>IF(RES_hh_emi_in!E30=0,0,1000000*RES_hh_emi_in!E30/RES_hh_num_in!E30)</f>
        <v>194.76797275367136</v>
      </c>
      <c r="F30" s="72">
        <f>IF(RES_hh_emi_in!F30=0,0,1000000*RES_hh_emi_in!F30/RES_hh_num_in!F30)</f>
        <v>190.06435689068641</v>
      </c>
      <c r="G30" s="72">
        <f>IF(RES_hh_emi_in!G30=0,0,1000000*RES_hh_emi_in!G30/RES_hh_num_in!G30)</f>
        <v>180.21687818334632</v>
      </c>
      <c r="H30" s="72">
        <f>IF(RES_hh_emi_in!H30=0,0,1000000*RES_hh_emi_in!H30/RES_hh_num_in!H30)</f>
        <v>187.2517555977393</v>
      </c>
      <c r="I30" s="72">
        <f>IF(RES_hh_emi_in!I30=0,0,1000000*RES_hh_emi_in!I30/RES_hh_num_in!I30)</f>
        <v>188.42250842827639</v>
      </c>
      <c r="J30" s="72">
        <f>IF(RES_hh_emi_in!J30=0,0,1000000*RES_hh_emi_in!J30/RES_hh_num_in!J30)</f>
        <v>192.70925498413271</v>
      </c>
      <c r="K30" s="72">
        <f>IF(RES_hh_emi_in!K30=0,0,1000000*RES_hh_emi_in!K30/RES_hh_num_in!K30)</f>
        <v>199.00237929157819</v>
      </c>
      <c r="L30" s="72">
        <f>IF(RES_hh_emi_in!L30=0,0,1000000*RES_hh_emi_in!L30/RES_hh_num_in!L30)</f>
        <v>206.74662243228147</v>
      </c>
      <c r="M30" s="72">
        <f>IF(RES_hh_emi_in!M30=0,0,1000000*RES_hh_emi_in!M30/RES_hh_num_in!M30)</f>
        <v>195.67270367282813</v>
      </c>
      <c r="N30" s="72">
        <f>IF(RES_hh_emi_in!N30=0,0,1000000*RES_hh_emi_in!N30/RES_hh_num_in!N30)</f>
        <v>195.33799907320454</v>
      </c>
      <c r="O30" s="72">
        <f>IF(RES_hh_emi_in!O30=0,0,1000000*RES_hh_emi_in!O30/RES_hh_num_in!O30)</f>
        <v>196.34090154146321</v>
      </c>
      <c r="P30" s="72">
        <f>IF(RES_hh_emi_in!P30=0,0,1000000*RES_hh_emi_in!P30/RES_hh_num_in!P30)</f>
        <v>185.98431571060942</v>
      </c>
      <c r="Q30" s="72">
        <f>IF(RES_hh_emi_in!Q30=0,0,1000000*RES_hh_emi_in!Q30/RES_hh_num_in!Q30)</f>
        <v>183.29495999687143</v>
      </c>
      <c r="R30" s="72">
        <f>IF(RES_hh_emi_in!R30=0,0,1000000*RES_hh_emi_in!R30/RES_hh_num_in!R30)</f>
        <v>191.85102177227265</v>
      </c>
      <c r="S30" s="72">
        <f>IF(RES_hh_emi_in!S30=0,0,1000000*RES_hh_emi_in!S30/RES_hh_num_in!S30)</f>
        <v>198.9329413958406</v>
      </c>
      <c r="T30" s="72">
        <f>IF(RES_hh_emi_in!T30=0,0,1000000*RES_hh_emi_in!T30/RES_hh_num_in!T30)</f>
        <v>176.25794381514845</v>
      </c>
      <c r="U30" s="72">
        <f>IF(RES_hh_emi_in!U30=0,0,1000000*RES_hh_emi_in!U30/RES_hh_num_in!U30)</f>
        <v>194.04054220592539</v>
      </c>
      <c r="V30" s="72">
        <f>IF(RES_hh_emi_in!V30=0,0,1000000*RES_hh_emi_in!V30/RES_hh_num_in!V30)</f>
        <v>187.68544319076676</v>
      </c>
      <c r="W30" s="72">
        <f>IF(RES_hh_emi_in!W30=0,0,1000000*RES_hh_emi_in!W30/RES_hh_num_in!W30)</f>
        <v>204.43521687021345</v>
      </c>
      <c r="DA30" s="89" t="s">
        <v>871</v>
      </c>
    </row>
    <row r="31" spans="1:105" ht="12" customHeight="1" x14ac:dyDescent="0.25">
      <c r="A31" s="28" t="s">
        <v>207</v>
      </c>
      <c r="B31" s="72"/>
      <c r="C31" s="72">
        <f>IF(RES_hh_emi_in!C31=0,0,1000000*RES_hh_emi_in!C31/RES_hh_num_in!C31)</f>
        <v>0</v>
      </c>
      <c r="D31" s="72">
        <f>IF(RES_hh_emi_in!D31=0,0,1000000*RES_hh_emi_in!D31/RES_hh_num_in!D31)</f>
        <v>0</v>
      </c>
      <c r="E31" s="72">
        <f>IF(RES_hh_emi_in!E31=0,0,1000000*RES_hh_emi_in!E31/RES_hh_num_in!E31)</f>
        <v>0</v>
      </c>
      <c r="F31" s="72">
        <f>IF(RES_hh_emi_in!F31=0,0,1000000*RES_hh_emi_in!F31/RES_hh_num_in!F31)</f>
        <v>0</v>
      </c>
      <c r="G31" s="72">
        <f>IF(RES_hh_emi_in!G31=0,0,1000000*RES_hh_emi_in!G31/RES_hh_num_in!G31)</f>
        <v>0</v>
      </c>
      <c r="H31" s="72">
        <f>IF(RES_hh_emi_in!H31=0,0,1000000*RES_hh_emi_in!H31/RES_hh_num_in!H31)</f>
        <v>0</v>
      </c>
      <c r="I31" s="72">
        <f>IF(RES_hh_emi_in!I31=0,0,1000000*RES_hh_emi_in!I31/RES_hh_num_in!I31)</f>
        <v>0</v>
      </c>
      <c r="J31" s="72">
        <f>IF(RES_hh_emi_in!J31=0,0,1000000*RES_hh_emi_in!J31/RES_hh_num_in!J31)</f>
        <v>0</v>
      </c>
      <c r="K31" s="72">
        <f>IF(RES_hh_emi_in!K31=0,0,1000000*RES_hh_emi_in!K31/RES_hh_num_in!K31)</f>
        <v>0</v>
      </c>
      <c r="L31" s="72">
        <f>IF(RES_hh_emi_in!L31=0,0,1000000*RES_hh_emi_in!L31/RES_hh_num_in!L31)</f>
        <v>0</v>
      </c>
      <c r="M31" s="72">
        <f>IF(RES_hh_emi_in!M31=0,0,1000000*RES_hh_emi_in!M31/RES_hh_num_in!M31)</f>
        <v>0</v>
      </c>
      <c r="N31" s="72">
        <f>IF(RES_hh_emi_in!N31=0,0,1000000*RES_hh_emi_in!N31/RES_hh_num_in!N31)</f>
        <v>0</v>
      </c>
      <c r="O31" s="72">
        <f>IF(RES_hh_emi_in!O31=0,0,1000000*RES_hh_emi_in!O31/RES_hh_num_in!O31)</f>
        <v>0</v>
      </c>
      <c r="P31" s="72">
        <f>IF(RES_hh_emi_in!P31=0,0,1000000*RES_hh_emi_in!P31/RES_hh_num_in!P31)</f>
        <v>0</v>
      </c>
      <c r="Q31" s="72">
        <f>IF(RES_hh_emi_in!Q31=0,0,1000000*RES_hh_emi_in!Q31/RES_hh_num_in!Q31)</f>
        <v>0</v>
      </c>
      <c r="R31" s="72">
        <f>IF(RES_hh_emi_in!R31=0,0,1000000*RES_hh_emi_in!R31/RES_hh_num_in!R31)</f>
        <v>0</v>
      </c>
      <c r="S31" s="72">
        <f>IF(RES_hh_emi_in!S31=0,0,1000000*RES_hh_emi_in!S31/RES_hh_num_in!S31)</f>
        <v>0</v>
      </c>
      <c r="T31" s="72">
        <f>IF(RES_hh_emi_in!T31=0,0,1000000*RES_hh_emi_in!T31/RES_hh_num_in!T31)</f>
        <v>0</v>
      </c>
      <c r="U31" s="72">
        <f>IF(RES_hh_emi_in!U31=0,0,1000000*RES_hh_emi_in!U31/RES_hh_num_in!U31)</f>
        <v>0</v>
      </c>
      <c r="V31" s="72">
        <f>IF(RES_hh_emi_in!V31=0,0,1000000*RES_hh_emi_in!V31/RES_hh_num_in!V31)</f>
        <v>0</v>
      </c>
      <c r="W31" s="72">
        <f>IF(RES_hh_emi_in!W31=0,0,1000000*RES_hh_emi_in!W31/RES_hh_num_in!W31)</f>
        <v>0</v>
      </c>
      <c r="DA31" s="89" t="s">
        <v>872</v>
      </c>
    </row>
    <row r="32" spans="1:105" ht="12" customHeight="1" x14ac:dyDescent="0.25">
      <c r="A32" s="32" t="s">
        <v>53</v>
      </c>
      <c r="B32" s="77"/>
      <c r="C32" s="77">
        <f>IF(RES_hh_emi_in!C32=0,0,1000000*RES_hh_emi_in!C32/RES_hh_num_in!C32)</f>
        <v>0</v>
      </c>
      <c r="D32" s="77">
        <f>IF(RES_hh_emi_in!D32=0,0,1000000*RES_hh_emi_in!D32/RES_hh_num_in!D32)</f>
        <v>0</v>
      </c>
      <c r="E32" s="77">
        <f>IF(RES_hh_emi_in!E32=0,0,1000000*RES_hh_emi_in!E32/RES_hh_num_in!E32)</f>
        <v>0</v>
      </c>
      <c r="F32" s="77">
        <f>IF(RES_hh_emi_in!F32=0,0,1000000*RES_hh_emi_in!F32/RES_hh_num_in!F32)</f>
        <v>0</v>
      </c>
      <c r="G32" s="77">
        <f>IF(RES_hh_emi_in!G32=0,0,1000000*RES_hh_emi_in!G32/RES_hh_num_in!G32)</f>
        <v>0</v>
      </c>
      <c r="H32" s="77">
        <f>IF(RES_hh_emi_in!H32=0,0,1000000*RES_hh_emi_in!H32/RES_hh_num_in!H32)</f>
        <v>0</v>
      </c>
      <c r="I32" s="77">
        <f>IF(RES_hh_emi_in!I32=0,0,1000000*RES_hh_emi_in!I32/RES_hh_num_in!I32)</f>
        <v>0</v>
      </c>
      <c r="J32" s="77">
        <f>IF(RES_hh_emi_in!J32=0,0,1000000*RES_hh_emi_in!J32/RES_hh_num_in!J32)</f>
        <v>0</v>
      </c>
      <c r="K32" s="77">
        <f>IF(RES_hh_emi_in!K32=0,0,1000000*RES_hh_emi_in!K32/RES_hh_num_in!K32)</f>
        <v>0</v>
      </c>
      <c r="L32" s="77">
        <f>IF(RES_hh_emi_in!L32=0,0,1000000*RES_hh_emi_in!L32/RES_hh_num_in!L32)</f>
        <v>0</v>
      </c>
      <c r="M32" s="77">
        <f>IF(RES_hh_emi_in!M32=0,0,1000000*RES_hh_emi_in!M32/RES_hh_num_in!M32)</f>
        <v>0</v>
      </c>
      <c r="N32" s="77">
        <f>IF(RES_hh_emi_in!N32=0,0,1000000*RES_hh_emi_in!N32/RES_hh_num_in!N32)</f>
        <v>0</v>
      </c>
      <c r="O32" s="77">
        <f>IF(RES_hh_emi_in!O32=0,0,1000000*RES_hh_emi_in!O32/RES_hh_num_in!O32)</f>
        <v>0</v>
      </c>
      <c r="P32" s="77">
        <f>IF(RES_hh_emi_in!P32=0,0,1000000*RES_hh_emi_in!P32/RES_hh_num_in!P32)</f>
        <v>0</v>
      </c>
      <c r="Q32" s="77">
        <f>IF(RES_hh_emi_in!Q32=0,0,1000000*RES_hh_emi_in!Q32/RES_hh_num_in!Q32)</f>
        <v>0</v>
      </c>
      <c r="R32" s="77">
        <f>IF(RES_hh_emi_in!R32=0,0,1000000*RES_hh_emi_in!R32/RES_hh_num_in!R32)</f>
        <v>0</v>
      </c>
      <c r="S32" s="77">
        <f>IF(RES_hh_emi_in!S32=0,0,1000000*RES_hh_emi_in!S32/RES_hh_num_in!S32)</f>
        <v>0</v>
      </c>
      <c r="T32" s="77">
        <f>IF(RES_hh_emi_in!T32=0,0,1000000*RES_hh_emi_in!T32/RES_hh_num_in!T32)</f>
        <v>0</v>
      </c>
      <c r="U32" s="77">
        <f>IF(RES_hh_emi_in!U32=0,0,1000000*RES_hh_emi_in!U32/RES_hh_num_in!U32)</f>
        <v>0</v>
      </c>
      <c r="V32" s="77">
        <f>IF(RES_hh_emi_in!V32=0,0,1000000*RES_hh_emi_in!V32/RES_hh_num_in!V32)</f>
        <v>0</v>
      </c>
      <c r="W32" s="77">
        <f>IF(RES_hh_emi_in!W32=0,0,1000000*RES_hh_emi_in!W32/RES_hh_num_in!W32)</f>
        <v>0</v>
      </c>
      <c r="DA32" s="92" t="s">
        <v>873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8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874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105</v>
      </c>
      <c r="B3" s="65"/>
      <c r="C3" s="65">
        <f>IF(RES_hh_fech_in!C3=0,0,RES_hh_fech_in!C3/RES_summary!C$21)</f>
        <v>182.79020144305778</v>
      </c>
      <c r="D3" s="65">
        <f>IF(RES_hh_fech_in!D3=0,0,RES_hh_fech_in!D3/RES_summary!D$21)</f>
        <v>185.28279056029569</v>
      </c>
      <c r="E3" s="65">
        <f>IF(RES_hh_fech_in!E3=0,0,RES_hh_fech_in!E3/RES_summary!E$21)</f>
        <v>181.20362048927149</v>
      </c>
      <c r="F3" s="65">
        <f>IF(RES_hh_fech_in!F3=0,0,RES_hh_fech_in!F3/RES_summary!F$21)</f>
        <v>176.42473878022744</v>
      </c>
      <c r="G3" s="65">
        <f>IF(RES_hh_fech_in!G3=0,0,RES_hh_fech_in!G3/RES_summary!G$21)</f>
        <v>178.2207570410867</v>
      </c>
      <c r="H3" s="65">
        <f>IF(RES_hh_fech_in!H3=0,0,RES_hh_fech_in!H3/RES_summary!H$21)</f>
        <v>185.06419071750423</v>
      </c>
      <c r="I3" s="65">
        <f>IF(RES_hh_fech_in!I3=0,0,RES_hh_fech_in!I3/RES_summary!I$21)</f>
        <v>168.00549437922709</v>
      </c>
      <c r="J3" s="65">
        <f>IF(RES_hh_fech_in!J3=0,0,RES_hh_fech_in!J3/RES_summary!J$21)</f>
        <v>168.22232921632244</v>
      </c>
      <c r="K3" s="65">
        <f>IF(RES_hh_fech_in!K3=0,0,RES_hh_fech_in!K3/RES_summary!K$21)</f>
        <v>167.56319130375215</v>
      </c>
      <c r="L3" s="65">
        <f>IF(RES_hh_fech_in!L3=0,0,RES_hh_fech_in!L3/RES_summary!L$21)</f>
        <v>183.84337875852057</v>
      </c>
      <c r="M3" s="65">
        <f>IF(RES_hh_fech_in!M3=0,0,RES_hh_fech_in!M3/RES_summary!M$21)</f>
        <v>164.04093912222291</v>
      </c>
      <c r="N3" s="65">
        <f>IF(RES_hh_fech_in!N3=0,0,RES_hh_fech_in!N3/RES_summary!N$21)</f>
        <v>165.88512453475641</v>
      </c>
      <c r="O3" s="65">
        <f>IF(RES_hh_fech_in!O3=0,0,RES_hh_fech_in!O3/RES_summary!O$21)</f>
        <v>158.36467772305568</v>
      </c>
      <c r="P3" s="65">
        <f>IF(RES_hh_fech_in!P3=0,0,RES_hh_fech_in!P3/RES_summary!P$21)</f>
        <v>138.89087840348407</v>
      </c>
      <c r="Q3" s="65">
        <f>IF(RES_hh_fech_in!Q3=0,0,RES_hh_fech_in!Q3/RES_summary!Q$21)</f>
        <v>134.44633270412021</v>
      </c>
      <c r="R3" s="65">
        <f>IF(RES_hh_fech_in!R3=0,0,RES_hh_fech_in!R3/RES_summary!R$21)</f>
        <v>136.03622515222023</v>
      </c>
      <c r="S3" s="65">
        <f>IF(RES_hh_fech_in!S3=0,0,RES_hh_fech_in!S3/RES_summary!S$21)</f>
        <v>125.13935719869664</v>
      </c>
      <c r="T3" s="65">
        <f>IF(RES_hh_fech_in!T3=0,0,RES_hh_fech_in!T3/RES_summary!T$21)</f>
        <v>164.23960909766913</v>
      </c>
      <c r="U3" s="65">
        <f>IF(RES_hh_fech_in!U3=0,0,RES_hh_fech_in!U3/RES_summary!U$21)</f>
        <v>125.61775013071245</v>
      </c>
      <c r="V3" s="65">
        <f>IF(RES_hh_fech_in!V3=0,0,RES_hh_fech_in!V3/RES_summary!V$21)</f>
        <v>115.05426517670242</v>
      </c>
      <c r="W3" s="65">
        <f>IF(RES_hh_fech_in!W3=0,0,RES_hh_fech_in!W3/RES_summary!W$21)</f>
        <v>113.65651628163626</v>
      </c>
      <c r="DA3" s="87" t="s">
        <v>875</v>
      </c>
    </row>
    <row r="4" spans="1:105" ht="12.95" customHeight="1" x14ac:dyDescent="0.25">
      <c r="A4" s="68" t="s">
        <v>57</v>
      </c>
      <c r="B4" s="69"/>
      <c r="C4" s="69">
        <f>IF(RES_hh_fech_in!C4=0,0,RES_hh_fech_in!C4/RES_summary!C$21)</f>
        <v>160.78759286224221</v>
      </c>
      <c r="D4" s="69">
        <f>IF(RES_hh_fech_in!D4=0,0,RES_hh_fech_in!D4/RES_summary!D$21)</f>
        <v>163.2210444595911</v>
      </c>
      <c r="E4" s="69">
        <f>IF(RES_hh_fech_in!E4=0,0,RES_hh_fech_in!E4/RES_summary!E$21)</f>
        <v>151.39003275282607</v>
      </c>
      <c r="F4" s="69">
        <f>IF(RES_hh_fech_in!F4=0,0,RES_hh_fech_in!F4/RES_summary!F$21)</f>
        <v>147.44017017162946</v>
      </c>
      <c r="G4" s="69">
        <f>IF(RES_hh_fech_in!G4=0,0,RES_hh_fech_in!G4/RES_summary!G$21)</f>
        <v>150.62162423118178</v>
      </c>
      <c r="H4" s="69">
        <f>IF(RES_hh_fech_in!H4=0,0,RES_hh_fech_in!H4/RES_summary!H$21)</f>
        <v>156.40798325866086</v>
      </c>
      <c r="I4" s="69">
        <f>IF(RES_hh_fech_in!I4=0,0,RES_hh_fech_in!I4/RES_summary!I$21)</f>
        <v>139.97442092969786</v>
      </c>
      <c r="J4" s="69">
        <f>IF(RES_hh_fech_in!J4=0,0,RES_hh_fech_in!J4/RES_summary!J$21)</f>
        <v>139.82616010826158</v>
      </c>
      <c r="K4" s="69">
        <f>IF(RES_hh_fech_in!K4=0,0,RES_hh_fech_in!K4/RES_summary!K$21)</f>
        <v>138.81547648112641</v>
      </c>
      <c r="L4" s="69">
        <f>IF(RES_hh_fech_in!L4=0,0,RES_hh_fech_in!L4/RES_summary!L$21)</f>
        <v>154.12565331922346</v>
      </c>
      <c r="M4" s="69">
        <f>IF(RES_hh_fech_in!M4=0,0,RES_hh_fech_in!M4/RES_summary!M$21)</f>
        <v>134.79491238298505</v>
      </c>
      <c r="N4" s="69">
        <f>IF(RES_hh_fech_in!N4=0,0,RES_hh_fech_in!N4/RES_summary!N$21)</f>
        <v>136.45797757735548</v>
      </c>
      <c r="O4" s="69">
        <f>IF(RES_hh_fech_in!O4=0,0,RES_hh_fech_in!O4/RES_summary!O$21)</f>
        <v>129.11577631259897</v>
      </c>
      <c r="P4" s="69">
        <f>IF(RES_hh_fech_in!P4=0,0,RES_hh_fech_in!P4/RES_summary!P$21)</f>
        <v>110.14276922991698</v>
      </c>
      <c r="Q4" s="69">
        <f>IF(RES_hh_fech_in!Q4=0,0,RES_hh_fech_in!Q4/RES_summary!Q$21)</f>
        <v>105.86786839707338</v>
      </c>
      <c r="R4" s="69">
        <f>IF(RES_hh_fech_in!R4=0,0,RES_hh_fech_in!R4/RES_summary!R$21)</f>
        <v>107.73491852600429</v>
      </c>
      <c r="S4" s="69">
        <f>IF(RES_hh_fech_in!S4=0,0,RES_hh_fech_in!S4/RES_summary!S$21)</f>
        <v>97.737569259157198</v>
      </c>
      <c r="T4" s="69">
        <f>IF(RES_hh_fech_in!T4=0,0,RES_hh_fech_in!T4/RES_summary!T$21)</f>
        <v>131.99108252671013</v>
      </c>
      <c r="U4" s="69">
        <f>IF(RES_hh_fech_in!U4=0,0,RES_hh_fech_in!U4/RES_summary!U$21)</f>
        <v>96.393785125199642</v>
      </c>
      <c r="V4" s="69">
        <f>IF(RES_hh_fech_in!V4=0,0,RES_hh_fech_in!V4/RES_summary!V$21)</f>
        <v>86.783323588624299</v>
      </c>
      <c r="W4" s="69">
        <f>IF(RES_hh_fech_in!W4=0,0,RES_hh_fech_in!W4/RES_summary!W$21)</f>
        <v>83.961488257542115</v>
      </c>
      <c r="DA4" s="88" t="s">
        <v>876</v>
      </c>
    </row>
    <row r="5" spans="1:105" ht="12" customHeight="1" x14ac:dyDescent="0.25">
      <c r="A5" s="28" t="s">
        <v>51</v>
      </c>
      <c r="B5" s="72"/>
      <c r="C5" s="72">
        <f>IF(RES_hh_fech_in!C5=0,0,RES_hh_fech_in!C5/RES_summary!C$21)</f>
        <v>161.5445095207069</v>
      </c>
      <c r="D5" s="72">
        <f>IF(RES_hh_fech_in!D5=0,0,RES_hh_fech_in!D5/RES_summary!D$21)</f>
        <v>164.15048582339961</v>
      </c>
      <c r="E5" s="72">
        <f>IF(RES_hh_fech_in!E5=0,0,RES_hh_fech_in!E5/RES_summary!E$21)</f>
        <v>151.16969257754124</v>
      </c>
      <c r="F5" s="72">
        <f>IF(RES_hh_fech_in!F5=0,0,RES_hh_fech_in!F5/RES_summary!F$21)</f>
        <v>147.45812921967078</v>
      </c>
      <c r="G5" s="72">
        <f>IF(RES_hh_fech_in!G5=0,0,RES_hh_fech_in!G5/RES_summary!G$21)</f>
        <v>153.3181228007254</v>
      </c>
      <c r="H5" s="72">
        <f>IF(RES_hh_fech_in!H5=0,0,RES_hh_fech_in!H5/RES_summary!H$21)</f>
        <v>165.13673162755725</v>
      </c>
      <c r="I5" s="72">
        <f>IF(RES_hh_fech_in!I5=0,0,RES_hh_fech_in!I5/RES_summary!I$21)</f>
        <v>143.42185690070386</v>
      </c>
      <c r="J5" s="72">
        <f>IF(RES_hh_fech_in!J5=0,0,RES_hh_fech_in!J5/RES_summary!J$21)</f>
        <v>146.79591830474519</v>
      </c>
      <c r="K5" s="72">
        <f>IF(RES_hh_fech_in!K5=0,0,RES_hh_fech_in!K5/RES_summary!K$21)</f>
        <v>147.15119358990637</v>
      </c>
      <c r="L5" s="72">
        <f>IF(RES_hh_fech_in!L5=0,0,RES_hh_fech_in!L5/RES_summary!L$21)</f>
        <v>165.72006910671311</v>
      </c>
      <c r="M5" s="72">
        <f>IF(RES_hh_fech_in!M5=0,0,RES_hh_fech_in!M5/RES_summary!M$21)</f>
        <v>139.80872753700388</v>
      </c>
      <c r="N5" s="72">
        <f>IF(RES_hh_fech_in!N5=0,0,RES_hh_fech_in!N5/RES_summary!N$21)</f>
        <v>143.68183835109033</v>
      </c>
      <c r="O5" s="72">
        <f>IF(RES_hh_fech_in!O5=0,0,RES_hh_fech_in!O5/RES_summary!O$21)</f>
        <v>136.71478095198424</v>
      </c>
      <c r="P5" s="72">
        <f>IF(RES_hh_fech_in!P5=0,0,RES_hh_fech_in!P5/RES_summary!P$21)</f>
        <v>119.95569885331196</v>
      </c>
      <c r="Q5" s="72">
        <f>IF(RES_hh_fech_in!Q5=0,0,RES_hh_fech_in!Q5/RES_summary!Q$21)</f>
        <v>113.18644416483281</v>
      </c>
      <c r="R5" s="72">
        <f>IF(RES_hh_fech_in!R5=0,0,RES_hh_fech_in!R5/RES_summary!R$21)</f>
        <v>118.08798063204959</v>
      </c>
      <c r="S5" s="72">
        <f>IF(RES_hh_fech_in!S5=0,0,RES_hh_fech_in!S5/RES_summary!S$21)</f>
        <v>115.87962592232172</v>
      </c>
      <c r="T5" s="72">
        <f>IF(RES_hh_fech_in!T5=0,0,RES_hh_fech_in!T5/RES_summary!T$21)</f>
        <v>112.10543314509397</v>
      </c>
      <c r="U5" s="72">
        <f>IF(RES_hh_fech_in!U5=0,0,RES_hh_fech_in!U5/RES_summary!U$21)</f>
        <v>88.758091691200335</v>
      </c>
      <c r="V5" s="72">
        <f>IF(RES_hh_fech_in!V5=0,0,RES_hh_fech_in!V5/RES_summary!V$21)</f>
        <v>90.242049960128313</v>
      </c>
      <c r="W5" s="72">
        <f>IF(RES_hh_fech_in!W5=0,0,RES_hh_fech_in!W5/RES_summary!W$21)</f>
        <v>80.978131553076111</v>
      </c>
      <c r="DA5" s="89" t="s">
        <v>877</v>
      </c>
    </row>
    <row r="6" spans="1:105" ht="12" customHeight="1" x14ac:dyDescent="0.25">
      <c r="A6" s="28" t="s">
        <v>74</v>
      </c>
      <c r="B6" s="72"/>
      <c r="C6" s="72">
        <f>IF(RES_hh_fech_in!C6=0,0,RES_hh_fech_in!C6/RES_summary!C$21)</f>
        <v>188.89276097410442</v>
      </c>
      <c r="D6" s="72">
        <f>IF(RES_hh_fech_in!D6=0,0,RES_hh_fech_in!D6/RES_summary!D$21)</f>
        <v>178.79616476176429</v>
      </c>
      <c r="E6" s="72">
        <f>IF(RES_hh_fech_in!E6=0,0,RES_hh_fech_in!E6/RES_summary!E$21)</f>
        <v>168.8770485021042</v>
      </c>
      <c r="F6" s="72">
        <f>IF(RES_hh_fech_in!F6=0,0,RES_hh_fech_in!F6/RES_summary!F$21)</f>
        <v>161.74526516170303</v>
      </c>
      <c r="G6" s="72">
        <f>IF(RES_hh_fech_in!G6=0,0,RES_hh_fech_in!G6/RES_summary!G$21)</f>
        <v>164.95819390435079</v>
      </c>
      <c r="H6" s="72">
        <f>IF(RES_hh_fech_in!H6=0,0,RES_hh_fech_in!H6/RES_summary!H$21)</f>
        <v>169.52246158605951</v>
      </c>
      <c r="I6" s="72">
        <f>IF(RES_hh_fech_in!I6=0,0,RES_hh_fech_in!I6/RES_summary!I$21)</f>
        <v>161.09040606771583</v>
      </c>
      <c r="J6" s="72">
        <f>IF(RES_hh_fech_in!J6=0,0,RES_hh_fech_in!J6/RES_summary!J$21)</f>
        <v>159.50650711616413</v>
      </c>
      <c r="K6" s="72">
        <f>IF(RES_hh_fech_in!K6=0,0,RES_hh_fech_in!K6/RES_summary!K$21)</f>
        <v>159.09140383531474</v>
      </c>
      <c r="L6" s="72">
        <f>IF(RES_hh_fech_in!L6=0,0,RES_hh_fech_in!L6/RES_summary!L$21)</f>
        <v>176.44575455964667</v>
      </c>
      <c r="M6" s="72">
        <f>IF(RES_hh_fech_in!M6=0,0,RES_hh_fech_in!M6/RES_summary!M$21)</f>
        <v>147.41174617872994</v>
      </c>
      <c r="N6" s="72">
        <f>IF(RES_hh_fech_in!N6=0,0,RES_hh_fech_in!N6/RES_summary!N$21)</f>
        <v>151.98286579539769</v>
      </c>
      <c r="O6" s="72">
        <f>IF(RES_hh_fech_in!O6=0,0,RES_hh_fech_in!O6/RES_summary!O$21)</f>
        <v>138.0869308665927</v>
      </c>
      <c r="P6" s="72">
        <f>IF(RES_hh_fech_in!P6=0,0,RES_hh_fech_in!P6/RES_summary!P$21)</f>
        <v>115.78548712376036</v>
      </c>
      <c r="Q6" s="72">
        <f>IF(RES_hh_fech_in!Q6=0,0,RES_hh_fech_in!Q6/RES_summary!Q$21)</f>
        <v>108.71871868127273</v>
      </c>
      <c r="R6" s="72">
        <f>IF(RES_hh_fech_in!R6=0,0,RES_hh_fech_in!R6/RES_summary!R$21)</f>
        <v>110.79062435136227</v>
      </c>
      <c r="S6" s="72">
        <f>IF(RES_hh_fech_in!S6=0,0,RES_hh_fech_in!S6/RES_summary!S$21)</f>
        <v>107.28711970280339</v>
      </c>
      <c r="T6" s="72">
        <f>IF(RES_hh_fech_in!T6=0,0,RES_hh_fech_in!T6/RES_summary!T$21)</f>
        <v>104.07800174477944</v>
      </c>
      <c r="U6" s="72">
        <f>IF(RES_hh_fech_in!U6=0,0,RES_hh_fech_in!U6/RES_summary!U$21)</f>
        <v>103.59179337517593</v>
      </c>
      <c r="V6" s="72">
        <f>IF(RES_hh_fech_in!V6=0,0,RES_hh_fech_in!V6/RES_summary!V$21)</f>
        <v>96.08977582255099</v>
      </c>
      <c r="W6" s="72">
        <f>IF(RES_hh_fech_in!W6=0,0,RES_hh_fech_in!W6/RES_summary!W$21)</f>
        <v>83.83197823279535</v>
      </c>
      <c r="DA6" s="89" t="s">
        <v>878</v>
      </c>
    </row>
    <row r="7" spans="1:105" ht="12" customHeight="1" x14ac:dyDescent="0.25">
      <c r="A7" s="28" t="s">
        <v>205</v>
      </c>
      <c r="B7" s="72"/>
      <c r="C7" s="72">
        <f>IF(RES_hh_fech_in!C7=0,0,RES_hh_fech_in!C7/RES_summary!C$21)</f>
        <v>206.76011328636349</v>
      </c>
      <c r="D7" s="72">
        <f>IF(RES_hh_fech_in!D7=0,0,RES_hh_fech_in!D7/RES_summary!D$21)</f>
        <v>210.637494167174</v>
      </c>
      <c r="E7" s="72">
        <f>IF(RES_hh_fech_in!E7=0,0,RES_hh_fech_in!E7/RES_summary!E$21)</f>
        <v>201.48380430226925</v>
      </c>
      <c r="F7" s="72">
        <f>IF(RES_hh_fech_in!F7=0,0,RES_hh_fech_in!F7/RES_summary!F$21)</f>
        <v>186.82964540115296</v>
      </c>
      <c r="G7" s="72">
        <f>IF(RES_hh_fech_in!G7=0,0,RES_hh_fech_in!G7/RES_summary!G$21)</f>
        <v>0</v>
      </c>
      <c r="H7" s="72">
        <f>IF(RES_hh_fech_in!H7=0,0,RES_hh_fech_in!H7/RES_summary!H$21)</f>
        <v>0</v>
      </c>
      <c r="I7" s="72">
        <f>IF(RES_hh_fech_in!I7=0,0,RES_hh_fech_in!I7/RES_summary!I$21)</f>
        <v>0</v>
      </c>
      <c r="J7" s="72">
        <f>IF(RES_hh_fech_in!J7=0,0,RES_hh_fech_in!J7/RES_summary!J$21)</f>
        <v>0</v>
      </c>
      <c r="K7" s="72">
        <f>IF(RES_hh_fech_in!K7=0,0,RES_hh_fech_in!K7/RES_summary!K$21)</f>
        <v>0</v>
      </c>
      <c r="L7" s="72">
        <f>IF(RES_hh_fech_in!L7=0,0,RES_hh_fech_in!L7/RES_summary!L$21)</f>
        <v>0</v>
      </c>
      <c r="M7" s="72">
        <f>IF(RES_hh_fech_in!M7=0,0,RES_hh_fech_in!M7/RES_summary!M$21)</f>
        <v>0</v>
      </c>
      <c r="N7" s="72">
        <f>IF(RES_hh_fech_in!N7=0,0,RES_hh_fech_in!N7/RES_summary!N$21)</f>
        <v>150.12894892750043</v>
      </c>
      <c r="O7" s="72">
        <f>IF(RES_hh_fech_in!O7=0,0,RES_hh_fech_in!O7/RES_summary!O$21)</f>
        <v>149.7292984010175</v>
      </c>
      <c r="P7" s="72">
        <f>IF(RES_hh_fech_in!P7=0,0,RES_hh_fech_in!P7/RES_summary!P$21)</f>
        <v>0</v>
      </c>
      <c r="Q7" s="72">
        <f>IF(RES_hh_fech_in!Q7=0,0,RES_hh_fech_in!Q7/RES_summary!Q$21)</f>
        <v>0</v>
      </c>
      <c r="R7" s="72">
        <f>IF(RES_hh_fech_in!R7=0,0,RES_hh_fech_in!R7/RES_summary!R$21)</f>
        <v>111.72488681453068</v>
      </c>
      <c r="S7" s="72">
        <f>IF(RES_hh_fech_in!S7=0,0,RES_hh_fech_in!S7/RES_summary!S$21)</f>
        <v>111.54577308050426</v>
      </c>
      <c r="T7" s="72">
        <f>IF(RES_hh_fech_in!T7=0,0,RES_hh_fech_in!T7/RES_summary!T$21)</f>
        <v>128.71088681343647</v>
      </c>
      <c r="U7" s="72">
        <f>IF(RES_hh_fech_in!U7=0,0,RES_hh_fech_in!U7/RES_summary!U$21)</f>
        <v>101.51999366010601</v>
      </c>
      <c r="V7" s="72">
        <f>IF(RES_hh_fech_in!V7=0,0,RES_hh_fech_in!V7/RES_summary!V$21)</f>
        <v>94.668990418260577</v>
      </c>
      <c r="W7" s="72">
        <f>IF(RES_hh_fech_in!W7=0,0,RES_hh_fech_in!W7/RES_summary!W$21)</f>
        <v>121.92660920379807</v>
      </c>
      <c r="DA7" s="89" t="s">
        <v>879</v>
      </c>
    </row>
    <row r="8" spans="1:105" ht="12" customHeight="1" x14ac:dyDescent="0.25">
      <c r="A8" s="28" t="s">
        <v>192</v>
      </c>
      <c r="B8" s="72"/>
      <c r="C8" s="72">
        <f>IF(RES_hh_fech_in!C8=0,0,RES_hh_fech_in!C8/RES_summary!C$21)</f>
        <v>175.18371801482459</v>
      </c>
      <c r="D8" s="72">
        <f>IF(RES_hh_fech_in!D8=0,0,RES_hh_fech_in!D8/RES_summary!D$21)</f>
        <v>164.89820108854582</v>
      </c>
      <c r="E8" s="72">
        <f>IF(RES_hh_fech_in!E8=0,0,RES_hh_fech_in!E8/RES_summary!E$21)</f>
        <v>157.24984717182005</v>
      </c>
      <c r="F8" s="72">
        <f>IF(RES_hh_fech_in!F8=0,0,RES_hh_fech_in!F8/RES_summary!F$21)</f>
        <v>151.58817799446004</v>
      </c>
      <c r="G8" s="72">
        <f>IF(RES_hh_fech_in!G8=0,0,RES_hh_fech_in!G8/RES_summary!G$21)</f>
        <v>158.87550343055401</v>
      </c>
      <c r="H8" s="72">
        <f>IF(RES_hh_fech_in!H8=0,0,RES_hh_fech_in!H8/RES_summary!H$21)</f>
        <v>159.98721599690245</v>
      </c>
      <c r="I8" s="72">
        <f>IF(RES_hh_fech_in!I8=0,0,RES_hh_fech_in!I8/RES_summary!I$21)</f>
        <v>148.38162437545</v>
      </c>
      <c r="J8" s="72">
        <f>IF(RES_hh_fech_in!J8=0,0,RES_hh_fech_in!J8/RES_summary!J$21)</f>
        <v>144.67131335099759</v>
      </c>
      <c r="K8" s="72">
        <f>IF(RES_hh_fech_in!K8=0,0,RES_hh_fech_in!K8/RES_summary!K$21)</f>
        <v>145.25260107839725</v>
      </c>
      <c r="L8" s="72">
        <f>IF(RES_hh_fech_in!L8=0,0,RES_hh_fech_in!L8/RES_summary!L$21)</f>
        <v>158.69344046617834</v>
      </c>
      <c r="M8" s="72">
        <f>IF(RES_hh_fech_in!M8=0,0,RES_hh_fech_in!M8/RES_summary!M$21)</f>
        <v>137.80096968112451</v>
      </c>
      <c r="N8" s="72">
        <f>IF(RES_hh_fech_in!N8=0,0,RES_hh_fech_in!N8/RES_summary!N$21)</f>
        <v>138.69425666540027</v>
      </c>
      <c r="O8" s="72">
        <f>IF(RES_hh_fech_in!O8=0,0,RES_hh_fech_in!O8/RES_summary!O$21)</f>
        <v>132.48869952751312</v>
      </c>
      <c r="P8" s="72">
        <f>IF(RES_hh_fech_in!P8=0,0,RES_hh_fech_in!P8/RES_summary!P$21)</f>
        <v>111.36891504448982</v>
      </c>
      <c r="Q8" s="72">
        <f>IF(RES_hh_fech_in!Q8=0,0,RES_hh_fech_in!Q8/RES_summary!Q$21)</f>
        <v>103.66813471204649</v>
      </c>
      <c r="R8" s="72">
        <f>IF(RES_hh_fech_in!R8=0,0,RES_hh_fech_in!R8/RES_summary!R$21)</f>
        <v>108.09689282147909</v>
      </c>
      <c r="S8" s="72">
        <f>IF(RES_hh_fech_in!S8=0,0,RES_hh_fech_in!S8/RES_summary!S$21)</f>
        <v>107.01548148753903</v>
      </c>
      <c r="T8" s="72">
        <f>IF(RES_hh_fech_in!T8=0,0,RES_hh_fech_in!T8/RES_summary!T$21)</f>
        <v>100.42888138079576</v>
      </c>
      <c r="U8" s="72">
        <f>IF(RES_hh_fech_in!U8=0,0,RES_hh_fech_in!U8/RES_summary!U$21)</f>
        <v>94.447808221218395</v>
      </c>
      <c r="V8" s="72">
        <f>IF(RES_hh_fech_in!V8=0,0,RES_hh_fech_in!V8/RES_summary!V$21)</f>
        <v>89.182590438352406</v>
      </c>
      <c r="W8" s="72">
        <f>IF(RES_hh_fech_in!W8=0,0,RES_hh_fech_in!W8/RES_summary!W$21)</f>
        <v>91.026169082028275</v>
      </c>
      <c r="DA8" s="89" t="s">
        <v>880</v>
      </c>
    </row>
    <row r="9" spans="1:105" ht="12" customHeight="1" x14ac:dyDescent="0.25">
      <c r="A9" s="28" t="s">
        <v>207</v>
      </c>
      <c r="B9" s="72"/>
      <c r="C9" s="72">
        <f>IF(RES_hh_fech_in!C9=0,0,RES_hh_fech_in!C9/RES_summary!C$21)</f>
        <v>186.53446809072398</v>
      </c>
      <c r="D9" s="72">
        <f>IF(RES_hh_fech_in!D9=0,0,RES_hh_fech_in!D9/RES_summary!D$21)</f>
        <v>178.3037930828221</v>
      </c>
      <c r="E9" s="72">
        <f>IF(RES_hh_fech_in!E9=0,0,RES_hh_fech_in!E9/RES_summary!E$21)</f>
        <v>169.09538428592177</v>
      </c>
      <c r="F9" s="72">
        <f>IF(RES_hh_fech_in!F9=0,0,RES_hh_fech_in!F9/RES_summary!F$21)</f>
        <v>165.57680019320748</v>
      </c>
      <c r="G9" s="72">
        <f>IF(RES_hh_fech_in!G9=0,0,RES_hh_fech_in!G9/RES_summary!G$21)</f>
        <v>160.77393662267815</v>
      </c>
      <c r="H9" s="72">
        <f>IF(RES_hh_fech_in!H9=0,0,RES_hh_fech_in!H9/RES_summary!H$21)</f>
        <v>164.67982639102311</v>
      </c>
      <c r="I9" s="72">
        <f>IF(RES_hh_fech_in!I9=0,0,RES_hh_fech_in!I9/RES_summary!I$21)</f>
        <v>155.48038476443585</v>
      </c>
      <c r="J9" s="72">
        <f>IF(RES_hh_fech_in!J9=0,0,RES_hh_fech_in!J9/RES_summary!J$21)</f>
        <v>152.52141636813778</v>
      </c>
      <c r="K9" s="72">
        <f>IF(RES_hh_fech_in!K9=0,0,RES_hh_fech_in!K9/RES_summary!K$21)</f>
        <v>147.98987482215122</v>
      </c>
      <c r="L9" s="72">
        <f>IF(RES_hh_fech_in!L9=0,0,RES_hh_fech_in!L9/RES_summary!L$21)</f>
        <v>158.44680344837229</v>
      </c>
      <c r="M9" s="72">
        <f>IF(RES_hh_fech_in!M9=0,0,RES_hh_fech_in!M9/RES_summary!M$21)</f>
        <v>149.8757337846105</v>
      </c>
      <c r="N9" s="72">
        <f>IF(RES_hh_fech_in!N9=0,0,RES_hh_fech_in!N9/RES_summary!N$21)</f>
        <v>147.15418903902312</v>
      </c>
      <c r="O9" s="72">
        <f>IF(RES_hh_fech_in!O9=0,0,RES_hh_fech_in!O9/RES_summary!O$21)</f>
        <v>141.51477307044945</v>
      </c>
      <c r="P9" s="72">
        <f>IF(RES_hh_fech_in!P9=0,0,RES_hh_fech_in!P9/RES_summary!P$21)</f>
        <v>121.07466636089475</v>
      </c>
      <c r="Q9" s="72">
        <f>IF(RES_hh_fech_in!Q9=0,0,RES_hh_fech_in!Q9/RES_summary!Q$21)</f>
        <v>118.42516689382312</v>
      </c>
      <c r="R9" s="72">
        <f>IF(RES_hh_fech_in!R9=0,0,RES_hh_fech_in!R9/RES_summary!R$21)</f>
        <v>108.66143285183514</v>
      </c>
      <c r="S9" s="72">
        <f>IF(RES_hh_fech_in!S9=0,0,RES_hh_fech_in!S9/RES_summary!S$21)</f>
        <v>88.564187255506226</v>
      </c>
      <c r="T9" s="72">
        <f>IF(RES_hh_fech_in!T9=0,0,RES_hh_fech_in!T9/RES_summary!T$21)</f>
        <v>145.34077751408591</v>
      </c>
      <c r="U9" s="72">
        <f>IF(RES_hh_fech_in!U9=0,0,RES_hh_fech_in!U9/RES_summary!U$21)</f>
        <v>118.45955968740756</v>
      </c>
      <c r="V9" s="72">
        <f>IF(RES_hh_fech_in!V9=0,0,RES_hh_fech_in!V9/RES_summary!V$21)</f>
        <v>100.26398240503867</v>
      </c>
      <c r="W9" s="72">
        <f>IF(RES_hh_fech_in!W9=0,0,RES_hh_fech_in!W9/RES_summary!W$21)</f>
        <v>90.072750740063299</v>
      </c>
      <c r="DA9" s="89" t="s">
        <v>881</v>
      </c>
    </row>
    <row r="10" spans="1:105" ht="12" customHeight="1" x14ac:dyDescent="0.25">
      <c r="A10" s="28" t="s">
        <v>202</v>
      </c>
      <c r="B10" s="72"/>
      <c r="C10" s="72">
        <f>IF(RES_hh_fech_in!C10=0,0,RES_hh_fech_in!C10/RES_summary!C$21)</f>
        <v>104.22566684681404</v>
      </c>
      <c r="D10" s="72">
        <f>IF(RES_hh_fech_in!D10=0,0,RES_hh_fech_in!D10/RES_summary!D$21)</f>
        <v>147.96659938842632</v>
      </c>
      <c r="E10" s="72">
        <f>IF(RES_hh_fech_in!E10=0,0,RES_hh_fech_in!E10/RES_summary!E$21)</f>
        <v>130.0948414658919</v>
      </c>
      <c r="F10" s="72">
        <f>IF(RES_hh_fech_in!F10=0,0,RES_hh_fech_in!F10/RES_summary!F$21)</f>
        <v>109.10529917024132</v>
      </c>
      <c r="G10" s="72">
        <f>IF(RES_hh_fech_in!G10=0,0,RES_hh_fech_in!G10/RES_summary!G$21)</f>
        <v>140.98192944716988</v>
      </c>
      <c r="H10" s="72">
        <f>IF(RES_hh_fech_in!H10=0,0,RES_hh_fech_in!H10/RES_summary!H$21)</f>
        <v>144.13361007882497</v>
      </c>
      <c r="I10" s="72">
        <f>IF(RES_hh_fech_in!I10=0,0,RES_hh_fech_in!I10/RES_summary!I$21)</f>
        <v>112.60301204821843</v>
      </c>
      <c r="J10" s="72">
        <f>IF(RES_hh_fech_in!J10=0,0,RES_hh_fech_in!J10/RES_summary!J$21)</f>
        <v>121.03295686843587</v>
      </c>
      <c r="K10" s="72">
        <f>IF(RES_hh_fech_in!K10=0,0,RES_hh_fech_in!K10/RES_summary!K$21)</f>
        <v>131.96360673778287</v>
      </c>
      <c r="L10" s="72">
        <f>IF(RES_hh_fech_in!L10=0,0,RES_hh_fech_in!L10/RES_summary!L$21)</f>
        <v>124.80732135581285</v>
      </c>
      <c r="M10" s="72">
        <f>IF(RES_hh_fech_in!M10=0,0,RES_hh_fech_in!M10/RES_summary!M$21)</f>
        <v>112.12107429737121</v>
      </c>
      <c r="N10" s="72">
        <f>IF(RES_hh_fech_in!N10=0,0,RES_hh_fech_in!N10/RES_summary!N$21)</f>
        <v>118.47065700760571</v>
      </c>
      <c r="O10" s="72">
        <f>IF(RES_hh_fech_in!O10=0,0,RES_hh_fech_in!O10/RES_summary!O$21)</f>
        <v>112.00601870044656</v>
      </c>
      <c r="P10" s="72">
        <f>IF(RES_hh_fech_in!P10=0,0,RES_hh_fech_in!P10/RES_summary!P$21)</f>
        <v>104.5683333089851</v>
      </c>
      <c r="Q10" s="72">
        <f>IF(RES_hh_fech_in!Q10=0,0,RES_hh_fech_in!Q10/RES_summary!Q$21)</f>
        <v>103.74048104565087</v>
      </c>
      <c r="R10" s="72">
        <f>IF(RES_hh_fech_in!R10=0,0,RES_hh_fech_in!R10/RES_summary!R$21)</f>
        <v>102.2356618422739</v>
      </c>
      <c r="S10" s="72">
        <f>IF(RES_hh_fech_in!S10=0,0,RES_hh_fech_in!S10/RES_summary!S$21)</f>
        <v>98.310290285988216</v>
      </c>
      <c r="T10" s="72">
        <f>IF(RES_hh_fech_in!T10=0,0,RES_hh_fech_in!T10/RES_summary!T$21)</f>
        <v>96.606434281856494</v>
      </c>
      <c r="U10" s="72">
        <f>IF(RES_hh_fech_in!U10=0,0,RES_hh_fech_in!U10/RES_summary!U$21)</f>
        <v>94.255400099561555</v>
      </c>
      <c r="V10" s="72">
        <f>IF(RES_hh_fech_in!V10=0,0,RES_hh_fech_in!V10/RES_summary!V$21)</f>
        <v>86.328676911049797</v>
      </c>
      <c r="W10" s="72">
        <f>IF(RES_hh_fech_in!W10=0,0,RES_hh_fech_in!W10/RES_summary!W$21)</f>
        <v>82.610558823339773</v>
      </c>
      <c r="DA10" s="89" t="s">
        <v>882</v>
      </c>
    </row>
    <row r="11" spans="1:105" ht="12" customHeight="1" x14ac:dyDescent="0.25">
      <c r="A11" s="28" t="s">
        <v>203</v>
      </c>
      <c r="B11" s="72"/>
      <c r="C11" s="72">
        <f>IF(RES_hh_fech_in!C11=0,0,RES_hh_fech_in!C11/RES_summary!C$21)</f>
        <v>139.95560330713337</v>
      </c>
      <c r="D11" s="72">
        <f>IF(RES_hh_fech_in!D11=0,0,RES_hh_fech_in!D11/RES_summary!D$21)</f>
        <v>129.92979909986013</v>
      </c>
      <c r="E11" s="72">
        <f>IF(RES_hh_fech_in!E11=0,0,RES_hh_fech_in!E11/RES_summary!E$21)</f>
        <v>126.32154373355762</v>
      </c>
      <c r="F11" s="72">
        <f>IF(RES_hh_fech_in!F11=0,0,RES_hh_fech_in!F11/RES_summary!F$21)</f>
        <v>124.93909947981565</v>
      </c>
      <c r="G11" s="72">
        <f>IF(RES_hh_fech_in!G11=0,0,RES_hh_fech_in!G11/RES_summary!G$21)</f>
        <v>128.50853199881061</v>
      </c>
      <c r="H11" s="72">
        <f>IF(RES_hh_fech_in!H11=0,0,RES_hh_fech_in!H11/RES_summary!H$21)</f>
        <v>129.36951542082033</v>
      </c>
      <c r="I11" s="72">
        <f>IF(RES_hh_fech_in!I11=0,0,RES_hh_fech_in!I11/RES_summary!I$21)</f>
        <v>126.03260725055078</v>
      </c>
      <c r="J11" s="72">
        <f>IF(RES_hh_fech_in!J11=0,0,RES_hh_fech_in!J11/RES_summary!J$21)</f>
        <v>123.69320908075177</v>
      </c>
      <c r="K11" s="72">
        <f>IF(RES_hh_fech_in!K11=0,0,RES_hh_fech_in!K11/RES_summary!K$21)</f>
        <v>125.4192046888314</v>
      </c>
      <c r="L11" s="72">
        <f>IF(RES_hh_fech_in!L11=0,0,RES_hh_fech_in!L11/RES_summary!L$21)</f>
        <v>139.46111343996375</v>
      </c>
      <c r="M11" s="72">
        <f>IF(RES_hh_fech_in!M11=0,0,RES_hh_fech_in!M11/RES_summary!M$21)</f>
        <v>122.98904411406744</v>
      </c>
      <c r="N11" s="72">
        <f>IF(RES_hh_fech_in!N11=0,0,RES_hh_fech_in!N11/RES_summary!N$21)</f>
        <v>125.66966858055599</v>
      </c>
      <c r="O11" s="72">
        <f>IF(RES_hh_fech_in!O11=0,0,RES_hh_fech_in!O11/RES_summary!O$21)</f>
        <v>120.21342235127405</v>
      </c>
      <c r="P11" s="72">
        <f>IF(RES_hh_fech_in!P11=0,0,RES_hh_fech_in!P11/RES_summary!P$21)</f>
        <v>106.71855897034877</v>
      </c>
      <c r="Q11" s="72">
        <f>IF(RES_hh_fech_in!Q11=0,0,RES_hh_fech_in!Q11/RES_summary!Q$21)</f>
        <v>103.22677181332892</v>
      </c>
      <c r="R11" s="72">
        <f>IF(RES_hh_fech_in!R11=0,0,RES_hh_fech_in!R11/RES_summary!R$21)</f>
        <v>103.42137337242033</v>
      </c>
      <c r="S11" s="72">
        <f>IF(RES_hh_fech_in!S11=0,0,RES_hh_fech_in!S11/RES_summary!S$21)</f>
        <v>103.32992257491209</v>
      </c>
      <c r="T11" s="72">
        <f>IF(RES_hh_fech_in!T11=0,0,RES_hh_fech_in!T11/RES_summary!T$21)</f>
        <v>100.13377192951687</v>
      </c>
      <c r="U11" s="72">
        <f>IF(RES_hh_fech_in!U11=0,0,RES_hh_fech_in!U11/RES_summary!U$21)</f>
        <v>92.53967015374252</v>
      </c>
      <c r="V11" s="72">
        <f>IF(RES_hh_fech_in!V11=0,0,RES_hh_fech_in!V11/RES_summary!V$21)</f>
        <v>86.892354669128096</v>
      </c>
      <c r="W11" s="72">
        <f>IF(RES_hh_fech_in!W11=0,0,RES_hh_fech_in!W11/RES_summary!W$21)</f>
        <v>84.877533394722107</v>
      </c>
      <c r="DA11" s="89" t="s">
        <v>883</v>
      </c>
    </row>
    <row r="12" spans="1:105" ht="12" customHeight="1" x14ac:dyDescent="0.25">
      <c r="A12" s="28" t="s">
        <v>95</v>
      </c>
      <c r="B12" s="72"/>
      <c r="C12" s="72">
        <f>IF(RES_hh_fech_in!C12=0,0,RES_hh_fech_in!C12/RES_summary!C$21)</f>
        <v>76.110418372632211</v>
      </c>
      <c r="D12" s="72">
        <f>IF(RES_hh_fech_in!D12=0,0,RES_hh_fech_in!D12/RES_summary!D$21)</f>
        <v>34.188440391742212</v>
      </c>
      <c r="E12" s="72">
        <f>IF(RES_hh_fech_in!E12=0,0,RES_hh_fech_in!E12/RES_summary!E$21)</f>
        <v>48.532115646412073</v>
      </c>
      <c r="F12" s="72">
        <f>IF(RES_hh_fech_in!F12=0,0,RES_hh_fech_in!F12/RES_summary!F$21)</f>
        <v>45.902409675135999</v>
      </c>
      <c r="G12" s="72">
        <f>IF(RES_hh_fech_in!G12=0,0,RES_hh_fech_in!G12/RES_summary!G$21)</f>
        <v>48.110257351218529</v>
      </c>
      <c r="H12" s="72">
        <f>IF(RES_hh_fech_in!H12=0,0,RES_hh_fech_in!H12/RES_summary!H$21)</f>
        <v>55.037562748508975</v>
      </c>
      <c r="I12" s="72">
        <f>IF(RES_hh_fech_in!I12=0,0,RES_hh_fech_in!I12/RES_summary!I$21)</f>
        <v>44.098398011800377</v>
      </c>
      <c r="J12" s="72">
        <f>IF(RES_hh_fech_in!J12=0,0,RES_hh_fech_in!J12/RES_summary!J$21)</f>
        <v>48.071209262513158</v>
      </c>
      <c r="K12" s="72">
        <f>IF(RES_hh_fech_in!K12=0,0,RES_hh_fech_in!K12/RES_summary!K$21)</f>
        <v>45.694446210729254</v>
      </c>
      <c r="L12" s="72">
        <f>IF(RES_hh_fech_in!L12=0,0,RES_hh_fech_in!L12/RES_summary!L$21)</f>
        <v>44.693595960683226</v>
      </c>
      <c r="M12" s="72">
        <f>IF(RES_hh_fech_in!M12=0,0,RES_hh_fech_in!M12/RES_summary!M$21)</f>
        <v>40.355009113354768</v>
      </c>
      <c r="N12" s="72">
        <f>IF(RES_hh_fech_in!N12=0,0,RES_hh_fech_in!N12/RES_summary!N$21)</f>
        <v>36.194662656934376</v>
      </c>
      <c r="O12" s="72">
        <f>IF(RES_hh_fech_in!O12=0,0,RES_hh_fech_in!O12/RES_summary!O$21)</f>
        <v>33.19823789313628</v>
      </c>
      <c r="P12" s="72">
        <f>IF(RES_hh_fech_in!P12=0,0,RES_hh_fech_in!P12/RES_summary!P$21)</f>
        <v>30.177848636037503</v>
      </c>
      <c r="Q12" s="72">
        <f>IF(RES_hh_fech_in!Q12=0,0,RES_hh_fech_in!Q12/RES_summary!Q$21)</f>
        <v>28.308699317791415</v>
      </c>
      <c r="R12" s="72">
        <f>IF(RES_hh_fech_in!R12=0,0,RES_hh_fech_in!R12/RES_summary!R$21)</f>
        <v>27.832913230278386</v>
      </c>
      <c r="S12" s="72">
        <f>IF(RES_hh_fech_in!S12=0,0,RES_hh_fech_in!S12/RES_summary!S$21)</f>
        <v>27.118188055710533</v>
      </c>
      <c r="T12" s="72">
        <f>IF(RES_hh_fech_in!T12=0,0,RES_hh_fech_in!T12/RES_summary!T$21)</f>
        <v>26.593016445639602</v>
      </c>
      <c r="U12" s="72">
        <f>IF(RES_hh_fech_in!U12=0,0,RES_hh_fech_in!U12/RES_summary!U$21)</f>
        <v>25.257475291442223</v>
      </c>
      <c r="V12" s="72">
        <f>IF(RES_hh_fech_in!V12=0,0,RES_hh_fech_in!V12/RES_summary!V$21)</f>
        <v>23.510087544757152</v>
      </c>
      <c r="W12" s="72">
        <f>IF(RES_hh_fech_in!W12=0,0,RES_hh_fech_in!W12/RES_summary!W$21)</f>
        <v>23.21913526323463</v>
      </c>
      <c r="DA12" s="89" t="s">
        <v>884</v>
      </c>
    </row>
    <row r="13" spans="1:105" ht="12" customHeight="1" x14ac:dyDescent="0.25">
      <c r="A13" s="73" t="s">
        <v>94</v>
      </c>
      <c r="B13" s="74"/>
      <c r="C13" s="74">
        <f>IF(RES_hh_fech_in!C13=0,0,RES_hh_fech_in!C13/RES_summary!C$21)</f>
        <v>151.21888335177022</v>
      </c>
      <c r="D13" s="74">
        <f>IF(RES_hh_fech_in!D13=0,0,RES_hh_fech_in!D13/RES_summary!D$21)</f>
        <v>130.12592231915724</v>
      </c>
      <c r="E13" s="74">
        <f>IF(RES_hh_fech_in!E13=0,0,RES_hh_fech_in!E13/RES_summary!E$21)</f>
        <v>141.99876858966203</v>
      </c>
      <c r="F13" s="74">
        <f>IF(RES_hh_fech_in!F13=0,0,RES_hh_fech_in!F13/RES_summary!F$21)</f>
        <v>144.67599437684265</v>
      </c>
      <c r="G13" s="74">
        <f>IF(RES_hh_fech_in!G13=0,0,RES_hh_fech_in!G13/RES_summary!G$21)</f>
        <v>126.85632013125593</v>
      </c>
      <c r="H13" s="74">
        <f>IF(RES_hh_fech_in!H13=0,0,RES_hh_fech_in!H13/RES_summary!H$21)</f>
        <v>125.14199951925528</v>
      </c>
      <c r="I13" s="74">
        <f>IF(RES_hh_fech_in!I13=0,0,RES_hh_fech_in!I13/RES_summary!I$21)</f>
        <v>143.28223802210545</v>
      </c>
      <c r="J13" s="74">
        <f>IF(RES_hh_fech_in!J13=0,0,RES_hh_fech_in!J13/RES_summary!J$21)</f>
        <v>135.0332913446197</v>
      </c>
      <c r="K13" s="74">
        <f>IF(RES_hh_fech_in!K13=0,0,RES_hh_fech_in!K13/RES_summary!K$21)</f>
        <v>138.59505789911179</v>
      </c>
      <c r="L13" s="74">
        <f>IF(RES_hh_fech_in!L13=0,0,RES_hh_fech_in!L13/RES_summary!L$21)</f>
        <v>156.54357234566402</v>
      </c>
      <c r="M13" s="74">
        <f>IF(RES_hh_fech_in!M13=0,0,RES_hh_fech_in!M13/RES_summary!M$21)</f>
        <v>128.41470489478471</v>
      </c>
      <c r="N13" s="74">
        <f>IF(RES_hh_fech_in!N13=0,0,RES_hh_fech_in!N13/RES_summary!N$21)</f>
        <v>130.26872183364929</v>
      </c>
      <c r="O13" s="74">
        <f>IF(RES_hh_fech_in!O13=0,0,RES_hh_fech_in!O13/RES_summary!O$21)</f>
        <v>123.21665383358486</v>
      </c>
      <c r="P13" s="74">
        <f>IF(RES_hh_fech_in!P13=0,0,RES_hh_fech_in!P13/RES_summary!P$21)</f>
        <v>109.91369508947331</v>
      </c>
      <c r="Q13" s="74">
        <f>IF(RES_hh_fech_in!Q13=0,0,RES_hh_fech_in!Q13/RES_summary!Q$21)</f>
        <v>107.93950687634481</v>
      </c>
      <c r="R13" s="74">
        <f>IF(RES_hh_fech_in!R13=0,0,RES_hh_fech_in!R13/RES_summary!R$21)</f>
        <v>0</v>
      </c>
      <c r="S13" s="74">
        <f>IF(RES_hh_fech_in!S13=0,0,RES_hh_fech_in!S13/RES_summary!S$21)</f>
        <v>99.586652780530102</v>
      </c>
      <c r="T13" s="74">
        <f>IF(RES_hh_fech_in!T13=0,0,RES_hh_fech_in!T13/RES_summary!T$21)</f>
        <v>97.086630332512527</v>
      </c>
      <c r="U13" s="74">
        <f>IF(RES_hh_fech_in!U13=0,0,RES_hh_fech_in!U13/RES_summary!U$21)</f>
        <v>90.227442249567162</v>
      </c>
      <c r="V13" s="74">
        <f>IF(RES_hh_fech_in!V13=0,0,RES_hh_fech_in!V13/RES_summary!V$21)</f>
        <v>83.274727361197421</v>
      </c>
      <c r="W13" s="74">
        <f>IF(RES_hh_fech_in!W13=0,0,RES_hh_fech_in!W13/RES_summary!W$21)</f>
        <v>75.160766808069013</v>
      </c>
      <c r="DA13" s="90" t="s">
        <v>885</v>
      </c>
    </row>
    <row r="14" spans="1:105" ht="12" customHeight="1" x14ac:dyDescent="0.25">
      <c r="A14" s="75" t="s">
        <v>97</v>
      </c>
      <c r="B14" s="76"/>
      <c r="C14" s="76">
        <f>IF(RES_hh_fech_in!C14=0,0,RES_hh_fech_in!C14/RES_summary!C$21)</f>
        <v>0.85118005602489</v>
      </c>
      <c r="D14" s="76">
        <f>IF(RES_hh_fech_in!D14=0,0,RES_hh_fech_in!D14/RES_summary!D$21)</f>
        <v>0.94063157979980772</v>
      </c>
      <c r="E14" s="76">
        <f>IF(RES_hh_fech_in!E14=0,0,RES_hh_fech_in!E14/RES_summary!E$21)</f>
        <v>0.90093826149520506</v>
      </c>
      <c r="F14" s="76">
        <f>IF(RES_hh_fech_in!F14=0,0,RES_hh_fech_in!F14/RES_summary!F$21)</f>
        <v>0.88659669379040551</v>
      </c>
      <c r="G14" s="76">
        <f>IF(RES_hh_fech_in!G14=0,0,RES_hh_fech_in!G14/RES_summary!G$21)</f>
        <v>0.90961387187092124</v>
      </c>
      <c r="H14" s="76">
        <f>IF(RES_hh_fech_in!H14=0,0,RES_hh_fech_in!H14/RES_summary!H$21)</f>
        <v>0.92634141875299225</v>
      </c>
      <c r="I14" s="76">
        <f>IF(RES_hh_fech_in!I14=0,0,RES_hh_fech_in!I14/RES_summary!I$21)</f>
        <v>0.79910825816487618</v>
      </c>
      <c r="J14" s="76">
        <f>IF(RES_hh_fech_in!J14=0,0,RES_hh_fech_in!J14/RES_summary!J$21)</f>
        <v>0.77626200809152734</v>
      </c>
      <c r="K14" s="76">
        <f>IF(RES_hh_fech_in!K14=0,0,RES_hh_fech_in!K14/RES_summary!K$21)</f>
        <v>0.77909600340901641</v>
      </c>
      <c r="L14" s="76">
        <f>IF(RES_hh_fech_in!L14=0,0,RES_hh_fech_in!L14/RES_summary!L$21)</f>
        <v>0.87470955674994744</v>
      </c>
      <c r="M14" s="76">
        <f>IF(RES_hh_fech_in!M14=0,0,RES_hh_fech_in!M14/RES_summary!M$21)</f>
        <v>0.77041393283474502</v>
      </c>
      <c r="N14" s="76">
        <f>IF(RES_hh_fech_in!N14=0,0,RES_hh_fech_in!N14/RES_summary!N$21)</f>
        <v>0.78302939963220219</v>
      </c>
      <c r="O14" s="76">
        <f>IF(RES_hh_fech_in!O14=0,0,RES_hh_fech_in!O14/RES_summary!O$21)</f>
        <v>0.77534875936292413</v>
      </c>
      <c r="P14" s="76">
        <f>IF(RES_hh_fech_in!P14=0,0,RES_hh_fech_in!P14/RES_summary!P$21)</f>
        <v>0.70314435417848142</v>
      </c>
      <c r="Q14" s="76">
        <f>IF(RES_hh_fech_in!Q14=0,0,RES_hh_fech_in!Q14/RES_summary!Q$21)</f>
        <v>0.67146979785634675</v>
      </c>
      <c r="R14" s="76">
        <f>IF(RES_hh_fech_in!R14=0,0,RES_hh_fech_in!R14/RES_summary!R$21)</f>
        <v>0.7009412309291686</v>
      </c>
      <c r="S14" s="76">
        <f>IF(RES_hh_fech_in!S14=0,0,RES_hh_fech_in!S14/RES_summary!S$21)</f>
        <v>0.61573401811100903</v>
      </c>
      <c r="T14" s="76">
        <f>IF(RES_hh_fech_in!T14=0,0,RES_hh_fech_in!T14/RES_summary!T$21)</f>
        <v>0.80876188732816112</v>
      </c>
      <c r="U14" s="76">
        <f>IF(RES_hh_fech_in!U14=0,0,RES_hh_fech_in!U14/RES_summary!U$21)</f>
        <v>0.63347600652036873</v>
      </c>
      <c r="V14" s="76">
        <f>IF(RES_hh_fech_in!V14=0,0,RES_hh_fech_in!V14/RES_summary!V$21)</f>
        <v>0.64358693258360622</v>
      </c>
      <c r="W14" s="76">
        <f>IF(RES_hh_fech_in!W14=0,0,RES_hh_fech_in!W14/RES_summary!W$21)</f>
        <v>0.63711127580117133</v>
      </c>
      <c r="DA14" s="91" t="s">
        <v>886</v>
      </c>
    </row>
    <row r="15" spans="1:105" ht="12.95" customHeight="1" x14ac:dyDescent="0.25">
      <c r="A15" s="68" t="s">
        <v>92</v>
      </c>
      <c r="B15" s="69"/>
      <c r="C15" s="69">
        <f>IF(RES_hh_fech_in!C15=0,0,RES_hh_fech_in!C15/RES_summary!C$21)</f>
        <v>3.5867179727501084E-4</v>
      </c>
      <c r="D15" s="69">
        <f>IF(RES_hh_fech_in!D15=0,0,RES_hh_fech_in!D15/RES_summary!D$21)</f>
        <v>7.0299280618423259E-4</v>
      </c>
      <c r="E15" s="69">
        <f>IF(RES_hh_fech_in!E15=0,0,RES_hh_fech_in!E15/RES_summary!E$21)</f>
        <v>2.4107910285902328E-3</v>
      </c>
      <c r="F15" s="69">
        <f>IF(RES_hh_fech_in!F15=0,0,RES_hh_fech_in!F15/RES_summary!F$21)</f>
        <v>5.6251796699799822E-3</v>
      </c>
      <c r="G15" s="69">
        <f>IF(RES_hh_fech_in!G15=0,0,RES_hh_fech_in!G15/RES_summary!G$21)</f>
        <v>2.8587208821279357E-3</v>
      </c>
      <c r="H15" s="69">
        <f>IF(RES_hh_fech_in!H15=0,0,RES_hh_fech_in!H15/RES_summary!H$21)</f>
        <v>7.0160718169644202E-3</v>
      </c>
      <c r="I15" s="69">
        <f>IF(RES_hh_fech_in!I15=0,0,RES_hh_fech_in!I15/RES_summary!I$21)</f>
        <v>1.737833138155841E-2</v>
      </c>
      <c r="J15" s="69">
        <f>IF(RES_hh_fech_in!J15=0,0,RES_hh_fech_in!J15/RES_summary!J$21)</f>
        <v>2.2384160541911776E-2</v>
      </c>
      <c r="K15" s="69">
        <f>IF(RES_hh_fech_in!K15=0,0,RES_hh_fech_in!K15/RES_summary!K$21)</f>
        <v>2.9011656009902558E-2</v>
      </c>
      <c r="L15" s="69">
        <f>IF(RES_hh_fech_in!L15=0,0,RES_hh_fech_in!L15/RES_summary!L$21)</f>
        <v>2.9098883205569859E-2</v>
      </c>
      <c r="M15" s="69">
        <f>IF(RES_hh_fech_in!M15=0,0,RES_hh_fech_in!M15/RES_summary!M$21)</f>
        <v>3.7543491498019006E-2</v>
      </c>
      <c r="N15" s="69">
        <f>IF(RES_hh_fech_in!N15=0,0,RES_hh_fech_in!N15/RES_summary!N$21)</f>
        <v>3.7083854034199414E-2</v>
      </c>
      <c r="O15" s="69">
        <f>IF(RES_hh_fech_in!O15=0,0,RES_hh_fech_in!O15/RES_summary!O$21)</f>
        <v>6.3819768497738238E-2</v>
      </c>
      <c r="P15" s="69">
        <f>IF(RES_hh_fech_in!P15=0,0,RES_hh_fech_in!P15/RES_summary!P$21)</f>
        <v>8.3444557084056695E-2</v>
      </c>
      <c r="Q15" s="69">
        <f>IF(RES_hh_fech_in!Q15=0,0,RES_hh_fech_in!Q15/RES_summary!Q$21)</f>
        <v>0.19252634796938536</v>
      </c>
      <c r="R15" s="69">
        <f>IF(RES_hh_fech_in!R15=0,0,RES_hh_fech_in!R15/RES_summary!R$21)</f>
        <v>0.13875961600433426</v>
      </c>
      <c r="S15" s="69">
        <f>IF(RES_hh_fech_in!S15=0,0,RES_hh_fech_in!S15/RES_summary!S$21)</f>
        <v>0.11643494209368149</v>
      </c>
      <c r="T15" s="69">
        <f>IF(RES_hh_fech_in!T15=0,0,RES_hh_fech_in!T15/RES_summary!T$21)</f>
        <v>0.13022307953661125</v>
      </c>
      <c r="U15" s="69">
        <f>IF(RES_hh_fech_in!U15=0,0,RES_hh_fech_in!U15/RES_summary!U$21)</f>
        <v>0.14057236979360077</v>
      </c>
      <c r="V15" s="69">
        <f>IF(RES_hh_fech_in!V15=0,0,RES_hh_fech_in!V15/RES_summary!V$21)</f>
        <v>8.9888761296059813E-2</v>
      </c>
      <c r="W15" s="69">
        <f>IF(RES_hh_fech_in!W15=0,0,RES_hh_fech_in!W15/RES_summary!W$21)</f>
        <v>5.8149720941008794E-2</v>
      </c>
      <c r="DA15" s="88" t="s">
        <v>887</v>
      </c>
    </row>
    <row r="16" spans="1:105" ht="12" customHeight="1" x14ac:dyDescent="0.25">
      <c r="A16" s="28" t="s">
        <v>91</v>
      </c>
      <c r="B16" s="72"/>
      <c r="C16" s="72">
        <f>IF(RES_hh_fech_in!C16=0,0,RES_hh_fech_in!C16/RES_summary!C$21)</f>
        <v>3.5867179727501084E-4</v>
      </c>
      <c r="D16" s="72">
        <f>IF(RES_hh_fech_in!D16=0,0,RES_hh_fech_in!D16/RES_summary!D$21)</f>
        <v>7.0299280618423259E-4</v>
      </c>
      <c r="E16" s="72">
        <f>IF(RES_hh_fech_in!E16=0,0,RES_hh_fech_in!E16/RES_summary!E$21)</f>
        <v>2.4107910285902328E-3</v>
      </c>
      <c r="F16" s="72">
        <f>IF(RES_hh_fech_in!F16=0,0,RES_hh_fech_in!F16/RES_summary!F$21)</f>
        <v>5.6251796699799822E-3</v>
      </c>
      <c r="G16" s="72">
        <f>IF(RES_hh_fech_in!G16=0,0,RES_hh_fech_in!G16/RES_summary!G$21)</f>
        <v>2.8587208821279357E-3</v>
      </c>
      <c r="H16" s="72">
        <f>IF(RES_hh_fech_in!H16=0,0,RES_hh_fech_in!H16/RES_summary!H$21)</f>
        <v>7.0160718169644202E-3</v>
      </c>
      <c r="I16" s="72">
        <f>IF(RES_hh_fech_in!I16=0,0,RES_hh_fech_in!I16/RES_summary!I$21)</f>
        <v>1.737833138155841E-2</v>
      </c>
      <c r="J16" s="72">
        <f>IF(RES_hh_fech_in!J16=0,0,RES_hh_fech_in!J16/RES_summary!J$21)</f>
        <v>2.2384160541911776E-2</v>
      </c>
      <c r="K16" s="72">
        <f>IF(RES_hh_fech_in!K16=0,0,RES_hh_fech_in!K16/RES_summary!K$21)</f>
        <v>2.9011656009902558E-2</v>
      </c>
      <c r="L16" s="72">
        <f>IF(RES_hh_fech_in!L16=0,0,RES_hh_fech_in!L16/RES_summary!L$21)</f>
        <v>2.9098883205569859E-2</v>
      </c>
      <c r="M16" s="72">
        <f>IF(RES_hh_fech_in!M16=0,0,RES_hh_fech_in!M16/RES_summary!M$21)</f>
        <v>3.7543491498019006E-2</v>
      </c>
      <c r="N16" s="72">
        <f>IF(RES_hh_fech_in!N16=0,0,RES_hh_fech_in!N16/RES_summary!N$21)</f>
        <v>3.7083854034199414E-2</v>
      </c>
      <c r="O16" s="72">
        <f>IF(RES_hh_fech_in!O16=0,0,RES_hh_fech_in!O16/RES_summary!O$21)</f>
        <v>6.3819768497738238E-2</v>
      </c>
      <c r="P16" s="72">
        <f>IF(RES_hh_fech_in!P16=0,0,RES_hh_fech_in!P16/RES_summary!P$21)</f>
        <v>8.3444557084056695E-2</v>
      </c>
      <c r="Q16" s="72">
        <f>IF(RES_hh_fech_in!Q16=0,0,RES_hh_fech_in!Q16/RES_summary!Q$21)</f>
        <v>0.19252634796938536</v>
      </c>
      <c r="R16" s="72">
        <f>IF(RES_hh_fech_in!R16=0,0,RES_hh_fech_in!R16/RES_summary!R$21)</f>
        <v>0.13875961600433426</v>
      </c>
      <c r="S16" s="72">
        <f>IF(RES_hh_fech_in!S16=0,0,RES_hh_fech_in!S16/RES_summary!S$21)</f>
        <v>0.11643494209368149</v>
      </c>
      <c r="T16" s="72">
        <f>IF(RES_hh_fech_in!T16=0,0,RES_hh_fech_in!T16/RES_summary!T$21)</f>
        <v>0.13022307953661125</v>
      </c>
      <c r="U16" s="72">
        <f>IF(RES_hh_fech_in!U16=0,0,RES_hh_fech_in!U16/RES_summary!U$21)</f>
        <v>0.14057236979360077</v>
      </c>
      <c r="V16" s="72">
        <f>IF(RES_hh_fech_in!V16=0,0,RES_hh_fech_in!V16/RES_summary!V$21)</f>
        <v>8.9888761296059813E-2</v>
      </c>
      <c r="W16" s="72">
        <f>IF(RES_hh_fech_in!W16=0,0,RES_hh_fech_in!W16/RES_summary!W$21)</f>
        <v>5.8149720941008794E-2</v>
      </c>
      <c r="DA16" s="89" t="s">
        <v>888</v>
      </c>
    </row>
    <row r="17" spans="1:105" ht="12.95" customHeight="1" x14ac:dyDescent="0.25">
      <c r="A17" s="68" t="s">
        <v>55</v>
      </c>
      <c r="B17" s="69"/>
      <c r="C17" s="69">
        <f>IF(RES_hh_fech_in!C17=0,0,RES_hh_fech_in!C17/RES_summary!C$21)</f>
        <v>14.375255412827578</v>
      </c>
      <c r="D17" s="69">
        <f>IF(RES_hh_fech_in!D17=0,0,RES_hh_fech_in!D17/RES_summary!D$21)</f>
        <v>14.693864943004021</v>
      </c>
      <c r="E17" s="69">
        <f>IF(RES_hh_fech_in!E17=0,0,RES_hh_fech_in!E17/RES_summary!E$21)</f>
        <v>17.838327135882373</v>
      </c>
      <c r="F17" s="69">
        <f>IF(RES_hh_fech_in!F17=0,0,RES_hh_fech_in!F17/RES_summary!F$21)</f>
        <v>17.423134549115836</v>
      </c>
      <c r="G17" s="69">
        <f>IF(RES_hh_fech_in!G17=0,0,RES_hh_fech_in!G17/RES_summary!G$21)</f>
        <v>16.64601504194275</v>
      </c>
      <c r="H17" s="69">
        <f>IF(RES_hh_fech_in!H17=0,0,RES_hh_fech_in!H17/RES_summary!H$21)</f>
        <v>17.24133137291771</v>
      </c>
      <c r="I17" s="69">
        <f>IF(RES_hh_fech_in!I17=0,0,RES_hh_fech_in!I17/RES_summary!I$21)</f>
        <v>16.473157989134059</v>
      </c>
      <c r="J17" s="69">
        <f>IF(RES_hh_fech_in!J17=0,0,RES_hh_fech_in!J17/RES_summary!J$21)</f>
        <v>16.900437831276246</v>
      </c>
      <c r="K17" s="69">
        <f>IF(RES_hh_fech_in!K17=0,0,RES_hh_fech_in!K17/RES_summary!K$21)</f>
        <v>17.020180902233033</v>
      </c>
      <c r="L17" s="69">
        <f>IF(RES_hh_fech_in!L17=0,0,RES_hh_fech_in!L17/RES_summary!L$21)</f>
        <v>17.658954118446658</v>
      </c>
      <c r="M17" s="69">
        <f>IF(RES_hh_fech_in!M17=0,0,RES_hh_fech_in!M17/RES_summary!M$21)</f>
        <v>17.715088668337536</v>
      </c>
      <c r="N17" s="69">
        <f>IF(RES_hh_fech_in!N17=0,0,RES_hh_fech_in!N17/RES_summary!N$21)</f>
        <v>17.677780736305813</v>
      </c>
      <c r="O17" s="69">
        <f>IF(RES_hh_fech_in!O17=0,0,RES_hh_fech_in!O17/RES_summary!O$21)</f>
        <v>17.605276452660299</v>
      </c>
      <c r="P17" s="69">
        <f>IF(RES_hh_fech_in!P17=0,0,RES_hh_fech_in!P17/RES_summary!P$21)</f>
        <v>17.449757190084391</v>
      </c>
      <c r="Q17" s="69">
        <f>IF(RES_hh_fech_in!Q17=0,0,RES_hh_fech_in!Q17/RES_summary!Q$21)</f>
        <v>17.366185537692097</v>
      </c>
      <c r="R17" s="69">
        <f>IF(RES_hh_fech_in!R17=0,0,RES_hh_fech_in!R17/RES_summary!R$21)</f>
        <v>17.104676525646784</v>
      </c>
      <c r="S17" s="69">
        <f>IF(RES_hh_fech_in!S17=0,0,RES_hh_fech_in!S17/RES_summary!S$21)</f>
        <v>16.25554744565321</v>
      </c>
      <c r="T17" s="69">
        <f>IF(RES_hh_fech_in!T17=0,0,RES_hh_fech_in!T17/RES_summary!T$21)</f>
        <v>20.066318440582162</v>
      </c>
      <c r="U17" s="69">
        <f>IF(RES_hh_fech_in!U17=0,0,RES_hh_fech_in!U17/RES_summary!U$21)</f>
        <v>17.28840750842939</v>
      </c>
      <c r="V17" s="69">
        <f>IF(RES_hh_fech_in!V17=0,0,RES_hh_fech_in!V17/RES_summary!V$21)</f>
        <v>16.854152968962762</v>
      </c>
      <c r="W17" s="69">
        <f>IF(RES_hh_fech_in!W17=0,0,RES_hh_fech_in!W17/RES_summary!W$21)</f>
        <v>17.998920977906028</v>
      </c>
      <c r="DA17" s="88" t="s">
        <v>889</v>
      </c>
    </row>
    <row r="18" spans="1:105" ht="12" customHeight="1" x14ac:dyDescent="0.25">
      <c r="A18" s="28" t="s">
        <v>51</v>
      </c>
      <c r="B18" s="72"/>
      <c r="C18" s="72">
        <f>IF(RES_hh_fech_in!C18=0,0,RES_hh_fech_in!C18/RES_summary!C$21)</f>
        <v>14.520869818394166</v>
      </c>
      <c r="D18" s="72">
        <f>IF(RES_hh_fech_in!D18=0,0,RES_hh_fech_in!D18/RES_summary!D$21)</f>
        <v>15.757641597424142</v>
      </c>
      <c r="E18" s="72">
        <f>IF(RES_hh_fech_in!E18=0,0,RES_hh_fech_in!E18/RES_summary!E$21)</f>
        <v>15.979734337862247</v>
      </c>
      <c r="F18" s="72">
        <f>IF(RES_hh_fech_in!F18=0,0,RES_hh_fech_in!F18/RES_summary!F$21)</f>
        <v>16.562750429838751</v>
      </c>
      <c r="G18" s="72">
        <f>IF(RES_hh_fech_in!G18=0,0,RES_hh_fech_in!G18/RES_summary!G$21)</f>
        <v>16.923942520742795</v>
      </c>
      <c r="H18" s="72">
        <f>IF(RES_hh_fech_in!H18=0,0,RES_hh_fech_in!H18/RES_summary!H$21)</f>
        <v>17.554899312478799</v>
      </c>
      <c r="I18" s="72">
        <f>IF(RES_hh_fech_in!I18=0,0,RES_hh_fech_in!I18/RES_summary!I$21)</f>
        <v>16.528524288261071</v>
      </c>
      <c r="J18" s="72">
        <f>IF(RES_hh_fech_in!J18=0,0,RES_hh_fech_in!J18/RES_summary!J$21)</f>
        <v>17.385548422085204</v>
      </c>
      <c r="K18" s="72">
        <f>IF(RES_hh_fech_in!K18=0,0,RES_hh_fech_in!K18/RES_summary!K$21)</f>
        <v>17.863208437907076</v>
      </c>
      <c r="L18" s="72">
        <f>IF(RES_hh_fech_in!L18=0,0,RES_hh_fech_in!L18/RES_summary!L$21)</f>
        <v>18.197977599030786</v>
      </c>
      <c r="M18" s="72">
        <f>IF(RES_hh_fech_in!M18=0,0,RES_hh_fech_in!M18/RES_summary!M$21)</f>
        <v>17.964904672769105</v>
      </c>
      <c r="N18" s="72">
        <f>IF(RES_hh_fech_in!N18=0,0,RES_hh_fech_in!N18/RES_summary!N$21)</f>
        <v>18.385505332901829</v>
      </c>
      <c r="O18" s="72">
        <f>IF(RES_hh_fech_in!O18=0,0,RES_hh_fech_in!O18/RES_summary!O$21)</f>
        <v>18.529145820065335</v>
      </c>
      <c r="P18" s="72">
        <f>IF(RES_hh_fech_in!P18=0,0,RES_hh_fech_in!P18/RES_summary!P$21)</f>
        <v>18.638963782513187</v>
      </c>
      <c r="Q18" s="72">
        <f>IF(RES_hh_fech_in!Q18=0,0,RES_hh_fech_in!Q18/RES_summary!Q$21)</f>
        <v>18.283297630799471</v>
      </c>
      <c r="R18" s="72">
        <f>IF(RES_hh_fech_in!R18=0,0,RES_hh_fech_in!R18/RES_summary!R$21)</f>
        <v>18.592592399256535</v>
      </c>
      <c r="S18" s="72">
        <f>IF(RES_hh_fech_in!S18=0,0,RES_hh_fech_in!S18/RES_summary!S$21)</f>
        <v>18.981021941937446</v>
      </c>
      <c r="T18" s="72">
        <f>IF(RES_hh_fech_in!T18=0,0,RES_hh_fech_in!T18/RES_summary!T$21)</f>
        <v>19.346564278582665</v>
      </c>
      <c r="U18" s="72">
        <f>IF(RES_hh_fech_in!U18=0,0,RES_hh_fech_in!U18/RES_summary!U$21)</f>
        <v>16.059763066908943</v>
      </c>
      <c r="V18" s="72">
        <f>IF(RES_hh_fech_in!V18=0,0,RES_hh_fech_in!V18/RES_summary!V$21)</f>
        <v>17.120389940829636</v>
      </c>
      <c r="W18" s="72">
        <f>IF(RES_hh_fech_in!W18=0,0,RES_hh_fech_in!W18/RES_summary!W$21)</f>
        <v>17.170869570738926</v>
      </c>
      <c r="DA18" s="89" t="s">
        <v>890</v>
      </c>
    </row>
    <row r="19" spans="1:105" s="2" customFormat="1" ht="12" customHeight="1" x14ac:dyDescent="0.25">
      <c r="A19" s="28" t="s">
        <v>74</v>
      </c>
      <c r="B19" s="72"/>
      <c r="C19" s="72">
        <f>IF(RES_hh_fech_in!C19=0,0,RES_hh_fech_in!C19/RES_summary!C$21)</f>
        <v>17.648549727375812</v>
      </c>
      <c r="D19" s="72">
        <f>IF(RES_hh_fech_in!D19=0,0,RES_hh_fech_in!D19/RES_summary!D$21)</f>
        <v>17.810691742782886</v>
      </c>
      <c r="E19" s="72">
        <f>IF(RES_hh_fech_in!E19=0,0,RES_hh_fech_in!E19/RES_summary!E$21)</f>
        <v>18.637189788810851</v>
      </c>
      <c r="F19" s="72">
        <f>IF(RES_hh_fech_in!F19=0,0,RES_hh_fech_in!F19/RES_summary!F$21)</f>
        <v>19.175125019384968</v>
      </c>
      <c r="G19" s="72">
        <f>IF(RES_hh_fech_in!G19=0,0,RES_hh_fech_in!G19/RES_summary!G$21)</f>
        <v>19.279286884739413</v>
      </c>
      <c r="H19" s="72">
        <f>IF(RES_hh_fech_in!H19=0,0,RES_hh_fech_in!H19/RES_summary!H$21)</f>
        <v>19.412827288379365</v>
      </c>
      <c r="I19" s="72">
        <f>IF(RES_hh_fech_in!I19=0,0,RES_hh_fech_in!I19/RES_summary!I$21)</f>
        <v>20.05650234860531</v>
      </c>
      <c r="J19" s="72">
        <f>IF(RES_hh_fech_in!J19=0,0,RES_hh_fech_in!J19/RES_summary!J$21)</f>
        <v>20.462479205913525</v>
      </c>
      <c r="K19" s="72">
        <f>IF(RES_hh_fech_in!K19=0,0,RES_hh_fech_in!K19/RES_summary!K$21)</f>
        <v>20.89961956602858</v>
      </c>
      <c r="L19" s="72">
        <f>IF(RES_hh_fech_in!L19=0,0,RES_hh_fech_in!L19/RES_summary!L$21)</f>
        <v>21.131682897707229</v>
      </c>
      <c r="M19" s="72">
        <f>IF(RES_hh_fech_in!M19=0,0,RES_hh_fech_in!M19/RES_summary!M$21)</f>
        <v>20.635673872825699</v>
      </c>
      <c r="N19" s="72">
        <f>IF(RES_hh_fech_in!N19=0,0,RES_hh_fech_in!N19/RES_summary!N$21)</f>
        <v>21.068535082749403</v>
      </c>
      <c r="O19" s="72">
        <f>IF(RES_hh_fech_in!O19=0,0,RES_hh_fech_in!O19/RES_summary!O$21)</f>
        <v>19.97763825886533</v>
      </c>
      <c r="P19" s="72">
        <f>IF(RES_hh_fech_in!P19=0,0,RES_hh_fech_in!P19/RES_summary!P$21)</f>
        <v>19.336146300404376</v>
      </c>
      <c r="Q19" s="72">
        <f>IF(RES_hh_fech_in!Q19=0,0,RES_hh_fech_in!Q19/RES_summary!Q$21)</f>
        <v>18.55014133202874</v>
      </c>
      <c r="R19" s="72">
        <f>IF(RES_hh_fech_in!R19=0,0,RES_hh_fech_in!R19/RES_summary!R$21)</f>
        <v>18.63977296681098</v>
      </c>
      <c r="S19" s="72">
        <f>IF(RES_hh_fech_in!S19=0,0,RES_hh_fech_in!S19/RES_summary!S$21)</f>
        <v>18.676337245748591</v>
      </c>
      <c r="T19" s="72">
        <f>IF(RES_hh_fech_in!T19=0,0,RES_hh_fech_in!T19/RES_summary!T$21)</f>
        <v>18.817017779444779</v>
      </c>
      <c r="U19" s="72">
        <f>IF(RES_hh_fech_in!U19=0,0,RES_hh_fech_in!U19/RES_summary!U$21)</f>
        <v>19.582513300311359</v>
      </c>
      <c r="V19" s="72">
        <f>IF(RES_hh_fech_in!V19=0,0,RES_hh_fech_in!V19/RES_summary!V$21)</f>
        <v>19.105872630425239</v>
      </c>
      <c r="W19" s="72">
        <f>IF(RES_hh_fech_in!W19=0,0,RES_hh_fech_in!W19/RES_summary!W$21)</f>
        <v>18.258622474116233</v>
      </c>
      <c r="DA19" s="89" t="s">
        <v>891</v>
      </c>
    </row>
    <row r="20" spans="1:105" ht="12" customHeight="1" x14ac:dyDescent="0.25">
      <c r="A20" s="28" t="s">
        <v>205</v>
      </c>
      <c r="B20" s="72"/>
      <c r="C20" s="72">
        <f>IF(RES_hh_fech_in!C20=0,0,RES_hh_fech_in!C20/RES_summary!C$21)</f>
        <v>18.96843597741357</v>
      </c>
      <c r="D20" s="72">
        <f>IF(RES_hh_fech_in!D20=0,0,RES_hh_fech_in!D20/RES_summary!D$21)</f>
        <v>20.300303444280789</v>
      </c>
      <c r="E20" s="72">
        <f>IF(RES_hh_fech_in!E20=0,0,RES_hh_fech_in!E20/RES_summary!E$21)</f>
        <v>23.182537711919416</v>
      </c>
      <c r="F20" s="72">
        <f>IF(RES_hh_fech_in!F20=0,0,RES_hh_fech_in!F20/RES_summary!F$21)</f>
        <v>22.582706873938783</v>
      </c>
      <c r="G20" s="72">
        <f>IF(RES_hh_fech_in!G20=0,0,RES_hh_fech_in!G20/RES_summary!G$21)</f>
        <v>0</v>
      </c>
      <c r="H20" s="72">
        <f>IF(RES_hh_fech_in!H20=0,0,RES_hh_fech_in!H20/RES_summary!H$21)</f>
        <v>0</v>
      </c>
      <c r="I20" s="72">
        <f>IF(RES_hh_fech_in!I20=0,0,RES_hh_fech_in!I20/RES_summary!I$21)</f>
        <v>0</v>
      </c>
      <c r="J20" s="72">
        <f>IF(RES_hh_fech_in!J20=0,0,RES_hh_fech_in!J20/RES_summary!J$21)</f>
        <v>0</v>
      </c>
      <c r="K20" s="72">
        <f>IF(RES_hh_fech_in!K20=0,0,RES_hh_fech_in!K20/RES_summary!K$21)</f>
        <v>0</v>
      </c>
      <c r="L20" s="72">
        <f>IF(RES_hh_fech_in!L20=0,0,RES_hh_fech_in!L20/RES_summary!L$21)</f>
        <v>0</v>
      </c>
      <c r="M20" s="72">
        <f>IF(RES_hh_fech_in!M20=0,0,RES_hh_fech_in!M20/RES_summary!M$21)</f>
        <v>0</v>
      </c>
      <c r="N20" s="72">
        <f>IF(RES_hh_fech_in!N20=0,0,RES_hh_fech_in!N20/RES_summary!N$21)</f>
        <v>20.859639926848708</v>
      </c>
      <c r="O20" s="72">
        <f>IF(RES_hh_fech_in!O20=0,0,RES_hh_fech_in!O20/RES_summary!O$21)</f>
        <v>21.509779761921731</v>
      </c>
      <c r="P20" s="72">
        <f>IF(RES_hh_fech_in!P20=0,0,RES_hh_fech_in!P20/RES_summary!P$21)</f>
        <v>0</v>
      </c>
      <c r="Q20" s="72">
        <f>IF(RES_hh_fech_in!Q20=0,0,RES_hh_fech_in!Q20/RES_summary!Q$21)</f>
        <v>0</v>
      </c>
      <c r="R20" s="72">
        <f>IF(RES_hh_fech_in!R20=0,0,RES_hh_fech_in!R20/RES_summary!R$21)</f>
        <v>18.131727034438505</v>
      </c>
      <c r="S20" s="72">
        <f>IF(RES_hh_fech_in!S20=0,0,RES_hh_fech_in!S20/RES_summary!S$21)</f>
        <v>18.426466190570554</v>
      </c>
      <c r="T20" s="72">
        <f>IF(RES_hh_fech_in!T20=0,0,RES_hh_fech_in!T20/RES_summary!T$21)</f>
        <v>20.576205448343604</v>
      </c>
      <c r="U20" s="72">
        <f>IF(RES_hh_fech_in!U20=0,0,RES_hh_fech_in!U20/RES_summary!U$21)</f>
        <v>17.271751436775045</v>
      </c>
      <c r="V20" s="72">
        <f>IF(RES_hh_fech_in!V20=0,0,RES_hh_fech_in!V20/RES_summary!V$21)</f>
        <v>16.69163881977407</v>
      </c>
      <c r="W20" s="72">
        <f>IF(RES_hh_fech_in!W20=0,0,RES_hh_fech_in!W20/RES_summary!W$21)</f>
        <v>19.374895293546835</v>
      </c>
      <c r="DA20" s="89" t="s">
        <v>892</v>
      </c>
    </row>
    <row r="21" spans="1:105" ht="12" customHeight="1" x14ac:dyDescent="0.25">
      <c r="A21" s="28" t="s">
        <v>192</v>
      </c>
      <c r="B21" s="72"/>
      <c r="C21" s="72">
        <f>IF(RES_hh_fech_in!C21=0,0,RES_hh_fech_in!C21/RES_summary!C$21)</f>
        <v>16.95184601378385</v>
      </c>
      <c r="D21" s="72">
        <f>IF(RES_hh_fech_in!D21=0,0,RES_hh_fech_in!D21/RES_summary!D$21)</f>
        <v>16.658987931407019</v>
      </c>
      <c r="E21" s="72">
        <f>IF(RES_hh_fech_in!E21=0,0,RES_hh_fech_in!E21/RES_summary!E$21)</f>
        <v>18.942992197001384</v>
      </c>
      <c r="F21" s="72">
        <f>IF(RES_hh_fech_in!F21=0,0,RES_hh_fech_in!F21/RES_summary!F$21)</f>
        <v>19.17598492179485</v>
      </c>
      <c r="G21" s="72">
        <f>IF(RES_hh_fech_in!G21=0,0,RES_hh_fech_in!G21/RES_summary!G$21)</f>
        <v>19.001315402839232</v>
      </c>
      <c r="H21" s="72">
        <f>IF(RES_hh_fech_in!H21=0,0,RES_hh_fech_in!H21/RES_summary!H$21)</f>
        <v>18.929444813392454</v>
      </c>
      <c r="I21" s="72">
        <f>IF(RES_hh_fech_in!I21=0,0,RES_hh_fech_in!I21/RES_summary!I$21)</f>
        <v>18.87927065459639</v>
      </c>
      <c r="J21" s="72">
        <f>IF(RES_hh_fech_in!J21=0,0,RES_hh_fech_in!J21/RES_summary!J$21)</f>
        <v>18.920596079785195</v>
      </c>
      <c r="K21" s="72">
        <f>IF(RES_hh_fech_in!K21=0,0,RES_hh_fech_in!K21/RES_summary!K$21)</f>
        <v>19.374193686375094</v>
      </c>
      <c r="L21" s="72">
        <f>IF(RES_hh_fech_in!L21=0,0,RES_hh_fech_in!L21/RES_summary!L$21)</f>
        <v>19.406061923587103</v>
      </c>
      <c r="M21" s="72">
        <f>IF(RES_hh_fech_in!M21=0,0,RES_hh_fech_in!M21/RES_summary!M$21)</f>
        <v>19.370100837137713</v>
      </c>
      <c r="N21" s="72">
        <f>IF(RES_hh_fech_in!N21=0,0,RES_hh_fech_in!N21/RES_summary!N$21)</f>
        <v>19.120877400200897</v>
      </c>
      <c r="O21" s="72">
        <f>IF(RES_hh_fech_in!O21=0,0,RES_hh_fech_in!O21/RES_summary!O$21)</f>
        <v>19.05135266927385</v>
      </c>
      <c r="P21" s="72">
        <f>IF(RES_hh_fech_in!P21=0,0,RES_hh_fech_in!P21/RES_summary!P$21)</f>
        <v>17.862508510852596</v>
      </c>
      <c r="Q21" s="72">
        <f>IF(RES_hh_fech_in!Q21=0,0,RES_hh_fech_in!Q21/RES_summary!Q$21)</f>
        <v>17.184627475541621</v>
      </c>
      <c r="R21" s="72">
        <f>IF(RES_hh_fech_in!R21=0,0,RES_hh_fech_in!R21/RES_summary!R$21)</f>
        <v>17.344600087549331</v>
      </c>
      <c r="S21" s="72">
        <f>IF(RES_hh_fech_in!S21=0,0,RES_hh_fech_in!S21/RES_summary!S$21)</f>
        <v>17.75989512464449</v>
      </c>
      <c r="T21" s="72">
        <f>IF(RES_hh_fech_in!T21=0,0,RES_hh_fech_in!T21/RES_summary!T$21)</f>
        <v>16.442792658375119</v>
      </c>
      <c r="U21" s="72">
        <f>IF(RES_hh_fech_in!U21=0,0,RES_hh_fech_in!U21/RES_summary!U$21)</f>
        <v>16.635623686092238</v>
      </c>
      <c r="V21" s="72">
        <f>IF(RES_hh_fech_in!V21=0,0,RES_hh_fech_in!V21/RES_summary!V$21)</f>
        <v>16.512848108058723</v>
      </c>
      <c r="W21" s="72">
        <f>IF(RES_hh_fech_in!W21=0,0,RES_hh_fech_in!W21/RES_summary!W$21)</f>
        <v>18.573862637150416</v>
      </c>
      <c r="DA21" s="89" t="s">
        <v>893</v>
      </c>
    </row>
    <row r="22" spans="1:105" ht="12" customHeight="1" x14ac:dyDescent="0.25">
      <c r="A22" s="28" t="s">
        <v>207</v>
      </c>
      <c r="B22" s="72"/>
      <c r="C22" s="72">
        <f>IF(RES_hh_fech_in!C22=0,0,RES_hh_fech_in!C22/RES_summary!C$21)</f>
        <v>16.420668007015227</v>
      </c>
      <c r="D22" s="72">
        <f>IF(RES_hh_fech_in!D22=0,0,RES_hh_fech_in!D22/RES_summary!D$21)</f>
        <v>16.919815165612494</v>
      </c>
      <c r="E22" s="72">
        <f>IF(RES_hh_fech_in!E22=0,0,RES_hh_fech_in!E22/RES_summary!E$21)</f>
        <v>17.554632854835091</v>
      </c>
      <c r="F22" s="72">
        <f>IF(RES_hh_fech_in!F22=0,0,RES_hh_fech_in!F22/RES_summary!F$21)</f>
        <v>18.229085434141208</v>
      </c>
      <c r="G22" s="72">
        <f>IF(RES_hh_fech_in!G22=0,0,RES_hh_fech_in!G22/RES_summary!G$21)</f>
        <v>17.239067201443032</v>
      </c>
      <c r="H22" s="72">
        <f>IF(RES_hh_fech_in!H22=0,0,RES_hh_fech_in!H22/RES_summary!H$21)</f>
        <v>17.074865839749751</v>
      </c>
      <c r="I22" s="72">
        <f>IF(RES_hh_fech_in!I22=0,0,RES_hh_fech_in!I22/RES_summary!I$21)</f>
        <v>17.385250002113576</v>
      </c>
      <c r="J22" s="72">
        <f>IF(RES_hh_fech_in!J22=0,0,RES_hh_fech_in!J22/RES_summary!J$21)</f>
        <v>17.47404779583006</v>
      </c>
      <c r="K22" s="72">
        <f>IF(RES_hh_fech_in!K22=0,0,RES_hh_fech_in!K22/RES_summary!K$21)</f>
        <v>17.192631744395229</v>
      </c>
      <c r="L22" s="72">
        <f>IF(RES_hh_fech_in!L22=0,0,RES_hh_fech_in!L22/RES_summary!L$21)</f>
        <v>16.631489512463752</v>
      </c>
      <c r="M22" s="72">
        <f>IF(RES_hh_fech_in!M22=0,0,RES_hh_fech_in!M22/RES_summary!M$21)</f>
        <v>18.276512374630546</v>
      </c>
      <c r="N22" s="72">
        <f>IF(RES_hh_fech_in!N22=0,0,RES_hh_fech_in!N22/RES_summary!N$21)</f>
        <v>17.836364777092612</v>
      </c>
      <c r="O22" s="72">
        <f>IF(RES_hh_fech_in!O22=0,0,RES_hh_fech_in!O22/RES_summary!O$21)</f>
        <v>17.926590661698125</v>
      </c>
      <c r="P22" s="72">
        <f>IF(RES_hh_fech_in!P22=0,0,RES_hh_fech_in!P22/RES_summary!P$21)</f>
        <v>17.335311479494621</v>
      </c>
      <c r="Q22" s="72">
        <f>IF(RES_hh_fech_in!Q22=0,0,RES_hh_fech_in!Q22/RES_summary!Q$21)</f>
        <v>17.648992278092564</v>
      </c>
      <c r="R22" s="72">
        <f>IF(RES_hh_fech_in!R22=0,0,RES_hh_fech_in!R22/RES_summary!R$21)</f>
        <v>15.767876040384863</v>
      </c>
      <c r="S22" s="72">
        <f>IF(RES_hh_fech_in!S22=0,0,RES_hh_fech_in!S22/RES_summary!S$21)</f>
        <v>13.195003447920715</v>
      </c>
      <c r="T22" s="72">
        <f>IF(RES_hh_fech_in!T22=0,0,RES_hh_fech_in!T22/RES_summary!T$21)</f>
        <v>21.944312397939925</v>
      </c>
      <c r="U22" s="72">
        <f>IF(RES_hh_fech_in!U22=0,0,RES_hh_fech_in!U22/RES_summary!U$21)</f>
        <v>18.890858291435631</v>
      </c>
      <c r="V22" s="72">
        <f>IF(RES_hh_fech_in!V22=0,0,RES_hh_fech_in!V22/RES_summary!V$21)</f>
        <v>16.995181093909991</v>
      </c>
      <c r="W22" s="72">
        <f>IF(RES_hh_fech_in!W22=0,0,RES_hh_fech_in!W22/RES_summary!W$21)</f>
        <v>17.21878117512215</v>
      </c>
      <c r="DA22" s="89" t="s">
        <v>894</v>
      </c>
    </row>
    <row r="23" spans="1:105" ht="12" customHeight="1" x14ac:dyDescent="0.25">
      <c r="A23" s="28" t="s">
        <v>202</v>
      </c>
      <c r="B23" s="72"/>
      <c r="C23" s="72">
        <f>IF(RES_hh_fech_in!C23=0,0,RES_hh_fech_in!C23/RES_summary!C$21)</f>
        <v>8.940457693391286</v>
      </c>
      <c r="D23" s="72">
        <f>IF(RES_hh_fech_in!D23=0,0,RES_hh_fech_in!D23/RES_summary!D$21)</f>
        <v>13.520831117725496</v>
      </c>
      <c r="E23" s="72">
        <f>IF(RES_hh_fech_in!E23=0,0,RES_hh_fech_in!E23/RES_summary!E$21)</f>
        <v>13.526669853177932</v>
      </c>
      <c r="F23" s="72">
        <f>IF(RES_hh_fech_in!F23=0,0,RES_hh_fech_in!F23/RES_summary!F$21)</f>
        <v>11.895078727560518</v>
      </c>
      <c r="G23" s="72">
        <f>IF(RES_hh_fech_in!G23=0,0,RES_hh_fech_in!G23/RES_summary!G$21)</f>
        <v>14.900435301944968</v>
      </c>
      <c r="H23" s="72">
        <f>IF(RES_hh_fech_in!H23=0,0,RES_hh_fech_in!H23/RES_summary!H$21)</f>
        <v>14.821409515085813</v>
      </c>
      <c r="I23" s="72">
        <f>IF(RES_hh_fech_in!I23=0,0,RES_hh_fech_in!I23/RES_summary!I$21)</f>
        <v>12.573450434747214</v>
      </c>
      <c r="J23" s="72">
        <f>IF(RES_hh_fech_in!J23=0,0,RES_hh_fech_in!J23/RES_summary!J$21)</f>
        <v>13.920987831540643</v>
      </c>
      <c r="K23" s="72">
        <f>IF(RES_hh_fech_in!K23=0,0,RES_hh_fech_in!K23/RES_summary!K$21)</f>
        <v>15.369272220746334</v>
      </c>
      <c r="L23" s="72">
        <f>IF(RES_hh_fech_in!L23=0,0,RES_hh_fech_in!L23/RES_summary!L$21)</f>
        <v>13.350553718423699</v>
      </c>
      <c r="M23" s="72">
        <f>IF(RES_hh_fech_in!M23=0,0,RES_hh_fech_in!M23/RES_summary!M$21)</f>
        <v>14.013989323828886</v>
      </c>
      <c r="N23" s="72">
        <f>IF(RES_hh_fech_in!N23=0,0,RES_hh_fech_in!N23/RES_summary!N$21)</f>
        <v>14.785407139507974</v>
      </c>
      <c r="O23" s="72">
        <f>IF(RES_hh_fech_in!O23=0,0,RES_hh_fech_in!O23/RES_summary!O$21)</f>
        <v>14.741438208812626</v>
      </c>
      <c r="P23" s="72">
        <f>IF(RES_hh_fech_in!P23=0,0,RES_hh_fech_in!P23/RES_summary!P$21)</f>
        <v>15.535912680625707</v>
      </c>
      <c r="Q23" s="72">
        <f>IF(RES_hh_fech_in!Q23=0,0,RES_hh_fech_in!Q23/RES_summary!Q$21)</f>
        <v>15.833487657477479</v>
      </c>
      <c r="R23" s="72">
        <f>IF(RES_hh_fech_in!R23=0,0,RES_hh_fech_in!R23/RES_summary!R$21)</f>
        <v>15.734742116365421</v>
      </c>
      <c r="S23" s="72">
        <f>IF(RES_hh_fech_in!S23=0,0,RES_hh_fech_in!S23/RES_summary!S$21)</f>
        <v>15.56952106757281</v>
      </c>
      <c r="T23" s="72">
        <f>IF(RES_hh_fech_in!T23=0,0,RES_hh_fech_in!T23/RES_summary!T$21)</f>
        <v>15.517645220329305</v>
      </c>
      <c r="U23" s="72">
        <f>IF(RES_hh_fech_in!U23=0,0,RES_hh_fech_in!U23/RES_summary!U$21)</f>
        <v>15.980411604029841</v>
      </c>
      <c r="V23" s="72">
        <f>IF(RES_hh_fech_in!V23=0,0,RES_hh_fech_in!V23/RES_summary!V$21)</f>
        <v>15.630520468693712</v>
      </c>
      <c r="W23" s="72">
        <f>IF(RES_hh_fech_in!W23=0,0,RES_hh_fech_in!W23/RES_summary!W$21)</f>
        <v>16.575690857101588</v>
      </c>
      <c r="DA23" s="89" t="s">
        <v>895</v>
      </c>
    </row>
    <row r="24" spans="1:105" ht="12" customHeight="1" x14ac:dyDescent="0.25">
      <c r="A24" s="28" t="s">
        <v>203</v>
      </c>
      <c r="B24" s="72"/>
      <c r="C24" s="72">
        <f>IF(RES_hh_fech_in!C24=0,0,RES_hh_fech_in!C24/RES_summary!C$21)</f>
        <v>12.430478917696707</v>
      </c>
      <c r="D24" s="72">
        <f>IF(RES_hh_fech_in!D24=0,0,RES_hh_fech_in!D24/RES_summary!D$21)</f>
        <v>11.948857711989159</v>
      </c>
      <c r="E24" s="72">
        <f>IF(RES_hh_fech_in!E24=0,0,RES_hh_fech_in!E24/RES_summary!E$21)</f>
        <v>13.799229118063035</v>
      </c>
      <c r="F24" s="72">
        <f>IF(RES_hh_fech_in!F24=0,0,RES_hh_fech_in!F24/RES_summary!F$21)</f>
        <v>14.260156916563156</v>
      </c>
      <c r="G24" s="72">
        <f>IF(RES_hh_fech_in!G24=0,0,RES_hh_fech_in!G24/RES_summary!G$21)</f>
        <v>13.693759991484342</v>
      </c>
      <c r="H24" s="72">
        <f>IF(RES_hh_fech_in!H24=0,0,RES_hh_fech_in!H24/RES_summary!H$21)</f>
        <v>13.722061905035828</v>
      </c>
      <c r="I24" s="72">
        <f>IF(RES_hh_fech_in!I24=0,0,RES_hh_fech_in!I24/RES_summary!I$21)</f>
        <v>14.348432982666429</v>
      </c>
      <c r="J24" s="72">
        <f>IF(RES_hh_fech_in!J24=0,0,RES_hh_fech_in!J24/RES_summary!J$21)</f>
        <v>14.459046110184531</v>
      </c>
      <c r="K24" s="72">
        <f>IF(RES_hh_fech_in!K24=0,0,RES_hh_fech_in!K24/RES_summary!K$21)</f>
        <v>14.951942782490809</v>
      </c>
      <c r="L24" s="72">
        <f>IF(RES_hh_fech_in!L24=0,0,RES_hh_fech_in!L24/RES_summary!L$21)</f>
        <v>15.257745748675257</v>
      </c>
      <c r="M24" s="72">
        <f>IF(RES_hh_fech_in!M24=0,0,RES_hh_fech_in!M24/RES_summary!M$21)</f>
        <v>15.54212743343029</v>
      </c>
      <c r="N24" s="72">
        <f>IF(RES_hh_fech_in!N24=0,0,RES_hh_fech_in!N24/RES_summary!N$21)</f>
        <v>15.713447788706112</v>
      </c>
      <c r="O24" s="72">
        <f>IF(RES_hh_fech_in!O24=0,0,RES_hh_fech_in!O24/RES_summary!O$21)</f>
        <v>15.885933577155113</v>
      </c>
      <c r="P24" s="72">
        <f>IF(RES_hh_fech_in!P24=0,0,RES_hh_fech_in!P24/RES_summary!P$21)</f>
        <v>15.706372983339866</v>
      </c>
      <c r="Q24" s="72">
        <f>IF(RES_hh_fech_in!Q24=0,0,RES_hh_fech_in!Q24/RES_summary!Q$21)</f>
        <v>15.982694869855607</v>
      </c>
      <c r="R24" s="72">
        <f>IF(RES_hh_fech_in!R24=0,0,RES_hh_fech_in!R24/RES_summary!R$21)</f>
        <v>15.729666826409916</v>
      </c>
      <c r="S24" s="72">
        <f>IF(RES_hh_fech_in!S24=0,0,RES_hh_fech_in!S24/RES_summary!S$21)</f>
        <v>16.60194820613755</v>
      </c>
      <c r="T24" s="72">
        <f>IF(RES_hh_fech_in!T24=0,0,RES_hh_fech_in!T24/RES_summary!T$21)</f>
        <v>14.817428943902797</v>
      </c>
      <c r="U24" s="72">
        <f>IF(RES_hh_fech_in!U24=0,0,RES_hh_fech_in!U24/RES_summary!U$21)</f>
        <v>16.164902556907723</v>
      </c>
      <c r="V24" s="72">
        <f>IF(RES_hh_fech_in!V24=0,0,RES_hh_fech_in!V24/RES_summary!V$21)</f>
        <v>16.071442350350285</v>
      </c>
      <c r="W24" s="72">
        <f>IF(RES_hh_fech_in!W24=0,0,RES_hh_fech_in!W24/RES_summary!W$21)</f>
        <v>17.801990775713115</v>
      </c>
      <c r="DA24" s="89" t="s">
        <v>896</v>
      </c>
    </row>
    <row r="25" spans="1:105" ht="12" customHeight="1" x14ac:dyDescent="0.25">
      <c r="A25" s="73" t="s">
        <v>53</v>
      </c>
      <c r="B25" s="74"/>
      <c r="C25" s="74">
        <f>IF(RES_hh_fech_in!C25=0,0,RES_hh_fech_in!C25/RES_summary!C$21)</f>
        <v>13.429839605326196</v>
      </c>
      <c r="D25" s="74">
        <f>IF(RES_hh_fech_in!D25=0,0,RES_hh_fech_in!D25/RES_summary!D$21)</f>
        <v>10.161520229569199</v>
      </c>
      <c r="E25" s="74">
        <f>IF(RES_hh_fech_in!E25=0,0,RES_hh_fech_in!E25/RES_summary!E$21)</f>
        <v>21.417566413422588</v>
      </c>
      <c r="F25" s="74">
        <f>IF(RES_hh_fech_in!F25=0,0,RES_hh_fech_in!F25/RES_summary!F$21)</f>
        <v>19.869101972095415</v>
      </c>
      <c r="G25" s="74">
        <f>IF(RES_hh_fech_in!G25=0,0,RES_hh_fech_in!G25/RES_summary!G$21)</f>
        <v>15.691092543902005</v>
      </c>
      <c r="H25" s="74">
        <f>IF(RES_hh_fech_in!H25=0,0,RES_hh_fech_in!H25/RES_summary!H$21)</f>
        <v>18.534155387222295</v>
      </c>
      <c r="I25" s="74">
        <f>IF(RES_hh_fech_in!I25=0,0,RES_hh_fech_in!I25/RES_summary!I$21)</f>
        <v>16.928899825057382</v>
      </c>
      <c r="J25" s="74">
        <f>IF(RES_hh_fech_in!J25=0,0,RES_hh_fech_in!J25/RES_summary!J$21)</f>
        <v>17.735999473671864</v>
      </c>
      <c r="K25" s="74">
        <f>IF(RES_hh_fech_in!K25=0,0,RES_hh_fech_in!K25/RES_summary!K$21)</f>
        <v>13.443910382683047</v>
      </c>
      <c r="L25" s="74">
        <f>IF(RES_hh_fech_in!L25=0,0,RES_hh_fech_in!L25/RES_summary!L$21)</f>
        <v>18.721607943087335</v>
      </c>
      <c r="M25" s="74">
        <f>IF(RES_hh_fech_in!M25=0,0,RES_hh_fech_in!M25/RES_summary!M$21)</f>
        <v>18.178531050021494</v>
      </c>
      <c r="N25" s="74">
        <f>IF(RES_hh_fech_in!N25=0,0,RES_hh_fech_in!N25/RES_summary!N$21)</f>
        <v>17.127871312154245</v>
      </c>
      <c r="O25" s="74">
        <f>IF(RES_hh_fech_in!O25=0,0,RES_hh_fech_in!O25/RES_summary!O$21)</f>
        <v>10.854330999788154</v>
      </c>
      <c r="P25" s="74">
        <f>IF(RES_hh_fech_in!P25=0,0,RES_hh_fech_in!P25/RES_summary!P$21)</f>
        <v>10.418410960441397</v>
      </c>
      <c r="Q25" s="74">
        <f>IF(RES_hh_fech_in!Q25=0,0,RES_hh_fech_in!Q25/RES_summary!Q$21)</f>
        <v>11.136859982392792</v>
      </c>
      <c r="R25" s="74">
        <f>IF(RES_hh_fech_in!R25=0,0,RES_hh_fech_in!R25/RES_summary!R$21)</f>
        <v>12.702587230182536</v>
      </c>
      <c r="S25" s="74">
        <f>IF(RES_hh_fech_in!S25=0,0,RES_hh_fech_in!S25/RES_summary!S$21)</f>
        <v>15.045383439080949</v>
      </c>
      <c r="T25" s="74">
        <f>IF(RES_hh_fech_in!T25=0,0,RES_hh_fech_in!T25/RES_summary!T$21)</f>
        <v>9.9791998051972861</v>
      </c>
      <c r="U25" s="74">
        <f>IF(RES_hh_fech_in!U25=0,0,RES_hh_fech_in!U25/RES_summary!U$21)</f>
        <v>11.392297545581325</v>
      </c>
      <c r="V25" s="74">
        <f>IF(RES_hh_fech_in!V25=0,0,RES_hh_fech_in!V25/RES_summary!V$21)</f>
        <v>9.7177386858930728</v>
      </c>
      <c r="W25" s="74">
        <f>IF(RES_hh_fech_in!W25=0,0,RES_hh_fech_in!W25/RES_summary!W$21)</f>
        <v>10.00045374658999</v>
      </c>
      <c r="DA25" s="90" t="s">
        <v>897</v>
      </c>
    </row>
    <row r="26" spans="1:105" ht="12" customHeight="1" x14ac:dyDescent="0.25">
      <c r="A26" s="32" t="s">
        <v>52</v>
      </c>
      <c r="B26" s="77"/>
      <c r="C26" s="77">
        <f>IF(RES_hh_fech_in!C26=0,0,RES_hh_fech_in!C26/RES_summary!C$21)</f>
        <v>0</v>
      </c>
      <c r="D26" s="77">
        <f>IF(RES_hh_fech_in!D26=0,0,RES_hh_fech_in!D26/RES_summary!D$21)</f>
        <v>0</v>
      </c>
      <c r="E26" s="77">
        <f>IF(RES_hh_fech_in!E26=0,0,RES_hh_fech_in!E26/RES_summary!E$21)</f>
        <v>0</v>
      </c>
      <c r="F26" s="77">
        <f>IF(RES_hh_fech_in!F26=0,0,RES_hh_fech_in!F26/RES_summary!F$21)</f>
        <v>0</v>
      </c>
      <c r="G26" s="77">
        <f>IF(RES_hh_fech_in!G26=0,0,RES_hh_fech_in!G26/RES_summary!G$21)</f>
        <v>0</v>
      </c>
      <c r="H26" s="77">
        <f>IF(RES_hh_fech_in!H26=0,0,RES_hh_fech_in!H26/RES_summary!H$21)</f>
        <v>0</v>
      </c>
      <c r="I26" s="77">
        <f>IF(RES_hh_fech_in!I26=0,0,RES_hh_fech_in!I26/RES_summary!I$21)</f>
        <v>0</v>
      </c>
      <c r="J26" s="77">
        <f>IF(RES_hh_fech_in!J26=0,0,RES_hh_fech_in!J26/RES_summary!J$21)</f>
        <v>0</v>
      </c>
      <c r="K26" s="77">
        <f>IF(RES_hh_fech_in!K26=0,0,RES_hh_fech_in!K26/RES_summary!K$21)</f>
        <v>6.223560894176261</v>
      </c>
      <c r="L26" s="77">
        <f>IF(RES_hh_fech_in!L26=0,0,RES_hh_fech_in!L26/RES_summary!L$21)</f>
        <v>6.3510459934792687</v>
      </c>
      <c r="M26" s="77">
        <f>IF(RES_hh_fech_in!M26=0,0,RES_hh_fech_in!M26/RES_summary!M$21)</f>
        <v>6.490746911756446</v>
      </c>
      <c r="N26" s="77">
        <f>IF(RES_hh_fech_in!N26=0,0,RES_hh_fech_in!N26/RES_summary!N$21)</f>
        <v>6.6142819139793767</v>
      </c>
      <c r="O26" s="77">
        <f>IF(RES_hh_fech_in!O26=0,0,RES_hh_fech_in!O26/RES_summary!O$21)</f>
        <v>6.883214250691486</v>
      </c>
      <c r="P26" s="77">
        <f>IF(RES_hh_fech_in!P26=0,0,RES_hh_fech_in!P26/RES_summary!P$21)</f>
        <v>7.0127024122250843</v>
      </c>
      <c r="Q26" s="77">
        <f>IF(RES_hh_fech_in!Q26=0,0,RES_hh_fech_in!Q26/RES_summary!Q$21)</f>
        <v>7.1015227527646081</v>
      </c>
      <c r="R26" s="77">
        <f>IF(RES_hh_fech_in!R26=0,0,RES_hh_fech_in!R26/RES_summary!R$21)</f>
        <v>7.2551261850844542</v>
      </c>
      <c r="S26" s="77">
        <f>IF(RES_hh_fech_in!S26=0,0,RES_hh_fech_in!S26/RES_summary!S$21)</f>
        <v>7.4271614638328352</v>
      </c>
      <c r="T26" s="77">
        <f>IF(RES_hh_fech_in!T26=0,0,RES_hh_fech_in!T26/RES_summary!T$21)</f>
        <v>6.391617508631934</v>
      </c>
      <c r="U26" s="77">
        <f>IF(RES_hh_fech_in!U26=0,0,RES_hh_fech_in!U26/RES_summary!U$21)</f>
        <v>7.3529887276258963</v>
      </c>
      <c r="V26" s="77">
        <f>IF(RES_hh_fech_in!V26=0,0,RES_hh_fech_in!V26/RES_summary!V$21)</f>
        <v>7.6368928482462</v>
      </c>
      <c r="W26" s="77">
        <f>IF(RES_hh_fech_in!W26=0,0,RES_hh_fech_in!W26/RES_summary!W$21)</f>
        <v>7.8097938785694625</v>
      </c>
      <c r="DA26" s="92" t="s">
        <v>898</v>
      </c>
    </row>
    <row r="27" spans="1:105" ht="12.95" customHeight="1" x14ac:dyDescent="0.25">
      <c r="A27" s="68" t="s">
        <v>54</v>
      </c>
      <c r="B27" s="69"/>
      <c r="C27" s="69">
        <f>IF(RES_hh_fech_in!C27=0,0,RES_hh_fech_in!C27/RES_summary!C$21)</f>
        <v>7.626994496190715</v>
      </c>
      <c r="D27" s="69">
        <f>IF(RES_hh_fech_in!D27=0,0,RES_hh_fech_in!D27/RES_summary!D$21)</f>
        <v>7.3671781648943941</v>
      </c>
      <c r="E27" s="69">
        <f>IF(RES_hh_fech_in!E27=0,0,RES_hh_fech_in!E27/RES_summary!E$21)</f>
        <v>11.97284980953448</v>
      </c>
      <c r="F27" s="69">
        <f>IF(RES_hh_fech_in!F27=0,0,RES_hh_fech_in!F27/RES_summary!F$21)</f>
        <v>11.555808879812174</v>
      </c>
      <c r="G27" s="69">
        <f>IF(RES_hh_fech_in!G27=0,0,RES_hh_fech_in!G27/RES_summary!G$21)</f>
        <v>10.950259047080051</v>
      </c>
      <c r="H27" s="69">
        <f>IF(RES_hh_fech_in!H27=0,0,RES_hh_fech_in!H27/RES_summary!H$21)</f>
        <v>11.407860014108659</v>
      </c>
      <c r="I27" s="69">
        <f>IF(RES_hh_fech_in!I27=0,0,RES_hh_fech_in!I27/RES_summary!I$21)</f>
        <v>11.540537129013613</v>
      </c>
      <c r="J27" s="69">
        <f>IF(RES_hh_fech_in!J27=0,0,RES_hh_fech_in!J27/RES_summary!J$21)</f>
        <v>11.473347116242676</v>
      </c>
      <c r="K27" s="69">
        <f>IF(RES_hh_fech_in!K27=0,0,RES_hh_fech_in!K27/RES_summary!K$21)</f>
        <v>11.698522264382829</v>
      </c>
      <c r="L27" s="69">
        <f>IF(RES_hh_fech_in!L27=0,0,RES_hh_fech_in!L27/RES_summary!L$21)</f>
        <v>12.02967243764486</v>
      </c>
      <c r="M27" s="69">
        <f>IF(RES_hh_fech_in!M27=0,0,RES_hh_fech_in!M27/RES_summary!M$21)</f>
        <v>11.493394579402301</v>
      </c>
      <c r="N27" s="69">
        <f>IF(RES_hh_fech_in!N27=0,0,RES_hh_fech_in!N27/RES_summary!N$21)</f>
        <v>11.712282367060929</v>
      </c>
      <c r="O27" s="69">
        <f>IF(RES_hh_fech_in!O27=0,0,RES_hh_fech_in!O27/RES_summary!O$21)</f>
        <v>11.579805189298666</v>
      </c>
      <c r="P27" s="69">
        <f>IF(RES_hh_fech_in!P27=0,0,RES_hh_fech_in!P27/RES_summary!P$21)</f>
        <v>11.214907426398637</v>
      </c>
      <c r="Q27" s="69">
        <f>IF(RES_hh_fech_in!Q27=0,0,RES_hh_fech_in!Q27/RES_summary!Q$21)</f>
        <v>11.01975242138534</v>
      </c>
      <c r="R27" s="69">
        <f>IF(RES_hh_fech_in!R27=0,0,RES_hh_fech_in!R27/RES_summary!R$21)</f>
        <v>11.057870484564825</v>
      </c>
      <c r="S27" s="69">
        <f>IF(RES_hh_fech_in!S27=0,0,RES_hh_fech_in!S27/RES_summary!S$21)</f>
        <v>11.029805551792526</v>
      </c>
      <c r="T27" s="69">
        <f>IF(RES_hh_fech_in!T27=0,0,RES_hh_fech_in!T27/RES_summary!T$21)</f>
        <v>12.051985050840228</v>
      </c>
      <c r="U27" s="69">
        <f>IF(RES_hh_fech_in!U27=0,0,RES_hh_fech_in!U27/RES_summary!U$21)</f>
        <v>11.794985127289817</v>
      </c>
      <c r="V27" s="69">
        <f>IF(RES_hh_fech_in!V27=0,0,RES_hh_fech_in!V27/RES_summary!V$21)</f>
        <v>11.326899857819305</v>
      </c>
      <c r="W27" s="69">
        <f>IF(RES_hh_fech_in!W27=0,0,RES_hh_fech_in!W27/RES_summary!W$21)</f>
        <v>11.637957325247115</v>
      </c>
      <c r="DA27" s="88" t="s">
        <v>899</v>
      </c>
    </row>
    <row r="28" spans="1:105" ht="12" customHeight="1" x14ac:dyDescent="0.25">
      <c r="A28" s="28" t="s">
        <v>51</v>
      </c>
      <c r="B28" s="72"/>
      <c r="C28" s="72">
        <f>IF(RES_hh_fech_in!C28=0,0,RES_hh_fech_in!C28/RES_summary!C$21)</f>
        <v>7.6816096859956877</v>
      </c>
      <c r="D28" s="72">
        <f>IF(RES_hh_fech_in!D28=0,0,RES_hh_fech_in!D28/RES_summary!D$21)</f>
        <v>9.1579779725959618</v>
      </c>
      <c r="E28" s="72">
        <f>IF(RES_hh_fech_in!E28=0,0,RES_hh_fech_in!E28/RES_summary!E$21)</f>
        <v>11.791340886634595</v>
      </c>
      <c r="F28" s="72">
        <f>IF(RES_hh_fech_in!F28=0,0,RES_hh_fech_in!F28/RES_summary!F$21)</f>
        <v>11.930005466387588</v>
      </c>
      <c r="G28" s="72">
        <f>IF(RES_hh_fech_in!G28=0,0,RES_hh_fech_in!G28/RES_summary!G$21)</f>
        <v>11.933265764170008</v>
      </c>
      <c r="H28" s="72">
        <f>IF(RES_hh_fech_in!H28=0,0,RES_hh_fech_in!H28/RES_summary!H$21)</f>
        <v>12.514248817229415</v>
      </c>
      <c r="I28" s="72">
        <f>IF(RES_hh_fech_in!I28=0,0,RES_hh_fech_in!I28/RES_summary!I$21)</f>
        <v>11.790916070689041</v>
      </c>
      <c r="J28" s="72">
        <f>IF(RES_hh_fech_in!J28=0,0,RES_hh_fech_in!J28/RES_summary!J$21)</f>
        <v>12.605222170677374</v>
      </c>
      <c r="K28" s="72">
        <f>IF(RES_hh_fech_in!K28=0,0,RES_hh_fech_in!K28/RES_summary!K$21)</f>
        <v>12.930476025775574</v>
      </c>
      <c r="L28" s="72">
        <f>IF(RES_hh_fech_in!L28=0,0,RES_hh_fech_in!L28/RES_summary!L$21)</f>
        <v>13.209789960567981</v>
      </c>
      <c r="M28" s="72">
        <f>IF(RES_hh_fech_in!M28=0,0,RES_hh_fech_in!M28/RES_summary!M$21)</f>
        <v>12.561647688936043</v>
      </c>
      <c r="N28" s="72">
        <f>IF(RES_hh_fech_in!N28=0,0,RES_hh_fech_in!N28/RES_summary!N$21)</f>
        <v>12.607939218991181</v>
      </c>
      <c r="O28" s="72">
        <f>IF(RES_hh_fech_in!O28=0,0,RES_hh_fech_in!O28/RES_summary!O$21)</f>
        <v>12.229606701012818</v>
      </c>
      <c r="P28" s="72">
        <f>IF(RES_hh_fech_in!P28=0,0,RES_hh_fech_in!P28/RES_summary!P$21)</f>
        <v>12.183785009123715</v>
      </c>
      <c r="Q28" s="72">
        <f>IF(RES_hh_fech_in!Q28=0,0,RES_hh_fech_in!Q28/RES_summary!Q$21)</f>
        <v>12.027625814687157</v>
      </c>
      <c r="R28" s="72">
        <f>IF(RES_hh_fech_in!R28=0,0,RES_hh_fech_in!R28/RES_summary!R$21)</f>
        <v>12.243219813847251</v>
      </c>
      <c r="S28" s="72">
        <f>IF(RES_hh_fech_in!S28=0,0,RES_hh_fech_in!S28/RES_summary!S$21)</f>
        <v>12.726295001691902</v>
      </c>
      <c r="T28" s="72">
        <f>IF(RES_hh_fech_in!T28=0,0,RES_hh_fech_in!T28/RES_summary!T$21)</f>
        <v>12.785537386381137</v>
      </c>
      <c r="U28" s="72">
        <f>IF(RES_hh_fech_in!U28=0,0,RES_hh_fech_in!U28/RES_summary!U$21)</f>
        <v>11.613216536151043</v>
      </c>
      <c r="V28" s="72">
        <f>IF(RES_hh_fech_in!V28=0,0,RES_hh_fech_in!V28/RES_summary!V$21)</f>
        <v>12.946955867661828</v>
      </c>
      <c r="W28" s="72">
        <f>IF(RES_hh_fech_in!W28=0,0,RES_hh_fech_in!W28/RES_summary!W$21)</f>
        <v>12.15168205546669</v>
      </c>
      <c r="DA28" s="89" t="s">
        <v>900</v>
      </c>
    </row>
    <row r="29" spans="1:105" s="2" customFormat="1" ht="12" customHeight="1" x14ac:dyDescent="0.25">
      <c r="A29" s="28" t="s">
        <v>74</v>
      </c>
      <c r="B29" s="72"/>
      <c r="C29" s="72">
        <f>IF(RES_hh_fech_in!C29=0,0,RES_hh_fech_in!C29/RES_summary!C$21)</f>
        <v>8.2214929104189522</v>
      </c>
      <c r="D29" s="72">
        <f>IF(RES_hh_fech_in!D29=0,0,RES_hh_fech_in!D29/RES_summary!D$21)</f>
        <v>8.8830859531097204</v>
      </c>
      <c r="E29" s="72">
        <f>IF(RES_hh_fech_in!E29=0,0,RES_hh_fech_in!E29/RES_summary!E$21)</f>
        <v>11.782079885799741</v>
      </c>
      <c r="F29" s="72">
        <f>IF(RES_hh_fech_in!F29=0,0,RES_hh_fech_in!F29/RES_summary!F$21)</f>
        <v>11.815911457870602</v>
      </c>
      <c r="G29" s="72">
        <f>IF(RES_hh_fech_in!G29=0,0,RES_hh_fech_in!G29/RES_summary!G$21)</f>
        <v>11.528454644126681</v>
      </c>
      <c r="H29" s="72">
        <f>IF(RES_hh_fech_in!H29=0,0,RES_hh_fech_in!H29/RES_summary!H$21)</f>
        <v>11.644079559783535</v>
      </c>
      <c r="I29" s="72">
        <f>IF(RES_hh_fech_in!I29=0,0,RES_hh_fech_in!I29/RES_summary!I$21)</f>
        <v>12.109639363084215</v>
      </c>
      <c r="J29" s="72">
        <f>IF(RES_hh_fech_in!J29=0,0,RES_hh_fech_in!J29/RES_summary!J$21)</f>
        <v>12.46059067538023</v>
      </c>
      <c r="K29" s="72">
        <f>IF(RES_hh_fech_in!K29=0,0,RES_hh_fech_in!K29/RES_summary!K$21)</f>
        <v>12.844461207640835</v>
      </c>
      <c r="L29" s="72">
        <f>IF(RES_hh_fech_in!L29=0,0,RES_hh_fech_in!L29/RES_summary!L$21)</f>
        <v>12.998204692007471</v>
      </c>
      <c r="M29" s="72">
        <f>IF(RES_hh_fech_in!M29=0,0,RES_hh_fech_in!M29/RES_summary!M$21)</f>
        <v>12.429463273502968</v>
      </c>
      <c r="N29" s="72">
        <f>IF(RES_hh_fech_in!N29=0,0,RES_hh_fech_in!N29/RES_summary!N$21)</f>
        <v>12.462206901437407</v>
      </c>
      <c r="O29" s="72">
        <f>IF(RES_hh_fech_in!O29=0,0,RES_hh_fech_in!O29/RES_summary!O$21)</f>
        <v>11.963416345053634</v>
      </c>
      <c r="P29" s="72">
        <f>IF(RES_hh_fech_in!P29=0,0,RES_hh_fech_in!P29/RES_summary!P$21)</f>
        <v>11.841730306076053</v>
      </c>
      <c r="Q29" s="72">
        <f>IF(RES_hh_fech_in!Q29=0,0,RES_hh_fech_in!Q29/RES_summary!Q$21)</f>
        <v>11.77032106621947</v>
      </c>
      <c r="R29" s="72">
        <f>IF(RES_hh_fech_in!R29=0,0,RES_hh_fech_in!R29/RES_summary!R$21)</f>
        <v>11.90523773268143</v>
      </c>
      <c r="S29" s="72">
        <f>IF(RES_hh_fech_in!S29=0,0,RES_hh_fech_in!S29/RES_summary!S$21)</f>
        <v>11.973066201444803</v>
      </c>
      <c r="T29" s="72">
        <f>IF(RES_hh_fech_in!T29=0,0,RES_hh_fech_in!T29/RES_summary!T$21)</f>
        <v>12.284620065731785</v>
      </c>
      <c r="U29" s="72">
        <f>IF(RES_hh_fech_in!U29=0,0,RES_hh_fech_in!U29/RES_summary!U$21)</f>
        <v>12.801415849581451</v>
      </c>
      <c r="V29" s="72">
        <f>IF(RES_hh_fech_in!V29=0,0,RES_hh_fech_in!V29/RES_summary!V$21)</f>
        <v>12.123145639611369</v>
      </c>
      <c r="W29" s="72">
        <f>IF(RES_hh_fech_in!W29=0,0,RES_hh_fech_in!W29/RES_summary!W$21)</f>
        <v>11.695437119317321</v>
      </c>
      <c r="DA29" s="89" t="s">
        <v>901</v>
      </c>
    </row>
    <row r="30" spans="1:105" ht="12" customHeight="1" x14ac:dyDescent="0.25">
      <c r="A30" s="28" t="s">
        <v>192</v>
      </c>
      <c r="B30" s="72"/>
      <c r="C30" s="72">
        <f>IF(RES_hh_fech_in!C30=0,0,RES_hh_fech_in!C30/RES_summary!C$21)</f>
        <v>7.9976235994736475</v>
      </c>
      <c r="D30" s="72">
        <f>IF(RES_hh_fech_in!D30=0,0,RES_hh_fech_in!D30/RES_summary!D$21)</f>
        <v>8.1889233422725578</v>
      </c>
      <c r="E30" s="72">
        <f>IF(RES_hh_fech_in!E30=0,0,RES_hh_fech_in!E30/RES_summary!E$21)</f>
        <v>12.621642889979714</v>
      </c>
      <c r="F30" s="72">
        <f>IF(RES_hh_fech_in!F30=0,0,RES_hh_fech_in!F30/RES_summary!F$21)</f>
        <v>12.302265820243214</v>
      </c>
      <c r="G30" s="72">
        <f>IF(RES_hh_fech_in!G30=0,0,RES_hh_fech_in!G30/RES_summary!G$21)</f>
        <v>11.63658267060771</v>
      </c>
      <c r="H30" s="72">
        <f>IF(RES_hh_fech_in!H30=0,0,RES_hh_fech_in!H30/RES_summary!H$21)</f>
        <v>12.0142999349306</v>
      </c>
      <c r="I30" s="72">
        <f>IF(RES_hh_fech_in!I30=0,0,RES_hh_fech_in!I30/RES_summary!I$21)</f>
        <v>12.054900435162542</v>
      </c>
      <c r="J30" s="72">
        <f>IF(RES_hh_fech_in!J30=0,0,RES_hh_fech_in!J30/RES_summary!J$21)</f>
        <v>12.302412371299456</v>
      </c>
      <c r="K30" s="72">
        <f>IF(RES_hh_fech_in!K30=0,0,RES_hh_fech_in!K30/RES_summary!K$21)</f>
        <v>12.686159240998773</v>
      </c>
      <c r="L30" s="72">
        <f>IF(RES_hh_fech_in!L30=0,0,RES_hh_fech_in!L30/RES_summary!L$21)</f>
        <v>13.156123997954998</v>
      </c>
      <c r="M30" s="72">
        <f>IF(RES_hh_fech_in!M30=0,0,RES_hh_fech_in!M30/RES_summary!M$21)</f>
        <v>12.429004457338232</v>
      </c>
      <c r="N30" s="72">
        <f>IF(RES_hh_fech_in!N30=0,0,RES_hh_fech_in!N30/RES_summary!N$21)</f>
        <v>12.392439485201736</v>
      </c>
      <c r="O30" s="72">
        <f>IF(RES_hh_fech_in!O30=0,0,RES_hh_fech_in!O30/RES_summary!O$21)</f>
        <v>12.45030325407077</v>
      </c>
      <c r="P30" s="72">
        <f>IF(RES_hh_fech_in!P30=0,0,RES_hh_fech_in!P30/RES_summary!P$21)</f>
        <v>11.783256652138993</v>
      </c>
      <c r="Q30" s="72">
        <f>IF(RES_hh_fech_in!Q30=0,0,RES_hh_fech_in!Q30/RES_summary!Q$21)</f>
        <v>11.600474578532214</v>
      </c>
      <c r="R30" s="72">
        <f>IF(RES_hh_fech_in!R30=0,0,RES_hh_fech_in!R30/RES_summary!R$21)</f>
        <v>12.133426831326529</v>
      </c>
      <c r="S30" s="72">
        <f>IF(RES_hh_fech_in!S30=0,0,RES_hh_fech_in!S30/RES_summary!S$21)</f>
        <v>12.566791702949679</v>
      </c>
      <c r="T30" s="72">
        <f>IF(RES_hh_fech_in!T30=0,0,RES_hh_fech_in!T30/RES_summary!T$21)</f>
        <v>11.122526646196636</v>
      </c>
      <c r="U30" s="72">
        <f>IF(RES_hh_fech_in!U30=0,0,RES_hh_fech_in!U30/RES_summary!U$21)</f>
        <v>12.232319284573306</v>
      </c>
      <c r="V30" s="72">
        <f>IF(RES_hh_fech_in!V30=0,0,RES_hh_fech_in!V30/RES_summary!V$21)</f>
        <v>11.822985472823419</v>
      </c>
      <c r="W30" s="72">
        <f>IF(RES_hh_fech_in!W30=0,0,RES_hh_fech_in!W30/RES_summary!W$21)</f>
        <v>12.872028921892914</v>
      </c>
      <c r="DA30" s="89" t="s">
        <v>902</v>
      </c>
    </row>
    <row r="31" spans="1:105" ht="12" customHeight="1" x14ac:dyDescent="0.25">
      <c r="A31" s="28" t="s">
        <v>207</v>
      </c>
      <c r="B31" s="72"/>
      <c r="C31" s="72">
        <f>IF(RES_hh_fech_in!C31=0,0,RES_hh_fech_in!C31/RES_summary!C$21)</f>
        <v>8.08080544049335</v>
      </c>
      <c r="D31" s="72">
        <f>IF(RES_hh_fech_in!D31=0,0,RES_hh_fech_in!D31/RES_summary!D$21)</f>
        <v>9.1416921006421656</v>
      </c>
      <c r="E31" s="72">
        <f>IF(RES_hh_fech_in!E31=0,0,RES_hh_fech_in!E31/RES_summary!E$21)</f>
        <v>12.273253084548474</v>
      </c>
      <c r="F31" s="72">
        <f>IF(RES_hh_fech_in!F31=0,0,RES_hh_fech_in!F31/RES_summary!F$21)</f>
        <v>12.672877369159117</v>
      </c>
      <c r="G31" s="72">
        <f>IF(RES_hh_fech_in!G31=0,0,RES_hh_fech_in!G31/RES_summary!G$21)</f>
        <v>11.926477996480829</v>
      </c>
      <c r="H31" s="72">
        <f>IF(RES_hh_fech_in!H31=0,0,RES_hh_fech_in!H31/RES_summary!H$21)</f>
        <v>12.064624404786795</v>
      </c>
      <c r="I31" s="72">
        <f>IF(RES_hh_fech_in!I31=0,0,RES_hh_fech_in!I31/RES_summary!I$21)</f>
        <v>12.505688004157284</v>
      </c>
      <c r="J31" s="72">
        <f>IF(RES_hh_fech_in!J31=0,0,RES_hh_fech_in!J31/RES_summary!J$21)</f>
        <v>12.878084039757626</v>
      </c>
      <c r="K31" s="72">
        <f>IF(RES_hh_fech_in!K31=0,0,RES_hh_fech_in!K31/RES_summary!K$21)</f>
        <v>12.929284985177782</v>
      </c>
      <c r="L31" s="72">
        <f>IF(RES_hh_fech_in!L31=0,0,RES_hh_fech_in!L31/RES_summary!L$21)</f>
        <v>12.634282420431086</v>
      </c>
      <c r="M31" s="72">
        <f>IF(RES_hh_fech_in!M31=0,0,RES_hh_fech_in!M31/RES_summary!M$21)</f>
        <v>13.483986530773208</v>
      </c>
      <c r="N31" s="72">
        <f>IF(RES_hh_fech_in!N31=0,0,RES_hh_fech_in!N31/RES_summary!N$21)</f>
        <v>12.780471039459817</v>
      </c>
      <c r="O31" s="72">
        <f>IF(RES_hh_fech_in!O31=0,0,RES_hh_fech_in!O31/RES_summary!O$21)</f>
        <v>12.560318811071214</v>
      </c>
      <c r="P31" s="72">
        <f>IF(RES_hh_fech_in!P31=0,0,RES_hh_fech_in!P31/RES_summary!P$21)</f>
        <v>12.268204575072403</v>
      </c>
      <c r="Q31" s="72">
        <f>IF(RES_hh_fech_in!Q31=0,0,RES_hh_fech_in!Q31/RES_summary!Q$21)</f>
        <v>12.526563414350047</v>
      </c>
      <c r="R31" s="72">
        <f>IF(RES_hh_fech_in!R31=0,0,RES_hh_fech_in!R31/RES_summary!R$21)</f>
        <v>11.102254310118962</v>
      </c>
      <c r="S31" s="72">
        <f>IF(RES_hh_fech_in!S31=0,0,RES_hh_fech_in!S31/RES_summary!S$21)</f>
        <v>9.3635506485945701</v>
      </c>
      <c r="T31" s="72">
        <f>IF(RES_hh_fech_in!T31=0,0,RES_hh_fech_in!T31/RES_summary!T$21)</f>
        <v>15.778575824197521</v>
      </c>
      <c r="U31" s="72">
        <f>IF(RES_hh_fech_in!U31=0,0,RES_hh_fech_in!U31/RES_summary!U$21)</f>
        <v>13.559987790264385</v>
      </c>
      <c r="V31" s="72">
        <f>IF(RES_hh_fech_in!V31=0,0,RES_hh_fech_in!V31/RES_summary!V$21)</f>
        <v>12.252087307365597</v>
      </c>
      <c r="W31" s="72">
        <f>IF(RES_hh_fech_in!W31=0,0,RES_hh_fech_in!W31/RES_summary!W$21)</f>
        <v>12.750523013366386</v>
      </c>
      <c r="DA31" s="89" t="s">
        <v>903</v>
      </c>
    </row>
    <row r="32" spans="1:105" ht="12" customHeight="1" x14ac:dyDescent="0.25">
      <c r="A32" s="32" t="s">
        <v>53</v>
      </c>
      <c r="B32" s="77"/>
      <c r="C32" s="77">
        <f>IF(RES_hh_fech_in!C32=0,0,RES_hh_fech_in!C32/RES_summary!C$21)</f>
        <v>5.6150946654828937</v>
      </c>
      <c r="D32" s="77">
        <f>IF(RES_hh_fech_in!D32=0,0,RES_hh_fech_in!D32/RES_summary!D$21)</f>
        <v>4.415710202708981</v>
      </c>
      <c r="E32" s="77">
        <f>IF(RES_hh_fech_in!E32=0,0,RES_hh_fech_in!E32/RES_summary!E$21)</f>
        <v>11.907976594252986</v>
      </c>
      <c r="F32" s="77">
        <f>IF(RES_hh_fech_in!F32=0,0,RES_hh_fech_in!F32/RES_summary!F$21)</f>
        <v>10.761386505081246</v>
      </c>
      <c r="G32" s="77">
        <f>IF(RES_hh_fech_in!G32=0,0,RES_hh_fech_in!G32/RES_summary!G$21)</f>
        <v>8.298409324751395</v>
      </c>
      <c r="H32" s="77">
        <f>IF(RES_hh_fech_in!H32=0,0,RES_hh_fech_in!H32/RES_summary!H$21)</f>
        <v>9.887336045218122</v>
      </c>
      <c r="I32" s="77">
        <f>IF(RES_hh_fech_in!I32=0,0,RES_hh_fech_in!I32/RES_summary!I$21)</f>
        <v>8.9553596328252656</v>
      </c>
      <c r="J32" s="77">
        <f>IF(RES_hh_fech_in!J32=0,0,RES_hh_fech_in!J32/RES_summary!J$21)</f>
        <v>9.4966154052556462</v>
      </c>
      <c r="K32" s="77">
        <f>IF(RES_hh_fech_in!K32=0,0,RES_hh_fech_in!K32/RES_summary!K$21)</f>
        <v>9.5614460943225694</v>
      </c>
      <c r="L32" s="77">
        <f>IF(RES_hh_fech_in!L32=0,0,RES_hh_fech_in!L32/RES_summary!L$21)</f>
        <v>10.656551630236102</v>
      </c>
      <c r="M32" s="77">
        <f>IF(RES_hh_fech_in!M32=0,0,RES_hh_fech_in!M32/RES_summary!M$21)</f>
        <v>9.7533216092519144</v>
      </c>
      <c r="N32" s="77">
        <f>IF(RES_hh_fech_in!N32=0,0,RES_hh_fech_in!N32/RES_summary!N$21)</f>
        <v>9.4890024688345544</v>
      </c>
      <c r="O32" s="77">
        <f>IF(RES_hh_fech_in!O32=0,0,RES_hh_fech_in!O32/RES_summary!O$21)</f>
        <v>9.6684160394557761</v>
      </c>
      <c r="P32" s="77">
        <f>IF(RES_hh_fech_in!P32=0,0,RES_hh_fech_in!P32/RES_summary!P$21)</f>
        <v>8.9499668102124339</v>
      </c>
      <c r="Q32" s="77">
        <f>IF(RES_hh_fech_in!Q32=0,0,RES_hh_fech_in!Q32/RES_summary!Q$21)</f>
        <v>8.8433171226922962</v>
      </c>
      <c r="R32" s="77">
        <f>IF(RES_hh_fech_in!R32=0,0,RES_hh_fech_in!R32/RES_summary!R$21)</f>
        <v>8.9612247292951501</v>
      </c>
      <c r="S32" s="77">
        <f>IF(RES_hh_fech_in!S32=0,0,RES_hh_fech_in!S32/RES_summary!S$21)</f>
        <v>9.0077647611072695</v>
      </c>
      <c r="T32" s="77">
        <f>IF(RES_hh_fech_in!T32=0,0,RES_hh_fech_in!T32/RES_summary!T$21)</f>
        <v>8.8705718848512944</v>
      </c>
      <c r="U32" s="77">
        <f>IF(RES_hh_fech_in!U32=0,0,RES_hh_fech_in!U32/RES_summary!U$21)</f>
        <v>8.7950695803365946</v>
      </c>
      <c r="V32" s="77">
        <f>IF(RES_hh_fech_in!V32=0,0,RES_hh_fech_in!V32/RES_summary!V$21)</f>
        <v>8.7419362355632728</v>
      </c>
      <c r="W32" s="77">
        <f>IF(RES_hh_fech_in!W32=0,0,RES_hh_fech_in!W32/RES_summary!W$21)</f>
        <v>8.5901529479313545</v>
      </c>
      <c r="DA32" s="92" t="s">
        <v>904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9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905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106</v>
      </c>
      <c r="B3" s="65"/>
      <c r="C3" s="65">
        <f>IF(RES_hh_tesh_in!C3=0,0,RES_hh_tesh_in!C3/RES_summary!C$21)</f>
        <v>118.37320354551215</v>
      </c>
      <c r="D3" s="65">
        <f>IF(RES_hh_tesh_in!D3=0,0,RES_hh_tesh_in!D3/RES_summary!D$21)</f>
        <v>116.35257336461278</v>
      </c>
      <c r="E3" s="65">
        <f>IF(RES_hh_tesh_in!E3=0,0,RES_hh_tesh_in!E3/RES_summary!E$21)</f>
        <v>116.64747738049901</v>
      </c>
      <c r="F3" s="65">
        <f>IF(RES_hh_tesh_in!F3=0,0,RES_hh_tesh_in!F3/RES_summary!F$21)</f>
        <v>114.13177692494993</v>
      </c>
      <c r="G3" s="65">
        <f>IF(RES_hh_tesh_in!G3=0,0,RES_hh_tesh_in!G3/RES_summary!G$21)</f>
        <v>116.95133013183805</v>
      </c>
      <c r="H3" s="65">
        <f>IF(RES_hh_tesh_in!H3=0,0,RES_hh_tesh_in!H3/RES_summary!H$21)</f>
        <v>122.98594805831308</v>
      </c>
      <c r="I3" s="65">
        <f>IF(RES_hh_tesh_in!I3=0,0,RES_hh_tesh_in!I3/RES_summary!I$21)</f>
        <v>114.71469636146229</v>
      </c>
      <c r="J3" s="65">
        <f>IF(RES_hh_tesh_in!J3=0,0,RES_hh_tesh_in!J3/RES_summary!J$21)</f>
        <v>115.87387406364795</v>
      </c>
      <c r="K3" s="65">
        <f>IF(RES_hh_tesh_in!K3=0,0,RES_hh_tesh_in!K3/RES_summary!K$21)</f>
        <v>117.42874713503913</v>
      </c>
      <c r="L3" s="65">
        <f>IF(RES_hh_tesh_in!L3=0,0,RES_hh_tesh_in!L3/RES_summary!L$21)</f>
        <v>129.41245170975643</v>
      </c>
      <c r="M3" s="65">
        <f>IF(RES_hh_tesh_in!M3=0,0,RES_hh_tesh_in!M3/RES_summary!M$21)</f>
        <v>117.03028213525629</v>
      </c>
      <c r="N3" s="65">
        <f>IF(RES_hh_tesh_in!N3=0,0,RES_hh_tesh_in!N3/RES_summary!N$21)</f>
        <v>119.12694271660831</v>
      </c>
      <c r="O3" s="65">
        <f>IF(RES_hh_tesh_in!O3=0,0,RES_hh_tesh_in!O3/RES_summary!O$21)</f>
        <v>116.29463115186532</v>
      </c>
      <c r="P3" s="65">
        <f>IF(RES_hh_tesh_in!P3=0,0,RES_hh_tesh_in!P3/RES_summary!P$21)</f>
        <v>105.08986671727885</v>
      </c>
      <c r="Q3" s="65">
        <f>IF(RES_hh_tesh_in!Q3=0,0,RES_hh_tesh_in!Q3/RES_summary!Q$21)</f>
        <v>102.54204516435658</v>
      </c>
      <c r="R3" s="65">
        <f>IF(RES_hh_tesh_in!R3=0,0,RES_hh_tesh_in!R3/RES_summary!R$21)</f>
        <v>103.11745211251746</v>
      </c>
      <c r="S3" s="65">
        <f>IF(RES_hh_tesh_in!S3=0,0,RES_hh_tesh_in!S3/RES_summary!S$21)</f>
        <v>95.801208231004708</v>
      </c>
      <c r="T3" s="65">
        <f>IF(RES_hh_tesh_in!T3=0,0,RES_hh_tesh_in!T3/RES_summary!T$21)</f>
        <v>124.76845885914203</v>
      </c>
      <c r="U3" s="65">
        <f>IF(RES_hh_tesh_in!U3=0,0,RES_hh_tesh_in!U3/RES_summary!U$21)</f>
        <v>100.87159848960789</v>
      </c>
      <c r="V3" s="65">
        <f>IF(RES_hh_tesh_in!V3=0,0,RES_hh_tesh_in!V3/RES_summary!V$21)</f>
        <v>94.572620092424771</v>
      </c>
      <c r="W3" s="65">
        <f>IF(RES_hh_tesh_in!W3=0,0,RES_hh_tesh_in!W3/RES_summary!W$21)</f>
        <v>94.506431052389601</v>
      </c>
      <c r="DA3" s="87" t="s">
        <v>906</v>
      </c>
    </row>
    <row r="4" spans="1:105" ht="12.95" customHeight="1" x14ac:dyDescent="0.25">
      <c r="A4" s="68" t="s">
        <v>57</v>
      </c>
      <c r="B4" s="69"/>
      <c r="C4" s="69">
        <f>IF(RES_hh_tesh_in!C4=0,0,RES_hh_tesh_in!C4/RES_summary!C$21)</f>
        <v>104.01813562921009</v>
      </c>
      <c r="D4" s="69">
        <f>IF(RES_hh_tesh_in!D4=0,0,RES_hh_tesh_in!D4/RES_summary!D$21)</f>
        <v>102.18954117035672</v>
      </c>
      <c r="E4" s="69">
        <f>IF(RES_hh_tesh_in!E4=0,0,RES_hh_tesh_in!E4/RES_summary!E$21)</f>
        <v>96.812696566639161</v>
      </c>
      <c r="F4" s="69">
        <f>IF(RES_hh_tesh_in!F4=0,0,RES_hh_tesh_in!F4/RES_summary!F$21)</f>
        <v>95.131560304768385</v>
      </c>
      <c r="G4" s="69">
        <f>IF(RES_hh_tesh_in!G4=0,0,RES_hh_tesh_in!G4/RES_summary!G$21)</f>
        <v>99.002212165952812</v>
      </c>
      <c r="H4" s="69">
        <f>IF(RES_hh_tesh_in!H4=0,0,RES_hh_tesh_in!H4/RES_summary!H$21)</f>
        <v>104.22599496100206</v>
      </c>
      <c r="I4" s="69">
        <f>IF(RES_hh_tesh_in!I4=0,0,RES_hh_tesh_in!I4/RES_summary!I$21)</f>
        <v>96.016412926966993</v>
      </c>
      <c r="J4" s="69">
        <f>IF(RES_hh_tesh_in!J4=0,0,RES_hh_tesh_in!J4/RES_summary!J$21)</f>
        <v>96.593499776061279</v>
      </c>
      <c r="K4" s="69">
        <f>IF(RES_hh_tesh_in!K4=0,0,RES_hh_tesh_in!K4/RES_summary!K$21)</f>
        <v>97.501466646115546</v>
      </c>
      <c r="L4" s="69">
        <f>IF(RES_hh_tesh_in!L4=0,0,RES_hh_tesh_in!L4/RES_summary!L$21)</f>
        <v>108.74864278696735</v>
      </c>
      <c r="M4" s="69">
        <f>IF(RES_hh_tesh_in!M4=0,0,RES_hh_tesh_in!M4/RES_summary!M$21)</f>
        <v>96.554118556290689</v>
      </c>
      <c r="N4" s="69">
        <f>IF(RES_hh_tesh_in!N4=0,0,RES_hh_tesh_in!N4/RES_summary!N$21)</f>
        <v>98.566866468682889</v>
      </c>
      <c r="O4" s="69">
        <f>IF(RES_hh_tesh_in!O4=0,0,RES_hh_tesh_in!O4/RES_summary!O$21)</f>
        <v>95.333934578991389</v>
      </c>
      <c r="P4" s="69">
        <f>IF(RES_hh_tesh_in!P4=0,0,RES_hh_tesh_in!P4/RES_summary!P$21)</f>
        <v>84.202431884024392</v>
      </c>
      <c r="Q4" s="69">
        <f>IF(RES_hh_tesh_in!Q4=0,0,RES_hh_tesh_in!Q4/RES_summary!Q$21)</f>
        <v>81.158315732275184</v>
      </c>
      <c r="R4" s="69">
        <f>IF(RES_hh_tesh_in!R4=0,0,RES_hh_tesh_in!R4/RES_summary!R$21)</f>
        <v>81.935686659716495</v>
      </c>
      <c r="S4" s="69">
        <f>IF(RES_hh_tesh_in!S4=0,0,RES_hh_tesh_in!S4/RES_summary!S$21)</f>
        <v>75.233627157788433</v>
      </c>
      <c r="T4" s="69">
        <f>IF(RES_hh_tesh_in!T4=0,0,RES_hh_tesh_in!T4/RES_summary!T$21)</f>
        <v>100.07200867488129</v>
      </c>
      <c r="U4" s="69">
        <f>IF(RES_hh_tesh_in!U4=0,0,RES_hh_tesh_in!U4/RES_summary!U$21)</f>
        <v>78.193249382824447</v>
      </c>
      <c r="V4" s="69">
        <f>IF(RES_hh_tesh_in!V4=0,0,RES_hh_tesh_in!V4/RES_summary!V$21)</f>
        <v>72.468862604987962</v>
      </c>
      <c r="W4" s="69">
        <f>IF(RES_hh_tesh_in!W4=0,0,RES_hh_tesh_in!W4/RES_summary!W$21)</f>
        <v>71.227044961044186</v>
      </c>
      <c r="DA4" s="88" t="s">
        <v>907</v>
      </c>
    </row>
    <row r="5" spans="1:105" ht="12" customHeight="1" x14ac:dyDescent="0.25">
      <c r="A5" s="28" t="s">
        <v>51</v>
      </c>
      <c r="B5" s="72"/>
      <c r="C5" s="72">
        <f>IF(RES_hh_tesh_in!C5=0,0,RES_hh_tesh_in!C5/RES_summary!C$21)</f>
        <v>100.42547588016647</v>
      </c>
      <c r="D5" s="72">
        <f>IF(RES_hh_tesh_in!D5=0,0,RES_hh_tesh_in!D5/RES_summary!D$21)</f>
        <v>102.79456544649278</v>
      </c>
      <c r="E5" s="72">
        <f>IF(RES_hh_tesh_in!E5=0,0,RES_hh_tesh_in!E5/RES_summary!E$21)</f>
        <v>95.389322067340913</v>
      </c>
      <c r="F5" s="72">
        <f>IF(RES_hh_tesh_in!F5=0,0,RES_hh_tesh_in!F5/RES_summary!F$21)</f>
        <v>93.777283356258692</v>
      </c>
      <c r="G5" s="72">
        <f>IF(RES_hh_tesh_in!G5=0,0,RES_hh_tesh_in!G5/RES_summary!G$21)</f>
        <v>98.293217235567539</v>
      </c>
      <c r="H5" s="72">
        <f>IF(RES_hh_tesh_in!H5=0,0,RES_hh_tesh_in!H5/RES_summary!H$21)</f>
        <v>106.74977124418153</v>
      </c>
      <c r="I5" s="72">
        <f>IF(RES_hh_tesh_in!I5=0,0,RES_hh_tesh_in!I5/RES_summary!I$21)</f>
        <v>93.501224801342374</v>
      </c>
      <c r="J5" s="72">
        <f>IF(RES_hh_tesh_in!J5=0,0,RES_hh_tesh_in!J5/RES_summary!J$21)</f>
        <v>96.534583409820584</v>
      </c>
      <c r="K5" s="72">
        <f>IF(RES_hh_tesh_in!K5=0,0,RES_hh_tesh_in!K5/RES_summary!K$21)</f>
        <v>97.628931016125478</v>
      </c>
      <c r="L5" s="72">
        <f>IF(RES_hh_tesh_in!L5=0,0,RES_hh_tesh_in!L5/RES_summary!L$21)</f>
        <v>110.94066642400111</v>
      </c>
      <c r="M5" s="72">
        <f>IF(RES_hh_tesh_in!M5=0,0,RES_hh_tesh_in!M5/RES_summary!M$21)</f>
        <v>94.449887964625972</v>
      </c>
      <c r="N5" s="72">
        <f>IF(RES_hh_tesh_in!N5=0,0,RES_hh_tesh_in!N5/RES_summary!N$21)</f>
        <v>97.92233667715756</v>
      </c>
      <c r="O5" s="72">
        <f>IF(RES_hh_tesh_in!O5=0,0,RES_hh_tesh_in!O5/RES_summary!O$21)</f>
        <v>93.95350025094605</v>
      </c>
      <c r="P5" s="72">
        <f>IF(RES_hh_tesh_in!P5=0,0,RES_hh_tesh_in!P5/RES_summary!P$21)</f>
        <v>83.151728923648477</v>
      </c>
      <c r="Q5" s="72">
        <f>IF(RES_hh_tesh_in!Q5=0,0,RES_hh_tesh_in!Q5/RES_summary!Q$21)</f>
        <v>79.44445058569481</v>
      </c>
      <c r="R5" s="72">
        <f>IF(RES_hh_tesh_in!R5=0,0,RES_hh_tesh_in!R5/RES_summary!R$21)</f>
        <v>84.657212475983485</v>
      </c>
      <c r="S5" s="72">
        <f>IF(RES_hh_tesh_in!S5=0,0,RES_hh_tesh_in!S5/RES_summary!S$21)</f>
        <v>85.280691646450052</v>
      </c>
      <c r="T5" s="72">
        <f>IF(RES_hh_tesh_in!T5=0,0,RES_hh_tesh_in!T5/RES_summary!T$21)</f>
        <v>84.741766094719779</v>
      </c>
      <c r="U5" s="72">
        <f>IF(RES_hh_tesh_in!U5=0,0,RES_hh_tesh_in!U5/RES_summary!U$21)</f>
        <v>68.712504868125336</v>
      </c>
      <c r="V5" s="72">
        <f>IF(RES_hh_tesh_in!V5=0,0,RES_hh_tesh_in!V5/RES_summary!V$21)</f>
        <v>71.177560872532908</v>
      </c>
      <c r="W5" s="72">
        <f>IF(RES_hh_tesh_in!W5=0,0,RES_hh_tesh_in!W5/RES_summary!W$21)</f>
        <v>64.719353168125807</v>
      </c>
      <c r="DA5" s="89" t="s">
        <v>908</v>
      </c>
    </row>
    <row r="6" spans="1:105" ht="12" customHeight="1" x14ac:dyDescent="0.25">
      <c r="A6" s="28" t="s">
        <v>74</v>
      </c>
      <c r="B6" s="72"/>
      <c r="C6" s="72">
        <f>IF(RES_hh_tesh_in!C6=0,0,RES_hh_tesh_in!C6/RES_summary!C$21)</f>
        <v>104.32707373652052</v>
      </c>
      <c r="D6" s="72">
        <f>IF(RES_hh_tesh_in!D6=0,0,RES_hh_tesh_in!D6/RES_summary!D$21)</f>
        <v>99.834921091649051</v>
      </c>
      <c r="E6" s="72">
        <f>IF(RES_hh_tesh_in!E6=0,0,RES_hh_tesh_in!E6/RES_summary!E$21)</f>
        <v>95.355926597917318</v>
      </c>
      <c r="F6" s="72">
        <f>IF(RES_hh_tesh_in!F6=0,0,RES_hh_tesh_in!F6/RES_summary!F$21)</f>
        <v>92.338738564111651</v>
      </c>
      <c r="G6" s="72">
        <f>IF(RES_hh_tesh_in!G6=0,0,RES_hh_tesh_in!G6/RES_summary!G$21)</f>
        <v>95.232264040274245</v>
      </c>
      <c r="H6" s="72">
        <f>IF(RES_hh_tesh_in!H6=0,0,RES_hh_tesh_in!H6/RES_summary!H$21)</f>
        <v>98.980763687635715</v>
      </c>
      <c r="I6" s="72">
        <f>IF(RES_hh_tesh_in!I6=0,0,RES_hh_tesh_in!I6/RES_summary!I$21)</f>
        <v>95.146544061350369</v>
      </c>
      <c r="J6" s="72">
        <f>IF(RES_hh_tesh_in!J6=0,0,RES_hh_tesh_in!J6/RES_summary!J$21)</f>
        <v>95.352104073447975</v>
      </c>
      <c r="K6" s="72">
        <f>IF(RES_hh_tesh_in!K6=0,0,RES_hh_tesh_in!K6/RES_summary!K$21)</f>
        <v>96.330515823309113</v>
      </c>
      <c r="L6" s="72">
        <f>IF(RES_hh_tesh_in!L6=0,0,RES_hh_tesh_in!L6/RES_summary!L$21)</f>
        <v>108.30240414871115</v>
      </c>
      <c r="M6" s="72">
        <f>IF(RES_hh_tesh_in!M6=0,0,RES_hh_tesh_in!M6/RES_summary!M$21)</f>
        <v>92.435184957341932</v>
      </c>
      <c r="N6" s="72">
        <f>IF(RES_hh_tesh_in!N6=0,0,RES_hh_tesh_in!N6/RES_summary!N$21)</f>
        <v>98.263715897354686</v>
      </c>
      <c r="O6" s="72">
        <f>IF(RES_hh_tesh_in!O6=0,0,RES_hh_tesh_in!O6/RES_summary!O$21)</f>
        <v>92.931469284022157</v>
      </c>
      <c r="P6" s="72">
        <f>IF(RES_hh_tesh_in!P6=0,0,RES_hh_tesh_in!P6/RES_summary!P$21)</f>
        <v>81.43189480484574</v>
      </c>
      <c r="Q6" s="72">
        <f>IF(RES_hh_tesh_in!Q6=0,0,RES_hh_tesh_in!Q6/RES_summary!Q$21)</f>
        <v>79.188364012440559</v>
      </c>
      <c r="R6" s="72">
        <f>IF(RES_hh_tesh_in!R6=0,0,RES_hh_tesh_in!R6/RES_summary!R$21)</f>
        <v>82.054455670604</v>
      </c>
      <c r="S6" s="72">
        <f>IF(RES_hh_tesh_in!S6=0,0,RES_hh_tesh_in!S6/RES_summary!S$21)</f>
        <v>80.396331109347855</v>
      </c>
      <c r="T6" s="72">
        <f>IF(RES_hh_tesh_in!T6=0,0,RES_hh_tesh_in!T6/RES_summary!T$21)</f>
        <v>78.65547340293719</v>
      </c>
      <c r="U6" s="72">
        <f>IF(RES_hh_tesh_in!U6=0,0,RES_hh_tesh_in!U6/RES_summary!U$21)</f>
        <v>78.80381468202458</v>
      </c>
      <c r="V6" s="72">
        <f>IF(RES_hh_tesh_in!V6=0,0,RES_hh_tesh_in!V6/RES_summary!V$21)</f>
        <v>73.516264539184874</v>
      </c>
      <c r="W6" s="72">
        <f>IF(RES_hh_tesh_in!W6=0,0,RES_hh_tesh_in!W6/RES_summary!W$21)</f>
        <v>64.38049439731742</v>
      </c>
      <c r="DA6" s="89" t="s">
        <v>909</v>
      </c>
    </row>
    <row r="7" spans="1:105" ht="12" customHeight="1" x14ac:dyDescent="0.25">
      <c r="A7" s="28" t="s">
        <v>205</v>
      </c>
      <c r="B7" s="72"/>
      <c r="C7" s="72">
        <f>IF(RES_hh_tesh_in!C7=0,0,RES_hh_tesh_in!C7/RES_summary!C$21)</f>
        <v>102.87507844883845</v>
      </c>
      <c r="D7" s="72">
        <f>IF(RES_hh_tesh_in!D7=0,0,RES_hh_tesh_in!D7/RES_summary!D$21)</f>
        <v>106.07679165355363</v>
      </c>
      <c r="E7" s="72">
        <f>IF(RES_hh_tesh_in!E7=0,0,RES_hh_tesh_in!E7/RES_summary!E$21)</f>
        <v>102.7274059435404</v>
      </c>
      <c r="F7" s="72">
        <f>IF(RES_hh_tesh_in!F7=0,0,RES_hh_tesh_in!F7/RES_summary!F$21)</f>
        <v>96.419079416319562</v>
      </c>
      <c r="G7" s="72">
        <f>IF(RES_hh_tesh_in!G7=0,0,RES_hh_tesh_in!G7/RES_summary!G$21)</f>
        <v>0</v>
      </c>
      <c r="H7" s="72">
        <f>IF(RES_hh_tesh_in!H7=0,0,RES_hh_tesh_in!H7/RES_summary!H$21)</f>
        <v>0</v>
      </c>
      <c r="I7" s="72">
        <f>IF(RES_hh_tesh_in!I7=0,0,RES_hh_tesh_in!I7/RES_summary!I$21)</f>
        <v>0</v>
      </c>
      <c r="J7" s="72">
        <f>IF(RES_hh_tesh_in!J7=0,0,RES_hh_tesh_in!J7/RES_summary!J$21)</f>
        <v>0</v>
      </c>
      <c r="K7" s="72">
        <f>IF(RES_hh_tesh_in!K7=0,0,RES_hh_tesh_in!K7/RES_summary!K$21)</f>
        <v>0</v>
      </c>
      <c r="L7" s="72">
        <f>IF(RES_hh_tesh_in!L7=0,0,RES_hh_tesh_in!L7/RES_summary!L$21)</f>
        <v>0</v>
      </c>
      <c r="M7" s="72">
        <f>IF(RES_hh_tesh_in!M7=0,0,RES_hh_tesh_in!M7/RES_summary!M$21)</f>
        <v>0</v>
      </c>
      <c r="N7" s="72">
        <f>IF(RES_hh_tesh_in!N7=0,0,RES_hh_tesh_in!N7/RES_summary!N$21)</f>
        <v>88.866974520239054</v>
      </c>
      <c r="O7" s="72">
        <f>IF(RES_hh_tesh_in!O7=0,0,RES_hh_tesh_in!O7/RES_summary!O$21)</f>
        <v>92.621430087735902</v>
      </c>
      <c r="P7" s="72">
        <f>IF(RES_hh_tesh_in!P7=0,0,RES_hh_tesh_in!P7/RES_summary!P$21)</f>
        <v>0</v>
      </c>
      <c r="Q7" s="72">
        <f>IF(RES_hh_tesh_in!Q7=0,0,RES_hh_tesh_in!Q7/RES_summary!Q$21)</f>
        <v>0</v>
      </c>
      <c r="R7" s="72">
        <f>IF(RES_hh_tesh_in!R7=0,0,RES_hh_tesh_in!R7/RES_summary!R$21)</f>
        <v>76.733378462863243</v>
      </c>
      <c r="S7" s="72">
        <f>IF(RES_hh_tesh_in!S7=0,0,RES_hh_tesh_in!S7/RES_summary!S$21)</f>
        <v>77.597551020944451</v>
      </c>
      <c r="T7" s="72">
        <f>IF(RES_hh_tesh_in!T7=0,0,RES_hh_tesh_in!T7/RES_summary!T$21)</f>
        <v>90.373069624706559</v>
      </c>
      <c r="U7" s="72">
        <f>IF(RES_hh_tesh_in!U7=0,0,RES_hh_tesh_in!U7/RES_summary!U$21)</f>
        <v>71.793965502735404</v>
      </c>
      <c r="V7" s="72">
        <f>IF(RES_hh_tesh_in!V7=0,0,RES_hh_tesh_in!V7/RES_summary!V$21)</f>
        <v>67.36381268475813</v>
      </c>
      <c r="W7" s="72">
        <f>IF(RES_hh_tesh_in!W7=0,0,RES_hh_tesh_in!W7/RES_summary!W$21)</f>
        <v>87.10483658336959</v>
      </c>
      <c r="DA7" s="89" t="s">
        <v>910</v>
      </c>
    </row>
    <row r="8" spans="1:105" ht="12" customHeight="1" x14ac:dyDescent="0.25">
      <c r="A8" s="28" t="s">
        <v>192</v>
      </c>
      <c r="B8" s="72"/>
      <c r="C8" s="72">
        <f>IF(RES_hh_tesh_in!C8=0,0,RES_hh_tesh_in!C8/RES_summary!C$21)</f>
        <v>101.92307927087137</v>
      </c>
      <c r="D8" s="72">
        <f>IF(RES_hh_tesh_in!D8=0,0,RES_hh_tesh_in!D8/RES_summary!D$21)</f>
        <v>97.502278495524465</v>
      </c>
      <c r="E8" s="72">
        <f>IF(RES_hh_tesh_in!E8=0,0,RES_hh_tesh_in!E8/RES_summary!E$21)</f>
        <v>94.471428089561485</v>
      </c>
      <c r="F8" s="72">
        <f>IF(RES_hh_tesh_in!F8=0,0,RES_hh_tesh_in!F8/RES_summary!F$21)</f>
        <v>92.49016722565041</v>
      </c>
      <c r="G8" s="72">
        <f>IF(RES_hh_tesh_in!G8=0,0,RES_hh_tesh_in!G8/RES_summary!G$21)</f>
        <v>98.424019417719649</v>
      </c>
      <c r="H8" s="72">
        <f>IF(RES_hh_tesh_in!H8=0,0,RES_hh_tesh_in!H8/RES_summary!H$21)</f>
        <v>100.60785946418156</v>
      </c>
      <c r="I8" s="72">
        <f>IF(RES_hh_tesh_in!I8=0,0,RES_hh_tesh_in!I8/RES_summary!I$21)</f>
        <v>94.69798712497753</v>
      </c>
      <c r="J8" s="72">
        <f>IF(RES_hh_tesh_in!J8=0,0,RES_hh_tesh_in!J8/RES_summary!J$21)</f>
        <v>93.701817407592614</v>
      </c>
      <c r="K8" s="72">
        <f>IF(RES_hh_tesh_in!K8=0,0,RES_hh_tesh_in!K8/RES_summary!K$21)</f>
        <v>95.488244977422326</v>
      </c>
      <c r="L8" s="72">
        <f>IF(RES_hh_tesh_in!L8=0,0,RES_hh_tesh_in!L8/RES_summary!L$21)</f>
        <v>105.90486537290943</v>
      </c>
      <c r="M8" s="72">
        <f>IF(RES_hh_tesh_in!M8=0,0,RES_hh_tesh_in!M8/RES_summary!M$21)</f>
        <v>93.718658069094246</v>
      </c>
      <c r="N8" s="72">
        <f>IF(RES_hh_tesh_in!N8=0,0,RES_hh_tesh_in!N8/RES_summary!N$21)</f>
        <v>96.596720723480274</v>
      </c>
      <c r="O8" s="72">
        <f>IF(RES_hh_tesh_in!O8=0,0,RES_hh_tesh_in!O8/RES_summary!O$21)</f>
        <v>94.988600695924205</v>
      </c>
      <c r="P8" s="72">
        <f>IF(RES_hh_tesh_in!P8=0,0,RES_hh_tesh_in!P8/RES_summary!P$21)</f>
        <v>82.382348779601571</v>
      </c>
      <c r="Q8" s="72">
        <f>IF(RES_hh_tesh_in!Q8=0,0,RES_hh_tesh_in!Q8/RES_summary!Q$21)</f>
        <v>78.690903975305844</v>
      </c>
      <c r="R8" s="72">
        <f>IF(RES_hh_tesh_in!R8=0,0,RES_hh_tesh_in!R8/RES_summary!R$21)</f>
        <v>83.247534678739328</v>
      </c>
      <c r="S8" s="72">
        <f>IF(RES_hh_tesh_in!S8=0,0,RES_hh_tesh_in!S8/RES_summary!S$21)</f>
        <v>83.333872901007837</v>
      </c>
      <c r="T8" s="72">
        <f>IF(RES_hh_tesh_in!T8=0,0,RES_hh_tesh_in!T8/RES_summary!T$21)</f>
        <v>78.898437105156432</v>
      </c>
      <c r="U8" s="72">
        <f>IF(RES_hh_tesh_in!U8=0,0,RES_hh_tesh_in!U8/RES_summary!U$21)</f>
        <v>74.748710694755502</v>
      </c>
      <c r="V8" s="72">
        <f>IF(RES_hh_tesh_in!V8=0,0,RES_hh_tesh_in!V8/RES_summary!V$21)</f>
        <v>71.037041309562312</v>
      </c>
      <c r="W8" s="72">
        <f>IF(RES_hh_tesh_in!W8=0,0,RES_hh_tesh_in!W8/RES_summary!W$21)</f>
        <v>72.837282319681108</v>
      </c>
      <c r="DA8" s="89" t="s">
        <v>911</v>
      </c>
    </row>
    <row r="9" spans="1:105" ht="12" customHeight="1" x14ac:dyDescent="0.25">
      <c r="A9" s="28" t="s">
        <v>207</v>
      </c>
      <c r="B9" s="72"/>
      <c r="C9" s="72">
        <f>IF(RES_hh_tesh_in!C9=0,0,RES_hh_tesh_in!C9/RES_summary!C$21)</f>
        <v>102.77942611039261</v>
      </c>
      <c r="D9" s="72">
        <f>IF(RES_hh_tesh_in!D9=0,0,RES_hh_tesh_in!D9/RES_summary!D$21)</f>
        <v>100.1658403063788</v>
      </c>
      <c r="E9" s="72">
        <f>IF(RES_hh_tesh_in!E9=0,0,RES_hh_tesh_in!E9/RES_summary!E$21)</f>
        <v>96.832385222023561</v>
      </c>
      <c r="F9" s="72">
        <f>IF(RES_hh_tesh_in!F9=0,0,RES_hh_tesh_in!F9/RES_summary!F$21)</f>
        <v>96.633981640667457</v>
      </c>
      <c r="G9" s="72">
        <f>IF(RES_hh_tesh_in!G9=0,0,RES_hh_tesh_in!G9/RES_summary!G$21)</f>
        <v>95.607871310472078</v>
      </c>
      <c r="H9" s="72">
        <f>IF(RES_hh_tesh_in!H9=0,0,RES_hh_tesh_in!H9/RES_summary!H$21)</f>
        <v>99.762102025543612</v>
      </c>
      <c r="I9" s="72">
        <f>IF(RES_hh_tesh_in!I9=0,0,RES_hh_tesh_in!I9/RES_summary!I$21)</f>
        <v>95.926552753106449</v>
      </c>
      <c r="J9" s="72">
        <f>IF(RES_hh_tesh_in!J9=0,0,RES_hh_tesh_in!J9/RES_summary!J$21)</f>
        <v>95.808032074624336</v>
      </c>
      <c r="K9" s="72">
        <f>IF(RES_hh_tesh_in!K9=0,0,RES_hh_tesh_in!K9/RES_summary!K$21)</f>
        <v>94.613606177505119</v>
      </c>
      <c r="L9" s="72">
        <f>IF(RES_hh_tesh_in!L9=0,0,RES_hh_tesh_in!L9/RES_summary!L$21)</f>
        <v>103.05675937717075</v>
      </c>
      <c r="M9" s="72">
        <f>IF(RES_hh_tesh_in!M9=0,0,RES_hh_tesh_in!M9/RES_summary!M$21)</f>
        <v>99.013249947264597</v>
      </c>
      <c r="N9" s="72">
        <f>IF(RES_hh_tesh_in!N9=0,0,RES_hh_tesh_in!N9/RES_summary!N$21)</f>
        <v>98.525989146944113</v>
      </c>
      <c r="O9" s="72">
        <f>IF(RES_hh_tesh_in!O9=0,0,RES_hh_tesh_in!O9/RES_summary!O$21)</f>
        <v>95.792062671622688</v>
      </c>
      <c r="P9" s="72">
        <f>IF(RES_hh_tesh_in!P9=0,0,RES_hh_tesh_in!P9/RES_summary!P$21)</f>
        <v>82.736846795235778</v>
      </c>
      <c r="Q9" s="72">
        <f>IF(RES_hh_tesh_in!Q9=0,0,RES_hh_tesh_in!Q9/RES_summary!Q$21)</f>
        <v>81.835513331836665</v>
      </c>
      <c r="R9" s="72">
        <f>IF(RES_hh_tesh_in!R9=0,0,RES_hh_tesh_in!R9/RES_summary!R$21)</f>
        <v>76.318542964546211</v>
      </c>
      <c r="S9" s="72">
        <f>IF(RES_hh_tesh_in!S9=0,0,RES_hh_tesh_in!S9/RES_summary!S$21)</f>
        <v>63.326860369558112</v>
      </c>
      <c r="T9" s="72">
        <f>IF(RES_hh_tesh_in!T9=0,0,RES_hh_tesh_in!T9/RES_summary!T$21)</f>
        <v>105.7772904806716</v>
      </c>
      <c r="U9" s="72">
        <f>IF(RES_hh_tesh_in!U9=0,0,RES_hh_tesh_in!U9/RES_summary!U$21)</f>
        <v>87.604591703047504</v>
      </c>
      <c r="V9" s="72">
        <f>IF(RES_hh_tesh_in!V9=0,0,RES_hh_tesh_in!V9/RES_summary!V$21)</f>
        <v>75.135358231386135</v>
      </c>
      <c r="W9" s="72">
        <f>IF(RES_hh_tesh_in!W9=0,0,RES_hh_tesh_in!W9/RES_summary!W$21)</f>
        <v>68.211488906265089</v>
      </c>
      <c r="DA9" s="89" t="s">
        <v>912</v>
      </c>
    </row>
    <row r="10" spans="1:105" ht="12" customHeight="1" x14ac:dyDescent="0.25">
      <c r="A10" s="28" t="s">
        <v>202</v>
      </c>
      <c r="B10" s="72"/>
      <c r="C10" s="72">
        <f>IF(RES_hh_tesh_in!C10=0,0,RES_hh_tesh_in!C10/RES_summary!C$21)</f>
        <v>78.565779575500926</v>
      </c>
      <c r="D10" s="72">
        <f>IF(RES_hh_tesh_in!D10=0,0,RES_hh_tesh_in!D10/RES_summary!D$21)</f>
        <v>112.40541861881628</v>
      </c>
      <c r="E10" s="72">
        <f>IF(RES_hh_tesh_in!E10=0,0,RES_hh_tesh_in!E10/RES_summary!E$21)</f>
        <v>99.591685033829037</v>
      </c>
      <c r="F10" s="72">
        <f>IF(RES_hh_tesh_in!F10=0,0,RES_hh_tesh_in!F10/RES_summary!F$21)</f>
        <v>84.163324985320045</v>
      </c>
      <c r="G10" s="72">
        <f>IF(RES_hh_tesh_in!G10=0,0,RES_hh_tesh_in!G10/RES_summary!G$21)</f>
        <v>109.57964461626392</v>
      </c>
      <c r="H10" s="72">
        <f>IF(RES_hh_tesh_in!H10=0,0,RES_hh_tesh_in!H10/RES_summary!H$21)</f>
        <v>112.87474469261004</v>
      </c>
      <c r="I10" s="72">
        <f>IF(RES_hh_tesh_in!I10=0,0,RES_hh_tesh_in!I10/RES_summary!I$21)</f>
        <v>88.8429026597301</v>
      </c>
      <c r="J10" s="72">
        <f>IF(RES_hh_tesh_in!J10=0,0,RES_hh_tesh_in!J10/RES_summary!J$21)</f>
        <v>96.204295171816838</v>
      </c>
      <c r="K10" s="72">
        <f>IF(RES_hh_tesh_in!K10=0,0,RES_hh_tesh_in!K10/RES_summary!K$21)</f>
        <v>105.66730104792083</v>
      </c>
      <c r="L10" s="72">
        <f>IF(RES_hh_tesh_in!L10=0,0,RES_hh_tesh_in!L10/RES_summary!L$21)</f>
        <v>100.66999740866298</v>
      </c>
      <c r="M10" s="72">
        <f>IF(RES_hh_tesh_in!M10=0,0,RES_hh_tesh_in!M10/RES_summary!M$21)</f>
        <v>91.102715966223471</v>
      </c>
      <c r="N10" s="72">
        <f>IF(RES_hh_tesh_in!N10=0,0,RES_hh_tesh_in!N10/RES_summary!N$21)</f>
        <v>96.975282760252824</v>
      </c>
      <c r="O10" s="72">
        <f>IF(RES_hh_tesh_in!O10=0,0,RES_hh_tesh_in!O10/RES_summary!O$21)</f>
        <v>92.364442090418137</v>
      </c>
      <c r="P10" s="72">
        <f>IF(RES_hh_tesh_in!P10=0,0,RES_hh_tesh_in!P10/RES_summary!P$21)</f>
        <v>86.859451963217481</v>
      </c>
      <c r="Q10" s="72">
        <f>IF(RES_hh_tesh_in!Q10=0,0,RES_hh_tesh_in!Q10/RES_summary!Q$21)</f>
        <v>86.751390466053181</v>
      </c>
      <c r="R10" s="72">
        <f>IF(RES_hh_tesh_in!R10=0,0,RES_hh_tesh_in!R10/RES_summary!R$21)</f>
        <v>85.991330269080052</v>
      </c>
      <c r="S10" s="72">
        <f>IF(RES_hh_tesh_in!S10=0,0,RES_hh_tesh_in!S10/RES_summary!S$21)</f>
        <v>83.130939162367412</v>
      </c>
      <c r="T10" s="72">
        <f>IF(RES_hh_tesh_in!T10=0,0,RES_hh_tesh_in!T10/RES_summary!T$21)</f>
        <v>82.094135761773018</v>
      </c>
      <c r="U10" s="72">
        <f>IF(RES_hh_tesh_in!U10=0,0,RES_hh_tesh_in!U10/RES_summary!U$21)</f>
        <v>80.468905574171202</v>
      </c>
      <c r="V10" s="72">
        <f>IF(RES_hh_tesh_in!V10=0,0,RES_hh_tesh_in!V10/RES_summary!V$21)</f>
        <v>74.029988222917325</v>
      </c>
      <c r="W10" s="72">
        <f>IF(RES_hh_tesh_in!W10=0,0,RES_hh_tesh_in!W10/RES_summary!W$21)</f>
        <v>71.135374245209604</v>
      </c>
      <c r="DA10" s="89" t="s">
        <v>913</v>
      </c>
    </row>
    <row r="11" spans="1:105" ht="12" customHeight="1" x14ac:dyDescent="0.25">
      <c r="A11" s="28" t="s">
        <v>203</v>
      </c>
      <c r="B11" s="72"/>
      <c r="C11" s="72">
        <f>IF(RES_hh_tesh_in!C11=0,0,RES_hh_tesh_in!C11/RES_summary!C$21)</f>
        <v>107.02138160220551</v>
      </c>
      <c r="D11" s="72">
        <f>IF(RES_hh_tesh_in!D11=0,0,RES_hh_tesh_in!D11/RES_summary!D$21)</f>
        <v>99.518476612562296</v>
      </c>
      <c r="E11" s="72">
        <f>IF(RES_hh_tesh_in!E11=0,0,RES_hh_tesh_in!E11/RES_summary!E$21)</f>
        <v>96.918155314425633</v>
      </c>
      <c r="F11" s="72">
        <f>IF(RES_hh_tesh_in!F11=0,0,RES_hh_tesh_in!F11/RES_summary!F$21)</f>
        <v>96.01967568597847</v>
      </c>
      <c r="G11" s="72">
        <f>IF(RES_hh_tesh_in!G11=0,0,RES_hh_tesh_in!G11/RES_summary!G$21)</f>
        <v>98.933733839500931</v>
      </c>
      <c r="H11" s="72">
        <f>IF(RES_hh_tesh_in!H11=0,0,RES_hh_tesh_in!H11/RES_summary!H$21)</f>
        <v>99.772180340335439</v>
      </c>
      <c r="I11" s="72">
        <f>IF(RES_hh_tesh_in!I11=0,0,RES_hh_tesh_in!I11/RES_summary!I$21)</f>
        <v>97.374137175704917</v>
      </c>
      <c r="J11" s="72">
        <f>IF(RES_hh_tesh_in!J11=0,0,RES_hh_tesh_in!J11/RES_summary!J$21)</f>
        <v>95.746492403441437</v>
      </c>
      <c r="K11" s="72">
        <f>IF(RES_hh_tesh_in!K11=0,0,RES_hh_tesh_in!K11/RES_summary!K$21)</f>
        <v>97.27542297366044</v>
      </c>
      <c r="L11" s="72">
        <f>IF(RES_hh_tesh_in!L11=0,0,RES_hh_tesh_in!L11/RES_summary!L$21)</f>
        <v>108.39348660094358</v>
      </c>
      <c r="M11" s="72">
        <f>IF(RES_hh_tesh_in!M11=0,0,RES_hh_tesh_in!M11/RES_summary!M$21)</f>
        <v>95.86822638444805</v>
      </c>
      <c r="N11" s="72">
        <f>IF(RES_hh_tesh_in!N11=0,0,RES_hh_tesh_in!N11/RES_summary!N$21)</f>
        <v>98.341131451253787</v>
      </c>
      <c r="O11" s="72">
        <f>IF(RES_hh_tesh_in!O11=0,0,RES_hh_tesh_in!O11/RES_summary!O$21)</f>
        <v>94.551689838096507</v>
      </c>
      <c r="P11" s="72">
        <f>IF(RES_hh_tesh_in!P11=0,0,RES_hh_tesh_in!P11/RES_summary!P$21)</f>
        <v>84.434530352375532</v>
      </c>
      <c r="Q11" s="72">
        <f>IF(RES_hh_tesh_in!Q11=0,0,RES_hh_tesh_in!Q11/RES_summary!Q$21)</f>
        <v>82.125415559009397</v>
      </c>
      <c r="R11" s="72">
        <f>IF(RES_hh_tesh_in!R11=0,0,RES_hh_tesh_in!R11/RES_summary!R$21)</f>
        <v>82.628431146377224</v>
      </c>
      <c r="S11" s="72">
        <f>IF(RES_hh_tesh_in!S11=0,0,RES_hh_tesh_in!S11/RES_summary!S$21)</f>
        <v>82.893801613970169</v>
      </c>
      <c r="T11" s="72">
        <f>IF(RES_hh_tesh_in!T11=0,0,RES_hh_tesh_in!T11/RES_summary!T$21)</f>
        <v>80.646387703128354</v>
      </c>
      <c r="U11" s="72">
        <f>IF(RES_hh_tesh_in!U11=0,0,RES_hh_tesh_in!U11/RES_summary!U$21)</f>
        <v>74.810290813343329</v>
      </c>
      <c r="V11" s="72">
        <f>IF(RES_hh_tesh_in!V11=0,0,RES_hh_tesh_in!V11/RES_summary!V$21)</f>
        <v>70.494271527969659</v>
      </c>
      <c r="W11" s="72">
        <f>IF(RES_hh_tesh_in!W11=0,0,RES_hh_tesh_in!W11/RES_summary!W$21)</f>
        <v>69.084050540204302</v>
      </c>
      <c r="DA11" s="89" t="s">
        <v>914</v>
      </c>
    </row>
    <row r="12" spans="1:105" ht="12" customHeight="1" x14ac:dyDescent="0.25">
      <c r="A12" s="28" t="s">
        <v>95</v>
      </c>
      <c r="B12" s="72"/>
      <c r="C12" s="72">
        <f>IF(RES_hh_tesh_in!C12=0,0,RES_hh_tesh_in!C12/RES_summary!C$21)</f>
        <v>101.53238759839186</v>
      </c>
      <c r="D12" s="72">
        <f>IF(RES_hh_tesh_in!D12=0,0,RES_hh_tesh_in!D12/RES_summary!D$21)</f>
        <v>49.00630661510511</v>
      </c>
      <c r="E12" s="72">
        <f>IF(RES_hh_tesh_in!E12=0,0,RES_hh_tesh_in!E12/RES_summary!E$21)</f>
        <v>74.529191841581195</v>
      </c>
      <c r="F12" s="72">
        <f>IF(RES_hh_tesh_in!F12=0,0,RES_hh_tesh_in!F12/RES_summary!F$21)</f>
        <v>75.295531660739655</v>
      </c>
      <c r="G12" s="72">
        <f>IF(RES_hh_tesh_in!G12=0,0,RES_hh_tesh_in!G12/RES_summary!G$21)</f>
        <v>84.086450667658823</v>
      </c>
      <c r="H12" s="72">
        <f>IF(RES_hh_tesh_in!H12=0,0,RES_hh_tesh_in!H12/RES_summary!H$21)</f>
        <v>102.25657972740889</v>
      </c>
      <c r="I12" s="72">
        <f>IF(RES_hh_tesh_in!I12=0,0,RES_hh_tesh_in!I12/RES_summary!I$21)</f>
        <v>86.912118700029851</v>
      </c>
      <c r="J12" s="72">
        <f>IF(RES_hh_tesh_in!J12=0,0,RES_hh_tesh_in!J12/RES_summary!J$21)</f>
        <v>100.31865656369256</v>
      </c>
      <c r="K12" s="72">
        <f>IF(RES_hh_tesh_in!K12=0,0,RES_hh_tesh_in!K12/RES_summary!K$21)</f>
        <v>100.81090972815655</v>
      </c>
      <c r="L12" s="72">
        <f>IF(RES_hh_tesh_in!L12=0,0,RES_hh_tesh_in!L12/RES_summary!L$21)</f>
        <v>104.08367817801168</v>
      </c>
      <c r="M12" s="72">
        <f>IF(RES_hh_tesh_in!M12=0,0,RES_hh_tesh_in!M12/RES_summary!M$21)</f>
        <v>99.421445566203317</v>
      </c>
      <c r="N12" s="72">
        <f>IF(RES_hh_tesh_in!N12=0,0,RES_hh_tesh_in!N12/RES_summary!N$21)</f>
        <v>94.576140789213099</v>
      </c>
      <c r="O12" s="72">
        <f>IF(RES_hh_tesh_in!O12=0,0,RES_hh_tesh_in!O12/RES_summary!O$21)</f>
        <v>92.133900537587749</v>
      </c>
      <c r="P12" s="72">
        <f>IF(RES_hh_tesh_in!P12=0,0,RES_hh_tesh_in!P12/RES_summary!P$21)</f>
        <v>88.667114880170018</v>
      </c>
      <c r="Q12" s="72">
        <f>IF(RES_hh_tesh_in!Q12=0,0,RES_hh_tesh_in!Q12/RES_summary!Q$21)</f>
        <v>86.955187531585295</v>
      </c>
      <c r="R12" s="72">
        <f>IF(RES_hh_tesh_in!R12=0,0,RES_hh_tesh_in!R12/RES_summary!R$21)</f>
        <v>86.976595051381977</v>
      </c>
      <c r="S12" s="72">
        <f>IF(RES_hh_tesh_in!S12=0,0,RES_hh_tesh_in!S12/RES_summary!S$21)</f>
        <v>85.65760658690435</v>
      </c>
      <c r="T12" s="72">
        <f>IF(RES_hh_tesh_in!T12=0,0,RES_hh_tesh_in!T12/RES_summary!T$21)</f>
        <v>84.573926442544149</v>
      </c>
      <c r="U12" s="72">
        <f>IF(RES_hh_tesh_in!U12=0,0,RES_hh_tesh_in!U12/RES_summary!U$21)</f>
        <v>80.761262413231336</v>
      </c>
      <c r="V12" s="72">
        <f>IF(RES_hh_tesh_in!V12=0,0,RES_hh_tesh_in!V12/RES_summary!V$21)</f>
        <v>75.662464659958601</v>
      </c>
      <c r="W12" s="72">
        <f>IF(RES_hh_tesh_in!W12=0,0,RES_hh_tesh_in!W12/RES_summary!W$21)</f>
        <v>75.277646899359524</v>
      </c>
      <c r="DA12" s="89" t="s">
        <v>915</v>
      </c>
    </row>
    <row r="13" spans="1:105" ht="12" customHeight="1" x14ac:dyDescent="0.25">
      <c r="A13" s="73" t="s">
        <v>94</v>
      </c>
      <c r="B13" s="74"/>
      <c r="C13" s="74">
        <f>IF(RES_hh_tesh_in!C13=0,0,RES_hh_tesh_in!C13/RES_summary!C$21)</f>
        <v>105.85823380456124</v>
      </c>
      <c r="D13" s="74">
        <f>IF(RES_hh_tesh_in!D13=0,0,RES_hh_tesh_in!D13/RES_summary!D$21)</f>
        <v>91.58068886927137</v>
      </c>
      <c r="E13" s="74">
        <f>IF(RES_hh_tesh_in!E13=0,0,RES_hh_tesh_in!E13/RES_summary!E$21)</f>
        <v>100.48306396856576</v>
      </c>
      <c r="F13" s="74">
        <f>IF(RES_hh_tesh_in!F13=0,0,RES_hh_tesh_in!F13/RES_summary!F$21)</f>
        <v>102.93618417130553</v>
      </c>
      <c r="G13" s="74">
        <f>IF(RES_hh_tesh_in!G13=0,0,RES_hh_tesh_in!G13/RES_summary!G$21)</f>
        <v>90.758641041918793</v>
      </c>
      <c r="H13" s="74">
        <f>IF(RES_hh_tesh_in!H13=0,0,RES_hh_tesh_in!H13/RES_summary!H$21)</f>
        <v>90.036348841571936</v>
      </c>
      <c r="I13" s="74">
        <f>IF(RES_hh_tesh_in!I13=0,0,RES_hh_tesh_in!I13/RES_summary!I$21)</f>
        <v>103.67908433518303</v>
      </c>
      <c r="J13" s="74">
        <f>IF(RES_hh_tesh_in!J13=0,0,RES_hh_tesh_in!J13/RES_summary!J$21)</f>
        <v>98.290903644911197</v>
      </c>
      <c r="K13" s="74">
        <f>IF(RES_hh_tesh_in!K13=0,0,RES_hh_tesh_in!K13/RES_summary!K$21)</f>
        <v>101.51264298595441</v>
      </c>
      <c r="L13" s="74">
        <f>IF(RES_hh_tesh_in!L13=0,0,RES_hh_tesh_in!L13/RES_summary!L$21)</f>
        <v>115.40941681620629</v>
      </c>
      <c r="M13" s="74">
        <f>IF(RES_hh_tesh_in!M13=0,0,RES_hh_tesh_in!M13/RES_summary!M$21)</f>
        <v>95.490445977555567</v>
      </c>
      <c r="N13" s="74">
        <f>IF(RES_hh_tesh_in!N13=0,0,RES_hh_tesh_in!N13/RES_summary!N$21)</f>
        <v>97.95663505940378</v>
      </c>
      <c r="O13" s="74">
        <f>IF(RES_hh_tesh_in!O13=0,0,RES_hh_tesh_in!O13/RES_summary!O$21)</f>
        <v>93.989195602877686</v>
      </c>
      <c r="P13" s="74">
        <f>IF(RES_hh_tesh_in!P13=0,0,RES_hh_tesh_in!P13/RES_summary!P$21)</f>
        <v>85.267087150910172</v>
      </c>
      <c r="Q13" s="74">
        <f>IF(RES_hh_tesh_in!Q13=0,0,RES_hh_tesh_in!Q13/RES_summary!Q$21)</f>
        <v>85.223348792149721</v>
      </c>
      <c r="R13" s="74">
        <f>IF(RES_hh_tesh_in!R13=0,0,RES_hh_tesh_in!R13/RES_summary!R$21)</f>
        <v>0</v>
      </c>
      <c r="S13" s="74">
        <f>IF(RES_hh_tesh_in!S13=0,0,RES_hh_tesh_in!S13/RES_summary!S$21)</f>
        <v>81.821491544807358</v>
      </c>
      <c r="T13" s="74">
        <f>IF(RES_hh_tesh_in!T13=0,0,RES_hh_tesh_in!T13/RES_summary!T$21)</f>
        <v>81.46203913164689</v>
      </c>
      <c r="U13" s="74">
        <f>IF(RES_hh_tesh_in!U13=0,0,RES_hh_tesh_in!U13/RES_summary!U$21)</f>
        <v>77.099121276384807</v>
      </c>
      <c r="V13" s="74">
        <f>IF(RES_hh_tesh_in!V13=0,0,RES_hh_tesh_in!V13/RES_summary!V$21)</f>
        <v>72.088775535487628</v>
      </c>
      <c r="W13" s="74">
        <f>IF(RES_hh_tesh_in!W13=0,0,RES_hh_tesh_in!W13/RES_summary!W$21)</f>
        <v>65.48673191009523</v>
      </c>
      <c r="DA13" s="90" t="s">
        <v>916</v>
      </c>
    </row>
    <row r="14" spans="1:105" ht="12" customHeight="1" x14ac:dyDescent="0.25">
      <c r="A14" s="75" t="s">
        <v>97</v>
      </c>
      <c r="B14" s="76"/>
      <c r="C14" s="76">
        <f>IF(RES_hh_tesh_in!C14=0,0,RES_hh_tesh_in!C14/RES_summary!C$21)</f>
        <v>0.85118005602489</v>
      </c>
      <c r="D14" s="76">
        <f>IF(RES_hh_tesh_in!D14=0,0,RES_hh_tesh_in!D14/RES_summary!D$21)</f>
        <v>0.94063157979980772</v>
      </c>
      <c r="E14" s="76">
        <f>IF(RES_hh_tesh_in!E14=0,0,RES_hh_tesh_in!E14/RES_summary!E$21)</f>
        <v>0.90093826149520506</v>
      </c>
      <c r="F14" s="76">
        <f>IF(RES_hh_tesh_in!F14=0,0,RES_hh_tesh_in!F14/RES_summary!F$21)</f>
        <v>0.88659669379040551</v>
      </c>
      <c r="G14" s="76">
        <f>IF(RES_hh_tesh_in!G14=0,0,RES_hh_tesh_in!G14/RES_summary!G$21)</f>
        <v>0.90961387187092124</v>
      </c>
      <c r="H14" s="76">
        <f>IF(RES_hh_tesh_in!H14=0,0,RES_hh_tesh_in!H14/RES_summary!H$21)</f>
        <v>0.92634141875299225</v>
      </c>
      <c r="I14" s="76">
        <f>IF(RES_hh_tesh_in!I14=0,0,RES_hh_tesh_in!I14/RES_summary!I$21)</f>
        <v>0.79910825816487618</v>
      </c>
      <c r="J14" s="76">
        <f>IF(RES_hh_tesh_in!J14=0,0,RES_hh_tesh_in!J14/RES_summary!J$21)</f>
        <v>0.77626200809152734</v>
      </c>
      <c r="K14" s="76">
        <f>IF(RES_hh_tesh_in!K14=0,0,RES_hh_tesh_in!K14/RES_summary!K$21)</f>
        <v>0.77909600340901641</v>
      </c>
      <c r="L14" s="76">
        <f>IF(RES_hh_tesh_in!L14=0,0,RES_hh_tesh_in!L14/RES_summary!L$21)</f>
        <v>0.87470955674994744</v>
      </c>
      <c r="M14" s="76">
        <f>IF(RES_hh_tesh_in!M14=0,0,RES_hh_tesh_in!M14/RES_summary!M$21)</f>
        <v>0.77041393283474502</v>
      </c>
      <c r="N14" s="76">
        <f>IF(RES_hh_tesh_in!N14=0,0,RES_hh_tesh_in!N14/RES_summary!N$21)</f>
        <v>0.78302939963220219</v>
      </c>
      <c r="O14" s="76">
        <f>IF(RES_hh_tesh_in!O14=0,0,RES_hh_tesh_in!O14/RES_summary!O$21)</f>
        <v>0.77534875936292413</v>
      </c>
      <c r="P14" s="76">
        <f>IF(RES_hh_tesh_in!P14=0,0,RES_hh_tesh_in!P14/RES_summary!P$21)</f>
        <v>0.70314435417848142</v>
      </c>
      <c r="Q14" s="76">
        <f>IF(RES_hh_tesh_in!Q14=0,0,RES_hh_tesh_in!Q14/RES_summary!Q$21)</f>
        <v>0.67146979785634675</v>
      </c>
      <c r="R14" s="76">
        <f>IF(RES_hh_tesh_in!R14=0,0,RES_hh_tesh_in!R14/RES_summary!R$21)</f>
        <v>0.7009412309291686</v>
      </c>
      <c r="S14" s="76">
        <f>IF(RES_hh_tesh_in!S14=0,0,RES_hh_tesh_in!S14/RES_summary!S$21)</f>
        <v>0.61573401811100903</v>
      </c>
      <c r="T14" s="76">
        <f>IF(RES_hh_tesh_in!T14=0,0,RES_hh_tesh_in!T14/RES_summary!T$21)</f>
        <v>0.80876188732816112</v>
      </c>
      <c r="U14" s="76">
        <f>IF(RES_hh_tesh_in!U14=0,0,RES_hh_tesh_in!U14/RES_summary!U$21)</f>
        <v>0.63347600652036873</v>
      </c>
      <c r="V14" s="76">
        <f>IF(RES_hh_tesh_in!V14=0,0,RES_hh_tesh_in!V14/RES_summary!V$21)</f>
        <v>0.64358693258360622</v>
      </c>
      <c r="W14" s="76">
        <f>IF(RES_hh_tesh_in!W14=0,0,RES_hh_tesh_in!W14/RES_summary!W$21)</f>
        <v>0.63711127580117133</v>
      </c>
      <c r="DA14" s="91" t="s">
        <v>917</v>
      </c>
    </row>
    <row r="15" spans="1:105" ht="12.95" customHeight="1" x14ac:dyDescent="0.25">
      <c r="A15" s="68" t="s">
        <v>92</v>
      </c>
      <c r="B15" s="69"/>
      <c r="C15" s="69">
        <f>IF(RES_hh_tesh_in!C15=0,0,RES_hh_tesh_in!C15/RES_summary!C$21)</f>
        <v>8.1301608207192723E-4</v>
      </c>
      <c r="D15" s="69">
        <f>IF(RES_hh_tesh_in!D15=0,0,RES_hh_tesh_in!D15/RES_summary!D$21)</f>
        <v>1.6457144637658265E-3</v>
      </c>
      <c r="E15" s="69">
        <f>IF(RES_hh_tesh_in!E15=0,0,RES_hh_tesh_in!E15/RES_summary!E$21)</f>
        <v>5.8246321301503295E-3</v>
      </c>
      <c r="F15" s="69">
        <f>IF(RES_hh_tesh_in!F15=0,0,RES_hh_tesh_in!F15/RES_summary!F$21)</f>
        <v>1.4013460892706523E-2</v>
      </c>
      <c r="G15" s="69">
        <f>IF(RES_hh_tesh_in!G15=0,0,RES_hh_tesh_in!G15/RES_summary!G$21)</f>
        <v>7.3384849209314337E-3</v>
      </c>
      <c r="H15" s="69">
        <f>IF(RES_hh_tesh_in!H15=0,0,RES_hh_tesh_in!H15/RES_summary!H$21)</f>
        <v>1.8547223074256214E-2</v>
      </c>
      <c r="I15" s="69">
        <f>IF(RES_hh_tesh_in!I15=0,0,RES_hh_tesh_in!I15/RES_summary!I$21)</f>
        <v>4.7282961097150938E-2</v>
      </c>
      <c r="J15" s="69">
        <f>IF(RES_hh_tesh_in!J15=0,0,RES_hh_tesh_in!J15/RES_summary!J$21)</f>
        <v>6.2664039449986206E-2</v>
      </c>
      <c r="K15" s="69">
        <f>IF(RES_hh_tesh_in!K15=0,0,RES_hh_tesh_in!K15/RES_summary!K$21)</f>
        <v>8.3556735915783276E-2</v>
      </c>
      <c r="L15" s="69">
        <f>IF(RES_hh_tesh_in!L15=0,0,RES_hh_tesh_in!L15/RES_summary!L$21)</f>
        <v>8.6214594559549398E-2</v>
      </c>
      <c r="M15" s="69">
        <f>IF(RES_hh_tesh_in!M15=0,0,RES_hh_tesh_in!M15/RES_summary!M$21)</f>
        <v>0.11494309193853736</v>
      </c>
      <c r="N15" s="69">
        <f>IF(RES_hh_tesh_in!N15=0,0,RES_hh_tesh_in!N15/RES_summary!N$21)</f>
        <v>0.11796531521463108</v>
      </c>
      <c r="O15" s="69">
        <f>IF(RES_hh_tesh_in!O15=0,0,RES_hh_tesh_in!O15/RES_summary!O$21)</f>
        <v>0.21211649021052265</v>
      </c>
      <c r="P15" s="69">
        <f>IF(RES_hh_tesh_in!P15=0,0,RES_hh_tesh_in!P15/RES_summary!P$21)</f>
        <v>0.29025082538602992</v>
      </c>
      <c r="Q15" s="69">
        <f>IF(RES_hh_tesh_in!Q15=0,0,RES_hh_tesh_in!Q15/RES_summary!Q$21)</f>
        <v>0.69527100638870321</v>
      </c>
      <c r="R15" s="69">
        <f>IF(RES_hh_tesh_in!R15=0,0,RES_hh_tesh_in!R15/RES_summary!R$21)</f>
        <v>0.5126753604921569</v>
      </c>
      <c r="S15" s="69">
        <f>IF(RES_hh_tesh_in!S15=0,0,RES_hh_tesh_in!S15/RES_summary!S$21)</f>
        <v>0.43792142102362464</v>
      </c>
      <c r="T15" s="69">
        <f>IF(RES_hh_tesh_in!T15=0,0,RES_hh_tesh_in!T15/RES_summary!T$21)</f>
        <v>0.49700241565633807</v>
      </c>
      <c r="U15" s="69">
        <f>IF(RES_hh_tesh_in!U15=0,0,RES_hh_tesh_in!U15/RES_summary!U$21)</f>
        <v>0.54359884174753614</v>
      </c>
      <c r="V15" s="69">
        <f>IF(RES_hh_tesh_in!V15=0,0,RES_hh_tesh_in!V15/RES_summary!V$21)</f>
        <v>0.35223107822680455</v>
      </c>
      <c r="W15" s="69">
        <f>IF(RES_hh_tesh_in!W15=0,0,RES_hh_tesh_in!W15/RES_summary!W$21)</f>
        <v>0.2307918409411516</v>
      </c>
      <c r="DA15" s="88" t="s">
        <v>918</v>
      </c>
    </row>
    <row r="16" spans="1:105" ht="12" customHeight="1" x14ac:dyDescent="0.25">
      <c r="A16" s="28" t="s">
        <v>91</v>
      </c>
      <c r="B16" s="72"/>
      <c r="C16" s="72">
        <f>IF(RES_hh_tesh_in!C16=0,0,RES_hh_tesh_in!C16/RES_summary!C$21)</f>
        <v>8.1301608207192723E-4</v>
      </c>
      <c r="D16" s="72">
        <f>IF(RES_hh_tesh_in!D16=0,0,RES_hh_tesh_in!D16/RES_summary!D$21)</f>
        <v>1.6457144637658265E-3</v>
      </c>
      <c r="E16" s="72">
        <f>IF(RES_hh_tesh_in!E16=0,0,RES_hh_tesh_in!E16/RES_summary!E$21)</f>
        <v>5.8246321301503295E-3</v>
      </c>
      <c r="F16" s="72">
        <f>IF(RES_hh_tesh_in!F16=0,0,RES_hh_tesh_in!F16/RES_summary!F$21)</f>
        <v>1.4013460892706523E-2</v>
      </c>
      <c r="G16" s="72">
        <f>IF(RES_hh_tesh_in!G16=0,0,RES_hh_tesh_in!G16/RES_summary!G$21)</f>
        <v>7.3384849209314337E-3</v>
      </c>
      <c r="H16" s="72">
        <f>IF(RES_hh_tesh_in!H16=0,0,RES_hh_tesh_in!H16/RES_summary!H$21)</f>
        <v>1.8547223074256214E-2</v>
      </c>
      <c r="I16" s="72">
        <f>IF(RES_hh_tesh_in!I16=0,0,RES_hh_tesh_in!I16/RES_summary!I$21)</f>
        <v>4.7282961097150938E-2</v>
      </c>
      <c r="J16" s="72">
        <f>IF(RES_hh_tesh_in!J16=0,0,RES_hh_tesh_in!J16/RES_summary!J$21)</f>
        <v>6.2664039449986206E-2</v>
      </c>
      <c r="K16" s="72">
        <f>IF(RES_hh_tesh_in!K16=0,0,RES_hh_tesh_in!K16/RES_summary!K$21)</f>
        <v>8.3556735915783276E-2</v>
      </c>
      <c r="L16" s="72">
        <f>IF(RES_hh_tesh_in!L16=0,0,RES_hh_tesh_in!L16/RES_summary!L$21)</f>
        <v>8.6214594559549398E-2</v>
      </c>
      <c r="M16" s="72">
        <f>IF(RES_hh_tesh_in!M16=0,0,RES_hh_tesh_in!M16/RES_summary!M$21)</f>
        <v>0.11494309193853736</v>
      </c>
      <c r="N16" s="72">
        <f>IF(RES_hh_tesh_in!N16=0,0,RES_hh_tesh_in!N16/RES_summary!N$21)</f>
        <v>0.11796531521463108</v>
      </c>
      <c r="O16" s="72">
        <f>IF(RES_hh_tesh_in!O16=0,0,RES_hh_tesh_in!O16/RES_summary!O$21)</f>
        <v>0.21211649021052265</v>
      </c>
      <c r="P16" s="72">
        <f>IF(RES_hh_tesh_in!P16=0,0,RES_hh_tesh_in!P16/RES_summary!P$21)</f>
        <v>0.29025082538602992</v>
      </c>
      <c r="Q16" s="72">
        <f>IF(RES_hh_tesh_in!Q16=0,0,RES_hh_tesh_in!Q16/RES_summary!Q$21)</f>
        <v>0.69527100638870321</v>
      </c>
      <c r="R16" s="72">
        <f>IF(RES_hh_tesh_in!R16=0,0,RES_hh_tesh_in!R16/RES_summary!R$21)</f>
        <v>0.5126753604921569</v>
      </c>
      <c r="S16" s="72">
        <f>IF(RES_hh_tesh_in!S16=0,0,RES_hh_tesh_in!S16/RES_summary!S$21)</f>
        <v>0.43792142102362464</v>
      </c>
      <c r="T16" s="72">
        <f>IF(RES_hh_tesh_in!T16=0,0,RES_hh_tesh_in!T16/RES_summary!T$21)</f>
        <v>0.49700241565633807</v>
      </c>
      <c r="U16" s="72">
        <f>IF(RES_hh_tesh_in!U16=0,0,RES_hh_tesh_in!U16/RES_summary!U$21)</f>
        <v>0.54359884174753614</v>
      </c>
      <c r="V16" s="72">
        <f>IF(RES_hh_tesh_in!V16=0,0,RES_hh_tesh_in!V16/RES_summary!V$21)</f>
        <v>0.35223107822680455</v>
      </c>
      <c r="W16" s="72">
        <f>IF(RES_hh_tesh_in!W16=0,0,RES_hh_tesh_in!W16/RES_summary!W$21)</f>
        <v>0.2307918409411516</v>
      </c>
      <c r="DA16" s="89" t="s">
        <v>919</v>
      </c>
    </row>
    <row r="17" spans="1:105" ht="12.95" customHeight="1" x14ac:dyDescent="0.25">
      <c r="A17" s="68" t="s">
        <v>55</v>
      </c>
      <c r="B17" s="69"/>
      <c r="C17" s="69">
        <f>IF(RES_hh_tesh_in!C17=0,0,RES_hh_tesh_in!C17/RES_summary!C$21)</f>
        <v>9.6450354190395569</v>
      </c>
      <c r="D17" s="69">
        <f>IF(RES_hh_tesh_in!D17=0,0,RES_hh_tesh_in!D17/RES_summary!D$21)</f>
        <v>9.5688099763801997</v>
      </c>
      <c r="E17" s="69">
        <f>IF(RES_hh_tesh_in!E17=0,0,RES_hh_tesh_in!E17/RES_summary!E$21)</f>
        <v>11.742394434617248</v>
      </c>
      <c r="F17" s="69">
        <f>IF(RES_hh_tesh_in!F17=0,0,RES_hh_tesh_in!F17/RES_summary!F$21)</f>
        <v>11.53953046453854</v>
      </c>
      <c r="G17" s="69">
        <f>IF(RES_hh_tesh_in!G17=0,0,RES_hh_tesh_in!G17/RES_summary!G$21)</f>
        <v>11.182639119838059</v>
      </c>
      <c r="H17" s="69">
        <f>IF(RES_hh_tesh_in!H17=0,0,RES_hh_tesh_in!H17/RES_summary!H$21)</f>
        <v>11.65416557248105</v>
      </c>
      <c r="I17" s="69">
        <f>IF(RES_hh_tesh_in!I17=0,0,RES_hh_tesh_in!I17/RES_summary!I$21)</f>
        <v>11.524348288397679</v>
      </c>
      <c r="J17" s="69">
        <f>IF(RES_hh_tesh_in!J17=0,0,RES_hh_tesh_in!J17/RES_summary!J$21)</f>
        <v>11.866407149964974</v>
      </c>
      <c r="K17" s="69">
        <f>IF(RES_hh_tesh_in!K17=0,0,RES_hh_tesh_in!K17/RES_summary!K$21)</f>
        <v>12.326435634012789</v>
      </c>
      <c r="L17" s="69">
        <f>IF(RES_hh_tesh_in!L17=0,0,RES_hh_tesh_in!L17/RES_summary!L$21)</f>
        <v>12.642908746158168</v>
      </c>
      <c r="M17" s="69">
        <f>IF(RES_hh_tesh_in!M17=0,0,RES_hh_tesh_in!M17/RES_summary!M$21)</f>
        <v>12.8926174410496</v>
      </c>
      <c r="N17" s="69">
        <f>IF(RES_hh_tesh_in!N17=0,0,RES_hh_tesh_in!N17/RES_summary!N$21)</f>
        <v>13.03937046350226</v>
      </c>
      <c r="O17" s="69">
        <f>IF(RES_hh_tesh_in!O17=0,0,RES_hh_tesh_in!O17/RES_summary!O$21)</f>
        <v>13.459608870635249</v>
      </c>
      <c r="P17" s="69">
        <f>IF(RES_hh_tesh_in!P17=0,0,RES_hh_tesh_in!P17/RES_summary!P$21)</f>
        <v>13.542086251954494</v>
      </c>
      <c r="Q17" s="69">
        <f>IF(RES_hh_tesh_in!Q17=0,0,RES_hh_tesh_in!Q17/RES_summary!Q$21)</f>
        <v>13.682653218930193</v>
      </c>
      <c r="R17" s="69">
        <f>IF(RES_hh_tesh_in!R17=0,0,RES_hh_tesh_in!R17/RES_summary!R$21)</f>
        <v>13.539979470832233</v>
      </c>
      <c r="S17" s="69">
        <f>IF(RES_hh_tesh_in!S17=0,0,RES_hh_tesh_in!S17/RES_summary!S$21)</f>
        <v>12.996634440128023</v>
      </c>
      <c r="T17" s="69">
        <f>IF(RES_hh_tesh_in!T17=0,0,RES_hh_tesh_in!T17/RES_summary!T$21)</f>
        <v>16.548237525011309</v>
      </c>
      <c r="U17" s="69">
        <f>IF(RES_hh_tesh_in!U17=0,0,RES_hh_tesh_in!U17/RES_summary!U$21)</f>
        <v>14.503325060535998</v>
      </c>
      <c r="V17" s="69">
        <f>IF(RES_hh_tesh_in!V17=0,0,RES_hh_tesh_in!V17/RES_summary!V$21)</f>
        <v>14.369192998089552</v>
      </c>
      <c r="W17" s="69">
        <f>IF(RES_hh_tesh_in!W17=0,0,RES_hh_tesh_in!W17/RES_summary!W$21)</f>
        <v>15.57454092022695</v>
      </c>
      <c r="DA17" s="88" t="s">
        <v>920</v>
      </c>
    </row>
    <row r="18" spans="1:105" ht="12" customHeight="1" x14ac:dyDescent="0.25">
      <c r="A18" s="28" t="s">
        <v>51</v>
      </c>
      <c r="B18" s="72"/>
      <c r="C18" s="72">
        <f>IF(RES_hh_tesh_in!C18=0,0,RES_hh_tesh_in!C18/RES_summary!C$21)</f>
        <v>9.5158189051156512</v>
      </c>
      <c r="D18" s="72">
        <f>IF(RES_hh_tesh_in!D18=0,0,RES_hh_tesh_in!D18/RES_summary!D$21)</f>
        <v>10.39694780144441</v>
      </c>
      <c r="E18" s="72">
        <f>IF(RES_hh_tesh_in!E18=0,0,RES_hh_tesh_in!E18/RES_summary!E$21)</f>
        <v>10.618636833708242</v>
      </c>
      <c r="F18" s="72">
        <f>IF(RES_hh_tesh_in!F18=0,0,RES_hh_tesh_in!F18/RES_summary!F$21)</f>
        <v>11.086612769776627</v>
      </c>
      <c r="G18" s="72">
        <f>IF(RES_hh_tesh_in!G18=0,0,RES_hh_tesh_in!G18/RES_summary!G$21)</f>
        <v>11.413976357892267</v>
      </c>
      <c r="H18" s="72">
        <f>IF(RES_hh_tesh_in!H18=0,0,RES_hh_tesh_in!H18/RES_summary!H$21)</f>
        <v>11.931376852419433</v>
      </c>
      <c r="I18" s="72">
        <f>IF(RES_hh_tesh_in!I18=0,0,RES_hh_tesh_in!I18/RES_summary!I$21)</f>
        <v>11.32308676402964</v>
      </c>
      <c r="J18" s="72">
        <f>IF(RES_hh_tesh_in!J18=0,0,RES_hh_tesh_in!J18/RES_summary!J$21)</f>
        <v>12.007212049619225</v>
      </c>
      <c r="K18" s="72">
        <f>IF(RES_hh_tesh_in!K18=0,0,RES_hh_tesh_in!K18/RES_summary!K$21)</f>
        <v>12.439760590300276</v>
      </c>
      <c r="L18" s="72">
        <f>IF(RES_hh_tesh_in!L18=0,0,RES_hh_tesh_in!L18/RES_summary!L$21)</f>
        <v>12.779919472039083</v>
      </c>
      <c r="M18" s="72">
        <f>IF(RES_hh_tesh_in!M18=0,0,RES_hh_tesh_in!M18/RES_summary!M$21)</f>
        <v>12.724239151876692</v>
      </c>
      <c r="N18" s="72">
        <f>IF(RES_hh_tesh_in!N18=0,0,RES_hh_tesh_in!N18/RES_summary!N$21)</f>
        <v>13.129748120602192</v>
      </c>
      <c r="O18" s="72">
        <f>IF(RES_hh_tesh_in!O18=0,0,RES_hh_tesh_in!O18/RES_summary!O$21)</f>
        <v>13.336106199141774</v>
      </c>
      <c r="P18" s="72">
        <f>IF(RES_hh_tesh_in!P18=0,0,RES_hh_tesh_in!P18/RES_summary!P$21)</f>
        <v>13.524367974893689</v>
      </c>
      <c r="Q18" s="72">
        <f>IF(RES_hh_tesh_in!Q18=0,0,RES_hh_tesh_in!Q18/RES_summary!Q$21)</f>
        <v>13.422634509197945</v>
      </c>
      <c r="R18" s="72">
        <f>IF(RES_hh_tesh_in!R18=0,0,RES_hh_tesh_in!R18/RES_summary!R$21)</f>
        <v>13.923878902382802</v>
      </c>
      <c r="S18" s="72">
        <f>IF(RES_hh_tesh_in!S18=0,0,RES_hh_tesh_in!S18/RES_summary!S$21)</f>
        <v>14.569890752988885</v>
      </c>
      <c r="T18" s="72">
        <f>IF(RES_hh_tesh_in!T18=0,0,RES_hh_tesh_in!T18/RES_summary!T$21)</f>
        <v>15.230054468399572</v>
      </c>
      <c r="U18" s="72">
        <f>IF(RES_hh_tesh_in!U18=0,0,RES_hh_tesh_in!U18/RES_summary!U$21)</f>
        <v>12.930466574572613</v>
      </c>
      <c r="V18" s="72">
        <f>IF(RES_hh_tesh_in!V18=0,0,RES_hh_tesh_in!V18/RES_summary!V$21)</f>
        <v>14.0297675199262</v>
      </c>
      <c r="W18" s="72">
        <f>IF(RES_hh_tesh_in!W18=0,0,RES_hh_tesh_in!W18/RES_summary!W$21)</f>
        <v>14.247928078314564</v>
      </c>
      <c r="DA18" s="89" t="s">
        <v>921</v>
      </c>
    </row>
    <row r="19" spans="1:105" s="2" customFormat="1" ht="12" customHeight="1" x14ac:dyDescent="0.25">
      <c r="A19" s="28" t="s">
        <v>74</v>
      </c>
      <c r="B19" s="72"/>
      <c r="C19" s="72">
        <f>IF(RES_hh_tesh_in!C19=0,0,RES_hh_tesh_in!C19/RES_summary!C$21)</f>
        <v>10.080408915350075</v>
      </c>
      <c r="D19" s="72">
        <f>IF(RES_hh_tesh_in!D19=0,0,RES_hh_tesh_in!D19/RES_summary!D$21)</f>
        <v>10.206262499390643</v>
      </c>
      <c r="E19" s="72">
        <f>IF(RES_hh_tesh_in!E19=0,0,RES_hh_tesh_in!E19/RES_summary!E$21)</f>
        <v>10.720423158648908</v>
      </c>
      <c r="F19" s="72">
        <f>IF(RES_hh_tesh_in!F19=0,0,RES_hh_tesh_in!F19/RES_summary!F$21)</f>
        <v>11.072373734753601</v>
      </c>
      <c r="G19" s="72">
        <f>IF(RES_hh_tesh_in!G19=0,0,RES_hh_tesh_in!G19/RES_summary!G$21)</f>
        <v>11.180758434643231</v>
      </c>
      <c r="H19" s="72">
        <f>IF(RES_hh_tesh_in!H19=0,0,RES_hh_tesh_in!H19/RES_summary!H$21)</f>
        <v>11.311723467847015</v>
      </c>
      <c r="I19" s="72">
        <f>IF(RES_hh_tesh_in!I19=0,0,RES_hh_tesh_in!I19/RES_summary!I$21)</f>
        <v>11.748393217661462</v>
      </c>
      <c r="J19" s="72">
        <f>IF(RES_hh_tesh_in!J19=0,0,RES_hh_tesh_in!J19/RES_summary!J$21)</f>
        <v>12.060496549042742</v>
      </c>
      <c r="K19" s="72">
        <f>IF(RES_hh_tesh_in!K19=0,0,RES_hh_tesh_in!K19/RES_summary!K$21)</f>
        <v>12.410066295774644</v>
      </c>
      <c r="L19" s="72">
        <f>IF(RES_hh_tesh_in!L19=0,0,RES_hh_tesh_in!L19/RES_summary!L$21)</f>
        <v>12.65819774264417</v>
      </c>
      <c r="M19" s="72">
        <f>IF(RES_hh_tesh_in!M19=0,0,RES_hh_tesh_in!M19/RES_summary!M$21)</f>
        <v>12.587691448132663</v>
      </c>
      <c r="N19" s="72">
        <f>IF(RES_hh_tesh_in!N19=0,0,RES_hh_tesh_in!N19/RES_summary!N$21)</f>
        <v>13.237475482804689</v>
      </c>
      <c r="O19" s="72">
        <f>IF(RES_hh_tesh_in!O19=0,0,RES_hh_tesh_in!O19/RES_summary!O$21)</f>
        <v>13.090342667598257</v>
      </c>
      <c r="P19" s="72">
        <f>IF(RES_hh_tesh_in!P19=0,0,RES_hh_tesh_in!P19/RES_summary!P$21)</f>
        <v>13.304819011529521</v>
      </c>
      <c r="Q19" s="72">
        <f>IF(RES_hh_tesh_in!Q19=0,0,RES_hh_tesh_in!Q19/RES_summary!Q$21)</f>
        <v>13.316935416112059</v>
      </c>
      <c r="R19" s="72">
        <f>IF(RES_hh_tesh_in!R19=0,0,RES_hh_tesh_in!R19/RES_summary!R$21)</f>
        <v>13.756258246437692</v>
      </c>
      <c r="S19" s="72">
        <f>IF(RES_hh_tesh_in!S19=0,0,RES_hh_tesh_in!S19/RES_summary!S$21)</f>
        <v>14.145293470823573</v>
      </c>
      <c r="T19" s="72">
        <f>IF(RES_hh_tesh_in!T19=0,0,RES_hh_tesh_in!T19/RES_summary!T$21)</f>
        <v>14.582208419027449</v>
      </c>
      <c r="U19" s="72">
        <f>IF(RES_hh_tesh_in!U19=0,0,RES_hh_tesh_in!U19/RES_summary!U$21)</f>
        <v>15.461931170488823</v>
      </c>
      <c r="V19" s="72">
        <f>IF(RES_hh_tesh_in!V19=0,0,RES_hh_tesh_in!V19/RES_summary!V$21)</f>
        <v>15.288245256092774</v>
      </c>
      <c r="W19" s="72">
        <f>IF(RES_hh_tesh_in!W19=0,0,RES_hh_tesh_in!W19/RES_summary!W$21)</f>
        <v>14.701389017295513</v>
      </c>
      <c r="DA19" s="89" t="s">
        <v>922</v>
      </c>
    </row>
    <row r="20" spans="1:105" ht="12" customHeight="1" x14ac:dyDescent="0.25">
      <c r="A20" s="28" t="s">
        <v>205</v>
      </c>
      <c r="B20" s="72"/>
      <c r="C20" s="72">
        <f>IF(RES_hh_tesh_in!C20=0,0,RES_hh_tesh_in!C20/RES_summary!C$21)</f>
        <v>9.7740475473743196</v>
      </c>
      <c r="D20" s="72">
        <f>IF(RES_hh_tesh_in!D20=0,0,RES_hh_tesh_in!D20/RES_summary!D$21)</f>
        <v>10.505450985411761</v>
      </c>
      <c r="E20" s="72">
        <f>IF(RES_hh_tesh_in!E20=0,0,RES_hh_tesh_in!E20/RES_summary!E$21)</f>
        <v>12.05706855244819</v>
      </c>
      <c r="F20" s="72">
        <f>IF(RES_hh_tesh_in!F20=0,0,RES_hh_tesh_in!F20/RES_summary!F$21)</f>
        <v>11.804735174201484</v>
      </c>
      <c r="G20" s="72">
        <f>IF(RES_hh_tesh_in!G20=0,0,RES_hh_tesh_in!G20/RES_summary!G$21)</f>
        <v>0</v>
      </c>
      <c r="H20" s="72">
        <f>IF(RES_hh_tesh_in!H20=0,0,RES_hh_tesh_in!H20/RES_summary!H$21)</f>
        <v>0</v>
      </c>
      <c r="I20" s="72">
        <f>IF(RES_hh_tesh_in!I20=0,0,RES_hh_tesh_in!I20/RES_summary!I$21)</f>
        <v>0</v>
      </c>
      <c r="J20" s="72">
        <f>IF(RES_hh_tesh_in!J20=0,0,RES_hh_tesh_in!J20/RES_summary!J$21)</f>
        <v>0</v>
      </c>
      <c r="K20" s="72">
        <f>IF(RES_hh_tesh_in!K20=0,0,RES_hh_tesh_in!K20/RES_summary!K$21)</f>
        <v>0</v>
      </c>
      <c r="L20" s="72">
        <f>IF(RES_hh_tesh_in!L20=0,0,RES_hh_tesh_in!L20/RES_summary!L$21)</f>
        <v>0</v>
      </c>
      <c r="M20" s="72">
        <f>IF(RES_hh_tesh_in!M20=0,0,RES_hh_tesh_in!M20/RES_summary!M$21)</f>
        <v>0</v>
      </c>
      <c r="N20" s="72">
        <f>IF(RES_hh_tesh_in!N20=0,0,RES_hh_tesh_in!N20/RES_summary!N$21)</f>
        <v>12.167692879727388</v>
      </c>
      <c r="O20" s="72">
        <f>IF(RES_hh_tesh_in!O20=0,0,RES_hh_tesh_in!O20/RES_summary!O$21)</f>
        <v>13.237096171439127</v>
      </c>
      <c r="P20" s="72">
        <f>IF(RES_hh_tesh_in!P20=0,0,RES_hh_tesh_in!P20/RES_summary!P$21)</f>
        <v>0</v>
      </c>
      <c r="Q20" s="72">
        <f>IF(RES_hh_tesh_in!Q20=0,0,RES_hh_tesh_in!Q20/RES_summary!Q$21)</f>
        <v>0</v>
      </c>
      <c r="R20" s="72">
        <f>IF(RES_hh_tesh_in!R20=0,0,RES_hh_tesh_in!R20/RES_summary!R$21)</f>
        <v>12.945105355717878</v>
      </c>
      <c r="S20" s="72">
        <f>IF(RES_hh_tesh_in!S20=0,0,RES_hh_tesh_in!S20/RES_summary!S$21)</f>
        <v>13.580908484124805</v>
      </c>
      <c r="T20" s="72">
        <f>IF(RES_hh_tesh_in!T20=0,0,RES_hh_tesh_in!T20/RES_summary!T$21)</f>
        <v>15.595526679269403</v>
      </c>
      <c r="U20" s="72">
        <f>IF(RES_hh_tesh_in!U20=0,0,RES_hh_tesh_in!U20/RES_summary!U$21)</f>
        <v>13.391868599284392</v>
      </c>
      <c r="V20" s="72">
        <f>IF(RES_hh_tesh_in!V20=0,0,RES_hh_tesh_in!V20/RES_summary!V$21)</f>
        <v>13.152909944562451</v>
      </c>
      <c r="W20" s="72">
        <f>IF(RES_hh_tesh_in!W20=0,0,RES_hh_tesh_in!W20/RES_summary!W$21)</f>
        <v>15.382418873962191</v>
      </c>
      <c r="DA20" s="89" t="s">
        <v>923</v>
      </c>
    </row>
    <row r="21" spans="1:105" ht="12" customHeight="1" x14ac:dyDescent="0.25">
      <c r="A21" s="28" t="s">
        <v>192</v>
      </c>
      <c r="B21" s="72"/>
      <c r="C21" s="72">
        <f>IF(RES_hh_tesh_in!C21=0,0,RES_hh_tesh_in!C21/RES_summary!C$21)</f>
        <v>9.6690168953612385</v>
      </c>
      <c r="D21" s="72">
        <f>IF(RES_hh_tesh_in!D21=0,0,RES_hh_tesh_in!D21/RES_summary!D$21)</f>
        <v>9.6176637608134463</v>
      </c>
      <c r="E21" s="72">
        <f>IF(RES_hh_tesh_in!E21=0,0,RES_hh_tesh_in!E21/RES_summary!E$21)</f>
        <v>11.073514943927627</v>
      </c>
      <c r="F21" s="72">
        <f>IF(RES_hh_tesh_in!F21=0,0,RES_hh_tesh_in!F21/RES_summary!F$21)</f>
        <v>11.349763071604237</v>
      </c>
      <c r="G21" s="72">
        <f>IF(RES_hh_tesh_in!G21=0,0,RES_hh_tesh_in!G21/RES_summary!G$21)</f>
        <v>11.390360139659723</v>
      </c>
      <c r="H21" s="72">
        <f>IF(RES_hh_tesh_in!H21=0,0,RES_hh_tesh_in!H21/RES_summary!H$21)</f>
        <v>11.495347623615595</v>
      </c>
      <c r="I21" s="72">
        <f>IF(RES_hh_tesh_in!I21=0,0,RES_hh_tesh_in!I21/RES_summary!I$21)</f>
        <v>11.618128545227471</v>
      </c>
      <c r="J21" s="72">
        <f>IF(RES_hh_tesh_in!J21=0,0,RES_hh_tesh_in!J21/RES_summary!J$21)</f>
        <v>11.806749686866645</v>
      </c>
      <c r="K21" s="72">
        <f>IF(RES_hh_tesh_in!K21=0,0,RES_hh_tesh_in!K21/RES_summary!K$21)</f>
        <v>12.270170092290629</v>
      </c>
      <c r="L21" s="72">
        <f>IF(RES_hh_tesh_in!L21=0,0,RES_hh_tesh_in!L21/RES_summary!L$21)</f>
        <v>12.485107679631216</v>
      </c>
      <c r="M21" s="72">
        <f>IF(RES_hh_tesh_in!M21=0,0,RES_hh_tesh_in!M21/RES_summary!M$21)</f>
        <v>12.755944933118647</v>
      </c>
      <c r="N21" s="72">
        <f>IF(RES_hh_tesh_in!N21=0,0,RES_hh_tesh_in!N21/RES_summary!N$21)</f>
        <v>13.006294964509699</v>
      </c>
      <c r="O21" s="72">
        <f>IF(RES_hh_tesh_in!O21=0,0,RES_hh_tesh_in!O21/RES_summary!O$21)</f>
        <v>13.514915906047255</v>
      </c>
      <c r="P21" s="72">
        <f>IF(RES_hh_tesh_in!P21=0,0,RES_hh_tesh_in!P21/RES_summary!P$21)</f>
        <v>13.278082623444536</v>
      </c>
      <c r="Q21" s="72">
        <f>IF(RES_hh_tesh_in!Q21=0,0,RES_hh_tesh_in!Q21/RES_summary!Q$21)</f>
        <v>13.292700380184279</v>
      </c>
      <c r="R21" s="72">
        <f>IF(RES_hh_tesh_in!R21=0,0,RES_hh_tesh_in!R21/RES_summary!R$21)</f>
        <v>13.760556763950623</v>
      </c>
      <c r="S21" s="72">
        <f>IF(RES_hh_tesh_in!S21=0,0,RES_hh_tesh_in!S21/RES_summary!S$21)</f>
        <v>14.411536013405406</v>
      </c>
      <c r="T21" s="72">
        <f>IF(RES_hh_tesh_in!T21=0,0,RES_hh_tesh_in!T21/RES_summary!T$21)</f>
        <v>13.604117436887101</v>
      </c>
      <c r="U21" s="72">
        <f>IF(RES_hh_tesh_in!U21=0,0,RES_hh_tesh_in!U21/RES_summary!U$21)</f>
        <v>13.982658959922135</v>
      </c>
      <c r="V21" s="72">
        <f>IF(RES_hh_tesh_in!V21=0,0,RES_hh_tesh_in!V21/RES_summary!V$21)</f>
        <v>14.042266474947851</v>
      </c>
      <c r="W21" s="72">
        <f>IF(RES_hh_tesh_in!W21=0,0,RES_hh_tesh_in!W21/RES_summary!W$21)</f>
        <v>15.889433543237454</v>
      </c>
      <c r="DA21" s="89" t="s">
        <v>924</v>
      </c>
    </row>
    <row r="22" spans="1:105" ht="12" customHeight="1" x14ac:dyDescent="0.25">
      <c r="A22" s="28" t="s">
        <v>207</v>
      </c>
      <c r="B22" s="72"/>
      <c r="C22" s="72">
        <f>IF(RES_hh_tesh_in!C22=0,0,RES_hh_tesh_in!C22/RES_summary!C$21)</f>
        <v>9.659153207439422</v>
      </c>
      <c r="D22" s="72">
        <f>IF(RES_hh_tesh_in!D22=0,0,RES_hh_tesh_in!D22/RES_summary!D$21)</f>
        <v>10.188796326695858</v>
      </c>
      <c r="E22" s="72">
        <f>IF(RES_hh_tesh_in!E22=0,0,RES_hh_tesh_in!E22/RES_summary!E$21)</f>
        <v>10.818284344983566</v>
      </c>
      <c r="F22" s="72">
        <f>IF(RES_hh_tesh_in!F22=0,0,RES_hh_tesh_in!F22/RES_summary!F$21)</f>
        <v>11.492806332599766</v>
      </c>
      <c r="G22" s="72">
        <f>IF(RES_hh_tesh_in!G22=0,0,RES_hh_tesh_in!G22/RES_summary!G$21)</f>
        <v>11.115276443562601</v>
      </c>
      <c r="H22" s="72">
        <f>IF(RES_hh_tesh_in!H22=0,0,RES_hh_tesh_in!H22/RES_summary!H$21)</f>
        <v>11.255226623216142</v>
      </c>
      <c r="I22" s="72">
        <f>IF(RES_hh_tesh_in!I22=0,0,RES_hh_tesh_in!I22/RES_summary!I$21)</f>
        <v>11.711304512118856</v>
      </c>
      <c r="J22" s="72">
        <f>IF(RES_hh_tesh_in!J22=0,0,RES_hh_tesh_in!J22/RES_summary!J$21)</f>
        <v>12.024291181966632</v>
      </c>
      <c r="K22" s="72">
        <f>IF(RES_hh_tesh_in!K22=0,0,RES_hh_tesh_in!K22/RES_summary!K$21)</f>
        <v>12.079096974471874</v>
      </c>
      <c r="L22" s="72">
        <f>IF(RES_hh_tesh_in!L22=0,0,RES_hh_tesh_in!L22/RES_summary!L$21)</f>
        <v>11.923694028308828</v>
      </c>
      <c r="M22" s="72">
        <f>IF(RES_hh_tesh_in!M22=0,0,RES_hh_tesh_in!M22/RES_summary!M$21)</f>
        <v>13.344787909870947</v>
      </c>
      <c r="N22" s="72">
        <f>IF(RES_hh_tesh_in!N22=0,0,RES_hh_tesh_in!N22/RES_summary!N$21)</f>
        <v>13.229060259408927</v>
      </c>
      <c r="O22" s="72">
        <f>IF(RES_hh_tesh_in!O22=0,0,RES_hh_tesh_in!O22/RES_summary!O$21)</f>
        <v>13.466831909983995</v>
      </c>
      <c r="P22" s="72">
        <f>IF(RES_hh_tesh_in!P22=0,0,RES_hh_tesh_in!P22/RES_summary!P$21)</f>
        <v>13.167365242537546</v>
      </c>
      <c r="Q22" s="72">
        <f>IF(RES_hh_tesh_in!Q22=0,0,RES_hh_tesh_in!Q22/RES_summary!Q$21)</f>
        <v>13.581030968371028</v>
      </c>
      <c r="R22" s="72">
        <f>IF(RES_hh_tesh_in!R22=0,0,RES_hh_tesh_in!R22/RES_summary!R$21)</f>
        <v>12.364559231390716</v>
      </c>
      <c r="S22" s="72">
        <f>IF(RES_hh_tesh_in!S22=0,0,RES_hh_tesh_in!S22/RES_summary!S$21)</f>
        <v>10.563722622979979</v>
      </c>
      <c r="T22" s="72">
        <f>IF(RES_hh_tesh_in!T22=0,0,RES_hh_tesh_in!T22/RES_summary!T$21)</f>
        <v>17.930443466552205</v>
      </c>
      <c r="U22" s="72">
        <f>IF(RES_hh_tesh_in!U22=0,0,RES_hh_tesh_in!U22/RES_summary!U$21)</f>
        <v>15.722676725224897</v>
      </c>
      <c r="V22" s="72">
        <f>IF(RES_hh_tesh_in!V22=0,0,RES_hh_tesh_in!V22/RES_summary!V$21)</f>
        <v>14.361485254391535</v>
      </c>
      <c r="W22" s="72">
        <f>IF(RES_hh_tesh_in!W22=0,0,RES_hh_tesh_in!W22/RES_summary!W$21)</f>
        <v>14.726920723139774</v>
      </c>
      <c r="DA22" s="89" t="s">
        <v>925</v>
      </c>
    </row>
    <row r="23" spans="1:105" ht="12" customHeight="1" x14ac:dyDescent="0.25">
      <c r="A23" s="28" t="s">
        <v>202</v>
      </c>
      <c r="B23" s="72"/>
      <c r="C23" s="72">
        <f>IF(RES_hh_tesh_in!C23=0,0,RES_hh_tesh_in!C23/RES_summary!C$21)</f>
        <v>7.3475571387882894</v>
      </c>
      <c r="D23" s="72">
        <f>IF(RES_hh_tesh_in!D23=0,0,RES_hh_tesh_in!D23/RES_summary!D$21)</f>
        <v>11.177241058727803</v>
      </c>
      <c r="E23" s="72">
        <f>IF(RES_hh_tesh_in!E23=0,0,RES_hh_tesh_in!E23/RES_summary!E$21)</f>
        <v>11.247490926432119</v>
      </c>
      <c r="F23" s="72">
        <f>IF(RES_hh_tesh_in!F23=0,0,RES_hh_tesh_in!F23/RES_summary!F$21)</f>
        <v>9.9483480738381775</v>
      </c>
      <c r="G23" s="72">
        <f>IF(RES_hh_tesh_in!G23=0,0,RES_hh_tesh_in!G23/RES_summary!G$21)</f>
        <v>12.533931653858421</v>
      </c>
      <c r="H23" s="72">
        <f>IF(RES_hh_tesh_in!H23=0,0,RES_hh_tesh_in!H23/RES_summary!H$21)</f>
        <v>12.539162686214208</v>
      </c>
      <c r="I23" s="72">
        <f>IF(RES_hh_tesh_in!I23=0,0,RES_hh_tesh_in!I23/RES_summary!I$21)</f>
        <v>10.698191026070219</v>
      </c>
      <c r="J23" s="72">
        <f>IF(RES_hh_tesh_in!J23=0,0,RES_hh_tesh_in!J23/RES_summary!J$21)</f>
        <v>11.91212941380876</v>
      </c>
      <c r="K23" s="72">
        <f>IF(RES_hh_tesh_in!K23=0,0,RES_hh_tesh_in!K23/RES_summary!K$21)</f>
        <v>13.225836658600631</v>
      </c>
      <c r="L23" s="72">
        <f>IF(RES_hh_tesh_in!L23=0,0,RES_hh_tesh_in!L23/RES_summary!L$21)</f>
        <v>11.553321746616541</v>
      </c>
      <c r="M23" s="72">
        <f>IF(RES_hh_tesh_in!M23=0,0,RES_hh_tesh_in!M23/RES_summary!M$21)</f>
        <v>12.196053881621706</v>
      </c>
      <c r="N23" s="72">
        <f>IF(RES_hh_tesh_in!N23=0,0,RES_hh_tesh_in!N23/RES_summary!N$21)</f>
        <v>12.940825680321833</v>
      </c>
      <c r="O23" s="72">
        <f>IF(RES_hh_tesh_in!O23=0,0,RES_hh_tesh_in!O23/RES_summary!O$21)</f>
        <v>12.976252652722421</v>
      </c>
      <c r="P23" s="72">
        <f>IF(RES_hh_tesh_in!P23=0,0,RES_hh_tesh_in!P23/RES_summary!P$21)</f>
        <v>13.752602137400434</v>
      </c>
      <c r="Q23" s="72">
        <f>IF(RES_hh_tesh_in!Q23=0,0,RES_hh_tesh_in!Q23/RES_summary!Q$21)</f>
        <v>14.088983223999916</v>
      </c>
      <c r="R23" s="72">
        <f>IF(RES_hh_tesh_in!R23=0,0,RES_hh_tesh_in!R23/RES_summary!R$21)</f>
        <v>14.064376367452633</v>
      </c>
      <c r="S23" s="72">
        <f>IF(RES_hh_tesh_in!S23=0,0,RES_hh_tesh_in!S23/RES_summary!S$21)</f>
        <v>13.97433700488631</v>
      </c>
      <c r="T23" s="72">
        <f>IF(RES_hh_tesh_in!T23=0,0,RES_hh_tesh_in!T23/RES_summary!T$21)</f>
        <v>13.981297580007224</v>
      </c>
      <c r="U23" s="72">
        <f>IF(RES_hh_tesh_in!U23=0,0,RES_hh_tesh_in!U23/RES_summary!U$21)</f>
        <v>14.450356349794165</v>
      </c>
      <c r="V23" s="72">
        <f>IF(RES_hh_tesh_in!V23=0,0,RES_hh_tesh_in!V23/RES_summary!V$21)</f>
        <v>14.183006481212249</v>
      </c>
      <c r="W23" s="72">
        <f>IF(RES_hh_tesh_in!W23=0,0,RES_hh_tesh_in!W23/RES_summary!W$21)</f>
        <v>15.089270873511367</v>
      </c>
      <c r="DA23" s="89" t="s">
        <v>926</v>
      </c>
    </row>
    <row r="24" spans="1:105" ht="12" customHeight="1" x14ac:dyDescent="0.25">
      <c r="A24" s="28" t="s">
        <v>203</v>
      </c>
      <c r="B24" s="72"/>
      <c r="C24" s="72">
        <f>IF(RES_hh_tesh_in!C24=0,0,RES_hh_tesh_in!C24/RES_summary!C$21)</f>
        <v>9.9815633223737272</v>
      </c>
      <c r="D24" s="72">
        <f>IF(RES_hh_tesh_in!D24=0,0,RES_hh_tesh_in!D24/RES_summary!D$21)</f>
        <v>9.6167705313210305</v>
      </c>
      <c r="E24" s="72">
        <f>IF(RES_hh_tesh_in!E24=0,0,RES_hh_tesh_in!E24/RES_summary!E$21)</f>
        <v>11.132027748169644</v>
      </c>
      <c r="F24" s="72">
        <f>IF(RES_hh_tesh_in!F24=0,0,RES_hh_tesh_in!F24/RES_summary!F$21)</f>
        <v>11.530857555843689</v>
      </c>
      <c r="G24" s="72">
        <f>IF(RES_hh_tesh_in!G24=0,0,RES_hh_tesh_in!G24/RES_summary!G$21)</f>
        <v>11.099411417496324</v>
      </c>
      <c r="H24" s="72">
        <f>IF(RES_hh_tesh_in!H24=0,0,RES_hh_tesh_in!H24/RES_summary!H$21)</f>
        <v>11.149513687988767</v>
      </c>
      <c r="I24" s="72">
        <f>IF(RES_hh_tesh_in!I24=0,0,RES_hh_tesh_in!I24/RES_summary!I$21)</f>
        <v>11.687582204809997</v>
      </c>
      <c r="J24" s="72">
        <f>IF(RES_hh_tesh_in!J24=0,0,RES_hh_tesh_in!J24/RES_summary!J$21)</f>
        <v>11.80833150008017</v>
      </c>
      <c r="K24" s="72">
        <f>IF(RES_hh_tesh_in!K24=0,0,RES_hh_tesh_in!K24/RES_summary!K$21)</f>
        <v>12.244402407458681</v>
      </c>
      <c r="L24" s="72">
        <f>IF(RES_hh_tesh_in!L24=0,0,RES_hh_tesh_in!L24/RES_summary!L$21)</f>
        <v>12.531065576173807</v>
      </c>
      <c r="M24" s="72">
        <f>IF(RES_hh_tesh_in!M24=0,0,RES_hh_tesh_in!M24/RES_summary!M$21)</f>
        <v>12.815734242135958</v>
      </c>
      <c r="N24" s="72">
        <f>IF(RES_hh_tesh_in!N24=0,0,RES_hh_tesh_in!N24/RES_summary!N$21)</f>
        <v>13.026908784411715</v>
      </c>
      <c r="O24" s="72">
        <f>IF(RES_hh_tesh_in!O24=0,0,RES_hh_tesh_in!O24/RES_summary!O$21)</f>
        <v>13.262455182095499</v>
      </c>
      <c r="P24" s="72">
        <f>IF(RES_hh_tesh_in!P24=0,0,RES_hh_tesh_in!P24/RES_summary!P$21)</f>
        <v>13.219209752066476</v>
      </c>
      <c r="Q24" s="72">
        <f>IF(RES_hh_tesh_in!Q24=0,0,RES_hh_tesh_in!Q24/RES_summary!Q$21)</f>
        <v>13.554178304113927</v>
      </c>
      <c r="R24" s="72">
        <f>IF(RES_hh_tesh_in!R24=0,0,RES_hh_tesh_in!R24/RES_summary!R$21)</f>
        <v>13.416822970709497</v>
      </c>
      <c r="S24" s="72">
        <f>IF(RES_hh_tesh_in!S24=0,0,RES_hh_tesh_in!S24/RES_summary!S$21)</f>
        <v>14.240140794128214</v>
      </c>
      <c r="T24" s="72">
        <f>IF(RES_hh_tesh_in!T24=0,0,RES_hh_tesh_in!T24/RES_summary!T$21)</f>
        <v>12.777810493957023</v>
      </c>
      <c r="U24" s="72">
        <f>IF(RES_hh_tesh_in!U24=0,0,RES_hh_tesh_in!U24/RES_summary!U$21)</f>
        <v>14.011151424929954</v>
      </c>
      <c r="V24" s="72">
        <f>IF(RES_hh_tesh_in!V24=0,0,RES_hh_tesh_in!V24/RES_summary!V$21)</f>
        <v>13.997395768661303</v>
      </c>
      <c r="W24" s="72">
        <f>IF(RES_hh_tesh_in!W24=0,0,RES_hh_tesh_in!W24/RES_summary!W$21)</f>
        <v>15.573237242932613</v>
      </c>
      <c r="DA24" s="89" t="s">
        <v>927</v>
      </c>
    </row>
    <row r="25" spans="1:105" ht="12" customHeight="1" x14ac:dyDescent="0.25">
      <c r="A25" s="73" t="s">
        <v>53</v>
      </c>
      <c r="B25" s="74"/>
      <c r="C25" s="74">
        <f>IF(RES_hh_tesh_in!C25=0,0,RES_hh_tesh_in!C25/RES_summary!C$21)</f>
        <v>8.6106819297914363</v>
      </c>
      <c r="D25" s="74">
        <f>IF(RES_hh_tesh_in!D25=0,0,RES_hh_tesh_in!D25/RES_summary!D$21)</f>
        <v>6.5326418303674574</v>
      </c>
      <c r="E25" s="74">
        <f>IF(RES_hh_tesh_in!E25=0,0,RES_hh_tesh_in!E25/RES_summary!E$21)</f>
        <v>13.808602658908267</v>
      </c>
      <c r="F25" s="74">
        <f>IF(RES_hh_tesh_in!F25=0,0,RES_hh_tesh_in!F25/RES_summary!F$21)</f>
        <v>12.847412390074554</v>
      </c>
      <c r="G25" s="74">
        <f>IF(RES_hh_tesh_in!G25=0,0,RES_hh_tesh_in!G25/RES_summary!G$21)</f>
        <v>10.177171327789882</v>
      </c>
      <c r="H25" s="74">
        <f>IF(RES_hh_tesh_in!H25=0,0,RES_hh_tesh_in!H25/RES_summary!H$21)</f>
        <v>12.060164740366043</v>
      </c>
      <c r="I25" s="74">
        <f>IF(RES_hh_tesh_in!I25=0,0,RES_hh_tesh_in!I25/RES_summary!I$21)</f>
        <v>11.053588460761409</v>
      </c>
      <c r="J25" s="74">
        <f>IF(RES_hh_tesh_in!J25=0,0,RES_hh_tesh_in!J25/RES_summary!J$21)</f>
        <v>11.624749506229925</v>
      </c>
      <c r="K25" s="74">
        <f>IF(RES_hh_tesh_in!K25=0,0,RES_hh_tesh_in!K25/RES_summary!K$21)</f>
        <v>8.8496974058059408</v>
      </c>
      <c r="L25" s="74">
        <f>IF(RES_hh_tesh_in!L25=0,0,RES_hh_tesh_in!L25/RES_summary!L$21)</f>
        <v>12.38402325595516</v>
      </c>
      <c r="M25" s="74">
        <f>IF(RES_hh_tesh_in!M25=0,0,RES_hh_tesh_in!M25/RES_summary!M$21)</f>
        <v>12.130612850271454</v>
      </c>
      <c r="N25" s="74">
        <f>IF(RES_hh_tesh_in!N25=0,0,RES_hh_tesh_in!N25/RES_summary!N$21)</f>
        <v>11.590623259620873</v>
      </c>
      <c r="O25" s="74">
        <f>IF(RES_hh_tesh_in!O25=0,0,RES_hh_tesh_in!O25/RES_summary!O$21)</f>
        <v>7.4998948270798822</v>
      </c>
      <c r="P25" s="74">
        <f>IF(RES_hh_tesh_in!P25=0,0,RES_hh_tesh_in!P25/RES_summary!P$21)</f>
        <v>7.3917884190185354</v>
      </c>
      <c r="Q25" s="74">
        <f>IF(RES_hh_tesh_in!Q25=0,0,RES_hh_tesh_in!Q25/RES_summary!Q$21)</f>
        <v>8.1040628875609961</v>
      </c>
      <c r="R25" s="74">
        <f>IF(RES_hh_tesh_in!R25=0,0,RES_hh_tesh_in!R25/RES_summary!R$21)</f>
        <v>9.4090146881074332</v>
      </c>
      <c r="S25" s="74">
        <f>IF(RES_hh_tesh_in!S25=0,0,RES_hh_tesh_in!S25/RES_summary!S$21)</f>
        <v>11.338576162805007</v>
      </c>
      <c r="T25" s="74">
        <f>IF(RES_hh_tesh_in!T25=0,0,RES_hh_tesh_in!T25/RES_summary!T$21)</f>
        <v>7.6454070790520454</v>
      </c>
      <c r="U25" s="74">
        <f>IF(RES_hh_tesh_in!U25=0,0,RES_hh_tesh_in!U25/RES_summary!U$21)</f>
        <v>8.8618997204637342</v>
      </c>
      <c r="V25" s="74">
        <f>IF(RES_hh_tesh_in!V25=0,0,RES_hh_tesh_in!V25/RES_summary!V$21)</f>
        <v>7.6607517356863726</v>
      </c>
      <c r="W25" s="74">
        <f>IF(RES_hh_tesh_in!W25=0,0,RES_hh_tesh_in!W25/RES_summary!W$21)</f>
        <v>7.9658210898443977</v>
      </c>
      <c r="DA25" s="90" t="s">
        <v>928</v>
      </c>
    </row>
    <row r="26" spans="1:105" ht="12" customHeight="1" x14ac:dyDescent="0.25">
      <c r="A26" s="32" t="s">
        <v>52</v>
      </c>
      <c r="B26" s="77"/>
      <c r="C26" s="77">
        <f>IF(RES_hh_tesh_in!C26=0,0,RES_hh_tesh_in!C26/RES_summary!C$21)</f>
        <v>0</v>
      </c>
      <c r="D26" s="77">
        <f>IF(RES_hh_tesh_in!D26=0,0,RES_hh_tesh_in!D26/RES_summary!D$21)</f>
        <v>0</v>
      </c>
      <c r="E26" s="77">
        <f>IF(RES_hh_tesh_in!E26=0,0,RES_hh_tesh_in!E26/RES_summary!E$21)</f>
        <v>0</v>
      </c>
      <c r="F26" s="77">
        <f>IF(RES_hh_tesh_in!F26=0,0,RES_hh_tesh_in!F26/RES_summary!F$21)</f>
        <v>0</v>
      </c>
      <c r="G26" s="77">
        <f>IF(RES_hh_tesh_in!G26=0,0,RES_hh_tesh_in!G26/RES_summary!G$21)</f>
        <v>0</v>
      </c>
      <c r="H26" s="77">
        <f>IF(RES_hh_tesh_in!H26=0,0,RES_hh_tesh_in!H26/RES_summary!H$21)</f>
        <v>0</v>
      </c>
      <c r="I26" s="77">
        <f>IF(RES_hh_tesh_in!I26=0,0,RES_hh_tesh_in!I26/RES_summary!I$21)</f>
        <v>0</v>
      </c>
      <c r="J26" s="77">
        <f>IF(RES_hh_tesh_in!J26=0,0,RES_hh_tesh_in!J26/RES_summary!J$21)</f>
        <v>0</v>
      </c>
      <c r="K26" s="77">
        <f>IF(RES_hh_tesh_in!K26=0,0,RES_hh_tesh_in!K26/RES_summary!K$21)</f>
        <v>6.223560894176261</v>
      </c>
      <c r="L26" s="77">
        <f>IF(RES_hh_tesh_in!L26=0,0,RES_hh_tesh_in!L26/RES_summary!L$21)</f>
        <v>6.3510459934792687</v>
      </c>
      <c r="M26" s="77">
        <f>IF(RES_hh_tesh_in!M26=0,0,RES_hh_tesh_in!M26/RES_summary!M$21)</f>
        <v>6.490746911756446</v>
      </c>
      <c r="N26" s="77">
        <f>IF(RES_hh_tesh_in!N26=0,0,RES_hh_tesh_in!N26/RES_summary!N$21)</f>
        <v>6.6142819139793767</v>
      </c>
      <c r="O26" s="77">
        <f>IF(RES_hh_tesh_in!O26=0,0,RES_hh_tesh_in!O26/RES_summary!O$21)</f>
        <v>6.883214250691486</v>
      </c>
      <c r="P26" s="77">
        <f>IF(RES_hh_tesh_in!P26=0,0,RES_hh_tesh_in!P26/RES_summary!P$21)</f>
        <v>7.0127024122250843</v>
      </c>
      <c r="Q26" s="77">
        <f>IF(RES_hh_tesh_in!Q26=0,0,RES_hh_tesh_in!Q26/RES_summary!Q$21)</f>
        <v>7.1015227527646081</v>
      </c>
      <c r="R26" s="77">
        <f>IF(RES_hh_tesh_in!R26=0,0,RES_hh_tesh_in!R26/RES_summary!R$21)</f>
        <v>7.2551261850844542</v>
      </c>
      <c r="S26" s="77">
        <f>IF(RES_hh_tesh_in!S26=0,0,RES_hh_tesh_in!S26/RES_summary!S$21)</f>
        <v>7.4271614638328352</v>
      </c>
      <c r="T26" s="77">
        <f>IF(RES_hh_tesh_in!T26=0,0,RES_hh_tesh_in!T26/RES_summary!T$21)</f>
        <v>6.391617508631934</v>
      </c>
      <c r="U26" s="77">
        <f>IF(RES_hh_tesh_in!U26=0,0,RES_hh_tesh_in!U26/RES_summary!U$21)</f>
        <v>7.3529887276258963</v>
      </c>
      <c r="V26" s="77">
        <f>IF(RES_hh_tesh_in!V26=0,0,RES_hh_tesh_in!V26/RES_summary!V$21)</f>
        <v>7.6368928482462</v>
      </c>
      <c r="W26" s="77">
        <f>IF(RES_hh_tesh_in!W26=0,0,RES_hh_tesh_in!W26/RES_summary!W$21)</f>
        <v>7.8097938785694625</v>
      </c>
      <c r="DA26" s="92" t="s">
        <v>929</v>
      </c>
    </row>
    <row r="27" spans="1:105" ht="12.95" customHeight="1" x14ac:dyDescent="0.25">
      <c r="A27" s="68" t="s">
        <v>54</v>
      </c>
      <c r="B27" s="69"/>
      <c r="C27" s="69">
        <f>IF(RES_hh_tesh_in!C27=0,0,RES_hh_tesh_in!C27/RES_summary!C$21)</f>
        <v>4.7092194811804138</v>
      </c>
      <c r="D27" s="69">
        <f>IF(RES_hh_tesh_in!D27=0,0,RES_hh_tesh_in!D27/RES_summary!D$21)</f>
        <v>4.5925765034120927</v>
      </c>
      <c r="E27" s="69">
        <f>IF(RES_hh_tesh_in!E27=0,0,RES_hh_tesh_in!E27/RES_summary!E$21)</f>
        <v>8.0865617471124587</v>
      </c>
      <c r="F27" s="69">
        <f>IF(RES_hh_tesh_in!F27=0,0,RES_hh_tesh_in!F27/RES_summary!F$21)</f>
        <v>7.4466726947503163</v>
      </c>
      <c r="G27" s="69">
        <f>IF(RES_hh_tesh_in!G27=0,0,RES_hh_tesh_in!G27/RES_summary!G$21)</f>
        <v>6.7591403611262537</v>
      </c>
      <c r="H27" s="69">
        <f>IF(RES_hh_tesh_in!H27=0,0,RES_hh_tesh_in!H27/RES_summary!H$21)</f>
        <v>7.0872403017557435</v>
      </c>
      <c r="I27" s="69">
        <f>IF(RES_hh_tesh_in!I27=0,0,RES_hh_tesh_in!I27/RES_summary!I$21)</f>
        <v>7.1266521850004949</v>
      </c>
      <c r="J27" s="69">
        <f>IF(RES_hh_tesh_in!J27=0,0,RES_hh_tesh_in!J27/RES_summary!J$21)</f>
        <v>7.3513030981717185</v>
      </c>
      <c r="K27" s="69">
        <f>IF(RES_hh_tesh_in!K27=0,0,RES_hh_tesh_in!K27/RES_summary!K$21)</f>
        <v>7.5172881189950225</v>
      </c>
      <c r="L27" s="69">
        <f>IF(RES_hh_tesh_in!L27=0,0,RES_hh_tesh_in!L27/RES_summary!L$21)</f>
        <v>7.9346855820713369</v>
      </c>
      <c r="M27" s="69">
        <f>IF(RES_hh_tesh_in!M27=0,0,RES_hh_tesh_in!M27/RES_summary!M$21)</f>
        <v>7.4686030459774484</v>
      </c>
      <c r="N27" s="69">
        <f>IF(RES_hh_tesh_in!N27=0,0,RES_hh_tesh_in!N27/RES_summary!N$21)</f>
        <v>7.4027404692085126</v>
      </c>
      <c r="O27" s="69">
        <f>IF(RES_hh_tesh_in!O27=0,0,RES_hh_tesh_in!O27/RES_summary!O$21)</f>
        <v>7.2889712120281374</v>
      </c>
      <c r="P27" s="69">
        <f>IF(RES_hh_tesh_in!P27=0,0,RES_hh_tesh_in!P27/RES_summary!P$21)</f>
        <v>7.0550977559139563</v>
      </c>
      <c r="Q27" s="69">
        <f>IF(RES_hh_tesh_in!Q27=0,0,RES_hh_tesh_in!Q27/RES_summary!Q$21)</f>
        <v>7.0058052067624974</v>
      </c>
      <c r="R27" s="69">
        <f>IF(RES_hh_tesh_in!R27=0,0,RES_hh_tesh_in!R27/RES_summary!R$21)</f>
        <v>7.1291106214765758</v>
      </c>
      <c r="S27" s="69">
        <f>IF(RES_hh_tesh_in!S27=0,0,RES_hh_tesh_in!S27/RES_summary!S$21)</f>
        <v>7.1330252120646334</v>
      </c>
      <c r="T27" s="69">
        <f>IF(RES_hh_tesh_in!T27=0,0,RES_hh_tesh_in!T27/RES_summary!T$21)</f>
        <v>7.6512102435931002</v>
      </c>
      <c r="U27" s="69">
        <f>IF(RES_hh_tesh_in!U27=0,0,RES_hh_tesh_in!U27/RES_summary!U$21)</f>
        <v>7.6314252044999362</v>
      </c>
      <c r="V27" s="69">
        <f>IF(RES_hh_tesh_in!V27=0,0,RES_hh_tesh_in!V27/RES_summary!V$21)</f>
        <v>7.3823334111204426</v>
      </c>
      <c r="W27" s="69">
        <f>IF(RES_hh_tesh_in!W27=0,0,RES_hh_tesh_in!W27/RES_summary!W$21)</f>
        <v>7.474053330177302</v>
      </c>
      <c r="DA27" s="88" t="s">
        <v>930</v>
      </c>
    </row>
    <row r="28" spans="1:105" ht="12" customHeight="1" x14ac:dyDescent="0.25">
      <c r="A28" s="28" t="s">
        <v>51</v>
      </c>
      <c r="B28" s="72"/>
      <c r="C28" s="72">
        <f>IF(RES_hh_tesh_in!C28=0,0,RES_hh_tesh_in!C28/RES_summary!C$21)</f>
        <v>4.5188591931730198</v>
      </c>
      <c r="D28" s="72">
        <f>IF(RES_hh_tesh_in!D28=0,0,RES_hh_tesh_in!D28/RES_summary!D$21)</f>
        <v>5.3887598924716951</v>
      </c>
      <c r="E28" s="72">
        <f>IF(RES_hh_tesh_in!E28=0,0,RES_hh_tesh_in!E28/RES_summary!E$21)</f>
        <v>6.9400641000035623</v>
      </c>
      <c r="F28" s="72">
        <f>IF(RES_hh_tesh_in!F28=0,0,RES_hh_tesh_in!F28/RES_summary!F$21)</f>
        <v>7.0234700162303056</v>
      </c>
      <c r="G28" s="72">
        <f>IF(RES_hh_tesh_in!G28=0,0,RES_hh_tesh_in!G28/RES_summary!G$21)</f>
        <v>7.0271579600618406</v>
      </c>
      <c r="H28" s="72">
        <f>IF(RES_hh_tesh_in!H28=0,0,RES_hh_tesh_in!H28/RES_summary!H$21)</f>
        <v>7.3711146298678516</v>
      </c>
      <c r="I28" s="72">
        <f>IF(RES_hh_tesh_in!I28=0,0,RES_hh_tesh_in!I28/RES_summary!I$21)</f>
        <v>6.9467594602879821</v>
      </c>
      <c r="J28" s="72">
        <f>IF(RES_hh_tesh_in!J28=0,0,RES_hh_tesh_in!J28/RES_summary!J$21)</f>
        <v>7.4282866428773806</v>
      </c>
      <c r="K28" s="72">
        <f>IF(RES_hh_tesh_in!K28=0,0,RES_hh_tesh_in!K28/RES_summary!K$21)</f>
        <v>7.6217050004849325</v>
      </c>
      <c r="L28" s="72">
        <f>IF(RES_hh_tesh_in!L28=0,0,RES_hh_tesh_in!L28/RES_summary!L$21)</f>
        <v>7.7880505240342197</v>
      </c>
      <c r="M28" s="72">
        <f>IF(RES_hh_tesh_in!M28=0,0,RES_hh_tesh_in!M28/RES_summary!M$21)</f>
        <v>7.4068012708793036</v>
      </c>
      <c r="N28" s="72">
        <f>IF(RES_hh_tesh_in!N28=0,0,RES_hh_tesh_in!N28/RES_summary!N$21)</f>
        <v>7.4340964292959271</v>
      </c>
      <c r="O28" s="72">
        <f>IF(RES_hh_tesh_in!O28=0,0,RES_hh_tesh_in!O28/RES_summary!O$21)</f>
        <v>7.2110179093144104</v>
      </c>
      <c r="P28" s="72">
        <f>IF(RES_hh_tesh_in!P28=0,0,RES_hh_tesh_in!P28/RES_summary!P$21)</f>
        <v>7.1839997844535315</v>
      </c>
      <c r="Q28" s="72">
        <f>IF(RES_hh_tesh_in!Q28=0,0,RES_hh_tesh_in!Q28/RES_summary!Q$21)</f>
        <v>7.0919226821136112</v>
      </c>
      <c r="R28" s="72">
        <f>IF(RES_hh_tesh_in!R28=0,0,RES_hh_tesh_in!R28/RES_summary!R$21)</f>
        <v>7.2244249202886506</v>
      </c>
      <c r="S28" s="72">
        <f>IF(RES_hh_tesh_in!S28=0,0,RES_hh_tesh_in!S28/RES_summary!S$21)</f>
        <v>7.5186208135205872</v>
      </c>
      <c r="T28" s="72">
        <f>IF(RES_hh_tesh_in!T28=0,0,RES_hh_tesh_in!T28/RES_summary!T$21)</f>
        <v>7.5643397320174586</v>
      </c>
      <c r="U28" s="72">
        <f>IF(RES_hh_tesh_in!U28=0,0,RES_hh_tesh_in!U28/RES_summary!U$21)</f>
        <v>6.8808403444584467</v>
      </c>
      <c r="V28" s="72">
        <f>IF(RES_hh_tesh_in!V28=0,0,RES_hh_tesh_in!V28/RES_summary!V$21)</f>
        <v>7.6815485350782708</v>
      </c>
      <c r="W28" s="72">
        <f>IF(RES_hh_tesh_in!W28=0,0,RES_hh_tesh_in!W28/RES_summary!W$21)</f>
        <v>7.2188011859015511</v>
      </c>
      <c r="DA28" s="89" t="s">
        <v>931</v>
      </c>
    </row>
    <row r="29" spans="1:105" s="2" customFormat="1" ht="12" customHeight="1" x14ac:dyDescent="0.25">
      <c r="A29" s="28" t="s">
        <v>74</v>
      </c>
      <c r="B29" s="72"/>
      <c r="C29" s="72">
        <f>IF(RES_hh_tesh_in!C29=0,0,RES_hh_tesh_in!C29/RES_summary!C$21)</f>
        <v>4.871138985152669</v>
      </c>
      <c r="D29" s="72">
        <f>IF(RES_hh_tesh_in!D29=0,0,RES_hh_tesh_in!D29/RES_summary!D$21)</f>
        <v>5.2677444739830319</v>
      </c>
      <c r="E29" s="72">
        <f>IF(RES_hh_tesh_in!E29=0,0,RES_hh_tesh_in!E29/RES_summary!E$21)</f>
        <v>6.9929125932274054</v>
      </c>
      <c r="F29" s="72">
        <f>IF(RES_hh_tesh_in!F29=0,0,RES_hh_tesh_in!F29/RES_summary!F$21)</f>
        <v>7.0190382748563174</v>
      </c>
      <c r="G29" s="72">
        <f>IF(RES_hh_tesh_in!G29=0,0,RES_hh_tesh_in!G29/RES_summary!G$21)</f>
        <v>6.8541004991695083</v>
      </c>
      <c r="H29" s="72">
        <f>IF(RES_hh_tesh_in!H29=0,0,RES_hh_tesh_in!H29/RES_summary!H$21)</f>
        <v>6.9286527879341859</v>
      </c>
      <c r="I29" s="72">
        <f>IF(RES_hh_tesh_in!I29=0,0,RES_hh_tesh_in!I29/RES_summary!I$21)</f>
        <v>7.2116286296233092</v>
      </c>
      <c r="J29" s="72">
        <f>IF(RES_hh_tesh_in!J29=0,0,RES_hh_tesh_in!J29/RES_summary!J$21)</f>
        <v>7.4265877295135558</v>
      </c>
      <c r="K29" s="72">
        <f>IF(RES_hh_tesh_in!K29=0,0,RES_hh_tesh_in!K29/RES_summary!K$21)</f>
        <v>7.6612842770633209</v>
      </c>
      <c r="L29" s="72">
        <f>IF(RES_hh_tesh_in!L29=0,0,RES_hh_tesh_in!L29/RES_summary!L$21)</f>
        <v>7.7587112028191036</v>
      </c>
      <c r="M29" s="72">
        <f>IF(RES_hh_tesh_in!M29=0,0,RES_hh_tesh_in!M29/RES_summary!M$21)</f>
        <v>7.422171403110509</v>
      </c>
      <c r="N29" s="72">
        <f>IF(RES_hh_tesh_in!N29=0,0,RES_hh_tesh_in!N29/RES_summary!N$21)</f>
        <v>7.4417240429583735</v>
      </c>
      <c r="O29" s="72">
        <f>IF(RES_hh_tesh_in!O29=0,0,RES_hh_tesh_in!O29/RES_summary!O$21)</f>
        <v>7.1438745765517773</v>
      </c>
      <c r="P29" s="72">
        <f>IF(RES_hh_tesh_in!P29=0,0,RES_hh_tesh_in!P29/RES_summary!P$21)</f>
        <v>7.0712105669494854</v>
      </c>
      <c r="Q29" s="72">
        <f>IF(RES_hh_tesh_in!Q29=0,0,RES_hh_tesh_in!Q29/RES_summary!Q$21)</f>
        <v>7.0285690138655914</v>
      </c>
      <c r="R29" s="72">
        <f>IF(RES_hh_tesh_in!R29=0,0,RES_hh_tesh_in!R29/RES_summary!R$21)</f>
        <v>7.126958006349069</v>
      </c>
      <c r="S29" s="72">
        <f>IF(RES_hh_tesh_in!S29=0,0,RES_hh_tesh_in!S29/RES_summary!S$21)</f>
        <v>7.196875873710554</v>
      </c>
      <c r="T29" s="72">
        <f>IF(RES_hh_tesh_in!T29=0,0,RES_hh_tesh_in!T29/RES_summary!T$21)</f>
        <v>7.419235790896308</v>
      </c>
      <c r="U29" s="72">
        <f>IF(RES_hh_tesh_in!U29=0,0,RES_hh_tesh_in!U29/RES_summary!U$21)</f>
        <v>7.7692224326611559</v>
      </c>
      <c r="V29" s="72">
        <f>IF(RES_hh_tesh_in!V29=0,0,RES_hh_tesh_in!V29/RES_summary!V$21)</f>
        <v>7.3909684361953198</v>
      </c>
      <c r="W29" s="72">
        <f>IF(RES_hh_tesh_in!W29=0,0,RES_hh_tesh_in!W29/RES_summary!W$21)</f>
        <v>7.1600390121638275</v>
      </c>
      <c r="DA29" s="89" t="s">
        <v>932</v>
      </c>
    </row>
    <row r="30" spans="1:105" ht="12" customHeight="1" x14ac:dyDescent="0.25">
      <c r="A30" s="28" t="s">
        <v>192</v>
      </c>
      <c r="B30" s="72"/>
      <c r="C30" s="72">
        <f>IF(RES_hh_tesh_in!C30=0,0,RES_hh_tesh_in!C30/RES_summary!C$21)</f>
        <v>4.7007024791693821</v>
      </c>
      <c r="D30" s="72">
        <f>IF(RES_hh_tesh_in!D30=0,0,RES_hh_tesh_in!D30/RES_summary!D$21)</f>
        <v>4.8201542489363804</v>
      </c>
      <c r="E30" s="72">
        <f>IF(RES_hh_tesh_in!E30=0,0,RES_hh_tesh_in!E30/RES_summary!E$21)</f>
        <v>7.439993020232615</v>
      </c>
      <c r="F30" s="72">
        <f>IF(RES_hh_tesh_in!F30=0,0,RES_hh_tesh_in!F30/RES_summary!F$21)</f>
        <v>7.2620987985187364</v>
      </c>
      <c r="G30" s="72">
        <f>IF(RES_hh_tesh_in!G30=0,0,RES_hh_tesh_in!G30/RES_summary!G$21)</f>
        <v>6.8788185746932449</v>
      </c>
      <c r="H30" s="72">
        <f>IF(RES_hh_tesh_in!H30=0,0,RES_hh_tesh_in!H30/RES_summary!H$21)</f>
        <v>7.111972141429864</v>
      </c>
      <c r="I30" s="72">
        <f>IF(RES_hh_tesh_in!I30=0,0,RES_hh_tesh_in!I30/RES_summary!I$21)</f>
        <v>7.1457618608679763</v>
      </c>
      <c r="J30" s="72">
        <f>IF(RES_hh_tesh_in!J30=0,0,RES_hh_tesh_in!J30/RES_summary!J$21)</f>
        <v>7.3021662985321596</v>
      </c>
      <c r="K30" s="72">
        <f>IF(RES_hh_tesh_in!K30=0,0,RES_hh_tesh_in!K30/RES_summary!K$21)</f>
        <v>7.5395502822272693</v>
      </c>
      <c r="L30" s="72">
        <f>IF(RES_hh_tesh_in!L30=0,0,RES_hh_tesh_in!L30/RES_summary!L$21)</f>
        <v>7.8283980490984355</v>
      </c>
      <c r="M30" s="72">
        <f>IF(RES_hh_tesh_in!M30=0,0,RES_hh_tesh_in!M30/RES_summary!M$21)</f>
        <v>7.4005848957731422</v>
      </c>
      <c r="N30" s="72">
        <f>IF(RES_hh_tesh_in!N30=0,0,RES_hh_tesh_in!N30/RES_summary!N$21)</f>
        <v>7.3788130650978436</v>
      </c>
      <c r="O30" s="72">
        <f>IF(RES_hh_tesh_in!O30=0,0,RES_hh_tesh_in!O30/RES_summary!O$21)</f>
        <v>7.4132668087886202</v>
      </c>
      <c r="P30" s="72">
        <f>IF(RES_hh_tesh_in!P30=0,0,RES_hh_tesh_in!P30/RES_summary!P$21)</f>
        <v>7.0160881752160407</v>
      </c>
      <c r="Q30" s="72">
        <f>IF(RES_hh_tesh_in!Q30=0,0,RES_hh_tesh_in!Q30/RES_summary!Q$21)</f>
        <v>6.9072544984887161</v>
      </c>
      <c r="R30" s="72">
        <f>IF(RES_hh_tesh_in!R30=0,0,RES_hh_tesh_in!R30/RES_summary!R$21)</f>
        <v>7.2545068819000429</v>
      </c>
      <c r="S30" s="72">
        <f>IF(RES_hh_tesh_in!S30=0,0,RES_hh_tesh_in!S30/RES_summary!S$21)</f>
        <v>7.5642822553335032</v>
      </c>
      <c r="T30" s="72">
        <f>IF(RES_hh_tesh_in!T30=0,0,RES_hh_tesh_in!T30/RES_summary!T$21)</f>
        <v>6.7472611864447325</v>
      </c>
      <c r="U30" s="72">
        <f>IF(RES_hh_tesh_in!U30=0,0,RES_hh_tesh_in!U30/RES_summary!U$21)</f>
        <v>7.480090459241544</v>
      </c>
      <c r="V30" s="72">
        <f>IF(RES_hh_tesh_in!V30=0,0,RES_hh_tesh_in!V30/RES_summary!V$21)</f>
        <v>7.2834106435981987</v>
      </c>
      <c r="W30" s="72">
        <f>IF(RES_hh_tesh_in!W30=0,0,RES_hh_tesh_in!W30/RES_summary!W$21)</f>
        <v>7.9837236552427688</v>
      </c>
      <c r="DA30" s="89" t="s">
        <v>933</v>
      </c>
    </row>
    <row r="31" spans="1:105" ht="12" customHeight="1" x14ac:dyDescent="0.25">
      <c r="A31" s="28" t="s">
        <v>207</v>
      </c>
      <c r="B31" s="72"/>
      <c r="C31" s="72">
        <f>IF(RES_hh_tesh_in!C31=0,0,RES_hh_tesh_in!C31/RES_summary!C$21)</f>
        <v>4.6443906190881625</v>
      </c>
      <c r="D31" s="72">
        <f>IF(RES_hh_tesh_in!D31=0,0,RES_hh_tesh_in!D31/RES_summary!D$21)</f>
        <v>5.2576610329132727</v>
      </c>
      <c r="E31" s="72">
        <f>IF(RES_hh_tesh_in!E31=0,0,RES_hh_tesh_in!E31/RES_summary!E$21)</f>
        <v>7.0633915142660291</v>
      </c>
      <c r="F31" s="72">
        <f>IF(RES_hh_tesh_in!F31=0,0,RES_hh_tesh_in!F31/RES_summary!F$21)</f>
        <v>7.2981984288002808</v>
      </c>
      <c r="G31" s="72">
        <f>IF(RES_hh_tesh_in!G31=0,0,RES_hh_tesh_in!G31/RES_summary!G$21)</f>
        <v>6.8728286974072308</v>
      </c>
      <c r="H31" s="72">
        <f>IF(RES_hh_tesh_in!H31=0,0,RES_hh_tesh_in!H31/RES_summary!H$21)</f>
        <v>6.9569105205124906</v>
      </c>
      <c r="I31" s="72">
        <f>IF(RES_hh_tesh_in!I31=0,0,RES_hh_tesh_in!I31/RES_summary!I$21)</f>
        <v>7.2158109775974237</v>
      </c>
      <c r="J31" s="72">
        <f>IF(RES_hh_tesh_in!J31=0,0,RES_hh_tesh_in!J31/RES_summary!J$21)</f>
        <v>7.4352601007470005</v>
      </c>
      <c r="K31" s="72">
        <f>IF(RES_hh_tesh_in!K31=0,0,RES_hh_tesh_in!K31/RES_summary!K$21)</f>
        <v>7.469240294977805</v>
      </c>
      <c r="L31" s="72">
        <f>IF(RES_hh_tesh_in!L31=0,0,RES_hh_tesh_in!L31/RES_summary!L$21)</f>
        <v>7.3029521864945446</v>
      </c>
      <c r="M31" s="72">
        <f>IF(RES_hh_tesh_in!M31=0,0,RES_hh_tesh_in!M31/RES_summary!M$21)</f>
        <v>7.7964784795282354</v>
      </c>
      <c r="N31" s="72">
        <f>IF(RES_hh_tesh_in!N31=0,0,RES_hh_tesh_in!N31/RES_summary!N$21)</f>
        <v>7.3897038676193718</v>
      </c>
      <c r="O31" s="72">
        <f>IF(RES_hh_tesh_in!O31=0,0,RES_hh_tesh_in!O31/RES_summary!O$21)</f>
        <v>7.262411237436547</v>
      </c>
      <c r="P31" s="72">
        <f>IF(RES_hh_tesh_in!P31=0,0,RES_hh_tesh_in!P31/RES_summary!P$21)</f>
        <v>7.0935099744954329</v>
      </c>
      <c r="Q31" s="72">
        <f>IF(RES_hh_tesh_in!Q31=0,0,RES_hh_tesh_in!Q31/RES_summary!Q$21)</f>
        <v>7.2428937732575429</v>
      </c>
      <c r="R31" s="72">
        <f>IF(RES_hh_tesh_in!R31=0,0,RES_hh_tesh_in!R31/RES_summary!R$21)</f>
        <v>6.4317067244666228</v>
      </c>
      <c r="S31" s="72">
        <f>IF(RES_hh_tesh_in!S31=0,0,RES_hh_tesh_in!S31/RES_summary!S$21)</f>
        <v>5.4414846384075011</v>
      </c>
      <c r="T31" s="72">
        <f>IF(RES_hh_tesh_in!T31=0,0,RES_hh_tesh_in!T31/RES_summary!T$21)</f>
        <v>9.2029701147626763</v>
      </c>
      <c r="U31" s="72">
        <f>IF(RES_hh_tesh_in!U31=0,0,RES_hh_tesh_in!U31/RES_summary!U$21)</f>
        <v>7.9387725963587243</v>
      </c>
      <c r="V31" s="72">
        <f>IF(RES_hh_tesh_in!V31=0,0,RES_hh_tesh_in!V31/RES_summary!V$21)</f>
        <v>7.1981321234835205</v>
      </c>
      <c r="W31" s="72">
        <f>IF(RES_hh_tesh_in!W31=0,0,RES_hh_tesh_in!W31/RES_summary!W$21)</f>
        <v>7.5151287561373588</v>
      </c>
      <c r="DA31" s="89" t="s">
        <v>934</v>
      </c>
    </row>
    <row r="32" spans="1:105" ht="12" customHeight="1" x14ac:dyDescent="0.25">
      <c r="A32" s="32" t="s">
        <v>53</v>
      </c>
      <c r="B32" s="77"/>
      <c r="C32" s="77">
        <f>IF(RES_hh_tesh_in!C32=0,0,RES_hh_tesh_in!C32/RES_summary!C$21)</f>
        <v>4.2291437484284051</v>
      </c>
      <c r="D32" s="77">
        <f>IF(RES_hh_tesh_in!D32=0,0,RES_hh_tesh_in!D32/RES_summary!D$21)</f>
        <v>3.3319182746426925</v>
      </c>
      <c r="E32" s="77">
        <f>IF(RES_hh_tesh_in!E32=0,0,RES_hh_tesh_in!E32/RES_summary!E$21)</f>
        <v>9.002396516784529</v>
      </c>
      <c r="F32" s="77">
        <f>IF(RES_hh_tesh_in!F32=0,0,RES_hh_tesh_in!F32/RES_summary!F$21)</f>
        <v>8.151118767400046</v>
      </c>
      <c r="G32" s="77">
        <f>IF(RES_hh_tesh_in!G32=0,0,RES_hh_tesh_in!G32/RES_summary!G$21)</f>
        <v>6.2979339274130997</v>
      </c>
      <c r="H32" s="77">
        <f>IF(RES_hh_tesh_in!H32=0,0,RES_hh_tesh_in!H32/RES_summary!H$21)</f>
        <v>7.5189857993967513</v>
      </c>
      <c r="I32" s="77">
        <f>IF(RES_hh_tesh_in!I32=0,0,RES_hh_tesh_in!I32/RES_summary!I$21)</f>
        <v>6.8244506386138095</v>
      </c>
      <c r="J32" s="77">
        <f>IF(RES_hh_tesh_in!J32=0,0,RES_hh_tesh_in!J32/RES_summary!J$21)</f>
        <v>7.2528565459432199</v>
      </c>
      <c r="K32" s="77">
        <f>IF(RES_hh_tesh_in!K32=0,0,RES_hh_tesh_in!K32/RES_summary!K$21)</f>
        <v>7.3196363273993414</v>
      </c>
      <c r="L32" s="77">
        <f>IF(RES_hh_tesh_in!L32=0,0,RES_hh_tesh_in!L32/RES_summary!L$21)</f>
        <v>8.1786785595752818</v>
      </c>
      <c r="M32" s="77">
        <f>IF(RES_hh_tesh_in!M32=0,0,RES_hh_tesh_in!M32/RES_summary!M$21)</f>
        <v>7.5112432165303495</v>
      </c>
      <c r="N32" s="77">
        <f>IF(RES_hh_tesh_in!N32=0,0,RES_hh_tesh_in!N32/RES_summary!N$21)</f>
        <v>7.3409234198825235</v>
      </c>
      <c r="O32" s="77">
        <f>IF(RES_hh_tesh_in!O32=0,0,RES_hh_tesh_in!O32/RES_summary!O$21)</f>
        <v>7.5256629916418012</v>
      </c>
      <c r="P32" s="77">
        <f>IF(RES_hh_tesh_in!P32=0,0,RES_hh_tesh_in!P32/RES_summary!P$21)</f>
        <v>7.0219706293734294</v>
      </c>
      <c r="Q32" s="77">
        <f>IF(RES_hh_tesh_in!Q32=0,0,RES_hh_tesh_in!Q32/RES_summary!Q$21)</f>
        <v>7.0090148918127371</v>
      </c>
      <c r="R32" s="77">
        <f>IF(RES_hh_tesh_in!R32=0,0,RES_hh_tesh_in!R32/RES_summary!R$21)</f>
        <v>7.199951520815584</v>
      </c>
      <c r="S32" s="77">
        <f>IF(RES_hh_tesh_in!S32=0,0,RES_hh_tesh_in!S32/RES_summary!S$21)</f>
        <v>7.3596475720828973</v>
      </c>
      <c r="T32" s="77">
        <f>IF(RES_hh_tesh_in!T32=0,0,RES_hh_tesh_in!T32/RES_summary!T$21)</f>
        <v>7.3770493660218746</v>
      </c>
      <c r="U32" s="77">
        <f>IF(RES_hh_tesh_in!U32=0,0,RES_hh_tesh_in!U32/RES_summary!U$21)</f>
        <v>7.436863960619684</v>
      </c>
      <c r="V32" s="77">
        <f>IF(RES_hh_tesh_in!V32=0,0,RES_hh_tesh_in!V32/RES_summary!V$21)</f>
        <v>7.4933763276362377</v>
      </c>
      <c r="W32" s="77">
        <f>IF(RES_hh_tesh_in!W32=0,0,RES_hh_tesh_in!W32/RES_summary!W$21)</f>
        <v>7.4378170691930858</v>
      </c>
      <c r="DA32" s="92" t="s">
        <v>935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0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936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107</v>
      </c>
      <c r="B3" s="65"/>
      <c r="C3" s="65">
        <f>IF(RES_hh_emih_in!C3=0,0,RES_hh_emih_in!C3/RES_summary!C$21)</f>
        <v>31.310252381460643</v>
      </c>
      <c r="D3" s="65">
        <f>IF(RES_hh_emih_in!D3=0,0,RES_hh_emih_in!D3/RES_summary!D$21)</f>
        <v>40.247472329445515</v>
      </c>
      <c r="E3" s="65">
        <f>IF(RES_hh_emih_in!E3=0,0,RES_hh_emih_in!E3/RES_summary!E$21)</f>
        <v>34.25573921826745</v>
      </c>
      <c r="F3" s="65">
        <f>IF(RES_hh_emih_in!F3=0,0,RES_hh_emih_in!F3/RES_summary!F$21)</f>
        <v>36.552793767521216</v>
      </c>
      <c r="G3" s="65">
        <f>IF(RES_hh_emih_in!G3=0,0,RES_hh_emih_in!G3/RES_summary!G$21)</f>
        <v>38.634594149090404</v>
      </c>
      <c r="H3" s="65">
        <f>IF(RES_hh_emih_in!H3=0,0,RES_hh_emih_in!H3/RES_summary!H$21)</f>
        <v>38.509114392305555</v>
      </c>
      <c r="I3" s="65">
        <f>IF(RES_hh_emih_in!I3=0,0,RES_hh_emih_in!I3/RES_summary!I$21)</f>
        <v>26.573024954527952</v>
      </c>
      <c r="J3" s="65">
        <f>IF(RES_hh_emih_in!J3=0,0,RES_hh_emih_in!J3/RES_summary!J$21)</f>
        <v>29.375006407858528</v>
      </c>
      <c r="K3" s="65">
        <f>IF(RES_hh_emih_in!K3=0,0,RES_hh_emih_in!K3/RES_summary!K$21)</f>
        <v>25.177130803330503</v>
      </c>
      <c r="L3" s="65">
        <f>IF(RES_hh_emih_in!L3=0,0,RES_hh_emih_in!L3/RES_summary!L$21)</f>
        <v>28.272759581373062</v>
      </c>
      <c r="M3" s="65">
        <f>IF(RES_hh_emih_in!M3=0,0,RES_hh_emih_in!M3/RES_summary!M$21)</f>
        <v>20.840469752889742</v>
      </c>
      <c r="N3" s="65">
        <f>IF(RES_hh_emih_in!N3=0,0,RES_hh_emih_in!N3/RES_summary!N$21)</f>
        <v>25.783224469501583</v>
      </c>
      <c r="O3" s="65">
        <f>IF(RES_hh_emih_in!O3=0,0,RES_hh_emih_in!O3/RES_summary!O$21)</f>
        <v>22.472292949917449</v>
      </c>
      <c r="P3" s="65">
        <f>IF(RES_hh_emih_in!P3=0,0,RES_hh_emih_in!P3/RES_summary!P$21)</f>
        <v>25.284849964872471</v>
      </c>
      <c r="Q3" s="65">
        <f>IF(RES_hh_emih_in!Q3=0,0,RES_hh_emih_in!Q3/RES_summary!Q$21)</f>
        <v>24.384902893888459</v>
      </c>
      <c r="R3" s="65">
        <f>IF(RES_hh_emih_in!R3=0,0,RES_hh_emih_in!R3/RES_summary!R$21)</f>
        <v>19.893417554518372</v>
      </c>
      <c r="S3" s="65">
        <f>IF(RES_hh_emih_in!S3=0,0,RES_hh_emih_in!S3/RES_summary!S$21)</f>
        <v>16.150765930652558</v>
      </c>
      <c r="T3" s="65">
        <f>IF(RES_hh_emih_in!T3=0,0,RES_hh_emih_in!T3/RES_summary!T$21)</f>
        <v>6.4348334175335449</v>
      </c>
      <c r="U3" s="65">
        <f>IF(RES_hh_emih_in!U3=0,0,RES_hh_emih_in!U3/RES_summary!U$21)</f>
        <v>15.000955979629776</v>
      </c>
      <c r="V3" s="65">
        <f>IF(RES_hh_emih_in!V3=0,0,RES_hh_emih_in!V3/RES_summary!V$21)</f>
        <v>17.235471117723172</v>
      </c>
      <c r="W3" s="65">
        <f>IF(RES_hh_emih_in!W3=0,0,RES_hh_emih_in!W3/RES_summary!W$21)</f>
        <v>12.463450707133941</v>
      </c>
      <c r="DA3" s="87" t="s">
        <v>937</v>
      </c>
    </row>
    <row r="4" spans="1:105" ht="12.95" customHeight="1" x14ac:dyDescent="0.25">
      <c r="A4" s="68" t="s">
        <v>57</v>
      </c>
      <c r="B4" s="69"/>
      <c r="C4" s="69">
        <f>IF(RES_hh_emih_in!C4=0,0,RES_hh_emih_in!C4/RES_summary!C$21)</f>
        <v>27.594759016455278</v>
      </c>
      <c r="D4" s="69">
        <f>IF(RES_hh_emih_in!D4=0,0,RES_hh_emih_in!D4/RES_summary!D$21)</f>
        <v>35.909627731757773</v>
      </c>
      <c r="E4" s="69">
        <f>IF(RES_hh_emih_in!E4=0,0,RES_hh_emih_in!E4/RES_summary!E$21)</f>
        <v>30.681496606541852</v>
      </c>
      <c r="F4" s="69">
        <f>IF(RES_hh_emih_in!F4=0,0,RES_hh_emih_in!F4/RES_summary!F$21)</f>
        <v>31.770616155541905</v>
      </c>
      <c r="G4" s="69">
        <f>IF(RES_hh_emih_in!G4=0,0,RES_hh_emih_in!G4/RES_summary!G$21)</f>
        <v>33.305481549625249</v>
      </c>
      <c r="H4" s="69">
        <f>IF(RES_hh_emih_in!H4=0,0,RES_hh_emih_in!H4/RES_summary!H$21)</f>
        <v>32.945205286089603</v>
      </c>
      <c r="I4" s="69">
        <f>IF(RES_hh_emih_in!I4=0,0,RES_hh_emih_in!I4/RES_summary!I$21)</f>
        <v>22.033662306030767</v>
      </c>
      <c r="J4" s="69">
        <f>IF(RES_hh_emih_in!J4=0,0,RES_hh_emih_in!J4/RES_summary!J$21)</f>
        <v>25.088350069033513</v>
      </c>
      <c r="K4" s="69">
        <f>IF(RES_hh_emih_in!K4=0,0,RES_hh_emih_in!K4/RES_summary!K$21)</f>
        <v>21.459307065006062</v>
      </c>
      <c r="L4" s="69">
        <f>IF(RES_hh_emih_in!L4=0,0,RES_hh_emih_in!L4/RES_summary!L$21)</f>
        <v>24.721608882109074</v>
      </c>
      <c r="M4" s="69">
        <f>IF(RES_hh_emih_in!M4=0,0,RES_hh_emih_in!M4/RES_summary!M$21)</f>
        <v>17.506696501926672</v>
      </c>
      <c r="N4" s="69">
        <f>IF(RES_hh_emih_in!N4=0,0,RES_hh_emih_in!N4/RES_summary!N$21)</f>
        <v>21.438980985931522</v>
      </c>
      <c r="O4" s="69">
        <f>IF(RES_hh_emih_in!O4=0,0,RES_hh_emih_in!O4/RES_summary!O$21)</f>
        <v>18.421656232056343</v>
      </c>
      <c r="P4" s="69">
        <f>IF(RES_hh_emih_in!P4=0,0,RES_hh_emih_in!P4/RES_summary!P$21)</f>
        <v>20.990189097421997</v>
      </c>
      <c r="Q4" s="69">
        <f>IF(RES_hh_emih_in!Q4=0,0,RES_hh_emih_in!Q4/RES_summary!Q$21)</f>
        <v>20.186938273791704</v>
      </c>
      <c r="R4" s="69">
        <f>IF(RES_hh_emih_in!R4=0,0,RES_hh_emih_in!R4/RES_summary!R$21)</f>
        <v>16.30105751688934</v>
      </c>
      <c r="S4" s="69">
        <f>IF(RES_hh_emih_in!S4=0,0,RES_hh_emih_in!S4/RES_summary!S$21)</f>
        <v>12.704359605045095</v>
      </c>
      <c r="T4" s="69">
        <f>IF(RES_hh_emih_in!T4=0,0,RES_hh_emih_in!T4/RES_summary!T$21)</f>
        <v>4.170779077904613</v>
      </c>
      <c r="U4" s="69">
        <f>IF(RES_hh_emih_in!U4=0,0,RES_hh_emih_in!U4/RES_summary!U$21)</f>
        <v>11.377969112742573</v>
      </c>
      <c r="V4" s="69">
        <f>IF(RES_hh_emih_in!V4=0,0,RES_hh_emih_in!V4/RES_summary!V$21)</f>
        <v>12.996802416969476</v>
      </c>
      <c r="W4" s="69">
        <f>IF(RES_hh_emih_in!W4=0,0,RES_hh_emih_in!W4/RES_summary!W$21)</f>
        <v>8.5152052577056008</v>
      </c>
      <c r="DA4" s="88" t="s">
        <v>938</v>
      </c>
    </row>
    <row r="5" spans="1:105" ht="12" customHeight="1" x14ac:dyDescent="0.25">
      <c r="A5" s="28" t="s">
        <v>51</v>
      </c>
      <c r="B5" s="72"/>
      <c r="C5" s="72">
        <f>IF(RES_hh_emih_in!C5=0,0,RES_hh_emih_in!C5/RES_summary!C$21)</f>
        <v>55.726203998412977</v>
      </c>
      <c r="D5" s="72">
        <f>IF(RES_hh_emih_in!D5=0,0,RES_hh_emih_in!D5/RES_summary!D$21)</f>
        <v>56.438127564450696</v>
      </c>
      <c r="E5" s="72">
        <f>IF(RES_hh_emih_in!E5=0,0,RES_hh_emih_in!E5/RES_summary!E$21)</f>
        <v>51.961266861378441</v>
      </c>
      <c r="F5" s="72">
        <f>IF(RES_hh_emih_in!F5=0,0,RES_hh_emih_in!F5/RES_summary!F$21)</f>
        <v>50.606951601750367</v>
      </c>
      <c r="G5" s="72">
        <f>IF(RES_hh_emih_in!G5=0,0,RES_hh_emih_in!G5/RES_summary!G$21)</f>
        <v>52.418647926952815</v>
      </c>
      <c r="H5" s="72">
        <f>IF(RES_hh_emih_in!H5=0,0,RES_hh_emih_in!H5/RES_summary!H$21)</f>
        <v>56.419158368975452</v>
      </c>
      <c r="I5" s="72">
        <f>IF(RES_hh_emih_in!I5=0,0,RES_hh_emih_in!I5/RES_summary!I$21)</f>
        <v>49.008672828002531</v>
      </c>
      <c r="J5" s="72">
        <f>IF(RES_hh_emih_in!J5=0,0,RES_hh_emih_in!J5/RES_summary!J$21)</f>
        <v>50.143542828429261</v>
      </c>
      <c r="K5" s="72">
        <f>IF(RES_hh_emih_in!K5=0,0,RES_hh_emih_in!K5/RES_summary!K$21)</f>
        <v>50.345306588513729</v>
      </c>
      <c r="L5" s="72">
        <f>IF(RES_hh_emih_in!L5=0,0,RES_hh_emih_in!L5/RES_summary!L$21)</f>
        <v>56.729332083565488</v>
      </c>
      <c r="M5" s="72">
        <f>IF(RES_hh_emih_in!M5=0,0,RES_hh_emih_in!M5/RES_summary!M$21)</f>
        <v>47.913388127723735</v>
      </c>
      <c r="N5" s="72">
        <f>IF(RES_hh_emih_in!N5=0,0,RES_hh_emih_in!N5/RES_summary!N$21)</f>
        <v>49.19280496785899</v>
      </c>
      <c r="O5" s="72">
        <f>IF(RES_hh_emih_in!O5=0,0,RES_hh_emih_in!O5/RES_summary!O$21)</f>
        <v>46.847764946008233</v>
      </c>
      <c r="P5" s="72">
        <f>IF(RES_hh_emih_in!P5=0,0,RES_hh_emih_in!P5/RES_summary!P$21)</f>
        <v>41.084526198424356</v>
      </c>
      <c r="Q5" s="72">
        <f>IF(RES_hh_emih_in!Q5=0,0,RES_hh_emih_in!Q5/RES_summary!Q$21)</f>
        <v>38.743394388178558</v>
      </c>
      <c r="R5" s="72">
        <f>IF(RES_hh_emih_in!R5=0,0,RES_hh_emih_in!R5/RES_summary!R$21)</f>
        <v>40.41404086812647</v>
      </c>
      <c r="S5" s="72">
        <f>IF(RES_hh_emih_in!S5=0,0,RES_hh_emih_in!S5/RES_summary!S$21)</f>
        <v>39.672486618079127</v>
      </c>
      <c r="T5" s="72">
        <f>IF(RES_hh_emih_in!T5=0,0,RES_hh_emih_in!T5/RES_summary!T$21)</f>
        <v>38.391941253626044</v>
      </c>
      <c r="U5" s="72">
        <f>IF(RES_hh_emih_in!U5=0,0,RES_hh_emih_in!U5/RES_summary!U$21)</f>
        <v>30.370410191058209</v>
      </c>
      <c r="V5" s="72">
        <f>IF(RES_hh_emih_in!V5=0,0,RES_hh_emih_in!V5/RES_summary!V$21)</f>
        <v>30.808198524059254</v>
      </c>
      <c r="W5" s="72">
        <f>IF(RES_hh_emih_in!W5=0,0,RES_hh_emih_in!W5/RES_summary!W$21)</f>
        <v>27.642350539683463</v>
      </c>
      <c r="DA5" s="89" t="s">
        <v>939</v>
      </c>
    </row>
    <row r="6" spans="1:105" ht="12" customHeight="1" x14ac:dyDescent="0.25">
      <c r="A6" s="28" t="s">
        <v>74</v>
      </c>
      <c r="B6" s="72"/>
      <c r="C6" s="72">
        <f>IF(RES_hh_emih_in!C6=0,0,RES_hh_emih_in!C6/RES_summary!C$21)</f>
        <v>42.908879582877567</v>
      </c>
      <c r="D6" s="72">
        <f>IF(RES_hh_emih_in!D6=0,0,RES_hh_emih_in!D6/RES_summary!D$21)</f>
        <v>40.615336787282381</v>
      </c>
      <c r="E6" s="72">
        <f>IF(RES_hh_emih_in!E6=0,0,RES_hh_emih_in!E6/RES_summary!E$21)</f>
        <v>38.362110337738002</v>
      </c>
      <c r="F6" s="72">
        <f>IF(RES_hh_emih_in!F6=0,0,RES_hh_emih_in!F6/RES_summary!F$21)</f>
        <v>36.742054434132463</v>
      </c>
      <c r="G6" s="72">
        <f>IF(RES_hh_emih_in!G6=0,0,RES_hh_emih_in!G6/RES_summary!G$21)</f>
        <v>37.471903327312333</v>
      </c>
      <c r="H6" s="72">
        <f>IF(RES_hh_emih_in!H6=0,0,RES_hh_emih_in!H6/RES_summary!H$21)</f>
        <v>38.508722373889277</v>
      </c>
      <c r="I6" s="72">
        <f>IF(RES_hh_emih_in!I6=0,0,RES_hh_emih_in!I6/RES_summary!I$21)</f>
        <v>36.593296642342331</v>
      </c>
      <c r="J6" s="72">
        <f>IF(RES_hh_emih_in!J6=0,0,RES_hh_emih_in!J6/RES_summary!J$21)</f>
        <v>36.233498156507849</v>
      </c>
      <c r="K6" s="72">
        <f>IF(RES_hh_emih_in!K6=0,0,RES_hh_emih_in!K6/RES_summary!K$21)</f>
        <v>36.139203295230104</v>
      </c>
      <c r="L6" s="72">
        <f>IF(RES_hh_emih_in!L6=0,0,RES_hh_emih_in!L6/RES_summary!L$21)</f>
        <v>40.081417605769346</v>
      </c>
      <c r="M6" s="72">
        <f>IF(RES_hh_emih_in!M6=0,0,RES_hh_emih_in!M6/RES_summary!M$21)</f>
        <v>33.486052261960303</v>
      </c>
      <c r="N6" s="72">
        <f>IF(RES_hh_emih_in!N6=0,0,RES_hh_emih_in!N6/RES_summary!N$21)</f>
        <v>34.524427794082541</v>
      </c>
      <c r="O6" s="72">
        <f>IF(RES_hh_emih_in!O6=0,0,RES_hh_emih_in!O6/RES_summary!O$21)</f>
        <v>31.3678272156552</v>
      </c>
      <c r="P6" s="72">
        <f>IF(RES_hh_emih_in!P6=0,0,RES_hh_emih_in!P6/RES_summary!P$21)</f>
        <v>26.301831255033406</v>
      </c>
      <c r="Q6" s="72">
        <f>IF(RES_hh_emih_in!Q6=0,0,RES_hh_emih_in!Q6/RES_summary!Q$21)</f>
        <v>24.696544135637925</v>
      </c>
      <c r="R6" s="72">
        <f>IF(RES_hh_emih_in!R6=0,0,RES_hh_emih_in!R6/RES_summary!R$21)</f>
        <v>25.167198227655462</v>
      </c>
      <c r="S6" s="72">
        <f>IF(RES_hh_emih_in!S6=0,0,RES_hh_emih_in!S6/RES_summary!S$21)</f>
        <v>24.371342111688826</v>
      </c>
      <c r="T6" s="72">
        <f>IF(RES_hh_emih_in!T6=0,0,RES_hh_emih_in!T6/RES_summary!T$21)</f>
        <v>23.642358876344101</v>
      </c>
      <c r="U6" s="72">
        <f>IF(RES_hh_emih_in!U6=0,0,RES_hh_emih_in!U6/RES_summary!U$21)</f>
        <v>23.531911783104963</v>
      </c>
      <c r="V6" s="72">
        <f>IF(RES_hh_emih_in!V6=0,0,RES_hh_emih_in!V6/RES_summary!V$21)</f>
        <v>21.827753475850685</v>
      </c>
      <c r="W6" s="72">
        <f>IF(RES_hh_emih_in!W6=0,0,RES_hh_emih_in!W6/RES_summary!W$21)</f>
        <v>19.043272175361796</v>
      </c>
      <c r="DA6" s="89" t="s">
        <v>940</v>
      </c>
    </row>
    <row r="7" spans="1:105" ht="12" customHeight="1" x14ac:dyDescent="0.25">
      <c r="A7" s="28" t="s">
        <v>205</v>
      </c>
      <c r="B7" s="72"/>
      <c r="C7" s="72">
        <f>IF(RES_hh_emih_in!C7=0,0,RES_hh_emih_in!C7/RES_summary!C$21)</f>
        <v>55.155327820270323</v>
      </c>
      <c r="D7" s="72">
        <f>IF(RES_hh_emih_in!D7=0,0,RES_hh_emih_in!D7/RES_summary!D$21)</f>
        <v>56.189657944035325</v>
      </c>
      <c r="E7" s="72">
        <f>IF(RES_hh_emih_in!E7=0,0,RES_hh_emih_in!E7/RES_summary!E$21)</f>
        <v>53.747819635673345</v>
      </c>
      <c r="F7" s="72">
        <f>IF(RES_hh_emih_in!F7=0,0,RES_hh_emih_in!F7/RES_summary!F$21)</f>
        <v>49.83867620721157</v>
      </c>
      <c r="G7" s="72">
        <f>IF(RES_hh_emih_in!G7=0,0,RES_hh_emih_in!G7/RES_summary!G$21)</f>
        <v>0</v>
      </c>
      <c r="H7" s="72">
        <f>IF(RES_hh_emih_in!H7=0,0,RES_hh_emih_in!H7/RES_summary!H$21)</f>
        <v>0</v>
      </c>
      <c r="I7" s="72">
        <f>IF(RES_hh_emih_in!I7=0,0,RES_hh_emih_in!I7/RES_summary!I$21)</f>
        <v>0</v>
      </c>
      <c r="J7" s="72">
        <f>IF(RES_hh_emih_in!J7=0,0,RES_hh_emih_in!J7/RES_summary!J$21)</f>
        <v>0</v>
      </c>
      <c r="K7" s="72">
        <f>IF(RES_hh_emih_in!K7=0,0,RES_hh_emih_in!K7/RES_summary!K$21)</f>
        <v>0</v>
      </c>
      <c r="L7" s="72">
        <f>IF(RES_hh_emih_in!L7=0,0,RES_hh_emih_in!L7/RES_summary!L$21)</f>
        <v>0</v>
      </c>
      <c r="M7" s="72">
        <f>IF(RES_hh_emih_in!M7=0,0,RES_hh_emih_in!M7/RES_summary!M$21)</f>
        <v>0</v>
      </c>
      <c r="N7" s="72">
        <f>IF(RES_hh_emih_in!N7=0,0,RES_hh_emih_in!N7/RES_summary!N$21)</f>
        <v>40.048398415900017</v>
      </c>
      <c r="O7" s="72">
        <f>IF(RES_hh_emih_in!O7=0,0,RES_hh_emih_in!O7/RES_summary!O$21)</f>
        <v>39.941787641455441</v>
      </c>
      <c r="P7" s="72">
        <f>IF(RES_hh_emih_in!P7=0,0,RES_hh_emih_in!P7/RES_summary!P$21)</f>
        <v>0</v>
      </c>
      <c r="Q7" s="72">
        <f>IF(RES_hh_emih_in!Q7=0,0,RES_hh_emih_in!Q7/RES_summary!Q$21)</f>
        <v>0</v>
      </c>
      <c r="R7" s="72">
        <f>IF(RES_hh_emih_in!R7=0,0,RES_hh_emih_in!R7/RES_summary!R$21)</f>
        <v>29.803730806644229</v>
      </c>
      <c r="S7" s="72">
        <f>IF(RES_hh_emih_in!S7=0,0,RES_hh_emih_in!S7/RES_summary!S$21)</f>
        <v>29.755950426955309</v>
      </c>
      <c r="T7" s="72">
        <f>IF(RES_hh_emih_in!T7=0,0,RES_hh_emih_in!T7/RES_summary!T$21)</f>
        <v>34.334916166352293</v>
      </c>
      <c r="U7" s="72">
        <f>IF(RES_hh_emih_in!U7=0,0,RES_hh_emih_in!U7/RES_summary!U$21)</f>
        <v>27.081473508769886</v>
      </c>
      <c r="V7" s="72">
        <f>IF(RES_hh_emih_in!V7=0,0,RES_hh_emih_in!V7/RES_summary!V$21)</f>
        <v>25.253899883975215</v>
      </c>
      <c r="W7" s="72">
        <f>IF(RES_hh_emih_in!W7=0,0,RES_hh_emih_in!W7/RES_summary!W$21)</f>
        <v>32.525142271205169</v>
      </c>
      <c r="DA7" s="89" t="s">
        <v>941</v>
      </c>
    </row>
    <row r="8" spans="1:105" ht="12" customHeight="1" x14ac:dyDescent="0.25">
      <c r="A8" s="28" t="s">
        <v>192</v>
      </c>
      <c r="B8" s="72"/>
      <c r="C8" s="72">
        <f>IF(RES_hh_emih_in!C8=0,0,RES_hh_emih_in!C8/RES_summary!C$21)</f>
        <v>35.371770896820756</v>
      </c>
      <c r="D8" s="72">
        <f>IF(RES_hh_emih_in!D8=0,0,RES_hh_emih_in!D8/RES_summary!D$21)</f>
        <v>33.295519955000351</v>
      </c>
      <c r="E8" s="72">
        <f>IF(RES_hh_emih_in!E8=0,0,RES_hh_emih_in!E8/RES_summary!E$21)</f>
        <v>31.751553531617375</v>
      </c>
      <c r="F8" s="72">
        <f>IF(RES_hh_emih_in!F8=0,0,RES_hh_emih_in!F8/RES_summary!F$21)</f>
        <v>30.609024265568543</v>
      </c>
      <c r="G8" s="72">
        <f>IF(RES_hh_emih_in!G8=0,0,RES_hh_emih_in!G8/RES_summary!G$21)</f>
        <v>32.081774983695595</v>
      </c>
      <c r="H8" s="72">
        <f>IF(RES_hh_emih_in!H8=0,0,RES_hh_emih_in!H8/RES_summary!H$21)</f>
        <v>32.306211211901072</v>
      </c>
      <c r="I8" s="72">
        <f>IF(RES_hh_emih_in!I8=0,0,RES_hh_emih_in!I8/RES_summary!I$21)</f>
        <v>29.963338055940902</v>
      </c>
      <c r="J8" s="72">
        <f>IF(RES_hh_emih_in!J8=0,0,RES_hh_emih_in!J8/RES_summary!J$21)</f>
        <v>29.214524292372754</v>
      </c>
      <c r="K8" s="72">
        <f>IF(RES_hh_emih_in!K8=0,0,RES_hh_emih_in!K8/RES_summary!K$21)</f>
        <v>29.332073002356712</v>
      </c>
      <c r="L8" s="72">
        <f>IF(RES_hh_emih_in!L8=0,0,RES_hh_emih_in!L8/RES_summary!L$21)</f>
        <v>32.046729361423047</v>
      </c>
      <c r="M8" s="72">
        <f>IF(RES_hh_emih_in!M8=0,0,RES_hh_emih_in!M8/RES_summary!M$21)</f>
        <v>27.827739987835937</v>
      </c>
      <c r="N8" s="72">
        <f>IF(RES_hh_emih_in!N8=0,0,RES_hh_emih_in!N8/RES_summary!N$21)</f>
        <v>28.009056466721564</v>
      </c>
      <c r="O8" s="72">
        <f>IF(RES_hh_emih_in!O8=0,0,RES_hh_emih_in!O8/RES_summary!O$21)</f>
        <v>26.755594420902089</v>
      </c>
      <c r="P8" s="72">
        <f>IF(RES_hh_emih_in!P8=0,0,RES_hh_emih_in!P8/RES_summary!P$21)</f>
        <v>22.490783200202294</v>
      </c>
      <c r="Q8" s="72">
        <f>IF(RES_hh_emih_in!Q8=0,0,RES_hh_emih_in!Q8/RES_summary!Q$21)</f>
        <v>20.93672730985838</v>
      </c>
      <c r="R8" s="72">
        <f>IF(RES_hh_emih_in!R8=0,0,RES_hh_emih_in!R8/RES_summary!R$21)</f>
        <v>21.831248474225916</v>
      </c>
      <c r="S8" s="72">
        <f>IF(RES_hh_emih_in!S8=0,0,RES_hh_emih_in!S8/RES_summary!S$21)</f>
        <v>21.612846641223385</v>
      </c>
      <c r="T8" s="72">
        <f>IF(RES_hh_emih_in!T8=0,0,RES_hh_emih_in!T8/RES_summary!T$21)</f>
        <v>20.282616883665515</v>
      </c>
      <c r="U8" s="72">
        <f>IF(RES_hh_emih_in!U8=0,0,RES_hh_emih_in!U8/RES_summary!U$21)</f>
        <v>19.074679348357268</v>
      </c>
      <c r="V8" s="72">
        <f>IF(RES_hh_emih_in!V8=0,0,RES_hh_emih_in!V8/RES_summary!V$21)</f>
        <v>18.011315964929651</v>
      </c>
      <c r="W8" s="72">
        <f>IF(RES_hh_emih_in!W8=0,0,RES_hh_emih_in!W8/RES_summary!W$21)</f>
        <v>18.383645107806434</v>
      </c>
      <c r="DA8" s="89" t="s">
        <v>942</v>
      </c>
    </row>
    <row r="9" spans="1:105" ht="12" customHeight="1" x14ac:dyDescent="0.25">
      <c r="A9" s="28" t="s">
        <v>207</v>
      </c>
      <c r="B9" s="72"/>
      <c r="C9" s="72">
        <f>IF(RES_hh_emih_in!C9=0,0,RES_hh_emih_in!C9/RES_summary!C$21)</f>
        <v>0</v>
      </c>
      <c r="D9" s="72">
        <f>IF(RES_hh_emih_in!D9=0,0,RES_hh_emih_in!D9/RES_summary!D$21)</f>
        <v>0</v>
      </c>
      <c r="E9" s="72">
        <f>IF(RES_hh_emih_in!E9=0,0,RES_hh_emih_in!E9/RES_summary!E$21)</f>
        <v>0</v>
      </c>
      <c r="F9" s="72">
        <f>IF(RES_hh_emih_in!F9=0,0,RES_hh_emih_in!F9/RES_summary!F$21)</f>
        <v>0</v>
      </c>
      <c r="G9" s="72">
        <f>IF(RES_hh_emih_in!G9=0,0,RES_hh_emih_in!G9/RES_summary!G$21)</f>
        <v>0</v>
      </c>
      <c r="H9" s="72">
        <f>IF(RES_hh_emih_in!H9=0,0,RES_hh_emih_in!H9/RES_summary!H$21)</f>
        <v>0</v>
      </c>
      <c r="I9" s="72">
        <f>IF(RES_hh_emih_in!I9=0,0,RES_hh_emih_in!I9/RES_summary!I$21)</f>
        <v>0</v>
      </c>
      <c r="J9" s="72">
        <f>IF(RES_hh_emih_in!J9=0,0,RES_hh_emih_in!J9/RES_summary!J$21)</f>
        <v>0</v>
      </c>
      <c r="K9" s="72">
        <f>IF(RES_hh_emih_in!K9=0,0,RES_hh_emih_in!K9/RES_summary!K$21)</f>
        <v>0</v>
      </c>
      <c r="L9" s="72">
        <f>IF(RES_hh_emih_in!L9=0,0,RES_hh_emih_in!L9/RES_summary!L$21)</f>
        <v>0</v>
      </c>
      <c r="M9" s="72">
        <f>IF(RES_hh_emih_in!M9=0,0,RES_hh_emih_in!M9/RES_summary!M$21)</f>
        <v>0</v>
      </c>
      <c r="N9" s="72">
        <f>IF(RES_hh_emih_in!N9=0,0,RES_hh_emih_in!N9/RES_summary!N$21)</f>
        <v>0</v>
      </c>
      <c r="O9" s="72">
        <f>IF(RES_hh_emih_in!O9=0,0,RES_hh_emih_in!O9/RES_summary!O$21)</f>
        <v>0</v>
      </c>
      <c r="P9" s="72">
        <f>IF(RES_hh_emih_in!P9=0,0,RES_hh_emih_in!P9/RES_summary!P$21)</f>
        <v>0</v>
      </c>
      <c r="Q9" s="72">
        <f>IF(RES_hh_emih_in!Q9=0,0,RES_hh_emih_in!Q9/RES_summary!Q$21)</f>
        <v>0</v>
      </c>
      <c r="R9" s="72">
        <f>IF(RES_hh_emih_in!R9=0,0,RES_hh_emih_in!R9/RES_summary!R$21)</f>
        <v>0</v>
      </c>
      <c r="S9" s="72">
        <f>IF(RES_hh_emih_in!S9=0,0,RES_hh_emih_in!S9/RES_summary!S$21)</f>
        <v>0</v>
      </c>
      <c r="T9" s="72">
        <f>IF(RES_hh_emih_in!T9=0,0,RES_hh_emih_in!T9/RES_summary!T$21)</f>
        <v>0</v>
      </c>
      <c r="U9" s="72">
        <f>IF(RES_hh_emih_in!U9=0,0,RES_hh_emih_in!U9/RES_summary!U$21)</f>
        <v>0</v>
      </c>
      <c r="V9" s="72">
        <f>IF(RES_hh_emih_in!V9=0,0,RES_hh_emih_in!V9/RES_summary!V$21)</f>
        <v>0</v>
      </c>
      <c r="W9" s="72">
        <f>IF(RES_hh_emih_in!W9=0,0,RES_hh_emih_in!W9/RES_summary!W$21)</f>
        <v>0</v>
      </c>
      <c r="DA9" s="89" t="s">
        <v>943</v>
      </c>
    </row>
    <row r="10" spans="1:105" ht="12" customHeight="1" x14ac:dyDescent="0.25">
      <c r="A10" s="28" t="s">
        <v>202</v>
      </c>
      <c r="B10" s="72"/>
      <c r="C10" s="72">
        <f>IF(RES_hh_emih_in!C10=0,0,RES_hh_emih_in!C10/RES_summary!C$21)</f>
        <v>0</v>
      </c>
      <c r="D10" s="72">
        <f>IF(RES_hh_emih_in!D10=0,0,RES_hh_emih_in!D10/RES_summary!D$21)</f>
        <v>0</v>
      </c>
      <c r="E10" s="72">
        <f>IF(RES_hh_emih_in!E10=0,0,RES_hh_emih_in!E10/RES_summary!E$21)</f>
        <v>0</v>
      </c>
      <c r="F10" s="72">
        <f>IF(RES_hh_emih_in!F10=0,0,RES_hh_emih_in!F10/RES_summary!F$21)</f>
        <v>0</v>
      </c>
      <c r="G10" s="72">
        <f>IF(RES_hh_emih_in!G10=0,0,RES_hh_emih_in!G10/RES_summary!G$21)</f>
        <v>0</v>
      </c>
      <c r="H10" s="72">
        <f>IF(RES_hh_emih_in!H10=0,0,RES_hh_emih_in!H10/RES_summary!H$21)</f>
        <v>0</v>
      </c>
      <c r="I10" s="72">
        <f>IF(RES_hh_emih_in!I10=0,0,RES_hh_emih_in!I10/RES_summary!I$21)</f>
        <v>0</v>
      </c>
      <c r="J10" s="72">
        <f>IF(RES_hh_emih_in!J10=0,0,RES_hh_emih_in!J10/RES_summary!J$21)</f>
        <v>0</v>
      </c>
      <c r="K10" s="72">
        <f>IF(RES_hh_emih_in!K10=0,0,RES_hh_emih_in!K10/RES_summary!K$21)</f>
        <v>0</v>
      </c>
      <c r="L10" s="72">
        <f>IF(RES_hh_emih_in!L10=0,0,RES_hh_emih_in!L10/RES_summary!L$21)</f>
        <v>0</v>
      </c>
      <c r="M10" s="72">
        <f>IF(RES_hh_emih_in!M10=0,0,RES_hh_emih_in!M10/RES_summary!M$21)</f>
        <v>0</v>
      </c>
      <c r="N10" s="72">
        <f>IF(RES_hh_emih_in!N10=0,0,RES_hh_emih_in!N10/RES_summary!N$21)</f>
        <v>0</v>
      </c>
      <c r="O10" s="72">
        <f>IF(RES_hh_emih_in!O10=0,0,RES_hh_emih_in!O10/RES_summary!O$21)</f>
        <v>0</v>
      </c>
      <c r="P10" s="72">
        <f>IF(RES_hh_emih_in!P10=0,0,RES_hh_emih_in!P10/RES_summary!P$21)</f>
        <v>0</v>
      </c>
      <c r="Q10" s="72">
        <f>IF(RES_hh_emih_in!Q10=0,0,RES_hh_emih_in!Q10/RES_summary!Q$21)</f>
        <v>0</v>
      </c>
      <c r="R10" s="72">
        <f>IF(RES_hh_emih_in!R10=0,0,RES_hh_emih_in!R10/RES_summary!R$21)</f>
        <v>0</v>
      </c>
      <c r="S10" s="72">
        <f>IF(RES_hh_emih_in!S10=0,0,RES_hh_emih_in!S10/RES_summary!S$21)</f>
        <v>0</v>
      </c>
      <c r="T10" s="72">
        <f>IF(RES_hh_emih_in!T10=0,0,RES_hh_emih_in!T10/RES_summary!T$21)</f>
        <v>0</v>
      </c>
      <c r="U10" s="72">
        <f>IF(RES_hh_emih_in!U10=0,0,RES_hh_emih_in!U10/RES_summary!U$21)</f>
        <v>0</v>
      </c>
      <c r="V10" s="72">
        <f>IF(RES_hh_emih_in!V10=0,0,RES_hh_emih_in!V10/RES_summary!V$21)</f>
        <v>0</v>
      </c>
      <c r="W10" s="72">
        <f>IF(RES_hh_emih_in!W10=0,0,RES_hh_emih_in!W10/RES_summary!W$21)</f>
        <v>0</v>
      </c>
      <c r="DA10" s="89" t="s">
        <v>944</v>
      </c>
    </row>
    <row r="11" spans="1:105" ht="12" customHeight="1" x14ac:dyDescent="0.25">
      <c r="A11" s="28" t="s">
        <v>203</v>
      </c>
      <c r="B11" s="72"/>
      <c r="C11" s="72">
        <f>IF(RES_hh_emih_in!C11=0,0,RES_hh_emih_in!C11/RES_summary!C$21)</f>
        <v>0</v>
      </c>
      <c r="D11" s="72">
        <f>IF(RES_hh_emih_in!D11=0,0,RES_hh_emih_in!D11/RES_summary!D$21)</f>
        <v>0</v>
      </c>
      <c r="E11" s="72">
        <f>IF(RES_hh_emih_in!E11=0,0,RES_hh_emih_in!E11/RES_summary!E$21)</f>
        <v>0</v>
      </c>
      <c r="F11" s="72">
        <f>IF(RES_hh_emih_in!F11=0,0,RES_hh_emih_in!F11/RES_summary!F$21)</f>
        <v>0</v>
      </c>
      <c r="G11" s="72">
        <f>IF(RES_hh_emih_in!G11=0,0,RES_hh_emih_in!G11/RES_summary!G$21)</f>
        <v>0</v>
      </c>
      <c r="H11" s="72">
        <f>IF(RES_hh_emih_in!H11=0,0,RES_hh_emih_in!H11/RES_summary!H$21)</f>
        <v>0</v>
      </c>
      <c r="I11" s="72">
        <f>IF(RES_hh_emih_in!I11=0,0,RES_hh_emih_in!I11/RES_summary!I$21)</f>
        <v>0</v>
      </c>
      <c r="J11" s="72">
        <f>IF(RES_hh_emih_in!J11=0,0,RES_hh_emih_in!J11/RES_summary!J$21)</f>
        <v>0</v>
      </c>
      <c r="K11" s="72">
        <f>IF(RES_hh_emih_in!K11=0,0,RES_hh_emih_in!K11/RES_summary!K$21)</f>
        <v>0</v>
      </c>
      <c r="L11" s="72">
        <f>IF(RES_hh_emih_in!L11=0,0,RES_hh_emih_in!L11/RES_summary!L$21)</f>
        <v>0</v>
      </c>
      <c r="M11" s="72">
        <f>IF(RES_hh_emih_in!M11=0,0,RES_hh_emih_in!M11/RES_summary!M$21)</f>
        <v>0</v>
      </c>
      <c r="N11" s="72">
        <f>IF(RES_hh_emih_in!N11=0,0,RES_hh_emih_in!N11/RES_summary!N$21)</f>
        <v>0</v>
      </c>
      <c r="O11" s="72">
        <f>IF(RES_hh_emih_in!O11=0,0,RES_hh_emih_in!O11/RES_summary!O$21)</f>
        <v>0</v>
      </c>
      <c r="P11" s="72">
        <f>IF(RES_hh_emih_in!P11=0,0,RES_hh_emih_in!P11/RES_summary!P$21)</f>
        <v>0</v>
      </c>
      <c r="Q11" s="72">
        <f>IF(RES_hh_emih_in!Q11=0,0,RES_hh_emih_in!Q11/RES_summary!Q$21)</f>
        <v>0</v>
      </c>
      <c r="R11" s="72">
        <f>IF(RES_hh_emih_in!R11=0,0,RES_hh_emih_in!R11/RES_summary!R$21)</f>
        <v>0</v>
      </c>
      <c r="S11" s="72">
        <f>IF(RES_hh_emih_in!S11=0,0,RES_hh_emih_in!S11/RES_summary!S$21)</f>
        <v>0</v>
      </c>
      <c r="T11" s="72">
        <f>IF(RES_hh_emih_in!T11=0,0,RES_hh_emih_in!T11/RES_summary!T$21)</f>
        <v>0</v>
      </c>
      <c r="U11" s="72">
        <f>IF(RES_hh_emih_in!U11=0,0,RES_hh_emih_in!U11/RES_summary!U$21)</f>
        <v>0</v>
      </c>
      <c r="V11" s="72">
        <f>IF(RES_hh_emih_in!V11=0,0,RES_hh_emih_in!V11/RES_summary!V$21)</f>
        <v>0</v>
      </c>
      <c r="W11" s="72">
        <f>IF(RES_hh_emih_in!W11=0,0,RES_hh_emih_in!W11/RES_summary!W$21)</f>
        <v>0</v>
      </c>
      <c r="DA11" s="89" t="s">
        <v>945</v>
      </c>
    </row>
    <row r="12" spans="1:105" ht="12" customHeight="1" x14ac:dyDescent="0.25">
      <c r="A12" s="28" t="s">
        <v>95</v>
      </c>
      <c r="B12" s="72"/>
      <c r="C12" s="72">
        <f>IF(RES_hh_emih_in!C12=0,0,RES_hh_emih_in!C12/RES_summary!C$21)</f>
        <v>0</v>
      </c>
      <c r="D12" s="72">
        <f>IF(RES_hh_emih_in!D12=0,0,RES_hh_emih_in!D12/RES_summary!D$21)</f>
        <v>0</v>
      </c>
      <c r="E12" s="72">
        <f>IF(RES_hh_emih_in!E12=0,0,RES_hh_emih_in!E12/RES_summary!E$21)</f>
        <v>0</v>
      </c>
      <c r="F12" s="72">
        <f>IF(RES_hh_emih_in!F12=0,0,RES_hh_emih_in!F12/RES_summary!F$21)</f>
        <v>0</v>
      </c>
      <c r="G12" s="72">
        <f>IF(RES_hh_emih_in!G12=0,0,RES_hh_emih_in!G12/RES_summary!G$21)</f>
        <v>0</v>
      </c>
      <c r="H12" s="72">
        <f>IF(RES_hh_emih_in!H12=0,0,RES_hh_emih_in!H12/RES_summary!H$21)</f>
        <v>0</v>
      </c>
      <c r="I12" s="72">
        <f>IF(RES_hh_emih_in!I12=0,0,RES_hh_emih_in!I12/RES_summary!I$21)</f>
        <v>0</v>
      </c>
      <c r="J12" s="72">
        <f>IF(RES_hh_emih_in!J12=0,0,RES_hh_emih_in!J12/RES_summary!J$21)</f>
        <v>0</v>
      </c>
      <c r="K12" s="72">
        <f>IF(RES_hh_emih_in!K12=0,0,RES_hh_emih_in!K12/RES_summary!K$21)</f>
        <v>0</v>
      </c>
      <c r="L12" s="72">
        <f>IF(RES_hh_emih_in!L12=0,0,RES_hh_emih_in!L12/RES_summary!L$21)</f>
        <v>0</v>
      </c>
      <c r="M12" s="72">
        <f>IF(RES_hh_emih_in!M12=0,0,RES_hh_emih_in!M12/RES_summary!M$21)</f>
        <v>0</v>
      </c>
      <c r="N12" s="72">
        <f>IF(RES_hh_emih_in!N12=0,0,RES_hh_emih_in!N12/RES_summary!N$21)</f>
        <v>0</v>
      </c>
      <c r="O12" s="72">
        <f>IF(RES_hh_emih_in!O12=0,0,RES_hh_emih_in!O12/RES_summary!O$21)</f>
        <v>0</v>
      </c>
      <c r="P12" s="72">
        <f>IF(RES_hh_emih_in!P12=0,0,RES_hh_emih_in!P12/RES_summary!P$21)</f>
        <v>0</v>
      </c>
      <c r="Q12" s="72">
        <f>IF(RES_hh_emih_in!Q12=0,0,RES_hh_emih_in!Q12/RES_summary!Q$21)</f>
        <v>0</v>
      </c>
      <c r="R12" s="72">
        <f>IF(RES_hh_emih_in!R12=0,0,RES_hh_emih_in!R12/RES_summary!R$21)</f>
        <v>0</v>
      </c>
      <c r="S12" s="72">
        <f>IF(RES_hh_emih_in!S12=0,0,RES_hh_emih_in!S12/RES_summary!S$21)</f>
        <v>0</v>
      </c>
      <c r="T12" s="72">
        <f>IF(RES_hh_emih_in!T12=0,0,RES_hh_emih_in!T12/RES_summary!T$21)</f>
        <v>0</v>
      </c>
      <c r="U12" s="72">
        <f>IF(RES_hh_emih_in!U12=0,0,RES_hh_emih_in!U12/RES_summary!U$21)</f>
        <v>0</v>
      </c>
      <c r="V12" s="72">
        <f>IF(RES_hh_emih_in!V12=0,0,RES_hh_emih_in!V12/RES_summary!V$21)</f>
        <v>0</v>
      </c>
      <c r="W12" s="72">
        <f>IF(RES_hh_emih_in!W12=0,0,RES_hh_emih_in!W12/RES_summary!W$21)</f>
        <v>0</v>
      </c>
      <c r="DA12" s="89" t="s">
        <v>946</v>
      </c>
    </row>
    <row r="13" spans="1:105" ht="12" customHeight="1" x14ac:dyDescent="0.25">
      <c r="A13" s="73" t="s">
        <v>94</v>
      </c>
      <c r="B13" s="74"/>
      <c r="C13" s="74">
        <f>IF(RES_hh_emih_in!C13=0,0,RES_hh_emih_in!C13/RES_summary!C$21)</f>
        <v>0</v>
      </c>
      <c r="D13" s="74">
        <f>IF(RES_hh_emih_in!D13=0,0,RES_hh_emih_in!D13/RES_summary!D$21)</f>
        <v>0</v>
      </c>
      <c r="E13" s="74">
        <f>IF(RES_hh_emih_in!E13=0,0,RES_hh_emih_in!E13/RES_summary!E$21)</f>
        <v>0</v>
      </c>
      <c r="F13" s="74">
        <f>IF(RES_hh_emih_in!F13=0,0,RES_hh_emih_in!F13/RES_summary!F$21)</f>
        <v>0</v>
      </c>
      <c r="G13" s="74">
        <f>IF(RES_hh_emih_in!G13=0,0,RES_hh_emih_in!G13/RES_summary!G$21)</f>
        <v>0</v>
      </c>
      <c r="H13" s="74">
        <f>IF(RES_hh_emih_in!H13=0,0,RES_hh_emih_in!H13/RES_summary!H$21)</f>
        <v>0</v>
      </c>
      <c r="I13" s="74">
        <f>IF(RES_hh_emih_in!I13=0,0,RES_hh_emih_in!I13/RES_summary!I$21)</f>
        <v>0</v>
      </c>
      <c r="J13" s="74">
        <f>IF(RES_hh_emih_in!J13=0,0,RES_hh_emih_in!J13/RES_summary!J$21)</f>
        <v>0</v>
      </c>
      <c r="K13" s="74">
        <f>IF(RES_hh_emih_in!K13=0,0,RES_hh_emih_in!K13/RES_summary!K$21)</f>
        <v>0</v>
      </c>
      <c r="L13" s="74">
        <f>IF(RES_hh_emih_in!L13=0,0,RES_hh_emih_in!L13/RES_summary!L$21)</f>
        <v>0</v>
      </c>
      <c r="M13" s="74">
        <f>IF(RES_hh_emih_in!M13=0,0,RES_hh_emih_in!M13/RES_summary!M$21)</f>
        <v>0</v>
      </c>
      <c r="N13" s="74">
        <f>IF(RES_hh_emih_in!N13=0,0,RES_hh_emih_in!N13/RES_summary!N$21)</f>
        <v>0</v>
      </c>
      <c r="O13" s="74">
        <f>IF(RES_hh_emih_in!O13=0,0,RES_hh_emih_in!O13/RES_summary!O$21)</f>
        <v>0</v>
      </c>
      <c r="P13" s="74">
        <f>IF(RES_hh_emih_in!P13=0,0,RES_hh_emih_in!P13/RES_summary!P$21)</f>
        <v>0</v>
      </c>
      <c r="Q13" s="74">
        <f>IF(RES_hh_emih_in!Q13=0,0,RES_hh_emih_in!Q13/RES_summary!Q$21)</f>
        <v>0</v>
      </c>
      <c r="R13" s="74">
        <f>IF(RES_hh_emih_in!R13=0,0,RES_hh_emih_in!R13/RES_summary!R$21)</f>
        <v>0</v>
      </c>
      <c r="S13" s="74">
        <f>IF(RES_hh_emih_in!S13=0,0,RES_hh_emih_in!S13/RES_summary!S$21)</f>
        <v>0</v>
      </c>
      <c r="T13" s="74">
        <f>IF(RES_hh_emih_in!T13=0,0,RES_hh_emih_in!T13/RES_summary!T$21)</f>
        <v>0</v>
      </c>
      <c r="U13" s="74">
        <f>IF(RES_hh_emih_in!U13=0,0,RES_hh_emih_in!U13/RES_summary!U$21)</f>
        <v>0</v>
      </c>
      <c r="V13" s="74">
        <f>IF(RES_hh_emih_in!V13=0,0,RES_hh_emih_in!V13/RES_summary!V$21)</f>
        <v>0</v>
      </c>
      <c r="W13" s="74">
        <f>IF(RES_hh_emih_in!W13=0,0,RES_hh_emih_in!W13/RES_summary!W$21)</f>
        <v>0</v>
      </c>
      <c r="DA13" s="90" t="s">
        <v>947</v>
      </c>
    </row>
    <row r="14" spans="1:105" ht="12" customHeight="1" x14ac:dyDescent="0.25">
      <c r="A14" s="75" t="s">
        <v>97</v>
      </c>
      <c r="B14" s="76"/>
      <c r="C14" s="76">
        <f>IF(RES_hh_emih_in!C14=0,0,RES_hh_emih_in!C14/RES_summary!C$21)</f>
        <v>0</v>
      </c>
      <c r="D14" s="76">
        <f>IF(RES_hh_emih_in!D14=0,0,RES_hh_emih_in!D14/RES_summary!D$21)</f>
        <v>0</v>
      </c>
      <c r="E14" s="76">
        <f>IF(RES_hh_emih_in!E14=0,0,RES_hh_emih_in!E14/RES_summary!E$21)</f>
        <v>0</v>
      </c>
      <c r="F14" s="76">
        <f>IF(RES_hh_emih_in!F14=0,0,RES_hh_emih_in!F14/RES_summary!F$21)</f>
        <v>0</v>
      </c>
      <c r="G14" s="76">
        <f>IF(RES_hh_emih_in!G14=0,0,RES_hh_emih_in!G14/RES_summary!G$21)</f>
        <v>0</v>
      </c>
      <c r="H14" s="76">
        <f>IF(RES_hh_emih_in!H14=0,0,RES_hh_emih_in!H14/RES_summary!H$21)</f>
        <v>0</v>
      </c>
      <c r="I14" s="76">
        <f>IF(RES_hh_emih_in!I14=0,0,RES_hh_emih_in!I14/RES_summary!I$21)</f>
        <v>0</v>
      </c>
      <c r="J14" s="76">
        <f>IF(RES_hh_emih_in!J14=0,0,RES_hh_emih_in!J14/RES_summary!J$21)</f>
        <v>0</v>
      </c>
      <c r="K14" s="76">
        <f>IF(RES_hh_emih_in!K14=0,0,RES_hh_emih_in!K14/RES_summary!K$21)</f>
        <v>0</v>
      </c>
      <c r="L14" s="76">
        <f>IF(RES_hh_emih_in!L14=0,0,RES_hh_emih_in!L14/RES_summary!L$21)</f>
        <v>0</v>
      </c>
      <c r="M14" s="76">
        <f>IF(RES_hh_emih_in!M14=0,0,RES_hh_emih_in!M14/RES_summary!M$21)</f>
        <v>0</v>
      </c>
      <c r="N14" s="76">
        <f>IF(RES_hh_emih_in!N14=0,0,RES_hh_emih_in!N14/RES_summary!N$21)</f>
        <v>0</v>
      </c>
      <c r="O14" s="76">
        <f>IF(RES_hh_emih_in!O14=0,0,RES_hh_emih_in!O14/RES_summary!O$21)</f>
        <v>0</v>
      </c>
      <c r="P14" s="76">
        <f>IF(RES_hh_emih_in!P14=0,0,RES_hh_emih_in!P14/RES_summary!P$21)</f>
        <v>0</v>
      </c>
      <c r="Q14" s="76">
        <f>IF(RES_hh_emih_in!Q14=0,0,RES_hh_emih_in!Q14/RES_summary!Q$21)</f>
        <v>0</v>
      </c>
      <c r="R14" s="76">
        <f>IF(RES_hh_emih_in!R14=0,0,RES_hh_emih_in!R14/RES_summary!R$21)</f>
        <v>0</v>
      </c>
      <c r="S14" s="76">
        <f>IF(RES_hh_emih_in!S14=0,0,RES_hh_emih_in!S14/RES_summary!S$21)</f>
        <v>0</v>
      </c>
      <c r="T14" s="76">
        <f>IF(RES_hh_emih_in!T14=0,0,RES_hh_emih_in!T14/RES_summary!T$21)</f>
        <v>0</v>
      </c>
      <c r="U14" s="76">
        <f>IF(RES_hh_emih_in!U14=0,0,RES_hh_emih_in!U14/RES_summary!U$21)</f>
        <v>0</v>
      </c>
      <c r="V14" s="76">
        <f>IF(RES_hh_emih_in!V14=0,0,RES_hh_emih_in!V14/RES_summary!V$21)</f>
        <v>0</v>
      </c>
      <c r="W14" s="76">
        <f>IF(RES_hh_emih_in!W14=0,0,RES_hh_emih_in!W14/RES_summary!W$21)</f>
        <v>0</v>
      </c>
      <c r="DA14" s="91" t="s">
        <v>948</v>
      </c>
    </row>
    <row r="15" spans="1:105" ht="12.95" customHeight="1" x14ac:dyDescent="0.25">
      <c r="A15" s="68" t="s">
        <v>92</v>
      </c>
      <c r="B15" s="69"/>
      <c r="C15" s="69">
        <f>IF(RES_hh_emih_in!C15=0,0,RES_hh_emih_in!C15/RES_summary!C$21)</f>
        <v>0</v>
      </c>
      <c r="D15" s="69">
        <f>IF(RES_hh_emih_in!D15=0,0,RES_hh_emih_in!D15/RES_summary!D$21)</f>
        <v>0</v>
      </c>
      <c r="E15" s="69">
        <f>IF(RES_hh_emih_in!E15=0,0,RES_hh_emih_in!E15/RES_summary!E$21)</f>
        <v>0</v>
      </c>
      <c r="F15" s="69">
        <f>IF(RES_hh_emih_in!F15=0,0,RES_hh_emih_in!F15/RES_summary!F$21)</f>
        <v>0</v>
      </c>
      <c r="G15" s="69">
        <f>IF(RES_hh_emih_in!G15=0,0,RES_hh_emih_in!G15/RES_summary!G$21)</f>
        <v>0</v>
      </c>
      <c r="H15" s="69">
        <f>IF(RES_hh_emih_in!H15=0,0,RES_hh_emih_in!H15/RES_summary!H$21)</f>
        <v>0</v>
      </c>
      <c r="I15" s="69">
        <f>IF(RES_hh_emih_in!I15=0,0,RES_hh_emih_in!I15/RES_summary!I$21)</f>
        <v>0</v>
      </c>
      <c r="J15" s="69">
        <f>IF(RES_hh_emih_in!J15=0,0,RES_hh_emih_in!J15/RES_summary!J$21)</f>
        <v>0</v>
      </c>
      <c r="K15" s="69">
        <f>IF(RES_hh_emih_in!K15=0,0,RES_hh_emih_in!K15/RES_summary!K$21)</f>
        <v>0</v>
      </c>
      <c r="L15" s="69">
        <f>IF(RES_hh_emih_in!L15=0,0,RES_hh_emih_in!L15/RES_summary!L$21)</f>
        <v>0</v>
      </c>
      <c r="M15" s="69">
        <f>IF(RES_hh_emih_in!M15=0,0,RES_hh_emih_in!M15/RES_summary!M$21)</f>
        <v>0</v>
      </c>
      <c r="N15" s="69">
        <f>IF(RES_hh_emih_in!N15=0,0,RES_hh_emih_in!N15/RES_summary!N$21)</f>
        <v>0</v>
      </c>
      <c r="O15" s="69">
        <f>IF(RES_hh_emih_in!O15=0,0,RES_hh_emih_in!O15/RES_summary!O$21)</f>
        <v>0</v>
      </c>
      <c r="P15" s="69">
        <f>IF(RES_hh_emih_in!P15=0,0,RES_hh_emih_in!P15/RES_summary!P$21)</f>
        <v>0</v>
      </c>
      <c r="Q15" s="69">
        <f>IF(RES_hh_emih_in!Q15=0,0,RES_hh_emih_in!Q15/RES_summary!Q$21)</f>
        <v>0</v>
      </c>
      <c r="R15" s="69">
        <f>IF(RES_hh_emih_in!R15=0,0,RES_hh_emih_in!R15/RES_summary!R$21)</f>
        <v>0</v>
      </c>
      <c r="S15" s="69">
        <f>IF(RES_hh_emih_in!S15=0,0,RES_hh_emih_in!S15/RES_summary!S$21)</f>
        <v>0</v>
      </c>
      <c r="T15" s="69">
        <f>IF(RES_hh_emih_in!T15=0,0,RES_hh_emih_in!T15/RES_summary!T$21)</f>
        <v>0</v>
      </c>
      <c r="U15" s="69">
        <f>IF(RES_hh_emih_in!U15=0,0,RES_hh_emih_in!U15/RES_summary!U$21)</f>
        <v>0</v>
      </c>
      <c r="V15" s="69">
        <f>IF(RES_hh_emih_in!V15=0,0,RES_hh_emih_in!V15/RES_summary!V$21)</f>
        <v>0</v>
      </c>
      <c r="W15" s="69">
        <f>IF(RES_hh_emih_in!W15=0,0,RES_hh_emih_in!W15/RES_summary!W$21)</f>
        <v>0</v>
      </c>
      <c r="DA15" s="88" t="s">
        <v>949</v>
      </c>
    </row>
    <row r="16" spans="1:105" ht="12" customHeight="1" x14ac:dyDescent="0.25">
      <c r="A16" s="28" t="s">
        <v>91</v>
      </c>
      <c r="B16" s="72"/>
      <c r="C16" s="72">
        <f>IF(RES_hh_emih_in!C16=0,0,RES_hh_emih_in!C16/RES_summary!C$21)</f>
        <v>0</v>
      </c>
      <c r="D16" s="72">
        <f>IF(RES_hh_emih_in!D16=0,0,RES_hh_emih_in!D16/RES_summary!D$21)</f>
        <v>0</v>
      </c>
      <c r="E16" s="72">
        <f>IF(RES_hh_emih_in!E16=0,0,RES_hh_emih_in!E16/RES_summary!E$21)</f>
        <v>0</v>
      </c>
      <c r="F16" s="72">
        <f>IF(RES_hh_emih_in!F16=0,0,RES_hh_emih_in!F16/RES_summary!F$21)</f>
        <v>0</v>
      </c>
      <c r="G16" s="72">
        <f>IF(RES_hh_emih_in!G16=0,0,RES_hh_emih_in!G16/RES_summary!G$21)</f>
        <v>0</v>
      </c>
      <c r="H16" s="72">
        <f>IF(RES_hh_emih_in!H16=0,0,RES_hh_emih_in!H16/RES_summary!H$21)</f>
        <v>0</v>
      </c>
      <c r="I16" s="72">
        <f>IF(RES_hh_emih_in!I16=0,0,RES_hh_emih_in!I16/RES_summary!I$21)</f>
        <v>0</v>
      </c>
      <c r="J16" s="72">
        <f>IF(RES_hh_emih_in!J16=0,0,RES_hh_emih_in!J16/RES_summary!J$21)</f>
        <v>0</v>
      </c>
      <c r="K16" s="72">
        <f>IF(RES_hh_emih_in!K16=0,0,RES_hh_emih_in!K16/RES_summary!K$21)</f>
        <v>0</v>
      </c>
      <c r="L16" s="72">
        <f>IF(RES_hh_emih_in!L16=0,0,RES_hh_emih_in!L16/RES_summary!L$21)</f>
        <v>0</v>
      </c>
      <c r="M16" s="72">
        <f>IF(RES_hh_emih_in!M16=0,0,RES_hh_emih_in!M16/RES_summary!M$21)</f>
        <v>0</v>
      </c>
      <c r="N16" s="72">
        <f>IF(RES_hh_emih_in!N16=0,0,RES_hh_emih_in!N16/RES_summary!N$21)</f>
        <v>0</v>
      </c>
      <c r="O16" s="72">
        <f>IF(RES_hh_emih_in!O16=0,0,RES_hh_emih_in!O16/RES_summary!O$21)</f>
        <v>0</v>
      </c>
      <c r="P16" s="72">
        <f>IF(RES_hh_emih_in!P16=0,0,RES_hh_emih_in!P16/RES_summary!P$21)</f>
        <v>0</v>
      </c>
      <c r="Q16" s="72">
        <f>IF(RES_hh_emih_in!Q16=0,0,RES_hh_emih_in!Q16/RES_summary!Q$21)</f>
        <v>0</v>
      </c>
      <c r="R16" s="72">
        <f>IF(RES_hh_emih_in!R16=0,0,RES_hh_emih_in!R16/RES_summary!R$21)</f>
        <v>0</v>
      </c>
      <c r="S16" s="72">
        <f>IF(RES_hh_emih_in!S16=0,0,RES_hh_emih_in!S16/RES_summary!S$21)</f>
        <v>0</v>
      </c>
      <c r="T16" s="72">
        <f>IF(RES_hh_emih_in!T16=0,0,RES_hh_emih_in!T16/RES_summary!T$21)</f>
        <v>0</v>
      </c>
      <c r="U16" s="72">
        <f>IF(RES_hh_emih_in!U16=0,0,RES_hh_emih_in!U16/RES_summary!U$21)</f>
        <v>0</v>
      </c>
      <c r="V16" s="72">
        <f>IF(RES_hh_emih_in!V16=0,0,RES_hh_emih_in!V16/RES_summary!V$21)</f>
        <v>0</v>
      </c>
      <c r="W16" s="72">
        <f>IF(RES_hh_emih_in!W16=0,0,RES_hh_emih_in!W16/RES_summary!W$21)</f>
        <v>0</v>
      </c>
      <c r="DA16" s="89" t="s">
        <v>950</v>
      </c>
    </row>
    <row r="17" spans="1:105" ht="12.95" customHeight="1" x14ac:dyDescent="0.25">
      <c r="A17" s="68" t="s">
        <v>55</v>
      </c>
      <c r="B17" s="69"/>
      <c r="C17" s="69">
        <f>IF(RES_hh_emih_in!C17=0,0,RES_hh_emih_in!C17/RES_summary!C$21)</f>
        <v>2.2793238085991563</v>
      </c>
      <c r="D17" s="69">
        <f>IF(RES_hh_emih_in!D17=0,0,RES_hh_emih_in!D17/RES_summary!D$21)</f>
        <v>3.0109435683063865</v>
      </c>
      <c r="E17" s="69">
        <f>IF(RES_hh_emih_in!E17=0,0,RES_hh_emih_in!E17/RES_summary!E$21)</f>
        <v>2.2874327911100814</v>
      </c>
      <c r="F17" s="69">
        <f>IF(RES_hh_emih_in!F17=0,0,RES_hh_emih_in!F17/RES_summary!F$21)</f>
        <v>3.0333195620883289</v>
      </c>
      <c r="G17" s="69">
        <f>IF(RES_hh_emih_in!G17=0,0,RES_hh_emih_in!G17/RES_summary!G$21)</f>
        <v>3.2421269890566355</v>
      </c>
      <c r="H17" s="69">
        <f>IF(RES_hh_emih_in!H17=0,0,RES_hh_emih_in!H17/RES_summary!H$21)</f>
        <v>3.4451356270231939</v>
      </c>
      <c r="I17" s="69">
        <f>IF(RES_hh_emih_in!I17=0,0,RES_hh_emih_in!I17/RES_summary!I$21)</f>
        <v>2.3631720519571195</v>
      </c>
      <c r="J17" s="69">
        <f>IF(RES_hh_emih_in!J17=0,0,RES_hh_emih_in!J17/RES_summary!J$21)</f>
        <v>2.4639852493391179</v>
      </c>
      <c r="K17" s="69">
        <f>IF(RES_hh_emih_in!K17=0,0,RES_hh_emih_in!K17/RES_summary!K$21)</f>
        <v>1.9013915648032054</v>
      </c>
      <c r="L17" s="69">
        <f>IF(RES_hh_emih_in!L17=0,0,RES_hh_emih_in!L17/RES_summary!L$21)</f>
        <v>1.9350378760098843</v>
      </c>
      <c r="M17" s="69">
        <f>IF(RES_hh_emih_in!M17=0,0,RES_hh_emih_in!M17/RES_summary!M$21)</f>
        <v>1.7023614955132937</v>
      </c>
      <c r="N17" s="69">
        <f>IF(RES_hh_emih_in!N17=0,0,RES_hh_emih_in!N17/RES_summary!N$21)</f>
        <v>2.3448038613896864</v>
      </c>
      <c r="O17" s="69">
        <f>IF(RES_hh_emih_in!O17=0,0,RES_hh_emih_in!O17/RES_summary!O$21)</f>
        <v>2.0430400875513817</v>
      </c>
      <c r="P17" s="69">
        <f>IF(RES_hh_emih_in!P17=0,0,RES_hh_emih_in!P17/RES_summary!P$21)</f>
        <v>2.271894065662087</v>
      </c>
      <c r="Q17" s="69">
        <f>IF(RES_hh_emih_in!Q17=0,0,RES_hh_emih_in!Q17/RES_summary!Q$21)</f>
        <v>2.2817300723948688</v>
      </c>
      <c r="R17" s="69">
        <f>IF(RES_hh_emih_in!R17=0,0,RES_hh_emih_in!R17/RES_summary!R$21)</f>
        <v>1.863762547069179</v>
      </c>
      <c r="S17" s="69">
        <f>IF(RES_hh_emih_in!S17=0,0,RES_hh_emih_in!S17/RES_summary!S$21)</f>
        <v>1.7274142207396304</v>
      </c>
      <c r="T17" s="69">
        <f>IF(RES_hh_emih_in!T17=0,0,RES_hh_emih_in!T17/RES_summary!T$21)</f>
        <v>0.71529370715665275</v>
      </c>
      <c r="U17" s="69">
        <f>IF(RES_hh_emih_in!U17=0,0,RES_hh_emih_in!U17/RES_summary!U$21)</f>
        <v>1.7101650851045693</v>
      </c>
      <c r="V17" s="69">
        <f>IF(RES_hh_emih_in!V17=0,0,RES_hh_emih_in!V17/RES_summary!V$21)</f>
        <v>2.2392099836676724</v>
      </c>
      <c r="W17" s="69">
        <f>IF(RES_hh_emih_in!W17=0,0,RES_hh_emih_in!W17/RES_summary!W$21)</f>
        <v>1.7514274842092652</v>
      </c>
      <c r="DA17" s="88" t="s">
        <v>951</v>
      </c>
    </row>
    <row r="18" spans="1:105" ht="12" customHeight="1" x14ac:dyDescent="0.25">
      <c r="A18" s="28" t="s">
        <v>51</v>
      </c>
      <c r="B18" s="72"/>
      <c r="C18" s="72">
        <f>IF(RES_hh_emih_in!C18=0,0,RES_hh_emih_in!C18/RES_summary!C$21)</f>
        <v>5.0091021733580394</v>
      </c>
      <c r="D18" s="72">
        <f>IF(RES_hh_emih_in!D18=0,0,RES_hh_emih_in!D18/RES_summary!D$21)</f>
        <v>5.4177834572302226</v>
      </c>
      <c r="E18" s="72">
        <f>IF(RES_hh_emih_in!E18=0,0,RES_hh_emih_in!E18/RES_summary!E$21)</f>
        <v>5.4926832630666595</v>
      </c>
      <c r="F18" s="72">
        <f>IF(RES_hh_emih_in!F18=0,0,RES_hh_emih_in!F18/RES_summary!F$21)</f>
        <v>5.6842597544829427</v>
      </c>
      <c r="G18" s="72">
        <f>IF(RES_hh_emih_in!G18=0,0,RES_hh_emih_in!G18/RES_summary!G$21)</f>
        <v>5.7862056247834897</v>
      </c>
      <c r="H18" s="72">
        <f>IF(RES_hh_emih_in!H18=0,0,RES_hh_emih_in!H18/RES_summary!H$21)</f>
        <v>5.9976519742194112</v>
      </c>
      <c r="I18" s="72">
        <f>IF(RES_hh_emih_in!I18=0,0,RES_hh_emih_in!I18/RES_summary!I$21)</f>
        <v>5.6479608943698238</v>
      </c>
      <c r="J18" s="72">
        <f>IF(RES_hh_emih_in!J18=0,0,RES_hh_emih_in!J18/RES_summary!J$21)</f>
        <v>5.938673240823892</v>
      </c>
      <c r="K18" s="72">
        <f>IF(RES_hh_emih_in!K18=0,0,RES_hh_emih_in!K18/RES_summary!K$21)</f>
        <v>6.1115964031340706</v>
      </c>
      <c r="L18" s="72">
        <f>IF(RES_hh_emih_in!L18=0,0,RES_hh_emih_in!L18/RES_summary!L$21)</f>
        <v>6.2295358674991261</v>
      </c>
      <c r="M18" s="72">
        <f>IF(RES_hh_emih_in!M18=0,0,RES_hh_emih_in!M18/RES_summary!M$21)</f>
        <v>6.1566932581953617</v>
      </c>
      <c r="N18" s="72">
        <f>IF(RES_hh_emih_in!N18=0,0,RES_hh_emih_in!N18/RES_summary!N$21)</f>
        <v>6.2947035509593174</v>
      </c>
      <c r="O18" s="72">
        <f>IF(RES_hh_emih_in!O18=0,0,RES_hh_emih_in!O18/RES_summary!O$21)</f>
        <v>6.3493432237850023</v>
      </c>
      <c r="P18" s="72">
        <f>IF(RES_hh_emih_in!P18=0,0,RES_hh_emih_in!P18/RES_summary!P$21)</f>
        <v>6.3837983785211625</v>
      </c>
      <c r="Q18" s="72">
        <f>IF(RES_hh_emih_in!Q18=0,0,RES_hh_emih_in!Q18/RES_summary!Q$21)</f>
        <v>6.2583202083364142</v>
      </c>
      <c r="R18" s="72">
        <f>IF(RES_hh_emih_in!R18=0,0,RES_hh_emih_in!R18/RES_summary!R$21)</f>
        <v>6.3630674777076974</v>
      </c>
      <c r="S18" s="72">
        <f>IF(RES_hh_emih_in!S18=0,0,RES_hh_emih_in!S18/RES_summary!S$21)</f>
        <v>6.498332498016163</v>
      </c>
      <c r="T18" s="72">
        <f>IF(RES_hh_emih_in!T18=0,0,RES_hh_emih_in!T18/RES_summary!T$21)</f>
        <v>6.6254786980888678</v>
      </c>
      <c r="U18" s="72">
        <f>IF(RES_hh_emih_in!U18=0,0,RES_hh_emih_in!U18/RES_summary!U$21)</f>
        <v>5.4951788915217001</v>
      </c>
      <c r="V18" s="72">
        <f>IF(RES_hh_emih_in!V18=0,0,RES_hh_emih_in!V18/RES_summary!V$21)</f>
        <v>5.8448181567177304</v>
      </c>
      <c r="W18" s="72">
        <f>IF(RES_hh_emih_in!W18=0,0,RES_hh_emih_in!W18/RES_summary!W$21)</f>
        <v>5.8613749989335115</v>
      </c>
      <c r="DA18" s="89" t="s">
        <v>952</v>
      </c>
    </row>
    <row r="19" spans="1:105" s="2" customFormat="1" ht="12" customHeight="1" x14ac:dyDescent="0.25">
      <c r="A19" s="28" t="s">
        <v>74</v>
      </c>
      <c r="B19" s="72"/>
      <c r="C19" s="72">
        <f>IF(RES_hh_emih_in!C19=0,0,RES_hh_emih_in!C19/RES_summary!C$21)</f>
        <v>4.0090445560706893</v>
      </c>
      <c r="D19" s="72">
        <f>IF(RES_hh_emih_in!D19=0,0,RES_hh_emih_in!D19/RES_summary!D$21)</f>
        <v>4.0458767362905617</v>
      </c>
      <c r="E19" s="72">
        <f>IF(RES_hh_emih_in!E19=0,0,RES_hh_emih_in!E19/RES_summary!E$21)</f>
        <v>4.2336240324262731</v>
      </c>
      <c r="F19" s="72">
        <f>IF(RES_hh_emih_in!F19=0,0,RES_hh_emih_in!F19/RES_summary!F$21)</f>
        <v>4.3558213994034904</v>
      </c>
      <c r="G19" s="72">
        <f>IF(RES_hh_emih_in!G19=0,0,RES_hh_emih_in!G19/RES_summary!G$21)</f>
        <v>4.3794828087374054</v>
      </c>
      <c r="H19" s="72">
        <f>IF(RES_hh_emih_in!H19=0,0,RES_hh_emih_in!H19/RES_summary!H$21)</f>
        <v>4.4098178468282576</v>
      </c>
      <c r="I19" s="72">
        <f>IF(RES_hh_emih_in!I19=0,0,RES_hh_emih_in!I19/RES_summary!I$21)</f>
        <v>4.5560350735091824</v>
      </c>
      <c r="J19" s="72">
        <f>IF(RES_hh_emih_in!J19=0,0,RES_hh_emih_in!J19/RES_summary!J$21)</f>
        <v>4.6482567764153178</v>
      </c>
      <c r="K19" s="72">
        <f>IF(RES_hh_emih_in!K19=0,0,RES_hh_emih_in!K19/RES_summary!K$21)</f>
        <v>4.7475575806190529</v>
      </c>
      <c r="L19" s="72">
        <f>IF(RES_hh_emih_in!L19=0,0,RES_hh_emih_in!L19/RES_summary!L$21)</f>
        <v>4.8002730870431751</v>
      </c>
      <c r="M19" s="72">
        <f>IF(RES_hh_emih_in!M19=0,0,RES_hh_emih_in!M19/RES_summary!M$21)</f>
        <v>4.6875996769510868</v>
      </c>
      <c r="N19" s="72">
        <f>IF(RES_hh_emih_in!N19=0,0,RES_hh_emih_in!N19/RES_summary!N$21)</f>
        <v>4.7859284293973534</v>
      </c>
      <c r="O19" s="72">
        <f>IF(RES_hh_emih_in!O19=0,0,RES_hh_emih_in!O19/RES_summary!O$21)</f>
        <v>4.5381203068838474</v>
      </c>
      <c r="P19" s="72">
        <f>IF(RES_hh_emih_in!P19=0,0,RES_hh_emih_in!P19/RES_summary!P$21)</f>
        <v>4.3923989935998602</v>
      </c>
      <c r="Q19" s="72">
        <f>IF(RES_hh_emih_in!Q19=0,0,RES_hh_emih_in!Q19/RES_summary!Q$21)</f>
        <v>4.2138501049836492</v>
      </c>
      <c r="R19" s="72">
        <f>IF(RES_hh_emih_in!R19=0,0,RES_hh_emih_in!R19/RES_summary!R$21)</f>
        <v>4.2342108271407826</v>
      </c>
      <c r="S19" s="72">
        <f>IF(RES_hh_emih_in!S19=0,0,RES_hh_emih_in!S19/RES_summary!S$21)</f>
        <v>4.2425167687442515</v>
      </c>
      <c r="T19" s="72">
        <f>IF(RES_hh_emih_in!T19=0,0,RES_hh_emih_in!T19/RES_summary!T$21)</f>
        <v>4.2744737587786759</v>
      </c>
      <c r="U19" s="72">
        <f>IF(RES_hh_emih_in!U19=0,0,RES_hh_emih_in!U19/RES_summary!U$21)</f>
        <v>4.4483637212987306</v>
      </c>
      <c r="V19" s="72">
        <f>IF(RES_hh_emih_in!V19=0,0,RES_hh_emih_in!V19/RES_summary!V$21)</f>
        <v>4.340090026727399</v>
      </c>
      <c r="W19" s="72">
        <f>IF(RES_hh_emih_in!W19=0,0,RES_hh_emih_in!W19/RES_summary!W$21)</f>
        <v>4.1476286812202439</v>
      </c>
      <c r="DA19" s="89" t="s">
        <v>953</v>
      </c>
    </row>
    <row r="20" spans="1:105" ht="12" customHeight="1" x14ac:dyDescent="0.25">
      <c r="A20" s="28" t="s">
        <v>205</v>
      </c>
      <c r="B20" s="72"/>
      <c r="C20" s="72">
        <f>IF(RES_hh_emih_in!C20=0,0,RES_hh_emih_in!C20/RES_summary!C$21)</f>
        <v>5.0600199813348441</v>
      </c>
      <c r="D20" s="72">
        <f>IF(RES_hh_emih_in!D20=0,0,RES_hh_emih_in!D20/RES_summary!D$21)</f>
        <v>5.415308946796344</v>
      </c>
      <c r="E20" s="72">
        <f>IF(RES_hh_emih_in!E20=0,0,RES_hh_emih_in!E20/RES_summary!E$21)</f>
        <v>6.184173760031622</v>
      </c>
      <c r="F20" s="72">
        <f>IF(RES_hh_emih_in!F20=0,0,RES_hh_emih_in!F20/RES_summary!F$21)</f>
        <v>6.0241628856919096</v>
      </c>
      <c r="G20" s="72">
        <f>IF(RES_hh_emih_in!G20=0,0,RES_hh_emih_in!G20/RES_summary!G$21)</f>
        <v>0</v>
      </c>
      <c r="H20" s="72">
        <f>IF(RES_hh_emih_in!H20=0,0,RES_hh_emih_in!H20/RES_summary!H$21)</f>
        <v>0</v>
      </c>
      <c r="I20" s="72">
        <f>IF(RES_hh_emih_in!I20=0,0,RES_hh_emih_in!I20/RES_summary!I$21)</f>
        <v>0</v>
      </c>
      <c r="J20" s="72">
        <f>IF(RES_hh_emih_in!J20=0,0,RES_hh_emih_in!J20/RES_summary!J$21)</f>
        <v>0</v>
      </c>
      <c r="K20" s="72">
        <f>IF(RES_hh_emih_in!K20=0,0,RES_hh_emih_in!K20/RES_summary!K$21)</f>
        <v>0</v>
      </c>
      <c r="L20" s="72">
        <f>IF(RES_hh_emih_in!L20=0,0,RES_hh_emih_in!L20/RES_summary!L$21)</f>
        <v>0</v>
      </c>
      <c r="M20" s="72">
        <f>IF(RES_hh_emih_in!M20=0,0,RES_hh_emih_in!M20/RES_summary!M$21)</f>
        <v>0</v>
      </c>
      <c r="N20" s="72">
        <f>IF(RES_hh_emih_in!N20=0,0,RES_hh_emih_in!N20/RES_summary!N$21)</f>
        <v>5.5645175468861607</v>
      </c>
      <c r="O20" s="72">
        <f>IF(RES_hh_emih_in!O20=0,0,RES_hh_emih_in!O20/RES_summary!O$21)</f>
        <v>5.7379488492902437</v>
      </c>
      <c r="P20" s="72">
        <f>IF(RES_hh_emih_in!P20=0,0,RES_hh_emih_in!P20/RES_summary!P$21)</f>
        <v>0</v>
      </c>
      <c r="Q20" s="72">
        <f>IF(RES_hh_emih_in!Q20=0,0,RES_hh_emih_in!Q20/RES_summary!Q$21)</f>
        <v>0</v>
      </c>
      <c r="R20" s="72">
        <f>IF(RES_hh_emih_in!R20=0,0,RES_hh_emih_in!R20/RES_summary!R$21)</f>
        <v>4.8368195037068196</v>
      </c>
      <c r="S20" s="72">
        <f>IF(RES_hh_emih_in!S20=0,0,RES_hh_emih_in!S20/RES_summary!S$21)</f>
        <v>4.9154441209965984</v>
      </c>
      <c r="T20" s="72">
        <f>IF(RES_hh_emih_in!T20=0,0,RES_hh_emih_in!T20/RES_summary!T$21)</f>
        <v>5.4889085654001359</v>
      </c>
      <c r="U20" s="72">
        <f>IF(RES_hh_emih_in!U20=0,0,RES_hh_emih_in!U20/RES_summary!U$21)</f>
        <v>4.6074124132741119</v>
      </c>
      <c r="V20" s="72">
        <f>IF(RES_hh_emih_in!V20=0,0,RES_hh_emih_in!V20/RES_summary!V$21)</f>
        <v>4.4526615715629356</v>
      </c>
      <c r="W20" s="72">
        <f>IF(RES_hh_emih_in!W20=0,0,RES_hh_emih_in!W20/RES_summary!W$21)</f>
        <v>5.168447068506552</v>
      </c>
      <c r="DA20" s="89" t="s">
        <v>954</v>
      </c>
    </row>
    <row r="21" spans="1:105" ht="12" customHeight="1" x14ac:dyDescent="0.25">
      <c r="A21" s="28" t="s">
        <v>192</v>
      </c>
      <c r="B21" s="72"/>
      <c r="C21" s="72">
        <f>IF(RES_hh_emih_in!C21=0,0,RES_hh_emih_in!C21/RES_summary!C$21)</f>
        <v>3.4227884889793527</v>
      </c>
      <c r="D21" s="72">
        <f>IF(RES_hh_emih_in!D21=0,0,RES_hh_emih_in!D21/RES_summary!D$21)</f>
        <v>3.3637096186539357</v>
      </c>
      <c r="E21" s="72">
        <f>IF(RES_hh_emih_in!E21=0,0,RES_hh_emih_in!E21/RES_summary!E$21)</f>
        <v>3.8249285554783428</v>
      </c>
      <c r="F21" s="72">
        <f>IF(RES_hh_emih_in!F21=0,0,RES_hh_emih_in!F21/RES_summary!F$21)</f>
        <v>3.8720578052521102</v>
      </c>
      <c r="G21" s="72">
        <f>IF(RES_hh_emih_in!G21=0,0,RES_hh_emih_in!G21/RES_summary!G$21)</f>
        <v>3.8369409505259426</v>
      </c>
      <c r="H21" s="72">
        <f>IF(RES_hh_emih_in!H21=0,0,RES_hh_emih_in!H21/RES_summary!H$21)</f>
        <v>3.8224219257451302</v>
      </c>
      <c r="I21" s="72">
        <f>IF(RES_hh_emih_in!I21=0,0,RES_hh_emih_in!I21/RES_summary!I$21)</f>
        <v>3.8123721266315371</v>
      </c>
      <c r="J21" s="72">
        <f>IF(RES_hh_emih_in!J21=0,0,RES_hh_emih_in!J21/RES_summary!J$21)</f>
        <v>3.8207727641068359</v>
      </c>
      <c r="K21" s="72">
        <f>IF(RES_hh_emih_in!K21=0,0,RES_hh_emih_in!K21/RES_summary!K$21)</f>
        <v>3.9123930267095997</v>
      </c>
      <c r="L21" s="72">
        <f>IF(RES_hh_emih_in!L21=0,0,RES_hh_emih_in!L21/RES_summary!L$21)</f>
        <v>3.9188816664968313</v>
      </c>
      <c r="M21" s="72">
        <f>IF(RES_hh_emih_in!M21=0,0,RES_hh_emih_in!M21/RES_summary!M$21)</f>
        <v>3.9116279869536026</v>
      </c>
      <c r="N21" s="72">
        <f>IF(RES_hh_emih_in!N21=0,0,RES_hh_emih_in!N21/RES_summary!N$21)</f>
        <v>3.8614269088843338</v>
      </c>
      <c r="O21" s="72">
        <f>IF(RES_hh_emih_in!O21=0,0,RES_hh_emih_in!O21/RES_summary!O$21)</f>
        <v>3.8473489966048695</v>
      </c>
      <c r="P21" s="72">
        <f>IF(RES_hh_emih_in!P21=0,0,RES_hh_emih_in!P21/RES_summary!P$21)</f>
        <v>3.6073064568229447</v>
      </c>
      <c r="Q21" s="72">
        <f>IF(RES_hh_emih_in!Q21=0,0,RES_hh_emih_in!Q21/RES_summary!Q$21)</f>
        <v>3.4705925825354558</v>
      </c>
      <c r="R21" s="72">
        <f>IF(RES_hh_emih_in!R21=0,0,RES_hh_emih_in!R21/RES_summary!R$21)</f>
        <v>3.5029154336814639</v>
      </c>
      <c r="S21" s="72">
        <f>IF(RES_hh_emih_in!S21=0,0,RES_hh_emih_in!S21/RES_summary!S$21)</f>
        <v>3.5867884193732014</v>
      </c>
      <c r="T21" s="72">
        <f>IF(RES_hh_emih_in!T21=0,0,RES_hh_emih_in!T21/RES_summary!T$21)</f>
        <v>3.3207864052854399</v>
      </c>
      <c r="U21" s="72">
        <f>IF(RES_hh_emih_in!U21=0,0,RES_hh_emih_in!U21/RES_summary!U$21)</f>
        <v>3.3597305596431886</v>
      </c>
      <c r="V21" s="72">
        <f>IF(RES_hh_emih_in!V21=0,0,RES_hh_emih_in!V21/RES_summary!V$21)</f>
        <v>3.3349348039035402</v>
      </c>
      <c r="W21" s="72">
        <f>IF(RES_hh_emih_in!W21=0,0,RES_hh_emih_in!W21/RES_summary!W$21)</f>
        <v>3.7511772981989</v>
      </c>
      <c r="DA21" s="89" t="s">
        <v>955</v>
      </c>
    </row>
    <row r="22" spans="1:105" ht="12" customHeight="1" x14ac:dyDescent="0.25">
      <c r="A22" s="28" t="s">
        <v>207</v>
      </c>
      <c r="B22" s="72"/>
      <c r="C22" s="72">
        <f>IF(RES_hh_emih_in!C22=0,0,RES_hh_emih_in!C22/RES_summary!C$21)</f>
        <v>0</v>
      </c>
      <c r="D22" s="72">
        <f>IF(RES_hh_emih_in!D22=0,0,RES_hh_emih_in!D22/RES_summary!D$21)</f>
        <v>0</v>
      </c>
      <c r="E22" s="72">
        <f>IF(RES_hh_emih_in!E22=0,0,RES_hh_emih_in!E22/RES_summary!E$21)</f>
        <v>0</v>
      </c>
      <c r="F22" s="72">
        <f>IF(RES_hh_emih_in!F22=0,0,RES_hh_emih_in!F22/RES_summary!F$21)</f>
        <v>0</v>
      </c>
      <c r="G22" s="72">
        <f>IF(RES_hh_emih_in!G22=0,0,RES_hh_emih_in!G22/RES_summary!G$21)</f>
        <v>0</v>
      </c>
      <c r="H22" s="72">
        <f>IF(RES_hh_emih_in!H22=0,0,RES_hh_emih_in!H22/RES_summary!H$21)</f>
        <v>0</v>
      </c>
      <c r="I22" s="72">
        <f>IF(RES_hh_emih_in!I22=0,0,RES_hh_emih_in!I22/RES_summary!I$21)</f>
        <v>0</v>
      </c>
      <c r="J22" s="72">
        <f>IF(RES_hh_emih_in!J22=0,0,RES_hh_emih_in!J22/RES_summary!J$21)</f>
        <v>0</v>
      </c>
      <c r="K22" s="72">
        <f>IF(RES_hh_emih_in!K22=0,0,RES_hh_emih_in!K22/RES_summary!K$21)</f>
        <v>0</v>
      </c>
      <c r="L22" s="72">
        <f>IF(RES_hh_emih_in!L22=0,0,RES_hh_emih_in!L22/RES_summary!L$21)</f>
        <v>0</v>
      </c>
      <c r="M22" s="72">
        <f>IF(RES_hh_emih_in!M22=0,0,RES_hh_emih_in!M22/RES_summary!M$21)</f>
        <v>0</v>
      </c>
      <c r="N22" s="72">
        <f>IF(RES_hh_emih_in!N22=0,0,RES_hh_emih_in!N22/RES_summary!N$21)</f>
        <v>0</v>
      </c>
      <c r="O22" s="72">
        <f>IF(RES_hh_emih_in!O22=0,0,RES_hh_emih_in!O22/RES_summary!O$21)</f>
        <v>0</v>
      </c>
      <c r="P22" s="72">
        <f>IF(RES_hh_emih_in!P22=0,0,RES_hh_emih_in!P22/RES_summary!P$21)</f>
        <v>0</v>
      </c>
      <c r="Q22" s="72">
        <f>IF(RES_hh_emih_in!Q22=0,0,RES_hh_emih_in!Q22/RES_summary!Q$21)</f>
        <v>0</v>
      </c>
      <c r="R22" s="72">
        <f>IF(RES_hh_emih_in!R22=0,0,RES_hh_emih_in!R22/RES_summary!R$21)</f>
        <v>0</v>
      </c>
      <c r="S22" s="72">
        <f>IF(RES_hh_emih_in!S22=0,0,RES_hh_emih_in!S22/RES_summary!S$21)</f>
        <v>0</v>
      </c>
      <c r="T22" s="72">
        <f>IF(RES_hh_emih_in!T22=0,0,RES_hh_emih_in!T22/RES_summary!T$21)</f>
        <v>0</v>
      </c>
      <c r="U22" s="72">
        <f>IF(RES_hh_emih_in!U22=0,0,RES_hh_emih_in!U22/RES_summary!U$21)</f>
        <v>0</v>
      </c>
      <c r="V22" s="72">
        <f>IF(RES_hh_emih_in!V22=0,0,RES_hh_emih_in!V22/RES_summary!V$21)</f>
        <v>0</v>
      </c>
      <c r="W22" s="72">
        <f>IF(RES_hh_emih_in!W22=0,0,RES_hh_emih_in!W22/RES_summary!W$21)</f>
        <v>0</v>
      </c>
      <c r="DA22" s="89" t="s">
        <v>956</v>
      </c>
    </row>
    <row r="23" spans="1:105" ht="12" customHeight="1" x14ac:dyDescent="0.25">
      <c r="A23" s="28" t="s">
        <v>202</v>
      </c>
      <c r="B23" s="72"/>
      <c r="C23" s="72">
        <f>IF(RES_hh_emih_in!C23=0,0,RES_hh_emih_in!C23/RES_summary!C$21)</f>
        <v>0</v>
      </c>
      <c r="D23" s="72">
        <f>IF(RES_hh_emih_in!D23=0,0,RES_hh_emih_in!D23/RES_summary!D$21)</f>
        <v>0</v>
      </c>
      <c r="E23" s="72">
        <f>IF(RES_hh_emih_in!E23=0,0,RES_hh_emih_in!E23/RES_summary!E$21)</f>
        <v>0</v>
      </c>
      <c r="F23" s="72">
        <f>IF(RES_hh_emih_in!F23=0,0,RES_hh_emih_in!F23/RES_summary!F$21)</f>
        <v>0</v>
      </c>
      <c r="G23" s="72">
        <f>IF(RES_hh_emih_in!G23=0,0,RES_hh_emih_in!G23/RES_summary!G$21)</f>
        <v>0</v>
      </c>
      <c r="H23" s="72">
        <f>IF(RES_hh_emih_in!H23=0,0,RES_hh_emih_in!H23/RES_summary!H$21)</f>
        <v>0</v>
      </c>
      <c r="I23" s="72">
        <f>IF(RES_hh_emih_in!I23=0,0,RES_hh_emih_in!I23/RES_summary!I$21)</f>
        <v>0</v>
      </c>
      <c r="J23" s="72">
        <f>IF(RES_hh_emih_in!J23=0,0,RES_hh_emih_in!J23/RES_summary!J$21)</f>
        <v>0</v>
      </c>
      <c r="K23" s="72">
        <f>IF(RES_hh_emih_in!K23=0,0,RES_hh_emih_in!K23/RES_summary!K$21)</f>
        <v>0</v>
      </c>
      <c r="L23" s="72">
        <f>IF(RES_hh_emih_in!L23=0,0,RES_hh_emih_in!L23/RES_summary!L$21)</f>
        <v>0</v>
      </c>
      <c r="M23" s="72">
        <f>IF(RES_hh_emih_in!M23=0,0,RES_hh_emih_in!M23/RES_summary!M$21)</f>
        <v>0</v>
      </c>
      <c r="N23" s="72">
        <f>IF(RES_hh_emih_in!N23=0,0,RES_hh_emih_in!N23/RES_summary!N$21)</f>
        <v>0</v>
      </c>
      <c r="O23" s="72">
        <f>IF(RES_hh_emih_in!O23=0,0,RES_hh_emih_in!O23/RES_summary!O$21)</f>
        <v>0</v>
      </c>
      <c r="P23" s="72">
        <f>IF(RES_hh_emih_in!P23=0,0,RES_hh_emih_in!P23/RES_summary!P$21)</f>
        <v>0</v>
      </c>
      <c r="Q23" s="72">
        <f>IF(RES_hh_emih_in!Q23=0,0,RES_hh_emih_in!Q23/RES_summary!Q$21)</f>
        <v>0</v>
      </c>
      <c r="R23" s="72">
        <f>IF(RES_hh_emih_in!R23=0,0,RES_hh_emih_in!R23/RES_summary!R$21)</f>
        <v>0</v>
      </c>
      <c r="S23" s="72">
        <f>IF(RES_hh_emih_in!S23=0,0,RES_hh_emih_in!S23/RES_summary!S$21)</f>
        <v>0</v>
      </c>
      <c r="T23" s="72">
        <f>IF(RES_hh_emih_in!T23=0,0,RES_hh_emih_in!T23/RES_summary!T$21)</f>
        <v>0</v>
      </c>
      <c r="U23" s="72">
        <f>IF(RES_hh_emih_in!U23=0,0,RES_hh_emih_in!U23/RES_summary!U$21)</f>
        <v>0</v>
      </c>
      <c r="V23" s="72">
        <f>IF(RES_hh_emih_in!V23=0,0,RES_hh_emih_in!V23/RES_summary!V$21)</f>
        <v>0</v>
      </c>
      <c r="W23" s="72">
        <f>IF(RES_hh_emih_in!W23=0,0,RES_hh_emih_in!W23/RES_summary!W$21)</f>
        <v>0</v>
      </c>
      <c r="DA23" s="89" t="s">
        <v>957</v>
      </c>
    </row>
    <row r="24" spans="1:105" ht="12" customHeight="1" x14ac:dyDescent="0.25">
      <c r="A24" s="28" t="s">
        <v>203</v>
      </c>
      <c r="B24" s="72"/>
      <c r="C24" s="72">
        <f>IF(RES_hh_emih_in!C24=0,0,RES_hh_emih_in!C24/RES_summary!C$21)</f>
        <v>0</v>
      </c>
      <c r="D24" s="72">
        <f>IF(RES_hh_emih_in!D24=0,0,RES_hh_emih_in!D24/RES_summary!D$21)</f>
        <v>0</v>
      </c>
      <c r="E24" s="72">
        <f>IF(RES_hh_emih_in!E24=0,0,RES_hh_emih_in!E24/RES_summary!E$21)</f>
        <v>0</v>
      </c>
      <c r="F24" s="72">
        <f>IF(RES_hh_emih_in!F24=0,0,RES_hh_emih_in!F24/RES_summary!F$21)</f>
        <v>0</v>
      </c>
      <c r="G24" s="72">
        <f>IF(RES_hh_emih_in!G24=0,0,RES_hh_emih_in!G24/RES_summary!G$21)</f>
        <v>0</v>
      </c>
      <c r="H24" s="72">
        <f>IF(RES_hh_emih_in!H24=0,0,RES_hh_emih_in!H24/RES_summary!H$21)</f>
        <v>0</v>
      </c>
      <c r="I24" s="72">
        <f>IF(RES_hh_emih_in!I24=0,0,RES_hh_emih_in!I24/RES_summary!I$21)</f>
        <v>0</v>
      </c>
      <c r="J24" s="72">
        <f>IF(RES_hh_emih_in!J24=0,0,RES_hh_emih_in!J24/RES_summary!J$21)</f>
        <v>0</v>
      </c>
      <c r="K24" s="72">
        <f>IF(RES_hh_emih_in!K24=0,0,RES_hh_emih_in!K24/RES_summary!K$21)</f>
        <v>0</v>
      </c>
      <c r="L24" s="72">
        <f>IF(RES_hh_emih_in!L24=0,0,RES_hh_emih_in!L24/RES_summary!L$21)</f>
        <v>0</v>
      </c>
      <c r="M24" s="72">
        <f>IF(RES_hh_emih_in!M24=0,0,RES_hh_emih_in!M24/RES_summary!M$21)</f>
        <v>0</v>
      </c>
      <c r="N24" s="72">
        <f>IF(RES_hh_emih_in!N24=0,0,RES_hh_emih_in!N24/RES_summary!N$21)</f>
        <v>0</v>
      </c>
      <c r="O24" s="72">
        <f>IF(RES_hh_emih_in!O24=0,0,RES_hh_emih_in!O24/RES_summary!O$21)</f>
        <v>0</v>
      </c>
      <c r="P24" s="72">
        <f>IF(RES_hh_emih_in!P24=0,0,RES_hh_emih_in!P24/RES_summary!P$21)</f>
        <v>0</v>
      </c>
      <c r="Q24" s="72">
        <f>IF(RES_hh_emih_in!Q24=0,0,RES_hh_emih_in!Q24/RES_summary!Q$21)</f>
        <v>0</v>
      </c>
      <c r="R24" s="72">
        <f>IF(RES_hh_emih_in!R24=0,0,RES_hh_emih_in!R24/RES_summary!R$21)</f>
        <v>0</v>
      </c>
      <c r="S24" s="72">
        <f>IF(RES_hh_emih_in!S24=0,0,RES_hh_emih_in!S24/RES_summary!S$21)</f>
        <v>0</v>
      </c>
      <c r="T24" s="72">
        <f>IF(RES_hh_emih_in!T24=0,0,RES_hh_emih_in!T24/RES_summary!T$21)</f>
        <v>0</v>
      </c>
      <c r="U24" s="72">
        <f>IF(RES_hh_emih_in!U24=0,0,RES_hh_emih_in!U24/RES_summary!U$21)</f>
        <v>0</v>
      </c>
      <c r="V24" s="72">
        <f>IF(RES_hh_emih_in!V24=0,0,RES_hh_emih_in!V24/RES_summary!V$21)</f>
        <v>0</v>
      </c>
      <c r="W24" s="72">
        <f>IF(RES_hh_emih_in!W24=0,0,RES_hh_emih_in!W24/RES_summary!W$21)</f>
        <v>0</v>
      </c>
      <c r="DA24" s="89" t="s">
        <v>958</v>
      </c>
    </row>
    <row r="25" spans="1:105" ht="12" customHeight="1" x14ac:dyDescent="0.25">
      <c r="A25" s="73" t="s">
        <v>53</v>
      </c>
      <c r="B25" s="74"/>
      <c r="C25" s="74">
        <f>IF(RES_hh_emih_in!C25=0,0,RES_hh_emih_in!C25/RES_summary!C$21)</f>
        <v>0</v>
      </c>
      <c r="D25" s="74">
        <f>IF(RES_hh_emih_in!D25=0,0,RES_hh_emih_in!D25/RES_summary!D$21)</f>
        <v>0</v>
      </c>
      <c r="E25" s="74">
        <f>IF(RES_hh_emih_in!E25=0,0,RES_hh_emih_in!E25/RES_summary!E$21)</f>
        <v>0</v>
      </c>
      <c r="F25" s="74">
        <f>IF(RES_hh_emih_in!F25=0,0,RES_hh_emih_in!F25/RES_summary!F$21)</f>
        <v>0</v>
      </c>
      <c r="G25" s="74">
        <f>IF(RES_hh_emih_in!G25=0,0,RES_hh_emih_in!G25/RES_summary!G$21)</f>
        <v>0</v>
      </c>
      <c r="H25" s="74">
        <f>IF(RES_hh_emih_in!H25=0,0,RES_hh_emih_in!H25/RES_summary!H$21)</f>
        <v>0</v>
      </c>
      <c r="I25" s="74">
        <f>IF(RES_hh_emih_in!I25=0,0,RES_hh_emih_in!I25/RES_summary!I$21)</f>
        <v>0</v>
      </c>
      <c r="J25" s="74">
        <f>IF(RES_hh_emih_in!J25=0,0,RES_hh_emih_in!J25/RES_summary!J$21)</f>
        <v>0</v>
      </c>
      <c r="K25" s="74">
        <f>IF(RES_hh_emih_in!K25=0,0,RES_hh_emih_in!K25/RES_summary!K$21)</f>
        <v>0</v>
      </c>
      <c r="L25" s="74">
        <f>IF(RES_hh_emih_in!L25=0,0,RES_hh_emih_in!L25/RES_summary!L$21)</f>
        <v>0</v>
      </c>
      <c r="M25" s="74">
        <f>IF(RES_hh_emih_in!M25=0,0,RES_hh_emih_in!M25/RES_summary!M$21)</f>
        <v>0</v>
      </c>
      <c r="N25" s="74">
        <f>IF(RES_hh_emih_in!N25=0,0,RES_hh_emih_in!N25/RES_summary!N$21)</f>
        <v>0</v>
      </c>
      <c r="O25" s="74">
        <f>IF(RES_hh_emih_in!O25=0,0,RES_hh_emih_in!O25/RES_summary!O$21)</f>
        <v>0</v>
      </c>
      <c r="P25" s="74">
        <f>IF(RES_hh_emih_in!P25=0,0,RES_hh_emih_in!P25/RES_summary!P$21)</f>
        <v>0</v>
      </c>
      <c r="Q25" s="74">
        <f>IF(RES_hh_emih_in!Q25=0,0,RES_hh_emih_in!Q25/RES_summary!Q$21)</f>
        <v>0</v>
      </c>
      <c r="R25" s="74">
        <f>IF(RES_hh_emih_in!R25=0,0,RES_hh_emih_in!R25/RES_summary!R$21)</f>
        <v>0</v>
      </c>
      <c r="S25" s="74">
        <f>IF(RES_hh_emih_in!S25=0,0,RES_hh_emih_in!S25/RES_summary!S$21)</f>
        <v>0</v>
      </c>
      <c r="T25" s="74">
        <f>IF(RES_hh_emih_in!T25=0,0,RES_hh_emih_in!T25/RES_summary!T$21)</f>
        <v>0</v>
      </c>
      <c r="U25" s="74">
        <f>IF(RES_hh_emih_in!U25=0,0,RES_hh_emih_in!U25/RES_summary!U$21)</f>
        <v>0</v>
      </c>
      <c r="V25" s="74">
        <f>IF(RES_hh_emih_in!V25=0,0,RES_hh_emih_in!V25/RES_summary!V$21)</f>
        <v>0</v>
      </c>
      <c r="W25" s="74">
        <f>IF(RES_hh_emih_in!W25=0,0,RES_hh_emih_in!W25/RES_summary!W$21)</f>
        <v>0</v>
      </c>
      <c r="DA25" s="90" t="s">
        <v>959</v>
      </c>
    </row>
    <row r="26" spans="1:105" ht="12" customHeight="1" x14ac:dyDescent="0.25">
      <c r="A26" s="32" t="s">
        <v>52</v>
      </c>
      <c r="B26" s="77"/>
      <c r="C26" s="77">
        <f>IF(RES_hh_emih_in!C26=0,0,RES_hh_emih_in!C26/RES_summary!C$21)</f>
        <v>0</v>
      </c>
      <c r="D26" s="77">
        <f>IF(RES_hh_emih_in!D26=0,0,RES_hh_emih_in!D26/RES_summary!D$21)</f>
        <v>0</v>
      </c>
      <c r="E26" s="77">
        <f>IF(RES_hh_emih_in!E26=0,0,RES_hh_emih_in!E26/RES_summary!E$21)</f>
        <v>0</v>
      </c>
      <c r="F26" s="77">
        <f>IF(RES_hh_emih_in!F26=0,0,RES_hh_emih_in!F26/RES_summary!F$21)</f>
        <v>0</v>
      </c>
      <c r="G26" s="77">
        <f>IF(RES_hh_emih_in!G26=0,0,RES_hh_emih_in!G26/RES_summary!G$21)</f>
        <v>0</v>
      </c>
      <c r="H26" s="77">
        <f>IF(RES_hh_emih_in!H26=0,0,RES_hh_emih_in!H26/RES_summary!H$21)</f>
        <v>0</v>
      </c>
      <c r="I26" s="77">
        <f>IF(RES_hh_emih_in!I26=0,0,RES_hh_emih_in!I26/RES_summary!I$21)</f>
        <v>0</v>
      </c>
      <c r="J26" s="77">
        <f>IF(RES_hh_emih_in!J26=0,0,RES_hh_emih_in!J26/RES_summary!J$21)</f>
        <v>0</v>
      </c>
      <c r="K26" s="77">
        <f>IF(RES_hh_emih_in!K26=0,0,RES_hh_emih_in!K26/RES_summary!K$21)</f>
        <v>0</v>
      </c>
      <c r="L26" s="77">
        <f>IF(RES_hh_emih_in!L26=0,0,RES_hh_emih_in!L26/RES_summary!L$21)</f>
        <v>0</v>
      </c>
      <c r="M26" s="77">
        <f>IF(RES_hh_emih_in!M26=0,0,RES_hh_emih_in!M26/RES_summary!M$21)</f>
        <v>0</v>
      </c>
      <c r="N26" s="77">
        <f>IF(RES_hh_emih_in!N26=0,0,RES_hh_emih_in!N26/RES_summary!N$21)</f>
        <v>0</v>
      </c>
      <c r="O26" s="77">
        <f>IF(RES_hh_emih_in!O26=0,0,RES_hh_emih_in!O26/RES_summary!O$21)</f>
        <v>0</v>
      </c>
      <c r="P26" s="77">
        <f>IF(RES_hh_emih_in!P26=0,0,RES_hh_emih_in!P26/RES_summary!P$21)</f>
        <v>0</v>
      </c>
      <c r="Q26" s="77">
        <f>IF(RES_hh_emih_in!Q26=0,0,RES_hh_emih_in!Q26/RES_summary!Q$21)</f>
        <v>0</v>
      </c>
      <c r="R26" s="77">
        <f>IF(RES_hh_emih_in!R26=0,0,RES_hh_emih_in!R26/RES_summary!R$21)</f>
        <v>0</v>
      </c>
      <c r="S26" s="77">
        <f>IF(RES_hh_emih_in!S26=0,0,RES_hh_emih_in!S26/RES_summary!S$21)</f>
        <v>0</v>
      </c>
      <c r="T26" s="77">
        <f>IF(RES_hh_emih_in!T26=0,0,RES_hh_emih_in!T26/RES_summary!T$21)</f>
        <v>0</v>
      </c>
      <c r="U26" s="77">
        <f>IF(RES_hh_emih_in!U26=0,0,RES_hh_emih_in!U26/RES_summary!U$21)</f>
        <v>0</v>
      </c>
      <c r="V26" s="77">
        <f>IF(RES_hh_emih_in!V26=0,0,RES_hh_emih_in!V26/RES_summary!V$21)</f>
        <v>0</v>
      </c>
      <c r="W26" s="77">
        <f>IF(RES_hh_emih_in!W26=0,0,RES_hh_emih_in!W26/RES_summary!W$21)</f>
        <v>0</v>
      </c>
      <c r="DA26" s="92" t="s">
        <v>960</v>
      </c>
    </row>
    <row r="27" spans="1:105" ht="12.95" customHeight="1" x14ac:dyDescent="0.25">
      <c r="A27" s="68" t="s">
        <v>54</v>
      </c>
      <c r="B27" s="69"/>
      <c r="C27" s="69">
        <f>IF(RES_hh_emih_in!C27=0,0,RES_hh_emih_in!C27/RES_summary!C$21)</f>
        <v>1.4361695564062116</v>
      </c>
      <c r="D27" s="69">
        <f>IF(RES_hh_emih_in!D27=0,0,RES_hh_emih_in!D27/RES_summary!D$21)</f>
        <v>1.3269010293813659</v>
      </c>
      <c r="E27" s="69">
        <f>IF(RES_hh_emih_in!E27=0,0,RES_hh_emih_in!E27/RES_summary!E$21)</f>
        <v>1.2868098206155141</v>
      </c>
      <c r="F27" s="69">
        <f>IF(RES_hh_emih_in!F27=0,0,RES_hh_emih_in!F27/RES_summary!F$21)</f>
        <v>1.7488580498909849</v>
      </c>
      <c r="G27" s="69">
        <f>IF(RES_hh_emih_in!G27=0,0,RES_hh_emih_in!G27/RES_summary!G$21)</f>
        <v>2.0869856104085187</v>
      </c>
      <c r="H27" s="69">
        <f>IF(RES_hh_emih_in!H27=0,0,RES_hh_emih_in!H27/RES_summary!H$21)</f>
        <v>2.1187734791927597</v>
      </c>
      <c r="I27" s="69">
        <f>IF(RES_hh_emih_in!I27=0,0,RES_hh_emih_in!I27/RES_summary!I$21)</f>
        <v>2.1761905965400672</v>
      </c>
      <c r="J27" s="69">
        <f>IF(RES_hh_emih_in!J27=0,0,RES_hh_emih_in!J27/RES_summary!J$21)</f>
        <v>1.8226710894858953</v>
      </c>
      <c r="K27" s="69">
        <f>IF(RES_hh_emih_in!K27=0,0,RES_hh_emih_in!K27/RES_summary!K$21)</f>
        <v>1.8164321735212363</v>
      </c>
      <c r="L27" s="69">
        <f>IF(RES_hh_emih_in!L27=0,0,RES_hh_emih_in!L27/RES_summary!L$21)</f>
        <v>1.6161128232541024</v>
      </c>
      <c r="M27" s="69">
        <f>IF(RES_hh_emih_in!M27=0,0,RES_hh_emih_in!M27/RES_summary!M$21)</f>
        <v>1.631411755449774</v>
      </c>
      <c r="N27" s="69">
        <f>IF(RES_hh_emih_in!N27=0,0,RES_hh_emih_in!N27/RES_summary!N$21)</f>
        <v>1.9994396221803752</v>
      </c>
      <c r="O27" s="69">
        <f>IF(RES_hh_emih_in!O27=0,0,RES_hh_emih_in!O27/RES_summary!O$21)</f>
        <v>2.0075966303097199</v>
      </c>
      <c r="P27" s="69">
        <f>IF(RES_hh_emih_in!P27=0,0,RES_hh_emih_in!P27/RES_summary!P$21)</f>
        <v>2.0227668017883929</v>
      </c>
      <c r="Q27" s="69">
        <f>IF(RES_hh_emih_in!Q27=0,0,RES_hh_emih_in!Q27/RES_summary!Q$21)</f>
        <v>1.9162345477018885</v>
      </c>
      <c r="R27" s="69">
        <f>IF(RES_hh_emih_in!R27=0,0,RES_hh_emih_in!R27/RES_summary!R$21)</f>
        <v>1.728597490559852</v>
      </c>
      <c r="S27" s="69">
        <f>IF(RES_hh_emih_in!S27=0,0,RES_hh_emih_in!S27/RES_summary!S$21)</f>
        <v>1.718992104867836</v>
      </c>
      <c r="T27" s="69">
        <f>IF(RES_hh_emih_in!T27=0,0,RES_hh_emih_in!T27/RES_summary!T$21)</f>
        <v>1.548760632472278</v>
      </c>
      <c r="U27" s="69">
        <f>IF(RES_hh_emih_in!U27=0,0,RES_hh_emih_in!U27/RES_summary!U$21)</f>
        <v>1.9128217817826312</v>
      </c>
      <c r="V27" s="69">
        <f>IF(RES_hh_emih_in!V27=0,0,RES_hh_emih_in!V27/RES_summary!V$21)</f>
        <v>1.999458717086025</v>
      </c>
      <c r="W27" s="69">
        <f>IF(RES_hh_emih_in!W27=0,0,RES_hh_emih_in!W27/RES_summary!W$21)</f>
        <v>2.1968179652190747</v>
      </c>
      <c r="DA27" s="88" t="s">
        <v>961</v>
      </c>
    </row>
    <row r="28" spans="1:105" ht="12" customHeight="1" x14ac:dyDescent="0.25">
      <c r="A28" s="28" t="s">
        <v>51</v>
      </c>
      <c r="B28" s="72"/>
      <c r="C28" s="72">
        <f>IF(RES_hh_emih_in!C28=0,0,RES_hh_emih_in!C28/RES_summary!C$21)</f>
        <v>2.6498390423049996</v>
      </c>
      <c r="D28" s="72">
        <f>IF(RES_hh_emih_in!D28=0,0,RES_hh_emih_in!D28/RES_summary!D$21)</f>
        <v>3.1486908275486951</v>
      </c>
      <c r="E28" s="72">
        <f>IF(RES_hh_emih_in!E28=0,0,RES_hh_emih_in!E28/RES_summary!E$21)</f>
        <v>4.0530148604332652</v>
      </c>
      <c r="F28" s="72">
        <f>IF(RES_hh_emih_in!F28=0,0,RES_hh_emih_in!F28/RES_summary!F$21)</f>
        <v>4.0943229948800646</v>
      </c>
      <c r="G28" s="72">
        <f>IF(RES_hh_emih_in!G28=0,0,RES_hh_emih_in!G28/RES_summary!G$21)</f>
        <v>4.0799198769463905</v>
      </c>
      <c r="H28" s="72">
        <f>IF(RES_hh_emih_in!H28=0,0,RES_hh_emih_in!H28/RES_summary!H$21)</f>
        <v>4.2755078105845774</v>
      </c>
      <c r="I28" s="72">
        <f>IF(RES_hh_emih_in!I28=0,0,RES_hh_emih_in!I28/RES_summary!I$21)</f>
        <v>4.0290731171533212</v>
      </c>
      <c r="J28" s="72">
        <f>IF(RES_hh_emih_in!J28=0,0,RES_hh_emih_in!J28/RES_summary!J$21)</f>
        <v>4.3057770616282545</v>
      </c>
      <c r="K28" s="72">
        <f>IF(RES_hh_emih_in!K28=0,0,RES_hh_emih_in!K28/RES_summary!K$21)</f>
        <v>4.4239449505746418</v>
      </c>
      <c r="L28" s="72">
        <f>IF(RES_hh_emih_in!L28=0,0,RES_hh_emih_in!L28/RES_summary!L$21)</f>
        <v>4.5219783304860712</v>
      </c>
      <c r="M28" s="72">
        <f>IF(RES_hh_emih_in!M28=0,0,RES_hh_emih_in!M28/RES_summary!M$21)</f>
        <v>4.3049608693735975</v>
      </c>
      <c r="N28" s="72">
        <f>IF(RES_hh_emih_in!N28=0,0,RES_hh_emih_in!N28/RES_summary!N$21)</f>
        <v>4.316619985964615</v>
      </c>
      <c r="O28" s="72">
        <f>IF(RES_hh_emih_in!O28=0,0,RES_hh_emih_in!O28/RES_summary!O$21)</f>
        <v>4.1906934723641562</v>
      </c>
      <c r="P28" s="72">
        <f>IF(RES_hh_emih_in!P28=0,0,RES_hh_emih_in!P28/RES_summary!P$21)</f>
        <v>4.1729158279960519</v>
      </c>
      <c r="Q28" s="72">
        <f>IF(RES_hh_emih_in!Q28=0,0,RES_hh_emih_in!Q28/RES_summary!Q$21)</f>
        <v>4.117021732860886</v>
      </c>
      <c r="R28" s="72">
        <f>IF(RES_hh_emih_in!R28=0,0,RES_hh_emih_in!R28/RES_summary!R$21)</f>
        <v>4.190079153406983</v>
      </c>
      <c r="S28" s="72">
        <f>IF(RES_hh_emih_in!S28=0,0,RES_hh_emih_in!S28/RES_summary!S$21)</f>
        <v>4.3569675353525126</v>
      </c>
      <c r="T28" s="72">
        <f>IF(RES_hh_emih_in!T28=0,0,RES_hh_emih_in!T28/RES_summary!T$21)</f>
        <v>4.3785710153644368</v>
      </c>
      <c r="U28" s="72">
        <f>IF(RES_hh_emih_in!U28=0,0,RES_hh_emih_in!U28/RES_summary!U$21)</f>
        <v>3.9737013619847192</v>
      </c>
      <c r="V28" s="72">
        <f>IF(RES_hh_emih_in!V28=0,0,RES_hh_emih_in!V28/RES_summary!V$21)</f>
        <v>4.4200279894948462</v>
      </c>
      <c r="W28" s="72">
        <f>IF(RES_hh_emih_in!W28=0,0,RES_hh_emih_in!W28/RES_summary!W$21)</f>
        <v>4.1480464982552636</v>
      </c>
      <c r="DA28" s="89" t="s">
        <v>962</v>
      </c>
    </row>
    <row r="29" spans="1:105" s="2" customFormat="1" ht="12" customHeight="1" x14ac:dyDescent="0.25">
      <c r="A29" s="28" t="s">
        <v>74</v>
      </c>
      <c r="B29" s="72"/>
      <c r="C29" s="72">
        <f>IF(RES_hh_emih_in!C29=0,0,RES_hh_emih_in!C29/RES_summary!C$21)</f>
        <v>1.86759432953077</v>
      </c>
      <c r="D29" s="72">
        <f>IF(RES_hh_emih_in!D29=0,0,RES_hh_emih_in!D29/RES_summary!D$21)</f>
        <v>2.0178818051084049</v>
      </c>
      <c r="E29" s="72">
        <f>IF(RES_hh_emih_in!E29=0,0,RES_hh_emih_in!E29/RES_summary!E$21)</f>
        <v>2.6764172668582695</v>
      </c>
      <c r="F29" s="72">
        <f>IF(RES_hh_emih_in!F29=0,0,RES_hh_emih_in!F29/RES_summary!F$21)</f>
        <v>2.6841024467698862</v>
      </c>
      <c r="G29" s="72">
        <f>IF(RES_hh_emih_in!G29=0,0,RES_hh_emih_in!G29/RES_summary!G$21)</f>
        <v>2.6188037569598182</v>
      </c>
      <c r="H29" s="72">
        <f>IF(RES_hh_emih_in!H29=0,0,RES_hh_emih_in!H29/RES_summary!H$21)</f>
        <v>2.6450691128004276</v>
      </c>
      <c r="I29" s="72">
        <f>IF(RES_hh_emih_in!I29=0,0,RES_hh_emih_in!I29/RES_summary!I$21)</f>
        <v>2.7508256777182107</v>
      </c>
      <c r="J29" s="72">
        <f>IF(RES_hh_emih_in!J29=0,0,RES_hh_emih_in!J29/RES_summary!J$21)</f>
        <v>2.8305477778193731</v>
      </c>
      <c r="K29" s="72">
        <f>IF(RES_hh_emih_in!K29=0,0,RES_hh_emih_in!K29/RES_summary!K$21)</f>
        <v>2.9177478079276922</v>
      </c>
      <c r="L29" s="72">
        <f>IF(RES_hh_emih_in!L29=0,0,RES_hh_emih_in!L29/RES_summary!L$21)</f>
        <v>2.9526721778364182</v>
      </c>
      <c r="M29" s="72">
        <f>IF(RES_hh_emih_in!M29=0,0,RES_hh_emih_in!M29/RES_summary!M$21)</f>
        <v>2.8234768772089351</v>
      </c>
      <c r="N29" s="72">
        <f>IF(RES_hh_emih_in!N29=0,0,RES_hh_emih_in!N29/RES_summary!N$21)</f>
        <v>2.8309149197305219</v>
      </c>
      <c r="O29" s="72">
        <f>IF(RES_hh_emih_in!O29=0,0,RES_hh_emih_in!O29/RES_summary!O$21)</f>
        <v>2.717609656942384</v>
      </c>
      <c r="P29" s="72">
        <f>IF(RES_hh_emih_in!P29=0,0,RES_hh_emih_in!P29/RES_summary!P$21)</f>
        <v>2.6899674563282363</v>
      </c>
      <c r="Q29" s="72">
        <f>IF(RES_hh_emih_in!Q29=0,0,RES_hh_emih_in!Q29/RES_summary!Q$21)</f>
        <v>2.6737461334024153</v>
      </c>
      <c r="R29" s="72">
        <f>IF(RES_hh_emih_in!R29=0,0,RES_hh_emih_in!R29/RES_summary!R$21)</f>
        <v>2.7043938033559138</v>
      </c>
      <c r="S29" s="72">
        <f>IF(RES_hh_emih_in!S29=0,0,RES_hh_emih_in!S29/RES_summary!S$21)</f>
        <v>2.7198017183202015</v>
      </c>
      <c r="T29" s="72">
        <f>IF(RES_hh_emih_in!T29=0,0,RES_hh_emih_in!T29/RES_summary!T$21)</f>
        <v>2.7905742941316336</v>
      </c>
      <c r="U29" s="72">
        <f>IF(RES_hh_emih_in!U29=0,0,RES_hh_emih_in!U29/RES_summary!U$21)</f>
        <v>2.907969624390923</v>
      </c>
      <c r="V29" s="72">
        <f>IF(RES_hh_emih_in!V29=0,0,RES_hh_emih_in!V29/RES_summary!V$21)</f>
        <v>2.7538937634941196</v>
      </c>
      <c r="W29" s="72">
        <f>IF(RES_hh_emih_in!W29=0,0,RES_hh_emih_in!W29/RES_summary!W$21)</f>
        <v>2.656735496024123</v>
      </c>
      <c r="DA29" s="89" t="s">
        <v>963</v>
      </c>
    </row>
    <row r="30" spans="1:105" ht="12" customHeight="1" x14ac:dyDescent="0.25">
      <c r="A30" s="28" t="s">
        <v>192</v>
      </c>
      <c r="B30" s="72"/>
      <c r="C30" s="72">
        <f>IF(RES_hh_emih_in!C30=0,0,RES_hh_emih_in!C30/RES_summary!C$21)</f>
        <v>1.6148196469699867</v>
      </c>
      <c r="D30" s="72">
        <f>IF(RES_hh_emih_in!D30=0,0,RES_hh_emih_in!D30/RES_summary!D$21)</f>
        <v>1.6534714069209049</v>
      </c>
      <c r="E30" s="72">
        <f>IF(RES_hh_emih_in!E30=0,0,RES_hh_emih_in!E30/RES_summary!E$21)</f>
        <v>2.5485351946972603</v>
      </c>
      <c r="F30" s="72">
        <f>IF(RES_hh_emih_in!F30=0,0,RES_hh_emih_in!F30/RES_summary!F$21)</f>
        <v>2.4841010558690195</v>
      </c>
      <c r="G30" s="72">
        <f>IF(RES_hh_emih_in!G30=0,0,RES_hh_emih_in!G30/RES_summary!G$21)</f>
        <v>2.3497784035711389</v>
      </c>
      <c r="H30" s="72">
        <f>IF(RES_hh_emih_in!H30=0,0,RES_hh_emih_in!H30/RES_summary!H$21)</f>
        <v>2.4260470365864233</v>
      </c>
      <c r="I30" s="72">
        <f>IF(RES_hh_emih_in!I30=0,0,RES_hh_emih_in!I30/RES_summary!I$21)</f>
        <v>2.4342977675963917</v>
      </c>
      <c r="J30" s="72">
        <f>IF(RES_hh_emih_in!J30=0,0,RES_hh_emih_in!J30/RES_summary!J$21)</f>
        <v>2.4843150777523282</v>
      </c>
      <c r="K30" s="72">
        <f>IF(RES_hh_emih_in!K30=0,0,RES_hh_emih_in!K30/RES_summary!K$21)</f>
        <v>2.5618222752214845</v>
      </c>
      <c r="L30" s="72">
        <f>IF(RES_hh_emih_in!L30=0,0,RES_hh_emih_in!L30/RES_summary!L$21)</f>
        <v>2.6567622705088612</v>
      </c>
      <c r="M30" s="72">
        <f>IF(RES_hh_emih_in!M30=0,0,RES_hh_emih_in!M30/RES_summary!M$21)</f>
        <v>2.5099322968976061</v>
      </c>
      <c r="N30" s="72">
        <f>IF(RES_hh_emih_in!N30=0,0,RES_hh_emih_in!N30/RES_summary!N$21)</f>
        <v>2.5026309354598943</v>
      </c>
      <c r="O30" s="72">
        <f>IF(RES_hh_emih_in!O30=0,0,RES_hh_emih_in!O30/RES_summary!O$21)</f>
        <v>2.5142919016574621</v>
      </c>
      <c r="P30" s="72">
        <f>IF(RES_hh_emih_in!P30=0,0,RES_hh_emih_in!P30/RES_summary!P$21)</f>
        <v>2.3796107796303043</v>
      </c>
      <c r="Q30" s="72">
        <f>IF(RES_hh_emih_in!Q30=0,0,RES_hh_emih_in!Q30/RES_summary!Q$21)</f>
        <v>2.3428218670114695</v>
      </c>
      <c r="R30" s="72">
        <f>IF(RES_hh_emih_in!R30=0,0,RES_hh_emih_in!R30/RES_summary!R$21)</f>
        <v>2.4504668828547063</v>
      </c>
      <c r="S30" s="72">
        <f>IF(RES_hh_emih_in!S30=0,0,RES_hh_emih_in!S30/RES_summary!S$21)</f>
        <v>2.5379892523277174</v>
      </c>
      <c r="T30" s="72">
        <f>IF(RES_hh_emih_in!T30=0,0,RES_hh_emih_in!T30/RES_summary!T$21)</f>
        <v>2.2463054814658725</v>
      </c>
      <c r="U30" s="72">
        <f>IF(RES_hh_emih_in!U30=0,0,RES_hh_emih_in!U30/RES_summary!U$21)</f>
        <v>2.4704392027124253</v>
      </c>
      <c r="V30" s="72">
        <f>IF(RES_hh_emih_in!V30=0,0,RES_hh_emih_in!V30/RES_summary!V$21)</f>
        <v>2.3877701460914178</v>
      </c>
      <c r="W30" s="72">
        <f>IF(RES_hh_emih_in!W30=0,0,RES_hh_emih_in!W30/RES_summary!W$21)</f>
        <v>2.599634961065493</v>
      </c>
      <c r="DA30" s="89" t="s">
        <v>964</v>
      </c>
    </row>
    <row r="31" spans="1:105" ht="12" customHeight="1" x14ac:dyDescent="0.25">
      <c r="A31" s="28" t="s">
        <v>207</v>
      </c>
      <c r="B31" s="72"/>
      <c r="C31" s="72">
        <f>IF(RES_hh_emih_in!C31=0,0,RES_hh_emih_in!C31/RES_summary!C$21)</f>
        <v>0</v>
      </c>
      <c r="D31" s="72">
        <f>IF(RES_hh_emih_in!D31=0,0,RES_hh_emih_in!D31/RES_summary!D$21)</f>
        <v>0</v>
      </c>
      <c r="E31" s="72">
        <f>IF(RES_hh_emih_in!E31=0,0,RES_hh_emih_in!E31/RES_summary!E$21)</f>
        <v>0</v>
      </c>
      <c r="F31" s="72">
        <f>IF(RES_hh_emih_in!F31=0,0,RES_hh_emih_in!F31/RES_summary!F$21)</f>
        <v>0</v>
      </c>
      <c r="G31" s="72">
        <f>IF(RES_hh_emih_in!G31=0,0,RES_hh_emih_in!G31/RES_summary!G$21)</f>
        <v>0</v>
      </c>
      <c r="H31" s="72">
        <f>IF(RES_hh_emih_in!H31=0,0,RES_hh_emih_in!H31/RES_summary!H$21)</f>
        <v>0</v>
      </c>
      <c r="I31" s="72">
        <f>IF(RES_hh_emih_in!I31=0,0,RES_hh_emih_in!I31/RES_summary!I$21)</f>
        <v>0</v>
      </c>
      <c r="J31" s="72">
        <f>IF(RES_hh_emih_in!J31=0,0,RES_hh_emih_in!J31/RES_summary!J$21)</f>
        <v>0</v>
      </c>
      <c r="K31" s="72">
        <f>IF(RES_hh_emih_in!K31=0,0,RES_hh_emih_in!K31/RES_summary!K$21)</f>
        <v>0</v>
      </c>
      <c r="L31" s="72">
        <f>IF(RES_hh_emih_in!L31=0,0,RES_hh_emih_in!L31/RES_summary!L$21)</f>
        <v>0</v>
      </c>
      <c r="M31" s="72">
        <f>IF(RES_hh_emih_in!M31=0,0,RES_hh_emih_in!M31/RES_summary!M$21)</f>
        <v>0</v>
      </c>
      <c r="N31" s="72">
        <f>IF(RES_hh_emih_in!N31=0,0,RES_hh_emih_in!N31/RES_summary!N$21)</f>
        <v>0</v>
      </c>
      <c r="O31" s="72">
        <f>IF(RES_hh_emih_in!O31=0,0,RES_hh_emih_in!O31/RES_summary!O$21)</f>
        <v>0</v>
      </c>
      <c r="P31" s="72">
        <f>IF(RES_hh_emih_in!P31=0,0,RES_hh_emih_in!P31/RES_summary!P$21)</f>
        <v>0</v>
      </c>
      <c r="Q31" s="72">
        <f>IF(RES_hh_emih_in!Q31=0,0,RES_hh_emih_in!Q31/RES_summary!Q$21)</f>
        <v>0</v>
      </c>
      <c r="R31" s="72">
        <f>IF(RES_hh_emih_in!R31=0,0,RES_hh_emih_in!R31/RES_summary!R$21)</f>
        <v>0</v>
      </c>
      <c r="S31" s="72">
        <f>IF(RES_hh_emih_in!S31=0,0,RES_hh_emih_in!S31/RES_summary!S$21)</f>
        <v>0</v>
      </c>
      <c r="T31" s="72">
        <f>IF(RES_hh_emih_in!T31=0,0,RES_hh_emih_in!T31/RES_summary!T$21)</f>
        <v>0</v>
      </c>
      <c r="U31" s="72">
        <f>IF(RES_hh_emih_in!U31=0,0,RES_hh_emih_in!U31/RES_summary!U$21)</f>
        <v>0</v>
      </c>
      <c r="V31" s="72">
        <f>IF(RES_hh_emih_in!V31=0,0,RES_hh_emih_in!V31/RES_summary!V$21)</f>
        <v>0</v>
      </c>
      <c r="W31" s="72">
        <f>IF(RES_hh_emih_in!W31=0,0,RES_hh_emih_in!W31/RES_summary!W$21)</f>
        <v>0</v>
      </c>
      <c r="DA31" s="89" t="s">
        <v>965</v>
      </c>
    </row>
    <row r="32" spans="1:105" ht="12" customHeight="1" x14ac:dyDescent="0.25">
      <c r="A32" s="32" t="s">
        <v>53</v>
      </c>
      <c r="B32" s="77"/>
      <c r="C32" s="77">
        <f>IF(RES_hh_emih_in!C32=0,0,RES_hh_emih_in!C32/RES_summary!C$21)</f>
        <v>0</v>
      </c>
      <c r="D32" s="77">
        <f>IF(RES_hh_emih_in!D32=0,0,RES_hh_emih_in!D32/RES_summary!D$21)</f>
        <v>0</v>
      </c>
      <c r="E32" s="77">
        <f>IF(RES_hh_emih_in!E32=0,0,RES_hh_emih_in!E32/RES_summary!E$21)</f>
        <v>0</v>
      </c>
      <c r="F32" s="77">
        <f>IF(RES_hh_emih_in!F32=0,0,RES_hh_emih_in!F32/RES_summary!F$21)</f>
        <v>0</v>
      </c>
      <c r="G32" s="77">
        <f>IF(RES_hh_emih_in!G32=0,0,RES_hh_emih_in!G32/RES_summary!G$21)</f>
        <v>0</v>
      </c>
      <c r="H32" s="77">
        <f>IF(RES_hh_emih_in!H32=0,0,RES_hh_emih_in!H32/RES_summary!H$21)</f>
        <v>0</v>
      </c>
      <c r="I32" s="77">
        <f>IF(RES_hh_emih_in!I32=0,0,RES_hh_emih_in!I32/RES_summary!I$21)</f>
        <v>0</v>
      </c>
      <c r="J32" s="77">
        <f>IF(RES_hh_emih_in!J32=0,0,RES_hh_emih_in!J32/RES_summary!J$21)</f>
        <v>0</v>
      </c>
      <c r="K32" s="77">
        <f>IF(RES_hh_emih_in!K32=0,0,RES_hh_emih_in!K32/RES_summary!K$21)</f>
        <v>0</v>
      </c>
      <c r="L32" s="77">
        <f>IF(RES_hh_emih_in!L32=0,0,RES_hh_emih_in!L32/RES_summary!L$21)</f>
        <v>0</v>
      </c>
      <c r="M32" s="77">
        <f>IF(RES_hh_emih_in!M32=0,0,RES_hh_emih_in!M32/RES_summary!M$21)</f>
        <v>0</v>
      </c>
      <c r="N32" s="77">
        <f>IF(RES_hh_emih_in!N32=0,0,RES_hh_emih_in!N32/RES_summary!N$21)</f>
        <v>0</v>
      </c>
      <c r="O32" s="77">
        <f>IF(RES_hh_emih_in!O32=0,0,RES_hh_emih_in!O32/RES_summary!O$21)</f>
        <v>0</v>
      </c>
      <c r="P32" s="77">
        <f>IF(RES_hh_emih_in!P32=0,0,RES_hh_emih_in!P32/RES_summary!P$21)</f>
        <v>0</v>
      </c>
      <c r="Q32" s="77">
        <f>IF(RES_hh_emih_in!Q32=0,0,RES_hh_emih_in!Q32/RES_summary!Q$21)</f>
        <v>0</v>
      </c>
      <c r="R32" s="77">
        <f>IF(RES_hh_emih_in!R32=0,0,RES_hh_emih_in!R32/RES_summary!R$21)</f>
        <v>0</v>
      </c>
      <c r="S32" s="77">
        <f>IF(RES_hh_emih_in!S32=0,0,RES_hh_emih_in!S32/RES_summary!S$21)</f>
        <v>0</v>
      </c>
      <c r="T32" s="77">
        <f>IF(RES_hh_emih_in!T32=0,0,RES_hh_emih_in!T32/RES_summary!T$21)</f>
        <v>0</v>
      </c>
      <c r="U32" s="77">
        <f>IF(RES_hh_emih_in!U32=0,0,RES_hh_emih_in!U32/RES_summary!U$21)</f>
        <v>0</v>
      </c>
      <c r="V32" s="77">
        <f>IF(RES_hh_emih_in!V32=0,0,RES_hh_emih_in!V32/RES_summary!V$21)</f>
        <v>0</v>
      </c>
      <c r="W32" s="77">
        <f>IF(RES_hh_emih_in!W32=0,0,RES_hh_emih_in!W32/RES_summary!W$21)</f>
        <v>0</v>
      </c>
      <c r="DA32" s="92" t="s">
        <v>966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8" tint="0.59999389629810485"/>
    <pageSetUpPr fitToPage="1"/>
  </sheetPr>
  <dimension ref="A1:DA144"/>
  <sheetViews>
    <sheetView showGridLines="0" zoomScaleNormal="100" workbookViewId="0">
      <pane xSplit="1" ySplit="1" topLeftCell="B2" activePane="bottomRight" state="frozen"/>
      <selection activeCell="DA1" sqref="DA1"/>
      <selection pane="topRight" activeCell="DA1" sqref="DA1"/>
      <selection pane="bottomLeft" activeCell="DA1" sqref="DA1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4938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18" t="s">
        <v>98</v>
      </c>
      <c r="B3" s="19">
        <f>SUM(B4,B9,B12)</f>
        <v>1624.114862836469</v>
      </c>
      <c r="C3" s="19">
        <f t="shared" ref="C3:V3" si="0">SUM(C4,C9,C12)</f>
        <v>1653.3274791183853</v>
      </c>
      <c r="D3" s="19">
        <f t="shared" si="0"/>
        <v>1685.0426756075942</v>
      </c>
      <c r="E3" s="19">
        <f t="shared" si="0"/>
        <v>1714.9274304310288</v>
      </c>
      <c r="F3" s="19">
        <f t="shared" si="0"/>
        <v>1751.7946527945714</v>
      </c>
      <c r="G3" s="19">
        <f t="shared" si="0"/>
        <v>1797.092562035115</v>
      </c>
      <c r="H3" s="19">
        <f t="shared" si="0"/>
        <v>1828.5887489945424</v>
      </c>
      <c r="I3" s="19">
        <f t="shared" si="0"/>
        <v>1857.7661053148424</v>
      </c>
      <c r="J3" s="19">
        <f t="shared" si="0"/>
        <v>1879.73626432385</v>
      </c>
      <c r="K3" s="19">
        <f t="shared" si="0"/>
        <v>1890.8056322037942</v>
      </c>
      <c r="L3" s="19">
        <f t="shared" si="0"/>
        <v>1902.271251146545</v>
      </c>
      <c r="M3" s="19">
        <f t="shared" si="0"/>
        <v>1889.4800580227823</v>
      </c>
      <c r="N3" s="19">
        <f t="shared" si="0"/>
        <v>1884.2162437638426</v>
      </c>
      <c r="O3" s="19">
        <f t="shared" si="0"/>
        <v>1870.3969492286446</v>
      </c>
      <c r="P3" s="19">
        <f t="shared" si="0"/>
        <v>1867.4884576758377</v>
      </c>
      <c r="Q3" s="19">
        <f t="shared" si="0"/>
        <v>1877.9879621668101</v>
      </c>
      <c r="R3" s="19">
        <f t="shared" si="0"/>
        <v>1925.1934651762679</v>
      </c>
      <c r="S3" s="19">
        <f t="shared" si="0"/>
        <v>1944.1100601891653</v>
      </c>
      <c r="T3" s="19">
        <f t="shared" si="0"/>
        <v>1951.2467755803957</v>
      </c>
      <c r="U3" s="19">
        <f t="shared" si="0"/>
        <v>1958.9198672016812</v>
      </c>
      <c r="V3" s="19">
        <f t="shared" si="0"/>
        <v>2002.3830610490118</v>
      </c>
      <c r="W3" s="19">
        <f t="shared" ref="W3" si="1">SUM(W4,W9,W12)</f>
        <v>2041.3585554600172</v>
      </c>
      <c r="DA3" s="56" t="s">
        <v>249</v>
      </c>
    </row>
    <row r="4" spans="1:105" ht="12.95" customHeight="1" x14ac:dyDescent="0.25">
      <c r="A4" s="23" t="s">
        <v>110</v>
      </c>
      <c r="B4" s="22">
        <f>SUM(B5:B8)</f>
        <v>1015.194633316088</v>
      </c>
      <c r="C4" s="22">
        <f t="shared" ref="C4:V4" si="2">SUM(C5:C8)</f>
        <v>1009.6621040592897</v>
      </c>
      <c r="D4" s="22">
        <f t="shared" si="2"/>
        <v>1005.7039775002681</v>
      </c>
      <c r="E4" s="22">
        <f t="shared" si="2"/>
        <v>999.26063128428495</v>
      </c>
      <c r="F4" s="22">
        <f t="shared" si="2"/>
        <v>992.23892017624553</v>
      </c>
      <c r="G4" s="22">
        <f t="shared" si="2"/>
        <v>984.74070728390575</v>
      </c>
      <c r="H4" s="22">
        <f t="shared" si="2"/>
        <v>971.30002784735177</v>
      </c>
      <c r="I4" s="22">
        <f t="shared" si="2"/>
        <v>952.44884224073746</v>
      </c>
      <c r="J4" s="22">
        <f t="shared" si="2"/>
        <v>933.43062009971243</v>
      </c>
      <c r="K4" s="22">
        <f t="shared" si="2"/>
        <v>909.56294955341502</v>
      </c>
      <c r="L4" s="22">
        <f t="shared" si="2"/>
        <v>885.95820077511246</v>
      </c>
      <c r="M4" s="22">
        <f t="shared" si="2"/>
        <v>859.35114124371489</v>
      </c>
      <c r="N4" s="22">
        <f t="shared" si="2"/>
        <v>835.75554628271573</v>
      </c>
      <c r="O4" s="22">
        <f t="shared" si="2"/>
        <v>808.49040335765096</v>
      </c>
      <c r="P4" s="22">
        <f t="shared" si="2"/>
        <v>781.5598119033823</v>
      </c>
      <c r="Q4" s="22">
        <f t="shared" si="2"/>
        <v>752.67028550250495</v>
      </c>
      <c r="R4" s="22">
        <f t="shared" si="2"/>
        <v>722.60375691216132</v>
      </c>
      <c r="S4" s="22">
        <f t="shared" si="2"/>
        <v>687.14400493459948</v>
      </c>
      <c r="T4" s="22">
        <f t="shared" si="2"/>
        <v>654.70283915607422</v>
      </c>
      <c r="U4" s="22">
        <f t="shared" si="2"/>
        <v>638.60614260709065</v>
      </c>
      <c r="V4" s="22">
        <f t="shared" si="2"/>
        <v>626.82705756151188</v>
      </c>
      <c r="W4" s="22">
        <f t="shared" ref="W4" si="3">SUM(W5:W8)</f>
        <v>609.23360721301196</v>
      </c>
      <c r="DA4" s="57"/>
    </row>
    <row r="5" spans="1:105" ht="12" customHeight="1" x14ac:dyDescent="0.25">
      <c r="A5" s="28" t="s">
        <v>32</v>
      </c>
      <c r="B5" s="29">
        <f>B18*B70/11630</f>
        <v>763.37525056420395</v>
      </c>
      <c r="C5" s="29">
        <f t="shared" ref="C5:V5" si="4">C18*C70/11630</f>
        <v>749.40958520857407</v>
      </c>
      <c r="D5" s="29">
        <f t="shared" si="4"/>
        <v>734.470725293496</v>
      </c>
      <c r="E5" s="29">
        <f t="shared" si="4"/>
        <v>718.22917322670469</v>
      </c>
      <c r="F5" s="29">
        <f t="shared" si="4"/>
        <v>700.97256475612733</v>
      </c>
      <c r="G5" s="29">
        <f t="shared" si="4"/>
        <v>682.84879371948512</v>
      </c>
      <c r="H5" s="29">
        <f t="shared" si="4"/>
        <v>660.69066468442259</v>
      </c>
      <c r="I5" s="29">
        <f t="shared" si="4"/>
        <v>636.99726529406212</v>
      </c>
      <c r="J5" s="29">
        <f t="shared" si="4"/>
        <v>614.29773927214524</v>
      </c>
      <c r="K5" s="29">
        <f t="shared" si="4"/>
        <v>589.64377073974629</v>
      </c>
      <c r="L5" s="29">
        <f t="shared" si="4"/>
        <v>566.16951675988082</v>
      </c>
      <c r="M5" s="29">
        <f t="shared" si="4"/>
        <v>543.80489865596962</v>
      </c>
      <c r="N5" s="29">
        <f t="shared" si="4"/>
        <v>523.95656951265653</v>
      </c>
      <c r="O5" s="29">
        <f t="shared" si="4"/>
        <v>500.44808383586866</v>
      </c>
      <c r="P5" s="29">
        <f t="shared" si="4"/>
        <v>477.03699179998864</v>
      </c>
      <c r="Q5" s="29">
        <f t="shared" si="4"/>
        <v>451.49401287452844</v>
      </c>
      <c r="R5" s="29">
        <f t="shared" si="4"/>
        <v>421.83554677222656</v>
      </c>
      <c r="S5" s="29">
        <f t="shared" si="4"/>
        <v>393.13047185154915</v>
      </c>
      <c r="T5" s="29">
        <f t="shared" si="4"/>
        <v>364.88973553203488</v>
      </c>
      <c r="U5" s="29">
        <f t="shared" si="4"/>
        <v>351.54326860300364</v>
      </c>
      <c r="V5" s="29">
        <f t="shared" si="4"/>
        <v>339.44277188372848</v>
      </c>
      <c r="W5" s="29">
        <f t="shared" ref="W5" si="5">W18*W70/11630</f>
        <v>322.25791935741142</v>
      </c>
      <c r="DA5" s="58" t="s">
        <v>967</v>
      </c>
    </row>
    <row r="6" spans="1:105" ht="12" customHeight="1" x14ac:dyDescent="0.25">
      <c r="A6" s="28" t="s">
        <v>47</v>
      </c>
      <c r="B6" s="29">
        <f>B19*B71/11630</f>
        <v>236.02644395258295</v>
      </c>
      <c r="C6" s="29">
        <f t="shared" ref="C6:V6" si="6">C19*C71/11630</f>
        <v>241.36005777576361</v>
      </c>
      <c r="D6" s="29">
        <f t="shared" si="6"/>
        <v>249.35049902669672</v>
      </c>
      <c r="E6" s="29">
        <f t="shared" si="6"/>
        <v>256.2010113691727</v>
      </c>
      <c r="F6" s="29">
        <f t="shared" si="6"/>
        <v>263.51378032406762</v>
      </c>
      <c r="G6" s="29">
        <f t="shared" si="6"/>
        <v>271.15932150072388</v>
      </c>
      <c r="H6" s="29">
        <f t="shared" si="6"/>
        <v>277.05503744373596</v>
      </c>
      <c r="I6" s="29">
        <f t="shared" si="6"/>
        <v>279.19124596304414</v>
      </c>
      <c r="J6" s="29">
        <f t="shared" si="6"/>
        <v>280.08581469061357</v>
      </c>
      <c r="K6" s="29">
        <f t="shared" si="6"/>
        <v>278.13505944220879</v>
      </c>
      <c r="L6" s="29">
        <f t="shared" si="6"/>
        <v>274.13928890858494</v>
      </c>
      <c r="M6" s="29">
        <f t="shared" si="6"/>
        <v>264.74800682260866</v>
      </c>
      <c r="N6" s="29">
        <f t="shared" si="6"/>
        <v>254.81868200945277</v>
      </c>
      <c r="O6" s="29">
        <f t="shared" si="6"/>
        <v>245.6375456174755</v>
      </c>
      <c r="P6" s="29">
        <f t="shared" si="6"/>
        <v>236.41210268241841</v>
      </c>
      <c r="Q6" s="29">
        <f t="shared" si="6"/>
        <v>227.71723549861537</v>
      </c>
      <c r="R6" s="29">
        <f t="shared" si="6"/>
        <v>222.92709830071243</v>
      </c>
      <c r="S6" s="29">
        <f t="shared" si="6"/>
        <v>213.02013420764098</v>
      </c>
      <c r="T6" s="29">
        <f t="shared" si="6"/>
        <v>203.04822306105734</v>
      </c>
      <c r="U6" s="29">
        <f t="shared" si="6"/>
        <v>191.22289912935747</v>
      </c>
      <c r="V6" s="29">
        <f t="shared" si="6"/>
        <v>178.82614427404363</v>
      </c>
      <c r="W6" s="29">
        <f t="shared" ref="W6" si="7">W19*W71/11630</f>
        <v>164.90354288988644</v>
      </c>
      <c r="DA6" s="58" t="s">
        <v>968</v>
      </c>
    </row>
    <row r="7" spans="1:105" ht="12" customHeight="1" x14ac:dyDescent="0.25">
      <c r="A7" s="28" t="s">
        <v>46</v>
      </c>
      <c r="B7" s="29">
        <f>B20*B72/11630</f>
        <v>0.14822202822986952</v>
      </c>
      <c r="C7" s="29">
        <f t="shared" ref="C7:V7" si="8">C20*C72/11630</f>
        <v>0.2931109867458444</v>
      </c>
      <c r="D7" s="29">
        <f t="shared" si="8"/>
        <v>0.43625254892815607</v>
      </c>
      <c r="E7" s="29">
        <f t="shared" si="8"/>
        <v>0.5849601970419247</v>
      </c>
      <c r="F7" s="29">
        <f t="shared" si="8"/>
        <v>0.72732407771509033</v>
      </c>
      <c r="G7" s="29">
        <f t="shared" si="8"/>
        <v>0.86957834090247621</v>
      </c>
      <c r="H7" s="29">
        <f t="shared" si="8"/>
        <v>1.005244145129077</v>
      </c>
      <c r="I7" s="29">
        <f t="shared" si="8"/>
        <v>1.1370242498502499</v>
      </c>
      <c r="J7" s="29">
        <f t="shared" si="8"/>
        <v>1.2677234161715034</v>
      </c>
      <c r="K7" s="29">
        <f t="shared" si="8"/>
        <v>1.3864835601863217</v>
      </c>
      <c r="L7" s="29">
        <f t="shared" si="8"/>
        <v>1.5162949360296936</v>
      </c>
      <c r="M7" s="29">
        <f t="shared" si="8"/>
        <v>1.6496894456757836</v>
      </c>
      <c r="N7" s="29">
        <f t="shared" si="8"/>
        <v>1.7607006485715442</v>
      </c>
      <c r="O7" s="29">
        <f t="shared" si="8"/>
        <v>1.6849861299399036</v>
      </c>
      <c r="P7" s="29">
        <f t="shared" si="8"/>
        <v>1.5688777216191698</v>
      </c>
      <c r="Q7" s="29">
        <f t="shared" si="8"/>
        <v>1.6053562899394134</v>
      </c>
      <c r="R7" s="29">
        <f t="shared" si="8"/>
        <v>1.726452308208507</v>
      </c>
      <c r="S7" s="29">
        <f t="shared" si="8"/>
        <v>1.9424015914429809</v>
      </c>
      <c r="T7" s="29">
        <f t="shared" si="8"/>
        <v>2.8164062149184712</v>
      </c>
      <c r="U7" s="29">
        <f t="shared" si="8"/>
        <v>4.700201425560012</v>
      </c>
      <c r="V7" s="29">
        <f t="shared" si="8"/>
        <v>6.9709693427815385</v>
      </c>
      <c r="W7" s="29">
        <f t="shared" ref="W7" si="9">W20*W72/11630</f>
        <v>9.1233486610388361</v>
      </c>
      <c r="DA7" s="58" t="s">
        <v>969</v>
      </c>
    </row>
    <row r="8" spans="1:105" ht="12" customHeight="1" x14ac:dyDescent="0.25">
      <c r="A8" s="28" t="s">
        <v>45</v>
      </c>
      <c r="B8" s="29">
        <f>B21*B73/11630</f>
        <v>15.644716771071318</v>
      </c>
      <c r="C8" s="29">
        <f t="shared" ref="C8:V8" si="10">C21*C73/11630</f>
        <v>18.599350088206148</v>
      </c>
      <c r="D8" s="29">
        <f t="shared" si="10"/>
        <v>21.446500631147298</v>
      </c>
      <c r="E8" s="29">
        <f t="shared" si="10"/>
        <v>24.245486491365646</v>
      </c>
      <c r="F8" s="29">
        <f t="shared" si="10"/>
        <v>27.025251018335489</v>
      </c>
      <c r="G8" s="29">
        <f t="shared" si="10"/>
        <v>29.863013722794371</v>
      </c>
      <c r="H8" s="29">
        <f t="shared" si="10"/>
        <v>32.549081574064196</v>
      </c>
      <c r="I8" s="29">
        <f t="shared" si="10"/>
        <v>35.123306733780943</v>
      </c>
      <c r="J8" s="29">
        <f t="shared" si="10"/>
        <v>37.779342720782054</v>
      </c>
      <c r="K8" s="29">
        <f t="shared" si="10"/>
        <v>40.397635811273616</v>
      </c>
      <c r="L8" s="29">
        <f t="shared" si="10"/>
        <v>44.133100170617048</v>
      </c>
      <c r="M8" s="29">
        <f t="shared" si="10"/>
        <v>49.148546319460806</v>
      </c>
      <c r="N8" s="29">
        <f t="shared" si="10"/>
        <v>55.219594112034869</v>
      </c>
      <c r="O8" s="29">
        <f t="shared" si="10"/>
        <v>60.7197877743669</v>
      </c>
      <c r="P8" s="29">
        <f t="shared" si="10"/>
        <v>66.54183969935599</v>
      </c>
      <c r="Q8" s="29">
        <f t="shared" si="10"/>
        <v>71.853680839421671</v>
      </c>
      <c r="R8" s="29">
        <f t="shared" si="10"/>
        <v>76.114659531013729</v>
      </c>
      <c r="S8" s="29">
        <f t="shared" si="10"/>
        <v>79.050997283966495</v>
      </c>
      <c r="T8" s="29">
        <f t="shared" si="10"/>
        <v>83.948474348063527</v>
      </c>
      <c r="U8" s="29">
        <f t="shared" si="10"/>
        <v>91.139773449169567</v>
      </c>
      <c r="V8" s="29">
        <f t="shared" si="10"/>
        <v>101.58717206095822</v>
      </c>
      <c r="W8" s="29">
        <f t="shared" ref="W8" si="11">W21*W73/11630</f>
        <v>112.94879630467528</v>
      </c>
      <c r="DA8" s="58" t="s">
        <v>970</v>
      </c>
    </row>
    <row r="9" spans="1:105" ht="12.95" customHeight="1" x14ac:dyDescent="0.25">
      <c r="A9" s="23" t="s">
        <v>109</v>
      </c>
      <c r="B9" s="22">
        <f>SUM(B10:B11)</f>
        <v>184.79257144136739</v>
      </c>
      <c r="C9" s="22">
        <f t="shared" ref="C9:V9" si="12">SUM(C10:C11)</f>
        <v>202.1419912417135</v>
      </c>
      <c r="D9" s="22">
        <f t="shared" si="12"/>
        <v>220.02786266886483</v>
      </c>
      <c r="E9" s="22">
        <f t="shared" si="12"/>
        <v>240.5348459923672</v>
      </c>
      <c r="F9" s="22">
        <f t="shared" si="12"/>
        <v>267.78859256018808</v>
      </c>
      <c r="G9" s="22">
        <f t="shared" si="12"/>
        <v>302.87016445705257</v>
      </c>
      <c r="H9" s="22">
        <f t="shared" si="12"/>
        <v>330.88100268531423</v>
      </c>
      <c r="I9" s="22">
        <f t="shared" si="12"/>
        <v>364.33563791082048</v>
      </c>
      <c r="J9" s="22">
        <f t="shared" si="12"/>
        <v>391.35372336543679</v>
      </c>
      <c r="K9" s="22">
        <f t="shared" si="12"/>
        <v>416.97154217057926</v>
      </c>
      <c r="L9" s="22">
        <f t="shared" si="12"/>
        <v>442.83105927990687</v>
      </c>
      <c r="M9" s="22">
        <f t="shared" si="12"/>
        <v>458.68411889477795</v>
      </c>
      <c r="N9" s="22">
        <f t="shared" si="12"/>
        <v>471.56975186013437</v>
      </c>
      <c r="O9" s="22">
        <f t="shared" si="12"/>
        <v>482.23073697966072</v>
      </c>
      <c r="P9" s="22">
        <f t="shared" si="12"/>
        <v>501.83575781925788</v>
      </c>
      <c r="Q9" s="22">
        <f t="shared" si="12"/>
        <v>544.82234540812567</v>
      </c>
      <c r="R9" s="22">
        <f t="shared" si="12"/>
        <v>617.35645635153867</v>
      </c>
      <c r="S9" s="22">
        <f t="shared" si="12"/>
        <v>679.59148381215789</v>
      </c>
      <c r="T9" s="22">
        <f t="shared" si="12"/>
        <v>733.42026161754575</v>
      </c>
      <c r="U9" s="22">
        <f t="shared" si="12"/>
        <v>777.77789239421656</v>
      </c>
      <c r="V9" s="22">
        <f t="shared" si="12"/>
        <v>838.86150635974786</v>
      </c>
      <c r="W9" s="22">
        <f t="shared" ref="W9" si="13">SUM(W10:W11)</f>
        <v>892.6671068374643</v>
      </c>
      <c r="DA9" s="57"/>
    </row>
    <row r="10" spans="1:105" ht="12" customHeight="1" x14ac:dyDescent="0.25">
      <c r="A10" s="28" t="s">
        <v>28</v>
      </c>
      <c r="B10" s="29">
        <f>B23*B75/11630</f>
        <v>157.79549818420071</v>
      </c>
      <c r="C10" s="29">
        <f t="shared" ref="C10:V10" si="14">C23*C75/11630</f>
        <v>168.08626253862172</v>
      </c>
      <c r="D10" s="29">
        <f t="shared" si="14"/>
        <v>179.65413399522998</v>
      </c>
      <c r="E10" s="29">
        <f t="shared" si="14"/>
        <v>191.59846792287686</v>
      </c>
      <c r="F10" s="29">
        <f t="shared" si="14"/>
        <v>206.59414413095786</v>
      </c>
      <c r="G10" s="29">
        <f t="shared" si="14"/>
        <v>231.25418740436487</v>
      </c>
      <c r="H10" s="29">
        <f t="shared" si="14"/>
        <v>250.16729677023056</v>
      </c>
      <c r="I10" s="29">
        <f t="shared" si="14"/>
        <v>270.16547196624805</v>
      </c>
      <c r="J10" s="29">
        <f t="shared" si="14"/>
        <v>288.54350580130341</v>
      </c>
      <c r="K10" s="29">
        <f t="shared" si="14"/>
        <v>303.91290938071444</v>
      </c>
      <c r="L10" s="29">
        <f t="shared" si="14"/>
        <v>321.78162193714195</v>
      </c>
      <c r="M10" s="29">
        <f t="shared" si="14"/>
        <v>334.62336967590738</v>
      </c>
      <c r="N10" s="29">
        <f t="shared" si="14"/>
        <v>341.96192161365201</v>
      </c>
      <c r="O10" s="29">
        <f t="shared" si="14"/>
        <v>347.22166690083958</v>
      </c>
      <c r="P10" s="29">
        <f t="shared" si="14"/>
        <v>356.53364752276786</v>
      </c>
      <c r="Q10" s="29">
        <f t="shared" si="14"/>
        <v>383.91667215443613</v>
      </c>
      <c r="R10" s="29">
        <f t="shared" si="14"/>
        <v>429.46661762506415</v>
      </c>
      <c r="S10" s="29">
        <f t="shared" si="14"/>
        <v>468.19245333345503</v>
      </c>
      <c r="T10" s="29">
        <f t="shared" si="14"/>
        <v>496.79913983929072</v>
      </c>
      <c r="U10" s="29">
        <f t="shared" si="14"/>
        <v>518.68909843925132</v>
      </c>
      <c r="V10" s="29">
        <f t="shared" si="14"/>
        <v>552.38424269263271</v>
      </c>
      <c r="W10" s="29">
        <f t="shared" ref="W10" si="15">W23*W75/11630</f>
        <v>581.10268302406257</v>
      </c>
      <c r="DA10" s="58" t="s">
        <v>971</v>
      </c>
    </row>
    <row r="11" spans="1:105" ht="12" customHeight="1" x14ac:dyDescent="0.25">
      <c r="A11" s="28" t="s">
        <v>27</v>
      </c>
      <c r="B11" s="29">
        <f>B24*B76/11630</f>
        <v>26.997073257166669</v>
      </c>
      <c r="C11" s="29">
        <f t="shared" ref="C11:V11" si="16">C24*C76/11630</f>
        <v>34.055728703091766</v>
      </c>
      <c r="D11" s="29">
        <f t="shared" si="16"/>
        <v>40.373728673634851</v>
      </c>
      <c r="E11" s="29">
        <f t="shared" si="16"/>
        <v>48.936378069490317</v>
      </c>
      <c r="F11" s="29">
        <f t="shared" si="16"/>
        <v>61.194448429230242</v>
      </c>
      <c r="G11" s="29">
        <f t="shared" si="16"/>
        <v>71.615977052687683</v>
      </c>
      <c r="H11" s="29">
        <f t="shared" si="16"/>
        <v>80.713705915083665</v>
      </c>
      <c r="I11" s="29">
        <f t="shared" si="16"/>
        <v>94.170165944572418</v>
      </c>
      <c r="J11" s="29">
        <f t="shared" si="16"/>
        <v>102.81021756413337</v>
      </c>
      <c r="K11" s="29">
        <f t="shared" si="16"/>
        <v>113.05863278986479</v>
      </c>
      <c r="L11" s="29">
        <f t="shared" si="16"/>
        <v>121.04943734276489</v>
      </c>
      <c r="M11" s="29">
        <f t="shared" si="16"/>
        <v>124.06074921887054</v>
      </c>
      <c r="N11" s="29">
        <f t="shared" si="16"/>
        <v>129.60783024648239</v>
      </c>
      <c r="O11" s="29">
        <f t="shared" si="16"/>
        <v>135.00907007882111</v>
      </c>
      <c r="P11" s="29">
        <f t="shared" si="16"/>
        <v>145.30211029648999</v>
      </c>
      <c r="Q11" s="29">
        <f t="shared" si="16"/>
        <v>160.90567325368957</v>
      </c>
      <c r="R11" s="29">
        <f t="shared" si="16"/>
        <v>187.88983872647449</v>
      </c>
      <c r="S11" s="29">
        <f t="shared" si="16"/>
        <v>211.39903047870283</v>
      </c>
      <c r="T11" s="29">
        <f t="shared" si="16"/>
        <v>236.62112177825497</v>
      </c>
      <c r="U11" s="29">
        <f t="shared" si="16"/>
        <v>259.08879395496524</v>
      </c>
      <c r="V11" s="29">
        <f t="shared" si="16"/>
        <v>286.47726366711515</v>
      </c>
      <c r="W11" s="29">
        <f t="shared" ref="W11" si="17">W24*W76/11630</f>
        <v>311.56442381340173</v>
      </c>
      <c r="DA11" s="58" t="s">
        <v>972</v>
      </c>
    </row>
    <row r="12" spans="1:105" ht="12.95" customHeight="1" x14ac:dyDescent="0.25">
      <c r="A12" s="23" t="s">
        <v>108</v>
      </c>
      <c r="B12" s="22">
        <f>SUM(B13:B14)</f>
        <v>424.12765807901366</v>
      </c>
      <c r="C12" s="22">
        <f t="shared" ref="C12:V12" si="18">SUM(C13:C14)</f>
        <v>441.52338381738218</v>
      </c>
      <c r="D12" s="22">
        <f t="shared" si="18"/>
        <v>459.31083543846125</v>
      </c>
      <c r="E12" s="22">
        <f t="shared" si="18"/>
        <v>475.1319531543769</v>
      </c>
      <c r="F12" s="22">
        <f t="shared" si="18"/>
        <v>491.76714005813778</v>
      </c>
      <c r="G12" s="22">
        <f t="shared" si="18"/>
        <v>509.48169029415664</v>
      </c>
      <c r="H12" s="22">
        <f t="shared" si="18"/>
        <v>526.40771846187636</v>
      </c>
      <c r="I12" s="22">
        <f t="shared" si="18"/>
        <v>540.98162516328443</v>
      </c>
      <c r="J12" s="22">
        <f t="shared" si="18"/>
        <v>554.95192085870076</v>
      </c>
      <c r="K12" s="22">
        <f t="shared" si="18"/>
        <v>564.27114047979978</v>
      </c>
      <c r="L12" s="22">
        <f t="shared" si="18"/>
        <v>573.48199109152552</v>
      </c>
      <c r="M12" s="22">
        <f t="shared" si="18"/>
        <v>571.4447978842893</v>
      </c>
      <c r="N12" s="22">
        <f t="shared" si="18"/>
        <v>576.89094562099262</v>
      </c>
      <c r="O12" s="22">
        <f t="shared" si="18"/>
        <v>579.67580889133296</v>
      </c>
      <c r="P12" s="22">
        <f t="shared" si="18"/>
        <v>584.09288795319742</v>
      </c>
      <c r="Q12" s="22">
        <f t="shared" si="18"/>
        <v>580.4953312561795</v>
      </c>
      <c r="R12" s="22">
        <f t="shared" si="18"/>
        <v>585.23325191256777</v>
      </c>
      <c r="S12" s="22">
        <f t="shared" si="18"/>
        <v>577.37457144240807</v>
      </c>
      <c r="T12" s="22">
        <f t="shared" si="18"/>
        <v>563.12367480677563</v>
      </c>
      <c r="U12" s="22">
        <f t="shared" si="18"/>
        <v>542.53583220037399</v>
      </c>
      <c r="V12" s="22">
        <f t="shared" si="18"/>
        <v>536.69449712775213</v>
      </c>
      <c r="W12" s="22">
        <f t="shared" ref="W12" si="19">SUM(W13:W14)</f>
        <v>539.45784140954095</v>
      </c>
      <c r="DA12" s="57"/>
    </row>
    <row r="13" spans="1:105" ht="12" customHeight="1" x14ac:dyDescent="0.25">
      <c r="A13" s="30" t="s">
        <v>44</v>
      </c>
      <c r="B13" s="31">
        <f>B26*B78/11630</f>
        <v>329.29872856040583</v>
      </c>
      <c r="C13" s="31">
        <f t="shared" ref="C13:V13" si="20">C26*C78/11630</f>
        <v>344.63420735834455</v>
      </c>
      <c r="D13" s="31">
        <f t="shared" si="20"/>
        <v>358.28616189823919</v>
      </c>
      <c r="E13" s="31">
        <f t="shared" si="20"/>
        <v>370.85209423582251</v>
      </c>
      <c r="F13" s="31">
        <f t="shared" si="20"/>
        <v>381.65694895196157</v>
      </c>
      <c r="G13" s="31">
        <f t="shared" si="20"/>
        <v>391.6817800953321</v>
      </c>
      <c r="H13" s="31">
        <f t="shared" si="20"/>
        <v>399.49714192757943</v>
      </c>
      <c r="I13" s="31">
        <f t="shared" si="20"/>
        <v>405.03661065358222</v>
      </c>
      <c r="J13" s="31">
        <f t="shared" si="20"/>
        <v>409.30814117878214</v>
      </c>
      <c r="K13" s="31">
        <f t="shared" si="20"/>
        <v>409.7523392060167</v>
      </c>
      <c r="L13" s="31">
        <f t="shared" si="20"/>
        <v>406.56133240954358</v>
      </c>
      <c r="M13" s="31">
        <f t="shared" si="20"/>
        <v>396.92041593965462</v>
      </c>
      <c r="N13" s="31">
        <f t="shared" si="20"/>
        <v>391.07992943603728</v>
      </c>
      <c r="O13" s="31">
        <f t="shared" si="20"/>
        <v>386.23483279666021</v>
      </c>
      <c r="P13" s="31">
        <f t="shared" si="20"/>
        <v>378.96665075076169</v>
      </c>
      <c r="Q13" s="31">
        <f t="shared" si="20"/>
        <v>360.38192607780758</v>
      </c>
      <c r="R13" s="31">
        <f t="shared" si="20"/>
        <v>346.51463583639844</v>
      </c>
      <c r="S13" s="31">
        <f t="shared" si="20"/>
        <v>325.83316410311448</v>
      </c>
      <c r="T13" s="31">
        <f t="shared" si="20"/>
        <v>301.63752646640046</v>
      </c>
      <c r="U13" s="31">
        <f t="shared" si="20"/>
        <v>275.94923003348543</v>
      </c>
      <c r="V13" s="31">
        <f t="shared" si="20"/>
        <v>259.76582538602156</v>
      </c>
      <c r="W13" s="31">
        <f t="shared" ref="W13" si="21">W26*W78/11630</f>
        <v>252.76388872307533</v>
      </c>
      <c r="DA13" s="59" t="s">
        <v>973</v>
      </c>
    </row>
    <row r="14" spans="1:105" ht="12" customHeight="1" x14ac:dyDescent="0.25">
      <c r="A14" s="32" t="s">
        <v>25</v>
      </c>
      <c r="B14" s="33">
        <f>B27*B79/11630</f>
        <v>94.828929518607822</v>
      </c>
      <c r="C14" s="33">
        <f t="shared" ref="C14:V14" si="22">C27*C79/11630</f>
        <v>96.889176459037628</v>
      </c>
      <c r="D14" s="33">
        <f t="shared" si="22"/>
        <v>101.02467354022205</v>
      </c>
      <c r="E14" s="33">
        <f t="shared" si="22"/>
        <v>104.27985891855442</v>
      </c>
      <c r="F14" s="33">
        <f t="shared" si="22"/>
        <v>110.11019110617625</v>
      </c>
      <c r="G14" s="33">
        <f t="shared" si="22"/>
        <v>117.79991019882455</v>
      </c>
      <c r="H14" s="33">
        <f t="shared" si="22"/>
        <v>126.91057653429688</v>
      </c>
      <c r="I14" s="33">
        <f t="shared" si="22"/>
        <v>135.94501450970225</v>
      </c>
      <c r="J14" s="33">
        <f t="shared" si="22"/>
        <v>145.64377967991868</v>
      </c>
      <c r="K14" s="33">
        <f t="shared" si="22"/>
        <v>154.51880127378305</v>
      </c>
      <c r="L14" s="33">
        <f t="shared" si="22"/>
        <v>166.92065868198193</v>
      </c>
      <c r="M14" s="33">
        <f t="shared" si="22"/>
        <v>174.52438194463465</v>
      </c>
      <c r="N14" s="33">
        <f t="shared" si="22"/>
        <v>185.81101618495538</v>
      </c>
      <c r="O14" s="33">
        <f t="shared" si="22"/>
        <v>193.44097609467269</v>
      </c>
      <c r="P14" s="33">
        <f t="shared" si="22"/>
        <v>205.1262372024357</v>
      </c>
      <c r="Q14" s="33">
        <f t="shared" si="22"/>
        <v>220.11340517837195</v>
      </c>
      <c r="R14" s="33">
        <f t="shared" si="22"/>
        <v>238.71861607616935</v>
      </c>
      <c r="S14" s="33">
        <f t="shared" si="22"/>
        <v>251.54140733929358</v>
      </c>
      <c r="T14" s="33">
        <f t="shared" si="22"/>
        <v>261.48614834037517</v>
      </c>
      <c r="U14" s="33">
        <f t="shared" si="22"/>
        <v>266.5866021668885</v>
      </c>
      <c r="V14" s="33">
        <f t="shared" si="22"/>
        <v>276.92867174173057</v>
      </c>
      <c r="W14" s="33">
        <f t="shared" ref="W14" si="23">W27*W79/11630</f>
        <v>286.69395268646559</v>
      </c>
      <c r="DA14" s="60" t="s">
        <v>974</v>
      </c>
    </row>
    <row r="15" spans="1:105" s="2" customFormat="1" ht="12" customHeight="1" x14ac:dyDescent="0.25">
      <c r="DA15" s="9"/>
    </row>
    <row r="16" spans="1:105" ht="12.95" customHeight="1" x14ac:dyDescent="0.25">
      <c r="A16" s="18" t="s">
        <v>118</v>
      </c>
      <c r="B16" s="19">
        <f>SUM(B17,B22,B25)</f>
        <v>54497.692984125963</v>
      </c>
      <c r="C16" s="19">
        <f t="shared" ref="C16:Q16" si="24">SUM(C17,C22,C25)</f>
        <v>55388.889820257544</v>
      </c>
      <c r="D16" s="19">
        <f t="shared" si="24"/>
        <v>57001.290594666687</v>
      </c>
      <c r="E16" s="19">
        <f t="shared" si="24"/>
        <v>58306.373392085647</v>
      </c>
      <c r="F16" s="19">
        <f t="shared" si="24"/>
        <v>60530.23632759149</v>
      </c>
      <c r="G16" s="19">
        <f t="shared" si="24"/>
        <v>63384.552063139825</v>
      </c>
      <c r="H16" s="19">
        <f t="shared" si="24"/>
        <v>66453.96326893926</v>
      </c>
      <c r="I16" s="19">
        <f t="shared" si="24"/>
        <v>69439.814239139669</v>
      </c>
      <c r="J16" s="19">
        <f t="shared" si="24"/>
        <v>72639.604847510433</v>
      </c>
      <c r="K16" s="19">
        <f t="shared" si="24"/>
        <v>75489.224859894239</v>
      </c>
      <c r="L16" s="19">
        <f t="shared" si="24"/>
        <v>79233.658426256356</v>
      </c>
      <c r="M16" s="19">
        <f t="shared" si="24"/>
        <v>81543.385882429226</v>
      </c>
      <c r="N16" s="19">
        <f t="shared" si="24"/>
        <v>85357.28452223193</v>
      </c>
      <c r="O16" s="19">
        <f t="shared" si="24"/>
        <v>87882.600002437728</v>
      </c>
      <c r="P16" s="19">
        <f t="shared" si="24"/>
        <v>91814.035287259583</v>
      </c>
      <c r="Q16" s="19">
        <f t="shared" si="24"/>
        <v>96768.522414553314</v>
      </c>
      <c r="R16" s="19">
        <f t="shared" ref="R16" si="25">SUM(R17,R22,R25)</f>
        <v>99405.98601513973</v>
      </c>
      <c r="S16" s="19">
        <f t="shared" ref="S16" si="26">SUM(S17,S22,S25)</f>
        <v>102840.15647534162</v>
      </c>
      <c r="T16" s="19">
        <f t="shared" ref="T16" si="27">SUM(T17,T22,T25)</f>
        <v>106118.44028051019</v>
      </c>
      <c r="U16" s="19">
        <f t="shared" ref="U16" si="28">SUM(U17,U22,U25)</f>
        <v>109446.98433556013</v>
      </c>
      <c r="V16" s="19">
        <f t="shared" ref="V16:W16" si="29">SUM(V17,V22,V25)</f>
        <v>111934.81565208077</v>
      </c>
      <c r="W16" s="19">
        <f t="shared" si="29"/>
        <v>112518.56080731338</v>
      </c>
      <c r="DA16" s="56" t="s">
        <v>975</v>
      </c>
    </row>
    <row r="17" spans="1:105" ht="12.95" customHeight="1" x14ac:dyDescent="0.25">
      <c r="A17" s="23" t="s">
        <v>110</v>
      </c>
      <c r="B17" s="22">
        <f>SUM(B18:B21)</f>
        <v>9105.9421479625726</v>
      </c>
      <c r="C17" s="22">
        <f t="shared" ref="C17:Q17" si="30">SUM(C18:C21)</f>
        <v>9407.3639479250123</v>
      </c>
      <c r="D17" s="22">
        <f t="shared" si="30"/>
        <v>9663.6155859471928</v>
      </c>
      <c r="E17" s="22">
        <f t="shared" si="30"/>
        <v>9890.5768391767524</v>
      </c>
      <c r="F17" s="22">
        <f t="shared" si="30"/>
        <v>10090.808168849129</v>
      </c>
      <c r="G17" s="22">
        <f t="shared" si="30"/>
        <v>10260.99190785162</v>
      </c>
      <c r="H17" s="22">
        <f t="shared" si="30"/>
        <v>10354.18383771283</v>
      </c>
      <c r="I17" s="22">
        <f t="shared" si="30"/>
        <v>10392.051142884355</v>
      </c>
      <c r="J17" s="22">
        <f t="shared" si="30"/>
        <v>10423.583891906375</v>
      </c>
      <c r="K17" s="22">
        <f t="shared" si="30"/>
        <v>10386.630627742828</v>
      </c>
      <c r="L17" s="22">
        <f t="shared" si="30"/>
        <v>10281.605777748648</v>
      </c>
      <c r="M17" s="22">
        <f t="shared" si="30"/>
        <v>10079.293375543202</v>
      </c>
      <c r="N17" s="22">
        <f t="shared" si="30"/>
        <v>9901.3108422481546</v>
      </c>
      <c r="O17" s="22">
        <f t="shared" si="30"/>
        <v>9717.7709837629518</v>
      </c>
      <c r="P17" s="22">
        <f t="shared" si="30"/>
        <v>9555.6774477891995</v>
      </c>
      <c r="Q17" s="22">
        <f t="shared" si="30"/>
        <v>9366.3532190368642</v>
      </c>
      <c r="R17" s="22">
        <f t="shared" ref="R17" si="31">SUM(R18:R21)</f>
        <v>9037.3254579643581</v>
      </c>
      <c r="S17" s="22">
        <f t="shared" ref="S17" si="32">SUM(S18:S21)</f>
        <v>8782.4360889585823</v>
      </c>
      <c r="T17" s="22">
        <f t="shared" ref="T17" si="33">SUM(T18:T21)</f>
        <v>8631.8175302158561</v>
      </c>
      <c r="U17" s="22">
        <f t="shared" ref="U17" si="34">SUM(U18:U21)</f>
        <v>8657.8138855228626</v>
      </c>
      <c r="V17" s="22">
        <f t="shared" ref="V17:W17" si="35">SUM(V18:V21)</f>
        <v>8772.8199809327343</v>
      </c>
      <c r="W17" s="22">
        <f t="shared" si="35"/>
        <v>8748.9133038826221</v>
      </c>
      <c r="DA17" s="57"/>
    </row>
    <row r="18" spans="1:105" ht="12" customHeight="1" x14ac:dyDescent="0.25">
      <c r="A18" s="28" t="s">
        <v>32</v>
      </c>
      <c r="B18" s="29">
        <f>B31*B83/1000000</f>
        <v>1013.4765027467693</v>
      </c>
      <c r="C18" s="29">
        <f t="shared" ref="C18:Q18" si="36">C31*C83/1000000</f>
        <v>994.93532830773074</v>
      </c>
      <c r="D18" s="29">
        <f t="shared" si="36"/>
        <v>975.10211588622894</v>
      </c>
      <c r="E18" s="29">
        <f t="shared" si="36"/>
        <v>953.53941605326315</v>
      </c>
      <c r="F18" s="29">
        <f t="shared" si="36"/>
        <v>930.62910138285008</v>
      </c>
      <c r="G18" s="29">
        <f t="shared" si="36"/>
        <v>906.56751951571005</v>
      </c>
      <c r="H18" s="29">
        <f t="shared" si="36"/>
        <v>877.1498208082013</v>
      </c>
      <c r="I18" s="29">
        <f t="shared" si="36"/>
        <v>845.69385791894365</v>
      </c>
      <c r="J18" s="29">
        <f t="shared" si="36"/>
        <v>815.55738672774623</v>
      </c>
      <c r="K18" s="29">
        <f t="shared" si="36"/>
        <v>782.82614768302017</v>
      </c>
      <c r="L18" s="29">
        <f t="shared" si="36"/>
        <v>751.66112784445386</v>
      </c>
      <c r="M18" s="29">
        <f t="shared" si="36"/>
        <v>721.96928896905615</v>
      </c>
      <c r="N18" s="29">
        <f t="shared" si="36"/>
        <v>695.61813966121019</v>
      </c>
      <c r="O18" s="29">
        <f t="shared" si="36"/>
        <v>664.40767294647901</v>
      </c>
      <c r="P18" s="29">
        <f t="shared" si="36"/>
        <v>633.32650851984863</v>
      </c>
      <c r="Q18" s="29">
        <f t="shared" si="36"/>
        <v>599.41499654460858</v>
      </c>
      <c r="R18" s="29">
        <f t="shared" ref="R18:V18" si="37">R31*R83/1000000</f>
        <v>560.03965855719184</v>
      </c>
      <c r="S18" s="29">
        <f t="shared" si="37"/>
        <v>521.93006708145208</v>
      </c>
      <c r="T18" s="29">
        <f t="shared" si="37"/>
        <v>484.43694340611501</v>
      </c>
      <c r="U18" s="29">
        <f t="shared" si="37"/>
        <v>466.71783263161353</v>
      </c>
      <c r="V18" s="29">
        <f t="shared" si="37"/>
        <v>450.65290376800954</v>
      </c>
      <c r="W18" s="29">
        <f t="shared" ref="W18" si="38">W31*W83/1000000</f>
        <v>427.83785412405217</v>
      </c>
      <c r="DA18" s="58" t="s">
        <v>976</v>
      </c>
    </row>
    <row r="19" spans="1:105" ht="12" customHeight="1" x14ac:dyDescent="0.25">
      <c r="A19" s="28" t="s">
        <v>47</v>
      </c>
      <c r="B19" s="29">
        <f>B32*B84/1000000</f>
        <v>7604.5308118174953</v>
      </c>
      <c r="C19" s="29">
        <f t="shared" ref="C19:Q19" si="39">C32*C84/1000000</f>
        <v>7832.9938945596487</v>
      </c>
      <c r="D19" s="29">
        <f t="shared" si="39"/>
        <v>8021.9226959019015</v>
      </c>
      <c r="E19" s="29">
        <f t="shared" si="39"/>
        <v>8187.1303572372008</v>
      </c>
      <c r="F19" s="29">
        <f t="shared" si="39"/>
        <v>8329.3027051015724</v>
      </c>
      <c r="G19" s="29">
        <f t="shared" si="39"/>
        <v>8443.1620410869018</v>
      </c>
      <c r="H19" s="29">
        <f t="shared" si="39"/>
        <v>8491.7356729441544</v>
      </c>
      <c r="I19" s="29">
        <f t="shared" si="39"/>
        <v>8490.9428457791746</v>
      </c>
      <c r="J19" s="29">
        <f t="shared" si="39"/>
        <v>8478.0637152231739</v>
      </c>
      <c r="K19" s="29">
        <f t="shared" si="39"/>
        <v>8399.8555530716367</v>
      </c>
      <c r="L19" s="29">
        <f t="shared" si="39"/>
        <v>8224.339425804048</v>
      </c>
      <c r="M19" s="29">
        <f t="shared" si="39"/>
        <v>7910.9779495556249</v>
      </c>
      <c r="N19" s="29">
        <f t="shared" si="39"/>
        <v>7592.4643524859839</v>
      </c>
      <c r="O19" s="29">
        <f t="shared" si="39"/>
        <v>7302.9997423308341</v>
      </c>
      <c r="P19" s="29">
        <f t="shared" si="39"/>
        <v>7027.0895438376447</v>
      </c>
      <c r="Q19" s="29">
        <f t="shared" si="39"/>
        <v>6737.1625264139684</v>
      </c>
      <c r="R19" s="29">
        <f t="shared" ref="R19:V19" si="40">R32*R84/1000000</f>
        <v>6387.8211873747932</v>
      </c>
      <c r="S19" s="29">
        <f t="shared" si="40"/>
        <v>6105.6256233318391</v>
      </c>
      <c r="T19" s="29">
        <f t="shared" si="40"/>
        <v>5845.0486379998529</v>
      </c>
      <c r="U19" s="29">
        <f t="shared" si="40"/>
        <v>5604.6377747099077</v>
      </c>
      <c r="V19" s="29">
        <f t="shared" si="40"/>
        <v>5384.3119622818576</v>
      </c>
      <c r="W19" s="29">
        <f t="shared" ref="W19" si="41">W32*W84/1000000</f>
        <v>5085.957256119339</v>
      </c>
      <c r="DA19" s="58" t="s">
        <v>977</v>
      </c>
    </row>
    <row r="20" spans="1:105" ht="12" customHeight="1" x14ac:dyDescent="0.25">
      <c r="A20" s="28" t="s">
        <v>46</v>
      </c>
      <c r="B20" s="29">
        <f t="shared" ref="B20" si="42">B33*B85/1000000</f>
        <v>7.0990444118960063</v>
      </c>
      <c r="C20" s="29">
        <f t="shared" ref="C20:Q20" si="43">C33*C85/1000000</f>
        <v>13.978666938874573</v>
      </c>
      <c r="D20" s="29">
        <f t="shared" si="43"/>
        <v>20.795092686064475</v>
      </c>
      <c r="E20" s="29">
        <f t="shared" si="43"/>
        <v>27.625423015456199</v>
      </c>
      <c r="F20" s="29">
        <f t="shared" si="43"/>
        <v>34.397226935879672</v>
      </c>
      <c r="G20" s="29">
        <f t="shared" si="43"/>
        <v>41.205752803208632</v>
      </c>
      <c r="H20" s="29">
        <f t="shared" si="43"/>
        <v>47.735222933082028</v>
      </c>
      <c r="I20" s="29">
        <f t="shared" si="43"/>
        <v>54.145199001220014</v>
      </c>
      <c r="J20" s="29">
        <f t="shared" si="43"/>
        <v>60.707979514088123</v>
      </c>
      <c r="K20" s="29">
        <f t="shared" si="43"/>
        <v>66.979517383854741</v>
      </c>
      <c r="L20" s="29">
        <f t="shared" si="43"/>
        <v>73.952267652327649</v>
      </c>
      <c r="M20" s="29">
        <f t="shared" si="43"/>
        <v>81.32806101156099</v>
      </c>
      <c r="N20" s="29">
        <f t="shared" si="43"/>
        <v>87.113548485961218</v>
      </c>
      <c r="O20" s="29">
        <f t="shared" si="43"/>
        <v>83.040823991523297</v>
      </c>
      <c r="P20" s="29">
        <f t="shared" si="43"/>
        <v>77.282184374845329</v>
      </c>
      <c r="Q20" s="29">
        <f t="shared" si="43"/>
        <v>78.878488893680327</v>
      </c>
      <c r="R20" s="29">
        <f t="shared" ref="R20:V20" si="44">R33*R85/1000000</f>
        <v>81.351876368649798</v>
      </c>
      <c r="S20" s="29">
        <f t="shared" si="44"/>
        <v>91.123114776159738</v>
      </c>
      <c r="T20" s="29">
        <f t="shared" si="44"/>
        <v>132.1322878503905</v>
      </c>
      <c r="U20" s="29">
        <f t="shared" si="44"/>
        <v>222.67840859432971</v>
      </c>
      <c r="V20" s="29">
        <f t="shared" si="44"/>
        <v>340.26161303572309</v>
      </c>
      <c r="W20" s="29">
        <f t="shared" ref="W20" si="45">W33*W85/1000000</f>
        <v>453.28878113989066</v>
      </c>
      <c r="DA20" s="58" t="s">
        <v>978</v>
      </c>
    </row>
    <row r="21" spans="1:105" ht="12" customHeight="1" x14ac:dyDescent="0.25">
      <c r="A21" s="28" t="s">
        <v>45</v>
      </c>
      <c r="B21" s="29">
        <f t="shared" ref="B21" si="46">B34*B86/1000000</f>
        <v>480.83578898641264</v>
      </c>
      <c r="C21" s="29">
        <f t="shared" ref="C21:Q21" si="47">C34*C86/1000000</f>
        <v>565.45605811875839</v>
      </c>
      <c r="D21" s="29">
        <f t="shared" si="47"/>
        <v>645.79568147299756</v>
      </c>
      <c r="E21" s="29">
        <f t="shared" si="47"/>
        <v>722.28164287083416</v>
      </c>
      <c r="F21" s="29">
        <f t="shared" si="47"/>
        <v>796.47913542882691</v>
      </c>
      <c r="G21" s="29">
        <f t="shared" si="47"/>
        <v>870.05659444579726</v>
      </c>
      <c r="H21" s="29">
        <f t="shared" si="47"/>
        <v>937.56312102739048</v>
      </c>
      <c r="I21" s="29">
        <f t="shared" si="47"/>
        <v>1001.2692401850178</v>
      </c>
      <c r="J21" s="29">
        <f t="shared" si="47"/>
        <v>1069.254810441365</v>
      </c>
      <c r="K21" s="29">
        <f t="shared" si="47"/>
        <v>1136.9694096043168</v>
      </c>
      <c r="L21" s="29">
        <f t="shared" si="47"/>
        <v>1231.6529564478174</v>
      </c>
      <c r="M21" s="29">
        <f t="shared" si="47"/>
        <v>1365.0180760069591</v>
      </c>
      <c r="N21" s="29">
        <f t="shared" si="47"/>
        <v>1526.1148016150003</v>
      </c>
      <c r="O21" s="29">
        <f t="shared" si="47"/>
        <v>1667.3227444941156</v>
      </c>
      <c r="P21" s="29">
        <f t="shared" si="47"/>
        <v>1817.9792110568608</v>
      </c>
      <c r="Q21" s="29">
        <f t="shared" si="47"/>
        <v>1950.8972071846074</v>
      </c>
      <c r="R21" s="29">
        <f t="shared" ref="R21:V21" si="48">R34*R86/1000000</f>
        <v>2008.112735663723</v>
      </c>
      <c r="S21" s="29">
        <f t="shared" si="48"/>
        <v>2063.7572837691314</v>
      </c>
      <c r="T21" s="29">
        <f t="shared" si="48"/>
        <v>2170.199660959498</v>
      </c>
      <c r="U21" s="29">
        <f t="shared" si="48"/>
        <v>2363.7798695870115</v>
      </c>
      <c r="V21" s="29">
        <f t="shared" si="48"/>
        <v>2597.593501847145</v>
      </c>
      <c r="W21" s="29">
        <f t="shared" ref="W21" si="49">W34*W86/1000000</f>
        <v>2781.8294124993413</v>
      </c>
      <c r="DA21" s="58" t="s">
        <v>979</v>
      </c>
    </row>
    <row r="22" spans="1:105" ht="12.95" customHeight="1" x14ac:dyDescent="0.25">
      <c r="A22" s="23" t="s">
        <v>109</v>
      </c>
      <c r="B22" s="22">
        <f>SUM(B23:B24)</f>
        <v>1988.6963931145096</v>
      </c>
      <c r="C22" s="22">
        <f t="shared" ref="C22:Q22" si="50">SUM(C23:C24)</f>
        <v>2183.0683598967566</v>
      </c>
      <c r="D22" s="22">
        <f t="shared" si="50"/>
        <v>2369.66916234065</v>
      </c>
      <c r="E22" s="22">
        <f t="shared" si="50"/>
        <v>2597.6278452571646</v>
      </c>
      <c r="F22" s="22">
        <f t="shared" si="50"/>
        <v>2913.8171422671876</v>
      </c>
      <c r="G22" s="22">
        <f t="shared" si="50"/>
        <v>3270.0507728263933</v>
      </c>
      <c r="H22" s="22">
        <f t="shared" si="50"/>
        <v>3543.381558873305</v>
      </c>
      <c r="I22" s="22">
        <f t="shared" si="50"/>
        <v>3895.9654494319861</v>
      </c>
      <c r="J22" s="22">
        <f t="shared" si="50"/>
        <v>4153.7377524839003</v>
      </c>
      <c r="K22" s="22">
        <f t="shared" si="50"/>
        <v>4416.4069517310027</v>
      </c>
      <c r="L22" s="22">
        <f t="shared" si="50"/>
        <v>4650.2506588481419</v>
      </c>
      <c r="M22" s="22">
        <f t="shared" si="50"/>
        <v>4797.1563085253329</v>
      </c>
      <c r="N22" s="22">
        <f t="shared" si="50"/>
        <v>4950.1375190169692</v>
      </c>
      <c r="O22" s="22">
        <f t="shared" si="50"/>
        <v>5078.0203415903834</v>
      </c>
      <c r="P22" s="22">
        <f t="shared" si="50"/>
        <v>5289.5228265135192</v>
      </c>
      <c r="Q22" s="22">
        <f t="shared" si="50"/>
        <v>5741.5918835966968</v>
      </c>
      <c r="R22" s="22">
        <f t="shared" ref="R22" si="51">SUM(R23:R24)</f>
        <v>6227.6897282521295</v>
      </c>
      <c r="S22" s="22">
        <f t="shared" ref="S22" si="52">SUM(S23:S24)</f>
        <v>6794.959504116483</v>
      </c>
      <c r="T22" s="22">
        <f t="shared" ref="T22" si="53">SUM(T23:T24)</f>
        <v>7337.430698330998</v>
      </c>
      <c r="U22" s="22">
        <f t="shared" ref="U22" si="54">SUM(U23:U24)</f>
        <v>7863.428798752585</v>
      </c>
      <c r="V22" s="22">
        <f t="shared" ref="V22:W22" si="55">SUM(V23:V24)</f>
        <v>8341.139534136546</v>
      </c>
      <c r="W22" s="22">
        <f t="shared" si="55"/>
        <v>8643.8709726985471</v>
      </c>
      <c r="DA22" s="57"/>
    </row>
    <row r="23" spans="1:105" ht="12" customHeight="1" x14ac:dyDescent="0.25">
      <c r="A23" s="28" t="s">
        <v>28</v>
      </c>
      <c r="B23" s="29">
        <f t="shared" ref="B23" si="56">B36*B88/1000000</f>
        <v>1436.3528053636353</v>
      </c>
      <c r="C23" s="29">
        <f t="shared" ref="C23:Q23" si="57">C36*C88/1000000</f>
        <v>1504.2360765267542</v>
      </c>
      <c r="D23" s="29">
        <f t="shared" si="57"/>
        <v>1584.3094055645686</v>
      </c>
      <c r="E23" s="29">
        <f t="shared" si="57"/>
        <v>1667.7498401127202</v>
      </c>
      <c r="F23" s="29">
        <f t="shared" si="57"/>
        <v>1777.0785227448398</v>
      </c>
      <c r="G23" s="29">
        <f t="shared" si="57"/>
        <v>1968.3777566502224</v>
      </c>
      <c r="H23" s="29">
        <f t="shared" si="57"/>
        <v>2107.8998124177351</v>
      </c>
      <c r="I23" s="29">
        <f t="shared" si="57"/>
        <v>2256.191793622661</v>
      </c>
      <c r="J23" s="29">
        <f t="shared" si="57"/>
        <v>2395.7954418176346</v>
      </c>
      <c r="K23" s="29">
        <f t="shared" si="57"/>
        <v>2514.6346251438649</v>
      </c>
      <c r="L23" s="29">
        <f t="shared" si="57"/>
        <v>2649.9353678218422</v>
      </c>
      <c r="M23" s="29">
        <f t="shared" si="57"/>
        <v>2766.5587139207678</v>
      </c>
      <c r="N23" s="29">
        <f t="shared" si="57"/>
        <v>2844.4566473703812</v>
      </c>
      <c r="O23" s="29">
        <f t="shared" si="57"/>
        <v>2903.2479145964835</v>
      </c>
      <c r="P23" s="29">
        <f t="shared" si="57"/>
        <v>2969.3938230852018</v>
      </c>
      <c r="Q23" s="29">
        <f t="shared" si="57"/>
        <v>3197.0531738534069</v>
      </c>
      <c r="R23" s="29">
        <f t="shared" ref="R23:V23" si="58">R36*R88/1000000</f>
        <v>3389.0749273323004</v>
      </c>
      <c r="S23" s="29">
        <f t="shared" si="58"/>
        <v>3629.7400821670608</v>
      </c>
      <c r="T23" s="29">
        <f t="shared" si="58"/>
        <v>3806.8349358452456</v>
      </c>
      <c r="U23" s="29">
        <f t="shared" si="58"/>
        <v>3973.4527410895985</v>
      </c>
      <c r="V23" s="29">
        <f t="shared" si="58"/>
        <v>4124.8289861338299</v>
      </c>
      <c r="W23" s="29">
        <f t="shared" ref="W23" si="59">W36*W88/1000000</f>
        <v>4179.5337395659544</v>
      </c>
      <c r="DA23" s="58" t="s">
        <v>980</v>
      </c>
    </row>
    <row r="24" spans="1:105" ht="12" customHeight="1" x14ac:dyDescent="0.25">
      <c r="A24" s="28" t="s">
        <v>27</v>
      </c>
      <c r="B24" s="29">
        <f t="shared" ref="B24" si="60">B37*B89/1000000</f>
        <v>552.34358775087424</v>
      </c>
      <c r="C24" s="29">
        <f t="shared" ref="C24:Q24" si="61">C37*C89/1000000</f>
        <v>678.83228337000253</v>
      </c>
      <c r="D24" s="29">
        <f t="shared" si="61"/>
        <v>785.35975677608144</v>
      </c>
      <c r="E24" s="29">
        <f t="shared" si="61"/>
        <v>929.87800514444427</v>
      </c>
      <c r="F24" s="29">
        <f t="shared" si="61"/>
        <v>1136.7386195223478</v>
      </c>
      <c r="G24" s="29">
        <f t="shared" si="61"/>
        <v>1301.6730161761709</v>
      </c>
      <c r="H24" s="29">
        <f t="shared" si="61"/>
        <v>1435.4817464555701</v>
      </c>
      <c r="I24" s="29">
        <f t="shared" si="61"/>
        <v>1639.7736558093252</v>
      </c>
      <c r="J24" s="29">
        <f t="shared" si="61"/>
        <v>1757.9423106662659</v>
      </c>
      <c r="K24" s="29">
        <f t="shared" si="61"/>
        <v>1901.7723265871375</v>
      </c>
      <c r="L24" s="29">
        <f t="shared" si="61"/>
        <v>2000.3152910262995</v>
      </c>
      <c r="M24" s="29">
        <f t="shared" si="61"/>
        <v>2030.5975946045655</v>
      </c>
      <c r="N24" s="29">
        <f t="shared" si="61"/>
        <v>2105.6808716465875</v>
      </c>
      <c r="O24" s="29">
        <f t="shared" si="61"/>
        <v>2174.7724269938994</v>
      </c>
      <c r="P24" s="29">
        <f t="shared" si="61"/>
        <v>2320.1290034283179</v>
      </c>
      <c r="Q24" s="29">
        <f t="shared" si="61"/>
        <v>2544.5387097432904</v>
      </c>
      <c r="R24" s="29">
        <f t="shared" ref="R24:V24" si="62">R37*R89/1000000</f>
        <v>2838.6148009198287</v>
      </c>
      <c r="S24" s="29">
        <f t="shared" si="62"/>
        <v>3165.2194219494227</v>
      </c>
      <c r="T24" s="29">
        <f t="shared" si="62"/>
        <v>3530.5957624857519</v>
      </c>
      <c r="U24" s="29">
        <f t="shared" si="62"/>
        <v>3889.9760576629865</v>
      </c>
      <c r="V24" s="29">
        <f t="shared" si="62"/>
        <v>4216.3105480027161</v>
      </c>
      <c r="W24" s="29">
        <f t="shared" ref="W24" si="63">W37*W89/1000000</f>
        <v>4464.3372331325927</v>
      </c>
      <c r="DA24" s="58" t="s">
        <v>981</v>
      </c>
    </row>
    <row r="25" spans="1:105" ht="12.95" customHeight="1" x14ac:dyDescent="0.25">
      <c r="A25" s="23" t="s">
        <v>108</v>
      </c>
      <c r="B25" s="22">
        <f>SUM(B26:B27)</f>
        <v>43403.054443048881</v>
      </c>
      <c r="C25" s="22">
        <f t="shared" ref="C25:Q25" si="64">SUM(C26:C27)</f>
        <v>43798.457512435773</v>
      </c>
      <c r="D25" s="22">
        <f t="shared" si="64"/>
        <v>44968.005846378845</v>
      </c>
      <c r="E25" s="22">
        <f t="shared" si="64"/>
        <v>45818.168707651726</v>
      </c>
      <c r="F25" s="22">
        <f t="shared" si="64"/>
        <v>47525.611016475174</v>
      </c>
      <c r="G25" s="22">
        <f t="shared" si="64"/>
        <v>49853.509382461816</v>
      </c>
      <c r="H25" s="22">
        <f t="shared" si="64"/>
        <v>52556.397872353118</v>
      </c>
      <c r="I25" s="22">
        <f t="shared" si="64"/>
        <v>55151.797646823332</v>
      </c>
      <c r="J25" s="22">
        <f t="shared" si="64"/>
        <v>58062.283203120154</v>
      </c>
      <c r="K25" s="22">
        <f t="shared" si="64"/>
        <v>60686.187280420403</v>
      </c>
      <c r="L25" s="22">
        <f t="shared" si="64"/>
        <v>64301.801989659558</v>
      </c>
      <c r="M25" s="22">
        <f t="shared" si="64"/>
        <v>66666.936198360694</v>
      </c>
      <c r="N25" s="22">
        <f t="shared" si="64"/>
        <v>70505.836160966806</v>
      </c>
      <c r="O25" s="22">
        <f t="shared" si="64"/>
        <v>73086.808677084395</v>
      </c>
      <c r="P25" s="22">
        <f t="shared" si="64"/>
        <v>76968.835012956857</v>
      </c>
      <c r="Q25" s="22">
        <f t="shared" si="64"/>
        <v>81660.577311919755</v>
      </c>
      <c r="R25" s="22">
        <f t="shared" ref="R25" si="65">SUM(R26:R27)</f>
        <v>84140.970828923237</v>
      </c>
      <c r="S25" s="22">
        <f t="shared" ref="S25" si="66">SUM(S26:S27)</f>
        <v>87262.76088226655</v>
      </c>
      <c r="T25" s="22">
        <f t="shared" ref="T25" si="67">SUM(T26:T27)</f>
        <v>90149.192051963328</v>
      </c>
      <c r="U25" s="22">
        <f t="shared" ref="U25" si="68">SUM(U26:U27)</f>
        <v>92925.741651284683</v>
      </c>
      <c r="V25" s="22">
        <f t="shared" ref="V25:W25" si="69">SUM(V26:V27)</f>
        <v>94820.856137011491</v>
      </c>
      <c r="W25" s="22">
        <f t="shared" si="69"/>
        <v>95125.776530732212</v>
      </c>
      <c r="DA25" s="57"/>
    </row>
    <row r="26" spans="1:105" ht="12" customHeight="1" x14ac:dyDescent="0.25">
      <c r="A26" s="30" t="s">
        <v>44</v>
      </c>
      <c r="B26" s="31">
        <f t="shared" ref="B26" si="70">B39*B91/1000000</f>
        <v>8118.5573661646613</v>
      </c>
      <c r="C26" s="31">
        <f t="shared" ref="C26:Q26" si="71">C39*C91/1000000</f>
        <v>8388.5121422360298</v>
      </c>
      <c r="D26" s="31">
        <f t="shared" si="71"/>
        <v>8616.9035488639493</v>
      </c>
      <c r="E26" s="31">
        <f t="shared" si="71"/>
        <v>8815.3730948760531</v>
      </c>
      <c r="F26" s="31">
        <f t="shared" si="71"/>
        <v>8963.5747909222282</v>
      </c>
      <c r="G26" s="31">
        <f t="shared" si="71"/>
        <v>9089.9192199771496</v>
      </c>
      <c r="H26" s="31">
        <f t="shared" si="71"/>
        <v>9154.7348390421885</v>
      </c>
      <c r="I26" s="31">
        <f t="shared" si="71"/>
        <v>9165.3245115668597</v>
      </c>
      <c r="J26" s="31">
        <f t="shared" si="71"/>
        <v>9169.0999595655139</v>
      </c>
      <c r="K26" s="31">
        <f t="shared" si="71"/>
        <v>9099.6615174719918</v>
      </c>
      <c r="L26" s="31">
        <f t="shared" si="71"/>
        <v>8936.1629915009053</v>
      </c>
      <c r="M26" s="31">
        <f t="shared" si="71"/>
        <v>8703.8474097470207</v>
      </c>
      <c r="N26" s="31">
        <f t="shared" si="71"/>
        <v>8572.3187170920737</v>
      </c>
      <c r="O26" s="31">
        <f t="shared" si="71"/>
        <v>8450.4941738090911</v>
      </c>
      <c r="P26" s="31">
        <f t="shared" si="71"/>
        <v>8271.9798956725044</v>
      </c>
      <c r="Q26" s="31">
        <f t="shared" si="71"/>
        <v>7838.928191200921</v>
      </c>
      <c r="R26" s="31">
        <f t="shared" ref="R26:V26" si="72">R39*R91/1000000</f>
        <v>7350.0529065803839</v>
      </c>
      <c r="S26" s="31">
        <f t="shared" si="72"/>
        <v>6906.7202880305704</v>
      </c>
      <c r="T26" s="31">
        <f t="shared" si="72"/>
        <v>6406.9418571319547</v>
      </c>
      <c r="U26" s="31">
        <f t="shared" si="72"/>
        <v>5927.4255453340984</v>
      </c>
      <c r="V26" s="31">
        <f t="shared" si="72"/>
        <v>5507.277833804239</v>
      </c>
      <c r="W26" s="31">
        <f t="shared" ref="W26" si="73">W39*W91/1000000</f>
        <v>5235.1855589838569</v>
      </c>
      <c r="DA26" s="59" t="s">
        <v>982</v>
      </c>
    </row>
    <row r="27" spans="1:105" ht="12" customHeight="1" x14ac:dyDescent="0.25">
      <c r="A27" s="32" t="s">
        <v>25</v>
      </c>
      <c r="B27" s="33">
        <f t="shared" ref="B27" si="74">B40*B92/1000000</f>
        <v>35284.497076884218</v>
      </c>
      <c r="C27" s="33">
        <f t="shared" ref="C27:Q27" si="75">C40*C92/1000000</f>
        <v>35409.945370199741</v>
      </c>
      <c r="D27" s="33">
        <f t="shared" si="75"/>
        <v>36351.102297514895</v>
      </c>
      <c r="E27" s="33">
        <f t="shared" si="75"/>
        <v>37002.795612775677</v>
      </c>
      <c r="F27" s="33">
        <f t="shared" si="75"/>
        <v>38562.036225552947</v>
      </c>
      <c r="G27" s="33">
        <f t="shared" si="75"/>
        <v>40763.590162484667</v>
      </c>
      <c r="H27" s="33">
        <f t="shared" si="75"/>
        <v>43401.663033310928</v>
      </c>
      <c r="I27" s="33">
        <f t="shared" si="75"/>
        <v>45986.47313525647</v>
      </c>
      <c r="J27" s="33">
        <f t="shared" si="75"/>
        <v>48893.183243554638</v>
      </c>
      <c r="K27" s="33">
        <f t="shared" si="75"/>
        <v>51586.525762948411</v>
      </c>
      <c r="L27" s="33">
        <f t="shared" si="75"/>
        <v>55365.638998158654</v>
      </c>
      <c r="M27" s="33">
        <f t="shared" si="75"/>
        <v>57963.088788613677</v>
      </c>
      <c r="N27" s="33">
        <f t="shared" si="75"/>
        <v>61933.517443874734</v>
      </c>
      <c r="O27" s="33">
        <f t="shared" si="75"/>
        <v>64636.314503275302</v>
      </c>
      <c r="P27" s="33">
        <f t="shared" si="75"/>
        <v>68696.855117284358</v>
      </c>
      <c r="Q27" s="33">
        <f t="shared" si="75"/>
        <v>73821.649120718837</v>
      </c>
      <c r="R27" s="33">
        <f t="shared" ref="R27:V27" si="76">R40*R92/1000000</f>
        <v>76790.917922342851</v>
      </c>
      <c r="S27" s="33">
        <f t="shared" si="76"/>
        <v>80356.040594235979</v>
      </c>
      <c r="T27" s="33">
        <f t="shared" si="76"/>
        <v>83742.250194831373</v>
      </c>
      <c r="U27" s="33">
        <f t="shared" si="76"/>
        <v>86998.31610595058</v>
      </c>
      <c r="V27" s="33">
        <f t="shared" si="76"/>
        <v>89313.57830320725</v>
      </c>
      <c r="W27" s="33">
        <f t="shared" ref="W27" si="77">W40*W92/1000000</f>
        <v>89890.590971748359</v>
      </c>
      <c r="DA27" s="60" t="s">
        <v>983</v>
      </c>
    </row>
    <row r="28" spans="1:105" s="2" customFormat="1" ht="12" customHeight="1" x14ac:dyDescent="0.25">
      <c r="DA28" s="9"/>
    </row>
    <row r="29" spans="1:105" ht="12.95" customHeight="1" x14ac:dyDescent="0.25">
      <c r="A29" s="18" t="s">
        <v>117</v>
      </c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DA29" s="56"/>
    </row>
    <row r="30" spans="1:105" ht="12.95" customHeight="1" x14ac:dyDescent="0.25">
      <c r="A30" s="23" t="s">
        <v>110</v>
      </c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DA30" s="57"/>
    </row>
    <row r="31" spans="1:105" ht="12" customHeight="1" x14ac:dyDescent="0.25">
      <c r="A31" s="28" t="s">
        <v>32</v>
      </c>
      <c r="B31" s="34">
        <v>18490324</v>
      </c>
      <c r="C31" s="34">
        <v>18328966</v>
      </c>
      <c r="D31" s="34">
        <v>18162868</v>
      </c>
      <c r="E31" s="34">
        <v>17989220</v>
      </c>
      <c r="F31" s="34">
        <v>17812440</v>
      </c>
      <c r="G31" s="34">
        <v>17640216</v>
      </c>
      <c r="H31" s="34">
        <v>17348998</v>
      </c>
      <c r="I31" s="34">
        <v>17024038</v>
      </c>
      <c r="J31" s="34">
        <v>16763016</v>
      </c>
      <c r="K31" s="34">
        <v>16453566</v>
      </c>
      <c r="L31" s="34">
        <v>16231826</v>
      </c>
      <c r="M31" s="34">
        <v>16077643</v>
      </c>
      <c r="N31" s="34">
        <v>16075485</v>
      </c>
      <c r="O31" s="34">
        <v>15945196</v>
      </c>
      <c r="P31" s="34">
        <v>15875827</v>
      </c>
      <c r="Q31" s="34">
        <v>15769309</v>
      </c>
      <c r="R31" s="34">
        <v>15477090</v>
      </c>
      <c r="S31" s="34">
        <v>15260089</v>
      </c>
      <c r="T31" s="34">
        <v>15093982</v>
      </c>
      <c r="U31" s="34">
        <v>15010257</v>
      </c>
      <c r="V31" s="34">
        <v>14955179</v>
      </c>
      <c r="W31" s="34">
        <v>14556651</v>
      </c>
      <c r="DA31" s="58" t="s">
        <v>984</v>
      </c>
    </row>
    <row r="32" spans="1:105" ht="12" customHeight="1" x14ac:dyDescent="0.25">
      <c r="A32" s="28" t="s">
        <v>47</v>
      </c>
      <c r="B32" s="34">
        <v>10241361</v>
      </c>
      <c r="C32" s="34">
        <v>10701807</v>
      </c>
      <c r="D32" s="34">
        <v>11175339</v>
      </c>
      <c r="E32" s="34">
        <v>11651024</v>
      </c>
      <c r="F32" s="34">
        <v>12127400</v>
      </c>
      <c r="G32" s="34">
        <v>12606843</v>
      </c>
      <c r="H32" s="34">
        <v>12993871</v>
      </c>
      <c r="I32" s="34">
        <v>13337327</v>
      </c>
      <c r="J32" s="34">
        <v>13702466</v>
      </c>
      <c r="K32" s="34">
        <v>13973647</v>
      </c>
      <c r="L32" s="34">
        <v>14080970</v>
      </c>
      <c r="M32" s="34">
        <v>13887935</v>
      </c>
      <c r="N32" s="34">
        <v>13696669</v>
      </c>
      <c r="O32" s="34">
        <v>13611305</v>
      </c>
      <c r="P32" s="34">
        <v>13585505</v>
      </c>
      <c r="Q32" s="34">
        <v>13549111</v>
      </c>
      <c r="R32" s="34">
        <v>13395702</v>
      </c>
      <c r="S32" s="34">
        <v>13328020</v>
      </c>
      <c r="T32" s="34">
        <v>13278205</v>
      </c>
      <c r="U32" s="34">
        <v>13246729</v>
      </c>
      <c r="V32" s="34">
        <v>13215788</v>
      </c>
      <c r="W32" s="34">
        <v>12875069</v>
      </c>
      <c r="DA32" s="58" t="s">
        <v>985</v>
      </c>
    </row>
    <row r="33" spans="1:105" ht="12" customHeight="1" x14ac:dyDescent="0.25">
      <c r="A33" s="28" t="s">
        <v>46</v>
      </c>
      <c r="B33" s="34">
        <v>3981</v>
      </c>
      <c r="C33" s="34">
        <v>7996</v>
      </c>
      <c r="D33" s="34">
        <v>12052</v>
      </c>
      <c r="E33" s="34">
        <v>16152</v>
      </c>
      <c r="F33" s="34">
        <v>20300</v>
      </c>
      <c r="G33" s="34">
        <v>24508</v>
      </c>
      <c r="H33" s="34">
        <v>28580</v>
      </c>
      <c r="I33" s="34">
        <v>32586</v>
      </c>
      <c r="J33" s="34">
        <v>36714</v>
      </c>
      <c r="K33" s="34">
        <v>40743</v>
      </c>
      <c r="L33" s="34">
        <v>45300</v>
      </c>
      <c r="M33" s="34">
        <v>50368</v>
      </c>
      <c r="N33" s="34">
        <v>54748</v>
      </c>
      <c r="O33" s="34">
        <v>53086</v>
      </c>
      <c r="P33" s="34">
        <v>50148</v>
      </c>
      <c r="Q33" s="34">
        <v>54921</v>
      </c>
      <c r="R33" s="34">
        <v>61082</v>
      </c>
      <c r="S33" s="34">
        <v>75686</v>
      </c>
      <c r="T33" s="34">
        <v>125909</v>
      </c>
      <c r="U33" s="34">
        <v>234918</v>
      </c>
      <c r="V33" s="34">
        <v>377048</v>
      </c>
      <c r="W33" s="34">
        <v>515890</v>
      </c>
      <c r="DA33" s="58" t="s">
        <v>986</v>
      </c>
    </row>
    <row r="34" spans="1:105" ht="12" customHeight="1" x14ac:dyDescent="0.25">
      <c r="A34" s="28" t="s">
        <v>45</v>
      </c>
      <c r="B34" s="34">
        <v>663580</v>
      </c>
      <c r="C34" s="34">
        <v>793173</v>
      </c>
      <c r="D34" s="34">
        <v>921966</v>
      </c>
      <c r="E34" s="34">
        <v>1051995</v>
      </c>
      <c r="F34" s="34">
        <v>1184411</v>
      </c>
      <c r="G34" s="34">
        <v>1320486</v>
      </c>
      <c r="H34" s="34">
        <v>1450892</v>
      </c>
      <c r="I34" s="34">
        <v>1581598</v>
      </c>
      <c r="J34" s="34">
        <v>1723978</v>
      </c>
      <c r="K34" s="34">
        <v>1872841</v>
      </c>
      <c r="L34" s="34">
        <v>2081444</v>
      </c>
      <c r="M34" s="34">
        <v>2375348</v>
      </c>
      <c r="N34" s="34">
        <v>2731943</v>
      </c>
      <c r="O34" s="34">
        <v>3054296</v>
      </c>
      <c r="P34" s="34">
        <v>3398671</v>
      </c>
      <c r="Q34" s="34">
        <v>3709941</v>
      </c>
      <c r="R34" s="34">
        <v>3897018</v>
      </c>
      <c r="S34" s="34">
        <v>4077625</v>
      </c>
      <c r="T34" s="34">
        <v>4365809</v>
      </c>
      <c r="U34" s="34">
        <v>4847606</v>
      </c>
      <c r="V34" s="34">
        <v>5426122</v>
      </c>
      <c r="W34" s="34">
        <v>5890671</v>
      </c>
      <c r="DA34" s="58" t="s">
        <v>987</v>
      </c>
    </row>
    <row r="35" spans="1:105" ht="12.95" customHeight="1" x14ac:dyDescent="0.25">
      <c r="A35" s="23" t="s">
        <v>109</v>
      </c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DA35" s="57"/>
    </row>
    <row r="36" spans="1:105" ht="12" customHeight="1" x14ac:dyDescent="0.25">
      <c r="A36" s="28" t="s">
        <v>28</v>
      </c>
      <c r="B36" s="34">
        <v>3867693.8743133014</v>
      </c>
      <c r="C36" s="34">
        <v>4099132.4298341293</v>
      </c>
      <c r="D36" s="34">
        <v>4382916.5475411238</v>
      </c>
      <c r="E36" s="34">
        <v>4687692.54909271</v>
      </c>
      <c r="F36" s="34">
        <v>5085754.6554403286</v>
      </c>
      <c r="G36" s="34">
        <v>5770949.7269641347</v>
      </c>
      <c r="H36" s="34">
        <v>6326052.0156260869</v>
      </c>
      <c r="I36" s="34">
        <v>6973094.6897489168</v>
      </c>
      <c r="J36" s="34">
        <v>7644087.1938905306</v>
      </c>
      <c r="K36" s="34">
        <v>8227628.0435638893</v>
      </c>
      <c r="L36" s="34">
        <v>8967662.8361695949</v>
      </c>
      <c r="M36" s="34">
        <v>9720096.8373712394</v>
      </c>
      <c r="N36" s="34">
        <v>10426035.878540423</v>
      </c>
      <c r="O36" s="34">
        <v>11283961.879124546</v>
      </c>
      <c r="P36" s="34">
        <v>12317441.322893353</v>
      </c>
      <c r="Q36" s="34">
        <v>14696785.643070659</v>
      </c>
      <c r="R36" s="34">
        <v>17232123.271168366</v>
      </c>
      <c r="S36" s="34">
        <v>19979633.194268681</v>
      </c>
      <c r="T36" s="34">
        <v>22420414.604746133</v>
      </c>
      <c r="U36" s="34">
        <v>24792950.577607851</v>
      </c>
      <c r="V36" s="34">
        <v>27008345.145717762</v>
      </c>
      <c r="W36" s="34">
        <v>28625957.856465954</v>
      </c>
      <c r="DA36" s="58" t="s">
        <v>988</v>
      </c>
    </row>
    <row r="37" spans="1:105" ht="12" customHeight="1" x14ac:dyDescent="0.25">
      <c r="A37" s="28" t="s">
        <v>27</v>
      </c>
      <c r="B37" s="34">
        <v>1419097.6338556514</v>
      </c>
      <c r="C37" s="34">
        <v>1798887.8310748732</v>
      </c>
      <c r="D37" s="34">
        <v>2146976.6977677611</v>
      </c>
      <c r="E37" s="34">
        <v>2635512.5992463878</v>
      </c>
      <c r="F37" s="34">
        <v>3366315.3899706081</v>
      </c>
      <c r="G37" s="34">
        <v>4018347.8171661687</v>
      </c>
      <c r="H37" s="34">
        <v>4654832.2105364157</v>
      </c>
      <c r="I37" s="34">
        <v>5574755.3563124221</v>
      </c>
      <c r="J37" s="34">
        <v>6268668.8398159696</v>
      </c>
      <c r="K37" s="34">
        <v>7221737.8093966581</v>
      </c>
      <c r="L37" s="34">
        <v>8041579.9666602127</v>
      </c>
      <c r="M37" s="34">
        <v>8680472.4865247272</v>
      </c>
      <c r="N37" s="34">
        <v>9651464.6282746419</v>
      </c>
      <c r="O37" s="34">
        <v>10626680.235690391</v>
      </c>
      <c r="P37" s="34">
        <v>12132754.541983193</v>
      </c>
      <c r="Q37" s="34">
        <v>13817731.677216928</v>
      </c>
      <c r="R37" s="34">
        <v>15834387.121020921</v>
      </c>
      <c r="S37" s="34">
        <v>18041067.758120887</v>
      </c>
      <c r="T37" s="34">
        <v>20304263.616210245</v>
      </c>
      <c r="U37" s="34">
        <v>22542981.399117287</v>
      </c>
      <c r="V37" s="34">
        <v>24651353.473490302</v>
      </c>
      <c r="W37" s="34">
        <v>26357036.861627314</v>
      </c>
      <c r="DA37" s="58" t="s">
        <v>989</v>
      </c>
    </row>
    <row r="38" spans="1:105" ht="12.95" customHeight="1" x14ac:dyDescent="0.25">
      <c r="A38" s="23" t="s">
        <v>108</v>
      </c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DA38" s="57"/>
    </row>
    <row r="39" spans="1:105" ht="12" customHeight="1" x14ac:dyDescent="0.25">
      <c r="A39" s="30" t="s">
        <v>44</v>
      </c>
      <c r="B39" s="35">
        <v>113852565.32143916</v>
      </c>
      <c r="C39" s="35">
        <v>118448126.43269226</v>
      </c>
      <c r="D39" s="35">
        <v>123313133.50106242</v>
      </c>
      <c r="E39" s="35">
        <v>128512825.19019678</v>
      </c>
      <c r="F39" s="35">
        <v>133667378.001352</v>
      </c>
      <c r="G39" s="35">
        <v>138872514.73205802</v>
      </c>
      <c r="H39" s="35">
        <v>143254365.34679499</v>
      </c>
      <c r="I39" s="35">
        <v>147265670.89328417</v>
      </c>
      <c r="J39" s="35">
        <v>151816948.9841482</v>
      </c>
      <c r="K39" s="35">
        <v>155940845.36946937</v>
      </c>
      <c r="L39" s="35">
        <v>160477467.66191554</v>
      </c>
      <c r="M39" s="35">
        <v>163827556.60545176</v>
      </c>
      <c r="N39" s="35">
        <v>169099837.27739877</v>
      </c>
      <c r="O39" s="35">
        <v>172089944.85750329</v>
      </c>
      <c r="P39" s="35">
        <v>175914907.27021074</v>
      </c>
      <c r="Q39" s="35">
        <v>179350419.95548707</v>
      </c>
      <c r="R39" s="35">
        <v>181490280.74428689</v>
      </c>
      <c r="S39" s="35">
        <v>185148520.60039529</v>
      </c>
      <c r="T39" s="35">
        <v>189301554.16628048</v>
      </c>
      <c r="U39" s="35">
        <v>193373150.09471783</v>
      </c>
      <c r="V39" s="35">
        <v>196014080.40333748</v>
      </c>
      <c r="W39" s="35">
        <v>204332373.10254389</v>
      </c>
      <c r="DA39" s="59" t="s">
        <v>990</v>
      </c>
    </row>
    <row r="40" spans="1:105" ht="12" customHeight="1" x14ac:dyDescent="0.25">
      <c r="A40" s="32" t="s">
        <v>25</v>
      </c>
      <c r="B40" s="36">
        <v>3947221.6617490011</v>
      </c>
      <c r="C40" s="36">
        <v>3993086.2613935964</v>
      </c>
      <c r="D40" s="36">
        <v>4136843.4783142218</v>
      </c>
      <c r="E40" s="36">
        <v>4247135.8179200683</v>
      </c>
      <c r="F40" s="36">
        <v>4469372.028556806</v>
      </c>
      <c r="G40" s="36">
        <v>4773467.4720466668</v>
      </c>
      <c r="H40" s="36">
        <v>5131358.6215996761</v>
      </c>
      <c r="I40" s="36">
        <v>5483536.5866721775</v>
      </c>
      <c r="J40" s="36">
        <v>5883250.1472195033</v>
      </c>
      <c r="K40" s="36">
        <v>6228064.4985350901</v>
      </c>
      <c r="L40" s="36">
        <v>6740205.7100311732</v>
      </c>
      <c r="M40" s="36">
        <v>7127528.3615474999</v>
      </c>
      <c r="N40" s="36">
        <v>7720267.4159777183</v>
      </c>
      <c r="O40" s="36">
        <v>8166683.4190039411</v>
      </c>
      <c r="P40" s="36">
        <v>8830965.8168323003</v>
      </c>
      <c r="Q40" s="36">
        <v>9646082.1223617159</v>
      </c>
      <c r="R40" s="36">
        <v>10187813.172407847</v>
      </c>
      <c r="S40" s="36">
        <v>10822667.135697067</v>
      </c>
      <c r="T40" s="36">
        <v>11474462.795549626</v>
      </c>
      <c r="U40" s="36">
        <v>12089139.479071705</v>
      </c>
      <c r="V40" s="36">
        <v>12624710.889085852</v>
      </c>
      <c r="W40" s="36">
        <v>12895137.314285625</v>
      </c>
      <c r="DA40" s="60" t="s">
        <v>991</v>
      </c>
    </row>
    <row r="41" spans="1:105" s="2" customFormat="1" ht="12" customHeight="1" x14ac:dyDescent="0.25">
      <c r="DA41" s="9"/>
    </row>
    <row r="42" spans="1:105" ht="12.95" customHeight="1" x14ac:dyDescent="0.25">
      <c r="A42" s="18" t="s">
        <v>116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DA42" s="56"/>
    </row>
    <row r="43" spans="1:105" ht="12.95" customHeight="1" x14ac:dyDescent="0.25">
      <c r="A43" s="23" t="s">
        <v>110</v>
      </c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DA43" s="57"/>
    </row>
    <row r="44" spans="1:105" ht="12" customHeight="1" x14ac:dyDescent="0.25">
      <c r="A44" s="28" t="s">
        <v>32</v>
      </c>
      <c r="B44" s="37"/>
      <c r="C44" s="37">
        <v>810858.73841646686</v>
      </c>
      <c r="D44" s="37">
        <v>812372.28974274918</v>
      </c>
      <c r="E44" s="37">
        <v>811116.06554022804</v>
      </c>
      <c r="F44" s="37">
        <v>814318.32454318181</v>
      </c>
      <c r="G44" s="37">
        <v>825249.32715012878</v>
      </c>
      <c r="H44" s="37">
        <v>712671.33543454856</v>
      </c>
      <c r="I44" s="37">
        <v>685386.61315564066</v>
      </c>
      <c r="J44" s="37">
        <v>755823.42576916888</v>
      </c>
      <c r="K44" s="37">
        <v>713936.04043838568</v>
      </c>
      <c r="L44" s="37">
        <v>808228.72604499944</v>
      </c>
      <c r="M44" s="37">
        <v>882410.75320024043</v>
      </c>
      <c r="N44" s="37">
        <v>1041103.394255979</v>
      </c>
      <c r="O44" s="37">
        <v>919682.92331592552</v>
      </c>
      <c r="P44" s="37">
        <v>987356.616246894</v>
      </c>
      <c r="Q44" s="37">
        <v>957004.75069014728</v>
      </c>
      <c r="R44" s="37">
        <v>778144.60607280955</v>
      </c>
      <c r="S44" s="37">
        <v>860247.46361935325</v>
      </c>
      <c r="T44" s="37">
        <v>918070.60636315681</v>
      </c>
      <c r="U44" s="37">
        <v>727133.73841646686</v>
      </c>
      <c r="V44" s="37">
        <v>757294.28974274918</v>
      </c>
      <c r="W44" s="37">
        <v>412588.06554022804</v>
      </c>
      <c r="DA44" s="58" t="s">
        <v>992</v>
      </c>
    </row>
    <row r="45" spans="1:105" ht="12" customHeight="1" x14ac:dyDescent="0.25">
      <c r="A45" s="28" t="s">
        <v>47</v>
      </c>
      <c r="B45" s="37"/>
      <c r="C45" s="37">
        <v>1083609.3224737439</v>
      </c>
      <c r="D45" s="37">
        <v>1104740.7166730836</v>
      </c>
      <c r="E45" s="37">
        <v>1115042.9815039076</v>
      </c>
      <c r="F45" s="37">
        <v>1123988.457995357</v>
      </c>
      <c r="G45" s="37">
        <v>1135416.5044900272</v>
      </c>
      <c r="H45" s="37">
        <v>1051470.4968674909</v>
      </c>
      <c r="I45" s="37">
        <v>1016476.8287707102</v>
      </c>
      <c r="J45" s="37">
        <v>1046848.9118353762</v>
      </c>
      <c r="K45" s="37">
        <v>961692.17592219822</v>
      </c>
      <c r="L45" s="37">
        <v>806749.06935220771</v>
      </c>
      <c r="M45" s="37">
        <v>515421.05914508551</v>
      </c>
      <c r="N45" s="37">
        <v>526336.63126057386</v>
      </c>
      <c r="O45" s="37">
        <v>641503.2908430025</v>
      </c>
      <c r="P45" s="37">
        <v>710451.56246897765</v>
      </c>
      <c r="Q45" s="37">
        <v>709362.99039825425</v>
      </c>
      <c r="R45" s="37">
        <v>930200.32247374393</v>
      </c>
      <c r="S45" s="37">
        <v>1037058.7166730836</v>
      </c>
      <c r="T45" s="37">
        <v>1065227.9815039076</v>
      </c>
      <c r="U45" s="37">
        <v>1092512.457995357</v>
      </c>
      <c r="V45" s="37">
        <v>1104475.5044900272</v>
      </c>
      <c r="W45" s="37">
        <v>710751.49686749093</v>
      </c>
      <c r="DA45" s="58" t="s">
        <v>993</v>
      </c>
    </row>
    <row r="46" spans="1:105" ht="12" customHeight="1" x14ac:dyDescent="0.25">
      <c r="A46" s="28" t="s">
        <v>46</v>
      </c>
      <c r="B46" s="37"/>
      <c r="C46" s="37">
        <v>4271.4887633029011</v>
      </c>
      <c r="D46" s="37">
        <v>4324.1947957047341</v>
      </c>
      <c r="E46" s="37">
        <v>4380.4350861880066</v>
      </c>
      <c r="F46" s="37">
        <v>4441.2340180525225</v>
      </c>
      <c r="G46" s="37">
        <v>4514.61708744098</v>
      </c>
      <c r="H46" s="37">
        <v>4392.6109541286241</v>
      </c>
      <c r="I46" s="37">
        <v>4341.2434946309186</v>
      </c>
      <c r="J46" s="37">
        <v>4478.5438577350069</v>
      </c>
      <c r="K46" s="37">
        <v>4395.5425225656509</v>
      </c>
      <c r="L46" s="37">
        <v>4940.2713593012231</v>
      </c>
      <c r="M46" s="37">
        <v>5468.7636926607811</v>
      </c>
      <c r="N46" s="37">
        <v>4799.0543682886491</v>
      </c>
      <c r="O46" s="37">
        <v>2609.4887633028993</v>
      </c>
      <c r="P46" s="37">
        <v>1386.1947957047378</v>
      </c>
      <c r="Q46" s="37">
        <v>9153.4350861880084</v>
      </c>
      <c r="R46" s="37">
        <v>10602.234018052521</v>
      </c>
      <c r="S46" s="37">
        <v>19118.61708744098</v>
      </c>
      <c r="T46" s="37">
        <v>54615.610954128628</v>
      </c>
      <c r="U46" s="37">
        <v>113350.24349463092</v>
      </c>
      <c r="V46" s="37">
        <v>146608.543857735</v>
      </c>
      <c r="W46" s="37">
        <v>143237.54252256564</v>
      </c>
      <c r="DA46" s="58" t="s">
        <v>994</v>
      </c>
    </row>
    <row r="47" spans="1:105" ht="12" customHeight="1" x14ac:dyDescent="0.25">
      <c r="A47" s="28" t="s">
        <v>45</v>
      </c>
      <c r="B47" s="37"/>
      <c r="C47" s="37">
        <v>159921.86972247926</v>
      </c>
      <c r="D47" s="37">
        <v>160694.05694267445</v>
      </c>
      <c r="E47" s="37">
        <v>163583.74316622713</v>
      </c>
      <c r="F47" s="37">
        <v>167710.15313651599</v>
      </c>
      <c r="G47" s="37">
        <v>173198.73059906531</v>
      </c>
      <c r="H47" s="37">
        <v>169454.14965417306</v>
      </c>
      <c r="I47" s="37">
        <v>171778.32669803617</v>
      </c>
      <c r="J47" s="37">
        <v>185581.43298287969</v>
      </c>
      <c r="K47" s="37">
        <v>194303.90782817733</v>
      </c>
      <c r="L47" s="37">
        <v>256399.4725167146</v>
      </c>
      <c r="M47" s="37">
        <v>344178.14491099748</v>
      </c>
      <c r="N47" s="37">
        <v>409475.25482734339</v>
      </c>
      <c r="O47" s="37">
        <v>377974.46020693518</v>
      </c>
      <c r="P47" s="37">
        <v>402879.76412515296</v>
      </c>
      <c r="Q47" s="37">
        <v>372807.53268262837</v>
      </c>
      <c r="R47" s="37">
        <v>346998.86972247902</v>
      </c>
      <c r="S47" s="37">
        <v>341301.05694267433</v>
      </c>
      <c r="T47" s="37">
        <v>451767.74316622689</v>
      </c>
      <c r="U47" s="37">
        <v>649507.15313651599</v>
      </c>
      <c r="V47" s="37">
        <v>751714.73059906531</v>
      </c>
      <c r="W47" s="37">
        <v>634003.14965417329</v>
      </c>
      <c r="DA47" s="58" t="s">
        <v>995</v>
      </c>
    </row>
    <row r="48" spans="1:105" ht="12.95" customHeight="1" x14ac:dyDescent="0.25">
      <c r="A48" s="23" t="s">
        <v>109</v>
      </c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DA48" s="57"/>
    </row>
    <row r="49" spans="1:105" ht="12" customHeight="1" x14ac:dyDescent="0.25">
      <c r="A49" s="28" t="s">
        <v>28</v>
      </c>
      <c r="B49" s="37"/>
      <c r="C49" s="37">
        <v>598730.98213508166</v>
      </c>
      <c r="D49" s="37">
        <v>679437.89034886332</v>
      </c>
      <c r="E49" s="37">
        <v>730981.10806240141</v>
      </c>
      <c r="F49" s="37">
        <v>857177.63961543515</v>
      </c>
      <c r="G49" s="37">
        <v>1179762.2873261422</v>
      </c>
      <c r="H49" s="37">
        <v>1087858.6718004709</v>
      </c>
      <c r="I49" s="37">
        <v>1220937.090707601</v>
      </c>
      <c r="J49" s="37">
        <v>1289201.5238945344</v>
      </c>
      <c r="K49" s="37">
        <v>1182271.8318084404</v>
      </c>
      <c r="L49" s="37">
        <v>1419472.6829545684</v>
      </c>
      <c r="M49" s="37">
        <v>1483415.109264046</v>
      </c>
      <c r="N49" s="37">
        <v>1563116.6807846185</v>
      </c>
      <c r="O49" s="37">
        <v>2037688.2879102658</v>
      </c>
      <c r="P49" s="37">
        <v>2121338.1155692767</v>
      </c>
      <c r="Q49" s="37">
        <v>3600281.4108849075</v>
      </c>
      <c r="R49" s="37">
        <v>3824539.1519922428</v>
      </c>
      <c r="S49" s="37">
        <v>3929781.7549087554</v>
      </c>
      <c r="T49" s="37">
        <v>3860254.0934320204</v>
      </c>
      <c r="U49" s="37">
        <v>3855951.0821257643</v>
      </c>
      <c r="V49" s="37">
        <v>3778511.2488945276</v>
      </c>
      <c r="W49" s="37">
        <v>3655300.9986584596</v>
      </c>
      <c r="DA49" s="58" t="s">
        <v>996</v>
      </c>
    </row>
    <row r="50" spans="1:105" ht="12" customHeight="1" x14ac:dyDescent="0.25">
      <c r="A50" s="28" t="s">
        <v>27</v>
      </c>
      <c r="B50" s="37"/>
      <c r="C50" s="37">
        <v>644538.20769937965</v>
      </c>
      <c r="D50" s="37">
        <v>622046.64461340243</v>
      </c>
      <c r="E50" s="37">
        <v>772023.82626804081</v>
      </c>
      <c r="F50" s="37">
        <v>1024152.386824118</v>
      </c>
      <c r="G50" s="37">
        <v>955586.75176122785</v>
      </c>
      <c r="H50" s="37">
        <v>1281022.6010696264</v>
      </c>
      <c r="I50" s="37">
        <v>1541969.7903894088</v>
      </c>
      <c r="J50" s="37">
        <v>1465937.3097715881</v>
      </c>
      <c r="K50" s="37">
        <v>1977221.3564048065</v>
      </c>
      <c r="L50" s="37">
        <v>1775428.9090247825</v>
      </c>
      <c r="M50" s="37">
        <v>1919915.1209341409</v>
      </c>
      <c r="N50" s="37">
        <v>2512961.932139324</v>
      </c>
      <c r="O50" s="37">
        <v>2441152.9171873368</v>
      </c>
      <c r="P50" s="37">
        <v>3483295.6626976077</v>
      </c>
      <c r="Q50" s="37">
        <v>3460406.0442585181</v>
      </c>
      <c r="R50" s="37">
        <v>3936570.5647381321</v>
      </c>
      <c r="S50" s="37">
        <v>4719642.5692392904</v>
      </c>
      <c r="T50" s="37">
        <v>4704348.7752766944</v>
      </c>
      <c r="U50" s="37">
        <v>5722013.4456046484</v>
      </c>
      <c r="V50" s="37">
        <v>5568778.1186315306</v>
      </c>
      <c r="W50" s="37">
        <v>5642253.9528751448</v>
      </c>
      <c r="DA50" s="58" t="s">
        <v>997</v>
      </c>
    </row>
    <row r="51" spans="1:105" ht="12.95" customHeight="1" x14ac:dyDescent="0.25">
      <c r="A51" s="23" t="s">
        <v>108</v>
      </c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DA51" s="57"/>
    </row>
    <row r="52" spans="1:105" ht="12" customHeight="1" x14ac:dyDescent="0.25">
      <c r="A52" s="30" t="s">
        <v>44</v>
      </c>
      <c r="B52" s="38"/>
      <c r="C52" s="38">
        <v>32001417.413083091</v>
      </c>
      <c r="D52" s="38">
        <v>32533481.025894195</v>
      </c>
      <c r="E52" s="38">
        <v>33500665.732128352</v>
      </c>
      <c r="F52" s="38">
        <v>33784836.124550298</v>
      </c>
      <c r="G52" s="38">
        <v>35217219.96961692</v>
      </c>
      <c r="H52" s="38">
        <v>35421163.390024036</v>
      </c>
      <c r="I52" s="38">
        <v>37219194.255593598</v>
      </c>
      <c r="J52" s="38">
        <v>38496198.533031642</v>
      </c>
      <c r="K52" s="38">
        <v>38899899.232906878</v>
      </c>
      <c r="L52" s="38">
        <v>40208890.918395609</v>
      </c>
      <c r="M52" s="38">
        <v>39379545.377780259</v>
      </c>
      <c r="N52" s="38">
        <v>37997077.909153283</v>
      </c>
      <c r="O52" s="38">
        <v>27806884.392331988</v>
      </c>
      <c r="P52" s="38">
        <v>28711597.562742382</v>
      </c>
      <c r="Q52" s="38">
        <v>32852178.44985345</v>
      </c>
      <c r="R52" s="38">
        <v>26622199.918278128</v>
      </c>
      <c r="S52" s="38">
        <v>23456219.380993873</v>
      </c>
      <c r="T52" s="38">
        <v>23031069.62285462</v>
      </c>
      <c r="U52" s="38">
        <v>20414760.19915095</v>
      </c>
      <c r="V52" s="38">
        <v>16249846.971719325</v>
      </c>
      <c r="W52" s="38">
        <v>19559490.150160939</v>
      </c>
      <c r="DA52" s="59" t="s">
        <v>998</v>
      </c>
    </row>
    <row r="53" spans="1:105" ht="12" customHeight="1" x14ac:dyDescent="0.25">
      <c r="A53" s="32" t="s">
        <v>25</v>
      </c>
      <c r="B53" s="39"/>
      <c r="C53" s="39">
        <v>510250.67306693876</v>
      </c>
      <c r="D53" s="39">
        <v>616151.52053031279</v>
      </c>
      <c r="E53" s="39">
        <v>590832.97347607929</v>
      </c>
      <c r="F53" s="39">
        <v>711063.65634446777</v>
      </c>
      <c r="G53" s="39">
        <v>801352.60518426821</v>
      </c>
      <c r="H53" s="39">
        <v>863723.39573220164</v>
      </c>
      <c r="I53" s="39">
        <v>866733.17108063772</v>
      </c>
      <c r="J53" s="39">
        <v>923142.15180459712</v>
      </c>
      <c r="K53" s="39">
        <v>855065.02438252512</v>
      </c>
      <c r="L53" s="39">
        <v>1128292.7320263954</v>
      </c>
      <c r="M53" s="39">
        <v>978155.624992406</v>
      </c>
      <c r="N53" s="39">
        <v>1303802.7107746862</v>
      </c>
      <c r="O53" s="39">
        <v>1247768.608210491</v>
      </c>
      <c r="P53" s="39">
        <v>1528005.7935605608</v>
      </c>
      <c r="Q53" s="39">
        <v>1681849.4766100533</v>
      </c>
      <c r="R53" s="39">
        <v>1464873.2018507272</v>
      </c>
      <c r="S53" s="39">
        <v>1489918.9876717441</v>
      </c>
      <c r="T53" s="39">
        <v>1780088.3918789532</v>
      </c>
      <c r="U53" s="39">
        <v>1592832.3085144851</v>
      </c>
      <c r="V53" s="39">
        <v>1839374.1207888331</v>
      </c>
      <c r="W53" s="39">
        <v>1518195.0334102642</v>
      </c>
      <c r="DA53" s="60" t="s">
        <v>999</v>
      </c>
    </row>
    <row r="54" spans="1:105" s="2" customFormat="1" ht="12" customHeight="1" x14ac:dyDescent="0.25">
      <c r="DA54" s="9"/>
    </row>
    <row r="55" spans="1:105" ht="12.95" customHeight="1" x14ac:dyDescent="0.25">
      <c r="A55" s="18" t="s">
        <v>115</v>
      </c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DA55" s="56"/>
    </row>
    <row r="56" spans="1:105" ht="12.95" customHeight="1" x14ac:dyDescent="0.25">
      <c r="A56" s="23" t="s">
        <v>110</v>
      </c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DA56" s="57"/>
    </row>
    <row r="57" spans="1:105" ht="12" customHeight="1" x14ac:dyDescent="0.25">
      <c r="A57" s="28" t="s">
        <v>32</v>
      </c>
      <c r="B57" s="37"/>
      <c r="C57" s="37">
        <v>972216.73841646686</v>
      </c>
      <c r="D57" s="37">
        <v>978470.28974274918</v>
      </c>
      <c r="E57" s="37">
        <v>984764.06554022804</v>
      </c>
      <c r="F57" s="37">
        <v>991098.32454318181</v>
      </c>
      <c r="G57" s="37">
        <v>997473.32715012878</v>
      </c>
      <c r="H57" s="37">
        <v>1003889.3354345486</v>
      </c>
      <c r="I57" s="37">
        <v>1010346.6131556407</v>
      </c>
      <c r="J57" s="37">
        <v>1016845.4257691689</v>
      </c>
      <c r="K57" s="37">
        <v>1023386.0404383838</v>
      </c>
      <c r="L57" s="37">
        <v>1029968.7260449976</v>
      </c>
      <c r="M57" s="37">
        <v>1036593.7532002404</v>
      </c>
      <c r="N57" s="37">
        <v>1043261.3942559808</v>
      </c>
      <c r="O57" s="37">
        <v>1049971.9233159274</v>
      </c>
      <c r="P57" s="37">
        <v>1056725.616246894</v>
      </c>
      <c r="Q57" s="37">
        <v>1063522.7506901473</v>
      </c>
      <c r="R57" s="37">
        <v>1070363.6060728095</v>
      </c>
      <c r="S57" s="37">
        <v>1077248.4636193532</v>
      </c>
      <c r="T57" s="37">
        <v>1084177.6063631568</v>
      </c>
      <c r="U57" s="37">
        <v>810858.73841646686</v>
      </c>
      <c r="V57" s="37">
        <v>812372.28974274918</v>
      </c>
      <c r="W57" s="37">
        <v>811116.06554022804</v>
      </c>
      <c r="DA57" s="58" t="s">
        <v>1000</v>
      </c>
    </row>
    <row r="58" spans="1:105" ht="12" customHeight="1" x14ac:dyDescent="0.25">
      <c r="A58" s="28" t="s">
        <v>47</v>
      </c>
      <c r="B58" s="37"/>
      <c r="C58" s="37">
        <v>623163.32247374393</v>
      </c>
      <c r="D58" s="37">
        <v>631208.7166730836</v>
      </c>
      <c r="E58" s="37">
        <v>639357.98150390759</v>
      </c>
      <c r="F58" s="37">
        <v>647612.45799535699</v>
      </c>
      <c r="G58" s="37">
        <v>655973.5044900272</v>
      </c>
      <c r="H58" s="37">
        <v>664442.49686749093</v>
      </c>
      <c r="I58" s="37">
        <v>673020.82877071016</v>
      </c>
      <c r="J58" s="37">
        <v>681709.91183537617</v>
      </c>
      <c r="K58" s="37">
        <v>690511.17592219822</v>
      </c>
      <c r="L58" s="37">
        <v>699426.06935220771</v>
      </c>
      <c r="M58" s="37">
        <v>708456.05914508551</v>
      </c>
      <c r="N58" s="37">
        <v>717602.63126057386</v>
      </c>
      <c r="O58" s="37">
        <v>726867.2908430025</v>
      </c>
      <c r="P58" s="37">
        <v>736251.56246897765</v>
      </c>
      <c r="Q58" s="37">
        <v>745756.99039825425</v>
      </c>
      <c r="R58" s="37">
        <v>1083609.3224737439</v>
      </c>
      <c r="S58" s="37">
        <v>1104740.7166730836</v>
      </c>
      <c r="T58" s="37">
        <v>1115042.9815039076</v>
      </c>
      <c r="U58" s="37">
        <v>1123988.457995357</v>
      </c>
      <c r="V58" s="37">
        <v>1135416.5044900272</v>
      </c>
      <c r="W58" s="37">
        <v>1051470.4968674909</v>
      </c>
      <c r="DA58" s="58" t="s">
        <v>1001</v>
      </c>
    </row>
    <row r="59" spans="1:105" ht="12" customHeight="1" x14ac:dyDescent="0.25">
      <c r="A59" s="28" t="s">
        <v>46</v>
      </c>
      <c r="B59" s="37"/>
      <c r="C59" s="37">
        <v>256.48876330290113</v>
      </c>
      <c r="D59" s="37">
        <v>268.19479570473413</v>
      </c>
      <c r="E59" s="37">
        <v>280.43508618800843</v>
      </c>
      <c r="F59" s="37">
        <v>293.2340180525207</v>
      </c>
      <c r="G59" s="37">
        <v>306.61708744097996</v>
      </c>
      <c r="H59" s="37">
        <v>320.61095412862414</v>
      </c>
      <c r="I59" s="37">
        <v>335.24349463092221</v>
      </c>
      <c r="J59" s="37">
        <v>350.5438577350069</v>
      </c>
      <c r="K59" s="37">
        <v>366.54252256565087</v>
      </c>
      <c r="L59" s="37">
        <v>383.27135930122313</v>
      </c>
      <c r="M59" s="37">
        <v>400.76369266078109</v>
      </c>
      <c r="N59" s="37">
        <v>419.05436828864913</v>
      </c>
      <c r="O59" s="37">
        <v>4271.4887633028993</v>
      </c>
      <c r="P59" s="37">
        <v>4324.1947957047378</v>
      </c>
      <c r="Q59" s="37">
        <v>4380.4350861880084</v>
      </c>
      <c r="R59" s="37">
        <v>4441.2340180525207</v>
      </c>
      <c r="S59" s="37">
        <v>4514.6170874409727</v>
      </c>
      <c r="T59" s="37">
        <v>4392.6109541286278</v>
      </c>
      <c r="U59" s="37">
        <v>4341.2434946309077</v>
      </c>
      <c r="V59" s="37">
        <v>4478.5438577349996</v>
      </c>
      <c r="W59" s="37">
        <v>4395.5425225656363</v>
      </c>
      <c r="DA59" s="58" t="s">
        <v>1002</v>
      </c>
    </row>
    <row r="60" spans="1:105" ht="12" customHeight="1" x14ac:dyDescent="0.25">
      <c r="A60" s="28" t="s">
        <v>45</v>
      </c>
      <c r="B60" s="37"/>
      <c r="C60" s="37">
        <v>30328.869722479256</v>
      </c>
      <c r="D60" s="37">
        <v>31901.056942674448</v>
      </c>
      <c r="E60" s="37">
        <v>33554.743166227126</v>
      </c>
      <c r="F60" s="37">
        <v>35294.15313651599</v>
      </c>
      <c r="G60" s="37">
        <v>37123.730599065311</v>
      </c>
      <c r="H60" s="37">
        <v>39048.149654173059</v>
      </c>
      <c r="I60" s="37">
        <v>41072.326698036166</v>
      </c>
      <c r="J60" s="37">
        <v>43201.432982879691</v>
      </c>
      <c r="K60" s="37">
        <v>45440.907828177325</v>
      </c>
      <c r="L60" s="37">
        <v>47796.472516714595</v>
      </c>
      <c r="M60" s="37">
        <v>50274.144910997711</v>
      </c>
      <c r="N60" s="37">
        <v>52880.254827343393</v>
      </c>
      <c r="O60" s="37">
        <v>55621.460206935182</v>
      </c>
      <c r="P60" s="37">
        <v>58504.764125152957</v>
      </c>
      <c r="Q60" s="37">
        <v>61537.532682628371</v>
      </c>
      <c r="R60" s="37">
        <v>159921.86972247902</v>
      </c>
      <c r="S60" s="37">
        <v>160694.05694267433</v>
      </c>
      <c r="T60" s="37">
        <v>163583.74316622689</v>
      </c>
      <c r="U60" s="37">
        <v>167710.15313651599</v>
      </c>
      <c r="V60" s="37">
        <v>173198.73059906531</v>
      </c>
      <c r="W60" s="37">
        <v>169454.14965417329</v>
      </c>
      <c r="DA60" s="58" t="s">
        <v>1003</v>
      </c>
    </row>
    <row r="61" spans="1:105" ht="12.95" customHeight="1" x14ac:dyDescent="0.25">
      <c r="A61" s="23" t="s">
        <v>109</v>
      </c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DA61" s="57"/>
    </row>
    <row r="62" spans="1:105" ht="12" customHeight="1" x14ac:dyDescent="0.25">
      <c r="A62" s="28" t="s">
        <v>28</v>
      </c>
      <c r="B62" s="37"/>
      <c r="C62" s="37">
        <v>367292.42661425378</v>
      </c>
      <c r="D62" s="37">
        <v>395653.77264186833</v>
      </c>
      <c r="E62" s="37">
        <v>426205.10651081521</v>
      </c>
      <c r="F62" s="37">
        <v>459115.53326781653</v>
      </c>
      <c r="G62" s="37">
        <v>494567.21580233611</v>
      </c>
      <c r="H62" s="37">
        <v>532756.38313851878</v>
      </c>
      <c r="I62" s="37">
        <v>573894.41658477113</v>
      </c>
      <c r="J62" s="37">
        <v>618209.01975292061</v>
      </c>
      <c r="K62" s="37">
        <v>598730.98213508166</v>
      </c>
      <c r="L62" s="37">
        <v>679437.89034886286</v>
      </c>
      <c r="M62" s="37">
        <v>730981.10806240141</v>
      </c>
      <c r="N62" s="37">
        <v>857177.63961543515</v>
      </c>
      <c r="O62" s="37">
        <v>1179762.2873261422</v>
      </c>
      <c r="P62" s="37">
        <v>1087858.67180047</v>
      </c>
      <c r="Q62" s="37">
        <v>1220937.090707602</v>
      </c>
      <c r="R62" s="37">
        <v>1289201.5238945335</v>
      </c>
      <c r="S62" s="37">
        <v>1182271.8318084404</v>
      </c>
      <c r="T62" s="37">
        <v>1419472.6829545684</v>
      </c>
      <c r="U62" s="37">
        <v>1483415.109264046</v>
      </c>
      <c r="V62" s="37">
        <v>1563116.6807846166</v>
      </c>
      <c r="W62" s="37">
        <v>2037688.2879102677</v>
      </c>
      <c r="DA62" s="58" t="s">
        <v>1004</v>
      </c>
    </row>
    <row r="63" spans="1:105" ht="12" customHeight="1" x14ac:dyDescent="0.25">
      <c r="A63" s="28" t="s">
        <v>27</v>
      </c>
      <c r="B63" s="37"/>
      <c r="C63" s="37">
        <v>264748.0104801578</v>
      </c>
      <c r="D63" s="37">
        <v>273957.77792051481</v>
      </c>
      <c r="E63" s="37">
        <v>283487.92478941428</v>
      </c>
      <c r="F63" s="37">
        <v>293349.59609989775</v>
      </c>
      <c r="G63" s="37">
        <v>303554.32456566719</v>
      </c>
      <c r="H63" s="37">
        <v>644538.20769937988</v>
      </c>
      <c r="I63" s="37">
        <v>622046.64461340196</v>
      </c>
      <c r="J63" s="37">
        <v>772023.82626804058</v>
      </c>
      <c r="K63" s="37">
        <v>1024152.386824118</v>
      </c>
      <c r="L63" s="37">
        <v>955586.75176122785</v>
      </c>
      <c r="M63" s="37">
        <v>1281022.6010696255</v>
      </c>
      <c r="N63" s="37">
        <v>1541969.7903894093</v>
      </c>
      <c r="O63" s="37">
        <v>1465937.3097715881</v>
      </c>
      <c r="P63" s="37">
        <v>1977221.3564048056</v>
      </c>
      <c r="Q63" s="37">
        <v>1775428.9090247825</v>
      </c>
      <c r="R63" s="37">
        <v>1919915.1209341399</v>
      </c>
      <c r="S63" s="37">
        <v>2512961.9321393222</v>
      </c>
      <c r="T63" s="37">
        <v>2441152.9171873368</v>
      </c>
      <c r="U63" s="37">
        <v>3483295.6626976058</v>
      </c>
      <c r="V63" s="37">
        <v>3460406.0442585163</v>
      </c>
      <c r="W63" s="37">
        <v>3936570.5647381321</v>
      </c>
      <c r="DA63" s="58" t="s">
        <v>1005</v>
      </c>
    </row>
    <row r="64" spans="1:105" ht="12.95" customHeight="1" x14ac:dyDescent="0.25">
      <c r="A64" s="23" t="s">
        <v>108</v>
      </c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DA64" s="57"/>
    </row>
    <row r="65" spans="1:105" ht="12" customHeight="1" x14ac:dyDescent="0.25">
      <c r="A65" s="30" t="s">
        <v>44</v>
      </c>
      <c r="B65" s="38"/>
      <c r="C65" s="38">
        <v>27405856.301829994</v>
      </c>
      <c r="D65" s="38">
        <v>27668473.957524031</v>
      </c>
      <c r="E65" s="38">
        <v>28300974.042993993</v>
      </c>
      <c r="F65" s="38">
        <v>28630283.313395098</v>
      </c>
      <c r="G65" s="38">
        <v>30012083.238910884</v>
      </c>
      <c r="H65" s="38">
        <v>31039312.775287062</v>
      </c>
      <c r="I65" s="38">
        <v>33207888.709104419</v>
      </c>
      <c r="J65" s="38">
        <v>33944920.44216761</v>
      </c>
      <c r="K65" s="38">
        <v>34776002.847585708</v>
      </c>
      <c r="L65" s="38">
        <v>35672268.625949442</v>
      </c>
      <c r="M65" s="38">
        <v>36029456.434244037</v>
      </c>
      <c r="N65" s="38">
        <v>32724797.23720628</v>
      </c>
      <c r="O65" s="38">
        <v>24816776.812227458</v>
      </c>
      <c r="P65" s="38">
        <v>24886635.150034934</v>
      </c>
      <c r="Q65" s="38">
        <v>29416665.764577121</v>
      </c>
      <c r="R65" s="38">
        <v>24482339.129478306</v>
      </c>
      <c r="S65" s="38">
        <v>19797979.524885476</v>
      </c>
      <c r="T65" s="38">
        <v>18878036.056969434</v>
      </c>
      <c r="U65" s="38">
        <v>16343164.270713598</v>
      </c>
      <c r="V65" s="38">
        <v>13608916.663099676</v>
      </c>
      <c r="W65" s="38">
        <v>11241197.450954527</v>
      </c>
      <c r="DA65" s="59" t="s">
        <v>1006</v>
      </c>
    </row>
    <row r="66" spans="1:105" ht="12" customHeight="1" x14ac:dyDescent="0.25">
      <c r="A66" s="32" t="s">
        <v>25</v>
      </c>
      <c r="B66" s="39"/>
      <c r="C66" s="39">
        <v>464386.07342234347</v>
      </c>
      <c r="D66" s="39">
        <v>472394.3036096869</v>
      </c>
      <c r="E66" s="39">
        <v>480540.63387023285</v>
      </c>
      <c r="F66" s="39">
        <v>488827.44570773002</v>
      </c>
      <c r="G66" s="39">
        <v>497257.16169440746</v>
      </c>
      <c r="H66" s="39">
        <v>505832.24617919233</v>
      </c>
      <c r="I66" s="39">
        <v>514555.20600813627</v>
      </c>
      <c r="J66" s="39">
        <v>523428.59125727136</v>
      </c>
      <c r="K66" s="39">
        <v>510250.6730669383</v>
      </c>
      <c r="L66" s="39">
        <v>616151.52053031232</v>
      </c>
      <c r="M66" s="39">
        <v>590832.97347607929</v>
      </c>
      <c r="N66" s="39">
        <v>711063.65634446777</v>
      </c>
      <c r="O66" s="39">
        <v>801352.60518426821</v>
      </c>
      <c r="P66" s="39">
        <v>863723.39573220164</v>
      </c>
      <c r="Q66" s="39">
        <v>866733.17108063772</v>
      </c>
      <c r="R66" s="39">
        <v>923142.15180459619</v>
      </c>
      <c r="S66" s="39">
        <v>855065.02438252419</v>
      </c>
      <c r="T66" s="39">
        <v>1128292.7320263945</v>
      </c>
      <c r="U66" s="39">
        <v>978155.624992406</v>
      </c>
      <c r="V66" s="39">
        <v>1303802.7107746862</v>
      </c>
      <c r="W66" s="39">
        <v>1247768.608210491</v>
      </c>
      <c r="DA66" s="60" t="s">
        <v>1007</v>
      </c>
    </row>
    <row r="67" spans="1:105" s="2" customFormat="1" ht="12" customHeight="1" x14ac:dyDescent="0.25">
      <c r="DA67" s="9"/>
    </row>
    <row r="68" spans="1:105" ht="12.95" customHeight="1" x14ac:dyDescent="0.25">
      <c r="A68" s="18" t="s">
        <v>114</v>
      </c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DA68" s="56"/>
    </row>
    <row r="69" spans="1:105" ht="12.95" customHeight="1" x14ac:dyDescent="0.25">
      <c r="A69" s="23" t="s">
        <v>110</v>
      </c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DA69" s="57"/>
    </row>
    <row r="70" spans="1:105" ht="12" customHeight="1" x14ac:dyDescent="0.25">
      <c r="A70" s="28" t="s">
        <v>32</v>
      </c>
      <c r="B70" s="40">
        <v>8759.9999999999927</v>
      </c>
      <c r="C70" s="40">
        <v>8759.9999999999945</v>
      </c>
      <c r="D70" s="40">
        <v>8759.9999999999927</v>
      </c>
      <c r="E70" s="40">
        <v>8759.9999999999909</v>
      </c>
      <c r="F70" s="40">
        <v>8759.9999999999945</v>
      </c>
      <c r="G70" s="40">
        <v>8759.9999999999909</v>
      </c>
      <c r="H70" s="40">
        <v>8759.9999999999909</v>
      </c>
      <c r="I70" s="40">
        <v>8759.9999999999964</v>
      </c>
      <c r="J70" s="40">
        <v>8759.9999999999909</v>
      </c>
      <c r="K70" s="40">
        <v>8759.9999999999909</v>
      </c>
      <c r="L70" s="40">
        <v>8759.9999999999982</v>
      </c>
      <c r="M70" s="40">
        <v>8759.9999999999927</v>
      </c>
      <c r="N70" s="40">
        <v>8759.9999999999927</v>
      </c>
      <c r="O70" s="40">
        <v>8759.9999999999945</v>
      </c>
      <c r="P70" s="40">
        <v>8759.9999999999909</v>
      </c>
      <c r="Q70" s="40">
        <v>8759.9999999999909</v>
      </c>
      <c r="R70" s="40">
        <v>8759.9999999999909</v>
      </c>
      <c r="S70" s="40">
        <v>8759.9999999999927</v>
      </c>
      <c r="T70" s="40">
        <v>8759.9999999999964</v>
      </c>
      <c r="U70" s="40">
        <v>8759.9999999999945</v>
      </c>
      <c r="V70" s="40">
        <v>8759.9999999999964</v>
      </c>
      <c r="W70" s="40">
        <v>8759.9999999999945</v>
      </c>
      <c r="DA70" s="58" t="s">
        <v>1008</v>
      </c>
    </row>
    <row r="71" spans="1:105" ht="12" customHeight="1" x14ac:dyDescent="0.25">
      <c r="A71" s="28" t="s">
        <v>47</v>
      </c>
      <c r="B71" s="40">
        <v>360.96737735651084</v>
      </c>
      <c r="C71" s="40">
        <v>358.35818458657621</v>
      </c>
      <c r="D71" s="40">
        <v>361.50264888016886</v>
      </c>
      <c r="E71" s="40">
        <v>363.93921095803461</v>
      </c>
      <c r="F71" s="40">
        <v>367.93779427560543</v>
      </c>
      <c r="G71" s="40">
        <v>373.50732980217123</v>
      </c>
      <c r="H71" s="40">
        <v>379.44540545896467</v>
      </c>
      <c r="I71" s="40">
        <v>382.4067891546668</v>
      </c>
      <c r="J71" s="40">
        <v>384.2148554513534</v>
      </c>
      <c r="K71" s="40">
        <v>385.09123411414231</v>
      </c>
      <c r="L71" s="40">
        <v>387.6590890696545</v>
      </c>
      <c r="M71" s="40">
        <v>389.20843149612028</v>
      </c>
      <c r="N71" s="40">
        <v>390.32666262036383</v>
      </c>
      <c r="O71" s="40">
        <v>391.17688023079018</v>
      </c>
      <c r="P71" s="40">
        <v>391.26764175186247</v>
      </c>
      <c r="Q71" s="40">
        <v>393.09597155563222</v>
      </c>
      <c r="R71" s="40">
        <v>405.87268760144883</v>
      </c>
      <c r="S71" s="40">
        <v>405.76090210439969</v>
      </c>
      <c r="T71" s="40">
        <v>404.00875689003226</v>
      </c>
      <c r="U71" s="40">
        <v>396.80036538838334</v>
      </c>
      <c r="V71" s="40">
        <v>386.26069077649345</v>
      </c>
      <c r="W71" s="40">
        <v>377.08303613874858</v>
      </c>
      <c r="DA71" s="58" t="s">
        <v>1009</v>
      </c>
    </row>
    <row r="72" spans="1:105" ht="12" customHeight="1" x14ac:dyDescent="0.25">
      <c r="A72" s="28" t="s">
        <v>46</v>
      </c>
      <c r="B72" s="40">
        <v>242.82453923301847</v>
      </c>
      <c r="C72" s="40">
        <v>243.86308013206164</v>
      </c>
      <c r="D72" s="40">
        <v>243.98146334949809</v>
      </c>
      <c r="E72" s="40">
        <v>246.26182512359404</v>
      </c>
      <c r="F72" s="40">
        <v>245.91456281038651</v>
      </c>
      <c r="G72" s="40">
        <v>245.43165496804849</v>
      </c>
      <c r="H72" s="40">
        <v>244.91326717464514</v>
      </c>
      <c r="I72" s="40">
        <v>244.22464539211404</v>
      </c>
      <c r="J72" s="40">
        <v>242.86137420622148</v>
      </c>
      <c r="K72" s="40">
        <v>240.74231100467392</v>
      </c>
      <c r="L72" s="40">
        <v>238.45800359943783</v>
      </c>
      <c r="M72" s="40">
        <v>235.90736105809825</v>
      </c>
      <c r="N72" s="40">
        <v>235.06043432712443</v>
      </c>
      <c r="O72" s="40">
        <v>235.98499809204029</v>
      </c>
      <c r="P72" s="40">
        <v>236.0964308919026</v>
      </c>
      <c r="Q72" s="40">
        <v>236.69689815129334</v>
      </c>
      <c r="R72" s="40">
        <v>246.81225855784379</v>
      </c>
      <c r="S72" s="40">
        <v>247.90779555740178</v>
      </c>
      <c r="T72" s="40">
        <v>247.89402206211037</v>
      </c>
      <c r="U72" s="40">
        <v>245.48110849331303</v>
      </c>
      <c r="V72" s="40">
        <v>238.26482433102947</v>
      </c>
      <c r="W72" s="40">
        <v>234.07714759906327</v>
      </c>
      <c r="DA72" s="58" t="s">
        <v>1010</v>
      </c>
    </row>
    <row r="73" spans="1:105" ht="12" customHeight="1" x14ac:dyDescent="0.25">
      <c r="A73" s="28" t="s">
        <v>45</v>
      </c>
      <c r="B73" s="40">
        <v>378.39957052926621</v>
      </c>
      <c r="C73" s="40">
        <v>382.54155812830192</v>
      </c>
      <c r="D73" s="40">
        <v>386.2255656020086</v>
      </c>
      <c r="E73" s="40">
        <v>390.39481437438133</v>
      </c>
      <c r="F73" s="40">
        <v>394.61632497632172</v>
      </c>
      <c r="G73" s="40">
        <v>399.17730847994284</v>
      </c>
      <c r="H73" s="40">
        <v>403.75502215952406</v>
      </c>
      <c r="I73" s="40">
        <v>407.96625015504458</v>
      </c>
      <c r="J73" s="40">
        <v>410.9158561197695</v>
      </c>
      <c r="K73" s="40">
        <v>413.22528162707425</v>
      </c>
      <c r="L73" s="40">
        <v>416.73098927524262</v>
      </c>
      <c r="M73" s="40">
        <v>418.7472706349825</v>
      </c>
      <c r="N73" s="40">
        <v>420.80967882845891</v>
      </c>
      <c r="O73" s="40">
        <v>423.53595555979012</v>
      </c>
      <c r="P73" s="40">
        <v>425.68231308521024</v>
      </c>
      <c r="Q73" s="40">
        <v>428.34563763020361</v>
      </c>
      <c r="R73" s="40">
        <v>440.81862269207119</v>
      </c>
      <c r="S73" s="40">
        <v>445.48024403986926</v>
      </c>
      <c r="T73" s="40">
        <v>449.87600644833003</v>
      </c>
      <c r="U73" s="40">
        <v>448.41551400428528</v>
      </c>
      <c r="V73" s="40">
        <v>454.82821320149225</v>
      </c>
      <c r="W73" s="40">
        <v>472.20526719615469</v>
      </c>
      <c r="DA73" s="58" t="s">
        <v>1011</v>
      </c>
    </row>
    <row r="74" spans="1:105" ht="12.95" customHeight="1" x14ac:dyDescent="0.25">
      <c r="A74" s="23" t="s">
        <v>109</v>
      </c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DA74" s="57"/>
    </row>
    <row r="75" spans="1:105" ht="12" customHeight="1" x14ac:dyDescent="0.25">
      <c r="A75" s="28" t="s">
        <v>28</v>
      </c>
      <c r="B75" s="40">
        <v>1277.6538166872269</v>
      </c>
      <c r="C75" s="40">
        <v>1299.558801858986</v>
      </c>
      <c r="D75" s="40">
        <v>1318.7938991121341</v>
      </c>
      <c r="E75" s="40">
        <v>1336.10576859204</v>
      </c>
      <c r="F75" s="40">
        <v>1352.0448677371292</v>
      </c>
      <c r="G75" s="40">
        <v>1366.3465716508199</v>
      </c>
      <c r="H75" s="40">
        <v>1380.2580389722998</v>
      </c>
      <c r="I75" s="40">
        <v>1392.6229356248405</v>
      </c>
      <c r="J75" s="40">
        <v>1400.687602078089</v>
      </c>
      <c r="K75" s="40">
        <v>1405.5748301387903</v>
      </c>
      <c r="L75" s="40">
        <v>1412.2307693130729</v>
      </c>
      <c r="M75" s="40">
        <v>1406.6825221343404</v>
      </c>
      <c r="N75" s="40">
        <v>1398.1640929712926</v>
      </c>
      <c r="O75" s="40">
        <v>1390.9208255189685</v>
      </c>
      <c r="P75" s="40">
        <v>1396.4083472031973</v>
      </c>
      <c r="Q75" s="40">
        <v>1396.5832453685746</v>
      </c>
      <c r="R75" s="40">
        <v>1473.7640418328126</v>
      </c>
      <c r="S75" s="40">
        <v>1500.1289648864365</v>
      </c>
      <c r="T75" s="40">
        <v>1517.7369372985675</v>
      </c>
      <c r="U75" s="40">
        <v>1518.1643290903478</v>
      </c>
      <c r="V75" s="40">
        <v>1557.4533548205832</v>
      </c>
      <c r="W75" s="40">
        <v>1616.9804156842843</v>
      </c>
      <c r="DA75" s="58" t="s">
        <v>1012</v>
      </c>
    </row>
    <row r="76" spans="1:105" ht="12" customHeight="1" x14ac:dyDescent="0.25">
      <c r="A76" s="28" t="s">
        <v>27</v>
      </c>
      <c r="B76" s="40">
        <v>568.44320988562322</v>
      </c>
      <c r="C76" s="40">
        <v>583.45505144615731</v>
      </c>
      <c r="D76" s="40">
        <v>597.8743632114174</v>
      </c>
      <c r="E76" s="40">
        <v>612.04811147217697</v>
      </c>
      <c r="F76" s="40">
        <v>626.08186526731811</v>
      </c>
      <c r="G76" s="40">
        <v>639.86408473726271</v>
      </c>
      <c r="H76" s="40">
        <v>653.92708901399942</v>
      </c>
      <c r="I76" s="40">
        <v>667.89646611003252</v>
      </c>
      <c r="J76" s="40">
        <v>680.16044839247502</v>
      </c>
      <c r="K76" s="40">
        <v>691.39290805948167</v>
      </c>
      <c r="L76" s="40">
        <v>703.79152857150575</v>
      </c>
      <c r="M76" s="40">
        <v>710.54280633895735</v>
      </c>
      <c r="N76" s="40">
        <v>715.84402274020294</v>
      </c>
      <c r="O76" s="40">
        <v>721.98611014535095</v>
      </c>
      <c r="P76" s="40">
        <v>728.3489582911842</v>
      </c>
      <c r="Q76" s="40">
        <v>735.43113051292585</v>
      </c>
      <c r="R76" s="40">
        <v>769.79758707691383</v>
      </c>
      <c r="S76" s="40">
        <v>776.7457470462216</v>
      </c>
      <c r="T76" s="40">
        <v>779.44455593624787</v>
      </c>
      <c r="U76" s="40">
        <v>774.60699732597152</v>
      </c>
      <c r="V76" s="40">
        <v>790.20046994090706</v>
      </c>
      <c r="W76" s="40">
        <v>811.65334510522246</v>
      </c>
      <c r="DA76" s="58" t="s">
        <v>1013</v>
      </c>
    </row>
    <row r="77" spans="1:105" ht="12.95" customHeight="1" x14ac:dyDescent="0.25">
      <c r="A77" s="23" t="s">
        <v>108</v>
      </c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DA77" s="57"/>
    </row>
    <row r="78" spans="1:105" ht="12" customHeight="1" x14ac:dyDescent="0.25">
      <c r="A78" s="30" t="s">
        <v>44</v>
      </c>
      <c r="B78" s="41">
        <v>471.727185068442</v>
      </c>
      <c r="C78" s="41">
        <v>477.80771650753729</v>
      </c>
      <c r="D78" s="41">
        <v>483.56907318823136</v>
      </c>
      <c r="E78" s="41">
        <v>489.26004714077936</v>
      </c>
      <c r="F78" s="41">
        <v>495.18974514571266</v>
      </c>
      <c r="G78" s="41">
        <v>501.13306755218491</v>
      </c>
      <c r="H78" s="41">
        <v>507.51352631245095</v>
      </c>
      <c r="I78" s="41">
        <v>513.9562462798018</v>
      </c>
      <c r="J78" s="41">
        <v>519.16258988355548</v>
      </c>
      <c r="K78" s="41">
        <v>523.691974236188</v>
      </c>
      <c r="L78" s="41">
        <v>529.1206416467603</v>
      </c>
      <c r="M78" s="41">
        <v>530.36137010039261</v>
      </c>
      <c r="N78" s="41">
        <v>530.57518384990556</v>
      </c>
      <c r="O78" s="41">
        <v>531.55602655133396</v>
      </c>
      <c r="P78" s="41">
        <v>532.80861460230153</v>
      </c>
      <c r="Q78" s="41">
        <v>534.67026333899935</v>
      </c>
      <c r="R78" s="41">
        <v>548.29064035298995</v>
      </c>
      <c r="S78" s="41">
        <v>548.65978937736429</v>
      </c>
      <c r="T78" s="41">
        <v>547.53804717288335</v>
      </c>
      <c r="U78" s="41">
        <v>541.43059592130987</v>
      </c>
      <c r="V78" s="41">
        <v>548.56076639092942</v>
      </c>
      <c r="W78" s="41">
        <v>561.51668221287412</v>
      </c>
      <c r="DA78" s="59" t="s">
        <v>1014</v>
      </c>
    </row>
    <row r="79" spans="1:105" ht="12" customHeight="1" x14ac:dyDescent="0.25">
      <c r="A79" s="32" t="s">
        <v>25</v>
      </c>
      <c r="B79" s="42">
        <v>31.256232670634301</v>
      </c>
      <c r="C79" s="42">
        <v>31.822164943719923</v>
      </c>
      <c r="D79" s="42">
        <v>32.321356960696747</v>
      </c>
      <c r="E79" s="42">
        <v>32.775219794583911</v>
      </c>
      <c r="F79" s="42">
        <v>33.208348103678681</v>
      </c>
      <c r="G79" s="42">
        <v>33.608741284843276</v>
      </c>
      <c r="H79" s="42">
        <v>34.007222349085119</v>
      </c>
      <c r="I79" s="42">
        <v>34.380556084343418</v>
      </c>
      <c r="J79" s="42">
        <v>34.643626070322291</v>
      </c>
      <c r="K79" s="42">
        <v>34.835717897963498</v>
      </c>
      <c r="L79" s="42">
        <v>35.063033599883369</v>
      </c>
      <c r="M79" s="42">
        <v>35.017432722026037</v>
      </c>
      <c r="N79" s="42">
        <v>34.891964923344645</v>
      </c>
      <c r="O79" s="42">
        <v>34.805798710368059</v>
      </c>
      <c r="P79" s="42">
        <v>34.726744544439818</v>
      </c>
      <c r="Q79" s="42">
        <v>34.677075528864023</v>
      </c>
      <c r="R79" s="42">
        <v>36.153982529203063</v>
      </c>
      <c r="S79" s="42">
        <v>36.405807774030968</v>
      </c>
      <c r="T79" s="42">
        <v>36.314810004786104</v>
      </c>
      <c r="U79" s="42">
        <v>35.637496470909845</v>
      </c>
      <c r="V79" s="42">
        <v>36.060367455243608</v>
      </c>
      <c r="W79" s="42">
        <v>37.092321161749993</v>
      </c>
      <c r="DA79" s="60" t="s">
        <v>1015</v>
      </c>
    </row>
    <row r="80" spans="1:105" s="2" customFormat="1" ht="12" customHeight="1" x14ac:dyDescent="0.25">
      <c r="DA80" s="9"/>
    </row>
    <row r="81" spans="1:105" ht="12.95" customHeight="1" x14ac:dyDescent="0.25">
      <c r="A81" s="18" t="s">
        <v>113</v>
      </c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DA81" s="56"/>
    </row>
    <row r="82" spans="1:105" ht="12.95" customHeight="1" x14ac:dyDescent="0.25">
      <c r="A82" s="23" t="s">
        <v>110</v>
      </c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DA82" s="57"/>
    </row>
    <row r="83" spans="1:105" ht="12" customHeight="1" x14ac:dyDescent="0.25">
      <c r="A83" s="28" t="s">
        <v>32</v>
      </c>
      <c r="B83" s="29">
        <v>54.811181391238428</v>
      </c>
      <c r="C83" s="29">
        <v>54.28213071636069</v>
      </c>
      <c r="D83" s="29">
        <v>53.686571740004325</v>
      </c>
      <c r="E83" s="29">
        <v>53.00615680131007</v>
      </c>
      <c r="F83" s="29">
        <v>52.246020274754613</v>
      </c>
      <c r="G83" s="29">
        <v>51.3920872349698</v>
      </c>
      <c r="H83" s="29">
        <v>50.559105534982557</v>
      </c>
      <c r="I83" s="29">
        <v>49.676455017249353</v>
      </c>
      <c r="J83" s="29">
        <v>48.652186857528875</v>
      </c>
      <c r="K83" s="29">
        <v>47.577901816725941</v>
      </c>
      <c r="L83" s="29">
        <v>46.307860116566914</v>
      </c>
      <c r="M83" s="29">
        <v>44.905169804370956</v>
      </c>
      <c r="N83" s="29">
        <v>43.271984618890826</v>
      </c>
      <c r="O83" s="29">
        <v>41.668203573444877</v>
      </c>
      <c r="P83" s="29">
        <v>39.892505034216398</v>
      </c>
      <c r="Q83" s="29">
        <v>38.011494133611599</v>
      </c>
      <c r="R83" s="29">
        <v>36.185074749658483</v>
      </c>
      <c r="S83" s="29">
        <v>34.202295090248299</v>
      </c>
      <c r="T83" s="29">
        <v>32.094707904522146</v>
      </c>
      <c r="U83" s="29">
        <v>31.093260603839997</v>
      </c>
      <c r="V83" s="29">
        <v>30.133568028039619</v>
      </c>
      <c r="W83" s="29">
        <v>29.391228389280759</v>
      </c>
      <c r="DA83" s="58" t="s">
        <v>1016</v>
      </c>
    </row>
    <row r="84" spans="1:105" ht="12" customHeight="1" x14ac:dyDescent="0.25">
      <c r="A84" s="28" t="s">
        <v>47</v>
      </c>
      <c r="B84" s="29">
        <v>742.5312721441511</v>
      </c>
      <c r="C84" s="29">
        <v>731.9318966002329</v>
      </c>
      <c r="D84" s="29">
        <v>717.82365581052181</v>
      </c>
      <c r="E84" s="29">
        <v>702.69620569292454</v>
      </c>
      <c r="F84" s="29">
        <v>686.81685316733774</v>
      </c>
      <c r="G84" s="29">
        <v>669.72849912439631</v>
      </c>
      <c r="H84" s="29">
        <v>653.51854523907105</v>
      </c>
      <c r="I84" s="29">
        <v>636.63002682465344</v>
      </c>
      <c r="J84" s="29">
        <v>618.7253969630849</v>
      </c>
      <c r="K84" s="29">
        <v>601.12120716028085</v>
      </c>
      <c r="L84" s="29">
        <v>584.07477793106921</v>
      </c>
      <c r="M84" s="29">
        <v>569.62953452443617</v>
      </c>
      <c r="N84" s="29">
        <v>554.32925717092121</v>
      </c>
      <c r="O84" s="29">
        <v>536.53927689746388</v>
      </c>
      <c r="P84" s="29">
        <v>517.24904917687229</v>
      </c>
      <c r="Q84" s="29">
        <v>497.24018988507572</v>
      </c>
      <c r="R84" s="29">
        <v>476.85602347490209</v>
      </c>
      <c r="S84" s="29">
        <v>458.10447638372682</v>
      </c>
      <c r="T84" s="29">
        <v>440.19870441824429</v>
      </c>
      <c r="U84" s="29">
        <v>423.09597899299575</v>
      </c>
      <c r="V84" s="29">
        <v>407.41512819983626</v>
      </c>
      <c r="W84" s="29">
        <v>395.02368928037117</v>
      </c>
      <c r="DA84" s="58" t="s">
        <v>1017</v>
      </c>
    </row>
    <row r="85" spans="1:105" ht="12" customHeight="1" x14ac:dyDescent="0.25">
      <c r="A85" s="28" t="s">
        <v>46</v>
      </c>
      <c r="B85" s="29">
        <v>1783.2314523727723</v>
      </c>
      <c r="C85" s="29">
        <v>1748.2074710948691</v>
      </c>
      <c r="D85" s="29">
        <v>1725.447451548662</v>
      </c>
      <c r="E85" s="29">
        <v>1710.3407017989227</v>
      </c>
      <c r="F85" s="29">
        <v>1694.4446766443186</v>
      </c>
      <c r="G85" s="29">
        <v>1681.3184594095248</v>
      </c>
      <c r="H85" s="29">
        <v>1670.2317331379297</v>
      </c>
      <c r="I85" s="29">
        <v>1661.6092494083355</v>
      </c>
      <c r="J85" s="29">
        <v>1653.5376018436598</v>
      </c>
      <c r="K85" s="29">
        <v>1643.9515348367754</v>
      </c>
      <c r="L85" s="29">
        <v>1632.5003896761068</v>
      </c>
      <c r="M85" s="29">
        <v>1614.6771960681581</v>
      </c>
      <c r="N85" s="29">
        <v>1591.1731658866299</v>
      </c>
      <c r="O85" s="29">
        <v>1564.2697508104452</v>
      </c>
      <c r="P85" s="29">
        <v>1541.0820845267074</v>
      </c>
      <c r="Q85" s="29">
        <v>1436.2172737874462</v>
      </c>
      <c r="R85" s="29">
        <v>1331.8469658598244</v>
      </c>
      <c r="S85" s="29">
        <v>1203.9626189276714</v>
      </c>
      <c r="T85" s="29">
        <v>1049.4268706001199</v>
      </c>
      <c r="U85" s="29">
        <v>947.89845220174573</v>
      </c>
      <c r="V85" s="29">
        <v>902.43579871985287</v>
      </c>
      <c r="W85" s="29">
        <v>878.65394006453062</v>
      </c>
      <c r="DA85" s="58" t="s">
        <v>1018</v>
      </c>
    </row>
    <row r="86" spans="1:105" ht="12" customHeight="1" x14ac:dyDescent="0.25">
      <c r="A86" s="28" t="s">
        <v>45</v>
      </c>
      <c r="B86" s="29">
        <v>724.60862139668563</v>
      </c>
      <c r="C86" s="29">
        <v>712.90381558469392</v>
      </c>
      <c r="D86" s="29">
        <v>700.45498583786991</v>
      </c>
      <c r="E86" s="29">
        <v>686.58277165845288</v>
      </c>
      <c r="F86" s="29">
        <v>672.46853957690951</v>
      </c>
      <c r="G86" s="29">
        <v>658.89119191403563</v>
      </c>
      <c r="H86" s="29">
        <v>646.1977328618467</v>
      </c>
      <c r="I86" s="29">
        <v>633.07442231528989</v>
      </c>
      <c r="J86" s="29">
        <v>620.225322156875</v>
      </c>
      <c r="K86" s="29">
        <v>607.08272063902734</v>
      </c>
      <c r="L86" s="29">
        <v>591.73004724019347</v>
      </c>
      <c r="M86" s="29">
        <v>574.6602502062683</v>
      </c>
      <c r="N86" s="29">
        <v>558.61882975413482</v>
      </c>
      <c r="O86" s="29">
        <v>545.89428938587344</v>
      </c>
      <c r="P86" s="29">
        <v>534.90885438951307</v>
      </c>
      <c r="Q86" s="29">
        <v>525.85666650348549</v>
      </c>
      <c r="R86" s="29">
        <v>515.29470371030436</v>
      </c>
      <c r="S86" s="29">
        <v>506.1174786227599</v>
      </c>
      <c r="T86" s="29">
        <v>497.08992330161442</v>
      </c>
      <c r="U86" s="29">
        <v>487.61798495731944</v>
      </c>
      <c r="V86" s="29">
        <v>478.72006966432843</v>
      </c>
      <c r="W86" s="29">
        <v>472.24321516162445</v>
      </c>
      <c r="DA86" s="58" t="s">
        <v>1019</v>
      </c>
    </row>
    <row r="87" spans="1:105" ht="12.95" customHeight="1" x14ac:dyDescent="0.25">
      <c r="A87" s="23" t="s">
        <v>109</v>
      </c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DA87" s="57"/>
    </row>
    <row r="88" spans="1:105" ht="12" customHeight="1" x14ac:dyDescent="0.25">
      <c r="A88" s="28" t="s">
        <v>28</v>
      </c>
      <c r="B88" s="29">
        <v>371.37189551193626</v>
      </c>
      <c r="C88" s="29">
        <v>366.96449853112523</v>
      </c>
      <c r="D88" s="29">
        <v>361.47377856267599</v>
      </c>
      <c r="E88" s="29">
        <v>355.77201846044886</v>
      </c>
      <c r="F88" s="29">
        <v>349.42277855339819</v>
      </c>
      <c r="G88" s="29">
        <v>341.08385097398985</v>
      </c>
      <c r="H88" s="29">
        <v>333.20937090162658</v>
      </c>
      <c r="I88" s="29">
        <v>323.55674116106127</v>
      </c>
      <c r="J88" s="29">
        <v>313.4181205746126</v>
      </c>
      <c r="K88" s="29">
        <v>305.63299797089792</v>
      </c>
      <c r="L88" s="29">
        <v>295.49899636433287</v>
      </c>
      <c r="M88" s="29">
        <v>284.62254648370072</v>
      </c>
      <c r="N88" s="29">
        <v>272.82244953952591</v>
      </c>
      <c r="O88" s="29">
        <v>257.28976628036332</v>
      </c>
      <c r="P88" s="29">
        <v>241.07229295797404</v>
      </c>
      <c r="Q88" s="29">
        <v>217.53417730228483</v>
      </c>
      <c r="R88" s="29">
        <v>196.67192916398602</v>
      </c>
      <c r="S88" s="29">
        <v>181.67200803307446</v>
      </c>
      <c r="T88" s="29">
        <v>169.79324436932509</v>
      </c>
      <c r="U88" s="29">
        <v>160.26542418385191</v>
      </c>
      <c r="V88" s="29">
        <v>152.72424000356909</v>
      </c>
      <c r="W88" s="29">
        <v>146.00502664479023</v>
      </c>
      <c r="DA88" s="58" t="s">
        <v>1020</v>
      </c>
    </row>
    <row r="89" spans="1:105" ht="12" customHeight="1" x14ac:dyDescent="0.25">
      <c r="A89" s="28" t="s">
        <v>27</v>
      </c>
      <c r="B89" s="29">
        <v>389.22169593798219</v>
      </c>
      <c r="C89" s="29">
        <v>377.36220771719047</v>
      </c>
      <c r="D89" s="29">
        <v>365.79798820948076</v>
      </c>
      <c r="E89" s="29">
        <v>352.82624162386412</v>
      </c>
      <c r="F89" s="29">
        <v>337.68036795039359</v>
      </c>
      <c r="G89" s="29">
        <v>323.93239097309913</v>
      </c>
      <c r="H89" s="29">
        <v>308.38528254709047</v>
      </c>
      <c r="I89" s="29">
        <v>294.14271138419952</v>
      </c>
      <c r="J89" s="29">
        <v>280.4331119711652</v>
      </c>
      <c r="K89" s="29">
        <v>263.33998502585092</v>
      </c>
      <c r="L89" s="29">
        <v>248.74655220982152</v>
      </c>
      <c r="M89" s="29">
        <v>233.92708147589855</v>
      </c>
      <c r="N89" s="29">
        <v>218.1721586045964</v>
      </c>
      <c r="O89" s="29">
        <v>204.65210006882356</v>
      </c>
      <c r="P89" s="29">
        <v>191.22854545519183</v>
      </c>
      <c r="Q89" s="29">
        <v>184.15024760820901</v>
      </c>
      <c r="R89" s="29">
        <v>179.26900354428176</v>
      </c>
      <c r="S89" s="29">
        <v>175.44523774235324</v>
      </c>
      <c r="T89" s="29">
        <v>173.88445250814428</v>
      </c>
      <c r="U89" s="29">
        <v>172.55818956650097</v>
      </c>
      <c r="V89" s="29">
        <v>171.03768977784014</v>
      </c>
      <c r="W89" s="29">
        <v>169.37932957221503</v>
      </c>
      <c r="DA89" s="58" t="s">
        <v>1021</v>
      </c>
    </row>
    <row r="90" spans="1:105" ht="12.95" customHeight="1" x14ac:dyDescent="0.25">
      <c r="A90" s="23" t="s">
        <v>108</v>
      </c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DA90" s="57"/>
    </row>
    <row r="91" spans="1:105" ht="12" customHeight="1" x14ac:dyDescent="0.25">
      <c r="A91" s="30" t="s">
        <v>44</v>
      </c>
      <c r="B91" s="31">
        <v>71.307636707557663</v>
      </c>
      <c r="C91" s="31">
        <v>70.820133630418994</v>
      </c>
      <c r="D91" s="31">
        <v>69.878230357269359</v>
      </c>
      <c r="E91" s="31">
        <v>68.595278967911966</v>
      </c>
      <c r="F91" s="31">
        <v>67.058806157113096</v>
      </c>
      <c r="G91" s="31">
        <v>65.455135146903103</v>
      </c>
      <c r="H91" s="31">
        <v>63.905451096586816</v>
      </c>
      <c r="I91" s="31">
        <v>62.236666943299348</v>
      </c>
      <c r="J91" s="31">
        <v>60.395759636316328</v>
      </c>
      <c r="K91" s="31">
        <v>58.353290928443016</v>
      </c>
      <c r="L91" s="31">
        <v>55.684845490751925</v>
      </c>
      <c r="M91" s="31">
        <v>53.12810366029337</v>
      </c>
      <c r="N91" s="31">
        <v>50.693831851710577</v>
      </c>
      <c r="O91" s="31">
        <v>49.105101293433535</v>
      </c>
      <c r="P91" s="31">
        <v>47.022620334082816</v>
      </c>
      <c r="Q91" s="31">
        <v>43.707331118301603</v>
      </c>
      <c r="R91" s="31">
        <v>40.498327934906541</v>
      </c>
      <c r="S91" s="31">
        <v>37.303675263694352</v>
      </c>
      <c r="T91" s="31">
        <v>33.845162472909045</v>
      </c>
      <c r="U91" s="31">
        <v>30.652784745093793</v>
      </c>
      <c r="V91" s="31">
        <v>28.096337887930975</v>
      </c>
      <c r="W91" s="31">
        <v>25.620930641061889</v>
      </c>
      <c r="DA91" s="59" t="s">
        <v>1022</v>
      </c>
    </row>
    <row r="92" spans="1:105" ht="12" customHeight="1" x14ac:dyDescent="0.25">
      <c r="A92" s="32" t="s">
        <v>25</v>
      </c>
      <c r="B92" s="33">
        <v>8939.0716054313943</v>
      </c>
      <c r="C92" s="33">
        <v>8867.8137791697955</v>
      </c>
      <c r="D92" s="33">
        <v>8787.1592164584617</v>
      </c>
      <c r="E92" s="33">
        <v>8712.4116579104139</v>
      </c>
      <c r="F92" s="33">
        <v>8628.0658623097261</v>
      </c>
      <c r="G92" s="33">
        <v>8539.6182965937151</v>
      </c>
      <c r="H92" s="33">
        <v>8458.1231275900718</v>
      </c>
      <c r="I92" s="33">
        <v>8386.2799870848539</v>
      </c>
      <c r="J92" s="33">
        <v>8310.5735809418475</v>
      </c>
      <c r="K92" s="33">
        <v>8282.9145033873901</v>
      </c>
      <c r="L92" s="33">
        <v>8214.2357933913245</v>
      </c>
      <c r="M92" s="33">
        <v>8132.2845520082883</v>
      </c>
      <c r="N92" s="33">
        <v>8022.1984688896018</v>
      </c>
      <c r="O92" s="33">
        <v>7914.6345201610302</v>
      </c>
      <c r="P92" s="33">
        <v>7779.087422843877</v>
      </c>
      <c r="Q92" s="33">
        <v>7653.0189339342451</v>
      </c>
      <c r="R92" s="33">
        <v>7537.527104474143</v>
      </c>
      <c r="S92" s="33">
        <v>7424.7909121396442</v>
      </c>
      <c r="T92" s="33">
        <v>7298.1412452102622</v>
      </c>
      <c r="U92" s="33">
        <v>7196.4027097676408</v>
      </c>
      <c r="V92" s="33">
        <v>7074.5048411698235</v>
      </c>
      <c r="W92" s="33">
        <v>6970.8905598209358</v>
      </c>
      <c r="DA92" s="60" t="s">
        <v>1023</v>
      </c>
    </row>
    <row r="93" spans="1:105" s="2" customFormat="1" ht="12" customHeight="1" x14ac:dyDescent="0.25">
      <c r="DA93" s="9"/>
    </row>
    <row r="94" spans="1:105" ht="12.95" customHeight="1" x14ac:dyDescent="0.25">
      <c r="A94" s="18" t="s">
        <v>112</v>
      </c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DA94" s="56"/>
    </row>
    <row r="95" spans="1:105" ht="12.95" customHeight="1" x14ac:dyDescent="0.25">
      <c r="A95" s="23" t="s">
        <v>110</v>
      </c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DA95" s="57"/>
    </row>
    <row r="96" spans="1:105" ht="12" customHeight="1" x14ac:dyDescent="0.25">
      <c r="A96" s="28" t="s">
        <v>32</v>
      </c>
      <c r="B96" s="29"/>
      <c r="C96" s="29">
        <v>42.852314362132432</v>
      </c>
      <c r="D96" s="29">
        <v>41.603954913612789</v>
      </c>
      <c r="E96" s="29">
        <v>39.961459731838538</v>
      </c>
      <c r="F96" s="29">
        <v>38.575768745346366</v>
      </c>
      <c r="G96" s="29">
        <v>37.09316517217723</v>
      </c>
      <c r="H96" s="29">
        <v>35.930534147428062</v>
      </c>
      <c r="I96" s="29">
        <v>34.90340799377006</v>
      </c>
      <c r="J96" s="29">
        <v>33.867735524917904</v>
      </c>
      <c r="K96" s="29">
        <v>32.722481465788448</v>
      </c>
      <c r="L96" s="29">
        <v>31.289141324804749</v>
      </c>
      <c r="M96" s="29">
        <v>30.739753863958171</v>
      </c>
      <c r="N96" s="29">
        <v>29.614004124180443</v>
      </c>
      <c r="O96" s="29">
        <v>28.64001729517528</v>
      </c>
      <c r="P96" s="29">
        <v>27.182898827646056</v>
      </c>
      <c r="Q96" s="29">
        <v>25.47680814433124</v>
      </c>
      <c r="R96" s="29">
        <v>24.793021283006709</v>
      </c>
      <c r="S96" s="29">
        <v>24.33679883117583</v>
      </c>
      <c r="T96" s="29">
        <v>23.889155818018967</v>
      </c>
      <c r="U96" s="29">
        <v>23.418061750904876</v>
      </c>
      <c r="V96" s="29">
        <v>23.416222058066154</v>
      </c>
      <c r="W96" s="29">
        <v>23.263717854776083</v>
      </c>
      <c r="DA96" s="58" t="s">
        <v>1024</v>
      </c>
    </row>
    <row r="97" spans="1:105" ht="12" customHeight="1" x14ac:dyDescent="0.25">
      <c r="A97" s="28" t="s">
        <v>47</v>
      </c>
      <c r="B97" s="29"/>
      <c r="C97" s="29">
        <v>637.85104372697504</v>
      </c>
      <c r="D97" s="29">
        <v>595.27181608949297</v>
      </c>
      <c r="E97" s="29">
        <v>573.92492245795074</v>
      </c>
      <c r="F97" s="29">
        <v>554.31605700584282</v>
      </c>
      <c r="G97" s="29">
        <v>529.26848816336405</v>
      </c>
      <c r="H97" s="29">
        <v>515.41433253471621</v>
      </c>
      <c r="I97" s="29">
        <v>490.85839527208549</v>
      </c>
      <c r="J97" s="29">
        <v>471.23495275694034</v>
      </c>
      <c r="K97" s="29">
        <v>451.82646860889071</v>
      </c>
      <c r="L97" s="29">
        <v>426.19150717505306</v>
      </c>
      <c r="M97" s="29">
        <v>412.6515570776109</v>
      </c>
      <c r="N97" s="29">
        <v>407.20859025324904</v>
      </c>
      <c r="O97" s="29">
        <v>390.11036664459402</v>
      </c>
      <c r="P97" s="29">
        <v>381.13732886165951</v>
      </c>
      <c r="Q97" s="29">
        <v>371.91236776959391</v>
      </c>
      <c r="R97" s="29">
        <v>367.49073294653942</v>
      </c>
      <c r="S97" s="29">
        <v>362.0098289934981</v>
      </c>
      <c r="T97" s="29">
        <v>356.14345281215782</v>
      </c>
      <c r="U97" s="29">
        <v>350.23306513887349</v>
      </c>
      <c r="V97" s="29">
        <v>344.6109603986738</v>
      </c>
      <c r="W97" s="29">
        <v>342.7193037706673</v>
      </c>
      <c r="DA97" s="58" t="s">
        <v>1025</v>
      </c>
    </row>
    <row r="98" spans="1:105" ht="12" customHeight="1" x14ac:dyDescent="0.25">
      <c r="A98" s="28" t="s">
        <v>46</v>
      </c>
      <c r="B98" s="29"/>
      <c r="C98" s="29">
        <v>1717.6684204144328</v>
      </c>
      <c r="D98" s="29">
        <v>1686.9450815442333</v>
      </c>
      <c r="E98" s="29">
        <v>1673.4435852147749</v>
      </c>
      <c r="F98" s="29">
        <v>1642.4957601128835</v>
      </c>
      <c r="G98" s="29">
        <v>1629.2179290132992</v>
      </c>
      <c r="H98" s="29">
        <v>1616.6224920457341</v>
      </c>
      <c r="I98" s="29">
        <v>1614.2362944244362</v>
      </c>
      <c r="J98" s="29">
        <v>1604.9594631082805</v>
      </c>
      <c r="K98" s="29">
        <v>1575.4979024968156</v>
      </c>
      <c r="L98" s="29">
        <v>1549.7553179458243</v>
      </c>
      <c r="M98" s="29">
        <v>1479.3924615562908</v>
      </c>
      <c r="N98" s="29">
        <v>1361.2595113225054</v>
      </c>
      <c r="O98" s="29">
        <v>1250.9258167147252</v>
      </c>
      <c r="P98" s="29">
        <v>1108.0978880709117</v>
      </c>
      <c r="Q98" s="29">
        <v>975.23120339116736</v>
      </c>
      <c r="R98" s="29">
        <v>921.32427021112881</v>
      </c>
      <c r="S98" s="29">
        <v>895.80399202874389</v>
      </c>
      <c r="T98" s="29">
        <v>880.89038831570031</v>
      </c>
      <c r="U98" s="29">
        <v>860.64141150722162</v>
      </c>
      <c r="V98" s="29">
        <v>851.04921243802255</v>
      </c>
      <c r="W98" s="29">
        <v>837.43642913943495</v>
      </c>
      <c r="DA98" s="58" t="s">
        <v>1026</v>
      </c>
    </row>
    <row r="99" spans="1:105" ht="12" customHeight="1" x14ac:dyDescent="0.25">
      <c r="A99" s="28" t="s">
        <v>45</v>
      </c>
      <c r="B99" s="29"/>
      <c r="C99" s="29">
        <v>666.55567368899722</v>
      </c>
      <c r="D99" s="29">
        <v>643.80354952065238</v>
      </c>
      <c r="E99" s="29">
        <v>616.19825805310882</v>
      </c>
      <c r="F99" s="29">
        <v>594.90697694606979</v>
      </c>
      <c r="G99" s="29">
        <v>580.12916099284155</v>
      </c>
      <c r="H99" s="29">
        <v>565.35146920927468</v>
      </c>
      <c r="I99" s="29">
        <v>544.11684512534055</v>
      </c>
      <c r="J99" s="29">
        <v>535.01958389120114</v>
      </c>
      <c r="K99" s="29">
        <v>517.95907691335788</v>
      </c>
      <c r="L99" s="29">
        <v>504.35861521919304</v>
      </c>
      <c r="M99" s="29">
        <v>493.33230742731939</v>
      </c>
      <c r="N99" s="29">
        <v>486.99942623314644</v>
      </c>
      <c r="O99" s="29">
        <v>480.22221496224557</v>
      </c>
      <c r="P99" s="29">
        <v>479.17403709718354</v>
      </c>
      <c r="Q99" s="29">
        <v>476.14011866056546</v>
      </c>
      <c r="R99" s="29">
        <v>472.08326131033249</v>
      </c>
      <c r="S99" s="29">
        <v>466.1572213610184</v>
      </c>
      <c r="T99" s="29">
        <v>458.73659177775437</v>
      </c>
      <c r="U99" s="29">
        <v>451.6534535709153</v>
      </c>
      <c r="V99" s="29">
        <v>444.70495644163771</v>
      </c>
      <c r="W99" s="29">
        <v>441.69664342447152</v>
      </c>
      <c r="DA99" s="58" t="s">
        <v>1027</v>
      </c>
    </row>
    <row r="100" spans="1:105" ht="12.95" customHeight="1" x14ac:dyDescent="0.25">
      <c r="A100" s="23" t="s">
        <v>109</v>
      </c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DA100" s="57"/>
    </row>
    <row r="101" spans="1:105" ht="12" customHeight="1" x14ac:dyDescent="0.25">
      <c r="A101" s="28" t="s">
        <v>28</v>
      </c>
      <c r="B101" s="29"/>
      <c r="C101" s="29">
        <v>341.19723538198883</v>
      </c>
      <c r="D101" s="29">
        <v>334.11151155216635</v>
      </c>
      <c r="E101" s="29">
        <v>330.68027362658586</v>
      </c>
      <c r="F101" s="29">
        <v>326.45658909897134</v>
      </c>
      <c r="G101" s="29">
        <v>317.8331790430405</v>
      </c>
      <c r="H101" s="29">
        <v>310.12558190245056</v>
      </c>
      <c r="I101" s="29">
        <v>296.01872305006822</v>
      </c>
      <c r="J101" s="29">
        <v>286.37035935849065</v>
      </c>
      <c r="K101" s="29">
        <v>273.30816016651761</v>
      </c>
      <c r="L101" s="29">
        <v>255.24180040867111</v>
      </c>
      <c r="M101" s="29">
        <v>241.5671626175143</v>
      </c>
      <c r="N101" s="29">
        <v>228.85637798376703</v>
      </c>
      <c r="O101" s="29">
        <v>212.86811535188113</v>
      </c>
      <c r="P101" s="29">
        <v>190.2189514942923</v>
      </c>
      <c r="Q101" s="29">
        <v>163.62042908727673</v>
      </c>
      <c r="R101" s="29">
        <v>146.73947235439979</v>
      </c>
      <c r="S101" s="29">
        <v>143.46590451207243</v>
      </c>
      <c r="T101" s="29">
        <v>139.73267143844149</v>
      </c>
      <c r="U101" s="29">
        <v>136.14337241120023</v>
      </c>
      <c r="V101" s="29">
        <v>134.73705209255502</v>
      </c>
      <c r="W101" s="29">
        <v>133.63157210130055</v>
      </c>
      <c r="DA101" s="58" t="s">
        <v>1028</v>
      </c>
    </row>
    <row r="102" spans="1:105" ht="12" customHeight="1" x14ac:dyDescent="0.25">
      <c r="A102" s="28" t="s">
        <v>27</v>
      </c>
      <c r="B102" s="29"/>
      <c r="C102" s="29">
        <v>356.12220115503146</v>
      </c>
      <c r="D102" s="29">
        <v>342.67170507153645</v>
      </c>
      <c r="E102" s="29">
        <v>330.11662407469925</v>
      </c>
      <c r="F102" s="29">
        <v>313.4676497412305</v>
      </c>
      <c r="G102" s="29">
        <v>296.24136704368522</v>
      </c>
      <c r="H102" s="29">
        <v>283.63519521859934</v>
      </c>
      <c r="I102" s="29">
        <v>270.7249495413493</v>
      </c>
      <c r="J102" s="29">
        <v>254.46282839195968</v>
      </c>
      <c r="K102" s="29">
        <v>235.11209611895563</v>
      </c>
      <c r="L102" s="29">
        <v>214.94935008091392</v>
      </c>
      <c r="M102" s="29">
        <v>205.02229229830101</v>
      </c>
      <c r="N102" s="29">
        <v>195.99698843037311</v>
      </c>
      <c r="O102" s="29">
        <v>181.11037056477946</v>
      </c>
      <c r="P102" s="29">
        <v>175.1861722692048</v>
      </c>
      <c r="Q102" s="29">
        <v>175.13464855670566</v>
      </c>
      <c r="R102" s="29">
        <v>174.69558311712186</v>
      </c>
      <c r="S102" s="29">
        <v>173.55924304689484</v>
      </c>
      <c r="T102" s="29">
        <v>171.64850833703889</v>
      </c>
      <c r="U102" s="29">
        <v>169.45180895231053</v>
      </c>
      <c r="V102" s="29">
        <v>167.4283778060753</v>
      </c>
      <c r="W102" s="29">
        <v>165.84297396640216</v>
      </c>
      <c r="DA102" s="58" t="s">
        <v>1029</v>
      </c>
    </row>
    <row r="103" spans="1:105" ht="12.95" customHeight="1" x14ac:dyDescent="0.25">
      <c r="A103" s="23" t="s">
        <v>108</v>
      </c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DA103" s="57"/>
    </row>
    <row r="104" spans="1:105" ht="12" customHeight="1" x14ac:dyDescent="0.25">
      <c r="A104" s="30" t="s">
        <v>44</v>
      </c>
      <c r="B104" s="31"/>
      <c r="C104" s="31">
        <v>69.503222066422424</v>
      </c>
      <c r="D104" s="31">
        <v>67.662864947090526</v>
      </c>
      <c r="E104" s="31">
        <v>66.10940719750711</v>
      </c>
      <c r="F104" s="31">
        <v>64.396799737991813</v>
      </c>
      <c r="G104" s="31">
        <v>62.904328851650746</v>
      </c>
      <c r="H104" s="31">
        <v>61.292811038232557</v>
      </c>
      <c r="I104" s="31">
        <v>59.4654073024887</v>
      </c>
      <c r="J104" s="31">
        <v>57.154348639068608</v>
      </c>
      <c r="K104" s="31">
        <v>54.628858555348302</v>
      </c>
      <c r="L104" s="31">
        <v>50.462273963561238</v>
      </c>
      <c r="M104" s="31">
        <v>48.722302443163798</v>
      </c>
      <c r="N104" s="31">
        <v>46.433153542487808</v>
      </c>
      <c r="O104" s="31">
        <v>45.378147582999496</v>
      </c>
      <c r="P104" s="31">
        <v>39.865307985645849</v>
      </c>
      <c r="Q104" s="31">
        <v>33.159033806774971</v>
      </c>
      <c r="R104" s="31">
        <v>27.707503435751075</v>
      </c>
      <c r="S104" s="31">
        <v>22.024095158647487</v>
      </c>
      <c r="T104" s="31">
        <v>17.286836298724136</v>
      </c>
      <c r="U104" s="31">
        <v>13.85242217046298</v>
      </c>
      <c r="V104" s="31">
        <v>12.371824374969266</v>
      </c>
      <c r="W104" s="31">
        <v>11.637479188709925</v>
      </c>
      <c r="DA104" s="59" t="s">
        <v>1030</v>
      </c>
    </row>
    <row r="105" spans="1:105" ht="12" customHeight="1" x14ac:dyDescent="0.25">
      <c r="A105" s="32" t="s">
        <v>25</v>
      </c>
      <c r="B105" s="33"/>
      <c r="C105" s="33">
        <v>8381.4267808754539</v>
      </c>
      <c r="D105" s="33">
        <v>8380.931087917359</v>
      </c>
      <c r="E105" s="33">
        <v>8373.3993748513985</v>
      </c>
      <c r="F105" s="33">
        <v>8338.0778918429096</v>
      </c>
      <c r="G105" s="33">
        <v>8294.1906828932606</v>
      </c>
      <c r="H105" s="33">
        <v>8289.3940063864484</v>
      </c>
      <c r="I105" s="33">
        <v>8289.1207734004802</v>
      </c>
      <c r="J105" s="33">
        <v>8217.2347466185875</v>
      </c>
      <c r="K105" s="33">
        <v>8151.3931418607872</v>
      </c>
      <c r="L105" s="33">
        <v>7926.1670439272821</v>
      </c>
      <c r="M105" s="33">
        <v>7713.2207272843698</v>
      </c>
      <c r="N105" s="33">
        <v>7592.6616244246925</v>
      </c>
      <c r="O105" s="33">
        <v>7492.870320275747</v>
      </c>
      <c r="P105" s="33">
        <v>7343.0900596402889</v>
      </c>
      <c r="Q105" s="33">
        <v>7318.8772883795</v>
      </c>
      <c r="R105" s="33">
        <v>7205.363955164059</v>
      </c>
      <c r="S105" s="33">
        <v>7070.9172341999438</v>
      </c>
      <c r="T105" s="33">
        <v>6926.1989041295246</v>
      </c>
      <c r="U105" s="33">
        <v>6780.8746059360847</v>
      </c>
      <c r="V105" s="33">
        <v>6640.6256710506304</v>
      </c>
      <c r="W105" s="33">
        <v>6538.2779031202745</v>
      </c>
      <c r="DA105" s="60" t="s">
        <v>1031</v>
      </c>
    </row>
    <row r="106" spans="1:105" s="2" customFormat="1" ht="12" customHeight="1" x14ac:dyDescent="0.25">
      <c r="DA106" s="9"/>
    </row>
    <row r="107" spans="1:105" ht="12.95" customHeight="1" x14ac:dyDescent="0.25">
      <c r="A107" s="18" t="s">
        <v>111</v>
      </c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DA107" s="61"/>
    </row>
    <row r="108" spans="1:105" ht="12.95" customHeight="1" x14ac:dyDescent="0.25">
      <c r="A108" s="23" t="s">
        <v>110</v>
      </c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DA108" s="57"/>
    </row>
    <row r="109" spans="1:105" ht="12" customHeight="1" x14ac:dyDescent="0.25">
      <c r="A109" s="28" t="s">
        <v>32</v>
      </c>
      <c r="B109" s="43">
        <f>B31/RES_summary!B$6</f>
        <v>1.3932250364104581</v>
      </c>
      <c r="C109" s="43">
        <f>C31/RES_summary!C$6</f>
        <v>1.3727706478637158</v>
      </c>
      <c r="D109" s="43">
        <f>D31/RES_summary!D$6</f>
        <v>1.3521906347294332</v>
      </c>
      <c r="E109" s="43">
        <f>E31/RES_summary!E$6</f>
        <v>1.3316105784355599</v>
      </c>
      <c r="F109" s="43">
        <f>F31/RES_summary!F$6</f>
        <v>1.3110845069956025</v>
      </c>
      <c r="G109" s="43">
        <f>G31/RES_summary!G$6</f>
        <v>1.290651626223086</v>
      </c>
      <c r="H109" s="43">
        <f>H31/RES_summary!H$6</f>
        <v>1.270357501443971</v>
      </c>
      <c r="I109" s="43">
        <f>I31/RES_summary!I$6</f>
        <v>1.2502742496590287</v>
      </c>
      <c r="J109" s="43">
        <f>J31/RES_summary!J$6</f>
        <v>1.2305425914660488</v>
      </c>
      <c r="K109" s="43">
        <f>K31/RES_summary!K$6</f>
        <v>1.2115000259182727</v>
      </c>
      <c r="L109" s="43">
        <f>L31/RES_summary!L$6</f>
        <v>1.1953099341099691</v>
      </c>
      <c r="M109" s="43">
        <f>M31/RES_summary!M$6</f>
        <v>1.1835611789496931</v>
      </c>
      <c r="N109" s="43">
        <f>N31/RES_summary!N$6</f>
        <v>1.1745000105208647</v>
      </c>
      <c r="O109" s="43">
        <f>O31/RES_summary!O$6</f>
        <v>1.1658572180627047</v>
      </c>
      <c r="P109" s="43">
        <f>P31/RES_summary!P$6</f>
        <v>1.1583910534694941</v>
      </c>
      <c r="Q109" s="43">
        <f>Q31/RES_summary!Q$6</f>
        <v>1.1484999801898743</v>
      </c>
      <c r="R109" s="43">
        <f>R31/RES_summary!R$6</f>
        <v>1.1332492608881028</v>
      </c>
      <c r="S109" s="43">
        <f>S31/RES_summary!S$6</f>
        <v>1.1155833362940712</v>
      </c>
      <c r="T109" s="43">
        <f>T31/RES_summary!T$6</f>
        <v>1.1001523990588562</v>
      </c>
      <c r="U109" s="43">
        <f>U31/RES_summary!U$6</f>
        <v>1.0894180633018717</v>
      </c>
      <c r="V109" s="43">
        <f>V31/RES_summary!V$6</f>
        <v>1.0807183225775867</v>
      </c>
      <c r="W109" s="43">
        <f>W31/RES_summary!W$6</f>
        <v>1.0725142999195283</v>
      </c>
      <c r="DA109" s="58" t="s">
        <v>1032</v>
      </c>
    </row>
    <row r="110" spans="1:105" ht="12" customHeight="1" x14ac:dyDescent="0.25">
      <c r="A110" s="28" t="s">
        <v>47</v>
      </c>
      <c r="B110" s="43">
        <f>B32/RES_summary!B$6</f>
        <v>0.77167498807039003</v>
      </c>
      <c r="C110" s="43">
        <f>C32/RES_summary!C$6</f>
        <v>0.80152511214775835</v>
      </c>
      <c r="D110" s="43">
        <f>D32/RES_summary!D$6</f>
        <v>0.83198252256893523</v>
      </c>
      <c r="E110" s="43">
        <f>E32/RES_summary!E$6</f>
        <v>0.86244021741946519</v>
      </c>
      <c r="F110" s="43">
        <f>F32/RES_summary!F$6</f>
        <v>0.89263718222424715</v>
      </c>
      <c r="G110" s="43">
        <f>G32/RES_summary!G$6</f>
        <v>0.9223834004917586</v>
      </c>
      <c r="H110" s="43">
        <f>H32/RES_summary!H$6</f>
        <v>0.9514590697194889</v>
      </c>
      <c r="I110" s="43">
        <f>I32/RES_summary!I$6</f>
        <v>0.97951593548969418</v>
      </c>
      <c r="J110" s="43">
        <f>J32/RES_summary!J$6</f>
        <v>1.0058731687135194</v>
      </c>
      <c r="K110" s="43">
        <f>K32/RES_summary!K$6</f>
        <v>1.0288999784407096</v>
      </c>
      <c r="L110" s="43">
        <f>L32/RES_summary!L$6</f>
        <v>1.0369211278450405</v>
      </c>
      <c r="M110" s="43">
        <f>M32/RES_summary!M$6</f>
        <v>1.0223650768820223</v>
      </c>
      <c r="N110" s="43">
        <f>N32/RES_summary!N$6</f>
        <v>1.0007000028055639</v>
      </c>
      <c r="O110" s="43">
        <f>O32/RES_summary!O$6</f>
        <v>0.99521123362189989</v>
      </c>
      <c r="P110" s="43">
        <f>P32/RES_summary!P$6</f>
        <v>0.99127607329464351</v>
      </c>
      <c r="Q110" s="43">
        <f>Q32/RES_summary!Q$6</f>
        <v>0.98679997424683652</v>
      </c>
      <c r="R110" s="43">
        <f>R32/RES_summary!R$6</f>
        <v>0.98084778150009344</v>
      </c>
      <c r="S110" s="43">
        <f>S32/RES_summary!S$6</f>
        <v>0.97434012460832364</v>
      </c>
      <c r="T110" s="43">
        <f>T32/RES_summary!T$6</f>
        <v>0.96780618169183585</v>
      </c>
      <c r="U110" s="43">
        <f>U32/RES_summary!U$6</f>
        <v>0.96142430154691816</v>
      </c>
      <c r="V110" s="43">
        <f>V32/RES_summary!V$6</f>
        <v>0.95502328918303148</v>
      </c>
      <c r="W110" s="43">
        <f>W32/RES_summary!W$6</f>
        <v>0.94861761918662613</v>
      </c>
      <c r="DA110" s="58" t="s">
        <v>1033</v>
      </c>
    </row>
    <row r="111" spans="1:105" ht="12" customHeight="1" x14ac:dyDescent="0.25">
      <c r="A111" s="28" t="s">
        <v>46</v>
      </c>
      <c r="B111" s="43">
        <f>B33/RES_summary!B$6</f>
        <v>2.99963855146618E-4</v>
      </c>
      <c r="C111" s="43">
        <f>C33/RES_summary!C$6</f>
        <v>5.9887034000271873E-4</v>
      </c>
      <c r="D111" s="43">
        <f>D33/RES_summary!D$6</f>
        <v>8.9724825009789922E-4</v>
      </c>
      <c r="E111" s="43">
        <f>E33/RES_summary!E$6</f>
        <v>1.1956145993484522E-3</v>
      </c>
      <c r="F111" s="43">
        <f>F33/RES_summary!F$6</f>
        <v>1.4941813413552961E-3</v>
      </c>
      <c r="G111" s="43">
        <f>G33/RES_summary!G$6</f>
        <v>1.7931350758672905E-3</v>
      </c>
      <c r="H111" s="43">
        <f>H33/RES_summary!H$6</f>
        <v>2.0927328132304061E-3</v>
      </c>
      <c r="I111" s="43">
        <f>I33/RES_summary!I$6</f>
        <v>2.3931711559495522E-3</v>
      </c>
      <c r="J111" s="43">
        <f>J33/RES_summary!J$6</f>
        <v>2.6951081298904993E-3</v>
      </c>
      <c r="K111" s="43">
        <f>K33/RES_summary!K$6</f>
        <v>2.9999664240559268E-3</v>
      </c>
      <c r="L111" s="43">
        <f>L33/RES_summary!L$6</f>
        <v>3.3358871648317078E-3</v>
      </c>
      <c r="M111" s="43">
        <f>M33/RES_summary!M$6</f>
        <v>3.7078575175066484E-3</v>
      </c>
      <c r="N111" s="43">
        <f>N33/RES_summary!N$6</f>
        <v>3.9999742823309094E-3</v>
      </c>
      <c r="O111" s="43">
        <f>O33/RES_summary!O$6</f>
        <v>3.8814635002339727E-3</v>
      </c>
      <c r="P111" s="43">
        <f>P33/RES_summary!P$6</f>
        <v>3.6590846290645643E-3</v>
      </c>
      <c r="Q111" s="43">
        <f>Q33/RES_summary!Q$6</f>
        <v>3.9999702848113432E-3</v>
      </c>
      <c r="R111" s="43">
        <f>R33/RES_summary!R$6</f>
        <v>4.4724900710383609E-3</v>
      </c>
      <c r="S111" s="43">
        <f>S33/RES_summary!S$6</f>
        <v>5.5329978999960668E-3</v>
      </c>
      <c r="T111" s="43">
        <f>T33/RES_summary!T$6</f>
        <v>9.1771070359764253E-3</v>
      </c>
      <c r="U111" s="43">
        <f>U33/RES_summary!U$6</f>
        <v>1.7049935427138195E-2</v>
      </c>
      <c r="V111" s="43">
        <f>V33/RES_summary!V$6</f>
        <v>2.7246927776072353E-2</v>
      </c>
      <c r="W111" s="43">
        <f>W33/RES_summary!W$6</f>
        <v>3.8010075407144503E-2</v>
      </c>
      <c r="DA111" s="58" t="s">
        <v>1034</v>
      </c>
    </row>
    <row r="112" spans="1:105" ht="12" customHeight="1" x14ac:dyDescent="0.25">
      <c r="A112" s="28" t="s">
        <v>45</v>
      </c>
      <c r="B112" s="43">
        <f>B34/RES_summary!B$6</f>
        <v>5.0000003767443547E-2</v>
      </c>
      <c r="C112" s="43">
        <f>C34/RES_summary!C$6</f>
        <v>5.9405675861802953E-2</v>
      </c>
      <c r="D112" s="43">
        <f>D34/RES_summary!D$6</f>
        <v>6.8638597755539307E-2</v>
      </c>
      <c r="E112" s="43">
        <f>E34/RES_summary!E$6</f>
        <v>7.7871506961464526E-2</v>
      </c>
      <c r="F112" s="43">
        <f>F34/RES_summary!F$6</f>
        <v>8.7178562398816134E-2</v>
      </c>
      <c r="G112" s="43">
        <f>G34/RES_summary!G$6</f>
        <v>9.6613749134637467E-2</v>
      </c>
      <c r="H112" s="43">
        <f>H34/RES_summary!H$6</f>
        <v>0.10623965349382403</v>
      </c>
      <c r="I112" s="43">
        <f>I34/RES_summary!I$6</f>
        <v>0.11615524194155466</v>
      </c>
      <c r="J112" s="43">
        <f>J34/RES_summary!J$6</f>
        <v>0.12655409717144314</v>
      </c>
      <c r="K112" s="43">
        <f>K34/RES_summary!K$6</f>
        <v>0.13790001024949872</v>
      </c>
      <c r="L112" s="43">
        <f>L34/RES_summary!L$6</f>
        <v>0.15327731399373001</v>
      </c>
      <c r="M112" s="43">
        <f>M34/RES_summary!M$6</f>
        <v>0.17486205405206445</v>
      </c>
      <c r="N112" s="43">
        <f>N34/RES_summary!N$6</f>
        <v>0.19960001718407888</v>
      </c>
      <c r="O112" s="43">
        <f>O34/RES_summary!O$6</f>
        <v>0.22331948993916706</v>
      </c>
      <c r="P112" s="43">
        <f>P34/RES_summary!P$6</f>
        <v>0.24798645639601763</v>
      </c>
      <c r="Q112" s="43">
        <f>Q34/RES_summary!Q$6</f>
        <v>0.27019999195941952</v>
      </c>
      <c r="R112" s="43">
        <f>R34/RES_summary!R$6</f>
        <v>0.28534387072554551</v>
      </c>
      <c r="S112" s="43">
        <f>S34/RES_summary!S$6</f>
        <v>0.29809331398107264</v>
      </c>
      <c r="T112" s="43">
        <f>T34/RES_summary!T$6</f>
        <v>0.31820994918257794</v>
      </c>
      <c r="U112" s="43">
        <f>U34/RES_summary!U$6</f>
        <v>0.35183072083113121</v>
      </c>
      <c r="V112" s="43">
        <f>V34/RES_summary!V$6</f>
        <v>0.39211228872227744</v>
      </c>
      <c r="W112" s="43">
        <f>W34/RES_summary!W$6</f>
        <v>0.43401664872100504</v>
      </c>
      <c r="DA112" s="58" t="s">
        <v>1035</v>
      </c>
    </row>
    <row r="113" spans="1:105" ht="12.95" customHeight="1" x14ac:dyDescent="0.25">
      <c r="A113" s="23" t="s">
        <v>109</v>
      </c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DA113" s="57"/>
    </row>
    <row r="114" spans="1:105" ht="12" customHeight="1" x14ac:dyDescent="0.25">
      <c r="A114" s="28" t="s">
        <v>28</v>
      </c>
      <c r="B114" s="43">
        <f>B36/RES_summary!B$6</f>
        <v>0.29142636650740439</v>
      </c>
      <c r="C114" s="43">
        <f>C36/RES_summary!C$6</f>
        <v>0.30700960880076733</v>
      </c>
      <c r="D114" s="43">
        <f>D36/RES_summary!D$6</f>
        <v>0.32629971810540981</v>
      </c>
      <c r="E114" s="43">
        <f>E36/RES_summary!E$6</f>
        <v>0.34699564443735792</v>
      </c>
      <c r="F114" s="43">
        <f>F36/RES_summary!F$6</f>
        <v>0.37433693166846166</v>
      </c>
      <c r="G114" s="43">
        <f>G36/RES_summary!G$6</f>
        <v>0.42223324532749112</v>
      </c>
      <c r="H114" s="43">
        <f>H36/RES_summary!H$6</f>
        <v>0.46321681705049206</v>
      </c>
      <c r="I114" s="43">
        <f>I36/RES_summary!I$6</f>
        <v>0.51211591110329902</v>
      </c>
      <c r="J114" s="43">
        <f>J36/RES_summary!J$6</f>
        <v>0.5611385722570742</v>
      </c>
      <c r="K114" s="43">
        <f>K36/RES_summary!K$6</f>
        <v>0.60581223474738299</v>
      </c>
      <c r="L114" s="43">
        <f>L36/RES_summary!L$6</f>
        <v>0.66037773407762612</v>
      </c>
      <c r="M114" s="43">
        <f>M36/RES_summary!M$6</f>
        <v>0.7155482474852991</v>
      </c>
      <c r="N114" s="43">
        <f>N36/RES_summary!N$6</f>
        <v>0.76174244503581934</v>
      </c>
      <c r="O114" s="43">
        <f>O36/RES_summary!O$6</f>
        <v>0.82504400730613492</v>
      </c>
      <c r="P114" s="43">
        <f>P36/RES_summary!P$6</f>
        <v>0.89875090161130577</v>
      </c>
      <c r="Q114" s="43">
        <f>Q36/RES_summary!Q$6</f>
        <v>1.0703866618328983</v>
      </c>
      <c r="R114" s="43">
        <f>R36/RES_summary!R$6</f>
        <v>1.2617546942341376</v>
      </c>
      <c r="S114" s="43">
        <f>S36/RES_summary!S$6</f>
        <v>1.4606039228731909</v>
      </c>
      <c r="T114" s="43">
        <f>T36/RES_summary!T$6</f>
        <v>1.634152797804163</v>
      </c>
      <c r="U114" s="43">
        <f>U36/RES_summary!U$6</f>
        <v>1.7994287640642372</v>
      </c>
      <c r="V114" s="43">
        <f>V36/RES_summary!V$6</f>
        <v>1.9517261185223265</v>
      </c>
      <c r="W114" s="43">
        <f>W36/RES_summary!W$6</f>
        <v>2.1091217444145292</v>
      </c>
      <c r="DA114" s="58" t="s">
        <v>1036</v>
      </c>
    </row>
    <row r="115" spans="1:105" ht="12" customHeight="1" x14ac:dyDescent="0.25">
      <c r="A115" s="28" t="s">
        <v>27</v>
      </c>
      <c r="B115" s="43">
        <f>B37/RES_summary!B$6</f>
        <v>0.10692740444129237</v>
      </c>
      <c r="C115" s="43">
        <f>C37/RES_summary!C$6</f>
        <v>0.13472993584574319</v>
      </c>
      <c r="D115" s="43">
        <f>D37/RES_summary!D$6</f>
        <v>0.15983829116105958</v>
      </c>
      <c r="E115" s="43">
        <f>E37/RES_summary!E$6</f>
        <v>0.19508775015018376</v>
      </c>
      <c r="F115" s="43">
        <f>F37/RES_summary!F$6</f>
        <v>0.24777761797099801</v>
      </c>
      <c r="G115" s="43">
        <f>G37/RES_summary!G$6</f>
        <v>0.29400360771974127</v>
      </c>
      <c r="H115" s="43">
        <f>H37/RES_summary!H$6</f>
        <v>0.34084395056232974</v>
      </c>
      <c r="I115" s="43">
        <f>I37/RES_summary!I$6</f>
        <v>0.4094194967225851</v>
      </c>
      <c r="J115" s="43">
        <f>J37/RES_summary!J$6</f>
        <v>0.46017160630220794</v>
      </c>
      <c r="K115" s="43">
        <f>K37/RES_summary!K$6</f>
        <v>0.53174707192708381</v>
      </c>
      <c r="L115" s="43">
        <f>L37/RES_summary!L$6</f>
        <v>0.59218109041389833</v>
      </c>
      <c r="M115" s="43">
        <f>M37/RES_summary!M$6</f>
        <v>0.63901594593135203</v>
      </c>
      <c r="N115" s="43">
        <f>N37/RES_summary!N$6</f>
        <v>0.70515106122461124</v>
      </c>
      <c r="O115" s="43">
        <f>O37/RES_summary!O$6</f>
        <v>0.77698586187488228</v>
      </c>
      <c r="P115" s="43">
        <f>P37/RES_summary!P$6</f>
        <v>0.8852750987633401</v>
      </c>
      <c r="Q115" s="43">
        <f>Q37/RES_summary!Q$6</f>
        <v>1.0063639793952062</v>
      </c>
      <c r="R115" s="43">
        <f>R37/RES_summary!R$6</f>
        <v>1.1594109423356105</v>
      </c>
      <c r="S115" s="43">
        <f>S37/RES_summary!S$6</f>
        <v>1.3188857915515368</v>
      </c>
      <c r="T115" s="43">
        <f>T37/RES_summary!T$6</f>
        <v>1.4799132746081947</v>
      </c>
      <c r="U115" s="43">
        <f>U37/RES_summary!U$6</f>
        <v>1.6361299567939758</v>
      </c>
      <c r="V115" s="43">
        <f>V37/RES_summary!V$6</f>
        <v>1.7814009030007334</v>
      </c>
      <c r="W115" s="43">
        <f>W37/RES_summary!W$6</f>
        <v>1.9419507232536808</v>
      </c>
      <c r="DA115" s="58" t="s">
        <v>1037</v>
      </c>
    </row>
    <row r="116" spans="1:105" ht="12.95" customHeight="1" x14ac:dyDescent="0.25">
      <c r="A116" s="23" t="s">
        <v>108</v>
      </c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DA116" s="57"/>
    </row>
    <row r="117" spans="1:105" ht="12" customHeight="1" x14ac:dyDescent="0.25">
      <c r="A117" s="30" t="s">
        <v>44</v>
      </c>
      <c r="B117" s="44">
        <f>B39/RES_summary!B$6</f>
        <v>8.5786622487191764</v>
      </c>
      <c r="C117" s="44">
        <f>C39/RES_summary!C$6</f>
        <v>8.8713193783681135</v>
      </c>
      <c r="D117" s="44">
        <f>D39/RES_summary!D$6</f>
        <v>9.1804259249848066</v>
      </c>
      <c r="E117" s="44">
        <f>E39/RES_summary!E$6</f>
        <v>9.5128658990165178</v>
      </c>
      <c r="F117" s="44">
        <f>F39/RES_summary!F$6</f>
        <v>9.8385863131776112</v>
      </c>
      <c r="G117" s="44">
        <f>G39/RES_summary!G$6</f>
        <v>10.160648655130988</v>
      </c>
      <c r="H117" s="44">
        <f>H39/RES_summary!H$6</f>
        <v>10.489612001390297</v>
      </c>
      <c r="I117" s="44">
        <f>I39/RES_summary!I$6</f>
        <v>10.815440859368048</v>
      </c>
      <c r="J117" s="44">
        <f>J39/RES_summary!J$6</f>
        <v>11.144606783852181</v>
      </c>
      <c r="K117" s="44">
        <f>K39/RES_summary!K$6</f>
        <v>11.48215154130293</v>
      </c>
      <c r="L117" s="44">
        <f>L39/RES_summary!L$6</f>
        <v>11.81754358980308</v>
      </c>
      <c r="M117" s="44">
        <f>M39/RES_summary!M$6</f>
        <v>12.060221516325251</v>
      </c>
      <c r="N117" s="44">
        <f>N39/RES_summary!N$6</f>
        <v>12.354697893182156</v>
      </c>
      <c r="O117" s="44">
        <f>O39/RES_summary!O$6</f>
        <v>12.582617634059378</v>
      </c>
      <c r="P117" s="44">
        <f>P39/RES_summary!P$6</f>
        <v>12.835756824115544</v>
      </c>
      <c r="Q117" s="44">
        <f>Q39/RES_summary!Q$6</f>
        <v>13.062332266171113</v>
      </c>
      <c r="R117" s="44">
        <f>R39/RES_summary!R$6</f>
        <v>13.288914551239117</v>
      </c>
      <c r="S117" s="44">
        <f>S39/RES_summary!S$6</f>
        <v>13.5352162311308</v>
      </c>
      <c r="T117" s="44">
        <f>T39/RES_summary!T$6</f>
        <v>13.797588930581968</v>
      </c>
      <c r="U117" s="44">
        <f>U39/RES_summary!U$6</f>
        <v>14.034683261637001</v>
      </c>
      <c r="V117" s="44">
        <f>V39/RES_summary!V$6</f>
        <v>14.164725689681354</v>
      </c>
      <c r="W117" s="44">
        <f>W39/RES_summary!W$6</f>
        <v>15.054932078056325</v>
      </c>
      <c r="DA117" s="59" t="s">
        <v>1038</v>
      </c>
    </row>
    <row r="118" spans="1:105" ht="12" customHeight="1" x14ac:dyDescent="0.25">
      <c r="A118" s="32" t="s">
        <v>25</v>
      </c>
      <c r="B118" s="45">
        <f>B40/RES_summary!B$6</f>
        <v>0.29741869549773176</v>
      </c>
      <c r="C118" s="45">
        <f>C40/RES_summary!C$6</f>
        <v>0.29906714945234719</v>
      </c>
      <c r="D118" s="45">
        <f>D40/RES_summary!D$6</f>
        <v>0.30798005076720397</v>
      </c>
      <c r="E118" s="45">
        <f>E40/RES_summary!E$6</f>
        <v>0.31438444708525032</v>
      </c>
      <c r="F118" s="45">
        <f>F40/RES_summary!F$6</f>
        <v>0.32896809323373644</v>
      </c>
      <c r="G118" s="45">
        <f>G40/RES_summary!G$6</f>
        <v>0.34925216083068561</v>
      </c>
      <c r="H118" s="45">
        <f>H40/RES_summary!H$6</f>
        <v>0.37573696864501016</v>
      </c>
      <c r="I118" s="45">
        <f>I40/RES_summary!I$6</f>
        <v>0.40272023543294411</v>
      </c>
      <c r="J118" s="45">
        <f>J40/RES_summary!J$6</f>
        <v>0.43187871934277822</v>
      </c>
      <c r="K118" s="45">
        <f>K40/RES_summary!K$6</f>
        <v>0.4585814589612936</v>
      </c>
      <c r="L118" s="45">
        <f>L40/RES_summary!L$6</f>
        <v>0.49634802906000836</v>
      </c>
      <c r="M118" s="45">
        <f>M40/RES_summary!M$6</f>
        <v>0.52469543393832874</v>
      </c>
      <c r="N118" s="45">
        <f>N40/RES_summary!N$6</f>
        <v>0.56405478038701284</v>
      </c>
      <c r="O118" s="45">
        <f>O40/RES_summary!O$6</f>
        <v>0.59711945915740094</v>
      </c>
      <c r="P118" s="45">
        <f>P40/RES_summary!P$6</f>
        <v>0.64435772673218605</v>
      </c>
      <c r="Q118" s="45">
        <f>Q40/RES_summary!Q$6</f>
        <v>0.70253713250481242</v>
      </c>
      <c r="R118" s="45">
        <f>R40/RES_summary!R$6</f>
        <v>0.74596269374263968</v>
      </c>
      <c r="S118" s="45">
        <f>S40/RES_summary!S$6</f>
        <v>0.791187201519017</v>
      </c>
      <c r="T118" s="45">
        <f>T40/RES_summary!T$6</f>
        <v>0.83633714234159751</v>
      </c>
      <c r="U118" s="45">
        <f>U40/RES_summary!U$6</f>
        <v>0.87740848929345405</v>
      </c>
      <c r="V118" s="45">
        <f>V40/RES_summary!V$6</f>
        <v>0.91230980084423297</v>
      </c>
      <c r="W118" s="45">
        <f>W40/RES_summary!W$6</f>
        <v>0.9500962253609867</v>
      </c>
      <c r="DA118" s="60" t="s">
        <v>1039</v>
      </c>
    </row>
    <row r="119" spans="1:105" s="2" customFormat="1" ht="12" customHeight="1" x14ac:dyDescent="0.25">
      <c r="DA119" s="9"/>
    </row>
    <row r="120" spans="1:105" ht="12.95" customHeight="1" x14ac:dyDescent="0.25">
      <c r="A120" s="18" t="s">
        <v>43</v>
      </c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DA120" s="56"/>
    </row>
    <row r="121" spans="1:105" ht="12.95" customHeight="1" x14ac:dyDescent="0.25">
      <c r="A121" s="23" t="s">
        <v>110</v>
      </c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DA121" s="57"/>
    </row>
    <row r="122" spans="1:105" ht="12" customHeight="1" x14ac:dyDescent="0.25">
      <c r="A122" s="28" t="s">
        <v>32</v>
      </c>
      <c r="B122" s="29">
        <f t="shared" ref="B122:Q122" si="78">B83*B109</f>
        <v>76.364310189508387</v>
      </c>
      <c r="C122" s="29">
        <f t="shared" si="78"/>
        <v>74.51691575092137</v>
      </c>
      <c r="D122" s="29">
        <f t="shared" si="78"/>
        <v>72.594479517563698</v>
      </c>
      <c r="E122" s="29">
        <f t="shared" si="78"/>
        <v>70.583559118838494</v>
      </c>
      <c r="F122" s="29">
        <f t="shared" si="78"/>
        <v>68.498947734408901</v>
      </c>
      <c r="G122" s="29">
        <f t="shared" si="78"/>
        <v>66.329280964812469</v>
      </c>
      <c r="H122" s="29">
        <f t="shared" si="78"/>
        <v>64.228138982662486</v>
      </c>
      <c r="I122" s="29">
        <f t="shared" si="78"/>
        <v>62.109192522411924</v>
      </c>
      <c r="J122" s="29">
        <f t="shared" si="78"/>
        <v>59.868588096154028</v>
      </c>
      <c r="K122" s="29">
        <f t="shared" si="78"/>
        <v>57.640629284100513</v>
      </c>
      <c r="L122" s="29">
        <f t="shared" si="78"/>
        <v>55.352245224707268</v>
      </c>
      <c r="M122" s="29">
        <f t="shared" si="78"/>
        <v>53.148015714597449</v>
      </c>
      <c r="N122" s="29">
        <f t="shared" si="78"/>
        <v>50.822946390145972</v>
      </c>
      <c r="O122" s="29">
        <f t="shared" si="78"/>
        <v>48.579175899806899</v>
      </c>
      <c r="P122" s="29">
        <f t="shared" si="78"/>
        <v>46.211120932123031</v>
      </c>
      <c r="Q122" s="29">
        <f t="shared" si="78"/>
        <v>43.656200259440446</v>
      </c>
      <c r="R122" s="29">
        <f t="shared" ref="R122:V122" si="79">R83*R109</f>
        <v>41.006709215231233</v>
      </c>
      <c r="S122" s="29">
        <f t="shared" si="79"/>
        <v>38.155510465693531</v>
      </c>
      <c r="T122" s="29">
        <f t="shared" si="79"/>
        <v>35.309069898253277</v>
      </c>
      <c r="U122" s="29">
        <f t="shared" si="79"/>
        <v>33.873559748775754</v>
      </c>
      <c r="V122" s="29">
        <f t="shared" si="79"/>
        <v>32.565899092540576</v>
      </c>
      <c r="W122" s="29">
        <f t="shared" ref="W122" si="80">W83*W109</f>
        <v>31.522512739704418</v>
      </c>
      <c r="DA122" s="58" t="s">
        <v>1040</v>
      </c>
    </row>
    <row r="123" spans="1:105" ht="12" customHeight="1" x14ac:dyDescent="0.25">
      <c r="A123" s="28" t="s">
        <v>47</v>
      </c>
      <c r="B123" s="29">
        <f t="shared" ref="B123:Q123" si="81">B84*B110</f>
        <v>572.99281057372934</v>
      </c>
      <c r="C123" s="29">
        <f t="shared" si="81"/>
        <v>586.66179550702316</v>
      </c>
      <c r="D123" s="29">
        <f t="shared" si="81"/>
        <v>597.21673592089303</v>
      </c>
      <c r="E123" s="29">
        <f t="shared" si="81"/>
        <v>606.03346841763903</v>
      </c>
      <c r="F123" s="29">
        <f t="shared" si="81"/>
        <v>613.0782605154169</v>
      </c>
      <c r="G123" s="29">
        <f t="shared" si="81"/>
        <v>617.74645042860243</v>
      </c>
      <c r="H123" s="29">
        <f t="shared" si="81"/>
        <v>621.79614709760028</v>
      </c>
      <c r="I123" s="29">
        <f t="shared" si="81"/>
        <v>623.58925628597956</v>
      </c>
      <c r="J123" s="29">
        <f t="shared" si="81"/>
        <v>622.3592756067884</v>
      </c>
      <c r="K123" s="29">
        <f t="shared" si="81"/>
        <v>618.49359708746624</v>
      </c>
      <c r="L123" s="29">
        <f t="shared" si="81"/>
        <v>605.63947747812585</v>
      </c>
      <c r="M123" s="29">
        <f t="shared" si="81"/>
        <v>582.3693428583457</v>
      </c>
      <c r="N123" s="29">
        <f t="shared" si="81"/>
        <v>554.71728920614703</v>
      </c>
      <c r="O123" s="29">
        <f t="shared" si="81"/>
        <v>533.96991564772713</v>
      </c>
      <c r="P123" s="29">
        <f t="shared" si="81"/>
        <v>512.7366063834379</v>
      </c>
      <c r="Q123" s="29">
        <f t="shared" si="81"/>
        <v>490.67660657308483</v>
      </c>
      <c r="R123" s="29">
        <f t="shared" ref="R123:V123" si="82">R84*R110</f>
        <v>467.72317272031421</v>
      </c>
      <c r="S123" s="29">
        <f t="shared" si="82"/>
        <v>446.34957260335125</v>
      </c>
      <c r="T123" s="29">
        <f t="shared" si="82"/>
        <v>426.02702730871408</v>
      </c>
      <c r="U123" s="29">
        <f t="shared" si="82"/>
        <v>406.7747560906505</v>
      </c>
      <c r="V123" s="29">
        <f t="shared" si="82"/>
        <v>389.09093579633407</v>
      </c>
      <c r="W123" s="29">
        <f t="shared" ref="W123" si="83">W84*W110</f>
        <v>374.72643164746324</v>
      </c>
      <c r="DA123" s="58" t="s">
        <v>1041</v>
      </c>
    </row>
    <row r="124" spans="1:105" ht="12" customHeight="1" x14ac:dyDescent="0.25">
      <c r="A124" s="28" t="s">
        <v>46</v>
      </c>
      <c r="B124" s="29">
        <f t="shared" ref="B124:Q124" si="84">B85*B111</f>
        <v>0.53490498107243956</v>
      </c>
      <c r="C124" s="29">
        <f t="shared" si="84"/>
        <v>1.0469496026098772</v>
      </c>
      <c r="D124" s="29">
        <f t="shared" si="84"/>
        <v>1.5481547065379166</v>
      </c>
      <c r="E124" s="29">
        <f t="shared" si="84"/>
        <v>2.0449083129306693</v>
      </c>
      <c r="F124" s="29">
        <f t="shared" si="84"/>
        <v>2.5318076198007491</v>
      </c>
      <c r="G124" s="29">
        <f t="shared" si="84"/>
        <v>3.0148311032703745</v>
      </c>
      <c r="H124" s="29">
        <f t="shared" si="84"/>
        <v>3.4953487536364367</v>
      </c>
      <c r="I124" s="29">
        <f t="shared" si="84"/>
        <v>3.9765153281430141</v>
      </c>
      <c r="J124" s="29">
        <f t="shared" si="84"/>
        <v>4.4564626338084867</v>
      </c>
      <c r="K124" s="29">
        <f t="shared" si="84"/>
        <v>4.9317994072855331</v>
      </c>
      <c r="L124" s="29">
        <f t="shared" si="84"/>
        <v>5.4458370965032863</v>
      </c>
      <c r="M124" s="29">
        <f t="shared" si="84"/>
        <v>5.9869929797878765</v>
      </c>
      <c r="N124" s="29">
        <f t="shared" si="84"/>
        <v>6.3646517422815734</v>
      </c>
      <c r="O124" s="29">
        <f t="shared" si="84"/>
        <v>6.0716559422908345</v>
      </c>
      <c r="P124" s="29">
        <f t="shared" si="84"/>
        <v>5.6389497676184526</v>
      </c>
      <c r="Q124" s="29">
        <f t="shared" si="84"/>
        <v>5.7448264176825417</v>
      </c>
      <c r="R124" s="29">
        <f t="shared" ref="R124:V124" si="85">R85*R111</f>
        <v>5.9566723309506315</v>
      </c>
      <c r="S124" s="29">
        <f t="shared" si="85"/>
        <v>6.6615226422005707</v>
      </c>
      <c r="T124" s="29">
        <f t="shared" si="85"/>
        <v>9.6307027179270808</v>
      </c>
      <c r="U124" s="29">
        <f t="shared" si="85"/>
        <v>16.161607401524005</v>
      </c>
      <c r="V124" s="29">
        <f t="shared" si="85"/>
        <v>24.588603030261996</v>
      </c>
      <c r="W124" s="29">
        <f t="shared" ref="W124" si="86">W85*W111</f>
        <v>33.397702518637438</v>
      </c>
      <c r="DA124" s="58" t="s">
        <v>1042</v>
      </c>
    </row>
    <row r="125" spans="1:105" ht="12" customHeight="1" x14ac:dyDescent="0.25">
      <c r="A125" s="28" t="s">
        <v>45</v>
      </c>
      <c r="B125" s="29">
        <f t="shared" ref="B125:Q125" si="87">B86*B112</f>
        <v>36.230433799756355</v>
      </c>
      <c r="C125" s="29">
        <f t="shared" si="87"/>
        <v>42.350532989266874</v>
      </c>
      <c r="D125" s="29">
        <f t="shared" si="87"/>
        <v>48.078248018787534</v>
      </c>
      <c r="E125" s="29">
        <f t="shared" si="87"/>
        <v>53.465235082822822</v>
      </c>
      <c r="F125" s="29">
        <f t="shared" si="87"/>
        <v>58.624840538746362</v>
      </c>
      <c r="G125" s="29">
        <f t="shared" si="87"/>
        <v>63.657948322604909</v>
      </c>
      <c r="H125" s="29">
        <f t="shared" si="87"/>
        <v>68.651823227737253</v>
      </c>
      <c r="I125" s="29">
        <f t="shared" si="87"/>
        <v>73.53491269104245</v>
      </c>
      <c r="J125" s="29">
        <f t="shared" si="87"/>
        <v>78.492055688430781</v>
      </c>
      <c r="K125" s="29">
        <f t="shared" si="87"/>
        <v>83.716713398415436</v>
      </c>
      <c r="L125" s="29">
        <f t="shared" si="87"/>
        <v>90.69879225035983</v>
      </c>
      <c r="M125" s="29">
        <f t="shared" si="87"/>
        <v>100.48627173314136</v>
      </c>
      <c r="N125" s="29">
        <f t="shared" si="87"/>
        <v>111.50032801827534</v>
      </c>
      <c r="O125" s="29">
        <f t="shared" si="87"/>
        <v>121.90883426635732</v>
      </c>
      <c r="P125" s="29">
        <f t="shared" si="87"/>
        <v>132.65015129490874</v>
      </c>
      <c r="Q125" s="29">
        <f t="shared" si="87"/>
        <v>142.08646706104892</v>
      </c>
      <c r="R125" s="29">
        <f t="shared" ref="R125:V125" si="88">R86*R112</f>
        <v>147.03618532107137</v>
      </c>
      <c r="S125" s="29">
        <f t="shared" si="88"/>
        <v>150.87023646640318</v>
      </c>
      <c r="T125" s="29">
        <f t="shared" si="88"/>
        <v>158.17895923297829</v>
      </c>
      <c r="U125" s="29">
        <f t="shared" si="88"/>
        <v>171.55898713775738</v>
      </c>
      <c r="V125" s="29">
        <f t="shared" si="88"/>
        <v>187.71202217336793</v>
      </c>
      <c r="W125" s="29">
        <f t="shared" ref="W125" si="89">W86*W112</f>
        <v>204.96141762568075</v>
      </c>
      <c r="DA125" s="58" t="s">
        <v>1043</v>
      </c>
    </row>
    <row r="126" spans="1:105" ht="12.95" customHeight="1" x14ac:dyDescent="0.25">
      <c r="A126" s="23" t="s">
        <v>109</v>
      </c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DA126" s="57"/>
    </row>
    <row r="127" spans="1:105" ht="12" customHeight="1" x14ac:dyDescent="0.25">
      <c r="A127" s="28" t="s">
        <v>28</v>
      </c>
      <c r="B127" s="29">
        <f t="shared" ref="B127:Q127" si="90">B88*B114</f>
        <v>108.22756213201102</v>
      </c>
      <c r="C127" s="29">
        <f t="shared" si="90"/>
        <v>112.66162713781051</v>
      </c>
      <c r="D127" s="29">
        <f t="shared" si="90"/>
        <v>117.9487920474985</v>
      </c>
      <c r="E127" s="29">
        <f t="shared" si="90"/>
        <v>123.45134081846305</v>
      </c>
      <c r="F127" s="29">
        <f t="shared" si="90"/>
        <v>130.80185077874742</v>
      </c>
      <c r="G127" s="29">
        <f t="shared" si="90"/>
        <v>144.01694132554607</v>
      </c>
      <c r="H127" s="29">
        <f t="shared" si="90"/>
        <v>154.34818420044832</v>
      </c>
      <c r="I127" s="29">
        <f t="shared" si="90"/>
        <v>165.69855529331119</v>
      </c>
      <c r="J127" s="29">
        <f t="shared" si="90"/>
        <v>175.87099669873365</v>
      </c>
      <c r="K127" s="29">
        <f t="shared" si="90"/>
        <v>185.15620951329203</v>
      </c>
      <c r="L127" s="29">
        <f t="shared" si="90"/>
        <v>195.14095764129081</v>
      </c>
      <c r="M127" s="29">
        <f t="shared" si="90"/>
        <v>203.66116433121513</v>
      </c>
      <c r="N127" s="29">
        <f t="shared" si="90"/>
        <v>207.8204397728999</v>
      </c>
      <c r="O127" s="29">
        <f t="shared" si="90"/>
        <v>212.27537981080982</v>
      </c>
      <c r="P127" s="29">
        <f t="shared" si="90"/>
        <v>216.663940649484</v>
      </c>
      <c r="Q127" s="29">
        <f t="shared" si="90"/>
        <v>232.84568187715851</v>
      </c>
      <c r="R127" s="29">
        <f t="shared" ref="R127:V127" si="91">R88*R114</f>
        <v>248.15172984674314</v>
      </c>
      <c r="S127" s="29">
        <f t="shared" si="91"/>
        <v>265.35084760935842</v>
      </c>
      <c r="T127" s="29">
        <f t="shared" si="91"/>
        <v>277.46810533437855</v>
      </c>
      <c r="U127" s="29">
        <f t="shared" si="91"/>
        <v>288.38621416137937</v>
      </c>
      <c r="V127" s="29">
        <f t="shared" si="91"/>
        <v>298.0758881464381</v>
      </c>
      <c r="W127" s="29">
        <f t="shared" ref="W127" si="92">W88*W114</f>
        <v>307.94237649034977</v>
      </c>
      <c r="DA127" s="58" t="s">
        <v>1044</v>
      </c>
    </row>
    <row r="128" spans="1:105" ht="12" customHeight="1" x14ac:dyDescent="0.25">
      <c r="A128" s="28" t="s">
        <v>27</v>
      </c>
      <c r="B128" s="29">
        <f t="shared" ref="B128:Q128" si="93">B89*B115</f>
        <v>41.618465698886347</v>
      </c>
      <c r="C128" s="29">
        <f t="shared" si="93"/>
        <v>50.841986036345091</v>
      </c>
      <c r="D128" s="29">
        <f t="shared" si="93"/>
        <v>58.468525345556827</v>
      </c>
      <c r="E128" s="29">
        <f t="shared" si="93"/>
        <v>68.832077672344766</v>
      </c>
      <c r="F128" s="29">
        <f t="shared" si="93"/>
        <v>83.669637206318669</v>
      </c>
      <c r="G128" s="29">
        <f t="shared" si="93"/>
        <v>95.237291603372896</v>
      </c>
      <c r="H128" s="29">
        <f t="shared" si="93"/>
        <v>105.11125799863059</v>
      </c>
      <c r="I128" s="29">
        <f t="shared" si="93"/>
        <v>120.42776085953557</v>
      </c>
      <c r="J128" s="29">
        <f t="shared" si="93"/>
        <v>129.04735559609804</v>
      </c>
      <c r="K128" s="29">
        <f t="shared" si="93"/>
        <v>140.03026595881832</v>
      </c>
      <c r="L128" s="29">
        <f t="shared" si="93"/>
        <v>147.30300452430978</v>
      </c>
      <c r="M128" s="29">
        <f t="shared" si="93"/>
        <v>149.48313524828177</v>
      </c>
      <c r="N128" s="29">
        <f t="shared" si="93"/>
        <v>153.84432916969536</v>
      </c>
      <c r="O128" s="29">
        <f t="shared" si="93"/>
        <v>159.01178835647951</v>
      </c>
      <c r="P128" s="29">
        <f t="shared" si="93"/>
        <v>169.28986946421483</v>
      </c>
      <c r="Q128" s="29">
        <f t="shared" si="93"/>
        <v>185.32217598960978</v>
      </c>
      <c r="R128" s="29">
        <f t="shared" ref="R128:V128" si="94">R89*R115</f>
        <v>207.84644433084162</v>
      </c>
      <c r="S128" s="29">
        <f t="shared" si="94"/>
        <v>231.39223125377112</v>
      </c>
      <c r="T128" s="29">
        <f t="shared" si="94"/>
        <v>257.33390951478088</v>
      </c>
      <c r="U128" s="29">
        <f t="shared" si="94"/>
        <v>282.3276232398859</v>
      </c>
      <c r="V128" s="29">
        <f t="shared" si="94"/>
        <v>304.68669501740374</v>
      </c>
      <c r="W128" s="29">
        <f t="shared" ref="W128" si="95">W89*W115</f>
        <v>328.92631156698656</v>
      </c>
      <c r="DA128" s="58" t="s">
        <v>1045</v>
      </c>
    </row>
    <row r="129" spans="1:105" ht="12.95" customHeight="1" x14ac:dyDescent="0.25">
      <c r="A129" s="23" t="s">
        <v>108</v>
      </c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DA129" s="57"/>
    </row>
    <row r="130" spans="1:105" ht="12" customHeight="1" x14ac:dyDescent="0.25">
      <c r="A130" s="30" t="s">
        <v>44</v>
      </c>
      <c r="B130" s="31">
        <f t="shared" ref="B130:Q130" si="96">B91*B117</f>
        <v>611.72413106850672</v>
      </c>
      <c r="C130" s="31">
        <f t="shared" si="96"/>
        <v>628.26802385415533</v>
      </c>
      <c r="D130" s="31">
        <f t="shared" si="96"/>
        <v>641.51191756393598</v>
      </c>
      <c r="E130" s="31">
        <f t="shared" si="96"/>
        <v>652.53769012737473</v>
      </c>
      <c r="F130" s="31">
        <f t="shared" si="96"/>
        <v>659.76385243540346</v>
      </c>
      <c r="G130" s="31">
        <f t="shared" si="96"/>
        <v>665.06663090179802</v>
      </c>
      <c r="H130" s="31">
        <f t="shared" si="96"/>
        <v>670.34338677701783</v>
      </c>
      <c r="I130" s="31">
        <f t="shared" si="96"/>
        <v>673.11699060944045</v>
      </c>
      <c r="J130" s="31">
        <f t="shared" si="96"/>
        <v>673.08699255879662</v>
      </c>
      <c r="K130" s="31">
        <f t="shared" si="96"/>
        <v>670.02132937412023</v>
      </c>
      <c r="L130" s="31">
        <f t="shared" si="96"/>
        <v>658.05808887841033</v>
      </c>
      <c r="M130" s="31">
        <f t="shared" si="96"/>
        <v>640.73669888542838</v>
      </c>
      <c r="N130" s="31">
        <f t="shared" si="96"/>
        <v>626.30697757565918</v>
      </c>
      <c r="O130" s="31">
        <f t="shared" si="96"/>
        <v>617.87071345702873</v>
      </c>
      <c r="P130" s="31">
        <f t="shared" si="96"/>
        <v>603.57091984099782</v>
      </c>
      <c r="Q130" s="31">
        <f t="shared" si="96"/>
        <v>570.91968153481582</v>
      </c>
      <c r="R130" s="31">
        <f t="shared" ref="R130:V130" si="97">R91*R117</f>
        <v>538.17881939503309</v>
      </c>
      <c r="S130" s="31">
        <f t="shared" si="97"/>
        <v>504.9133109099883</v>
      </c>
      <c r="T130" s="31">
        <f t="shared" si="97"/>
        <v>466.98163908995809</v>
      </c>
      <c r="U130" s="31">
        <f t="shared" si="97"/>
        <v>430.20212498452986</v>
      </c>
      <c r="V130" s="31">
        <f t="shared" si="97"/>
        <v>397.97691906714346</v>
      </c>
      <c r="W130" s="31">
        <f t="shared" ref="W130" si="98">W91*W117</f>
        <v>385.72137057777883</v>
      </c>
      <c r="DA130" s="59" t="s">
        <v>1046</v>
      </c>
    </row>
    <row r="131" spans="1:105" ht="12" customHeight="1" x14ac:dyDescent="0.25">
      <c r="A131" s="32" t="s">
        <v>25</v>
      </c>
      <c r="B131" s="33">
        <f t="shared" ref="B131:Q131" si="99">B92*B118</f>
        <v>2658.6470158482202</v>
      </c>
      <c r="C131" s="33">
        <f t="shared" si="99"/>
        <v>2652.0717888105569</v>
      </c>
      <c r="D131" s="33">
        <f t="shared" si="99"/>
        <v>2706.2697415843813</v>
      </c>
      <c r="E131" s="33">
        <f t="shared" si="99"/>
        <v>2739.0467218512545</v>
      </c>
      <c r="F131" s="33">
        <f t="shared" si="99"/>
        <v>2838.3583750191247</v>
      </c>
      <c r="G131" s="33">
        <f t="shared" si="99"/>
        <v>2982.4801427546136</v>
      </c>
      <c r="H131" s="33">
        <f t="shared" si="99"/>
        <v>3178.0295443869459</v>
      </c>
      <c r="I131" s="33">
        <f t="shared" si="99"/>
        <v>3377.3246508053999</v>
      </c>
      <c r="J131" s="33">
        <f t="shared" si="99"/>
        <v>3589.1598751410916</v>
      </c>
      <c r="K131" s="33">
        <f t="shared" si="99"/>
        <v>3798.3910174150478</v>
      </c>
      <c r="L131" s="33">
        <f t="shared" si="99"/>
        <v>4077.1197462839577</v>
      </c>
      <c r="M131" s="33">
        <f t="shared" si="99"/>
        <v>4266.9725719259559</v>
      </c>
      <c r="N131" s="33">
        <f t="shared" si="99"/>
        <v>4524.9593955905548</v>
      </c>
      <c r="O131" s="33">
        <f t="shared" si="99"/>
        <v>4725.98228410705</v>
      </c>
      <c r="P131" s="33">
        <f t="shared" si="99"/>
        <v>5012.5150878346203</v>
      </c>
      <c r="Q131" s="33">
        <f t="shared" si="99"/>
        <v>5376.5299768512014</v>
      </c>
      <c r="R131" s="33">
        <f t="shared" ref="R131:V131" si="100">R92*R118</f>
        <v>5622.7140230116911</v>
      </c>
      <c r="S131" s="33">
        <f t="shared" si="100"/>
        <v>5874.3995436395944</v>
      </c>
      <c r="T131" s="33">
        <f t="shared" si="100"/>
        <v>6103.7065934244984</v>
      </c>
      <c r="U131" s="33">
        <f t="shared" si="100"/>
        <v>6314.1848299245448</v>
      </c>
      <c r="V131" s="33">
        <f t="shared" si="100"/>
        <v>6454.1401027192032</v>
      </c>
      <c r="W131" s="33">
        <f t="shared" ref="W131" si="101">W92*W118</f>
        <v>6623.0168082904065</v>
      </c>
      <c r="DA131" s="60" t="s">
        <v>1047</v>
      </c>
    </row>
    <row r="132" spans="1:105" s="2" customFormat="1" ht="12" customHeight="1" x14ac:dyDescent="0.25">
      <c r="DA132" s="9"/>
    </row>
    <row r="133" spans="1:105" ht="12.95" customHeight="1" x14ac:dyDescent="0.25">
      <c r="A133" s="18" t="s">
        <v>42</v>
      </c>
      <c r="B133" s="19">
        <f t="shared" ref="B133" si="102">SUM(B134,B139,B142)</f>
        <v>1423.2238221474395</v>
      </c>
      <c r="C133" s="19">
        <f t="shared" ref="C133:Q133" si="103">SUM(C134,C139,C142)</f>
        <v>1440.1197877101129</v>
      </c>
      <c r="D133" s="19">
        <f t="shared" si="103"/>
        <v>1458.9624556338822</v>
      </c>
      <c r="E133" s="19">
        <f t="shared" si="103"/>
        <v>1476.3535246952943</v>
      </c>
      <c r="F133" s="19">
        <f t="shared" si="103"/>
        <v>1499.5818730042183</v>
      </c>
      <c r="G133" s="19">
        <f t="shared" si="103"/>
        <v>1529.1683327478931</v>
      </c>
      <c r="H133" s="19">
        <f t="shared" si="103"/>
        <v>1557.2104787486223</v>
      </c>
      <c r="I133" s="19">
        <f t="shared" si="103"/>
        <v>1586.7680831497803</v>
      </c>
      <c r="J133" s="19">
        <f t="shared" si="103"/>
        <v>1604.8007745214263</v>
      </c>
      <c r="K133" s="19">
        <f t="shared" si="103"/>
        <v>1619.1608416230169</v>
      </c>
      <c r="L133" s="19">
        <f t="shared" si="103"/>
        <v>1629.1658935092264</v>
      </c>
      <c r="M133" s="19">
        <f t="shared" si="103"/>
        <v>1617.6715890648061</v>
      </c>
      <c r="N133" s="19">
        <f t="shared" si="103"/>
        <v>1601.0297380256116</v>
      </c>
      <c r="O133" s="19">
        <f t="shared" si="103"/>
        <v>1590.482899474229</v>
      </c>
      <c r="P133" s="19">
        <f t="shared" si="103"/>
        <v>1584.7343732628224</v>
      </c>
      <c r="Q133" s="19">
        <f t="shared" si="103"/>
        <v>1590.7094006038594</v>
      </c>
      <c r="R133" s="19">
        <f t="shared" ref="R133:V133" si="104">SUM(R134,R139,R142)</f>
        <v>1639.4200041018444</v>
      </c>
      <c r="S133" s="19">
        <f t="shared" si="104"/>
        <v>1652.895945338782</v>
      </c>
      <c r="T133" s="19">
        <f t="shared" si="104"/>
        <v>1654.0206813445666</v>
      </c>
      <c r="U133" s="19">
        <f t="shared" si="104"/>
        <v>1653.4947842775459</v>
      </c>
      <c r="V133" s="19">
        <f t="shared" si="104"/>
        <v>1682.8591815226628</v>
      </c>
      <c r="W133" s="19">
        <f t="shared" ref="W133" si="105">SUM(W134,W139,W142)</f>
        <v>1749.2046758824897</v>
      </c>
      <c r="DA133" s="56" t="s">
        <v>276</v>
      </c>
    </row>
    <row r="134" spans="1:105" ht="12.95" customHeight="1" x14ac:dyDescent="0.25">
      <c r="A134" s="23" t="s">
        <v>110</v>
      </c>
      <c r="B134" s="22">
        <f t="shared" ref="B134" si="106">SUM(B135:B138)</f>
        <v>889.6225379825072</v>
      </c>
      <c r="C134" s="22">
        <f t="shared" ref="C134:Q134" si="107">SUM(C135:C138)</f>
        <v>879.45938921438255</v>
      </c>
      <c r="D134" s="22">
        <f t="shared" si="107"/>
        <v>870.76984214983111</v>
      </c>
      <c r="E134" s="22">
        <f t="shared" si="107"/>
        <v>860.24745357009499</v>
      </c>
      <c r="F134" s="22">
        <f t="shared" si="107"/>
        <v>849.38237253545537</v>
      </c>
      <c r="G134" s="22">
        <f t="shared" si="107"/>
        <v>837.92807190801091</v>
      </c>
      <c r="H134" s="22">
        <f t="shared" si="107"/>
        <v>827.15076432816841</v>
      </c>
      <c r="I134" s="22">
        <f t="shared" si="107"/>
        <v>813.5122173759512</v>
      </c>
      <c r="J134" s="22">
        <f t="shared" si="107"/>
        <v>796.90444373953733</v>
      </c>
      <c r="K134" s="22">
        <f t="shared" si="107"/>
        <v>778.88953038050204</v>
      </c>
      <c r="L134" s="22">
        <f t="shared" si="107"/>
        <v>758.76291717474942</v>
      </c>
      <c r="M134" s="22">
        <f t="shared" si="107"/>
        <v>735.73040388426966</v>
      </c>
      <c r="N134" s="22">
        <f t="shared" si="107"/>
        <v>710.14645359684869</v>
      </c>
      <c r="O134" s="22">
        <f t="shared" si="107"/>
        <v>687.49586095062295</v>
      </c>
      <c r="P134" s="22">
        <f t="shared" si="107"/>
        <v>663.22482133333131</v>
      </c>
      <c r="Q134" s="22">
        <f t="shared" si="107"/>
        <v>637.53321257853634</v>
      </c>
      <c r="R134" s="22">
        <f t="shared" ref="R134:V134" si="108">SUM(R135:R138)</f>
        <v>615.34130234151758</v>
      </c>
      <c r="S134" s="22">
        <f t="shared" si="108"/>
        <v>584.21463006561396</v>
      </c>
      <c r="T134" s="22">
        <f t="shared" si="108"/>
        <v>554.97441412916487</v>
      </c>
      <c r="U134" s="22">
        <f t="shared" si="108"/>
        <v>539.03783594620791</v>
      </c>
      <c r="V134" s="22">
        <f t="shared" si="108"/>
        <v>526.80313250932227</v>
      </c>
      <c r="W134" s="22">
        <f t="shared" ref="W134" si="109">SUM(W135:W138)</f>
        <v>522.04169208363714</v>
      </c>
      <c r="DA134" s="57"/>
    </row>
    <row r="135" spans="1:105" ht="12" customHeight="1" x14ac:dyDescent="0.25">
      <c r="A135" s="28" t="s">
        <v>32</v>
      </c>
      <c r="B135" s="29">
        <f>B5*1000*11630/RES_summary!B$6</f>
        <v>668.95135726009289</v>
      </c>
      <c r="C135" s="29">
        <f>C5*1000*11630/RES_summary!C$6</f>
        <v>652.76818197807086</v>
      </c>
      <c r="D135" s="29">
        <f>D5*1000*11630/RES_summary!D$6</f>
        <v>635.92764057385762</v>
      </c>
      <c r="E135" s="29">
        <f>E5*1000*11630/RES_summary!E$6</f>
        <v>618.31197788102452</v>
      </c>
      <c r="F135" s="29">
        <f>F5*1000*11630/RES_summary!F$6</f>
        <v>600.05078215342155</v>
      </c>
      <c r="G135" s="29">
        <f>G5*1000*11630/RES_summary!G$6</f>
        <v>581.04450125175674</v>
      </c>
      <c r="H135" s="29">
        <f>H5*1000*11630/RES_summary!H$6</f>
        <v>562.63849748812265</v>
      </c>
      <c r="I135" s="29">
        <f>I5*1000*11630/RES_summary!I$6</f>
        <v>544.07652649632803</v>
      </c>
      <c r="J135" s="29">
        <f>J5*1000*11630/RES_summary!J$6</f>
        <v>524.44883172230857</v>
      </c>
      <c r="K135" s="29">
        <f>K5*1000*11630/RES_summary!K$6</f>
        <v>504.93191252871986</v>
      </c>
      <c r="L135" s="29">
        <f>L5*1000*11630/RES_summary!L$6</f>
        <v>484.88566816843547</v>
      </c>
      <c r="M135" s="29">
        <f>M5*1000*11630/RES_summary!M$6</f>
        <v>465.57661765987336</v>
      </c>
      <c r="N135" s="29">
        <f>N5*1000*11630/RES_summary!N$6</f>
        <v>445.20901037767828</v>
      </c>
      <c r="O135" s="29">
        <f>O5*1000*11630/RES_summary!O$6</f>
        <v>425.55358088230815</v>
      </c>
      <c r="P135" s="29">
        <f>P5*1000*11630/RES_summary!P$6</f>
        <v>404.80941936539733</v>
      </c>
      <c r="Q135" s="29">
        <f>Q5*1000*11630/RES_summary!Q$6</f>
        <v>382.42831427269783</v>
      </c>
      <c r="R135" s="29">
        <f>R5*1000*11630/RES_summary!R$6</f>
        <v>359.2187727254252</v>
      </c>
      <c r="S135" s="29">
        <f>S5*1000*11630/RES_summary!S$6</f>
        <v>334.24227167947515</v>
      </c>
      <c r="T135" s="29">
        <f>T5*1000*11630/RES_summary!T$6</f>
        <v>309.30745230869854</v>
      </c>
      <c r="U135" s="29">
        <f>U5*1000*11630/RES_summary!U$6</f>
        <v>296.73238339927542</v>
      </c>
      <c r="V135" s="29">
        <f>V5*1000*11630/RES_summary!V$6</f>
        <v>285.27727605065536</v>
      </c>
      <c r="W135" s="29">
        <f>W5*1000*11630/RES_summary!W$6</f>
        <v>276.13721159981054</v>
      </c>
      <c r="DA135" s="58" t="s">
        <v>1048</v>
      </c>
    </row>
    <row r="136" spans="1:105" ht="12" customHeight="1" x14ac:dyDescent="0.25">
      <c r="A136" s="28" t="s">
        <v>47</v>
      </c>
      <c r="B136" s="29">
        <f>B6*1000*11630/RES_summary!B$6</f>
        <v>206.83171207693508</v>
      </c>
      <c r="C136" s="29">
        <f>C6*1000*11630/RES_summary!C$6</f>
        <v>210.23505600419799</v>
      </c>
      <c r="D136" s="29">
        <f>D6*1000*11630/RES_summary!D$6</f>
        <v>215.89543199097116</v>
      </c>
      <c r="E136" s="29">
        <f>E6*1000*11630/RES_summary!E$6</f>
        <v>220.55934231007654</v>
      </c>
      <c r="F136" s="29">
        <f>F6*1000*11630/RES_summary!F$6</f>
        <v>225.57466289236754</v>
      </c>
      <c r="G136" s="29">
        <f>G6*1000*11630/RES_summary!G$6</f>
        <v>230.73282719435664</v>
      </c>
      <c r="H136" s="29">
        <f>H6*1000*11630/RES_summary!H$6</f>
        <v>235.93769114827097</v>
      </c>
      <c r="I136" s="29">
        <f>I6*1000*11630/RES_summary!I$6</f>
        <v>238.46476524766803</v>
      </c>
      <c r="J136" s="29">
        <f>J6*1000*11630/RES_summary!J$6</f>
        <v>239.11967911607121</v>
      </c>
      <c r="K136" s="29">
        <f>K6*1000*11630/RES_summary!K$6</f>
        <v>238.17646259410751</v>
      </c>
      <c r="L136" s="29">
        <f>L6*1000*11630/RES_summary!L$6</f>
        <v>234.78164814379181</v>
      </c>
      <c r="M136" s="29">
        <f>M6*1000*11630/RES_summary!M$6</f>
        <v>226.66305848532303</v>
      </c>
      <c r="N136" s="29">
        <f>N6*1000*11630/RES_summary!N$6</f>
        <v>216.52094819365053</v>
      </c>
      <c r="O136" s="29">
        <f>O6*1000*11630/RES_summary!O$6</f>
        <v>208.87668574017607</v>
      </c>
      <c r="P136" s="29">
        <f>P6*1000*11630/RES_summary!P$6</f>
        <v>200.61724281950072</v>
      </c>
      <c r="Q136" s="29">
        <f>Q6*1000*11630/RES_summary!Q$6</f>
        <v>192.88299738046749</v>
      </c>
      <c r="R136" s="29">
        <f>R6*1000*11630/RES_summary!R$6</f>
        <v>189.8360611654706</v>
      </c>
      <c r="S136" s="29">
        <f>S6*1000*11630/RES_summary!S$6</f>
        <v>181.11120523344906</v>
      </c>
      <c r="T136" s="29">
        <f>T6*1000*11630/RES_summary!T$6</f>
        <v>172.11864970454937</v>
      </c>
      <c r="U136" s="29">
        <f>U6*1000*11630/RES_summary!U$6</f>
        <v>161.40837184754065</v>
      </c>
      <c r="V136" s="29">
        <f>V6*1000*11630/RES_summary!V$6</f>
        <v>150.29053363556429</v>
      </c>
      <c r="W136" s="29">
        <f>W6*1000*11630/RES_summary!W$6</f>
        <v>141.30298056706468</v>
      </c>
      <c r="DA136" s="58" t="s">
        <v>1049</v>
      </c>
    </row>
    <row r="137" spans="1:105" ht="12" customHeight="1" x14ac:dyDescent="0.25">
      <c r="A137" s="28" t="s">
        <v>46</v>
      </c>
      <c r="B137" s="29">
        <f>B7*1000*11630/RES_summary!B$6</f>
        <v>0.12988805556236158</v>
      </c>
      <c r="C137" s="29">
        <f>C7*1000*11630/RES_summary!C$6</f>
        <v>0.25531235483548259</v>
      </c>
      <c r="D137" s="29">
        <f>D7*1000*11630/RES_summary!D$6</f>
        <v>0.37772105079253365</v>
      </c>
      <c r="E137" s="29">
        <f>E7*1000*11630/RES_summary!E$6</f>
        <v>0.50358285335271635</v>
      </c>
      <c r="F137" s="29">
        <f>F7*1000*11630/RES_summary!F$6</f>
        <v>0.62260836394330654</v>
      </c>
      <c r="G137" s="29">
        <f>G7*1000*11630/RES_summary!G$6</f>
        <v>0.73993498712479533</v>
      </c>
      <c r="H137" s="29">
        <f>H7*1000*11630/RES_summary!H$6</f>
        <v>0.8560572831679234</v>
      </c>
      <c r="I137" s="29">
        <f>I7*1000*11630/RES_summary!I$6</f>
        <v>0.97116304591203362</v>
      </c>
      <c r="J137" s="29">
        <f>J7*1000*11630/RES_summary!J$6</f>
        <v>1.0823026393454065</v>
      </c>
      <c r="K137" s="29">
        <f>K7*1000*11630/RES_summary!K$6</f>
        <v>1.1872927867214005</v>
      </c>
      <c r="L137" s="29">
        <f>L7*1000*11630/RES_summary!L$6</f>
        <v>1.298603441959933</v>
      </c>
      <c r="M137" s="29">
        <f>M7*1000*11630/RES_summary!M$6</f>
        <v>1.4123757145351183</v>
      </c>
      <c r="N137" s="29">
        <f>N7*1000*11630/RES_summary!N$6</f>
        <v>1.496077802881596</v>
      </c>
      <c r="O137" s="29">
        <f>O7*1000*11630/RES_summary!O$6</f>
        <v>1.432819715957028</v>
      </c>
      <c r="P137" s="29">
        <f>P7*1000*11630/RES_summary!P$6</f>
        <v>1.3313359141134402</v>
      </c>
      <c r="Q137" s="29">
        <f>Q7*1000*11630/RES_summary!Q$6</f>
        <v>1.3597825934830641</v>
      </c>
      <c r="R137" s="29">
        <f>R7*1000*11630/RES_summary!R$6</f>
        <v>1.4701797514909412</v>
      </c>
      <c r="S137" s="29">
        <f>S7*1000*11630/RES_summary!S$6</f>
        <v>1.6514433932836623</v>
      </c>
      <c r="T137" s="29">
        <f>T7*1000*11630/RES_summary!T$6</f>
        <v>2.3873936320314422</v>
      </c>
      <c r="U137" s="29">
        <f>U7*1000*11630/RES_summary!U$6</f>
        <v>3.9673692999598451</v>
      </c>
      <c r="V137" s="29">
        <f>V7*1000*11630/RES_summary!V$6</f>
        <v>5.8585991815507938</v>
      </c>
      <c r="W137" s="29">
        <f>W7*1000*11630/RES_summary!W$6</f>
        <v>7.8176389419246997</v>
      </c>
      <c r="DA137" s="58" t="s">
        <v>1050</v>
      </c>
    </row>
    <row r="138" spans="1:105" ht="12" customHeight="1" x14ac:dyDescent="0.25">
      <c r="A138" s="28" t="s">
        <v>45</v>
      </c>
      <c r="B138" s="29">
        <f>B8*1000*11630/RES_summary!B$6</f>
        <v>13.709580589916817</v>
      </c>
      <c r="C138" s="29">
        <f>C8*1000*11630/RES_summary!C$6</f>
        <v>16.200838877278205</v>
      </c>
      <c r="D138" s="29">
        <f>D8*1000*11630/RES_summary!D$6</f>
        <v>18.569048534209866</v>
      </c>
      <c r="E138" s="29">
        <f>E8*1000*11630/RES_summary!E$6</f>
        <v>20.872550525641273</v>
      </c>
      <c r="F138" s="29">
        <f>F8*1000*11630/RES_summary!F$6</f>
        <v>23.134319125722975</v>
      </c>
      <c r="G138" s="29">
        <f>G8*1000*11630/RES_summary!G$6</f>
        <v>25.410808474772718</v>
      </c>
      <c r="H138" s="29">
        <f>H8*1000*11630/RES_summary!H$6</f>
        <v>27.718518408606784</v>
      </c>
      <c r="I138" s="29">
        <f>I8*1000*11630/RES_summary!I$6</f>
        <v>29.999762586043179</v>
      </c>
      <c r="J138" s="29">
        <f>J8*1000*11630/RES_summary!J$6</f>
        <v>32.253630261812148</v>
      </c>
      <c r="K138" s="29">
        <f>K8*1000*11630/RES_summary!K$6</f>
        <v>34.59386247095329</v>
      </c>
      <c r="L138" s="29">
        <f>L8*1000*11630/RES_summary!L$6</f>
        <v>37.796997420562164</v>
      </c>
      <c r="M138" s="29">
        <f>M8*1000*11630/RES_summary!M$6</f>
        <v>42.078352024538141</v>
      </c>
      <c r="N138" s="29">
        <f>N8*1000*11630/RES_summary!N$6</f>
        <v>46.920417222638264</v>
      </c>
      <c r="O138" s="29">
        <f>O8*1000*11630/RES_summary!O$6</f>
        <v>51.632774612181734</v>
      </c>
      <c r="P138" s="29">
        <f>P8*1000*11630/RES_summary!P$6</f>
        <v>56.466823234319847</v>
      </c>
      <c r="Q138" s="29">
        <f>Q8*1000*11630/RES_summary!Q$6</f>
        <v>60.862118331887913</v>
      </c>
      <c r="R138" s="29">
        <f>R8*1000*11630/RES_summary!R$6</f>
        <v>64.816288699130823</v>
      </c>
      <c r="S138" s="29">
        <f>S8*1000*11630/RES_summary!S$6</f>
        <v>67.209709759406081</v>
      </c>
      <c r="T138" s="29">
        <f>T8*1000*11630/RES_summary!T$6</f>
        <v>71.160918483885467</v>
      </c>
      <c r="U138" s="29">
        <f>U8*1000*11630/RES_summary!U$6</f>
        <v>76.929711399432037</v>
      </c>
      <c r="V138" s="29">
        <f>V8*1000*11630/RES_summary!V$6</f>
        <v>85.37672364155182</v>
      </c>
      <c r="W138" s="29">
        <f>W8*1000*11630/RES_summary!W$6</f>
        <v>96.783860974837239</v>
      </c>
      <c r="DA138" s="58" t="s">
        <v>1051</v>
      </c>
    </row>
    <row r="139" spans="1:105" ht="12.95" customHeight="1" x14ac:dyDescent="0.25">
      <c r="A139" s="23" t="s">
        <v>109</v>
      </c>
      <c r="B139" s="22">
        <f t="shared" ref="B139" si="110">SUM(B140:B141)</f>
        <v>161.93509206110753</v>
      </c>
      <c r="C139" s="22">
        <f t="shared" ref="C139:Q139" si="111">SUM(C140:C141)</f>
        <v>176.07442275715738</v>
      </c>
      <c r="D139" s="22">
        <f t="shared" si="111"/>
        <v>190.50697971877224</v>
      </c>
      <c r="E139" s="22">
        <f t="shared" si="111"/>
        <v>207.07259175603531</v>
      </c>
      <c r="F139" s="22">
        <f t="shared" si="111"/>
        <v>229.23401356429508</v>
      </c>
      <c r="G139" s="22">
        <f t="shared" si="111"/>
        <v>257.71597646444519</v>
      </c>
      <c r="H139" s="22">
        <f t="shared" si="111"/>
        <v>281.77542100909005</v>
      </c>
      <c r="I139" s="22">
        <f t="shared" si="111"/>
        <v>311.18888440099386</v>
      </c>
      <c r="J139" s="22">
        <f t="shared" si="111"/>
        <v>334.113231887138</v>
      </c>
      <c r="K139" s="22">
        <f t="shared" si="111"/>
        <v>357.06684053339779</v>
      </c>
      <c r="L139" s="22">
        <f t="shared" si="111"/>
        <v>379.25467145158927</v>
      </c>
      <c r="M139" s="22">
        <f t="shared" si="111"/>
        <v>392.7007667219101</v>
      </c>
      <c r="N139" s="22">
        <f t="shared" si="111"/>
        <v>400.69562014457443</v>
      </c>
      <c r="O139" s="22">
        <f t="shared" si="111"/>
        <v>410.0625490665546</v>
      </c>
      <c r="P139" s="22">
        <f t="shared" si="111"/>
        <v>425.85343533438902</v>
      </c>
      <c r="Q139" s="22">
        <f t="shared" si="111"/>
        <v>461.48007546321475</v>
      </c>
      <c r="R139" s="22">
        <f t="shared" ref="R139:V139" si="112">SUM(R140:R141)</f>
        <v>525.71678769513835</v>
      </c>
      <c r="S139" s="22">
        <f t="shared" si="112"/>
        <v>577.79342388186785</v>
      </c>
      <c r="T139" s="22">
        <f t="shared" si="112"/>
        <v>621.70110721732294</v>
      </c>
      <c r="U139" s="22">
        <f t="shared" si="112"/>
        <v>656.51061584124193</v>
      </c>
      <c r="V139" s="22">
        <f t="shared" si="112"/>
        <v>705.00286157228925</v>
      </c>
      <c r="W139" s="22">
        <f t="shared" ref="W139" si="113">SUM(W140:W141)</f>
        <v>764.91093302063939</v>
      </c>
      <c r="DA139" s="57"/>
    </row>
    <row r="140" spans="1:105" ht="12" customHeight="1" x14ac:dyDescent="0.25">
      <c r="A140" s="28" t="s">
        <v>28</v>
      </c>
      <c r="B140" s="29">
        <f>B10*1000*11630/RES_summary!B$6</f>
        <v>138.27735782871787</v>
      </c>
      <c r="C140" s="29">
        <f>C10*1000*11630/RES_summary!C$6</f>
        <v>146.41040917869685</v>
      </c>
      <c r="D140" s="29">
        <f>D10*1000*11630/RES_summary!D$6</f>
        <v>155.55014735988684</v>
      </c>
      <c r="E140" s="29">
        <f>E10*1000*11630/RES_summary!E$6</f>
        <v>164.94404860797047</v>
      </c>
      <c r="F140" s="29">
        <f>F10*1000*11630/RES_summary!F$6</f>
        <v>176.84997103592329</v>
      </c>
      <c r="G140" s="29">
        <f>G10*1000*11630/RES_summary!G$6</f>
        <v>196.77705403979721</v>
      </c>
      <c r="H140" s="29">
        <f>H10*1000*11630/RES_summary!H$6</f>
        <v>213.04032204344608</v>
      </c>
      <c r="I140" s="29">
        <f>I10*1000*11630/RES_summary!I$6</f>
        <v>230.75560850136597</v>
      </c>
      <c r="J140" s="29">
        <f>J10*1000*11630/RES_summary!J$6</f>
        <v>246.34032464103277</v>
      </c>
      <c r="K140" s="29">
        <f>K10*1000*11630/RES_summary!K$6</f>
        <v>260.25090773578773</v>
      </c>
      <c r="L140" s="29">
        <f>L10*1000*11630/RES_summary!L$6</f>
        <v>275.58406473424986</v>
      </c>
      <c r="M140" s="29">
        <f>M10*1000*11630/RES_summary!M$6</f>
        <v>286.48660030225005</v>
      </c>
      <c r="N140" s="29">
        <f>N10*1000*11630/RES_summary!N$6</f>
        <v>290.56707667597175</v>
      </c>
      <c r="O140" s="29">
        <f>O10*1000*11630/RES_summary!O$6</f>
        <v>295.25824652380413</v>
      </c>
      <c r="P140" s="29">
        <f>P10*1000*11630/RES_summary!P$6</f>
        <v>302.55133526087764</v>
      </c>
      <c r="Q140" s="29">
        <f>Q10*1000*11630/RES_summary!Q$6</f>
        <v>325.18837806606064</v>
      </c>
      <c r="R140" s="29">
        <f>R10*1000*11630/RES_summary!R$6</f>
        <v>365.71709636674041</v>
      </c>
      <c r="S140" s="29">
        <f>S10*1000*11630/RES_summary!S$6</f>
        <v>398.06049235596532</v>
      </c>
      <c r="T140" s="29">
        <f>T10*1000*11630/RES_summary!T$6</f>
        <v>421.12359238823592</v>
      </c>
      <c r="U140" s="29">
        <f>U10*1000*11630/RES_summary!U$6</f>
        <v>437.81766334121573</v>
      </c>
      <c r="V140" s="29">
        <f>V10*1000*11630/RES_summary!V$6</f>
        <v>464.23929198479505</v>
      </c>
      <c r="W140" s="29">
        <f>W10*1000*11630/RES_summary!W$6</f>
        <v>497.93679194417217</v>
      </c>
      <c r="DA140" s="58" t="s">
        <v>1052</v>
      </c>
    </row>
    <row r="141" spans="1:105" ht="12" customHeight="1" x14ac:dyDescent="0.25">
      <c r="A141" s="28" t="s">
        <v>27</v>
      </c>
      <c r="B141" s="29">
        <f>B11*1000*11630/RES_summary!B$6</f>
        <v>23.657734232389661</v>
      </c>
      <c r="C141" s="29">
        <f>C11*1000*11630/RES_summary!C$6</f>
        <v>29.664013578460533</v>
      </c>
      <c r="D141" s="29">
        <f>D11*1000*11630/RES_summary!D$6</f>
        <v>34.956832358885407</v>
      </c>
      <c r="E141" s="29">
        <f>E11*1000*11630/RES_summary!E$6</f>
        <v>42.128543148064821</v>
      </c>
      <c r="F141" s="29">
        <f>F11*1000*11630/RES_summary!F$6</f>
        <v>52.384042528371801</v>
      </c>
      <c r="G141" s="29">
        <f>G11*1000*11630/RES_summary!G$6</f>
        <v>60.938922424647998</v>
      </c>
      <c r="H141" s="29">
        <f>H11*1000*11630/RES_summary!H$6</f>
        <v>68.735098965643971</v>
      </c>
      <c r="I141" s="29">
        <f>I11*1000*11630/RES_summary!I$6</f>
        <v>80.433275899627915</v>
      </c>
      <c r="J141" s="29">
        <f>J11*1000*11630/RES_summary!J$6</f>
        <v>87.772907246105206</v>
      </c>
      <c r="K141" s="29">
        <f>K11*1000*11630/RES_summary!K$6</f>
        <v>96.81593279761006</v>
      </c>
      <c r="L141" s="29">
        <f>L11*1000*11630/RES_summary!L$6</f>
        <v>103.67060671733942</v>
      </c>
      <c r="M141" s="29">
        <f>M11*1000*11630/RES_summary!M$6</f>
        <v>106.21416641966003</v>
      </c>
      <c r="N141" s="29">
        <f>N11*1000*11630/RES_summary!N$6</f>
        <v>110.1285434686027</v>
      </c>
      <c r="O141" s="29">
        <f>O11*1000*11630/RES_summary!O$6</f>
        <v>114.80430254275048</v>
      </c>
      <c r="P141" s="29">
        <f>P11*1000*11630/RES_summary!P$6</f>
        <v>123.30210007351138</v>
      </c>
      <c r="Q141" s="29">
        <f>Q11*1000*11630/RES_summary!Q$6</f>
        <v>136.29169739715411</v>
      </c>
      <c r="R141" s="29">
        <f>R11*1000*11630/RES_summary!R$6</f>
        <v>159.99969132839797</v>
      </c>
      <c r="S141" s="29">
        <f>S11*1000*11630/RES_summary!S$6</f>
        <v>179.7329315259025</v>
      </c>
      <c r="T141" s="29">
        <f>T11*1000*11630/RES_summary!T$6</f>
        <v>200.57751482908699</v>
      </c>
      <c r="U141" s="29">
        <f>U11*1000*11630/RES_summary!U$6</f>
        <v>218.69295250002617</v>
      </c>
      <c r="V141" s="29">
        <f>V11*1000*11630/RES_summary!V$6</f>
        <v>240.7635695874942</v>
      </c>
      <c r="W141" s="29">
        <f>W11*1000*11630/RES_summary!W$6</f>
        <v>266.97414107646722</v>
      </c>
      <c r="DA141" s="58" t="s">
        <v>1053</v>
      </c>
    </row>
    <row r="142" spans="1:105" ht="12.95" customHeight="1" x14ac:dyDescent="0.25">
      <c r="A142" s="23" t="s">
        <v>108</v>
      </c>
      <c r="B142" s="22">
        <f t="shared" ref="B142" si="114">SUM(B143:B144)</f>
        <v>371.66619210382476</v>
      </c>
      <c r="C142" s="22">
        <f t="shared" ref="C142:Q142" si="115">SUM(C143:C144)</f>
        <v>384.58597573857281</v>
      </c>
      <c r="D142" s="22">
        <f t="shared" si="115"/>
        <v>397.68563376527891</v>
      </c>
      <c r="E142" s="22">
        <f t="shared" si="115"/>
        <v>409.03347936916407</v>
      </c>
      <c r="F142" s="22">
        <f t="shared" si="115"/>
        <v>420.96548690446798</v>
      </c>
      <c r="G142" s="22">
        <f t="shared" si="115"/>
        <v>433.52428437543705</v>
      </c>
      <c r="H142" s="22">
        <f t="shared" si="115"/>
        <v>448.28429341136399</v>
      </c>
      <c r="I142" s="22">
        <f t="shared" si="115"/>
        <v>462.06698137283524</v>
      </c>
      <c r="J142" s="22">
        <f t="shared" si="115"/>
        <v>473.78309889475105</v>
      </c>
      <c r="K142" s="22">
        <f t="shared" si="115"/>
        <v>483.20447070911734</v>
      </c>
      <c r="L142" s="22">
        <f t="shared" si="115"/>
        <v>491.14830488288766</v>
      </c>
      <c r="M142" s="22">
        <f t="shared" si="115"/>
        <v>489.2404184586261</v>
      </c>
      <c r="N142" s="22">
        <f t="shared" si="115"/>
        <v>490.18766428418837</v>
      </c>
      <c r="O142" s="22">
        <f t="shared" si="115"/>
        <v>492.92448945705155</v>
      </c>
      <c r="P142" s="22">
        <f t="shared" si="115"/>
        <v>495.65611659510205</v>
      </c>
      <c r="Q142" s="22">
        <f t="shared" si="115"/>
        <v>491.69611256210828</v>
      </c>
      <c r="R142" s="22">
        <f t="shared" ref="R142:V142" si="116">SUM(R143:R144)</f>
        <v>498.36191406518856</v>
      </c>
      <c r="S142" s="22">
        <f t="shared" si="116"/>
        <v>490.88789139130029</v>
      </c>
      <c r="T142" s="22">
        <f t="shared" si="116"/>
        <v>477.34515999807877</v>
      </c>
      <c r="U142" s="22">
        <f t="shared" si="116"/>
        <v>457.94633249009621</v>
      </c>
      <c r="V142" s="22">
        <f t="shared" si="116"/>
        <v>451.05318744105125</v>
      </c>
      <c r="W142" s="22">
        <f t="shared" ref="W142" si="117">SUM(W143:W144)</f>
        <v>462.25205077821306</v>
      </c>
      <c r="DA142" s="57"/>
    </row>
    <row r="143" spans="1:105" ht="12" customHeight="1" x14ac:dyDescent="0.25">
      <c r="A143" s="30" t="s">
        <v>44</v>
      </c>
      <c r="B143" s="31">
        <f>B13*1000*11630/RES_summary!B$6</f>
        <v>288.56690238738526</v>
      </c>
      <c r="C143" s="31">
        <f>C13*1000*11630/RES_summary!C$6</f>
        <v>300.19130983245691</v>
      </c>
      <c r="D143" s="31">
        <f>D13*1000*11630/RES_summary!D$6</f>
        <v>310.2153234155976</v>
      </c>
      <c r="E143" s="31">
        <f>E13*1000*11630/RES_summary!E$6</f>
        <v>319.26062103285466</v>
      </c>
      <c r="F143" s="31">
        <f>F13*1000*11630/RES_summary!F$6</f>
        <v>326.70829394384111</v>
      </c>
      <c r="G143" s="31">
        <f>G13*1000*11630/RES_summary!G$6</f>
        <v>333.28688087041479</v>
      </c>
      <c r="H143" s="31">
        <f>H13*1000*11630/RES_summary!H$6</f>
        <v>340.20833606343547</v>
      </c>
      <c r="I143" s="31">
        <f>I13*1000*11630/RES_summary!I$6</f>
        <v>345.95268180078466</v>
      </c>
      <c r="J143" s="31">
        <f>J13*1000*11630/RES_summary!J$6</f>
        <v>349.44158627375845</v>
      </c>
      <c r="K143" s="31">
        <f>K13*1000*11630/RES_summary!K$6</f>
        <v>350.88479276028824</v>
      </c>
      <c r="L143" s="31">
        <f>L13*1000*11630/RES_summary!L$6</f>
        <v>348.19211822818528</v>
      </c>
      <c r="M143" s="31">
        <f>M13*1000*11630/RES_summary!M$6</f>
        <v>339.82199349447853</v>
      </c>
      <c r="N143" s="31">
        <f>N13*1000*11630/RES_summary!N$6</f>
        <v>332.30293977368399</v>
      </c>
      <c r="O143" s="31">
        <f>O13*1000*11630/RES_summary!O$6</f>
        <v>328.43290136765609</v>
      </c>
      <c r="P143" s="31">
        <f>P13*1000*11630/RES_summary!P$6</f>
        <v>321.58778561471888</v>
      </c>
      <c r="Q143" s="31">
        <f>Q13*1000*11630/RES_summary!Q$6</f>
        <v>305.25377647163759</v>
      </c>
      <c r="R143" s="31">
        <f>R13*1000*11630/RES_summary!R$6</f>
        <v>295.07840951051884</v>
      </c>
      <c r="S143" s="31">
        <f>S13*1000*11630/RES_summary!S$6</f>
        <v>277.02563081770188</v>
      </c>
      <c r="T143" s="31">
        <f>T13*1000*11630/RES_summary!T$6</f>
        <v>255.69021473290786</v>
      </c>
      <c r="U143" s="31">
        <f>U13*1000*11630/RES_summary!U$6</f>
        <v>232.9245928969878</v>
      </c>
      <c r="V143" s="31">
        <f>V13*1000*11630/RES_summary!V$6</f>
        <v>218.31452372937304</v>
      </c>
      <c r="W143" s="31">
        <f>W13*1000*11630/RES_summary!W$6</f>
        <v>216.58898426543689</v>
      </c>
      <c r="DA143" s="59" t="s">
        <v>1054</v>
      </c>
    </row>
    <row r="144" spans="1:105" ht="12" customHeight="1" x14ac:dyDescent="0.25">
      <c r="A144" s="32" t="s">
        <v>25</v>
      </c>
      <c r="B144" s="33">
        <f>B14*1000*11630/RES_summary!B$6</f>
        <v>83.099289716439515</v>
      </c>
      <c r="C144" s="33">
        <f>C14*1000*11630/RES_summary!C$6</f>
        <v>84.39466590611589</v>
      </c>
      <c r="D144" s="33">
        <f>D14*1000*11630/RES_summary!D$6</f>
        <v>87.470310349681327</v>
      </c>
      <c r="E144" s="33">
        <f>E14*1000*11630/RES_summary!E$6</f>
        <v>89.772858336309383</v>
      </c>
      <c r="F144" s="33">
        <f>F14*1000*11630/RES_summary!F$6</f>
        <v>94.257192960626838</v>
      </c>
      <c r="G144" s="33">
        <f>G14*1000*11630/RES_summary!G$6</f>
        <v>100.23740350502224</v>
      </c>
      <c r="H144" s="33">
        <f>H14*1000*11630/RES_summary!H$6</f>
        <v>108.07595734792854</v>
      </c>
      <c r="I144" s="33">
        <f>I14*1000*11630/RES_summary!I$6</f>
        <v>116.11429957205061</v>
      </c>
      <c r="J144" s="33">
        <f>J14*1000*11630/RES_summary!J$6</f>
        <v>124.34151262099262</v>
      </c>
      <c r="K144" s="33">
        <f>K14*1000*11630/RES_summary!K$6</f>
        <v>132.31967794882914</v>
      </c>
      <c r="L144" s="33">
        <f>L14*1000*11630/RES_summary!L$6</f>
        <v>142.95618665470238</v>
      </c>
      <c r="M144" s="33">
        <f>M14*1000*11630/RES_summary!M$6</f>
        <v>149.41842496414756</v>
      </c>
      <c r="N144" s="33">
        <f>N14*1000*11630/RES_summary!N$6</f>
        <v>157.88472451050441</v>
      </c>
      <c r="O144" s="33">
        <f>O14*1000*11630/RES_summary!O$6</f>
        <v>164.49158808939544</v>
      </c>
      <c r="P144" s="33">
        <f>P14*1000*11630/RES_summary!P$6</f>
        <v>174.06833098038317</v>
      </c>
      <c r="Q144" s="33">
        <f>Q14*1000*11630/RES_summary!Q$6</f>
        <v>186.44233609047066</v>
      </c>
      <c r="R144" s="33">
        <f>R14*1000*11630/RES_summary!R$6</f>
        <v>203.28350455466975</v>
      </c>
      <c r="S144" s="33">
        <f>S14*1000*11630/RES_summary!S$6</f>
        <v>213.86226057359838</v>
      </c>
      <c r="T144" s="33">
        <f>T14*1000*11630/RES_summary!T$6</f>
        <v>221.65494526517088</v>
      </c>
      <c r="U144" s="33">
        <f>U14*1000*11630/RES_summary!U$6</f>
        <v>225.02173959310844</v>
      </c>
      <c r="V144" s="33">
        <f>V14*1000*11630/RES_summary!V$6</f>
        <v>232.73866371167824</v>
      </c>
      <c r="W144" s="33">
        <f>W14*1000*11630/RES_summary!W$6</f>
        <v>245.66306651277614</v>
      </c>
      <c r="DA144" s="60" t="s">
        <v>1055</v>
      </c>
    </row>
  </sheetData>
  <pageMargins left="0.39370078740157483" right="0.39370078740157483" top="0.39370078740157483" bottom="0.39370078740157483" header="0.31496062992125984" footer="0.31496062992125984"/>
  <pageSetup paperSize="9" scale="41" orientation="portrait" horizontalDpi="1200" verticalDpi="1200" r:id="rId1"/>
  <headerFooter alignWithMargins="0"/>
  <ignoredErrors>
    <ignoredError sqref="B22:P25 Q22:V25 B139:V142 B9:V12 W9:W30 W35 W38 W41:W43 W48 W51 W54:W56 W61 W64 W67:W69 W74 W77 W80:W82 W87 W90 W93:W95 W100 W103 W106:W144" formula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DA1" sqref="DA1"/>
      <selection pane="topRight" activeCell="DA1" sqref="DA1"/>
      <selection pane="bottomLeft" activeCell="DA1" sqref="DA1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4939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763.37525056420395</v>
      </c>
      <c r="C3" s="49">
        <f t="shared" ref="C3:W3" si="0">C5*C11/11630</f>
        <v>749.40958520857407</v>
      </c>
      <c r="D3" s="49">
        <f t="shared" si="0"/>
        <v>734.470725293496</v>
      </c>
      <c r="E3" s="49">
        <f t="shared" si="0"/>
        <v>718.22917322670469</v>
      </c>
      <c r="F3" s="49">
        <f t="shared" si="0"/>
        <v>700.97256475612733</v>
      </c>
      <c r="G3" s="49">
        <f t="shared" si="0"/>
        <v>682.84879371948512</v>
      </c>
      <c r="H3" s="49">
        <f t="shared" si="0"/>
        <v>660.69066468442259</v>
      </c>
      <c r="I3" s="49">
        <f t="shared" si="0"/>
        <v>636.99726529406212</v>
      </c>
      <c r="J3" s="49">
        <f t="shared" si="0"/>
        <v>614.29773927214524</v>
      </c>
      <c r="K3" s="49">
        <f t="shared" si="0"/>
        <v>589.64377073974629</v>
      </c>
      <c r="L3" s="49">
        <f t="shared" si="0"/>
        <v>566.16951675988082</v>
      </c>
      <c r="M3" s="49">
        <f t="shared" si="0"/>
        <v>543.80489865596962</v>
      </c>
      <c r="N3" s="49">
        <f t="shared" si="0"/>
        <v>523.95656951265653</v>
      </c>
      <c r="O3" s="49">
        <f t="shared" si="0"/>
        <v>500.44808383586866</v>
      </c>
      <c r="P3" s="49">
        <f t="shared" si="0"/>
        <v>477.03699179998864</v>
      </c>
      <c r="Q3" s="49">
        <f t="shared" si="0"/>
        <v>451.49401287452844</v>
      </c>
      <c r="R3" s="49">
        <f t="shared" si="0"/>
        <v>421.83554677222656</v>
      </c>
      <c r="S3" s="49">
        <f t="shared" si="0"/>
        <v>393.13047185154915</v>
      </c>
      <c r="T3" s="49">
        <f t="shared" si="0"/>
        <v>364.88973553203488</v>
      </c>
      <c r="U3" s="49">
        <f t="shared" si="0"/>
        <v>351.54326860300364</v>
      </c>
      <c r="V3" s="49">
        <f t="shared" si="0"/>
        <v>339.44277188372848</v>
      </c>
      <c r="W3" s="49">
        <f t="shared" si="0"/>
        <v>322.25791935741142</v>
      </c>
      <c r="DA3" s="62" t="s">
        <v>967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1013.4765027467693</v>
      </c>
      <c r="C5" s="49">
        <f t="shared" ref="C5:W5" si="1">C7*C13/1000000</f>
        <v>994.93532830773074</v>
      </c>
      <c r="D5" s="49">
        <f t="shared" si="1"/>
        <v>975.10211588622894</v>
      </c>
      <c r="E5" s="49">
        <f t="shared" si="1"/>
        <v>953.53941605326315</v>
      </c>
      <c r="F5" s="49">
        <f t="shared" si="1"/>
        <v>930.62910138285008</v>
      </c>
      <c r="G5" s="49">
        <f t="shared" si="1"/>
        <v>906.56751951571005</v>
      </c>
      <c r="H5" s="49">
        <f t="shared" si="1"/>
        <v>877.1498208082013</v>
      </c>
      <c r="I5" s="49">
        <f t="shared" si="1"/>
        <v>845.69385791894365</v>
      </c>
      <c r="J5" s="49">
        <f t="shared" si="1"/>
        <v>815.55738672774623</v>
      </c>
      <c r="K5" s="49">
        <f t="shared" si="1"/>
        <v>782.82614768302017</v>
      </c>
      <c r="L5" s="49">
        <f t="shared" si="1"/>
        <v>751.66112784445386</v>
      </c>
      <c r="M5" s="49">
        <f t="shared" si="1"/>
        <v>721.96928896905615</v>
      </c>
      <c r="N5" s="49">
        <f t="shared" si="1"/>
        <v>695.61813966121019</v>
      </c>
      <c r="O5" s="49">
        <f t="shared" si="1"/>
        <v>664.40767294647901</v>
      </c>
      <c r="P5" s="49">
        <f t="shared" si="1"/>
        <v>633.32650851984863</v>
      </c>
      <c r="Q5" s="49">
        <f t="shared" si="1"/>
        <v>599.41499654460858</v>
      </c>
      <c r="R5" s="49">
        <f t="shared" si="1"/>
        <v>560.03965855719184</v>
      </c>
      <c r="S5" s="49">
        <f t="shared" si="1"/>
        <v>521.93006708145208</v>
      </c>
      <c r="T5" s="49">
        <f t="shared" si="1"/>
        <v>484.43694340611501</v>
      </c>
      <c r="U5" s="49">
        <f t="shared" si="1"/>
        <v>466.71783263161353</v>
      </c>
      <c r="V5" s="49">
        <f t="shared" si="1"/>
        <v>450.65290376800954</v>
      </c>
      <c r="W5" s="49">
        <f t="shared" si="1"/>
        <v>427.83785412405217</v>
      </c>
      <c r="DA5" s="62" t="s">
        <v>976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18490324</v>
      </c>
      <c r="C7" s="35">
        <v>18328966</v>
      </c>
      <c r="D7" s="35">
        <v>18162868</v>
      </c>
      <c r="E7" s="35">
        <v>17989220</v>
      </c>
      <c r="F7" s="35">
        <v>17812440</v>
      </c>
      <c r="G7" s="35">
        <v>17640216</v>
      </c>
      <c r="H7" s="35">
        <v>17348998</v>
      </c>
      <c r="I7" s="35">
        <v>17024038</v>
      </c>
      <c r="J7" s="35">
        <v>16763016</v>
      </c>
      <c r="K7" s="35">
        <v>16453566</v>
      </c>
      <c r="L7" s="35">
        <v>16231826</v>
      </c>
      <c r="M7" s="35">
        <v>16077643</v>
      </c>
      <c r="N7" s="35">
        <v>16075485</v>
      </c>
      <c r="O7" s="35">
        <v>15945196</v>
      </c>
      <c r="P7" s="35">
        <v>15875827</v>
      </c>
      <c r="Q7" s="35">
        <v>15769309</v>
      </c>
      <c r="R7" s="35">
        <v>15477090</v>
      </c>
      <c r="S7" s="35">
        <v>15260089</v>
      </c>
      <c r="T7" s="35">
        <v>15093982</v>
      </c>
      <c r="U7" s="35">
        <v>15010257</v>
      </c>
      <c r="V7" s="35">
        <v>14955179</v>
      </c>
      <c r="W7" s="35">
        <v>14556651</v>
      </c>
      <c r="DA7" s="59" t="s">
        <v>984</v>
      </c>
    </row>
    <row r="8" spans="1:105" ht="12.95" customHeight="1" x14ac:dyDescent="0.25">
      <c r="A8" s="51" t="s">
        <v>116</v>
      </c>
      <c r="B8" s="52"/>
      <c r="C8" s="52">
        <v>810858.73841646686</v>
      </c>
      <c r="D8" s="52">
        <v>812372.28974274918</v>
      </c>
      <c r="E8" s="52">
        <v>811116.06554022804</v>
      </c>
      <c r="F8" s="52">
        <v>814318.32454318181</v>
      </c>
      <c r="G8" s="52">
        <v>825249.32715012878</v>
      </c>
      <c r="H8" s="52">
        <v>712671.33543454856</v>
      </c>
      <c r="I8" s="52">
        <v>685386.61315564066</v>
      </c>
      <c r="J8" s="52">
        <v>755823.42576916888</v>
      </c>
      <c r="K8" s="52">
        <v>713936.04043838568</v>
      </c>
      <c r="L8" s="52">
        <v>808228.72604499944</v>
      </c>
      <c r="M8" s="52">
        <v>882410.75320024043</v>
      </c>
      <c r="N8" s="52">
        <v>1041103.394255979</v>
      </c>
      <c r="O8" s="52">
        <v>919682.92331592552</v>
      </c>
      <c r="P8" s="52">
        <v>987356.616246894</v>
      </c>
      <c r="Q8" s="52">
        <v>957004.75069014728</v>
      </c>
      <c r="R8" s="52">
        <v>778144.60607280955</v>
      </c>
      <c r="S8" s="52">
        <v>860247.46361935325</v>
      </c>
      <c r="T8" s="52">
        <v>918070.60636315681</v>
      </c>
      <c r="U8" s="52">
        <v>727133.73841646686</v>
      </c>
      <c r="V8" s="52">
        <v>757294.28974274918</v>
      </c>
      <c r="W8" s="52">
        <v>412588.06554022804</v>
      </c>
      <c r="DA8" s="63" t="s">
        <v>992</v>
      </c>
    </row>
    <row r="9" spans="1:105" ht="12.95" customHeight="1" x14ac:dyDescent="0.25">
      <c r="A9" s="53" t="s">
        <v>115</v>
      </c>
      <c r="B9" s="36"/>
      <c r="C9" s="36">
        <v>972216.73841646686</v>
      </c>
      <c r="D9" s="36">
        <v>978470.28974274918</v>
      </c>
      <c r="E9" s="36">
        <v>984764.06554022804</v>
      </c>
      <c r="F9" s="36">
        <v>991098.32454318181</v>
      </c>
      <c r="G9" s="36">
        <v>997473.32715012878</v>
      </c>
      <c r="H9" s="36">
        <v>1003889.3354345486</v>
      </c>
      <c r="I9" s="36">
        <v>1010346.6131556407</v>
      </c>
      <c r="J9" s="36">
        <v>1016845.4257691689</v>
      </c>
      <c r="K9" s="36">
        <v>1023386.0404383838</v>
      </c>
      <c r="L9" s="36">
        <v>1029968.7260449976</v>
      </c>
      <c r="M9" s="36">
        <v>1036593.7532002404</v>
      </c>
      <c r="N9" s="36">
        <v>1043261.3942559808</v>
      </c>
      <c r="O9" s="36">
        <v>1049971.9233159274</v>
      </c>
      <c r="P9" s="36">
        <v>1056725.616246894</v>
      </c>
      <c r="Q9" s="36">
        <v>1063522.7506901473</v>
      </c>
      <c r="R9" s="36">
        <v>1070363.6060728095</v>
      </c>
      <c r="S9" s="36">
        <v>1077248.4636193532</v>
      </c>
      <c r="T9" s="36">
        <v>1084177.6063631568</v>
      </c>
      <c r="U9" s="36">
        <v>810858.73841646686</v>
      </c>
      <c r="V9" s="36">
        <v>812372.28974274918</v>
      </c>
      <c r="W9" s="36">
        <v>811116.06554022804</v>
      </c>
      <c r="DA9" s="60" t="s">
        <v>1000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8759.9999999999927</v>
      </c>
      <c r="C11" s="54">
        <v>8759.9999999999945</v>
      </c>
      <c r="D11" s="54">
        <v>8759.9999999999927</v>
      </c>
      <c r="E11" s="54">
        <v>8759.9999999999909</v>
      </c>
      <c r="F11" s="54">
        <v>8759.9999999999945</v>
      </c>
      <c r="G11" s="54">
        <v>8759.9999999999909</v>
      </c>
      <c r="H11" s="54">
        <v>8759.9999999999909</v>
      </c>
      <c r="I11" s="54">
        <v>8759.9999999999964</v>
      </c>
      <c r="J11" s="54">
        <v>8759.9999999999909</v>
      </c>
      <c r="K11" s="54">
        <v>8759.9999999999909</v>
      </c>
      <c r="L11" s="54">
        <v>8759.9999999999982</v>
      </c>
      <c r="M11" s="54">
        <v>8759.9999999999927</v>
      </c>
      <c r="N11" s="54">
        <v>8759.9999999999927</v>
      </c>
      <c r="O11" s="54">
        <v>8759.9999999999945</v>
      </c>
      <c r="P11" s="54">
        <v>8759.9999999999909</v>
      </c>
      <c r="Q11" s="54">
        <v>8759.9999999999909</v>
      </c>
      <c r="R11" s="54">
        <v>8759.9999999999909</v>
      </c>
      <c r="S11" s="54">
        <v>8759.9999999999927</v>
      </c>
      <c r="T11" s="54">
        <v>8759.9999999999964</v>
      </c>
      <c r="U11" s="54">
        <v>8759.9999999999945</v>
      </c>
      <c r="V11" s="54">
        <v>8759.9999999999964</v>
      </c>
      <c r="W11" s="54">
        <v>8759.9999999999945</v>
      </c>
      <c r="DA11" s="62" t="s">
        <v>1008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54.811181391238428</v>
      </c>
      <c r="C13" s="35">
        <v>54.28213071636069</v>
      </c>
      <c r="D13" s="35">
        <v>53.686571740004325</v>
      </c>
      <c r="E13" s="35">
        <v>53.00615680131007</v>
      </c>
      <c r="F13" s="35">
        <v>52.246020274754613</v>
      </c>
      <c r="G13" s="35">
        <v>51.3920872349698</v>
      </c>
      <c r="H13" s="35">
        <v>50.559105534982557</v>
      </c>
      <c r="I13" s="35">
        <v>49.676455017249353</v>
      </c>
      <c r="J13" s="35">
        <v>48.652186857528875</v>
      </c>
      <c r="K13" s="35">
        <v>47.577901816725941</v>
      </c>
      <c r="L13" s="35">
        <v>46.307860116566914</v>
      </c>
      <c r="M13" s="35">
        <v>44.905169804370956</v>
      </c>
      <c r="N13" s="35">
        <v>43.271984618890826</v>
      </c>
      <c r="O13" s="35">
        <v>41.668203573444877</v>
      </c>
      <c r="P13" s="35">
        <v>39.892505034216398</v>
      </c>
      <c r="Q13" s="35">
        <v>38.011494133611599</v>
      </c>
      <c r="R13" s="35">
        <v>36.185074749658483</v>
      </c>
      <c r="S13" s="35">
        <v>34.202295090248299</v>
      </c>
      <c r="T13" s="35">
        <v>32.094707904522146</v>
      </c>
      <c r="U13" s="35">
        <v>31.093260603839997</v>
      </c>
      <c r="V13" s="35">
        <v>30.133568028039619</v>
      </c>
      <c r="W13" s="35">
        <v>29.391228389280759</v>
      </c>
      <c r="DA13" s="59" t="s">
        <v>1016</v>
      </c>
    </row>
    <row r="14" spans="1:105" ht="12.95" customHeight="1" x14ac:dyDescent="0.25">
      <c r="A14" s="53" t="s">
        <v>112</v>
      </c>
      <c r="B14" s="36"/>
      <c r="C14" s="36">
        <v>42.852314362132432</v>
      </c>
      <c r="D14" s="36">
        <v>41.603954913612789</v>
      </c>
      <c r="E14" s="36">
        <v>39.961459731838538</v>
      </c>
      <c r="F14" s="36">
        <v>38.575768745346366</v>
      </c>
      <c r="G14" s="36">
        <v>37.09316517217723</v>
      </c>
      <c r="H14" s="36">
        <v>35.930534147428062</v>
      </c>
      <c r="I14" s="36">
        <v>34.90340799377006</v>
      </c>
      <c r="J14" s="36">
        <v>33.867735524917904</v>
      </c>
      <c r="K14" s="36">
        <v>32.722481465788448</v>
      </c>
      <c r="L14" s="36">
        <v>31.289141324804749</v>
      </c>
      <c r="M14" s="36">
        <v>30.739753863958171</v>
      </c>
      <c r="N14" s="36">
        <v>29.614004124180443</v>
      </c>
      <c r="O14" s="36">
        <v>28.64001729517528</v>
      </c>
      <c r="P14" s="36">
        <v>27.182898827646056</v>
      </c>
      <c r="Q14" s="36">
        <v>25.47680814433124</v>
      </c>
      <c r="R14" s="36">
        <v>24.793021283006709</v>
      </c>
      <c r="S14" s="36">
        <v>24.33679883117583</v>
      </c>
      <c r="T14" s="36">
        <v>23.889155818018967</v>
      </c>
      <c r="U14" s="36">
        <v>23.418061750904876</v>
      </c>
      <c r="V14" s="36">
        <v>23.416222058066154</v>
      </c>
      <c r="W14" s="36">
        <v>23.263717854776083</v>
      </c>
      <c r="DA14" s="60" t="s">
        <v>1024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1.3932250364104581</v>
      </c>
      <c r="C16" s="44">
        <f>C7/RES_summary!C$6</f>
        <v>1.3727706478637158</v>
      </c>
      <c r="D16" s="44">
        <f>D7/RES_summary!D$6</f>
        <v>1.3521906347294332</v>
      </c>
      <c r="E16" s="44">
        <f>E7/RES_summary!E$6</f>
        <v>1.3316105784355599</v>
      </c>
      <c r="F16" s="44">
        <f>F7/RES_summary!F$6</f>
        <v>1.3110845069956025</v>
      </c>
      <c r="G16" s="44">
        <f>G7/RES_summary!G$6</f>
        <v>1.290651626223086</v>
      </c>
      <c r="H16" s="44">
        <f>H7/RES_summary!H$6</f>
        <v>1.270357501443971</v>
      </c>
      <c r="I16" s="44">
        <f>I7/RES_summary!I$6</f>
        <v>1.2502742496590287</v>
      </c>
      <c r="J16" s="44">
        <f>J7/RES_summary!J$6</f>
        <v>1.2305425914660488</v>
      </c>
      <c r="K16" s="44">
        <f>K7/RES_summary!K$6</f>
        <v>1.2115000259182727</v>
      </c>
      <c r="L16" s="44">
        <f>L7/RES_summary!L$6</f>
        <v>1.1953099341099691</v>
      </c>
      <c r="M16" s="44">
        <f>M7/RES_summary!M$6</f>
        <v>1.1835611789496931</v>
      </c>
      <c r="N16" s="44">
        <f>N7/RES_summary!N$6</f>
        <v>1.1745000105208647</v>
      </c>
      <c r="O16" s="44">
        <f>O7/RES_summary!O$6</f>
        <v>1.1658572180627047</v>
      </c>
      <c r="P16" s="44">
        <f>P7/RES_summary!P$6</f>
        <v>1.1583910534694941</v>
      </c>
      <c r="Q16" s="44">
        <f>Q7/RES_summary!Q$6</f>
        <v>1.1484999801898743</v>
      </c>
      <c r="R16" s="44">
        <f>R7/RES_summary!R$6</f>
        <v>1.1332492608881028</v>
      </c>
      <c r="S16" s="44">
        <f>S7/RES_summary!S$6</f>
        <v>1.1155833362940712</v>
      </c>
      <c r="T16" s="44">
        <f>T7/RES_summary!T$6</f>
        <v>1.1001523990588562</v>
      </c>
      <c r="U16" s="44">
        <f>U7/RES_summary!U$6</f>
        <v>1.0894180633018717</v>
      </c>
      <c r="V16" s="44">
        <f>V7/RES_summary!V$6</f>
        <v>1.0807183225775867</v>
      </c>
      <c r="W16" s="44">
        <f>W7/RES_summary!W$6</f>
        <v>1.0725142999195283</v>
      </c>
      <c r="DA16" s="59" t="s">
        <v>1032</v>
      </c>
    </row>
    <row r="17" spans="1:105" ht="12.95" customHeight="1" x14ac:dyDescent="0.25">
      <c r="A17" s="51" t="s">
        <v>43</v>
      </c>
      <c r="B17" s="52">
        <f t="shared" ref="B17:Q17" si="2">B13*B16</f>
        <v>76.364310189508387</v>
      </c>
      <c r="C17" s="52">
        <f t="shared" si="2"/>
        <v>74.51691575092137</v>
      </c>
      <c r="D17" s="52">
        <f t="shared" si="2"/>
        <v>72.594479517563698</v>
      </c>
      <c r="E17" s="52">
        <f t="shared" si="2"/>
        <v>70.583559118838494</v>
      </c>
      <c r="F17" s="52">
        <f t="shared" si="2"/>
        <v>68.498947734408901</v>
      </c>
      <c r="G17" s="52">
        <f t="shared" si="2"/>
        <v>66.329280964812469</v>
      </c>
      <c r="H17" s="52">
        <f t="shared" si="2"/>
        <v>64.228138982662486</v>
      </c>
      <c r="I17" s="52">
        <f t="shared" si="2"/>
        <v>62.109192522411924</v>
      </c>
      <c r="J17" s="52">
        <f t="shared" si="2"/>
        <v>59.868588096154028</v>
      </c>
      <c r="K17" s="52">
        <f t="shared" si="2"/>
        <v>57.640629284100513</v>
      </c>
      <c r="L17" s="52">
        <f t="shared" si="2"/>
        <v>55.352245224707268</v>
      </c>
      <c r="M17" s="52">
        <f t="shared" si="2"/>
        <v>53.148015714597449</v>
      </c>
      <c r="N17" s="52">
        <f t="shared" si="2"/>
        <v>50.822946390145972</v>
      </c>
      <c r="O17" s="52">
        <f t="shared" si="2"/>
        <v>48.579175899806899</v>
      </c>
      <c r="P17" s="52">
        <f t="shared" si="2"/>
        <v>46.211120932123031</v>
      </c>
      <c r="Q17" s="52">
        <f t="shared" si="2"/>
        <v>43.656200259440446</v>
      </c>
      <c r="R17" s="52">
        <f t="shared" ref="R17:V17" si="3">R13*R16</f>
        <v>41.006709215231233</v>
      </c>
      <c r="S17" s="52">
        <f t="shared" si="3"/>
        <v>38.155510465693531</v>
      </c>
      <c r="T17" s="52">
        <f t="shared" si="3"/>
        <v>35.309069898253277</v>
      </c>
      <c r="U17" s="52">
        <f t="shared" si="3"/>
        <v>33.873559748775754</v>
      </c>
      <c r="V17" s="52">
        <f t="shared" si="3"/>
        <v>32.565899092540576</v>
      </c>
      <c r="W17" s="52">
        <f t="shared" ref="W17" si="4">W13*W16</f>
        <v>31.522512739704418</v>
      </c>
      <c r="DA17" s="63" t="s">
        <v>1040</v>
      </c>
    </row>
    <row r="18" spans="1:105" ht="12.95" customHeight="1" x14ac:dyDescent="0.25">
      <c r="A18" s="53" t="s">
        <v>42</v>
      </c>
      <c r="B18" s="36">
        <f>B3*11630*1000/RES_summary!B$6</f>
        <v>668.95135726009289</v>
      </c>
      <c r="C18" s="36">
        <f>C3*11630*1000/RES_summary!C$6</f>
        <v>652.76818197807086</v>
      </c>
      <c r="D18" s="36">
        <f>D3*11630*1000/RES_summary!D$6</f>
        <v>635.9276405738575</v>
      </c>
      <c r="E18" s="36">
        <f>E3*11630*1000/RES_summary!E$6</f>
        <v>618.31197788102452</v>
      </c>
      <c r="F18" s="36">
        <f>F3*11630*1000/RES_summary!F$6</f>
        <v>600.05078215342155</v>
      </c>
      <c r="G18" s="36">
        <f>G3*11630*1000/RES_summary!G$6</f>
        <v>581.04450125175663</v>
      </c>
      <c r="H18" s="36">
        <f>H3*11630*1000/RES_summary!H$6</f>
        <v>562.63849748812277</v>
      </c>
      <c r="I18" s="36">
        <f>I3*11630*1000/RES_summary!I$6</f>
        <v>544.07652649632803</v>
      </c>
      <c r="J18" s="36">
        <f>J3*11630*1000/RES_summary!J$6</f>
        <v>524.44883172230868</v>
      </c>
      <c r="K18" s="36">
        <f>K3*11630*1000/RES_summary!K$6</f>
        <v>504.93191252871986</v>
      </c>
      <c r="L18" s="36">
        <f>L3*11630*1000/RES_summary!L$6</f>
        <v>484.88566816843547</v>
      </c>
      <c r="M18" s="36">
        <f>M3*11630*1000/RES_summary!M$6</f>
        <v>465.57661765987336</v>
      </c>
      <c r="N18" s="36">
        <f>N3*11630*1000/RES_summary!N$6</f>
        <v>445.20901037767817</v>
      </c>
      <c r="O18" s="36">
        <f>O3*11630*1000/RES_summary!O$6</f>
        <v>425.55358088230815</v>
      </c>
      <c r="P18" s="36">
        <f>P3*11630*1000/RES_summary!P$6</f>
        <v>404.80941936539733</v>
      </c>
      <c r="Q18" s="36">
        <f>Q3*11630*1000/RES_summary!Q$6</f>
        <v>382.42831427269789</v>
      </c>
      <c r="R18" s="36">
        <f>R3*11630*1000/RES_summary!R$6</f>
        <v>359.21877272542525</v>
      </c>
      <c r="S18" s="36">
        <f>S3*11630*1000/RES_summary!S$6</f>
        <v>334.24227167947504</v>
      </c>
      <c r="T18" s="36">
        <f>T3*11630*1000/RES_summary!T$6</f>
        <v>309.30745230869854</v>
      </c>
      <c r="U18" s="36">
        <f>U3*11630*1000/RES_summary!U$6</f>
        <v>296.73238339927542</v>
      </c>
      <c r="V18" s="36">
        <f>V3*11630*1000/RES_summary!V$6</f>
        <v>285.27727605065536</v>
      </c>
      <c r="W18" s="36">
        <f>W3*11630*1000/RES_summary!W$6</f>
        <v>276.13721159981054</v>
      </c>
      <c r="DA18" s="60" t="s">
        <v>1048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236.02644395258295</v>
      </c>
      <c r="C3" s="49">
        <f t="shared" ref="C3:W3" si="0">C5*C11/11630</f>
        <v>241.36005777576361</v>
      </c>
      <c r="D3" s="49">
        <f t="shared" si="0"/>
        <v>249.35049902669672</v>
      </c>
      <c r="E3" s="49">
        <f t="shared" si="0"/>
        <v>256.2010113691727</v>
      </c>
      <c r="F3" s="49">
        <f t="shared" si="0"/>
        <v>263.51378032406762</v>
      </c>
      <c r="G3" s="49">
        <f t="shared" si="0"/>
        <v>271.15932150072388</v>
      </c>
      <c r="H3" s="49">
        <f t="shared" si="0"/>
        <v>277.05503744373596</v>
      </c>
      <c r="I3" s="49">
        <f t="shared" si="0"/>
        <v>279.19124596304414</v>
      </c>
      <c r="J3" s="49">
        <f t="shared" si="0"/>
        <v>280.08581469061357</v>
      </c>
      <c r="K3" s="49">
        <f t="shared" si="0"/>
        <v>278.13505944220879</v>
      </c>
      <c r="L3" s="49">
        <f t="shared" si="0"/>
        <v>274.13928890858494</v>
      </c>
      <c r="M3" s="49">
        <f t="shared" si="0"/>
        <v>264.74800682260866</v>
      </c>
      <c r="N3" s="49">
        <f t="shared" si="0"/>
        <v>254.81868200945277</v>
      </c>
      <c r="O3" s="49">
        <f t="shared" si="0"/>
        <v>245.6375456174755</v>
      </c>
      <c r="P3" s="49">
        <f t="shared" si="0"/>
        <v>236.41210268241841</v>
      </c>
      <c r="Q3" s="49">
        <f t="shared" si="0"/>
        <v>227.71723549861537</v>
      </c>
      <c r="R3" s="49">
        <f t="shared" si="0"/>
        <v>222.92709830071243</v>
      </c>
      <c r="S3" s="49">
        <f t="shared" si="0"/>
        <v>213.02013420764098</v>
      </c>
      <c r="T3" s="49">
        <f t="shared" si="0"/>
        <v>203.04822306105734</v>
      </c>
      <c r="U3" s="49">
        <f t="shared" si="0"/>
        <v>191.22289912935747</v>
      </c>
      <c r="V3" s="49">
        <f t="shared" si="0"/>
        <v>178.82614427404363</v>
      </c>
      <c r="W3" s="49">
        <f t="shared" si="0"/>
        <v>164.90354288988644</v>
      </c>
      <c r="DA3" s="62" t="s">
        <v>968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7604.5308118174953</v>
      </c>
      <c r="C5" s="49">
        <f t="shared" ref="C5:W5" si="1">C7*C13/1000000</f>
        <v>7832.9938945596487</v>
      </c>
      <c r="D5" s="49">
        <f t="shared" si="1"/>
        <v>8021.9226959019015</v>
      </c>
      <c r="E5" s="49">
        <f t="shared" si="1"/>
        <v>8187.1303572372008</v>
      </c>
      <c r="F5" s="49">
        <f t="shared" si="1"/>
        <v>8329.3027051015724</v>
      </c>
      <c r="G5" s="49">
        <f t="shared" si="1"/>
        <v>8443.1620410869018</v>
      </c>
      <c r="H5" s="49">
        <f t="shared" si="1"/>
        <v>8491.7356729441544</v>
      </c>
      <c r="I5" s="49">
        <f t="shared" si="1"/>
        <v>8490.9428457791746</v>
      </c>
      <c r="J5" s="49">
        <f t="shared" si="1"/>
        <v>8478.0637152231739</v>
      </c>
      <c r="K5" s="49">
        <f t="shared" si="1"/>
        <v>8399.8555530716367</v>
      </c>
      <c r="L5" s="49">
        <f t="shared" si="1"/>
        <v>8224.339425804048</v>
      </c>
      <c r="M5" s="49">
        <f t="shared" si="1"/>
        <v>7910.9779495556249</v>
      </c>
      <c r="N5" s="49">
        <f t="shared" si="1"/>
        <v>7592.4643524859839</v>
      </c>
      <c r="O5" s="49">
        <f t="shared" si="1"/>
        <v>7302.9997423308341</v>
      </c>
      <c r="P5" s="49">
        <f t="shared" si="1"/>
        <v>7027.0895438376447</v>
      </c>
      <c r="Q5" s="49">
        <f t="shared" si="1"/>
        <v>6737.1625264139684</v>
      </c>
      <c r="R5" s="49">
        <f t="shared" si="1"/>
        <v>6387.8211873747932</v>
      </c>
      <c r="S5" s="49">
        <f t="shared" si="1"/>
        <v>6105.6256233318391</v>
      </c>
      <c r="T5" s="49">
        <f t="shared" si="1"/>
        <v>5845.0486379998529</v>
      </c>
      <c r="U5" s="49">
        <f t="shared" si="1"/>
        <v>5604.6377747099077</v>
      </c>
      <c r="V5" s="49">
        <f t="shared" si="1"/>
        <v>5384.3119622818576</v>
      </c>
      <c r="W5" s="49">
        <f t="shared" si="1"/>
        <v>5085.957256119339</v>
      </c>
      <c r="DA5" s="62" t="s">
        <v>977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10241361</v>
      </c>
      <c r="C7" s="35">
        <v>10701807</v>
      </c>
      <c r="D7" s="35">
        <v>11175339</v>
      </c>
      <c r="E7" s="35">
        <v>11651024</v>
      </c>
      <c r="F7" s="35">
        <v>12127400</v>
      </c>
      <c r="G7" s="35">
        <v>12606843</v>
      </c>
      <c r="H7" s="35">
        <v>12993871</v>
      </c>
      <c r="I7" s="35">
        <v>13337327</v>
      </c>
      <c r="J7" s="35">
        <v>13702466</v>
      </c>
      <c r="K7" s="35">
        <v>13973647</v>
      </c>
      <c r="L7" s="35">
        <v>14080970</v>
      </c>
      <c r="M7" s="35">
        <v>13887935</v>
      </c>
      <c r="N7" s="35">
        <v>13696669</v>
      </c>
      <c r="O7" s="35">
        <v>13611305</v>
      </c>
      <c r="P7" s="35">
        <v>13585505</v>
      </c>
      <c r="Q7" s="35">
        <v>13549111</v>
      </c>
      <c r="R7" s="35">
        <v>13395702</v>
      </c>
      <c r="S7" s="35">
        <v>13328020</v>
      </c>
      <c r="T7" s="35">
        <v>13278205</v>
      </c>
      <c r="U7" s="35">
        <v>13246729</v>
      </c>
      <c r="V7" s="35">
        <v>13215788</v>
      </c>
      <c r="W7" s="35">
        <v>12875069</v>
      </c>
      <c r="DA7" s="59" t="s">
        <v>985</v>
      </c>
    </row>
    <row r="8" spans="1:105" ht="12.95" customHeight="1" x14ac:dyDescent="0.25">
      <c r="A8" s="51" t="s">
        <v>116</v>
      </c>
      <c r="B8" s="52"/>
      <c r="C8" s="52">
        <v>1083609.3224737439</v>
      </c>
      <c r="D8" s="52">
        <v>1104740.7166730836</v>
      </c>
      <c r="E8" s="52">
        <v>1115042.9815039076</v>
      </c>
      <c r="F8" s="52">
        <v>1123988.457995357</v>
      </c>
      <c r="G8" s="52">
        <v>1135416.5044900272</v>
      </c>
      <c r="H8" s="52">
        <v>1051470.4968674909</v>
      </c>
      <c r="I8" s="52">
        <v>1016476.8287707102</v>
      </c>
      <c r="J8" s="52">
        <v>1046848.9118353762</v>
      </c>
      <c r="K8" s="52">
        <v>961692.17592219822</v>
      </c>
      <c r="L8" s="52">
        <v>806749.06935220771</v>
      </c>
      <c r="M8" s="52">
        <v>515421.05914508551</v>
      </c>
      <c r="N8" s="52">
        <v>526336.63126057386</v>
      </c>
      <c r="O8" s="52">
        <v>641503.2908430025</v>
      </c>
      <c r="P8" s="52">
        <v>710451.56246897765</v>
      </c>
      <c r="Q8" s="52">
        <v>709362.99039825425</v>
      </c>
      <c r="R8" s="52">
        <v>930200.32247374393</v>
      </c>
      <c r="S8" s="52">
        <v>1037058.7166730836</v>
      </c>
      <c r="T8" s="52">
        <v>1065227.9815039076</v>
      </c>
      <c r="U8" s="52">
        <v>1092512.457995357</v>
      </c>
      <c r="V8" s="52">
        <v>1104475.5044900272</v>
      </c>
      <c r="W8" s="52">
        <v>710751.49686749093</v>
      </c>
      <c r="DA8" s="63" t="s">
        <v>993</v>
      </c>
    </row>
    <row r="9" spans="1:105" ht="12.95" customHeight="1" x14ac:dyDescent="0.25">
      <c r="A9" s="53" t="s">
        <v>115</v>
      </c>
      <c r="B9" s="36"/>
      <c r="C9" s="36">
        <v>623163.32247374393</v>
      </c>
      <c r="D9" s="36">
        <v>631208.7166730836</v>
      </c>
      <c r="E9" s="36">
        <v>639357.98150390759</v>
      </c>
      <c r="F9" s="36">
        <v>647612.45799535699</v>
      </c>
      <c r="G9" s="36">
        <v>655973.5044900272</v>
      </c>
      <c r="H9" s="36">
        <v>664442.49686749093</v>
      </c>
      <c r="I9" s="36">
        <v>673020.82877071016</v>
      </c>
      <c r="J9" s="36">
        <v>681709.91183537617</v>
      </c>
      <c r="K9" s="36">
        <v>690511.17592219822</v>
      </c>
      <c r="L9" s="36">
        <v>699426.06935220771</v>
      </c>
      <c r="M9" s="36">
        <v>708456.05914508551</v>
      </c>
      <c r="N9" s="36">
        <v>717602.63126057386</v>
      </c>
      <c r="O9" s="36">
        <v>726867.2908430025</v>
      </c>
      <c r="P9" s="36">
        <v>736251.56246897765</v>
      </c>
      <c r="Q9" s="36">
        <v>745756.99039825425</v>
      </c>
      <c r="R9" s="36">
        <v>1083609.3224737439</v>
      </c>
      <c r="S9" s="36">
        <v>1104740.7166730836</v>
      </c>
      <c r="T9" s="36">
        <v>1115042.9815039076</v>
      </c>
      <c r="U9" s="36">
        <v>1123988.457995357</v>
      </c>
      <c r="V9" s="36">
        <v>1135416.5044900272</v>
      </c>
      <c r="W9" s="36">
        <v>1051470.4968674909</v>
      </c>
      <c r="DA9" s="60" t="s">
        <v>1001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360.96737735651084</v>
      </c>
      <c r="C11" s="54">
        <v>358.35818458657621</v>
      </c>
      <c r="D11" s="54">
        <v>361.50264888016886</v>
      </c>
      <c r="E11" s="54">
        <v>363.93921095803461</v>
      </c>
      <c r="F11" s="54">
        <v>367.93779427560543</v>
      </c>
      <c r="G11" s="54">
        <v>373.50732980217123</v>
      </c>
      <c r="H11" s="54">
        <v>379.44540545896467</v>
      </c>
      <c r="I11" s="54">
        <v>382.4067891546668</v>
      </c>
      <c r="J11" s="54">
        <v>384.2148554513534</v>
      </c>
      <c r="K11" s="54">
        <v>385.09123411414231</v>
      </c>
      <c r="L11" s="54">
        <v>387.6590890696545</v>
      </c>
      <c r="M11" s="54">
        <v>389.20843149612028</v>
      </c>
      <c r="N11" s="54">
        <v>390.32666262036383</v>
      </c>
      <c r="O11" s="54">
        <v>391.17688023079018</v>
      </c>
      <c r="P11" s="54">
        <v>391.26764175186247</v>
      </c>
      <c r="Q11" s="54">
        <v>393.09597155563222</v>
      </c>
      <c r="R11" s="54">
        <v>405.87268760144883</v>
      </c>
      <c r="S11" s="54">
        <v>405.76090210439969</v>
      </c>
      <c r="T11" s="54">
        <v>404.00875689003226</v>
      </c>
      <c r="U11" s="54">
        <v>396.80036538838334</v>
      </c>
      <c r="V11" s="54">
        <v>386.26069077649345</v>
      </c>
      <c r="W11" s="54">
        <v>377.08303613874858</v>
      </c>
      <c r="DA11" s="62" t="s">
        <v>1009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742.5312721441511</v>
      </c>
      <c r="C13" s="35">
        <v>731.9318966002329</v>
      </c>
      <c r="D13" s="35">
        <v>717.82365581052181</v>
      </c>
      <c r="E13" s="35">
        <v>702.69620569292454</v>
      </c>
      <c r="F13" s="35">
        <v>686.81685316733774</v>
      </c>
      <c r="G13" s="35">
        <v>669.72849912439631</v>
      </c>
      <c r="H13" s="35">
        <v>653.51854523907105</v>
      </c>
      <c r="I13" s="35">
        <v>636.63002682465344</v>
      </c>
      <c r="J13" s="35">
        <v>618.7253969630849</v>
      </c>
      <c r="K13" s="35">
        <v>601.12120716028085</v>
      </c>
      <c r="L13" s="35">
        <v>584.07477793106921</v>
      </c>
      <c r="M13" s="35">
        <v>569.62953452443617</v>
      </c>
      <c r="N13" s="35">
        <v>554.32925717092121</v>
      </c>
      <c r="O13" s="35">
        <v>536.53927689746388</v>
      </c>
      <c r="P13" s="35">
        <v>517.24904917687229</v>
      </c>
      <c r="Q13" s="35">
        <v>497.24018988507572</v>
      </c>
      <c r="R13" s="35">
        <v>476.85602347490209</v>
      </c>
      <c r="S13" s="35">
        <v>458.10447638372682</v>
      </c>
      <c r="T13" s="35">
        <v>440.19870441824429</v>
      </c>
      <c r="U13" s="35">
        <v>423.09597899299575</v>
      </c>
      <c r="V13" s="35">
        <v>407.41512819983626</v>
      </c>
      <c r="W13" s="35">
        <v>395.02368928037117</v>
      </c>
      <c r="DA13" s="59" t="s">
        <v>1017</v>
      </c>
    </row>
    <row r="14" spans="1:105" ht="12.95" customHeight="1" x14ac:dyDescent="0.25">
      <c r="A14" s="53" t="s">
        <v>112</v>
      </c>
      <c r="B14" s="36"/>
      <c r="C14" s="36">
        <v>637.85104372697504</v>
      </c>
      <c r="D14" s="36">
        <v>595.27181608949297</v>
      </c>
      <c r="E14" s="36">
        <v>573.92492245795074</v>
      </c>
      <c r="F14" s="36">
        <v>554.31605700584282</v>
      </c>
      <c r="G14" s="36">
        <v>529.26848816336405</v>
      </c>
      <c r="H14" s="36">
        <v>515.41433253471621</v>
      </c>
      <c r="I14" s="36">
        <v>490.85839527208549</v>
      </c>
      <c r="J14" s="36">
        <v>471.23495275694034</v>
      </c>
      <c r="K14" s="36">
        <v>451.82646860889071</v>
      </c>
      <c r="L14" s="36">
        <v>426.19150717505306</v>
      </c>
      <c r="M14" s="36">
        <v>412.6515570776109</v>
      </c>
      <c r="N14" s="36">
        <v>407.20859025324904</v>
      </c>
      <c r="O14" s="36">
        <v>390.11036664459402</v>
      </c>
      <c r="P14" s="36">
        <v>381.13732886165951</v>
      </c>
      <c r="Q14" s="36">
        <v>371.91236776959391</v>
      </c>
      <c r="R14" s="36">
        <v>367.49073294653942</v>
      </c>
      <c r="S14" s="36">
        <v>362.0098289934981</v>
      </c>
      <c r="T14" s="36">
        <v>356.14345281215782</v>
      </c>
      <c r="U14" s="36">
        <v>350.23306513887349</v>
      </c>
      <c r="V14" s="36">
        <v>344.6109603986738</v>
      </c>
      <c r="W14" s="36">
        <v>342.7193037706673</v>
      </c>
      <c r="DA14" s="60" t="s">
        <v>1025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0.77167498807039003</v>
      </c>
      <c r="C16" s="44">
        <f>C7/RES_summary!C$6</f>
        <v>0.80152511214775835</v>
      </c>
      <c r="D16" s="44">
        <f>D7/RES_summary!D$6</f>
        <v>0.83198252256893523</v>
      </c>
      <c r="E16" s="44">
        <f>E7/RES_summary!E$6</f>
        <v>0.86244021741946519</v>
      </c>
      <c r="F16" s="44">
        <f>F7/RES_summary!F$6</f>
        <v>0.89263718222424715</v>
      </c>
      <c r="G16" s="44">
        <f>G7/RES_summary!G$6</f>
        <v>0.9223834004917586</v>
      </c>
      <c r="H16" s="44">
        <f>H7/RES_summary!H$6</f>
        <v>0.9514590697194889</v>
      </c>
      <c r="I16" s="44">
        <f>I7/RES_summary!I$6</f>
        <v>0.97951593548969418</v>
      </c>
      <c r="J16" s="44">
        <f>J7/RES_summary!J$6</f>
        <v>1.0058731687135194</v>
      </c>
      <c r="K16" s="44">
        <f>K7/RES_summary!K$6</f>
        <v>1.0288999784407096</v>
      </c>
      <c r="L16" s="44">
        <f>L7/RES_summary!L$6</f>
        <v>1.0369211278450405</v>
      </c>
      <c r="M16" s="44">
        <f>M7/RES_summary!M$6</f>
        <v>1.0223650768820223</v>
      </c>
      <c r="N16" s="44">
        <f>N7/RES_summary!N$6</f>
        <v>1.0007000028055639</v>
      </c>
      <c r="O16" s="44">
        <f>O7/RES_summary!O$6</f>
        <v>0.99521123362189989</v>
      </c>
      <c r="P16" s="44">
        <f>P7/RES_summary!P$6</f>
        <v>0.99127607329464351</v>
      </c>
      <c r="Q16" s="44">
        <f>Q7/RES_summary!Q$6</f>
        <v>0.98679997424683652</v>
      </c>
      <c r="R16" s="44">
        <f>R7/RES_summary!R$6</f>
        <v>0.98084778150009344</v>
      </c>
      <c r="S16" s="44">
        <f>S7/RES_summary!S$6</f>
        <v>0.97434012460832364</v>
      </c>
      <c r="T16" s="44">
        <f>T7/RES_summary!T$6</f>
        <v>0.96780618169183585</v>
      </c>
      <c r="U16" s="44">
        <f>U7/RES_summary!U$6</f>
        <v>0.96142430154691816</v>
      </c>
      <c r="V16" s="44">
        <f>V7/RES_summary!V$6</f>
        <v>0.95502328918303148</v>
      </c>
      <c r="W16" s="44">
        <f>W7/RES_summary!W$6</f>
        <v>0.94861761918662613</v>
      </c>
      <c r="DA16" s="59" t="s">
        <v>1033</v>
      </c>
    </row>
    <row r="17" spans="1:105" ht="12.95" customHeight="1" x14ac:dyDescent="0.25">
      <c r="A17" s="51" t="s">
        <v>43</v>
      </c>
      <c r="B17" s="52">
        <f t="shared" ref="B17:Q17" si="2">B13*B16</f>
        <v>572.99281057372934</v>
      </c>
      <c r="C17" s="52">
        <f t="shared" si="2"/>
        <v>586.66179550702316</v>
      </c>
      <c r="D17" s="52">
        <f t="shared" si="2"/>
        <v>597.21673592089303</v>
      </c>
      <c r="E17" s="52">
        <f t="shared" si="2"/>
        <v>606.03346841763903</v>
      </c>
      <c r="F17" s="52">
        <f t="shared" si="2"/>
        <v>613.0782605154169</v>
      </c>
      <c r="G17" s="52">
        <f t="shared" si="2"/>
        <v>617.74645042860243</v>
      </c>
      <c r="H17" s="52">
        <f t="shared" si="2"/>
        <v>621.79614709760028</v>
      </c>
      <c r="I17" s="52">
        <f t="shared" si="2"/>
        <v>623.58925628597956</v>
      </c>
      <c r="J17" s="52">
        <f t="shared" si="2"/>
        <v>622.3592756067884</v>
      </c>
      <c r="K17" s="52">
        <f t="shared" si="2"/>
        <v>618.49359708746624</v>
      </c>
      <c r="L17" s="52">
        <f t="shared" si="2"/>
        <v>605.63947747812585</v>
      </c>
      <c r="M17" s="52">
        <f t="shared" si="2"/>
        <v>582.3693428583457</v>
      </c>
      <c r="N17" s="52">
        <f t="shared" si="2"/>
        <v>554.71728920614703</v>
      </c>
      <c r="O17" s="52">
        <f t="shared" si="2"/>
        <v>533.96991564772713</v>
      </c>
      <c r="P17" s="52">
        <f t="shared" si="2"/>
        <v>512.7366063834379</v>
      </c>
      <c r="Q17" s="52">
        <f t="shared" si="2"/>
        <v>490.67660657308483</v>
      </c>
      <c r="R17" s="52">
        <f t="shared" ref="R17:V17" si="3">R13*R16</f>
        <v>467.72317272031421</v>
      </c>
      <c r="S17" s="52">
        <f t="shared" si="3"/>
        <v>446.34957260335125</v>
      </c>
      <c r="T17" s="52">
        <f t="shared" si="3"/>
        <v>426.02702730871408</v>
      </c>
      <c r="U17" s="52">
        <f t="shared" si="3"/>
        <v>406.7747560906505</v>
      </c>
      <c r="V17" s="52">
        <f t="shared" si="3"/>
        <v>389.09093579633407</v>
      </c>
      <c r="W17" s="52">
        <f t="shared" ref="W17" si="4">W13*W16</f>
        <v>374.72643164746324</v>
      </c>
      <c r="DA17" s="63" t="s">
        <v>1041</v>
      </c>
    </row>
    <row r="18" spans="1:105" ht="12.95" customHeight="1" x14ac:dyDescent="0.25">
      <c r="A18" s="53" t="s">
        <v>42</v>
      </c>
      <c r="B18" s="36">
        <f>B3*11630*1000/RES_summary!B$6</f>
        <v>206.83171207693508</v>
      </c>
      <c r="C18" s="36">
        <f>C3*11630*1000/RES_summary!C$6</f>
        <v>210.23505600419799</v>
      </c>
      <c r="D18" s="36">
        <f>D3*11630*1000/RES_summary!D$6</f>
        <v>215.89543199097116</v>
      </c>
      <c r="E18" s="36">
        <f>E3*11630*1000/RES_summary!E$6</f>
        <v>220.55934231007652</v>
      </c>
      <c r="F18" s="36">
        <f>F3*11630*1000/RES_summary!F$6</f>
        <v>225.57466289236754</v>
      </c>
      <c r="G18" s="36">
        <f>G3*11630*1000/RES_summary!G$6</f>
        <v>230.73282719435664</v>
      </c>
      <c r="H18" s="36">
        <f>H3*11630*1000/RES_summary!H$6</f>
        <v>235.93769114827097</v>
      </c>
      <c r="I18" s="36">
        <f>I3*11630*1000/RES_summary!I$6</f>
        <v>238.46476524766805</v>
      </c>
      <c r="J18" s="36">
        <f>J3*11630*1000/RES_summary!J$6</f>
        <v>239.11967911607115</v>
      </c>
      <c r="K18" s="36">
        <f>K3*11630*1000/RES_summary!K$6</f>
        <v>238.17646259410751</v>
      </c>
      <c r="L18" s="36">
        <f>L3*11630*1000/RES_summary!L$6</f>
        <v>234.78164814379184</v>
      </c>
      <c r="M18" s="36">
        <f>M3*11630*1000/RES_summary!M$6</f>
        <v>226.66305848532303</v>
      </c>
      <c r="N18" s="36">
        <f>N3*11630*1000/RES_summary!N$6</f>
        <v>216.52094819365053</v>
      </c>
      <c r="O18" s="36">
        <f>O3*11630*1000/RES_summary!O$6</f>
        <v>208.87668574017607</v>
      </c>
      <c r="P18" s="36">
        <f>P3*11630*1000/RES_summary!P$6</f>
        <v>200.61724281950072</v>
      </c>
      <c r="Q18" s="36">
        <f>Q3*11630*1000/RES_summary!Q$6</f>
        <v>192.88299738046749</v>
      </c>
      <c r="R18" s="36">
        <f>R3*11630*1000/RES_summary!R$6</f>
        <v>189.8360611654706</v>
      </c>
      <c r="S18" s="36">
        <f>S3*11630*1000/RES_summary!S$6</f>
        <v>181.11120523344906</v>
      </c>
      <c r="T18" s="36">
        <f>T3*11630*1000/RES_summary!T$6</f>
        <v>172.11864970454937</v>
      </c>
      <c r="U18" s="36">
        <f>U3*11630*1000/RES_summary!U$6</f>
        <v>161.40837184754065</v>
      </c>
      <c r="V18" s="36">
        <f>V3*11630*1000/RES_summary!V$6</f>
        <v>150.29053363556429</v>
      </c>
      <c r="W18" s="36">
        <f>W3*11630*1000/RES_summary!W$6</f>
        <v>141.30298056706468</v>
      </c>
      <c r="DA18" s="60" t="s">
        <v>1049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0.14822202822986952</v>
      </c>
      <c r="C3" s="49">
        <f t="shared" ref="C3:W3" si="0">C5*C11/11630</f>
        <v>0.2931109867458444</v>
      </c>
      <c r="D3" s="49">
        <f t="shared" si="0"/>
        <v>0.43625254892815607</v>
      </c>
      <c r="E3" s="49">
        <f t="shared" si="0"/>
        <v>0.5849601970419247</v>
      </c>
      <c r="F3" s="49">
        <f t="shared" si="0"/>
        <v>0.72732407771509033</v>
      </c>
      <c r="G3" s="49">
        <f t="shared" si="0"/>
        <v>0.86957834090247621</v>
      </c>
      <c r="H3" s="49">
        <f t="shared" si="0"/>
        <v>1.005244145129077</v>
      </c>
      <c r="I3" s="49">
        <f t="shared" si="0"/>
        <v>1.1370242498502499</v>
      </c>
      <c r="J3" s="49">
        <f t="shared" si="0"/>
        <v>1.2677234161715034</v>
      </c>
      <c r="K3" s="49">
        <f t="shared" si="0"/>
        <v>1.3864835601863217</v>
      </c>
      <c r="L3" s="49">
        <f t="shared" si="0"/>
        <v>1.5162949360296936</v>
      </c>
      <c r="M3" s="49">
        <f t="shared" si="0"/>
        <v>1.6496894456757836</v>
      </c>
      <c r="N3" s="49">
        <f t="shared" si="0"/>
        <v>1.7607006485715442</v>
      </c>
      <c r="O3" s="49">
        <f t="shared" si="0"/>
        <v>1.6849861299399036</v>
      </c>
      <c r="P3" s="49">
        <f t="shared" si="0"/>
        <v>1.5688777216191698</v>
      </c>
      <c r="Q3" s="49">
        <f t="shared" si="0"/>
        <v>1.6053562899394134</v>
      </c>
      <c r="R3" s="49">
        <f t="shared" si="0"/>
        <v>1.726452308208507</v>
      </c>
      <c r="S3" s="49">
        <f t="shared" si="0"/>
        <v>1.9424015914429809</v>
      </c>
      <c r="T3" s="49">
        <f t="shared" si="0"/>
        <v>2.8164062149184712</v>
      </c>
      <c r="U3" s="49">
        <f t="shared" si="0"/>
        <v>4.700201425560012</v>
      </c>
      <c r="V3" s="49">
        <f t="shared" si="0"/>
        <v>6.9709693427815385</v>
      </c>
      <c r="W3" s="49">
        <f t="shared" si="0"/>
        <v>9.1233486610388361</v>
      </c>
      <c r="DA3" s="62" t="s">
        <v>969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7.0990444118960063</v>
      </c>
      <c r="C5" s="49">
        <f t="shared" ref="C5:W5" si="1">C7*C13/1000000</f>
        <v>13.978666938874573</v>
      </c>
      <c r="D5" s="49">
        <f t="shared" si="1"/>
        <v>20.795092686064475</v>
      </c>
      <c r="E5" s="49">
        <f t="shared" si="1"/>
        <v>27.625423015456199</v>
      </c>
      <c r="F5" s="49">
        <f t="shared" si="1"/>
        <v>34.397226935879672</v>
      </c>
      <c r="G5" s="49">
        <f t="shared" si="1"/>
        <v>41.205752803208632</v>
      </c>
      <c r="H5" s="49">
        <f t="shared" si="1"/>
        <v>47.735222933082028</v>
      </c>
      <c r="I5" s="49">
        <f t="shared" si="1"/>
        <v>54.145199001220014</v>
      </c>
      <c r="J5" s="49">
        <f t="shared" si="1"/>
        <v>60.707979514088123</v>
      </c>
      <c r="K5" s="49">
        <f t="shared" si="1"/>
        <v>66.979517383854741</v>
      </c>
      <c r="L5" s="49">
        <f t="shared" si="1"/>
        <v>73.952267652327649</v>
      </c>
      <c r="M5" s="49">
        <f t="shared" si="1"/>
        <v>81.32806101156099</v>
      </c>
      <c r="N5" s="49">
        <f t="shared" si="1"/>
        <v>87.113548485961218</v>
      </c>
      <c r="O5" s="49">
        <f t="shared" si="1"/>
        <v>83.040823991523297</v>
      </c>
      <c r="P5" s="49">
        <f t="shared" si="1"/>
        <v>77.282184374845329</v>
      </c>
      <c r="Q5" s="49">
        <f t="shared" si="1"/>
        <v>78.878488893680327</v>
      </c>
      <c r="R5" s="49">
        <f t="shared" si="1"/>
        <v>81.351876368649798</v>
      </c>
      <c r="S5" s="49">
        <f t="shared" si="1"/>
        <v>91.123114776159738</v>
      </c>
      <c r="T5" s="49">
        <f t="shared" si="1"/>
        <v>132.1322878503905</v>
      </c>
      <c r="U5" s="49">
        <f t="shared" si="1"/>
        <v>222.67840859432971</v>
      </c>
      <c r="V5" s="49">
        <f t="shared" si="1"/>
        <v>340.26161303572309</v>
      </c>
      <c r="W5" s="49">
        <f t="shared" si="1"/>
        <v>453.28878113989066</v>
      </c>
      <c r="DA5" s="62" t="s">
        <v>978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3981</v>
      </c>
      <c r="C7" s="35">
        <v>7996</v>
      </c>
      <c r="D7" s="35">
        <v>12052</v>
      </c>
      <c r="E7" s="35">
        <v>16152</v>
      </c>
      <c r="F7" s="35">
        <v>20300</v>
      </c>
      <c r="G7" s="35">
        <v>24508</v>
      </c>
      <c r="H7" s="35">
        <v>28580</v>
      </c>
      <c r="I7" s="35">
        <v>32586</v>
      </c>
      <c r="J7" s="35">
        <v>36714</v>
      </c>
      <c r="K7" s="35">
        <v>40743</v>
      </c>
      <c r="L7" s="35">
        <v>45300</v>
      </c>
      <c r="M7" s="35">
        <v>50368</v>
      </c>
      <c r="N7" s="35">
        <v>54748</v>
      </c>
      <c r="O7" s="35">
        <v>53086</v>
      </c>
      <c r="P7" s="35">
        <v>50148</v>
      </c>
      <c r="Q7" s="35">
        <v>54921</v>
      </c>
      <c r="R7" s="35">
        <v>61082</v>
      </c>
      <c r="S7" s="35">
        <v>75686</v>
      </c>
      <c r="T7" s="35">
        <v>125909</v>
      </c>
      <c r="U7" s="35">
        <v>234918</v>
      </c>
      <c r="V7" s="35">
        <v>377048</v>
      </c>
      <c r="W7" s="35">
        <v>515890</v>
      </c>
      <c r="DA7" s="59" t="s">
        <v>986</v>
      </c>
    </row>
    <row r="8" spans="1:105" ht="12.95" customHeight="1" x14ac:dyDescent="0.25">
      <c r="A8" s="51" t="s">
        <v>116</v>
      </c>
      <c r="B8" s="52"/>
      <c r="C8" s="52">
        <v>4271.4887633029011</v>
      </c>
      <c r="D8" s="52">
        <v>4324.1947957047341</v>
      </c>
      <c r="E8" s="52">
        <v>4380.4350861880066</v>
      </c>
      <c r="F8" s="52">
        <v>4441.2340180525225</v>
      </c>
      <c r="G8" s="52">
        <v>4514.61708744098</v>
      </c>
      <c r="H8" s="52">
        <v>4392.6109541286241</v>
      </c>
      <c r="I8" s="52">
        <v>4341.2434946309186</v>
      </c>
      <c r="J8" s="52">
        <v>4478.5438577350069</v>
      </c>
      <c r="K8" s="52">
        <v>4395.5425225656509</v>
      </c>
      <c r="L8" s="52">
        <v>4940.2713593012231</v>
      </c>
      <c r="M8" s="52">
        <v>5468.7636926607811</v>
      </c>
      <c r="N8" s="52">
        <v>4799.0543682886491</v>
      </c>
      <c r="O8" s="52">
        <v>2609.4887633028993</v>
      </c>
      <c r="P8" s="52">
        <v>1386.1947957047378</v>
      </c>
      <c r="Q8" s="52">
        <v>9153.4350861880084</v>
      </c>
      <c r="R8" s="52">
        <v>10602.234018052521</v>
      </c>
      <c r="S8" s="52">
        <v>19118.61708744098</v>
      </c>
      <c r="T8" s="52">
        <v>54615.610954128628</v>
      </c>
      <c r="U8" s="52">
        <v>113350.24349463092</v>
      </c>
      <c r="V8" s="52">
        <v>146608.543857735</v>
      </c>
      <c r="W8" s="52">
        <v>143237.54252256564</v>
      </c>
      <c r="DA8" s="63" t="s">
        <v>994</v>
      </c>
    </row>
    <row r="9" spans="1:105" ht="12.95" customHeight="1" x14ac:dyDescent="0.25">
      <c r="A9" s="53" t="s">
        <v>115</v>
      </c>
      <c r="B9" s="36"/>
      <c r="C9" s="36">
        <v>256.48876330290113</v>
      </c>
      <c r="D9" s="36">
        <v>268.19479570473413</v>
      </c>
      <c r="E9" s="36">
        <v>280.43508618800843</v>
      </c>
      <c r="F9" s="36">
        <v>293.2340180525207</v>
      </c>
      <c r="G9" s="36">
        <v>306.61708744097996</v>
      </c>
      <c r="H9" s="36">
        <v>320.61095412862414</v>
      </c>
      <c r="I9" s="36">
        <v>335.24349463092221</v>
      </c>
      <c r="J9" s="36">
        <v>350.5438577350069</v>
      </c>
      <c r="K9" s="36">
        <v>366.54252256565087</v>
      </c>
      <c r="L9" s="36">
        <v>383.27135930122313</v>
      </c>
      <c r="M9" s="36">
        <v>400.76369266078109</v>
      </c>
      <c r="N9" s="36">
        <v>419.05436828864913</v>
      </c>
      <c r="O9" s="36">
        <v>4271.4887633028993</v>
      </c>
      <c r="P9" s="36">
        <v>4324.1947957047378</v>
      </c>
      <c r="Q9" s="36">
        <v>4380.4350861880084</v>
      </c>
      <c r="R9" s="36">
        <v>4441.2340180525207</v>
      </c>
      <c r="S9" s="36">
        <v>4514.6170874409727</v>
      </c>
      <c r="T9" s="36">
        <v>4392.6109541286278</v>
      </c>
      <c r="U9" s="36">
        <v>4341.2434946309077</v>
      </c>
      <c r="V9" s="36">
        <v>4478.5438577349996</v>
      </c>
      <c r="W9" s="36">
        <v>4395.5425225656363</v>
      </c>
      <c r="DA9" s="60" t="s">
        <v>1002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242.82453923301847</v>
      </c>
      <c r="C11" s="54">
        <v>243.86308013206164</v>
      </c>
      <c r="D11" s="54">
        <v>243.98146334949809</v>
      </c>
      <c r="E11" s="54">
        <v>246.26182512359404</v>
      </c>
      <c r="F11" s="54">
        <v>245.91456281038651</v>
      </c>
      <c r="G11" s="54">
        <v>245.43165496804849</v>
      </c>
      <c r="H11" s="54">
        <v>244.91326717464514</v>
      </c>
      <c r="I11" s="54">
        <v>244.22464539211404</v>
      </c>
      <c r="J11" s="54">
        <v>242.86137420622148</v>
      </c>
      <c r="K11" s="54">
        <v>240.74231100467392</v>
      </c>
      <c r="L11" s="54">
        <v>238.45800359943783</v>
      </c>
      <c r="M11" s="54">
        <v>235.90736105809825</v>
      </c>
      <c r="N11" s="54">
        <v>235.06043432712443</v>
      </c>
      <c r="O11" s="54">
        <v>235.98499809204029</v>
      </c>
      <c r="P11" s="54">
        <v>236.0964308919026</v>
      </c>
      <c r="Q11" s="54">
        <v>236.69689815129334</v>
      </c>
      <c r="R11" s="54">
        <v>246.81225855784379</v>
      </c>
      <c r="S11" s="54">
        <v>247.90779555740178</v>
      </c>
      <c r="T11" s="54">
        <v>247.89402206211037</v>
      </c>
      <c r="U11" s="54">
        <v>245.48110849331303</v>
      </c>
      <c r="V11" s="54">
        <v>238.26482433102947</v>
      </c>
      <c r="W11" s="54">
        <v>234.07714759906327</v>
      </c>
      <c r="DA11" s="62" t="s">
        <v>1010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1783.2314523727723</v>
      </c>
      <c r="C13" s="35">
        <v>1748.2074710948691</v>
      </c>
      <c r="D13" s="35">
        <v>1725.447451548662</v>
      </c>
      <c r="E13" s="35">
        <v>1710.3407017989227</v>
      </c>
      <c r="F13" s="35">
        <v>1694.4446766443186</v>
      </c>
      <c r="G13" s="35">
        <v>1681.3184594095248</v>
      </c>
      <c r="H13" s="35">
        <v>1670.2317331379297</v>
      </c>
      <c r="I13" s="35">
        <v>1661.6092494083355</v>
      </c>
      <c r="J13" s="35">
        <v>1653.5376018436598</v>
      </c>
      <c r="K13" s="35">
        <v>1643.9515348367754</v>
      </c>
      <c r="L13" s="35">
        <v>1632.5003896761068</v>
      </c>
      <c r="M13" s="35">
        <v>1614.6771960681581</v>
      </c>
      <c r="N13" s="35">
        <v>1591.1731658866299</v>
      </c>
      <c r="O13" s="35">
        <v>1564.2697508104452</v>
      </c>
      <c r="P13" s="35">
        <v>1541.0820845267074</v>
      </c>
      <c r="Q13" s="35">
        <v>1436.2172737874462</v>
      </c>
      <c r="R13" s="35">
        <v>1331.8469658598244</v>
      </c>
      <c r="S13" s="35">
        <v>1203.9626189276714</v>
      </c>
      <c r="T13" s="35">
        <v>1049.4268706001199</v>
      </c>
      <c r="U13" s="35">
        <v>947.89845220174573</v>
      </c>
      <c r="V13" s="35">
        <v>902.43579871985287</v>
      </c>
      <c r="W13" s="35">
        <v>878.65394006453062</v>
      </c>
      <c r="DA13" s="59" t="s">
        <v>1018</v>
      </c>
    </row>
    <row r="14" spans="1:105" ht="12.95" customHeight="1" x14ac:dyDescent="0.25">
      <c r="A14" s="53" t="s">
        <v>112</v>
      </c>
      <c r="B14" s="36"/>
      <c r="C14" s="36">
        <v>1717.6684204144328</v>
      </c>
      <c r="D14" s="36">
        <v>1686.9450815442333</v>
      </c>
      <c r="E14" s="36">
        <v>1673.4435852147749</v>
      </c>
      <c r="F14" s="36">
        <v>1642.4957601128835</v>
      </c>
      <c r="G14" s="36">
        <v>1629.2179290132992</v>
      </c>
      <c r="H14" s="36">
        <v>1616.6224920457341</v>
      </c>
      <c r="I14" s="36">
        <v>1614.2362944244362</v>
      </c>
      <c r="J14" s="36">
        <v>1604.9594631082805</v>
      </c>
      <c r="K14" s="36">
        <v>1575.4979024968156</v>
      </c>
      <c r="L14" s="36">
        <v>1549.7553179458243</v>
      </c>
      <c r="M14" s="36">
        <v>1479.3924615562908</v>
      </c>
      <c r="N14" s="36">
        <v>1361.2595113225054</v>
      </c>
      <c r="O14" s="36">
        <v>1250.9258167147252</v>
      </c>
      <c r="P14" s="36">
        <v>1108.0978880709117</v>
      </c>
      <c r="Q14" s="36">
        <v>975.23120339116736</v>
      </c>
      <c r="R14" s="36">
        <v>921.32427021112881</v>
      </c>
      <c r="S14" s="36">
        <v>895.80399202874389</v>
      </c>
      <c r="T14" s="36">
        <v>880.89038831570031</v>
      </c>
      <c r="U14" s="36">
        <v>860.64141150722162</v>
      </c>
      <c r="V14" s="36">
        <v>851.04921243802255</v>
      </c>
      <c r="W14" s="36">
        <v>837.43642913943495</v>
      </c>
      <c r="DA14" s="60" t="s">
        <v>1026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2.99963855146618E-4</v>
      </c>
      <c r="C16" s="44">
        <f>C7/RES_summary!C$6</f>
        <v>5.9887034000271873E-4</v>
      </c>
      <c r="D16" s="44">
        <f>D7/RES_summary!D$6</f>
        <v>8.9724825009789922E-4</v>
      </c>
      <c r="E16" s="44">
        <f>E7/RES_summary!E$6</f>
        <v>1.1956145993484522E-3</v>
      </c>
      <c r="F16" s="44">
        <f>F7/RES_summary!F$6</f>
        <v>1.4941813413552961E-3</v>
      </c>
      <c r="G16" s="44">
        <f>G7/RES_summary!G$6</f>
        <v>1.7931350758672905E-3</v>
      </c>
      <c r="H16" s="44">
        <f>H7/RES_summary!H$6</f>
        <v>2.0927328132304061E-3</v>
      </c>
      <c r="I16" s="44">
        <f>I7/RES_summary!I$6</f>
        <v>2.3931711559495522E-3</v>
      </c>
      <c r="J16" s="44">
        <f>J7/RES_summary!J$6</f>
        <v>2.6951081298904993E-3</v>
      </c>
      <c r="K16" s="44">
        <f>K7/RES_summary!K$6</f>
        <v>2.9999664240559268E-3</v>
      </c>
      <c r="L16" s="44">
        <f>L7/RES_summary!L$6</f>
        <v>3.3358871648317078E-3</v>
      </c>
      <c r="M16" s="44">
        <f>M7/RES_summary!M$6</f>
        <v>3.7078575175066484E-3</v>
      </c>
      <c r="N16" s="44">
        <f>N7/RES_summary!N$6</f>
        <v>3.9999742823309094E-3</v>
      </c>
      <c r="O16" s="44">
        <f>O7/RES_summary!O$6</f>
        <v>3.8814635002339727E-3</v>
      </c>
      <c r="P16" s="44">
        <f>P7/RES_summary!P$6</f>
        <v>3.6590846290645643E-3</v>
      </c>
      <c r="Q16" s="44">
        <f>Q7/RES_summary!Q$6</f>
        <v>3.9999702848113432E-3</v>
      </c>
      <c r="R16" s="44">
        <f>R7/RES_summary!R$6</f>
        <v>4.4724900710383609E-3</v>
      </c>
      <c r="S16" s="44">
        <f>S7/RES_summary!S$6</f>
        <v>5.5329978999960668E-3</v>
      </c>
      <c r="T16" s="44">
        <f>T7/RES_summary!T$6</f>
        <v>9.1771070359764253E-3</v>
      </c>
      <c r="U16" s="44">
        <f>U7/RES_summary!U$6</f>
        <v>1.7049935427138195E-2</v>
      </c>
      <c r="V16" s="44">
        <f>V7/RES_summary!V$6</f>
        <v>2.7246927776072353E-2</v>
      </c>
      <c r="W16" s="44">
        <f>W7/RES_summary!W$6</f>
        <v>3.8010075407144503E-2</v>
      </c>
      <c r="DA16" s="59" t="s">
        <v>1034</v>
      </c>
    </row>
    <row r="17" spans="1:105" ht="12.95" customHeight="1" x14ac:dyDescent="0.25">
      <c r="A17" s="51" t="s">
        <v>43</v>
      </c>
      <c r="B17" s="52">
        <f t="shared" ref="B17:Q17" si="2">B13*B16</f>
        <v>0.53490498107243956</v>
      </c>
      <c r="C17" s="52">
        <f t="shared" si="2"/>
        <v>1.0469496026098772</v>
      </c>
      <c r="D17" s="52">
        <f t="shared" si="2"/>
        <v>1.5481547065379166</v>
      </c>
      <c r="E17" s="52">
        <f t="shared" si="2"/>
        <v>2.0449083129306693</v>
      </c>
      <c r="F17" s="52">
        <f t="shared" si="2"/>
        <v>2.5318076198007491</v>
      </c>
      <c r="G17" s="52">
        <f t="shared" si="2"/>
        <v>3.0148311032703745</v>
      </c>
      <c r="H17" s="52">
        <f t="shared" si="2"/>
        <v>3.4953487536364367</v>
      </c>
      <c r="I17" s="52">
        <f t="shared" si="2"/>
        <v>3.9765153281430141</v>
      </c>
      <c r="J17" s="52">
        <f t="shared" si="2"/>
        <v>4.4564626338084867</v>
      </c>
      <c r="K17" s="52">
        <f t="shared" si="2"/>
        <v>4.9317994072855331</v>
      </c>
      <c r="L17" s="52">
        <f t="shared" si="2"/>
        <v>5.4458370965032863</v>
      </c>
      <c r="M17" s="52">
        <f t="shared" si="2"/>
        <v>5.9869929797878765</v>
      </c>
      <c r="N17" s="52">
        <f t="shared" si="2"/>
        <v>6.3646517422815734</v>
      </c>
      <c r="O17" s="52">
        <f t="shared" si="2"/>
        <v>6.0716559422908345</v>
      </c>
      <c r="P17" s="52">
        <f t="shared" si="2"/>
        <v>5.6389497676184526</v>
      </c>
      <c r="Q17" s="52">
        <f t="shared" si="2"/>
        <v>5.7448264176825417</v>
      </c>
      <c r="R17" s="52">
        <f t="shared" ref="R17:V17" si="3">R13*R16</f>
        <v>5.9566723309506315</v>
      </c>
      <c r="S17" s="52">
        <f t="shared" si="3"/>
        <v>6.6615226422005707</v>
      </c>
      <c r="T17" s="52">
        <f t="shared" si="3"/>
        <v>9.6307027179270808</v>
      </c>
      <c r="U17" s="52">
        <f t="shared" si="3"/>
        <v>16.161607401524005</v>
      </c>
      <c r="V17" s="52">
        <f t="shared" si="3"/>
        <v>24.588603030261996</v>
      </c>
      <c r="W17" s="52">
        <f t="shared" ref="W17" si="4">W13*W16</f>
        <v>33.397702518637438</v>
      </c>
      <c r="DA17" s="63" t="s">
        <v>1042</v>
      </c>
    </row>
    <row r="18" spans="1:105" ht="12.95" customHeight="1" x14ac:dyDescent="0.25">
      <c r="A18" s="53" t="s">
        <v>42</v>
      </c>
      <c r="B18" s="36">
        <f>B3*11630*1000/RES_summary!B$6</f>
        <v>0.12988805556236158</v>
      </c>
      <c r="C18" s="36">
        <f>C3*11630*1000/RES_summary!C$6</f>
        <v>0.25531235483548259</v>
      </c>
      <c r="D18" s="36">
        <f>D3*11630*1000/RES_summary!D$6</f>
        <v>0.37772105079253371</v>
      </c>
      <c r="E18" s="36">
        <f>E3*11630*1000/RES_summary!E$6</f>
        <v>0.50358285335271624</v>
      </c>
      <c r="F18" s="36">
        <f>F3*11630*1000/RES_summary!F$6</f>
        <v>0.62260836394330654</v>
      </c>
      <c r="G18" s="36">
        <f>G3*11630*1000/RES_summary!G$6</f>
        <v>0.73993498712479544</v>
      </c>
      <c r="H18" s="36">
        <f>H3*11630*1000/RES_summary!H$6</f>
        <v>0.85605728316792351</v>
      </c>
      <c r="I18" s="36">
        <f>I3*11630*1000/RES_summary!I$6</f>
        <v>0.97116304591203362</v>
      </c>
      <c r="J18" s="36">
        <f>J3*11630*1000/RES_summary!J$6</f>
        <v>1.0823026393454063</v>
      </c>
      <c r="K18" s="36">
        <f>K3*11630*1000/RES_summary!K$6</f>
        <v>1.1872927867214005</v>
      </c>
      <c r="L18" s="36">
        <f>L3*11630*1000/RES_summary!L$6</f>
        <v>1.298603441959933</v>
      </c>
      <c r="M18" s="36">
        <f>M3*11630*1000/RES_summary!M$6</f>
        <v>1.4123757145351183</v>
      </c>
      <c r="N18" s="36">
        <f>N3*11630*1000/RES_summary!N$6</f>
        <v>1.496077802881596</v>
      </c>
      <c r="O18" s="36">
        <f>O3*11630*1000/RES_summary!O$6</f>
        <v>1.432819715957028</v>
      </c>
      <c r="P18" s="36">
        <f>P3*11630*1000/RES_summary!P$6</f>
        <v>1.3313359141134404</v>
      </c>
      <c r="Q18" s="36">
        <f>Q3*11630*1000/RES_summary!Q$6</f>
        <v>1.3597825934830641</v>
      </c>
      <c r="R18" s="36">
        <f>R3*11630*1000/RES_summary!R$6</f>
        <v>1.4701797514909412</v>
      </c>
      <c r="S18" s="36">
        <f>S3*11630*1000/RES_summary!S$6</f>
        <v>1.6514433932836623</v>
      </c>
      <c r="T18" s="36">
        <f>T3*11630*1000/RES_summary!T$6</f>
        <v>2.3873936320314422</v>
      </c>
      <c r="U18" s="36">
        <f>U3*11630*1000/RES_summary!U$6</f>
        <v>3.9673692999598456</v>
      </c>
      <c r="V18" s="36">
        <f>V3*11630*1000/RES_summary!V$6</f>
        <v>5.8585991815507938</v>
      </c>
      <c r="W18" s="36">
        <f>W3*11630*1000/RES_summary!W$6</f>
        <v>7.8176389419247005</v>
      </c>
      <c r="DA18" s="60" t="s">
        <v>1050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15.644716771071318</v>
      </c>
      <c r="C3" s="49">
        <f t="shared" ref="C3:W3" si="0">C5*C11/11630</f>
        <v>18.599350088206148</v>
      </c>
      <c r="D3" s="49">
        <f t="shared" si="0"/>
        <v>21.446500631147298</v>
      </c>
      <c r="E3" s="49">
        <f t="shared" si="0"/>
        <v>24.245486491365646</v>
      </c>
      <c r="F3" s="49">
        <f t="shared" si="0"/>
        <v>27.025251018335489</v>
      </c>
      <c r="G3" s="49">
        <f t="shared" si="0"/>
        <v>29.863013722794371</v>
      </c>
      <c r="H3" s="49">
        <f t="shared" si="0"/>
        <v>32.549081574064196</v>
      </c>
      <c r="I3" s="49">
        <f t="shared" si="0"/>
        <v>35.123306733780943</v>
      </c>
      <c r="J3" s="49">
        <f t="shared" si="0"/>
        <v>37.779342720782054</v>
      </c>
      <c r="K3" s="49">
        <f t="shared" si="0"/>
        <v>40.397635811273616</v>
      </c>
      <c r="L3" s="49">
        <f t="shared" si="0"/>
        <v>44.133100170617048</v>
      </c>
      <c r="M3" s="49">
        <f t="shared" si="0"/>
        <v>49.148546319460806</v>
      </c>
      <c r="N3" s="49">
        <f t="shared" si="0"/>
        <v>55.219594112034869</v>
      </c>
      <c r="O3" s="49">
        <f t="shared" si="0"/>
        <v>60.7197877743669</v>
      </c>
      <c r="P3" s="49">
        <f t="shared" si="0"/>
        <v>66.54183969935599</v>
      </c>
      <c r="Q3" s="49">
        <f t="shared" si="0"/>
        <v>71.853680839421671</v>
      </c>
      <c r="R3" s="49">
        <f t="shared" si="0"/>
        <v>76.114659531013729</v>
      </c>
      <c r="S3" s="49">
        <f t="shared" si="0"/>
        <v>79.050997283966495</v>
      </c>
      <c r="T3" s="49">
        <f t="shared" si="0"/>
        <v>83.948474348063527</v>
      </c>
      <c r="U3" s="49">
        <f t="shared" si="0"/>
        <v>91.139773449169567</v>
      </c>
      <c r="V3" s="49">
        <f t="shared" si="0"/>
        <v>101.58717206095822</v>
      </c>
      <c r="W3" s="49">
        <f t="shared" si="0"/>
        <v>112.94879630467528</v>
      </c>
      <c r="DA3" s="62" t="s">
        <v>970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480.83578898641264</v>
      </c>
      <c r="C5" s="49">
        <f t="shared" ref="C5:W5" si="1">C7*C13/1000000</f>
        <v>565.45605811875839</v>
      </c>
      <c r="D5" s="49">
        <f t="shared" si="1"/>
        <v>645.79568147299756</v>
      </c>
      <c r="E5" s="49">
        <f t="shared" si="1"/>
        <v>722.28164287083416</v>
      </c>
      <c r="F5" s="49">
        <f t="shared" si="1"/>
        <v>796.47913542882691</v>
      </c>
      <c r="G5" s="49">
        <f t="shared" si="1"/>
        <v>870.05659444579726</v>
      </c>
      <c r="H5" s="49">
        <f t="shared" si="1"/>
        <v>937.56312102739048</v>
      </c>
      <c r="I5" s="49">
        <f t="shared" si="1"/>
        <v>1001.2692401850178</v>
      </c>
      <c r="J5" s="49">
        <f t="shared" si="1"/>
        <v>1069.254810441365</v>
      </c>
      <c r="K5" s="49">
        <f t="shared" si="1"/>
        <v>1136.9694096043168</v>
      </c>
      <c r="L5" s="49">
        <f t="shared" si="1"/>
        <v>1231.6529564478174</v>
      </c>
      <c r="M5" s="49">
        <f t="shared" si="1"/>
        <v>1365.0180760069591</v>
      </c>
      <c r="N5" s="49">
        <f t="shared" si="1"/>
        <v>1526.1148016150003</v>
      </c>
      <c r="O5" s="49">
        <f t="shared" si="1"/>
        <v>1667.3227444941156</v>
      </c>
      <c r="P5" s="49">
        <f t="shared" si="1"/>
        <v>1817.9792110568608</v>
      </c>
      <c r="Q5" s="49">
        <f t="shared" si="1"/>
        <v>1950.8972071846074</v>
      </c>
      <c r="R5" s="49">
        <f t="shared" si="1"/>
        <v>2008.112735663723</v>
      </c>
      <c r="S5" s="49">
        <f t="shared" si="1"/>
        <v>2063.7572837691314</v>
      </c>
      <c r="T5" s="49">
        <f t="shared" si="1"/>
        <v>2170.199660959498</v>
      </c>
      <c r="U5" s="49">
        <f t="shared" si="1"/>
        <v>2363.7798695870115</v>
      </c>
      <c r="V5" s="49">
        <f t="shared" si="1"/>
        <v>2597.593501847145</v>
      </c>
      <c r="W5" s="49">
        <f t="shared" si="1"/>
        <v>2781.8294124993413</v>
      </c>
      <c r="DA5" s="62" t="s">
        <v>979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663580</v>
      </c>
      <c r="C7" s="35">
        <v>793173</v>
      </c>
      <c r="D7" s="35">
        <v>921966</v>
      </c>
      <c r="E7" s="35">
        <v>1051995</v>
      </c>
      <c r="F7" s="35">
        <v>1184411</v>
      </c>
      <c r="G7" s="35">
        <v>1320486</v>
      </c>
      <c r="H7" s="35">
        <v>1450892</v>
      </c>
      <c r="I7" s="35">
        <v>1581598</v>
      </c>
      <c r="J7" s="35">
        <v>1723978</v>
      </c>
      <c r="K7" s="35">
        <v>1872841</v>
      </c>
      <c r="L7" s="35">
        <v>2081444</v>
      </c>
      <c r="M7" s="35">
        <v>2375348</v>
      </c>
      <c r="N7" s="35">
        <v>2731943</v>
      </c>
      <c r="O7" s="35">
        <v>3054296</v>
      </c>
      <c r="P7" s="35">
        <v>3398671</v>
      </c>
      <c r="Q7" s="35">
        <v>3709941</v>
      </c>
      <c r="R7" s="35">
        <v>3897018</v>
      </c>
      <c r="S7" s="35">
        <v>4077625</v>
      </c>
      <c r="T7" s="35">
        <v>4365809</v>
      </c>
      <c r="U7" s="35">
        <v>4847606</v>
      </c>
      <c r="V7" s="35">
        <v>5426122</v>
      </c>
      <c r="W7" s="35">
        <v>5890671</v>
      </c>
      <c r="DA7" s="59" t="s">
        <v>987</v>
      </c>
    </row>
    <row r="8" spans="1:105" ht="12.95" customHeight="1" x14ac:dyDescent="0.25">
      <c r="A8" s="51" t="s">
        <v>116</v>
      </c>
      <c r="B8" s="52"/>
      <c r="C8" s="52">
        <v>159921.86972247926</v>
      </c>
      <c r="D8" s="52">
        <v>160694.05694267445</v>
      </c>
      <c r="E8" s="52">
        <v>163583.74316622713</v>
      </c>
      <c r="F8" s="52">
        <v>167710.15313651599</v>
      </c>
      <c r="G8" s="52">
        <v>173198.73059906531</v>
      </c>
      <c r="H8" s="52">
        <v>169454.14965417306</v>
      </c>
      <c r="I8" s="52">
        <v>171778.32669803617</v>
      </c>
      <c r="J8" s="52">
        <v>185581.43298287969</v>
      </c>
      <c r="K8" s="52">
        <v>194303.90782817733</v>
      </c>
      <c r="L8" s="52">
        <v>256399.4725167146</v>
      </c>
      <c r="M8" s="52">
        <v>344178.14491099748</v>
      </c>
      <c r="N8" s="52">
        <v>409475.25482734339</v>
      </c>
      <c r="O8" s="52">
        <v>377974.46020693518</v>
      </c>
      <c r="P8" s="52">
        <v>402879.76412515296</v>
      </c>
      <c r="Q8" s="52">
        <v>372807.53268262837</v>
      </c>
      <c r="R8" s="52">
        <v>346998.86972247902</v>
      </c>
      <c r="S8" s="52">
        <v>341301.05694267433</v>
      </c>
      <c r="T8" s="52">
        <v>451767.74316622689</v>
      </c>
      <c r="U8" s="52">
        <v>649507.15313651599</v>
      </c>
      <c r="V8" s="52">
        <v>751714.73059906531</v>
      </c>
      <c r="W8" s="52">
        <v>634003.14965417329</v>
      </c>
      <c r="DA8" s="63" t="s">
        <v>995</v>
      </c>
    </row>
    <row r="9" spans="1:105" ht="12.95" customHeight="1" x14ac:dyDescent="0.25">
      <c r="A9" s="53" t="s">
        <v>115</v>
      </c>
      <c r="B9" s="36"/>
      <c r="C9" s="36">
        <v>30328.869722479256</v>
      </c>
      <c r="D9" s="36">
        <v>31901.056942674448</v>
      </c>
      <c r="E9" s="36">
        <v>33554.743166227126</v>
      </c>
      <c r="F9" s="36">
        <v>35294.15313651599</v>
      </c>
      <c r="G9" s="36">
        <v>37123.730599065311</v>
      </c>
      <c r="H9" s="36">
        <v>39048.149654173059</v>
      </c>
      <c r="I9" s="36">
        <v>41072.326698036166</v>
      </c>
      <c r="J9" s="36">
        <v>43201.432982879691</v>
      </c>
      <c r="K9" s="36">
        <v>45440.907828177325</v>
      </c>
      <c r="L9" s="36">
        <v>47796.472516714595</v>
      </c>
      <c r="M9" s="36">
        <v>50274.144910997711</v>
      </c>
      <c r="N9" s="36">
        <v>52880.254827343393</v>
      </c>
      <c r="O9" s="36">
        <v>55621.460206935182</v>
      </c>
      <c r="P9" s="36">
        <v>58504.764125152957</v>
      </c>
      <c r="Q9" s="36">
        <v>61537.532682628371</v>
      </c>
      <c r="R9" s="36">
        <v>159921.86972247902</v>
      </c>
      <c r="S9" s="36">
        <v>160694.05694267433</v>
      </c>
      <c r="T9" s="36">
        <v>163583.74316622689</v>
      </c>
      <c r="U9" s="36">
        <v>167710.15313651599</v>
      </c>
      <c r="V9" s="36">
        <v>173198.73059906531</v>
      </c>
      <c r="W9" s="36">
        <v>169454.14965417329</v>
      </c>
      <c r="DA9" s="60" t="s">
        <v>1003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378.39957052926621</v>
      </c>
      <c r="C11" s="54">
        <v>382.54155812830192</v>
      </c>
      <c r="D11" s="54">
        <v>386.2255656020086</v>
      </c>
      <c r="E11" s="54">
        <v>390.39481437438133</v>
      </c>
      <c r="F11" s="54">
        <v>394.61632497632172</v>
      </c>
      <c r="G11" s="54">
        <v>399.17730847994284</v>
      </c>
      <c r="H11" s="54">
        <v>403.75502215952406</v>
      </c>
      <c r="I11" s="54">
        <v>407.96625015504458</v>
      </c>
      <c r="J11" s="54">
        <v>410.9158561197695</v>
      </c>
      <c r="K11" s="54">
        <v>413.22528162707425</v>
      </c>
      <c r="L11" s="54">
        <v>416.73098927524262</v>
      </c>
      <c r="M11" s="54">
        <v>418.7472706349825</v>
      </c>
      <c r="N11" s="54">
        <v>420.80967882845891</v>
      </c>
      <c r="O11" s="54">
        <v>423.53595555979012</v>
      </c>
      <c r="P11" s="54">
        <v>425.68231308521024</v>
      </c>
      <c r="Q11" s="54">
        <v>428.34563763020361</v>
      </c>
      <c r="R11" s="54">
        <v>440.81862269207119</v>
      </c>
      <c r="S11" s="54">
        <v>445.48024403986926</v>
      </c>
      <c r="T11" s="54">
        <v>449.87600644833003</v>
      </c>
      <c r="U11" s="54">
        <v>448.41551400428528</v>
      </c>
      <c r="V11" s="54">
        <v>454.82821320149225</v>
      </c>
      <c r="W11" s="54">
        <v>472.20526719615469</v>
      </c>
      <c r="DA11" s="62" t="s">
        <v>1011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724.60862139668563</v>
      </c>
      <c r="C13" s="35">
        <v>712.90381558469392</v>
      </c>
      <c r="D13" s="35">
        <v>700.45498583786991</v>
      </c>
      <c r="E13" s="35">
        <v>686.58277165845288</v>
      </c>
      <c r="F13" s="35">
        <v>672.46853957690951</v>
      </c>
      <c r="G13" s="35">
        <v>658.89119191403563</v>
      </c>
      <c r="H13" s="35">
        <v>646.1977328618467</v>
      </c>
      <c r="I13" s="35">
        <v>633.07442231528989</v>
      </c>
      <c r="J13" s="35">
        <v>620.225322156875</v>
      </c>
      <c r="K13" s="35">
        <v>607.08272063902734</v>
      </c>
      <c r="L13" s="35">
        <v>591.73004724019347</v>
      </c>
      <c r="M13" s="35">
        <v>574.6602502062683</v>
      </c>
      <c r="N13" s="35">
        <v>558.61882975413482</v>
      </c>
      <c r="O13" s="35">
        <v>545.89428938587344</v>
      </c>
      <c r="P13" s="35">
        <v>534.90885438951307</v>
      </c>
      <c r="Q13" s="35">
        <v>525.85666650348549</v>
      </c>
      <c r="R13" s="35">
        <v>515.29470371030436</v>
      </c>
      <c r="S13" s="35">
        <v>506.1174786227599</v>
      </c>
      <c r="T13" s="35">
        <v>497.08992330161442</v>
      </c>
      <c r="U13" s="35">
        <v>487.61798495731944</v>
      </c>
      <c r="V13" s="35">
        <v>478.72006966432843</v>
      </c>
      <c r="W13" s="35">
        <v>472.24321516162445</v>
      </c>
      <c r="DA13" s="59" t="s">
        <v>1019</v>
      </c>
    </row>
    <row r="14" spans="1:105" ht="12.95" customHeight="1" x14ac:dyDescent="0.25">
      <c r="A14" s="53" t="s">
        <v>112</v>
      </c>
      <c r="B14" s="36"/>
      <c r="C14" s="36">
        <v>666.55567368899722</v>
      </c>
      <c r="D14" s="36">
        <v>643.80354952065238</v>
      </c>
      <c r="E14" s="36">
        <v>616.19825805310882</v>
      </c>
      <c r="F14" s="36">
        <v>594.90697694606979</v>
      </c>
      <c r="G14" s="36">
        <v>580.12916099284155</v>
      </c>
      <c r="H14" s="36">
        <v>565.35146920927468</v>
      </c>
      <c r="I14" s="36">
        <v>544.11684512534055</v>
      </c>
      <c r="J14" s="36">
        <v>535.01958389120114</v>
      </c>
      <c r="K14" s="36">
        <v>517.95907691335788</v>
      </c>
      <c r="L14" s="36">
        <v>504.35861521919304</v>
      </c>
      <c r="M14" s="36">
        <v>493.33230742731939</v>
      </c>
      <c r="N14" s="36">
        <v>486.99942623314644</v>
      </c>
      <c r="O14" s="36">
        <v>480.22221496224557</v>
      </c>
      <c r="P14" s="36">
        <v>479.17403709718354</v>
      </c>
      <c r="Q14" s="36">
        <v>476.14011866056546</v>
      </c>
      <c r="R14" s="36">
        <v>472.08326131033249</v>
      </c>
      <c r="S14" s="36">
        <v>466.1572213610184</v>
      </c>
      <c r="T14" s="36">
        <v>458.73659177775437</v>
      </c>
      <c r="U14" s="36">
        <v>451.6534535709153</v>
      </c>
      <c r="V14" s="36">
        <v>444.70495644163771</v>
      </c>
      <c r="W14" s="36">
        <v>441.69664342447152</v>
      </c>
      <c r="DA14" s="60" t="s">
        <v>1027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5.0000003767443547E-2</v>
      </c>
      <c r="C16" s="44">
        <f>C7/RES_summary!C$6</f>
        <v>5.9405675861802953E-2</v>
      </c>
      <c r="D16" s="44">
        <f>D7/RES_summary!D$6</f>
        <v>6.8638597755539307E-2</v>
      </c>
      <c r="E16" s="44">
        <f>E7/RES_summary!E$6</f>
        <v>7.7871506961464526E-2</v>
      </c>
      <c r="F16" s="44">
        <f>F7/RES_summary!F$6</f>
        <v>8.7178562398816134E-2</v>
      </c>
      <c r="G16" s="44">
        <f>G7/RES_summary!G$6</f>
        <v>9.6613749134637467E-2</v>
      </c>
      <c r="H16" s="44">
        <f>H7/RES_summary!H$6</f>
        <v>0.10623965349382403</v>
      </c>
      <c r="I16" s="44">
        <f>I7/RES_summary!I$6</f>
        <v>0.11615524194155466</v>
      </c>
      <c r="J16" s="44">
        <f>J7/RES_summary!J$6</f>
        <v>0.12655409717144314</v>
      </c>
      <c r="K16" s="44">
        <f>K7/RES_summary!K$6</f>
        <v>0.13790001024949872</v>
      </c>
      <c r="L16" s="44">
        <f>L7/RES_summary!L$6</f>
        <v>0.15327731399373001</v>
      </c>
      <c r="M16" s="44">
        <f>M7/RES_summary!M$6</f>
        <v>0.17486205405206445</v>
      </c>
      <c r="N16" s="44">
        <f>N7/RES_summary!N$6</f>
        <v>0.19960001718407888</v>
      </c>
      <c r="O16" s="44">
        <f>O7/RES_summary!O$6</f>
        <v>0.22331948993916706</v>
      </c>
      <c r="P16" s="44">
        <f>P7/RES_summary!P$6</f>
        <v>0.24798645639601763</v>
      </c>
      <c r="Q16" s="44">
        <f>Q7/RES_summary!Q$6</f>
        <v>0.27019999195941952</v>
      </c>
      <c r="R16" s="44">
        <f>R7/RES_summary!R$6</f>
        <v>0.28534387072554551</v>
      </c>
      <c r="S16" s="44">
        <f>S7/RES_summary!S$6</f>
        <v>0.29809331398107264</v>
      </c>
      <c r="T16" s="44">
        <f>T7/RES_summary!T$6</f>
        <v>0.31820994918257794</v>
      </c>
      <c r="U16" s="44">
        <f>U7/RES_summary!U$6</f>
        <v>0.35183072083113121</v>
      </c>
      <c r="V16" s="44">
        <f>V7/RES_summary!V$6</f>
        <v>0.39211228872227744</v>
      </c>
      <c r="W16" s="44">
        <f>W7/RES_summary!W$6</f>
        <v>0.43401664872100504</v>
      </c>
      <c r="DA16" s="59" t="s">
        <v>1035</v>
      </c>
    </row>
    <row r="17" spans="1:105" ht="12.95" customHeight="1" x14ac:dyDescent="0.25">
      <c r="A17" s="51" t="s">
        <v>43</v>
      </c>
      <c r="B17" s="52">
        <f t="shared" ref="B17:Q17" si="2">B13*B16</f>
        <v>36.230433799756355</v>
      </c>
      <c r="C17" s="52">
        <f t="shared" si="2"/>
        <v>42.350532989266874</v>
      </c>
      <c r="D17" s="52">
        <f t="shared" si="2"/>
        <v>48.078248018787534</v>
      </c>
      <c r="E17" s="52">
        <f t="shared" si="2"/>
        <v>53.465235082822822</v>
      </c>
      <c r="F17" s="52">
        <f t="shared" si="2"/>
        <v>58.624840538746362</v>
      </c>
      <c r="G17" s="52">
        <f t="shared" si="2"/>
        <v>63.657948322604909</v>
      </c>
      <c r="H17" s="52">
        <f t="shared" si="2"/>
        <v>68.651823227737253</v>
      </c>
      <c r="I17" s="52">
        <f t="shared" si="2"/>
        <v>73.53491269104245</v>
      </c>
      <c r="J17" s="52">
        <f t="shared" si="2"/>
        <v>78.492055688430781</v>
      </c>
      <c r="K17" s="52">
        <f t="shared" si="2"/>
        <v>83.716713398415436</v>
      </c>
      <c r="L17" s="52">
        <f t="shared" si="2"/>
        <v>90.69879225035983</v>
      </c>
      <c r="M17" s="52">
        <f t="shared" si="2"/>
        <v>100.48627173314136</v>
      </c>
      <c r="N17" s="52">
        <f t="shared" si="2"/>
        <v>111.50032801827534</v>
      </c>
      <c r="O17" s="52">
        <f t="shared" si="2"/>
        <v>121.90883426635732</v>
      </c>
      <c r="P17" s="52">
        <f t="shared" si="2"/>
        <v>132.65015129490874</v>
      </c>
      <c r="Q17" s="52">
        <f t="shared" si="2"/>
        <v>142.08646706104892</v>
      </c>
      <c r="R17" s="52">
        <f t="shared" ref="R17:V17" si="3">R13*R16</f>
        <v>147.03618532107137</v>
      </c>
      <c r="S17" s="52">
        <f t="shared" si="3"/>
        <v>150.87023646640318</v>
      </c>
      <c r="T17" s="52">
        <f t="shared" si="3"/>
        <v>158.17895923297829</v>
      </c>
      <c r="U17" s="52">
        <f t="shared" si="3"/>
        <v>171.55898713775738</v>
      </c>
      <c r="V17" s="52">
        <f t="shared" si="3"/>
        <v>187.71202217336793</v>
      </c>
      <c r="W17" s="52">
        <f t="shared" ref="W17" si="4">W13*W16</f>
        <v>204.96141762568075</v>
      </c>
      <c r="DA17" s="63" t="s">
        <v>1043</v>
      </c>
    </row>
    <row r="18" spans="1:105" ht="12.95" customHeight="1" x14ac:dyDescent="0.25">
      <c r="A18" s="53" t="s">
        <v>42</v>
      </c>
      <c r="B18" s="36">
        <f>B3*11630*1000/RES_summary!B$6</f>
        <v>13.709580589916815</v>
      </c>
      <c r="C18" s="36">
        <f>C3*11630*1000/RES_summary!C$6</f>
        <v>16.200838877278201</v>
      </c>
      <c r="D18" s="36">
        <f>D3*11630*1000/RES_summary!D$6</f>
        <v>18.569048534209866</v>
      </c>
      <c r="E18" s="36">
        <f>E3*11630*1000/RES_summary!E$6</f>
        <v>20.872550525641273</v>
      </c>
      <c r="F18" s="36">
        <f>F3*11630*1000/RES_summary!F$6</f>
        <v>23.134319125722975</v>
      </c>
      <c r="G18" s="36">
        <f>G3*11630*1000/RES_summary!G$6</f>
        <v>25.410808474772718</v>
      </c>
      <c r="H18" s="36">
        <f>H3*11630*1000/RES_summary!H$6</f>
        <v>27.718518408606784</v>
      </c>
      <c r="I18" s="36">
        <f>I3*11630*1000/RES_summary!I$6</f>
        <v>29.999762586043182</v>
      </c>
      <c r="J18" s="36">
        <f>J3*11630*1000/RES_summary!J$6</f>
        <v>32.253630261812148</v>
      </c>
      <c r="K18" s="36">
        <f>K3*11630*1000/RES_summary!K$6</f>
        <v>34.593862470953283</v>
      </c>
      <c r="L18" s="36">
        <f>L3*11630*1000/RES_summary!L$6</f>
        <v>37.796997420562164</v>
      </c>
      <c r="M18" s="36">
        <f>M3*11630*1000/RES_summary!M$6</f>
        <v>42.078352024538141</v>
      </c>
      <c r="N18" s="36">
        <f>N3*11630*1000/RES_summary!N$6</f>
        <v>46.920417222638264</v>
      </c>
      <c r="O18" s="36">
        <f>O3*11630*1000/RES_summary!O$6</f>
        <v>51.632774612181734</v>
      </c>
      <c r="P18" s="36">
        <f>P3*11630*1000/RES_summary!P$6</f>
        <v>56.466823234319833</v>
      </c>
      <c r="Q18" s="36">
        <f>Q3*11630*1000/RES_summary!Q$6</f>
        <v>60.862118331887928</v>
      </c>
      <c r="R18" s="36">
        <f>R3*11630*1000/RES_summary!R$6</f>
        <v>64.816288699130823</v>
      </c>
      <c r="S18" s="36">
        <f>S3*11630*1000/RES_summary!S$6</f>
        <v>67.209709759406081</v>
      </c>
      <c r="T18" s="36">
        <f>T3*11630*1000/RES_summary!T$6</f>
        <v>71.160918483885482</v>
      </c>
      <c r="U18" s="36">
        <f>U3*11630*1000/RES_summary!U$6</f>
        <v>76.929711399432037</v>
      </c>
      <c r="V18" s="36">
        <f>V3*11630*1000/RES_summary!V$6</f>
        <v>85.37672364155182</v>
      </c>
      <c r="W18" s="36">
        <f>W3*11630*1000/RES_summary!W$6</f>
        <v>96.783860974837239</v>
      </c>
      <c r="DA18" s="60" t="s">
        <v>1051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157.79549818420071</v>
      </c>
      <c r="C3" s="49">
        <f t="shared" ref="C3:W3" si="0">C5*C11/11630</f>
        <v>168.08626253862172</v>
      </c>
      <c r="D3" s="49">
        <f t="shared" si="0"/>
        <v>179.65413399522998</v>
      </c>
      <c r="E3" s="49">
        <f t="shared" si="0"/>
        <v>191.59846792287686</v>
      </c>
      <c r="F3" s="49">
        <f t="shared" si="0"/>
        <v>206.59414413095786</v>
      </c>
      <c r="G3" s="49">
        <f t="shared" si="0"/>
        <v>231.25418740436487</v>
      </c>
      <c r="H3" s="49">
        <f t="shared" si="0"/>
        <v>250.16729677023056</v>
      </c>
      <c r="I3" s="49">
        <f t="shared" si="0"/>
        <v>270.16547196624805</v>
      </c>
      <c r="J3" s="49">
        <f t="shared" si="0"/>
        <v>288.54350580130341</v>
      </c>
      <c r="K3" s="49">
        <f t="shared" si="0"/>
        <v>303.91290938071444</v>
      </c>
      <c r="L3" s="49">
        <f t="shared" si="0"/>
        <v>321.78162193714195</v>
      </c>
      <c r="M3" s="49">
        <f t="shared" si="0"/>
        <v>334.62336967590738</v>
      </c>
      <c r="N3" s="49">
        <f t="shared" si="0"/>
        <v>341.96192161365201</v>
      </c>
      <c r="O3" s="49">
        <f t="shared" si="0"/>
        <v>347.22166690083958</v>
      </c>
      <c r="P3" s="49">
        <f t="shared" si="0"/>
        <v>356.53364752276786</v>
      </c>
      <c r="Q3" s="49">
        <f t="shared" si="0"/>
        <v>383.91667215443613</v>
      </c>
      <c r="R3" s="49">
        <f t="shared" si="0"/>
        <v>429.46661762506415</v>
      </c>
      <c r="S3" s="49">
        <f t="shared" si="0"/>
        <v>468.19245333345503</v>
      </c>
      <c r="T3" s="49">
        <f t="shared" si="0"/>
        <v>496.79913983929072</v>
      </c>
      <c r="U3" s="49">
        <f t="shared" si="0"/>
        <v>518.68909843925132</v>
      </c>
      <c r="V3" s="49">
        <f t="shared" si="0"/>
        <v>552.38424269263271</v>
      </c>
      <c r="W3" s="49">
        <f t="shared" si="0"/>
        <v>581.10268302406257</v>
      </c>
      <c r="DA3" s="62" t="s">
        <v>971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1436.3528053636353</v>
      </c>
      <c r="C5" s="49">
        <f t="shared" ref="C5:W5" si="1">C7*C13/1000000</f>
        <v>1504.2360765267542</v>
      </c>
      <c r="D5" s="49">
        <f t="shared" si="1"/>
        <v>1584.3094055645686</v>
      </c>
      <c r="E5" s="49">
        <f t="shared" si="1"/>
        <v>1667.7498401127202</v>
      </c>
      <c r="F5" s="49">
        <f t="shared" si="1"/>
        <v>1777.0785227448398</v>
      </c>
      <c r="G5" s="49">
        <f t="shared" si="1"/>
        <v>1968.3777566502224</v>
      </c>
      <c r="H5" s="49">
        <f t="shared" si="1"/>
        <v>2107.8998124177351</v>
      </c>
      <c r="I5" s="49">
        <f t="shared" si="1"/>
        <v>2256.191793622661</v>
      </c>
      <c r="J5" s="49">
        <f t="shared" si="1"/>
        <v>2395.7954418176346</v>
      </c>
      <c r="K5" s="49">
        <f t="shared" si="1"/>
        <v>2514.6346251438649</v>
      </c>
      <c r="L5" s="49">
        <f t="shared" si="1"/>
        <v>2649.9353678218422</v>
      </c>
      <c r="M5" s="49">
        <f t="shared" si="1"/>
        <v>2766.5587139207678</v>
      </c>
      <c r="N5" s="49">
        <f t="shared" si="1"/>
        <v>2844.4566473703812</v>
      </c>
      <c r="O5" s="49">
        <f t="shared" si="1"/>
        <v>2903.2479145964835</v>
      </c>
      <c r="P5" s="49">
        <f t="shared" si="1"/>
        <v>2969.3938230852018</v>
      </c>
      <c r="Q5" s="49">
        <f t="shared" si="1"/>
        <v>3197.0531738534069</v>
      </c>
      <c r="R5" s="49">
        <f t="shared" si="1"/>
        <v>3389.0749273323004</v>
      </c>
      <c r="S5" s="49">
        <f t="shared" si="1"/>
        <v>3629.7400821670608</v>
      </c>
      <c r="T5" s="49">
        <f t="shared" si="1"/>
        <v>3806.8349358452456</v>
      </c>
      <c r="U5" s="49">
        <f t="shared" si="1"/>
        <v>3973.4527410895985</v>
      </c>
      <c r="V5" s="49">
        <f t="shared" si="1"/>
        <v>4124.8289861338299</v>
      </c>
      <c r="W5" s="49">
        <f t="shared" si="1"/>
        <v>4179.5337395659544</v>
      </c>
      <c r="DA5" s="62" t="s">
        <v>980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3867693.8743133014</v>
      </c>
      <c r="C7" s="35">
        <v>4099132.4298341293</v>
      </c>
      <c r="D7" s="35">
        <v>4382916.5475411238</v>
      </c>
      <c r="E7" s="35">
        <v>4687692.54909271</v>
      </c>
      <c r="F7" s="35">
        <v>5085754.6554403286</v>
      </c>
      <c r="G7" s="35">
        <v>5770949.7269641347</v>
      </c>
      <c r="H7" s="35">
        <v>6326052.0156260869</v>
      </c>
      <c r="I7" s="35">
        <v>6973094.6897489168</v>
      </c>
      <c r="J7" s="35">
        <v>7644087.1938905306</v>
      </c>
      <c r="K7" s="35">
        <v>8227628.0435638893</v>
      </c>
      <c r="L7" s="35">
        <v>8967662.8361695949</v>
      </c>
      <c r="M7" s="35">
        <v>9720096.8373712394</v>
      </c>
      <c r="N7" s="35">
        <v>10426035.878540423</v>
      </c>
      <c r="O7" s="35">
        <v>11283961.879124546</v>
      </c>
      <c r="P7" s="35">
        <v>12317441.322893353</v>
      </c>
      <c r="Q7" s="35">
        <v>14696785.643070659</v>
      </c>
      <c r="R7" s="35">
        <v>17232123.271168366</v>
      </c>
      <c r="S7" s="35">
        <v>19979633.194268681</v>
      </c>
      <c r="T7" s="35">
        <v>22420414.604746133</v>
      </c>
      <c r="U7" s="35">
        <v>24792950.577607851</v>
      </c>
      <c r="V7" s="35">
        <v>27008345.145717762</v>
      </c>
      <c r="W7" s="35">
        <v>28625957.856465954</v>
      </c>
      <c r="DA7" s="59" t="s">
        <v>988</v>
      </c>
    </row>
    <row r="8" spans="1:105" ht="12.95" customHeight="1" x14ac:dyDescent="0.25">
      <c r="A8" s="51" t="s">
        <v>116</v>
      </c>
      <c r="B8" s="52"/>
      <c r="C8" s="52">
        <v>598730.98213508166</v>
      </c>
      <c r="D8" s="52">
        <v>679437.89034886332</v>
      </c>
      <c r="E8" s="52">
        <v>730981.10806240141</v>
      </c>
      <c r="F8" s="52">
        <v>857177.63961543515</v>
      </c>
      <c r="G8" s="52">
        <v>1179762.2873261422</v>
      </c>
      <c r="H8" s="52">
        <v>1087858.6718004709</v>
      </c>
      <c r="I8" s="52">
        <v>1220937.090707601</v>
      </c>
      <c r="J8" s="52">
        <v>1289201.5238945344</v>
      </c>
      <c r="K8" s="52">
        <v>1182271.8318084404</v>
      </c>
      <c r="L8" s="52">
        <v>1419472.6829545684</v>
      </c>
      <c r="M8" s="52">
        <v>1483415.109264046</v>
      </c>
      <c r="N8" s="52">
        <v>1563116.6807846185</v>
      </c>
      <c r="O8" s="52">
        <v>2037688.2879102658</v>
      </c>
      <c r="P8" s="52">
        <v>2121338.1155692767</v>
      </c>
      <c r="Q8" s="52">
        <v>3600281.4108849075</v>
      </c>
      <c r="R8" s="52">
        <v>3824539.1519922428</v>
      </c>
      <c r="S8" s="52">
        <v>3929781.7549087554</v>
      </c>
      <c r="T8" s="52">
        <v>3860254.0934320204</v>
      </c>
      <c r="U8" s="52">
        <v>3855951.0821257643</v>
      </c>
      <c r="V8" s="52">
        <v>3778511.2488945276</v>
      </c>
      <c r="W8" s="52">
        <v>3655300.9986584596</v>
      </c>
      <c r="DA8" s="63" t="s">
        <v>996</v>
      </c>
    </row>
    <row r="9" spans="1:105" ht="12.95" customHeight="1" x14ac:dyDescent="0.25">
      <c r="A9" s="53" t="s">
        <v>115</v>
      </c>
      <c r="B9" s="36"/>
      <c r="C9" s="36">
        <v>367292.42661425378</v>
      </c>
      <c r="D9" s="36">
        <v>395653.77264186833</v>
      </c>
      <c r="E9" s="36">
        <v>426205.10651081521</v>
      </c>
      <c r="F9" s="36">
        <v>459115.53326781653</v>
      </c>
      <c r="G9" s="36">
        <v>494567.21580233611</v>
      </c>
      <c r="H9" s="36">
        <v>532756.38313851878</v>
      </c>
      <c r="I9" s="36">
        <v>573894.41658477113</v>
      </c>
      <c r="J9" s="36">
        <v>618209.01975292061</v>
      </c>
      <c r="K9" s="36">
        <v>598730.98213508166</v>
      </c>
      <c r="L9" s="36">
        <v>679437.89034886286</v>
      </c>
      <c r="M9" s="36">
        <v>730981.10806240141</v>
      </c>
      <c r="N9" s="36">
        <v>857177.63961543515</v>
      </c>
      <c r="O9" s="36">
        <v>1179762.2873261422</v>
      </c>
      <c r="P9" s="36">
        <v>1087858.67180047</v>
      </c>
      <c r="Q9" s="36">
        <v>1220937.090707602</v>
      </c>
      <c r="R9" s="36">
        <v>1289201.5238945335</v>
      </c>
      <c r="S9" s="36">
        <v>1182271.8318084404</v>
      </c>
      <c r="T9" s="36">
        <v>1419472.6829545684</v>
      </c>
      <c r="U9" s="36">
        <v>1483415.109264046</v>
      </c>
      <c r="V9" s="36">
        <v>1563116.6807846166</v>
      </c>
      <c r="W9" s="36">
        <v>2037688.2879102677</v>
      </c>
      <c r="DA9" s="60" t="s">
        <v>1004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1277.6538166872269</v>
      </c>
      <c r="C11" s="54">
        <v>1299.558801858986</v>
      </c>
      <c r="D11" s="54">
        <v>1318.7938991121341</v>
      </c>
      <c r="E11" s="54">
        <v>1336.10576859204</v>
      </c>
      <c r="F11" s="54">
        <v>1352.0448677371292</v>
      </c>
      <c r="G11" s="54">
        <v>1366.3465716508199</v>
      </c>
      <c r="H11" s="54">
        <v>1380.2580389722998</v>
      </c>
      <c r="I11" s="54">
        <v>1392.6229356248405</v>
      </c>
      <c r="J11" s="54">
        <v>1400.687602078089</v>
      </c>
      <c r="K11" s="54">
        <v>1405.5748301387903</v>
      </c>
      <c r="L11" s="54">
        <v>1412.2307693130729</v>
      </c>
      <c r="M11" s="54">
        <v>1406.6825221343404</v>
      </c>
      <c r="N11" s="54">
        <v>1398.1640929712926</v>
      </c>
      <c r="O11" s="54">
        <v>1390.9208255189685</v>
      </c>
      <c r="P11" s="54">
        <v>1396.4083472031973</v>
      </c>
      <c r="Q11" s="54">
        <v>1396.5832453685746</v>
      </c>
      <c r="R11" s="54">
        <v>1473.7640418328126</v>
      </c>
      <c r="S11" s="54">
        <v>1500.1289648864365</v>
      </c>
      <c r="T11" s="54">
        <v>1517.7369372985675</v>
      </c>
      <c r="U11" s="54">
        <v>1518.1643290903478</v>
      </c>
      <c r="V11" s="54">
        <v>1557.4533548205832</v>
      </c>
      <c r="W11" s="54">
        <v>1616.9804156842843</v>
      </c>
      <c r="DA11" s="62" t="s">
        <v>1012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371.37189551193626</v>
      </c>
      <c r="C13" s="35">
        <v>366.96449853112523</v>
      </c>
      <c r="D13" s="35">
        <v>361.47377856267599</v>
      </c>
      <c r="E13" s="35">
        <v>355.77201846044886</v>
      </c>
      <c r="F13" s="35">
        <v>349.42277855339819</v>
      </c>
      <c r="G13" s="35">
        <v>341.08385097398985</v>
      </c>
      <c r="H13" s="35">
        <v>333.20937090162658</v>
      </c>
      <c r="I13" s="35">
        <v>323.55674116106127</v>
      </c>
      <c r="J13" s="35">
        <v>313.4181205746126</v>
      </c>
      <c r="K13" s="35">
        <v>305.63299797089792</v>
      </c>
      <c r="L13" s="35">
        <v>295.49899636433287</v>
      </c>
      <c r="M13" s="35">
        <v>284.62254648370072</v>
      </c>
      <c r="N13" s="35">
        <v>272.82244953952591</v>
      </c>
      <c r="O13" s="35">
        <v>257.28976628036332</v>
      </c>
      <c r="P13" s="35">
        <v>241.07229295797404</v>
      </c>
      <c r="Q13" s="35">
        <v>217.53417730228483</v>
      </c>
      <c r="R13" s="35">
        <v>196.67192916398602</v>
      </c>
      <c r="S13" s="35">
        <v>181.67200803307446</v>
      </c>
      <c r="T13" s="35">
        <v>169.79324436932509</v>
      </c>
      <c r="U13" s="35">
        <v>160.26542418385191</v>
      </c>
      <c r="V13" s="35">
        <v>152.72424000356909</v>
      </c>
      <c r="W13" s="35">
        <v>146.00502664479023</v>
      </c>
      <c r="DA13" s="59" t="s">
        <v>1020</v>
      </c>
    </row>
    <row r="14" spans="1:105" ht="12.95" customHeight="1" x14ac:dyDescent="0.25">
      <c r="A14" s="53" t="s">
        <v>112</v>
      </c>
      <c r="B14" s="36"/>
      <c r="C14" s="36">
        <v>341.19723538198883</v>
      </c>
      <c r="D14" s="36">
        <v>334.11151155216635</v>
      </c>
      <c r="E14" s="36">
        <v>330.68027362658586</v>
      </c>
      <c r="F14" s="36">
        <v>326.45658909897134</v>
      </c>
      <c r="G14" s="36">
        <v>317.8331790430405</v>
      </c>
      <c r="H14" s="36">
        <v>310.12558190245056</v>
      </c>
      <c r="I14" s="36">
        <v>296.01872305006822</v>
      </c>
      <c r="J14" s="36">
        <v>286.37035935849065</v>
      </c>
      <c r="K14" s="36">
        <v>273.30816016651761</v>
      </c>
      <c r="L14" s="36">
        <v>255.24180040867111</v>
      </c>
      <c r="M14" s="36">
        <v>241.5671626175143</v>
      </c>
      <c r="N14" s="36">
        <v>228.85637798376703</v>
      </c>
      <c r="O14" s="36">
        <v>212.86811535188113</v>
      </c>
      <c r="P14" s="36">
        <v>190.2189514942923</v>
      </c>
      <c r="Q14" s="36">
        <v>163.62042908727673</v>
      </c>
      <c r="R14" s="36">
        <v>146.73947235439979</v>
      </c>
      <c r="S14" s="36">
        <v>143.46590451207243</v>
      </c>
      <c r="T14" s="36">
        <v>139.73267143844149</v>
      </c>
      <c r="U14" s="36">
        <v>136.14337241120023</v>
      </c>
      <c r="V14" s="36">
        <v>134.73705209255502</v>
      </c>
      <c r="W14" s="36">
        <v>133.63157210130055</v>
      </c>
      <c r="DA14" s="60" t="s">
        <v>1028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0.29142636650740439</v>
      </c>
      <c r="C16" s="44">
        <f>C7/RES_summary!C$6</f>
        <v>0.30700960880076733</v>
      </c>
      <c r="D16" s="44">
        <f>D7/RES_summary!D$6</f>
        <v>0.32629971810540981</v>
      </c>
      <c r="E16" s="44">
        <f>E7/RES_summary!E$6</f>
        <v>0.34699564443735792</v>
      </c>
      <c r="F16" s="44">
        <f>F7/RES_summary!F$6</f>
        <v>0.37433693166846166</v>
      </c>
      <c r="G16" s="44">
        <f>G7/RES_summary!G$6</f>
        <v>0.42223324532749112</v>
      </c>
      <c r="H16" s="44">
        <f>H7/RES_summary!H$6</f>
        <v>0.46321681705049206</v>
      </c>
      <c r="I16" s="44">
        <f>I7/RES_summary!I$6</f>
        <v>0.51211591110329902</v>
      </c>
      <c r="J16" s="44">
        <f>J7/RES_summary!J$6</f>
        <v>0.5611385722570742</v>
      </c>
      <c r="K16" s="44">
        <f>K7/RES_summary!K$6</f>
        <v>0.60581223474738299</v>
      </c>
      <c r="L16" s="44">
        <f>L7/RES_summary!L$6</f>
        <v>0.66037773407762612</v>
      </c>
      <c r="M16" s="44">
        <f>M7/RES_summary!M$6</f>
        <v>0.7155482474852991</v>
      </c>
      <c r="N16" s="44">
        <f>N7/RES_summary!N$6</f>
        <v>0.76174244503581934</v>
      </c>
      <c r="O16" s="44">
        <f>O7/RES_summary!O$6</f>
        <v>0.82504400730613492</v>
      </c>
      <c r="P16" s="44">
        <f>P7/RES_summary!P$6</f>
        <v>0.89875090161130577</v>
      </c>
      <c r="Q16" s="44">
        <f>Q7/RES_summary!Q$6</f>
        <v>1.0703866618328983</v>
      </c>
      <c r="R16" s="44">
        <f>R7/RES_summary!R$6</f>
        <v>1.2617546942341376</v>
      </c>
      <c r="S16" s="44">
        <f>S7/RES_summary!S$6</f>
        <v>1.4606039228731909</v>
      </c>
      <c r="T16" s="44">
        <f>T7/RES_summary!T$6</f>
        <v>1.634152797804163</v>
      </c>
      <c r="U16" s="44">
        <f>U7/RES_summary!U$6</f>
        <v>1.7994287640642372</v>
      </c>
      <c r="V16" s="44">
        <f>V7/RES_summary!V$6</f>
        <v>1.9517261185223265</v>
      </c>
      <c r="W16" s="44">
        <f>W7/RES_summary!W$6</f>
        <v>2.1091217444145292</v>
      </c>
      <c r="DA16" s="59" t="s">
        <v>1036</v>
      </c>
    </row>
    <row r="17" spans="1:105" ht="12.95" customHeight="1" x14ac:dyDescent="0.25">
      <c r="A17" s="51" t="s">
        <v>43</v>
      </c>
      <c r="B17" s="52">
        <f t="shared" ref="B17:Q17" si="2">B13*B16</f>
        <v>108.22756213201102</v>
      </c>
      <c r="C17" s="52">
        <f t="shared" si="2"/>
        <v>112.66162713781051</v>
      </c>
      <c r="D17" s="52">
        <f t="shared" si="2"/>
        <v>117.9487920474985</v>
      </c>
      <c r="E17" s="52">
        <f t="shared" si="2"/>
        <v>123.45134081846305</v>
      </c>
      <c r="F17" s="52">
        <f t="shared" si="2"/>
        <v>130.80185077874742</v>
      </c>
      <c r="G17" s="52">
        <f t="shared" si="2"/>
        <v>144.01694132554607</v>
      </c>
      <c r="H17" s="52">
        <f t="shared" si="2"/>
        <v>154.34818420044832</v>
      </c>
      <c r="I17" s="52">
        <f t="shared" si="2"/>
        <v>165.69855529331119</v>
      </c>
      <c r="J17" s="52">
        <f t="shared" si="2"/>
        <v>175.87099669873365</v>
      </c>
      <c r="K17" s="52">
        <f t="shared" si="2"/>
        <v>185.15620951329203</v>
      </c>
      <c r="L17" s="52">
        <f t="shared" si="2"/>
        <v>195.14095764129081</v>
      </c>
      <c r="M17" s="52">
        <f t="shared" si="2"/>
        <v>203.66116433121513</v>
      </c>
      <c r="N17" s="52">
        <f t="shared" si="2"/>
        <v>207.8204397728999</v>
      </c>
      <c r="O17" s="52">
        <f t="shared" si="2"/>
        <v>212.27537981080982</v>
      </c>
      <c r="P17" s="52">
        <f t="shared" si="2"/>
        <v>216.663940649484</v>
      </c>
      <c r="Q17" s="52">
        <f t="shared" si="2"/>
        <v>232.84568187715851</v>
      </c>
      <c r="R17" s="52">
        <f t="shared" ref="R17:V17" si="3">R13*R16</f>
        <v>248.15172984674314</v>
      </c>
      <c r="S17" s="52">
        <f t="shared" si="3"/>
        <v>265.35084760935842</v>
      </c>
      <c r="T17" s="52">
        <f t="shared" si="3"/>
        <v>277.46810533437855</v>
      </c>
      <c r="U17" s="52">
        <f t="shared" si="3"/>
        <v>288.38621416137937</v>
      </c>
      <c r="V17" s="52">
        <f t="shared" si="3"/>
        <v>298.0758881464381</v>
      </c>
      <c r="W17" s="52">
        <f t="shared" ref="W17" si="4">W13*W16</f>
        <v>307.94237649034977</v>
      </c>
      <c r="DA17" s="63" t="s">
        <v>1044</v>
      </c>
    </row>
    <row r="18" spans="1:105" ht="12.95" customHeight="1" x14ac:dyDescent="0.25">
      <c r="A18" s="53" t="s">
        <v>42</v>
      </c>
      <c r="B18" s="36">
        <f>B3*11630*1000/RES_summary!B$6</f>
        <v>138.27735782871787</v>
      </c>
      <c r="C18" s="36">
        <f>C3*11630*1000/RES_summary!C$6</f>
        <v>146.41040917869685</v>
      </c>
      <c r="D18" s="36">
        <f>D3*11630*1000/RES_summary!D$6</f>
        <v>155.55014735988684</v>
      </c>
      <c r="E18" s="36">
        <f>E3*11630*1000/RES_summary!E$6</f>
        <v>164.94404860797047</v>
      </c>
      <c r="F18" s="36">
        <f>F3*11630*1000/RES_summary!F$6</f>
        <v>176.84997103592329</v>
      </c>
      <c r="G18" s="36">
        <f>G3*11630*1000/RES_summary!G$6</f>
        <v>196.77705403979721</v>
      </c>
      <c r="H18" s="36">
        <f>H3*11630*1000/RES_summary!H$6</f>
        <v>213.04032204344605</v>
      </c>
      <c r="I18" s="36">
        <f>I3*11630*1000/RES_summary!I$6</f>
        <v>230.75560850136597</v>
      </c>
      <c r="J18" s="36">
        <f>J3*11630*1000/RES_summary!J$6</f>
        <v>246.34032464103277</v>
      </c>
      <c r="K18" s="36">
        <f>K3*11630*1000/RES_summary!K$6</f>
        <v>260.25090773578773</v>
      </c>
      <c r="L18" s="36">
        <f>L3*11630*1000/RES_summary!L$6</f>
        <v>275.58406473424992</v>
      </c>
      <c r="M18" s="36">
        <f>M3*11630*1000/RES_summary!M$6</f>
        <v>286.48660030225011</v>
      </c>
      <c r="N18" s="36">
        <f>N3*11630*1000/RES_summary!N$6</f>
        <v>290.56707667597175</v>
      </c>
      <c r="O18" s="36">
        <f>O3*11630*1000/RES_summary!O$6</f>
        <v>295.25824652380413</v>
      </c>
      <c r="P18" s="36">
        <f>P3*11630*1000/RES_summary!P$6</f>
        <v>302.55133526087764</v>
      </c>
      <c r="Q18" s="36">
        <f>Q3*11630*1000/RES_summary!Q$6</f>
        <v>325.18837806606069</v>
      </c>
      <c r="R18" s="36">
        <f>R3*11630*1000/RES_summary!R$6</f>
        <v>365.71709636674041</v>
      </c>
      <c r="S18" s="36">
        <f>S3*11630*1000/RES_summary!S$6</f>
        <v>398.06049235596532</v>
      </c>
      <c r="T18" s="36">
        <f>T3*11630*1000/RES_summary!T$6</f>
        <v>421.12359238823603</v>
      </c>
      <c r="U18" s="36">
        <f>U3*11630*1000/RES_summary!U$6</f>
        <v>437.81766334121585</v>
      </c>
      <c r="V18" s="36">
        <f>V3*11630*1000/RES_summary!V$6</f>
        <v>464.23929198479499</v>
      </c>
      <c r="W18" s="36">
        <f>W3*11630*1000/RES_summary!W$6</f>
        <v>497.93679194417223</v>
      </c>
      <c r="DA18" s="60" t="s">
        <v>1052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26.997073257166669</v>
      </c>
      <c r="C3" s="49">
        <f t="shared" ref="C3:W3" si="0">C5*C11/11630</f>
        <v>34.055728703091766</v>
      </c>
      <c r="D3" s="49">
        <f t="shared" si="0"/>
        <v>40.373728673634851</v>
      </c>
      <c r="E3" s="49">
        <f t="shared" si="0"/>
        <v>48.936378069490317</v>
      </c>
      <c r="F3" s="49">
        <f t="shared" si="0"/>
        <v>61.194448429230242</v>
      </c>
      <c r="G3" s="49">
        <f t="shared" si="0"/>
        <v>71.615977052687683</v>
      </c>
      <c r="H3" s="49">
        <f t="shared" si="0"/>
        <v>80.713705915083665</v>
      </c>
      <c r="I3" s="49">
        <f t="shared" si="0"/>
        <v>94.170165944572418</v>
      </c>
      <c r="J3" s="49">
        <f t="shared" si="0"/>
        <v>102.81021756413337</v>
      </c>
      <c r="K3" s="49">
        <f t="shared" si="0"/>
        <v>113.05863278986479</v>
      </c>
      <c r="L3" s="49">
        <f t="shared" si="0"/>
        <v>121.04943734276489</v>
      </c>
      <c r="M3" s="49">
        <f t="shared" si="0"/>
        <v>124.06074921887054</v>
      </c>
      <c r="N3" s="49">
        <f t="shared" si="0"/>
        <v>129.60783024648239</v>
      </c>
      <c r="O3" s="49">
        <f t="shared" si="0"/>
        <v>135.00907007882111</v>
      </c>
      <c r="P3" s="49">
        <f t="shared" si="0"/>
        <v>145.30211029648999</v>
      </c>
      <c r="Q3" s="49">
        <f t="shared" si="0"/>
        <v>160.90567325368957</v>
      </c>
      <c r="R3" s="49">
        <f t="shared" si="0"/>
        <v>187.88983872647449</v>
      </c>
      <c r="S3" s="49">
        <f t="shared" si="0"/>
        <v>211.39903047870283</v>
      </c>
      <c r="T3" s="49">
        <f t="shared" si="0"/>
        <v>236.62112177825497</v>
      </c>
      <c r="U3" s="49">
        <f t="shared" si="0"/>
        <v>259.08879395496524</v>
      </c>
      <c r="V3" s="49">
        <f t="shared" si="0"/>
        <v>286.47726366711515</v>
      </c>
      <c r="W3" s="49">
        <f t="shared" si="0"/>
        <v>311.56442381340173</v>
      </c>
      <c r="DA3" s="62" t="s">
        <v>972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552.34358775087424</v>
      </c>
      <c r="C5" s="49">
        <f t="shared" ref="C5:W5" si="1">C7*C13/1000000</f>
        <v>678.83228337000253</v>
      </c>
      <c r="D5" s="49">
        <f t="shared" si="1"/>
        <v>785.35975677608144</v>
      </c>
      <c r="E5" s="49">
        <f t="shared" si="1"/>
        <v>929.87800514444427</v>
      </c>
      <c r="F5" s="49">
        <f t="shared" si="1"/>
        <v>1136.7386195223478</v>
      </c>
      <c r="G5" s="49">
        <f t="shared" si="1"/>
        <v>1301.6730161761709</v>
      </c>
      <c r="H5" s="49">
        <f t="shared" si="1"/>
        <v>1435.4817464555701</v>
      </c>
      <c r="I5" s="49">
        <f t="shared" si="1"/>
        <v>1639.7736558093252</v>
      </c>
      <c r="J5" s="49">
        <f t="shared" si="1"/>
        <v>1757.9423106662659</v>
      </c>
      <c r="K5" s="49">
        <f t="shared" si="1"/>
        <v>1901.7723265871375</v>
      </c>
      <c r="L5" s="49">
        <f t="shared" si="1"/>
        <v>2000.3152910262995</v>
      </c>
      <c r="M5" s="49">
        <f t="shared" si="1"/>
        <v>2030.5975946045655</v>
      </c>
      <c r="N5" s="49">
        <f t="shared" si="1"/>
        <v>2105.6808716465875</v>
      </c>
      <c r="O5" s="49">
        <f t="shared" si="1"/>
        <v>2174.7724269938994</v>
      </c>
      <c r="P5" s="49">
        <f t="shared" si="1"/>
        <v>2320.1290034283179</v>
      </c>
      <c r="Q5" s="49">
        <f t="shared" si="1"/>
        <v>2544.5387097432904</v>
      </c>
      <c r="R5" s="49">
        <f t="shared" si="1"/>
        <v>2838.6148009198287</v>
      </c>
      <c r="S5" s="49">
        <f t="shared" si="1"/>
        <v>3165.2194219494227</v>
      </c>
      <c r="T5" s="49">
        <f t="shared" si="1"/>
        <v>3530.5957624857519</v>
      </c>
      <c r="U5" s="49">
        <f t="shared" si="1"/>
        <v>3889.9760576629865</v>
      </c>
      <c r="V5" s="49">
        <f t="shared" si="1"/>
        <v>4216.3105480027161</v>
      </c>
      <c r="W5" s="49">
        <f t="shared" si="1"/>
        <v>4464.3372331325927</v>
      </c>
      <c r="DA5" s="62" t="s">
        <v>981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1419097.6338556514</v>
      </c>
      <c r="C7" s="35">
        <v>1798887.8310748732</v>
      </c>
      <c r="D7" s="35">
        <v>2146976.6977677611</v>
      </c>
      <c r="E7" s="35">
        <v>2635512.5992463878</v>
      </c>
      <c r="F7" s="35">
        <v>3366315.3899706081</v>
      </c>
      <c r="G7" s="35">
        <v>4018347.8171661687</v>
      </c>
      <c r="H7" s="35">
        <v>4654832.2105364157</v>
      </c>
      <c r="I7" s="35">
        <v>5574755.3563124221</v>
      </c>
      <c r="J7" s="35">
        <v>6268668.8398159696</v>
      </c>
      <c r="K7" s="35">
        <v>7221737.8093966581</v>
      </c>
      <c r="L7" s="35">
        <v>8041579.9666602127</v>
      </c>
      <c r="M7" s="35">
        <v>8680472.4865247272</v>
      </c>
      <c r="N7" s="35">
        <v>9651464.6282746419</v>
      </c>
      <c r="O7" s="35">
        <v>10626680.235690391</v>
      </c>
      <c r="P7" s="35">
        <v>12132754.541983193</v>
      </c>
      <c r="Q7" s="35">
        <v>13817731.677216928</v>
      </c>
      <c r="R7" s="35">
        <v>15834387.121020921</v>
      </c>
      <c r="S7" s="35">
        <v>18041067.758120887</v>
      </c>
      <c r="T7" s="35">
        <v>20304263.616210245</v>
      </c>
      <c r="U7" s="35">
        <v>22542981.399117287</v>
      </c>
      <c r="V7" s="35">
        <v>24651353.473490302</v>
      </c>
      <c r="W7" s="35">
        <v>26357036.861627314</v>
      </c>
      <c r="DA7" s="59" t="s">
        <v>989</v>
      </c>
    </row>
    <row r="8" spans="1:105" ht="12.95" customHeight="1" x14ac:dyDescent="0.25">
      <c r="A8" s="51" t="s">
        <v>116</v>
      </c>
      <c r="B8" s="52"/>
      <c r="C8" s="52">
        <v>644538.20769937965</v>
      </c>
      <c r="D8" s="52">
        <v>622046.64461340243</v>
      </c>
      <c r="E8" s="52">
        <v>772023.82626804081</v>
      </c>
      <c r="F8" s="52">
        <v>1024152.386824118</v>
      </c>
      <c r="G8" s="52">
        <v>955586.75176122785</v>
      </c>
      <c r="H8" s="52">
        <v>1281022.6010696264</v>
      </c>
      <c r="I8" s="52">
        <v>1541969.7903894088</v>
      </c>
      <c r="J8" s="52">
        <v>1465937.3097715881</v>
      </c>
      <c r="K8" s="52">
        <v>1977221.3564048065</v>
      </c>
      <c r="L8" s="52">
        <v>1775428.9090247825</v>
      </c>
      <c r="M8" s="52">
        <v>1919915.1209341409</v>
      </c>
      <c r="N8" s="52">
        <v>2512961.932139324</v>
      </c>
      <c r="O8" s="52">
        <v>2441152.9171873368</v>
      </c>
      <c r="P8" s="52">
        <v>3483295.6626976077</v>
      </c>
      <c r="Q8" s="52">
        <v>3460406.0442585181</v>
      </c>
      <c r="R8" s="52">
        <v>3936570.5647381321</v>
      </c>
      <c r="S8" s="52">
        <v>4719642.5692392904</v>
      </c>
      <c r="T8" s="52">
        <v>4704348.7752766944</v>
      </c>
      <c r="U8" s="52">
        <v>5722013.4456046484</v>
      </c>
      <c r="V8" s="52">
        <v>5568778.1186315306</v>
      </c>
      <c r="W8" s="52">
        <v>5642253.9528751448</v>
      </c>
      <c r="DA8" s="63" t="s">
        <v>997</v>
      </c>
    </row>
    <row r="9" spans="1:105" ht="12.95" customHeight="1" x14ac:dyDescent="0.25">
      <c r="A9" s="53" t="s">
        <v>115</v>
      </c>
      <c r="B9" s="36"/>
      <c r="C9" s="36">
        <v>264748.0104801578</v>
      </c>
      <c r="D9" s="36">
        <v>273957.77792051481</v>
      </c>
      <c r="E9" s="36">
        <v>283487.92478941428</v>
      </c>
      <c r="F9" s="36">
        <v>293349.59609989775</v>
      </c>
      <c r="G9" s="36">
        <v>303554.32456566719</v>
      </c>
      <c r="H9" s="36">
        <v>644538.20769937988</v>
      </c>
      <c r="I9" s="36">
        <v>622046.64461340196</v>
      </c>
      <c r="J9" s="36">
        <v>772023.82626804058</v>
      </c>
      <c r="K9" s="36">
        <v>1024152.386824118</v>
      </c>
      <c r="L9" s="36">
        <v>955586.75176122785</v>
      </c>
      <c r="M9" s="36">
        <v>1281022.6010696255</v>
      </c>
      <c r="N9" s="36">
        <v>1541969.7903894093</v>
      </c>
      <c r="O9" s="36">
        <v>1465937.3097715881</v>
      </c>
      <c r="P9" s="36">
        <v>1977221.3564048056</v>
      </c>
      <c r="Q9" s="36">
        <v>1775428.9090247825</v>
      </c>
      <c r="R9" s="36">
        <v>1919915.1209341399</v>
      </c>
      <c r="S9" s="36">
        <v>2512961.9321393222</v>
      </c>
      <c r="T9" s="36">
        <v>2441152.9171873368</v>
      </c>
      <c r="U9" s="36">
        <v>3483295.6626976058</v>
      </c>
      <c r="V9" s="36">
        <v>3460406.0442585163</v>
      </c>
      <c r="W9" s="36">
        <v>3936570.5647381321</v>
      </c>
      <c r="DA9" s="60" t="s">
        <v>1005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568.44320988562322</v>
      </c>
      <c r="C11" s="54">
        <v>583.45505144615731</v>
      </c>
      <c r="D11" s="54">
        <v>597.8743632114174</v>
      </c>
      <c r="E11" s="54">
        <v>612.04811147217697</v>
      </c>
      <c r="F11" s="54">
        <v>626.08186526731811</v>
      </c>
      <c r="G11" s="54">
        <v>639.86408473726271</v>
      </c>
      <c r="H11" s="54">
        <v>653.92708901399942</v>
      </c>
      <c r="I11" s="54">
        <v>667.89646611003252</v>
      </c>
      <c r="J11" s="54">
        <v>680.16044839247502</v>
      </c>
      <c r="K11" s="54">
        <v>691.39290805948167</v>
      </c>
      <c r="L11" s="54">
        <v>703.79152857150575</v>
      </c>
      <c r="M11" s="54">
        <v>710.54280633895735</v>
      </c>
      <c r="N11" s="54">
        <v>715.84402274020294</v>
      </c>
      <c r="O11" s="54">
        <v>721.98611014535095</v>
      </c>
      <c r="P11" s="54">
        <v>728.3489582911842</v>
      </c>
      <c r="Q11" s="54">
        <v>735.43113051292585</v>
      </c>
      <c r="R11" s="54">
        <v>769.79758707691383</v>
      </c>
      <c r="S11" s="54">
        <v>776.7457470462216</v>
      </c>
      <c r="T11" s="54">
        <v>779.44455593624787</v>
      </c>
      <c r="U11" s="54">
        <v>774.60699732597152</v>
      </c>
      <c r="V11" s="54">
        <v>790.20046994090706</v>
      </c>
      <c r="W11" s="54">
        <v>811.65334510522246</v>
      </c>
      <c r="DA11" s="62" t="s">
        <v>1013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389.22169593798219</v>
      </c>
      <c r="C13" s="35">
        <v>377.36220771719047</v>
      </c>
      <c r="D13" s="35">
        <v>365.79798820948076</v>
      </c>
      <c r="E13" s="35">
        <v>352.82624162386412</v>
      </c>
      <c r="F13" s="35">
        <v>337.68036795039359</v>
      </c>
      <c r="G13" s="35">
        <v>323.93239097309913</v>
      </c>
      <c r="H13" s="35">
        <v>308.38528254709047</v>
      </c>
      <c r="I13" s="35">
        <v>294.14271138419952</v>
      </c>
      <c r="J13" s="35">
        <v>280.4331119711652</v>
      </c>
      <c r="K13" s="35">
        <v>263.33998502585092</v>
      </c>
      <c r="L13" s="35">
        <v>248.74655220982152</v>
      </c>
      <c r="M13" s="35">
        <v>233.92708147589855</v>
      </c>
      <c r="N13" s="35">
        <v>218.1721586045964</v>
      </c>
      <c r="O13" s="35">
        <v>204.65210006882356</v>
      </c>
      <c r="P13" s="35">
        <v>191.22854545519183</v>
      </c>
      <c r="Q13" s="35">
        <v>184.15024760820901</v>
      </c>
      <c r="R13" s="35">
        <v>179.26900354428176</v>
      </c>
      <c r="S13" s="35">
        <v>175.44523774235324</v>
      </c>
      <c r="T13" s="35">
        <v>173.88445250814428</v>
      </c>
      <c r="U13" s="35">
        <v>172.55818956650097</v>
      </c>
      <c r="V13" s="35">
        <v>171.03768977784014</v>
      </c>
      <c r="W13" s="35">
        <v>169.37932957221503</v>
      </c>
      <c r="DA13" s="59" t="s">
        <v>1021</v>
      </c>
    </row>
    <row r="14" spans="1:105" ht="12.95" customHeight="1" x14ac:dyDescent="0.25">
      <c r="A14" s="53" t="s">
        <v>112</v>
      </c>
      <c r="B14" s="36"/>
      <c r="C14" s="36">
        <v>356.12220115503146</v>
      </c>
      <c r="D14" s="36">
        <v>342.67170507153645</v>
      </c>
      <c r="E14" s="36">
        <v>330.11662407469925</v>
      </c>
      <c r="F14" s="36">
        <v>313.4676497412305</v>
      </c>
      <c r="G14" s="36">
        <v>296.24136704368522</v>
      </c>
      <c r="H14" s="36">
        <v>283.63519521859934</v>
      </c>
      <c r="I14" s="36">
        <v>270.7249495413493</v>
      </c>
      <c r="J14" s="36">
        <v>254.46282839195968</v>
      </c>
      <c r="K14" s="36">
        <v>235.11209611895563</v>
      </c>
      <c r="L14" s="36">
        <v>214.94935008091392</v>
      </c>
      <c r="M14" s="36">
        <v>205.02229229830101</v>
      </c>
      <c r="N14" s="36">
        <v>195.99698843037311</v>
      </c>
      <c r="O14" s="36">
        <v>181.11037056477946</v>
      </c>
      <c r="P14" s="36">
        <v>175.1861722692048</v>
      </c>
      <c r="Q14" s="36">
        <v>175.13464855670566</v>
      </c>
      <c r="R14" s="36">
        <v>174.69558311712186</v>
      </c>
      <c r="S14" s="36">
        <v>173.55924304689484</v>
      </c>
      <c r="T14" s="36">
        <v>171.64850833703889</v>
      </c>
      <c r="U14" s="36">
        <v>169.45180895231053</v>
      </c>
      <c r="V14" s="36">
        <v>167.4283778060753</v>
      </c>
      <c r="W14" s="36">
        <v>165.84297396640216</v>
      </c>
      <c r="DA14" s="60" t="s">
        <v>1029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0.10692740444129237</v>
      </c>
      <c r="C16" s="44">
        <f>C7/RES_summary!C$6</f>
        <v>0.13472993584574319</v>
      </c>
      <c r="D16" s="44">
        <f>D7/RES_summary!D$6</f>
        <v>0.15983829116105958</v>
      </c>
      <c r="E16" s="44">
        <f>E7/RES_summary!E$6</f>
        <v>0.19508775015018376</v>
      </c>
      <c r="F16" s="44">
        <f>F7/RES_summary!F$6</f>
        <v>0.24777761797099801</v>
      </c>
      <c r="G16" s="44">
        <f>G7/RES_summary!G$6</f>
        <v>0.29400360771974127</v>
      </c>
      <c r="H16" s="44">
        <f>H7/RES_summary!H$6</f>
        <v>0.34084395056232974</v>
      </c>
      <c r="I16" s="44">
        <f>I7/RES_summary!I$6</f>
        <v>0.4094194967225851</v>
      </c>
      <c r="J16" s="44">
        <f>J7/RES_summary!J$6</f>
        <v>0.46017160630220794</v>
      </c>
      <c r="K16" s="44">
        <f>K7/RES_summary!K$6</f>
        <v>0.53174707192708381</v>
      </c>
      <c r="L16" s="44">
        <f>L7/RES_summary!L$6</f>
        <v>0.59218109041389833</v>
      </c>
      <c r="M16" s="44">
        <f>M7/RES_summary!M$6</f>
        <v>0.63901594593135203</v>
      </c>
      <c r="N16" s="44">
        <f>N7/RES_summary!N$6</f>
        <v>0.70515106122461124</v>
      </c>
      <c r="O16" s="44">
        <f>O7/RES_summary!O$6</f>
        <v>0.77698586187488228</v>
      </c>
      <c r="P16" s="44">
        <f>P7/RES_summary!P$6</f>
        <v>0.8852750987633401</v>
      </c>
      <c r="Q16" s="44">
        <f>Q7/RES_summary!Q$6</f>
        <v>1.0063639793952062</v>
      </c>
      <c r="R16" s="44">
        <f>R7/RES_summary!R$6</f>
        <v>1.1594109423356105</v>
      </c>
      <c r="S16" s="44">
        <f>S7/RES_summary!S$6</f>
        <v>1.3188857915515368</v>
      </c>
      <c r="T16" s="44">
        <f>T7/RES_summary!T$6</f>
        <v>1.4799132746081947</v>
      </c>
      <c r="U16" s="44">
        <f>U7/RES_summary!U$6</f>
        <v>1.6361299567939758</v>
      </c>
      <c r="V16" s="44">
        <f>V7/RES_summary!V$6</f>
        <v>1.7814009030007334</v>
      </c>
      <c r="W16" s="44">
        <f>W7/RES_summary!W$6</f>
        <v>1.9419507232536808</v>
      </c>
      <c r="DA16" s="59" t="s">
        <v>1037</v>
      </c>
    </row>
    <row r="17" spans="1:105" ht="12.95" customHeight="1" x14ac:dyDescent="0.25">
      <c r="A17" s="51" t="s">
        <v>43</v>
      </c>
      <c r="B17" s="52">
        <f t="shared" ref="B17:Q17" si="2">B13*B16</f>
        <v>41.618465698886347</v>
      </c>
      <c r="C17" s="52">
        <f t="shared" si="2"/>
        <v>50.841986036345091</v>
      </c>
      <c r="D17" s="52">
        <f t="shared" si="2"/>
        <v>58.468525345556827</v>
      </c>
      <c r="E17" s="52">
        <f t="shared" si="2"/>
        <v>68.832077672344766</v>
      </c>
      <c r="F17" s="52">
        <f t="shared" si="2"/>
        <v>83.669637206318669</v>
      </c>
      <c r="G17" s="52">
        <f t="shared" si="2"/>
        <v>95.237291603372896</v>
      </c>
      <c r="H17" s="52">
        <f t="shared" si="2"/>
        <v>105.11125799863059</v>
      </c>
      <c r="I17" s="52">
        <f t="shared" si="2"/>
        <v>120.42776085953557</v>
      </c>
      <c r="J17" s="52">
        <f t="shared" si="2"/>
        <v>129.04735559609804</v>
      </c>
      <c r="K17" s="52">
        <f t="shared" si="2"/>
        <v>140.03026595881832</v>
      </c>
      <c r="L17" s="52">
        <f t="shared" si="2"/>
        <v>147.30300452430978</v>
      </c>
      <c r="M17" s="52">
        <f t="shared" si="2"/>
        <v>149.48313524828177</v>
      </c>
      <c r="N17" s="52">
        <f t="shared" si="2"/>
        <v>153.84432916969536</v>
      </c>
      <c r="O17" s="52">
        <f t="shared" si="2"/>
        <v>159.01178835647951</v>
      </c>
      <c r="P17" s="52">
        <f t="shared" si="2"/>
        <v>169.28986946421483</v>
      </c>
      <c r="Q17" s="52">
        <f t="shared" si="2"/>
        <v>185.32217598960978</v>
      </c>
      <c r="R17" s="52">
        <f t="shared" ref="R17:V17" si="3">R13*R16</f>
        <v>207.84644433084162</v>
      </c>
      <c r="S17" s="52">
        <f t="shared" si="3"/>
        <v>231.39223125377112</v>
      </c>
      <c r="T17" s="52">
        <f t="shared" si="3"/>
        <v>257.33390951478088</v>
      </c>
      <c r="U17" s="52">
        <f t="shared" si="3"/>
        <v>282.3276232398859</v>
      </c>
      <c r="V17" s="52">
        <f t="shared" si="3"/>
        <v>304.68669501740374</v>
      </c>
      <c r="W17" s="52">
        <f t="shared" ref="W17" si="4">W13*W16</f>
        <v>328.92631156698656</v>
      </c>
      <c r="DA17" s="63" t="s">
        <v>1045</v>
      </c>
    </row>
    <row r="18" spans="1:105" ht="12.95" customHeight="1" x14ac:dyDescent="0.25">
      <c r="A18" s="53" t="s">
        <v>42</v>
      </c>
      <c r="B18" s="36">
        <f>B3*11630*1000/RES_summary!B$6</f>
        <v>23.657734232389654</v>
      </c>
      <c r="C18" s="36">
        <f>C3*11630*1000/RES_summary!C$6</f>
        <v>29.664013578460533</v>
      </c>
      <c r="D18" s="36">
        <f>D3*11630*1000/RES_summary!D$6</f>
        <v>34.956832358885407</v>
      </c>
      <c r="E18" s="36">
        <f>E3*11630*1000/RES_summary!E$6</f>
        <v>42.128543148064821</v>
      </c>
      <c r="F18" s="36">
        <f>F3*11630*1000/RES_summary!F$6</f>
        <v>52.384042528371793</v>
      </c>
      <c r="G18" s="36">
        <f>G3*11630*1000/RES_summary!G$6</f>
        <v>60.938922424647991</v>
      </c>
      <c r="H18" s="36">
        <f>H3*11630*1000/RES_summary!H$6</f>
        <v>68.735098965643957</v>
      </c>
      <c r="I18" s="36">
        <f>I3*11630*1000/RES_summary!I$6</f>
        <v>80.433275899627901</v>
      </c>
      <c r="J18" s="36">
        <f>J3*11630*1000/RES_summary!J$6</f>
        <v>87.772907246105206</v>
      </c>
      <c r="K18" s="36">
        <f>K3*11630*1000/RES_summary!K$6</f>
        <v>96.81593279761006</v>
      </c>
      <c r="L18" s="36">
        <f>L3*11630*1000/RES_summary!L$6</f>
        <v>103.67060671733944</v>
      </c>
      <c r="M18" s="36">
        <f>M3*11630*1000/RES_summary!M$6</f>
        <v>106.21416641966003</v>
      </c>
      <c r="N18" s="36">
        <f>N3*11630*1000/RES_summary!N$6</f>
        <v>110.12854346860269</v>
      </c>
      <c r="O18" s="36">
        <f>O3*11630*1000/RES_summary!O$6</f>
        <v>114.80430254275046</v>
      </c>
      <c r="P18" s="36">
        <f>P3*11630*1000/RES_summary!P$6</f>
        <v>123.30210007351138</v>
      </c>
      <c r="Q18" s="36">
        <f>Q3*11630*1000/RES_summary!Q$6</f>
        <v>136.29169739715411</v>
      </c>
      <c r="R18" s="36">
        <f>R3*11630*1000/RES_summary!R$6</f>
        <v>159.99969132839797</v>
      </c>
      <c r="S18" s="36">
        <f>S3*11630*1000/RES_summary!S$6</f>
        <v>179.7329315259025</v>
      </c>
      <c r="T18" s="36">
        <f>T3*11630*1000/RES_summary!T$6</f>
        <v>200.57751482908699</v>
      </c>
      <c r="U18" s="36">
        <f>U3*11630*1000/RES_summary!U$6</f>
        <v>218.69295250002617</v>
      </c>
      <c r="V18" s="36">
        <f>V3*11630*1000/RES_summary!V$6</f>
        <v>240.76356958749423</v>
      </c>
      <c r="W18" s="36">
        <f>W3*11630*1000/RES_summary!W$6</f>
        <v>266.97414107646722</v>
      </c>
      <c r="DA18" s="60" t="s">
        <v>1053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theme="8" tint="0.59999389629810485"/>
    <pageSetUpPr fitToPage="1"/>
  </sheetPr>
  <dimension ref="A1:DA19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329.29872856040583</v>
      </c>
      <c r="C3" s="49">
        <f t="shared" ref="C3:W3" si="0">C5*C11/11630</f>
        <v>344.63420735834455</v>
      </c>
      <c r="D3" s="49">
        <f t="shared" si="0"/>
        <v>358.28616189823919</v>
      </c>
      <c r="E3" s="49">
        <f t="shared" si="0"/>
        <v>370.85209423582251</v>
      </c>
      <c r="F3" s="49">
        <f t="shared" si="0"/>
        <v>381.65694895196157</v>
      </c>
      <c r="G3" s="49">
        <f t="shared" si="0"/>
        <v>391.6817800953321</v>
      </c>
      <c r="H3" s="49">
        <f t="shared" si="0"/>
        <v>399.49714192757943</v>
      </c>
      <c r="I3" s="49">
        <f t="shared" si="0"/>
        <v>405.03661065358222</v>
      </c>
      <c r="J3" s="49">
        <f t="shared" si="0"/>
        <v>409.30814117878214</v>
      </c>
      <c r="K3" s="49">
        <f t="shared" si="0"/>
        <v>409.7523392060167</v>
      </c>
      <c r="L3" s="49">
        <f t="shared" si="0"/>
        <v>406.56133240954358</v>
      </c>
      <c r="M3" s="49">
        <f t="shared" si="0"/>
        <v>396.92041593965462</v>
      </c>
      <c r="N3" s="49">
        <f t="shared" si="0"/>
        <v>391.07992943603728</v>
      </c>
      <c r="O3" s="49">
        <f t="shared" si="0"/>
        <v>386.23483279666021</v>
      </c>
      <c r="P3" s="49">
        <f t="shared" si="0"/>
        <v>378.96665075076169</v>
      </c>
      <c r="Q3" s="49">
        <f t="shared" si="0"/>
        <v>360.38192607780758</v>
      </c>
      <c r="R3" s="49">
        <f t="shared" si="0"/>
        <v>346.51463583639844</v>
      </c>
      <c r="S3" s="49">
        <f t="shared" si="0"/>
        <v>325.83316410311448</v>
      </c>
      <c r="T3" s="49">
        <f t="shared" si="0"/>
        <v>301.63752646640046</v>
      </c>
      <c r="U3" s="49">
        <f t="shared" si="0"/>
        <v>275.94923003348543</v>
      </c>
      <c r="V3" s="49">
        <f t="shared" si="0"/>
        <v>259.76582538602156</v>
      </c>
      <c r="W3" s="49">
        <f t="shared" si="0"/>
        <v>252.76388872307533</v>
      </c>
      <c r="DA3" s="62" t="s">
        <v>973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8118.5573661646613</v>
      </c>
      <c r="C5" s="49">
        <f t="shared" ref="C5:W5" si="1">C7*C13/1000000</f>
        <v>8388.5121422360298</v>
      </c>
      <c r="D5" s="49">
        <f t="shared" si="1"/>
        <v>8616.9035488639493</v>
      </c>
      <c r="E5" s="49">
        <f t="shared" si="1"/>
        <v>8815.3730948760531</v>
      </c>
      <c r="F5" s="49">
        <f t="shared" si="1"/>
        <v>8963.5747909222282</v>
      </c>
      <c r="G5" s="49">
        <f t="shared" si="1"/>
        <v>9089.9192199771496</v>
      </c>
      <c r="H5" s="49">
        <f t="shared" si="1"/>
        <v>9154.7348390421885</v>
      </c>
      <c r="I5" s="49">
        <f t="shared" si="1"/>
        <v>9165.3245115668597</v>
      </c>
      <c r="J5" s="49">
        <f t="shared" si="1"/>
        <v>9169.0999595655139</v>
      </c>
      <c r="K5" s="49">
        <f t="shared" si="1"/>
        <v>9099.6615174719918</v>
      </c>
      <c r="L5" s="49">
        <f t="shared" si="1"/>
        <v>8936.1629915009053</v>
      </c>
      <c r="M5" s="49">
        <f t="shared" si="1"/>
        <v>8703.8474097470207</v>
      </c>
      <c r="N5" s="49">
        <f t="shared" si="1"/>
        <v>8572.3187170920737</v>
      </c>
      <c r="O5" s="49">
        <f t="shared" si="1"/>
        <v>8450.4941738090911</v>
      </c>
      <c r="P5" s="49">
        <f t="shared" si="1"/>
        <v>8271.9798956725044</v>
      </c>
      <c r="Q5" s="49">
        <f t="shared" si="1"/>
        <v>7838.928191200921</v>
      </c>
      <c r="R5" s="49">
        <f t="shared" si="1"/>
        <v>7350.0529065803839</v>
      </c>
      <c r="S5" s="49">
        <f t="shared" si="1"/>
        <v>6906.7202880305704</v>
      </c>
      <c r="T5" s="49">
        <f t="shared" si="1"/>
        <v>6406.9418571319547</v>
      </c>
      <c r="U5" s="49">
        <f t="shared" si="1"/>
        <v>5927.4255453340984</v>
      </c>
      <c r="V5" s="49">
        <f t="shared" si="1"/>
        <v>5507.277833804239</v>
      </c>
      <c r="W5" s="49">
        <f t="shared" si="1"/>
        <v>5235.1855589838569</v>
      </c>
      <c r="DA5" s="62" t="s">
        <v>982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113852565.32143916</v>
      </c>
      <c r="C7" s="35">
        <v>118448126.43269226</v>
      </c>
      <c r="D7" s="35">
        <v>123313133.50106242</v>
      </c>
      <c r="E7" s="35">
        <v>128512825.19019678</v>
      </c>
      <c r="F7" s="35">
        <v>133667378.001352</v>
      </c>
      <c r="G7" s="35">
        <v>138872514.73205802</v>
      </c>
      <c r="H7" s="35">
        <v>143254365.34679499</v>
      </c>
      <c r="I7" s="35">
        <v>147265670.89328417</v>
      </c>
      <c r="J7" s="35">
        <v>151816948.9841482</v>
      </c>
      <c r="K7" s="35">
        <v>155940845.36946937</v>
      </c>
      <c r="L7" s="35">
        <v>160477467.66191554</v>
      </c>
      <c r="M7" s="35">
        <v>163827556.60545176</v>
      </c>
      <c r="N7" s="35">
        <v>169099837.27739877</v>
      </c>
      <c r="O7" s="35">
        <v>172089944.85750329</v>
      </c>
      <c r="P7" s="35">
        <v>175914907.27021074</v>
      </c>
      <c r="Q7" s="35">
        <v>179350419.95548707</v>
      </c>
      <c r="R7" s="35">
        <v>181490280.74428689</v>
      </c>
      <c r="S7" s="35">
        <v>185148520.60039529</v>
      </c>
      <c r="T7" s="35">
        <v>189301554.16628048</v>
      </c>
      <c r="U7" s="35">
        <v>193373150.09471783</v>
      </c>
      <c r="V7" s="35">
        <v>196014080.40333748</v>
      </c>
      <c r="W7" s="35">
        <v>204332373.10254389</v>
      </c>
      <c r="DA7" s="59" t="s">
        <v>990</v>
      </c>
    </row>
    <row r="8" spans="1:105" ht="12.95" customHeight="1" x14ac:dyDescent="0.25">
      <c r="A8" s="51" t="s">
        <v>116</v>
      </c>
      <c r="B8" s="52"/>
      <c r="C8" s="52">
        <v>32001417.413083091</v>
      </c>
      <c r="D8" s="52">
        <v>32533481.025894195</v>
      </c>
      <c r="E8" s="52">
        <v>33500665.732128352</v>
      </c>
      <c r="F8" s="52">
        <v>33784836.124550298</v>
      </c>
      <c r="G8" s="52">
        <v>35217219.96961692</v>
      </c>
      <c r="H8" s="52">
        <v>35421163.390024036</v>
      </c>
      <c r="I8" s="52">
        <v>37219194.255593598</v>
      </c>
      <c r="J8" s="52">
        <v>38496198.533031642</v>
      </c>
      <c r="K8" s="52">
        <v>38899899.232906878</v>
      </c>
      <c r="L8" s="52">
        <v>40208890.918395609</v>
      </c>
      <c r="M8" s="52">
        <v>39379545.377780259</v>
      </c>
      <c r="N8" s="52">
        <v>37997077.909153283</v>
      </c>
      <c r="O8" s="52">
        <v>27806884.392331988</v>
      </c>
      <c r="P8" s="52">
        <v>28711597.562742382</v>
      </c>
      <c r="Q8" s="52">
        <v>32852178.44985345</v>
      </c>
      <c r="R8" s="52">
        <v>26622199.918278128</v>
      </c>
      <c r="S8" s="52">
        <v>23456219.380993873</v>
      </c>
      <c r="T8" s="52">
        <v>23031069.62285462</v>
      </c>
      <c r="U8" s="52">
        <v>20414760.19915095</v>
      </c>
      <c r="V8" s="52">
        <v>16249846.971719325</v>
      </c>
      <c r="W8" s="52">
        <v>19559490.150160939</v>
      </c>
      <c r="DA8" s="63" t="s">
        <v>998</v>
      </c>
    </row>
    <row r="9" spans="1:105" ht="12.95" customHeight="1" x14ac:dyDescent="0.25">
      <c r="A9" s="53" t="s">
        <v>115</v>
      </c>
      <c r="B9" s="36"/>
      <c r="C9" s="36">
        <v>27405856.301829994</v>
      </c>
      <c r="D9" s="36">
        <v>27668473.957524031</v>
      </c>
      <c r="E9" s="36">
        <v>28300974.042993993</v>
      </c>
      <c r="F9" s="36">
        <v>28630283.313395098</v>
      </c>
      <c r="G9" s="36">
        <v>30012083.238910884</v>
      </c>
      <c r="H9" s="36">
        <v>31039312.775287062</v>
      </c>
      <c r="I9" s="36">
        <v>33207888.709104419</v>
      </c>
      <c r="J9" s="36">
        <v>33944920.44216761</v>
      </c>
      <c r="K9" s="36">
        <v>34776002.847585708</v>
      </c>
      <c r="L9" s="36">
        <v>35672268.625949442</v>
      </c>
      <c r="M9" s="36">
        <v>36029456.434244037</v>
      </c>
      <c r="N9" s="36">
        <v>32724797.23720628</v>
      </c>
      <c r="O9" s="36">
        <v>24816776.812227458</v>
      </c>
      <c r="P9" s="36">
        <v>24886635.150034934</v>
      </c>
      <c r="Q9" s="36">
        <v>29416665.764577121</v>
      </c>
      <c r="R9" s="36">
        <v>24482339.129478306</v>
      </c>
      <c r="S9" s="36">
        <v>19797979.524885476</v>
      </c>
      <c r="T9" s="36">
        <v>18878036.056969434</v>
      </c>
      <c r="U9" s="36">
        <v>16343164.270713598</v>
      </c>
      <c r="V9" s="36">
        <v>13608916.663099676</v>
      </c>
      <c r="W9" s="36">
        <v>11241197.450954527</v>
      </c>
      <c r="DA9" s="60" t="s">
        <v>1006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471.727185068442</v>
      </c>
      <c r="C11" s="54">
        <v>477.80771650753729</v>
      </c>
      <c r="D11" s="54">
        <v>483.56907318823136</v>
      </c>
      <c r="E11" s="54">
        <v>489.26004714077936</v>
      </c>
      <c r="F11" s="54">
        <v>495.18974514571266</v>
      </c>
      <c r="G11" s="54">
        <v>501.13306755218491</v>
      </c>
      <c r="H11" s="54">
        <v>507.51352631245095</v>
      </c>
      <c r="I11" s="54">
        <v>513.9562462798018</v>
      </c>
      <c r="J11" s="54">
        <v>519.16258988355548</v>
      </c>
      <c r="K11" s="54">
        <v>523.691974236188</v>
      </c>
      <c r="L11" s="54">
        <v>529.1206416467603</v>
      </c>
      <c r="M11" s="54">
        <v>530.36137010039261</v>
      </c>
      <c r="N11" s="54">
        <v>530.57518384990556</v>
      </c>
      <c r="O11" s="54">
        <v>531.55602655133396</v>
      </c>
      <c r="P11" s="54">
        <v>532.80861460230153</v>
      </c>
      <c r="Q11" s="54">
        <v>534.67026333899935</v>
      </c>
      <c r="R11" s="54">
        <v>548.29064035298995</v>
      </c>
      <c r="S11" s="54">
        <v>548.65978937736429</v>
      </c>
      <c r="T11" s="54">
        <v>547.53804717288335</v>
      </c>
      <c r="U11" s="54">
        <v>541.43059592130987</v>
      </c>
      <c r="V11" s="54">
        <v>548.56076639092942</v>
      </c>
      <c r="W11" s="54">
        <v>561.51668221287412</v>
      </c>
      <c r="DA11" s="62" t="s">
        <v>1014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71.307636707557663</v>
      </c>
      <c r="C13" s="35">
        <v>70.820133630418994</v>
      </c>
      <c r="D13" s="35">
        <v>69.878230357269359</v>
      </c>
      <c r="E13" s="35">
        <v>68.595278967911966</v>
      </c>
      <c r="F13" s="35">
        <v>67.058806157113096</v>
      </c>
      <c r="G13" s="35">
        <v>65.455135146903103</v>
      </c>
      <c r="H13" s="35">
        <v>63.905451096586816</v>
      </c>
      <c r="I13" s="35">
        <v>62.236666943299348</v>
      </c>
      <c r="J13" s="35">
        <v>60.395759636316328</v>
      </c>
      <c r="K13" s="35">
        <v>58.353290928443016</v>
      </c>
      <c r="L13" s="35">
        <v>55.684845490751925</v>
      </c>
      <c r="M13" s="35">
        <v>53.12810366029337</v>
      </c>
      <c r="N13" s="35">
        <v>50.693831851710577</v>
      </c>
      <c r="O13" s="35">
        <v>49.105101293433535</v>
      </c>
      <c r="P13" s="35">
        <v>47.022620334082816</v>
      </c>
      <c r="Q13" s="35">
        <v>43.707331118301603</v>
      </c>
      <c r="R13" s="35">
        <v>40.498327934906541</v>
      </c>
      <c r="S13" s="35">
        <v>37.303675263694352</v>
      </c>
      <c r="T13" s="35">
        <v>33.845162472909045</v>
      </c>
      <c r="U13" s="35">
        <v>30.652784745093793</v>
      </c>
      <c r="V13" s="35">
        <v>28.096337887930975</v>
      </c>
      <c r="W13" s="35">
        <v>25.620930641061889</v>
      </c>
      <c r="DA13" s="59" t="s">
        <v>1022</v>
      </c>
    </row>
    <row r="14" spans="1:105" ht="12.95" customHeight="1" x14ac:dyDescent="0.25">
      <c r="A14" s="53" t="s">
        <v>112</v>
      </c>
      <c r="B14" s="36"/>
      <c r="C14" s="36">
        <v>69.503222066422424</v>
      </c>
      <c r="D14" s="36">
        <v>67.662864947090526</v>
      </c>
      <c r="E14" s="36">
        <v>66.10940719750711</v>
      </c>
      <c r="F14" s="36">
        <v>64.396799737991813</v>
      </c>
      <c r="G14" s="36">
        <v>62.904328851650746</v>
      </c>
      <c r="H14" s="36">
        <v>61.292811038232557</v>
      </c>
      <c r="I14" s="36">
        <v>59.4654073024887</v>
      </c>
      <c r="J14" s="36">
        <v>57.154348639068608</v>
      </c>
      <c r="K14" s="36">
        <v>54.628858555348302</v>
      </c>
      <c r="L14" s="36">
        <v>50.462273963561238</v>
      </c>
      <c r="M14" s="36">
        <v>48.722302443163798</v>
      </c>
      <c r="N14" s="36">
        <v>46.433153542487808</v>
      </c>
      <c r="O14" s="36">
        <v>45.378147582999496</v>
      </c>
      <c r="P14" s="36">
        <v>39.865307985645849</v>
      </c>
      <c r="Q14" s="36">
        <v>33.159033806774971</v>
      </c>
      <c r="R14" s="36">
        <v>27.707503435751075</v>
      </c>
      <c r="S14" s="36">
        <v>22.024095158647487</v>
      </c>
      <c r="T14" s="36">
        <v>17.286836298724136</v>
      </c>
      <c r="U14" s="36">
        <v>13.85242217046298</v>
      </c>
      <c r="V14" s="36">
        <v>12.371824374969266</v>
      </c>
      <c r="W14" s="36">
        <v>11.637479188709925</v>
      </c>
      <c r="DA14" s="60" t="s">
        <v>1030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8.5786622487191764</v>
      </c>
      <c r="C16" s="44">
        <f>C7/RES_summary!C$6</f>
        <v>8.8713193783681135</v>
      </c>
      <c r="D16" s="44">
        <f>D7/RES_summary!D$6</f>
        <v>9.1804259249848066</v>
      </c>
      <c r="E16" s="44">
        <f>E7/RES_summary!E$6</f>
        <v>9.5128658990165178</v>
      </c>
      <c r="F16" s="44">
        <f>F7/RES_summary!F$6</f>
        <v>9.8385863131776112</v>
      </c>
      <c r="G16" s="44">
        <f>G7/RES_summary!G$6</f>
        <v>10.160648655130988</v>
      </c>
      <c r="H16" s="44">
        <f>H7/RES_summary!H$6</f>
        <v>10.489612001390297</v>
      </c>
      <c r="I16" s="44">
        <f>I7/RES_summary!I$6</f>
        <v>10.815440859368048</v>
      </c>
      <c r="J16" s="44">
        <f>J7/RES_summary!J$6</f>
        <v>11.144606783852181</v>
      </c>
      <c r="K16" s="44">
        <f>K7/RES_summary!K$6</f>
        <v>11.48215154130293</v>
      </c>
      <c r="L16" s="44">
        <f>L7/RES_summary!L$6</f>
        <v>11.81754358980308</v>
      </c>
      <c r="M16" s="44">
        <f>M7/RES_summary!M$6</f>
        <v>12.060221516325251</v>
      </c>
      <c r="N16" s="44">
        <f>N7/RES_summary!N$6</f>
        <v>12.354697893182156</v>
      </c>
      <c r="O16" s="44">
        <f>O7/RES_summary!O$6</f>
        <v>12.582617634059378</v>
      </c>
      <c r="P16" s="44">
        <f>P7/RES_summary!P$6</f>
        <v>12.835756824115544</v>
      </c>
      <c r="Q16" s="44">
        <f>Q7/RES_summary!Q$6</f>
        <v>13.062332266171113</v>
      </c>
      <c r="R16" s="44">
        <f>R7/RES_summary!R$6</f>
        <v>13.288914551239117</v>
      </c>
      <c r="S16" s="44">
        <f>S7/RES_summary!S$6</f>
        <v>13.5352162311308</v>
      </c>
      <c r="T16" s="44">
        <f>T7/RES_summary!T$6</f>
        <v>13.797588930581968</v>
      </c>
      <c r="U16" s="44">
        <f>U7/RES_summary!U$6</f>
        <v>14.034683261637001</v>
      </c>
      <c r="V16" s="44">
        <f>V7/RES_summary!V$6</f>
        <v>14.164725689681354</v>
      </c>
      <c r="W16" s="44">
        <f>W7/RES_summary!W$6</f>
        <v>15.054932078056325</v>
      </c>
      <c r="DA16" s="59" t="s">
        <v>1038</v>
      </c>
    </row>
    <row r="17" spans="1:105" ht="12.95" customHeight="1" x14ac:dyDescent="0.25">
      <c r="A17" s="51" t="s">
        <v>43</v>
      </c>
      <c r="B17" s="52">
        <f t="shared" ref="B17:Q17" si="2">B13*B16</f>
        <v>611.72413106850672</v>
      </c>
      <c r="C17" s="52">
        <f t="shared" si="2"/>
        <v>628.26802385415533</v>
      </c>
      <c r="D17" s="52">
        <f t="shared" si="2"/>
        <v>641.51191756393598</v>
      </c>
      <c r="E17" s="52">
        <f t="shared" si="2"/>
        <v>652.53769012737473</v>
      </c>
      <c r="F17" s="52">
        <f t="shared" si="2"/>
        <v>659.76385243540346</v>
      </c>
      <c r="G17" s="52">
        <f t="shared" si="2"/>
        <v>665.06663090179802</v>
      </c>
      <c r="H17" s="52">
        <f t="shared" si="2"/>
        <v>670.34338677701783</v>
      </c>
      <c r="I17" s="52">
        <f t="shared" si="2"/>
        <v>673.11699060944045</v>
      </c>
      <c r="J17" s="52">
        <f t="shared" si="2"/>
        <v>673.08699255879662</v>
      </c>
      <c r="K17" s="52">
        <f t="shared" si="2"/>
        <v>670.02132937412023</v>
      </c>
      <c r="L17" s="52">
        <f t="shared" si="2"/>
        <v>658.05808887841033</v>
      </c>
      <c r="M17" s="52">
        <f t="shared" si="2"/>
        <v>640.73669888542838</v>
      </c>
      <c r="N17" s="52">
        <f t="shared" si="2"/>
        <v>626.30697757565918</v>
      </c>
      <c r="O17" s="52">
        <f t="shared" si="2"/>
        <v>617.87071345702873</v>
      </c>
      <c r="P17" s="52">
        <f t="shared" si="2"/>
        <v>603.57091984099782</v>
      </c>
      <c r="Q17" s="52">
        <f t="shared" si="2"/>
        <v>570.91968153481582</v>
      </c>
      <c r="R17" s="52">
        <f t="shared" ref="R17:V17" si="3">R13*R16</f>
        <v>538.17881939503309</v>
      </c>
      <c r="S17" s="52">
        <f t="shared" si="3"/>
        <v>504.9133109099883</v>
      </c>
      <c r="T17" s="52">
        <f t="shared" si="3"/>
        <v>466.98163908995809</v>
      </c>
      <c r="U17" s="52">
        <f t="shared" si="3"/>
        <v>430.20212498452986</v>
      </c>
      <c r="V17" s="52">
        <f t="shared" si="3"/>
        <v>397.97691906714346</v>
      </c>
      <c r="W17" s="52">
        <f t="shared" ref="W17" si="4">W13*W16</f>
        <v>385.72137057777883</v>
      </c>
      <c r="DA17" s="63" t="s">
        <v>1046</v>
      </c>
    </row>
    <row r="18" spans="1:105" ht="12.95" customHeight="1" x14ac:dyDescent="0.25">
      <c r="A18" s="51" t="s">
        <v>42</v>
      </c>
      <c r="B18" s="52">
        <f>B3*11630*1000/RES_summary!B$6</f>
        <v>288.56690238738526</v>
      </c>
      <c r="C18" s="52">
        <f>C3*11630*1000/RES_summary!C$6</f>
        <v>300.19130983245691</v>
      </c>
      <c r="D18" s="52">
        <f>D3*11630*1000/RES_summary!D$6</f>
        <v>310.2153234155976</v>
      </c>
      <c r="E18" s="52">
        <f>E3*11630*1000/RES_summary!E$6</f>
        <v>319.2606210328546</v>
      </c>
      <c r="F18" s="52">
        <f>F3*11630*1000/RES_summary!F$6</f>
        <v>326.70829394384106</v>
      </c>
      <c r="G18" s="52">
        <f>G3*11630*1000/RES_summary!G$6</f>
        <v>333.28688087041479</v>
      </c>
      <c r="H18" s="52">
        <f>H3*11630*1000/RES_summary!H$6</f>
        <v>340.20833606343552</v>
      </c>
      <c r="I18" s="52">
        <f>I3*11630*1000/RES_summary!I$6</f>
        <v>345.95268180078466</v>
      </c>
      <c r="J18" s="52">
        <f>J3*11630*1000/RES_summary!J$6</f>
        <v>349.44158627375833</v>
      </c>
      <c r="K18" s="52">
        <f>K3*11630*1000/RES_summary!K$6</f>
        <v>350.88479276028824</v>
      </c>
      <c r="L18" s="52">
        <f>L3*11630*1000/RES_summary!L$6</f>
        <v>348.19211822818528</v>
      </c>
      <c r="M18" s="52">
        <f>M3*11630*1000/RES_summary!M$6</f>
        <v>339.82199349447853</v>
      </c>
      <c r="N18" s="52">
        <f>N3*11630*1000/RES_summary!N$6</f>
        <v>332.3029397736841</v>
      </c>
      <c r="O18" s="52">
        <f>O3*11630*1000/RES_summary!O$6</f>
        <v>328.43290136765609</v>
      </c>
      <c r="P18" s="52">
        <f>P3*11630*1000/RES_summary!P$6</f>
        <v>321.58778561471888</v>
      </c>
      <c r="Q18" s="52">
        <f>Q3*11630*1000/RES_summary!Q$6</f>
        <v>305.25377647163759</v>
      </c>
      <c r="R18" s="52">
        <f>R3*11630*1000/RES_summary!R$6</f>
        <v>295.07840951051878</v>
      </c>
      <c r="S18" s="52">
        <f>S3*11630*1000/RES_summary!S$6</f>
        <v>277.02563081770182</v>
      </c>
      <c r="T18" s="52">
        <f>T3*11630*1000/RES_summary!T$6</f>
        <v>255.69021473290783</v>
      </c>
      <c r="U18" s="52">
        <f>U3*11630*1000/RES_summary!U$6</f>
        <v>232.92459289698778</v>
      </c>
      <c r="V18" s="52">
        <f>V3*11630*1000/RES_summary!V$6</f>
        <v>218.31452372937304</v>
      </c>
      <c r="W18" s="52">
        <f>W3*11630*1000/RES_summary!W$6</f>
        <v>216.58898426543689</v>
      </c>
      <c r="DA18" s="63" t="s">
        <v>1054</v>
      </c>
    </row>
    <row r="19" spans="1:105" ht="12.95" customHeight="1" x14ac:dyDescent="0.25">
      <c r="A19" s="53" t="s">
        <v>119</v>
      </c>
      <c r="B19" s="36"/>
      <c r="C19" s="36">
        <v>120.14683713456121</v>
      </c>
      <c r="D19" s="36">
        <v>124.24464953408807</v>
      </c>
      <c r="E19" s="36">
        <v>128.60578121216216</v>
      </c>
      <c r="F19" s="36">
        <v>132.88635030022616</v>
      </c>
      <c r="G19" s="36">
        <v>137.16107271695418</v>
      </c>
      <c r="H19" s="36">
        <v>140.50900054351618</v>
      </c>
      <c r="I19" s="36">
        <v>144.42114838648905</v>
      </c>
      <c r="J19" s="36">
        <v>149.17305958227118</v>
      </c>
      <c r="K19" s="36">
        <v>152.98856631070512</v>
      </c>
      <c r="L19" s="36">
        <v>157.73951245434921</v>
      </c>
      <c r="M19" s="36">
        <v>160.86554257657713</v>
      </c>
      <c r="N19" s="36">
        <v>165.78683210681066</v>
      </c>
      <c r="O19" s="36">
        <v>167.19627416627614</v>
      </c>
      <c r="P19" s="36">
        <v>170.82840905603675</v>
      </c>
      <c r="Q19" s="36">
        <v>173.57438216432402</v>
      </c>
      <c r="R19" s="36">
        <v>175.08620476761868</v>
      </c>
      <c r="S19" s="36">
        <v>179.32232196486905</v>
      </c>
      <c r="T19" s="36">
        <v>182.80107740877801</v>
      </c>
      <c r="U19" s="36">
        <v>185.90653015579704</v>
      </c>
      <c r="V19" s="36">
        <v>187.36331561488299</v>
      </c>
      <c r="W19" s="36">
        <v>194.17049592564641</v>
      </c>
      <c r="DA19" s="60" t="s">
        <v>1056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94.828929518607822</v>
      </c>
      <c r="C3" s="49">
        <f t="shared" ref="C3:W3" si="0">C5*C11/11630</f>
        <v>96.889176459037628</v>
      </c>
      <c r="D3" s="49">
        <f t="shared" si="0"/>
        <v>101.02467354022205</v>
      </c>
      <c r="E3" s="49">
        <f t="shared" si="0"/>
        <v>104.27985891855442</v>
      </c>
      <c r="F3" s="49">
        <f t="shared" si="0"/>
        <v>110.11019110617625</v>
      </c>
      <c r="G3" s="49">
        <f t="shared" si="0"/>
        <v>117.79991019882455</v>
      </c>
      <c r="H3" s="49">
        <f t="shared" si="0"/>
        <v>126.91057653429688</v>
      </c>
      <c r="I3" s="49">
        <f t="shared" si="0"/>
        <v>135.94501450970225</v>
      </c>
      <c r="J3" s="49">
        <f t="shared" si="0"/>
        <v>145.64377967991868</v>
      </c>
      <c r="K3" s="49">
        <f t="shared" si="0"/>
        <v>154.51880127378305</v>
      </c>
      <c r="L3" s="49">
        <f t="shared" si="0"/>
        <v>166.92065868198193</v>
      </c>
      <c r="M3" s="49">
        <f t="shared" si="0"/>
        <v>174.52438194463465</v>
      </c>
      <c r="N3" s="49">
        <f t="shared" si="0"/>
        <v>185.81101618495538</v>
      </c>
      <c r="O3" s="49">
        <f t="shared" si="0"/>
        <v>193.44097609467269</v>
      </c>
      <c r="P3" s="49">
        <f t="shared" si="0"/>
        <v>205.1262372024357</v>
      </c>
      <c r="Q3" s="49">
        <f t="shared" si="0"/>
        <v>220.11340517837195</v>
      </c>
      <c r="R3" s="49">
        <f t="shared" si="0"/>
        <v>238.71861607616935</v>
      </c>
      <c r="S3" s="49">
        <f t="shared" si="0"/>
        <v>251.54140733929358</v>
      </c>
      <c r="T3" s="49">
        <f t="shared" si="0"/>
        <v>261.48614834037517</v>
      </c>
      <c r="U3" s="49">
        <f t="shared" si="0"/>
        <v>266.5866021668885</v>
      </c>
      <c r="V3" s="49">
        <f t="shared" si="0"/>
        <v>276.92867174173057</v>
      </c>
      <c r="W3" s="49">
        <f t="shared" si="0"/>
        <v>286.69395268646559</v>
      </c>
      <c r="DA3" s="62" t="s">
        <v>974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35284.497076884218</v>
      </c>
      <c r="C5" s="49">
        <f t="shared" ref="C5:W5" si="1">C7*C13/1000000</f>
        <v>35409.945370199741</v>
      </c>
      <c r="D5" s="49">
        <f t="shared" si="1"/>
        <v>36351.102297514895</v>
      </c>
      <c r="E5" s="49">
        <f t="shared" si="1"/>
        <v>37002.795612775677</v>
      </c>
      <c r="F5" s="49">
        <f t="shared" si="1"/>
        <v>38562.036225552947</v>
      </c>
      <c r="G5" s="49">
        <f t="shared" si="1"/>
        <v>40763.590162484667</v>
      </c>
      <c r="H5" s="49">
        <f t="shared" si="1"/>
        <v>43401.663033310928</v>
      </c>
      <c r="I5" s="49">
        <f t="shared" si="1"/>
        <v>45986.47313525647</v>
      </c>
      <c r="J5" s="49">
        <f t="shared" si="1"/>
        <v>48893.183243554638</v>
      </c>
      <c r="K5" s="49">
        <f t="shared" si="1"/>
        <v>51586.525762948411</v>
      </c>
      <c r="L5" s="49">
        <f t="shared" si="1"/>
        <v>55365.638998158654</v>
      </c>
      <c r="M5" s="49">
        <f t="shared" si="1"/>
        <v>57963.088788613677</v>
      </c>
      <c r="N5" s="49">
        <f t="shared" si="1"/>
        <v>61933.517443874734</v>
      </c>
      <c r="O5" s="49">
        <f t="shared" si="1"/>
        <v>64636.314503275302</v>
      </c>
      <c r="P5" s="49">
        <f t="shared" si="1"/>
        <v>68696.855117284358</v>
      </c>
      <c r="Q5" s="49">
        <f t="shared" si="1"/>
        <v>73821.649120718837</v>
      </c>
      <c r="R5" s="49">
        <f t="shared" si="1"/>
        <v>76790.917922342851</v>
      </c>
      <c r="S5" s="49">
        <f t="shared" si="1"/>
        <v>80356.040594235979</v>
      </c>
      <c r="T5" s="49">
        <f t="shared" si="1"/>
        <v>83742.250194831373</v>
      </c>
      <c r="U5" s="49">
        <f t="shared" si="1"/>
        <v>86998.31610595058</v>
      </c>
      <c r="V5" s="49">
        <f t="shared" si="1"/>
        <v>89313.57830320725</v>
      </c>
      <c r="W5" s="49">
        <f t="shared" si="1"/>
        <v>89890.590971748359</v>
      </c>
      <c r="DA5" s="62" t="s">
        <v>983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3947221.6617490011</v>
      </c>
      <c r="C7" s="35">
        <v>3993086.2613935964</v>
      </c>
      <c r="D7" s="35">
        <v>4136843.4783142218</v>
      </c>
      <c r="E7" s="35">
        <v>4247135.8179200683</v>
      </c>
      <c r="F7" s="35">
        <v>4469372.028556806</v>
      </c>
      <c r="G7" s="35">
        <v>4773467.4720466668</v>
      </c>
      <c r="H7" s="35">
        <v>5131358.6215996761</v>
      </c>
      <c r="I7" s="35">
        <v>5483536.5866721775</v>
      </c>
      <c r="J7" s="35">
        <v>5883250.1472195033</v>
      </c>
      <c r="K7" s="35">
        <v>6228064.4985350901</v>
      </c>
      <c r="L7" s="35">
        <v>6740205.7100311732</v>
      </c>
      <c r="M7" s="35">
        <v>7127528.3615474999</v>
      </c>
      <c r="N7" s="35">
        <v>7720267.4159777183</v>
      </c>
      <c r="O7" s="35">
        <v>8166683.4190039411</v>
      </c>
      <c r="P7" s="35">
        <v>8830965.8168323003</v>
      </c>
      <c r="Q7" s="35">
        <v>9646082.1223617159</v>
      </c>
      <c r="R7" s="35">
        <v>10187813.172407847</v>
      </c>
      <c r="S7" s="35">
        <v>10822667.135697067</v>
      </c>
      <c r="T7" s="35">
        <v>11474462.795549626</v>
      </c>
      <c r="U7" s="35">
        <v>12089139.479071705</v>
      </c>
      <c r="V7" s="35">
        <v>12624710.889085852</v>
      </c>
      <c r="W7" s="35">
        <v>12895137.314285625</v>
      </c>
      <c r="DA7" s="59" t="s">
        <v>991</v>
      </c>
    </row>
    <row r="8" spans="1:105" ht="12.95" customHeight="1" x14ac:dyDescent="0.25">
      <c r="A8" s="51" t="s">
        <v>116</v>
      </c>
      <c r="B8" s="52"/>
      <c r="C8" s="52">
        <v>510250.67306693876</v>
      </c>
      <c r="D8" s="52">
        <v>616151.52053031279</v>
      </c>
      <c r="E8" s="52">
        <v>590832.97347607929</v>
      </c>
      <c r="F8" s="52">
        <v>711063.65634446777</v>
      </c>
      <c r="G8" s="52">
        <v>801352.60518426821</v>
      </c>
      <c r="H8" s="52">
        <v>863723.39573220164</v>
      </c>
      <c r="I8" s="52">
        <v>866733.17108063772</v>
      </c>
      <c r="J8" s="52">
        <v>923142.15180459712</v>
      </c>
      <c r="K8" s="52">
        <v>855065.02438252512</v>
      </c>
      <c r="L8" s="52">
        <v>1128292.7320263954</v>
      </c>
      <c r="M8" s="52">
        <v>978155.624992406</v>
      </c>
      <c r="N8" s="52">
        <v>1303802.7107746862</v>
      </c>
      <c r="O8" s="52">
        <v>1247768.608210491</v>
      </c>
      <c r="P8" s="52">
        <v>1528005.7935605608</v>
      </c>
      <c r="Q8" s="52">
        <v>1681849.4766100533</v>
      </c>
      <c r="R8" s="52">
        <v>1464873.2018507272</v>
      </c>
      <c r="S8" s="52">
        <v>1489918.9876717441</v>
      </c>
      <c r="T8" s="52">
        <v>1780088.3918789532</v>
      </c>
      <c r="U8" s="52">
        <v>1592832.3085144851</v>
      </c>
      <c r="V8" s="52">
        <v>1839374.1207888331</v>
      </c>
      <c r="W8" s="52">
        <v>1518195.0334102642</v>
      </c>
      <c r="DA8" s="63" t="s">
        <v>999</v>
      </c>
    </row>
    <row r="9" spans="1:105" ht="12.95" customHeight="1" x14ac:dyDescent="0.25">
      <c r="A9" s="53" t="s">
        <v>115</v>
      </c>
      <c r="B9" s="36"/>
      <c r="C9" s="36">
        <v>464386.07342234347</v>
      </c>
      <c r="D9" s="36">
        <v>472394.3036096869</v>
      </c>
      <c r="E9" s="36">
        <v>480540.63387023285</v>
      </c>
      <c r="F9" s="36">
        <v>488827.44570773002</v>
      </c>
      <c r="G9" s="36">
        <v>497257.16169440746</v>
      </c>
      <c r="H9" s="36">
        <v>505832.24617919233</v>
      </c>
      <c r="I9" s="36">
        <v>514555.20600813627</v>
      </c>
      <c r="J9" s="36">
        <v>523428.59125727136</v>
      </c>
      <c r="K9" s="36">
        <v>510250.6730669383</v>
      </c>
      <c r="L9" s="36">
        <v>616151.52053031232</v>
      </c>
      <c r="M9" s="36">
        <v>590832.97347607929</v>
      </c>
      <c r="N9" s="36">
        <v>711063.65634446777</v>
      </c>
      <c r="O9" s="36">
        <v>801352.60518426821</v>
      </c>
      <c r="P9" s="36">
        <v>863723.39573220164</v>
      </c>
      <c r="Q9" s="36">
        <v>866733.17108063772</v>
      </c>
      <c r="R9" s="36">
        <v>923142.15180459619</v>
      </c>
      <c r="S9" s="36">
        <v>855065.02438252419</v>
      </c>
      <c r="T9" s="36">
        <v>1128292.7320263945</v>
      </c>
      <c r="U9" s="36">
        <v>978155.624992406</v>
      </c>
      <c r="V9" s="36">
        <v>1303802.7107746862</v>
      </c>
      <c r="W9" s="36">
        <v>1247768.608210491</v>
      </c>
      <c r="DA9" s="60" t="s">
        <v>1007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31.256232670634301</v>
      </c>
      <c r="C11" s="54">
        <v>31.822164943719923</v>
      </c>
      <c r="D11" s="54">
        <v>32.321356960696747</v>
      </c>
      <c r="E11" s="54">
        <v>32.775219794583911</v>
      </c>
      <c r="F11" s="54">
        <v>33.208348103678681</v>
      </c>
      <c r="G11" s="54">
        <v>33.608741284843276</v>
      </c>
      <c r="H11" s="54">
        <v>34.007222349085119</v>
      </c>
      <c r="I11" s="54">
        <v>34.380556084343418</v>
      </c>
      <c r="J11" s="54">
        <v>34.643626070322291</v>
      </c>
      <c r="K11" s="54">
        <v>34.835717897963498</v>
      </c>
      <c r="L11" s="54">
        <v>35.063033599883369</v>
      </c>
      <c r="M11" s="54">
        <v>35.017432722026037</v>
      </c>
      <c r="N11" s="54">
        <v>34.891964923344645</v>
      </c>
      <c r="O11" s="54">
        <v>34.805798710368059</v>
      </c>
      <c r="P11" s="54">
        <v>34.726744544439818</v>
      </c>
      <c r="Q11" s="54">
        <v>34.677075528864023</v>
      </c>
      <c r="R11" s="54">
        <v>36.153982529203063</v>
      </c>
      <c r="S11" s="54">
        <v>36.405807774030968</v>
      </c>
      <c r="T11" s="54">
        <v>36.314810004786104</v>
      </c>
      <c r="U11" s="54">
        <v>35.637496470909845</v>
      </c>
      <c r="V11" s="54">
        <v>36.060367455243608</v>
      </c>
      <c r="W11" s="54">
        <v>37.092321161749993</v>
      </c>
      <c r="DA11" s="62" t="s">
        <v>1015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8939.0716054313943</v>
      </c>
      <c r="C13" s="35">
        <v>8867.8137791697955</v>
      </c>
      <c r="D13" s="35">
        <v>8787.1592164584617</v>
      </c>
      <c r="E13" s="35">
        <v>8712.4116579104139</v>
      </c>
      <c r="F13" s="35">
        <v>8628.0658623097261</v>
      </c>
      <c r="G13" s="35">
        <v>8539.6182965937151</v>
      </c>
      <c r="H13" s="35">
        <v>8458.1231275900718</v>
      </c>
      <c r="I13" s="35">
        <v>8386.2799870848539</v>
      </c>
      <c r="J13" s="35">
        <v>8310.5735809418475</v>
      </c>
      <c r="K13" s="35">
        <v>8282.9145033873901</v>
      </c>
      <c r="L13" s="35">
        <v>8214.2357933913245</v>
      </c>
      <c r="M13" s="35">
        <v>8132.2845520082883</v>
      </c>
      <c r="N13" s="35">
        <v>8022.1984688896018</v>
      </c>
      <c r="O13" s="35">
        <v>7914.6345201610302</v>
      </c>
      <c r="P13" s="35">
        <v>7779.087422843877</v>
      </c>
      <c r="Q13" s="35">
        <v>7653.0189339342451</v>
      </c>
      <c r="R13" s="35">
        <v>7537.527104474143</v>
      </c>
      <c r="S13" s="35">
        <v>7424.7909121396442</v>
      </c>
      <c r="T13" s="35">
        <v>7298.1412452102622</v>
      </c>
      <c r="U13" s="35">
        <v>7196.4027097676408</v>
      </c>
      <c r="V13" s="35">
        <v>7074.5048411698235</v>
      </c>
      <c r="W13" s="35">
        <v>6970.8905598209358</v>
      </c>
      <c r="DA13" s="59" t="s">
        <v>1023</v>
      </c>
    </row>
    <row r="14" spans="1:105" ht="12.95" customHeight="1" x14ac:dyDescent="0.25">
      <c r="A14" s="53" t="s">
        <v>112</v>
      </c>
      <c r="B14" s="36"/>
      <c r="C14" s="36">
        <v>8381.4267808754539</v>
      </c>
      <c r="D14" s="36">
        <v>8380.931087917359</v>
      </c>
      <c r="E14" s="36">
        <v>8373.3993748513985</v>
      </c>
      <c r="F14" s="36">
        <v>8338.0778918429096</v>
      </c>
      <c r="G14" s="36">
        <v>8294.1906828932606</v>
      </c>
      <c r="H14" s="36">
        <v>8289.3940063864484</v>
      </c>
      <c r="I14" s="36">
        <v>8289.1207734004802</v>
      </c>
      <c r="J14" s="36">
        <v>8217.2347466185875</v>
      </c>
      <c r="K14" s="36">
        <v>8151.3931418607872</v>
      </c>
      <c r="L14" s="36">
        <v>7926.1670439272821</v>
      </c>
      <c r="M14" s="36">
        <v>7713.2207272843698</v>
      </c>
      <c r="N14" s="36">
        <v>7592.6616244246925</v>
      </c>
      <c r="O14" s="36">
        <v>7492.870320275747</v>
      </c>
      <c r="P14" s="36">
        <v>7343.0900596402889</v>
      </c>
      <c r="Q14" s="36">
        <v>7318.8772883795</v>
      </c>
      <c r="R14" s="36">
        <v>7205.363955164059</v>
      </c>
      <c r="S14" s="36">
        <v>7070.9172341999438</v>
      </c>
      <c r="T14" s="36">
        <v>6926.1989041295246</v>
      </c>
      <c r="U14" s="36">
        <v>6780.8746059360847</v>
      </c>
      <c r="V14" s="36">
        <v>6640.6256710506304</v>
      </c>
      <c r="W14" s="36">
        <v>6538.2779031202745</v>
      </c>
      <c r="DA14" s="60" t="s">
        <v>1031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0.29741869549773176</v>
      </c>
      <c r="C16" s="44">
        <f>C7/RES_summary!C$6</f>
        <v>0.29906714945234719</v>
      </c>
      <c r="D16" s="44">
        <f>D7/RES_summary!D$6</f>
        <v>0.30798005076720397</v>
      </c>
      <c r="E16" s="44">
        <f>E7/RES_summary!E$6</f>
        <v>0.31438444708525032</v>
      </c>
      <c r="F16" s="44">
        <f>F7/RES_summary!F$6</f>
        <v>0.32896809323373644</v>
      </c>
      <c r="G16" s="44">
        <f>G7/RES_summary!G$6</f>
        <v>0.34925216083068561</v>
      </c>
      <c r="H16" s="44">
        <f>H7/RES_summary!H$6</f>
        <v>0.37573696864501016</v>
      </c>
      <c r="I16" s="44">
        <f>I7/RES_summary!I$6</f>
        <v>0.40272023543294411</v>
      </c>
      <c r="J16" s="44">
        <f>J7/RES_summary!J$6</f>
        <v>0.43187871934277822</v>
      </c>
      <c r="K16" s="44">
        <f>K7/RES_summary!K$6</f>
        <v>0.4585814589612936</v>
      </c>
      <c r="L16" s="44">
        <f>L7/RES_summary!L$6</f>
        <v>0.49634802906000836</v>
      </c>
      <c r="M16" s="44">
        <f>M7/RES_summary!M$6</f>
        <v>0.52469543393832874</v>
      </c>
      <c r="N16" s="44">
        <f>N7/RES_summary!N$6</f>
        <v>0.56405478038701284</v>
      </c>
      <c r="O16" s="44">
        <f>O7/RES_summary!O$6</f>
        <v>0.59711945915740094</v>
      </c>
      <c r="P16" s="44">
        <f>P7/RES_summary!P$6</f>
        <v>0.64435772673218605</v>
      </c>
      <c r="Q16" s="44">
        <f>Q7/RES_summary!Q$6</f>
        <v>0.70253713250481242</v>
      </c>
      <c r="R16" s="44">
        <f>R7/RES_summary!R$6</f>
        <v>0.74596269374263968</v>
      </c>
      <c r="S16" s="44">
        <f>S7/RES_summary!S$6</f>
        <v>0.791187201519017</v>
      </c>
      <c r="T16" s="44">
        <f>T7/RES_summary!T$6</f>
        <v>0.83633714234159751</v>
      </c>
      <c r="U16" s="44">
        <f>U7/RES_summary!U$6</f>
        <v>0.87740848929345405</v>
      </c>
      <c r="V16" s="44">
        <f>V7/RES_summary!V$6</f>
        <v>0.91230980084423297</v>
      </c>
      <c r="W16" s="44">
        <f>W7/RES_summary!W$6</f>
        <v>0.9500962253609867</v>
      </c>
      <c r="DA16" s="59" t="s">
        <v>1039</v>
      </c>
    </row>
    <row r="17" spans="1:105" ht="12.95" customHeight="1" x14ac:dyDescent="0.25">
      <c r="A17" s="51" t="s">
        <v>43</v>
      </c>
      <c r="B17" s="52">
        <f t="shared" ref="B17:Q17" si="2">B13*B16</f>
        <v>2658.6470158482202</v>
      </c>
      <c r="C17" s="52">
        <f t="shared" si="2"/>
        <v>2652.0717888105569</v>
      </c>
      <c r="D17" s="52">
        <f t="shared" si="2"/>
        <v>2706.2697415843813</v>
      </c>
      <c r="E17" s="52">
        <f t="shared" si="2"/>
        <v>2739.0467218512545</v>
      </c>
      <c r="F17" s="52">
        <f t="shared" si="2"/>
        <v>2838.3583750191247</v>
      </c>
      <c r="G17" s="52">
        <f t="shared" si="2"/>
        <v>2982.4801427546136</v>
      </c>
      <c r="H17" s="52">
        <f t="shared" si="2"/>
        <v>3178.0295443869459</v>
      </c>
      <c r="I17" s="52">
        <f t="shared" si="2"/>
        <v>3377.3246508053999</v>
      </c>
      <c r="J17" s="52">
        <f t="shared" si="2"/>
        <v>3589.1598751410916</v>
      </c>
      <c r="K17" s="52">
        <f t="shared" si="2"/>
        <v>3798.3910174150478</v>
      </c>
      <c r="L17" s="52">
        <f t="shared" si="2"/>
        <v>4077.1197462839577</v>
      </c>
      <c r="M17" s="52">
        <f t="shared" si="2"/>
        <v>4266.9725719259559</v>
      </c>
      <c r="N17" s="52">
        <f t="shared" si="2"/>
        <v>4524.9593955905548</v>
      </c>
      <c r="O17" s="52">
        <f t="shared" si="2"/>
        <v>4725.98228410705</v>
      </c>
      <c r="P17" s="52">
        <f t="shared" si="2"/>
        <v>5012.5150878346203</v>
      </c>
      <c r="Q17" s="52">
        <f t="shared" si="2"/>
        <v>5376.5299768512014</v>
      </c>
      <c r="R17" s="52">
        <f t="shared" ref="R17:V17" si="3">R13*R16</f>
        <v>5622.7140230116911</v>
      </c>
      <c r="S17" s="52">
        <f t="shared" si="3"/>
        <v>5874.3995436395944</v>
      </c>
      <c r="T17" s="52">
        <f t="shared" si="3"/>
        <v>6103.7065934244984</v>
      </c>
      <c r="U17" s="52">
        <f t="shared" si="3"/>
        <v>6314.1848299245448</v>
      </c>
      <c r="V17" s="52">
        <f t="shared" si="3"/>
        <v>6454.1401027192032</v>
      </c>
      <c r="W17" s="52">
        <f t="shared" ref="W17" si="4">W13*W16</f>
        <v>6623.0168082904065</v>
      </c>
      <c r="DA17" s="63" t="s">
        <v>1047</v>
      </c>
    </row>
    <row r="18" spans="1:105" ht="12.95" customHeight="1" x14ac:dyDescent="0.25">
      <c r="A18" s="53" t="s">
        <v>42</v>
      </c>
      <c r="B18" s="36">
        <f>B3*11630*1000/RES_summary!B$6</f>
        <v>83.099289716439515</v>
      </c>
      <c r="C18" s="36">
        <f>C3*11630*1000/RES_summary!C$6</f>
        <v>84.39466590611589</v>
      </c>
      <c r="D18" s="36">
        <f>D3*11630*1000/RES_summary!D$6</f>
        <v>87.470310349681327</v>
      </c>
      <c r="E18" s="36">
        <f>E3*11630*1000/RES_summary!E$6</f>
        <v>89.772858336309397</v>
      </c>
      <c r="F18" s="36">
        <f>F3*11630*1000/RES_summary!F$6</f>
        <v>94.257192960626838</v>
      </c>
      <c r="G18" s="36">
        <f>G3*11630*1000/RES_summary!G$6</f>
        <v>100.23740350502224</v>
      </c>
      <c r="H18" s="36">
        <f>H3*11630*1000/RES_summary!H$6</f>
        <v>108.07595734792854</v>
      </c>
      <c r="I18" s="36">
        <f>I3*11630*1000/RES_summary!I$6</f>
        <v>116.11429957205061</v>
      </c>
      <c r="J18" s="36">
        <f>J3*11630*1000/RES_summary!J$6</f>
        <v>124.3415126209926</v>
      </c>
      <c r="K18" s="36">
        <f>K3*11630*1000/RES_summary!K$6</f>
        <v>132.31967794882914</v>
      </c>
      <c r="L18" s="36">
        <f>L3*11630*1000/RES_summary!L$6</f>
        <v>142.95618665470238</v>
      </c>
      <c r="M18" s="36">
        <f>M3*11630*1000/RES_summary!M$6</f>
        <v>149.41842496414756</v>
      </c>
      <c r="N18" s="36">
        <f>N3*11630*1000/RES_summary!N$6</f>
        <v>157.88472451050441</v>
      </c>
      <c r="O18" s="36">
        <f>O3*11630*1000/RES_summary!O$6</f>
        <v>164.49158808939544</v>
      </c>
      <c r="P18" s="36">
        <f>P3*11630*1000/RES_summary!P$6</f>
        <v>174.06833098038317</v>
      </c>
      <c r="Q18" s="36">
        <f>Q3*11630*1000/RES_summary!Q$6</f>
        <v>186.44233609047066</v>
      </c>
      <c r="R18" s="36">
        <f>R3*11630*1000/RES_summary!R$6</f>
        <v>203.28350455466975</v>
      </c>
      <c r="S18" s="36">
        <f>S3*11630*1000/RES_summary!S$6</f>
        <v>213.86226057359832</v>
      </c>
      <c r="T18" s="36">
        <f>T3*11630*1000/RES_summary!T$6</f>
        <v>221.65494526517091</v>
      </c>
      <c r="U18" s="36">
        <f>U3*11630*1000/RES_summary!U$6</f>
        <v>225.02173959310844</v>
      </c>
      <c r="V18" s="36">
        <f>V3*11630*1000/RES_summary!V$6</f>
        <v>232.73866371167824</v>
      </c>
      <c r="W18" s="36">
        <f>W3*11630*1000/RES_summary!W$6</f>
        <v>245.66306651277614</v>
      </c>
      <c r="DA18" s="60" t="s">
        <v>1055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1057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>
        <v>3769989</v>
      </c>
      <c r="C3" s="120">
        <v>3924960</v>
      </c>
      <c r="D3" s="120">
        <v>4220239</v>
      </c>
      <c r="E3" s="120">
        <v>4443885</v>
      </c>
      <c r="F3" s="120">
        <v>4710833</v>
      </c>
      <c r="G3" s="120">
        <v>4998205</v>
      </c>
      <c r="H3" s="120">
        <v>5201856</v>
      </c>
      <c r="I3" s="120">
        <v>5239516</v>
      </c>
      <c r="J3" s="120">
        <v>5375383</v>
      </c>
      <c r="K3" s="120">
        <v>5388132</v>
      </c>
      <c r="L3" s="120">
        <v>5420041</v>
      </c>
      <c r="M3" s="120">
        <v>5326207</v>
      </c>
      <c r="N3" s="120">
        <v>5348339</v>
      </c>
      <c r="O3" s="120">
        <v>5232711</v>
      </c>
      <c r="P3" s="120">
        <v>5201448</v>
      </c>
      <c r="Q3" s="120">
        <v>5166519</v>
      </c>
      <c r="R3" s="120">
        <v>4988641</v>
      </c>
      <c r="S3" s="120">
        <v>4734091</v>
      </c>
      <c r="T3" s="120">
        <v>4236392</v>
      </c>
      <c r="U3" s="120">
        <v>4025213</v>
      </c>
      <c r="V3" s="120">
        <v>3837800</v>
      </c>
      <c r="W3" s="120">
        <v>3446082</v>
      </c>
      <c r="DA3" s="129" t="s">
        <v>335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>
        <v>3769989</v>
      </c>
      <c r="C5" s="52">
        <v>3924960</v>
      </c>
      <c r="D5" s="52">
        <v>4220239</v>
      </c>
      <c r="E5" s="52">
        <v>4443885</v>
      </c>
      <c r="F5" s="52">
        <v>4710833</v>
      </c>
      <c r="G5" s="52">
        <v>4998205</v>
      </c>
      <c r="H5" s="52">
        <v>5201856</v>
      </c>
      <c r="I5" s="52">
        <v>5239516</v>
      </c>
      <c r="J5" s="52">
        <v>5375383</v>
      </c>
      <c r="K5" s="52">
        <v>5388132</v>
      </c>
      <c r="L5" s="52">
        <v>5420041</v>
      </c>
      <c r="M5" s="52">
        <v>5326207</v>
      </c>
      <c r="N5" s="52">
        <v>5348339</v>
      </c>
      <c r="O5" s="52">
        <v>5232711</v>
      </c>
      <c r="P5" s="52">
        <v>5201448</v>
      </c>
      <c r="Q5" s="52">
        <v>5166519</v>
      </c>
      <c r="R5" s="52">
        <v>4988641</v>
      </c>
      <c r="S5" s="52">
        <v>4734091</v>
      </c>
      <c r="T5" s="52">
        <v>4236392</v>
      </c>
      <c r="U5" s="52">
        <v>4025213</v>
      </c>
      <c r="V5" s="52">
        <v>3837800</v>
      </c>
      <c r="W5" s="52">
        <v>3446082</v>
      </c>
      <c r="DA5" s="63" t="s">
        <v>1058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>
        <v>2538</v>
      </c>
      <c r="C8" s="52">
        <v>2608</v>
      </c>
      <c r="D8" s="52">
        <v>2773</v>
      </c>
      <c r="E8" s="52">
        <v>3469</v>
      </c>
      <c r="F8" s="52">
        <v>4816</v>
      </c>
      <c r="G8" s="52">
        <v>5620</v>
      </c>
      <c r="H8" s="52">
        <v>6709</v>
      </c>
      <c r="I8" s="52">
        <v>10453</v>
      </c>
      <c r="J8" s="52">
        <v>14485</v>
      </c>
      <c r="K8" s="52">
        <v>17687</v>
      </c>
      <c r="L8" s="52">
        <v>19059</v>
      </c>
      <c r="M8" s="52">
        <v>21830</v>
      </c>
      <c r="N8" s="52">
        <v>24879</v>
      </c>
      <c r="O8" s="52">
        <v>29244</v>
      </c>
      <c r="P8" s="52">
        <v>41930</v>
      </c>
      <c r="Q8" s="52">
        <v>60413</v>
      </c>
      <c r="R8" s="52">
        <v>82449</v>
      </c>
      <c r="S8" s="52">
        <v>95107</v>
      </c>
      <c r="T8" s="52">
        <v>99002</v>
      </c>
      <c r="U8" s="52">
        <v>101893</v>
      </c>
      <c r="V8" s="52">
        <v>105476</v>
      </c>
      <c r="W8" s="52">
        <v>102216</v>
      </c>
      <c r="DA8" s="63" t="s">
        <v>1059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>
        <v>3517115</v>
      </c>
      <c r="C10" s="52">
        <v>3642838</v>
      </c>
      <c r="D10" s="52">
        <v>3866943</v>
      </c>
      <c r="E10" s="52">
        <v>3912283</v>
      </c>
      <c r="F10" s="52">
        <v>4089041</v>
      </c>
      <c r="G10" s="52">
        <v>4313403</v>
      </c>
      <c r="H10" s="52">
        <v>4539420</v>
      </c>
      <c r="I10" s="52">
        <v>4579586</v>
      </c>
      <c r="J10" s="52">
        <v>4674480</v>
      </c>
      <c r="K10" s="52">
        <v>4644785</v>
      </c>
      <c r="L10" s="52">
        <v>4627496</v>
      </c>
      <c r="M10" s="52">
        <v>4525827</v>
      </c>
      <c r="N10" s="52">
        <v>4537812</v>
      </c>
      <c r="O10" s="52">
        <v>4405518</v>
      </c>
      <c r="P10" s="52">
        <v>4353902</v>
      </c>
      <c r="Q10" s="52">
        <v>4298868</v>
      </c>
      <c r="R10" s="52">
        <v>4140846</v>
      </c>
      <c r="S10" s="52">
        <v>3951633</v>
      </c>
      <c r="T10" s="52">
        <v>3560268</v>
      </c>
      <c r="U10" s="52">
        <v>3397008</v>
      </c>
      <c r="V10" s="52">
        <v>3280725</v>
      </c>
      <c r="W10" s="52">
        <v>3020231</v>
      </c>
      <c r="DA10" s="63" t="s">
        <v>1060</v>
      </c>
    </row>
    <row r="11" spans="1:105" ht="12" customHeight="1" x14ac:dyDescent="0.25">
      <c r="A11" s="97" t="s">
        <v>124</v>
      </c>
      <c r="B11" s="52">
        <v>134856</v>
      </c>
      <c r="C11" s="52">
        <v>137129</v>
      </c>
      <c r="D11" s="52">
        <v>132213</v>
      </c>
      <c r="E11" s="52">
        <v>125412</v>
      </c>
      <c r="F11" s="52">
        <v>121187</v>
      </c>
      <c r="G11" s="52">
        <v>124129</v>
      </c>
      <c r="H11" s="52">
        <v>118076</v>
      </c>
      <c r="I11" s="52">
        <v>117451</v>
      </c>
      <c r="J11" s="52">
        <v>115916</v>
      </c>
      <c r="K11" s="52">
        <v>112204</v>
      </c>
      <c r="L11" s="52">
        <v>107802</v>
      </c>
      <c r="M11" s="52">
        <v>101052</v>
      </c>
      <c r="N11" s="52">
        <v>95982</v>
      </c>
      <c r="O11" s="52">
        <v>90198</v>
      </c>
      <c r="P11" s="52">
        <v>88472</v>
      </c>
      <c r="Q11" s="52">
        <v>88045</v>
      </c>
      <c r="R11" s="52">
        <v>87917</v>
      </c>
      <c r="S11" s="52">
        <v>84304</v>
      </c>
      <c r="T11" s="52">
        <v>75491</v>
      </c>
      <c r="U11" s="52">
        <v>70281</v>
      </c>
      <c r="V11" s="52">
        <v>61439</v>
      </c>
      <c r="W11" s="52">
        <v>45868</v>
      </c>
      <c r="DA11" s="63" t="s">
        <v>1061</v>
      </c>
    </row>
    <row r="12" spans="1:105" ht="12" customHeight="1" x14ac:dyDescent="0.25">
      <c r="A12" s="97" t="s">
        <v>123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153</v>
      </c>
      <c r="L12" s="52">
        <v>166</v>
      </c>
      <c r="M12" s="52">
        <v>180</v>
      </c>
      <c r="N12" s="52">
        <v>204</v>
      </c>
      <c r="O12" s="52">
        <v>309</v>
      </c>
      <c r="P12" s="52">
        <v>427</v>
      </c>
      <c r="Q12" s="52">
        <v>545</v>
      </c>
      <c r="R12" s="52">
        <v>656</v>
      </c>
      <c r="S12" s="52">
        <v>662</v>
      </c>
      <c r="T12" s="52">
        <v>698</v>
      </c>
      <c r="U12" s="52">
        <v>782</v>
      </c>
      <c r="V12" s="52">
        <v>773</v>
      </c>
      <c r="W12" s="52">
        <v>620</v>
      </c>
      <c r="DA12" s="63" t="s">
        <v>1062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>
        <v>118018</v>
      </c>
      <c r="C15" s="52">
        <v>144993</v>
      </c>
      <c r="D15" s="52">
        <v>221083</v>
      </c>
      <c r="E15" s="52">
        <v>406190</v>
      </c>
      <c r="F15" s="52">
        <v>500605</v>
      </c>
      <c r="G15" s="52">
        <v>560673</v>
      </c>
      <c r="H15" s="52">
        <v>544360</v>
      </c>
      <c r="I15" s="52">
        <v>542479</v>
      </c>
      <c r="J15" s="52">
        <v>584987</v>
      </c>
      <c r="K15" s="52">
        <v>552620</v>
      </c>
      <c r="L15" s="52">
        <v>586291</v>
      </c>
      <c r="M15" s="52">
        <v>585599</v>
      </c>
      <c r="N15" s="52">
        <v>587194</v>
      </c>
      <c r="O15" s="52">
        <v>529574</v>
      </c>
      <c r="P15" s="52">
        <v>477709</v>
      </c>
      <c r="Q15" s="52">
        <v>415810</v>
      </c>
      <c r="R15" s="52">
        <v>354671</v>
      </c>
      <c r="S15" s="52">
        <v>309720</v>
      </c>
      <c r="T15" s="52">
        <v>211467</v>
      </c>
      <c r="U15" s="52">
        <v>156633</v>
      </c>
      <c r="V15" s="52">
        <v>116602</v>
      </c>
      <c r="W15" s="52">
        <v>96478</v>
      </c>
      <c r="DA15" s="63" t="s">
        <v>1063</v>
      </c>
    </row>
    <row r="16" spans="1:105" ht="12" customHeight="1" x14ac:dyDescent="0.25">
      <c r="A16" s="97" t="s">
        <v>121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78370</v>
      </c>
      <c r="L16" s="52">
        <v>98286</v>
      </c>
      <c r="M16" s="52">
        <v>113549</v>
      </c>
      <c r="N16" s="52">
        <v>127147</v>
      </c>
      <c r="O16" s="52">
        <v>207112</v>
      </c>
      <c r="P16" s="52">
        <v>280938</v>
      </c>
      <c r="Q16" s="52">
        <v>363251</v>
      </c>
      <c r="R16" s="52">
        <v>404551</v>
      </c>
      <c r="S16" s="52">
        <v>387772</v>
      </c>
      <c r="T16" s="52">
        <v>388468</v>
      </c>
      <c r="U16" s="52">
        <v>400509</v>
      </c>
      <c r="V16" s="52">
        <v>378261</v>
      </c>
      <c r="W16" s="52">
        <v>282885</v>
      </c>
      <c r="DA16" s="63" t="s">
        <v>1064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>
        <v>725029</v>
      </c>
      <c r="C20" s="52">
        <v>767321</v>
      </c>
      <c r="D20" s="52">
        <v>802573</v>
      </c>
      <c r="E20" s="52">
        <v>806752</v>
      </c>
      <c r="F20" s="52">
        <v>852437</v>
      </c>
      <c r="G20" s="52">
        <v>910211</v>
      </c>
      <c r="H20" s="52">
        <v>955236</v>
      </c>
      <c r="I20" s="52">
        <v>969962</v>
      </c>
      <c r="J20" s="52">
        <v>980980</v>
      </c>
      <c r="K20" s="52">
        <v>983936</v>
      </c>
      <c r="L20" s="52">
        <v>985064</v>
      </c>
      <c r="M20" s="52">
        <v>989332</v>
      </c>
      <c r="N20" s="52">
        <v>1003419</v>
      </c>
      <c r="O20" s="52">
        <v>1017213</v>
      </c>
      <c r="P20" s="52">
        <v>1036511</v>
      </c>
      <c r="Q20" s="52">
        <v>1037913</v>
      </c>
      <c r="R20" s="52">
        <v>1019373</v>
      </c>
      <c r="S20" s="52">
        <v>966174</v>
      </c>
      <c r="T20" s="52">
        <v>886954</v>
      </c>
      <c r="U20" s="52">
        <v>796195</v>
      </c>
      <c r="V20" s="52">
        <v>747513</v>
      </c>
      <c r="W20" s="52">
        <v>736281</v>
      </c>
      <c r="DA20" s="63" t="s">
        <v>1065</v>
      </c>
    </row>
    <row r="21" spans="1:105" ht="12" customHeight="1" x14ac:dyDescent="0.25">
      <c r="A21" s="97" t="s">
        <v>50</v>
      </c>
      <c r="B21" s="52">
        <v>2578603</v>
      </c>
      <c r="C21" s="52">
        <v>2628325</v>
      </c>
      <c r="D21" s="52">
        <v>2686747</v>
      </c>
      <c r="E21" s="52">
        <v>2545365</v>
      </c>
      <c r="F21" s="52">
        <v>2541342</v>
      </c>
      <c r="G21" s="52">
        <v>2686106</v>
      </c>
      <c r="H21" s="52">
        <v>2800645</v>
      </c>
      <c r="I21" s="52">
        <v>2853122</v>
      </c>
      <c r="J21" s="52">
        <v>2899615</v>
      </c>
      <c r="K21" s="52">
        <v>2858213</v>
      </c>
      <c r="L21" s="52">
        <v>2776136</v>
      </c>
      <c r="M21" s="52">
        <v>2665627</v>
      </c>
      <c r="N21" s="52">
        <v>2656301</v>
      </c>
      <c r="O21" s="52">
        <v>2549922</v>
      </c>
      <c r="P21" s="52">
        <v>2541294</v>
      </c>
      <c r="Q21" s="52">
        <v>2548302</v>
      </c>
      <c r="R21" s="52">
        <v>2478849</v>
      </c>
      <c r="S21" s="52">
        <v>2403334</v>
      </c>
      <c r="T21" s="52">
        <v>2199189</v>
      </c>
      <c r="U21" s="52">
        <v>2153389</v>
      </c>
      <c r="V21" s="52">
        <v>2059442</v>
      </c>
      <c r="W21" s="52">
        <v>1828122</v>
      </c>
      <c r="DA21" s="63" t="s">
        <v>1066</v>
      </c>
    </row>
    <row r="22" spans="1:105" ht="12" customHeight="1" x14ac:dyDescent="0.25">
      <c r="A22" s="109" t="s">
        <v>120</v>
      </c>
      <c r="B22" s="36">
        <v>466357</v>
      </c>
      <c r="C22" s="36">
        <v>529314</v>
      </c>
      <c r="D22" s="36">
        <v>730919</v>
      </c>
      <c r="E22" s="36">
        <v>1091768</v>
      </c>
      <c r="F22" s="36">
        <v>1317054</v>
      </c>
      <c r="G22" s="36">
        <v>1401888</v>
      </c>
      <c r="H22" s="36">
        <v>1445975</v>
      </c>
      <c r="I22" s="36">
        <v>1416432</v>
      </c>
      <c r="J22" s="36">
        <v>1494788</v>
      </c>
      <c r="K22" s="36">
        <v>1545983</v>
      </c>
      <c r="L22" s="36">
        <v>1658841</v>
      </c>
      <c r="M22" s="36">
        <v>1671248</v>
      </c>
      <c r="N22" s="36">
        <v>1688619</v>
      </c>
      <c r="O22" s="36">
        <v>1665576</v>
      </c>
      <c r="P22" s="36">
        <v>1623643</v>
      </c>
      <c r="Q22" s="36">
        <v>1580304</v>
      </c>
      <c r="R22" s="36">
        <v>1490419</v>
      </c>
      <c r="S22" s="36">
        <v>1364583</v>
      </c>
      <c r="T22" s="36">
        <v>1150249</v>
      </c>
      <c r="U22" s="36">
        <v>1075629</v>
      </c>
      <c r="V22" s="36">
        <v>1030845</v>
      </c>
      <c r="W22" s="36">
        <v>881679</v>
      </c>
      <c r="DA22" s="60" t="s">
        <v>1067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>
        <v>24435</v>
      </c>
      <c r="C24" s="120">
        <v>24308</v>
      </c>
      <c r="D24" s="120">
        <v>23333</v>
      </c>
      <c r="E24" s="120">
        <v>22335</v>
      </c>
      <c r="F24" s="120">
        <v>21230</v>
      </c>
      <c r="G24" s="120">
        <v>20575</v>
      </c>
      <c r="H24" s="120">
        <v>20353</v>
      </c>
      <c r="I24" s="120">
        <v>20610</v>
      </c>
      <c r="J24" s="120">
        <v>20763</v>
      </c>
      <c r="K24" s="120">
        <v>20657</v>
      </c>
      <c r="L24" s="120">
        <v>20319</v>
      </c>
      <c r="M24" s="120">
        <v>19687</v>
      </c>
      <c r="N24" s="120">
        <v>19257</v>
      </c>
      <c r="O24" s="120">
        <v>18677</v>
      </c>
      <c r="P24" s="120">
        <v>18310</v>
      </c>
      <c r="Q24" s="120">
        <v>18085</v>
      </c>
      <c r="R24" s="120">
        <v>17786</v>
      </c>
      <c r="S24" s="120">
        <v>17577</v>
      </c>
      <c r="T24" s="120">
        <v>17221</v>
      </c>
      <c r="U24" s="120">
        <v>17313</v>
      </c>
      <c r="V24" s="120">
        <v>16663</v>
      </c>
      <c r="W24" s="120">
        <v>16125</v>
      </c>
      <c r="DA24" s="129" t="s">
        <v>336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>
        <v>24435</v>
      </c>
      <c r="C26" s="52">
        <v>24308</v>
      </c>
      <c r="D26" s="52">
        <v>23333</v>
      </c>
      <c r="E26" s="52">
        <v>22335</v>
      </c>
      <c r="F26" s="52">
        <v>21230</v>
      </c>
      <c r="G26" s="52">
        <v>20575</v>
      </c>
      <c r="H26" s="52">
        <v>20353</v>
      </c>
      <c r="I26" s="52">
        <v>20610</v>
      </c>
      <c r="J26" s="52">
        <v>20763</v>
      </c>
      <c r="K26" s="52">
        <v>20657</v>
      </c>
      <c r="L26" s="52">
        <v>20319</v>
      </c>
      <c r="M26" s="52">
        <v>19687</v>
      </c>
      <c r="N26" s="52">
        <v>19257</v>
      </c>
      <c r="O26" s="52">
        <v>18677</v>
      </c>
      <c r="P26" s="52">
        <v>18310</v>
      </c>
      <c r="Q26" s="52">
        <v>18085</v>
      </c>
      <c r="R26" s="52">
        <v>17786</v>
      </c>
      <c r="S26" s="52">
        <v>17577</v>
      </c>
      <c r="T26" s="52">
        <v>17221</v>
      </c>
      <c r="U26" s="52">
        <v>17313</v>
      </c>
      <c r="V26" s="52">
        <v>16663</v>
      </c>
      <c r="W26" s="52">
        <v>16125</v>
      </c>
      <c r="DA26" s="63" t="s">
        <v>1068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>
        <v>16</v>
      </c>
      <c r="C29" s="52">
        <v>17</v>
      </c>
      <c r="D29" s="52">
        <v>16</v>
      </c>
      <c r="E29" s="52">
        <v>17</v>
      </c>
      <c r="F29" s="52">
        <v>17</v>
      </c>
      <c r="G29" s="52">
        <v>18</v>
      </c>
      <c r="H29" s="52">
        <v>18</v>
      </c>
      <c r="I29" s="52">
        <v>31</v>
      </c>
      <c r="J29" s="52">
        <v>49</v>
      </c>
      <c r="K29" s="52">
        <v>68</v>
      </c>
      <c r="L29" s="52">
        <v>76</v>
      </c>
      <c r="M29" s="52">
        <v>92</v>
      </c>
      <c r="N29" s="52">
        <v>104</v>
      </c>
      <c r="O29" s="52">
        <v>122</v>
      </c>
      <c r="P29" s="52">
        <v>155</v>
      </c>
      <c r="Q29" s="52">
        <v>189</v>
      </c>
      <c r="R29" s="52">
        <v>240</v>
      </c>
      <c r="S29" s="52">
        <v>282</v>
      </c>
      <c r="T29" s="52">
        <v>328</v>
      </c>
      <c r="U29" s="52">
        <v>380</v>
      </c>
      <c r="V29" s="52">
        <v>426</v>
      </c>
      <c r="W29" s="52">
        <v>448</v>
      </c>
      <c r="DA29" s="63" t="s">
        <v>1069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>
        <v>13031</v>
      </c>
      <c r="C31" s="52">
        <v>12248</v>
      </c>
      <c r="D31" s="52">
        <v>10627</v>
      </c>
      <c r="E31" s="52">
        <v>8766</v>
      </c>
      <c r="F31" s="52">
        <v>7065</v>
      </c>
      <c r="G31" s="52">
        <v>5747</v>
      </c>
      <c r="H31" s="52">
        <v>5518</v>
      </c>
      <c r="I31" s="52">
        <v>5214</v>
      </c>
      <c r="J31" s="52">
        <v>4854</v>
      </c>
      <c r="K31" s="52">
        <v>4413</v>
      </c>
      <c r="L31" s="52">
        <v>4062</v>
      </c>
      <c r="M31" s="52">
        <v>3603</v>
      </c>
      <c r="N31" s="52">
        <v>3069</v>
      </c>
      <c r="O31" s="52">
        <v>2374</v>
      </c>
      <c r="P31" s="52">
        <v>2070</v>
      </c>
      <c r="Q31" s="52">
        <v>1912</v>
      </c>
      <c r="R31" s="52">
        <v>1911</v>
      </c>
      <c r="S31" s="52">
        <v>1945</v>
      </c>
      <c r="T31" s="52">
        <v>1945</v>
      </c>
      <c r="U31" s="52">
        <v>1933</v>
      </c>
      <c r="V31" s="52">
        <v>1834</v>
      </c>
      <c r="W31" s="52">
        <v>1829</v>
      </c>
      <c r="DA31" s="63" t="s">
        <v>1070</v>
      </c>
    </row>
    <row r="32" spans="1:105" ht="12" customHeight="1" x14ac:dyDescent="0.25">
      <c r="A32" s="97" t="s">
        <v>140</v>
      </c>
      <c r="B32" s="52">
        <v>0</v>
      </c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2</v>
      </c>
      <c r="L32" s="52">
        <v>2</v>
      </c>
      <c r="M32" s="52">
        <v>2</v>
      </c>
      <c r="N32" s="52">
        <v>2</v>
      </c>
      <c r="O32" s="52">
        <v>3</v>
      </c>
      <c r="P32" s="52">
        <v>3</v>
      </c>
      <c r="Q32" s="52">
        <v>4</v>
      </c>
      <c r="R32" s="52">
        <v>3</v>
      </c>
      <c r="S32" s="52">
        <v>3</v>
      </c>
      <c r="T32" s="52">
        <v>7</v>
      </c>
      <c r="U32" s="52">
        <v>11</v>
      </c>
      <c r="V32" s="52">
        <v>13</v>
      </c>
      <c r="W32" s="52">
        <v>14</v>
      </c>
      <c r="DA32" s="63" t="s">
        <v>1071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>
        <v>11404</v>
      </c>
      <c r="C35" s="52">
        <v>12060</v>
      </c>
      <c r="D35" s="52">
        <v>12706</v>
      </c>
      <c r="E35" s="52">
        <v>13569</v>
      </c>
      <c r="F35" s="52">
        <v>14165</v>
      </c>
      <c r="G35" s="52">
        <v>14828</v>
      </c>
      <c r="H35" s="52">
        <v>14835</v>
      </c>
      <c r="I35" s="52">
        <v>15396</v>
      </c>
      <c r="J35" s="52">
        <v>15909</v>
      </c>
      <c r="K35" s="52">
        <v>14705</v>
      </c>
      <c r="L35" s="52">
        <v>14427</v>
      </c>
      <c r="M35" s="52">
        <v>13988</v>
      </c>
      <c r="N35" s="52">
        <v>13690</v>
      </c>
      <c r="O35" s="52">
        <v>11505</v>
      </c>
      <c r="P35" s="52">
        <v>9969</v>
      </c>
      <c r="Q35" s="52">
        <v>8335</v>
      </c>
      <c r="R35" s="52">
        <v>7133</v>
      </c>
      <c r="S35" s="52">
        <v>6982</v>
      </c>
      <c r="T35" s="52">
        <v>5180</v>
      </c>
      <c r="U35" s="52">
        <v>4160</v>
      </c>
      <c r="V35" s="52">
        <v>3116</v>
      </c>
      <c r="W35" s="52">
        <v>2881</v>
      </c>
      <c r="DA35" s="63" t="s">
        <v>1072</v>
      </c>
    </row>
    <row r="36" spans="1:105" ht="12" customHeight="1" x14ac:dyDescent="0.25">
      <c r="A36" s="97" t="s">
        <v>121</v>
      </c>
      <c r="B36" s="52">
        <v>0</v>
      </c>
      <c r="C36" s="52">
        <v>0</v>
      </c>
      <c r="D36" s="52">
        <v>0</v>
      </c>
      <c r="E36" s="52">
        <v>0</v>
      </c>
      <c r="F36" s="52">
        <v>0</v>
      </c>
      <c r="G36" s="52">
        <v>0</v>
      </c>
      <c r="H36" s="52">
        <v>0</v>
      </c>
      <c r="I36" s="52">
        <v>0</v>
      </c>
      <c r="J36" s="52">
        <v>0</v>
      </c>
      <c r="K36" s="52">
        <v>1537</v>
      </c>
      <c r="L36" s="52">
        <v>1828</v>
      </c>
      <c r="M36" s="52">
        <v>2094</v>
      </c>
      <c r="N36" s="52">
        <v>2496</v>
      </c>
      <c r="O36" s="52">
        <v>4795</v>
      </c>
      <c r="P36" s="52">
        <v>6268</v>
      </c>
      <c r="Q36" s="52">
        <v>7834</v>
      </c>
      <c r="R36" s="52">
        <v>8739</v>
      </c>
      <c r="S36" s="52">
        <v>8647</v>
      </c>
      <c r="T36" s="52">
        <v>10089</v>
      </c>
      <c r="U36" s="52">
        <v>11209</v>
      </c>
      <c r="V36" s="52">
        <v>11700</v>
      </c>
      <c r="W36" s="52">
        <v>11401</v>
      </c>
      <c r="DA36" s="63" t="s">
        <v>1073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>
        <v>20693</v>
      </c>
      <c r="C40" s="52">
        <v>20298</v>
      </c>
      <c r="D40" s="52">
        <v>18847</v>
      </c>
      <c r="E40" s="52">
        <v>16667</v>
      </c>
      <c r="F40" s="52">
        <v>14978</v>
      </c>
      <c r="G40" s="52">
        <v>14197</v>
      </c>
      <c r="H40" s="52">
        <v>13861</v>
      </c>
      <c r="I40" s="52">
        <v>14170</v>
      </c>
      <c r="J40" s="52">
        <v>14062</v>
      </c>
      <c r="K40" s="52">
        <v>13701</v>
      </c>
      <c r="L40" s="52">
        <v>13093</v>
      </c>
      <c r="M40" s="52">
        <v>12433</v>
      </c>
      <c r="N40" s="52">
        <v>12006</v>
      </c>
      <c r="O40" s="52">
        <v>11483</v>
      </c>
      <c r="P40" s="52">
        <v>11324</v>
      </c>
      <c r="Q40" s="52">
        <v>11275</v>
      </c>
      <c r="R40" s="52">
        <v>11191</v>
      </c>
      <c r="S40" s="52">
        <v>11253</v>
      </c>
      <c r="T40" s="52">
        <v>11306</v>
      </c>
      <c r="U40" s="52">
        <v>11513</v>
      </c>
      <c r="V40" s="52">
        <v>11062</v>
      </c>
      <c r="W40" s="52">
        <v>11076</v>
      </c>
      <c r="DA40" s="63" t="s">
        <v>1074</v>
      </c>
    </row>
    <row r="41" spans="1:105" ht="12" customHeight="1" x14ac:dyDescent="0.25">
      <c r="A41" s="109" t="s">
        <v>120</v>
      </c>
      <c r="B41" s="36">
        <v>3742</v>
      </c>
      <c r="C41" s="36">
        <v>4010</v>
      </c>
      <c r="D41" s="36">
        <v>4486</v>
      </c>
      <c r="E41" s="36">
        <v>5668</v>
      </c>
      <c r="F41" s="36">
        <v>6252</v>
      </c>
      <c r="G41" s="36">
        <v>6378</v>
      </c>
      <c r="H41" s="36">
        <v>6492</v>
      </c>
      <c r="I41" s="36">
        <v>6440</v>
      </c>
      <c r="J41" s="36">
        <v>6701</v>
      </c>
      <c r="K41" s="36">
        <v>6956</v>
      </c>
      <c r="L41" s="36">
        <v>7226</v>
      </c>
      <c r="M41" s="36">
        <v>7254</v>
      </c>
      <c r="N41" s="36">
        <v>7251</v>
      </c>
      <c r="O41" s="36">
        <v>7194</v>
      </c>
      <c r="P41" s="36">
        <v>6986</v>
      </c>
      <c r="Q41" s="36">
        <v>6810</v>
      </c>
      <c r="R41" s="36">
        <v>6595</v>
      </c>
      <c r="S41" s="36">
        <v>6324</v>
      </c>
      <c r="T41" s="36">
        <v>5915</v>
      </c>
      <c r="U41" s="36">
        <v>5800</v>
      </c>
      <c r="V41" s="36">
        <v>5601</v>
      </c>
      <c r="W41" s="36">
        <v>5049</v>
      </c>
      <c r="DA41" s="60" t="s">
        <v>1075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>
        <v>309542</v>
      </c>
      <c r="C43" s="120">
        <v>313615</v>
      </c>
      <c r="D43" s="120">
        <v>325048</v>
      </c>
      <c r="E43" s="120">
        <v>330790</v>
      </c>
      <c r="F43" s="120">
        <v>326993</v>
      </c>
      <c r="G43" s="120">
        <v>298054</v>
      </c>
      <c r="H43" s="120">
        <v>265637</v>
      </c>
      <c r="I43" s="120">
        <v>222776</v>
      </c>
      <c r="J43" s="120">
        <v>170868</v>
      </c>
      <c r="K43" s="120">
        <v>121078</v>
      </c>
      <c r="L43" s="120">
        <v>81097</v>
      </c>
      <c r="M43" s="120">
        <v>64715</v>
      </c>
      <c r="N43" s="120">
        <v>55026</v>
      </c>
      <c r="O43" s="120">
        <v>53191</v>
      </c>
      <c r="P43" s="120">
        <v>50823</v>
      </c>
      <c r="Q43" s="120">
        <v>50320</v>
      </c>
      <c r="R43" s="120">
        <v>48821</v>
      </c>
      <c r="S43" s="120">
        <v>48587</v>
      </c>
      <c r="T43" s="120">
        <v>48681</v>
      </c>
      <c r="U43" s="120">
        <v>49739</v>
      </c>
      <c r="V43" s="120">
        <v>52066</v>
      </c>
      <c r="W43" s="120">
        <v>51721</v>
      </c>
      <c r="DA43" s="129" t="s">
        <v>337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>
        <v>309542</v>
      </c>
      <c r="C45" s="52">
        <v>313615</v>
      </c>
      <c r="D45" s="52">
        <v>325048</v>
      </c>
      <c r="E45" s="52">
        <v>330790</v>
      </c>
      <c r="F45" s="52">
        <v>326993</v>
      </c>
      <c r="G45" s="52">
        <v>298054</v>
      </c>
      <c r="H45" s="52">
        <v>265637</v>
      </c>
      <c r="I45" s="52">
        <v>222776</v>
      </c>
      <c r="J45" s="52">
        <v>170868</v>
      </c>
      <c r="K45" s="52">
        <v>121078</v>
      </c>
      <c r="L45" s="52">
        <v>81097</v>
      </c>
      <c r="M45" s="52">
        <v>64715</v>
      </c>
      <c r="N45" s="52">
        <v>55026</v>
      </c>
      <c r="O45" s="52">
        <v>53191</v>
      </c>
      <c r="P45" s="52">
        <v>50823</v>
      </c>
      <c r="Q45" s="52">
        <v>50320</v>
      </c>
      <c r="R45" s="52">
        <v>48821</v>
      </c>
      <c r="S45" s="52">
        <v>48587</v>
      </c>
      <c r="T45" s="52">
        <v>48681</v>
      </c>
      <c r="U45" s="52">
        <v>49739</v>
      </c>
      <c r="V45" s="52">
        <v>52066</v>
      </c>
      <c r="W45" s="52">
        <v>51721</v>
      </c>
      <c r="DA45" s="63" t="s">
        <v>1076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>
        <v>208</v>
      </c>
      <c r="C48" s="52">
        <v>213</v>
      </c>
      <c r="D48" s="52">
        <v>222</v>
      </c>
      <c r="E48" s="52">
        <v>256</v>
      </c>
      <c r="F48" s="52">
        <v>308</v>
      </c>
      <c r="G48" s="52">
        <v>314</v>
      </c>
      <c r="H48" s="52">
        <v>290</v>
      </c>
      <c r="I48" s="52">
        <v>264</v>
      </c>
      <c r="J48" s="52">
        <v>240</v>
      </c>
      <c r="K48" s="52">
        <v>192</v>
      </c>
      <c r="L48" s="52">
        <v>143</v>
      </c>
      <c r="M48" s="52">
        <v>91</v>
      </c>
      <c r="N48" s="52">
        <v>78</v>
      </c>
      <c r="O48" s="52">
        <v>228</v>
      </c>
      <c r="P48" s="52">
        <v>426</v>
      </c>
      <c r="Q48" s="52">
        <v>618</v>
      </c>
      <c r="R48" s="52">
        <v>665</v>
      </c>
      <c r="S48" s="52">
        <v>839</v>
      </c>
      <c r="T48" s="52">
        <v>1138</v>
      </c>
      <c r="U48" s="52">
        <v>1507</v>
      </c>
      <c r="V48" s="52">
        <v>1904</v>
      </c>
      <c r="W48" s="52">
        <v>2022</v>
      </c>
      <c r="DA48" s="63" t="s">
        <v>1077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>
        <v>300052</v>
      </c>
      <c r="C50" s="52">
        <v>304412</v>
      </c>
      <c r="D50" s="52">
        <v>316190</v>
      </c>
      <c r="E50" s="52">
        <v>322274</v>
      </c>
      <c r="F50" s="52">
        <v>318922</v>
      </c>
      <c r="G50" s="52">
        <v>290724</v>
      </c>
      <c r="H50" s="52">
        <v>258992</v>
      </c>
      <c r="I50" s="52">
        <v>217106</v>
      </c>
      <c r="J50" s="52">
        <v>166460</v>
      </c>
      <c r="K50" s="52">
        <v>117791</v>
      </c>
      <c r="L50" s="52">
        <v>78863</v>
      </c>
      <c r="M50" s="52">
        <v>62805</v>
      </c>
      <c r="N50" s="52">
        <v>53207</v>
      </c>
      <c r="O50" s="52">
        <v>51192</v>
      </c>
      <c r="P50" s="52">
        <v>48779</v>
      </c>
      <c r="Q50" s="52">
        <v>48267</v>
      </c>
      <c r="R50" s="52">
        <v>46955</v>
      </c>
      <c r="S50" s="52">
        <v>46852</v>
      </c>
      <c r="T50" s="52">
        <v>46857</v>
      </c>
      <c r="U50" s="52">
        <v>47921</v>
      </c>
      <c r="V50" s="52">
        <v>50071</v>
      </c>
      <c r="W50" s="52">
        <v>49181</v>
      </c>
      <c r="DA50" s="63" t="s">
        <v>1078</v>
      </c>
    </row>
    <row r="51" spans="1:105" ht="12" customHeight="1" x14ac:dyDescent="0.25">
      <c r="A51" s="97" t="s">
        <v>137</v>
      </c>
      <c r="B51" s="52">
        <v>0</v>
      </c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142</v>
      </c>
      <c r="L51" s="52">
        <v>95</v>
      </c>
      <c r="M51" s="52">
        <v>108</v>
      </c>
      <c r="N51" s="52">
        <v>97</v>
      </c>
      <c r="O51" s="52">
        <v>169</v>
      </c>
      <c r="P51" s="52">
        <v>240</v>
      </c>
      <c r="Q51" s="52">
        <v>324</v>
      </c>
      <c r="R51" s="52">
        <v>337</v>
      </c>
      <c r="S51" s="52">
        <v>361</v>
      </c>
      <c r="T51" s="52">
        <v>529</v>
      </c>
      <c r="U51" s="52">
        <v>505</v>
      </c>
      <c r="V51" s="52">
        <v>594</v>
      </c>
      <c r="W51" s="52">
        <v>913</v>
      </c>
      <c r="DA51" s="63" t="s">
        <v>1079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>
        <v>9490</v>
      </c>
      <c r="C54" s="52">
        <v>9203</v>
      </c>
      <c r="D54" s="52">
        <v>8858</v>
      </c>
      <c r="E54" s="52">
        <v>8516</v>
      </c>
      <c r="F54" s="52">
        <v>8071</v>
      </c>
      <c r="G54" s="52">
        <v>7330</v>
      </c>
      <c r="H54" s="52">
        <v>6645</v>
      </c>
      <c r="I54" s="52">
        <v>5670</v>
      </c>
      <c r="J54" s="52">
        <v>4408</v>
      </c>
      <c r="K54" s="52">
        <v>3145</v>
      </c>
      <c r="L54" s="52">
        <v>2139</v>
      </c>
      <c r="M54" s="52">
        <v>1801</v>
      </c>
      <c r="N54" s="52">
        <v>1592</v>
      </c>
      <c r="O54" s="52">
        <v>1127</v>
      </c>
      <c r="P54" s="52">
        <v>788</v>
      </c>
      <c r="Q54" s="52">
        <v>723</v>
      </c>
      <c r="R54" s="52">
        <v>597</v>
      </c>
      <c r="S54" s="52">
        <v>576</v>
      </c>
      <c r="T54" s="52">
        <v>426</v>
      </c>
      <c r="U54" s="52">
        <v>320</v>
      </c>
      <c r="V54" s="52">
        <v>121</v>
      </c>
      <c r="W54" s="52">
        <v>141</v>
      </c>
      <c r="DA54" s="63" t="s">
        <v>1080</v>
      </c>
    </row>
    <row r="55" spans="1:105" ht="12" customHeight="1" x14ac:dyDescent="0.25">
      <c r="A55" s="97" t="s">
        <v>121</v>
      </c>
      <c r="B55" s="52">
        <v>0</v>
      </c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1</v>
      </c>
      <c r="N55" s="52">
        <v>130</v>
      </c>
      <c r="O55" s="52">
        <v>703</v>
      </c>
      <c r="P55" s="52">
        <v>1016</v>
      </c>
      <c r="Q55" s="52">
        <v>1006</v>
      </c>
      <c r="R55" s="52">
        <v>932</v>
      </c>
      <c r="S55" s="52">
        <v>798</v>
      </c>
      <c r="T55" s="52">
        <v>869</v>
      </c>
      <c r="U55" s="52">
        <v>993</v>
      </c>
      <c r="V55" s="52">
        <v>1280</v>
      </c>
      <c r="W55" s="52">
        <v>1486</v>
      </c>
      <c r="DA55" s="63" t="s">
        <v>1081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>
        <v>262133</v>
      </c>
      <c r="C59" s="52">
        <v>261510</v>
      </c>
      <c r="D59" s="52">
        <v>258042</v>
      </c>
      <c r="E59" s="52">
        <v>237399</v>
      </c>
      <c r="F59" s="52">
        <v>221838</v>
      </c>
      <c r="G59" s="52">
        <v>196424</v>
      </c>
      <c r="H59" s="52">
        <v>169751</v>
      </c>
      <c r="I59" s="52">
        <v>139031</v>
      </c>
      <c r="J59" s="52">
        <v>106119</v>
      </c>
      <c r="K59" s="52">
        <v>73857</v>
      </c>
      <c r="L59" s="52">
        <v>49280</v>
      </c>
      <c r="M59" s="52">
        <v>42297</v>
      </c>
      <c r="N59" s="52">
        <v>36375</v>
      </c>
      <c r="O59" s="52">
        <v>33770</v>
      </c>
      <c r="P59" s="52">
        <v>32083</v>
      </c>
      <c r="Q59" s="52">
        <v>31890</v>
      </c>
      <c r="R59" s="52">
        <v>31232</v>
      </c>
      <c r="S59" s="52">
        <v>31326</v>
      </c>
      <c r="T59" s="52">
        <v>32225</v>
      </c>
      <c r="U59" s="52">
        <v>33466</v>
      </c>
      <c r="V59" s="52">
        <v>35069</v>
      </c>
      <c r="W59" s="52">
        <v>35907</v>
      </c>
      <c r="DA59" s="63" t="s">
        <v>1082</v>
      </c>
    </row>
    <row r="60" spans="1:105" ht="12" customHeight="1" x14ac:dyDescent="0.25">
      <c r="A60" s="109" t="s">
        <v>120</v>
      </c>
      <c r="B60" s="36">
        <v>47409</v>
      </c>
      <c r="C60" s="36">
        <v>52105</v>
      </c>
      <c r="D60" s="36">
        <v>67006</v>
      </c>
      <c r="E60" s="36">
        <v>93391</v>
      </c>
      <c r="F60" s="36">
        <v>105155</v>
      </c>
      <c r="G60" s="36">
        <v>101630</v>
      </c>
      <c r="H60" s="36">
        <v>95886</v>
      </c>
      <c r="I60" s="36">
        <v>83745</v>
      </c>
      <c r="J60" s="36">
        <v>64749</v>
      </c>
      <c r="K60" s="36">
        <v>47221</v>
      </c>
      <c r="L60" s="36">
        <v>31817</v>
      </c>
      <c r="M60" s="36">
        <v>22418</v>
      </c>
      <c r="N60" s="36">
        <v>18651</v>
      </c>
      <c r="O60" s="36">
        <v>19421</v>
      </c>
      <c r="P60" s="36">
        <v>18740</v>
      </c>
      <c r="Q60" s="36">
        <v>18430</v>
      </c>
      <c r="R60" s="36">
        <v>17589</v>
      </c>
      <c r="S60" s="36">
        <v>17261</v>
      </c>
      <c r="T60" s="36">
        <v>16456</v>
      </c>
      <c r="U60" s="36">
        <v>16273</v>
      </c>
      <c r="V60" s="36">
        <v>16997</v>
      </c>
      <c r="W60" s="36">
        <v>15814</v>
      </c>
      <c r="DA60" s="60" t="s">
        <v>1083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>
        <v>2174818</v>
      </c>
      <c r="C62" s="120">
        <v>2121964</v>
      </c>
      <c r="D62" s="120">
        <v>2096033</v>
      </c>
      <c r="E62" s="120">
        <v>2103132</v>
      </c>
      <c r="F62" s="120">
        <v>2127648</v>
      </c>
      <c r="G62" s="120">
        <v>2174323</v>
      </c>
      <c r="H62" s="120">
        <v>2189402</v>
      </c>
      <c r="I62" s="120">
        <v>2209825</v>
      </c>
      <c r="J62" s="120">
        <v>2209022</v>
      </c>
      <c r="K62" s="120">
        <v>2224800</v>
      </c>
      <c r="L62" s="120">
        <v>2243009</v>
      </c>
      <c r="M62" s="120">
        <v>2285884</v>
      </c>
      <c r="N62" s="120">
        <v>2338789</v>
      </c>
      <c r="O62" s="120">
        <v>2397806</v>
      </c>
      <c r="P62" s="120">
        <v>2443499</v>
      </c>
      <c r="Q62" s="120">
        <v>2502856</v>
      </c>
      <c r="R62" s="120">
        <v>2548940</v>
      </c>
      <c r="S62" s="120">
        <v>2583039</v>
      </c>
      <c r="T62" s="120">
        <v>2605359</v>
      </c>
      <c r="U62" s="120">
        <v>2673884</v>
      </c>
      <c r="V62" s="120">
        <v>2846388</v>
      </c>
      <c r="W62" s="120">
        <v>2971158</v>
      </c>
      <c r="DA62" s="129" t="s">
        <v>338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>
        <v>2174818</v>
      </c>
      <c r="C64" s="52">
        <v>2121964</v>
      </c>
      <c r="D64" s="52">
        <v>2096033</v>
      </c>
      <c r="E64" s="52">
        <v>2103132</v>
      </c>
      <c r="F64" s="52">
        <v>2127648</v>
      </c>
      <c r="G64" s="52">
        <v>2174323</v>
      </c>
      <c r="H64" s="52">
        <v>2189402</v>
      </c>
      <c r="I64" s="52">
        <v>2209825</v>
      </c>
      <c r="J64" s="52">
        <v>2209022</v>
      </c>
      <c r="K64" s="52">
        <v>2224800</v>
      </c>
      <c r="L64" s="52">
        <v>2243009</v>
      </c>
      <c r="M64" s="52">
        <v>2285884</v>
      </c>
      <c r="N64" s="52">
        <v>2338789</v>
      </c>
      <c r="O64" s="52">
        <v>2397806</v>
      </c>
      <c r="P64" s="52">
        <v>2443499</v>
      </c>
      <c r="Q64" s="52">
        <v>2502856</v>
      </c>
      <c r="R64" s="52">
        <v>2548940</v>
      </c>
      <c r="S64" s="52">
        <v>2583039</v>
      </c>
      <c r="T64" s="52">
        <v>2605359</v>
      </c>
      <c r="U64" s="52">
        <v>2673884</v>
      </c>
      <c r="V64" s="52">
        <v>2846388</v>
      </c>
      <c r="W64" s="52">
        <v>2971158</v>
      </c>
      <c r="DA64" s="63" t="s">
        <v>1084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>
        <v>1464</v>
      </c>
      <c r="C67" s="52">
        <v>1479</v>
      </c>
      <c r="D67" s="52">
        <v>1508</v>
      </c>
      <c r="E67" s="52">
        <v>1582</v>
      </c>
      <c r="F67" s="52">
        <v>1896</v>
      </c>
      <c r="G67" s="52">
        <v>2079</v>
      </c>
      <c r="H67" s="52">
        <v>2383</v>
      </c>
      <c r="I67" s="52">
        <v>3918</v>
      </c>
      <c r="J67" s="52">
        <v>5628</v>
      </c>
      <c r="K67" s="52">
        <v>7315</v>
      </c>
      <c r="L67" s="52">
        <v>8130</v>
      </c>
      <c r="M67" s="52">
        <v>10351</v>
      </c>
      <c r="N67" s="52">
        <v>12594</v>
      </c>
      <c r="O67" s="52">
        <v>16297</v>
      </c>
      <c r="P67" s="52">
        <v>24388</v>
      </c>
      <c r="Q67" s="52">
        <v>35765</v>
      </c>
      <c r="R67" s="52">
        <v>50408</v>
      </c>
      <c r="S67" s="52">
        <v>60337</v>
      </c>
      <c r="T67" s="52">
        <v>70369</v>
      </c>
      <c r="U67" s="52">
        <v>79496</v>
      </c>
      <c r="V67" s="52">
        <v>93613</v>
      </c>
      <c r="W67" s="52">
        <v>101549</v>
      </c>
      <c r="DA67" s="63" t="s">
        <v>1085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>
        <v>2098358</v>
      </c>
      <c r="C69" s="52">
        <v>2047849</v>
      </c>
      <c r="D69" s="52">
        <v>2029018</v>
      </c>
      <c r="E69" s="52">
        <v>2037527</v>
      </c>
      <c r="F69" s="52">
        <v>2065167</v>
      </c>
      <c r="G69" s="52">
        <v>2112713</v>
      </c>
      <c r="H69" s="52">
        <v>2127819</v>
      </c>
      <c r="I69" s="52">
        <v>2147474</v>
      </c>
      <c r="J69" s="52">
        <v>2146513</v>
      </c>
      <c r="K69" s="52">
        <v>2159016</v>
      </c>
      <c r="L69" s="52">
        <v>2176238</v>
      </c>
      <c r="M69" s="52">
        <v>2217023</v>
      </c>
      <c r="N69" s="52">
        <v>2267547</v>
      </c>
      <c r="O69" s="52">
        <v>2321465</v>
      </c>
      <c r="P69" s="52">
        <v>2362609</v>
      </c>
      <c r="Q69" s="52">
        <v>2417295</v>
      </c>
      <c r="R69" s="52">
        <v>2458786</v>
      </c>
      <c r="S69" s="52">
        <v>2490474</v>
      </c>
      <c r="T69" s="52">
        <v>2509379</v>
      </c>
      <c r="U69" s="52">
        <v>2570912</v>
      </c>
      <c r="V69" s="52">
        <v>2732647</v>
      </c>
      <c r="W69" s="52">
        <v>2844359</v>
      </c>
      <c r="DA69" s="63" t="s">
        <v>1086</v>
      </c>
    </row>
    <row r="70" spans="1:105" ht="12" customHeight="1" x14ac:dyDescent="0.25">
      <c r="A70" s="97" t="s">
        <v>133</v>
      </c>
      <c r="B70" s="52">
        <v>0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2772</v>
      </c>
      <c r="L70" s="52">
        <v>3084</v>
      </c>
      <c r="M70" s="52">
        <v>3714</v>
      </c>
      <c r="N70" s="52">
        <v>4388</v>
      </c>
      <c r="O70" s="52">
        <v>7967</v>
      </c>
      <c r="P70" s="52">
        <v>11819</v>
      </c>
      <c r="Q70" s="52">
        <v>15424</v>
      </c>
      <c r="R70" s="52">
        <v>18910</v>
      </c>
      <c r="S70" s="52">
        <v>20363</v>
      </c>
      <c r="T70" s="52">
        <v>24644</v>
      </c>
      <c r="U70" s="52">
        <v>28693</v>
      </c>
      <c r="V70" s="52">
        <v>34690</v>
      </c>
      <c r="W70" s="52">
        <v>43341</v>
      </c>
      <c r="DA70" s="63" t="s">
        <v>1087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>
        <v>76460</v>
      </c>
      <c r="C73" s="52">
        <v>74115</v>
      </c>
      <c r="D73" s="52">
        <v>67015</v>
      </c>
      <c r="E73" s="52">
        <v>65605</v>
      </c>
      <c r="F73" s="52">
        <v>62481</v>
      </c>
      <c r="G73" s="52">
        <v>61610</v>
      </c>
      <c r="H73" s="52">
        <v>61583</v>
      </c>
      <c r="I73" s="52">
        <v>62351</v>
      </c>
      <c r="J73" s="52">
        <v>62509</v>
      </c>
      <c r="K73" s="52">
        <v>57845</v>
      </c>
      <c r="L73" s="52">
        <v>57426</v>
      </c>
      <c r="M73" s="52">
        <v>57529</v>
      </c>
      <c r="N73" s="52">
        <v>57397</v>
      </c>
      <c r="O73" s="52">
        <v>48211</v>
      </c>
      <c r="P73" s="52">
        <v>39891</v>
      </c>
      <c r="Q73" s="52">
        <v>34187</v>
      </c>
      <c r="R73" s="52">
        <v>31088</v>
      </c>
      <c r="S73" s="52">
        <v>31357</v>
      </c>
      <c r="T73" s="52">
        <v>23733</v>
      </c>
      <c r="U73" s="52">
        <v>19548</v>
      </c>
      <c r="V73" s="52">
        <v>14871</v>
      </c>
      <c r="W73" s="52">
        <v>14447</v>
      </c>
      <c r="DA73" s="63" t="s">
        <v>1088</v>
      </c>
    </row>
    <row r="74" spans="1:105" ht="12" customHeight="1" x14ac:dyDescent="0.25">
      <c r="A74" s="97" t="s">
        <v>121</v>
      </c>
      <c r="B74" s="52">
        <v>0</v>
      </c>
      <c r="C74" s="52">
        <v>0</v>
      </c>
      <c r="D74" s="52">
        <v>0</v>
      </c>
      <c r="E74" s="52">
        <v>0</v>
      </c>
      <c r="F74" s="52">
        <v>0</v>
      </c>
      <c r="G74" s="52">
        <v>0</v>
      </c>
      <c r="H74" s="52">
        <v>0</v>
      </c>
      <c r="I74" s="52">
        <v>0</v>
      </c>
      <c r="J74" s="52">
        <v>0</v>
      </c>
      <c r="K74" s="52">
        <v>5167</v>
      </c>
      <c r="L74" s="52">
        <v>6261</v>
      </c>
      <c r="M74" s="52">
        <v>7618</v>
      </c>
      <c r="N74" s="52">
        <v>9457</v>
      </c>
      <c r="O74" s="52">
        <v>20163</v>
      </c>
      <c r="P74" s="52">
        <v>29180</v>
      </c>
      <c r="Q74" s="52">
        <v>35950</v>
      </c>
      <c r="R74" s="52">
        <v>40156</v>
      </c>
      <c r="S74" s="52">
        <v>40845</v>
      </c>
      <c r="T74" s="52">
        <v>47603</v>
      </c>
      <c r="U74" s="52">
        <v>54731</v>
      </c>
      <c r="V74" s="52">
        <v>64180</v>
      </c>
      <c r="W74" s="52">
        <v>69011</v>
      </c>
      <c r="DA74" s="63" t="s">
        <v>1089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>
        <v>2033668</v>
      </c>
      <c r="C78" s="52">
        <v>1985241</v>
      </c>
      <c r="D78" s="52">
        <v>1964173</v>
      </c>
      <c r="E78" s="52">
        <v>1975354</v>
      </c>
      <c r="F78" s="52">
        <v>2006371</v>
      </c>
      <c r="G78" s="52">
        <v>2058585</v>
      </c>
      <c r="H78" s="52">
        <v>2074489</v>
      </c>
      <c r="I78" s="52">
        <v>2091014</v>
      </c>
      <c r="J78" s="52">
        <v>2087018</v>
      </c>
      <c r="K78" s="52">
        <v>2100647</v>
      </c>
      <c r="L78" s="52">
        <v>2119217</v>
      </c>
      <c r="M78" s="52">
        <v>2159593</v>
      </c>
      <c r="N78" s="52">
        <v>2210869</v>
      </c>
      <c r="O78" s="52">
        <v>2267676</v>
      </c>
      <c r="P78" s="52">
        <v>2310453</v>
      </c>
      <c r="Q78" s="52">
        <v>2367856</v>
      </c>
      <c r="R78" s="52">
        <v>2411727</v>
      </c>
      <c r="S78" s="52">
        <v>2443266</v>
      </c>
      <c r="T78" s="52">
        <v>2464854</v>
      </c>
      <c r="U78" s="52">
        <v>2529102</v>
      </c>
      <c r="V78" s="52">
        <v>2698654</v>
      </c>
      <c r="W78" s="52">
        <v>2778890</v>
      </c>
      <c r="DA78" s="63" t="s">
        <v>1090</v>
      </c>
    </row>
    <row r="79" spans="1:105" ht="12" customHeight="1" x14ac:dyDescent="0.25">
      <c r="A79" s="109" t="s">
        <v>120</v>
      </c>
      <c r="B79" s="36">
        <v>141150</v>
      </c>
      <c r="C79" s="36">
        <v>136723</v>
      </c>
      <c r="D79" s="36">
        <v>131860</v>
      </c>
      <c r="E79" s="36">
        <v>127778</v>
      </c>
      <c r="F79" s="36">
        <v>121277</v>
      </c>
      <c r="G79" s="36">
        <v>115738</v>
      </c>
      <c r="H79" s="36">
        <v>114913</v>
      </c>
      <c r="I79" s="36">
        <v>118811</v>
      </c>
      <c r="J79" s="36">
        <v>122004</v>
      </c>
      <c r="K79" s="36">
        <v>124153</v>
      </c>
      <c r="L79" s="36">
        <v>123792</v>
      </c>
      <c r="M79" s="36">
        <v>126291</v>
      </c>
      <c r="N79" s="36">
        <v>127920</v>
      </c>
      <c r="O79" s="36">
        <v>130130</v>
      </c>
      <c r="P79" s="36">
        <v>133046</v>
      </c>
      <c r="Q79" s="36">
        <v>135000</v>
      </c>
      <c r="R79" s="36">
        <v>137213</v>
      </c>
      <c r="S79" s="36">
        <v>139773</v>
      </c>
      <c r="T79" s="36">
        <v>140505</v>
      </c>
      <c r="U79" s="36">
        <v>144782</v>
      </c>
      <c r="V79" s="36">
        <v>147734</v>
      </c>
      <c r="W79" s="36">
        <v>192268</v>
      </c>
      <c r="DA79" s="60" t="s">
        <v>1091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>
        <v>1502204</v>
      </c>
      <c r="C81" s="120">
        <v>1525624</v>
      </c>
      <c r="D81" s="120">
        <v>1575851</v>
      </c>
      <c r="E81" s="120">
        <v>1610109</v>
      </c>
      <c r="F81" s="120">
        <v>1624927</v>
      </c>
      <c r="G81" s="120">
        <v>1612643</v>
      </c>
      <c r="H81" s="120">
        <v>1618719</v>
      </c>
      <c r="I81" s="120">
        <v>1647644</v>
      </c>
      <c r="J81" s="120">
        <v>1670929</v>
      </c>
      <c r="K81" s="120">
        <v>1709858</v>
      </c>
      <c r="L81" s="120">
        <v>1767954</v>
      </c>
      <c r="M81" s="120">
        <v>1881585</v>
      </c>
      <c r="N81" s="120">
        <v>1945414</v>
      </c>
      <c r="O81" s="120">
        <v>1997045</v>
      </c>
      <c r="P81" s="120">
        <v>2007333</v>
      </c>
      <c r="Q81" s="120">
        <v>2025491</v>
      </c>
      <c r="R81" s="120">
        <v>2205626</v>
      </c>
      <c r="S81" s="120">
        <v>2574903</v>
      </c>
      <c r="T81" s="120">
        <v>3290361</v>
      </c>
      <c r="U81" s="120">
        <v>3492563</v>
      </c>
      <c r="V81" s="120">
        <v>3516971</v>
      </c>
      <c r="W81" s="120">
        <v>3449321</v>
      </c>
      <c r="DA81" s="129" t="s">
        <v>339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>
        <v>1502204</v>
      </c>
      <c r="C83" s="52">
        <v>1525624</v>
      </c>
      <c r="D83" s="52">
        <v>1575851</v>
      </c>
      <c r="E83" s="52">
        <v>1610109</v>
      </c>
      <c r="F83" s="52">
        <v>1624927</v>
      </c>
      <c r="G83" s="52">
        <v>1612643</v>
      </c>
      <c r="H83" s="52">
        <v>1618719</v>
      </c>
      <c r="I83" s="52">
        <v>1647644</v>
      </c>
      <c r="J83" s="52">
        <v>1670929</v>
      </c>
      <c r="K83" s="52">
        <v>1709858</v>
      </c>
      <c r="L83" s="52">
        <v>1767954</v>
      </c>
      <c r="M83" s="52">
        <v>1881585</v>
      </c>
      <c r="N83" s="52">
        <v>1945414</v>
      </c>
      <c r="O83" s="52">
        <v>1997045</v>
      </c>
      <c r="P83" s="52">
        <v>2007333</v>
      </c>
      <c r="Q83" s="52">
        <v>2025491</v>
      </c>
      <c r="R83" s="52">
        <v>2205626</v>
      </c>
      <c r="S83" s="52">
        <v>2574903</v>
      </c>
      <c r="T83" s="52">
        <v>3290361</v>
      </c>
      <c r="U83" s="52">
        <v>3492563</v>
      </c>
      <c r="V83" s="52">
        <v>3516971</v>
      </c>
      <c r="W83" s="52">
        <v>3449321</v>
      </c>
      <c r="DA83" s="63" t="s">
        <v>1092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>
        <v>1011</v>
      </c>
      <c r="C86" s="52">
        <v>1032</v>
      </c>
      <c r="D86" s="52">
        <v>1077</v>
      </c>
      <c r="E86" s="52">
        <v>1242</v>
      </c>
      <c r="F86" s="52">
        <v>1544</v>
      </c>
      <c r="G86" s="52">
        <v>1663</v>
      </c>
      <c r="H86" s="52">
        <v>1818</v>
      </c>
      <c r="I86" s="52">
        <v>2780</v>
      </c>
      <c r="J86" s="52">
        <v>4084</v>
      </c>
      <c r="K86" s="52">
        <v>5492</v>
      </c>
      <c r="L86" s="52">
        <v>6245</v>
      </c>
      <c r="M86" s="52">
        <v>8526</v>
      </c>
      <c r="N86" s="52">
        <v>10706</v>
      </c>
      <c r="O86" s="52">
        <v>14036</v>
      </c>
      <c r="P86" s="52">
        <v>20029</v>
      </c>
      <c r="Q86" s="52">
        <v>27926</v>
      </c>
      <c r="R86" s="52">
        <v>44593</v>
      </c>
      <c r="S86" s="52">
        <v>63493</v>
      </c>
      <c r="T86" s="52">
        <v>98794</v>
      </c>
      <c r="U86" s="52">
        <v>128440</v>
      </c>
      <c r="V86" s="52">
        <v>153762</v>
      </c>
      <c r="W86" s="52">
        <v>156334</v>
      </c>
      <c r="DA86" s="63" t="s">
        <v>1093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>
        <v>1308195</v>
      </c>
      <c r="C88" s="52">
        <v>1334265</v>
      </c>
      <c r="D88" s="52">
        <v>1335172</v>
      </c>
      <c r="E88" s="52">
        <v>1306691</v>
      </c>
      <c r="F88" s="52">
        <v>1296720</v>
      </c>
      <c r="G88" s="52">
        <v>1290591</v>
      </c>
      <c r="H88" s="52">
        <v>1304852</v>
      </c>
      <c r="I88" s="52">
        <v>1339596</v>
      </c>
      <c r="J88" s="52">
        <v>1361070</v>
      </c>
      <c r="K88" s="52">
        <v>1392213</v>
      </c>
      <c r="L88" s="52">
        <v>1440048</v>
      </c>
      <c r="M88" s="52">
        <v>1539460</v>
      </c>
      <c r="N88" s="52">
        <v>1597235</v>
      </c>
      <c r="O88" s="52">
        <v>1633648</v>
      </c>
      <c r="P88" s="52">
        <v>1634996</v>
      </c>
      <c r="Q88" s="52">
        <v>1641479</v>
      </c>
      <c r="R88" s="52">
        <v>1803142</v>
      </c>
      <c r="S88" s="52">
        <v>2131105</v>
      </c>
      <c r="T88" s="52">
        <v>2743041</v>
      </c>
      <c r="U88" s="52">
        <v>2946504</v>
      </c>
      <c r="V88" s="52">
        <v>2966693</v>
      </c>
      <c r="W88" s="52">
        <v>2896207</v>
      </c>
      <c r="DA88" s="63" t="s">
        <v>1094</v>
      </c>
    </row>
    <row r="89" spans="1:105" ht="12" customHeight="1" x14ac:dyDescent="0.25">
      <c r="A89" s="97" t="s">
        <v>131</v>
      </c>
      <c r="B89" s="52">
        <v>0</v>
      </c>
      <c r="C89" s="52">
        <v>0</v>
      </c>
      <c r="D89" s="52">
        <v>0</v>
      </c>
      <c r="E89" s="52">
        <v>0</v>
      </c>
      <c r="F89" s="52">
        <v>0</v>
      </c>
      <c r="G89" s="52">
        <v>0</v>
      </c>
      <c r="H89" s="52">
        <v>0</v>
      </c>
      <c r="I89" s="52">
        <v>0</v>
      </c>
      <c r="J89" s="52">
        <v>0</v>
      </c>
      <c r="K89" s="52">
        <v>1760</v>
      </c>
      <c r="L89" s="52">
        <v>1950</v>
      </c>
      <c r="M89" s="52">
        <v>2701</v>
      </c>
      <c r="N89" s="52">
        <v>3143</v>
      </c>
      <c r="O89" s="52">
        <v>5586</v>
      </c>
      <c r="P89" s="52">
        <v>8140</v>
      </c>
      <c r="Q89" s="52">
        <v>10747</v>
      </c>
      <c r="R89" s="52">
        <v>12377</v>
      </c>
      <c r="S89" s="52">
        <v>12691</v>
      </c>
      <c r="T89" s="52">
        <v>35560</v>
      </c>
      <c r="U89" s="52">
        <v>36638</v>
      </c>
      <c r="V89" s="52">
        <v>38395</v>
      </c>
      <c r="W89" s="52">
        <v>41230</v>
      </c>
      <c r="DA89" s="63" t="s">
        <v>1095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>
        <v>103464</v>
      </c>
      <c r="C92" s="52">
        <v>96690</v>
      </c>
      <c r="D92" s="52">
        <v>92155</v>
      </c>
      <c r="E92" s="52">
        <v>82088</v>
      </c>
      <c r="F92" s="52">
        <v>73086</v>
      </c>
      <c r="G92" s="52">
        <v>62758</v>
      </c>
      <c r="H92" s="52">
        <v>60436</v>
      </c>
      <c r="I92" s="52">
        <v>57922</v>
      </c>
      <c r="J92" s="52">
        <v>55573</v>
      </c>
      <c r="K92" s="52">
        <v>52488</v>
      </c>
      <c r="L92" s="52">
        <v>48889</v>
      </c>
      <c r="M92" s="52">
        <v>46479</v>
      </c>
      <c r="N92" s="52">
        <v>43881</v>
      </c>
      <c r="O92" s="52">
        <v>41245</v>
      </c>
      <c r="P92" s="52">
        <v>38188</v>
      </c>
      <c r="Q92" s="52">
        <v>37846</v>
      </c>
      <c r="R92" s="52">
        <v>40442</v>
      </c>
      <c r="S92" s="52">
        <v>47013</v>
      </c>
      <c r="T92" s="52">
        <v>56702</v>
      </c>
      <c r="U92" s="52">
        <v>56372</v>
      </c>
      <c r="V92" s="52">
        <v>56307</v>
      </c>
      <c r="W92" s="52">
        <v>58250</v>
      </c>
      <c r="DA92" s="63" t="s">
        <v>1096</v>
      </c>
    </row>
    <row r="93" spans="1:105" ht="12" customHeight="1" x14ac:dyDescent="0.25">
      <c r="A93" s="97" t="s">
        <v>123</v>
      </c>
      <c r="B93" s="52">
        <v>0</v>
      </c>
      <c r="C93" s="52">
        <v>0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52">
        <v>60</v>
      </c>
      <c r="L93" s="52">
        <v>65</v>
      </c>
      <c r="M93" s="52">
        <v>72</v>
      </c>
      <c r="N93" s="52">
        <v>80</v>
      </c>
      <c r="O93" s="52">
        <v>128</v>
      </c>
      <c r="P93" s="52">
        <v>181</v>
      </c>
      <c r="Q93" s="52">
        <v>231</v>
      </c>
      <c r="R93" s="52">
        <v>306</v>
      </c>
      <c r="S93" s="52">
        <v>375</v>
      </c>
      <c r="T93" s="52">
        <v>670</v>
      </c>
      <c r="U93" s="52">
        <v>750</v>
      </c>
      <c r="V93" s="52">
        <v>812</v>
      </c>
      <c r="W93" s="52">
        <v>828</v>
      </c>
      <c r="DA93" s="63" t="s">
        <v>1097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>
        <v>90545</v>
      </c>
      <c r="C96" s="52">
        <v>94669</v>
      </c>
      <c r="D96" s="52">
        <v>148524</v>
      </c>
      <c r="E96" s="52">
        <v>221330</v>
      </c>
      <c r="F96" s="52">
        <v>255121</v>
      </c>
      <c r="G96" s="52">
        <v>259294</v>
      </c>
      <c r="H96" s="52">
        <v>253431</v>
      </c>
      <c r="I96" s="52">
        <v>250126</v>
      </c>
      <c r="J96" s="52">
        <v>254286</v>
      </c>
      <c r="K96" s="52">
        <v>232483</v>
      </c>
      <c r="L96" s="52">
        <v>237771</v>
      </c>
      <c r="M96" s="52">
        <v>246148</v>
      </c>
      <c r="N96" s="52">
        <v>248569</v>
      </c>
      <c r="O96" s="52">
        <v>227372</v>
      </c>
      <c r="P96" s="52">
        <v>203442</v>
      </c>
      <c r="Q96" s="52">
        <v>178274</v>
      </c>
      <c r="R96" s="52">
        <v>161914</v>
      </c>
      <c r="S96" s="52">
        <v>179520</v>
      </c>
      <c r="T96" s="52">
        <v>136175</v>
      </c>
      <c r="U96" s="52">
        <v>113379</v>
      </c>
      <c r="V96" s="52">
        <v>94733</v>
      </c>
      <c r="W96" s="52">
        <v>88727</v>
      </c>
      <c r="DA96" s="63" t="s">
        <v>1098</v>
      </c>
    </row>
    <row r="97" spans="1:105" ht="12" customHeight="1" x14ac:dyDescent="0.25">
      <c r="A97" s="97" t="s">
        <v>121</v>
      </c>
      <c r="B97" s="52">
        <v>0</v>
      </c>
      <c r="C97" s="52">
        <v>0</v>
      </c>
      <c r="D97" s="52">
        <v>0</v>
      </c>
      <c r="E97" s="52">
        <v>0</v>
      </c>
      <c r="F97" s="52">
        <v>0</v>
      </c>
      <c r="G97" s="52">
        <v>0</v>
      </c>
      <c r="H97" s="52">
        <v>0</v>
      </c>
      <c r="I97" s="52">
        <v>0</v>
      </c>
      <c r="J97" s="52">
        <v>0</v>
      </c>
      <c r="K97" s="52">
        <v>30854</v>
      </c>
      <c r="L97" s="52">
        <v>39231</v>
      </c>
      <c r="M97" s="52">
        <v>46725</v>
      </c>
      <c r="N97" s="52">
        <v>52506</v>
      </c>
      <c r="O97" s="52">
        <v>89066</v>
      </c>
      <c r="P97" s="52">
        <v>122386</v>
      </c>
      <c r="Q97" s="52">
        <v>156914</v>
      </c>
      <c r="R97" s="52">
        <v>187445</v>
      </c>
      <c r="S97" s="52">
        <v>204199</v>
      </c>
      <c r="T97" s="52">
        <v>318213</v>
      </c>
      <c r="U97" s="52">
        <v>338920</v>
      </c>
      <c r="V97" s="52">
        <v>360031</v>
      </c>
      <c r="W97" s="52">
        <v>364079</v>
      </c>
      <c r="DA97" s="63" t="s">
        <v>1099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>
        <v>599464</v>
      </c>
      <c r="C101" s="52">
        <v>614543</v>
      </c>
      <c r="D101" s="52">
        <v>609714</v>
      </c>
      <c r="E101" s="52">
        <v>585066</v>
      </c>
      <c r="F101" s="52">
        <v>577718</v>
      </c>
      <c r="G101" s="52">
        <v>572768</v>
      </c>
      <c r="H101" s="52">
        <v>568700</v>
      </c>
      <c r="I101" s="52">
        <v>569886</v>
      </c>
      <c r="J101" s="52">
        <v>560380</v>
      </c>
      <c r="K101" s="52">
        <v>558297</v>
      </c>
      <c r="L101" s="52">
        <v>560256</v>
      </c>
      <c r="M101" s="52">
        <v>592805</v>
      </c>
      <c r="N101" s="52">
        <v>612830</v>
      </c>
      <c r="O101" s="52">
        <v>636963</v>
      </c>
      <c r="P101" s="52">
        <v>652047</v>
      </c>
      <c r="Q101" s="52">
        <v>662287</v>
      </c>
      <c r="R101" s="52">
        <v>725893</v>
      </c>
      <c r="S101" s="52">
        <v>844958</v>
      </c>
      <c r="T101" s="52">
        <v>1088593</v>
      </c>
      <c r="U101" s="52">
        <v>1165463</v>
      </c>
      <c r="V101" s="52">
        <v>1168326</v>
      </c>
      <c r="W101" s="52">
        <v>1166675</v>
      </c>
      <c r="DA101" s="63" t="s">
        <v>1100</v>
      </c>
    </row>
    <row r="102" spans="1:105" ht="12" customHeight="1" x14ac:dyDescent="0.25">
      <c r="A102" s="97" t="s">
        <v>50</v>
      </c>
      <c r="B102" s="52">
        <v>764479</v>
      </c>
      <c r="C102" s="52">
        <v>759941</v>
      </c>
      <c r="D102" s="52">
        <v>763449</v>
      </c>
      <c r="E102" s="52">
        <v>719328</v>
      </c>
      <c r="F102" s="52">
        <v>693199</v>
      </c>
      <c r="G102" s="52">
        <v>678228</v>
      </c>
      <c r="H102" s="52">
        <v>682851</v>
      </c>
      <c r="I102" s="52">
        <v>713899</v>
      </c>
      <c r="J102" s="52">
        <v>727223</v>
      </c>
      <c r="K102" s="52">
        <v>739811</v>
      </c>
      <c r="L102" s="52">
        <v>743103</v>
      </c>
      <c r="M102" s="52">
        <v>772098</v>
      </c>
      <c r="N102" s="52">
        <v>798309</v>
      </c>
      <c r="O102" s="52">
        <v>815613</v>
      </c>
      <c r="P102" s="52">
        <v>821405</v>
      </c>
      <c r="Q102" s="52">
        <v>836355</v>
      </c>
      <c r="R102" s="52">
        <v>915239</v>
      </c>
      <c r="S102" s="52">
        <v>1092093</v>
      </c>
      <c r="T102" s="52">
        <v>1438793</v>
      </c>
      <c r="U102" s="52">
        <v>1539351</v>
      </c>
      <c r="V102" s="52">
        <v>1555524</v>
      </c>
      <c r="W102" s="52">
        <v>1543215</v>
      </c>
      <c r="DA102" s="63" t="s">
        <v>1101</v>
      </c>
    </row>
    <row r="103" spans="1:105" ht="12" customHeight="1" x14ac:dyDescent="0.25">
      <c r="A103" s="109" t="s">
        <v>120</v>
      </c>
      <c r="B103" s="36">
        <v>138261</v>
      </c>
      <c r="C103" s="36">
        <v>151140</v>
      </c>
      <c r="D103" s="36">
        <v>202688</v>
      </c>
      <c r="E103" s="36">
        <v>305715</v>
      </c>
      <c r="F103" s="36">
        <v>354010</v>
      </c>
      <c r="G103" s="36">
        <v>361647</v>
      </c>
      <c r="H103" s="36">
        <v>367168</v>
      </c>
      <c r="I103" s="36">
        <v>363859</v>
      </c>
      <c r="J103" s="36">
        <v>383326</v>
      </c>
      <c r="K103" s="36">
        <v>411750</v>
      </c>
      <c r="L103" s="36">
        <v>464595</v>
      </c>
      <c r="M103" s="36">
        <v>516682</v>
      </c>
      <c r="N103" s="36">
        <v>534275</v>
      </c>
      <c r="O103" s="36">
        <v>544469</v>
      </c>
      <c r="P103" s="36">
        <v>533881</v>
      </c>
      <c r="Q103" s="36">
        <v>526849</v>
      </c>
      <c r="R103" s="36">
        <v>564494</v>
      </c>
      <c r="S103" s="36">
        <v>637852</v>
      </c>
      <c r="T103" s="36">
        <v>762975</v>
      </c>
      <c r="U103" s="36">
        <v>787749</v>
      </c>
      <c r="V103" s="36">
        <v>793121</v>
      </c>
      <c r="W103" s="36">
        <v>739431</v>
      </c>
      <c r="DA103" s="60" t="s">
        <v>1102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>
        <v>2478</v>
      </c>
      <c r="C105" s="120">
        <v>3095</v>
      </c>
      <c r="D105" s="120">
        <v>4621</v>
      </c>
      <c r="E105" s="120">
        <v>5876</v>
      </c>
      <c r="F105" s="120">
        <v>7106</v>
      </c>
      <c r="G105" s="120">
        <v>8471</v>
      </c>
      <c r="H105" s="120">
        <v>9182</v>
      </c>
      <c r="I105" s="120">
        <v>9365</v>
      </c>
      <c r="J105" s="120">
        <v>9567</v>
      </c>
      <c r="K105" s="120">
        <v>9787</v>
      </c>
      <c r="L105" s="120">
        <v>9720</v>
      </c>
      <c r="M105" s="120">
        <v>10175</v>
      </c>
      <c r="N105" s="120">
        <v>11176</v>
      </c>
      <c r="O105" s="120">
        <v>12644</v>
      </c>
      <c r="P105" s="120">
        <v>14259</v>
      </c>
      <c r="Q105" s="120">
        <v>15456</v>
      </c>
      <c r="R105" s="120">
        <v>15782</v>
      </c>
      <c r="S105" s="120">
        <v>15847</v>
      </c>
      <c r="T105" s="120">
        <v>16057</v>
      </c>
      <c r="U105" s="120">
        <v>16472</v>
      </c>
      <c r="V105" s="120">
        <v>17181</v>
      </c>
      <c r="W105" s="120">
        <v>17389</v>
      </c>
      <c r="DA105" s="129" t="s">
        <v>340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>
        <v>2478</v>
      </c>
      <c r="C107" s="52">
        <v>3095</v>
      </c>
      <c r="D107" s="52">
        <v>4621</v>
      </c>
      <c r="E107" s="52">
        <v>5876</v>
      </c>
      <c r="F107" s="52">
        <v>7106</v>
      </c>
      <c r="G107" s="52">
        <v>8471</v>
      </c>
      <c r="H107" s="52">
        <v>9182</v>
      </c>
      <c r="I107" s="52">
        <v>9365</v>
      </c>
      <c r="J107" s="52">
        <v>9567</v>
      </c>
      <c r="K107" s="52">
        <v>9787</v>
      </c>
      <c r="L107" s="52">
        <v>9720</v>
      </c>
      <c r="M107" s="52">
        <v>10175</v>
      </c>
      <c r="N107" s="52">
        <v>11176</v>
      </c>
      <c r="O107" s="52">
        <v>12644</v>
      </c>
      <c r="P107" s="52">
        <v>14259</v>
      </c>
      <c r="Q107" s="52">
        <v>15456</v>
      </c>
      <c r="R107" s="52">
        <v>15782</v>
      </c>
      <c r="S107" s="52">
        <v>15847</v>
      </c>
      <c r="T107" s="52">
        <v>16057</v>
      </c>
      <c r="U107" s="52">
        <v>16472</v>
      </c>
      <c r="V107" s="52">
        <v>17181</v>
      </c>
      <c r="W107" s="52">
        <v>17389</v>
      </c>
      <c r="DA107" s="63" t="s">
        <v>1103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>
        <v>2</v>
      </c>
      <c r="C110" s="52">
        <v>2</v>
      </c>
      <c r="D110" s="52">
        <v>1</v>
      </c>
      <c r="E110" s="52">
        <v>4</v>
      </c>
      <c r="F110" s="52">
        <v>9</v>
      </c>
      <c r="G110" s="52">
        <v>11</v>
      </c>
      <c r="H110" s="52">
        <v>15</v>
      </c>
      <c r="I110" s="52">
        <v>23</v>
      </c>
      <c r="J110" s="52">
        <v>29</v>
      </c>
      <c r="K110" s="52">
        <v>34</v>
      </c>
      <c r="L110" s="52">
        <v>32</v>
      </c>
      <c r="M110" s="52">
        <v>39</v>
      </c>
      <c r="N110" s="52">
        <v>45</v>
      </c>
      <c r="O110" s="52">
        <v>70</v>
      </c>
      <c r="P110" s="52">
        <v>163</v>
      </c>
      <c r="Q110" s="52">
        <v>300</v>
      </c>
      <c r="R110" s="52">
        <v>447</v>
      </c>
      <c r="S110" s="52">
        <v>519</v>
      </c>
      <c r="T110" s="52">
        <v>581</v>
      </c>
      <c r="U110" s="52">
        <v>623</v>
      </c>
      <c r="V110" s="52">
        <v>674</v>
      </c>
      <c r="W110" s="52">
        <v>665</v>
      </c>
      <c r="DA110" s="63" t="s">
        <v>1104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>
        <v>2430</v>
      </c>
      <c r="C112" s="52">
        <v>3034</v>
      </c>
      <c r="D112" s="52">
        <v>4435</v>
      </c>
      <c r="E112" s="52">
        <v>5556</v>
      </c>
      <c r="F112" s="52">
        <v>6717</v>
      </c>
      <c r="G112" s="52">
        <v>8071</v>
      </c>
      <c r="H112" s="52">
        <v>8755</v>
      </c>
      <c r="I112" s="52">
        <v>8937</v>
      </c>
      <c r="J112" s="52">
        <v>9070</v>
      </c>
      <c r="K112" s="52">
        <v>9188</v>
      </c>
      <c r="L112" s="52">
        <v>9030</v>
      </c>
      <c r="M112" s="52">
        <v>9386</v>
      </c>
      <c r="N112" s="52">
        <v>10238</v>
      </c>
      <c r="O112" s="52">
        <v>11469</v>
      </c>
      <c r="P112" s="52">
        <v>12888</v>
      </c>
      <c r="Q112" s="52">
        <v>13945</v>
      </c>
      <c r="R112" s="52">
        <v>14371</v>
      </c>
      <c r="S112" s="52">
        <v>14346</v>
      </c>
      <c r="T112" s="52">
        <v>14287</v>
      </c>
      <c r="U112" s="52">
        <v>14321</v>
      </c>
      <c r="V112" s="52">
        <v>14559</v>
      </c>
      <c r="W112" s="52">
        <v>14573</v>
      </c>
      <c r="DA112" s="63" t="s">
        <v>1105</v>
      </c>
    </row>
    <row r="113" spans="1:105" ht="12" customHeight="1" x14ac:dyDescent="0.25">
      <c r="A113" s="97" t="s">
        <v>129</v>
      </c>
      <c r="B113" s="52">
        <v>0</v>
      </c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11</v>
      </c>
      <c r="L113" s="52">
        <v>11</v>
      </c>
      <c r="M113" s="52">
        <v>14</v>
      </c>
      <c r="N113" s="52">
        <v>20</v>
      </c>
      <c r="O113" s="52">
        <v>37</v>
      </c>
      <c r="P113" s="52">
        <v>63</v>
      </c>
      <c r="Q113" s="52">
        <v>93</v>
      </c>
      <c r="R113" s="52">
        <v>108</v>
      </c>
      <c r="S113" s="52">
        <v>110</v>
      </c>
      <c r="T113" s="52">
        <v>141</v>
      </c>
      <c r="U113" s="52">
        <v>162</v>
      </c>
      <c r="V113" s="52">
        <v>182</v>
      </c>
      <c r="W113" s="52">
        <v>207</v>
      </c>
      <c r="DA113" s="63" t="s">
        <v>1106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>
        <v>48</v>
      </c>
      <c r="C116" s="52">
        <v>61</v>
      </c>
      <c r="D116" s="52">
        <v>186</v>
      </c>
      <c r="E116" s="52">
        <v>320</v>
      </c>
      <c r="F116" s="52">
        <v>389</v>
      </c>
      <c r="G116" s="52">
        <v>400</v>
      </c>
      <c r="H116" s="52">
        <v>427</v>
      </c>
      <c r="I116" s="52">
        <v>428</v>
      </c>
      <c r="J116" s="52">
        <v>497</v>
      </c>
      <c r="K116" s="52">
        <v>496</v>
      </c>
      <c r="L116" s="52">
        <v>565</v>
      </c>
      <c r="M116" s="52">
        <v>642</v>
      </c>
      <c r="N116" s="52">
        <v>753</v>
      </c>
      <c r="O116" s="52">
        <v>727</v>
      </c>
      <c r="P116" s="52">
        <v>678</v>
      </c>
      <c r="Q116" s="52">
        <v>623</v>
      </c>
      <c r="R116" s="52">
        <v>517</v>
      </c>
      <c r="S116" s="52">
        <v>571</v>
      </c>
      <c r="T116" s="52">
        <v>433</v>
      </c>
      <c r="U116" s="52">
        <v>431</v>
      </c>
      <c r="V116" s="52">
        <v>343</v>
      </c>
      <c r="W116" s="52">
        <v>349</v>
      </c>
      <c r="DA116" s="63" t="s">
        <v>1107</v>
      </c>
    </row>
    <row r="117" spans="1:105" ht="12" customHeight="1" x14ac:dyDescent="0.25">
      <c r="A117" s="97" t="s">
        <v>121</v>
      </c>
      <c r="B117" s="52">
        <v>0</v>
      </c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92</v>
      </c>
      <c r="L117" s="52">
        <v>114</v>
      </c>
      <c r="M117" s="52">
        <v>133</v>
      </c>
      <c r="N117" s="52">
        <v>165</v>
      </c>
      <c r="O117" s="52">
        <v>411</v>
      </c>
      <c r="P117" s="52">
        <v>630</v>
      </c>
      <c r="Q117" s="52">
        <v>795</v>
      </c>
      <c r="R117" s="52">
        <v>786</v>
      </c>
      <c r="S117" s="52">
        <v>820</v>
      </c>
      <c r="T117" s="52">
        <v>1196</v>
      </c>
      <c r="U117" s="52">
        <v>1558</v>
      </c>
      <c r="V117" s="52">
        <v>2097</v>
      </c>
      <c r="W117" s="52">
        <v>2260</v>
      </c>
      <c r="DA117" s="63" t="s">
        <v>1108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>
        <v>2098</v>
      </c>
      <c r="C121" s="52">
        <v>2541</v>
      </c>
      <c r="D121" s="52">
        <v>3413</v>
      </c>
      <c r="E121" s="52">
        <v>3705</v>
      </c>
      <c r="F121" s="52">
        <v>4305</v>
      </c>
      <c r="G121" s="52">
        <v>5340</v>
      </c>
      <c r="H121" s="52">
        <v>5920</v>
      </c>
      <c r="I121" s="52">
        <v>6167</v>
      </c>
      <c r="J121" s="52">
        <v>6247</v>
      </c>
      <c r="K121" s="52">
        <v>6286</v>
      </c>
      <c r="L121" s="52">
        <v>6028</v>
      </c>
      <c r="M121" s="52">
        <v>6146</v>
      </c>
      <c r="N121" s="52">
        <v>6796</v>
      </c>
      <c r="O121" s="52">
        <v>7811</v>
      </c>
      <c r="P121" s="52">
        <v>9038</v>
      </c>
      <c r="Q121" s="52">
        <v>9922</v>
      </c>
      <c r="R121" s="52">
        <v>10175</v>
      </c>
      <c r="S121" s="52">
        <v>10335</v>
      </c>
      <c r="T121" s="52">
        <v>10673</v>
      </c>
      <c r="U121" s="52">
        <v>11064</v>
      </c>
      <c r="V121" s="52">
        <v>11529</v>
      </c>
      <c r="W121" s="52">
        <v>12151</v>
      </c>
      <c r="DA121" s="63" t="s">
        <v>1109</v>
      </c>
    </row>
    <row r="122" spans="1:105" ht="12" customHeight="1" x14ac:dyDescent="0.25">
      <c r="A122" s="109" t="s">
        <v>120</v>
      </c>
      <c r="B122" s="36">
        <v>380</v>
      </c>
      <c r="C122" s="36">
        <v>554</v>
      </c>
      <c r="D122" s="36">
        <v>1208</v>
      </c>
      <c r="E122" s="36">
        <v>2171</v>
      </c>
      <c r="F122" s="36">
        <v>2801</v>
      </c>
      <c r="G122" s="36">
        <v>3131</v>
      </c>
      <c r="H122" s="36">
        <v>3262</v>
      </c>
      <c r="I122" s="36">
        <v>3198</v>
      </c>
      <c r="J122" s="36">
        <v>3320</v>
      </c>
      <c r="K122" s="36">
        <v>3501</v>
      </c>
      <c r="L122" s="36">
        <v>3692</v>
      </c>
      <c r="M122" s="36">
        <v>4029</v>
      </c>
      <c r="N122" s="36">
        <v>4380</v>
      </c>
      <c r="O122" s="36">
        <v>4833</v>
      </c>
      <c r="P122" s="36">
        <v>5221</v>
      </c>
      <c r="Q122" s="36">
        <v>5534</v>
      </c>
      <c r="R122" s="36">
        <v>5607</v>
      </c>
      <c r="S122" s="36">
        <v>5512</v>
      </c>
      <c r="T122" s="36">
        <v>5384</v>
      </c>
      <c r="U122" s="36">
        <v>5408</v>
      </c>
      <c r="V122" s="36">
        <v>5652</v>
      </c>
      <c r="W122" s="36">
        <v>5238</v>
      </c>
      <c r="DA122" s="60" t="s">
        <v>1110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>
        <v>5486458</v>
      </c>
      <c r="C124" s="120">
        <v>5436296</v>
      </c>
      <c r="D124" s="120">
        <v>5183524</v>
      </c>
      <c r="E124" s="120">
        <v>4986825</v>
      </c>
      <c r="F124" s="120">
        <v>4755733</v>
      </c>
      <c r="G124" s="120">
        <v>4535914</v>
      </c>
      <c r="H124" s="120">
        <v>4319823</v>
      </c>
      <c r="I124" s="120">
        <v>4219478</v>
      </c>
      <c r="J124" s="120">
        <v>4100000</v>
      </c>
      <c r="K124" s="120">
        <v>4021188</v>
      </c>
      <c r="L124" s="120">
        <v>3932435</v>
      </c>
      <c r="M124" s="120">
        <v>3866807</v>
      </c>
      <c r="N124" s="120">
        <v>3813396</v>
      </c>
      <c r="O124" s="120">
        <v>3773299</v>
      </c>
      <c r="P124" s="120">
        <v>3736624</v>
      </c>
      <c r="Q124" s="120">
        <v>3678372</v>
      </c>
      <c r="R124" s="120">
        <v>3526481</v>
      </c>
      <c r="S124" s="120">
        <v>3364770</v>
      </c>
      <c r="T124" s="120">
        <v>3129900</v>
      </c>
      <c r="U124" s="120">
        <v>3067036</v>
      </c>
      <c r="V124" s="120">
        <v>3050198</v>
      </c>
      <c r="W124" s="120">
        <v>3078549</v>
      </c>
      <c r="DA124" s="129" t="s">
        <v>341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>
        <v>5486458</v>
      </c>
      <c r="C126" s="52">
        <v>5436296</v>
      </c>
      <c r="D126" s="52">
        <v>5183524</v>
      </c>
      <c r="E126" s="52">
        <v>4986825</v>
      </c>
      <c r="F126" s="52">
        <v>4755733</v>
      </c>
      <c r="G126" s="52">
        <v>4535914</v>
      </c>
      <c r="H126" s="52">
        <v>4319823</v>
      </c>
      <c r="I126" s="52">
        <v>4219478</v>
      </c>
      <c r="J126" s="52">
        <v>4100000</v>
      </c>
      <c r="K126" s="52">
        <v>4021188</v>
      </c>
      <c r="L126" s="52">
        <v>3932435</v>
      </c>
      <c r="M126" s="52">
        <v>3866807</v>
      </c>
      <c r="N126" s="52">
        <v>3813396</v>
      </c>
      <c r="O126" s="52">
        <v>3773299</v>
      </c>
      <c r="P126" s="52">
        <v>3736624</v>
      </c>
      <c r="Q126" s="52">
        <v>3678372</v>
      </c>
      <c r="R126" s="52">
        <v>3526481</v>
      </c>
      <c r="S126" s="52">
        <v>3364770</v>
      </c>
      <c r="T126" s="52">
        <v>3129900</v>
      </c>
      <c r="U126" s="52">
        <v>3067036</v>
      </c>
      <c r="V126" s="52">
        <v>3050198</v>
      </c>
      <c r="W126" s="52">
        <v>3078549</v>
      </c>
      <c r="DA126" s="63" t="s">
        <v>1111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>
        <v>3694</v>
      </c>
      <c r="C129" s="52">
        <v>3748</v>
      </c>
      <c r="D129" s="52">
        <v>3781</v>
      </c>
      <c r="E129" s="52">
        <v>3753</v>
      </c>
      <c r="F129" s="52">
        <v>3792</v>
      </c>
      <c r="G129" s="52">
        <v>3638</v>
      </c>
      <c r="H129" s="52">
        <v>3558</v>
      </c>
      <c r="I129" s="52">
        <v>5355</v>
      </c>
      <c r="J129" s="52">
        <v>8030</v>
      </c>
      <c r="K129" s="52">
        <v>11108</v>
      </c>
      <c r="L129" s="52">
        <v>12703</v>
      </c>
      <c r="M129" s="52">
        <v>16823</v>
      </c>
      <c r="N129" s="52">
        <v>20935</v>
      </c>
      <c r="O129" s="52">
        <v>27037</v>
      </c>
      <c r="P129" s="52">
        <v>36901</v>
      </c>
      <c r="Q129" s="52">
        <v>47075</v>
      </c>
      <c r="R129" s="52">
        <v>54766</v>
      </c>
      <c r="S129" s="52">
        <v>58039</v>
      </c>
      <c r="T129" s="52">
        <v>57866</v>
      </c>
      <c r="U129" s="52">
        <v>58984</v>
      </c>
      <c r="V129" s="52">
        <v>64401</v>
      </c>
      <c r="W129" s="52">
        <v>69273</v>
      </c>
      <c r="DA129" s="63" t="s">
        <v>1112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>
        <v>5378209</v>
      </c>
      <c r="C131" s="52">
        <v>5330348</v>
      </c>
      <c r="D131" s="52">
        <v>5106572</v>
      </c>
      <c r="E131" s="52">
        <v>4906502</v>
      </c>
      <c r="F131" s="52">
        <v>4687307</v>
      </c>
      <c r="G131" s="52">
        <v>4514117</v>
      </c>
      <c r="H131" s="52">
        <v>4261670</v>
      </c>
      <c r="I131" s="52">
        <v>4161145</v>
      </c>
      <c r="J131" s="52">
        <v>4041937</v>
      </c>
      <c r="K131" s="52">
        <v>3958020</v>
      </c>
      <c r="L131" s="52">
        <v>3869028</v>
      </c>
      <c r="M131" s="52">
        <v>3802130</v>
      </c>
      <c r="N131" s="52">
        <v>3747632</v>
      </c>
      <c r="O131" s="52">
        <v>3702670</v>
      </c>
      <c r="P131" s="52">
        <v>3660796</v>
      </c>
      <c r="Q131" s="52">
        <v>3598584</v>
      </c>
      <c r="R131" s="52">
        <v>3446258</v>
      </c>
      <c r="S131" s="52">
        <v>3285444</v>
      </c>
      <c r="T131" s="52">
        <v>3048794</v>
      </c>
      <c r="U131" s="52">
        <v>2982793</v>
      </c>
      <c r="V131" s="52">
        <v>2960754</v>
      </c>
      <c r="W131" s="52">
        <v>2894166</v>
      </c>
      <c r="DA131" s="63" t="s">
        <v>1113</v>
      </c>
    </row>
    <row r="132" spans="1:105" ht="12" customHeight="1" x14ac:dyDescent="0.25">
      <c r="A132" s="97" t="s">
        <v>127</v>
      </c>
      <c r="B132" s="52">
        <v>0</v>
      </c>
      <c r="C132" s="52">
        <v>0</v>
      </c>
      <c r="D132" s="52">
        <v>0</v>
      </c>
      <c r="E132" s="52">
        <v>0</v>
      </c>
      <c r="F132" s="52">
        <v>0</v>
      </c>
      <c r="G132" s="52">
        <v>0</v>
      </c>
      <c r="H132" s="52">
        <v>0</v>
      </c>
      <c r="I132" s="52">
        <v>0</v>
      </c>
      <c r="J132" s="52">
        <v>0</v>
      </c>
      <c r="K132" s="52">
        <v>5076</v>
      </c>
      <c r="L132" s="52">
        <v>5507</v>
      </c>
      <c r="M132" s="52">
        <v>6404</v>
      </c>
      <c r="N132" s="52">
        <v>7260</v>
      </c>
      <c r="O132" s="52">
        <v>12461</v>
      </c>
      <c r="P132" s="52">
        <v>18524</v>
      </c>
      <c r="Q132" s="52">
        <v>23713</v>
      </c>
      <c r="R132" s="52">
        <v>26125</v>
      </c>
      <c r="S132" s="52">
        <v>26619</v>
      </c>
      <c r="T132" s="52">
        <v>30719</v>
      </c>
      <c r="U132" s="52">
        <v>33513</v>
      </c>
      <c r="V132" s="52">
        <v>37703</v>
      </c>
      <c r="W132" s="52">
        <v>43507</v>
      </c>
      <c r="DA132" s="63" t="s">
        <v>1114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>
        <v>108249</v>
      </c>
      <c r="C135" s="52">
        <v>105948</v>
      </c>
      <c r="D135" s="52">
        <v>76952</v>
      </c>
      <c r="E135" s="52">
        <v>80323</v>
      </c>
      <c r="F135" s="52">
        <v>68426</v>
      </c>
      <c r="G135" s="52">
        <v>21797</v>
      </c>
      <c r="H135" s="52">
        <v>58153</v>
      </c>
      <c r="I135" s="52">
        <v>58333</v>
      </c>
      <c r="J135" s="52">
        <v>58063</v>
      </c>
      <c r="K135" s="52">
        <v>53476</v>
      </c>
      <c r="L135" s="52">
        <v>52632</v>
      </c>
      <c r="M135" s="52">
        <v>51973</v>
      </c>
      <c r="N135" s="52">
        <v>50806</v>
      </c>
      <c r="O135" s="52">
        <v>41524</v>
      </c>
      <c r="P135" s="52">
        <v>28689</v>
      </c>
      <c r="Q135" s="52">
        <v>25631</v>
      </c>
      <c r="R135" s="52">
        <v>22382</v>
      </c>
      <c r="S135" s="52">
        <v>21575</v>
      </c>
      <c r="T135" s="52">
        <v>16173</v>
      </c>
      <c r="U135" s="52">
        <v>12690</v>
      </c>
      <c r="V135" s="52">
        <v>9138</v>
      </c>
      <c r="W135" s="52">
        <v>17881</v>
      </c>
      <c r="DA135" s="63" t="s">
        <v>1115</v>
      </c>
    </row>
    <row r="136" spans="1:105" ht="12" customHeight="1" x14ac:dyDescent="0.25">
      <c r="A136" s="97" t="s">
        <v>121</v>
      </c>
      <c r="B136" s="52">
        <v>0</v>
      </c>
      <c r="C136" s="52">
        <v>0</v>
      </c>
      <c r="D136" s="52">
        <v>0</v>
      </c>
      <c r="E136" s="52">
        <v>0</v>
      </c>
      <c r="F136" s="52">
        <v>0</v>
      </c>
      <c r="G136" s="52">
        <v>0</v>
      </c>
      <c r="H136" s="52">
        <v>0</v>
      </c>
      <c r="I136" s="52">
        <v>0</v>
      </c>
      <c r="J136" s="52">
        <v>0</v>
      </c>
      <c r="K136" s="52">
        <v>4616</v>
      </c>
      <c r="L136" s="52">
        <v>5268</v>
      </c>
      <c r="M136" s="52">
        <v>6300</v>
      </c>
      <c r="N136" s="52">
        <v>7698</v>
      </c>
      <c r="O136" s="52">
        <v>16644</v>
      </c>
      <c r="P136" s="52">
        <v>28615</v>
      </c>
      <c r="Q136" s="52">
        <v>30444</v>
      </c>
      <c r="R136" s="52">
        <v>31716</v>
      </c>
      <c r="S136" s="52">
        <v>31132</v>
      </c>
      <c r="T136" s="52">
        <v>34214</v>
      </c>
      <c r="U136" s="52">
        <v>38040</v>
      </c>
      <c r="V136" s="52">
        <v>42603</v>
      </c>
      <c r="W136" s="52">
        <v>122995</v>
      </c>
      <c r="DA136" s="63" t="s">
        <v>1116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>
        <v>4646168</v>
      </c>
      <c r="C140" s="52">
        <v>4541010</v>
      </c>
      <c r="D140" s="52">
        <v>4193954</v>
      </c>
      <c r="E140" s="52">
        <v>3715200</v>
      </c>
      <c r="F140" s="52">
        <v>3345645</v>
      </c>
      <c r="G140" s="52">
        <v>3114419</v>
      </c>
      <c r="H140" s="52">
        <v>2909399</v>
      </c>
      <c r="I140" s="52">
        <v>2852791</v>
      </c>
      <c r="J140" s="52">
        <v>2740790</v>
      </c>
      <c r="K140" s="52">
        <v>2635038</v>
      </c>
      <c r="L140" s="52">
        <v>2505073</v>
      </c>
      <c r="M140" s="52">
        <v>2407456</v>
      </c>
      <c r="N140" s="52">
        <v>2347190</v>
      </c>
      <c r="O140" s="52">
        <v>2296789</v>
      </c>
      <c r="P140" s="52">
        <v>2295512</v>
      </c>
      <c r="Q140" s="52">
        <v>2280409</v>
      </c>
      <c r="R140" s="52">
        <v>2209926</v>
      </c>
      <c r="S140" s="52">
        <v>2149520</v>
      </c>
      <c r="T140" s="52">
        <v>2055664</v>
      </c>
      <c r="U140" s="52">
        <v>2048447</v>
      </c>
      <c r="V140" s="52">
        <v>2037056</v>
      </c>
      <c r="W140" s="52">
        <v>2145810</v>
      </c>
      <c r="DA140" s="63" t="s">
        <v>1117</v>
      </c>
    </row>
    <row r="141" spans="1:105" ht="12" customHeight="1" x14ac:dyDescent="0.25">
      <c r="A141" s="109" t="s">
        <v>120</v>
      </c>
      <c r="B141" s="36">
        <v>840290</v>
      </c>
      <c r="C141" s="36">
        <v>895286</v>
      </c>
      <c r="D141" s="36">
        <v>989570</v>
      </c>
      <c r="E141" s="36">
        <v>1271625</v>
      </c>
      <c r="F141" s="36">
        <v>1410088</v>
      </c>
      <c r="G141" s="36">
        <v>1421495</v>
      </c>
      <c r="H141" s="36">
        <v>1410424</v>
      </c>
      <c r="I141" s="36">
        <v>1366687</v>
      </c>
      <c r="J141" s="36">
        <v>1359210</v>
      </c>
      <c r="K141" s="36">
        <v>1386150</v>
      </c>
      <c r="L141" s="36">
        <v>1427362</v>
      </c>
      <c r="M141" s="36">
        <v>1459351</v>
      </c>
      <c r="N141" s="36">
        <v>1466206</v>
      </c>
      <c r="O141" s="36">
        <v>1476510</v>
      </c>
      <c r="P141" s="36">
        <v>1441112</v>
      </c>
      <c r="Q141" s="36">
        <v>1397963</v>
      </c>
      <c r="R141" s="36">
        <v>1316555</v>
      </c>
      <c r="S141" s="36">
        <v>1215250</v>
      </c>
      <c r="T141" s="36">
        <v>1074236</v>
      </c>
      <c r="U141" s="36">
        <v>1018589</v>
      </c>
      <c r="V141" s="36">
        <v>1013142</v>
      </c>
      <c r="W141" s="36">
        <v>932739</v>
      </c>
      <c r="DA141" s="60" t="s">
        <v>1118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>
        <v>516</v>
      </c>
      <c r="C143" s="120">
        <v>686</v>
      </c>
      <c r="D143" s="120">
        <v>2006</v>
      </c>
      <c r="E143" s="120">
        <v>4576</v>
      </c>
      <c r="F143" s="120">
        <v>9444</v>
      </c>
      <c r="G143" s="120">
        <v>17079</v>
      </c>
      <c r="H143" s="120">
        <v>28932</v>
      </c>
      <c r="I143" s="120">
        <v>43382</v>
      </c>
      <c r="J143" s="120">
        <v>61627</v>
      </c>
      <c r="K143" s="120">
        <v>80815</v>
      </c>
      <c r="L143" s="120">
        <v>99908</v>
      </c>
      <c r="M143" s="120">
        <v>123911</v>
      </c>
      <c r="N143" s="120">
        <v>150515</v>
      </c>
      <c r="O143" s="120">
        <v>186217</v>
      </c>
      <c r="P143" s="120">
        <v>227544</v>
      </c>
      <c r="Q143" s="120">
        <v>268099</v>
      </c>
      <c r="R143" s="120">
        <v>300381</v>
      </c>
      <c r="S143" s="120">
        <v>335643</v>
      </c>
      <c r="T143" s="120">
        <v>371698</v>
      </c>
      <c r="U143" s="120">
        <v>431925</v>
      </c>
      <c r="V143" s="120">
        <v>497004</v>
      </c>
      <c r="W143" s="120">
        <v>538432</v>
      </c>
      <c r="DA143" s="129" t="s">
        <v>342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>
        <v>516</v>
      </c>
      <c r="C145" s="52">
        <v>686</v>
      </c>
      <c r="D145" s="52">
        <v>2006</v>
      </c>
      <c r="E145" s="52">
        <v>4576</v>
      </c>
      <c r="F145" s="52">
        <v>9444</v>
      </c>
      <c r="G145" s="52">
        <v>17079</v>
      </c>
      <c r="H145" s="52">
        <v>28932</v>
      </c>
      <c r="I145" s="52">
        <v>43382</v>
      </c>
      <c r="J145" s="52">
        <v>61627</v>
      </c>
      <c r="K145" s="52">
        <v>80815</v>
      </c>
      <c r="L145" s="52">
        <v>99908</v>
      </c>
      <c r="M145" s="52">
        <v>123911</v>
      </c>
      <c r="N145" s="52">
        <v>150515</v>
      </c>
      <c r="O145" s="52">
        <v>186217</v>
      </c>
      <c r="P145" s="52">
        <v>227544</v>
      </c>
      <c r="Q145" s="52">
        <v>268099</v>
      </c>
      <c r="R145" s="52">
        <v>300381</v>
      </c>
      <c r="S145" s="52">
        <v>335643</v>
      </c>
      <c r="T145" s="52">
        <v>371698</v>
      </c>
      <c r="U145" s="52">
        <v>431925</v>
      </c>
      <c r="V145" s="52">
        <v>497004</v>
      </c>
      <c r="W145" s="52">
        <v>538432</v>
      </c>
      <c r="DA145" s="63" t="s">
        <v>1119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>
        <v>3</v>
      </c>
      <c r="C147" s="52">
        <v>4</v>
      </c>
      <c r="D147" s="52">
        <v>6</v>
      </c>
      <c r="E147" s="52">
        <v>12</v>
      </c>
      <c r="F147" s="52">
        <v>27</v>
      </c>
      <c r="G147" s="52">
        <v>55</v>
      </c>
      <c r="H147" s="52">
        <v>102</v>
      </c>
      <c r="I147" s="52">
        <v>215</v>
      </c>
      <c r="J147" s="52">
        <v>410</v>
      </c>
      <c r="K147" s="52">
        <v>691</v>
      </c>
      <c r="L147" s="52">
        <v>1000</v>
      </c>
      <c r="M147" s="52">
        <v>1436</v>
      </c>
      <c r="N147" s="52">
        <v>2018</v>
      </c>
      <c r="O147" s="52">
        <v>2978</v>
      </c>
      <c r="P147" s="52">
        <v>5692</v>
      </c>
      <c r="Q147" s="52">
        <v>11288</v>
      </c>
      <c r="R147" s="52">
        <v>19733</v>
      </c>
      <c r="S147" s="52">
        <v>26656</v>
      </c>
      <c r="T147" s="52">
        <v>33470</v>
      </c>
      <c r="U147" s="52">
        <v>42314</v>
      </c>
      <c r="V147" s="52">
        <v>55286</v>
      </c>
      <c r="W147" s="52">
        <v>68917</v>
      </c>
      <c r="DA147" s="63" t="s">
        <v>1120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>
        <v>275</v>
      </c>
      <c r="C149" s="52">
        <v>317</v>
      </c>
      <c r="D149" s="52">
        <v>479</v>
      </c>
      <c r="E149" s="52">
        <v>612</v>
      </c>
      <c r="F149" s="52">
        <v>1229</v>
      </c>
      <c r="G149" s="52">
        <v>2976</v>
      </c>
      <c r="H149" s="52">
        <v>8463</v>
      </c>
      <c r="I149" s="52">
        <v>12308</v>
      </c>
      <c r="J149" s="52">
        <v>13943</v>
      </c>
      <c r="K149" s="52">
        <v>15525</v>
      </c>
      <c r="L149" s="52">
        <v>16194</v>
      </c>
      <c r="M149" s="52">
        <v>16957</v>
      </c>
      <c r="N149" s="52">
        <v>19195</v>
      </c>
      <c r="O149" s="52">
        <v>22194</v>
      </c>
      <c r="P149" s="52">
        <v>26061</v>
      </c>
      <c r="Q149" s="52">
        <v>29368</v>
      </c>
      <c r="R149" s="52">
        <v>33015</v>
      </c>
      <c r="S149" s="52">
        <v>37754</v>
      </c>
      <c r="T149" s="52">
        <v>41810</v>
      </c>
      <c r="U149" s="52">
        <v>47538</v>
      </c>
      <c r="V149" s="52">
        <v>54633</v>
      </c>
      <c r="W149" s="52">
        <v>62527</v>
      </c>
      <c r="DA149" s="63" t="s">
        <v>1121</v>
      </c>
    </row>
    <row r="150" spans="1:105" ht="12" customHeight="1" x14ac:dyDescent="0.25">
      <c r="A150" s="97" t="s">
        <v>123</v>
      </c>
      <c r="B150" s="52">
        <v>0</v>
      </c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18</v>
      </c>
      <c r="L150" s="52">
        <v>19</v>
      </c>
      <c r="M150" s="52">
        <v>22</v>
      </c>
      <c r="N150" s="52">
        <v>27</v>
      </c>
      <c r="O150" s="52">
        <v>76</v>
      </c>
      <c r="P150" s="52">
        <v>145</v>
      </c>
      <c r="Q150" s="52">
        <v>208</v>
      </c>
      <c r="R150" s="52">
        <v>273</v>
      </c>
      <c r="S150" s="52">
        <v>317</v>
      </c>
      <c r="T150" s="52">
        <v>450</v>
      </c>
      <c r="U150" s="52">
        <v>615</v>
      </c>
      <c r="V150" s="52">
        <v>787</v>
      </c>
      <c r="W150" s="52">
        <v>864</v>
      </c>
      <c r="DA150" s="63" t="s">
        <v>1122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>
        <v>241</v>
      </c>
      <c r="C153" s="52">
        <v>369</v>
      </c>
      <c r="D153" s="52">
        <v>1527</v>
      </c>
      <c r="E153" s="52">
        <v>3964</v>
      </c>
      <c r="F153" s="52">
        <v>8215</v>
      </c>
      <c r="G153" s="52">
        <v>14103</v>
      </c>
      <c r="H153" s="52">
        <v>20469</v>
      </c>
      <c r="I153" s="52">
        <v>31074</v>
      </c>
      <c r="J153" s="52">
        <v>47684</v>
      </c>
      <c r="K153" s="52">
        <v>54418</v>
      </c>
      <c r="L153" s="52">
        <v>70282</v>
      </c>
      <c r="M153" s="52">
        <v>90283</v>
      </c>
      <c r="N153" s="52">
        <v>109717</v>
      </c>
      <c r="O153" s="52">
        <v>104949</v>
      </c>
      <c r="P153" s="52">
        <v>98841</v>
      </c>
      <c r="Q153" s="52">
        <v>93597</v>
      </c>
      <c r="R153" s="52">
        <v>94777</v>
      </c>
      <c r="S153" s="52">
        <v>113736</v>
      </c>
      <c r="T153" s="52">
        <v>94468</v>
      </c>
      <c r="U153" s="52">
        <v>92362</v>
      </c>
      <c r="V153" s="52">
        <v>77399</v>
      </c>
      <c r="W153" s="52">
        <v>76530</v>
      </c>
      <c r="DA153" s="63" t="s">
        <v>1123</v>
      </c>
    </row>
    <row r="154" spans="1:105" ht="12" customHeight="1" x14ac:dyDescent="0.25">
      <c r="A154" s="97" t="s">
        <v>121</v>
      </c>
      <c r="B154" s="52">
        <v>0</v>
      </c>
      <c r="C154" s="52">
        <v>0</v>
      </c>
      <c r="D154" s="52">
        <v>0</v>
      </c>
      <c r="E154" s="52">
        <v>0</v>
      </c>
      <c r="F154" s="52">
        <v>0</v>
      </c>
      <c r="G154" s="52">
        <v>0</v>
      </c>
      <c r="H154" s="52">
        <v>0</v>
      </c>
      <c r="I154" s="52">
        <v>0</v>
      </c>
      <c r="J154" s="52">
        <v>0</v>
      </c>
      <c r="K154" s="52">
        <v>10854</v>
      </c>
      <c r="L154" s="52">
        <v>13413</v>
      </c>
      <c r="M154" s="52">
        <v>16649</v>
      </c>
      <c r="N154" s="52">
        <v>21576</v>
      </c>
      <c r="O154" s="52">
        <v>58998</v>
      </c>
      <c r="P154" s="52">
        <v>102497</v>
      </c>
      <c r="Q154" s="52">
        <v>144926</v>
      </c>
      <c r="R154" s="52">
        <v>172316</v>
      </c>
      <c r="S154" s="52">
        <v>183836</v>
      </c>
      <c r="T154" s="52">
        <v>234970</v>
      </c>
      <c r="U154" s="52">
        <v>291410</v>
      </c>
      <c r="V154" s="52">
        <v>364185</v>
      </c>
      <c r="W154" s="52">
        <v>398511</v>
      </c>
      <c r="DA154" s="63" t="s">
        <v>1124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>
        <v>437</v>
      </c>
      <c r="C158" s="52">
        <v>562</v>
      </c>
      <c r="D158" s="52">
        <v>1373</v>
      </c>
      <c r="E158" s="52">
        <v>2312</v>
      </c>
      <c r="F158" s="52">
        <v>5105</v>
      </c>
      <c r="G158" s="52">
        <v>10966</v>
      </c>
      <c r="H158" s="52">
        <v>20293</v>
      </c>
      <c r="I158" s="52">
        <v>31912</v>
      </c>
      <c r="J158" s="52">
        <v>42567</v>
      </c>
      <c r="K158" s="52">
        <v>53277</v>
      </c>
      <c r="L158" s="52">
        <v>61211</v>
      </c>
      <c r="M158" s="52">
        <v>72397</v>
      </c>
      <c r="N158" s="52">
        <v>89981</v>
      </c>
      <c r="O158" s="52">
        <v>115349</v>
      </c>
      <c r="P158" s="52">
        <v>146217</v>
      </c>
      <c r="Q158" s="52">
        <v>174507</v>
      </c>
      <c r="R158" s="52">
        <v>194571</v>
      </c>
      <c r="S158" s="52">
        <v>218482</v>
      </c>
      <c r="T158" s="52">
        <v>245578</v>
      </c>
      <c r="U158" s="52">
        <v>288173</v>
      </c>
      <c r="V158" s="52">
        <v>332448</v>
      </c>
      <c r="W158" s="52">
        <v>377449</v>
      </c>
      <c r="DA158" s="63" t="s">
        <v>1125</v>
      </c>
    </row>
    <row r="159" spans="1:105" ht="12" customHeight="1" x14ac:dyDescent="0.25">
      <c r="A159" s="109" t="s">
        <v>120</v>
      </c>
      <c r="B159" s="36">
        <v>79</v>
      </c>
      <c r="C159" s="36">
        <v>124</v>
      </c>
      <c r="D159" s="36">
        <v>633</v>
      </c>
      <c r="E159" s="36">
        <v>2264</v>
      </c>
      <c r="F159" s="36">
        <v>4339</v>
      </c>
      <c r="G159" s="36">
        <v>6113</v>
      </c>
      <c r="H159" s="36">
        <v>8639</v>
      </c>
      <c r="I159" s="36">
        <v>11470</v>
      </c>
      <c r="J159" s="36">
        <v>19060</v>
      </c>
      <c r="K159" s="36">
        <v>27538</v>
      </c>
      <c r="L159" s="36">
        <v>38697</v>
      </c>
      <c r="M159" s="36">
        <v>51514</v>
      </c>
      <c r="N159" s="36">
        <v>60534</v>
      </c>
      <c r="O159" s="36">
        <v>70868</v>
      </c>
      <c r="P159" s="36">
        <v>81327</v>
      </c>
      <c r="Q159" s="36">
        <v>93592</v>
      </c>
      <c r="R159" s="36">
        <v>105810</v>
      </c>
      <c r="S159" s="36">
        <v>117161</v>
      </c>
      <c r="T159" s="36">
        <v>126120</v>
      </c>
      <c r="U159" s="36">
        <v>143752</v>
      </c>
      <c r="V159" s="36">
        <v>164556</v>
      </c>
      <c r="W159" s="36">
        <v>160983</v>
      </c>
      <c r="DA159" s="60" t="s">
        <v>1126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>
        <v>1159</v>
      </c>
      <c r="C161" s="120">
        <v>1257</v>
      </c>
      <c r="D161" s="120">
        <v>1525</v>
      </c>
      <c r="E161" s="120">
        <v>1842</v>
      </c>
      <c r="F161" s="120">
        <v>2121</v>
      </c>
      <c r="G161" s="120">
        <v>2418</v>
      </c>
      <c r="H161" s="120">
        <v>2880</v>
      </c>
      <c r="I161" s="120">
        <v>3647</v>
      </c>
      <c r="J161" s="120">
        <v>4300</v>
      </c>
      <c r="K161" s="120">
        <v>4837</v>
      </c>
      <c r="L161" s="120">
        <v>5113</v>
      </c>
      <c r="M161" s="120">
        <v>5154</v>
      </c>
      <c r="N161" s="120">
        <v>5176</v>
      </c>
      <c r="O161" s="120">
        <v>5210</v>
      </c>
      <c r="P161" s="120">
        <v>5227</v>
      </c>
      <c r="Q161" s="120">
        <v>5154</v>
      </c>
      <c r="R161" s="120">
        <v>4811</v>
      </c>
      <c r="S161" s="120">
        <v>4565</v>
      </c>
      <c r="T161" s="120">
        <v>4232</v>
      </c>
      <c r="U161" s="120">
        <v>4089</v>
      </c>
      <c r="V161" s="120">
        <v>3913</v>
      </c>
      <c r="W161" s="120">
        <v>3677</v>
      </c>
      <c r="DA161" s="129" t="s">
        <v>343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>
        <v>1159</v>
      </c>
      <c r="C163" s="52">
        <v>1257</v>
      </c>
      <c r="D163" s="52">
        <v>1525</v>
      </c>
      <c r="E163" s="52">
        <v>1842</v>
      </c>
      <c r="F163" s="52">
        <v>2121</v>
      </c>
      <c r="G163" s="52">
        <v>2418</v>
      </c>
      <c r="H163" s="52">
        <v>2880</v>
      </c>
      <c r="I163" s="52">
        <v>3647</v>
      </c>
      <c r="J163" s="52">
        <v>4300</v>
      </c>
      <c r="K163" s="52">
        <v>4837</v>
      </c>
      <c r="L163" s="52">
        <v>5113</v>
      </c>
      <c r="M163" s="52">
        <v>5154</v>
      </c>
      <c r="N163" s="52">
        <v>5176</v>
      </c>
      <c r="O163" s="52">
        <v>5210</v>
      </c>
      <c r="P163" s="52">
        <v>5227</v>
      </c>
      <c r="Q163" s="52">
        <v>5154</v>
      </c>
      <c r="R163" s="52">
        <v>4811</v>
      </c>
      <c r="S163" s="52">
        <v>4565</v>
      </c>
      <c r="T163" s="52">
        <v>4232</v>
      </c>
      <c r="U163" s="52">
        <v>4089</v>
      </c>
      <c r="V163" s="52">
        <v>3913</v>
      </c>
      <c r="W163" s="52">
        <v>3677</v>
      </c>
      <c r="DA163" s="63" t="s">
        <v>1127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>
        <v>4</v>
      </c>
      <c r="C165" s="52">
        <v>4</v>
      </c>
      <c r="D165" s="52">
        <v>5</v>
      </c>
      <c r="E165" s="52">
        <v>6</v>
      </c>
      <c r="F165" s="52">
        <v>9</v>
      </c>
      <c r="G165" s="52">
        <v>11</v>
      </c>
      <c r="H165" s="52">
        <v>13</v>
      </c>
      <c r="I165" s="52">
        <v>18</v>
      </c>
      <c r="J165" s="52">
        <v>25</v>
      </c>
      <c r="K165" s="52">
        <v>35</v>
      </c>
      <c r="L165" s="52">
        <v>43</v>
      </c>
      <c r="M165" s="52">
        <v>48</v>
      </c>
      <c r="N165" s="52">
        <v>52</v>
      </c>
      <c r="O165" s="52">
        <v>51</v>
      </c>
      <c r="P165" s="52">
        <v>64</v>
      </c>
      <c r="Q165" s="52">
        <v>95</v>
      </c>
      <c r="R165" s="52">
        <v>125</v>
      </c>
      <c r="S165" s="52">
        <v>141</v>
      </c>
      <c r="T165" s="52">
        <v>150</v>
      </c>
      <c r="U165" s="52">
        <v>174</v>
      </c>
      <c r="V165" s="52">
        <v>221</v>
      </c>
      <c r="W165" s="52">
        <v>265</v>
      </c>
      <c r="DA165" s="63" t="s">
        <v>1128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>
        <v>618</v>
      </c>
      <c r="C167" s="52">
        <v>616</v>
      </c>
      <c r="D167" s="52">
        <v>585</v>
      </c>
      <c r="E167" s="52">
        <v>520</v>
      </c>
      <c r="F167" s="52">
        <v>483</v>
      </c>
      <c r="G167" s="52">
        <v>497</v>
      </c>
      <c r="H167" s="52">
        <v>716</v>
      </c>
      <c r="I167" s="52">
        <v>909</v>
      </c>
      <c r="J167" s="52">
        <v>943</v>
      </c>
      <c r="K167" s="52">
        <v>955</v>
      </c>
      <c r="L167" s="52">
        <v>921</v>
      </c>
      <c r="M167" s="52">
        <v>855</v>
      </c>
      <c r="N167" s="52">
        <v>784</v>
      </c>
      <c r="O167" s="52">
        <v>691</v>
      </c>
      <c r="P167" s="52">
        <v>610</v>
      </c>
      <c r="Q167" s="52">
        <v>554</v>
      </c>
      <c r="R167" s="52">
        <v>522</v>
      </c>
      <c r="S167" s="52">
        <v>509</v>
      </c>
      <c r="T167" s="52">
        <v>480</v>
      </c>
      <c r="U167" s="52">
        <v>462</v>
      </c>
      <c r="V167" s="52">
        <v>425</v>
      </c>
      <c r="W167" s="52">
        <v>410</v>
      </c>
      <c r="DA167" s="63" t="s">
        <v>1129</v>
      </c>
    </row>
    <row r="168" spans="1:105" ht="12" customHeight="1" x14ac:dyDescent="0.25">
      <c r="A168" s="97" t="s">
        <v>123</v>
      </c>
      <c r="B168" s="52">
        <v>0</v>
      </c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0</v>
      </c>
      <c r="L168" s="52">
        <v>0</v>
      </c>
      <c r="M168" s="52">
        <v>0</v>
      </c>
      <c r="N168" s="52">
        <v>0</v>
      </c>
      <c r="O168" s="52">
        <v>0</v>
      </c>
      <c r="P168" s="52">
        <v>0</v>
      </c>
      <c r="Q168" s="52">
        <v>0</v>
      </c>
      <c r="R168" s="52">
        <v>0</v>
      </c>
      <c r="S168" s="52">
        <v>0</v>
      </c>
      <c r="T168" s="52">
        <v>0</v>
      </c>
      <c r="U168" s="52">
        <v>0</v>
      </c>
      <c r="V168" s="52">
        <v>0</v>
      </c>
      <c r="W168" s="52">
        <v>0</v>
      </c>
      <c r="DA168" s="63" t="s">
        <v>1130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>
        <v>541</v>
      </c>
      <c r="C171" s="52">
        <v>641</v>
      </c>
      <c r="D171" s="52">
        <v>940</v>
      </c>
      <c r="E171" s="52">
        <v>1322</v>
      </c>
      <c r="F171" s="52">
        <v>1638</v>
      </c>
      <c r="G171" s="52">
        <v>1921</v>
      </c>
      <c r="H171" s="52">
        <v>2164</v>
      </c>
      <c r="I171" s="52">
        <v>2738</v>
      </c>
      <c r="J171" s="52">
        <v>3357</v>
      </c>
      <c r="K171" s="52">
        <v>3403</v>
      </c>
      <c r="L171" s="52">
        <v>3628</v>
      </c>
      <c r="M171" s="52">
        <v>3673</v>
      </c>
      <c r="N171" s="52">
        <v>3683</v>
      </c>
      <c r="O171" s="52">
        <v>3220</v>
      </c>
      <c r="P171" s="52">
        <v>2730</v>
      </c>
      <c r="Q171" s="52">
        <v>2209</v>
      </c>
      <c r="R171" s="52">
        <v>1791</v>
      </c>
      <c r="S171" s="52">
        <v>1661</v>
      </c>
      <c r="T171" s="52">
        <v>1190</v>
      </c>
      <c r="U171" s="52">
        <v>928</v>
      </c>
      <c r="V171" s="52">
        <v>692</v>
      </c>
      <c r="W171" s="52">
        <v>629</v>
      </c>
      <c r="DA171" s="63" t="s">
        <v>1131</v>
      </c>
    </row>
    <row r="172" spans="1:105" ht="12" customHeight="1" x14ac:dyDescent="0.25">
      <c r="A172" s="97" t="s">
        <v>121</v>
      </c>
      <c r="B172" s="52">
        <v>0</v>
      </c>
      <c r="C172" s="52">
        <v>0</v>
      </c>
      <c r="D172" s="52">
        <v>0</v>
      </c>
      <c r="E172" s="52">
        <v>0</v>
      </c>
      <c r="F172" s="52">
        <v>0</v>
      </c>
      <c r="G172" s="52">
        <v>0</v>
      </c>
      <c r="H172" s="52">
        <v>0</v>
      </c>
      <c r="I172" s="52">
        <v>0</v>
      </c>
      <c r="J172" s="52">
        <v>0</v>
      </c>
      <c r="K172" s="52">
        <v>479</v>
      </c>
      <c r="L172" s="52">
        <v>564</v>
      </c>
      <c r="M172" s="52">
        <v>626</v>
      </c>
      <c r="N172" s="52">
        <v>709</v>
      </c>
      <c r="O172" s="52">
        <v>1299</v>
      </c>
      <c r="P172" s="52">
        <v>1887</v>
      </c>
      <c r="Q172" s="52">
        <v>2391</v>
      </c>
      <c r="R172" s="52">
        <v>2498</v>
      </c>
      <c r="S172" s="52">
        <v>2395</v>
      </c>
      <c r="T172" s="52">
        <v>2562</v>
      </c>
      <c r="U172" s="52">
        <v>2699</v>
      </c>
      <c r="V172" s="52">
        <v>2796</v>
      </c>
      <c r="W172" s="52">
        <v>2638</v>
      </c>
      <c r="DA172" s="63" t="s">
        <v>1132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>
        <v>981</v>
      </c>
      <c r="C176" s="52">
        <v>1042</v>
      </c>
      <c r="D176" s="52">
        <v>1171</v>
      </c>
      <c r="E176" s="52">
        <v>1204</v>
      </c>
      <c r="F176" s="52">
        <v>1316</v>
      </c>
      <c r="G176" s="52">
        <v>1534</v>
      </c>
      <c r="H176" s="52">
        <v>1899</v>
      </c>
      <c r="I176" s="52">
        <v>2531</v>
      </c>
      <c r="J176" s="52">
        <v>2902</v>
      </c>
      <c r="K176" s="52">
        <v>3182</v>
      </c>
      <c r="L176" s="52">
        <v>3232</v>
      </c>
      <c r="M176" s="52">
        <v>3196</v>
      </c>
      <c r="N176" s="52">
        <v>3194</v>
      </c>
      <c r="O176" s="52">
        <v>3209</v>
      </c>
      <c r="P176" s="52">
        <v>3254</v>
      </c>
      <c r="Q176" s="52">
        <v>3226</v>
      </c>
      <c r="R176" s="52">
        <v>3054</v>
      </c>
      <c r="S176" s="52">
        <v>2957</v>
      </c>
      <c r="T176" s="52">
        <v>2813</v>
      </c>
      <c r="U176" s="52">
        <v>2745</v>
      </c>
      <c r="V176" s="52">
        <v>2621</v>
      </c>
      <c r="W176" s="52">
        <v>2548</v>
      </c>
      <c r="DA176" s="63" t="s">
        <v>1133</v>
      </c>
    </row>
    <row r="177" spans="1:105" ht="12" customHeight="1" x14ac:dyDescent="0.25">
      <c r="A177" s="109" t="s">
        <v>120</v>
      </c>
      <c r="B177" s="36">
        <v>178</v>
      </c>
      <c r="C177" s="36">
        <v>215</v>
      </c>
      <c r="D177" s="36">
        <v>354</v>
      </c>
      <c r="E177" s="36">
        <v>638</v>
      </c>
      <c r="F177" s="36">
        <v>805</v>
      </c>
      <c r="G177" s="36">
        <v>884</v>
      </c>
      <c r="H177" s="36">
        <v>981</v>
      </c>
      <c r="I177" s="36">
        <v>1116</v>
      </c>
      <c r="J177" s="36">
        <v>1398</v>
      </c>
      <c r="K177" s="36">
        <v>1655</v>
      </c>
      <c r="L177" s="36">
        <v>1881</v>
      </c>
      <c r="M177" s="36">
        <v>1958</v>
      </c>
      <c r="N177" s="36">
        <v>1982</v>
      </c>
      <c r="O177" s="36">
        <v>2001</v>
      </c>
      <c r="P177" s="36">
        <v>1973</v>
      </c>
      <c r="Q177" s="36">
        <v>1928</v>
      </c>
      <c r="R177" s="36">
        <v>1757</v>
      </c>
      <c r="S177" s="36">
        <v>1608</v>
      </c>
      <c r="T177" s="36">
        <v>1419</v>
      </c>
      <c r="U177" s="36">
        <v>1344</v>
      </c>
      <c r="V177" s="36">
        <v>1292</v>
      </c>
      <c r="W177" s="36">
        <v>1129</v>
      </c>
      <c r="DA177" s="60" t="s">
        <v>1134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1135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1136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/>
      <c r="C5" s="52">
        <v>294530</v>
      </c>
      <c r="D5" s="52">
        <v>294641</v>
      </c>
      <c r="E5" s="52">
        <v>295441</v>
      </c>
      <c r="F5" s="52">
        <v>297752</v>
      </c>
      <c r="G5" s="52">
        <v>302352</v>
      </c>
      <c r="H5" s="52">
        <v>310070</v>
      </c>
      <c r="I5" s="52">
        <v>321743</v>
      </c>
      <c r="J5" s="52">
        <v>338108</v>
      </c>
      <c r="K5" s="52">
        <v>359751</v>
      </c>
      <c r="L5" s="52">
        <v>387316</v>
      </c>
      <c r="M5" s="52">
        <v>421386</v>
      </c>
      <c r="N5" s="52">
        <v>462541</v>
      </c>
      <c r="O5" s="52">
        <v>452412</v>
      </c>
      <c r="P5" s="52">
        <v>273830</v>
      </c>
      <c r="Q5" s="52">
        <v>339645</v>
      </c>
      <c r="R5" s="52">
        <v>414614</v>
      </c>
      <c r="S5" s="52">
        <v>499154</v>
      </c>
      <c r="T5" s="52">
        <v>503977</v>
      </c>
      <c r="U5" s="52">
        <v>479839</v>
      </c>
      <c r="V5" s="52">
        <v>464859</v>
      </c>
      <c r="W5" s="52">
        <v>437014</v>
      </c>
      <c r="DA5" s="63" t="s">
        <v>1137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/>
      <c r="C8" s="52">
        <v>397</v>
      </c>
      <c r="D8" s="52">
        <v>397</v>
      </c>
      <c r="E8" s="52">
        <v>404</v>
      </c>
      <c r="F8" s="52">
        <v>425</v>
      </c>
      <c r="G8" s="52">
        <v>468</v>
      </c>
      <c r="H8" s="52">
        <v>560</v>
      </c>
      <c r="I8" s="52">
        <v>474</v>
      </c>
      <c r="J8" s="52">
        <v>553</v>
      </c>
      <c r="K8" s="52">
        <v>914</v>
      </c>
      <c r="L8" s="52">
        <v>1270</v>
      </c>
      <c r="M8" s="52">
        <v>1765</v>
      </c>
      <c r="N8" s="52">
        <v>2227</v>
      </c>
      <c r="O8" s="52">
        <v>2795</v>
      </c>
      <c r="P8" s="52">
        <v>3305</v>
      </c>
      <c r="Q8" s="52">
        <v>4173</v>
      </c>
      <c r="R8" s="52">
        <v>4407</v>
      </c>
      <c r="S8" s="52">
        <v>5184</v>
      </c>
      <c r="T8" s="52">
        <v>6696</v>
      </c>
      <c r="U8" s="52">
        <v>9415</v>
      </c>
      <c r="V8" s="52">
        <v>12450</v>
      </c>
      <c r="W8" s="52">
        <v>15988</v>
      </c>
      <c r="DA8" s="63" t="s">
        <v>1138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/>
      <c r="C10" s="52">
        <v>274775</v>
      </c>
      <c r="D10" s="52">
        <v>274872</v>
      </c>
      <c r="E10" s="52">
        <v>275581</v>
      </c>
      <c r="F10" s="52">
        <v>277564</v>
      </c>
      <c r="G10" s="52">
        <v>281363</v>
      </c>
      <c r="H10" s="52">
        <v>287635</v>
      </c>
      <c r="I10" s="52">
        <v>300009</v>
      </c>
      <c r="J10" s="52">
        <v>328575</v>
      </c>
      <c r="K10" s="52">
        <v>345618</v>
      </c>
      <c r="L10" s="52">
        <v>370879</v>
      </c>
      <c r="M10" s="52">
        <v>404246</v>
      </c>
      <c r="N10" s="52">
        <v>449034</v>
      </c>
      <c r="O10" s="52">
        <v>439607</v>
      </c>
      <c r="P10" s="52">
        <v>260813</v>
      </c>
      <c r="Q10" s="52">
        <v>322739</v>
      </c>
      <c r="R10" s="52">
        <v>393638</v>
      </c>
      <c r="S10" s="52">
        <v>475514</v>
      </c>
      <c r="T10" s="52">
        <v>626442</v>
      </c>
      <c r="U10" s="52">
        <v>427009</v>
      </c>
      <c r="V10" s="52">
        <v>420660</v>
      </c>
      <c r="W10" s="52">
        <v>459279</v>
      </c>
      <c r="DA10" s="63" t="s">
        <v>1139</v>
      </c>
    </row>
    <row r="11" spans="1:105" ht="12" customHeight="1" x14ac:dyDescent="0.25">
      <c r="A11" s="97" t="s">
        <v>124</v>
      </c>
      <c r="B11" s="52"/>
      <c r="C11" s="52">
        <v>21071</v>
      </c>
      <c r="D11" s="52">
        <v>21116</v>
      </c>
      <c r="E11" s="52">
        <v>21423</v>
      </c>
      <c r="F11" s="52">
        <v>22187</v>
      </c>
      <c r="G11" s="52">
        <v>23594</v>
      </c>
      <c r="H11" s="52">
        <v>25863</v>
      </c>
      <c r="I11" s="52">
        <v>16633</v>
      </c>
      <c r="J11" s="52">
        <v>12998</v>
      </c>
      <c r="K11" s="52">
        <v>19354</v>
      </c>
      <c r="L11" s="52">
        <v>17543</v>
      </c>
      <c r="M11" s="52">
        <v>18177</v>
      </c>
      <c r="N11" s="52">
        <v>19595</v>
      </c>
      <c r="O11" s="52">
        <v>19749</v>
      </c>
      <c r="P11" s="52">
        <v>16065</v>
      </c>
      <c r="Q11" s="52">
        <v>14093</v>
      </c>
      <c r="R11" s="52">
        <v>13159</v>
      </c>
      <c r="S11" s="52">
        <v>13952</v>
      </c>
      <c r="T11" s="52">
        <v>13071</v>
      </c>
      <c r="U11" s="52">
        <v>13446</v>
      </c>
      <c r="V11" s="52">
        <v>14063</v>
      </c>
      <c r="W11" s="52">
        <v>15571</v>
      </c>
      <c r="DA11" s="63" t="s">
        <v>1140</v>
      </c>
    </row>
    <row r="12" spans="1:105" ht="12" customHeight="1" x14ac:dyDescent="0.25">
      <c r="A12" s="97" t="s">
        <v>123</v>
      </c>
      <c r="B12" s="52"/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3</v>
      </c>
      <c r="N12" s="52">
        <v>4</v>
      </c>
      <c r="O12" s="52">
        <v>11</v>
      </c>
      <c r="P12" s="52">
        <v>20</v>
      </c>
      <c r="Q12" s="52">
        <v>32</v>
      </c>
      <c r="R12" s="52">
        <v>53</v>
      </c>
      <c r="S12" s="52">
        <v>72</v>
      </c>
      <c r="T12" s="52">
        <v>43</v>
      </c>
      <c r="U12" s="52">
        <v>70</v>
      </c>
      <c r="V12" s="52">
        <v>102</v>
      </c>
      <c r="W12" s="52">
        <v>153</v>
      </c>
      <c r="DA12" s="63" t="s">
        <v>1141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/>
      <c r="C15" s="52">
        <v>18440</v>
      </c>
      <c r="D15" s="52">
        <v>18530</v>
      </c>
      <c r="E15" s="52">
        <v>19246</v>
      </c>
      <c r="F15" s="52">
        <v>21817</v>
      </c>
      <c r="G15" s="52">
        <v>28254</v>
      </c>
      <c r="H15" s="52">
        <v>40033</v>
      </c>
      <c r="I15" s="52">
        <v>47058</v>
      </c>
      <c r="J15" s="52">
        <v>64516</v>
      </c>
      <c r="K15" s="52">
        <v>96721</v>
      </c>
      <c r="L15" s="52">
        <v>118084</v>
      </c>
      <c r="M15" s="52">
        <v>123212</v>
      </c>
      <c r="N15" s="52">
        <v>82803</v>
      </c>
      <c r="O15" s="52">
        <v>68555</v>
      </c>
      <c r="P15" s="52">
        <v>62973</v>
      </c>
      <c r="Q15" s="52">
        <v>83482</v>
      </c>
      <c r="R15" s="52">
        <v>99639</v>
      </c>
      <c r="S15" s="52">
        <v>92345</v>
      </c>
      <c r="T15" s="52">
        <v>98253</v>
      </c>
      <c r="U15" s="52">
        <v>67790</v>
      </c>
      <c r="V15" s="52">
        <v>40031</v>
      </c>
      <c r="W15" s="52">
        <v>20124</v>
      </c>
      <c r="DA15" s="63" t="s">
        <v>1142</v>
      </c>
    </row>
    <row r="16" spans="1:105" ht="12" customHeight="1" x14ac:dyDescent="0.25">
      <c r="A16" s="97" t="s">
        <v>121</v>
      </c>
      <c r="B16" s="52"/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151</v>
      </c>
      <c r="M16" s="52">
        <v>1113</v>
      </c>
      <c r="N16" s="52">
        <v>3297</v>
      </c>
      <c r="O16" s="52">
        <v>6774</v>
      </c>
      <c r="P16" s="52">
        <v>11890</v>
      </c>
      <c r="Q16" s="52">
        <v>19551</v>
      </c>
      <c r="R16" s="52">
        <v>30782</v>
      </c>
      <c r="S16" s="52">
        <v>46798</v>
      </c>
      <c r="T16" s="52">
        <v>34841</v>
      </c>
      <c r="U16" s="52">
        <v>47874</v>
      </c>
      <c r="V16" s="52">
        <v>62961</v>
      </c>
      <c r="W16" s="52">
        <v>95383</v>
      </c>
      <c r="DA16" s="63" t="s">
        <v>1143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/>
      <c r="C20" s="52">
        <v>113286</v>
      </c>
      <c r="D20" s="52">
        <v>113590</v>
      </c>
      <c r="E20" s="52">
        <v>115703</v>
      </c>
      <c r="F20" s="52">
        <v>121329</v>
      </c>
      <c r="G20" s="52">
        <v>132019</v>
      </c>
      <c r="H20" s="52">
        <v>149678</v>
      </c>
      <c r="I20" s="52">
        <v>108534</v>
      </c>
      <c r="J20" s="52">
        <v>131477</v>
      </c>
      <c r="K20" s="52">
        <v>150129</v>
      </c>
      <c r="L20" s="52">
        <v>154046</v>
      </c>
      <c r="M20" s="52">
        <v>161378</v>
      </c>
      <c r="N20" s="52">
        <v>182691</v>
      </c>
      <c r="O20" s="52">
        <v>179594</v>
      </c>
      <c r="P20" s="52">
        <v>120218</v>
      </c>
      <c r="Q20" s="52">
        <v>130706</v>
      </c>
      <c r="R20" s="52">
        <v>155066</v>
      </c>
      <c r="S20" s="52">
        <v>178121</v>
      </c>
      <c r="T20" s="52">
        <v>186072</v>
      </c>
      <c r="U20" s="52">
        <v>185369</v>
      </c>
      <c r="V20" s="52">
        <v>181415</v>
      </c>
      <c r="W20" s="52">
        <v>160158</v>
      </c>
      <c r="DA20" s="63" t="s">
        <v>1144</v>
      </c>
    </row>
    <row r="21" spans="1:105" ht="12" customHeight="1" x14ac:dyDescent="0.25">
      <c r="A21" s="97" t="s">
        <v>50</v>
      </c>
      <c r="B21" s="52"/>
      <c r="C21" s="52">
        <v>402907</v>
      </c>
      <c r="D21" s="52">
        <v>403790</v>
      </c>
      <c r="E21" s="52">
        <v>409998</v>
      </c>
      <c r="F21" s="52">
        <v>426547</v>
      </c>
      <c r="G21" s="52">
        <v>457267</v>
      </c>
      <c r="H21" s="52">
        <v>507155</v>
      </c>
      <c r="I21" s="52">
        <v>341219</v>
      </c>
      <c r="J21" s="52">
        <v>330541</v>
      </c>
      <c r="K21" s="52">
        <v>434631</v>
      </c>
      <c r="L21" s="52">
        <v>436299</v>
      </c>
      <c r="M21" s="52">
        <v>437641</v>
      </c>
      <c r="N21" s="52">
        <v>518789</v>
      </c>
      <c r="O21" s="52">
        <v>525945</v>
      </c>
      <c r="P21" s="52">
        <v>386164</v>
      </c>
      <c r="Q21" s="52">
        <v>378758</v>
      </c>
      <c r="R21" s="52">
        <v>381396</v>
      </c>
      <c r="S21" s="52">
        <v>398020</v>
      </c>
      <c r="T21" s="52">
        <v>398539</v>
      </c>
      <c r="U21" s="52">
        <v>408733</v>
      </c>
      <c r="V21" s="52">
        <v>432845</v>
      </c>
      <c r="W21" s="52">
        <v>384014</v>
      </c>
      <c r="DA21" s="63" t="s">
        <v>1145</v>
      </c>
    </row>
    <row r="22" spans="1:105" ht="12" customHeight="1" x14ac:dyDescent="0.25">
      <c r="A22" s="109" t="s">
        <v>120</v>
      </c>
      <c r="B22" s="36"/>
      <c r="C22" s="36">
        <v>72868</v>
      </c>
      <c r="D22" s="36">
        <v>73134</v>
      </c>
      <c r="E22" s="36">
        <v>75262</v>
      </c>
      <c r="F22" s="36">
        <v>82514</v>
      </c>
      <c r="G22" s="36">
        <v>99445</v>
      </c>
      <c r="H22" s="36">
        <v>129657</v>
      </c>
      <c r="I22" s="36">
        <v>131818</v>
      </c>
      <c r="J22" s="36">
        <v>187546</v>
      </c>
      <c r="K22" s="36">
        <v>246824</v>
      </c>
      <c r="L22" s="36">
        <v>297091</v>
      </c>
      <c r="M22" s="36">
        <v>299824</v>
      </c>
      <c r="N22" s="36">
        <v>234165</v>
      </c>
      <c r="O22" s="36">
        <v>198273</v>
      </c>
      <c r="P22" s="36">
        <v>188044</v>
      </c>
      <c r="Q22" s="36">
        <v>232874</v>
      </c>
      <c r="R22" s="36">
        <v>297161</v>
      </c>
      <c r="S22" s="36">
        <v>311543</v>
      </c>
      <c r="T22" s="36">
        <v>307429</v>
      </c>
      <c r="U22" s="36">
        <v>245026</v>
      </c>
      <c r="V22" s="36">
        <v>203492</v>
      </c>
      <c r="W22" s="36">
        <v>176138</v>
      </c>
      <c r="DA22" s="60" t="s">
        <v>1146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1147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/>
      <c r="C26" s="52">
        <v>1909</v>
      </c>
      <c r="D26" s="52">
        <v>1909</v>
      </c>
      <c r="E26" s="52">
        <v>1912</v>
      </c>
      <c r="F26" s="52">
        <v>1920</v>
      </c>
      <c r="G26" s="52">
        <v>1931</v>
      </c>
      <c r="H26" s="52">
        <v>1950</v>
      </c>
      <c r="I26" s="52">
        <v>1976</v>
      </c>
      <c r="J26" s="52">
        <v>2015</v>
      </c>
      <c r="K26" s="52">
        <v>2068</v>
      </c>
      <c r="L26" s="52">
        <v>2138</v>
      </c>
      <c r="M26" s="52">
        <v>2225</v>
      </c>
      <c r="N26" s="52">
        <v>2342</v>
      </c>
      <c r="O26" s="52">
        <v>2094</v>
      </c>
      <c r="P26" s="52">
        <v>732</v>
      </c>
      <c r="Q26" s="52">
        <v>937</v>
      </c>
      <c r="R26" s="52">
        <v>1156</v>
      </c>
      <c r="S26" s="52">
        <v>1414</v>
      </c>
      <c r="T26" s="52">
        <v>1345</v>
      </c>
      <c r="U26" s="52">
        <v>1452</v>
      </c>
      <c r="V26" s="52">
        <v>1566</v>
      </c>
      <c r="W26" s="52">
        <v>1694</v>
      </c>
      <c r="DA26" s="63" t="s">
        <v>1148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/>
      <c r="C29" s="52">
        <v>2</v>
      </c>
      <c r="D29" s="52">
        <v>3</v>
      </c>
      <c r="E29" s="52">
        <v>2</v>
      </c>
      <c r="F29" s="52">
        <v>3</v>
      </c>
      <c r="G29" s="52">
        <v>2</v>
      </c>
      <c r="H29" s="52">
        <v>4</v>
      </c>
      <c r="I29" s="52">
        <v>1</v>
      </c>
      <c r="J29" s="52">
        <v>2</v>
      </c>
      <c r="K29" s="52">
        <v>1</v>
      </c>
      <c r="L29" s="52">
        <v>4</v>
      </c>
      <c r="M29" s="52">
        <v>4</v>
      </c>
      <c r="N29" s="52">
        <v>9</v>
      </c>
      <c r="O29" s="52">
        <v>11</v>
      </c>
      <c r="P29" s="52">
        <v>9</v>
      </c>
      <c r="Q29" s="52">
        <v>20</v>
      </c>
      <c r="R29" s="52">
        <v>17</v>
      </c>
      <c r="S29" s="52">
        <v>22</v>
      </c>
      <c r="T29" s="52">
        <v>21</v>
      </c>
      <c r="U29" s="52">
        <v>28</v>
      </c>
      <c r="V29" s="52">
        <v>37</v>
      </c>
      <c r="W29" s="52">
        <v>42</v>
      </c>
      <c r="DA29" s="63" t="s">
        <v>1149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/>
      <c r="C31" s="52">
        <v>2036</v>
      </c>
      <c r="D31" s="52">
        <v>2038</v>
      </c>
      <c r="E31" s="52">
        <v>2054</v>
      </c>
      <c r="F31" s="52">
        <v>2088</v>
      </c>
      <c r="G31" s="52">
        <v>2147</v>
      </c>
      <c r="H31" s="52">
        <v>2228</v>
      </c>
      <c r="I31" s="52">
        <v>1129</v>
      </c>
      <c r="J31" s="52">
        <v>643</v>
      </c>
      <c r="K31" s="52">
        <v>748</v>
      </c>
      <c r="L31" s="52">
        <v>544</v>
      </c>
      <c r="M31" s="52">
        <v>663</v>
      </c>
      <c r="N31" s="52">
        <v>930</v>
      </c>
      <c r="O31" s="52">
        <v>1083</v>
      </c>
      <c r="P31" s="52">
        <v>592</v>
      </c>
      <c r="Q31" s="52">
        <v>422</v>
      </c>
      <c r="R31" s="52">
        <v>278</v>
      </c>
      <c r="S31" s="52">
        <v>298</v>
      </c>
      <c r="T31" s="52">
        <v>262</v>
      </c>
      <c r="U31" s="52">
        <v>307</v>
      </c>
      <c r="V31" s="52">
        <v>347</v>
      </c>
      <c r="W31" s="52">
        <v>325</v>
      </c>
      <c r="DA31" s="63" t="s">
        <v>1150</v>
      </c>
    </row>
    <row r="32" spans="1:105" ht="12" customHeight="1" x14ac:dyDescent="0.25">
      <c r="A32" s="97" t="s">
        <v>140</v>
      </c>
      <c r="B32" s="52"/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2</v>
      </c>
      <c r="S32" s="52">
        <v>0</v>
      </c>
      <c r="T32" s="52">
        <v>0</v>
      </c>
      <c r="U32" s="52">
        <v>0</v>
      </c>
      <c r="V32" s="52">
        <v>1</v>
      </c>
      <c r="W32" s="52">
        <v>0</v>
      </c>
      <c r="DA32" s="63" t="s">
        <v>1151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/>
      <c r="C35" s="52">
        <v>1782</v>
      </c>
      <c r="D35" s="52">
        <v>1786</v>
      </c>
      <c r="E35" s="52">
        <v>1822</v>
      </c>
      <c r="F35" s="52">
        <v>1909</v>
      </c>
      <c r="G35" s="52">
        <v>2088</v>
      </c>
      <c r="H35" s="52">
        <v>2387</v>
      </c>
      <c r="I35" s="52">
        <v>1767</v>
      </c>
      <c r="J35" s="52">
        <v>2135</v>
      </c>
      <c r="K35" s="52">
        <v>2466</v>
      </c>
      <c r="L35" s="52">
        <v>2554</v>
      </c>
      <c r="M35" s="52">
        <v>2624</v>
      </c>
      <c r="N35" s="52">
        <v>2621</v>
      </c>
      <c r="O35" s="52">
        <v>2483</v>
      </c>
      <c r="P35" s="52">
        <v>1752</v>
      </c>
      <c r="Q35" s="52">
        <v>2050</v>
      </c>
      <c r="R35" s="52">
        <v>2026</v>
      </c>
      <c r="S35" s="52">
        <v>1692</v>
      </c>
      <c r="T35" s="52">
        <v>1802</v>
      </c>
      <c r="U35" s="52">
        <v>1492</v>
      </c>
      <c r="V35" s="52">
        <v>1044</v>
      </c>
      <c r="W35" s="52">
        <v>426</v>
      </c>
      <c r="DA35" s="63" t="s">
        <v>1152</v>
      </c>
    </row>
    <row r="36" spans="1:105" ht="12" customHeight="1" x14ac:dyDescent="0.25">
      <c r="A36" s="97" t="s">
        <v>121</v>
      </c>
      <c r="B36" s="52"/>
      <c r="C36" s="52">
        <v>0</v>
      </c>
      <c r="D36" s="52">
        <v>0</v>
      </c>
      <c r="E36" s="52">
        <v>0</v>
      </c>
      <c r="F36" s="52">
        <v>0</v>
      </c>
      <c r="G36" s="52">
        <v>0</v>
      </c>
      <c r="H36" s="52">
        <v>0</v>
      </c>
      <c r="I36" s="52">
        <v>0</v>
      </c>
      <c r="J36" s="52">
        <v>0</v>
      </c>
      <c r="K36" s="52">
        <v>0</v>
      </c>
      <c r="L36" s="52">
        <v>8</v>
      </c>
      <c r="M36" s="52">
        <v>25</v>
      </c>
      <c r="N36" s="52">
        <v>60</v>
      </c>
      <c r="O36" s="52">
        <v>117</v>
      </c>
      <c r="P36" s="52">
        <v>231</v>
      </c>
      <c r="Q36" s="52">
        <v>406</v>
      </c>
      <c r="R36" s="52">
        <v>654</v>
      </c>
      <c r="S36" s="52">
        <v>1066</v>
      </c>
      <c r="T36" s="52">
        <v>799</v>
      </c>
      <c r="U36" s="52">
        <v>1066</v>
      </c>
      <c r="V36" s="52">
        <v>1494</v>
      </c>
      <c r="W36" s="52">
        <v>1990</v>
      </c>
      <c r="DA36" s="63" t="s">
        <v>1153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/>
      <c r="C40" s="52">
        <v>3233</v>
      </c>
      <c r="D40" s="52">
        <v>3240</v>
      </c>
      <c r="E40" s="52">
        <v>3275</v>
      </c>
      <c r="F40" s="52">
        <v>3363</v>
      </c>
      <c r="G40" s="52">
        <v>3523</v>
      </c>
      <c r="H40" s="52">
        <v>3772</v>
      </c>
      <c r="I40" s="52">
        <v>2195</v>
      </c>
      <c r="J40" s="52">
        <v>1825</v>
      </c>
      <c r="K40" s="52">
        <v>2130</v>
      </c>
      <c r="L40" s="52">
        <v>1888</v>
      </c>
      <c r="M40" s="52">
        <v>2038</v>
      </c>
      <c r="N40" s="52">
        <v>2560</v>
      </c>
      <c r="O40" s="52">
        <v>2718</v>
      </c>
      <c r="P40" s="52">
        <v>1749</v>
      </c>
      <c r="Q40" s="52">
        <v>1831</v>
      </c>
      <c r="R40" s="52">
        <v>1688</v>
      </c>
      <c r="S40" s="52">
        <v>1745</v>
      </c>
      <c r="T40" s="52">
        <v>1653</v>
      </c>
      <c r="U40" s="52">
        <v>1802</v>
      </c>
      <c r="V40" s="52">
        <v>1976</v>
      </c>
      <c r="W40" s="52">
        <v>1873</v>
      </c>
      <c r="DA40" s="63" t="s">
        <v>1154</v>
      </c>
    </row>
    <row r="41" spans="1:105" ht="12" customHeight="1" x14ac:dyDescent="0.25">
      <c r="A41" s="109" t="s">
        <v>120</v>
      </c>
      <c r="B41" s="36"/>
      <c r="C41" s="36">
        <v>585</v>
      </c>
      <c r="D41" s="36">
        <v>586</v>
      </c>
      <c r="E41" s="36">
        <v>597</v>
      </c>
      <c r="F41" s="36">
        <v>635</v>
      </c>
      <c r="G41" s="36">
        <v>714</v>
      </c>
      <c r="H41" s="36">
        <v>844</v>
      </c>
      <c r="I41" s="36">
        <v>702</v>
      </c>
      <c r="J41" s="36">
        <v>948</v>
      </c>
      <c r="K41" s="36">
        <v>1088</v>
      </c>
      <c r="L41" s="36">
        <v>1217</v>
      </c>
      <c r="M41" s="36">
        <v>1275</v>
      </c>
      <c r="N41" s="36">
        <v>1054</v>
      </c>
      <c r="O41" s="36">
        <v>968</v>
      </c>
      <c r="P41" s="36">
        <v>826</v>
      </c>
      <c r="Q41" s="36">
        <v>1051</v>
      </c>
      <c r="R41" s="36">
        <v>1280</v>
      </c>
      <c r="S41" s="36">
        <v>1307</v>
      </c>
      <c r="T41" s="36">
        <v>1227</v>
      </c>
      <c r="U41" s="36">
        <v>1057</v>
      </c>
      <c r="V41" s="36">
        <v>917</v>
      </c>
      <c r="W41" s="36">
        <v>877</v>
      </c>
      <c r="DA41" s="60" t="s">
        <v>1155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1156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/>
      <c r="C45" s="52">
        <v>24183</v>
      </c>
      <c r="D45" s="52">
        <v>24189</v>
      </c>
      <c r="E45" s="52">
        <v>24241</v>
      </c>
      <c r="F45" s="52">
        <v>24382</v>
      </c>
      <c r="G45" s="52">
        <v>28939</v>
      </c>
      <c r="H45" s="52">
        <v>32418</v>
      </c>
      <c r="I45" s="52">
        <v>42861</v>
      </c>
      <c r="J45" s="52">
        <v>51908</v>
      </c>
      <c r="K45" s="52">
        <v>49791</v>
      </c>
      <c r="L45" s="52">
        <v>39981</v>
      </c>
      <c r="M45" s="52">
        <v>16382</v>
      </c>
      <c r="N45" s="52">
        <v>15570</v>
      </c>
      <c r="O45" s="52">
        <v>19347</v>
      </c>
      <c r="P45" s="52">
        <v>2368</v>
      </c>
      <c r="Q45" s="52">
        <v>503</v>
      </c>
      <c r="R45" s="52">
        <v>1918</v>
      </c>
      <c r="S45" s="52">
        <v>7480</v>
      </c>
      <c r="T45" s="52">
        <v>8421</v>
      </c>
      <c r="U45" s="52">
        <v>6941</v>
      </c>
      <c r="V45" s="52">
        <v>4435</v>
      </c>
      <c r="W45" s="52">
        <v>1166</v>
      </c>
      <c r="DA45" s="63" t="s">
        <v>1157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/>
      <c r="C48" s="52">
        <v>32</v>
      </c>
      <c r="D48" s="52">
        <v>33</v>
      </c>
      <c r="E48" s="52">
        <v>32</v>
      </c>
      <c r="F48" s="52">
        <v>35</v>
      </c>
      <c r="G48" s="52">
        <v>36</v>
      </c>
      <c r="H48" s="52">
        <v>44</v>
      </c>
      <c r="I48" s="52">
        <v>33</v>
      </c>
      <c r="J48" s="52">
        <v>32</v>
      </c>
      <c r="K48" s="52">
        <v>52</v>
      </c>
      <c r="L48" s="52">
        <v>50</v>
      </c>
      <c r="M48" s="52">
        <v>54</v>
      </c>
      <c r="N48" s="52">
        <v>45</v>
      </c>
      <c r="O48" s="52">
        <v>34</v>
      </c>
      <c r="P48" s="52">
        <v>9</v>
      </c>
      <c r="Q48" s="52">
        <v>7</v>
      </c>
      <c r="R48" s="52">
        <v>13</v>
      </c>
      <c r="S48" s="52">
        <v>40</v>
      </c>
      <c r="T48" s="52">
        <v>69</v>
      </c>
      <c r="U48" s="52">
        <v>104</v>
      </c>
      <c r="V48" s="52">
        <v>144</v>
      </c>
      <c r="W48" s="52">
        <v>181</v>
      </c>
      <c r="DA48" s="63" t="s">
        <v>1158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/>
      <c r="C50" s="52">
        <v>23442</v>
      </c>
      <c r="D50" s="52">
        <v>23447</v>
      </c>
      <c r="E50" s="52">
        <v>23498</v>
      </c>
      <c r="F50" s="52">
        <v>23637</v>
      </c>
      <c r="G50" s="52">
        <v>32416</v>
      </c>
      <c r="H50" s="52">
        <v>44617</v>
      </c>
      <c r="I50" s="52">
        <v>71202</v>
      </c>
      <c r="J50" s="52">
        <v>89469</v>
      </c>
      <c r="K50" s="52">
        <v>82902</v>
      </c>
      <c r="L50" s="52">
        <v>64978</v>
      </c>
      <c r="M50" s="52">
        <v>28782</v>
      </c>
      <c r="N50" s="52">
        <v>23295</v>
      </c>
      <c r="O50" s="52">
        <v>19091</v>
      </c>
      <c r="P50" s="52">
        <v>4539</v>
      </c>
      <c r="Q50" s="52">
        <v>844</v>
      </c>
      <c r="R50" s="52">
        <v>4056</v>
      </c>
      <c r="S50" s="52">
        <v>7295</v>
      </c>
      <c r="T50" s="52">
        <v>8232</v>
      </c>
      <c r="U50" s="52">
        <v>6658</v>
      </c>
      <c r="V50" s="52">
        <v>4011</v>
      </c>
      <c r="W50" s="52">
        <v>1332</v>
      </c>
      <c r="DA50" s="63" t="s">
        <v>1159</v>
      </c>
    </row>
    <row r="51" spans="1:105" ht="12" customHeight="1" x14ac:dyDescent="0.25">
      <c r="A51" s="97" t="s">
        <v>137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47</v>
      </c>
      <c r="M51" s="52">
        <v>19</v>
      </c>
      <c r="N51" s="52">
        <v>25</v>
      </c>
      <c r="O51" s="52">
        <v>38</v>
      </c>
      <c r="P51" s="52">
        <v>4</v>
      </c>
      <c r="Q51" s="52">
        <v>1</v>
      </c>
      <c r="R51" s="52">
        <v>11</v>
      </c>
      <c r="S51" s="52">
        <v>46</v>
      </c>
      <c r="T51" s="52">
        <v>46</v>
      </c>
      <c r="U51" s="52">
        <v>39</v>
      </c>
      <c r="V51" s="52">
        <v>24</v>
      </c>
      <c r="W51" s="52">
        <v>6</v>
      </c>
      <c r="DA51" s="63" t="s">
        <v>1160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/>
      <c r="C54" s="52">
        <v>1483</v>
      </c>
      <c r="D54" s="52">
        <v>1485</v>
      </c>
      <c r="E54" s="52">
        <v>1501</v>
      </c>
      <c r="F54" s="52">
        <v>1544</v>
      </c>
      <c r="G54" s="52">
        <v>1631</v>
      </c>
      <c r="H54" s="52">
        <v>1768</v>
      </c>
      <c r="I54" s="52">
        <v>1075</v>
      </c>
      <c r="J54" s="52">
        <v>1262</v>
      </c>
      <c r="K54" s="52">
        <v>1263</v>
      </c>
      <c r="L54" s="52">
        <v>1006</v>
      </c>
      <c r="M54" s="52">
        <v>355</v>
      </c>
      <c r="N54" s="52">
        <v>849</v>
      </c>
      <c r="O54" s="52">
        <v>536</v>
      </c>
      <c r="P54" s="52">
        <v>381</v>
      </c>
      <c r="Q54" s="52">
        <v>65</v>
      </c>
      <c r="R54" s="52">
        <v>126</v>
      </c>
      <c r="S54" s="52">
        <v>50</v>
      </c>
      <c r="T54" s="52">
        <v>150</v>
      </c>
      <c r="U54" s="52">
        <v>175</v>
      </c>
      <c r="V54" s="52">
        <v>199</v>
      </c>
      <c r="W54" s="52">
        <v>25</v>
      </c>
      <c r="DA54" s="63" t="s">
        <v>1161</v>
      </c>
    </row>
    <row r="55" spans="1:105" ht="12" customHeight="1" x14ac:dyDescent="0.25">
      <c r="A55" s="97" t="s">
        <v>121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1</v>
      </c>
      <c r="P55" s="52">
        <v>2</v>
      </c>
      <c r="Q55" s="52">
        <v>10</v>
      </c>
      <c r="R55" s="52">
        <v>74</v>
      </c>
      <c r="S55" s="52">
        <v>150</v>
      </c>
      <c r="T55" s="52">
        <v>196</v>
      </c>
      <c r="U55" s="52">
        <v>197</v>
      </c>
      <c r="V55" s="52">
        <v>204</v>
      </c>
      <c r="W55" s="52">
        <v>205</v>
      </c>
      <c r="DA55" s="63" t="s">
        <v>1162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/>
      <c r="C59" s="52">
        <v>40958</v>
      </c>
      <c r="D59" s="52">
        <v>41037</v>
      </c>
      <c r="E59" s="52">
        <v>41585</v>
      </c>
      <c r="F59" s="52">
        <v>43006</v>
      </c>
      <c r="G59" s="52">
        <v>45779</v>
      </c>
      <c r="H59" s="52">
        <v>49988</v>
      </c>
      <c r="I59" s="52">
        <v>33356</v>
      </c>
      <c r="J59" s="52">
        <v>34686</v>
      </c>
      <c r="K59" s="52">
        <v>35900</v>
      </c>
      <c r="L59" s="52">
        <v>27522</v>
      </c>
      <c r="M59" s="52">
        <v>11289</v>
      </c>
      <c r="N59" s="52">
        <v>13950</v>
      </c>
      <c r="O59" s="52">
        <v>16129</v>
      </c>
      <c r="P59" s="52">
        <v>2708</v>
      </c>
      <c r="Q59" s="52">
        <v>2231</v>
      </c>
      <c r="R59" s="52">
        <v>3099</v>
      </c>
      <c r="S59" s="52">
        <v>7043</v>
      </c>
      <c r="T59" s="52">
        <v>7643</v>
      </c>
      <c r="U59" s="52">
        <v>7308</v>
      </c>
      <c r="V59" s="52">
        <v>7127</v>
      </c>
      <c r="W59" s="52">
        <v>5093</v>
      </c>
      <c r="DA59" s="63" t="s">
        <v>1163</v>
      </c>
    </row>
    <row r="60" spans="1:105" ht="12" customHeight="1" x14ac:dyDescent="0.25">
      <c r="A60" s="109" t="s">
        <v>120</v>
      </c>
      <c r="B60" s="36"/>
      <c r="C60" s="36">
        <v>7408</v>
      </c>
      <c r="D60" s="36">
        <v>7431</v>
      </c>
      <c r="E60" s="36">
        <v>7617</v>
      </c>
      <c r="F60" s="36">
        <v>8227</v>
      </c>
      <c r="G60" s="36">
        <v>9760</v>
      </c>
      <c r="H60" s="36">
        <v>12261</v>
      </c>
      <c r="I60" s="36">
        <v>12826</v>
      </c>
      <c r="J60" s="36">
        <v>20246</v>
      </c>
      <c r="K60" s="36">
        <v>20285</v>
      </c>
      <c r="L60" s="36">
        <v>18816</v>
      </c>
      <c r="M60" s="36">
        <v>13505</v>
      </c>
      <c r="N60" s="36">
        <v>7731</v>
      </c>
      <c r="O60" s="36">
        <v>4879</v>
      </c>
      <c r="P60" s="36">
        <v>1076</v>
      </c>
      <c r="Q60" s="36">
        <v>1309</v>
      </c>
      <c r="R60" s="36">
        <v>2459</v>
      </c>
      <c r="S60" s="36">
        <v>4436</v>
      </c>
      <c r="T60" s="36">
        <v>4898</v>
      </c>
      <c r="U60" s="36">
        <v>4200</v>
      </c>
      <c r="V60" s="36">
        <v>3362</v>
      </c>
      <c r="W60" s="36">
        <v>2228</v>
      </c>
      <c r="DA60" s="60" t="s">
        <v>1164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1165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/>
      <c r="C64" s="52">
        <v>169908</v>
      </c>
      <c r="D64" s="52">
        <v>169935</v>
      </c>
      <c r="E64" s="52">
        <v>170144</v>
      </c>
      <c r="F64" s="52">
        <v>170741</v>
      </c>
      <c r="G64" s="52">
        <v>171981</v>
      </c>
      <c r="H64" s="52">
        <v>174163</v>
      </c>
      <c r="I64" s="52">
        <v>177578</v>
      </c>
      <c r="J64" s="52">
        <v>182524</v>
      </c>
      <c r="K64" s="52">
        <v>189288</v>
      </c>
      <c r="L64" s="52">
        <v>198122</v>
      </c>
      <c r="M64" s="52">
        <v>209364</v>
      </c>
      <c r="N64" s="52">
        <v>223297</v>
      </c>
      <c r="O64" s="52">
        <v>206327</v>
      </c>
      <c r="P64" s="52">
        <v>90890</v>
      </c>
      <c r="Q64" s="52">
        <v>115197</v>
      </c>
      <c r="R64" s="52">
        <v>143575</v>
      </c>
      <c r="S64" s="52">
        <v>176294</v>
      </c>
      <c r="T64" s="52">
        <v>190256</v>
      </c>
      <c r="U64" s="52">
        <v>200817</v>
      </c>
      <c r="V64" s="52">
        <v>206232</v>
      </c>
      <c r="W64" s="52">
        <v>208905</v>
      </c>
      <c r="DA64" s="63" t="s">
        <v>1166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/>
      <c r="C67" s="52">
        <v>229</v>
      </c>
      <c r="D67" s="52">
        <v>228</v>
      </c>
      <c r="E67" s="52">
        <v>232</v>
      </c>
      <c r="F67" s="52">
        <v>242</v>
      </c>
      <c r="G67" s="52">
        <v>263</v>
      </c>
      <c r="H67" s="52">
        <v>295</v>
      </c>
      <c r="I67" s="52">
        <v>214</v>
      </c>
      <c r="J67" s="52">
        <v>209</v>
      </c>
      <c r="K67" s="52">
        <v>350</v>
      </c>
      <c r="L67" s="52">
        <v>450</v>
      </c>
      <c r="M67" s="52">
        <v>613</v>
      </c>
      <c r="N67" s="52">
        <v>841</v>
      </c>
      <c r="O67" s="52">
        <v>1204</v>
      </c>
      <c r="P67" s="52">
        <v>1427</v>
      </c>
      <c r="Q67" s="52">
        <v>1945</v>
      </c>
      <c r="R67" s="52">
        <v>2237</v>
      </c>
      <c r="S67" s="52">
        <v>2842</v>
      </c>
      <c r="T67" s="52">
        <v>3796</v>
      </c>
      <c r="U67" s="52">
        <v>5686</v>
      </c>
      <c r="V67" s="52">
        <v>7643</v>
      </c>
      <c r="W67" s="52">
        <v>10290</v>
      </c>
      <c r="DA67" s="63" t="s">
        <v>1167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/>
      <c r="C69" s="52">
        <v>163934</v>
      </c>
      <c r="D69" s="52">
        <v>163961</v>
      </c>
      <c r="E69" s="52">
        <v>164165</v>
      </c>
      <c r="F69" s="52">
        <v>164750</v>
      </c>
      <c r="G69" s="52">
        <v>165972</v>
      </c>
      <c r="H69" s="52">
        <v>168116</v>
      </c>
      <c r="I69" s="52">
        <v>172355</v>
      </c>
      <c r="J69" s="52">
        <v>181805</v>
      </c>
      <c r="K69" s="52">
        <v>188202</v>
      </c>
      <c r="L69" s="52">
        <v>197055</v>
      </c>
      <c r="M69" s="52">
        <v>208069</v>
      </c>
      <c r="N69" s="52">
        <v>221997</v>
      </c>
      <c r="O69" s="52">
        <v>204976</v>
      </c>
      <c r="P69" s="52">
        <v>89578</v>
      </c>
      <c r="Q69" s="52">
        <v>114040</v>
      </c>
      <c r="R69" s="52">
        <v>142352</v>
      </c>
      <c r="S69" s="52">
        <v>174782</v>
      </c>
      <c r="T69" s="52">
        <v>188565</v>
      </c>
      <c r="U69" s="52">
        <v>198905</v>
      </c>
      <c r="V69" s="52">
        <v>204167</v>
      </c>
      <c r="W69" s="52">
        <v>206615</v>
      </c>
      <c r="DA69" s="63" t="s">
        <v>1168</v>
      </c>
    </row>
    <row r="70" spans="1:105" ht="12" customHeight="1" x14ac:dyDescent="0.25">
      <c r="A70" s="97" t="s">
        <v>133</v>
      </c>
      <c r="B70" s="52"/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4</v>
      </c>
      <c r="N70" s="52">
        <v>13</v>
      </c>
      <c r="O70" s="52">
        <v>29</v>
      </c>
      <c r="P70" s="52">
        <v>48</v>
      </c>
      <c r="Q70" s="52">
        <v>79</v>
      </c>
      <c r="R70" s="52">
        <v>138</v>
      </c>
      <c r="S70" s="52">
        <v>232</v>
      </c>
      <c r="T70" s="52">
        <v>327</v>
      </c>
      <c r="U70" s="52">
        <v>479</v>
      </c>
      <c r="V70" s="52">
        <v>646</v>
      </c>
      <c r="W70" s="52">
        <v>899</v>
      </c>
      <c r="DA70" s="63" t="s">
        <v>1169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/>
      <c r="C73" s="52">
        <v>11947</v>
      </c>
      <c r="D73" s="52">
        <v>11966</v>
      </c>
      <c r="E73" s="52">
        <v>12087</v>
      </c>
      <c r="F73" s="52">
        <v>12390</v>
      </c>
      <c r="G73" s="52">
        <v>12984</v>
      </c>
      <c r="H73" s="52">
        <v>13990</v>
      </c>
      <c r="I73" s="52">
        <v>8375</v>
      </c>
      <c r="J73" s="52">
        <v>5845</v>
      </c>
      <c r="K73" s="52">
        <v>8905</v>
      </c>
      <c r="L73" s="52">
        <v>8784</v>
      </c>
      <c r="M73" s="52">
        <v>10599</v>
      </c>
      <c r="N73" s="52">
        <v>10356</v>
      </c>
      <c r="O73" s="52">
        <v>10590</v>
      </c>
      <c r="P73" s="52">
        <v>9591</v>
      </c>
      <c r="Q73" s="52">
        <v>7434</v>
      </c>
      <c r="R73" s="52">
        <v>6603</v>
      </c>
      <c r="S73" s="52">
        <v>6772</v>
      </c>
      <c r="T73" s="52">
        <v>7624</v>
      </c>
      <c r="U73" s="52">
        <v>6816</v>
      </c>
      <c r="V73" s="52">
        <v>4677</v>
      </c>
      <c r="W73" s="52">
        <v>2050</v>
      </c>
      <c r="DA73" s="63" t="s">
        <v>1170</v>
      </c>
    </row>
    <row r="74" spans="1:105" ht="12" customHeight="1" x14ac:dyDescent="0.25">
      <c r="A74" s="97" t="s">
        <v>121</v>
      </c>
      <c r="B74" s="52"/>
      <c r="C74" s="52">
        <v>0</v>
      </c>
      <c r="D74" s="52">
        <v>0</v>
      </c>
      <c r="E74" s="52">
        <v>0</v>
      </c>
      <c r="F74" s="52">
        <v>0</v>
      </c>
      <c r="G74" s="52">
        <v>0</v>
      </c>
      <c r="H74" s="52">
        <v>0</v>
      </c>
      <c r="I74" s="52">
        <v>0</v>
      </c>
      <c r="J74" s="52">
        <v>0</v>
      </c>
      <c r="K74" s="52">
        <v>0</v>
      </c>
      <c r="L74" s="52">
        <v>10</v>
      </c>
      <c r="M74" s="52">
        <v>73</v>
      </c>
      <c r="N74" s="52">
        <v>209</v>
      </c>
      <c r="O74" s="52">
        <v>434</v>
      </c>
      <c r="P74" s="52">
        <v>800</v>
      </c>
      <c r="Q74" s="52">
        <v>1400</v>
      </c>
      <c r="R74" s="52">
        <v>2360</v>
      </c>
      <c r="S74" s="52">
        <v>3770</v>
      </c>
      <c r="T74" s="52">
        <v>3521</v>
      </c>
      <c r="U74" s="52">
        <v>5042</v>
      </c>
      <c r="V74" s="52">
        <v>6971</v>
      </c>
      <c r="W74" s="52">
        <v>9240</v>
      </c>
      <c r="DA74" s="63" t="s">
        <v>1171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/>
      <c r="C78" s="52">
        <v>317761</v>
      </c>
      <c r="D78" s="52">
        <v>318286</v>
      </c>
      <c r="E78" s="52">
        <v>322024</v>
      </c>
      <c r="F78" s="52">
        <v>332469</v>
      </c>
      <c r="G78" s="52">
        <v>353519</v>
      </c>
      <c r="H78" s="52">
        <v>389454</v>
      </c>
      <c r="I78" s="52">
        <v>254293</v>
      </c>
      <c r="J78" s="52">
        <v>260675</v>
      </c>
      <c r="K78" s="52">
        <v>311134</v>
      </c>
      <c r="L78" s="52">
        <v>338924</v>
      </c>
      <c r="M78" s="52">
        <v>364711</v>
      </c>
      <c r="N78" s="52">
        <v>385309</v>
      </c>
      <c r="O78" s="52">
        <v>371313</v>
      </c>
      <c r="P78" s="52">
        <v>254874</v>
      </c>
      <c r="Q78" s="52">
        <v>292772</v>
      </c>
      <c r="R78" s="52">
        <v>329236</v>
      </c>
      <c r="S78" s="52">
        <v>375688</v>
      </c>
      <c r="T78" s="52">
        <v>397908</v>
      </c>
      <c r="U78" s="52">
        <v>411212</v>
      </c>
      <c r="V78" s="52">
        <v>405887</v>
      </c>
      <c r="W78" s="52">
        <v>385622</v>
      </c>
      <c r="DA78" s="63" t="s">
        <v>1172</v>
      </c>
    </row>
    <row r="79" spans="1:105" ht="12" customHeight="1" x14ac:dyDescent="0.25">
      <c r="A79" s="109" t="s">
        <v>120</v>
      </c>
      <c r="B79" s="36"/>
      <c r="C79" s="36">
        <v>22055</v>
      </c>
      <c r="D79" s="36">
        <v>22088</v>
      </c>
      <c r="E79" s="36">
        <v>22330</v>
      </c>
      <c r="F79" s="36">
        <v>22980</v>
      </c>
      <c r="G79" s="36">
        <v>24249</v>
      </c>
      <c r="H79" s="36">
        <v>26339</v>
      </c>
      <c r="I79" s="36">
        <v>16243</v>
      </c>
      <c r="J79" s="36">
        <v>11878</v>
      </c>
      <c r="K79" s="36">
        <v>17905</v>
      </c>
      <c r="L79" s="36">
        <v>18284</v>
      </c>
      <c r="M79" s="36">
        <v>18920</v>
      </c>
      <c r="N79" s="36">
        <v>19210</v>
      </c>
      <c r="O79" s="36">
        <v>20323</v>
      </c>
      <c r="P79" s="36">
        <v>20898</v>
      </c>
      <c r="Q79" s="36">
        <v>18820</v>
      </c>
      <c r="R79" s="36">
        <v>18498</v>
      </c>
      <c r="S79" s="36">
        <v>20216</v>
      </c>
      <c r="T79" s="36">
        <v>20416</v>
      </c>
      <c r="U79" s="36">
        <v>21692</v>
      </c>
      <c r="V79" s="36">
        <v>21851</v>
      </c>
      <c r="W79" s="36">
        <v>22319</v>
      </c>
      <c r="DA79" s="60" t="s">
        <v>1173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1174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/>
      <c r="C83" s="52">
        <v>117360</v>
      </c>
      <c r="D83" s="52">
        <v>117393</v>
      </c>
      <c r="E83" s="52">
        <v>117642</v>
      </c>
      <c r="F83" s="52">
        <v>118336</v>
      </c>
      <c r="G83" s="52">
        <v>119700</v>
      </c>
      <c r="H83" s="52">
        <v>121928</v>
      </c>
      <c r="I83" s="52">
        <v>125190</v>
      </c>
      <c r="J83" s="52">
        <v>129666</v>
      </c>
      <c r="K83" s="52">
        <v>135589</v>
      </c>
      <c r="L83" s="52">
        <v>143179</v>
      </c>
      <c r="M83" s="52">
        <v>152691</v>
      </c>
      <c r="N83" s="52">
        <v>164438</v>
      </c>
      <c r="O83" s="52">
        <v>155309</v>
      </c>
      <c r="P83" s="52">
        <v>78684</v>
      </c>
      <c r="Q83" s="52">
        <v>99187</v>
      </c>
      <c r="R83" s="52">
        <v>123048</v>
      </c>
      <c r="S83" s="52">
        <v>150501</v>
      </c>
      <c r="T83" s="52">
        <v>153922</v>
      </c>
      <c r="U83" s="52">
        <v>153314</v>
      </c>
      <c r="V83" s="52">
        <v>157363</v>
      </c>
      <c r="W83" s="52">
        <v>167407</v>
      </c>
      <c r="DA83" s="63" t="s">
        <v>1175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/>
      <c r="C86" s="52">
        <v>158</v>
      </c>
      <c r="D86" s="52">
        <v>158</v>
      </c>
      <c r="E86" s="52">
        <v>160</v>
      </c>
      <c r="F86" s="52">
        <v>168</v>
      </c>
      <c r="G86" s="52">
        <v>185</v>
      </c>
      <c r="H86" s="52">
        <v>212</v>
      </c>
      <c r="I86" s="52">
        <v>164</v>
      </c>
      <c r="J86" s="52">
        <v>173</v>
      </c>
      <c r="K86" s="52">
        <v>276</v>
      </c>
      <c r="L86" s="52">
        <v>360</v>
      </c>
      <c r="M86" s="52">
        <v>474</v>
      </c>
      <c r="N86" s="52">
        <v>619</v>
      </c>
      <c r="O86" s="52">
        <v>860</v>
      </c>
      <c r="P86" s="52">
        <v>1068</v>
      </c>
      <c r="Q86" s="52">
        <v>1527</v>
      </c>
      <c r="R86" s="52">
        <v>1879</v>
      </c>
      <c r="S86" s="52">
        <v>2480</v>
      </c>
      <c r="T86" s="52">
        <v>3330</v>
      </c>
      <c r="U86" s="52">
        <v>5075</v>
      </c>
      <c r="V86" s="52">
        <v>7201</v>
      </c>
      <c r="W86" s="52">
        <v>10601</v>
      </c>
      <c r="DA86" s="63" t="s">
        <v>1176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/>
      <c r="C88" s="52">
        <v>102203</v>
      </c>
      <c r="D88" s="52">
        <v>102234</v>
      </c>
      <c r="E88" s="52">
        <v>102448</v>
      </c>
      <c r="F88" s="52">
        <v>102991</v>
      </c>
      <c r="G88" s="52">
        <v>103989</v>
      </c>
      <c r="H88" s="52">
        <v>105569</v>
      </c>
      <c r="I88" s="52">
        <v>110113</v>
      </c>
      <c r="J88" s="52">
        <v>124997</v>
      </c>
      <c r="K88" s="52">
        <v>128733</v>
      </c>
      <c r="L88" s="52">
        <v>135009</v>
      </c>
      <c r="M88" s="52">
        <v>145401</v>
      </c>
      <c r="N88" s="52">
        <v>158765</v>
      </c>
      <c r="O88" s="52">
        <v>150006</v>
      </c>
      <c r="P88" s="52">
        <v>72474</v>
      </c>
      <c r="Q88" s="52">
        <v>91941</v>
      </c>
      <c r="R88" s="52">
        <v>114137</v>
      </c>
      <c r="S88" s="52">
        <v>140086</v>
      </c>
      <c r="T88" s="52">
        <v>143363</v>
      </c>
      <c r="U88" s="52">
        <v>144209</v>
      </c>
      <c r="V88" s="52">
        <v>148786</v>
      </c>
      <c r="W88" s="52">
        <v>157597</v>
      </c>
      <c r="DA88" s="63" t="s">
        <v>1177</v>
      </c>
    </row>
    <row r="89" spans="1:105" ht="12" customHeight="1" x14ac:dyDescent="0.25">
      <c r="A89" s="97" t="s">
        <v>131</v>
      </c>
      <c r="B89" s="52"/>
      <c r="C89" s="52">
        <v>0</v>
      </c>
      <c r="D89" s="52">
        <v>0</v>
      </c>
      <c r="E89" s="52">
        <v>0</v>
      </c>
      <c r="F89" s="52">
        <v>0</v>
      </c>
      <c r="G89" s="52">
        <v>0</v>
      </c>
      <c r="H89" s="52">
        <v>0</v>
      </c>
      <c r="I89" s="52">
        <v>0</v>
      </c>
      <c r="J89" s="52">
        <v>0</v>
      </c>
      <c r="K89" s="52">
        <v>0</v>
      </c>
      <c r="L89" s="52">
        <v>1</v>
      </c>
      <c r="M89" s="52">
        <v>10</v>
      </c>
      <c r="N89" s="52">
        <v>26</v>
      </c>
      <c r="O89" s="52">
        <v>55</v>
      </c>
      <c r="P89" s="52">
        <v>79</v>
      </c>
      <c r="Q89" s="52">
        <v>125</v>
      </c>
      <c r="R89" s="52">
        <v>184</v>
      </c>
      <c r="S89" s="52">
        <v>289</v>
      </c>
      <c r="T89" s="52">
        <v>410</v>
      </c>
      <c r="U89" s="52">
        <v>507</v>
      </c>
      <c r="V89" s="52">
        <v>664</v>
      </c>
      <c r="W89" s="52">
        <v>932</v>
      </c>
      <c r="DA89" s="63" t="s">
        <v>1178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/>
      <c r="C92" s="52">
        <v>16166</v>
      </c>
      <c r="D92" s="52">
        <v>16185</v>
      </c>
      <c r="E92" s="52">
        <v>16317</v>
      </c>
      <c r="F92" s="52">
        <v>16686</v>
      </c>
      <c r="G92" s="52">
        <v>17376</v>
      </c>
      <c r="H92" s="52">
        <v>18478</v>
      </c>
      <c r="I92" s="52">
        <v>10389</v>
      </c>
      <c r="J92" s="52">
        <v>6199</v>
      </c>
      <c r="K92" s="52">
        <v>9242</v>
      </c>
      <c r="L92" s="52">
        <v>9124</v>
      </c>
      <c r="M92" s="52">
        <v>7959</v>
      </c>
      <c r="N92" s="52">
        <v>8712</v>
      </c>
      <c r="O92" s="52">
        <v>8961</v>
      </c>
      <c r="P92" s="52">
        <v>9434</v>
      </c>
      <c r="Q92" s="52">
        <v>6052</v>
      </c>
      <c r="R92" s="52">
        <v>5225</v>
      </c>
      <c r="S92" s="52">
        <v>5898</v>
      </c>
      <c r="T92" s="52">
        <v>5817</v>
      </c>
      <c r="U92" s="52">
        <v>6115</v>
      </c>
      <c r="V92" s="52">
        <v>6654</v>
      </c>
      <c r="W92" s="52">
        <v>7181</v>
      </c>
      <c r="DA92" s="63" t="s">
        <v>1179</v>
      </c>
    </row>
    <row r="93" spans="1:105" ht="12" customHeight="1" x14ac:dyDescent="0.25">
      <c r="A93" s="97" t="s">
        <v>123</v>
      </c>
      <c r="B93" s="52"/>
      <c r="C93" s="52">
        <v>0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52">
        <v>0</v>
      </c>
      <c r="L93" s="52">
        <v>0</v>
      </c>
      <c r="M93" s="52">
        <v>1</v>
      </c>
      <c r="N93" s="52">
        <v>2</v>
      </c>
      <c r="O93" s="52">
        <v>4</v>
      </c>
      <c r="P93" s="52">
        <v>7</v>
      </c>
      <c r="Q93" s="52">
        <v>11</v>
      </c>
      <c r="R93" s="52">
        <v>24</v>
      </c>
      <c r="S93" s="52">
        <v>30</v>
      </c>
      <c r="T93" s="52">
        <v>13</v>
      </c>
      <c r="U93" s="52">
        <v>29</v>
      </c>
      <c r="V93" s="52">
        <v>55</v>
      </c>
      <c r="W93" s="52">
        <v>74</v>
      </c>
      <c r="DA93" s="63" t="s">
        <v>1180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/>
      <c r="C96" s="52">
        <v>14148</v>
      </c>
      <c r="D96" s="52">
        <v>14183</v>
      </c>
      <c r="E96" s="52">
        <v>14530</v>
      </c>
      <c r="F96" s="52">
        <v>15927</v>
      </c>
      <c r="G96" s="52">
        <v>19284</v>
      </c>
      <c r="H96" s="52">
        <v>25207</v>
      </c>
      <c r="I96" s="52">
        <v>25527</v>
      </c>
      <c r="J96" s="52">
        <v>31801</v>
      </c>
      <c r="K96" s="52">
        <v>47138</v>
      </c>
      <c r="L96" s="52">
        <v>58520</v>
      </c>
      <c r="M96" s="52">
        <v>51131</v>
      </c>
      <c r="N96" s="52">
        <v>33109</v>
      </c>
      <c r="O96" s="52">
        <v>26148</v>
      </c>
      <c r="P96" s="52">
        <v>28870</v>
      </c>
      <c r="Q96" s="52">
        <v>34180</v>
      </c>
      <c r="R96" s="52">
        <v>39476</v>
      </c>
      <c r="S96" s="52">
        <v>39583</v>
      </c>
      <c r="T96" s="52">
        <v>43345</v>
      </c>
      <c r="U96" s="52">
        <v>31898</v>
      </c>
      <c r="V96" s="52">
        <v>18646</v>
      </c>
      <c r="W96" s="52">
        <v>11482</v>
      </c>
      <c r="DA96" s="63" t="s">
        <v>1181</v>
      </c>
    </row>
    <row r="97" spans="1:105" ht="12" customHeight="1" x14ac:dyDescent="0.25">
      <c r="A97" s="97" t="s">
        <v>121</v>
      </c>
      <c r="B97" s="52"/>
      <c r="C97" s="52">
        <v>0</v>
      </c>
      <c r="D97" s="52">
        <v>0</v>
      </c>
      <c r="E97" s="52">
        <v>0</v>
      </c>
      <c r="F97" s="52">
        <v>0</v>
      </c>
      <c r="G97" s="52">
        <v>0</v>
      </c>
      <c r="H97" s="52">
        <v>0</v>
      </c>
      <c r="I97" s="52">
        <v>0</v>
      </c>
      <c r="J97" s="52">
        <v>0</v>
      </c>
      <c r="K97" s="52">
        <v>0</v>
      </c>
      <c r="L97" s="52">
        <v>60</v>
      </c>
      <c r="M97" s="52">
        <v>458</v>
      </c>
      <c r="N97" s="52">
        <v>1330</v>
      </c>
      <c r="O97" s="52">
        <v>2719</v>
      </c>
      <c r="P97" s="52">
        <v>4796</v>
      </c>
      <c r="Q97" s="52">
        <v>8001</v>
      </c>
      <c r="R97" s="52">
        <v>12740</v>
      </c>
      <c r="S97" s="52">
        <v>19464</v>
      </c>
      <c r="T97" s="52">
        <v>15713</v>
      </c>
      <c r="U97" s="52">
        <v>21383</v>
      </c>
      <c r="V97" s="52">
        <v>30312</v>
      </c>
      <c r="W97" s="52">
        <v>43267</v>
      </c>
      <c r="DA97" s="63" t="s">
        <v>1182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/>
      <c r="C101" s="52">
        <v>93666</v>
      </c>
      <c r="D101" s="52">
        <v>93879</v>
      </c>
      <c r="E101" s="52">
        <v>95326</v>
      </c>
      <c r="F101" s="52">
        <v>99056</v>
      </c>
      <c r="G101" s="52">
        <v>105977</v>
      </c>
      <c r="H101" s="52">
        <v>117129</v>
      </c>
      <c r="I101" s="52">
        <v>77515</v>
      </c>
      <c r="J101" s="52">
        <v>83512</v>
      </c>
      <c r="K101" s="52">
        <v>92732</v>
      </c>
      <c r="L101" s="52">
        <v>88740</v>
      </c>
      <c r="M101" s="52">
        <v>91720</v>
      </c>
      <c r="N101" s="52">
        <v>103894</v>
      </c>
      <c r="O101" s="52">
        <v>103056</v>
      </c>
      <c r="P101" s="52">
        <v>65625</v>
      </c>
      <c r="Q101" s="52">
        <v>77798</v>
      </c>
      <c r="R101" s="52">
        <v>93089</v>
      </c>
      <c r="S101" s="52">
        <v>109914</v>
      </c>
      <c r="T101" s="52">
        <v>118868</v>
      </c>
      <c r="U101" s="52">
        <v>130168</v>
      </c>
      <c r="V101" s="52">
        <v>130800</v>
      </c>
      <c r="W101" s="52">
        <v>132093</v>
      </c>
      <c r="DA101" s="63" t="s">
        <v>1183</v>
      </c>
    </row>
    <row r="102" spans="1:105" ht="12" customHeight="1" x14ac:dyDescent="0.25">
      <c r="A102" s="97" t="s">
        <v>50</v>
      </c>
      <c r="B102" s="52"/>
      <c r="C102" s="52">
        <v>119450</v>
      </c>
      <c r="D102" s="52">
        <v>119674</v>
      </c>
      <c r="E102" s="52">
        <v>121262</v>
      </c>
      <c r="F102" s="52">
        <v>125547</v>
      </c>
      <c r="G102" s="52">
        <v>133573</v>
      </c>
      <c r="H102" s="52">
        <v>146496</v>
      </c>
      <c r="I102" s="52">
        <v>94062</v>
      </c>
      <c r="J102" s="52">
        <v>84633</v>
      </c>
      <c r="K102" s="52">
        <v>110291</v>
      </c>
      <c r="L102" s="52">
        <v>109750</v>
      </c>
      <c r="M102" s="52">
        <v>107270</v>
      </c>
      <c r="N102" s="52">
        <v>123854</v>
      </c>
      <c r="O102" s="52">
        <v>127408</v>
      </c>
      <c r="P102" s="52">
        <v>107196</v>
      </c>
      <c r="Q102" s="52">
        <v>118560</v>
      </c>
      <c r="R102" s="52">
        <v>117799</v>
      </c>
      <c r="S102" s="52">
        <v>130696</v>
      </c>
      <c r="T102" s="52">
        <v>133443</v>
      </c>
      <c r="U102" s="52">
        <v>143459</v>
      </c>
      <c r="V102" s="52">
        <v>153873</v>
      </c>
      <c r="W102" s="52">
        <v>166635</v>
      </c>
      <c r="DA102" s="63" t="s">
        <v>1184</v>
      </c>
    </row>
    <row r="103" spans="1:105" ht="12" customHeight="1" x14ac:dyDescent="0.25">
      <c r="A103" s="109" t="s">
        <v>120</v>
      </c>
      <c r="B103" s="36"/>
      <c r="C103" s="36">
        <v>21603</v>
      </c>
      <c r="D103" s="36">
        <v>21671</v>
      </c>
      <c r="E103" s="36">
        <v>22217</v>
      </c>
      <c r="F103" s="36">
        <v>24129</v>
      </c>
      <c r="G103" s="36">
        <v>28665</v>
      </c>
      <c r="H103" s="36">
        <v>36712</v>
      </c>
      <c r="I103" s="36">
        <v>35812</v>
      </c>
      <c r="J103" s="36">
        <v>49612</v>
      </c>
      <c r="K103" s="36">
        <v>64702</v>
      </c>
      <c r="L103" s="36">
        <v>77988</v>
      </c>
      <c r="M103" s="36">
        <v>77977</v>
      </c>
      <c r="N103" s="36">
        <v>56497</v>
      </c>
      <c r="O103" s="36">
        <v>50245</v>
      </c>
      <c r="P103" s="36">
        <v>54316</v>
      </c>
      <c r="Q103" s="36">
        <v>72628</v>
      </c>
      <c r="R103" s="36">
        <v>93049</v>
      </c>
      <c r="S103" s="36">
        <v>103735</v>
      </c>
      <c r="T103" s="36">
        <v>104808</v>
      </c>
      <c r="U103" s="36">
        <v>89809</v>
      </c>
      <c r="V103" s="36">
        <v>74267</v>
      </c>
      <c r="W103" s="36">
        <v>80952</v>
      </c>
      <c r="DA103" s="60" t="s">
        <v>1185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1186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/>
      <c r="C107" s="52">
        <v>194</v>
      </c>
      <c r="D107" s="52">
        <v>193</v>
      </c>
      <c r="E107" s="52">
        <v>196</v>
      </c>
      <c r="F107" s="52">
        <v>199</v>
      </c>
      <c r="G107" s="52">
        <v>213</v>
      </c>
      <c r="H107" s="52">
        <v>231</v>
      </c>
      <c r="I107" s="52">
        <v>257</v>
      </c>
      <c r="J107" s="52">
        <v>304</v>
      </c>
      <c r="K107" s="52">
        <v>354</v>
      </c>
      <c r="L107" s="52">
        <v>416</v>
      </c>
      <c r="M107" s="52">
        <v>501</v>
      </c>
      <c r="N107" s="52">
        <v>591</v>
      </c>
      <c r="O107" s="52">
        <v>665</v>
      </c>
      <c r="P107" s="52">
        <v>636</v>
      </c>
      <c r="Q107" s="52">
        <v>785</v>
      </c>
      <c r="R107" s="52">
        <v>963</v>
      </c>
      <c r="S107" s="52">
        <v>1162</v>
      </c>
      <c r="T107" s="52">
        <v>1233</v>
      </c>
      <c r="U107" s="52">
        <v>1129</v>
      </c>
      <c r="V107" s="52">
        <v>1071</v>
      </c>
      <c r="W107" s="52">
        <v>1009</v>
      </c>
      <c r="DA107" s="63" t="s">
        <v>1187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1</v>
      </c>
      <c r="E110" s="52">
        <v>0</v>
      </c>
      <c r="F110" s="52">
        <v>0</v>
      </c>
      <c r="G110" s="52">
        <v>1</v>
      </c>
      <c r="H110" s="52">
        <v>0</v>
      </c>
      <c r="I110" s="52">
        <v>0</v>
      </c>
      <c r="J110" s="52">
        <v>0</v>
      </c>
      <c r="K110" s="52">
        <v>0</v>
      </c>
      <c r="L110" s="52">
        <v>5</v>
      </c>
      <c r="M110" s="52">
        <v>2</v>
      </c>
      <c r="N110" s="52">
        <v>6</v>
      </c>
      <c r="O110" s="52">
        <v>5</v>
      </c>
      <c r="P110" s="52">
        <v>5</v>
      </c>
      <c r="Q110" s="52">
        <v>6</v>
      </c>
      <c r="R110" s="52">
        <v>8</v>
      </c>
      <c r="S110" s="52">
        <v>17</v>
      </c>
      <c r="T110" s="52">
        <v>22</v>
      </c>
      <c r="U110" s="52">
        <v>42</v>
      </c>
      <c r="V110" s="52">
        <v>60</v>
      </c>
      <c r="W110" s="52">
        <v>89</v>
      </c>
      <c r="DA110" s="63" t="s">
        <v>1188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/>
      <c r="C112" s="52">
        <v>190</v>
      </c>
      <c r="D112" s="52">
        <v>190</v>
      </c>
      <c r="E112" s="52">
        <v>192</v>
      </c>
      <c r="F112" s="52">
        <v>195</v>
      </c>
      <c r="G112" s="52">
        <v>208</v>
      </c>
      <c r="H112" s="52">
        <v>225</v>
      </c>
      <c r="I112" s="52">
        <v>252</v>
      </c>
      <c r="J112" s="52">
        <v>292</v>
      </c>
      <c r="K112" s="52">
        <v>345</v>
      </c>
      <c r="L112" s="52">
        <v>405</v>
      </c>
      <c r="M112" s="52">
        <v>488</v>
      </c>
      <c r="N112" s="52">
        <v>582</v>
      </c>
      <c r="O112" s="52">
        <v>655</v>
      </c>
      <c r="P112" s="52">
        <v>626</v>
      </c>
      <c r="Q112" s="52">
        <v>770</v>
      </c>
      <c r="R112" s="52">
        <v>938</v>
      </c>
      <c r="S112" s="52">
        <v>1144</v>
      </c>
      <c r="T112" s="52">
        <v>1204</v>
      </c>
      <c r="U112" s="52">
        <v>1108</v>
      </c>
      <c r="V112" s="52">
        <v>1037</v>
      </c>
      <c r="W112" s="52">
        <v>976</v>
      </c>
      <c r="DA112" s="63" t="s">
        <v>1189</v>
      </c>
    </row>
    <row r="113" spans="1:105" ht="12" customHeight="1" x14ac:dyDescent="0.25">
      <c r="A113" s="97" t="s">
        <v>129</v>
      </c>
      <c r="B113" s="52"/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1</v>
      </c>
      <c r="S113" s="52">
        <v>0</v>
      </c>
      <c r="T113" s="52">
        <v>2</v>
      </c>
      <c r="U113" s="52">
        <v>2</v>
      </c>
      <c r="V113" s="52">
        <v>1</v>
      </c>
      <c r="W113" s="52">
        <v>4</v>
      </c>
      <c r="DA113" s="63" t="s">
        <v>1190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/>
      <c r="C116" s="52">
        <v>7</v>
      </c>
      <c r="D116" s="52">
        <v>8</v>
      </c>
      <c r="E116" s="52">
        <v>7</v>
      </c>
      <c r="F116" s="52">
        <v>11</v>
      </c>
      <c r="G116" s="52">
        <v>16</v>
      </c>
      <c r="H116" s="52">
        <v>27</v>
      </c>
      <c r="I116" s="52">
        <v>35</v>
      </c>
      <c r="J116" s="52">
        <v>54</v>
      </c>
      <c r="K116" s="52">
        <v>77</v>
      </c>
      <c r="L116" s="52">
        <v>104</v>
      </c>
      <c r="M116" s="52">
        <v>84</v>
      </c>
      <c r="N116" s="52">
        <v>63</v>
      </c>
      <c r="O116" s="52">
        <v>57</v>
      </c>
      <c r="P116" s="52">
        <v>77</v>
      </c>
      <c r="Q116" s="52">
        <v>95</v>
      </c>
      <c r="R116" s="52">
        <v>122</v>
      </c>
      <c r="S116" s="52">
        <v>121</v>
      </c>
      <c r="T116" s="52">
        <v>138</v>
      </c>
      <c r="U116" s="52">
        <v>105</v>
      </c>
      <c r="V116" s="52">
        <v>88</v>
      </c>
      <c r="W116" s="52">
        <v>38</v>
      </c>
      <c r="DA116" s="63" t="s">
        <v>1191</v>
      </c>
    </row>
    <row r="117" spans="1:105" ht="12" customHeight="1" x14ac:dyDescent="0.25">
      <c r="A117" s="97" t="s">
        <v>121</v>
      </c>
      <c r="B117" s="52"/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1</v>
      </c>
      <c r="N117" s="52">
        <v>3</v>
      </c>
      <c r="O117" s="52">
        <v>8</v>
      </c>
      <c r="P117" s="52">
        <v>13</v>
      </c>
      <c r="Q117" s="52">
        <v>26</v>
      </c>
      <c r="R117" s="52">
        <v>42</v>
      </c>
      <c r="S117" s="52">
        <v>74</v>
      </c>
      <c r="T117" s="52">
        <v>70</v>
      </c>
      <c r="U117" s="52">
        <v>109</v>
      </c>
      <c r="V117" s="52">
        <v>146</v>
      </c>
      <c r="W117" s="52">
        <v>211</v>
      </c>
      <c r="DA117" s="63" t="s">
        <v>1192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/>
      <c r="C121" s="52">
        <v>328</v>
      </c>
      <c r="D121" s="52">
        <v>329</v>
      </c>
      <c r="E121" s="52">
        <v>340</v>
      </c>
      <c r="F121" s="52">
        <v>375</v>
      </c>
      <c r="G121" s="52">
        <v>438</v>
      </c>
      <c r="H121" s="52">
        <v>546</v>
      </c>
      <c r="I121" s="52">
        <v>512</v>
      </c>
      <c r="J121" s="52">
        <v>660</v>
      </c>
      <c r="K121" s="52">
        <v>941</v>
      </c>
      <c r="L121" s="52">
        <v>1035</v>
      </c>
      <c r="M121" s="52">
        <v>973</v>
      </c>
      <c r="N121" s="52">
        <v>1117</v>
      </c>
      <c r="O121" s="52">
        <v>1120</v>
      </c>
      <c r="P121" s="52">
        <v>865</v>
      </c>
      <c r="Q121" s="52">
        <v>861</v>
      </c>
      <c r="R121" s="52">
        <v>988</v>
      </c>
      <c r="S121" s="52">
        <v>1211</v>
      </c>
      <c r="T121" s="52">
        <v>1401</v>
      </c>
      <c r="U121" s="52">
        <v>1677</v>
      </c>
      <c r="V121" s="52">
        <v>1911</v>
      </c>
      <c r="W121" s="52">
        <v>1928</v>
      </c>
      <c r="DA121" s="63" t="s">
        <v>1193</v>
      </c>
    </row>
    <row r="122" spans="1:105" ht="12" customHeight="1" x14ac:dyDescent="0.25">
      <c r="A122" s="109" t="s">
        <v>120</v>
      </c>
      <c r="B122" s="36"/>
      <c r="C122" s="36">
        <v>59</v>
      </c>
      <c r="D122" s="36">
        <v>60</v>
      </c>
      <c r="E122" s="36">
        <v>64</v>
      </c>
      <c r="F122" s="36">
        <v>79</v>
      </c>
      <c r="G122" s="36">
        <v>119</v>
      </c>
      <c r="H122" s="36">
        <v>184</v>
      </c>
      <c r="I122" s="36">
        <v>259</v>
      </c>
      <c r="J122" s="36">
        <v>400</v>
      </c>
      <c r="K122" s="36">
        <v>564</v>
      </c>
      <c r="L122" s="36">
        <v>712</v>
      </c>
      <c r="M122" s="36">
        <v>698</v>
      </c>
      <c r="N122" s="36">
        <v>520</v>
      </c>
      <c r="O122" s="36">
        <v>435</v>
      </c>
      <c r="P122" s="36">
        <v>421</v>
      </c>
      <c r="Q122" s="36">
        <v>540</v>
      </c>
      <c r="R122" s="36">
        <v>738</v>
      </c>
      <c r="S122" s="36">
        <v>873</v>
      </c>
      <c r="T122" s="36">
        <v>959</v>
      </c>
      <c r="U122" s="36">
        <v>945</v>
      </c>
      <c r="V122" s="36">
        <v>880</v>
      </c>
      <c r="W122" s="36">
        <v>863</v>
      </c>
      <c r="DA122" s="60" t="s">
        <v>1194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1195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/>
      <c r="C126" s="52">
        <v>428630</v>
      </c>
      <c r="D126" s="52">
        <v>428721</v>
      </c>
      <c r="E126" s="52">
        <v>429320</v>
      </c>
      <c r="F126" s="52">
        <v>430743</v>
      </c>
      <c r="G126" s="52">
        <v>433309</v>
      </c>
      <c r="H126" s="52">
        <v>437328</v>
      </c>
      <c r="I126" s="52">
        <v>443102</v>
      </c>
      <c r="J126" s="52">
        <v>450998</v>
      </c>
      <c r="K126" s="52">
        <v>461463</v>
      </c>
      <c r="L126" s="52">
        <v>475015</v>
      </c>
      <c r="M126" s="52">
        <v>492197</v>
      </c>
      <c r="N126" s="52">
        <v>513590</v>
      </c>
      <c r="O126" s="52">
        <v>454082</v>
      </c>
      <c r="P126" s="52">
        <v>142881</v>
      </c>
      <c r="Q126" s="52">
        <v>180613</v>
      </c>
      <c r="R126" s="52">
        <v>224600</v>
      </c>
      <c r="S126" s="52">
        <v>275015</v>
      </c>
      <c r="T126" s="52">
        <v>256492</v>
      </c>
      <c r="U126" s="52">
        <v>275632</v>
      </c>
      <c r="V126" s="52">
        <v>285309</v>
      </c>
      <c r="W126" s="52">
        <v>302036</v>
      </c>
      <c r="DA126" s="63" t="s">
        <v>1196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/>
      <c r="C129" s="52">
        <v>577</v>
      </c>
      <c r="D129" s="52">
        <v>578</v>
      </c>
      <c r="E129" s="52">
        <v>588</v>
      </c>
      <c r="F129" s="52">
        <v>609</v>
      </c>
      <c r="G129" s="52">
        <v>654</v>
      </c>
      <c r="H129" s="52">
        <v>726</v>
      </c>
      <c r="I129" s="52">
        <v>488</v>
      </c>
      <c r="J129" s="52">
        <v>410</v>
      </c>
      <c r="K129" s="52">
        <v>632</v>
      </c>
      <c r="L129" s="52">
        <v>697</v>
      </c>
      <c r="M129" s="52">
        <v>841</v>
      </c>
      <c r="N129" s="52">
        <v>1127</v>
      </c>
      <c r="O129" s="52">
        <v>1840</v>
      </c>
      <c r="P129" s="52">
        <v>2141</v>
      </c>
      <c r="Q129" s="52">
        <v>3062</v>
      </c>
      <c r="R129" s="52">
        <v>3731</v>
      </c>
      <c r="S129" s="52">
        <v>4726</v>
      </c>
      <c r="T129" s="52">
        <v>5501</v>
      </c>
      <c r="U129" s="52">
        <v>7494</v>
      </c>
      <c r="V129" s="52">
        <v>8820</v>
      </c>
      <c r="W129" s="52">
        <v>10415</v>
      </c>
      <c r="DA129" s="63" t="s">
        <v>1197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/>
      <c r="C131" s="52">
        <v>420173</v>
      </c>
      <c r="D131" s="52">
        <v>420263</v>
      </c>
      <c r="E131" s="52">
        <v>424386</v>
      </c>
      <c r="F131" s="52">
        <v>418761</v>
      </c>
      <c r="G131" s="52">
        <v>424878</v>
      </c>
      <c r="H131" s="52">
        <v>437275</v>
      </c>
      <c r="I131" s="52">
        <v>442980</v>
      </c>
      <c r="J131" s="52">
        <v>449829</v>
      </c>
      <c r="K131" s="52">
        <v>460484</v>
      </c>
      <c r="L131" s="52">
        <v>474294</v>
      </c>
      <c r="M131" s="52">
        <v>491099</v>
      </c>
      <c r="N131" s="52">
        <v>512441</v>
      </c>
      <c r="O131" s="52">
        <v>452712</v>
      </c>
      <c r="P131" s="52">
        <v>140980</v>
      </c>
      <c r="Q131" s="52">
        <v>179862</v>
      </c>
      <c r="R131" s="52">
        <v>223477</v>
      </c>
      <c r="S131" s="52">
        <v>273571</v>
      </c>
      <c r="T131" s="52">
        <v>254887</v>
      </c>
      <c r="U131" s="52">
        <v>273628</v>
      </c>
      <c r="V131" s="52">
        <v>283022</v>
      </c>
      <c r="W131" s="52">
        <v>299418</v>
      </c>
      <c r="DA131" s="63" t="s">
        <v>1198</v>
      </c>
    </row>
    <row r="132" spans="1:105" ht="12" customHeight="1" x14ac:dyDescent="0.25">
      <c r="A132" s="97" t="s">
        <v>127</v>
      </c>
      <c r="B132" s="52"/>
      <c r="C132" s="52">
        <v>0</v>
      </c>
      <c r="D132" s="52">
        <v>0</v>
      </c>
      <c r="E132" s="52">
        <v>0</v>
      </c>
      <c r="F132" s="52">
        <v>0</v>
      </c>
      <c r="G132" s="52">
        <v>0</v>
      </c>
      <c r="H132" s="52">
        <v>0</v>
      </c>
      <c r="I132" s="52">
        <v>0</v>
      </c>
      <c r="J132" s="52">
        <v>0</v>
      </c>
      <c r="K132" s="52">
        <v>0</v>
      </c>
      <c r="L132" s="52">
        <v>1</v>
      </c>
      <c r="M132" s="52">
        <v>8</v>
      </c>
      <c r="N132" s="52">
        <v>24</v>
      </c>
      <c r="O132" s="52">
        <v>50</v>
      </c>
      <c r="P132" s="52">
        <v>87</v>
      </c>
      <c r="Q132" s="52">
        <v>149</v>
      </c>
      <c r="R132" s="52">
        <v>242</v>
      </c>
      <c r="S132" s="52">
        <v>404</v>
      </c>
      <c r="T132" s="52">
        <v>531</v>
      </c>
      <c r="U132" s="52">
        <v>757</v>
      </c>
      <c r="V132" s="52">
        <v>1018</v>
      </c>
      <c r="W132" s="52">
        <v>1352</v>
      </c>
      <c r="DA132" s="63" t="s">
        <v>1199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/>
      <c r="C135" s="52">
        <v>16914</v>
      </c>
      <c r="D135" s="52">
        <v>28996</v>
      </c>
      <c r="E135" s="52">
        <v>5110</v>
      </c>
      <c r="F135" s="52">
        <v>17424</v>
      </c>
      <c r="G135" s="52">
        <v>46629</v>
      </c>
      <c r="H135" s="52">
        <v>395</v>
      </c>
      <c r="I135" s="52">
        <v>899</v>
      </c>
      <c r="J135" s="52">
        <v>5008</v>
      </c>
      <c r="K135" s="52">
        <v>8376</v>
      </c>
      <c r="L135" s="52">
        <v>5856</v>
      </c>
      <c r="M135" s="52">
        <v>8866</v>
      </c>
      <c r="N135" s="52">
        <v>9047</v>
      </c>
      <c r="O135" s="52">
        <v>10459</v>
      </c>
      <c r="P135" s="52">
        <v>14472</v>
      </c>
      <c r="Q135" s="52">
        <v>3701</v>
      </c>
      <c r="R135" s="52">
        <v>5014</v>
      </c>
      <c r="S135" s="52">
        <v>5051</v>
      </c>
      <c r="T135" s="52">
        <v>5402</v>
      </c>
      <c r="U135" s="52">
        <v>5244</v>
      </c>
      <c r="V135" s="52">
        <v>3552</v>
      </c>
      <c r="W135" s="52">
        <v>1449</v>
      </c>
      <c r="DA135" s="63" t="s">
        <v>1200</v>
      </c>
    </row>
    <row r="136" spans="1:105" ht="12" customHeight="1" x14ac:dyDescent="0.25">
      <c r="A136" s="97" t="s">
        <v>121</v>
      </c>
      <c r="B136" s="52"/>
      <c r="C136" s="52">
        <v>0</v>
      </c>
      <c r="D136" s="52">
        <v>0</v>
      </c>
      <c r="E136" s="52">
        <v>0</v>
      </c>
      <c r="F136" s="52">
        <v>0</v>
      </c>
      <c r="G136" s="52">
        <v>0</v>
      </c>
      <c r="H136" s="52">
        <v>0</v>
      </c>
      <c r="I136" s="52">
        <v>0</v>
      </c>
      <c r="J136" s="52">
        <v>0</v>
      </c>
      <c r="K136" s="52">
        <v>0</v>
      </c>
      <c r="L136" s="52">
        <v>9</v>
      </c>
      <c r="M136" s="52">
        <v>64</v>
      </c>
      <c r="N136" s="52">
        <v>182</v>
      </c>
      <c r="O136" s="52">
        <v>374</v>
      </c>
      <c r="P136" s="52">
        <v>675</v>
      </c>
      <c r="Q136" s="52">
        <v>1197</v>
      </c>
      <c r="R136" s="52">
        <v>2038</v>
      </c>
      <c r="S136" s="52">
        <v>3272</v>
      </c>
      <c r="T136" s="52">
        <v>2967</v>
      </c>
      <c r="U136" s="52">
        <v>4315</v>
      </c>
      <c r="V136" s="52">
        <v>5892</v>
      </c>
      <c r="W136" s="52">
        <v>7693</v>
      </c>
      <c r="DA136" s="63" t="s">
        <v>1201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/>
      <c r="C140" s="52">
        <v>725964</v>
      </c>
      <c r="D140" s="52">
        <v>727176</v>
      </c>
      <c r="E140" s="52">
        <v>735193</v>
      </c>
      <c r="F140" s="52">
        <v>754699</v>
      </c>
      <c r="G140" s="52">
        <v>789192</v>
      </c>
      <c r="H140" s="52">
        <v>843266</v>
      </c>
      <c r="I140" s="52">
        <v>487711</v>
      </c>
      <c r="J140" s="52">
        <v>400573</v>
      </c>
      <c r="K140" s="52">
        <v>459388</v>
      </c>
      <c r="L140" s="52">
        <v>397229</v>
      </c>
      <c r="M140" s="52">
        <v>423962</v>
      </c>
      <c r="N140" s="52">
        <v>515198</v>
      </c>
      <c r="O140" s="52">
        <v>520433</v>
      </c>
      <c r="P140" s="52">
        <v>293168</v>
      </c>
      <c r="Q140" s="52">
        <v>331143</v>
      </c>
      <c r="R140" s="52">
        <v>327148</v>
      </c>
      <c r="S140" s="52">
        <v>366295</v>
      </c>
      <c r="T140" s="52">
        <v>351539</v>
      </c>
      <c r="U140" s="52">
        <v>384476</v>
      </c>
      <c r="V140" s="52">
        <v>395990</v>
      </c>
      <c r="W140" s="52">
        <v>355496</v>
      </c>
      <c r="DA140" s="63" t="s">
        <v>1202</v>
      </c>
    </row>
    <row r="141" spans="1:105" ht="12" customHeight="1" x14ac:dyDescent="0.25">
      <c r="A141" s="109" t="s">
        <v>120</v>
      </c>
      <c r="B141" s="36"/>
      <c r="C141" s="36">
        <v>131295</v>
      </c>
      <c r="D141" s="36">
        <v>131660</v>
      </c>
      <c r="E141" s="36">
        <v>134284</v>
      </c>
      <c r="F141" s="36">
        <v>142107</v>
      </c>
      <c r="G141" s="36">
        <v>159384</v>
      </c>
      <c r="H141" s="36">
        <v>189437</v>
      </c>
      <c r="I141" s="36">
        <v>155731</v>
      </c>
      <c r="J141" s="36">
        <v>210988</v>
      </c>
      <c r="K141" s="36">
        <v>241072</v>
      </c>
      <c r="L141" s="36">
        <v>268100</v>
      </c>
      <c r="M141" s="36">
        <v>279495</v>
      </c>
      <c r="N141" s="36">
        <v>217748</v>
      </c>
      <c r="O141" s="36">
        <v>186008</v>
      </c>
      <c r="P141" s="36">
        <v>148358</v>
      </c>
      <c r="Q141" s="36">
        <v>198433</v>
      </c>
      <c r="R141" s="36">
        <v>251942</v>
      </c>
      <c r="S141" s="36">
        <v>277445</v>
      </c>
      <c r="T141" s="36">
        <v>264412</v>
      </c>
      <c r="U141" s="36">
        <v>232788</v>
      </c>
      <c r="V141" s="36">
        <v>185555</v>
      </c>
      <c r="W141" s="36">
        <v>162413</v>
      </c>
      <c r="DA141" s="60" t="s">
        <v>1203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1204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/>
      <c r="C145" s="52">
        <v>40</v>
      </c>
      <c r="D145" s="52">
        <v>41</v>
      </c>
      <c r="E145" s="52">
        <v>40</v>
      </c>
      <c r="F145" s="52">
        <v>44</v>
      </c>
      <c r="G145" s="52">
        <v>55</v>
      </c>
      <c r="H145" s="52">
        <v>78</v>
      </c>
      <c r="I145" s="52">
        <v>127</v>
      </c>
      <c r="J145" s="52">
        <v>219</v>
      </c>
      <c r="K145" s="52">
        <v>376</v>
      </c>
      <c r="L145" s="52">
        <v>621</v>
      </c>
      <c r="M145" s="52">
        <v>991</v>
      </c>
      <c r="N145" s="52">
        <v>1508</v>
      </c>
      <c r="O145" s="52">
        <v>2202</v>
      </c>
      <c r="P145" s="52">
        <v>3092</v>
      </c>
      <c r="Q145" s="52">
        <v>4306</v>
      </c>
      <c r="R145" s="52">
        <v>5869</v>
      </c>
      <c r="S145" s="52">
        <v>7838</v>
      </c>
      <c r="T145" s="52">
        <v>10235</v>
      </c>
      <c r="U145" s="52">
        <v>12929</v>
      </c>
      <c r="V145" s="52">
        <v>15937</v>
      </c>
      <c r="W145" s="52">
        <v>19139</v>
      </c>
      <c r="DA145" s="63" t="s">
        <v>1205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/>
      <c r="C147" s="52">
        <v>0</v>
      </c>
      <c r="D147" s="52">
        <v>1</v>
      </c>
      <c r="E147" s="52">
        <v>0</v>
      </c>
      <c r="F147" s="52">
        <v>1</v>
      </c>
      <c r="G147" s="52">
        <v>0</v>
      </c>
      <c r="H147" s="52">
        <v>1</v>
      </c>
      <c r="I147" s="52">
        <v>0</v>
      </c>
      <c r="J147" s="52">
        <v>6</v>
      </c>
      <c r="K147" s="52">
        <v>12</v>
      </c>
      <c r="L147" s="52">
        <v>17</v>
      </c>
      <c r="M147" s="52">
        <v>33</v>
      </c>
      <c r="N147" s="52">
        <v>66</v>
      </c>
      <c r="O147" s="52">
        <v>103</v>
      </c>
      <c r="P147" s="52">
        <v>163</v>
      </c>
      <c r="Q147" s="52">
        <v>260</v>
      </c>
      <c r="R147" s="52">
        <v>382</v>
      </c>
      <c r="S147" s="52">
        <v>616</v>
      </c>
      <c r="T147" s="52">
        <v>1025</v>
      </c>
      <c r="U147" s="52">
        <v>1737</v>
      </c>
      <c r="V147" s="52">
        <v>2800</v>
      </c>
      <c r="W147" s="52">
        <v>4272</v>
      </c>
      <c r="DA147" s="63" t="s">
        <v>1206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/>
      <c r="C149" s="52">
        <v>43</v>
      </c>
      <c r="D149" s="52">
        <v>43</v>
      </c>
      <c r="E149" s="52">
        <v>44</v>
      </c>
      <c r="F149" s="52">
        <v>49</v>
      </c>
      <c r="G149" s="52">
        <v>62</v>
      </c>
      <c r="H149" s="52">
        <v>86</v>
      </c>
      <c r="I149" s="52">
        <v>129</v>
      </c>
      <c r="J149" s="52">
        <v>274</v>
      </c>
      <c r="K149" s="52">
        <v>585</v>
      </c>
      <c r="L149" s="52">
        <v>1021</v>
      </c>
      <c r="M149" s="52">
        <v>1606</v>
      </c>
      <c r="N149" s="52">
        <v>2388</v>
      </c>
      <c r="O149" s="52">
        <v>3178</v>
      </c>
      <c r="P149" s="52">
        <v>3715</v>
      </c>
      <c r="Q149" s="52">
        <v>2844</v>
      </c>
      <c r="R149" s="52">
        <v>2441</v>
      </c>
      <c r="S149" s="52">
        <v>2943</v>
      </c>
      <c r="T149" s="52">
        <v>3598</v>
      </c>
      <c r="U149" s="52">
        <v>4750</v>
      </c>
      <c r="V149" s="52">
        <v>6027</v>
      </c>
      <c r="W149" s="52">
        <v>6816</v>
      </c>
      <c r="DA149" s="63" t="s">
        <v>1207</v>
      </c>
    </row>
    <row r="150" spans="1:105" ht="12" customHeight="1" x14ac:dyDescent="0.25">
      <c r="A150" s="97" t="s">
        <v>123</v>
      </c>
      <c r="B150" s="52"/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0</v>
      </c>
      <c r="N150" s="52">
        <v>1</v>
      </c>
      <c r="O150" s="52">
        <v>2</v>
      </c>
      <c r="P150" s="52">
        <v>1</v>
      </c>
      <c r="Q150" s="52">
        <v>3</v>
      </c>
      <c r="R150" s="52">
        <v>7</v>
      </c>
      <c r="S150" s="52">
        <v>13</v>
      </c>
      <c r="T150" s="52">
        <v>10</v>
      </c>
      <c r="U150" s="52">
        <v>26</v>
      </c>
      <c r="V150" s="52">
        <v>48</v>
      </c>
      <c r="W150" s="52">
        <v>65</v>
      </c>
      <c r="DA150" s="63" t="s">
        <v>1208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/>
      <c r="C153" s="52">
        <v>38</v>
      </c>
      <c r="D153" s="52">
        <v>37</v>
      </c>
      <c r="E153" s="52">
        <v>42</v>
      </c>
      <c r="F153" s="52">
        <v>68</v>
      </c>
      <c r="G153" s="52">
        <v>133</v>
      </c>
      <c r="H153" s="52">
        <v>307</v>
      </c>
      <c r="I153" s="52">
        <v>619</v>
      </c>
      <c r="J153" s="52">
        <v>1205</v>
      </c>
      <c r="K153" s="52">
        <v>2176</v>
      </c>
      <c r="L153" s="52">
        <v>3657</v>
      </c>
      <c r="M153" s="52">
        <v>5404</v>
      </c>
      <c r="N153" s="52">
        <v>7433</v>
      </c>
      <c r="O153" s="52">
        <v>9602</v>
      </c>
      <c r="P153" s="52">
        <v>11977</v>
      </c>
      <c r="Q153" s="52">
        <v>14959</v>
      </c>
      <c r="R153" s="52">
        <v>16793</v>
      </c>
      <c r="S153" s="52">
        <v>16250</v>
      </c>
      <c r="T153" s="52">
        <v>19268</v>
      </c>
      <c r="U153" s="52">
        <v>18586</v>
      </c>
      <c r="V153" s="52">
        <v>14963</v>
      </c>
      <c r="W153" s="52">
        <v>9685</v>
      </c>
      <c r="DA153" s="63" t="s">
        <v>1209</v>
      </c>
    </row>
    <row r="154" spans="1:105" ht="12" customHeight="1" x14ac:dyDescent="0.25">
      <c r="A154" s="97" t="s">
        <v>121</v>
      </c>
      <c r="B154" s="52"/>
      <c r="C154" s="52">
        <v>0</v>
      </c>
      <c r="D154" s="52">
        <v>0</v>
      </c>
      <c r="E154" s="52">
        <v>0</v>
      </c>
      <c r="F154" s="52">
        <v>0</v>
      </c>
      <c r="G154" s="52">
        <v>0</v>
      </c>
      <c r="H154" s="52">
        <v>0</v>
      </c>
      <c r="I154" s="52">
        <v>0</v>
      </c>
      <c r="J154" s="52">
        <v>0</v>
      </c>
      <c r="K154" s="52">
        <v>0</v>
      </c>
      <c r="L154" s="52">
        <v>19</v>
      </c>
      <c r="M154" s="52">
        <v>156</v>
      </c>
      <c r="N154" s="52">
        <v>453</v>
      </c>
      <c r="O154" s="52">
        <v>947</v>
      </c>
      <c r="P154" s="52">
        <v>1810</v>
      </c>
      <c r="Q154" s="52">
        <v>3430</v>
      </c>
      <c r="R154" s="52">
        <v>6268</v>
      </c>
      <c r="S154" s="52">
        <v>10776</v>
      </c>
      <c r="T154" s="52">
        <v>12864</v>
      </c>
      <c r="U154" s="52">
        <v>19772</v>
      </c>
      <c r="V154" s="52">
        <v>29440</v>
      </c>
      <c r="W154" s="52">
        <v>41930</v>
      </c>
      <c r="DA154" s="63" t="s">
        <v>1210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/>
      <c r="C158" s="52">
        <v>68</v>
      </c>
      <c r="D158" s="52">
        <v>69</v>
      </c>
      <c r="E158" s="52">
        <v>73</v>
      </c>
      <c r="F158" s="52">
        <v>88</v>
      </c>
      <c r="G158" s="52">
        <v>135</v>
      </c>
      <c r="H158" s="52">
        <v>242</v>
      </c>
      <c r="I158" s="52">
        <v>444</v>
      </c>
      <c r="J158" s="52">
        <v>919</v>
      </c>
      <c r="K158" s="52">
        <v>1775</v>
      </c>
      <c r="L158" s="52">
        <v>3093</v>
      </c>
      <c r="M158" s="52">
        <v>4764</v>
      </c>
      <c r="N158" s="52">
        <v>7101</v>
      </c>
      <c r="O158" s="52">
        <v>9504</v>
      </c>
      <c r="P158" s="52">
        <v>11559</v>
      </c>
      <c r="Q158" s="52">
        <v>13131</v>
      </c>
      <c r="R158" s="52">
        <v>14663</v>
      </c>
      <c r="S158" s="52">
        <v>17512</v>
      </c>
      <c r="T158" s="52">
        <v>21445</v>
      </c>
      <c r="U158" s="52">
        <v>27751</v>
      </c>
      <c r="V158" s="52">
        <v>34434</v>
      </c>
      <c r="W158" s="52">
        <v>39942</v>
      </c>
      <c r="DA158" s="63" t="s">
        <v>1211</v>
      </c>
    </row>
    <row r="159" spans="1:105" ht="12" customHeight="1" x14ac:dyDescent="0.25">
      <c r="A159" s="109" t="s">
        <v>120</v>
      </c>
      <c r="B159" s="36"/>
      <c r="C159" s="36">
        <v>12</v>
      </c>
      <c r="D159" s="36">
        <v>13</v>
      </c>
      <c r="E159" s="36">
        <v>13</v>
      </c>
      <c r="F159" s="36">
        <v>25</v>
      </c>
      <c r="G159" s="36">
        <v>63</v>
      </c>
      <c r="H159" s="36">
        <v>149</v>
      </c>
      <c r="I159" s="36">
        <v>304</v>
      </c>
      <c r="J159" s="36">
        <v>564</v>
      </c>
      <c r="K159" s="36">
        <v>979</v>
      </c>
      <c r="L159" s="36">
        <v>1615</v>
      </c>
      <c r="M159" s="36">
        <v>2399</v>
      </c>
      <c r="N159" s="36">
        <v>3165</v>
      </c>
      <c r="O159" s="36">
        <v>4231</v>
      </c>
      <c r="P159" s="36">
        <v>5956</v>
      </c>
      <c r="Q159" s="36">
        <v>8089</v>
      </c>
      <c r="R159" s="36">
        <v>10854</v>
      </c>
      <c r="S159" s="36">
        <v>12495</v>
      </c>
      <c r="T159" s="36">
        <v>14287</v>
      </c>
      <c r="U159" s="36">
        <v>15401</v>
      </c>
      <c r="V159" s="36">
        <v>16055</v>
      </c>
      <c r="W159" s="36">
        <v>18569</v>
      </c>
      <c r="DA159" s="60" t="s">
        <v>1212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1213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/>
      <c r="C163" s="52">
        <v>91</v>
      </c>
      <c r="D163" s="52">
        <v>90</v>
      </c>
      <c r="E163" s="52">
        <v>91</v>
      </c>
      <c r="F163" s="52">
        <v>91</v>
      </c>
      <c r="G163" s="52">
        <v>97</v>
      </c>
      <c r="H163" s="52">
        <v>98</v>
      </c>
      <c r="I163" s="52">
        <v>106</v>
      </c>
      <c r="J163" s="52">
        <v>117</v>
      </c>
      <c r="K163" s="52">
        <v>132</v>
      </c>
      <c r="L163" s="52">
        <v>151</v>
      </c>
      <c r="M163" s="52">
        <v>180</v>
      </c>
      <c r="N163" s="52">
        <v>214</v>
      </c>
      <c r="O163" s="52">
        <v>240</v>
      </c>
      <c r="P163" s="52">
        <v>216</v>
      </c>
      <c r="Q163" s="52">
        <v>278</v>
      </c>
      <c r="R163" s="52">
        <v>343</v>
      </c>
      <c r="S163" s="52">
        <v>420</v>
      </c>
      <c r="T163" s="52">
        <v>465</v>
      </c>
      <c r="U163" s="52">
        <v>485</v>
      </c>
      <c r="V163" s="52">
        <v>499</v>
      </c>
      <c r="W163" s="52">
        <v>515</v>
      </c>
      <c r="DA163" s="63" t="s">
        <v>1214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/>
      <c r="C165" s="52">
        <v>1</v>
      </c>
      <c r="D165" s="52">
        <v>0</v>
      </c>
      <c r="E165" s="52">
        <v>1</v>
      </c>
      <c r="F165" s="52">
        <v>0</v>
      </c>
      <c r="G165" s="52">
        <v>1</v>
      </c>
      <c r="H165" s="52">
        <v>1</v>
      </c>
      <c r="I165" s="52">
        <v>0</v>
      </c>
      <c r="J165" s="52">
        <v>1</v>
      </c>
      <c r="K165" s="52">
        <v>1</v>
      </c>
      <c r="L165" s="52">
        <v>2</v>
      </c>
      <c r="M165" s="52">
        <v>3</v>
      </c>
      <c r="N165" s="52">
        <v>3</v>
      </c>
      <c r="O165" s="52">
        <v>7</v>
      </c>
      <c r="P165" s="52">
        <v>5</v>
      </c>
      <c r="Q165" s="52">
        <v>8</v>
      </c>
      <c r="R165" s="52">
        <v>11</v>
      </c>
      <c r="S165" s="52">
        <v>7</v>
      </c>
      <c r="T165" s="52">
        <v>9</v>
      </c>
      <c r="U165" s="52">
        <v>15</v>
      </c>
      <c r="V165" s="52">
        <v>12</v>
      </c>
      <c r="W165" s="52">
        <v>23</v>
      </c>
      <c r="DA165" s="63" t="s">
        <v>1215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/>
      <c r="C167" s="52">
        <v>97</v>
      </c>
      <c r="D167" s="52">
        <v>96</v>
      </c>
      <c r="E167" s="52">
        <v>98</v>
      </c>
      <c r="F167" s="52">
        <v>101</v>
      </c>
      <c r="G167" s="52">
        <v>107</v>
      </c>
      <c r="H167" s="52">
        <v>114</v>
      </c>
      <c r="I167" s="52">
        <v>71</v>
      </c>
      <c r="J167" s="52">
        <v>56</v>
      </c>
      <c r="K167" s="52">
        <v>85</v>
      </c>
      <c r="L167" s="52">
        <v>90</v>
      </c>
      <c r="M167" s="52">
        <v>113</v>
      </c>
      <c r="N167" s="52">
        <v>158</v>
      </c>
      <c r="O167" s="52">
        <v>195</v>
      </c>
      <c r="P167" s="52">
        <v>189</v>
      </c>
      <c r="Q167" s="52">
        <v>137</v>
      </c>
      <c r="R167" s="52">
        <v>87</v>
      </c>
      <c r="S167" s="52">
        <v>78</v>
      </c>
      <c r="T167" s="52">
        <v>72</v>
      </c>
      <c r="U167" s="52">
        <v>78</v>
      </c>
      <c r="V167" s="52">
        <v>96</v>
      </c>
      <c r="W167" s="52">
        <v>87</v>
      </c>
      <c r="DA167" s="63" t="s">
        <v>1216</v>
      </c>
    </row>
    <row r="168" spans="1:105" ht="12" customHeight="1" x14ac:dyDescent="0.25">
      <c r="A168" s="97" t="s">
        <v>123</v>
      </c>
      <c r="B168" s="52"/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0</v>
      </c>
      <c r="L168" s="52">
        <v>0</v>
      </c>
      <c r="M168" s="52">
        <v>0</v>
      </c>
      <c r="N168" s="52">
        <v>0</v>
      </c>
      <c r="O168" s="52">
        <v>0</v>
      </c>
      <c r="P168" s="52">
        <v>0</v>
      </c>
      <c r="Q168" s="52">
        <v>0</v>
      </c>
      <c r="R168" s="52">
        <v>0</v>
      </c>
      <c r="S168" s="52">
        <v>0</v>
      </c>
      <c r="T168" s="52">
        <v>0</v>
      </c>
      <c r="U168" s="52">
        <v>0</v>
      </c>
      <c r="V168" s="52">
        <v>0</v>
      </c>
      <c r="W168" s="52">
        <v>0</v>
      </c>
      <c r="DA168" s="63" t="s">
        <v>1217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/>
      <c r="C171" s="52">
        <v>85</v>
      </c>
      <c r="D171" s="52">
        <v>84</v>
      </c>
      <c r="E171" s="52">
        <v>88</v>
      </c>
      <c r="F171" s="52">
        <v>96</v>
      </c>
      <c r="G171" s="52">
        <v>120</v>
      </c>
      <c r="H171" s="52">
        <v>159</v>
      </c>
      <c r="I171" s="52">
        <v>166</v>
      </c>
      <c r="J171" s="52">
        <v>240</v>
      </c>
      <c r="K171" s="52">
        <v>343</v>
      </c>
      <c r="L171" s="52">
        <v>434</v>
      </c>
      <c r="M171" s="52">
        <v>477</v>
      </c>
      <c r="N171" s="52">
        <v>493</v>
      </c>
      <c r="O171" s="52">
        <v>537</v>
      </c>
      <c r="P171" s="52">
        <v>566</v>
      </c>
      <c r="Q171" s="52">
        <v>654</v>
      </c>
      <c r="R171" s="52">
        <v>580</v>
      </c>
      <c r="S171" s="52">
        <v>459</v>
      </c>
      <c r="T171" s="52">
        <v>471</v>
      </c>
      <c r="U171" s="52">
        <v>353</v>
      </c>
      <c r="V171" s="52">
        <v>236</v>
      </c>
      <c r="W171" s="52">
        <v>105</v>
      </c>
      <c r="DA171" s="63" t="s">
        <v>1218</v>
      </c>
    </row>
    <row r="172" spans="1:105" ht="12" customHeight="1" x14ac:dyDescent="0.25">
      <c r="A172" s="97" t="s">
        <v>121</v>
      </c>
      <c r="B172" s="52"/>
      <c r="C172" s="52">
        <v>0</v>
      </c>
      <c r="D172" s="52">
        <v>0</v>
      </c>
      <c r="E172" s="52">
        <v>0</v>
      </c>
      <c r="F172" s="52">
        <v>0</v>
      </c>
      <c r="G172" s="52">
        <v>0</v>
      </c>
      <c r="H172" s="52">
        <v>0</v>
      </c>
      <c r="I172" s="52">
        <v>0</v>
      </c>
      <c r="J172" s="52">
        <v>0</v>
      </c>
      <c r="K172" s="52">
        <v>0</v>
      </c>
      <c r="L172" s="52">
        <v>1</v>
      </c>
      <c r="M172" s="52">
        <v>6</v>
      </c>
      <c r="N172" s="52">
        <v>18</v>
      </c>
      <c r="O172" s="52">
        <v>35</v>
      </c>
      <c r="P172" s="52">
        <v>67</v>
      </c>
      <c r="Q172" s="52">
        <v>128</v>
      </c>
      <c r="R172" s="52">
        <v>198</v>
      </c>
      <c r="S172" s="52">
        <v>301</v>
      </c>
      <c r="T172" s="52">
        <v>220</v>
      </c>
      <c r="U172" s="52">
        <v>305</v>
      </c>
      <c r="V172" s="52">
        <v>423</v>
      </c>
      <c r="W172" s="52">
        <v>568</v>
      </c>
      <c r="DA172" s="63" t="s">
        <v>1219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/>
      <c r="C176" s="52">
        <v>153</v>
      </c>
      <c r="D176" s="52">
        <v>154</v>
      </c>
      <c r="E176" s="52">
        <v>156</v>
      </c>
      <c r="F176" s="52">
        <v>166</v>
      </c>
      <c r="G176" s="52">
        <v>183</v>
      </c>
      <c r="H176" s="52">
        <v>210</v>
      </c>
      <c r="I176" s="52">
        <v>162</v>
      </c>
      <c r="J176" s="52">
        <v>188</v>
      </c>
      <c r="K176" s="52">
        <v>267</v>
      </c>
      <c r="L176" s="52">
        <v>320</v>
      </c>
      <c r="M176" s="52">
        <v>363</v>
      </c>
      <c r="N176" s="52">
        <v>466</v>
      </c>
      <c r="O176" s="52">
        <v>553</v>
      </c>
      <c r="P176" s="52">
        <v>566</v>
      </c>
      <c r="Q176" s="52">
        <v>596</v>
      </c>
      <c r="R176" s="52">
        <v>491</v>
      </c>
      <c r="S176" s="52">
        <v>476</v>
      </c>
      <c r="T176" s="52">
        <v>432</v>
      </c>
      <c r="U176" s="52">
        <v>473</v>
      </c>
      <c r="V176" s="52">
        <v>516</v>
      </c>
      <c r="W176" s="52">
        <v>529</v>
      </c>
      <c r="DA176" s="63" t="s">
        <v>1220</v>
      </c>
    </row>
    <row r="177" spans="1:105" ht="12" customHeight="1" x14ac:dyDescent="0.25">
      <c r="A177" s="109" t="s">
        <v>120</v>
      </c>
      <c r="B177" s="36"/>
      <c r="C177" s="36">
        <v>28</v>
      </c>
      <c r="D177" s="36">
        <v>28</v>
      </c>
      <c r="E177" s="36">
        <v>27</v>
      </c>
      <c r="F177" s="36">
        <v>34</v>
      </c>
      <c r="G177" s="36">
        <v>44</v>
      </c>
      <c r="H177" s="36">
        <v>64</v>
      </c>
      <c r="I177" s="36">
        <v>72</v>
      </c>
      <c r="J177" s="36">
        <v>112</v>
      </c>
      <c r="K177" s="36">
        <v>156</v>
      </c>
      <c r="L177" s="36">
        <v>204</v>
      </c>
      <c r="M177" s="36">
        <v>233</v>
      </c>
      <c r="N177" s="36">
        <v>205</v>
      </c>
      <c r="O177" s="36">
        <v>218</v>
      </c>
      <c r="P177" s="36">
        <v>261</v>
      </c>
      <c r="Q177" s="36">
        <v>321</v>
      </c>
      <c r="R177" s="36">
        <v>378</v>
      </c>
      <c r="S177" s="36">
        <v>358</v>
      </c>
      <c r="T177" s="36">
        <v>328</v>
      </c>
      <c r="U177" s="36">
        <v>265</v>
      </c>
      <c r="V177" s="36">
        <v>239</v>
      </c>
      <c r="W177" s="36">
        <v>232</v>
      </c>
      <c r="DA177" s="60" t="s">
        <v>1221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1222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1223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/>
      <c r="C5" s="52">
        <v>449501</v>
      </c>
      <c r="D5" s="52">
        <v>589920</v>
      </c>
      <c r="E5" s="52">
        <v>519087</v>
      </c>
      <c r="F5" s="52">
        <v>564700</v>
      </c>
      <c r="G5" s="52">
        <v>589724</v>
      </c>
      <c r="H5" s="52">
        <v>513721</v>
      </c>
      <c r="I5" s="52">
        <v>359403</v>
      </c>
      <c r="J5" s="52">
        <v>473975</v>
      </c>
      <c r="K5" s="52">
        <v>372500</v>
      </c>
      <c r="L5" s="52">
        <v>419225</v>
      </c>
      <c r="M5" s="52">
        <v>327552</v>
      </c>
      <c r="N5" s="52">
        <v>484673</v>
      </c>
      <c r="O5" s="52">
        <v>336784</v>
      </c>
      <c r="P5" s="52">
        <v>242567</v>
      </c>
      <c r="Q5" s="52">
        <v>304716</v>
      </c>
      <c r="R5" s="52">
        <v>236736</v>
      </c>
      <c r="S5" s="52">
        <v>244604</v>
      </c>
      <c r="T5" s="52">
        <v>6278</v>
      </c>
      <c r="U5" s="52">
        <v>268660</v>
      </c>
      <c r="V5" s="52">
        <v>277446</v>
      </c>
      <c r="W5" s="52">
        <v>45296</v>
      </c>
      <c r="DA5" s="63" t="s">
        <v>1224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/>
      <c r="C8" s="52">
        <v>467</v>
      </c>
      <c r="D8" s="52">
        <v>562</v>
      </c>
      <c r="E8" s="52">
        <v>1100</v>
      </c>
      <c r="F8" s="52">
        <v>1772</v>
      </c>
      <c r="G8" s="52">
        <v>1272</v>
      </c>
      <c r="H8" s="52">
        <v>1649</v>
      </c>
      <c r="I8" s="52">
        <v>4218</v>
      </c>
      <c r="J8" s="52">
        <v>4585</v>
      </c>
      <c r="K8" s="52">
        <v>4116</v>
      </c>
      <c r="L8" s="52">
        <v>2642</v>
      </c>
      <c r="M8" s="52">
        <v>4536</v>
      </c>
      <c r="N8" s="52">
        <v>5276</v>
      </c>
      <c r="O8" s="52">
        <v>7160</v>
      </c>
      <c r="P8" s="52">
        <v>15991</v>
      </c>
      <c r="Q8" s="52">
        <v>22656</v>
      </c>
      <c r="R8" s="52">
        <v>26443</v>
      </c>
      <c r="S8" s="52">
        <v>17842</v>
      </c>
      <c r="T8" s="52">
        <v>10591</v>
      </c>
      <c r="U8" s="52">
        <v>12306</v>
      </c>
      <c r="V8" s="52">
        <v>16033</v>
      </c>
      <c r="W8" s="52">
        <v>12728</v>
      </c>
      <c r="DA8" s="63" t="s">
        <v>1225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/>
      <c r="C10" s="52">
        <v>400498</v>
      </c>
      <c r="D10" s="52">
        <v>498977</v>
      </c>
      <c r="E10" s="52">
        <v>320921</v>
      </c>
      <c r="F10" s="52">
        <v>454322</v>
      </c>
      <c r="G10" s="52">
        <v>505725</v>
      </c>
      <c r="H10" s="52">
        <v>513652</v>
      </c>
      <c r="I10" s="52">
        <v>340175</v>
      </c>
      <c r="J10" s="52">
        <v>423469</v>
      </c>
      <c r="K10" s="52">
        <v>315923</v>
      </c>
      <c r="L10" s="52">
        <v>353590</v>
      </c>
      <c r="M10" s="52">
        <v>302577</v>
      </c>
      <c r="N10" s="52">
        <v>461019</v>
      </c>
      <c r="O10" s="52">
        <v>307313</v>
      </c>
      <c r="P10" s="52">
        <v>209197</v>
      </c>
      <c r="Q10" s="52">
        <v>267705</v>
      </c>
      <c r="R10" s="52">
        <v>235616</v>
      </c>
      <c r="S10" s="52">
        <v>286301</v>
      </c>
      <c r="T10" s="52">
        <v>235077</v>
      </c>
      <c r="U10" s="52">
        <v>263749</v>
      </c>
      <c r="V10" s="52">
        <v>304377</v>
      </c>
      <c r="W10" s="52">
        <v>198785</v>
      </c>
      <c r="DA10" s="63" t="s">
        <v>1226</v>
      </c>
    </row>
    <row r="11" spans="1:105" ht="12" customHeight="1" x14ac:dyDescent="0.25">
      <c r="A11" s="97" t="s">
        <v>124</v>
      </c>
      <c r="B11" s="52"/>
      <c r="C11" s="52">
        <v>23344</v>
      </c>
      <c r="D11" s="52">
        <v>16200</v>
      </c>
      <c r="E11" s="52">
        <v>14622</v>
      </c>
      <c r="F11" s="52">
        <v>17962</v>
      </c>
      <c r="G11" s="52">
        <v>26536</v>
      </c>
      <c r="H11" s="52">
        <v>19810</v>
      </c>
      <c r="I11" s="52">
        <v>16008</v>
      </c>
      <c r="J11" s="52">
        <v>11463</v>
      </c>
      <c r="K11" s="52">
        <v>15642</v>
      </c>
      <c r="L11" s="52">
        <v>13141</v>
      </c>
      <c r="M11" s="52">
        <v>11427</v>
      </c>
      <c r="N11" s="52">
        <v>14525</v>
      </c>
      <c r="O11" s="52">
        <v>13965</v>
      </c>
      <c r="P11" s="52">
        <v>14339</v>
      </c>
      <c r="Q11" s="52">
        <v>13666</v>
      </c>
      <c r="R11" s="52">
        <v>13031</v>
      </c>
      <c r="S11" s="52">
        <v>10339</v>
      </c>
      <c r="T11" s="52">
        <v>4258</v>
      </c>
      <c r="U11" s="52">
        <v>8236</v>
      </c>
      <c r="V11" s="52">
        <v>5221</v>
      </c>
      <c r="W11" s="52">
        <v>0</v>
      </c>
      <c r="DA11" s="63" t="s">
        <v>1227</v>
      </c>
    </row>
    <row r="12" spans="1:105" ht="12" customHeight="1" x14ac:dyDescent="0.25">
      <c r="A12" s="97" t="s">
        <v>123</v>
      </c>
      <c r="B12" s="52"/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153</v>
      </c>
      <c r="L12" s="52">
        <v>13</v>
      </c>
      <c r="M12" s="52">
        <v>17</v>
      </c>
      <c r="N12" s="52">
        <v>28</v>
      </c>
      <c r="O12" s="52">
        <v>116</v>
      </c>
      <c r="P12" s="52">
        <v>138</v>
      </c>
      <c r="Q12" s="52">
        <v>150</v>
      </c>
      <c r="R12" s="52">
        <v>164</v>
      </c>
      <c r="S12" s="52">
        <v>78</v>
      </c>
      <c r="T12" s="52">
        <v>79</v>
      </c>
      <c r="U12" s="52">
        <v>154</v>
      </c>
      <c r="V12" s="52">
        <v>93</v>
      </c>
      <c r="W12" s="52">
        <v>0</v>
      </c>
      <c r="DA12" s="63" t="s">
        <v>1228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/>
      <c r="C15" s="52">
        <v>45415</v>
      </c>
      <c r="D15" s="52">
        <v>94620</v>
      </c>
      <c r="E15" s="52">
        <v>204353</v>
      </c>
      <c r="F15" s="52">
        <v>116232</v>
      </c>
      <c r="G15" s="52">
        <v>88322</v>
      </c>
      <c r="H15" s="52">
        <v>23720</v>
      </c>
      <c r="I15" s="52">
        <v>45177</v>
      </c>
      <c r="J15" s="52">
        <v>107024</v>
      </c>
      <c r="K15" s="52">
        <v>64354</v>
      </c>
      <c r="L15" s="52">
        <v>151755</v>
      </c>
      <c r="M15" s="52">
        <v>122520</v>
      </c>
      <c r="N15" s="52">
        <v>84398</v>
      </c>
      <c r="O15" s="52">
        <v>10935</v>
      </c>
      <c r="P15" s="52">
        <v>11108</v>
      </c>
      <c r="Q15" s="52">
        <v>21583</v>
      </c>
      <c r="R15" s="52">
        <v>38500</v>
      </c>
      <c r="S15" s="52">
        <v>47394</v>
      </c>
      <c r="T15" s="52">
        <v>0</v>
      </c>
      <c r="U15" s="52">
        <v>12956</v>
      </c>
      <c r="V15" s="52">
        <v>0</v>
      </c>
      <c r="W15" s="52">
        <v>0</v>
      </c>
      <c r="DA15" s="63" t="s">
        <v>1229</v>
      </c>
    </row>
    <row r="16" spans="1:105" ht="12" customHeight="1" x14ac:dyDescent="0.25">
      <c r="A16" s="97" t="s">
        <v>121</v>
      </c>
      <c r="B16" s="52"/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78370</v>
      </c>
      <c r="L16" s="52">
        <v>20067</v>
      </c>
      <c r="M16" s="52">
        <v>16376</v>
      </c>
      <c r="N16" s="52">
        <v>16895</v>
      </c>
      <c r="O16" s="52">
        <v>86739</v>
      </c>
      <c r="P16" s="52">
        <v>85716</v>
      </c>
      <c r="Q16" s="52">
        <v>101864</v>
      </c>
      <c r="R16" s="52">
        <v>72082</v>
      </c>
      <c r="S16" s="52">
        <v>30019</v>
      </c>
      <c r="T16" s="52">
        <v>35537</v>
      </c>
      <c r="U16" s="52">
        <v>59915</v>
      </c>
      <c r="V16" s="52">
        <v>40713</v>
      </c>
      <c r="W16" s="52">
        <v>7</v>
      </c>
      <c r="DA16" s="63" t="s">
        <v>1230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/>
      <c r="C20" s="52">
        <v>155578</v>
      </c>
      <c r="D20" s="52">
        <v>148842</v>
      </c>
      <c r="E20" s="52">
        <v>119882</v>
      </c>
      <c r="F20" s="52">
        <v>167014</v>
      </c>
      <c r="G20" s="52">
        <v>189793</v>
      </c>
      <c r="H20" s="52">
        <v>194703</v>
      </c>
      <c r="I20" s="52">
        <v>123260</v>
      </c>
      <c r="J20" s="52">
        <v>142495</v>
      </c>
      <c r="K20" s="52">
        <v>153085</v>
      </c>
      <c r="L20" s="52">
        <v>155174</v>
      </c>
      <c r="M20" s="52">
        <v>165646</v>
      </c>
      <c r="N20" s="52">
        <v>196778</v>
      </c>
      <c r="O20" s="52">
        <v>193388</v>
      </c>
      <c r="P20" s="52">
        <v>139516</v>
      </c>
      <c r="Q20" s="52">
        <v>132108</v>
      </c>
      <c r="R20" s="52">
        <v>136526</v>
      </c>
      <c r="S20" s="52">
        <v>124922</v>
      </c>
      <c r="T20" s="52">
        <v>106852</v>
      </c>
      <c r="U20" s="52">
        <v>94610</v>
      </c>
      <c r="V20" s="52">
        <v>132733</v>
      </c>
      <c r="W20" s="52">
        <v>148926</v>
      </c>
      <c r="DA20" s="63" t="s">
        <v>1231</v>
      </c>
    </row>
    <row r="21" spans="1:105" ht="12" customHeight="1" x14ac:dyDescent="0.25">
      <c r="A21" s="97" t="s">
        <v>50</v>
      </c>
      <c r="B21" s="52"/>
      <c r="C21" s="52">
        <v>452629</v>
      </c>
      <c r="D21" s="52">
        <v>462212</v>
      </c>
      <c r="E21" s="52">
        <v>268616</v>
      </c>
      <c r="F21" s="52">
        <v>422524</v>
      </c>
      <c r="G21" s="52">
        <v>602031</v>
      </c>
      <c r="H21" s="52">
        <v>621694</v>
      </c>
      <c r="I21" s="52">
        <v>393696</v>
      </c>
      <c r="J21" s="52">
        <v>377034</v>
      </c>
      <c r="K21" s="52">
        <v>393229</v>
      </c>
      <c r="L21" s="52">
        <v>354222</v>
      </c>
      <c r="M21" s="52">
        <v>327132</v>
      </c>
      <c r="N21" s="52">
        <v>509463</v>
      </c>
      <c r="O21" s="52">
        <v>419566</v>
      </c>
      <c r="P21" s="52">
        <v>377536</v>
      </c>
      <c r="Q21" s="52">
        <v>385766</v>
      </c>
      <c r="R21" s="52">
        <v>311943</v>
      </c>
      <c r="S21" s="52">
        <v>322505</v>
      </c>
      <c r="T21" s="52">
        <v>194394</v>
      </c>
      <c r="U21" s="52">
        <v>362933</v>
      </c>
      <c r="V21" s="52">
        <v>338898</v>
      </c>
      <c r="W21" s="52">
        <v>152694</v>
      </c>
      <c r="DA21" s="63" t="s">
        <v>1232</v>
      </c>
    </row>
    <row r="22" spans="1:105" ht="12" customHeight="1" x14ac:dyDescent="0.25">
      <c r="A22" s="109" t="s">
        <v>120</v>
      </c>
      <c r="B22" s="36"/>
      <c r="C22" s="36">
        <v>135825</v>
      </c>
      <c r="D22" s="36">
        <v>274739</v>
      </c>
      <c r="E22" s="36">
        <v>436111</v>
      </c>
      <c r="F22" s="36">
        <v>307800</v>
      </c>
      <c r="G22" s="36">
        <v>184279</v>
      </c>
      <c r="H22" s="36">
        <v>173744</v>
      </c>
      <c r="I22" s="36">
        <v>102275</v>
      </c>
      <c r="J22" s="36">
        <v>265902</v>
      </c>
      <c r="K22" s="36">
        <v>298019</v>
      </c>
      <c r="L22" s="36">
        <v>409949</v>
      </c>
      <c r="M22" s="36">
        <v>312231</v>
      </c>
      <c r="N22" s="36">
        <v>251536</v>
      </c>
      <c r="O22" s="36">
        <v>175230</v>
      </c>
      <c r="P22" s="36">
        <v>146111</v>
      </c>
      <c r="Q22" s="36">
        <v>189535</v>
      </c>
      <c r="R22" s="36">
        <v>207276</v>
      </c>
      <c r="S22" s="36">
        <v>185707</v>
      </c>
      <c r="T22" s="36">
        <v>93095</v>
      </c>
      <c r="U22" s="36">
        <v>170406</v>
      </c>
      <c r="V22" s="36">
        <v>158708</v>
      </c>
      <c r="W22" s="36">
        <v>26972</v>
      </c>
      <c r="DA22" s="60" t="s">
        <v>1233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1234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/>
      <c r="C26" s="52">
        <v>1782</v>
      </c>
      <c r="D26" s="52">
        <v>934</v>
      </c>
      <c r="E26" s="52">
        <v>914</v>
      </c>
      <c r="F26" s="52">
        <v>815</v>
      </c>
      <c r="G26" s="52">
        <v>1276</v>
      </c>
      <c r="H26" s="52">
        <v>1728</v>
      </c>
      <c r="I26" s="52">
        <v>2233</v>
      </c>
      <c r="J26" s="52">
        <v>2168</v>
      </c>
      <c r="K26" s="52">
        <v>1962</v>
      </c>
      <c r="L26" s="52">
        <v>1800</v>
      </c>
      <c r="M26" s="52">
        <v>1593</v>
      </c>
      <c r="N26" s="52">
        <v>1912</v>
      </c>
      <c r="O26" s="52">
        <v>1514</v>
      </c>
      <c r="P26" s="52">
        <v>365</v>
      </c>
      <c r="Q26" s="52">
        <v>712</v>
      </c>
      <c r="R26" s="52">
        <v>857</v>
      </c>
      <c r="S26" s="52">
        <v>1205</v>
      </c>
      <c r="T26" s="52">
        <v>989</v>
      </c>
      <c r="U26" s="52">
        <v>1544</v>
      </c>
      <c r="V26" s="52">
        <v>916</v>
      </c>
      <c r="W26" s="52">
        <v>1156</v>
      </c>
      <c r="DA26" s="63" t="s">
        <v>1235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/>
      <c r="C29" s="52">
        <v>3</v>
      </c>
      <c r="D29" s="52">
        <v>2</v>
      </c>
      <c r="E29" s="52">
        <v>3</v>
      </c>
      <c r="F29" s="52">
        <v>3</v>
      </c>
      <c r="G29" s="52">
        <v>3</v>
      </c>
      <c r="H29" s="52">
        <v>4</v>
      </c>
      <c r="I29" s="52">
        <v>14</v>
      </c>
      <c r="J29" s="52">
        <v>20</v>
      </c>
      <c r="K29" s="52">
        <v>20</v>
      </c>
      <c r="L29" s="52">
        <v>12</v>
      </c>
      <c r="M29" s="52">
        <v>20</v>
      </c>
      <c r="N29" s="52">
        <v>21</v>
      </c>
      <c r="O29" s="52">
        <v>29</v>
      </c>
      <c r="P29" s="52">
        <v>42</v>
      </c>
      <c r="Q29" s="52">
        <v>54</v>
      </c>
      <c r="R29" s="52">
        <v>68</v>
      </c>
      <c r="S29" s="52">
        <v>64</v>
      </c>
      <c r="T29" s="52">
        <v>67</v>
      </c>
      <c r="U29" s="52">
        <v>80</v>
      </c>
      <c r="V29" s="52">
        <v>83</v>
      </c>
      <c r="W29" s="52">
        <v>64</v>
      </c>
      <c r="DA29" s="63" t="s">
        <v>1236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/>
      <c r="C31" s="52">
        <v>1253</v>
      </c>
      <c r="D31" s="52">
        <v>417</v>
      </c>
      <c r="E31" s="52">
        <v>193</v>
      </c>
      <c r="F31" s="52">
        <v>387</v>
      </c>
      <c r="G31" s="52">
        <v>829</v>
      </c>
      <c r="H31" s="52">
        <v>1999</v>
      </c>
      <c r="I31" s="52">
        <v>825</v>
      </c>
      <c r="J31" s="52">
        <v>283</v>
      </c>
      <c r="K31" s="52">
        <v>307</v>
      </c>
      <c r="L31" s="52">
        <v>193</v>
      </c>
      <c r="M31" s="52">
        <v>204</v>
      </c>
      <c r="N31" s="52">
        <v>396</v>
      </c>
      <c r="O31" s="52">
        <v>388</v>
      </c>
      <c r="P31" s="52">
        <v>288</v>
      </c>
      <c r="Q31" s="52">
        <v>264</v>
      </c>
      <c r="R31" s="52">
        <v>277</v>
      </c>
      <c r="S31" s="52">
        <v>332</v>
      </c>
      <c r="T31" s="52">
        <v>262</v>
      </c>
      <c r="U31" s="52">
        <v>295</v>
      </c>
      <c r="V31" s="52">
        <v>248</v>
      </c>
      <c r="W31" s="52">
        <v>320</v>
      </c>
      <c r="DA31" s="63" t="s">
        <v>1237</v>
      </c>
    </row>
    <row r="32" spans="1:105" ht="12" customHeight="1" x14ac:dyDescent="0.25">
      <c r="A32" s="97" t="s">
        <v>140</v>
      </c>
      <c r="B32" s="52"/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2</v>
      </c>
      <c r="L32" s="52">
        <v>0</v>
      </c>
      <c r="M32" s="52">
        <v>0</v>
      </c>
      <c r="N32" s="52">
        <v>0</v>
      </c>
      <c r="O32" s="52">
        <v>1</v>
      </c>
      <c r="P32" s="52">
        <v>0</v>
      </c>
      <c r="Q32" s="52">
        <v>1</v>
      </c>
      <c r="R32" s="52">
        <v>1</v>
      </c>
      <c r="S32" s="52">
        <v>0</v>
      </c>
      <c r="T32" s="52">
        <v>4</v>
      </c>
      <c r="U32" s="52">
        <v>4</v>
      </c>
      <c r="V32" s="52">
        <v>3</v>
      </c>
      <c r="W32" s="52">
        <v>1</v>
      </c>
      <c r="DA32" s="63" t="s">
        <v>1238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/>
      <c r="C35" s="52">
        <v>2438</v>
      </c>
      <c r="D35" s="52">
        <v>2432</v>
      </c>
      <c r="E35" s="52">
        <v>2685</v>
      </c>
      <c r="F35" s="52">
        <v>2505</v>
      </c>
      <c r="G35" s="52">
        <v>2751</v>
      </c>
      <c r="H35" s="52">
        <v>2394</v>
      </c>
      <c r="I35" s="52">
        <v>2328</v>
      </c>
      <c r="J35" s="52">
        <v>2648</v>
      </c>
      <c r="K35" s="52">
        <v>1262</v>
      </c>
      <c r="L35" s="52">
        <v>2276</v>
      </c>
      <c r="M35" s="52">
        <v>2185</v>
      </c>
      <c r="N35" s="52">
        <v>2323</v>
      </c>
      <c r="O35" s="52">
        <v>298</v>
      </c>
      <c r="P35" s="52">
        <v>216</v>
      </c>
      <c r="Q35" s="52">
        <v>416</v>
      </c>
      <c r="R35" s="52">
        <v>824</v>
      </c>
      <c r="S35" s="52">
        <v>1541</v>
      </c>
      <c r="T35" s="52">
        <v>0</v>
      </c>
      <c r="U35" s="52">
        <v>472</v>
      </c>
      <c r="V35" s="52">
        <v>0</v>
      </c>
      <c r="W35" s="52">
        <v>191</v>
      </c>
      <c r="DA35" s="63" t="s">
        <v>1239</v>
      </c>
    </row>
    <row r="36" spans="1:105" ht="12" customHeight="1" x14ac:dyDescent="0.25">
      <c r="A36" s="97" t="s">
        <v>121</v>
      </c>
      <c r="B36" s="52"/>
      <c r="C36" s="52">
        <v>0</v>
      </c>
      <c r="D36" s="52">
        <v>0</v>
      </c>
      <c r="E36" s="52">
        <v>0</v>
      </c>
      <c r="F36" s="52">
        <v>0</v>
      </c>
      <c r="G36" s="52">
        <v>0</v>
      </c>
      <c r="H36" s="52">
        <v>0</v>
      </c>
      <c r="I36" s="52">
        <v>0</v>
      </c>
      <c r="J36" s="52">
        <v>0</v>
      </c>
      <c r="K36" s="52">
        <v>1537</v>
      </c>
      <c r="L36" s="52">
        <v>299</v>
      </c>
      <c r="M36" s="52">
        <v>291</v>
      </c>
      <c r="N36" s="52">
        <v>462</v>
      </c>
      <c r="O36" s="52">
        <v>2416</v>
      </c>
      <c r="P36" s="52">
        <v>1704</v>
      </c>
      <c r="Q36" s="52">
        <v>1972</v>
      </c>
      <c r="R36" s="52">
        <v>1559</v>
      </c>
      <c r="S36" s="52">
        <v>974</v>
      </c>
      <c r="T36" s="52">
        <v>2241</v>
      </c>
      <c r="U36" s="52">
        <v>2186</v>
      </c>
      <c r="V36" s="52">
        <v>1985</v>
      </c>
      <c r="W36" s="52">
        <v>1691</v>
      </c>
      <c r="DA36" s="63" t="s">
        <v>1240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/>
      <c r="C40" s="52">
        <v>2838</v>
      </c>
      <c r="D40" s="52">
        <v>1789</v>
      </c>
      <c r="E40" s="52">
        <v>1095</v>
      </c>
      <c r="F40" s="52">
        <v>1674</v>
      </c>
      <c r="G40" s="52">
        <v>2742</v>
      </c>
      <c r="H40" s="52">
        <v>3436</v>
      </c>
      <c r="I40" s="52">
        <v>2504</v>
      </c>
      <c r="J40" s="52">
        <v>1717</v>
      </c>
      <c r="K40" s="52">
        <v>1769</v>
      </c>
      <c r="L40" s="52">
        <v>1280</v>
      </c>
      <c r="M40" s="52">
        <v>1378</v>
      </c>
      <c r="N40" s="52">
        <v>2133</v>
      </c>
      <c r="O40" s="52">
        <v>2195</v>
      </c>
      <c r="P40" s="52">
        <v>1590</v>
      </c>
      <c r="Q40" s="52">
        <v>1782</v>
      </c>
      <c r="R40" s="52">
        <v>1604</v>
      </c>
      <c r="S40" s="52">
        <v>1807</v>
      </c>
      <c r="T40" s="52">
        <v>1706</v>
      </c>
      <c r="U40" s="52">
        <v>2009</v>
      </c>
      <c r="V40" s="52">
        <v>1525</v>
      </c>
      <c r="W40" s="52">
        <v>1887</v>
      </c>
      <c r="DA40" s="63" t="s">
        <v>1241</v>
      </c>
    </row>
    <row r="41" spans="1:105" ht="12" customHeight="1" x14ac:dyDescent="0.25">
      <c r="A41" s="109" t="s">
        <v>120</v>
      </c>
      <c r="B41" s="36"/>
      <c r="C41" s="36">
        <v>853</v>
      </c>
      <c r="D41" s="36">
        <v>1062</v>
      </c>
      <c r="E41" s="36">
        <v>1779</v>
      </c>
      <c r="F41" s="36">
        <v>1219</v>
      </c>
      <c r="G41" s="36">
        <v>840</v>
      </c>
      <c r="H41" s="36">
        <v>958</v>
      </c>
      <c r="I41" s="36">
        <v>650</v>
      </c>
      <c r="J41" s="36">
        <v>1209</v>
      </c>
      <c r="K41" s="36">
        <v>1343</v>
      </c>
      <c r="L41" s="36">
        <v>1487</v>
      </c>
      <c r="M41" s="36">
        <v>1303</v>
      </c>
      <c r="N41" s="36">
        <v>1051</v>
      </c>
      <c r="O41" s="36">
        <v>911</v>
      </c>
      <c r="P41" s="36">
        <v>618</v>
      </c>
      <c r="Q41" s="36">
        <v>875</v>
      </c>
      <c r="R41" s="36">
        <v>1065</v>
      </c>
      <c r="S41" s="36">
        <v>1036</v>
      </c>
      <c r="T41" s="36">
        <v>818</v>
      </c>
      <c r="U41" s="36">
        <v>942</v>
      </c>
      <c r="V41" s="36">
        <v>718</v>
      </c>
      <c r="W41" s="36">
        <v>325</v>
      </c>
      <c r="DA41" s="60" t="s">
        <v>1242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1243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/>
      <c r="C45" s="52">
        <v>28256</v>
      </c>
      <c r="D45" s="52">
        <v>35622</v>
      </c>
      <c r="E45" s="52">
        <v>29983</v>
      </c>
      <c r="F45" s="52">
        <v>20585</v>
      </c>
      <c r="G45" s="52">
        <v>0</v>
      </c>
      <c r="H45" s="52">
        <v>1</v>
      </c>
      <c r="I45" s="52">
        <v>0</v>
      </c>
      <c r="J45" s="52">
        <v>0</v>
      </c>
      <c r="K45" s="52">
        <v>1</v>
      </c>
      <c r="L45" s="52">
        <v>0</v>
      </c>
      <c r="M45" s="52">
        <v>0</v>
      </c>
      <c r="N45" s="52">
        <v>5881</v>
      </c>
      <c r="O45" s="52">
        <v>17512</v>
      </c>
      <c r="P45" s="52">
        <v>0</v>
      </c>
      <c r="Q45" s="52">
        <v>0</v>
      </c>
      <c r="R45" s="52">
        <v>419</v>
      </c>
      <c r="S45" s="52">
        <v>7246</v>
      </c>
      <c r="T45" s="52">
        <v>8515</v>
      </c>
      <c r="U45" s="52">
        <v>7999</v>
      </c>
      <c r="V45" s="52">
        <v>6762</v>
      </c>
      <c r="W45" s="52">
        <v>821</v>
      </c>
      <c r="DA45" s="63" t="s">
        <v>1244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/>
      <c r="C48" s="52">
        <v>37</v>
      </c>
      <c r="D48" s="52">
        <v>42</v>
      </c>
      <c r="E48" s="52">
        <v>66</v>
      </c>
      <c r="F48" s="52">
        <v>87</v>
      </c>
      <c r="G48" s="52">
        <v>42</v>
      </c>
      <c r="H48" s="52">
        <v>20</v>
      </c>
      <c r="I48" s="52">
        <v>7</v>
      </c>
      <c r="J48" s="52">
        <v>8</v>
      </c>
      <c r="K48" s="52">
        <v>4</v>
      </c>
      <c r="L48" s="52">
        <v>1</v>
      </c>
      <c r="M48" s="52">
        <v>2</v>
      </c>
      <c r="N48" s="52">
        <v>32</v>
      </c>
      <c r="O48" s="52">
        <v>184</v>
      </c>
      <c r="P48" s="52">
        <v>207</v>
      </c>
      <c r="Q48" s="52">
        <v>199</v>
      </c>
      <c r="R48" s="52">
        <v>60</v>
      </c>
      <c r="S48" s="52">
        <v>214</v>
      </c>
      <c r="T48" s="52">
        <v>368</v>
      </c>
      <c r="U48" s="52">
        <v>473</v>
      </c>
      <c r="V48" s="52">
        <v>541</v>
      </c>
      <c r="W48" s="52">
        <v>299</v>
      </c>
      <c r="DA48" s="63" t="s">
        <v>1245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/>
      <c r="C50" s="52">
        <v>27802</v>
      </c>
      <c r="D50" s="52">
        <v>35225</v>
      </c>
      <c r="E50" s="52">
        <v>29582</v>
      </c>
      <c r="F50" s="52">
        <v>20285</v>
      </c>
      <c r="G50" s="52">
        <v>4218</v>
      </c>
      <c r="H50" s="52">
        <v>12885</v>
      </c>
      <c r="I50" s="52">
        <v>29316</v>
      </c>
      <c r="J50" s="52">
        <v>38823</v>
      </c>
      <c r="K50" s="52">
        <v>34233</v>
      </c>
      <c r="L50" s="52">
        <v>26050</v>
      </c>
      <c r="M50" s="52">
        <v>12724</v>
      </c>
      <c r="N50" s="52">
        <v>13697</v>
      </c>
      <c r="O50" s="52">
        <v>17076</v>
      </c>
      <c r="P50" s="52">
        <v>2126</v>
      </c>
      <c r="Q50" s="52">
        <v>332</v>
      </c>
      <c r="R50" s="52">
        <v>2744</v>
      </c>
      <c r="S50" s="52">
        <v>7192</v>
      </c>
      <c r="T50" s="52">
        <v>8237</v>
      </c>
      <c r="U50" s="52">
        <v>7722</v>
      </c>
      <c r="V50" s="52">
        <v>6161</v>
      </c>
      <c r="W50" s="52">
        <v>442</v>
      </c>
      <c r="DA50" s="63" t="s">
        <v>1246</v>
      </c>
    </row>
    <row r="51" spans="1:105" ht="12" customHeight="1" x14ac:dyDescent="0.25">
      <c r="A51" s="97" t="s">
        <v>137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142</v>
      </c>
      <c r="L51" s="52">
        <v>0</v>
      </c>
      <c r="M51" s="52">
        <v>32</v>
      </c>
      <c r="N51" s="52">
        <v>14</v>
      </c>
      <c r="O51" s="52">
        <v>110</v>
      </c>
      <c r="P51" s="52">
        <v>75</v>
      </c>
      <c r="Q51" s="52">
        <v>85</v>
      </c>
      <c r="R51" s="52">
        <v>24</v>
      </c>
      <c r="S51" s="52">
        <v>70</v>
      </c>
      <c r="T51" s="52">
        <v>214</v>
      </c>
      <c r="U51" s="52">
        <v>15</v>
      </c>
      <c r="V51" s="52">
        <v>113</v>
      </c>
      <c r="W51" s="52">
        <v>325</v>
      </c>
      <c r="DA51" s="63" t="s">
        <v>1247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/>
      <c r="C54" s="52">
        <v>1196</v>
      </c>
      <c r="D54" s="52">
        <v>1140</v>
      </c>
      <c r="E54" s="52">
        <v>1159</v>
      </c>
      <c r="F54" s="52">
        <v>1099</v>
      </c>
      <c r="G54" s="52">
        <v>890</v>
      </c>
      <c r="H54" s="52">
        <v>1083</v>
      </c>
      <c r="I54" s="52">
        <v>100</v>
      </c>
      <c r="J54" s="52">
        <v>0</v>
      </c>
      <c r="K54" s="52">
        <v>0</v>
      </c>
      <c r="L54" s="52">
        <v>0</v>
      </c>
      <c r="M54" s="52">
        <v>17</v>
      </c>
      <c r="N54" s="52">
        <v>640</v>
      </c>
      <c r="O54" s="52">
        <v>71</v>
      </c>
      <c r="P54" s="52">
        <v>42</v>
      </c>
      <c r="Q54" s="52">
        <v>0</v>
      </c>
      <c r="R54" s="52">
        <v>0</v>
      </c>
      <c r="S54" s="52">
        <v>29</v>
      </c>
      <c r="T54" s="52">
        <v>0</v>
      </c>
      <c r="U54" s="52">
        <v>69</v>
      </c>
      <c r="V54" s="52">
        <v>0</v>
      </c>
      <c r="W54" s="52">
        <v>45</v>
      </c>
      <c r="DA54" s="63" t="s">
        <v>1248</v>
      </c>
    </row>
    <row r="55" spans="1:105" ht="12" customHeight="1" x14ac:dyDescent="0.25">
      <c r="A55" s="97" t="s">
        <v>121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1</v>
      </c>
      <c r="N55" s="52">
        <v>129</v>
      </c>
      <c r="O55" s="52">
        <v>574</v>
      </c>
      <c r="P55" s="52">
        <v>315</v>
      </c>
      <c r="Q55" s="52">
        <v>0</v>
      </c>
      <c r="R55" s="52">
        <v>0</v>
      </c>
      <c r="S55" s="52">
        <v>16</v>
      </c>
      <c r="T55" s="52">
        <v>267</v>
      </c>
      <c r="U55" s="52">
        <v>321</v>
      </c>
      <c r="V55" s="52">
        <v>491</v>
      </c>
      <c r="W55" s="52">
        <v>411</v>
      </c>
      <c r="DA55" s="63" t="s">
        <v>1249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/>
      <c r="C59" s="52">
        <v>40335</v>
      </c>
      <c r="D59" s="52">
        <v>37569</v>
      </c>
      <c r="E59" s="52">
        <v>20942</v>
      </c>
      <c r="F59" s="52">
        <v>27445</v>
      </c>
      <c r="G59" s="52">
        <v>20365</v>
      </c>
      <c r="H59" s="52">
        <v>23315</v>
      </c>
      <c r="I59" s="52">
        <v>2636</v>
      </c>
      <c r="J59" s="52">
        <v>1774</v>
      </c>
      <c r="K59" s="52">
        <v>3638</v>
      </c>
      <c r="L59" s="52">
        <v>2945</v>
      </c>
      <c r="M59" s="52">
        <v>4306</v>
      </c>
      <c r="N59" s="52">
        <v>8028</v>
      </c>
      <c r="O59" s="52">
        <v>13524</v>
      </c>
      <c r="P59" s="52">
        <v>1021</v>
      </c>
      <c r="Q59" s="52">
        <v>2038</v>
      </c>
      <c r="R59" s="52">
        <v>2441</v>
      </c>
      <c r="S59" s="52">
        <v>7137</v>
      </c>
      <c r="T59" s="52">
        <v>8542</v>
      </c>
      <c r="U59" s="52">
        <v>8549</v>
      </c>
      <c r="V59" s="52">
        <v>8730</v>
      </c>
      <c r="W59" s="52">
        <v>5931</v>
      </c>
      <c r="DA59" s="63" t="s">
        <v>1250</v>
      </c>
    </row>
    <row r="60" spans="1:105" ht="12" customHeight="1" x14ac:dyDescent="0.25">
      <c r="A60" s="109" t="s">
        <v>120</v>
      </c>
      <c r="B60" s="36"/>
      <c r="C60" s="36">
        <v>12104</v>
      </c>
      <c r="D60" s="36">
        <v>22332</v>
      </c>
      <c r="E60" s="36">
        <v>34002</v>
      </c>
      <c r="F60" s="36">
        <v>19991</v>
      </c>
      <c r="G60" s="36">
        <v>6235</v>
      </c>
      <c r="H60" s="36">
        <v>6517</v>
      </c>
      <c r="I60" s="36">
        <v>685</v>
      </c>
      <c r="J60" s="36">
        <v>1250</v>
      </c>
      <c r="K60" s="36">
        <v>2757</v>
      </c>
      <c r="L60" s="36">
        <v>3412</v>
      </c>
      <c r="M60" s="36">
        <v>4106</v>
      </c>
      <c r="N60" s="36">
        <v>3964</v>
      </c>
      <c r="O60" s="36">
        <v>5649</v>
      </c>
      <c r="P60" s="36">
        <v>395</v>
      </c>
      <c r="Q60" s="36">
        <v>999</v>
      </c>
      <c r="R60" s="36">
        <v>1618</v>
      </c>
      <c r="S60" s="36">
        <v>4108</v>
      </c>
      <c r="T60" s="36">
        <v>4093</v>
      </c>
      <c r="U60" s="36">
        <v>4017</v>
      </c>
      <c r="V60" s="36">
        <v>4086</v>
      </c>
      <c r="W60" s="36">
        <v>1045</v>
      </c>
      <c r="DA60" s="60" t="s">
        <v>1251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1252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/>
      <c r="C64" s="52">
        <v>117054</v>
      </c>
      <c r="D64" s="52">
        <v>144004</v>
      </c>
      <c r="E64" s="52">
        <v>177243</v>
      </c>
      <c r="F64" s="52">
        <v>195257</v>
      </c>
      <c r="G64" s="52">
        <v>218656</v>
      </c>
      <c r="H64" s="52">
        <v>189242</v>
      </c>
      <c r="I64" s="52">
        <v>198001</v>
      </c>
      <c r="J64" s="52">
        <v>181721</v>
      </c>
      <c r="K64" s="52">
        <v>205066</v>
      </c>
      <c r="L64" s="52">
        <v>216331</v>
      </c>
      <c r="M64" s="52">
        <v>252239</v>
      </c>
      <c r="N64" s="52">
        <v>276202</v>
      </c>
      <c r="O64" s="52">
        <v>265344</v>
      </c>
      <c r="P64" s="52">
        <v>136583</v>
      </c>
      <c r="Q64" s="52">
        <v>174554</v>
      </c>
      <c r="R64" s="52">
        <v>189659</v>
      </c>
      <c r="S64" s="52">
        <v>210393</v>
      </c>
      <c r="T64" s="52">
        <v>212576</v>
      </c>
      <c r="U64" s="52">
        <v>269342</v>
      </c>
      <c r="V64" s="52">
        <v>378736</v>
      </c>
      <c r="W64" s="52">
        <v>333675</v>
      </c>
      <c r="DA64" s="63" t="s">
        <v>1253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/>
      <c r="C67" s="52">
        <v>244</v>
      </c>
      <c r="D67" s="52">
        <v>257</v>
      </c>
      <c r="E67" s="52">
        <v>306</v>
      </c>
      <c r="F67" s="52">
        <v>556</v>
      </c>
      <c r="G67" s="52">
        <v>446</v>
      </c>
      <c r="H67" s="52">
        <v>599</v>
      </c>
      <c r="I67" s="52">
        <v>1749</v>
      </c>
      <c r="J67" s="52">
        <v>1919</v>
      </c>
      <c r="K67" s="52">
        <v>2037</v>
      </c>
      <c r="L67" s="52">
        <v>1265</v>
      </c>
      <c r="M67" s="52">
        <v>2834</v>
      </c>
      <c r="N67" s="52">
        <v>3084</v>
      </c>
      <c r="O67" s="52">
        <v>4907</v>
      </c>
      <c r="P67" s="52">
        <v>9518</v>
      </c>
      <c r="Q67" s="52">
        <v>13322</v>
      </c>
      <c r="R67" s="52">
        <v>16880</v>
      </c>
      <c r="S67" s="52">
        <v>12771</v>
      </c>
      <c r="T67" s="52">
        <v>13828</v>
      </c>
      <c r="U67" s="52">
        <v>14813</v>
      </c>
      <c r="V67" s="52">
        <v>21760</v>
      </c>
      <c r="W67" s="52">
        <v>18226</v>
      </c>
      <c r="DA67" s="63" t="s">
        <v>1254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/>
      <c r="C69" s="52">
        <v>113425</v>
      </c>
      <c r="D69" s="52">
        <v>145130</v>
      </c>
      <c r="E69" s="52">
        <v>172674</v>
      </c>
      <c r="F69" s="52">
        <v>192390</v>
      </c>
      <c r="G69" s="52">
        <v>213518</v>
      </c>
      <c r="H69" s="52">
        <v>183222</v>
      </c>
      <c r="I69" s="52">
        <v>192010</v>
      </c>
      <c r="J69" s="52">
        <v>180844</v>
      </c>
      <c r="K69" s="52">
        <v>200705</v>
      </c>
      <c r="L69" s="52">
        <v>214277</v>
      </c>
      <c r="M69" s="52">
        <v>248854</v>
      </c>
      <c r="N69" s="52">
        <v>272521</v>
      </c>
      <c r="O69" s="52">
        <v>258894</v>
      </c>
      <c r="P69" s="52">
        <v>130722</v>
      </c>
      <c r="Q69" s="52">
        <v>168726</v>
      </c>
      <c r="R69" s="52">
        <v>183843</v>
      </c>
      <c r="S69" s="52">
        <v>206470</v>
      </c>
      <c r="T69" s="52">
        <v>207470</v>
      </c>
      <c r="U69" s="52">
        <v>260438</v>
      </c>
      <c r="V69" s="52">
        <v>365902</v>
      </c>
      <c r="W69" s="52">
        <v>318327</v>
      </c>
      <c r="DA69" s="63" t="s">
        <v>1255</v>
      </c>
    </row>
    <row r="70" spans="1:105" ht="12" customHeight="1" x14ac:dyDescent="0.25">
      <c r="A70" s="97" t="s">
        <v>133</v>
      </c>
      <c r="B70" s="52"/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2772</v>
      </c>
      <c r="L70" s="52">
        <v>312</v>
      </c>
      <c r="M70" s="52">
        <v>634</v>
      </c>
      <c r="N70" s="52">
        <v>687</v>
      </c>
      <c r="O70" s="52">
        <v>3608</v>
      </c>
      <c r="P70" s="52">
        <v>3900</v>
      </c>
      <c r="Q70" s="52">
        <v>3684</v>
      </c>
      <c r="R70" s="52">
        <v>3624</v>
      </c>
      <c r="S70" s="52">
        <v>1685</v>
      </c>
      <c r="T70" s="52">
        <v>4608</v>
      </c>
      <c r="U70" s="52">
        <v>4528</v>
      </c>
      <c r="V70" s="52">
        <v>6643</v>
      </c>
      <c r="W70" s="52">
        <v>9550</v>
      </c>
      <c r="DA70" s="63" t="s">
        <v>1256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/>
      <c r="C73" s="52">
        <v>9602</v>
      </c>
      <c r="D73" s="52">
        <v>4866</v>
      </c>
      <c r="E73" s="52">
        <v>10677</v>
      </c>
      <c r="F73" s="52">
        <v>9266</v>
      </c>
      <c r="G73" s="52">
        <v>12113</v>
      </c>
      <c r="H73" s="52">
        <v>13963</v>
      </c>
      <c r="I73" s="52">
        <v>9143</v>
      </c>
      <c r="J73" s="52">
        <v>6003</v>
      </c>
      <c r="K73" s="52">
        <v>4241</v>
      </c>
      <c r="L73" s="52">
        <v>8365</v>
      </c>
      <c r="M73" s="52">
        <v>10702</v>
      </c>
      <c r="N73" s="52">
        <v>10224</v>
      </c>
      <c r="O73" s="52">
        <v>1404</v>
      </c>
      <c r="P73" s="52">
        <v>1271</v>
      </c>
      <c r="Q73" s="52">
        <v>1730</v>
      </c>
      <c r="R73" s="52">
        <v>3504</v>
      </c>
      <c r="S73" s="52">
        <v>7041</v>
      </c>
      <c r="T73" s="52">
        <v>0</v>
      </c>
      <c r="U73" s="52">
        <v>2631</v>
      </c>
      <c r="V73" s="52">
        <v>0</v>
      </c>
      <c r="W73" s="52">
        <v>1626</v>
      </c>
      <c r="DA73" s="63" t="s">
        <v>1257</v>
      </c>
    </row>
    <row r="74" spans="1:105" ht="12" customHeight="1" x14ac:dyDescent="0.25">
      <c r="A74" s="97" t="s">
        <v>121</v>
      </c>
      <c r="B74" s="52"/>
      <c r="C74" s="52">
        <v>0</v>
      </c>
      <c r="D74" s="52">
        <v>0</v>
      </c>
      <c r="E74" s="52">
        <v>0</v>
      </c>
      <c r="F74" s="52">
        <v>0</v>
      </c>
      <c r="G74" s="52">
        <v>0</v>
      </c>
      <c r="H74" s="52">
        <v>0</v>
      </c>
      <c r="I74" s="52">
        <v>0</v>
      </c>
      <c r="J74" s="52">
        <v>0</v>
      </c>
      <c r="K74" s="52">
        <v>5167</v>
      </c>
      <c r="L74" s="52">
        <v>1104</v>
      </c>
      <c r="M74" s="52">
        <v>1430</v>
      </c>
      <c r="N74" s="52">
        <v>2048</v>
      </c>
      <c r="O74" s="52">
        <v>11140</v>
      </c>
      <c r="P74" s="52">
        <v>9817</v>
      </c>
      <c r="Q74" s="52">
        <v>8170</v>
      </c>
      <c r="R74" s="52">
        <v>6566</v>
      </c>
      <c r="S74" s="52">
        <v>4459</v>
      </c>
      <c r="T74" s="52">
        <v>10279</v>
      </c>
      <c r="U74" s="52">
        <v>12170</v>
      </c>
      <c r="V74" s="52">
        <v>16420</v>
      </c>
      <c r="W74" s="52">
        <v>14071</v>
      </c>
      <c r="DA74" s="63" t="s">
        <v>1258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/>
      <c r="C78" s="52">
        <v>269334</v>
      </c>
      <c r="D78" s="52">
        <v>297218</v>
      </c>
      <c r="E78" s="52">
        <v>333205</v>
      </c>
      <c r="F78" s="52">
        <v>363486</v>
      </c>
      <c r="G78" s="52">
        <v>405733</v>
      </c>
      <c r="H78" s="52">
        <v>405358</v>
      </c>
      <c r="I78" s="52">
        <v>270818</v>
      </c>
      <c r="J78" s="52">
        <v>256679</v>
      </c>
      <c r="K78" s="52">
        <v>324763</v>
      </c>
      <c r="L78" s="52">
        <v>357494</v>
      </c>
      <c r="M78" s="52">
        <v>405087</v>
      </c>
      <c r="N78" s="52">
        <v>436585</v>
      </c>
      <c r="O78" s="52">
        <v>428120</v>
      </c>
      <c r="P78" s="52">
        <v>297651</v>
      </c>
      <c r="Q78" s="52">
        <v>350175</v>
      </c>
      <c r="R78" s="52">
        <v>373107</v>
      </c>
      <c r="S78" s="52">
        <v>407227</v>
      </c>
      <c r="T78" s="52">
        <v>419496</v>
      </c>
      <c r="U78" s="52">
        <v>475460</v>
      </c>
      <c r="V78" s="52">
        <v>575439</v>
      </c>
      <c r="W78" s="52">
        <v>465858</v>
      </c>
      <c r="DA78" s="63" t="s">
        <v>1259</v>
      </c>
    </row>
    <row r="79" spans="1:105" ht="12" customHeight="1" x14ac:dyDescent="0.25">
      <c r="A79" s="109" t="s">
        <v>120</v>
      </c>
      <c r="B79" s="36"/>
      <c r="C79" s="36">
        <v>17628</v>
      </c>
      <c r="D79" s="36">
        <v>17225</v>
      </c>
      <c r="E79" s="36">
        <v>18248</v>
      </c>
      <c r="F79" s="36">
        <v>16479</v>
      </c>
      <c r="G79" s="36">
        <v>18710</v>
      </c>
      <c r="H79" s="36">
        <v>25514</v>
      </c>
      <c r="I79" s="36">
        <v>20141</v>
      </c>
      <c r="J79" s="36">
        <v>15071</v>
      </c>
      <c r="K79" s="36">
        <v>20054</v>
      </c>
      <c r="L79" s="36">
        <v>17923</v>
      </c>
      <c r="M79" s="36">
        <v>21419</v>
      </c>
      <c r="N79" s="36">
        <v>20839</v>
      </c>
      <c r="O79" s="36">
        <v>22533</v>
      </c>
      <c r="P79" s="36">
        <v>23814</v>
      </c>
      <c r="Q79" s="36">
        <v>20774</v>
      </c>
      <c r="R79" s="36">
        <v>20711</v>
      </c>
      <c r="S79" s="36">
        <v>22776</v>
      </c>
      <c r="T79" s="36">
        <v>21148</v>
      </c>
      <c r="U79" s="36">
        <v>25969</v>
      </c>
      <c r="V79" s="36">
        <v>24803</v>
      </c>
      <c r="W79" s="36">
        <v>66853</v>
      </c>
      <c r="DA79" s="60" t="s">
        <v>1260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1261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/>
      <c r="C83" s="52">
        <v>140780</v>
      </c>
      <c r="D83" s="52">
        <v>167620</v>
      </c>
      <c r="E83" s="52">
        <v>151900</v>
      </c>
      <c r="F83" s="52">
        <v>133154</v>
      </c>
      <c r="G83" s="52">
        <v>107416</v>
      </c>
      <c r="H83" s="52">
        <v>128004</v>
      </c>
      <c r="I83" s="52">
        <v>154115</v>
      </c>
      <c r="J83" s="52">
        <v>152951</v>
      </c>
      <c r="K83" s="52">
        <v>174518</v>
      </c>
      <c r="L83" s="52">
        <v>201275</v>
      </c>
      <c r="M83" s="52">
        <v>266322</v>
      </c>
      <c r="N83" s="52">
        <v>228267</v>
      </c>
      <c r="O83" s="52">
        <v>206940</v>
      </c>
      <c r="P83" s="52">
        <v>88972</v>
      </c>
      <c r="Q83" s="52">
        <v>117345</v>
      </c>
      <c r="R83" s="52">
        <v>303183</v>
      </c>
      <c r="S83" s="52">
        <v>519778</v>
      </c>
      <c r="T83" s="52">
        <v>869380</v>
      </c>
      <c r="U83" s="52">
        <v>355516</v>
      </c>
      <c r="V83" s="52">
        <v>181771</v>
      </c>
      <c r="W83" s="52">
        <v>99757</v>
      </c>
      <c r="DA83" s="63" t="s">
        <v>1262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/>
      <c r="C86" s="52">
        <v>179</v>
      </c>
      <c r="D86" s="52">
        <v>203</v>
      </c>
      <c r="E86" s="52">
        <v>325</v>
      </c>
      <c r="F86" s="52">
        <v>470</v>
      </c>
      <c r="G86" s="52">
        <v>304</v>
      </c>
      <c r="H86" s="52">
        <v>367</v>
      </c>
      <c r="I86" s="52">
        <v>1126</v>
      </c>
      <c r="J86" s="52">
        <v>1477</v>
      </c>
      <c r="K86" s="52">
        <v>1684</v>
      </c>
      <c r="L86" s="52">
        <v>1113</v>
      </c>
      <c r="M86" s="52">
        <v>2755</v>
      </c>
      <c r="N86" s="52">
        <v>2799</v>
      </c>
      <c r="O86" s="52">
        <v>4190</v>
      </c>
      <c r="P86" s="52">
        <v>7061</v>
      </c>
      <c r="Q86" s="52">
        <v>9424</v>
      </c>
      <c r="R86" s="52">
        <v>18546</v>
      </c>
      <c r="S86" s="52">
        <v>21380</v>
      </c>
      <c r="T86" s="52">
        <v>38631</v>
      </c>
      <c r="U86" s="52">
        <v>34721</v>
      </c>
      <c r="V86" s="52">
        <v>32523</v>
      </c>
      <c r="W86" s="52">
        <v>13173</v>
      </c>
      <c r="DA86" s="63" t="s">
        <v>1263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/>
      <c r="C88" s="52">
        <v>128273</v>
      </c>
      <c r="D88" s="52">
        <v>103141</v>
      </c>
      <c r="E88" s="52">
        <v>73967</v>
      </c>
      <c r="F88" s="52">
        <v>93020</v>
      </c>
      <c r="G88" s="52">
        <v>97860</v>
      </c>
      <c r="H88" s="52">
        <v>119830</v>
      </c>
      <c r="I88" s="52">
        <v>144857</v>
      </c>
      <c r="J88" s="52">
        <v>146471</v>
      </c>
      <c r="K88" s="52">
        <v>159876</v>
      </c>
      <c r="L88" s="52">
        <v>182844</v>
      </c>
      <c r="M88" s="52">
        <v>244813</v>
      </c>
      <c r="N88" s="52">
        <v>216540</v>
      </c>
      <c r="O88" s="52">
        <v>186419</v>
      </c>
      <c r="P88" s="52">
        <v>73822</v>
      </c>
      <c r="Q88" s="52">
        <v>98424</v>
      </c>
      <c r="R88" s="52">
        <v>275800</v>
      </c>
      <c r="S88" s="52">
        <v>468049</v>
      </c>
      <c r="T88" s="52">
        <v>755299</v>
      </c>
      <c r="U88" s="52">
        <v>347672</v>
      </c>
      <c r="V88" s="52">
        <v>168975</v>
      </c>
      <c r="W88" s="52">
        <v>87111</v>
      </c>
      <c r="DA88" s="63" t="s">
        <v>1264</v>
      </c>
    </row>
    <row r="89" spans="1:105" ht="12" customHeight="1" x14ac:dyDescent="0.25">
      <c r="A89" s="97" t="s">
        <v>131</v>
      </c>
      <c r="B89" s="52"/>
      <c r="C89" s="52">
        <v>0</v>
      </c>
      <c r="D89" s="52">
        <v>0</v>
      </c>
      <c r="E89" s="52">
        <v>0</v>
      </c>
      <c r="F89" s="52">
        <v>0</v>
      </c>
      <c r="G89" s="52">
        <v>0</v>
      </c>
      <c r="H89" s="52">
        <v>0</v>
      </c>
      <c r="I89" s="52">
        <v>0</v>
      </c>
      <c r="J89" s="52">
        <v>0</v>
      </c>
      <c r="K89" s="52">
        <v>1760</v>
      </c>
      <c r="L89" s="52">
        <v>191</v>
      </c>
      <c r="M89" s="52">
        <v>761</v>
      </c>
      <c r="N89" s="52">
        <v>468</v>
      </c>
      <c r="O89" s="52">
        <v>2498</v>
      </c>
      <c r="P89" s="52">
        <v>2633</v>
      </c>
      <c r="Q89" s="52">
        <v>2732</v>
      </c>
      <c r="R89" s="52">
        <v>1814</v>
      </c>
      <c r="S89" s="52">
        <v>603</v>
      </c>
      <c r="T89" s="52">
        <v>23279</v>
      </c>
      <c r="U89" s="52">
        <v>1585</v>
      </c>
      <c r="V89" s="52">
        <v>2421</v>
      </c>
      <c r="W89" s="52">
        <v>3767</v>
      </c>
      <c r="DA89" s="63" t="s">
        <v>1265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/>
      <c r="C92" s="52">
        <v>9392</v>
      </c>
      <c r="D92" s="52">
        <v>11650</v>
      </c>
      <c r="E92" s="52">
        <v>6250</v>
      </c>
      <c r="F92" s="52">
        <v>7684</v>
      </c>
      <c r="G92" s="52">
        <v>7048</v>
      </c>
      <c r="H92" s="52">
        <v>16156</v>
      </c>
      <c r="I92" s="52">
        <v>7875</v>
      </c>
      <c r="J92" s="52">
        <v>3850</v>
      </c>
      <c r="K92" s="52">
        <v>6157</v>
      </c>
      <c r="L92" s="52">
        <v>5525</v>
      </c>
      <c r="M92" s="52">
        <v>5549</v>
      </c>
      <c r="N92" s="52">
        <v>6114</v>
      </c>
      <c r="O92" s="52">
        <v>6325</v>
      </c>
      <c r="P92" s="52">
        <v>6377</v>
      </c>
      <c r="Q92" s="52">
        <v>5710</v>
      </c>
      <c r="R92" s="52">
        <v>7821</v>
      </c>
      <c r="S92" s="52">
        <v>12469</v>
      </c>
      <c r="T92" s="52">
        <v>15506</v>
      </c>
      <c r="U92" s="52">
        <v>5785</v>
      </c>
      <c r="V92" s="52">
        <v>6589</v>
      </c>
      <c r="W92" s="52">
        <v>9124</v>
      </c>
      <c r="DA92" s="63" t="s">
        <v>1266</v>
      </c>
    </row>
    <row r="93" spans="1:105" ht="12" customHeight="1" x14ac:dyDescent="0.25">
      <c r="A93" s="97" t="s">
        <v>123</v>
      </c>
      <c r="B93" s="52"/>
      <c r="C93" s="52">
        <v>0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52">
        <v>60</v>
      </c>
      <c r="L93" s="52">
        <v>5</v>
      </c>
      <c r="M93" s="52">
        <v>8</v>
      </c>
      <c r="N93" s="52">
        <v>10</v>
      </c>
      <c r="O93" s="52">
        <v>52</v>
      </c>
      <c r="P93" s="52">
        <v>60</v>
      </c>
      <c r="Q93" s="52">
        <v>61</v>
      </c>
      <c r="R93" s="52">
        <v>99</v>
      </c>
      <c r="S93" s="52">
        <v>99</v>
      </c>
      <c r="T93" s="52">
        <v>308</v>
      </c>
      <c r="U93" s="52">
        <v>109</v>
      </c>
      <c r="V93" s="52">
        <v>117</v>
      </c>
      <c r="W93" s="52">
        <v>90</v>
      </c>
      <c r="DA93" s="63" t="s">
        <v>1267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/>
      <c r="C96" s="52">
        <v>18272</v>
      </c>
      <c r="D96" s="52">
        <v>68038</v>
      </c>
      <c r="E96" s="52">
        <v>87336</v>
      </c>
      <c r="F96" s="52">
        <v>49718</v>
      </c>
      <c r="G96" s="52">
        <v>23457</v>
      </c>
      <c r="H96" s="52">
        <v>19344</v>
      </c>
      <c r="I96" s="52">
        <v>22222</v>
      </c>
      <c r="J96" s="52">
        <v>35961</v>
      </c>
      <c r="K96" s="52">
        <v>25335</v>
      </c>
      <c r="L96" s="52">
        <v>63808</v>
      </c>
      <c r="M96" s="52">
        <v>59508</v>
      </c>
      <c r="N96" s="52">
        <v>35530</v>
      </c>
      <c r="O96" s="52">
        <v>4951</v>
      </c>
      <c r="P96" s="52">
        <v>4940</v>
      </c>
      <c r="Q96" s="52">
        <v>9012</v>
      </c>
      <c r="R96" s="52">
        <v>23116</v>
      </c>
      <c r="S96" s="52">
        <v>57189</v>
      </c>
      <c r="T96" s="52">
        <v>0</v>
      </c>
      <c r="U96" s="52">
        <v>9102</v>
      </c>
      <c r="V96" s="52">
        <v>0</v>
      </c>
      <c r="W96" s="52">
        <v>5476</v>
      </c>
      <c r="DA96" s="63" t="s">
        <v>1268</v>
      </c>
    </row>
    <row r="97" spans="1:105" ht="12" customHeight="1" x14ac:dyDescent="0.25">
      <c r="A97" s="97" t="s">
        <v>121</v>
      </c>
      <c r="B97" s="52"/>
      <c r="C97" s="52">
        <v>0</v>
      </c>
      <c r="D97" s="52">
        <v>0</v>
      </c>
      <c r="E97" s="52">
        <v>0</v>
      </c>
      <c r="F97" s="52">
        <v>0</v>
      </c>
      <c r="G97" s="52">
        <v>0</v>
      </c>
      <c r="H97" s="52">
        <v>0</v>
      </c>
      <c r="I97" s="52">
        <v>0</v>
      </c>
      <c r="J97" s="52">
        <v>0</v>
      </c>
      <c r="K97" s="52">
        <v>30854</v>
      </c>
      <c r="L97" s="52">
        <v>8437</v>
      </c>
      <c r="M97" s="52">
        <v>7952</v>
      </c>
      <c r="N97" s="52">
        <v>7111</v>
      </c>
      <c r="O97" s="52">
        <v>39279</v>
      </c>
      <c r="P97" s="52">
        <v>38116</v>
      </c>
      <c r="Q97" s="52">
        <v>42529</v>
      </c>
      <c r="R97" s="52">
        <v>43271</v>
      </c>
      <c r="S97" s="52">
        <v>36218</v>
      </c>
      <c r="T97" s="52">
        <v>129727</v>
      </c>
      <c r="U97" s="52">
        <v>42090</v>
      </c>
      <c r="V97" s="52">
        <v>51423</v>
      </c>
      <c r="W97" s="52">
        <v>47315</v>
      </c>
      <c r="DA97" s="63" t="s">
        <v>1269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/>
      <c r="C101" s="52">
        <v>108745</v>
      </c>
      <c r="D101" s="52">
        <v>89050</v>
      </c>
      <c r="E101" s="52">
        <v>70678</v>
      </c>
      <c r="F101" s="52">
        <v>91708</v>
      </c>
      <c r="G101" s="52">
        <v>101027</v>
      </c>
      <c r="H101" s="52">
        <v>113061</v>
      </c>
      <c r="I101" s="52">
        <v>78701</v>
      </c>
      <c r="J101" s="52">
        <v>74006</v>
      </c>
      <c r="K101" s="52">
        <v>90649</v>
      </c>
      <c r="L101" s="52">
        <v>90699</v>
      </c>
      <c r="M101" s="52">
        <v>124269</v>
      </c>
      <c r="N101" s="52">
        <v>123919</v>
      </c>
      <c r="O101" s="52">
        <v>127189</v>
      </c>
      <c r="P101" s="52">
        <v>80709</v>
      </c>
      <c r="Q101" s="52">
        <v>88038</v>
      </c>
      <c r="R101" s="52">
        <v>156695</v>
      </c>
      <c r="S101" s="52">
        <v>228979</v>
      </c>
      <c r="T101" s="52">
        <v>362503</v>
      </c>
      <c r="U101" s="52">
        <v>207038</v>
      </c>
      <c r="V101" s="52">
        <v>133663</v>
      </c>
      <c r="W101" s="52">
        <v>130442</v>
      </c>
      <c r="DA101" s="63" t="s">
        <v>1270</v>
      </c>
    </row>
    <row r="102" spans="1:105" ht="12" customHeight="1" x14ac:dyDescent="0.25">
      <c r="A102" s="97" t="s">
        <v>50</v>
      </c>
      <c r="B102" s="52"/>
      <c r="C102" s="52">
        <v>114912</v>
      </c>
      <c r="D102" s="52">
        <v>123182</v>
      </c>
      <c r="E102" s="52">
        <v>77141</v>
      </c>
      <c r="F102" s="52">
        <v>99418</v>
      </c>
      <c r="G102" s="52">
        <v>118602</v>
      </c>
      <c r="H102" s="52">
        <v>151119</v>
      </c>
      <c r="I102" s="52">
        <v>125110</v>
      </c>
      <c r="J102" s="52">
        <v>97957</v>
      </c>
      <c r="K102" s="52">
        <v>122879</v>
      </c>
      <c r="L102" s="52">
        <v>113042</v>
      </c>
      <c r="M102" s="52">
        <v>136265</v>
      </c>
      <c r="N102" s="52">
        <v>150065</v>
      </c>
      <c r="O102" s="52">
        <v>144712</v>
      </c>
      <c r="P102" s="52">
        <v>112988</v>
      </c>
      <c r="Q102" s="52">
        <v>133510</v>
      </c>
      <c r="R102" s="52">
        <v>196683</v>
      </c>
      <c r="S102" s="52">
        <v>307550</v>
      </c>
      <c r="T102" s="52">
        <v>480143</v>
      </c>
      <c r="U102" s="52">
        <v>244017</v>
      </c>
      <c r="V102" s="52">
        <v>170046</v>
      </c>
      <c r="W102" s="52">
        <v>154326</v>
      </c>
      <c r="DA102" s="63" t="s">
        <v>1271</v>
      </c>
    </row>
    <row r="103" spans="1:105" ht="12" customHeight="1" x14ac:dyDescent="0.25">
      <c r="A103" s="109" t="s">
        <v>120</v>
      </c>
      <c r="B103" s="36"/>
      <c r="C103" s="36">
        <v>34482</v>
      </c>
      <c r="D103" s="36">
        <v>73219</v>
      </c>
      <c r="E103" s="36">
        <v>125244</v>
      </c>
      <c r="F103" s="36">
        <v>72424</v>
      </c>
      <c r="G103" s="36">
        <v>36302</v>
      </c>
      <c r="H103" s="36">
        <v>42233</v>
      </c>
      <c r="I103" s="36">
        <v>32503</v>
      </c>
      <c r="J103" s="36">
        <v>69079</v>
      </c>
      <c r="K103" s="36">
        <v>93126</v>
      </c>
      <c r="L103" s="36">
        <v>130833</v>
      </c>
      <c r="M103" s="36">
        <v>130064</v>
      </c>
      <c r="N103" s="36">
        <v>74090</v>
      </c>
      <c r="O103" s="36">
        <v>60439</v>
      </c>
      <c r="P103" s="36">
        <v>43728</v>
      </c>
      <c r="Q103" s="36">
        <v>65596</v>
      </c>
      <c r="R103" s="36">
        <v>130694</v>
      </c>
      <c r="S103" s="36">
        <v>177093</v>
      </c>
      <c r="T103" s="36">
        <v>229931</v>
      </c>
      <c r="U103" s="36">
        <v>114583</v>
      </c>
      <c r="V103" s="36">
        <v>79639</v>
      </c>
      <c r="W103" s="36">
        <v>27262</v>
      </c>
      <c r="DA103" s="60" t="s">
        <v>1272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1273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/>
      <c r="C107" s="52">
        <v>811</v>
      </c>
      <c r="D107" s="52">
        <v>1719</v>
      </c>
      <c r="E107" s="52">
        <v>1451</v>
      </c>
      <c r="F107" s="52">
        <v>1429</v>
      </c>
      <c r="G107" s="52">
        <v>1578</v>
      </c>
      <c r="H107" s="52">
        <v>942</v>
      </c>
      <c r="I107" s="52">
        <v>440</v>
      </c>
      <c r="J107" s="52">
        <v>506</v>
      </c>
      <c r="K107" s="52">
        <v>574</v>
      </c>
      <c r="L107" s="52">
        <v>349</v>
      </c>
      <c r="M107" s="52">
        <v>956</v>
      </c>
      <c r="N107" s="52">
        <v>1592</v>
      </c>
      <c r="O107" s="52">
        <v>2133</v>
      </c>
      <c r="P107" s="52">
        <v>2251</v>
      </c>
      <c r="Q107" s="52">
        <v>1982</v>
      </c>
      <c r="R107" s="52">
        <v>1289</v>
      </c>
      <c r="S107" s="52">
        <v>1227</v>
      </c>
      <c r="T107" s="52">
        <v>1443</v>
      </c>
      <c r="U107" s="52">
        <v>1544</v>
      </c>
      <c r="V107" s="52">
        <v>1780</v>
      </c>
      <c r="W107" s="52">
        <v>1217</v>
      </c>
      <c r="DA107" s="63" t="s">
        <v>1274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3</v>
      </c>
      <c r="F110" s="52">
        <v>5</v>
      </c>
      <c r="G110" s="52">
        <v>3</v>
      </c>
      <c r="H110" s="52">
        <v>4</v>
      </c>
      <c r="I110" s="52">
        <v>8</v>
      </c>
      <c r="J110" s="52">
        <v>6</v>
      </c>
      <c r="K110" s="52">
        <v>5</v>
      </c>
      <c r="L110" s="52">
        <v>3</v>
      </c>
      <c r="M110" s="52">
        <v>9</v>
      </c>
      <c r="N110" s="52">
        <v>12</v>
      </c>
      <c r="O110" s="52">
        <v>30</v>
      </c>
      <c r="P110" s="52">
        <v>98</v>
      </c>
      <c r="Q110" s="52">
        <v>143</v>
      </c>
      <c r="R110" s="52">
        <v>155</v>
      </c>
      <c r="S110" s="52">
        <v>89</v>
      </c>
      <c r="T110" s="52">
        <v>84</v>
      </c>
      <c r="U110" s="52">
        <v>84</v>
      </c>
      <c r="V110" s="52">
        <v>111</v>
      </c>
      <c r="W110" s="52">
        <v>80</v>
      </c>
      <c r="DA110" s="63" t="s">
        <v>1275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/>
      <c r="C112" s="52">
        <v>794</v>
      </c>
      <c r="D112" s="52">
        <v>1591</v>
      </c>
      <c r="E112" s="52">
        <v>1313</v>
      </c>
      <c r="F112" s="52">
        <v>1356</v>
      </c>
      <c r="G112" s="52">
        <v>1562</v>
      </c>
      <c r="H112" s="52">
        <v>909</v>
      </c>
      <c r="I112" s="52">
        <v>434</v>
      </c>
      <c r="J112" s="52">
        <v>425</v>
      </c>
      <c r="K112" s="52">
        <v>463</v>
      </c>
      <c r="L112" s="52">
        <v>247</v>
      </c>
      <c r="M112" s="52">
        <v>844</v>
      </c>
      <c r="N112" s="52">
        <v>1434</v>
      </c>
      <c r="O112" s="52">
        <v>1886</v>
      </c>
      <c r="P112" s="52">
        <v>2045</v>
      </c>
      <c r="Q112" s="52">
        <v>1827</v>
      </c>
      <c r="R112" s="52">
        <v>1364</v>
      </c>
      <c r="S112" s="52">
        <v>1119</v>
      </c>
      <c r="T112" s="52">
        <v>1145</v>
      </c>
      <c r="U112" s="52">
        <v>1142</v>
      </c>
      <c r="V112" s="52">
        <v>1275</v>
      </c>
      <c r="W112" s="52">
        <v>990</v>
      </c>
      <c r="DA112" s="63" t="s">
        <v>1276</v>
      </c>
    </row>
    <row r="113" spans="1:105" ht="12" customHeight="1" x14ac:dyDescent="0.25">
      <c r="A113" s="97" t="s">
        <v>129</v>
      </c>
      <c r="B113" s="52"/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11</v>
      </c>
      <c r="L113" s="52">
        <v>0</v>
      </c>
      <c r="M113" s="52">
        <v>3</v>
      </c>
      <c r="N113" s="52">
        <v>6</v>
      </c>
      <c r="O113" s="52">
        <v>17</v>
      </c>
      <c r="P113" s="52">
        <v>26</v>
      </c>
      <c r="Q113" s="52">
        <v>30</v>
      </c>
      <c r="R113" s="52">
        <v>16</v>
      </c>
      <c r="S113" s="52">
        <v>2</v>
      </c>
      <c r="T113" s="52">
        <v>33</v>
      </c>
      <c r="U113" s="52">
        <v>23</v>
      </c>
      <c r="V113" s="52">
        <v>21</v>
      </c>
      <c r="W113" s="52">
        <v>29</v>
      </c>
      <c r="DA113" s="63" t="s">
        <v>1277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/>
      <c r="C116" s="52">
        <v>20</v>
      </c>
      <c r="D116" s="52">
        <v>133</v>
      </c>
      <c r="E116" s="52">
        <v>141</v>
      </c>
      <c r="F116" s="52">
        <v>80</v>
      </c>
      <c r="G116" s="52">
        <v>27</v>
      </c>
      <c r="H116" s="52">
        <v>54</v>
      </c>
      <c r="I116" s="52">
        <v>36</v>
      </c>
      <c r="J116" s="52">
        <v>123</v>
      </c>
      <c r="K116" s="52">
        <v>76</v>
      </c>
      <c r="L116" s="52">
        <v>173</v>
      </c>
      <c r="M116" s="52">
        <v>161</v>
      </c>
      <c r="N116" s="52">
        <v>174</v>
      </c>
      <c r="O116" s="52">
        <v>31</v>
      </c>
      <c r="P116" s="52">
        <v>28</v>
      </c>
      <c r="Q116" s="52">
        <v>40</v>
      </c>
      <c r="R116" s="52">
        <v>16</v>
      </c>
      <c r="S116" s="52">
        <v>175</v>
      </c>
      <c r="T116" s="52">
        <v>0</v>
      </c>
      <c r="U116" s="52">
        <v>103</v>
      </c>
      <c r="V116" s="52">
        <v>0</v>
      </c>
      <c r="W116" s="52">
        <v>44</v>
      </c>
      <c r="DA116" s="63" t="s">
        <v>1278</v>
      </c>
    </row>
    <row r="117" spans="1:105" ht="12" customHeight="1" x14ac:dyDescent="0.25">
      <c r="A117" s="97" t="s">
        <v>121</v>
      </c>
      <c r="B117" s="52"/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92</v>
      </c>
      <c r="L117" s="52">
        <v>22</v>
      </c>
      <c r="M117" s="52">
        <v>20</v>
      </c>
      <c r="N117" s="52">
        <v>35</v>
      </c>
      <c r="O117" s="52">
        <v>254</v>
      </c>
      <c r="P117" s="52">
        <v>232</v>
      </c>
      <c r="Q117" s="52">
        <v>191</v>
      </c>
      <c r="R117" s="52">
        <v>33</v>
      </c>
      <c r="S117" s="52">
        <v>108</v>
      </c>
      <c r="T117" s="52">
        <v>446</v>
      </c>
      <c r="U117" s="52">
        <v>471</v>
      </c>
      <c r="V117" s="52">
        <v>685</v>
      </c>
      <c r="W117" s="52">
        <v>374</v>
      </c>
      <c r="DA117" s="63" t="s">
        <v>1279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/>
      <c r="C121" s="52">
        <v>771</v>
      </c>
      <c r="D121" s="52">
        <v>1201</v>
      </c>
      <c r="E121" s="52">
        <v>632</v>
      </c>
      <c r="F121" s="52">
        <v>975</v>
      </c>
      <c r="G121" s="52">
        <v>1473</v>
      </c>
      <c r="H121" s="52">
        <v>1126</v>
      </c>
      <c r="I121" s="52">
        <v>759</v>
      </c>
      <c r="J121" s="52">
        <v>740</v>
      </c>
      <c r="K121" s="52">
        <v>980</v>
      </c>
      <c r="L121" s="52">
        <v>777</v>
      </c>
      <c r="M121" s="52">
        <v>1091</v>
      </c>
      <c r="N121" s="52">
        <v>1767</v>
      </c>
      <c r="O121" s="52">
        <v>2135</v>
      </c>
      <c r="P121" s="52">
        <v>2092</v>
      </c>
      <c r="Q121" s="52">
        <v>1745</v>
      </c>
      <c r="R121" s="52">
        <v>1241</v>
      </c>
      <c r="S121" s="52">
        <v>1371</v>
      </c>
      <c r="T121" s="52">
        <v>1739</v>
      </c>
      <c r="U121" s="52">
        <v>2068</v>
      </c>
      <c r="V121" s="52">
        <v>2376</v>
      </c>
      <c r="W121" s="52">
        <v>2550</v>
      </c>
      <c r="DA121" s="63" t="s">
        <v>1280</v>
      </c>
    </row>
    <row r="122" spans="1:105" ht="12" customHeight="1" x14ac:dyDescent="0.25">
      <c r="A122" s="109" t="s">
        <v>120</v>
      </c>
      <c r="B122" s="36"/>
      <c r="C122" s="36">
        <v>233</v>
      </c>
      <c r="D122" s="36">
        <v>714</v>
      </c>
      <c r="E122" s="36">
        <v>1027</v>
      </c>
      <c r="F122" s="36">
        <v>709</v>
      </c>
      <c r="G122" s="36">
        <v>449</v>
      </c>
      <c r="H122" s="36">
        <v>315</v>
      </c>
      <c r="I122" s="36">
        <v>195</v>
      </c>
      <c r="J122" s="36">
        <v>522</v>
      </c>
      <c r="K122" s="36">
        <v>745</v>
      </c>
      <c r="L122" s="36">
        <v>903</v>
      </c>
      <c r="M122" s="36">
        <v>1035</v>
      </c>
      <c r="N122" s="36">
        <v>871</v>
      </c>
      <c r="O122" s="36">
        <v>888</v>
      </c>
      <c r="P122" s="36">
        <v>809</v>
      </c>
      <c r="Q122" s="36">
        <v>853</v>
      </c>
      <c r="R122" s="36">
        <v>811</v>
      </c>
      <c r="S122" s="36">
        <v>778</v>
      </c>
      <c r="T122" s="36">
        <v>831</v>
      </c>
      <c r="U122" s="36">
        <v>969</v>
      </c>
      <c r="V122" s="36">
        <v>1124</v>
      </c>
      <c r="W122" s="36">
        <v>449</v>
      </c>
      <c r="DA122" s="60" t="s">
        <v>1281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1282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/>
      <c r="C126" s="52">
        <v>378468</v>
      </c>
      <c r="D126" s="52">
        <v>175949</v>
      </c>
      <c r="E126" s="52">
        <v>232621</v>
      </c>
      <c r="F126" s="52">
        <v>199651</v>
      </c>
      <c r="G126" s="52">
        <v>213490</v>
      </c>
      <c r="H126" s="52">
        <v>221237</v>
      </c>
      <c r="I126" s="52">
        <v>342757</v>
      </c>
      <c r="J126" s="52">
        <v>331520</v>
      </c>
      <c r="K126" s="52">
        <v>382651</v>
      </c>
      <c r="L126" s="52">
        <v>386262</v>
      </c>
      <c r="M126" s="52">
        <v>426569</v>
      </c>
      <c r="N126" s="52">
        <v>460179</v>
      </c>
      <c r="O126" s="52">
        <v>413985</v>
      </c>
      <c r="P126" s="52">
        <v>106206</v>
      </c>
      <c r="Q126" s="52">
        <v>122361</v>
      </c>
      <c r="R126" s="52">
        <v>72709</v>
      </c>
      <c r="S126" s="52">
        <v>113304</v>
      </c>
      <c r="T126" s="52">
        <v>21622</v>
      </c>
      <c r="U126" s="52">
        <v>212768</v>
      </c>
      <c r="V126" s="52">
        <v>268471</v>
      </c>
      <c r="W126" s="52">
        <v>330387</v>
      </c>
      <c r="DA126" s="63" t="s">
        <v>1283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/>
      <c r="C129" s="52">
        <v>631</v>
      </c>
      <c r="D129" s="52">
        <v>611</v>
      </c>
      <c r="E129" s="52">
        <v>560</v>
      </c>
      <c r="F129" s="52">
        <v>648</v>
      </c>
      <c r="G129" s="52">
        <v>500</v>
      </c>
      <c r="H129" s="52">
        <v>646</v>
      </c>
      <c r="I129" s="52">
        <v>2285</v>
      </c>
      <c r="J129" s="52">
        <v>3085</v>
      </c>
      <c r="K129" s="52">
        <v>3710</v>
      </c>
      <c r="L129" s="52">
        <v>2292</v>
      </c>
      <c r="M129" s="52">
        <v>4961</v>
      </c>
      <c r="N129" s="52">
        <v>5239</v>
      </c>
      <c r="O129" s="52">
        <v>7942</v>
      </c>
      <c r="P129" s="52">
        <v>12005</v>
      </c>
      <c r="Q129" s="52">
        <v>13236</v>
      </c>
      <c r="R129" s="52">
        <v>11422</v>
      </c>
      <c r="S129" s="52">
        <v>7999</v>
      </c>
      <c r="T129" s="52">
        <v>5328</v>
      </c>
      <c r="U129" s="52">
        <v>8612</v>
      </c>
      <c r="V129" s="52">
        <v>14237</v>
      </c>
      <c r="W129" s="52">
        <v>15287</v>
      </c>
      <c r="DA129" s="63" t="s">
        <v>1284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/>
      <c r="C131" s="52">
        <v>372312</v>
      </c>
      <c r="D131" s="52">
        <v>196487</v>
      </c>
      <c r="E131" s="52">
        <v>224316</v>
      </c>
      <c r="F131" s="52">
        <v>199566</v>
      </c>
      <c r="G131" s="52">
        <v>251688</v>
      </c>
      <c r="H131" s="52">
        <v>184828</v>
      </c>
      <c r="I131" s="52">
        <v>342455</v>
      </c>
      <c r="J131" s="52">
        <v>330621</v>
      </c>
      <c r="K131" s="52">
        <v>376567</v>
      </c>
      <c r="L131" s="52">
        <v>385302</v>
      </c>
      <c r="M131" s="52">
        <v>424201</v>
      </c>
      <c r="N131" s="52">
        <v>457943</v>
      </c>
      <c r="O131" s="52">
        <v>407750</v>
      </c>
      <c r="P131" s="52">
        <v>99106</v>
      </c>
      <c r="Q131" s="52">
        <v>117650</v>
      </c>
      <c r="R131" s="52">
        <v>71151</v>
      </c>
      <c r="S131" s="52">
        <v>112757</v>
      </c>
      <c r="T131" s="52">
        <v>18237</v>
      </c>
      <c r="U131" s="52">
        <v>207627</v>
      </c>
      <c r="V131" s="52">
        <v>260983</v>
      </c>
      <c r="W131" s="52">
        <v>232830</v>
      </c>
      <c r="DA131" s="63" t="s">
        <v>1285</v>
      </c>
    </row>
    <row r="132" spans="1:105" ht="12" customHeight="1" x14ac:dyDescent="0.25">
      <c r="A132" s="97" t="s">
        <v>127</v>
      </c>
      <c r="B132" s="52"/>
      <c r="C132" s="52">
        <v>0</v>
      </c>
      <c r="D132" s="52">
        <v>0</v>
      </c>
      <c r="E132" s="52">
        <v>0</v>
      </c>
      <c r="F132" s="52">
        <v>0</v>
      </c>
      <c r="G132" s="52">
        <v>0</v>
      </c>
      <c r="H132" s="52">
        <v>0</v>
      </c>
      <c r="I132" s="52">
        <v>0</v>
      </c>
      <c r="J132" s="52">
        <v>0</v>
      </c>
      <c r="K132" s="52">
        <v>5076</v>
      </c>
      <c r="L132" s="52">
        <v>432</v>
      </c>
      <c r="M132" s="52">
        <v>905</v>
      </c>
      <c r="N132" s="52">
        <v>880</v>
      </c>
      <c r="O132" s="52">
        <v>5251</v>
      </c>
      <c r="P132" s="52">
        <v>6150</v>
      </c>
      <c r="Q132" s="52">
        <v>5338</v>
      </c>
      <c r="R132" s="52">
        <v>2654</v>
      </c>
      <c r="S132" s="52">
        <v>898</v>
      </c>
      <c r="T132" s="52">
        <v>4631</v>
      </c>
      <c r="U132" s="52">
        <v>3551</v>
      </c>
      <c r="V132" s="52">
        <v>5208</v>
      </c>
      <c r="W132" s="52">
        <v>7156</v>
      </c>
      <c r="DA132" s="63" t="s">
        <v>1286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/>
      <c r="C135" s="52">
        <v>14613</v>
      </c>
      <c r="D135" s="52">
        <v>0</v>
      </c>
      <c r="E135" s="52">
        <v>8481</v>
      </c>
      <c r="F135" s="52">
        <v>5527</v>
      </c>
      <c r="G135" s="52">
        <v>0</v>
      </c>
      <c r="H135" s="52">
        <v>36751</v>
      </c>
      <c r="I135" s="52">
        <v>1079</v>
      </c>
      <c r="J135" s="52">
        <v>4738</v>
      </c>
      <c r="K135" s="52">
        <v>3789</v>
      </c>
      <c r="L135" s="52">
        <v>5012</v>
      </c>
      <c r="M135" s="52">
        <v>8207</v>
      </c>
      <c r="N135" s="52">
        <v>7880</v>
      </c>
      <c r="O135" s="52">
        <v>1177</v>
      </c>
      <c r="P135" s="52">
        <v>1637</v>
      </c>
      <c r="Q135" s="52">
        <v>643</v>
      </c>
      <c r="R135" s="52">
        <v>1765</v>
      </c>
      <c r="S135" s="52">
        <v>4244</v>
      </c>
      <c r="T135" s="52">
        <v>0</v>
      </c>
      <c r="U135" s="52">
        <v>1761</v>
      </c>
      <c r="V135" s="52">
        <v>0</v>
      </c>
      <c r="W135" s="52">
        <v>10192</v>
      </c>
      <c r="DA135" s="63" t="s">
        <v>1287</v>
      </c>
    </row>
    <row r="136" spans="1:105" ht="12" customHeight="1" x14ac:dyDescent="0.25">
      <c r="A136" s="97" t="s">
        <v>121</v>
      </c>
      <c r="B136" s="52"/>
      <c r="C136" s="52">
        <v>0</v>
      </c>
      <c r="D136" s="52">
        <v>0</v>
      </c>
      <c r="E136" s="52">
        <v>0</v>
      </c>
      <c r="F136" s="52">
        <v>0</v>
      </c>
      <c r="G136" s="52">
        <v>0</v>
      </c>
      <c r="H136" s="52">
        <v>0</v>
      </c>
      <c r="I136" s="52">
        <v>0</v>
      </c>
      <c r="J136" s="52">
        <v>0</v>
      </c>
      <c r="K136" s="52">
        <v>4616</v>
      </c>
      <c r="L136" s="52">
        <v>661</v>
      </c>
      <c r="M136" s="52">
        <v>1096</v>
      </c>
      <c r="N136" s="52">
        <v>1580</v>
      </c>
      <c r="O136" s="52">
        <v>9320</v>
      </c>
      <c r="P136" s="52">
        <v>12646</v>
      </c>
      <c r="Q136" s="52">
        <v>3026</v>
      </c>
      <c r="R136" s="52">
        <v>3310</v>
      </c>
      <c r="S136" s="52">
        <v>2688</v>
      </c>
      <c r="T136" s="52">
        <v>6049</v>
      </c>
      <c r="U136" s="52">
        <v>8141</v>
      </c>
      <c r="V136" s="52">
        <v>10455</v>
      </c>
      <c r="W136" s="52">
        <v>88085</v>
      </c>
      <c r="DA136" s="63" t="s">
        <v>1288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/>
      <c r="C140" s="52">
        <v>620806</v>
      </c>
      <c r="D140" s="52">
        <v>380120</v>
      </c>
      <c r="E140" s="52">
        <v>256439</v>
      </c>
      <c r="F140" s="52">
        <v>385144</v>
      </c>
      <c r="G140" s="52">
        <v>557966</v>
      </c>
      <c r="H140" s="52">
        <v>638246</v>
      </c>
      <c r="I140" s="52">
        <v>431103</v>
      </c>
      <c r="J140" s="52">
        <v>288572</v>
      </c>
      <c r="K140" s="52">
        <v>353636</v>
      </c>
      <c r="L140" s="52">
        <v>267264</v>
      </c>
      <c r="M140" s="52">
        <v>326345</v>
      </c>
      <c r="N140" s="52">
        <v>454932</v>
      </c>
      <c r="O140" s="52">
        <v>470032</v>
      </c>
      <c r="P140" s="52">
        <v>291891</v>
      </c>
      <c r="Q140" s="52">
        <v>316040</v>
      </c>
      <c r="R140" s="52">
        <v>256665</v>
      </c>
      <c r="S140" s="52">
        <v>305889</v>
      </c>
      <c r="T140" s="52">
        <v>257683</v>
      </c>
      <c r="U140" s="52">
        <v>377259</v>
      </c>
      <c r="V140" s="52">
        <v>384599</v>
      </c>
      <c r="W140" s="52">
        <v>464250</v>
      </c>
      <c r="DA140" s="63" t="s">
        <v>1289</v>
      </c>
    </row>
    <row r="141" spans="1:105" ht="12" customHeight="1" x14ac:dyDescent="0.25">
      <c r="A141" s="109" t="s">
        <v>120</v>
      </c>
      <c r="B141" s="36"/>
      <c r="C141" s="36">
        <v>186291</v>
      </c>
      <c r="D141" s="36">
        <v>225944</v>
      </c>
      <c r="E141" s="36">
        <v>416339</v>
      </c>
      <c r="F141" s="36">
        <v>280570</v>
      </c>
      <c r="G141" s="36">
        <v>170791</v>
      </c>
      <c r="H141" s="36">
        <v>178366</v>
      </c>
      <c r="I141" s="36">
        <v>111994</v>
      </c>
      <c r="J141" s="36">
        <v>203511</v>
      </c>
      <c r="K141" s="36">
        <v>268012</v>
      </c>
      <c r="L141" s="36">
        <v>309312</v>
      </c>
      <c r="M141" s="36">
        <v>311484</v>
      </c>
      <c r="N141" s="36">
        <v>224603</v>
      </c>
      <c r="O141" s="36">
        <v>196312</v>
      </c>
      <c r="P141" s="36">
        <v>112960</v>
      </c>
      <c r="Q141" s="36">
        <v>155284</v>
      </c>
      <c r="R141" s="36">
        <v>170534</v>
      </c>
      <c r="S141" s="36">
        <v>176140</v>
      </c>
      <c r="T141" s="36">
        <v>123398</v>
      </c>
      <c r="U141" s="36">
        <v>177141</v>
      </c>
      <c r="V141" s="36">
        <v>180108</v>
      </c>
      <c r="W141" s="36">
        <v>82010</v>
      </c>
      <c r="DA141" s="60" t="s">
        <v>1290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1291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/>
      <c r="C145" s="52">
        <v>210</v>
      </c>
      <c r="D145" s="52">
        <v>1361</v>
      </c>
      <c r="E145" s="52">
        <v>2610</v>
      </c>
      <c r="F145" s="52">
        <v>4912</v>
      </c>
      <c r="G145" s="52">
        <v>7690</v>
      </c>
      <c r="H145" s="52">
        <v>11931</v>
      </c>
      <c r="I145" s="52">
        <v>14577</v>
      </c>
      <c r="J145" s="52">
        <v>18464</v>
      </c>
      <c r="K145" s="52">
        <v>19564</v>
      </c>
      <c r="L145" s="52">
        <v>19714</v>
      </c>
      <c r="M145" s="52">
        <v>24994</v>
      </c>
      <c r="N145" s="52">
        <v>28112</v>
      </c>
      <c r="O145" s="52">
        <v>37904</v>
      </c>
      <c r="P145" s="52">
        <v>44419</v>
      </c>
      <c r="Q145" s="52">
        <v>44861</v>
      </c>
      <c r="R145" s="52">
        <v>38151</v>
      </c>
      <c r="S145" s="52">
        <v>43100</v>
      </c>
      <c r="T145" s="52">
        <v>46290</v>
      </c>
      <c r="U145" s="52">
        <v>73156</v>
      </c>
      <c r="V145" s="52">
        <v>81016</v>
      </c>
      <c r="W145" s="52">
        <v>60567</v>
      </c>
      <c r="DA145" s="63" t="s">
        <v>1292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/>
      <c r="C147" s="52">
        <v>1</v>
      </c>
      <c r="D147" s="52">
        <v>3</v>
      </c>
      <c r="E147" s="52">
        <v>6</v>
      </c>
      <c r="F147" s="52">
        <v>16</v>
      </c>
      <c r="G147" s="52">
        <v>28</v>
      </c>
      <c r="H147" s="52">
        <v>48</v>
      </c>
      <c r="I147" s="52">
        <v>113</v>
      </c>
      <c r="J147" s="52">
        <v>201</v>
      </c>
      <c r="K147" s="52">
        <v>293</v>
      </c>
      <c r="L147" s="52">
        <v>326</v>
      </c>
      <c r="M147" s="52">
        <v>469</v>
      </c>
      <c r="N147" s="52">
        <v>648</v>
      </c>
      <c r="O147" s="52">
        <v>1063</v>
      </c>
      <c r="P147" s="52">
        <v>2877</v>
      </c>
      <c r="Q147" s="52">
        <v>5856</v>
      </c>
      <c r="R147" s="52">
        <v>8827</v>
      </c>
      <c r="S147" s="52">
        <v>7539</v>
      </c>
      <c r="T147" s="52">
        <v>7839</v>
      </c>
      <c r="U147" s="52">
        <v>10581</v>
      </c>
      <c r="V147" s="52">
        <v>15772</v>
      </c>
      <c r="W147" s="52">
        <v>17903</v>
      </c>
      <c r="DA147" s="63" t="s">
        <v>1293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/>
      <c r="C149" s="52">
        <v>85</v>
      </c>
      <c r="D149" s="52">
        <v>205</v>
      </c>
      <c r="E149" s="52">
        <v>177</v>
      </c>
      <c r="F149" s="52">
        <v>666</v>
      </c>
      <c r="G149" s="52">
        <v>1809</v>
      </c>
      <c r="H149" s="52">
        <v>5573</v>
      </c>
      <c r="I149" s="52">
        <v>3974</v>
      </c>
      <c r="J149" s="52">
        <v>1909</v>
      </c>
      <c r="K149" s="52">
        <v>2167</v>
      </c>
      <c r="L149" s="52">
        <v>1690</v>
      </c>
      <c r="M149" s="52">
        <v>2369</v>
      </c>
      <c r="N149" s="52">
        <v>4626</v>
      </c>
      <c r="O149" s="52">
        <v>6177</v>
      </c>
      <c r="P149" s="52">
        <v>7582</v>
      </c>
      <c r="Q149" s="52">
        <v>6151</v>
      </c>
      <c r="R149" s="52">
        <v>6088</v>
      </c>
      <c r="S149" s="52">
        <v>7682</v>
      </c>
      <c r="T149" s="52">
        <v>7654</v>
      </c>
      <c r="U149" s="52">
        <v>10478</v>
      </c>
      <c r="V149" s="52">
        <v>13122</v>
      </c>
      <c r="W149" s="52">
        <v>14710</v>
      </c>
      <c r="DA149" s="63" t="s">
        <v>1294</v>
      </c>
    </row>
    <row r="150" spans="1:105" ht="12" customHeight="1" x14ac:dyDescent="0.25">
      <c r="A150" s="97" t="s">
        <v>123</v>
      </c>
      <c r="B150" s="52"/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18</v>
      </c>
      <c r="L150" s="52">
        <v>1</v>
      </c>
      <c r="M150" s="52">
        <v>3</v>
      </c>
      <c r="N150" s="52">
        <v>6</v>
      </c>
      <c r="O150" s="52">
        <v>51</v>
      </c>
      <c r="P150" s="52">
        <v>70</v>
      </c>
      <c r="Q150" s="52">
        <v>66</v>
      </c>
      <c r="R150" s="52">
        <v>72</v>
      </c>
      <c r="S150" s="52">
        <v>57</v>
      </c>
      <c r="T150" s="52">
        <v>143</v>
      </c>
      <c r="U150" s="52">
        <v>191</v>
      </c>
      <c r="V150" s="52">
        <v>220</v>
      </c>
      <c r="W150" s="52">
        <v>142</v>
      </c>
      <c r="DA150" s="63" t="s">
        <v>1295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/>
      <c r="C153" s="52">
        <v>166</v>
      </c>
      <c r="D153" s="52">
        <v>1195</v>
      </c>
      <c r="E153" s="52">
        <v>2479</v>
      </c>
      <c r="F153" s="52">
        <v>4319</v>
      </c>
      <c r="G153" s="52">
        <v>6021</v>
      </c>
      <c r="H153" s="52">
        <v>6673</v>
      </c>
      <c r="I153" s="52">
        <v>11224</v>
      </c>
      <c r="J153" s="52">
        <v>17815</v>
      </c>
      <c r="K153" s="52">
        <v>8910</v>
      </c>
      <c r="L153" s="52">
        <v>19521</v>
      </c>
      <c r="M153" s="52">
        <v>25405</v>
      </c>
      <c r="N153" s="52">
        <v>26867</v>
      </c>
      <c r="O153" s="52">
        <v>4834</v>
      </c>
      <c r="P153" s="52">
        <v>5869</v>
      </c>
      <c r="Q153" s="52">
        <v>9715</v>
      </c>
      <c r="R153" s="52">
        <v>17973</v>
      </c>
      <c r="S153" s="52">
        <v>35209</v>
      </c>
      <c r="T153" s="52">
        <v>0</v>
      </c>
      <c r="U153" s="52">
        <v>16480</v>
      </c>
      <c r="V153" s="52">
        <v>0</v>
      </c>
      <c r="W153" s="52">
        <v>8816</v>
      </c>
      <c r="DA153" s="63" t="s">
        <v>1296</v>
      </c>
    </row>
    <row r="154" spans="1:105" ht="12" customHeight="1" x14ac:dyDescent="0.25">
      <c r="A154" s="97" t="s">
        <v>121</v>
      </c>
      <c r="B154" s="52"/>
      <c r="C154" s="52">
        <v>0</v>
      </c>
      <c r="D154" s="52">
        <v>0</v>
      </c>
      <c r="E154" s="52">
        <v>0</v>
      </c>
      <c r="F154" s="52">
        <v>0</v>
      </c>
      <c r="G154" s="52">
        <v>0</v>
      </c>
      <c r="H154" s="52">
        <v>0</v>
      </c>
      <c r="I154" s="52">
        <v>0</v>
      </c>
      <c r="J154" s="52">
        <v>0</v>
      </c>
      <c r="K154" s="52">
        <v>10854</v>
      </c>
      <c r="L154" s="52">
        <v>2578</v>
      </c>
      <c r="M154" s="52">
        <v>3392</v>
      </c>
      <c r="N154" s="52">
        <v>5380</v>
      </c>
      <c r="O154" s="52">
        <v>38369</v>
      </c>
      <c r="P154" s="52">
        <v>45309</v>
      </c>
      <c r="Q154" s="52">
        <v>45859</v>
      </c>
      <c r="R154" s="52">
        <v>33658</v>
      </c>
      <c r="S154" s="52">
        <v>22296</v>
      </c>
      <c r="T154" s="52">
        <v>63998</v>
      </c>
      <c r="U154" s="52">
        <v>76212</v>
      </c>
      <c r="V154" s="52">
        <v>102215</v>
      </c>
      <c r="W154" s="52">
        <v>76256</v>
      </c>
      <c r="DA154" s="63" t="s">
        <v>1297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/>
      <c r="C158" s="52">
        <v>193</v>
      </c>
      <c r="D158" s="52">
        <v>880</v>
      </c>
      <c r="E158" s="52">
        <v>1012</v>
      </c>
      <c r="F158" s="52">
        <v>2881</v>
      </c>
      <c r="G158" s="52">
        <v>5996</v>
      </c>
      <c r="H158" s="52">
        <v>9569</v>
      </c>
      <c r="I158" s="52">
        <v>12063</v>
      </c>
      <c r="J158" s="52">
        <v>11574</v>
      </c>
      <c r="K158" s="52">
        <v>12485</v>
      </c>
      <c r="L158" s="52">
        <v>11027</v>
      </c>
      <c r="M158" s="52">
        <v>15950</v>
      </c>
      <c r="N158" s="52">
        <v>24685</v>
      </c>
      <c r="O158" s="52">
        <v>34872</v>
      </c>
      <c r="P158" s="52">
        <v>42427</v>
      </c>
      <c r="Q158" s="52">
        <v>41421</v>
      </c>
      <c r="R158" s="52">
        <v>34727</v>
      </c>
      <c r="S158" s="52">
        <v>41423</v>
      </c>
      <c r="T158" s="52">
        <v>48541</v>
      </c>
      <c r="U158" s="52">
        <v>70346</v>
      </c>
      <c r="V158" s="52">
        <v>78709</v>
      </c>
      <c r="W158" s="52">
        <v>84943</v>
      </c>
      <c r="DA158" s="63" t="s">
        <v>1298</v>
      </c>
    </row>
    <row r="159" spans="1:105" ht="12" customHeight="1" x14ac:dyDescent="0.25">
      <c r="A159" s="109" t="s">
        <v>120</v>
      </c>
      <c r="B159" s="36"/>
      <c r="C159" s="36">
        <v>57</v>
      </c>
      <c r="D159" s="36">
        <v>522</v>
      </c>
      <c r="E159" s="36">
        <v>1644</v>
      </c>
      <c r="F159" s="36">
        <v>2100</v>
      </c>
      <c r="G159" s="36">
        <v>1837</v>
      </c>
      <c r="H159" s="36">
        <v>2675</v>
      </c>
      <c r="I159" s="36">
        <v>3135</v>
      </c>
      <c r="J159" s="36">
        <v>8154</v>
      </c>
      <c r="K159" s="36">
        <v>9457</v>
      </c>
      <c r="L159" s="36">
        <v>12774</v>
      </c>
      <c r="M159" s="36">
        <v>15216</v>
      </c>
      <c r="N159" s="36">
        <v>12185</v>
      </c>
      <c r="O159" s="36">
        <v>14565</v>
      </c>
      <c r="P159" s="36">
        <v>16415</v>
      </c>
      <c r="Q159" s="36">
        <v>20354</v>
      </c>
      <c r="R159" s="36">
        <v>23072</v>
      </c>
      <c r="S159" s="36">
        <v>23846</v>
      </c>
      <c r="T159" s="36">
        <v>23246</v>
      </c>
      <c r="U159" s="36">
        <v>33033</v>
      </c>
      <c r="V159" s="36">
        <v>36859</v>
      </c>
      <c r="W159" s="36">
        <v>14996</v>
      </c>
      <c r="DA159" s="60" t="s">
        <v>1299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1300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/>
      <c r="C163" s="52">
        <v>189</v>
      </c>
      <c r="D163" s="52">
        <v>358</v>
      </c>
      <c r="E163" s="52">
        <v>408</v>
      </c>
      <c r="F163" s="52">
        <v>370</v>
      </c>
      <c r="G163" s="52">
        <v>394</v>
      </c>
      <c r="H163" s="52">
        <v>560</v>
      </c>
      <c r="I163" s="52">
        <v>873</v>
      </c>
      <c r="J163" s="52">
        <v>770</v>
      </c>
      <c r="K163" s="52">
        <v>669</v>
      </c>
      <c r="L163" s="52">
        <v>427</v>
      </c>
      <c r="M163" s="52">
        <v>221</v>
      </c>
      <c r="N163" s="52">
        <v>236</v>
      </c>
      <c r="O163" s="52">
        <v>274</v>
      </c>
      <c r="P163" s="52">
        <v>233</v>
      </c>
      <c r="Q163" s="52">
        <v>205</v>
      </c>
      <c r="R163" s="52">
        <v>0</v>
      </c>
      <c r="S163" s="52">
        <v>174</v>
      </c>
      <c r="T163" s="52">
        <v>132</v>
      </c>
      <c r="U163" s="52">
        <v>342</v>
      </c>
      <c r="V163" s="52">
        <v>323</v>
      </c>
      <c r="W163" s="52">
        <v>279</v>
      </c>
      <c r="DA163" s="63" t="s">
        <v>1301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/>
      <c r="C165" s="52">
        <v>1</v>
      </c>
      <c r="D165" s="52">
        <v>1</v>
      </c>
      <c r="E165" s="52">
        <v>2</v>
      </c>
      <c r="F165" s="52">
        <v>3</v>
      </c>
      <c r="G165" s="52">
        <v>3</v>
      </c>
      <c r="H165" s="52">
        <v>3</v>
      </c>
      <c r="I165" s="52">
        <v>5</v>
      </c>
      <c r="J165" s="52">
        <v>8</v>
      </c>
      <c r="K165" s="52">
        <v>11</v>
      </c>
      <c r="L165" s="52">
        <v>10</v>
      </c>
      <c r="M165" s="52">
        <v>8</v>
      </c>
      <c r="N165" s="52">
        <v>7</v>
      </c>
      <c r="O165" s="52">
        <v>6</v>
      </c>
      <c r="P165" s="52">
        <v>18</v>
      </c>
      <c r="Q165" s="52">
        <v>39</v>
      </c>
      <c r="R165" s="52">
        <v>41</v>
      </c>
      <c r="S165" s="52">
        <v>23</v>
      </c>
      <c r="T165" s="52">
        <v>18</v>
      </c>
      <c r="U165" s="52">
        <v>39</v>
      </c>
      <c r="V165" s="52">
        <v>59</v>
      </c>
      <c r="W165" s="52">
        <v>67</v>
      </c>
      <c r="DA165" s="63" t="s">
        <v>1302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/>
      <c r="C167" s="52">
        <v>95</v>
      </c>
      <c r="D167" s="52">
        <v>65</v>
      </c>
      <c r="E167" s="52">
        <v>33</v>
      </c>
      <c r="F167" s="52">
        <v>64</v>
      </c>
      <c r="G167" s="52">
        <v>121</v>
      </c>
      <c r="H167" s="52">
        <v>333</v>
      </c>
      <c r="I167" s="52">
        <v>264</v>
      </c>
      <c r="J167" s="52">
        <v>90</v>
      </c>
      <c r="K167" s="52">
        <v>97</v>
      </c>
      <c r="L167" s="52">
        <v>56</v>
      </c>
      <c r="M167" s="52">
        <v>47</v>
      </c>
      <c r="N167" s="52">
        <v>87</v>
      </c>
      <c r="O167" s="52">
        <v>102</v>
      </c>
      <c r="P167" s="52">
        <v>108</v>
      </c>
      <c r="Q167" s="52">
        <v>81</v>
      </c>
      <c r="R167" s="52">
        <v>55</v>
      </c>
      <c r="S167" s="52">
        <v>65</v>
      </c>
      <c r="T167" s="52">
        <v>43</v>
      </c>
      <c r="U167" s="52">
        <v>60</v>
      </c>
      <c r="V167" s="52">
        <v>59</v>
      </c>
      <c r="W167" s="52">
        <v>72</v>
      </c>
      <c r="DA167" s="63" t="s">
        <v>1303</v>
      </c>
    </row>
    <row r="168" spans="1:105" ht="12" customHeight="1" x14ac:dyDescent="0.25">
      <c r="A168" s="97" t="s">
        <v>123</v>
      </c>
      <c r="B168" s="52"/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0</v>
      </c>
      <c r="L168" s="52">
        <v>0</v>
      </c>
      <c r="M168" s="52">
        <v>0</v>
      </c>
      <c r="N168" s="52">
        <v>0</v>
      </c>
      <c r="O168" s="52">
        <v>0</v>
      </c>
      <c r="P168" s="52">
        <v>0</v>
      </c>
      <c r="Q168" s="52">
        <v>0</v>
      </c>
      <c r="R168" s="52">
        <v>0</v>
      </c>
      <c r="S168" s="52">
        <v>0</v>
      </c>
      <c r="T168" s="52">
        <v>0</v>
      </c>
      <c r="U168" s="52">
        <v>0</v>
      </c>
      <c r="V168" s="52">
        <v>0</v>
      </c>
      <c r="W168" s="52">
        <v>0</v>
      </c>
      <c r="DA168" s="63" t="s">
        <v>1304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/>
      <c r="C171" s="52">
        <v>185</v>
      </c>
      <c r="D171" s="52">
        <v>383</v>
      </c>
      <c r="E171" s="52">
        <v>470</v>
      </c>
      <c r="F171" s="52">
        <v>412</v>
      </c>
      <c r="G171" s="52">
        <v>403</v>
      </c>
      <c r="H171" s="52">
        <v>402</v>
      </c>
      <c r="I171" s="52">
        <v>740</v>
      </c>
      <c r="J171" s="52">
        <v>859</v>
      </c>
      <c r="K171" s="52">
        <v>389</v>
      </c>
      <c r="L171" s="52">
        <v>659</v>
      </c>
      <c r="M171" s="52">
        <v>522</v>
      </c>
      <c r="N171" s="52">
        <v>503</v>
      </c>
      <c r="O171" s="52">
        <v>74</v>
      </c>
      <c r="P171" s="52">
        <v>76</v>
      </c>
      <c r="Q171" s="52">
        <v>133</v>
      </c>
      <c r="R171" s="52">
        <v>162</v>
      </c>
      <c r="S171" s="52">
        <v>329</v>
      </c>
      <c r="T171" s="52">
        <v>0</v>
      </c>
      <c r="U171" s="52">
        <v>91</v>
      </c>
      <c r="V171" s="52">
        <v>0</v>
      </c>
      <c r="W171" s="52">
        <v>42</v>
      </c>
      <c r="DA171" s="63" t="s">
        <v>1305</v>
      </c>
    </row>
    <row r="172" spans="1:105" ht="12" customHeight="1" x14ac:dyDescent="0.25">
      <c r="A172" s="97" t="s">
        <v>121</v>
      </c>
      <c r="B172" s="52"/>
      <c r="C172" s="52">
        <v>0</v>
      </c>
      <c r="D172" s="52">
        <v>0</v>
      </c>
      <c r="E172" s="52">
        <v>0</v>
      </c>
      <c r="F172" s="52">
        <v>0</v>
      </c>
      <c r="G172" s="52">
        <v>0</v>
      </c>
      <c r="H172" s="52">
        <v>0</v>
      </c>
      <c r="I172" s="52">
        <v>0</v>
      </c>
      <c r="J172" s="52">
        <v>0</v>
      </c>
      <c r="K172" s="52">
        <v>479</v>
      </c>
      <c r="L172" s="52">
        <v>86</v>
      </c>
      <c r="M172" s="52">
        <v>68</v>
      </c>
      <c r="N172" s="52">
        <v>101</v>
      </c>
      <c r="O172" s="52">
        <v>625</v>
      </c>
      <c r="P172" s="52">
        <v>655</v>
      </c>
      <c r="Q172" s="52">
        <v>632</v>
      </c>
      <c r="R172" s="52">
        <v>305</v>
      </c>
      <c r="S172" s="52">
        <v>198</v>
      </c>
      <c r="T172" s="52">
        <v>387</v>
      </c>
      <c r="U172" s="52">
        <v>442</v>
      </c>
      <c r="V172" s="52">
        <v>520</v>
      </c>
      <c r="W172" s="52">
        <v>410</v>
      </c>
      <c r="DA172" s="63" t="s">
        <v>1306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/>
      <c r="C176" s="52">
        <v>214</v>
      </c>
      <c r="D176" s="52">
        <v>283</v>
      </c>
      <c r="E176" s="52">
        <v>189</v>
      </c>
      <c r="F176" s="52">
        <v>278</v>
      </c>
      <c r="G176" s="52">
        <v>401</v>
      </c>
      <c r="H176" s="52">
        <v>575</v>
      </c>
      <c r="I176" s="52">
        <v>794</v>
      </c>
      <c r="J176" s="52">
        <v>559</v>
      </c>
      <c r="K176" s="52">
        <v>547</v>
      </c>
      <c r="L176" s="52">
        <v>370</v>
      </c>
      <c r="M176" s="52">
        <v>327</v>
      </c>
      <c r="N176" s="52">
        <v>464</v>
      </c>
      <c r="O176" s="52">
        <v>568</v>
      </c>
      <c r="P176" s="52">
        <v>611</v>
      </c>
      <c r="Q176" s="52">
        <v>568</v>
      </c>
      <c r="R176" s="52">
        <v>319</v>
      </c>
      <c r="S176" s="52">
        <v>379</v>
      </c>
      <c r="T176" s="52">
        <v>288</v>
      </c>
      <c r="U176" s="52">
        <v>405</v>
      </c>
      <c r="V176" s="52">
        <v>392</v>
      </c>
      <c r="W176" s="52">
        <v>456</v>
      </c>
      <c r="DA176" s="63" t="s">
        <v>1307</v>
      </c>
    </row>
    <row r="177" spans="1:105" ht="12" customHeight="1" x14ac:dyDescent="0.25">
      <c r="A177" s="109" t="s">
        <v>120</v>
      </c>
      <c r="B177" s="36"/>
      <c r="C177" s="36">
        <v>65</v>
      </c>
      <c r="D177" s="36">
        <v>167</v>
      </c>
      <c r="E177" s="36">
        <v>311</v>
      </c>
      <c r="F177" s="36">
        <v>201</v>
      </c>
      <c r="G177" s="36">
        <v>123</v>
      </c>
      <c r="H177" s="36">
        <v>161</v>
      </c>
      <c r="I177" s="36">
        <v>207</v>
      </c>
      <c r="J177" s="36">
        <v>394</v>
      </c>
      <c r="K177" s="36">
        <v>413</v>
      </c>
      <c r="L177" s="36">
        <v>430</v>
      </c>
      <c r="M177" s="36">
        <v>310</v>
      </c>
      <c r="N177" s="36">
        <v>229</v>
      </c>
      <c r="O177" s="36">
        <v>237</v>
      </c>
      <c r="P177" s="36">
        <v>233</v>
      </c>
      <c r="Q177" s="36">
        <v>276</v>
      </c>
      <c r="R177" s="36">
        <v>207</v>
      </c>
      <c r="S177" s="36">
        <v>209</v>
      </c>
      <c r="T177" s="36">
        <v>139</v>
      </c>
      <c r="U177" s="36">
        <v>190</v>
      </c>
      <c r="V177" s="36">
        <v>187</v>
      </c>
      <c r="W177" s="36">
        <v>69</v>
      </c>
      <c r="DA177" s="60" t="s">
        <v>1308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1309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1310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/>
      <c r="C5" s="52">
        <v>162535</v>
      </c>
      <c r="D5" s="52">
        <v>214346</v>
      </c>
      <c r="E5" s="52">
        <v>188255</v>
      </c>
      <c r="F5" s="52">
        <v>204631</v>
      </c>
      <c r="G5" s="52">
        <v>213615</v>
      </c>
      <c r="H5" s="52">
        <v>160449</v>
      </c>
      <c r="I5" s="52">
        <v>111636</v>
      </c>
      <c r="J5" s="52">
        <v>137992</v>
      </c>
      <c r="K5" s="52">
        <v>106923</v>
      </c>
      <c r="L5" s="52">
        <v>111510</v>
      </c>
      <c r="M5" s="52">
        <v>84564</v>
      </c>
      <c r="N5" s="52">
        <v>141551</v>
      </c>
      <c r="O5" s="52">
        <v>87671</v>
      </c>
      <c r="P5" s="52">
        <v>141208</v>
      </c>
      <c r="Q5" s="52">
        <v>142897</v>
      </c>
      <c r="R5" s="52">
        <v>94044</v>
      </c>
      <c r="S5" s="52">
        <v>76071</v>
      </c>
      <c r="T5" s="52">
        <v>2014</v>
      </c>
      <c r="U5" s="52">
        <v>88652</v>
      </c>
      <c r="V5" s="52">
        <v>91770</v>
      </c>
      <c r="W5" s="52">
        <v>17509</v>
      </c>
      <c r="DA5" s="63" t="s">
        <v>1311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/>
      <c r="C8" s="52">
        <v>49</v>
      </c>
      <c r="D8" s="52">
        <v>111</v>
      </c>
      <c r="E8" s="52">
        <v>326</v>
      </c>
      <c r="F8" s="52">
        <v>755</v>
      </c>
      <c r="G8" s="52">
        <v>363</v>
      </c>
      <c r="H8" s="52">
        <v>489</v>
      </c>
      <c r="I8" s="52">
        <v>997</v>
      </c>
      <c r="J8" s="52">
        <v>1761</v>
      </c>
      <c r="K8" s="52">
        <v>1767</v>
      </c>
      <c r="L8" s="52">
        <v>1064</v>
      </c>
      <c r="M8" s="52">
        <v>1908</v>
      </c>
      <c r="N8" s="52">
        <v>2552</v>
      </c>
      <c r="O8" s="52">
        <v>2911</v>
      </c>
      <c r="P8" s="52">
        <v>7063</v>
      </c>
      <c r="Q8" s="52">
        <v>10132</v>
      </c>
      <c r="R8" s="52">
        <v>9246</v>
      </c>
      <c r="S8" s="52">
        <v>6271</v>
      </c>
      <c r="T8" s="52">
        <v>168</v>
      </c>
      <c r="U8" s="52">
        <v>5723</v>
      </c>
      <c r="V8" s="52">
        <v>6763</v>
      </c>
      <c r="W8" s="52">
        <v>633</v>
      </c>
      <c r="DA8" s="63" t="s">
        <v>1312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/>
      <c r="C10" s="52">
        <v>137672</v>
      </c>
      <c r="D10" s="52">
        <v>174080</v>
      </c>
      <c r="E10" s="52">
        <v>108840</v>
      </c>
      <c r="F10" s="52">
        <v>156003</v>
      </c>
      <c r="G10" s="52">
        <v>172010</v>
      </c>
      <c r="H10" s="52">
        <v>146853</v>
      </c>
      <c r="I10" s="52">
        <v>92631</v>
      </c>
      <c r="J10" s="52">
        <v>103496</v>
      </c>
      <c r="K10" s="52">
        <v>62101</v>
      </c>
      <c r="L10" s="52">
        <v>64323</v>
      </c>
      <c r="M10" s="52">
        <v>49998</v>
      </c>
      <c r="N10" s="52">
        <v>107717</v>
      </c>
      <c r="O10" s="52">
        <v>58862</v>
      </c>
      <c r="P10" s="52">
        <v>77046</v>
      </c>
      <c r="Q10" s="52">
        <v>80868</v>
      </c>
      <c r="R10" s="52">
        <v>52553</v>
      </c>
      <c r="S10" s="52">
        <v>53093</v>
      </c>
      <c r="T10" s="52">
        <v>1319</v>
      </c>
      <c r="U10" s="52">
        <v>63054</v>
      </c>
      <c r="V10" s="52">
        <v>76546</v>
      </c>
      <c r="W10" s="52">
        <v>17507</v>
      </c>
      <c r="DA10" s="63" t="s">
        <v>1313</v>
      </c>
    </row>
    <row r="11" spans="1:105" ht="12" customHeight="1" x14ac:dyDescent="0.25">
      <c r="A11" s="97" t="s">
        <v>124</v>
      </c>
      <c r="B11" s="52"/>
      <c r="C11" s="52">
        <v>8441</v>
      </c>
      <c r="D11" s="52">
        <v>5886</v>
      </c>
      <c r="E11" s="52">
        <v>5303</v>
      </c>
      <c r="F11" s="52">
        <v>6509</v>
      </c>
      <c r="G11" s="52">
        <v>9612</v>
      </c>
      <c r="H11" s="52">
        <v>6187</v>
      </c>
      <c r="I11" s="52">
        <v>4973</v>
      </c>
      <c r="J11" s="52">
        <v>3337</v>
      </c>
      <c r="K11" s="52">
        <v>4422</v>
      </c>
      <c r="L11" s="52">
        <v>3352</v>
      </c>
      <c r="M11" s="52">
        <v>2627</v>
      </c>
      <c r="N11" s="52">
        <v>4242</v>
      </c>
      <c r="O11" s="52">
        <v>3600</v>
      </c>
      <c r="P11" s="52">
        <v>8267</v>
      </c>
      <c r="Q11" s="52">
        <v>6175</v>
      </c>
      <c r="R11" s="52">
        <v>4368</v>
      </c>
      <c r="S11" s="52">
        <v>2704</v>
      </c>
      <c r="T11" s="52">
        <v>75</v>
      </c>
      <c r="U11" s="52">
        <v>2594</v>
      </c>
      <c r="V11" s="52">
        <v>1727</v>
      </c>
      <c r="W11" s="52">
        <v>0</v>
      </c>
      <c r="DA11" s="63" t="s">
        <v>1314</v>
      </c>
    </row>
    <row r="12" spans="1:105" ht="12" customHeight="1" x14ac:dyDescent="0.25">
      <c r="A12" s="97" t="s">
        <v>123</v>
      </c>
      <c r="B12" s="52"/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44</v>
      </c>
      <c r="L12" s="52">
        <v>4</v>
      </c>
      <c r="M12" s="52">
        <v>4</v>
      </c>
      <c r="N12" s="52">
        <v>8</v>
      </c>
      <c r="O12" s="52">
        <v>30</v>
      </c>
      <c r="P12" s="52">
        <v>80</v>
      </c>
      <c r="Q12" s="52">
        <v>68</v>
      </c>
      <c r="R12" s="52">
        <v>55</v>
      </c>
      <c r="S12" s="52">
        <v>21</v>
      </c>
      <c r="T12" s="52">
        <v>1</v>
      </c>
      <c r="U12" s="52">
        <v>49</v>
      </c>
      <c r="V12" s="52">
        <v>31</v>
      </c>
      <c r="W12" s="52">
        <v>0</v>
      </c>
      <c r="DA12" s="63" t="s">
        <v>1315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/>
      <c r="C15" s="52">
        <v>16422</v>
      </c>
      <c r="D15" s="52">
        <v>34380</v>
      </c>
      <c r="E15" s="52">
        <v>74112</v>
      </c>
      <c r="F15" s="52">
        <v>42119</v>
      </c>
      <c r="G15" s="52">
        <v>31993</v>
      </c>
      <c r="H15" s="52">
        <v>7409</v>
      </c>
      <c r="I15" s="52">
        <v>14032</v>
      </c>
      <c r="J15" s="52">
        <v>31159</v>
      </c>
      <c r="K15" s="52">
        <v>18196</v>
      </c>
      <c r="L15" s="52">
        <v>38712</v>
      </c>
      <c r="M15" s="52">
        <v>28170</v>
      </c>
      <c r="N15" s="52">
        <v>24650</v>
      </c>
      <c r="O15" s="52">
        <v>2819</v>
      </c>
      <c r="P15" s="52">
        <v>6404</v>
      </c>
      <c r="Q15" s="52">
        <v>9753</v>
      </c>
      <c r="R15" s="52">
        <v>12906</v>
      </c>
      <c r="S15" s="52">
        <v>12400</v>
      </c>
      <c r="T15" s="52">
        <v>0</v>
      </c>
      <c r="U15" s="52">
        <v>4081</v>
      </c>
      <c r="V15" s="52">
        <v>0</v>
      </c>
      <c r="W15" s="52">
        <v>0</v>
      </c>
      <c r="DA15" s="63" t="s">
        <v>1316</v>
      </c>
    </row>
    <row r="16" spans="1:105" ht="12" customHeight="1" x14ac:dyDescent="0.25">
      <c r="A16" s="97" t="s">
        <v>121</v>
      </c>
      <c r="B16" s="52"/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22160</v>
      </c>
      <c r="L16" s="52">
        <v>5119</v>
      </c>
      <c r="M16" s="52">
        <v>3765</v>
      </c>
      <c r="N16" s="52">
        <v>4934</v>
      </c>
      <c r="O16" s="52">
        <v>22360</v>
      </c>
      <c r="P16" s="52">
        <v>49411</v>
      </c>
      <c r="Q16" s="52">
        <v>46033</v>
      </c>
      <c r="R16" s="52">
        <v>24162</v>
      </c>
      <c r="S16" s="52">
        <v>7853</v>
      </c>
      <c r="T16" s="52">
        <v>619</v>
      </c>
      <c r="U16" s="52">
        <v>18874</v>
      </c>
      <c r="V16" s="52">
        <v>13466</v>
      </c>
      <c r="W16" s="52">
        <v>2</v>
      </c>
      <c r="DA16" s="63" t="s">
        <v>1317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/>
      <c r="C20" s="52">
        <v>6443</v>
      </c>
      <c r="D20" s="52">
        <v>11707</v>
      </c>
      <c r="E20" s="52">
        <v>10532</v>
      </c>
      <c r="F20" s="52">
        <v>15675</v>
      </c>
      <c r="G20" s="52">
        <v>17347</v>
      </c>
      <c r="H20" s="52">
        <v>13016</v>
      </c>
      <c r="I20" s="52">
        <v>6442</v>
      </c>
      <c r="J20" s="52">
        <v>14037</v>
      </c>
      <c r="K20" s="52">
        <v>10090</v>
      </c>
      <c r="L20" s="52">
        <v>10104</v>
      </c>
      <c r="M20" s="52">
        <v>9826</v>
      </c>
      <c r="N20" s="52">
        <v>17484</v>
      </c>
      <c r="O20" s="52">
        <v>12922</v>
      </c>
      <c r="P20" s="52">
        <v>15951</v>
      </c>
      <c r="Q20" s="52">
        <v>13363</v>
      </c>
      <c r="R20" s="52">
        <v>9839</v>
      </c>
      <c r="S20" s="52">
        <v>7508</v>
      </c>
      <c r="T20" s="52">
        <v>263</v>
      </c>
      <c r="U20" s="52">
        <v>6356</v>
      </c>
      <c r="V20" s="52">
        <v>10555</v>
      </c>
      <c r="W20" s="52">
        <v>5376</v>
      </c>
      <c r="DA20" s="63" t="s">
        <v>1318</v>
      </c>
    </row>
    <row r="21" spans="1:105" ht="12" customHeight="1" x14ac:dyDescent="0.25">
      <c r="A21" s="97" t="s">
        <v>50</v>
      </c>
      <c r="B21" s="52"/>
      <c r="C21" s="52">
        <v>120063</v>
      </c>
      <c r="D21" s="52">
        <v>127094</v>
      </c>
      <c r="E21" s="52">
        <v>67741</v>
      </c>
      <c r="F21" s="52">
        <v>109319</v>
      </c>
      <c r="G21" s="52">
        <v>150271</v>
      </c>
      <c r="H21" s="52">
        <v>115230</v>
      </c>
      <c r="I21" s="52">
        <v>83502</v>
      </c>
      <c r="J21" s="52">
        <v>72691</v>
      </c>
      <c r="K21" s="52">
        <v>55085</v>
      </c>
      <c r="L21" s="52">
        <v>47006</v>
      </c>
      <c r="M21" s="52">
        <v>38239</v>
      </c>
      <c r="N21" s="52">
        <v>83059</v>
      </c>
      <c r="O21" s="52">
        <v>52728</v>
      </c>
      <c r="P21" s="52">
        <v>90308</v>
      </c>
      <c r="Q21" s="52">
        <v>86857</v>
      </c>
      <c r="R21" s="52">
        <v>50589</v>
      </c>
      <c r="S21" s="52">
        <v>43509</v>
      </c>
      <c r="T21" s="52">
        <v>1184</v>
      </c>
      <c r="U21" s="52">
        <v>56001</v>
      </c>
      <c r="V21" s="52">
        <v>55312</v>
      </c>
      <c r="W21" s="52">
        <v>10311</v>
      </c>
      <c r="DA21" s="63" t="s">
        <v>1319</v>
      </c>
    </row>
    <row r="22" spans="1:105" ht="12" customHeight="1" x14ac:dyDescent="0.25">
      <c r="A22" s="109" t="s">
        <v>120</v>
      </c>
      <c r="B22" s="36"/>
      <c r="C22" s="36">
        <v>36029</v>
      </c>
      <c r="D22" s="36">
        <v>75545</v>
      </c>
      <c r="E22" s="36">
        <v>109982</v>
      </c>
      <c r="F22" s="36">
        <v>79637</v>
      </c>
      <c r="G22" s="36">
        <v>45997</v>
      </c>
      <c r="H22" s="36">
        <v>32203</v>
      </c>
      <c r="I22" s="36">
        <v>21692</v>
      </c>
      <c r="J22" s="36">
        <v>51264</v>
      </c>
      <c r="K22" s="36">
        <v>41748</v>
      </c>
      <c r="L22" s="36">
        <v>54400</v>
      </c>
      <c r="M22" s="36">
        <v>36499</v>
      </c>
      <c r="N22" s="36">
        <v>41008</v>
      </c>
      <c r="O22" s="36">
        <v>22021</v>
      </c>
      <c r="P22" s="36">
        <v>34949</v>
      </c>
      <c r="Q22" s="36">
        <v>42677</v>
      </c>
      <c r="R22" s="36">
        <v>33616</v>
      </c>
      <c r="S22" s="36">
        <v>25054</v>
      </c>
      <c r="T22" s="36">
        <v>567</v>
      </c>
      <c r="U22" s="36">
        <v>26295</v>
      </c>
      <c r="V22" s="36">
        <v>25903</v>
      </c>
      <c r="W22" s="36">
        <v>1822</v>
      </c>
      <c r="DA22" s="60" t="s">
        <v>1320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1321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/>
      <c r="C26" s="52">
        <v>644</v>
      </c>
      <c r="D26" s="52">
        <v>339</v>
      </c>
      <c r="E26" s="52">
        <v>331</v>
      </c>
      <c r="F26" s="52">
        <v>295</v>
      </c>
      <c r="G26" s="52">
        <v>462</v>
      </c>
      <c r="H26" s="52">
        <v>539</v>
      </c>
      <c r="I26" s="52">
        <v>693</v>
      </c>
      <c r="J26" s="52">
        <v>631</v>
      </c>
      <c r="K26" s="52">
        <v>563</v>
      </c>
      <c r="L26" s="52">
        <v>478</v>
      </c>
      <c r="M26" s="52">
        <v>411</v>
      </c>
      <c r="N26" s="52">
        <v>558</v>
      </c>
      <c r="O26" s="52">
        <v>394</v>
      </c>
      <c r="P26" s="52">
        <v>212</v>
      </c>
      <c r="Q26" s="52">
        <v>333</v>
      </c>
      <c r="R26" s="52">
        <v>340</v>
      </c>
      <c r="S26" s="52">
        <v>374</v>
      </c>
      <c r="T26" s="52">
        <v>317</v>
      </c>
      <c r="U26" s="52">
        <v>509</v>
      </c>
      <c r="V26" s="52">
        <v>302</v>
      </c>
      <c r="W26" s="52">
        <v>446</v>
      </c>
      <c r="DA26" s="63" t="s">
        <v>1322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/>
      <c r="C29" s="52">
        <v>0</v>
      </c>
      <c r="D29" s="52">
        <v>0</v>
      </c>
      <c r="E29" s="52">
        <v>1</v>
      </c>
      <c r="F29" s="52">
        <v>1</v>
      </c>
      <c r="G29" s="52">
        <v>1</v>
      </c>
      <c r="H29" s="52">
        <v>2</v>
      </c>
      <c r="I29" s="52">
        <v>6</v>
      </c>
      <c r="J29" s="52">
        <v>8</v>
      </c>
      <c r="K29" s="52">
        <v>9</v>
      </c>
      <c r="L29" s="52">
        <v>5</v>
      </c>
      <c r="M29" s="52">
        <v>9</v>
      </c>
      <c r="N29" s="52">
        <v>10</v>
      </c>
      <c r="O29" s="52">
        <v>13</v>
      </c>
      <c r="P29" s="52">
        <v>11</v>
      </c>
      <c r="Q29" s="52">
        <v>23</v>
      </c>
      <c r="R29" s="52">
        <v>33</v>
      </c>
      <c r="S29" s="52">
        <v>31</v>
      </c>
      <c r="T29" s="52">
        <v>26</v>
      </c>
      <c r="U29" s="52">
        <v>33</v>
      </c>
      <c r="V29" s="52">
        <v>22</v>
      </c>
      <c r="W29" s="52">
        <v>16</v>
      </c>
      <c r="DA29" s="63" t="s">
        <v>1323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/>
      <c r="C31" s="52">
        <v>219</v>
      </c>
      <c r="D31" s="52">
        <v>50</v>
      </c>
      <c r="E31" s="52">
        <v>22</v>
      </c>
      <c r="F31" s="52">
        <v>39</v>
      </c>
      <c r="G31" s="52">
        <v>107</v>
      </c>
      <c r="H31" s="52">
        <v>245</v>
      </c>
      <c r="I31" s="52">
        <v>181</v>
      </c>
      <c r="J31" s="52">
        <v>61</v>
      </c>
      <c r="K31" s="52">
        <v>55</v>
      </c>
      <c r="L31" s="52">
        <v>34</v>
      </c>
      <c r="M31" s="52">
        <v>31</v>
      </c>
      <c r="N31" s="52">
        <v>70</v>
      </c>
      <c r="O31" s="52">
        <v>50</v>
      </c>
      <c r="P31" s="52">
        <v>28</v>
      </c>
      <c r="Q31" s="52">
        <v>34</v>
      </c>
      <c r="R31" s="52">
        <v>36</v>
      </c>
      <c r="S31" s="52">
        <v>44</v>
      </c>
      <c r="T31" s="52">
        <v>33</v>
      </c>
      <c r="U31" s="52">
        <v>52</v>
      </c>
      <c r="V31" s="52">
        <v>34</v>
      </c>
      <c r="W31" s="52">
        <v>65</v>
      </c>
      <c r="DA31" s="63" t="s">
        <v>1324</v>
      </c>
    </row>
    <row r="32" spans="1:105" ht="12" customHeight="1" x14ac:dyDescent="0.25">
      <c r="A32" s="97" t="s">
        <v>140</v>
      </c>
      <c r="B32" s="52"/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1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0</v>
      </c>
      <c r="T32" s="52">
        <v>1</v>
      </c>
      <c r="U32" s="52">
        <v>1</v>
      </c>
      <c r="V32" s="52">
        <v>1</v>
      </c>
      <c r="W32" s="52">
        <v>1</v>
      </c>
      <c r="DA32" s="63" t="s">
        <v>1325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/>
      <c r="C35" s="52">
        <v>425</v>
      </c>
      <c r="D35" s="52">
        <v>289</v>
      </c>
      <c r="E35" s="52">
        <v>309</v>
      </c>
      <c r="F35" s="52">
        <v>256</v>
      </c>
      <c r="G35" s="52">
        <v>355</v>
      </c>
      <c r="H35" s="52">
        <v>294</v>
      </c>
      <c r="I35" s="52">
        <v>512</v>
      </c>
      <c r="J35" s="52">
        <v>570</v>
      </c>
      <c r="K35" s="52">
        <v>229</v>
      </c>
      <c r="L35" s="52">
        <v>392</v>
      </c>
      <c r="M35" s="52">
        <v>335</v>
      </c>
      <c r="N35" s="52">
        <v>407</v>
      </c>
      <c r="O35" s="52">
        <v>39</v>
      </c>
      <c r="P35" s="52">
        <v>21</v>
      </c>
      <c r="Q35" s="52">
        <v>52</v>
      </c>
      <c r="R35" s="52">
        <v>106</v>
      </c>
      <c r="S35" s="52">
        <v>202</v>
      </c>
      <c r="T35" s="52">
        <v>0</v>
      </c>
      <c r="U35" s="52">
        <v>81</v>
      </c>
      <c r="V35" s="52">
        <v>0</v>
      </c>
      <c r="W35" s="52">
        <v>39</v>
      </c>
      <c r="DA35" s="63" t="s">
        <v>1326</v>
      </c>
    </row>
    <row r="36" spans="1:105" ht="12" customHeight="1" x14ac:dyDescent="0.25">
      <c r="A36" s="97" t="s">
        <v>121</v>
      </c>
      <c r="B36" s="52"/>
      <c r="C36" s="52">
        <v>0</v>
      </c>
      <c r="D36" s="52">
        <v>0</v>
      </c>
      <c r="E36" s="52">
        <v>0</v>
      </c>
      <c r="F36" s="52">
        <v>0</v>
      </c>
      <c r="G36" s="52">
        <v>0</v>
      </c>
      <c r="H36" s="52">
        <v>0</v>
      </c>
      <c r="I36" s="52">
        <v>0</v>
      </c>
      <c r="J36" s="52">
        <v>0</v>
      </c>
      <c r="K36" s="52">
        <v>278</v>
      </c>
      <c r="L36" s="52">
        <v>52</v>
      </c>
      <c r="M36" s="52">
        <v>45</v>
      </c>
      <c r="N36" s="52">
        <v>81</v>
      </c>
      <c r="O36" s="52">
        <v>305</v>
      </c>
      <c r="P36" s="52">
        <v>163</v>
      </c>
      <c r="Q36" s="52">
        <v>247</v>
      </c>
      <c r="R36" s="52">
        <v>198</v>
      </c>
      <c r="S36" s="52">
        <v>128</v>
      </c>
      <c r="T36" s="52">
        <v>283</v>
      </c>
      <c r="U36" s="52">
        <v>375</v>
      </c>
      <c r="V36" s="52">
        <v>267</v>
      </c>
      <c r="W36" s="52">
        <v>341</v>
      </c>
      <c r="DA36" s="63" t="s">
        <v>1327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/>
      <c r="C40" s="52">
        <v>495</v>
      </c>
      <c r="D40" s="52">
        <v>213</v>
      </c>
      <c r="E40" s="52">
        <v>126</v>
      </c>
      <c r="F40" s="52">
        <v>171</v>
      </c>
      <c r="G40" s="52">
        <v>354</v>
      </c>
      <c r="H40" s="52">
        <v>421</v>
      </c>
      <c r="I40" s="52">
        <v>550</v>
      </c>
      <c r="J40" s="52">
        <v>370</v>
      </c>
      <c r="K40" s="52">
        <v>320</v>
      </c>
      <c r="L40" s="52">
        <v>222</v>
      </c>
      <c r="M40" s="52">
        <v>210</v>
      </c>
      <c r="N40" s="52">
        <v>374</v>
      </c>
      <c r="O40" s="52">
        <v>278</v>
      </c>
      <c r="P40" s="52">
        <v>153</v>
      </c>
      <c r="Q40" s="52">
        <v>223</v>
      </c>
      <c r="R40" s="52">
        <v>204</v>
      </c>
      <c r="S40" s="52">
        <v>237</v>
      </c>
      <c r="T40" s="52">
        <v>214</v>
      </c>
      <c r="U40" s="52">
        <v>346</v>
      </c>
      <c r="V40" s="52">
        <v>206</v>
      </c>
      <c r="W40" s="52">
        <v>379</v>
      </c>
      <c r="DA40" s="63" t="s">
        <v>1328</v>
      </c>
    </row>
    <row r="41" spans="1:105" ht="12" customHeight="1" x14ac:dyDescent="0.25">
      <c r="A41" s="109" t="s">
        <v>120</v>
      </c>
      <c r="B41" s="36"/>
      <c r="C41" s="36">
        <v>149</v>
      </c>
      <c r="D41" s="36">
        <v>126</v>
      </c>
      <c r="E41" s="36">
        <v>205</v>
      </c>
      <c r="F41" s="36">
        <v>124</v>
      </c>
      <c r="G41" s="36">
        <v>108</v>
      </c>
      <c r="H41" s="36">
        <v>118</v>
      </c>
      <c r="I41" s="36">
        <v>143</v>
      </c>
      <c r="J41" s="36">
        <v>261</v>
      </c>
      <c r="K41" s="36">
        <v>243</v>
      </c>
      <c r="L41" s="36">
        <v>256</v>
      </c>
      <c r="M41" s="36">
        <v>201</v>
      </c>
      <c r="N41" s="36">
        <v>184</v>
      </c>
      <c r="O41" s="36">
        <v>116</v>
      </c>
      <c r="P41" s="36">
        <v>59</v>
      </c>
      <c r="Q41" s="36">
        <v>110</v>
      </c>
      <c r="R41" s="36">
        <v>136</v>
      </c>
      <c r="S41" s="36">
        <v>137</v>
      </c>
      <c r="T41" s="36">
        <v>103</v>
      </c>
      <c r="U41" s="36">
        <v>163</v>
      </c>
      <c r="V41" s="36">
        <v>96</v>
      </c>
      <c r="W41" s="36">
        <v>67</v>
      </c>
      <c r="DA41" s="60" t="s">
        <v>1329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1330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/>
      <c r="C45" s="52">
        <v>10216</v>
      </c>
      <c r="D45" s="52">
        <v>12942</v>
      </c>
      <c r="E45" s="52">
        <v>10873</v>
      </c>
      <c r="F45" s="52">
        <v>7459</v>
      </c>
      <c r="G45" s="52">
        <v>0</v>
      </c>
      <c r="H45" s="52">
        <v>0</v>
      </c>
      <c r="I45" s="52">
        <v>0</v>
      </c>
      <c r="J45" s="52">
        <v>0</v>
      </c>
      <c r="K45" s="52">
        <v>0</v>
      </c>
      <c r="L45" s="52">
        <v>0</v>
      </c>
      <c r="M45" s="52">
        <v>0</v>
      </c>
      <c r="N45" s="52">
        <v>1717</v>
      </c>
      <c r="O45" s="52">
        <v>4558</v>
      </c>
      <c r="P45" s="52">
        <v>0</v>
      </c>
      <c r="Q45" s="52">
        <v>0</v>
      </c>
      <c r="R45" s="52">
        <v>166</v>
      </c>
      <c r="S45" s="52">
        <v>2253</v>
      </c>
      <c r="T45" s="52">
        <v>2732</v>
      </c>
      <c r="U45" s="52">
        <v>2639</v>
      </c>
      <c r="V45" s="52">
        <v>2236</v>
      </c>
      <c r="W45" s="52">
        <v>317</v>
      </c>
      <c r="DA45" s="63" t="s">
        <v>1331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/>
      <c r="C48" s="52">
        <v>3</v>
      </c>
      <c r="D48" s="52">
        <v>7</v>
      </c>
      <c r="E48" s="52">
        <v>19</v>
      </c>
      <c r="F48" s="52">
        <v>28</v>
      </c>
      <c r="G48" s="52">
        <v>0</v>
      </c>
      <c r="H48" s="52">
        <v>0</v>
      </c>
      <c r="I48" s="52">
        <v>0</v>
      </c>
      <c r="J48" s="52">
        <v>0</v>
      </c>
      <c r="K48" s="52">
        <v>0</v>
      </c>
      <c r="L48" s="52">
        <v>0</v>
      </c>
      <c r="M48" s="52">
        <v>0</v>
      </c>
      <c r="N48" s="52">
        <v>31</v>
      </c>
      <c r="O48" s="52">
        <v>152</v>
      </c>
      <c r="P48" s="52">
        <v>0</v>
      </c>
      <c r="Q48" s="52">
        <v>0</v>
      </c>
      <c r="R48" s="52">
        <v>16</v>
      </c>
      <c r="S48" s="52">
        <v>186</v>
      </c>
      <c r="T48" s="52">
        <v>228</v>
      </c>
      <c r="U48" s="52">
        <v>170</v>
      </c>
      <c r="V48" s="52">
        <v>165</v>
      </c>
      <c r="W48" s="52">
        <v>11</v>
      </c>
      <c r="DA48" s="63" t="s">
        <v>1332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/>
      <c r="C50" s="52">
        <v>9784</v>
      </c>
      <c r="D50" s="52">
        <v>12528</v>
      </c>
      <c r="E50" s="52">
        <v>10453</v>
      </c>
      <c r="F50" s="52">
        <v>7061</v>
      </c>
      <c r="G50" s="52">
        <v>0</v>
      </c>
      <c r="H50" s="52">
        <v>0</v>
      </c>
      <c r="I50" s="52">
        <v>0</v>
      </c>
      <c r="J50" s="52">
        <v>0</v>
      </c>
      <c r="K50" s="52">
        <v>0</v>
      </c>
      <c r="L50" s="52">
        <v>0</v>
      </c>
      <c r="M50" s="52">
        <v>0</v>
      </c>
      <c r="N50" s="52">
        <v>1538</v>
      </c>
      <c r="O50" s="52">
        <v>4361</v>
      </c>
      <c r="P50" s="52">
        <v>0</v>
      </c>
      <c r="Q50" s="52">
        <v>0</v>
      </c>
      <c r="R50" s="52">
        <v>164</v>
      </c>
      <c r="S50" s="52">
        <v>2217</v>
      </c>
      <c r="T50" s="52">
        <v>2579</v>
      </c>
      <c r="U50" s="52">
        <v>2504</v>
      </c>
      <c r="V50" s="52">
        <v>2036</v>
      </c>
      <c r="W50" s="52">
        <v>84</v>
      </c>
      <c r="DA50" s="63" t="s">
        <v>1333</v>
      </c>
    </row>
    <row r="51" spans="1:105" ht="12" customHeight="1" x14ac:dyDescent="0.25">
      <c r="A51" s="97" t="s">
        <v>137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2</v>
      </c>
      <c r="O51" s="52">
        <v>29</v>
      </c>
      <c r="P51" s="52">
        <v>0</v>
      </c>
      <c r="Q51" s="52">
        <v>0</v>
      </c>
      <c r="R51" s="52">
        <v>2</v>
      </c>
      <c r="S51" s="52">
        <v>22</v>
      </c>
      <c r="T51" s="52">
        <v>67</v>
      </c>
      <c r="U51" s="52">
        <v>6</v>
      </c>
      <c r="V51" s="52">
        <v>37</v>
      </c>
      <c r="W51" s="52">
        <v>60</v>
      </c>
      <c r="DA51" s="63" t="s">
        <v>1334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/>
      <c r="C54" s="52">
        <v>432</v>
      </c>
      <c r="D54" s="52">
        <v>414</v>
      </c>
      <c r="E54" s="52">
        <v>420</v>
      </c>
      <c r="F54" s="52">
        <v>398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147</v>
      </c>
      <c r="O54" s="52">
        <v>19</v>
      </c>
      <c r="P54" s="52">
        <v>0</v>
      </c>
      <c r="Q54" s="52">
        <v>0</v>
      </c>
      <c r="R54" s="52">
        <v>0</v>
      </c>
      <c r="S54" s="52">
        <v>9</v>
      </c>
      <c r="T54" s="52">
        <v>0</v>
      </c>
      <c r="U54" s="52">
        <v>23</v>
      </c>
      <c r="V54" s="52">
        <v>0</v>
      </c>
      <c r="W54" s="52">
        <v>18</v>
      </c>
      <c r="DA54" s="63" t="s">
        <v>1335</v>
      </c>
    </row>
    <row r="55" spans="1:105" ht="12" customHeight="1" x14ac:dyDescent="0.25">
      <c r="A55" s="97" t="s">
        <v>121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30</v>
      </c>
      <c r="O55" s="52">
        <v>149</v>
      </c>
      <c r="P55" s="52">
        <v>0</v>
      </c>
      <c r="Q55" s="52">
        <v>0</v>
      </c>
      <c r="R55" s="52">
        <v>0</v>
      </c>
      <c r="S55" s="52">
        <v>5</v>
      </c>
      <c r="T55" s="52">
        <v>86</v>
      </c>
      <c r="U55" s="52">
        <v>106</v>
      </c>
      <c r="V55" s="52">
        <v>163</v>
      </c>
      <c r="W55" s="52">
        <v>155</v>
      </c>
      <c r="DA55" s="63" t="s">
        <v>1336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/>
      <c r="C59" s="52">
        <v>7858</v>
      </c>
      <c r="D59" s="52">
        <v>8117</v>
      </c>
      <c r="E59" s="52">
        <v>4144</v>
      </c>
      <c r="F59" s="52">
        <v>4315</v>
      </c>
      <c r="G59" s="52">
        <v>0</v>
      </c>
      <c r="H59" s="52">
        <v>0</v>
      </c>
      <c r="I59" s="52">
        <v>0</v>
      </c>
      <c r="J59" s="52">
        <v>0</v>
      </c>
      <c r="K59" s="52">
        <v>0</v>
      </c>
      <c r="L59" s="52">
        <v>0</v>
      </c>
      <c r="M59" s="52">
        <v>0</v>
      </c>
      <c r="N59" s="52">
        <v>1149</v>
      </c>
      <c r="O59" s="52">
        <v>3215</v>
      </c>
      <c r="P59" s="52">
        <v>0</v>
      </c>
      <c r="Q59" s="52">
        <v>0</v>
      </c>
      <c r="R59" s="52">
        <v>100</v>
      </c>
      <c r="S59" s="52">
        <v>1430</v>
      </c>
      <c r="T59" s="52">
        <v>1847</v>
      </c>
      <c r="U59" s="52">
        <v>1796</v>
      </c>
      <c r="V59" s="52">
        <v>1523</v>
      </c>
      <c r="W59" s="52">
        <v>269</v>
      </c>
      <c r="DA59" s="63" t="s">
        <v>1337</v>
      </c>
    </row>
    <row r="60" spans="1:105" ht="12" customHeight="1" x14ac:dyDescent="0.25">
      <c r="A60" s="109" t="s">
        <v>120</v>
      </c>
      <c r="B60" s="36"/>
      <c r="C60" s="36">
        <v>2358</v>
      </c>
      <c r="D60" s="36">
        <v>4825</v>
      </c>
      <c r="E60" s="36">
        <v>6729</v>
      </c>
      <c r="F60" s="36">
        <v>3144</v>
      </c>
      <c r="G60" s="36">
        <v>0</v>
      </c>
      <c r="H60" s="36">
        <v>0</v>
      </c>
      <c r="I60" s="36">
        <v>0</v>
      </c>
      <c r="J60" s="36">
        <v>0</v>
      </c>
      <c r="K60" s="36">
        <v>0</v>
      </c>
      <c r="L60" s="36">
        <v>0</v>
      </c>
      <c r="M60" s="36">
        <v>0</v>
      </c>
      <c r="N60" s="36">
        <v>568</v>
      </c>
      <c r="O60" s="36">
        <v>1343</v>
      </c>
      <c r="P60" s="36">
        <v>0</v>
      </c>
      <c r="Q60" s="36">
        <v>0</v>
      </c>
      <c r="R60" s="36">
        <v>66</v>
      </c>
      <c r="S60" s="36">
        <v>823</v>
      </c>
      <c r="T60" s="36">
        <v>885</v>
      </c>
      <c r="U60" s="36">
        <v>843</v>
      </c>
      <c r="V60" s="36">
        <v>713</v>
      </c>
      <c r="W60" s="36">
        <v>48</v>
      </c>
      <c r="DA60" s="60" t="s">
        <v>1338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1339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/>
      <c r="C64" s="52">
        <v>42324</v>
      </c>
      <c r="D64" s="52">
        <v>52322</v>
      </c>
      <c r="E64" s="52">
        <v>64278</v>
      </c>
      <c r="F64" s="52">
        <v>70753</v>
      </c>
      <c r="G64" s="52">
        <v>79201</v>
      </c>
      <c r="H64" s="52">
        <v>59103</v>
      </c>
      <c r="I64" s="52">
        <v>61500</v>
      </c>
      <c r="J64" s="52">
        <v>52905</v>
      </c>
      <c r="K64" s="52">
        <v>58862</v>
      </c>
      <c r="L64" s="52">
        <v>57539</v>
      </c>
      <c r="M64" s="52">
        <v>65121</v>
      </c>
      <c r="N64" s="52">
        <v>80662</v>
      </c>
      <c r="O64" s="52">
        <v>69074</v>
      </c>
      <c r="P64" s="52">
        <v>79508</v>
      </c>
      <c r="Q64" s="52">
        <v>81855</v>
      </c>
      <c r="R64" s="52">
        <v>75342</v>
      </c>
      <c r="S64" s="52">
        <v>65431</v>
      </c>
      <c r="T64" s="52">
        <v>68206</v>
      </c>
      <c r="U64" s="52">
        <v>88877</v>
      </c>
      <c r="V64" s="52">
        <v>125280</v>
      </c>
      <c r="W64" s="52">
        <v>128986</v>
      </c>
      <c r="DA64" s="63" t="s">
        <v>1340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/>
      <c r="C67" s="52">
        <v>13</v>
      </c>
      <c r="D67" s="52">
        <v>27</v>
      </c>
      <c r="E67" s="52">
        <v>111</v>
      </c>
      <c r="F67" s="52">
        <v>261</v>
      </c>
      <c r="G67" s="52">
        <v>134</v>
      </c>
      <c r="H67" s="52">
        <v>180</v>
      </c>
      <c r="I67" s="52">
        <v>549</v>
      </c>
      <c r="J67" s="52">
        <v>676</v>
      </c>
      <c r="K67" s="52">
        <v>973</v>
      </c>
      <c r="L67" s="52">
        <v>550</v>
      </c>
      <c r="M67" s="52">
        <v>1469</v>
      </c>
      <c r="N67" s="52">
        <v>1454</v>
      </c>
      <c r="O67" s="52">
        <v>2294</v>
      </c>
      <c r="P67" s="52">
        <v>3976</v>
      </c>
      <c r="Q67" s="52">
        <v>5804</v>
      </c>
      <c r="R67" s="52">
        <v>7407</v>
      </c>
      <c r="S67" s="52">
        <v>5394</v>
      </c>
      <c r="T67" s="52">
        <v>5698</v>
      </c>
      <c r="U67" s="52">
        <v>5737</v>
      </c>
      <c r="V67" s="52">
        <v>9233</v>
      </c>
      <c r="W67" s="52">
        <v>4662</v>
      </c>
      <c r="DA67" s="63" t="s">
        <v>1341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/>
      <c r="C69" s="52">
        <v>38852</v>
      </c>
      <c r="D69" s="52">
        <v>50554</v>
      </c>
      <c r="E69" s="52">
        <v>60406</v>
      </c>
      <c r="F69" s="52">
        <v>67395</v>
      </c>
      <c r="G69" s="52">
        <v>74813</v>
      </c>
      <c r="H69" s="52">
        <v>54742</v>
      </c>
      <c r="I69" s="52">
        <v>58660</v>
      </c>
      <c r="J69" s="52">
        <v>51157</v>
      </c>
      <c r="K69" s="52">
        <v>55397</v>
      </c>
      <c r="L69" s="52">
        <v>54940</v>
      </c>
      <c r="M69" s="52">
        <v>61831</v>
      </c>
      <c r="N69" s="52">
        <v>76884</v>
      </c>
      <c r="O69" s="52">
        <v>64904</v>
      </c>
      <c r="P69" s="52">
        <v>70935</v>
      </c>
      <c r="Q69" s="52">
        <v>75561</v>
      </c>
      <c r="R69" s="52">
        <v>69959</v>
      </c>
      <c r="S69" s="52">
        <v>61352</v>
      </c>
      <c r="T69" s="52">
        <v>63495</v>
      </c>
      <c r="U69" s="52">
        <v>82556</v>
      </c>
      <c r="V69" s="52">
        <v>117710</v>
      </c>
      <c r="W69" s="52">
        <v>119334</v>
      </c>
      <c r="DA69" s="63" t="s">
        <v>1342</v>
      </c>
    </row>
    <row r="70" spans="1:105" ht="12" customHeight="1" x14ac:dyDescent="0.25">
      <c r="A70" s="97" t="s">
        <v>133</v>
      </c>
      <c r="B70" s="52"/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765</v>
      </c>
      <c r="L70" s="52">
        <v>81</v>
      </c>
      <c r="M70" s="52">
        <v>158</v>
      </c>
      <c r="N70" s="52">
        <v>194</v>
      </c>
      <c r="O70" s="52">
        <v>905</v>
      </c>
      <c r="P70" s="52">
        <v>2118</v>
      </c>
      <c r="Q70" s="52">
        <v>1653</v>
      </c>
      <c r="R70" s="52">
        <v>1383</v>
      </c>
      <c r="S70" s="52">
        <v>503</v>
      </c>
      <c r="T70" s="52">
        <v>1413</v>
      </c>
      <c r="U70" s="52">
        <v>1437</v>
      </c>
      <c r="V70" s="52">
        <v>2139</v>
      </c>
      <c r="W70" s="52">
        <v>3584</v>
      </c>
      <c r="DA70" s="63" t="s">
        <v>1343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/>
      <c r="C73" s="52">
        <v>3472</v>
      </c>
      <c r="D73" s="52">
        <v>1768</v>
      </c>
      <c r="E73" s="52">
        <v>3872</v>
      </c>
      <c r="F73" s="52">
        <v>3358</v>
      </c>
      <c r="G73" s="52">
        <v>4388</v>
      </c>
      <c r="H73" s="52">
        <v>4361</v>
      </c>
      <c r="I73" s="52">
        <v>2840</v>
      </c>
      <c r="J73" s="52">
        <v>1748</v>
      </c>
      <c r="K73" s="52">
        <v>1217</v>
      </c>
      <c r="L73" s="52">
        <v>2224</v>
      </c>
      <c r="M73" s="52">
        <v>2763</v>
      </c>
      <c r="N73" s="52">
        <v>2986</v>
      </c>
      <c r="O73" s="52">
        <v>365</v>
      </c>
      <c r="P73" s="52">
        <v>741</v>
      </c>
      <c r="Q73" s="52">
        <v>811</v>
      </c>
      <c r="R73" s="52">
        <v>1393</v>
      </c>
      <c r="S73" s="52">
        <v>2189</v>
      </c>
      <c r="T73" s="52">
        <v>0</v>
      </c>
      <c r="U73" s="52">
        <v>868</v>
      </c>
      <c r="V73" s="52">
        <v>0</v>
      </c>
      <c r="W73" s="52">
        <v>629</v>
      </c>
      <c r="DA73" s="63" t="s">
        <v>1344</v>
      </c>
    </row>
    <row r="74" spans="1:105" ht="12" customHeight="1" x14ac:dyDescent="0.25">
      <c r="A74" s="97" t="s">
        <v>121</v>
      </c>
      <c r="B74" s="52"/>
      <c r="C74" s="52">
        <v>0</v>
      </c>
      <c r="D74" s="52">
        <v>0</v>
      </c>
      <c r="E74" s="52">
        <v>0</v>
      </c>
      <c r="F74" s="52">
        <v>0</v>
      </c>
      <c r="G74" s="52">
        <v>0</v>
      </c>
      <c r="H74" s="52">
        <v>0</v>
      </c>
      <c r="I74" s="52">
        <v>0</v>
      </c>
      <c r="J74" s="52">
        <v>0</v>
      </c>
      <c r="K74" s="52">
        <v>1483</v>
      </c>
      <c r="L74" s="52">
        <v>294</v>
      </c>
      <c r="M74" s="52">
        <v>369</v>
      </c>
      <c r="N74" s="52">
        <v>598</v>
      </c>
      <c r="O74" s="52">
        <v>2900</v>
      </c>
      <c r="P74" s="52">
        <v>5714</v>
      </c>
      <c r="Q74" s="52">
        <v>3830</v>
      </c>
      <c r="R74" s="52">
        <v>2607</v>
      </c>
      <c r="S74" s="52">
        <v>1387</v>
      </c>
      <c r="T74" s="52">
        <v>3298</v>
      </c>
      <c r="U74" s="52">
        <v>4016</v>
      </c>
      <c r="V74" s="52">
        <v>5431</v>
      </c>
      <c r="W74" s="52">
        <v>5439</v>
      </c>
      <c r="DA74" s="63" t="s">
        <v>1345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/>
      <c r="C78" s="52">
        <v>35950</v>
      </c>
      <c r="D78" s="52">
        <v>46063</v>
      </c>
      <c r="E78" s="52">
        <v>57660</v>
      </c>
      <c r="F78" s="52">
        <v>64781</v>
      </c>
      <c r="G78" s="52">
        <v>72424</v>
      </c>
      <c r="H78" s="52">
        <v>51135</v>
      </c>
      <c r="I78" s="52">
        <v>55419</v>
      </c>
      <c r="J78" s="52">
        <v>49023</v>
      </c>
      <c r="K78" s="52">
        <v>54126</v>
      </c>
      <c r="L78" s="52">
        <v>53625</v>
      </c>
      <c r="M78" s="52">
        <v>60468</v>
      </c>
      <c r="N78" s="52">
        <v>75491</v>
      </c>
      <c r="O78" s="52">
        <v>64203</v>
      </c>
      <c r="P78" s="52">
        <v>70670</v>
      </c>
      <c r="Q78" s="52">
        <v>74878</v>
      </c>
      <c r="R78" s="52">
        <v>69213</v>
      </c>
      <c r="S78" s="52">
        <v>60012</v>
      </c>
      <c r="T78" s="52">
        <v>63067</v>
      </c>
      <c r="U78" s="52">
        <v>82019</v>
      </c>
      <c r="V78" s="52">
        <v>118167</v>
      </c>
      <c r="W78" s="52">
        <v>107551</v>
      </c>
      <c r="DA78" s="63" t="s">
        <v>1346</v>
      </c>
    </row>
    <row r="79" spans="1:105" ht="12" customHeight="1" x14ac:dyDescent="0.25">
      <c r="A79" s="109" t="s">
        <v>120</v>
      </c>
      <c r="B79" s="36"/>
      <c r="C79" s="36">
        <v>6374</v>
      </c>
      <c r="D79" s="36">
        <v>6259</v>
      </c>
      <c r="E79" s="36">
        <v>6618</v>
      </c>
      <c r="F79" s="36">
        <v>5972</v>
      </c>
      <c r="G79" s="36">
        <v>6777</v>
      </c>
      <c r="H79" s="36">
        <v>7968</v>
      </c>
      <c r="I79" s="36">
        <v>6081</v>
      </c>
      <c r="J79" s="36">
        <v>3882</v>
      </c>
      <c r="K79" s="36">
        <v>4736</v>
      </c>
      <c r="L79" s="36">
        <v>3914</v>
      </c>
      <c r="M79" s="36">
        <v>4653</v>
      </c>
      <c r="N79" s="36">
        <v>5171</v>
      </c>
      <c r="O79" s="36">
        <v>4871</v>
      </c>
      <c r="P79" s="36">
        <v>8838</v>
      </c>
      <c r="Q79" s="36">
        <v>6977</v>
      </c>
      <c r="R79" s="36">
        <v>6129</v>
      </c>
      <c r="S79" s="36">
        <v>5419</v>
      </c>
      <c r="T79" s="36">
        <v>5139</v>
      </c>
      <c r="U79" s="36">
        <v>6858</v>
      </c>
      <c r="V79" s="36">
        <v>7113</v>
      </c>
      <c r="W79" s="36">
        <v>21435</v>
      </c>
      <c r="DA79" s="60" t="s">
        <v>1347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1348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/>
      <c r="C83" s="52">
        <v>50903</v>
      </c>
      <c r="D83" s="52">
        <v>60903</v>
      </c>
      <c r="E83" s="52">
        <v>55087</v>
      </c>
      <c r="F83" s="52">
        <v>48249</v>
      </c>
      <c r="G83" s="52">
        <v>38908</v>
      </c>
      <c r="H83" s="52">
        <v>39977</v>
      </c>
      <c r="I83" s="52">
        <v>47868</v>
      </c>
      <c r="J83" s="52">
        <v>44529</v>
      </c>
      <c r="K83" s="52">
        <v>50094</v>
      </c>
      <c r="L83" s="52">
        <v>53535</v>
      </c>
      <c r="M83" s="52">
        <v>68756</v>
      </c>
      <c r="N83" s="52">
        <v>66663</v>
      </c>
      <c r="O83" s="52">
        <v>53870</v>
      </c>
      <c r="P83" s="52">
        <v>51792</v>
      </c>
      <c r="Q83" s="52">
        <v>55028</v>
      </c>
      <c r="R83" s="52">
        <v>120444</v>
      </c>
      <c r="S83" s="52">
        <v>161653</v>
      </c>
      <c r="T83" s="52">
        <v>278952</v>
      </c>
      <c r="U83" s="52">
        <v>117318</v>
      </c>
      <c r="V83" s="52">
        <v>60124</v>
      </c>
      <c r="W83" s="52">
        <v>38560</v>
      </c>
      <c r="DA83" s="63" t="s">
        <v>1349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/>
      <c r="C86" s="52">
        <v>15</v>
      </c>
      <c r="D86" s="52">
        <v>32</v>
      </c>
      <c r="E86" s="52">
        <v>95</v>
      </c>
      <c r="F86" s="52">
        <v>178</v>
      </c>
      <c r="G86" s="52">
        <v>66</v>
      </c>
      <c r="H86" s="52">
        <v>122</v>
      </c>
      <c r="I86" s="52">
        <v>428</v>
      </c>
      <c r="J86" s="52">
        <v>568</v>
      </c>
      <c r="K86" s="52">
        <v>828</v>
      </c>
      <c r="L86" s="52">
        <v>512</v>
      </c>
      <c r="M86" s="52">
        <v>1551</v>
      </c>
      <c r="N86" s="52">
        <v>1202</v>
      </c>
      <c r="O86" s="52">
        <v>1789</v>
      </c>
      <c r="P86" s="52">
        <v>2590</v>
      </c>
      <c r="Q86" s="52">
        <v>3902</v>
      </c>
      <c r="R86" s="52">
        <v>11841</v>
      </c>
      <c r="S86" s="52">
        <v>13326</v>
      </c>
      <c r="T86" s="52">
        <v>23307</v>
      </c>
      <c r="U86" s="52">
        <v>7572</v>
      </c>
      <c r="V86" s="52">
        <v>4431</v>
      </c>
      <c r="W86" s="52">
        <v>1394</v>
      </c>
      <c r="DA86" s="63" t="s">
        <v>1350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/>
      <c r="C88" s="52">
        <v>40900</v>
      </c>
      <c r="D88" s="52">
        <v>31949</v>
      </c>
      <c r="E88" s="52">
        <v>21148</v>
      </c>
      <c r="F88" s="52">
        <v>27449</v>
      </c>
      <c r="G88" s="52">
        <v>27858</v>
      </c>
      <c r="H88" s="52">
        <v>28890</v>
      </c>
      <c r="I88" s="52">
        <v>38520</v>
      </c>
      <c r="J88" s="52">
        <v>32939</v>
      </c>
      <c r="K88" s="52">
        <v>32252</v>
      </c>
      <c r="L88" s="52">
        <v>34302</v>
      </c>
      <c r="M88" s="52">
        <v>50521</v>
      </c>
      <c r="N88" s="52">
        <v>52564</v>
      </c>
      <c r="O88" s="52">
        <v>40157</v>
      </c>
      <c r="P88" s="52">
        <v>24553</v>
      </c>
      <c r="Q88" s="52">
        <v>28496</v>
      </c>
      <c r="R88" s="52">
        <v>90327</v>
      </c>
      <c r="S88" s="52">
        <v>128527</v>
      </c>
      <c r="T88" s="52">
        <v>225308</v>
      </c>
      <c r="U88" s="52">
        <v>98031</v>
      </c>
      <c r="V88" s="52">
        <v>41270</v>
      </c>
      <c r="W88" s="52">
        <v>18439</v>
      </c>
      <c r="DA88" s="63" t="s">
        <v>1351</v>
      </c>
    </row>
    <row r="89" spans="1:105" ht="12" customHeight="1" x14ac:dyDescent="0.25">
      <c r="A89" s="97" t="s">
        <v>131</v>
      </c>
      <c r="B89" s="52"/>
      <c r="C89" s="52">
        <v>0</v>
      </c>
      <c r="D89" s="52">
        <v>0</v>
      </c>
      <c r="E89" s="52">
        <v>0</v>
      </c>
      <c r="F89" s="52">
        <v>0</v>
      </c>
      <c r="G89" s="52">
        <v>0</v>
      </c>
      <c r="H89" s="52">
        <v>0</v>
      </c>
      <c r="I89" s="52">
        <v>0</v>
      </c>
      <c r="J89" s="52">
        <v>0</v>
      </c>
      <c r="K89" s="52">
        <v>355</v>
      </c>
      <c r="L89" s="52">
        <v>36</v>
      </c>
      <c r="M89" s="52">
        <v>157</v>
      </c>
      <c r="N89" s="52">
        <v>114</v>
      </c>
      <c r="O89" s="52">
        <v>539</v>
      </c>
      <c r="P89" s="52">
        <v>877</v>
      </c>
      <c r="Q89" s="52">
        <v>793</v>
      </c>
      <c r="R89" s="52">
        <v>596</v>
      </c>
      <c r="S89" s="52">
        <v>167</v>
      </c>
      <c r="T89" s="52">
        <v>6945</v>
      </c>
      <c r="U89" s="52">
        <v>449</v>
      </c>
      <c r="V89" s="52">
        <v>592</v>
      </c>
      <c r="W89" s="52">
        <v>798</v>
      </c>
      <c r="DA89" s="63" t="s">
        <v>1352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/>
      <c r="C92" s="52">
        <v>3396</v>
      </c>
      <c r="D92" s="52">
        <v>4233</v>
      </c>
      <c r="E92" s="52">
        <v>2266</v>
      </c>
      <c r="F92" s="52">
        <v>2784</v>
      </c>
      <c r="G92" s="52">
        <v>2553</v>
      </c>
      <c r="H92" s="52">
        <v>5046</v>
      </c>
      <c r="I92" s="52">
        <v>2446</v>
      </c>
      <c r="J92" s="52">
        <v>1121</v>
      </c>
      <c r="K92" s="52">
        <v>1725</v>
      </c>
      <c r="L92" s="52">
        <v>1364</v>
      </c>
      <c r="M92" s="52">
        <v>1374</v>
      </c>
      <c r="N92" s="52">
        <v>1754</v>
      </c>
      <c r="O92" s="52">
        <v>1646</v>
      </c>
      <c r="P92" s="52">
        <v>3397</v>
      </c>
      <c r="Q92" s="52">
        <v>2563</v>
      </c>
      <c r="R92" s="52">
        <v>3108</v>
      </c>
      <c r="S92" s="52">
        <v>3879</v>
      </c>
      <c r="T92" s="52">
        <v>4975</v>
      </c>
      <c r="U92" s="52">
        <v>1909</v>
      </c>
      <c r="V92" s="52">
        <v>2072</v>
      </c>
      <c r="W92" s="52">
        <v>2844</v>
      </c>
      <c r="DA92" s="63" t="s">
        <v>1353</v>
      </c>
    </row>
    <row r="93" spans="1:105" ht="12" customHeight="1" x14ac:dyDescent="0.25">
      <c r="A93" s="97" t="s">
        <v>123</v>
      </c>
      <c r="B93" s="52"/>
      <c r="C93" s="52">
        <v>0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52">
        <v>17</v>
      </c>
      <c r="L93" s="52">
        <v>1</v>
      </c>
      <c r="M93" s="52">
        <v>2</v>
      </c>
      <c r="N93" s="52">
        <v>3</v>
      </c>
      <c r="O93" s="52">
        <v>14</v>
      </c>
      <c r="P93" s="52">
        <v>33</v>
      </c>
      <c r="Q93" s="52">
        <v>28</v>
      </c>
      <c r="R93" s="52">
        <v>39</v>
      </c>
      <c r="S93" s="52">
        <v>30</v>
      </c>
      <c r="T93" s="52">
        <v>99</v>
      </c>
      <c r="U93" s="52">
        <v>36</v>
      </c>
      <c r="V93" s="52">
        <v>37</v>
      </c>
      <c r="W93" s="52">
        <v>29</v>
      </c>
      <c r="DA93" s="63" t="s">
        <v>1354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/>
      <c r="C96" s="52">
        <v>6607</v>
      </c>
      <c r="D96" s="52">
        <v>24721</v>
      </c>
      <c r="E96" s="52">
        <v>31673</v>
      </c>
      <c r="F96" s="52">
        <v>18016</v>
      </c>
      <c r="G96" s="52">
        <v>8497</v>
      </c>
      <c r="H96" s="52">
        <v>6041</v>
      </c>
      <c r="I96" s="52">
        <v>6902</v>
      </c>
      <c r="J96" s="52">
        <v>10469</v>
      </c>
      <c r="K96" s="52">
        <v>7099</v>
      </c>
      <c r="L96" s="52">
        <v>15749</v>
      </c>
      <c r="M96" s="52">
        <v>14733</v>
      </c>
      <c r="N96" s="52">
        <v>10188</v>
      </c>
      <c r="O96" s="52">
        <v>1289</v>
      </c>
      <c r="P96" s="52">
        <v>2631</v>
      </c>
      <c r="Q96" s="52">
        <v>4047</v>
      </c>
      <c r="R96" s="52">
        <v>9183</v>
      </c>
      <c r="S96" s="52">
        <v>17787</v>
      </c>
      <c r="T96" s="52">
        <v>0</v>
      </c>
      <c r="U96" s="52">
        <v>3004</v>
      </c>
      <c r="V96" s="52">
        <v>0</v>
      </c>
      <c r="W96" s="52">
        <v>1706</v>
      </c>
      <c r="DA96" s="63" t="s">
        <v>1355</v>
      </c>
    </row>
    <row r="97" spans="1:105" ht="12" customHeight="1" x14ac:dyDescent="0.25">
      <c r="A97" s="97" t="s">
        <v>121</v>
      </c>
      <c r="B97" s="52"/>
      <c r="C97" s="52">
        <v>0</v>
      </c>
      <c r="D97" s="52">
        <v>0</v>
      </c>
      <c r="E97" s="52">
        <v>0</v>
      </c>
      <c r="F97" s="52">
        <v>0</v>
      </c>
      <c r="G97" s="52">
        <v>0</v>
      </c>
      <c r="H97" s="52">
        <v>0</v>
      </c>
      <c r="I97" s="52">
        <v>0</v>
      </c>
      <c r="J97" s="52">
        <v>0</v>
      </c>
      <c r="K97" s="52">
        <v>8646</v>
      </c>
      <c r="L97" s="52">
        <v>2083</v>
      </c>
      <c r="M97" s="52">
        <v>1969</v>
      </c>
      <c r="N97" s="52">
        <v>2040</v>
      </c>
      <c r="O97" s="52">
        <v>10225</v>
      </c>
      <c r="P97" s="52">
        <v>20301</v>
      </c>
      <c r="Q97" s="52">
        <v>19101</v>
      </c>
      <c r="R97" s="52">
        <v>17191</v>
      </c>
      <c r="S97" s="52">
        <v>11263</v>
      </c>
      <c r="T97" s="52">
        <v>41625</v>
      </c>
      <c r="U97" s="52">
        <v>13889</v>
      </c>
      <c r="V97" s="52">
        <v>16153</v>
      </c>
      <c r="W97" s="52">
        <v>14744</v>
      </c>
      <c r="DA97" s="63" t="s">
        <v>1356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/>
      <c r="C101" s="52">
        <v>3628</v>
      </c>
      <c r="D101" s="52">
        <v>5613</v>
      </c>
      <c r="E101" s="52">
        <v>5262</v>
      </c>
      <c r="F101" s="52">
        <v>7269</v>
      </c>
      <c r="G101" s="52">
        <v>6750</v>
      </c>
      <c r="H101" s="52">
        <v>6511</v>
      </c>
      <c r="I101" s="52">
        <v>6853</v>
      </c>
      <c r="J101" s="52">
        <v>9667</v>
      </c>
      <c r="K101" s="52">
        <v>10127</v>
      </c>
      <c r="L101" s="52">
        <v>9948</v>
      </c>
      <c r="M101" s="52">
        <v>15981</v>
      </c>
      <c r="N101" s="52">
        <v>17481</v>
      </c>
      <c r="O101" s="52">
        <v>14681</v>
      </c>
      <c r="P101" s="52">
        <v>10020</v>
      </c>
      <c r="Q101" s="52">
        <v>8569</v>
      </c>
      <c r="R101" s="52">
        <v>23178</v>
      </c>
      <c r="S101" s="52">
        <v>35690</v>
      </c>
      <c r="T101" s="52">
        <v>74339</v>
      </c>
      <c r="U101" s="52">
        <v>33032</v>
      </c>
      <c r="V101" s="52">
        <v>13317</v>
      </c>
      <c r="W101" s="52">
        <v>8469</v>
      </c>
      <c r="DA101" s="63" t="s">
        <v>1357</v>
      </c>
    </row>
    <row r="102" spans="1:105" ht="12" customHeight="1" x14ac:dyDescent="0.25">
      <c r="A102" s="97" t="s">
        <v>50</v>
      </c>
      <c r="B102" s="52"/>
      <c r="C102" s="52">
        <v>36363</v>
      </c>
      <c r="D102" s="52">
        <v>34678</v>
      </c>
      <c r="E102" s="52">
        <v>18991</v>
      </c>
      <c r="F102" s="52">
        <v>23709</v>
      </c>
      <c r="G102" s="52">
        <v>24621</v>
      </c>
      <c r="H102" s="52">
        <v>26156</v>
      </c>
      <c r="I102" s="52">
        <v>32557</v>
      </c>
      <c r="J102" s="52">
        <v>20444</v>
      </c>
      <c r="K102" s="52">
        <v>22736</v>
      </c>
      <c r="L102" s="52">
        <v>20204</v>
      </c>
      <c r="M102" s="52">
        <v>27002</v>
      </c>
      <c r="N102" s="52">
        <v>32926</v>
      </c>
      <c r="O102" s="52">
        <v>27644</v>
      </c>
      <c r="P102" s="52">
        <v>30117</v>
      </c>
      <c r="Q102" s="52">
        <v>31153</v>
      </c>
      <c r="R102" s="52">
        <v>58436</v>
      </c>
      <c r="S102" s="52">
        <v>79934</v>
      </c>
      <c r="T102" s="52">
        <v>138356</v>
      </c>
      <c r="U102" s="52">
        <v>57355</v>
      </c>
      <c r="V102" s="52">
        <v>31878</v>
      </c>
      <c r="W102" s="52">
        <v>25573</v>
      </c>
      <c r="DA102" s="63" t="s">
        <v>1358</v>
      </c>
    </row>
    <row r="103" spans="1:105" ht="12" customHeight="1" x14ac:dyDescent="0.25">
      <c r="A103" s="109" t="s">
        <v>120</v>
      </c>
      <c r="B103" s="36"/>
      <c r="C103" s="36">
        <v>10912</v>
      </c>
      <c r="D103" s="36">
        <v>20612</v>
      </c>
      <c r="E103" s="36">
        <v>30834</v>
      </c>
      <c r="F103" s="36">
        <v>17271</v>
      </c>
      <c r="G103" s="36">
        <v>7537</v>
      </c>
      <c r="H103" s="36">
        <v>7310</v>
      </c>
      <c r="I103" s="36">
        <v>8458</v>
      </c>
      <c r="J103" s="36">
        <v>14418</v>
      </c>
      <c r="K103" s="36">
        <v>17231</v>
      </c>
      <c r="L103" s="36">
        <v>23383</v>
      </c>
      <c r="M103" s="36">
        <v>25773</v>
      </c>
      <c r="N103" s="36">
        <v>16256</v>
      </c>
      <c r="O103" s="36">
        <v>11545</v>
      </c>
      <c r="P103" s="36">
        <v>11655</v>
      </c>
      <c r="Q103" s="36">
        <v>15306</v>
      </c>
      <c r="R103" s="36">
        <v>38830</v>
      </c>
      <c r="S103" s="36">
        <v>46029</v>
      </c>
      <c r="T103" s="36">
        <v>66257</v>
      </c>
      <c r="U103" s="36">
        <v>26931</v>
      </c>
      <c r="V103" s="36">
        <v>14929</v>
      </c>
      <c r="W103" s="36">
        <v>4518</v>
      </c>
      <c r="DA103" s="60" t="s">
        <v>1359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1360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/>
      <c r="C107" s="52">
        <v>293</v>
      </c>
      <c r="D107" s="52">
        <v>624</v>
      </c>
      <c r="E107" s="52">
        <v>526</v>
      </c>
      <c r="F107" s="52">
        <v>517</v>
      </c>
      <c r="G107" s="52">
        <v>571</v>
      </c>
      <c r="H107" s="52">
        <v>294</v>
      </c>
      <c r="I107" s="52">
        <v>136</v>
      </c>
      <c r="J107" s="52">
        <v>147</v>
      </c>
      <c r="K107" s="52">
        <v>164</v>
      </c>
      <c r="L107" s="52">
        <v>92</v>
      </c>
      <c r="M107" s="52">
        <v>246</v>
      </c>
      <c r="N107" s="52">
        <v>464</v>
      </c>
      <c r="O107" s="52">
        <v>555</v>
      </c>
      <c r="P107" s="52">
        <v>1310</v>
      </c>
      <c r="Q107" s="52">
        <v>929</v>
      </c>
      <c r="R107" s="52">
        <v>512</v>
      </c>
      <c r="S107" s="52">
        <v>381</v>
      </c>
      <c r="T107" s="52">
        <v>462</v>
      </c>
      <c r="U107" s="52">
        <v>509</v>
      </c>
      <c r="V107" s="52">
        <v>588</v>
      </c>
      <c r="W107" s="52">
        <v>470</v>
      </c>
      <c r="DA107" s="63" t="s">
        <v>1361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1</v>
      </c>
      <c r="F110" s="52">
        <v>2</v>
      </c>
      <c r="G110" s="52">
        <v>1</v>
      </c>
      <c r="H110" s="52">
        <v>1</v>
      </c>
      <c r="I110" s="52">
        <v>1</v>
      </c>
      <c r="J110" s="52">
        <v>2</v>
      </c>
      <c r="K110" s="52">
        <v>3</v>
      </c>
      <c r="L110" s="52">
        <v>1</v>
      </c>
      <c r="M110" s="52">
        <v>6</v>
      </c>
      <c r="N110" s="52">
        <v>8</v>
      </c>
      <c r="O110" s="52">
        <v>18</v>
      </c>
      <c r="P110" s="52">
        <v>65</v>
      </c>
      <c r="Q110" s="52">
        <v>66</v>
      </c>
      <c r="R110" s="52">
        <v>50</v>
      </c>
      <c r="S110" s="52">
        <v>31</v>
      </c>
      <c r="T110" s="52">
        <v>38</v>
      </c>
      <c r="U110" s="52">
        <v>33</v>
      </c>
      <c r="V110" s="52">
        <v>43</v>
      </c>
      <c r="W110" s="52">
        <v>17</v>
      </c>
      <c r="DA110" s="63" t="s">
        <v>1362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/>
      <c r="C112" s="52">
        <v>286</v>
      </c>
      <c r="D112" s="52">
        <v>576</v>
      </c>
      <c r="E112" s="52">
        <v>475</v>
      </c>
      <c r="F112" s="52">
        <v>488</v>
      </c>
      <c r="G112" s="52">
        <v>561</v>
      </c>
      <c r="H112" s="52">
        <v>277</v>
      </c>
      <c r="I112" s="52">
        <v>125</v>
      </c>
      <c r="J112" s="52">
        <v>112</v>
      </c>
      <c r="K112" s="52">
        <v>113</v>
      </c>
      <c r="L112" s="52">
        <v>41</v>
      </c>
      <c r="M112" s="52">
        <v>198</v>
      </c>
      <c r="N112" s="52">
        <v>401</v>
      </c>
      <c r="O112" s="52">
        <v>476</v>
      </c>
      <c r="P112" s="52">
        <v>1143</v>
      </c>
      <c r="Q112" s="52">
        <v>806</v>
      </c>
      <c r="R112" s="52">
        <v>485</v>
      </c>
      <c r="S112" s="52">
        <v>294</v>
      </c>
      <c r="T112" s="52">
        <v>312</v>
      </c>
      <c r="U112" s="52">
        <v>313</v>
      </c>
      <c r="V112" s="52">
        <v>355</v>
      </c>
      <c r="W112" s="52">
        <v>299</v>
      </c>
      <c r="DA112" s="63" t="s">
        <v>1363</v>
      </c>
    </row>
    <row r="113" spans="1:105" ht="12" customHeight="1" x14ac:dyDescent="0.25">
      <c r="A113" s="97" t="s">
        <v>129</v>
      </c>
      <c r="B113" s="52"/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3</v>
      </c>
      <c r="L113" s="52">
        <v>0</v>
      </c>
      <c r="M113" s="52">
        <v>1</v>
      </c>
      <c r="N113" s="52">
        <v>2</v>
      </c>
      <c r="O113" s="52">
        <v>5</v>
      </c>
      <c r="P113" s="52">
        <v>16</v>
      </c>
      <c r="Q113" s="52">
        <v>14</v>
      </c>
      <c r="R113" s="52">
        <v>7</v>
      </c>
      <c r="S113" s="52">
        <v>1</v>
      </c>
      <c r="T113" s="52">
        <v>10</v>
      </c>
      <c r="U113" s="52">
        <v>7</v>
      </c>
      <c r="V113" s="52">
        <v>7</v>
      </c>
      <c r="W113" s="52">
        <v>10</v>
      </c>
      <c r="DA113" s="63" t="s">
        <v>1364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/>
      <c r="C116" s="52">
        <v>7</v>
      </c>
      <c r="D116" s="52">
        <v>48</v>
      </c>
      <c r="E116" s="52">
        <v>51</v>
      </c>
      <c r="F116" s="52">
        <v>29</v>
      </c>
      <c r="G116" s="52">
        <v>10</v>
      </c>
      <c r="H116" s="52">
        <v>17</v>
      </c>
      <c r="I116" s="52">
        <v>11</v>
      </c>
      <c r="J116" s="52">
        <v>35</v>
      </c>
      <c r="K116" s="52">
        <v>22</v>
      </c>
      <c r="L116" s="52">
        <v>45</v>
      </c>
      <c r="M116" s="52">
        <v>41</v>
      </c>
      <c r="N116" s="52">
        <v>51</v>
      </c>
      <c r="O116" s="52">
        <v>8</v>
      </c>
      <c r="P116" s="52">
        <v>17</v>
      </c>
      <c r="Q116" s="52">
        <v>19</v>
      </c>
      <c r="R116" s="52">
        <v>7</v>
      </c>
      <c r="S116" s="52">
        <v>53</v>
      </c>
      <c r="T116" s="52">
        <v>0</v>
      </c>
      <c r="U116" s="52">
        <v>34</v>
      </c>
      <c r="V116" s="52">
        <v>0</v>
      </c>
      <c r="W116" s="52">
        <v>17</v>
      </c>
      <c r="DA116" s="63" t="s">
        <v>1365</v>
      </c>
    </row>
    <row r="117" spans="1:105" ht="12" customHeight="1" x14ac:dyDescent="0.25">
      <c r="A117" s="97" t="s">
        <v>121</v>
      </c>
      <c r="B117" s="52"/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26</v>
      </c>
      <c r="L117" s="52">
        <v>6</v>
      </c>
      <c r="M117" s="52">
        <v>6</v>
      </c>
      <c r="N117" s="52">
        <v>10</v>
      </c>
      <c r="O117" s="52">
        <v>66</v>
      </c>
      <c r="P117" s="52">
        <v>134</v>
      </c>
      <c r="Q117" s="52">
        <v>90</v>
      </c>
      <c r="R117" s="52">
        <v>13</v>
      </c>
      <c r="S117" s="52">
        <v>33</v>
      </c>
      <c r="T117" s="52">
        <v>140</v>
      </c>
      <c r="U117" s="52">
        <v>155</v>
      </c>
      <c r="V117" s="52">
        <v>226</v>
      </c>
      <c r="W117" s="52">
        <v>144</v>
      </c>
      <c r="DA117" s="63" t="s">
        <v>1366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/>
      <c r="C121" s="52">
        <v>225</v>
      </c>
      <c r="D121" s="52">
        <v>391</v>
      </c>
      <c r="E121" s="52">
        <v>200</v>
      </c>
      <c r="F121" s="52">
        <v>299</v>
      </c>
      <c r="G121" s="52">
        <v>437</v>
      </c>
      <c r="H121" s="52">
        <v>230</v>
      </c>
      <c r="I121" s="52">
        <v>108</v>
      </c>
      <c r="J121" s="52">
        <v>86</v>
      </c>
      <c r="K121" s="52">
        <v>93</v>
      </c>
      <c r="L121" s="52">
        <v>43</v>
      </c>
      <c r="M121" s="52">
        <v>126</v>
      </c>
      <c r="N121" s="52">
        <v>311</v>
      </c>
      <c r="O121" s="52">
        <v>391</v>
      </c>
      <c r="P121" s="52">
        <v>944</v>
      </c>
      <c r="Q121" s="52">
        <v>623</v>
      </c>
      <c r="R121" s="52">
        <v>308</v>
      </c>
      <c r="S121" s="52">
        <v>242</v>
      </c>
      <c r="T121" s="52">
        <v>312</v>
      </c>
      <c r="U121" s="52">
        <v>346</v>
      </c>
      <c r="V121" s="52">
        <v>400</v>
      </c>
      <c r="W121" s="52">
        <v>399</v>
      </c>
      <c r="DA121" s="63" t="s">
        <v>1367</v>
      </c>
    </row>
    <row r="122" spans="1:105" ht="12" customHeight="1" x14ac:dyDescent="0.25">
      <c r="A122" s="109" t="s">
        <v>120</v>
      </c>
      <c r="B122" s="36"/>
      <c r="C122" s="36">
        <v>68</v>
      </c>
      <c r="D122" s="36">
        <v>233</v>
      </c>
      <c r="E122" s="36">
        <v>326</v>
      </c>
      <c r="F122" s="36">
        <v>218</v>
      </c>
      <c r="G122" s="36">
        <v>134</v>
      </c>
      <c r="H122" s="36">
        <v>64</v>
      </c>
      <c r="I122" s="36">
        <v>28</v>
      </c>
      <c r="J122" s="36">
        <v>61</v>
      </c>
      <c r="K122" s="36">
        <v>71</v>
      </c>
      <c r="L122" s="36">
        <v>49</v>
      </c>
      <c r="M122" s="36">
        <v>120</v>
      </c>
      <c r="N122" s="36">
        <v>153</v>
      </c>
      <c r="O122" s="36">
        <v>164</v>
      </c>
      <c r="P122" s="36">
        <v>366</v>
      </c>
      <c r="Q122" s="36">
        <v>306</v>
      </c>
      <c r="R122" s="36">
        <v>204</v>
      </c>
      <c r="S122" s="36">
        <v>139</v>
      </c>
      <c r="T122" s="36">
        <v>150</v>
      </c>
      <c r="U122" s="36">
        <v>163</v>
      </c>
      <c r="V122" s="36">
        <v>188</v>
      </c>
      <c r="W122" s="36">
        <v>71</v>
      </c>
      <c r="DA122" s="60" t="s">
        <v>1368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1369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/>
      <c r="C126" s="52">
        <v>136846</v>
      </c>
      <c r="D126" s="52">
        <v>63929</v>
      </c>
      <c r="E126" s="52">
        <v>84361</v>
      </c>
      <c r="F126" s="52">
        <v>72345</v>
      </c>
      <c r="G126" s="52">
        <v>77330</v>
      </c>
      <c r="H126" s="52">
        <v>69096</v>
      </c>
      <c r="I126" s="52">
        <v>106461</v>
      </c>
      <c r="J126" s="52">
        <v>96516</v>
      </c>
      <c r="K126" s="52">
        <v>109842</v>
      </c>
      <c r="L126" s="52">
        <v>102738</v>
      </c>
      <c r="M126" s="52">
        <v>110132</v>
      </c>
      <c r="N126" s="52">
        <v>134391</v>
      </c>
      <c r="O126" s="52">
        <v>107771</v>
      </c>
      <c r="P126" s="52">
        <v>61825</v>
      </c>
      <c r="Q126" s="52">
        <v>57380</v>
      </c>
      <c r="R126" s="52">
        <v>28884</v>
      </c>
      <c r="S126" s="52">
        <v>35237</v>
      </c>
      <c r="T126" s="52">
        <v>6937</v>
      </c>
      <c r="U126" s="52">
        <v>70209</v>
      </c>
      <c r="V126" s="52">
        <v>88801</v>
      </c>
      <c r="W126" s="52">
        <v>127710</v>
      </c>
      <c r="DA126" s="63" t="s">
        <v>1370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/>
      <c r="C129" s="52">
        <v>42</v>
      </c>
      <c r="D129" s="52">
        <v>33</v>
      </c>
      <c r="E129" s="52">
        <v>146</v>
      </c>
      <c r="F129" s="52">
        <v>267</v>
      </c>
      <c r="G129" s="52">
        <v>131</v>
      </c>
      <c r="H129" s="52">
        <v>210</v>
      </c>
      <c r="I129" s="52">
        <v>951</v>
      </c>
      <c r="J129" s="52">
        <v>1232</v>
      </c>
      <c r="K129" s="52">
        <v>1815</v>
      </c>
      <c r="L129" s="52">
        <v>981</v>
      </c>
      <c r="M129" s="52">
        <v>2485</v>
      </c>
      <c r="N129" s="52">
        <v>2422</v>
      </c>
      <c r="O129" s="52">
        <v>3578</v>
      </c>
      <c r="P129" s="52">
        <v>3092</v>
      </c>
      <c r="Q129" s="52">
        <v>4068</v>
      </c>
      <c r="R129" s="52">
        <v>2839</v>
      </c>
      <c r="S129" s="52">
        <v>2905</v>
      </c>
      <c r="T129" s="52">
        <v>579</v>
      </c>
      <c r="U129" s="52">
        <v>4532</v>
      </c>
      <c r="V129" s="52">
        <v>6545</v>
      </c>
      <c r="W129" s="52">
        <v>4616</v>
      </c>
      <c r="DA129" s="63" t="s">
        <v>1371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/>
      <c r="C131" s="52">
        <v>131562</v>
      </c>
      <c r="D131" s="52">
        <v>63929</v>
      </c>
      <c r="E131" s="52">
        <v>81285</v>
      </c>
      <c r="F131" s="52">
        <v>70342</v>
      </c>
      <c r="G131" s="52">
        <v>77330</v>
      </c>
      <c r="H131" s="52">
        <v>57618</v>
      </c>
      <c r="I131" s="52">
        <v>106126</v>
      </c>
      <c r="J131" s="52">
        <v>95137</v>
      </c>
      <c r="K131" s="52">
        <v>106000</v>
      </c>
      <c r="L131" s="52">
        <v>101116</v>
      </c>
      <c r="M131" s="52">
        <v>107501</v>
      </c>
      <c r="N131" s="52">
        <v>131376</v>
      </c>
      <c r="O131" s="52">
        <v>103703</v>
      </c>
      <c r="P131" s="52">
        <v>50759</v>
      </c>
      <c r="Q131" s="52">
        <v>53241</v>
      </c>
      <c r="R131" s="52">
        <v>25898</v>
      </c>
      <c r="S131" s="52">
        <v>32818</v>
      </c>
      <c r="T131" s="52">
        <v>3990</v>
      </c>
      <c r="U131" s="52">
        <v>65814</v>
      </c>
      <c r="V131" s="52">
        <v>83670</v>
      </c>
      <c r="W131" s="52">
        <v>87044</v>
      </c>
      <c r="DA131" s="63" t="s">
        <v>1372</v>
      </c>
    </row>
    <row r="132" spans="1:105" ht="12" customHeight="1" x14ac:dyDescent="0.25">
      <c r="A132" s="97" t="s">
        <v>127</v>
      </c>
      <c r="B132" s="52"/>
      <c r="C132" s="52">
        <v>0</v>
      </c>
      <c r="D132" s="52">
        <v>0</v>
      </c>
      <c r="E132" s="52">
        <v>0</v>
      </c>
      <c r="F132" s="52">
        <v>0</v>
      </c>
      <c r="G132" s="52">
        <v>0</v>
      </c>
      <c r="H132" s="52">
        <v>0</v>
      </c>
      <c r="I132" s="52">
        <v>0</v>
      </c>
      <c r="J132" s="52">
        <v>0</v>
      </c>
      <c r="K132" s="52">
        <v>1429</v>
      </c>
      <c r="L132" s="52">
        <v>113</v>
      </c>
      <c r="M132" s="52">
        <v>229</v>
      </c>
      <c r="N132" s="52">
        <v>253</v>
      </c>
      <c r="O132" s="52">
        <v>1336</v>
      </c>
      <c r="P132" s="52">
        <v>3152</v>
      </c>
      <c r="Q132" s="52">
        <v>2418</v>
      </c>
      <c r="R132" s="52">
        <v>969</v>
      </c>
      <c r="S132" s="52">
        <v>263</v>
      </c>
      <c r="T132" s="52">
        <v>1014</v>
      </c>
      <c r="U132" s="52">
        <v>1128</v>
      </c>
      <c r="V132" s="52">
        <v>1673</v>
      </c>
      <c r="W132" s="52">
        <v>2678</v>
      </c>
      <c r="DA132" s="63" t="s">
        <v>1373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/>
      <c r="C135" s="52">
        <v>5284</v>
      </c>
      <c r="D135" s="52">
        <v>0</v>
      </c>
      <c r="E135" s="52">
        <v>3076</v>
      </c>
      <c r="F135" s="52">
        <v>2003</v>
      </c>
      <c r="G135" s="52">
        <v>0</v>
      </c>
      <c r="H135" s="52">
        <v>11478</v>
      </c>
      <c r="I135" s="52">
        <v>335</v>
      </c>
      <c r="J135" s="52">
        <v>1379</v>
      </c>
      <c r="K135" s="52">
        <v>1088</v>
      </c>
      <c r="L135" s="52">
        <v>1333</v>
      </c>
      <c r="M135" s="52">
        <v>2119</v>
      </c>
      <c r="N135" s="52">
        <v>2301</v>
      </c>
      <c r="O135" s="52">
        <v>306</v>
      </c>
      <c r="P135" s="52">
        <v>908</v>
      </c>
      <c r="Q135" s="52">
        <v>301</v>
      </c>
      <c r="R135" s="52">
        <v>702</v>
      </c>
      <c r="S135" s="52">
        <v>1320</v>
      </c>
      <c r="T135" s="52">
        <v>0</v>
      </c>
      <c r="U135" s="52">
        <v>581</v>
      </c>
      <c r="V135" s="52">
        <v>0</v>
      </c>
      <c r="W135" s="52">
        <v>3940</v>
      </c>
      <c r="DA135" s="63" t="s">
        <v>1374</v>
      </c>
    </row>
    <row r="136" spans="1:105" ht="12" customHeight="1" x14ac:dyDescent="0.25">
      <c r="A136" s="97" t="s">
        <v>121</v>
      </c>
      <c r="B136" s="52"/>
      <c r="C136" s="52">
        <v>0</v>
      </c>
      <c r="D136" s="52">
        <v>0</v>
      </c>
      <c r="E136" s="52">
        <v>0</v>
      </c>
      <c r="F136" s="52">
        <v>0</v>
      </c>
      <c r="G136" s="52">
        <v>0</v>
      </c>
      <c r="H136" s="52">
        <v>0</v>
      </c>
      <c r="I136" s="52">
        <v>0</v>
      </c>
      <c r="J136" s="52">
        <v>0</v>
      </c>
      <c r="K136" s="52">
        <v>1325</v>
      </c>
      <c r="L136" s="52">
        <v>176</v>
      </c>
      <c r="M136" s="52">
        <v>283</v>
      </c>
      <c r="N136" s="52">
        <v>461</v>
      </c>
      <c r="O136" s="52">
        <v>2426</v>
      </c>
      <c r="P136" s="52">
        <v>7006</v>
      </c>
      <c r="Q136" s="52">
        <v>1420</v>
      </c>
      <c r="R136" s="52">
        <v>1315</v>
      </c>
      <c r="S136" s="52">
        <v>836</v>
      </c>
      <c r="T136" s="52">
        <v>1933</v>
      </c>
      <c r="U136" s="52">
        <v>2686</v>
      </c>
      <c r="V136" s="52">
        <v>3458</v>
      </c>
      <c r="W136" s="52">
        <v>34048</v>
      </c>
      <c r="DA136" s="63" t="s">
        <v>1375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/>
      <c r="C140" s="52">
        <v>105260</v>
      </c>
      <c r="D140" s="52">
        <v>40096</v>
      </c>
      <c r="E140" s="52">
        <v>32155</v>
      </c>
      <c r="F140" s="52">
        <v>41855</v>
      </c>
      <c r="G140" s="52">
        <v>59207</v>
      </c>
      <c r="H140" s="52">
        <v>54004</v>
      </c>
      <c r="I140" s="52">
        <v>84508</v>
      </c>
      <c r="J140" s="52">
        <v>56600</v>
      </c>
      <c r="K140" s="52">
        <v>62485</v>
      </c>
      <c r="L140" s="52">
        <v>47623</v>
      </c>
      <c r="M140" s="52">
        <v>56349</v>
      </c>
      <c r="N140" s="52">
        <v>89971</v>
      </c>
      <c r="O140" s="52">
        <v>76021</v>
      </c>
      <c r="P140" s="52">
        <v>44575</v>
      </c>
      <c r="Q140" s="52">
        <v>38475</v>
      </c>
      <c r="R140" s="52">
        <v>17353</v>
      </c>
      <c r="S140" s="52">
        <v>22361</v>
      </c>
      <c r="T140" s="52">
        <v>4691</v>
      </c>
      <c r="U140" s="52">
        <v>47776</v>
      </c>
      <c r="V140" s="52">
        <v>60479</v>
      </c>
      <c r="W140" s="52">
        <v>108536</v>
      </c>
      <c r="DA140" s="63" t="s">
        <v>1376</v>
      </c>
    </row>
    <row r="141" spans="1:105" ht="12" customHeight="1" x14ac:dyDescent="0.25">
      <c r="A141" s="109" t="s">
        <v>120</v>
      </c>
      <c r="B141" s="36"/>
      <c r="C141" s="36">
        <v>31586</v>
      </c>
      <c r="D141" s="36">
        <v>23833</v>
      </c>
      <c r="E141" s="36">
        <v>52206</v>
      </c>
      <c r="F141" s="36">
        <v>30490</v>
      </c>
      <c r="G141" s="36">
        <v>18123</v>
      </c>
      <c r="H141" s="36">
        <v>15092</v>
      </c>
      <c r="I141" s="36">
        <v>21953</v>
      </c>
      <c r="J141" s="36">
        <v>39916</v>
      </c>
      <c r="K141" s="36">
        <v>47357</v>
      </c>
      <c r="L141" s="36">
        <v>55115</v>
      </c>
      <c r="M141" s="36">
        <v>53783</v>
      </c>
      <c r="N141" s="36">
        <v>44420</v>
      </c>
      <c r="O141" s="36">
        <v>31750</v>
      </c>
      <c r="P141" s="36">
        <v>17250</v>
      </c>
      <c r="Q141" s="36">
        <v>18905</v>
      </c>
      <c r="R141" s="36">
        <v>11531</v>
      </c>
      <c r="S141" s="36">
        <v>12876</v>
      </c>
      <c r="T141" s="36">
        <v>2246</v>
      </c>
      <c r="U141" s="36">
        <v>22433</v>
      </c>
      <c r="V141" s="36">
        <v>28322</v>
      </c>
      <c r="W141" s="36">
        <v>19174</v>
      </c>
      <c r="DA141" s="60" t="s">
        <v>1377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1378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/>
      <c r="C145" s="52">
        <v>75</v>
      </c>
      <c r="D145" s="52">
        <v>494</v>
      </c>
      <c r="E145" s="52">
        <v>946</v>
      </c>
      <c r="F145" s="52">
        <v>1779</v>
      </c>
      <c r="G145" s="52">
        <v>2785</v>
      </c>
      <c r="H145" s="52">
        <v>3726</v>
      </c>
      <c r="I145" s="52">
        <v>4527</v>
      </c>
      <c r="J145" s="52">
        <v>5375</v>
      </c>
      <c r="K145" s="52">
        <v>5615</v>
      </c>
      <c r="L145" s="52">
        <v>5243</v>
      </c>
      <c r="M145" s="52">
        <v>6452</v>
      </c>
      <c r="N145" s="52">
        <v>8209</v>
      </c>
      <c r="O145" s="52">
        <v>9867</v>
      </c>
      <c r="P145" s="52">
        <v>25857</v>
      </c>
      <c r="Q145" s="52">
        <v>21037</v>
      </c>
      <c r="R145" s="52">
        <v>15155</v>
      </c>
      <c r="S145" s="52">
        <v>13403</v>
      </c>
      <c r="T145" s="52">
        <v>14852</v>
      </c>
      <c r="U145" s="52">
        <v>24140</v>
      </c>
      <c r="V145" s="52">
        <v>26797</v>
      </c>
      <c r="W145" s="52">
        <v>23412</v>
      </c>
      <c r="DA145" s="63" t="s">
        <v>1379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/>
      <c r="C147" s="52">
        <v>0</v>
      </c>
      <c r="D147" s="52">
        <v>2</v>
      </c>
      <c r="E147" s="52">
        <v>4</v>
      </c>
      <c r="F147" s="52">
        <v>9</v>
      </c>
      <c r="G147" s="52">
        <v>14</v>
      </c>
      <c r="H147" s="52">
        <v>21</v>
      </c>
      <c r="I147" s="52">
        <v>42</v>
      </c>
      <c r="J147" s="52">
        <v>71</v>
      </c>
      <c r="K147" s="52">
        <v>96</v>
      </c>
      <c r="L147" s="52">
        <v>98</v>
      </c>
      <c r="M147" s="52">
        <v>152</v>
      </c>
      <c r="N147" s="52">
        <v>231</v>
      </c>
      <c r="O147" s="52">
        <v>352</v>
      </c>
      <c r="P147" s="52">
        <v>1362</v>
      </c>
      <c r="Q147" s="52">
        <v>1618</v>
      </c>
      <c r="R147" s="52">
        <v>1609</v>
      </c>
      <c r="S147" s="52">
        <v>1636</v>
      </c>
      <c r="T147" s="52">
        <v>2124</v>
      </c>
      <c r="U147" s="52">
        <v>3926</v>
      </c>
      <c r="V147" s="52">
        <v>5026</v>
      </c>
      <c r="W147" s="52">
        <v>4680</v>
      </c>
      <c r="DA147" s="63" t="s">
        <v>1380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/>
      <c r="C149" s="52">
        <v>25</v>
      </c>
      <c r="D149" s="52">
        <v>72</v>
      </c>
      <c r="E149" s="52">
        <v>63</v>
      </c>
      <c r="F149" s="52">
        <v>238</v>
      </c>
      <c r="G149" s="52">
        <v>643</v>
      </c>
      <c r="H149" s="52">
        <v>1696</v>
      </c>
      <c r="I149" s="52">
        <v>1184</v>
      </c>
      <c r="J149" s="52">
        <v>520</v>
      </c>
      <c r="K149" s="52">
        <v>554</v>
      </c>
      <c r="L149" s="52">
        <v>373</v>
      </c>
      <c r="M149" s="52">
        <v>490</v>
      </c>
      <c r="N149" s="52">
        <v>1029</v>
      </c>
      <c r="O149" s="52">
        <v>1233</v>
      </c>
      <c r="P149" s="52">
        <v>3332</v>
      </c>
      <c r="Q149" s="52">
        <v>2094</v>
      </c>
      <c r="R149" s="52">
        <v>1595</v>
      </c>
      <c r="S149" s="52">
        <v>1578</v>
      </c>
      <c r="T149" s="52">
        <v>1583</v>
      </c>
      <c r="U149" s="52">
        <v>2446</v>
      </c>
      <c r="V149" s="52">
        <v>3041</v>
      </c>
      <c r="W149" s="52">
        <v>3444</v>
      </c>
      <c r="DA149" s="63" t="s">
        <v>1381</v>
      </c>
    </row>
    <row r="150" spans="1:105" ht="12" customHeight="1" x14ac:dyDescent="0.25">
      <c r="A150" s="97" t="s">
        <v>123</v>
      </c>
      <c r="B150" s="52"/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5</v>
      </c>
      <c r="L150" s="52">
        <v>0</v>
      </c>
      <c r="M150" s="52">
        <v>1</v>
      </c>
      <c r="N150" s="52">
        <v>2</v>
      </c>
      <c r="O150" s="52">
        <v>10</v>
      </c>
      <c r="P150" s="52">
        <v>32</v>
      </c>
      <c r="Q150" s="52">
        <v>23</v>
      </c>
      <c r="R150" s="52">
        <v>20</v>
      </c>
      <c r="S150" s="52">
        <v>12</v>
      </c>
      <c r="T150" s="52">
        <v>31</v>
      </c>
      <c r="U150" s="52">
        <v>46</v>
      </c>
      <c r="V150" s="52">
        <v>54</v>
      </c>
      <c r="W150" s="52">
        <v>36</v>
      </c>
      <c r="DA150" s="63" t="s">
        <v>1382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/>
      <c r="C153" s="52">
        <v>50</v>
      </c>
      <c r="D153" s="52">
        <v>422</v>
      </c>
      <c r="E153" s="52">
        <v>883</v>
      </c>
      <c r="F153" s="52">
        <v>1541</v>
      </c>
      <c r="G153" s="52">
        <v>2142</v>
      </c>
      <c r="H153" s="52">
        <v>2030</v>
      </c>
      <c r="I153" s="52">
        <v>3343</v>
      </c>
      <c r="J153" s="52">
        <v>4855</v>
      </c>
      <c r="K153" s="52">
        <v>2280</v>
      </c>
      <c r="L153" s="52">
        <v>4301</v>
      </c>
      <c r="M153" s="52">
        <v>5258</v>
      </c>
      <c r="N153" s="52">
        <v>5981</v>
      </c>
      <c r="O153" s="52">
        <v>965</v>
      </c>
      <c r="P153" s="52">
        <v>2581</v>
      </c>
      <c r="Q153" s="52">
        <v>3308</v>
      </c>
      <c r="R153" s="52">
        <v>4714</v>
      </c>
      <c r="S153" s="52">
        <v>7233</v>
      </c>
      <c r="T153" s="52">
        <v>0</v>
      </c>
      <c r="U153" s="52">
        <v>3849</v>
      </c>
      <c r="V153" s="52">
        <v>0</v>
      </c>
      <c r="W153" s="52">
        <v>2067</v>
      </c>
      <c r="DA153" s="63" t="s">
        <v>1383</v>
      </c>
    </row>
    <row r="154" spans="1:105" ht="12" customHeight="1" x14ac:dyDescent="0.25">
      <c r="A154" s="97" t="s">
        <v>121</v>
      </c>
      <c r="B154" s="52"/>
      <c r="C154" s="52">
        <v>0</v>
      </c>
      <c r="D154" s="52">
        <v>0</v>
      </c>
      <c r="E154" s="52">
        <v>0</v>
      </c>
      <c r="F154" s="52">
        <v>0</v>
      </c>
      <c r="G154" s="52">
        <v>0</v>
      </c>
      <c r="H154" s="52">
        <v>0</v>
      </c>
      <c r="I154" s="52">
        <v>0</v>
      </c>
      <c r="J154" s="52">
        <v>0</v>
      </c>
      <c r="K154" s="52">
        <v>2776</v>
      </c>
      <c r="L154" s="52">
        <v>569</v>
      </c>
      <c r="M154" s="52">
        <v>703</v>
      </c>
      <c r="N154" s="52">
        <v>1197</v>
      </c>
      <c r="O154" s="52">
        <v>7659</v>
      </c>
      <c r="P154" s="52">
        <v>19912</v>
      </c>
      <c r="Q154" s="52">
        <v>15612</v>
      </c>
      <c r="R154" s="52">
        <v>8826</v>
      </c>
      <c r="S154" s="52">
        <v>4580</v>
      </c>
      <c r="T154" s="52">
        <v>13238</v>
      </c>
      <c r="U154" s="52">
        <v>17799</v>
      </c>
      <c r="V154" s="52">
        <v>23702</v>
      </c>
      <c r="W154" s="52">
        <v>17865</v>
      </c>
      <c r="DA154" s="63" t="s">
        <v>1384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/>
      <c r="C158" s="52">
        <v>58</v>
      </c>
      <c r="D158" s="52">
        <v>310</v>
      </c>
      <c r="E158" s="52">
        <v>361</v>
      </c>
      <c r="F158" s="52">
        <v>1029</v>
      </c>
      <c r="G158" s="52">
        <v>2132</v>
      </c>
      <c r="H158" s="52">
        <v>2912</v>
      </c>
      <c r="I158" s="52">
        <v>3593</v>
      </c>
      <c r="J158" s="52">
        <v>3152</v>
      </c>
      <c r="K158" s="52">
        <v>3194</v>
      </c>
      <c r="L158" s="52">
        <v>2430</v>
      </c>
      <c r="M158" s="52">
        <v>3301</v>
      </c>
      <c r="N158" s="52">
        <v>5496</v>
      </c>
      <c r="O158" s="52">
        <v>6960</v>
      </c>
      <c r="P158" s="52">
        <v>18642</v>
      </c>
      <c r="Q158" s="52">
        <v>14106</v>
      </c>
      <c r="R158" s="52">
        <v>9105</v>
      </c>
      <c r="S158" s="52">
        <v>8505</v>
      </c>
      <c r="T158" s="52">
        <v>10043</v>
      </c>
      <c r="U158" s="52">
        <v>16427</v>
      </c>
      <c r="V158" s="52">
        <v>18250</v>
      </c>
      <c r="W158" s="52">
        <v>19897</v>
      </c>
      <c r="DA158" s="63" t="s">
        <v>1385</v>
      </c>
    </row>
    <row r="159" spans="1:105" ht="12" customHeight="1" x14ac:dyDescent="0.25">
      <c r="A159" s="109" t="s">
        <v>120</v>
      </c>
      <c r="B159" s="36"/>
      <c r="C159" s="36">
        <v>17</v>
      </c>
      <c r="D159" s="36">
        <v>184</v>
      </c>
      <c r="E159" s="36">
        <v>585</v>
      </c>
      <c r="F159" s="36">
        <v>750</v>
      </c>
      <c r="G159" s="36">
        <v>653</v>
      </c>
      <c r="H159" s="36">
        <v>814</v>
      </c>
      <c r="I159" s="36">
        <v>934</v>
      </c>
      <c r="J159" s="36">
        <v>2223</v>
      </c>
      <c r="K159" s="36">
        <v>2421</v>
      </c>
      <c r="L159" s="36">
        <v>2813</v>
      </c>
      <c r="M159" s="36">
        <v>3151</v>
      </c>
      <c r="N159" s="36">
        <v>2713</v>
      </c>
      <c r="O159" s="36">
        <v>2907</v>
      </c>
      <c r="P159" s="36">
        <v>7215</v>
      </c>
      <c r="Q159" s="36">
        <v>6931</v>
      </c>
      <c r="R159" s="36">
        <v>6050</v>
      </c>
      <c r="S159" s="36">
        <v>4898</v>
      </c>
      <c r="T159" s="36">
        <v>4809</v>
      </c>
      <c r="U159" s="36">
        <v>7713</v>
      </c>
      <c r="V159" s="36">
        <v>8547</v>
      </c>
      <c r="W159" s="36">
        <v>3515</v>
      </c>
      <c r="DA159" s="60" t="s">
        <v>1386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1387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/>
      <c r="C163" s="52">
        <v>68</v>
      </c>
      <c r="D163" s="52">
        <v>130</v>
      </c>
      <c r="E163" s="52">
        <v>147</v>
      </c>
      <c r="F163" s="52">
        <v>134</v>
      </c>
      <c r="G163" s="52">
        <v>142</v>
      </c>
      <c r="H163" s="52">
        <v>174</v>
      </c>
      <c r="I163" s="52">
        <v>271</v>
      </c>
      <c r="J163" s="52">
        <v>224</v>
      </c>
      <c r="K163" s="52">
        <v>192</v>
      </c>
      <c r="L163" s="52">
        <v>113</v>
      </c>
      <c r="M163" s="52">
        <v>57</v>
      </c>
      <c r="N163" s="52">
        <v>68</v>
      </c>
      <c r="O163" s="52">
        <v>71</v>
      </c>
      <c r="P163" s="52">
        <v>135</v>
      </c>
      <c r="Q163" s="52">
        <v>96</v>
      </c>
      <c r="R163" s="52">
        <v>0</v>
      </c>
      <c r="S163" s="52">
        <v>54</v>
      </c>
      <c r="T163" s="52">
        <v>42</v>
      </c>
      <c r="U163" s="52">
        <v>112</v>
      </c>
      <c r="V163" s="52">
        <v>106</v>
      </c>
      <c r="W163" s="52">
        <v>107</v>
      </c>
      <c r="DA163" s="63" t="s">
        <v>1388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/>
      <c r="C165" s="52">
        <v>0</v>
      </c>
      <c r="D165" s="52">
        <v>0</v>
      </c>
      <c r="E165" s="52">
        <v>1</v>
      </c>
      <c r="F165" s="52">
        <v>1</v>
      </c>
      <c r="G165" s="52">
        <v>1</v>
      </c>
      <c r="H165" s="52">
        <v>1</v>
      </c>
      <c r="I165" s="52">
        <v>2</v>
      </c>
      <c r="J165" s="52">
        <v>3</v>
      </c>
      <c r="K165" s="52">
        <v>3</v>
      </c>
      <c r="L165" s="52">
        <v>2</v>
      </c>
      <c r="M165" s="52">
        <v>1</v>
      </c>
      <c r="N165" s="52">
        <v>2</v>
      </c>
      <c r="O165" s="52">
        <v>2</v>
      </c>
      <c r="P165" s="52">
        <v>7</v>
      </c>
      <c r="Q165" s="52">
        <v>7</v>
      </c>
      <c r="R165" s="52">
        <v>0</v>
      </c>
      <c r="S165" s="52">
        <v>6</v>
      </c>
      <c r="T165" s="52">
        <v>6</v>
      </c>
      <c r="U165" s="52">
        <v>18</v>
      </c>
      <c r="V165" s="52">
        <v>19</v>
      </c>
      <c r="W165" s="52">
        <v>19</v>
      </c>
      <c r="DA165" s="63" t="s">
        <v>1389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/>
      <c r="C167" s="52">
        <v>23</v>
      </c>
      <c r="D167" s="52">
        <v>19</v>
      </c>
      <c r="E167" s="52">
        <v>10</v>
      </c>
      <c r="F167" s="52">
        <v>18</v>
      </c>
      <c r="G167" s="52">
        <v>33</v>
      </c>
      <c r="H167" s="52">
        <v>79</v>
      </c>
      <c r="I167" s="52">
        <v>71</v>
      </c>
      <c r="J167" s="52">
        <v>22</v>
      </c>
      <c r="K167" s="52">
        <v>19</v>
      </c>
      <c r="L167" s="52">
        <v>8</v>
      </c>
      <c r="M167" s="52">
        <v>4</v>
      </c>
      <c r="N167" s="52">
        <v>9</v>
      </c>
      <c r="O167" s="52">
        <v>9</v>
      </c>
      <c r="P167" s="52">
        <v>18</v>
      </c>
      <c r="Q167" s="52">
        <v>10</v>
      </c>
      <c r="R167" s="52">
        <v>0</v>
      </c>
      <c r="S167" s="52">
        <v>6</v>
      </c>
      <c r="T167" s="52">
        <v>5</v>
      </c>
      <c r="U167" s="52">
        <v>12</v>
      </c>
      <c r="V167" s="52">
        <v>12</v>
      </c>
      <c r="W167" s="52">
        <v>16</v>
      </c>
      <c r="DA167" s="63" t="s">
        <v>1390</v>
      </c>
    </row>
    <row r="168" spans="1:105" ht="12" customHeight="1" x14ac:dyDescent="0.25">
      <c r="A168" s="97" t="s">
        <v>123</v>
      </c>
      <c r="B168" s="52"/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0</v>
      </c>
      <c r="L168" s="52">
        <v>0</v>
      </c>
      <c r="M168" s="52">
        <v>0</v>
      </c>
      <c r="N168" s="52">
        <v>0</v>
      </c>
      <c r="O168" s="52">
        <v>0</v>
      </c>
      <c r="P168" s="52">
        <v>0</v>
      </c>
      <c r="Q168" s="52">
        <v>0</v>
      </c>
      <c r="R168" s="52">
        <v>0</v>
      </c>
      <c r="S168" s="52">
        <v>0</v>
      </c>
      <c r="T168" s="52">
        <v>0</v>
      </c>
      <c r="U168" s="52">
        <v>0</v>
      </c>
      <c r="V168" s="52">
        <v>0</v>
      </c>
      <c r="W168" s="52">
        <v>0</v>
      </c>
      <c r="DA168" s="63" t="s">
        <v>1391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/>
      <c r="C171" s="52">
        <v>45</v>
      </c>
      <c r="D171" s="52">
        <v>111</v>
      </c>
      <c r="E171" s="52">
        <v>137</v>
      </c>
      <c r="F171" s="52">
        <v>116</v>
      </c>
      <c r="G171" s="52">
        <v>109</v>
      </c>
      <c r="H171" s="52">
        <v>95</v>
      </c>
      <c r="I171" s="52">
        <v>200</v>
      </c>
      <c r="J171" s="52">
        <v>202</v>
      </c>
      <c r="K171" s="52">
        <v>78</v>
      </c>
      <c r="L171" s="52">
        <v>93</v>
      </c>
      <c r="M171" s="52">
        <v>47</v>
      </c>
      <c r="N171" s="52">
        <v>49</v>
      </c>
      <c r="O171" s="52">
        <v>7</v>
      </c>
      <c r="P171" s="52">
        <v>13</v>
      </c>
      <c r="Q171" s="52">
        <v>15</v>
      </c>
      <c r="R171" s="52">
        <v>0</v>
      </c>
      <c r="S171" s="52">
        <v>29</v>
      </c>
      <c r="T171" s="52">
        <v>0</v>
      </c>
      <c r="U171" s="52">
        <v>18</v>
      </c>
      <c r="V171" s="52">
        <v>0</v>
      </c>
      <c r="W171" s="52">
        <v>9</v>
      </c>
      <c r="DA171" s="63" t="s">
        <v>1392</v>
      </c>
    </row>
    <row r="172" spans="1:105" ht="12" customHeight="1" x14ac:dyDescent="0.25">
      <c r="A172" s="97" t="s">
        <v>121</v>
      </c>
      <c r="B172" s="52"/>
      <c r="C172" s="52">
        <v>0</v>
      </c>
      <c r="D172" s="52">
        <v>0</v>
      </c>
      <c r="E172" s="52">
        <v>0</v>
      </c>
      <c r="F172" s="52">
        <v>0</v>
      </c>
      <c r="G172" s="52">
        <v>0</v>
      </c>
      <c r="H172" s="52">
        <v>0</v>
      </c>
      <c r="I172" s="52">
        <v>0</v>
      </c>
      <c r="J172" s="52">
        <v>0</v>
      </c>
      <c r="K172" s="52">
        <v>95</v>
      </c>
      <c r="L172" s="52">
        <v>12</v>
      </c>
      <c r="M172" s="52">
        <v>6</v>
      </c>
      <c r="N172" s="52">
        <v>10</v>
      </c>
      <c r="O172" s="52">
        <v>55</v>
      </c>
      <c r="P172" s="52">
        <v>104</v>
      </c>
      <c r="Q172" s="52">
        <v>71</v>
      </c>
      <c r="R172" s="52">
        <v>0</v>
      </c>
      <c r="S172" s="52">
        <v>19</v>
      </c>
      <c r="T172" s="52">
        <v>37</v>
      </c>
      <c r="U172" s="52">
        <v>82</v>
      </c>
      <c r="V172" s="52">
        <v>94</v>
      </c>
      <c r="W172" s="52">
        <v>82</v>
      </c>
      <c r="DA172" s="63" t="s">
        <v>1393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/>
      <c r="C176" s="52">
        <v>52</v>
      </c>
      <c r="D176" s="52">
        <v>82</v>
      </c>
      <c r="E176" s="52">
        <v>56</v>
      </c>
      <c r="F176" s="52">
        <v>78</v>
      </c>
      <c r="G176" s="52">
        <v>109</v>
      </c>
      <c r="H176" s="52">
        <v>136</v>
      </c>
      <c r="I176" s="52">
        <v>215</v>
      </c>
      <c r="J176" s="52">
        <v>131</v>
      </c>
      <c r="K176" s="52">
        <v>109</v>
      </c>
      <c r="L176" s="52">
        <v>52</v>
      </c>
      <c r="M176" s="52">
        <v>29</v>
      </c>
      <c r="N176" s="52">
        <v>46</v>
      </c>
      <c r="O176" s="52">
        <v>50</v>
      </c>
      <c r="P176" s="52">
        <v>97</v>
      </c>
      <c r="Q176" s="52">
        <v>64</v>
      </c>
      <c r="R176" s="52">
        <v>0</v>
      </c>
      <c r="S176" s="52">
        <v>34</v>
      </c>
      <c r="T176" s="52">
        <v>28</v>
      </c>
      <c r="U176" s="52">
        <v>76</v>
      </c>
      <c r="V176" s="52">
        <v>72</v>
      </c>
      <c r="W176" s="52">
        <v>91</v>
      </c>
      <c r="DA176" s="63" t="s">
        <v>1394</v>
      </c>
    </row>
    <row r="177" spans="1:105" ht="12" customHeight="1" x14ac:dyDescent="0.25">
      <c r="A177" s="109" t="s">
        <v>120</v>
      </c>
      <c r="B177" s="36"/>
      <c r="C177" s="36">
        <v>16</v>
      </c>
      <c r="D177" s="36">
        <v>48</v>
      </c>
      <c r="E177" s="36">
        <v>91</v>
      </c>
      <c r="F177" s="36">
        <v>56</v>
      </c>
      <c r="G177" s="36">
        <v>33</v>
      </c>
      <c r="H177" s="36">
        <v>38</v>
      </c>
      <c r="I177" s="36">
        <v>56</v>
      </c>
      <c r="J177" s="36">
        <v>93</v>
      </c>
      <c r="K177" s="36">
        <v>83</v>
      </c>
      <c r="L177" s="36">
        <v>61</v>
      </c>
      <c r="M177" s="36">
        <v>28</v>
      </c>
      <c r="N177" s="36">
        <v>22</v>
      </c>
      <c r="O177" s="36">
        <v>21</v>
      </c>
      <c r="P177" s="36">
        <v>38</v>
      </c>
      <c r="Q177" s="36">
        <v>32</v>
      </c>
      <c r="R177" s="36">
        <v>0</v>
      </c>
      <c r="S177" s="36">
        <v>20</v>
      </c>
      <c r="T177" s="36">
        <v>14</v>
      </c>
      <c r="U177" s="36">
        <v>36</v>
      </c>
      <c r="V177" s="36">
        <v>34</v>
      </c>
      <c r="W177" s="36">
        <v>16</v>
      </c>
      <c r="DA177" s="60" t="s">
        <v>1395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1396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1397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/>
      <c r="C5" s="52">
        <v>286966</v>
      </c>
      <c r="D5" s="52">
        <v>375574</v>
      </c>
      <c r="E5" s="52">
        <v>330832</v>
      </c>
      <c r="F5" s="52">
        <v>360069</v>
      </c>
      <c r="G5" s="52">
        <v>376109</v>
      </c>
      <c r="H5" s="52">
        <v>353272</v>
      </c>
      <c r="I5" s="52">
        <v>247767</v>
      </c>
      <c r="J5" s="52">
        <v>335983</v>
      </c>
      <c r="K5" s="52">
        <v>265577</v>
      </c>
      <c r="L5" s="52">
        <v>307715</v>
      </c>
      <c r="M5" s="52">
        <v>242988</v>
      </c>
      <c r="N5" s="52">
        <v>343122</v>
      </c>
      <c r="O5" s="52">
        <v>249113</v>
      </c>
      <c r="P5" s="52">
        <v>101359</v>
      </c>
      <c r="Q5" s="52">
        <v>161819</v>
      </c>
      <c r="R5" s="52">
        <v>142692</v>
      </c>
      <c r="S5" s="52">
        <v>168533</v>
      </c>
      <c r="T5" s="52">
        <v>4264</v>
      </c>
      <c r="U5" s="52">
        <v>180008</v>
      </c>
      <c r="V5" s="52">
        <v>185676</v>
      </c>
      <c r="W5" s="52">
        <v>27787</v>
      </c>
      <c r="DA5" s="63" t="s">
        <v>1398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/>
      <c r="C8" s="52">
        <v>418</v>
      </c>
      <c r="D8" s="52">
        <v>451</v>
      </c>
      <c r="E8" s="52">
        <v>774</v>
      </c>
      <c r="F8" s="52">
        <v>1017</v>
      </c>
      <c r="G8" s="52">
        <v>909</v>
      </c>
      <c r="H8" s="52">
        <v>1160</v>
      </c>
      <c r="I8" s="52">
        <v>3221</v>
      </c>
      <c r="J8" s="52">
        <v>2824</v>
      </c>
      <c r="K8" s="52">
        <v>2349</v>
      </c>
      <c r="L8" s="52">
        <v>1578</v>
      </c>
      <c r="M8" s="52">
        <v>2628</v>
      </c>
      <c r="N8" s="52">
        <v>2724</v>
      </c>
      <c r="O8" s="52">
        <v>4249</v>
      </c>
      <c r="P8" s="52">
        <v>8928</v>
      </c>
      <c r="Q8" s="52">
        <v>12524</v>
      </c>
      <c r="R8" s="52">
        <v>17197</v>
      </c>
      <c r="S8" s="52">
        <v>11571</v>
      </c>
      <c r="T8" s="52">
        <v>10423</v>
      </c>
      <c r="U8" s="52">
        <v>6583</v>
      </c>
      <c r="V8" s="52">
        <v>9270</v>
      </c>
      <c r="W8" s="52">
        <v>12095</v>
      </c>
      <c r="DA8" s="63" t="s">
        <v>1399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/>
      <c r="C10" s="52">
        <f>RES_hhdet_in!C10-RES_hhdet_in_new!C10</f>
        <v>262826</v>
      </c>
      <c r="D10" s="52">
        <f>RES_hhdet_in!D10-RES_hhdet_in_new!D10</f>
        <v>324897</v>
      </c>
      <c r="E10" s="52">
        <f>RES_hhdet_in!E10-RES_hhdet_in_new!E10</f>
        <v>212081</v>
      </c>
      <c r="F10" s="52">
        <f>RES_hhdet_in!F10-RES_hhdet_in_new!F10</f>
        <v>298319</v>
      </c>
      <c r="G10" s="52">
        <f>RES_hhdet_in!G10-RES_hhdet_in_new!G10</f>
        <v>333715</v>
      </c>
      <c r="H10" s="52">
        <f>RES_hhdet_in!H10-RES_hhdet_in_new!H10</f>
        <v>366799</v>
      </c>
      <c r="I10" s="52">
        <f>RES_hhdet_in!I10-RES_hhdet_in_new!I10</f>
        <v>247544</v>
      </c>
      <c r="J10" s="52">
        <f>RES_hhdet_in!J10-RES_hhdet_in_new!J10</f>
        <v>319973</v>
      </c>
      <c r="K10" s="52">
        <f>RES_hhdet_in!K10-RES_hhdet_in_new!K10</f>
        <v>253822</v>
      </c>
      <c r="L10" s="52">
        <f>RES_hhdet_in!L10-RES_hhdet_in_new!L10</f>
        <v>289267</v>
      </c>
      <c r="M10" s="52">
        <f>RES_hhdet_in!M10-RES_hhdet_in_new!M10</f>
        <v>252579</v>
      </c>
      <c r="N10" s="52">
        <f>RES_hhdet_in!N10-RES_hhdet_in_new!N10</f>
        <v>353302</v>
      </c>
      <c r="O10" s="52">
        <f>RES_hhdet_in!O10-RES_hhdet_in_new!O10</f>
        <v>248451</v>
      </c>
      <c r="P10" s="52">
        <f>RES_hhdet_in!P10-RES_hhdet_in_new!P10</f>
        <v>132151</v>
      </c>
      <c r="Q10" s="52">
        <f>RES_hhdet_in!Q10-RES_hhdet_in_new!Q10</f>
        <v>186837</v>
      </c>
      <c r="R10" s="52">
        <f>RES_hhdet_in!R10-RES_hhdet_in_new!R10</f>
        <v>183063</v>
      </c>
      <c r="S10" s="52">
        <f>RES_hhdet_in!S10-RES_hhdet_in_new!S10</f>
        <v>233208</v>
      </c>
      <c r="T10" s="52">
        <f>RES_hhdet_in!T10-RES_hhdet_in_new!T10</f>
        <v>233758</v>
      </c>
      <c r="U10" s="52">
        <f>RES_hhdet_in!U10-RES_hhdet_in_new!U10</f>
        <v>200695</v>
      </c>
      <c r="V10" s="52">
        <f>RES_hhdet_in!V10-RES_hhdet_in_new!V10</f>
        <v>227831</v>
      </c>
      <c r="W10" s="52">
        <f>RES_hhdet_in!W10-RES_hhdet_in_new!W10</f>
        <v>181278</v>
      </c>
      <c r="DA10" s="63" t="s">
        <v>1400</v>
      </c>
    </row>
    <row r="11" spans="1:105" ht="12" customHeight="1" x14ac:dyDescent="0.25">
      <c r="A11" s="97" t="s">
        <v>124</v>
      </c>
      <c r="B11" s="52"/>
      <c r="C11" s="52">
        <f>RES_hhdet_in!C11-RES_hhdet_in_new!C11</f>
        <v>14903</v>
      </c>
      <c r="D11" s="52">
        <f>RES_hhdet_in!D11-RES_hhdet_in_new!D11</f>
        <v>10314</v>
      </c>
      <c r="E11" s="52">
        <f>RES_hhdet_in!E11-RES_hhdet_in_new!E11</f>
        <v>9319</v>
      </c>
      <c r="F11" s="52">
        <f>RES_hhdet_in!F11-RES_hhdet_in_new!F11</f>
        <v>11453</v>
      </c>
      <c r="G11" s="52">
        <f>RES_hhdet_in!G11-RES_hhdet_in_new!G11</f>
        <v>16924</v>
      </c>
      <c r="H11" s="52">
        <f>RES_hhdet_in!H11-RES_hhdet_in_new!H11</f>
        <v>13623</v>
      </c>
      <c r="I11" s="52">
        <f>RES_hhdet_in!I11-RES_hhdet_in_new!I11</f>
        <v>11035</v>
      </c>
      <c r="J11" s="52">
        <f>RES_hhdet_in!J11-RES_hhdet_in_new!J11</f>
        <v>8126</v>
      </c>
      <c r="K11" s="52">
        <f>RES_hhdet_in!K11-RES_hhdet_in_new!K11</f>
        <v>11220</v>
      </c>
      <c r="L11" s="52">
        <f>RES_hhdet_in!L11-RES_hhdet_in_new!L11</f>
        <v>9789</v>
      </c>
      <c r="M11" s="52">
        <f>RES_hhdet_in!M11-RES_hhdet_in_new!M11</f>
        <v>8800</v>
      </c>
      <c r="N11" s="52">
        <f>RES_hhdet_in!N11-RES_hhdet_in_new!N11</f>
        <v>10283</v>
      </c>
      <c r="O11" s="52">
        <f>RES_hhdet_in!O11-RES_hhdet_in_new!O11</f>
        <v>10365</v>
      </c>
      <c r="P11" s="52">
        <f>RES_hhdet_in!P11-RES_hhdet_in_new!P11</f>
        <v>6072</v>
      </c>
      <c r="Q11" s="52">
        <f>RES_hhdet_in!Q11-RES_hhdet_in_new!Q11</f>
        <v>7491</v>
      </c>
      <c r="R11" s="52">
        <f>RES_hhdet_in!R11-RES_hhdet_in_new!R11</f>
        <v>8663</v>
      </c>
      <c r="S11" s="52">
        <f>RES_hhdet_in!S11-RES_hhdet_in_new!S11</f>
        <v>7635</v>
      </c>
      <c r="T11" s="52">
        <f>RES_hhdet_in!T11-RES_hhdet_in_new!T11</f>
        <v>4183</v>
      </c>
      <c r="U11" s="52">
        <f>RES_hhdet_in!U11-RES_hhdet_in_new!U11</f>
        <v>5642</v>
      </c>
      <c r="V11" s="52">
        <f>RES_hhdet_in!V11-RES_hhdet_in_new!V11</f>
        <v>3494</v>
      </c>
      <c r="W11" s="52">
        <f>RES_hhdet_in!W11-RES_hhdet_in_new!W11</f>
        <v>0</v>
      </c>
      <c r="DA11" s="63" t="s">
        <v>1401</v>
      </c>
    </row>
    <row r="12" spans="1:105" ht="12" customHeight="1" x14ac:dyDescent="0.25">
      <c r="A12" s="97" t="s">
        <v>123</v>
      </c>
      <c r="B12" s="52"/>
      <c r="C12" s="52">
        <f>RES_hhdet_in!C12-RES_hhdet_in_new!C12</f>
        <v>0</v>
      </c>
      <c r="D12" s="52">
        <f>RES_hhdet_in!D12-RES_hhdet_in_new!D12</f>
        <v>0</v>
      </c>
      <c r="E12" s="52">
        <f>RES_hhdet_in!E12-RES_hhdet_in_new!E12</f>
        <v>0</v>
      </c>
      <c r="F12" s="52">
        <f>RES_hhdet_in!F12-RES_hhdet_in_new!F12</f>
        <v>0</v>
      </c>
      <c r="G12" s="52">
        <f>RES_hhdet_in!G12-RES_hhdet_in_new!G12</f>
        <v>0</v>
      </c>
      <c r="H12" s="52">
        <f>RES_hhdet_in!H12-RES_hhdet_in_new!H12</f>
        <v>0</v>
      </c>
      <c r="I12" s="52">
        <f>RES_hhdet_in!I12-RES_hhdet_in_new!I12</f>
        <v>0</v>
      </c>
      <c r="J12" s="52">
        <f>RES_hhdet_in!J12-RES_hhdet_in_new!J12</f>
        <v>0</v>
      </c>
      <c r="K12" s="52">
        <f>RES_hhdet_in!K12-RES_hhdet_in_new!K12</f>
        <v>109</v>
      </c>
      <c r="L12" s="52">
        <f>RES_hhdet_in!L12-RES_hhdet_in_new!L12</f>
        <v>9</v>
      </c>
      <c r="M12" s="52">
        <f>RES_hhdet_in!M12-RES_hhdet_in_new!M12</f>
        <v>13</v>
      </c>
      <c r="N12" s="52">
        <f>RES_hhdet_in!N12-RES_hhdet_in_new!N12</f>
        <v>20</v>
      </c>
      <c r="O12" s="52">
        <f>RES_hhdet_in!O12-RES_hhdet_in_new!O12</f>
        <v>86</v>
      </c>
      <c r="P12" s="52">
        <f>RES_hhdet_in!P12-RES_hhdet_in_new!P12</f>
        <v>58</v>
      </c>
      <c r="Q12" s="52">
        <f>RES_hhdet_in!Q12-RES_hhdet_in_new!Q12</f>
        <v>82</v>
      </c>
      <c r="R12" s="52">
        <f>RES_hhdet_in!R12-RES_hhdet_in_new!R12</f>
        <v>109</v>
      </c>
      <c r="S12" s="52">
        <f>RES_hhdet_in!S12-RES_hhdet_in_new!S12</f>
        <v>57</v>
      </c>
      <c r="T12" s="52">
        <f>RES_hhdet_in!T12-RES_hhdet_in_new!T12</f>
        <v>78</v>
      </c>
      <c r="U12" s="52">
        <f>RES_hhdet_in!U12-RES_hhdet_in_new!U12</f>
        <v>105</v>
      </c>
      <c r="V12" s="52">
        <f>RES_hhdet_in!V12-RES_hhdet_in_new!V12</f>
        <v>62</v>
      </c>
      <c r="W12" s="52">
        <f>RES_hhdet_in!W12-RES_hhdet_in_new!W12</f>
        <v>0</v>
      </c>
      <c r="DA12" s="63" t="s">
        <v>1402</v>
      </c>
    </row>
    <row r="13" spans="1:105" ht="12" hidden="1" customHeight="1" x14ac:dyDescent="0.25">
      <c r="A13" s="108" t="s">
        <v>50</v>
      </c>
      <c r="B13" s="52"/>
      <c r="C13" s="52">
        <f>RES_hhdet_in!C13-RES_hhdet_in_new!C13</f>
        <v>0</v>
      </c>
      <c r="D13" s="52">
        <f>RES_hhdet_in!D13-RES_hhdet_in_new!D13</f>
        <v>0</v>
      </c>
      <c r="E13" s="52">
        <f>RES_hhdet_in!E13-RES_hhdet_in_new!E13</f>
        <v>0</v>
      </c>
      <c r="F13" s="52">
        <f>RES_hhdet_in!F13-RES_hhdet_in_new!F13</f>
        <v>0</v>
      </c>
      <c r="G13" s="52">
        <f>RES_hhdet_in!G13-RES_hhdet_in_new!G13</f>
        <v>0</v>
      </c>
      <c r="H13" s="52">
        <f>RES_hhdet_in!H13-RES_hhdet_in_new!H13</f>
        <v>0</v>
      </c>
      <c r="I13" s="52">
        <f>RES_hhdet_in!I13-RES_hhdet_in_new!I13</f>
        <v>0</v>
      </c>
      <c r="J13" s="52">
        <f>RES_hhdet_in!J13-RES_hhdet_in_new!J13</f>
        <v>0</v>
      </c>
      <c r="K13" s="52">
        <f>RES_hhdet_in!K13-RES_hhdet_in_new!K13</f>
        <v>0</v>
      </c>
      <c r="L13" s="52">
        <f>RES_hhdet_in!L13-RES_hhdet_in_new!L13</f>
        <v>0</v>
      </c>
      <c r="M13" s="52">
        <f>RES_hhdet_in!M13-RES_hhdet_in_new!M13</f>
        <v>0</v>
      </c>
      <c r="N13" s="52">
        <f>RES_hhdet_in!N13-RES_hhdet_in_new!N13</f>
        <v>0</v>
      </c>
      <c r="O13" s="52">
        <f>RES_hhdet_in!O13-RES_hhdet_in_new!O13</f>
        <v>0</v>
      </c>
      <c r="P13" s="52">
        <f>RES_hhdet_in!P13-RES_hhdet_in_new!P13</f>
        <v>0</v>
      </c>
      <c r="Q13" s="52">
        <f>RES_hhdet_in!Q13-RES_hhdet_in_new!Q13</f>
        <v>0</v>
      </c>
      <c r="R13" s="52">
        <f>RES_hhdet_in!R13-RES_hhdet_in_new!R13</f>
        <v>0</v>
      </c>
      <c r="S13" s="52">
        <f>RES_hhdet_in!S13-RES_hhdet_in_new!S13</f>
        <v>0</v>
      </c>
      <c r="T13" s="52">
        <f>RES_hhdet_in!T13-RES_hhdet_in_new!T13</f>
        <v>0</v>
      </c>
      <c r="U13" s="52">
        <f>RES_hhdet_in!U13-RES_hhdet_in_new!U13</f>
        <v>0</v>
      </c>
      <c r="V13" s="52">
        <f>RES_hhdet_in!V13-RES_hhdet_in_new!V13</f>
        <v>0</v>
      </c>
      <c r="W13" s="52">
        <f>RES_hhdet_in!W13-RES_hhdet_in_new!W13</f>
        <v>0</v>
      </c>
      <c r="DA13" s="63"/>
    </row>
    <row r="14" spans="1:105" ht="12" hidden="1" customHeight="1" x14ac:dyDescent="0.25">
      <c r="A14" s="108" t="s">
        <v>52</v>
      </c>
      <c r="B14" s="52"/>
      <c r="C14" s="52">
        <f>RES_hhdet_in!C14-RES_hhdet_in_new!C14</f>
        <v>0</v>
      </c>
      <c r="D14" s="52">
        <f>RES_hhdet_in!D14-RES_hhdet_in_new!D14</f>
        <v>0</v>
      </c>
      <c r="E14" s="52">
        <f>RES_hhdet_in!E14-RES_hhdet_in_new!E14</f>
        <v>0</v>
      </c>
      <c r="F14" s="52">
        <f>RES_hhdet_in!F14-RES_hhdet_in_new!F14</f>
        <v>0</v>
      </c>
      <c r="G14" s="52">
        <f>RES_hhdet_in!G14-RES_hhdet_in_new!G14</f>
        <v>0</v>
      </c>
      <c r="H14" s="52">
        <f>RES_hhdet_in!H14-RES_hhdet_in_new!H14</f>
        <v>0</v>
      </c>
      <c r="I14" s="52">
        <f>RES_hhdet_in!I14-RES_hhdet_in_new!I14</f>
        <v>0</v>
      </c>
      <c r="J14" s="52">
        <f>RES_hhdet_in!J14-RES_hhdet_in_new!J14</f>
        <v>0</v>
      </c>
      <c r="K14" s="52">
        <f>RES_hhdet_in!K14-RES_hhdet_in_new!K14</f>
        <v>0</v>
      </c>
      <c r="L14" s="52">
        <f>RES_hhdet_in!L14-RES_hhdet_in_new!L14</f>
        <v>0</v>
      </c>
      <c r="M14" s="52">
        <f>RES_hhdet_in!M14-RES_hhdet_in_new!M14</f>
        <v>0</v>
      </c>
      <c r="N14" s="52">
        <f>RES_hhdet_in!N14-RES_hhdet_in_new!N14</f>
        <v>0</v>
      </c>
      <c r="O14" s="52">
        <f>RES_hhdet_in!O14-RES_hhdet_in_new!O14</f>
        <v>0</v>
      </c>
      <c r="P14" s="52">
        <f>RES_hhdet_in!P14-RES_hhdet_in_new!P14</f>
        <v>0</v>
      </c>
      <c r="Q14" s="52">
        <f>RES_hhdet_in!Q14-RES_hhdet_in_new!Q14</f>
        <v>0</v>
      </c>
      <c r="R14" s="52">
        <f>RES_hhdet_in!R14-RES_hhdet_in_new!R14</f>
        <v>0</v>
      </c>
      <c r="S14" s="52">
        <f>RES_hhdet_in!S14-RES_hhdet_in_new!S14</f>
        <v>0</v>
      </c>
      <c r="T14" s="52">
        <f>RES_hhdet_in!T14-RES_hhdet_in_new!T14</f>
        <v>0</v>
      </c>
      <c r="U14" s="52">
        <f>RES_hhdet_in!U14-RES_hhdet_in_new!U14</f>
        <v>0</v>
      </c>
      <c r="V14" s="52">
        <f>RES_hhdet_in!V14-RES_hhdet_in_new!V14</f>
        <v>0</v>
      </c>
      <c r="W14" s="52">
        <f>RES_hhdet_in!W14-RES_hhdet_in_new!W14</f>
        <v>0</v>
      </c>
      <c r="DA14" s="63"/>
    </row>
    <row r="15" spans="1:105" ht="12" customHeight="1" x14ac:dyDescent="0.25">
      <c r="A15" s="97" t="s">
        <v>122</v>
      </c>
      <c r="B15" s="52"/>
      <c r="C15" s="52">
        <f>RES_hhdet_in!C15-RES_hhdet_in_new!C15</f>
        <v>28993</v>
      </c>
      <c r="D15" s="52">
        <f>RES_hhdet_in!D15-RES_hhdet_in_new!D15</f>
        <v>60240</v>
      </c>
      <c r="E15" s="52">
        <f>RES_hhdet_in!E15-RES_hhdet_in_new!E15</f>
        <v>130241</v>
      </c>
      <c r="F15" s="52">
        <f>RES_hhdet_in!F15-RES_hhdet_in_new!F15</f>
        <v>74113</v>
      </c>
      <c r="G15" s="52">
        <f>RES_hhdet_in!G15-RES_hhdet_in_new!G15</f>
        <v>56329</v>
      </c>
      <c r="H15" s="52">
        <f>RES_hhdet_in!H15-RES_hhdet_in_new!H15</f>
        <v>16311</v>
      </c>
      <c r="I15" s="52">
        <f>RES_hhdet_in!I15-RES_hhdet_in_new!I15</f>
        <v>31145</v>
      </c>
      <c r="J15" s="52">
        <f>RES_hhdet_in!J15-RES_hhdet_in_new!J15</f>
        <v>75865</v>
      </c>
      <c r="K15" s="52">
        <f>RES_hhdet_in!K15-RES_hhdet_in_new!K15</f>
        <v>46158</v>
      </c>
      <c r="L15" s="52">
        <f>RES_hhdet_in!L15-RES_hhdet_in_new!L15</f>
        <v>113043</v>
      </c>
      <c r="M15" s="52">
        <f>RES_hhdet_in!M15-RES_hhdet_in_new!M15</f>
        <v>94350</v>
      </c>
      <c r="N15" s="52">
        <f>RES_hhdet_in!N15-RES_hhdet_in_new!N15</f>
        <v>59748</v>
      </c>
      <c r="O15" s="52">
        <f>RES_hhdet_in!O15-RES_hhdet_in_new!O15</f>
        <v>8116</v>
      </c>
      <c r="P15" s="52">
        <f>RES_hhdet_in!P15-RES_hhdet_in_new!P15</f>
        <v>4704</v>
      </c>
      <c r="Q15" s="52">
        <f>RES_hhdet_in!Q15-RES_hhdet_in_new!Q15</f>
        <v>11830</v>
      </c>
      <c r="R15" s="52">
        <f>RES_hhdet_in!R15-RES_hhdet_in_new!R15</f>
        <v>25594</v>
      </c>
      <c r="S15" s="52">
        <f>RES_hhdet_in!S15-RES_hhdet_in_new!S15</f>
        <v>34994</v>
      </c>
      <c r="T15" s="52">
        <f>RES_hhdet_in!T15-RES_hhdet_in_new!T15</f>
        <v>0</v>
      </c>
      <c r="U15" s="52">
        <f>RES_hhdet_in!U15-RES_hhdet_in_new!U15</f>
        <v>8875</v>
      </c>
      <c r="V15" s="52">
        <f>RES_hhdet_in!V15-RES_hhdet_in_new!V15</f>
        <v>0</v>
      </c>
      <c r="W15" s="52">
        <f>RES_hhdet_in!W15-RES_hhdet_in_new!W15</f>
        <v>0</v>
      </c>
      <c r="DA15" s="63" t="s">
        <v>1403</v>
      </c>
    </row>
    <row r="16" spans="1:105" ht="12" customHeight="1" x14ac:dyDescent="0.25">
      <c r="A16" s="97" t="s">
        <v>121</v>
      </c>
      <c r="B16" s="52"/>
      <c r="C16" s="52">
        <f>RES_hhdet_in!C16-RES_hhdet_in_new!C16</f>
        <v>0</v>
      </c>
      <c r="D16" s="52">
        <f>RES_hhdet_in!D16-RES_hhdet_in_new!D16</f>
        <v>0</v>
      </c>
      <c r="E16" s="52">
        <f>RES_hhdet_in!E16-RES_hhdet_in_new!E16</f>
        <v>0</v>
      </c>
      <c r="F16" s="52">
        <f>RES_hhdet_in!F16-RES_hhdet_in_new!F16</f>
        <v>0</v>
      </c>
      <c r="G16" s="52">
        <f>RES_hhdet_in!G16-RES_hhdet_in_new!G16</f>
        <v>0</v>
      </c>
      <c r="H16" s="52">
        <f>RES_hhdet_in!H16-RES_hhdet_in_new!H16</f>
        <v>0</v>
      </c>
      <c r="I16" s="52">
        <f>RES_hhdet_in!I16-RES_hhdet_in_new!I16</f>
        <v>0</v>
      </c>
      <c r="J16" s="52">
        <f>RES_hhdet_in!J16-RES_hhdet_in_new!J16</f>
        <v>0</v>
      </c>
      <c r="K16" s="52">
        <f>RES_hhdet_in!K16-RES_hhdet_in_new!K16</f>
        <v>56210</v>
      </c>
      <c r="L16" s="52">
        <f>RES_hhdet_in!L16-RES_hhdet_in_new!L16</f>
        <v>14948</v>
      </c>
      <c r="M16" s="52">
        <f>RES_hhdet_in!M16-RES_hhdet_in_new!M16</f>
        <v>12611</v>
      </c>
      <c r="N16" s="52">
        <f>RES_hhdet_in!N16-RES_hhdet_in_new!N16</f>
        <v>11961</v>
      </c>
      <c r="O16" s="52">
        <f>RES_hhdet_in!O16-RES_hhdet_in_new!O16</f>
        <v>64379</v>
      </c>
      <c r="P16" s="52">
        <f>RES_hhdet_in!P16-RES_hhdet_in_new!P16</f>
        <v>36305</v>
      </c>
      <c r="Q16" s="52">
        <f>RES_hhdet_in!Q16-RES_hhdet_in_new!Q16</f>
        <v>55831</v>
      </c>
      <c r="R16" s="52">
        <f>RES_hhdet_in!R16-RES_hhdet_in_new!R16</f>
        <v>47920</v>
      </c>
      <c r="S16" s="52">
        <f>RES_hhdet_in!S16-RES_hhdet_in_new!S16</f>
        <v>22166</v>
      </c>
      <c r="T16" s="52">
        <f>RES_hhdet_in!T16-RES_hhdet_in_new!T16</f>
        <v>34918</v>
      </c>
      <c r="U16" s="52">
        <f>RES_hhdet_in!U16-RES_hhdet_in_new!U16</f>
        <v>41041</v>
      </c>
      <c r="V16" s="52">
        <f>RES_hhdet_in!V16-RES_hhdet_in_new!V16</f>
        <v>27247</v>
      </c>
      <c r="W16" s="52">
        <f>RES_hhdet_in!W16-RES_hhdet_in_new!W16</f>
        <v>5</v>
      </c>
      <c r="DA16" s="63" t="s">
        <v>1404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/>
      <c r="C20" s="52">
        <v>149135</v>
      </c>
      <c r="D20" s="52">
        <v>137135</v>
      </c>
      <c r="E20" s="52">
        <v>109350</v>
      </c>
      <c r="F20" s="52">
        <v>151339</v>
      </c>
      <c r="G20" s="52">
        <v>172446</v>
      </c>
      <c r="H20" s="52">
        <v>181687</v>
      </c>
      <c r="I20" s="52">
        <v>116818</v>
      </c>
      <c r="J20" s="52">
        <v>128458</v>
      </c>
      <c r="K20" s="52">
        <v>142995</v>
      </c>
      <c r="L20" s="52">
        <v>145070</v>
      </c>
      <c r="M20" s="52">
        <v>155820</v>
      </c>
      <c r="N20" s="52">
        <v>179294</v>
      </c>
      <c r="O20" s="52">
        <v>180466</v>
      </c>
      <c r="P20" s="52">
        <v>123565</v>
      </c>
      <c r="Q20" s="52">
        <v>118745</v>
      </c>
      <c r="R20" s="52">
        <v>126687</v>
      </c>
      <c r="S20" s="52">
        <v>117414</v>
      </c>
      <c r="T20" s="52">
        <v>106589</v>
      </c>
      <c r="U20" s="52">
        <v>88254</v>
      </c>
      <c r="V20" s="52">
        <v>122178</v>
      </c>
      <c r="W20" s="52">
        <v>143550</v>
      </c>
      <c r="DA20" s="63" t="s">
        <v>1405</v>
      </c>
    </row>
    <row r="21" spans="1:105" ht="12" customHeight="1" x14ac:dyDescent="0.25">
      <c r="A21" s="97" t="s">
        <v>50</v>
      </c>
      <c r="B21" s="52"/>
      <c r="C21" s="52">
        <v>332566</v>
      </c>
      <c r="D21" s="52">
        <v>335118</v>
      </c>
      <c r="E21" s="52">
        <v>200875</v>
      </c>
      <c r="F21" s="52">
        <v>313205</v>
      </c>
      <c r="G21" s="52">
        <v>451760</v>
      </c>
      <c r="H21" s="52">
        <v>506464</v>
      </c>
      <c r="I21" s="52">
        <v>310194</v>
      </c>
      <c r="J21" s="52">
        <v>304343</v>
      </c>
      <c r="K21" s="52">
        <v>338144</v>
      </c>
      <c r="L21" s="52">
        <v>307216</v>
      </c>
      <c r="M21" s="52">
        <v>288893</v>
      </c>
      <c r="N21" s="52">
        <v>426404</v>
      </c>
      <c r="O21" s="52">
        <v>366838</v>
      </c>
      <c r="P21" s="52">
        <v>287228</v>
      </c>
      <c r="Q21" s="52">
        <v>298909</v>
      </c>
      <c r="R21" s="52">
        <v>261354</v>
      </c>
      <c r="S21" s="52">
        <v>278996</v>
      </c>
      <c r="T21" s="52">
        <v>193210</v>
      </c>
      <c r="U21" s="52">
        <v>306932</v>
      </c>
      <c r="V21" s="52">
        <v>283586</v>
      </c>
      <c r="W21" s="52">
        <v>142383</v>
      </c>
      <c r="DA21" s="63" t="s">
        <v>1406</v>
      </c>
    </row>
    <row r="22" spans="1:105" ht="12" customHeight="1" x14ac:dyDescent="0.25">
      <c r="A22" s="109" t="s">
        <v>120</v>
      </c>
      <c r="B22" s="36"/>
      <c r="C22" s="36">
        <v>99796</v>
      </c>
      <c r="D22" s="36">
        <v>199194</v>
      </c>
      <c r="E22" s="36">
        <v>326129</v>
      </c>
      <c r="F22" s="36">
        <v>228163</v>
      </c>
      <c r="G22" s="36">
        <v>138282</v>
      </c>
      <c r="H22" s="36">
        <v>141541</v>
      </c>
      <c r="I22" s="36">
        <v>80583</v>
      </c>
      <c r="J22" s="36">
        <v>214638</v>
      </c>
      <c r="K22" s="36">
        <v>256271</v>
      </c>
      <c r="L22" s="36">
        <v>355549</v>
      </c>
      <c r="M22" s="36">
        <v>275732</v>
      </c>
      <c r="N22" s="36">
        <v>210528</v>
      </c>
      <c r="O22" s="36">
        <v>153209</v>
      </c>
      <c r="P22" s="36">
        <v>111162</v>
      </c>
      <c r="Q22" s="36">
        <v>146858</v>
      </c>
      <c r="R22" s="36">
        <v>173660</v>
      </c>
      <c r="S22" s="36">
        <v>160653</v>
      </c>
      <c r="T22" s="36">
        <v>92528</v>
      </c>
      <c r="U22" s="36">
        <v>144111</v>
      </c>
      <c r="V22" s="36">
        <v>132805</v>
      </c>
      <c r="W22" s="36">
        <v>25150</v>
      </c>
      <c r="DA22" s="60" t="s">
        <v>1407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1408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/>
      <c r="C26" s="52">
        <v>1138</v>
      </c>
      <c r="D26" s="52">
        <v>595</v>
      </c>
      <c r="E26" s="52">
        <v>583</v>
      </c>
      <c r="F26" s="52">
        <v>520</v>
      </c>
      <c r="G26" s="52">
        <v>814</v>
      </c>
      <c r="H26" s="52">
        <v>1189</v>
      </c>
      <c r="I26" s="52">
        <v>1540</v>
      </c>
      <c r="J26" s="52">
        <v>1537</v>
      </c>
      <c r="K26" s="52">
        <v>1399</v>
      </c>
      <c r="L26" s="52">
        <v>1322</v>
      </c>
      <c r="M26" s="52">
        <v>1182</v>
      </c>
      <c r="N26" s="52">
        <v>1354</v>
      </c>
      <c r="O26" s="52">
        <v>1120</v>
      </c>
      <c r="P26" s="52">
        <v>153</v>
      </c>
      <c r="Q26" s="52">
        <v>379</v>
      </c>
      <c r="R26" s="52">
        <v>517</v>
      </c>
      <c r="S26" s="52">
        <v>831</v>
      </c>
      <c r="T26" s="52">
        <v>672</v>
      </c>
      <c r="U26" s="52">
        <v>1035</v>
      </c>
      <c r="V26" s="52">
        <v>614</v>
      </c>
      <c r="W26" s="52">
        <v>710</v>
      </c>
      <c r="DA26" s="63" t="s">
        <v>1409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/>
      <c r="C29" s="52">
        <v>3</v>
      </c>
      <c r="D29" s="52">
        <v>2</v>
      </c>
      <c r="E29" s="52">
        <v>2</v>
      </c>
      <c r="F29" s="52">
        <v>2</v>
      </c>
      <c r="G29" s="52">
        <v>2</v>
      </c>
      <c r="H29" s="52">
        <v>2</v>
      </c>
      <c r="I29" s="52">
        <v>8</v>
      </c>
      <c r="J29" s="52">
        <v>12</v>
      </c>
      <c r="K29" s="52">
        <v>11</v>
      </c>
      <c r="L29" s="52">
        <v>7</v>
      </c>
      <c r="M29" s="52">
        <v>11</v>
      </c>
      <c r="N29" s="52">
        <v>11</v>
      </c>
      <c r="O29" s="52">
        <v>16</v>
      </c>
      <c r="P29" s="52">
        <v>31</v>
      </c>
      <c r="Q29" s="52">
        <v>31</v>
      </c>
      <c r="R29" s="52">
        <v>35</v>
      </c>
      <c r="S29" s="52">
        <v>33</v>
      </c>
      <c r="T29" s="52">
        <v>41</v>
      </c>
      <c r="U29" s="52">
        <v>47</v>
      </c>
      <c r="V29" s="52">
        <v>61</v>
      </c>
      <c r="W29" s="52">
        <v>48</v>
      </c>
      <c r="DA29" s="63" t="s">
        <v>1410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/>
      <c r="C31" s="52">
        <f>RES_hhdet_in!C31-RES_hhdet_in_new!C31</f>
        <v>1034</v>
      </c>
      <c r="D31" s="52">
        <f>RES_hhdet_in!D31-RES_hhdet_in_new!D31</f>
        <v>367</v>
      </c>
      <c r="E31" s="52">
        <f>RES_hhdet_in!E31-RES_hhdet_in_new!E31</f>
        <v>171</v>
      </c>
      <c r="F31" s="52">
        <f>RES_hhdet_in!F31-RES_hhdet_in_new!F31</f>
        <v>348</v>
      </c>
      <c r="G31" s="52">
        <f>RES_hhdet_in!G31-RES_hhdet_in_new!G31</f>
        <v>722</v>
      </c>
      <c r="H31" s="52">
        <f>RES_hhdet_in!H31-RES_hhdet_in_new!H31</f>
        <v>1754</v>
      </c>
      <c r="I31" s="52">
        <f>RES_hhdet_in!I31-RES_hhdet_in_new!I31</f>
        <v>644</v>
      </c>
      <c r="J31" s="52">
        <f>RES_hhdet_in!J31-RES_hhdet_in_new!J31</f>
        <v>222</v>
      </c>
      <c r="K31" s="52">
        <f>RES_hhdet_in!K31-RES_hhdet_in_new!K31</f>
        <v>252</v>
      </c>
      <c r="L31" s="52">
        <f>RES_hhdet_in!L31-RES_hhdet_in_new!L31</f>
        <v>159</v>
      </c>
      <c r="M31" s="52">
        <f>RES_hhdet_in!M31-RES_hhdet_in_new!M31</f>
        <v>173</v>
      </c>
      <c r="N31" s="52">
        <f>RES_hhdet_in!N31-RES_hhdet_in_new!N31</f>
        <v>326</v>
      </c>
      <c r="O31" s="52">
        <f>RES_hhdet_in!O31-RES_hhdet_in_new!O31</f>
        <v>338</v>
      </c>
      <c r="P31" s="52">
        <f>RES_hhdet_in!P31-RES_hhdet_in_new!P31</f>
        <v>260</v>
      </c>
      <c r="Q31" s="52">
        <f>RES_hhdet_in!Q31-RES_hhdet_in_new!Q31</f>
        <v>230</v>
      </c>
      <c r="R31" s="52">
        <f>RES_hhdet_in!R31-RES_hhdet_in_new!R31</f>
        <v>241</v>
      </c>
      <c r="S31" s="52">
        <f>RES_hhdet_in!S31-RES_hhdet_in_new!S31</f>
        <v>288</v>
      </c>
      <c r="T31" s="52">
        <f>RES_hhdet_in!T31-RES_hhdet_in_new!T31</f>
        <v>229</v>
      </c>
      <c r="U31" s="52">
        <f>RES_hhdet_in!U31-RES_hhdet_in_new!U31</f>
        <v>243</v>
      </c>
      <c r="V31" s="52">
        <f>RES_hhdet_in!V31-RES_hhdet_in_new!V31</f>
        <v>214</v>
      </c>
      <c r="W31" s="52">
        <f>RES_hhdet_in!W31-RES_hhdet_in_new!W31</f>
        <v>255</v>
      </c>
      <c r="DA31" s="63" t="s">
        <v>1411</v>
      </c>
    </row>
    <row r="32" spans="1:105" ht="12" customHeight="1" x14ac:dyDescent="0.25">
      <c r="A32" s="97" t="s">
        <v>140</v>
      </c>
      <c r="B32" s="52"/>
      <c r="C32" s="52">
        <f>RES_hhdet_in!C32-RES_hhdet_in_new!C32</f>
        <v>0</v>
      </c>
      <c r="D32" s="52">
        <f>RES_hhdet_in!D32-RES_hhdet_in_new!D32</f>
        <v>0</v>
      </c>
      <c r="E32" s="52">
        <f>RES_hhdet_in!E32-RES_hhdet_in_new!E32</f>
        <v>0</v>
      </c>
      <c r="F32" s="52">
        <f>RES_hhdet_in!F32-RES_hhdet_in_new!F32</f>
        <v>0</v>
      </c>
      <c r="G32" s="52">
        <f>RES_hhdet_in!G32-RES_hhdet_in_new!G32</f>
        <v>0</v>
      </c>
      <c r="H32" s="52">
        <f>RES_hhdet_in!H32-RES_hhdet_in_new!H32</f>
        <v>0</v>
      </c>
      <c r="I32" s="52">
        <f>RES_hhdet_in!I32-RES_hhdet_in_new!I32</f>
        <v>0</v>
      </c>
      <c r="J32" s="52">
        <f>RES_hhdet_in!J32-RES_hhdet_in_new!J32</f>
        <v>0</v>
      </c>
      <c r="K32" s="52">
        <f>RES_hhdet_in!K32-RES_hhdet_in_new!K32</f>
        <v>1</v>
      </c>
      <c r="L32" s="52">
        <f>RES_hhdet_in!L32-RES_hhdet_in_new!L32</f>
        <v>0</v>
      </c>
      <c r="M32" s="52">
        <f>RES_hhdet_in!M32-RES_hhdet_in_new!M32</f>
        <v>0</v>
      </c>
      <c r="N32" s="52">
        <f>RES_hhdet_in!N32-RES_hhdet_in_new!N32</f>
        <v>0</v>
      </c>
      <c r="O32" s="52">
        <f>RES_hhdet_in!O32-RES_hhdet_in_new!O32</f>
        <v>1</v>
      </c>
      <c r="P32" s="52">
        <f>RES_hhdet_in!P32-RES_hhdet_in_new!P32</f>
        <v>0</v>
      </c>
      <c r="Q32" s="52">
        <f>RES_hhdet_in!Q32-RES_hhdet_in_new!Q32</f>
        <v>1</v>
      </c>
      <c r="R32" s="52">
        <f>RES_hhdet_in!R32-RES_hhdet_in_new!R32</f>
        <v>1</v>
      </c>
      <c r="S32" s="52">
        <f>RES_hhdet_in!S32-RES_hhdet_in_new!S32</f>
        <v>0</v>
      </c>
      <c r="T32" s="52">
        <f>RES_hhdet_in!T32-RES_hhdet_in_new!T32</f>
        <v>3</v>
      </c>
      <c r="U32" s="52">
        <f>RES_hhdet_in!U32-RES_hhdet_in_new!U32</f>
        <v>3</v>
      </c>
      <c r="V32" s="52">
        <f>RES_hhdet_in!V32-RES_hhdet_in_new!V32</f>
        <v>2</v>
      </c>
      <c r="W32" s="52">
        <f>RES_hhdet_in!W32-RES_hhdet_in_new!W32</f>
        <v>0</v>
      </c>
      <c r="DA32" s="63" t="s">
        <v>1412</v>
      </c>
    </row>
    <row r="33" spans="1:105" ht="12" hidden="1" customHeight="1" x14ac:dyDescent="0.25">
      <c r="A33" s="108" t="s">
        <v>50</v>
      </c>
      <c r="B33" s="52"/>
      <c r="C33" s="52">
        <f>RES_hhdet_in!C33-RES_hhdet_in_new!C33</f>
        <v>0</v>
      </c>
      <c r="D33" s="52">
        <f>RES_hhdet_in!D33-RES_hhdet_in_new!D33</f>
        <v>0</v>
      </c>
      <c r="E33" s="52">
        <f>RES_hhdet_in!E33-RES_hhdet_in_new!E33</f>
        <v>0</v>
      </c>
      <c r="F33" s="52">
        <f>RES_hhdet_in!F33-RES_hhdet_in_new!F33</f>
        <v>0</v>
      </c>
      <c r="G33" s="52">
        <f>RES_hhdet_in!G33-RES_hhdet_in_new!G33</f>
        <v>0</v>
      </c>
      <c r="H33" s="52">
        <f>RES_hhdet_in!H33-RES_hhdet_in_new!H33</f>
        <v>0</v>
      </c>
      <c r="I33" s="52">
        <f>RES_hhdet_in!I33-RES_hhdet_in_new!I33</f>
        <v>0</v>
      </c>
      <c r="J33" s="52">
        <f>RES_hhdet_in!J33-RES_hhdet_in_new!J33</f>
        <v>0</v>
      </c>
      <c r="K33" s="52">
        <f>RES_hhdet_in!K33-RES_hhdet_in_new!K33</f>
        <v>0</v>
      </c>
      <c r="L33" s="52">
        <f>RES_hhdet_in!L33-RES_hhdet_in_new!L33</f>
        <v>0</v>
      </c>
      <c r="M33" s="52">
        <f>RES_hhdet_in!M33-RES_hhdet_in_new!M33</f>
        <v>0</v>
      </c>
      <c r="N33" s="52">
        <f>RES_hhdet_in!N33-RES_hhdet_in_new!N33</f>
        <v>0</v>
      </c>
      <c r="O33" s="52">
        <f>RES_hhdet_in!O33-RES_hhdet_in_new!O33</f>
        <v>0</v>
      </c>
      <c r="P33" s="52">
        <f>RES_hhdet_in!P33-RES_hhdet_in_new!P33</f>
        <v>0</v>
      </c>
      <c r="Q33" s="52">
        <f>RES_hhdet_in!Q33-RES_hhdet_in_new!Q33</f>
        <v>0</v>
      </c>
      <c r="R33" s="52">
        <f>RES_hhdet_in!R33-RES_hhdet_in_new!R33</f>
        <v>0</v>
      </c>
      <c r="S33" s="52">
        <f>RES_hhdet_in!S33-RES_hhdet_in_new!S33</f>
        <v>0</v>
      </c>
      <c r="T33" s="52">
        <f>RES_hhdet_in!T33-RES_hhdet_in_new!T33</f>
        <v>0</v>
      </c>
      <c r="U33" s="52">
        <f>RES_hhdet_in!U33-RES_hhdet_in_new!U33</f>
        <v>0</v>
      </c>
      <c r="V33" s="52">
        <f>RES_hhdet_in!V33-RES_hhdet_in_new!V33</f>
        <v>0</v>
      </c>
      <c r="W33" s="52">
        <f>RES_hhdet_in!W33-RES_hhdet_in_new!W33</f>
        <v>0</v>
      </c>
      <c r="DA33" s="63"/>
    </row>
    <row r="34" spans="1:105" ht="12" hidden="1" customHeight="1" x14ac:dyDescent="0.25">
      <c r="A34" s="108" t="s">
        <v>52</v>
      </c>
      <c r="B34" s="52"/>
      <c r="C34" s="52">
        <f>RES_hhdet_in!C34-RES_hhdet_in_new!C34</f>
        <v>0</v>
      </c>
      <c r="D34" s="52">
        <f>RES_hhdet_in!D34-RES_hhdet_in_new!D34</f>
        <v>0</v>
      </c>
      <c r="E34" s="52">
        <f>RES_hhdet_in!E34-RES_hhdet_in_new!E34</f>
        <v>0</v>
      </c>
      <c r="F34" s="52">
        <f>RES_hhdet_in!F34-RES_hhdet_in_new!F34</f>
        <v>0</v>
      </c>
      <c r="G34" s="52">
        <f>RES_hhdet_in!G34-RES_hhdet_in_new!G34</f>
        <v>0</v>
      </c>
      <c r="H34" s="52">
        <f>RES_hhdet_in!H34-RES_hhdet_in_new!H34</f>
        <v>0</v>
      </c>
      <c r="I34" s="52">
        <f>RES_hhdet_in!I34-RES_hhdet_in_new!I34</f>
        <v>0</v>
      </c>
      <c r="J34" s="52">
        <f>RES_hhdet_in!J34-RES_hhdet_in_new!J34</f>
        <v>0</v>
      </c>
      <c r="K34" s="52">
        <f>RES_hhdet_in!K34-RES_hhdet_in_new!K34</f>
        <v>0</v>
      </c>
      <c r="L34" s="52">
        <f>RES_hhdet_in!L34-RES_hhdet_in_new!L34</f>
        <v>0</v>
      </c>
      <c r="M34" s="52">
        <f>RES_hhdet_in!M34-RES_hhdet_in_new!M34</f>
        <v>0</v>
      </c>
      <c r="N34" s="52">
        <f>RES_hhdet_in!N34-RES_hhdet_in_new!N34</f>
        <v>0</v>
      </c>
      <c r="O34" s="52">
        <f>RES_hhdet_in!O34-RES_hhdet_in_new!O34</f>
        <v>0</v>
      </c>
      <c r="P34" s="52">
        <f>RES_hhdet_in!P34-RES_hhdet_in_new!P34</f>
        <v>0</v>
      </c>
      <c r="Q34" s="52">
        <f>RES_hhdet_in!Q34-RES_hhdet_in_new!Q34</f>
        <v>0</v>
      </c>
      <c r="R34" s="52">
        <f>RES_hhdet_in!R34-RES_hhdet_in_new!R34</f>
        <v>0</v>
      </c>
      <c r="S34" s="52">
        <f>RES_hhdet_in!S34-RES_hhdet_in_new!S34</f>
        <v>0</v>
      </c>
      <c r="T34" s="52">
        <f>RES_hhdet_in!T34-RES_hhdet_in_new!T34</f>
        <v>0</v>
      </c>
      <c r="U34" s="52">
        <f>RES_hhdet_in!U34-RES_hhdet_in_new!U34</f>
        <v>0</v>
      </c>
      <c r="V34" s="52">
        <f>RES_hhdet_in!V34-RES_hhdet_in_new!V34</f>
        <v>0</v>
      </c>
      <c r="W34" s="52">
        <f>RES_hhdet_in!W34-RES_hhdet_in_new!W34</f>
        <v>0</v>
      </c>
      <c r="DA34" s="63"/>
    </row>
    <row r="35" spans="1:105" ht="12" customHeight="1" x14ac:dyDescent="0.25">
      <c r="A35" s="97" t="s">
        <v>122</v>
      </c>
      <c r="B35" s="52"/>
      <c r="C35" s="52">
        <f>RES_hhdet_in!C35-RES_hhdet_in_new!C35</f>
        <v>2013</v>
      </c>
      <c r="D35" s="52">
        <f>RES_hhdet_in!D35-RES_hhdet_in_new!D35</f>
        <v>2143</v>
      </c>
      <c r="E35" s="52">
        <f>RES_hhdet_in!E35-RES_hhdet_in_new!E35</f>
        <v>2376</v>
      </c>
      <c r="F35" s="52">
        <f>RES_hhdet_in!F35-RES_hhdet_in_new!F35</f>
        <v>2249</v>
      </c>
      <c r="G35" s="52">
        <f>RES_hhdet_in!G35-RES_hhdet_in_new!G35</f>
        <v>2396</v>
      </c>
      <c r="H35" s="52">
        <f>RES_hhdet_in!H35-RES_hhdet_in_new!H35</f>
        <v>2100</v>
      </c>
      <c r="I35" s="52">
        <f>RES_hhdet_in!I35-RES_hhdet_in_new!I35</f>
        <v>1816</v>
      </c>
      <c r="J35" s="52">
        <f>RES_hhdet_in!J35-RES_hhdet_in_new!J35</f>
        <v>2078</v>
      </c>
      <c r="K35" s="52">
        <f>RES_hhdet_in!K35-RES_hhdet_in_new!K35</f>
        <v>1033</v>
      </c>
      <c r="L35" s="52">
        <f>RES_hhdet_in!L35-RES_hhdet_in_new!L35</f>
        <v>1884</v>
      </c>
      <c r="M35" s="52">
        <f>RES_hhdet_in!M35-RES_hhdet_in_new!M35</f>
        <v>1850</v>
      </c>
      <c r="N35" s="52">
        <f>RES_hhdet_in!N35-RES_hhdet_in_new!N35</f>
        <v>1916</v>
      </c>
      <c r="O35" s="52">
        <f>RES_hhdet_in!O35-RES_hhdet_in_new!O35</f>
        <v>259</v>
      </c>
      <c r="P35" s="52">
        <f>RES_hhdet_in!P35-RES_hhdet_in_new!P35</f>
        <v>195</v>
      </c>
      <c r="Q35" s="52">
        <f>RES_hhdet_in!Q35-RES_hhdet_in_new!Q35</f>
        <v>364</v>
      </c>
      <c r="R35" s="52">
        <f>RES_hhdet_in!R35-RES_hhdet_in_new!R35</f>
        <v>718</v>
      </c>
      <c r="S35" s="52">
        <f>RES_hhdet_in!S35-RES_hhdet_in_new!S35</f>
        <v>1339</v>
      </c>
      <c r="T35" s="52">
        <f>RES_hhdet_in!T35-RES_hhdet_in_new!T35</f>
        <v>0</v>
      </c>
      <c r="U35" s="52">
        <f>RES_hhdet_in!U35-RES_hhdet_in_new!U35</f>
        <v>391</v>
      </c>
      <c r="V35" s="52">
        <f>RES_hhdet_in!V35-RES_hhdet_in_new!V35</f>
        <v>0</v>
      </c>
      <c r="W35" s="52">
        <f>RES_hhdet_in!W35-RES_hhdet_in_new!W35</f>
        <v>152</v>
      </c>
      <c r="DA35" s="63" t="s">
        <v>1413</v>
      </c>
    </row>
    <row r="36" spans="1:105" ht="12" customHeight="1" x14ac:dyDescent="0.25">
      <c r="A36" s="97" t="s">
        <v>121</v>
      </c>
      <c r="B36" s="52"/>
      <c r="C36" s="52">
        <f>RES_hhdet_in!C36-RES_hhdet_in_new!C36</f>
        <v>0</v>
      </c>
      <c r="D36" s="52">
        <f>RES_hhdet_in!D36-RES_hhdet_in_new!D36</f>
        <v>0</v>
      </c>
      <c r="E36" s="52">
        <f>RES_hhdet_in!E36-RES_hhdet_in_new!E36</f>
        <v>0</v>
      </c>
      <c r="F36" s="52">
        <f>RES_hhdet_in!F36-RES_hhdet_in_new!F36</f>
        <v>0</v>
      </c>
      <c r="G36" s="52">
        <f>RES_hhdet_in!G36-RES_hhdet_in_new!G36</f>
        <v>0</v>
      </c>
      <c r="H36" s="52">
        <f>RES_hhdet_in!H36-RES_hhdet_in_new!H36</f>
        <v>0</v>
      </c>
      <c r="I36" s="52">
        <f>RES_hhdet_in!I36-RES_hhdet_in_new!I36</f>
        <v>0</v>
      </c>
      <c r="J36" s="52">
        <f>RES_hhdet_in!J36-RES_hhdet_in_new!J36</f>
        <v>0</v>
      </c>
      <c r="K36" s="52">
        <f>RES_hhdet_in!K36-RES_hhdet_in_new!K36</f>
        <v>1259</v>
      </c>
      <c r="L36" s="52">
        <f>RES_hhdet_in!L36-RES_hhdet_in_new!L36</f>
        <v>247</v>
      </c>
      <c r="M36" s="52">
        <f>RES_hhdet_in!M36-RES_hhdet_in_new!M36</f>
        <v>246</v>
      </c>
      <c r="N36" s="52">
        <f>RES_hhdet_in!N36-RES_hhdet_in_new!N36</f>
        <v>381</v>
      </c>
      <c r="O36" s="52">
        <f>RES_hhdet_in!O36-RES_hhdet_in_new!O36</f>
        <v>2111</v>
      </c>
      <c r="P36" s="52">
        <f>RES_hhdet_in!P36-RES_hhdet_in_new!P36</f>
        <v>1541</v>
      </c>
      <c r="Q36" s="52">
        <f>RES_hhdet_in!Q36-RES_hhdet_in_new!Q36</f>
        <v>1725</v>
      </c>
      <c r="R36" s="52">
        <f>RES_hhdet_in!R36-RES_hhdet_in_new!R36</f>
        <v>1361</v>
      </c>
      <c r="S36" s="52">
        <f>RES_hhdet_in!S36-RES_hhdet_in_new!S36</f>
        <v>846</v>
      </c>
      <c r="T36" s="52">
        <f>RES_hhdet_in!T36-RES_hhdet_in_new!T36</f>
        <v>1958</v>
      </c>
      <c r="U36" s="52">
        <f>RES_hhdet_in!U36-RES_hhdet_in_new!U36</f>
        <v>1811</v>
      </c>
      <c r="V36" s="52">
        <f>RES_hhdet_in!V36-RES_hhdet_in_new!V36</f>
        <v>1718</v>
      </c>
      <c r="W36" s="52">
        <f>RES_hhdet_in!W36-RES_hhdet_in_new!W36</f>
        <v>1350</v>
      </c>
      <c r="DA36" s="63" t="s">
        <v>1414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/>
      <c r="C40" s="52">
        <v>2343</v>
      </c>
      <c r="D40" s="52">
        <v>1576</v>
      </c>
      <c r="E40" s="52">
        <v>969</v>
      </c>
      <c r="F40" s="52">
        <v>1503</v>
      </c>
      <c r="G40" s="52">
        <v>2388</v>
      </c>
      <c r="H40" s="52">
        <v>3015</v>
      </c>
      <c r="I40" s="52">
        <v>1954</v>
      </c>
      <c r="J40" s="52">
        <v>1347</v>
      </c>
      <c r="K40" s="52">
        <v>1449</v>
      </c>
      <c r="L40" s="52">
        <v>1058</v>
      </c>
      <c r="M40" s="52">
        <v>1168</v>
      </c>
      <c r="N40" s="52">
        <v>1759</v>
      </c>
      <c r="O40" s="52">
        <v>1917</v>
      </c>
      <c r="P40" s="52">
        <v>1437</v>
      </c>
      <c r="Q40" s="52">
        <v>1559</v>
      </c>
      <c r="R40" s="52">
        <v>1400</v>
      </c>
      <c r="S40" s="52">
        <v>1570</v>
      </c>
      <c r="T40" s="52">
        <v>1492</v>
      </c>
      <c r="U40" s="52">
        <v>1663</v>
      </c>
      <c r="V40" s="52">
        <v>1319</v>
      </c>
      <c r="W40" s="52">
        <v>1508</v>
      </c>
      <c r="DA40" s="63" t="s">
        <v>1415</v>
      </c>
    </row>
    <row r="41" spans="1:105" ht="12" customHeight="1" x14ac:dyDescent="0.25">
      <c r="A41" s="109" t="s">
        <v>120</v>
      </c>
      <c r="B41" s="36"/>
      <c r="C41" s="36">
        <v>704</v>
      </c>
      <c r="D41" s="36">
        <v>936</v>
      </c>
      <c r="E41" s="36">
        <v>1574</v>
      </c>
      <c r="F41" s="36">
        <v>1095</v>
      </c>
      <c r="G41" s="36">
        <v>732</v>
      </c>
      <c r="H41" s="36">
        <v>840</v>
      </c>
      <c r="I41" s="36">
        <v>507</v>
      </c>
      <c r="J41" s="36">
        <v>948</v>
      </c>
      <c r="K41" s="36">
        <v>1100</v>
      </c>
      <c r="L41" s="36">
        <v>1231</v>
      </c>
      <c r="M41" s="36">
        <v>1102</v>
      </c>
      <c r="N41" s="36">
        <v>867</v>
      </c>
      <c r="O41" s="36">
        <v>795</v>
      </c>
      <c r="P41" s="36">
        <v>559</v>
      </c>
      <c r="Q41" s="36">
        <v>765</v>
      </c>
      <c r="R41" s="36">
        <v>929</v>
      </c>
      <c r="S41" s="36">
        <v>899</v>
      </c>
      <c r="T41" s="36">
        <v>715</v>
      </c>
      <c r="U41" s="36">
        <v>779</v>
      </c>
      <c r="V41" s="36">
        <v>622</v>
      </c>
      <c r="W41" s="36">
        <v>258</v>
      </c>
      <c r="DA41" s="60" t="s">
        <v>1416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1417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/>
      <c r="C45" s="52">
        <v>18040</v>
      </c>
      <c r="D45" s="52">
        <v>22680</v>
      </c>
      <c r="E45" s="52">
        <v>19110</v>
      </c>
      <c r="F45" s="52">
        <v>13126</v>
      </c>
      <c r="G45" s="52">
        <v>0</v>
      </c>
      <c r="H45" s="52">
        <v>1</v>
      </c>
      <c r="I45" s="52">
        <v>0</v>
      </c>
      <c r="J45" s="52">
        <v>0</v>
      </c>
      <c r="K45" s="52">
        <v>1</v>
      </c>
      <c r="L45" s="52">
        <v>0</v>
      </c>
      <c r="M45" s="52">
        <v>0</v>
      </c>
      <c r="N45" s="52">
        <v>4164</v>
      </c>
      <c r="O45" s="52">
        <v>12954</v>
      </c>
      <c r="P45" s="52">
        <v>0</v>
      </c>
      <c r="Q45" s="52">
        <v>0</v>
      </c>
      <c r="R45" s="52">
        <v>253</v>
      </c>
      <c r="S45" s="52">
        <v>4993</v>
      </c>
      <c r="T45" s="52">
        <v>5783</v>
      </c>
      <c r="U45" s="52">
        <v>5360</v>
      </c>
      <c r="V45" s="52">
        <v>4526</v>
      </c>
      <c r="W45" s="52">
        <v>504</v>
      </c>
      <c r="DA45" s="63" t="s">
        <v>1418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/>
      <c r="C48" s="52">
        <v>34</v>
      </c>
      <c r="D48" s="52">
        <v>35</v>
      </c>
      <c r="E48" s="52">
        <v>47</v>
      </c>
      <c r="F48" s="52">
        <v>59</v>
      </c>
      <c r="G48" s="52">
        <v>42</v>
      </c>
      <c r="H48" s="52">
        <v>20</v>
      </c>
      <c r="I48" s="52">
        <v>7</v>
      </c>
      <c r="J48" s="52">
        <v>8</v>
      </c>
      <c r="K48" s="52">
        <v>4</v>
      </c>
      <c r="L48" s="52">
        <v>1</v>
      </c>
      <c r="M48" s="52">
        <v>2</v>
      </c>
      <c r="N48" s="52">
        <v>1</v>
      </c>
      <c r="O48" s="52">
        <v>32</v>
      </c>
      <c r="P48" s="52">
        <v>207</v>
      </c>
      <c r="Q48" s="52">
        <v>199</v>
      </c>
      <c r="R48" s="52">
        <v>44</v>
      </c>
      <c r="S48" s="52">
        <v>28</v>
      </c>
      <c r="T48" s="52">
        <v>140</v>
      </c>
      <c r="U48" s="52">
        <v>303</v>
      </c>
      <c r="V48" s="52">
        <v>376</v>
      </c>
      <c r="W48" s="52">
        <v>288</v>
      </c>
      <c r="DA48" s="63" t="s">
        <v>1419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/>
      <c r="C50" s="52">
        <f>RES_hhdet_in!C50-RES_hhdet_in_new!C50</f>
        <v>18018</v>
      </c>
      <c r="D50" s="52">
        <f>RES_hhdet_in!D50-RES_hhdet_in_new!D50</f>
        <v>22697</v>
      </c>
      <c r="E50" s="52">
        <f>RES_hhdet_in!E50-RES_hhdet_in_new!E50</f>
        <v>19129</v>
      </c>
      <c r="F50" s="52">
        <f>RES_hhdet_in!F50-RES_hhdet_in_new!F50</f>
        <v>13224</v>
      </c>
      <c r="G50" s="52">
        <f>RES_hhdet_in!G50-RES_hhdet_in_new!G50</f>
        <v>4218</v>
      </c>
      <c r="H50" s="52">
        <f>RES_hhdet_in!H50-RES_hhdet_in_new!H50</f>
        <v>12885</v>
      </c>
      <c r="I50" s="52">
        <f>RES_hhdet_in!I50-RES_hhdet_in_new!I50</f>
        <v>29316</v>
      </c>
      <c r="J50" s="52">
        <f>RES_hhdet_in!J50-RES_hhdet_in_new!J50</f>
        <v>38823</v>
      </c>
      <c r="K50" s="52">
        <f>RES_hhdet_in!K50-RES_hhdet_in_new!K50</f>
        <v>34233</v>
      </c>
      <c r="L50" s="52">
        <f>RES_hhdet_in!L50-RES_hhdet_in_new!L50</f>
        <v>26050</v>
      </c>
      <c r="M50" s="52">
        <f>RES_hhdet_in!M50-RES_hhdet_in_new!M50</f>
        <v>12724</v>
      </c>
      <c r="N50" s="52">
        <f>RES_hhdet_in!N50-RES_hhdet_in_new!N50</f>
        <v>12159</v>
      </c>
      <c r="O50" s="52">
        <f>RES_hhdet_in!O50-RES_hhdet_in_new!O50</f>
        <v>12715</v>
      </c>
      <c r="P50" s="52">
        <f>RES_hhdet_in!P50-RES_hhdet_in_new!P50</f>
        <v>2126</v>
      </c>
      <c r="Q50" s="52">
        <f>RES_hhdet_in!Q50-RES_hhdet_in_new!Q50</f>
        <v>332</v>
      </c>
      <c r="R50" s="52">
        <f>RES_hhdet_in!R50-RES_hhdet_in_new!R50</f>
        <v>2580</v>
      </c>
      <c r="S50" s="52">
        <f>RES_hhdet_in!S50-RES_hhdet_in_new!S50</f>
        <v>4975</v>
      </c>
      <c r="T50" s="52">
        <f>RES_hhdet_in!T50-RES_hhdet_in_new!T50</f>
        <v>5658</v>
      </c>
      <c r="U50" s="52">
        <f>RES_hhdet_in!U50-RES_hhdet_in_new!U50</f>
        <v>5218</v>
      </c>
      <c r="V50" s="52">
        <f>RES_hhdet_in!V50-RES_hhdet_in_new!V50</f>
        <v>4125</v>
      </c>
      <c r="W50" s="52">
        <f>RES_hhdet_in!W50-RES_hhdet_in_new!W50</f>
        <v>358</v>
      </c>
      <c r="DA50" s="63" t="s">
        <v>1420</v>
      </c>
    </row>
    <row r="51" spans="1:105" ht="12" customHeight="1" x14ac:dyDescent="0.25">
      <c r="A51" s="97" t="s">
        <v>137</v>
      </c>
      <c r="B51" s="52"/>
      <c r="C51" s="52">
        <f>RES_hhdet_in!C51-RES_hhdet_in_new!C51</f>
        <v>0</v>
      </c>
      <c r="D51" s="52">
        <f>RES_hhdet_in!D51-RES_hhdet_in_new!D51</f>
        <v>0</v>
      </c>
      <c r="E51" s="52">
        <f>RES_hhdet_in!E51-RES_hhdet_in_new!E51</f>
        <v>0</v>
      </c>
      <c r="F51" s="52">
        <f>RES_hhdet_in!F51-RES_hhdet_in_new!F51</f>
        <v>0</v>
      </c>
      <c r="G51" s="52">
        <f>RES_hhdet_in!G51-RES_hhdet_in_new!G51</f>
        <v>0</v>
      </c>
      <c r="H51" s="52">
        <f>RES_hhdet_in!H51-RES_hhdet_in_new!H51</f>
        <v>0</v>
      </c>
      <c r="I51" s="52">
        <f>RES_hhdet_in!I51-RES_hhdet_in_new!I51</f>
        <v>0</v>
      </c>
      <c r="J51" s="52">
        <f>RES_hhdet_in!J51-RES_hhdet_in_new!J51</f>
        <v>0</v>
      </c>
      <c r="K51" s="52">
        <f>RES_hhdet_in!K51-RES_hhdet_in_new!K51</f>
        <v>142</v>
      </c>
      <c r="L51" s="52">
        <f>RES_hhdet_in!L51-RES_hhdet_in_new!L51</f>
        <v>0</v>
      </c>
      <c r="M51" s="52">
        <f>RES_hhdet_in!M51-RES_hhdet_in_new!M51</f>
        <v>32</v>
      </c>
      <c r="N51" s="52">
        <f>RES_hhdet_in!N51-RES_hhdet_in_new!N51</f>
        <v>12</v>
      </c>
      <c r="O51" s="52">
        <f>RES_hhdet_in!O51-RES_hhdet_in_new!O51</f>
        <v>81</v>
      </c>
      <c r="P51" s="52">
        <f>RES_hhdet_in!P51-RES_hhdet_in_new!P51</f>
        <v>75</v>
      </c>
      <c r="Q51" s="52">
        <f>RES_hhdet_in!Q51-RES_hhdet_in_new!Q51</f>
        <v>85</v>
      </c>
      <c r="R51" s="52">
        <f>RES_hhdet_in!R51-RES_hhdet_in_new!R51</f>
        <v>22</v>
      </c>
      <c r="S51" s="52">
        <f>RES_hhdet_in!S51-RES_hhdet_in_new!S51</f>
        <v>48</v>
      </c>
      <c r="T51" s="52">
        <f>RES_hhdet_in!T51-RES_hhdet_in_new!T51</f>
        <v>147</v>
      </c>
      <c r="U51" s="52">
        <f>RES_hhdet_in!U51-RES_hhdet_in_new!U51</f>
        <v>9</v>
      </c>
      <c r="V51" s="52">
        <f>RES_hhdet_in!V51-RES_hhdet_in_new!V51</f>
        <v>76</v>
      </c>
      <c r="W51" s="52">
        <f>RES_hhdet_in!W51-RES_hhdet_in_new!W51</f>
        <v>265</v>
      </c>
      <c r="DA51" s="63" t="s">
        <v>1421</v>
      </c>
    </row>
    <row r="52" spans="1:105" ht="12" hidden="1" customHeight="1" x14ac:dyDescent="0.25">
      <c r="A52" s="108" t="s">
        <v>136</v>
      </c>
      <c r="B52" s="52"/>
      <c r="C52" s="52">
        <f>RES_hhdet_in!C52-RES_hhdet_in_new!C52</f>
        <v>0</v>
      </c>
      <c r="D52" s="52">
        <f>RES_hhdet_in!D52-RES_hhdet_in_new!D52</f>
        <v>0</v>
      </c>
      <c r="E52" s="52">
        <f>RES_hhdet_in!E52-RES_hhdet_in_new!E52</f>
        <v>0</v>
      </c>
      <c r="F52" s="52">
        <f>RES_hhdet_in!F52-RES_hhdet_in_new!F52</f>
        <v>0</v>
      </c>
      <c r="G52" s="52">
        <f>RES_hhdet_in!G52-RES_hhdet_in_new!G52</f>
        <v>0</v>
      </c>
      <c r="H52" s="52">
        <f>RES_hhdet_in!H52-RES_hhdet_in_new!H52</f>
        <v>0</v>
      </c>
      <c r="I52" s="52">
        <f>RES_hhdet_in!I52-RES_hhdet_in_new!I52</f>
        <v>0</v>
      </c>
      <c r="J52" s="52">
        <f>RES_hhdet_in!J52-RES_hhdet_in_new!J52</f>
        <v>0</v>
      </c>
      <c r="K52" s="52">
        <f>RES_hhdet_in!K52-RES_hhdet_in_new!K52</f>
        <v>0</v>
      </c>
      <c r="L52" s="52">
        <f>RES_hhdet_in!L52-RES_hhdet_in_new!L52</f>
        <v>0</v>
      </c>
      <c r="M52" s="52">
        <f>RES_hhdet_in!M52-RES_hhdet_in_new!M52</f>
        <v>0</v>
      </c>
      <c r="N52" s="52">
        <f>RES_hhdet_in!N52-RES_hhdet_in_new!N52</f>
        <v>0</v>
      </c>
      <c r="O52" s="52">
        <f>RES_hhdet_in!O52-RES_hhdet_in_new!O52</f>
        <v>0</v>
      </c>
      <c r="P52" s="52">
        <f>RES_hhdet_in!P52-RES_hhdet_in_new!P52</f>
        <v>0</v>
      </c>
      <c r="Q52" s="52">
        <f>RES_hhdet_in!Q52-RES_hhdet_in_new!Q52</f>
        <v>0</v>
      </c>
      <c r="R52" s="52">
        <f>RES_hhdet_in!R52-RES_hhdet_in_new!R52</f>
        <v>0</v>
      </c>
      <c r="S52" s="52">
        <f>RES_hhdet_in!S52-RES_hhdet_in_new!S52</f>
        <v>0</v>
      </c>
      <c r="T52" s="52">
        <f>RES_hhdet_in!T52-RES_hhdet_in_new!T52</f>
        <v>0</v>
      </c>
      <c r="U52" s="52">
        <f>RES_hhdet_in!U52-RES_hhdet_in_new!U52</f>
        <v>0</v>
      </c>
      <c r="V52" s="52">
        <f>RES_hhdet_in!V52-RES_hhdet_in_new!V52</f>
        <v>0</v>
      </c>
      <c r="W52" s="52">
        <f>RES_hhdet_in!W52-RES_hhdet_in_new!W52</f>
        <v>0</v>
      </c>
      <c r="DA52" s="63"/>
    </row>
    <row r="53" spans="1:105" ht="12" hidden="1" customHeight="1" x14ac:dyDescent="0.25">
      <c r="A53" s="108" t="s">
        <v>52</v>
      </c>
      <c r="B53" s="52"/>
      <c r="C53" s="52">
        <f>RES_hhdet_in!C53-RES_hhdet_in_new!C53</f>
        <v>0</v>
      </c>
      <c r="D53" s="52">
        <f>RES_hhdet_in!D53-RES_hhdet_in_new!D53</f>
        <v>0</v>
      </c>
      <c r="E53" s="52">
        <f>RES_hhdet_in!E53-RES_hhdet_in_new!E53</f>
        <v>0</v>
      </c>
      <c r="F53" s="52">
        <f>RES_hhdet_in!F53-RES_hhdet_in_new!F53</f>
        <v>0</v>
      </c>
      <c r="G53" s="52">
        <f>RES_hhdet_in!G53-RES_hhdet_in_new!G53</f>
        <v>0</v>
      </c>
      <c r="H53" s="52">
        <f>RES_hhdet_in!H53-RES_hhdet_in_new!H53</f>
        <v>0</v>
      </c>
      <c r="I53" s="52">
        <f>RES_hhdet_in!I53-RES_hhdet_in_new!I53</f>
        <v>0</v>
      </c>
      <c r="J53" s="52">
        <f>RES_hhdet_in!J53-RES_hhdet_in_new!J53</f>
        <v>0</v>
      </c>
      <c r="K53" s="52">
        <f>RES_hhdet_in!K53-RES_hhdet_in_new!K53</f>
        <v>0</v>
      </c>
      <c r="L53" s="52">
        <f>RES_hhdet_in!L53-RES_hhdet_in_new!L53</f>
        <v>0</v>
      </c>
      <c r="M53" s="52">
        <f>RES_hhdet_in!M53-RES_hhdet_in_new!M53</f>
        <v>0</v>
      </c>
      <c r="N53" s="52">
        <f>RES_hhdet_in!N53-RES_hhdet_in_new!N53</f>
        <v>0</v>
      </c>
      <c r="O53" s="52">
        <f>RES_hhdet_in!O53-RES_hhdet_in_new!O53</f>
        <v>0</v>
      </c>
      <c r="P53" s="52">
        <f>RES_hhdet_in!P53-RES_hhdet_in_new!P53</f>
        <v>0</v>
      </c>
      <c r="Q53" s="52">
        <f>RES_hhdet_in!Q53-RES_hhdet_in_new!Q53</f>
        <v>0</v>
      </c>
      <c r="R53" s="52">
        <f>RES_hhdet_in!R53-RES_hhdet_in_new!R53</f>
        <v>0</v>
      </c>
      <c r="S53" s="52">
        <f>RES_hhdet_in!S53-RES_hhdet_in_new!S53</f>
        <v>0</v>
      </c>
      <c r="T53" s="52">
        <f>RES_hhdet_in!T53-RES_hhdet_in_new!T53</f>
        <v>0</v>
      </c>
      <c r="U53" s="52">
        <f>RES_hhdet_in!U53-RES_hhdet_in_new!U53</f>
        <v>0</v>
      </c>
      <c r="V53" s="52">
        <f>RES_hhdet_in!V53-RES_hhdet_in_new!V53</f>
        <v>0</v>
      </c>
      <c r="W53" s="52">
        <f>RES_hhdet_in!W53-RES_hhdet_in_new!W53</f>
        <v>0</v>
      </c>
      <c r="DA53" s="63"/>
    </row>
    <row r="54" spans="1:105" ht="12" customHeight="1" x14ac:dyDescent="0.25">
      <c r="A54" s="97" t="s">
        <v>122</v>
      </c>
      <c r="B54" s="52"/>
      <c r="C54" s="52">
        <f>RES_hhdet_in!C54-RES_hhdet_in_new!C54</f>
        <v>764</v>
      </c>
      <c r="D54" s="52">
        <f>RES_hhdet_in!D54-RES_hhdet_in_new!D54</f>
        <v>726</v>
      </c>
      <c r="E54" s="52">
        <f>RES_hhdet_in!E54-RES_hhdet_in_new!E54</f>
        <v>739</v>
      </c>
      <c r="F54" s="52">
        <f>RES_hhdet_in!F54-RES_hhdet_in_new!F54</f>
        <v>701</v>
      </c>
      <c r="G54" s="52">
        <f>RES_hhdet_in!G54-RES_hhdet_in_new!G54</f>
        <v>890</v>
      </c>
      <c r="H54" s="52">
        <f>RES_hhdet_in!H54-RES_hhdet_in_new!H54</f>
        <v>1083</v>
      </c>
      <c r="I54" s="52">
        <f>RES_hhdet_in!I54-RES_hhdet_in_new!I54</f>
        <v>100</v>
      </c>
      <c r="J54" s="52">
        <f>RES_hhdet_in!J54-RES_hhdet_in_new!J54</f>
        <v>0</v>
      </c>
      <c r="K54" s="52">
        <f>RES_hhdet_in!K54-RES_hhdet_in_new!K54</f>
        <v>0</v>
      </c>
      <c r="L54" s="52">
        <f>RES_hhdet_in!L54-RES_hhdet_in_new!L54</f>
        <v>0</v>
      </c>
      <c r="M54" s="52">
        <f>RES_hhdet_in!M54-RES_hhdet_in_new!M54</f>
        <v>17</v>
      </c>
      <c r="N54" s="52">
        <f>RES_hhdet_in!N54-RES_hhdet_in_new!N54</f>
        <v>493</v>
      </c>
      <c r="O54" s="52">
        <f>RES_hhdet_in!O54-RES_hhdet_in_new!O54</f>
        <v>52</v>
      </c>
      <c r="P54" s="52">
        <f>RES_hhdet_in!P54-RES_hhdet_in_new!P54</f>
        <v>42</v>
      </c>
      <c r="Q54" s="52">
        <f>RES_hhdet_in!Q54-RES_hhdet_in_new!Q54</f>
        <v>0</v>
      </c>
      <c r="R54" s="52">
        <f>RES_hhdet_in!R54-RES_hhdet_in_new!R54</f>
        <v>0</v>
      </c>
      <c r="S54" s="52">
        <f>RES_hhdet_in!S54-RES_hhdet_in_new!S54</f>
        <v>20</v>
      </c>
      <c r="T54" s="52">
        <f>RES_hhdet_in!T54-RES_hhdet_in_new!T54</f>
        <v>0</v>
      </c>
      <c r="U54" s="52">
        <f>RES_hhdet_in!U54-RES_hhdet_in_new!U54</f>
        <v>46</v>
      </c>
      <c r="V54" s="52">
        <f>RES_hhdet_in!V54-RES_hhdet_in_new!V54</f>
        <v>0</v>
      </c>
      <c r="W54" s="52">
        <f>RES_hhdet_in!W54-RES_hhdet_in_new!W54</f>
        <v>27</v>
      </c>
      <c r="DA54" s="63" t="s">
        <v>1422</v>
      </c>
    </row>
    <row r="55" spans="1:105" ht="12" customHeight="1" x14ac:dyDescent="0.25">
      <c r="A55" s="97" t="s">
        <v>121</v>
      </c>
      <c r="B55" s="52"/>
      <c r="C55" s="52">
        <f>RES_hhdet_in!C55-RES_hhdet_in_new!C55</f>
        <v>0</v>
      </c>
      <c r="D55" s="52">
        <f>RES_hhdet_in!D55-RES_hhdet_in_new!D55</f>
        <v>0</v>
      </c>
      <c r="E55" s="52">
        <f>RES_hhdet_in!E55-RES_hhdet_in_new!E55</f>
        <v>0</v>
      </c>
      <c r="F55" s="52">
        <f>RES_hhdet_in!F55-RES_hhdet_in_new!F55</f>
        <v>0</v>
      </c>
      <c r="G55" s="52">
        <f>RES_hhdet_in!G55-RES_hhdet_in_new!G55</f>
        <v>0</v>
      </c>
      <c r="H55" s="52">
        <f>RES_hhdet_in!H55-RES_hhdet_in_new!H55</f>
        <v>0</v>
      </c>
      <c r="I55" s="52">
        <f>RES_hhdet_in!I55-RES_hhdet_in_new!I55</f>
        <v>0</v>
      </c>
      <c r="J55" s="52">
        <f>RES_hhdet_in!J55-RES_hhdet_in_new!J55</f>
        <v>0</v>
      </c>
      <c r="K55" s="52">
        <f>RES_hhdet_in!K55-RES_hhdet_in_new!K55</f>
        <v>0</v>
      </c>
      <c r="L55" s="52">
        <f>RES_hhdet_in!L55-RES_hhdet_in_new!L55</f>
        <v>0</v>
      </c>
      <c r="M55" s="52">
        <f>RES_hhdet_in!M55-RES_hhdet_in_new!M55</f>
        <v>1</v>
      </c>
      <c r="N55" s="52">
        <f>RES_hhdet_in!N55-RES_hhdet_in_new!N55</f>
        <v>99</v>
      </c>
      <c r="O55" s="52">
        <f>RES_hhdet_in!O55-RES_hhdet_in_new!O55</f>
        <v>425</v>
      </c>
      <c r="P55" s="52">
        <f>RES_hhdet_in!P55-RES_hhdet_in_new!P55</f>
        <v>315</v>
      </c>
      <c r="Q55" s="52">
        <f>RES_hhdet_in!Q55-RES_hhdet_in_new!Q55</f>
        <v>0</v>
      </c>
      <c r="R55" s="52">
        <f>RES_hhdet_in!R55-RES_hhdet_in_new!R55</f>
        <v>0</v>
      </c>
      <c r="S55" s="52">
        <f>RES_hhdet_in!S55-RES_hhdet_in_new!S55</f>
        <v>11</v>
      </c>
      <c r="T55" s="52">
        <f>RES_hhdet_in!T55-RES_hhdet_in_new!T55</f>
        <v>181</v>
      </c>
      <c r="U55" s="52">
        <f>RES_hhdet_in!U55-RES_hhdet_in_new!U55</f>
        <v>215</v>
      </c>
      <c r="V55" s="52">
        <f>RES_hhdet_in!V55-RES_hhdet_in_new!V55</f>
        <v>328</v>
      </c>
      <c r="W55" s="52">
        <f>RES_hhdet_in!W55-RES_hhdet_in_new!W55</f>
        <v>256</v>
      </c>
      <c r="DA55" s="63" t="s">
        <v>1423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/>
      <c r="C59" s="52">
        <v>32477</v>
      </c>
      <c r="D59" s="52">
        <v>29452</v>
      </c>
      <c r="E59" s="52">
        <v>16798</v>
      </c>
      <c r="F59" s="52">
        <v>23130</v>
      </c>
      <c r="G59" s="52">
        <v>20365</v>
      </c>
      <c r="H59" s="52">
        <v>23315</v>
      </c>
      <c r="I59" s="52">
        <v>2636</v>
      </c>
      <c r="J59" s="52">
        <v>1774</v>
      </c>
      <c r="K59" s="52">
        <v>3638</v>
      </c>
      <c r="L59" s="52">
        <v>2945</v>
      </c>
      <c r="M59" s="52">
        <v>4306</v>
      </c>
      <c r="N59" s="52">
        <v>6879</v>
      </c>
      <c r="O59" s="52">
        <v>10309</v>
      </c>
      <c r="P59" s="52">
        <v>1021</v>
      </c>
      <c r="Q59" s="52">
        <v>2038</v>
      </c>
      <c r="R59" s="52">
        <v>2341</v>
      </c>
      <c r="S59" s="52">
        <v>5707</v>
      </c>
      <c r="T59" s="52">
        <v>6695</v>
      </c>
      <c r="U59" s="52">
        <v>6753</v>
      </c>
      <c r="V59" s="52">
        <v>7207</v>
      </c>
      <c r="W59" s="52">
        <v>5662</v>
      </c>
      <c r="DA59" s="63" t="s">
        <v>1424</v>
      </c>
    </row>
    <row r="60" spans="1:105" ht="12" customHeight="1" x14ac:dyDescent="0.25">
      <c r="A60" s="109" t="s">
        <v>120</v>
      </c>
      <c r="B60" s="36"/>
      <c r="C60" s="36">
        <v>9746</v>
      </c>
      <c r="D60" s="36">
        <v>17507</v>
      </c>
      <c r="E60" s="36">
        <v>27273</v>
      </c>
      <c r="F60" s="36">
        <v>16847</v>
      </c>
      <c r="G60" s="36">
        <v>6235</v>
      </c>
      <c r="H60" s="36">
        <v>6517</v>
      </c>
      <c r="I60" s="36">
        <v>685</v>
      </c>
      <c r="J60" s="36">
        <v>1250</v>
      </c>
      <c r="K60" s="36">
        <v>2757</v>
      </c>
      <c r="L60" s="36">
        <v>3412</v>
      </c>
      <c r="M60" s="36">
        <v>4106</v>
      </c>
      <c r="N60" s="36">
        <v>3396</v>
      </c>
      <c r="O60" s="36">
        <v>4306</v>
      </c>
      <c r="P60" s="36">
        <v>395</v>
      </c>
      <c r="Q60" s="36">
        <v>999</v>
      </c>
      <c r="R60" s="36">
        <v>1552</v>
      </c>
      <c r="S60" s="36">
        <v>3285</v>
      </c>
      <c r="T60" s="36">
        <v>3208</v>
      </c>
      <c r="U60" s="36">
        <v>3174</v>
      </c>
      <c r="V60" s="36">
        <v>3373</v>
      </c>
      <c r="W60" s="36">
        <v>997</v>
      </c>
      <c r="DA60" s="60" t="s">
        <v>1425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1426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/>
      <c r="C64" s="52">
        <v>74730</v>
      </c>
      <c r="D64" s="52">
        <v>91682</v>
      </c>
      <c r="E64" s="52">
        <v>112965</v>
      </c>
      <c r="F64" s="52">
        <v>124504</v>
      </c>
      <c r="G64" s="52">
        <v>139455</v>
      </c>
      <c r="H64" s="52">
        <v>130139</v>
      </c>
      <c r="I64" s="52">
        <v>136501</v>
      </c>
      <c r="J64" s="52">
        <v>128816</v>
      </c>
      <c r="K64" s="52">
        <v>146204</v>
      </c>
      <c r="L64" s="52">
        <v>158792</v>
      </c>
      <c r="M64" s="52">
        <v>187118</v>
      </c>
      <c r="N64" s="52">
        <v>195540</v>
      </c>
      <c r="O64" s="52">
        <v>196270</v>
      </c>
      <c r="P64" s="52">
        <v>57075</v>
      </c>
      <c r="Q64" s="52">
        <v>92699</v>
      </c>
      <c r="R64" s="52">
        <v>114317</v>
      </c>
      <c r="S64" s="52">
        <v>144962</v>
      </c>
      <c r="T64" s="52">
        <v>144370</v>
      </c>
      <c r="U64" s="52">
        <v>180465</v>
      </c>
      <c r="V64" s="52">
        <v>253456</v>
      </c>
      <c r="W64" s="52">
        <v>204689</v>
      </c>
      <c r="DA64" s="63" t="s">
        <v>1427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/>
      <c r="C67" s="52">
        <v>231</v>
      </c>
      <c r="D67" s="52">
        <v>230</v>
      </c>
      <c r="E67" s="52">
        <v>195</v>
      </c>
      <c r="F67" s="52">
        <v>295</v>
      </c>
      <c r="G67" s="52">
        <v>312</v>
      </c>
      <c r="H67" s="52">
        <v>419</v>
      </c>
      <c r="I67" s="52">
        <v>1200</v>
      </c>
      <c r="J67" s="52">
        <v>1243</v>
      </c>
      <c r="K67" s="52">
        <v>1064</v>
      </c>
      <c r="L67" s="52">
        <v>715</v>
      </c>
      <c r="M67" s="52">
        <v>1365</v>
      </c>
      <c r="N67" s="52">
        <v>1630</v>
      </c>
      <c r="O67" s="52">
        <v>2613</v>
      </c>
      <c r="P67" s="52">
        <v>5542</v>
      </c>
      <c r="Q67" s="52">
        <v>7518</v>
      </c>
      <c r="R67" s="52">
        <v>9473</v>
      </c>
      <c r="S67" s="52">
        <v>7377</v>
      </c>
      <c r="T67" s="52">
        <v>8130</v>
      </c>
      <c r="U67" s="52">
        <v>9076</v>
      </c>
      <c r="V67" s="52">
        <v>12527</v>
      </c>
      <c r="W67" s="52">
        <v>13564</v>
      </c>
      <c r="DA67" s="63" t="s">
        <v>1428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/>
      <c r="C69" s="52">
        <f>RES_hhdet_in!C69-RES_hhdet_in_new!C69</f>
        <v>74573</v>
      </c>
      <c r="D69" s="52">
        <f>RES_hhdet_in!D69-RES_hhdet_in_new!D69</f>
        <v>94576</v>
      </c>
      <c r="E69" s="52">
        <f>RES_hhdet_in!E69-RES_hhdet_in_new!E69</f>
        <v>112268</v>
      </c>
      <c r="F69" s="52">
        <f>RES_hhdet_in!F69-RES_hhdet_in_new!F69</f>
        <v>124995</v>
      </c>
      <c r="G69" s="52">
        <f>RES_hhdet_in!G69-RES_hhdet_in_new!G69</f>
        <v>138705</v>
      </c>
      <c r="H69" s="52">
        <f>RES_hhdet_in!H69-RES_hhdet_in_new!H69</f>
        <v>128480</v>
      </c>
      <c r="I69" s="52">
        <f>RES_hhdet_in!I69-RES_hhdet_in_new!I69</f>
        <v>133350</v>
      </c>
      <c r="J69" s="52">
        <f>RES_hhdet_in!J69-RES_hhdet_in_new!J69</f>
        <v>129687</v>
      </c>
      <c r="K69" s="52">
        <f>RES_hhdet_in!K69-RES_hhdet_in_new!K69</f>
        <v>145308</v>
      </c>
      <c r="L69" s="52">
        <f>RES_hhdet_in!L69-RES_hhdet_in_new!L69</f>
        <v>159337</v>
      </c>
      <c r="M69" s="52">
        <f>RES_hhdet_in!M69-RES_hhdet_in_new!M69</f>
        <v>187023</v>
      </c>
      <c r="N69" s="52">
        <f>RES_hhdet_in!N69-RES_hhdet_in_new!N69</f>
        <v>195637</v>
      </c>
      <c r="O69" s="52">
        <f>RES_hhdet_in!O69-RES_hhdet_in_new!O69</f>
        <v>193990</v>
      </c>
      <c r="P69" s="52">
        <f>RES_hhdet_in!P69-RES_hhdet_in_new!P69</f>
        <v>59787</v>
      </c>
      <c r="Q69" s="52">
        <f>RES_hhdet_in!Q69-RES_hhdet_in_new!Q69</f>
        <v>93165</v>
      </c>
      <c r="R69" s="52">
        <f>RES_hhdet_in!R69-RES_hhdet_in_new!R69</f>
        <v>113884</v>
      </c>
      <c r="S69" s="52">
        <f>RES_hhdet_in!S69-RES_hhdet_in_new!S69</f>
        <v>145118</v>
      </c>
      <c r="T69" s="52">
        <f>RES_hhdet_in!T69-RES_hhdet_in_new!T69</f>
        <v>143975</v>
      </c>
      <c r="U69" s="52">
        <f>RES_hhdet_in!U69-RES_hhdet_in_new!U69</f>
        <v>177882</v>
      </c>
      <c r="V69" s="52">
        <f>RES_hhdet_in!V69-RES_hhdet_in_new!V69</f>
        <v>248192</v>
      </c>
      <c r="W69" s="52">
        <f>RES_hhdet_in!W69-RES_hhdet_in_new!W69</f>
        <v>198993</v>
      </c>
      <c r="DA69" s="63" t="s">
        <v>1429</v>
      </c>
    </row>
    <row r="70" spans="1:105" ht="12" customHeight="1" x14ac:dyDescent="0.25">
      <c r="A70" s="97" t="s">
        <v>133</v>
      </c>
      <c r="B70" s="52"/>
      <c r="C70" s="52">
        <f>RES_hhdet_in!C70-RES_hhdet_in_new!C70</f>
        <v>0</v>
      </c>
      <c r="D70" s="52">
        <f>RES_hhdet_in!D70-RES_hhdet_in_new!D70</f>
        <v>0</v>
      </c>
      <c r="E70" s="52">
        <f>RES_hhdet_in!E70-RES_hhdet_in_new!E70</f>
        <v>0</v>
      </c>
      <c r="F70" s="52">
        <f>RES_hhdet_in!F70-RES_hhdet_in_new!F70</f>
        <v>0</v>
      </c>
      <c r="G70" s="52">
        <f>RES_hhdet_in!G70-RES_hhdet_in_new!G70</f>
        <v>0</v>
      </c>
      <c r="H70" s="52">
        <f>RES_hhdet_in!H70-RES_hhdet_in_new!H70</f>
        <v>0</v>
      </c>
      <c r="I70" s="52">
        <f>RES_hhdet_in!I70-RES_hhdet_in_new!I70</f>
        <v>0</v>
      </c>
      <c r="J70" s="52">
        <f>RES_hhdet_in!J70-RES_hhdet_in_new!J70</f>
        <v>0</v>
      </c>
      <c r="K70" s="52">
        <f>RES_hhdet_in!K70-RES_hhdet_in_new!K70</f>
        <v>2007</v>
      </c>
      <c r="L70" s="52">
        <f>RES_hhdet_in!L70-RES_hhdet_in_new!L70</f>
        <v>231</v>
      </c>
      <c r="M70" s="52">
        <f>RES_hhdet_in!M70-RES_hhdet_in_new!M70</f>
        <v>476</v>
      </c>
      <c r="N70" s="52">
        <f>RES_hhdet_in!N70-RES_hhdet_in_new!N70</f>
        <v>493</v>
      </c>
      <c r="O70" s="52">
        <f>RES_hhdet_in!O70-RES_hhdet_in_new!O70</f>
        <v>2703</v>
      </c>
      <c r="P70" s="52">
        <f>RES_hhdet_in!P70-RES_hhdet_in_new!P70</f>
        <v>1782</v>
      </c>
      <c r="Q70" s="52">
        <f>RES_hhdet_in!Q70-RES_hhdet_in_new!Q70</f>
        <v>2031</v>
      </c>
      <c r="R70" s="52">
        <f>RES_hhdet_in!R70-RES_hhdet_in_new!R70</f>
        <v>2241</v>
      </c>
      <c r="S70" s="52">
        <f>RES_hhdet_in!S70-RES_hhdet_in_new!S70</f>
        <v>1182</v>
      </c>
      <c r="T70" s="52">
        <f>RES_hhdet_in!T70-RES_hhdet_in_new!T70</f>
        <v>3195</v>
      </c>
      <c r="U70" s="52">
        <f>RES_hhdet_in!U70-RES_hhdet_in_new!U70</f>
        <v>3091</v>
      </c>
      <c r="V70" s="52">
        <f>RES_hhdet_in!V70-RES_hhdet_in_new!V70</f>
        <v>4504</v>
      </c>
      <c r="W70" s="52">
        <f>RES_hhdet_in!W70-RES_hhdet_in_new!W70</f>
        <v>5966</v>
      </c>
      <c r="DA70" s="63" t="s">
        <v>1430</v>
      </c>
    </row>
    <row r="71" spans="1:105" ht="12" hidden="1" customHeight="1" x14ac:dyDescent="0.25">
      <c r="A71" s="108" t="s">
        <v>192</v>
      </c>
      <c r="B71" s="52"/>
      <c r="C71" s="52">
        <f>RES_hhdet_in!C71-RES_hhdet_in_new!C71</f>
        <v>0</v>
      </c>
      <c r="D71" s="52">
        <f>RES_hhdet_in!D71-RES_hhdet_in_new!D71</f>
        <v>0</v>
      </c>
      <c r="E71" s="52">
        <f>RES_hhdet_in!E71-RES_hhdet_in_new!E71</f>
        <v>0</v>
      </c>
      <c r="F71" s="52">
        <f>RES_hhdet_in!F71-RES_hhdet_in_new!F71</f>
        <v>0</v>
      </c>
      <c r="G71" s="52">
        <f>RES_hhdet_in!G71-RES_hhdet_in_new!G71</f>
        <v>0</v>
      </c>
      <c r="H71" s="52">
        <f>RES_hhdet_in!H71-RES_hhdet_in_new!H71</f>
        <v>0</v>
      </c>
      <c r="I71" s="52">
        <f>RES_hhdet_in!I71-RES_hhdet_in_new!I71</f>
        <v>0</v>
      </c>
      <c r="J71" s="52">
        <f>RES_hhdet_in!J71-RES_hhdet_in_new!J71</f>
        <v>0</v>
      </c>
      <c r="K71" s="52">
        <f>RES_hhdet_in!K71-RES_hhdet_in_new!K71</f>
        <v>0</v>
      </c>
      <c r="L71" s="52">
        <f>RES_hhdet_in!L71-RES_hhdet_in_new!L71</f>
        <v>0</v>
      </c>
      <c r="M71" s="52">
        <f>RES_hhdet_in!M71-RES_hhdet_in_new!M71</f>
        <v>0</v>
      </c>
      <c r="N71" s="52">
        <f>RES_hhdet_in!N71-RES_hhdet_in_new!N71</f>
        <v>0</v>
      </c>
      <c r="O71" s="52">
        <f>RES_hhdet_in!O71-RES_hhdet_in_new!O71</f>
        <v>0</v>
      </c>
      <c r="P71" s="52">
        <f>RES_hhdet_in!P71-RES_hhdet_in_new!P71</f>
        <v>0</v>
      </c>
      <c r="Q71" s="52">
        <f>RES_hhdet_in!Q71-RES_hhdet_in_new!Q71</f>
        <v>0</v>
      </c>
      <c r="R71" s="52">
        <f>RES_hhdet_in!R71-RES_hhdet_in_new!R71</f>
        <v>0</v>
      </c>
      <c r="S71" s="52">
        <f>RES_hhdet_in!S71-RES_hhdet_in_new!S71</f>
        <v>0</v>
      </c>
      <c r="T71" s="52">
        <f>RES_hhdet_in!T71-RES_hhdet_in_new!T71</f>
        <v>0</v>
      </c>
      <c r="U71" s="52">
        <f>RES_hhdet_in!U71-RES_hhdet_in_new!U71</f>
        <v>0</v>
      </c>
      <c r="V71" s="52">
        <f>RES_hhdet_in!V71-RES_hhdet_in_new!V71</f>
        <v>0</v>
      </c>
      <c r="W71" s="52">
        <f>RES_hhdet_in!W71-RES_hhdet_in_new!W71</f>
        <v>0</v>
      </c>
      <c r="DA71" s="63"/>
    </row>
    <row r="72" spans="1:105" ht="12" hidden="1" customHeight="1" x14ac:dyDescent="0.25">
      <c r="A72" s="108" t="s">
        <v>52</v>
      </c>
      <c r="B72" s="52"/>
      <c r="C72" s="52">
        <f>RES_hhdet_in!C72-RES_hhdet_in_new!C72</f>
        <v>0</v>
      </c>
      <c r="D72" s="52">
        <f>RES_hhdet_in!D72-RES_hhdet_in_new!D72</f>
        <v>0</v>
      </c>
      <c r="E72" s="52">
        <f>RES_hhdet_in!E72-RES_hhdet_in_new!E72</f>
        <v>0</v>
      </c>
      <c r="F72" s="52">
        <f>RES_hhdet_in!F72-RES_hhdet_in_new!F72</f>
        <v>0</v>
      </c>
      <c r="G72" s="52">
        <f>RES_hhdet_in!G72-RES_hhdet_in_new!G72</f>
        <v>0</v>
      </c>
      <c r="H72" s="52">
        <f>RES_hhdet_in!H72-RES_hhdet_in_new!H72</f>
        <v>0</v>
      </c>
      <c r="I72" s="52">
        <f>RES_hhdet_in!I72-RES_hhdet_in_new!I72</f>
        <v>0</v>
      </c>
      <c r="J72" s="52">
        <f>RES_hhdet_in!J72-RES_hhdet_in_new!J72</f>
        <v>0</v>
      </c>
      <c r="K72" s="52">
        <f>RES_hhdet_in!K72-RES_hhdet_in_new!K72</f>
        <v>0</v>
      </c>
      <c r="L72" s="52">
        <f>RES_hhdet_in!L72-RES_hhdet_in_new!L72</f>
        <v>0</v>
      </c>
      <c r="M72" s="52">
        <f>RES_hhdet_in!M72-RES_hhdet_in_new!M72</f>
        <v>0</v>
      </c>
      <c r="N72" s="52">
        <f>RES_hhdet_in!N72-RES_hhdet_in_new!N72</f>
        <v>0</v>
      </c>
      <c r="O72" s="52">
        <f>RES_hhdet_in!O72-RES_hhdet_in_new!O72</f>
        <v>0</v>
      </c>
      <c r="P72" s="52">
        <f>RES_hhdet_in!P72-RES_hhdet_in_new!P72</f>
        <v>0</v>
      </c>
      <c r="Q72" s="52">
        <f>RES_hhdet_in!Q72-RES_hhdet_in_new!Q72</f>
        <v>0</v>
      </c>
      <c r="R72" s="52">
        <f>RES_hhdet_in!R72-RES_hhdet_in_new!R72</f>
        <v>0</v>
      </c>
      <c r="S72" s="52">
        <f>RES_hhdet_in!S72-RES_hhdet_in_new!S72</f>
        <v>0</v>
      </c>
      <c r="T72" s="52">
        <f>RES_hhdet_in!T72-RES_hhdet_in_new!T72</f>
        <v>0</v>
      </c>
      <c r="U72" s="52">
        <f>RES_hhdet_in!U72-RES_hhdet_in_new!U72</f>
        <v>0</v>
      </c>
      <c r="V72" s="52">
        <f>RES_hhdet_in!V72-RES_hhdet_in_new!V72</f>
        <v>0</v>
      </c>
      <c r="W72" s="52">
        <f>RES_hhdet_in!W72-RES_hhdet_in_new!W72</f>
        <v>0</v>
      </c>
      <c r="DA72" s="63"/>
    </row>
    <row r="73" spans="1:105" ht="12" customHeight="1" x14ac:dyDescent="0.25">
      <c r="A73" s="97" t="s">
        <v>122</v>
      </c>
      <c r="B73" s="52"/>
      <c r="C73" s="52">
        <f>RES_hhdet_in!C73-RES_hhdet_in_new!C73</f>
        <v>6130</v>
      </c>
      <c r="D73" s="52">
        <f>RES_hhdet_in!D73-RES_hhdet_in_new!D73</f>
        <v>3098</v>
      </c>
      <c r="E73" s="52">
        <f>RES_hhdet_in!E73-RES_hhdet_in_new!E73</f>
        <v>6805</v>
      </c>
      <c r="F73" s="52">
        <f>RES_hhdet_in!F73-RES_hhdet_in_new!F73</f>
        <v>5908</v>
      </c>
      <c r="G73" s="52">
        <f>RES_hhdet_in!G73-RES_hhdet_in_new!G73</f>
        <v>7725</v>
      </c>
      <c r="H73" s="52">
        <f>RES_hhdet_in!H73-RES_hhdet_in_new!H73</f>
        <v>9602</v>
      </c>
      <c r="I73" s="52">
        <f>RES_hhdet_in!I73-RES_hhdet_in_new!I73</f>
        <v>6303</v>
      </c>
      <c r="J73" s="52">
        <f>RES_hhdet_in!J73-RES_hhdet_in_new!J73</f>
        <v>4255</v>
      </c>
      <c r="K73" s="52">
        <f>RES_hhdet_in!K73-RES_hhdet_in_new!K73</f>
        <v>3024</v>
      </c>
      <c r="L73" s="52">
        <f>RES_hhdet_in!L73-RES_hhdet_in_new!L73</f>
        <v>6141</v>
      </c>
      <c r="M73" s="52">
        <f>RES_hhdet_in!M73-RES_hhdet_in_new!M73</f>
        <v>7939</v>
      </c>
      <c r="N73" s="52">
        <f>RES_hhdet_in!N73-RES_hhdet_in_new!N73</f>
        <v>7238</v>
      </c>
      <c r="O73" s="52">
        <f>RES_hhdet_in!O73-RES_hhdet_in_new!O73</f>
        <v>1039</v>
      </c>
      <c r="P73" s="52">
        <f>RES_hhdet_in!P73-RES_hhdet_in_new!P73</f>
        <v>530</v>
      </c>
      <c r="Q73" s="52">
        <f>RES_hhdet_in!Q73-RES_hhdet_in_new!Q73</f>
        <v>919</v>
      </c>
      <c r="R73" s="52">
        <f>RES_hhdet_in!R73-RES_hhdet_in_new!R73</f>
        <v>2111</v>
      </c>
      <c r="S73" s="52">
        <f>RES_hhdet_in!S73-RES_hhdet_in_new!S73</f>
        <v>4852</v>
      </c>
      <c r="T73" s="52">
        <f>RES_hhdet_in!T73-RES_hhdet_in_new!T73</f>
        <v>0</v>
      </c>
      <c r="U73" s="52">
        <f>RES_hhdet_in!U73-RES_hhdet_in_new!U73</f>
        <v>1763</v>
      </c>
      <c r="V73" s="52">
        <f>RES_hhdet_in!V73-RES_hhdet_in_new!V73</f>
        <v>0</v>
      </c>
      <c r="W73" s="52">
        <f>RES_hhdet_in!W73-RES_hhdet_in_new!W73</f>
        <v>997</v>
      </c>
      <c r="DA73" s="63" t="s">
        <v>1431</v>
      </c>
    </row>
    <row r="74" spans="1:105" ht="12" customHeight="1" x14ac:dyDescent="0.25">
      <c r="A74" s="97" t="s">
        <v>121</v>
      </c>
      <c r="B74" s="52"/>
      <c r="C74" s="52">
        <f>RES_hhdet_in!C74-RES_hhdet_in_new!C74</f>
        <v>0</v>
      </c>
      <c r="D74" s="52">
        <f>RES_hhdet_in!D74-RES_hhdet_in_new!D74</f>
        <v>0</v>
      </c>
      <c r="E74" s="52">
        <f>RES_hhdet_in!E74-RES_hhdet_in_new!E74</f>
        <v>0</v>
      </c>
      <c r="F74" s="52">
        <f>RES_hhdet_in!F74-RES_hhdet_in_new!F74</f>
        <v>0</v>
      </c>
      <c r="G74" s="52">
        <f>RES_hhdet_in!G74-RES_hhdet_in_new!G74</f>
        <v>0</v>
      </c>
      <c r="H74" s="52">
        <f>RES_hhdet_in!H74-RES_hhdet_in_new!H74</f>
        <v>0</v>
      </c>
      <c r="I74" s="52">
        <f>RES_hhdet_in!I74-RES_hhdet_in_new!I74</f>
        <v>0</v>
      </c>
      <c r="J74" s="52">
        <f>RES_hhdet_in!J74-RES_hhdet_in_new!J74</f>
        <v>0</v>
      </c>
      <c r="K74" s="52">
        <f>RES_hhdet_in!K74-RES_hhdet_in_new!K74</f>
        <v>3684</v>
      </c>
      <c r="L74" s="52">
        <f>RES_hhdet_in!L74-RES_hhdet_in_new!L74</f>
        <v>810</v>
      </c>
      <c r="M74" s="52">
        <f>RES_hhdet_in!M74-RES_hhdet_in_new!M74</f>
        <v>1061</v>
      </c>
      <c r="N74" s="52">
        <f>RES_hhdet_in!N74-RES_hhdet_in_new!N74</f>
        <v>1450</v>
      </c>
      <c r="O74" s="52">
        <f>RES_hhdet_in!O74-RES_hhdet_in_new!O74</f>
        <v>8240</v>
      </c>
      <c r="P74" s="52">
        <f>RES_hhdet_in!P74-RES_hhdet_in_new!P74</f>
        <v>4103</v>
      </c>
      <c r="Q74" s="52">
        <f>RES_hhdet_in!Q74-RES_hhdet_in_new!Q74</f>
        <v>4340</v>
      </c>
      <c r="R74" s="52">
        <f>RES_hhdet_in!R74-RES_hhdet_in_new!R74</f>
        <v>3959</v>
      </c>
      <c r="S74" s="52">
        <f>RES_hhdet_in!S74-RES_hhdet_in_new!S74</f>
        <v>3072</v>
      </c>
      <c r="T74" s="52">
        <f>RES_hhdet_in!T74-RES_hhdet_in_new!T74</f>
        <v>6981</v>
      </c>
      <c r="U74" s="52">
        <f>RES_hhdet_in!U74-RES_hhdet_in_new!U74</f>
        <v>8154</v>
      </c>
      <c r="V74" s="52">
        <f>RES_hhdet_in!V74-RES_hhdet_in_new!V74</f>
        <v>10989</v>
      </c>
      <c r="W74" s="52">
        <f>RES_hhdet_in!W74-RES_hhdet_in_new!W74</f>
        <v>8632</v>
      </c>
      <c r="DA74" s="63" t="s">
        <v>1432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/>
      <c r="C78" s="52">
        <v>233384</v>
      </c>
      <c r="D78" s="52">
        <v>251155</v>
      </c>
      <c r="E78" s="52">
        <v>275545</v>
      </c>
      <c r="F78" s="52">
        <v>298705</v>
      </c>
      <c r="G78" s="52">
        <v>333309</v>
      </c>
      <c r="H78" s="52">
        <v>354223</v>
      </c>
      <c r="I78" s="52">
        <v>215399</v>
      </c>
      <c r="J78" s="52">
        <v>207656</v>
      </c>
      <c r="K78" s="52">
        <v>270637</v>
      </c>
      <c r="L78" s="52">
        <v>303869</v>
      </c>
      <c r="M78" s="52">
        <v>344619</v>
      </c>
      <c r="N78" s="52">
        <v>361094</v>
      </c>
      <c r="O78" s="52">
        <v>363917</v>
      </c>
      <c r="P78" s="52">
        <v>226981</v>
      </c>
      <c r="Q78" s="52">
        <v>275297</v>
      </c>
      <c r="R78" s="52">
        <v>303894</v>
      </c>
      <c r="S78" s="52">
        <v>347215</v>
      </c>
      <c r="T78" s="52">
        <v>356429</v>
      </c>
      <c r="U78" s="52">
        <v>393441</v>
      </c>
      <c r="V78" s="52">
        <v>457272</v>
      </c>
      <c r="W78" s="52">
        <v>358307</v>
      </c>
      <c r="DA78" s="63" t="s">
        <v>1433</v>
      </c>
    </row>
    <row r="79" spans="1:105" ht="12" customHeight="1" x14ac:dyDescent="0.25">
      <c r="A79" s="109" t="s">
        <v>120</v>
      </c>
      <c r="B79" s="36"/>
      <c r="C79" s="36">
        <v>11254</v>
      </c>
      <c r="D79" s="36">
        <v>10966</v>
      </c>
      <c r="E79" s="36">
        <v>11630</v>
      </c>
      <c r="F79" s="36">
        <v>10507</v>
      </c>
      <c r="G79" s="36">
        <v>11933</v>
      </c>
      <c r="H79" s="36">
        <v>17546</v>
      </c>
      <c r="I79" s="36">
        <v>14060</v>
      </c>
      <c r="J79" s="36">
        <v>11189</v>
      </c>
      <c r="K79" s="36">
        <v>15318</v>
      </c>
      <c r="L79" s="36">
        <v>14009</v>
      </c>
      <c r="M79" s="36">
        <v>16766</v>
      </c>
      <c r="N79" s="36">
        <v>15668</v>
      </c>
      <c r="O79" s="36">
        <v>17662</v>
      </c>
      <c r="P79" s="36">
        <v>14976</v>
      </c>
      <c r="Q79" s="36">
        <v>13797</v>
      </c>
      <c r="R79" s="36">
        <v>14582</v>
      </c>
      <c r="S79" s="36">
        <v>17357</v>
      </c>
      <c r="T79" s="36">
        <v>16009</v>
      </c>
      <c r="U79" s="36">
        <v>19111</v>
      </c>
      <c r="V79" s="36">
        <v>17690</v>
      </c>
      <c r="W79" s="36">
        <v>45418</v>
      </c>
      <c r="DA79" s="60" t="s">
        <v>1434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1435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/>
      <c r="C83" s="52">
        <v>89877</v>
      </c>
      <c r="D83" s="52">
        <v>106717</v>
      </c>
      <c r="E83" s="52">
        <v>96813</v>
      </c>
      <c r="F83" s="52">
        <v>84905</v>
      </c>
      <c r="G83" s="52">
        <v>68508</v>
      </c>
      <c r="H83" s="52">
        <v>88027</v>
      </c>
      <c r="I83" s="52">
        <v>106247</v>
      </c>
      <c r="J83" s="52">
        <v>108422</v>
      </c>
      <c r="K83" s="52">
        <v>124424</v>
      </c>
      <c r="L83" s="52">
        <v>147740</v>
      </c>
      <c r="M83" s="52">
        <v>197566</v>
      </c>
      <c r="N83" s="52">
        <v>161604</v>
      </c>
      <c r="O83" s="52">
        <v>153070</v>
      </c>
      <c r="P83" s="52">
        <v>37180</v>
      </c>
      <c r="Q83" s="52">
        <v>62317</v>
      </c>
      <c r="R83" s="52">
        <v>182739</v>
      </c>
      <c r="S83" s="52">
        <v>358125</v>
      </c>
      <c r="T83" s="52">
        <v>590428</v>
      </c>
      <c r="U83" s="52">
        <v>238198</v>
      </c>
      <c r="V83" s="52">
        <v>121647</v>
      </c>
      <c r="W83" s="52">
        <v>61197</v>
      </c>
      <c r="DA83" s="63" t="s">
        <v>1436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/>
      <c r="C86" s="52">
        <v>164</v>
      </c>
      <c r="D86" s="52">
        <v>171</v>
      </c>
      <c r="E86" s="52">
        <v>230</v>
      </c>
      <c r="F86" s="52">
        <v>292</v>
      </c>
      <c r="G86" s="52">
        <v>238</v>
      </c>
      <c r="H86" s="52">
        <v>245</v>
      </c>
      <c r="I86" s="52">
        <v>698</v>
      </c>
      <c r="J86" s="52">
        <v>909</v>
      </c>
      <c r="K86" s="52">
        <v>856</v>
      </c>
      <c r="L86" s="52">
        <v>601</v>
      </c>
      <c r="M86" s="52">
        <v>1204</v>
      </c>
      <c r="N86" s="52">
        <v>1597</v>
      </c>
      <c r="O86" s="52">
        <v>2401</v>
      </c>
      <c r="P86" s="52">
        <v>4471</v>
      </c>
      <c r="Q86" s="52">
        <v>5522</v>
      </c>
      <c r="R86" s="52">
        <v>6705</v>
      </c>
      <c r="S86" s="52">
        <v>8054</v>
      </c>
      <c r="T86" s="52">
        <v>15324</v>
      </c>
      <c r="U86" s="52">
        <v>27149</v>
      </c>
      <c r="V86" s="52">
        <v>28092</v>
      </c>
      <c r="W86" s="52">
        <v>11779</v>
      </c>
      <c r="DA86" s="63" t="s">
        <v>1437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/>
      <c r="C88" s="52">
        <f>RES_hhdet_in!C88-RES_hhdet_in_new!C88</f>
        <v>87373</v>
      </c>
      <c r="D88" s="52">
        <f>RES_hhdet_in!D88-RES_hhdet_in_new!D88</f>
        <v>71192</v>
      </c>
      <c r="E88" s="52">
        <f>RES_hhdet_in!E88-RES_hhdet_in_new!E88</f>
        <v>52819</v>
      </c>
      <c r="F88" s="52">
        <f>RES_hhdet_in!F88-RES_hhdet_in_new!F88</f>
        <v>65571</v>
      </c>
      <c r="G88" s="52">
        <f>RES_hhdet_in!G88-RES_hhdet_in_new!G88</f>
        <v>70002</v>
      </c>
      <c r="H88" s="52">
        <f>RES_hhdet_in!H88-RES_hhdet_in_new!H88</f>
        <v>90940</v>
      </c>
      <c r="I88" s="52">
        <f>RES_hhdet_in!I88-RES_hhdet_in_new!I88</f>
        <v>106337</v>
      </c>
      <c r="J88" s="52">
        <f>RES_hhdet_in!J88-RES_hhdet_in_new!J88</f>
        <v>113532</v>
      </c>
      <c r="K88" s="52">
        <f>RES_hhdet_in!K88-RES_hhdet_in_new!K88</f>
        <v>127624</v>
      </c>
      <c r="L88" s="52">
        <f>RES_hhdet_in!L88-RES_hhdet_in_new!L88</f>
        <v>148542</v>
      </c>
      <c r="M88" s="52">
        <f>RES_hhdet_in!M88-RES_hhdet_in_new!M88</f>
        <v>194292</v>
      </c>
      <c r="N88" s="52">
        <f>RES_hhdet_in!N88-RES_hhdet_in_new!N88</f>
        <v>163976</v>
      </c>
      <c r="O88" s="52">
        <f>RES_hhdet_in!O88-RES_hhdet_in_new!O88</f>
        <v>146262</v>
      </c>
      <c r="P88" s="52">
        <f>RES_hhdet_in!P88-RES_hhdet_in_new!P88</f>
        <v>49269</v>
      </c>
      <c r="Q88" s="52">
        <f>RES_hhdet_in!Q88-RES_hhdet_in_new!Q88</f>
        <v>69928</v>
      </c>
      <c r="R88" s="52">
        <f>RES_hhdet_in!R88-RES_hhdet_in_new!R88</f>
        <v>185473</v>
      </c>
      <c r="S88" s="52">
        <f>RES_hhdet_in!S88-RES_hhdet_in_new!S88</f>
        <v>339522</v>
      </c>
      <c r="T88" s="52">
        <f>RES_hhdet_in!T88-RES_hhdet_in_new!T88</f>
        <v>529991</v>
      </c>
      <c r="U88" s="52">
        <f>RES_hhdet_in!U88-RES_hhdet_in_new!U88</f>
        <v>249641</v>
      </c>
      <c r="V88" s="52">
        <f>RES_hhdet_in!V88-RES_hhdet_in_new!V88</f>
        <v>127705</v>
      </c>
      <c r="W88" s="52">
        <f>RES_hhdet_in!W88-RES_hhdet_in_new!W88</f>
        <v>68672</v>
      </c>
      <c r="DA88" s="63" t="s">
        <v>1438</v>
      </c>
    </row>
    <row r="89" spans="1:105" ht="12" customHeight="1" x14ac:dyDescent="0.25">
      <c r="A89" s="97" t="s">
        <v>131</v>
      </c>
      <c r="B89" s="52"/>
      <c r="C89" s="52">
        <f>RES_hhdet_in!C89-RES_hhdet_in_new!C89</f>
        <v>0</v>
      </c>
      <c r="D89" s="52">
        <f>RES_hhdet_in!D89-RES_hhdet_in_new!D89</f>
        <v>0</v>
      </c>
      <c r="E89" s="52">
        <f>RES_hhdet_in!E89-RES_hhdet_in_new!E89</f>
        <v>0</v>
      </c>
      <c r="F89" s="52">
        <f>RES_hhdet_in!F89-RES_hhdet_in_new!F89</f>
        <v>0</v>
      </c>
      <c r="G89" s="52">
        <f>RES_hhdet_in!G89-RES_hhdet_in_new!G89</f>
        <v>0</v>
      </c>
      <c r="H89" s="52">
        <f>RES_hhdet_in!H89-RES_hhdet_in_new!H89</f>
        <v>0</v>
      </c>
      <c r="I89" s="52">
        <f>RES_hhdet_in!I89-RES_hhdet_in_new!I89</f>
        <v>0</v>
      </c>
      <c r="J89" s="52">
        <f>RES_hhdet_in!J89-RES_hhdet_in_new!J89</f>
        <v>0</v>
      </c>
      <c r="K89" s="52">
        <f>RES_hhdet_in!K89-RES_hhdet_in_new!K89</f>
        <v>1405</v>
      </c>
      <c r="L89" s="52">
        <f>RES_hhdet_in!L89-RES_hhdet_in_new!L89</f>
        <v>155</v>
      </c>
      <c r="M89" s="52">
        <f>RES_hhdet_in!M89-RES_hhdet_in_new!M89</f>
        <v>604</v>
      </c>
      <c r="N89" s="52">
        <f>RES_hhdet_in!N89-RES_hhdet_in_new!N89</f>
        <v>354</v>
      </c>
      <c r="O89" s="52">
        <f>RES_hhdet_in!O89-RES_hhdet_in_new!O89</f>
        <v>1959</v>
      </c>
      <c r="P89" s="52">
        <f>RES_hhdet_in!P89-RES_hhdet_in_new!P89</f>
        <v>1756</v>
      </c>
      <c r="Q89" s="52">
        <f>RES_hhdet_in!Q89-RES_hhdet_in_new!Q89</f>
        <v>1939</v>
      </c>
      <c r="R89" s="52">
        <f>RES_hhdet_in!R89-RES_hhdet_in_new!R89</f>
        <v>1218</v>
      </c>
      <c r="S89" s="52">
        <f>RES_hhdet_in!S89-RES_hhdet_in_new!S89</f>
        <v>436</v>
      </c>
      <c r="T89" s="52">
        <f>RES_hhdet_in!T89-RES_hhdet_in_new!T89</f>
        <v>16334</v>
      </c>
      <c r="U89" s="52">
        <f>RES_hhdet_in!U89-RES_hhdet_in_new!U89</f>
        <v>1136</v>
      </c>
      <c r="V89" s="52">
        <f>RES_hhdet_in!V89-RES_hhdet_in_new!V89</f>
        <v>1829</v>
      </c>
      <c r="W89" s="52">
        <f>RES_hhdet_in!W89-RES_hhdet_in_new!W89</f>
        <v>2969</v>
      </c>
      <c r="DA89" s="63" t="s">
        <v>1439</v>
      </c>
    </row>
    <row r="90" spans="1:105" ht="12" hidden="1" customHeight="1" x14ac:dyDescent="0.25">
      <c r="A90" s="108" t="s">
        <v>207</v>
      </c>
      <c r="B90" s="52"/>
      <c r="C90" s="52">
        <f>RES_hhdet_in!C90-RES_hhdet_in_new!C90</f>
        <v>0</v>
      </c>
      <c r="D90" s="52">
        <f>RES_hhdet_in!D90-RES_hhdet_in_new!D90</f>
        <v>0</v>
      </c>
      <c r="E90" s="52">
        <f>RES_hhdet_in!E90-RES_hhdet_in_new!E90</f>
        <v>0</v>
      </c>
      <c r="F90" s="52">
        <f>RES_hhdet_in!F90-RES_hhdet_in_new!F90</f>
        <v>0</v>
      </c>
      <c r="G90" s="52">
        <f>RES_hhdet_in!G90-RES_hhdet_in_new!G90</f>
        <v>0</v>
      </c>
      <c r="H90" s="52">
        <f>RES_hhdet_in!H90-RES_hhdet_in_new!H90</f>
        <v>0</v>
      </c>
      <c r="I90" s="52">
        <f>RES_hhdet_in!I90-RES_hhdet_in_new!I90</f>
        <v>0</v>
      </c>
      <c r="J90" s="52">
        <f>RES_hhdet_in!J90-RES_hhdet_in_new!J90</f>
        <v>0</v>
      </c>
      <c r="K90" s="52">
        <f>RES_hhdet_in!K90-RES_hhdet_in_new!K90</f>
        <v>0</v>
      </c>
      <c r="L90" s="52">
        <f>RES_hhdet_in!L90-RES_hhdet_in_new!L90</f>
        <v>0</v>
      </c>
      <c r="M90" s="52">
        <f>RES_hhdet_in!M90-RES_hhdet_in_new!M90</f>
        <v>0</v>
      </c>
      <c r="N90" s="52">
        <f>RES_hhdet_in!N90-RES_hhdet_in_new!N90</f>
        <v>0</v>
      </c>
      <c r="O90" s="52">
        <f>RES_hhdet_in!O90-RES_hhdet_in_new!O90</f>
        <v>0</v>
      </c>
      <c r="P90" s="52">
        <f>RES_hhdet_in!P90-RES_hhdet_in_new!P90</f>
        <v>0</v>
      </c>
      <c r="Q90" s="52">
        <f>RES_hhdet_in!Q90-RES_hhdet_in_new!Q90</f>
        <v>0</v>
      </c>
      <c r="R90" s="52">
        <f>RES_hhdet_in!R90-RES_hhdet_in_new!R90</f>
        <v>0</v>
      </c>
      <c r="S90" s="52">
        <f>RES_hhdet_in!S90-RES_hhdet_in_new!S90</f>
        <v>0</v>
      </c>
      <c r="T90" s="52">
        <f>RES_hhdet_in!T90-RES_hhdet_in_new!T90</f>
        <v>0</v>
      </c>
      <c r="U90" s="52">
        <f>RES_hhdet_in!U90-RES_hhdet_in_new!U90</f>
        <v>0</v>
      </c>
      <c r="V90" s="52">
        <f>RES_hhdet_in!V90-RES_hhdet_in_new!V90</f>
        <v>0</v>
      </c>
      <c r="W90" s="52">
        <f>RES_hhdet_in!W90-RES_hhdet_in_new!W90</f>
        <v>0</v>
      </c>
      <c r="DA90" s="63"/>
    </row>
    <row r="91" spans="1:105" ht="12" hidden="1" customHeight="1" x14ac:dyDescent="0.25">
      <c r="A91" s="108" t="s">
        <v>52</v>
      </c>
      <c r="B91" s="52"/>
      <c r="C91" s="52">
        <f>RES_hhdet_in!C91-RES_hhdet_in_new!C91</f>
        <v>0</v>
      </c>
      <c r="D91" s="52">
        <f>RES_hhdet_in!D91-RES_hhdet_in_new!D91</f>
        <v>0</v>
      </c>
      <c r="E91" s="52">
        <f>RES_hhdet_in!E91-RES_hhdet_in_new!E91</f>
        <v>0</v>
      </c>
      <c r="F91" s="52">
        <f>RES_hhdet_in!F91-RES_hhdet_in_new!F91</f>
        <v>0</v>
      </c>
      <c r="G91" s="52">
        <f>RES_hhdet_in!G91-RES_hhdet_in_new!G91</f>
        <v>0</v>
      </c>
      <c r="H91" s="52">
        <f>RES_hhdet_in!H91-RES_hhdet_in_new!H91</f>
        <v>0</v>
      </c>
      <c r="I91" s="52">
        <f>RES_hhdet_in!I91-RES_hhdet_in_new!I91</f>
        <v>0</v>
      </c>
      <c r="J91" s="52">
        <f>RES_hhdet_in!J91-RES_hhdet_in_new!J91</f>
        <v>0</v>
      </c>
      <c r="K91" s="52">
        <f>RES_hhdet_in!K91-RES_hhdet_in_new!K91</f>
        <v>0</v>
      </c>
      <c r="L91" s="52">
        <f>RES_hhdet_in!L91-RES_hhdet_in_new!L91</f>
        <v>0</v>
      </c>
      <c r="M91" s="52">
        <f>RES_hhdet_in!M91-RES_hhdet_in_new!M91</f>
        <v>0</v>
      </c>
      <c r="N91" s="52">
        <f>RES_hhdet_in!N91-RES_hhdet_in_new!N91</f>
        <v>0</v>
      </c>
      <c r="O91" s="52">
        <f>RES_hhdet_in!O91-RES_hhdet_in_new!O91</f>
        <v>0</v>
      </c>
      <c r="P91" s="52">
        <f>RES_hhdet_in!P91-RES_hhdet_in_new!P91</f>
        <v>0</v>
      </c>
      <c r="Q91" s="52">
        <f>RES_hhdet_in!Q91-RES_hhdet_in_new!Q91</f>
        <v>0</v>
      </c>
      <c r="R91" s="52">
        <f>RES_hhdet_in!R91-RES_hhdet_in_new!R91</f>
        <v>0</v>
      </c>
      <c r="S91" s="52">
        <f>RES_hhdet_in!S91-RES_hhdet_in_new!S91</f>
        <v>0</v>
      </c>
      <c r="T91" s="52">
        <f>RES_hhdet_in!T91-RES_hhdet_in_new!T91</f>
        <v>0</v>
      </c>
      <c r="U91" s="52">
        <f>RES_hhdet_in!U91-RES_hhdet_in_new!U91</f>
        <v>0</v>
      </c>
      <c r="V91" s="52">
        <f>RES_hhdet_in!V91-RES_hhdet_in_new!V91</f>
        <v>0</v>
      </c>
      <c r="W91" s="52">
        <f>RES_hhdet_in!W91-RES_hhdet_in_new!W91</f>
        <v>0</v>
      </c>
      <c r="DA91" s="63"/>
    </row>
    <row r="92" spans="1:105" ht="12" customHeight="1" x14ac:dyDescent="0.25">
      <c r="A92" s="97" t="s">
        <v>124</v>
      </c>
      <c r="B92" s="52"/>
      <c r="C92" s="52">
        <f>RES_hhdet_in!C92-RES_hhdet_in_new!C92</f>
        <v>5996</v>
      </c>
      <c r="D92" s="52">
        <f>RES_hhdet_in!D92-RES_hhdet_in_new!D92</f>
        <v>7417</v>
      </c>
      <c r="E92" s="52">
        <f>RES_hhdet_in!E92-RES_hhdet_in_new!E92</f>
        <v>3984</v>
      </c>
      <c r="F92" s="52">
        <f>RES_hhdet_in!F92-RES_hhdet_in_new!F92</f>
        <v>4900</v>
      </c>
      <c r="G92" s="52">
        <f>RES_hhdet_in!G92-RES_hhdet_in_new!G92</f>
        <v>4495</v>
      </c>
      <c r="H92" s="52">
        <f>RES_hhdet_in!H92-RES_hhdet_in_new!H92</f>
        <v>11110</v>
      </c>
      <c r="I92" s="52">
        <f>RES_hhdet_in!I92-RES_hhdet_in_new!I92</f>
        <v>5429</v>
      </c>
      <c r="J92" s="52">
        <f>RES_hhdet_in!J92-RES_hhdet_in_new!J92</f>
        <v>2729</v>
      </c>
      <c r="K92" s="52">
        <f>RES_hhdet_in!K92-RES_hhdet_in_new!K92</f>
        <v>4432</v>
      </c>
      <c r="L92" s="52">
        <f>RES_hhdet_in!L92-RES_hhdet_in_new!L92</f>
        <v>4161</v>
      </c>
      <c r="M92" s="52">
        <f>RES_hhdet_in!M92-RES_hhdet_in_new!M92</f>
        <v>4175</v>
      </c>
      <c r="N92" s="52">
        <f>RES_hhdet_in!N92-RES_hhdet_in_new!N92</f>
        <v>4360</v>
      </c>
      <c r="O92" s="52">
        <f>RES_hhdet_in!O92-RES_hhdet_in_new!O92</f>
        <v>4679</v>
      </c>
      <c r="P92" s="52">
        <f>RES_hhdet_in!P92-RES_hhdet_in_new!P92</f>
        <v>2980</v>
      </c>
      <c r="Q92" s="52">
        <f>RES_hhdet_in!Q92-RES_hhdet_in_new!Q92</f>
        <v>3147</v>
      </c>
      <c r="R92" s="52">
        <f>RES_hhdet_in!R92-RES_hhdet_in_new!R92</f>
        <v>4713</v>
      </c>
      <c r="S92" s="52">
        <f>RES_hhdet_in!S92-RES_hhdet_in_new!S92</f>
        <v>8590</v>
      </c>
      <c r="T92" s="52">
        <f>RES_hhdet_in!T92-RES_hhdet_in_new!T92</f>
        <v>10531</v>
      </c>
      <c r="U92" s="52">
        <f>RES_hhdet_in!U92-RES_hhdet_in_new!U92</f>
        <v>3876</v>
      </c>
      <c r="V92" s="52">
        <f>RES_hhdet_in!V92-RES_hhdet_in_new!V92</f>
        <v>4517</v>
      </c>
      <c r="W92" s="52">
        <f>RES_hhdet_in!W92-RES_hhdet_in_new!W92</f>
        <v>6280</v>
      </c>
      <c r="DA92" s="63" t="s">
        <v>1440</v>
      </c>
    </row>
    <row r="93" spans="1:105" ht="12" customHeight="1" x14ac:dyDescent="0.25">
      <c r="A93" s="97" t="s">
        <v>123</v>
      </c>
      <c r="B93" s="52"/>
      <c r="C93" s="52">
        <f>RES_hhdet_in!C93-RES_hhdet_in_new!C93</f>
        <v>0</v>
      </c>
      <c r="D93" s="52">
        <f>RES_hhdet_in!D93-RES_hhdet_in_new!D93</f>
        <v>0</v>
      </c>
      <c r="E93" s="52">
        <f>RES_hhdet_in!E93-RES_hhdet_in_new!E93</f>
        <v>0</v>
      </c>
      <c r="F93" s="52">
        <f>RES_hhdet_in!F93-RES_hhdet_in_new!F93</f>
        <v>0</v>
      </c>
      <c r="G93" s="52">
        <f>RES_hhdet_in!G93-RES_hhdet_in_new!G93</f>
        <v>0</v>
      </c>
      <c r="H93" s="52">
        <f>RES_hhdet_in!H93-RES_hhdet_in_new!H93</f>
        <v>0</v>
      </c>
      <c r="I93" s="52">
        <f>RES_hhdet_in!I93-RES_hhdet_in_new!I93</f>
        <v>0</v>
      </c>
      <c r="J93" s="52">
        <f>RES_hhdet_in!J93-RES_hhdet_in_new!J93</f>
        <v>0</v>
      </c>
      <c r="K93" s="52">
        <f>RES_hhdet_in!K93-RES_hhdet_in_new!K93</f>
        <v>43</v>
      </c>
      <c r="L93" s="52">
        <f>RES_hhdet_in!L93-RES_hhdet_in_new!L93</f>
        <v>4</v>
      </c>
      <c r="M93" s="52">
        <f>RES_hhdet_in!M93-RES_hhdet_in_new!M93</f>
        <v>6</v>
      </c>
      <c r="N93" s="52">
        <f>RES_hhdet_in!N93-RES_hhdet_in_new!N93</f>
        <v>7</v>
      </c>
      <c r="O93" s="52">
        <f>RES_hhdet_in!O93-RES_hhdet_in_new!O93</f>
        <v>38</v>
      </c>
      <c r="P93" s="52">
        <f>RES_hhdet_in!P93-RES_hhdet_in_new!P93</f>
        <v>27</v>
      </c>
      <c r="Q93" s="52">
        <f>RES_hhdet_in!Q93-RES_hhdet_in_new!Q93</f>
        <v>33</v>
      </c>
      <c r="R93" s="52">
        <f>RES_hhdet_in!R93-RES_hhdet_in_new!R93</f>
        <v>60</v>
      </c>
      <c r="S93" s="52">
        <f>RES_hhdet_in!S93-RES_hhdet_in_new!S93</f>
        <v>69</v>
      </c>
      <c r="T93" s="52">
        <f>RES_hhdet_in!T93-RES_hhdet_in_new!T93</f>
        <v>209</v>
      </c>
      <c r="U93" s="52">
        <f>RES_hhdet_in!U93-RES_hhdet_in_new!U93</f>
        <v>73</v>
      </c>
      <c r="V93" s="52">
        <f>RES_hhdet_in!V93-RES_hhdet_in_new!V93</f>
        <v>80</v>
      </c>
      <c r="W93" s="52">
        <f>RES_hhdet_in!W93-RES_hhdet_in_new!W93</f>
        <v>61</v>
      </c>
      <c r="DA93" s="63" t="s">
        <v>1441</v>
      </c>
    </row>
    <row r="94" spans="1:105" ht="12" hidden="1" customHeight="1" x14ac:dyDescent="0.25">
      <c r="A94" s="108" t="s">
        <v>50</v>
      </c>
      <c r="B94" s="52"/>
      <c r="C94" s="52">
        <f>RES_hhdet_in!C94-RES_hhdet_in_new!C94</f>
        <v>0</v>
      </c>
      <c r="D94" s="52">
        <f>RES_hhdet_in!D94-RES_hhdet_in_new!D94</f>
        <v>0</v>
      </c>
      <c r="E94" s="52">
        <f>RES_hhdet_in!E94-RES_hhdet_in_new!E94</f>
        <v>0</v>
      </c>
      <c r="F94" s="52">
        <f>RES_hhdet_in!F94-RES_hhdet_in_new!F94</f>
        <v>0</v>
      </c>
      <c r="G94" s="52">
        <f>RES_hhdet_in!G94-RES_hhdet_in_new!G94</f>
        <v>0</v>
      </c>
      <c r="H94" s="52">
        <f>RES_hhdet_in!H94-RES_hhdet_in_new!H94</f>
        <v>0</v>
      </c>
      <c r="I94" s="52">
        <f>RES_hhdet_in!I94-RES_hhdet_in_new!I94</f>
        <v>0</v>
      </c>
      <c r="J94" s="52">
        <f>RES_hhdet_in!J94-RES_hhdet_in_new!J94</f>
        <v>0</v>
      </c>
      <c r="K94" s="52">
        <f>RES_hhdet_in!K94-RES_hhdet_in_new!K94</f>
        <v>0</v>
      </c>
      <c r="L94" s="52">
        <f>RES_hhdet_in!L94-RES_hhdet_in_new!L94</f>
        <v>0</v>
      </c>
      <c r="M94" s="52">
        <f>RES_hhdet_in!M94-RES_hhdet_in_new!M94</f>
        <v>0</v>
      </c>
      <c r="N94" s="52">
        <f>RES_hhdet_in!N94-RES_hhdet_in_new!N94</f>
        <v>0</v>
      </c>
      <c r="O94" s="52">
        <f>RES_hhdet_in!O94-RES_hhdet_in_new!O94</f>
        <v>0</v>
      </c>
      <c r="P94" s="52">
        <f>RES_hhdet_in!P94-RES_hhdet_in_new!P94</f>
        <v>0</v>
      </c>
      <c r="Q94" s="52">
        <f>RES_hhdet_in!Q94-RES_hhdet_in_new!Q94</f>
        <v>0</v>
      </c>
      <c r="R94" s="52">
        <f>RES_hhdet_in!R94-RES_hhdet_in_new!R94</f>
        <v>0</v>
      </c>
      <c r="S94" s="52">
        <f>RES_hhdet_in!S94-RES_hhdet_in_new!S94</f>
        <v>0</v>
      </c>
      <c r="T94" s="52">
        <f>RES_hhdet_in!T94-RES_hhdet_in_new!T94</f>
        <v>0</v>
      </c>
      <c r="U94" s="52">
        <f>RES_hhdet_in!U94-RES_hhdet_in_new!U94</f>
        <v>0</v>
      </c>
      <c r="V94" s="52">
        <f>RES_hhdet_in!V94-RES_hhdet_in_new!V94</f>
        <v>0</v>
      </c>
      <c r="W94" s="52">
        <f>RES_hhdet_in!W94-RES_hhdet_in_new!W94</f>
        <v>0</v>
      </c>
      <c r="DA94" s="63"/>
    </row>
    <row r="95" spans="1:105" ht="12" hidden="1" customHeight="1" x14ac:dyDescent="0.25">
      <c r="A95" s="108" t="s">
        <v>52</v>
      </c>
      <c r="B95" s="52"/>
      <c r="C95" s="52">
        <f>RES_hhdet_in!C95-RES_hhdet_in_new!C95</f>
        <v>0</v>
      </c>
      <c r="D95" s="52">
        <f>RES_hhdet_in!D95-RES_hhdet_in_new!D95</f>
        <v>0</v>
      </c>
      <c r="E95" s="52">
        <f>RES_hhdet_in!E95-RES_hhdet_in_new!E95</f>
        <v>0</v>
      </c>
      <c r="F95" s="52">
        <f>RES_hhdet_in!F95-RES_hhdet_in_new!F95</f>
        <v>0</v>
      </c>
      <c r="G95" s="52">
        <f>RES_hhdet_in!G95-RES_hhdet_in_new!G95</f>
        <v>0</v>
      </c>
      <c r="H95" s="52">
        <f>RES_hhdet_in!H95-RES_hhdet_in_new!H95</f>
        <v>0</v>
      </c>
      <c r="I95" s="52">
        <f>RES_hhdet_in!I95-RES_hhdet_in_new!I95</f>
        <v>0</v>
      </c>
      <c r="J95" s="52">
        <f>RES_hhdet_in!J95-RES_hhdet_in_new!J95</f>
        <v>0</v>
      </c>
      <c r="K95" s="52">
        <f>RES_hhdet_in!K95-RES_hhdet_in_new!K95</f>
        <v>0</v>
      </c>
      <c r="L95" s="52">
        <f>RES_hhdet_in!L95-RES_hhdet_in_new!L95</f>
        <v>0</v>
      </c>
      <c r="M95" s="52">
        <f>RES_hhdet_in!M95-RES_hhdet_in_new!M95</f>
        <v>0</v>
      </c>
      <c r="N95" s="52">
        <f>RES_hhdet_in!N95-RES_hhdet_in_new!N95</f>
        <v>0</v>
      </c>
      <c r="O95" s="52">
        <f>RES_hhdet_in!O95-RES_hhdet_in_new!O95</f>
        <v>0</v>
      </c>
      <c r="P95" s="52">
        <f>RES_hhdet_in!P95-RES_hhdet_in_new!P95</f>
        <v>0</v>
      </c>
      <c r="Q95" s="52">
        <f>RES_hhdet_in!Q95-RES_hhdet_in_new!Q95</f>
        <v>0</v>
      </c>
      <c r="R95" s="52">
        <f>RES_hhdet_in!R95-RES_hhdet_in_new!R95</f>
        <v>0</v>
      </c>
      <c r="S95" s="52">
        <f>RES_hhdet_in!S95-RES_hhdet_in_new!S95</f>
        <v>0</v>
      </c>
      <c r="T95" s="52">
        <f>RES_hhdet_in!T95-RES_hhdet_in_new!T95</f>
        <v>0</v>
      </c>
      <c r="U95" s="52">
        <f>RES_hhdet_in!U95-RES_hhdet_in_new!U95</f>
        <v>0</v>
      </c>
      <c r="V95" s="52">
        <f>RES_hhdet_in!V95-RES_hhdet_in_new!V95</f>
        <v>0</v>
      </c>
      <c r="W95" s="52">
        <f>RES_hhdet_in!W95-RES_hhdet_in_new!W95</f>
        <v>0</v>
      </c>
      <c r="DA95" s="63"/>
    </row>
    <row r="96" spans="1:105" ht="12" customHeight="1" x14ac:dyDescent="0.25">
      <c r="A96" s="97" t="s">
        <v>122</v>
      </c>
      <c r="B96" s="52"/>
      <c r="C96" s="52">
        <f>RES_hhdet_in!C96-RES_hhdet_in_new!C96</f>
        <v>11665</v>
      </c>
      <c r="D96" s="52">
        <f>RES_hhdet_in!D96-RES_hhdet_in_new!D96</f>
        <v>43317</v>
      </c>
      <c r="E96" s="52">
        <f>RES_hhdet_in!E96-RES_hhdet_in_new!E96</f>
        <v>55663</v>
      </c>
      <c r="F96" s="52">
        <f>RES_hhdet_in!F96-RES_hhdet_in_new!F96</f>
        <v>31702</v>
      </c>
      <c r="G96" s="52">
        <f>RES_hhdet_in!G96-RES_hhdet_in_new!G96</f>
        <v>14960</v>
      </c>
      <c r="H96" s="52">
        <f>RES_hhdet_in!H96-RES_hhdet_in_new!H96</f>
        <v>13303</v>
      </c>
      <c r="I96" s="52">
        <f>RES_hhdet_in!I96-RES_hhdet_in_new!I96</f>
        <v>15320</v>
      </c>
      <c r="J96" s="52">
        <f>RES_hhdet_in!J96-RES_hhdet_in_new!J96</f>
        <v>25492</v>
      </c>
      <c r="K96" s="52">
        <f>RES_hhdet_in!K96-RES_hhdet_in_new!K96</f>
        <v>18236</v>
      </c>
      <c r="L96" s="52">
        <f>RES_hhdet_in!L96-RES_hhdet_in_new!L96</f>
        <v>48059</v>
      </c>
      <c r="M96" s="52">
        <f>RES_hhdet_in!M96-RES_hhdet_in_new!M96</f>
        <v>44775</v>
      </c>
      <c r="N96" s="52">
        <f>RES_hhdet_in!N96-RES_hhdet_in_new!N96</f>
        <v>25342</v>
      </c>
      <c r="O96" s="52">
        <f>RES_hhdet_in!O96-RES_hhdet_in_new!O96</f>
        <v>3662</v>
      </c>
      <c r="P96" s="52">
        <f>RES_hhdet_in!P96-RES_hhdet_in_new!P96</f>
        <v>2309</v>
      </c>
      <c r="Q96" s="52">
        <f>RES_hhdet_in!Q96-RES_hhdet_in_new!Q96</f>
        <v>4965</v>
      </c>
      <c r="R96" s="52">
        <f>RES_hhdet_in!R96-RES_hhdet_in_new!R96</f>
        <v>13933</v>
      </c>
      <c r="S96" s="52">
        <f>RES_hhdet_in!S96-RES_hhdet_in_new!S96</f>
        <v>39402</v>
      </c>
      <c r="T96" s="52">
        <f>RES_hhdet_in!T96-RES_hhdet_in_new!T96</f>
        <v>0</v>
      </c>
      <c r="U96" s="52">
        <f>RES_hhdet_in!U96-RES_hhdet_in_new!U96</f>
        <v>6098</v>
      </c>
      <c r="V96" s="52">
        <f>RES_hhdet_in!V96-RES_hhdet_in_new!V96</f>
        <v>0</v>
      </c>
      <c r="W96" s="52">
        <f>RES_hhdet_in!W96-RES_hhdet_in_new!W96</f>
        <v>3770</v>
      </c>
      <c r="DA96" s="63" t="s">
        <v>1442</v>
      </c>
    </row>
    <row r="97" spans="1:105" ht="12" customHeight="1" x14ac:dyDescent="0.25">
      <c r="A97" s="97" t="s">
        <v>121</v>
      </c>
      <c r="B97" s="52"/>
      <c r="C97" s="52">
        <f>RES_hhdet_in!C97-RES_hhdet_in_new!C97</f>
        <v>0</v>
      </c>
      <c r="D97" s="52">
        <f>RES_hhdet_in!D97-RES_hhdet_in_new!D97</f>
        <v>0</v>
      </c>
      <c r="E97" s="52">
        <f>RES_hhdet_in!E97-RES_hhdet_in_new!E97</f>
        <v>0</v>
      </c>
      <c r="F97" s="52">
        <f>RES_hhdet_in!F97-RES_hhdet_in_new!F97</f>
        <v>0</v>
      </c>
      <c r="G97" s="52">
        <f>RES_hhdet_in!G97-RES_hhdet_in_new!G97</f>
        <v>0</v>
      </c>
      <c r="H97" s="52">
        <f>RES_hhdet_in!H97-RES_hhdet_in_new!H97</f>
        <v>0</v>
      </c>
      <c r="I97" s="52">
        <f>RES_hhdet_in!I97-RES_hhdet_in_new!I97</f>
        <v>0</v>
      </c>
      <c r="J97" s="52">
        <f>RES_hhdet_in!J97-RES_hhdet_in_new!J97</f>
        <v>0</v>
      </c>
      <c r="K97" s="52">
        <f>RES_hhdet_in!K97-RES_hhdet_in_new!K97</f>
        <v>22208</v>
      </c>
      <c r="L97" s="52">
        <f>RES_hhdet_in!L97-RES_hhdet_in_new!L97</f>
        <v>6354</v>
      </c>
      <c r="M97" s="52">
        <f>RES_hhdet_in!M97-RES_hhdet_in_new!M97</f>
        <v>5983</v>
      </c>
      <c r="N97" s="52">
        <f>RES_hhdet_in!N97-RES_hhdet_in_new!N97</f>
        <v>5071</v>
      </c>
      <c r="O97" s="52">
        <f>RES_hhdet_in!O97-RES_hhdet_in_new!O97</f>
        <v>29054</v>
      </c>
      <c r="P97" s="52">
        <f>RES_hhdet_in!P97-RES_hhdet_in_new!P97</f>
        <v>17815</v>
      </c>
      <c r="Q97" s="52">
        <f>RES_hhdet_in!Q97-RES_hhdet_in_new!Q97</f>
        <v>23428</v>
      </c>
      <c r="R97" s="52">
        <f>RES_hhdet_in!R97-RES_hhdet_in_new!R97</f>
        <v>26080</v>
      </c>
      <c r="S97" s="52">
        <f>RES_hhdet_in!S97-RES_hhdet_in_new!S97</f>
        <v>24955</v>
      </c>
      <c r="T97" s="52">
        <f>RES_hhdet_in!T97-RES_hhdet_in_new!T97</f>
        <v>88102</v>
      </c>
      <c r="U97" s="52">
        <f>RES_hhdet_in!U97-RES_hhdet_in_new!U97</f>
        <v>28201</v>
      </c>
      <c r="V97" s="52">
        <f>RES_hhdet_in!V97-RES_hhdet_in_new!V97</f>
        <v>35270</v>
      </c>
      <c r="W97" s="52">
        <f>RES_hhdet_in!W97-RES_hhdet_in_new!W97</f>
        <v>32571</v>
      </c>
      <c r="DA97" s="63" t="s">
        <v>1443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/>
      <c r="C101" s="52">
        <v>105117</v>
      </c>
      <c r="D101" s="52">
        <v>83437</v>
      </c>
      <c r="E101" s="52">
        <v>65416</v>
      </c>
      <c r="F101" s="52">
        <v>84439</v>
      </c>
      <c r="G101" s="52">
        <v>94277</v>
      </c>
      <c r="H101" s="52">
        <v>106550</v>
      </c>
      <c r="I101" s="52">
        <v>71848</v>
      </c>
      <c r="J101" s="52">
        <v>64339</v>
      </c>
      <c r="K101" s="52">
        <v>80522</v>
      </c>
      <c r="L101" s="52">
        <v>80751</v>
      </c>
      <c r="M101" s="52">
        <v>108288</v>
      </c>
      <c r="N101" s="52">
        <v>106438</v>
      </c>
      <c r="O101" s="52">
        <v>112508</v>
      </c>
      <c r="P101" s="52">
        <v>70689</v>
      </c>
      <c r="Q101" s="52">
        <v>79469</v>
      </c>
      <c r="R101" s="52">
        <v>133517</v>
      </c>
      <c r="S101" s="52">
        <v>193289</v>
      </c>
      <c r="T101" s="52">
        <v>288164</v>
      </c>
      <c r="U101" s="52">
        <v>174006</v>
      </c>
      <c r="V101" s="52">
        <v>120346</v>
      </c>
      <c r="W101" s="52">
        <v>121973</v>
      </c>
      <c r="DA101" s="63" t="s">
        <v>1444</v>
      </c>
    </row>
    <row r="102" spans="1:105" ht="12" customHeight="1" x14ac:dyDescent="0.25">
      <c r="A102" s="97" t="s">
        <v>50</v>
      </c>
      <c r="B102" s="52"/>
      <c r="C102" s="52">
        <v>78549</v>
      </c>
      <c r="D102" s="52">
        <v>88504</v>
      </c>
      <c r="E102" s="52">
        <v>58150</v>
      </c>
      <c r="F102" s="52">
        <v>75709</v>
      </c>
      <c r="G102" s="52">
        <v>93981</v>
      </c>
      <c r="H102" s="52">
        <v>124963</v>
      </c>
      <c r="I102" s="52">
        <v>92553</v>
      </c>
      <c r="J102" s="52">
        <v>77513</v>
      </c>
      <c r="K102" s="52">
        <v>100143</v>
      </c>
      <c r="L102" s="52">
        <v>92838</v>
      </c>
      <c r="M102" s="52">
        <v>109263</v>
      </c>
      <c r="N102" s="52">
        <v>117139</v>
      </c>
      <c r="O102" s="52">
        <v>117068</v>
      </c>
      <c r="P102" s="52">
        <v>82871</v>
      </c>
      <c r="Q102" s="52">
        <v>102357</v>
      </c>
      <c r="R102" s="52">
        <v>138247</v>
      </c>
      <c r="S102" s="52">
        <v>227616</v>
      </c>
      <c r="T102" s="52">
        <v>341787</v>
      </c>
      <c r="U102" s="52">
        <v>186662</v>
      </c>
      <c r="V102" s="52">
        <v>138168</v>
      </c>
      <c r="W102" s="52">
        <v>128753</v>
      </c>
      <c r="DA102" s="63" t="s">
        <v>1445</v>
      </c>
    </row>
    <row r="103" spans="1:105" ht="12" customHeight="1" x14ac:dyDescent="0.25">
      <c r="A103" s="109" t="s">
        <v>120</v>
      </c>
      <c r="B103" s="36"/>
      <c r="C103" s="36">
        <v>23570</v>
      </c>
      <c r="D103" s="36">
        <v>52607</v>
      </c>
      <c r="E103" s="36">
        <v>94410</v>
      </c>
      <c r="F103" s="36">
        <v>55153</v>
      </c>
      <c r="G103" s="36">
        <v>28765</v>
      </c>
      <c r="H103" s="36">
        <v>34923</v>
      </c>
      <c r="I103" s="36">
        <v>24045</v>
      </c>
      <c r="J103" s="36">
        <v>54661</v>
      </c>
      <c r="K103" s="36">
        <v>75895</v>
      </c>
      <c r="L103" s="36">
        <v>107450</v>
      </c>
      <c r="M103" s="36">
        <v>104291</v>
      </c>
      <c r="N103" s="36">
        <v>57834</v>
      </c>
      <c r="O103" s="36">
        <v>48894</v>
      </c>
      <c r="P103" s="36">
        <v>32073</v>
      </c>
      <c r="Q103" s="36">
        <v>50290</v>
      </c>
      <c r="R103" s="36">
        <v>91864</v>
      </c>
      <c r="S103" s="36">
        <v>131064</v>
      </c>
      <c r="T103" s="36">
        <v>163674</v>
      </c>
      <c r="U103" s="36">
        <v>87652</v>
      </c>
      <c r="V103" s="36">
        <v>64710</v>
      </c>
      <c r="W103" s="36">
        <v>22744</v>
      </c>
      <c r="DA103" s="60" t="s">
        <v>1446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1447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/>
      <c r="C107" s="52">
        <v>518</v>
      </c>
      <c r="D107" s="52">
        <v>1095</v>
      </c>
      <c r="E107" s="52">
        <v>925</v>
      </c>
      <c r="F107" s="52">
        <v>912</v>
      </c>
      <c r="G107" s="52">
        <v>1007</v>
      </c>
      <c r="H107" s="52">
        <v>648</v>
      </c>
      <c r="I107" s="52">
        <v>304</v>
      </c>
      <c r="J107" s="52">
        <v>359</v>
      </c>
      <c r="K107" s="52">
        <v>410</v>
      </c>
      <c r="L107" s="52">
        <v>257</v>
      </c>
      <c r="M107" s="52">
        <v>710</v>
      </c>
      <c r="N107" s="52">
        <v>1128</v>
      </c>
      <c r="O107" s="52">
        <v>1578</v>
      </c>
      <c r="P107" s="52">
        <v>941</v>
      </c>
      <c r="Q107" s="52">
        <v>1053</v>
      </c>
      <c r="R107" s="52">
        <v>777</v>
      </c>
      <c r="S107" s="52">
        <v>846</v>
      </c>
      <c r="T107" s="52">
        <v>981</v>
      </c>
      <c r="U107" s="52">
        <v>1035</v>
      </c>
      <c r="V107" s="52">
        <v>1192</v>
      </c>
      <c r="W107" s="52">
        <v>747</v>
      </c>
      <c r="DA107" s="63" t="s">
        <v>1448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2</v>
      </c>
      <c r="F110" s="52">
        <v>3</v>
      </c>
      <c r="G110" s="52">
        <v>2</v>
      </c>
      <c r="H110" s="52">
        <v>3</v>
      </c>
      <c r="I110" s="52">
        <v>7</v>
      </c>
      <c r="J110" s="52">
        <v>4</v>
      </c>
      <c r="K110" s="52">
        <v>2</v>
      </c>
      <c r="L110" s="52">
        <v>2</v>
      </c>
      <c r="M110" s="52">
        <v>3</v>
      </c>
      <c r="N110" s="52">
        <v>4</v>
      </c>
      <c r="O110" s="52">
        <v>12</v>
      </c>
      <c r="P110" s="52">
        <v>33</v>
      </c>
      <c r="Q110" s="52">
        <v>77</v>
      </c>
      <c r="R110" s="52">
        <v>105</v>
      </c>
      <c r="S110" s="52">
        <v>58</v>
      </c>
      <c r="T110" s="52">
        <v>46</v>
      </c>
      <c r="U110" s="52">
        <v>51</v>
      </c>
      <c r="V110" s="52">
        <v>68</v>
      </c>
      <c r="W110" s="52">
        <v>63</v>
      </c>
      <c r="DA110" s="63" t="s">
        <v>1449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/>
      <c r="C112" s="52">
        <f>RES_hhdet_in!C112-RES_hhdet_in_new!C112</f>
        <v>508</v>
      </c>
      <c r="D112" s="52">
        <f>RES_hhdet_in!D112-RES_hhdet_in_new!D112</f>
        <v>1015</v>
      </c>
      <c r="E112" s="52">
        <f>RES_hhdet_in!E112-RES_hhdet_in_new!E112</f>
        <v>838</v>
      </c>
      <c r="F112" s="52">
        <f>RES_hhdet_in!F112-RES_hhdet_in_new!F112</f>
        <v>868</v>
      </c>
      <c r="G112" s="52">
        <f>RES_hhdet_in!G112-RES_hhdet_in_new!G112</f>
        <v>1001</v>
      </c>
      <c r="H112" s="52">
        <f>RES_hhdet_in!H112-RES_hhdet_in_new!H112</f>
        <v>632</v>
      </c>
      <c r="I112" s="52">
        <f>RES_hhdet_in!I112-RES_hhdet_in_new!I112</f>
        <v>309</v>
      </c>
      <c r="J112" s="52">
        <f>RES_hhdet_in!J112-RES_hhdet_in_new!J112</f>
        <v>313</v>
      </c>
      <c r="K112" s="52">
        <f>RES_hhdet_in!K112-RES_hhdet_in_new!K112</f>
        <v>350</v>
      </c>
      <c r="L112" s="52">
        <f>RES_hhdet_in!L112-RES_hhdet_in_new!L112</f>
        <v>206</v>
      </c>
      <c r="M112" s="52">
        <f>RES_hhdet_in!M112-RES_hhdet_in_new!M112</f>
        <v>646</v>
      </c>
      <c r="N112" s="52">
        <f>RES_hhdet_in!N112-RES_hhdet_in_new!N112</f>
        <v>1033</v>
      </c>
      <c r="O112" s="52">
        <f>RES_hhdet_in!O112-RES_hhdet_in_new!O112</f>
        <v>1410</v>
      </c>
      <c r="P112" s="52">
        <f>RES_hhdet_in!P112-RES_hhdet_in_new!P112</f>
        <v>902</v>
      </c>
      <c r="Q112" s="52">
        <f>RES_hhdet_in!Q112-RES_hhdet_in_new!Q112</f>
        <v>1021</v>
      </c>
      <c r="R112" s="52">
        <f>RES_hhdet_in!R112-RES_hhdet_in_new!R112</f>
        <v>879</v>
      </c>
      <c r="S112" s="52">
        <f>RES_hhdet_in!S112-RES_hhdet_in_new!S112</f>
        <v>825</v>
      </c>
      <c r="T112" s="52">
        <f>RES_hhdet_in!T112-RES_hhdet_in_new!T112</f>
        <v>833</v>
      </c>
      <c r="U112" s="52">
        <f>RES_hhdet_in!U112-RES_hhdet_in_new!U112</f>
        <v>829</v>
      </c>
      <c r="V112" s="52">
        <f>RES_hhdet_in!V112-RES_hhdet_in_new!V112</f>
        <v>920</v>
      </c>
      <c r="W112" s="52">
        <f>RES_hhdet_in!W112-RES_hhdet_in_new!W112</f>
        <v>691</v>
      </c>
      <c r="DA112" s="63" t="s">
        <v>1450</v>
      </c>
    </row>
    <row r="113" spans="1:105" ht="12" customHeight="1" x14ac:dyDescent="0.25">
      <c r="A113" s="97" t="s">
        <v>129</v>
      </c>
      <c r="B113" s="52"/>
      <c r="C113" s="52">
        <f>RES_hhdet_in!C113-RES_hhdet_in_new!C113</f>
        <v>0</v>
      </c>
      <c r="D113" s="52">
        <f>RES_hhdet_in!D113-RES_hhdet_in_new!D113</f>
        <v>0</v>
      </c>
      <c r="E113" s="52">
        <f>RES_hhdet_in!E113-RES_hhdet_in_new!E113</f>
        <v>0</v>
      </c>
      <c r="F113" s="52">
        <f>RES_hhdet_in!F113-RES_hhdet_in_new!F113</f>
        <v>0</v>
      </c>
      <c r="G113" s="52">
        <f>RES_hhdet_in!G113-RES_hhdet_in_new!G113</f>
        <v>0</v>
      </c>
      <c r="H113" s="52">
        <f>RES_hhdet_in!H113-RES_hhdet_in_new!H113</f>
        <v>0</v>
      </c>
      <c r="I113" s="52">
        <f>RES_hhdet_in!I113-RES_hhdet_in_new!I113</f>
        <v>0</v>
      </c>
      <c r="J113" s="52">
        <f>RES_hhdet_in!J113-RES_hhdet_in_new!J113</f>
        <v>0</v>
      </c>
      <c r="K113" s="52">
        <f>RES_hhdet_in!K113-RES_hhdet_in_new!K113</f>
        <v>8</v>
      </c>
      <c r="L113" s="52">
        <f>RES_hhdet_in!L113-RES_hhdet_in_new!L113</f>
        <v>0</v>
      </c>
      <c r="M113" s="52">
        <f>RES_hhdet_in!M113-RES_hhdet_in_new!M113</f>
        <v>2</v>
      </c>
      <c r="N113" s="52">
        <f>RES_hhdet_in!N113-RES_hhdet_in_new!N113</f>
        <v>4</v>
      </c>
      <c r="O113" s="52">
        <f>RES_hhdet_in!O113-RES_hhdet_in_new!O113</f>
        <v>12</v>
      </c>
      <c r="P113" s="52">
        <f>RES_hhdet_in!P113-RES_hhdet_in_new!P113</f>
        <v>10</v>
      </c>
      <c r="Q113" s="52">
        <f>RES_hhdet_in!Q113-RES_hhdet_in_new!Q113</f>
        <v>16</v>
      </c>
      <c r="R113" s="52">
        <f>RES_hhdet_in!R113-RES_hhdet_in_new!R113</f>
        <v>9</v>
      </c>
      <c r="S113" s="52">
        <f>RES_hhdet_in!S113-RES_hhdet_in_new!S113</f>
        <v>1</v>
      </c>
      <c r="T113" s="52">
        <f>RES_hhdet_in!T113-RES_hhdet_in_new!T113</f>
        <v>23</v>
      </c>
      <c r="U113" s="52">
        <f>RES_hhdet_in!U113-RES_hhdet_in_new!U113</f>
        <v>16</v>
      </c>
      <c r="V113" s="52">
        <f>RES_hhdet_in!V113-RES_hhdet_in_new!V113</f>
        <v>14</v>
      </c>
      <c r="W113" s="52">
        <f>RES_hhdet_in!W113-RES_hhdet_in_new!W113</f>
        <v>19</v>
      </c>
      <c r="DA113" s="63" t="s">
        <v>1451</v>
      </c>
    </row>
    <row r="114" spans="1:105" ht="12" hidden="1" customHeight="1" x14ac:dyDescent="0.25">
      <c r="A114" s="108" t="s">
        <v>202</v>
      </c>
      <c r="B114" s="52"/>
      <c r="C114" s="52">
        <f>RES_hhdet_in!C114-RES_hhdet_in_new!C114</f>
        <v>0</v>
      </c>
      <c r="D114" s="52">
        <f>RES_hhdet_in!D114-RES_hhdet_in_new!D114</f>
        <v>0</v>
      </c>
      <c r="E114" s="52">
        <f>RES_hhdet_in!E114-RES_hhdet_in_new!E114</f>
        <v>0</v>
      </c>
      <c r="F114" s="52">
        <f>RES_hhdet_in!F114-RES_hhdet_in_new!F114</f>
        <v>0</v>
      </c>
      <c r="G114" s="52">
        <f>RES_hhdet_in!G114-RES_hhdet_in_new!G114</f>
        <v>0</v>
      </c>
      <c r="H114" s="52">
        <f>RES_hhdet_in!H114-RES_hhdet_in_new!H114</f>
        <v>0</v>
      </c>
      <c r="I114" s="52">
        <f>RES_hhdet_in!I114-RES_hhdet_in_new!I114</f>
        <v>0</v>
      </c>
      <c r="J114" s="52">
        <f>RES_hhdet_in!J114-RES_hhdet_in_new!J114</f>
        <v>0</v>
      </c>
      <c r="K114" s="52">
        <f>RES_hhdet_in!K114-RES_hhdet_in_new!K114</f>
        <v>0</v>
      </c>
      <c r="L114" s="52">
        <f>RES_hhdet_in!L114-RES_hhdet_in_new!L114</f>
        <v>0</v>
      </c>
      <c r="M114" s="52">
        <f>RES_hhdet_in!M114-RES_hhdet_in_new!M114</f>
        <v>0</v>
      </c>
      <c r="N114" s="52">
        <f>RES_hhdet_in!N114-RES_hhdet_in_new!N114</f>
        <v>0</v>
      </c>
      <c r="O114" s="52">
        <f>RES_hhdet_in!O114-RES_hhdet_in_new!O114</f>
        <v>0</v>
      </c>
      <c r="P114" s="52">
        <f>RES_hhdet_in!P114-RES_hhdet_in_new!P114</f>
        <v>0</v>
      </c>
      <c r="Q114" s="52">
        <f>RES_hhdet_in!Q114-RES_hhdet_in_new!Q114</f>
        <v>0</v>
      </c>
      <c r="R114" s="52">
        <f>RES_hhdet_in!R114-RES_hhdet_in_new!R114</f>
        <v>0</v>
      </c>
      <c r="S114" s="52">
        <f>RES_hhdet_in!S114-RES_hhdet_in_new!S114</f>
        <v>0</v>
      </c>
      <c r="T114" s="52">
        <f>RES_hhdet_in!T114-RES_hhdet_in_new!T114</f>
        <v>0</v>
      </c>
      <c r="U114" s="52">
        <f>RES_hhdet_in!U114-RES_hhdet_in_new!U114</f>
        <v>0</v>
      </c>
      <c r="V114" s="52">
        <f>RES_hhdet_in!V114-RES_hhdet_in_new!V114</f>
        <v>0</v>
      </c>
      <c r="W114" s="52">
        <f>RES_hhdet_in!W114-RES_hhdet_in_new!W114</f>
        <v>0</v>
      </c>
      <c r="DA114" s="63"/>
    </row>
    <row r="115" spans="1:105" ht="12" hidden="1" customHeight="1" x14ac:dyDescent="0.25">
      <c r="A115" s="108" t="s">
        <v>52</v>
      </c>
      <c r="B115" s="52"/>
      <c r="C115" s="52">
        <f>RES_hhdet_in!C115-RES_hhdet_in_new!C115</f>
        <v>0</v>
      </c>
      <c r="D115" s="52">
        <f>RES_hhdet_in!D115-RES_hhdet_in_new!D115</f>
        <v>0</v>
      </c>
      <c r="E115" s="52">
        <f>RES_hhdet_in!E115-RES_hhdet_in_new!E115</f>
        <v>0</v>
      </c>
      <c r="F115" s="52">
        <f>RES_hhdet_in!F115-RES_hhdet_in_new!F115</f>
        <v>0</v>
      </c>
      <c r="G115" s="52">
        <f>RES_hhdet_in!G115-RES_hhdet_in_new!G115</f>
        <v>0</v>
      </c>
      <c r="H115" s="52">
        <f>RES_hhdet_in!H115-RES_hhdet_in_new!H115</f>
        <v>0</v>
      </c>
      <c r="I115" s="52">
        <f>RES_hhdet_in!I115-RES_hhdet_in_new!I115</f>
        <v>0</v>
      </c>
      <c r="J115" s="52">
        <f>RES_hhdet_in!J115-RES_hhdet_in_new!J115</f>
        <v>0</v>
      </c>
      <c r="K115" s="52">
        <f>RES_hhdet_in!K115-RES_hhdet_in_new!K115</f>
        <v>0</v>
      </c>
      <c r="L115" s="52">
        <f>RES_hhdet_in!L115-RES_hhdet_in_new!L115</f>
        <v>0</v>
      </c>
      <c r="M115" s="52">
        <f>RES_hhdet_in!M115-RES_hhdet_in_new!M115</f>
        <v>0</v>
      </c>
      <c r="N115" s="52">
        <f>RES_hhdet_in!N115-RES_hhdet_in_new!N115</f>
        <v>0</v>
      </c>
      <c r="O115" s="52">
        <f>RES_hhdet_in!O115-RES_hhdet_in_new!O115</f>
        <v>0</v>
      </c>
      <c r="P115" s="52">
        <f>RES_hhdet_in!P115-RES_hhdet_in_new!P115</f>
        <v>0</v>
      </c>
      <c r="Q115" s="52">
        <f>RES_hhdet_in!Q115-RES_hhdet_in_new!Q115</f>
        <v>0</v>
      </c>
      <c r="R115" s="52">
        <f>RES_hhdet_in!R115-RES_hhdet_in_new!R115</f>
        <v>0</v>
      </c>
      <c r="S115" s="52">
        <f>RES_hhdet_in!S115-RES_hhdet_in_new!S115</f>
        <v>0</v>
      </c>
      <c r="T115" s="52">
        <f>RES_hhdet_in!T115-RES_hhdet_in_new!T115</f>
        <v>0</v>
      </c>
      <c r="U115" s="52">
        <f>RES_hhdet_in!U115-RES_hhdet_in_new!U115</f>
        <v>0</v>
      </c>
      <c r="V115" s="52">
        <f>RES_hhdet_in!V115-RES_hhdet_in_new!V115</f>
        <v>0</v>
      </c>
      <c r="W115" s="52">
        <f>RES_hhdet_in!W115-RES_hhdet_in_new!W115</f>
        <v>0</v>
      </c>
      <c r="DA115" s="63"/>
    </row>
    <row r="116" spans="1:105" ht="12" customHeight="1" x14ac:dyDescent="0.25">
      <c r="A116" s="97" t="s">
        <v>122</v>
      </c>
      <c r="B116" s="52"/>
      <c r="C116" s="52">
        <f>RES_hhdet_in!C116-RES_hhdet_in_new!C116</f>
        <v>13</v>
      </c>
      <c r="D116" s="52">
        <f>RES_hhdet_in!D116-RES_hhdet_in_new!D116</f>
        <v>85</v>
      </c>
      <c r="E116" s="52">
        <f>RES_hhdet_in!E116-RES_hhdet_in_new!E116</f>
        <v>90</v>
      </c>
      <c r="F116" s="52">
        <f>RES_hhdet_in!F116-RES_hhdet_in_new!F116</f>
        <v>51</v>
      </c>
      <c r="G116" s="52">
        <f>RES_hhdet_in!G116-RES_hhdet_in_new!G116</f>
        <v>17</v>
      </c>
      <c r="H116" s="52">
        <f>RES_hhdet_in!H116-RES_hhdet_in_new!H116</f>
        <v>37</v>
      </c>
      <c r="I116" s="52">
        <f>RES_hhdet_in!I116-RES_hhdet_in_new!I116</f>
        <v>25</v>
      </c>
      <c r="J116" s="52">
        <f>RES_hhdet_in!J116-RES_hhdet_in_new!J116</f>
        <v>88</v>
      </c>
      <c r="K116" s="52">
        <f>RES_hhdet_in!K116-RES_hhdet_in_new!K116</f>
        <v>54</v>
      </c>
      <c r="L116" s="52">
        <f>RES_hhdet_in!L116-RES_hhdet_in_new!L116</f>
        <v>128</v>
      </c>
      <c r="M116" s="52">
        <f>RES_hhdet_in!M116-RES_hhdet_in_new!M116</f>
        <v>120</v>
      </c>
      <c r="N116" s="52">
        <f>RES_hhdet_in!N116-RES_hhdet_in_new!N116</f>
        <v>123</v>
      </c>
      <c r="O116" s="52">
        <f>RES_hhdet_in!O116-RES_hhdet_in_new!O116</f>
        <v>23</v>
      </c>
      <c r="P116" s="52">
        <f>RES_hhdet_in!P116-RES_hhdet_in_new!P116</f>
        <v>11</v>
      </c>
      <c r="Q116" s="52">
        <f>RES_hhdet_in!Q116-RES_hhdet_in_new!Q116</f>
        <v>21</v>
      </c>
      <c r="R116" s="52">
        <f>RES_hhdet_in!R116-RES_hhdet_in_new!R116</f>
        <v>9</v>
      </c>
      <c r="S116" s="52">
        <f>RES_hhdet_in!S116-RES_hhdet_in_new!S116</f>
        <v>122</v>
      </c>
      <c r="T116" s="52">
        <f>RES_hhdet_in!T116-RES_hhdet_in_new!T116</f>
        <v>0</v>
      </c>
      <c r="U116" s="52">
        <f>RES_hhdet_in!U116-RES_hhdet_in_new!U116</f>
        <v>69</v>
      </c>
      <c r="V116" s="52">
        <f>RES_hhdet_in!V116-RES_hhdet_in_new!V116</f>
        <v>0</v>
      </c>
      <c r="W116" s="52">
        <f>RES_hhdet_in!W116-RES_hhdet_in_new!W116</f>
        <v>27</v>
      </c>
      <c r="DA116" s="63" t="s">
        <v>1452</v>
      </c>
    </row>
    <row r="117" spans="1:105" ht="12" customHeight="1" x14ac:dyDescent="0.25">
      <c r="A117" s="97" t="s">
        <v>121</v>
      </c>
      <c r="B117" s="52"/>
      <c r="C117" s="52">
        <f>RES_hhdet_in!C117-RES_hhdet_in_new!C117</f>
        <v>0</v>
      </c>
      <c r="D117" s="52">
        <f>RES_hhdet_in!D117-RES_hhdet_in_new!D117</f>
        <v>0</v>
      </c>
      <c r="E117" s="52">
        <f>RES_hhdet_in!E117-RES_hhdet_in_new!E117</f>
        <v>0</v>
      </c>
      <c r="F117" s="52">
        <f>RES_hhdet_in!F117-RES_hhdet_in_new!F117</f>
        <v>0</v>
      </c>
      <c r="G117" s="52">
        <f>RES_hhdet_in!G117-RES_hhdet_in_new!G117</f>
        <v>0</v>
      </c>
      <c r="H117" s="52">
        <f>RES_hhdet_in!H117-RES_hhdet_in_new!H117</f>
        <v>0</v>
      </c>
      <c r="I117" s="52">
        <f>RES_hhdet_in!I117-RES_hhdet_in_new!I117</f>
        <v>0</v>
      </c>
      <c r="J117" s="52">
        <f>RES_hhdet_in!J117-RES_hhdet_in_new!J117</f>
        <v>0</v>
      </c>
      <c r="K117" s="52">
        <f>RES_hhdet_in!K117-RES_hhdet_in_new!K117</f>
        <v>66</v>
      </c>
      <c r="L117" s="52">
        <f>RES_hhdet_in!L117-RES_hhdet_in_new!L117</f>
        <v>16</v>
      </c>
      <c r="M117" s="52">
        <f>RES_hhdet_in!M117-RES_hhdet_in_new!M117</f>
        <v>14</v>
      </c>
      <c r="N117" s="52">
        <f>RES_hhdet_in!N117-RES_hhdet_in_new!N117</f>
        <v>25</v>
      </c>
      <c r="O117" s="52">
        <f>RES_hhdet_in!O117-RES_hhdet_in_new!O117</f>
        <v>188</v>
      </c>
      <c r="P117" s="52">
        <f>RES_hhdet_in!P117-RES_hhdet_in_new!P117</f>
        <v>98</v>
      </c>
      <c r="Q117" s="52">
        <f>RES_hhdet_in!Q117-RES_hhdet_in_new!Q117</f>
        <v>101</v>
      </c>
      <c r="R117" s="52">
        <f>RES_hhdet_in!R117-RES_hhdet_in_new!R117</f>
        <v>20</v>
      </c>
      <c r="S117" s="52">
        <f>RES_hhdet_in!S117-RES_hhdet_in_new!S117</f>
        <v>75</v>
      </c>
      <c r="T117" s="52">
        <f>RES_hhdet_in!T117-RES_hhdet_in_new!T117</f>
        <v>306</v>
      </c>
      <c r="U117" s="52">
        <f>RES_hhdet_in!U117-RES_hhdet_in_new!U117</f>
        <v>316</v>
      </c>
      <c r="V117" s="52">
        <f>RES_hhdet_in!V117-RES_hhdet_in_new!V117</f>
        <v>459</v>
      </c>
      <c r="W117" s="52">
        <f>RES_hhdet_in!W117-RES_hhdet_in_new!W117</f>
        <v>230</v>
      </c>
      <c r="DA117" s="63" t="s">
        <v>1453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/>
      <c r="C121" s="52">
        <v>546</v>
      </c>
      <c r="D121" s="52">
        <v>810</v>
      </c>
      <c r="E121" s="52">
        <v>432</v>
      </c>
      <c r="F121" s="52">
        <v>676</v>
      </c>
      <c r="G121" s="52">
        <v>1036</v>
      </c>
      <c r="H121" s="52">
        <v>896</v>
      </c>
      <c r="I121" s="52">
        <v>651</v>
      </c>
      <c r="J121" s="52">
        <v>654</v>
      </c>
      <c r="K121" s="52">
        <v>887</v>
      </c>
      <c r="L121" s="52">
        <v>734</v>
      </c>
      <c r="M121" s="52">
        <v>965</v>
      </c>
      <c r="N121" s="52">
        <v>1456</v>
      </c>
      <c r="O121" s="52">
        <v>1744</v>
      </c>
      <c r="P121" s="52">
        <v>1148</v>
      </c>
      <c r="Q121" s="52">
        <v>1122</v>
      </c>
      <c r="R121" s="52">
        <v>933</v>
      </c>
      <c r="S121" s="52">
        <v>1129</v>
      </c>
      <c r="T121" s="52">
        <v>1427</v>
      </c>
      <c r="U121" s="52">
        <v>1722</v>
      </c>
      <c r="V121" s="52">
        <v>1976</v>
      </c>
      <c r="W121" s="52">
        <v>2151</v>
      </c>
      <c r="DA121" s="63" t="s">
        <v>1454</v>
      </c>
    </row>
    <row r="122" spans="1:105" ht="12" customHeight="1" x14ac:dyDescent="0.25">
      <c r="A122" s="109" t="s">
        <v>120</v>
      </c>
      <c r="B122" s="36"/>
      <c r="C122" s="36">
        <v>165</v>
      </c>
      <c r="D122" s="36">
        <v>481</v>
      </c>
      <c r="E122" s="36">
        <v>701</v>
      </c>
      <c r="F122" s="36">
        <v>491</v>
      </c>
      <c r="G122" s="36">
        <v>315</v>
      </c>
      <c r="H122" s="36">
        <v>251</v>
      </c>
      <c r="I122" s="36">
        <v>167</v>
      </c>
      <c r="J122" s="36">
        <v>461</v>
      </c>
      <c r="K122" s="36">
        <v>674</v>
      </c>
      <c r="L122" s="36">
        <v>854</v>
      </c>
      <c r="M122" s="36">
        <v>915</v>
      </c>
      <c r="N122" s="36">
        <v>718</v>
      </c>
      <c r="O122" s="36">
        <v>724</v>
      </c>
      <c r="P122" s="36">
        <v>443</v>
      </c>
      <c r="Q122" s="36">
        <v>547</v>
      </c>
      <c r="R122" s="36">
        <v>607</v>
      </c>
      <c r="S122" s="36">
        <v>639</v>
      </c>
      <c r="T122" s="36">
        <v>681</v>
      </c>
      <c r="U122" s="36">
        <v>806</v>
      </c>
      <c r="V122" s="36">
        <v>936</v>
      </c>
      <c r="W122" s="36">
        <v>378</v>
      </c>
      <c r="DA122" s="60" t="s">
        <v>1455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1456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/>
      <c r="C126" s="52">
        <v>241622</v>
      </c>
      <c r="D126" s="52">
        <v>112020</v>
      </c>
      <c r="E126" s="52">
        <v>148260</v>
      </c>
      <c r="F126" s="52">
        <v>127306</v>
      </c>
      <c r="G126" s="52">
        <v>136160</v>
      </c>
      <c r="H126" s="52">
        <v>152141</v>
      </c>
      <c r="I126" s="52">
        <v>236296</v>
      </c>
      <c r="J126" s="52">
        <v>235004</v>
      </c>
      <c r="K126" s="52">
        <v>272809</v>
      </c>
      <c r="L126" s="52">
        <v>283524</v>
      </c>
      <c r="M126" s="52">
        <v>316437</v>
      </c>
      <c r="N126" s="52">
        <v>325788</v>
      </c>
      <c r="O126" s="52">
        <v>306214</v>
      </c>
      <c r="P126" s="52">
        <v>44381</v>
      </c>
      <c r="Q126" s="52">
        <v>64981</v>
      </c>
      <c r="R126" s="52">
        <v>43825</v>
      </c>
      <c r="S126" s="52">
        <v>78067</v>
      </c>
      <c r="T126" s="52">
        <v>14685</v>
      </c>
      <c r="U126" s="52">
        <v>142559</v>
      </c>
      <c r="V126" s="52">
        <v>179670</v>
      </c>
      <c r="W126" s="52">
        <v>202677</v>
      </c>
      <c r="DA126" s="63" t="s">
        <v>1457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/>
      <c r="C129" s="52">
        <v>589</v>
      </c>
      <c r="D129" s="52">
        <v>578</v>
      </c>
      <c r="E129" s="52">
        <v>414</v>
      </c>
      <c r="F129" s="52">
        <v>381</v>
      </c>
      <c r="G129" s="52">
        <v>369</v>
      </c>
      <c r="H129" s="52">
        <v>436</v>
      </c>
      <c r="I129" s="52">
        <v>1334</v>
      </c>
      <c r="J129" s="52">
        <v>1853</v>
      </c>
      <c r="K129" s="52">
        <v>1895</v>
      </c>
      <c r="L129" s="52">
        <v>1311</v>
      </c>
      <c r="M129" s="52">
        <v>2476</v>
      </c>
      <c r="N129" s="52">
        <v>2817</v>
      </c>
      <c r="O129" s="52">
        <v>4364</v>
      </c>
      <c r="P129" s="52">
        <v>8913</v>
      </c>
      <c r="Q129" s="52">
        <v>9168</v>
      </c>
      <c r="R129" s="52">
        <v>8583</v>
      </c>
      <c r="S129" s="52">
        <v>5094</v>
      </c>
      <c r="T129" s="52">
        <v>4749</v>
      </c>
      <c r="U129" s="52">
        <v>4080</v>
      </c>
      <c r="V129" s="52">
        <v>7692</v>
      </c>
      <c r="W129" s="52">
        <v>10671</v>
      </c>
      <c r="DA129" s="63" t="s">
        <v>1458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/>
      <c r="C131" s="52">
        <f>RES_hhdet_in!C131-RES_hhdet_in_new!C131</f>
        <v>240750</v>
      </c>
      <c r="D131" s="52">
        <f>RES_hhdet_in!D131-RES_hhdet_in_new!D131</f>
        <v>132558</v>
      </c>
      <c r="E131" s="52">
        <f>RES_hhdet_in!E131-RES_hhdet_in_new!E131</f>
        <v>143031</v>
      </c>
      <c r="F131" s="52">
        <f>RES_hhdet_in!F131-RES_hhdet_in_new!F131</f>
        <v>129224</v>
      </c>
      <c r="G131" s="52">
        <f>RES_hhdet_in!G131-RES_hhdet_in_new!G131</f>
        <v>174358</v>
      </c>
      <c r="H131" s="52">
        <f>RES_hhdet_in!H131-RES_hhdet_in_new!H131</f>
        <v>127210</v>
      </c>
      <c r="I131" s="52">
        <f>RES_hhdet_in!I131-RES_hhdet_in_new!I131</f>
        <v>236329</v>
      </c>
      <c r="J131" s="52">
        <f>RES_hhdet_in!J131-RES_hhdet_in_new!J131</f>
        <v>235484</v>
      </c>
      <c r="K131" s="52">
        <f>RES_hhdet_in!K131-RES_hhdet_in_new!K131</f>
        <v>270567</v>
      </c>
      <c r="L131" s="52">
        <f>RES_hhdet_in!L131-RES_hhdet_in_new!L131</f>
        <v>284186</v>
      </c>
      <c r="M131" s="52">
        <f>RES_hhdet_in!M131-RES_hhdet_in_new!M131</f>
        <v>316700</v>
      </c>
      <c r="N131" s="52">
        <f>RES_hhdet_in!N131-RES_hhdet_in_new!N131</f>
        <v>326567</v>
      </c>
      <c r="O131" s="52">
        <f>RES_hhdet_in!O131-RES_hhdet_in_new!O131</f>
        <v>304047</v>
      </c>
      <c r="P131" s="52">
        <f>RES_hhdet_in!P131-RES_hhdet_in_new!P131</f>
        <v>48347</v>
      </c>
      <c r="Q131" s="52">
        <f>RES_hhdet_in!Q131-RES_hhdet_in_new!Q131</f>
        <v>64409</v>
      </c>
      <c r="R131" s="52">
        <f>RES_hhdet_in!R131-RES_hhdet_in_new!R131</f>
        <v>45253</v>
      </c>
      <c r="S131" s="52">
        <f>RES_hhdet_in!S131-RES_hhdet_in_new!S131</f>
        <v>79939</v>
      </c>
      <c r="T131" s="52">
        <f>RES_hhdet_in!T131-RES_hhdet_in_new!T131</f>
        <v>14247</v>
      </c>
      <c r="U131" s="52">
        <f>RES_hhdet_in!U131-RES_hhdet_in_new!U131</f>
        <v>141813</v>
      </c>
      <c r="V131" s="52">
        <f>RES_hhdet_in!V131-RES_hhdet_in_new!V131</f>
        <v>177313</v>
      </c>
      <c r="W131" s="52">
        <f>RES_hhdet_in!W131-RES_hhdet_in_new!W131</f>
        <v>145786</v>
      </c>
      <c r="DA131" s="63" t="s">
        <v>1459</v>
      </c>
    </row>
    <row r="132" spans="1:105" ht="12" customHeight="1" x14ac:dyDescent="0.25">
      <c r="A132" s="97" t="s">
        <v>127</v>
      </c>
      <c r="B132" s="52"/>
      <c r="C132" s="52">
        <f>RES_hhdet_in!C132-RES_hhdet_in_new!C132</f>
        <v>0</v>
      </c>
      <c r="D132" s="52">
        <f>RES_hhdet_in!D132-RES_hhdet_in_new!D132</f>
        <v>0</v>
      </c>
      <c r="E132" s="52">
        <f>RES_hhdet_in!E132-RES_hhdet_in_new!E132</f>
        <v>0</v>
      </c>
      <c r="F132" s="52">
        <f>RES_hhdet_in!F132-RES_hhdet_in_new!F132</f>
        <v>0</v>
      </c>
      <c r="G132" s="52">
        <f>RES_hhdet_in!G132-RES_hhdet_in_new!G132</f>
        <v>0</v>
      </c>
      <c r="H132" s="52">
        <f>RES_hhdet_in!H132-RES_hhdet_in_new!H132</f>
        <v>0</v>
      </c>
      <c r="I132" s="52">
        <f>RES_hhdet_in!I132-RES_hhdet_in_new!I132</f>
        <v>0</v>
      </c>
      <c r="J132" s="52">
        <f>RES_hhdet_in!J132-RES_hhdet_in_new!J132</f>
        <v>0</v>
      </c>
      <c r="K132" s="52">
        <f>RES_hhdet_in!K132-RES_hhdet_in_new!K132</f>
        <v>3647</v>
      </c>
      <c r="L132" s="52">
        <f>RES_hhdet_in!L132-RES_hhdet_in_new!L132</f>
        <v>319</v>
      </c>
      <c r="M132" s="52">
        <f>RES_hhdet_in!M132-RES_hhdet_in_new!M132</f>
        <v>676</v>
      </c>
      <c r="N132" s="52">
        <f>RES_hhdet_in!N132-RES_hhdet_in_new!N132</f>
        <v>627</v>
      </c>
      <c r="O132" s="52">
        <f>RES_hhdet_in!O132-RES_hhdet_in_new!O132</f>
        <v>3915</v>
      </c>
      <c r="P132" s="52">
        <f>RES_hhdet_in!P132-RES_hhdet_in_new!P132</f>
        <v>2998</v>
      </c>
      <c r="Q132" s="52">
        <f>RES_hhdet_in!Q132-RES_hhdet_in_new!Q132</f>
        <v>2920</v>
      </c>
      <c r="R132" s="52">
        <f>RES_hhdet_in!R132-RES_hhdet_in_new!R132</f>
        <v>1685</v>
      </c>
      <c r="S132" s="52">
        <f>RES_hhdet_in!S132-RES_hhdet_in_new!S132</f>
        <v>635</v>
      </c>
      <c r="T132" s="52">
        <f>RES_hhdet_in!T132-RES_hhdet_in_new!T132</f>
        <v>3617</v>
      </c>
      <c r="U132" s="52">
        <f>RES_hhdet_in!U132-RES_hhdet_in_new!U132</f>
        <v>2423</v>
      </c>
      <c r="V132" s="52">
        <f>RES_hhdet_in!V132-RES_hhdet_in_new!V132</f>
        <v>3535</v>
      </c>
      <c r="W132" s="52">
        <f>RES_hhdet_in!W132-RES_hhdet_in_new!W132</f>
        <v>4478</v>
      </c>
      <c r="DA132" s="63" t="s">
        <v>1460</v>
      </c>
    </row>
    <row r="133" spans="1:105" ht="12" hidden="1" customHeight="1" x14ac:dyDescent="0.25">
      <c r="A133" s="108" t="s">
        <v>203</v>
      </c>
      <c r="B133" s="52"/>
      <c r="C133" s="52">
        <f>RES_hhdet_in!C133-RES_hhdet_in_new!C133</f>
        <v>0</v>
      </c>
      <c r="D133" s="52">
        <f>RES_hhdet_in!D133-RES_hhdet_in_new!D133</f>
        <v>0</v>
      </c>
      <c r="E133" s="52">
        <f>RES_hhdet_in!E133-RES_hhdet_in_new!E133</f>
        <v>0</v>
      </c>
      <c r="F133" s="52">
        <f>RES_hhdet_in!F133-RES_hhdet_in_new!F133</f>
        <v>0</v>
      </c>
      <c r="G133" s="52">
        <f>RES_hhdet_in!G133-RES_hhdet_in_new!G133</f>
        <v>0</v>
      </c>
      <c r="H133" s="52">
        <f>RES_hhdet_in!H133-RES_hhdet_in_new!H133</f>
        <v>0</v>
      </c>
      <c r="I133" s="52">
        <f>RES_hhdet_in!I133-RES_hhdet_in_new!I133</f>
        <v>0</v>
      </c>
      <c r="J133" s="52">
        <f>RES_hhdet_in!J133-RES_hhdet_in_new!J133</f>
        <v>0</v>
      </c>
      <c r="K133" s="52">
        <f>RES_hhdet_in!K133-RES_hhdet_in_new!K133</f>
        <v>0</v>
      </c>
      <c r="L133" s="52">
        <f>RES_hhdet_in!L133-RES_hhdet_in_new!L133</f>
        <v>0</v>
      </c>
      <c r="M133" s="52">
        <f>RES_hhdet_in!M133-RES_hhdet_in_new!M133</f>
        <v>0</v>
      </c>
      <c r="N133" s="52">
        <f>RES_hhdet_in!N133-RES_hhdet_in_new!N133</f>
        <v>0</v>
      </c>
      <c r="O133" s="52">
        <f>RES_hhdet_in!O133-RES_hhdet_in_new!O133</f>
        <v>0</v>
      </c>
      <c r="P133" s="52">
        <f>RES_hhdet_in!P133-RES_hhdet_in_new!P133</f>
        <v>0</v>
      </c>
      <c r="Q133" s="52">
        <f>RES_hhdet_in!Q133-RES_hhdet_in_new!Q133</f>
        <v>0</v>
      </c>
      <c r="R133" s="52">
        <f>RES_hhdet_in!R133-RES_hhdet_in_new!R133</f>
        <v>0</v>
      </c>
      <c r="S133" s="52">
        <f>RES_hhdet_in!S133-RES_hhdet_in_new!S133</f>
        <v>0</v>
      </c>
      <c r="T133" s="52">
        <f>RES_hhdet_in!T133-RES_hhdet_in_new!T133</f>
        <v>0</v>
      </c>
      <c r="U133" s="52">
        <f>RES_hhdet_in!U133-RES_hhdet_in_new!U133</f>
        <v>0</v>
      </c>
      <c r="V133" s="52">
        <f>RES_hhdet_in!V133-RES_hhdet_in_new!V133</f>
        <v>0</v>
      </c>
      <c r="W133" s="52">
        <f>RES_hhdet_in!W133-RES_hhdet_in_new!W133</f>
        <v>0</v>
      </c>
      <c r="DA133" s="63"/>
    </row>
    <row r="134" spans="1:105" ht="12" hidden="1" customHeight="1" x14ac:dyDescent="0.25">
      <c r="A134" s="108" t="s">
        <v>52</v>
      </c>
      <c r="B134" s="52"/>
      <c r="C134" s="52">
        <f>RES_hhdet_in!C134-RES_hhdet_in_new!C134</f>
        <v>0</v>
      </c>
      <c r="D134" s="52">
        <f>RES_hhdet_in!D134-RES_hhdet_in_new!D134</f>
        <v>0</v>
      </c>
      <c r="E134" s="52">
        <f>RES_hhdet_in!E134-RES_hhdet_in_new!E134</f>
        <v>0</v>
      </c>
      <c r="F134" s="52">
        <f>RES_hhdet_in!F134-RES_hhdet_in_new!F134</f>
        <v>0</v>
      </c>
      <c r="G134" s="52">
        <f>RES_hhdet_in!G134-RES_hhdet_in_new!G134</f>
        <v>0</v>
      </c>
      <c r="H134" s="52">
        <f>RES_hhdet_in!H134-RES_hhdet_in_new!H134</f>
        <v>0</v>
      </c>
      <c r="I134" s="52">
        <f>RES_hhdet_in!I134-RES_hhdet_in_new!I134</f>
        <v>0</v>
      </c>
      <c r="J134" s="52">
        <f>RES_hhdet_in!J134-RES_hhdet_in_new!J134</f>
        <v>0</v>
      </c>
      <c r="K134" s="52">
        <f>RES_hhdet_in!K134-RES_hhdet_in_new!K134</f>
        <v>0</v>
      </c>
      <c r="L134" s="52">
        <f>RES_hhdet_in!L134-RES_hhdet_in_new!L134</f>
        <v>0</v>
      </c>
      <c r="M134" s="52">
        <f>RES_hhdet_in!M134-RES_hhdet_in_new!M134</f>
        <v>0</v>
      </c>
      <c r="N134" s="52">
        <f>RES_hhdet_in!N134-RES_hhdet_in_new!N134</f>
        <v>0</v>
      </c>
      <c r="O134" s="52">
        <f>RES_hhdet_in!O134-RES_hhdet_in_new!O134</f>
        <v>0</v>
      </c>
      <c r="P134" s="52">
        <f>RES_hhdet_in!P134-RES_hhdet_in_new!P134</f>
        <v>0</v>
      </c>
      <c r="Q134" s="52">
        <f>RES_hhdet_in!Q134-RES_hhdet_in_new!Q134</f>
        <v>0</v>
      </c>
      <c r="R134" s="52">
        <f>RES_hhdet_in!R134-RES_hhdet_in_new!R134</f>
        <v>0</v>
      </c>
      <c r="S134" s="52">
        <f>RES_hhdet_in!S134-RES_hhdet_in_new!S134</f>
        <v>0</v>
      </c>
      <c r="T134" s="52">
        <f>RES_hhdet_in!T134-RES_hhdet_in_new!T134</f>
        <v>0</v>
      </c>
      <c r="U134" s="52">
        <f>RES_hhdet_in!U134-RES_hhdet_in_new!U134</f>
        <v>0</v>
      </c>
      <c r="V134" s="52">
        <f>RES_hhdet_in!V134-RES_hhdet_in_new!V134</f>
        <v>0</v>
      </c>
      <c r="W134" s="52">
        <f>RES_hhdet_in!W134-RES_hhdet_in_new!W134</f>
        <v>0</v>
      </c>
      <c r="DA134" s="63"/>
    </row>
    <row r="135" spans="1:105" ht="12" customHeight="1" x14ac:dyDescent="0.25">
      <c r="A135" s="97" t="s">
        <v>122</v>
      </c>
      <c r="B135" s="52"/>
      <c r="C135" s="52">
        <f>RES_hhdet_in!C135-RES_hhdet_in_new!C135</f>
        <v>9329</v>
      </c>
      <c r="D135" s="52">
        <f>RES_hhdet_in!D135-RES_hhdet_in_new!D135</f>
        <v>0</v>
      </c>
      <c r="E135" s="52">
        <f>RES_hhdet_in!E135-RES_hhdet_in_new!E135</f>
        <v>5405</v>
      </c>
      <c r="F135" s="52">
        <f>RES_hhdet_in!F135-RES_hhdet_in_new!F135</f>
        <v>3524</v>
      </c>
      <c r="G135" s="52">
        <f>RES_hhdet_in!G135-RES_hhdet_in_new!G135</f>
        <v>0</v>
      </c>
      <c r="H135" s="52">
        <f>RES_hhdet_in!H135-RES_hhdet_in_new!H135</f>
        <v>25273</v>
      </c>
      <c r="I135" s="52">
        <f>RES_hhdet_in!I135-RES_hhdet_in_new!I135</f>
        <v>744</v>
      </c>
      <c r="J135" s="52">
        <f>RES_hhdet_in!J135-RES_hhdet_in_new!J135</f>
        <v>3359</v>
      </c>
      <c r="K135" s="52">
        <f>RES_hhdet_in!K135-RES_hhdet_in_new!K135</f>
        <v>2701</v>
      </c>
      <c r="L135" s="52">
        <f>RES_hhdet_in!L135-RES_hhdet_in_new!L135</f>
        <v>3679</v>
      </c>
      <c r="M135" s="52">
        <f>RES_hhdet_in!M135-RES_hhdet_in_new!M135</f>
        <v>6088</v>
      </c>
      <c r="N135" s="52">
        <f>RES_hhdet_in!N135-RES_hhdet_in_new!N135</f>
        <v>5579</v>
      </c>
      <c r="O135" s="52">
        <f>RES_hhdet_in!O135-RES_hhdet_in_new!O135</f>
        <v>871</v>
      </c>
      <c r="P135" s="52">
        <f>RES_hhdet_in!P135-RES_hhdet_in_new!P135</f>
        <v>729</v>
      </c>
      <c r="Q135" s="52">
        <f>RES_hhdet_in!Q135-RES_hhdet_in_new!Q135</f>
        <v>342</v>
      </c>
      <c r="R135" s="52">
        <f>RES_hhdet_in!R135-RES_hhdet_in_new!R135</f>
        <v>1063</v>
      </c>
      <c r="S135" s="52">
        <f>RES_hhdet_in!S135-RES_hhdet_in_new!S135</f>
        <v>2924</v>
      </c>
      <c r="T135" s="52">
        <f>RES_hhdet_in!T135-RES_hhdet_in_new!T135</f>
        <v>0</v>
      </c>
      <c r="U135" s="52">
        <f>RES_hhdet_in!U135-RES_hhdet_in_new!U135</f>
        <v>1180</v>
      </c>
      <c r="V135" s="52">
        <f>RES_hhdet_in!V135-RES_hhdet_in_new!V135</f>
        <v>0</v>
      </c>
      <c r="W135" s="52">
        <f>RES_hhdet_in!W135-RES_hhdet_in_new!W135</f>
        <v>6252</v>
      </c>
      <c r="DA135" s="63" t="s">
        <v>1461</v>
      </c>
    </row>
    <row r="136" spans="1:105" ht="12" customHeight="1" x14ac:dyDescent="0.25">
      <c r="A136" s="97" t="s">
        <v>121</v>
      </c>
      <c r="B136" s="52"/>
      <c r="C136" s="52">
        <f>RES_hhdet_in!C136-RES_hhdet_in_new!C136</f>
        <v>0</v>
      </c>
      <c r="D136" s="52">
        <f>RES_hhdet_in!D136-RES_hhdet_in_new!D136</f>
        <v>0</v>
      </c>
      <c r="E136" s="52">
        <f>RES_hhdet_in!E136-RES_hhdet_in_new!E136</f>
        <v>0</v>
      </c>
      <c r="F136" s="52">
        <f>RES_hhdet_in!F136-RES_hhdet_in_new!F136</f>
        <v>0</v>
      </c>
      <c r="G136" s="52">
        <f>RES_hhdet_in!G136-RES_hhdet_in_new!G136</f>
        <v>0</v>
      </c>
      <c r="H136" s="52">
        <f>RES_hhdet_in!H136-RES_hhdet_in_new!H136</f>
        <v>0</v>
      </c>
      <c r="I136" s="52">
        <f>RES_hhdet_in!I136-RES_hhdet_in_new!I136</f>
        <v>0</v>
      </c>
      <c r="J136" s="52">
        <f>RES_hhdet_in!J136-RES_hhdet_in_new!J136</f>
        <v>0</v>
      </c>
      <c r="K136" s="52">
        <f>RES_hhdet_in!K136-RES_hhdet_in_new!K136</f>
        <v>3291</v>
      </c>
      <c r="L136" s="52">
        <f>RES_hhdet_in!L136-RES_hhdet_in_new!L136</f>
        <v>485</v>
      </c>
      <c r="M136" s="52">
        <f>RES_hhdet_in!M136-RES_hhdet_in_new!M136</f>
        <v>813</v>
      </c>
      <c r="N136" s="52">
        <f>RES_hhdet_in!N136-RES_hhdet_in_new!N136</f>
        <v>1119</v>
      </c>
      <c r="O136" s="52">
        <f>RES_hhdet_in!O136-RES_hhdet_in_new!O136</f>
        <v>6894</v>
      </c>
      <c r="P136" s="52">
        <f>RES_hhdet_in!P136-RES_hhdet_in_new!P136</f>
        <v>5640</v>
      </c>
      <c r="Q136" s="52">
        <f>RES_hhdet_in!Q136-RES_hhdet_in_new!Q136</f>
        <v>1606</v>
      </c>
      <c r="R136" s="52">
        <f>RES_hhdet_in!R136-RES_hhdet_in_new!R136</f>
        <v>1995</v>
      </c>
      <c r="S136" s="52">
        <f>RES_hhdet_in!S136-RES_hhdet_in_new!S136</f>
        <v>1852</v>
      </c>
      <c r="T136" s="52">
        <f>RES_hhdet_in!T136-RES_hhdet_in_new!T136</f>
        <v>4116</v>
      </c>
      <c r="U136" s="52">
        <f>RES_hhdet_in!U136-RES_hhdet_in_new!U136</f>
        <v>5455</v>
      </c>
      <c r="V136" s="52">
        <f>RES_hhdet_in!V136-RES_hhdet_in_new!V136</f>
        <v>6997</v>
      </c>
      <c r="W136" s="52">
        <f>RES_hhdet_in!W136-RES_hhdet_in_new!W136</f>
        <v>54037</v>
      </c>
      <c r="DA136" s="63" t="s">
        <v>1462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/>
      <c r="C140" s="52">
        <v>515546</v>
      </c>
      <c r="D140" s="52">
        <v>340024</v>
      </c>
      <c r="E140" s="52">
        <v>224284</v>
      </c>
      <c r="F140" s="52">
        <v>343289</v>
      </c>
      <c r="G140" s="52">
        <v>498759</v>
      </c>
      <c r="H140" s="52">
        <v>584242</v>
      </c>
      <c r="I140" s="52">
        <v>346595</v>
      </c>
      <c r="J140" s="52">
        <v>231972</v>
      </c>
      <c r="K140" s="52">
        <v>291151</v>
      </c>
      <c r="L140" s="52">
        <v>219641</v>
      </c>
      <c r="M140" s="52">
        <v>269996</v>
      </c>
      <c r="N140" s="52">
        <v>364961</v>
      </c>
      <c r="O140" s="52">
        <v>394011</v>
      </c>
      <c r="P140" s="52">
        <v>247316</v>
      </c>
      <c r="Q140" s="52">
        <v>277565</v>
      </c>
      <c r="R140" s="52">
        <v>239312</v>
      </c>
      <c r="S140" s="52">
        <v>283528</v>
      </c>
      <c r="T140" s="52">
        <v>252992</v>
      </c>
      <c r="U140" s="52">
        <v>329483</v>
      </c>
      <c r="V140" s="52">
        <v>324120</v>
      </c>
      <c r="W140" s="52">
        <v>355714</v>
      </c>
      <c r="DA140" s="63" t="s">
        <v>1463</v>
      </c>
    </row>
    <row r="141" spans="1:105" ht="12" customHeight="1" x14ac:dyDescent="0.25">
      <c r="A141" s="109" t="s">
        <v>120</v>
      </c>
      <c r="B141" s="36"/>
      <c r="C141" s="36">
        <v>154705</v>
      </c>
      <c r="D141" s="36">
        <v>202111</v>
      </c>
      <c r="E141" s="36">
        <v>364133</v>
      </c>
      <c r="F141" s="36">
        <v>250080</v>
      </c>
      <c r="G141" s="36">
        <v>152668</v>
      </c>
      <c r="H141" s="36">
        <v>163274</v>
      </c>
      <c r="I141" s="36">
        <v>90041</v>
      </c>
      <c r="J141" s="36">
        <v>163595</v>
      </c>
      <c r="K141" s="36">
        <v>220655</v>
      </c>
      <c r="L141" s="36">
        <v>254197</v>
      </c>
      <c r="M141" s="36">
        <v>257701</v>
      </c>
      <c r="N141" s="36">
        <v>180183</v>
      </c>
      <c r="O141" s="36">
        <v>164562</v>
      </c>
      <c r="P141" s="36">
        <v>95710</v>
      </c>
      <c r="Q141" s="36">
        <v>136379</v>
      </c>
      <c r="R141" s="36">
        <v>159003</v>
      </c>
      <c r="S141" s="36">
        <v>163264</v>
      </c>
      <c r="T141" s="36">
        <v>121152</v>
      </c>
      <c r="U141" s="36">
        <v>154708</v>
      </c>
      <c r="V141" s="36">
        <v>151786</v>
      </c>
      <c r="W141" s="36">
        <v>62836</v>
      </c>
      <c r="DA141" s="60" t="s">
        <v>1464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1465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/>
      <c r="C145" s="52">
        <v>135</v>
      </c>
      <c r="D145" s="52">
        <v>867</v>
      </c>
      <c r="E145" s="52">
        <v>1664</v>
      </c>
      <c r="F145" s="52">
        <v>3133</v>
      </c>
      <c r="G145" s="52">
        <v>4905</v>
      </c>
      <c r="H145" s="52">
        <v>8205</v>
      </c>
      <c r="I145" s="52">
        <v>10050</v>
      </c>
      <c r="J145" s="52">
        <v>13089</v>
      </c>
      <c r="K145" s="52">
        <v>13949</v>
      </c>
      <c r="L145" s="52">
        <v>14471</v>
      </c>
      <c r="M145" s="52">
        <v>18542</v>
      </c>
      <c r="N145" s="52">
        <v>19903</v>
      </c>
      <c r="O145" s="52">
        <v>28037</v>
      </c>
      <c r="P145" s="52">
        <v>18562</v>
      </c>
      <c r="Q145" s="52">
        <v>23824</v>
      </c>
      <c r="R145" s="52">
        <v>22996</v>
      </c>
      <c r="S145" s="52">
        <v>29697</v>
      </c>
      <c r="T145" s="52">
        <v>31438</v>
      </c>
      <c r="U145" s="52">
        <v>49016</v>
      </c>
      <c r="V145" s="52">
        <v>54219</v>
      </c>
      <c r="W145" s="52">
        <v>37155</v>
      </c>
      <c r="DA145" s="63" t="s">
        <v>1466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/>
      <c r="C147" s="52">
        <v>1</v>
      </c>
      <c r="D147" s="52">
        <v>1</v>
      </c>
      <c r="E147" s="52">
        <v>2</v>
      </c>
      <c r="F147" s="52">
        <v>7</v>
      </c>
      <c r="G147" s="52">
        <v>14</v>
      </c>
      <c r="H147" s="52">
        <v>27</v>
      </c>
      <c r="I147" s="52">
        <v>71</v>
      </c>
      <c r="J147" s="52">
        <v>130</v>
      </c>
      <c r="K147" s="52">
        <v>197</v>
      </c>
      <c r="L147" s="52">
        <v>228</v>
      </c>
      <c r="M147" s="52">
        <v>317</v>
      </c>
      <c r="N147" s="52">
        <v>417</v>
      </c>
      <c r="O147" s="52">
        <v>711</v>
      </c>
      <c r="P147" s="52">
        <v>1515</v>
      </c>
      <c r="Q147" s="52">
        <v>4238</v>
      </c>
      <c r="R147" s="52">
        <v>7218</v>
      </c>
      <c r="S147" s="52">
        <v>5903</v>
      </c>
      <c r="T147" s="52">
        <v>5715</v>
      </c>
      <c r="U147" s="52">
        <v>6655</v>
      </c>
      <c r="V147" s="52">
        <v>10746</v>
      </c>
      <c r="W147" s="52">
        <v>13223</v>
      </c>
      <c r="DA147" s="63" t="s">
        <v>1467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/>
      <c r="C149" s="52">
        <f>RES_hhdet_in!C149-RES_hhdet_in_new!C149</f>
        <v>60</v>
      </c>
      <c r="D149" s="52">
        <f>RES_hhdet_in!D149-RES_hhdet_in_new!D149</f>
        <v>133</v>
      </c>
      <c r="E149" s="52">
        <f>RES_hhdet_in!E149-RES_hhdet_in_new!E149</f>
        <v>114</v>
      </c>
      <c r="F149" s="52">
        <f>RES_hhdet_in!F149-RES_hhdet_in_new!F149</f>
        <v>428</v>
      </c>
      <c r="G149" s="52">
        <f>RES_hhdet_in!G149-RES_hhdet_in_new!G149</f>
        <v>1166</v>
      </c>
      <c r="H149" s="52">
        <f>RES_hhdet_in!H149-RES_hhdet_in_new!H149</f>
        <v>3877</v>
      </c>
      <c r="I149" s="52">
        <f>RES_hhdet_in!I149-RES_hhdet_in_new!I149</f>
        <v>2790</v>
      </c>
      <c r="J149" s="52">
        <f>RES_hhdet_in!J149-RES_hhdet_in_new!J149</f>
        <v>1389</v>
      </c>
      <c r="K149" s="52">
        <f>RES_hhdet_in!K149-RES_hhdet_in_new!K149</f>
        <v>1613</v>
      </c>
      <c r="L149" s="52">
        <f>RES_hhdet_in!L149-RES_hhdet_in_new!L149</f>
        <v>1317</v>
      </c>
      <c r="M149" s="52">
        <f>RES_hhdet_in!M149-RES_hhdet_in_new!M149</f>
        <v>1879</v>
      </c>
      <c r="N149" s="52">
        <f>RES_hhdet_in!N149-RES_hhdet_in_new!N149</f>
        <v>3597</v>
      </c>
      <c r="O149" s="52">
        <f>RES_hhdet_in!O149-RES_hhdet_in_new!O149</f>
        <v>4944</v>
      </c>
      <c r="P149" s="52">
        <f>RES_hhdet_in!P149-RES_hhdet_in_new!P149</f>
        <v>4250</v>
      </c>
      <c r="Q149" s="52">
        <f>RES_hhdet_in!Q149-RES_hhdet_in_new!Q149</f>
        <v>4057</v>
      </c>
      <c r="R149" s="52">
        <f>RES_hhdet_in!R149-RES_hhdet_in_new!R149</f>
        <v>4493</v>
      </c>
      <c r="S149" s="52">
        <f>RES_hhdet_in!S149-RES_hhdet_in_new!S149</f>
        <v>6104</v>
      </c>
      <c r="T149" s="52">
        <f>RES_hhdet_in!T149-RES_hhdet_in_new!T149</f>
        <v>6071</v>
      </c>
      <c r="U149" s="52">
        <f>RES_hhdet_in!U149-RES_hhdet_in_new!U149</f>
        <v>8032</v>
      </c>
      <c r="V149" s="52">
        <f>RES_hhdet_in!V149-RES_hhdet_in_new!V149</f>
        <v>10081</v>
      </c>
      <c r="W149" s="52">
        <f>RES_hhdet_in!W149-RES_hhdet_in_new!W149</f>
        <v>11266</v>
      </c>
      <c r="DA149" s="63" t="s">
        <v>1468</v>
      </c>
    </row>
    <row r="150" spans="1:105" ht="12" customHeight="1" x14ac:dyDescent="0.25">
      <c r="A150" s="97" t="s">
        <v>123</v>
      </c>
      <c r="B150" s="52"/>
      <c r="C150" s="52">
        <f>RES_hhdet_in!C150-RES_hhdet_in_new!C150</f>
        <v>0</v>
      </c>
      <c r="D150" s="52">
        <f>RES_hhdet_in!D150-RES_hhdet_in_new!D150</f>
        <v>0</v>
      </c>
      <c r="E150" s="52">
        <f>RES_hhdet_in!E150-RES_hhdet_in_new!E150</f>
        <v>0</v>
      </c>
      <c r="F150" s="52">
        <f>RES_hhdet_in!F150-RES_hhdet_in_new!F150</f>
        <v>0</v>
      </c>
      <c r="G150" s="52">
        <f>RES_hhdet_in!G150-RES_hhdet_in_new!G150</f>
        <v>0</v>
      </c>
      <c r="H150" s="52">
        <f>RES_hhdet_in!H150-RES_hhdet_in_new!H150</f>
        <v>0</v>
      </c>
      <c r="I150" s="52">
        <f>RES_hhdet_in!I150-RES_hhdet_in_new!I150</f>
        <v>0</v>
      </c>
      <c r="J150" s="52">
        <f>RES_hhdet_in!J150-RES_hhdet_in_new!J150</f>
        <v>0</v>
      </c>
      <c r="K150" s="52">
        <f>RES_hhdet_in!K150-RES_hhdet_in_new!K150</f>
        <v>13</v>
      </c>
      <c r="L150" s="52">
        <f>RES_hhdet_in!L150-RES_hhdet_in_new!L150</f>
        <v>1</v>
      </c>
      <c r="M150" s="52">
        <f>RES_hhdet_in!M150-RES_hhdet_in_new!M150</f>
        <v>2</v>
      </c>
      <c r="N150" s="52">
        <f>RES_hhdet_in!N150-RES_hhdet_in_new!N150</f>
        <v>4</v>
      </c>
      <c r="O150" s="52">
        <f>RES_hhdet_in!O150-RES_hhdet_in_new!O150</f>
        <v>41</v>
      </c>
      <c r="P150" s="52">
        <f>RES_hhdet_in!P150-RES_hhdet_in_new!P150</f>
        <v>38</v>
      </c>
      <c r="Q150" s="52">
        <f>RES_hhdet_in!Q150-RES_hhdet_in_new!Q150</f>
        <v>43</v>
      </c>
      <c r="R150" s="52">
        <f>RES_hhdet_in!R150-RES_hhdet_in_new!R150</f>
        <v>52</v>
      </c>
      <c r="S150" s="52">
        <f>RES_hhdet_in!S150-RES_hhdet_in_new!S150</f>
        <v>45</v>
      </c>
      <c r="T150" s="52">
        <f>RES_hhdet_in!T150-RES_hhdet_in_new!T150</f>
        <v>112</v>
      </c>
      <c r="U150" s="52">
        <f>RES_hhdet_in!U150-RES_hhdet_in_new!U150</f>
        <v>145</v>
      </c>
      <c r="V150" s="52">
        <f>RES_hhdet_in!V150-RES_hhdet_in_new!V150</f>
        <v>166</v>
      </c>
      <c r="W150" s="52">
        <f>RES_hhdet_in!W150-RES_hhdet_in_new!W150</f>
        <v>106</v>
      </c>
      <c r="DA150" s="63" t="s">
        <v>1469</v>
      </c>
    </row>
    <row r="151" spans="1:105" ht="12" hidden="1" customHeight="1" x14ac:dyDescent="0.25">
      <c r="A151" s="108" t="s">
        <v>50</v>
      </c>
      <c r="B151" s="52"/>
      <c r="C151" s="52">
        <f>RES_hhdet_in!C151-RES_hhdet_in_new!C151</f>
        <v>0</v>
      </c>
      <c r="D151" s="52">
        <f>RES_hhdet_in!D151-RES_hhdet_in_new!D151</f>
        <v>0</v>
      </c>
      <c r="E151" s="52">
        <f>RES_hhdet_in!E151-RES_hhdet_in_new!E151</f>
        <v>0</v>
      </c>
      <c r="F151" s="52">
        <f>RES_hhdet_in!F151-RES_hhdet_in_new!F151</f>
        <v>0</v>
      </c>
      <c r="G151" s="52">
        <f>RES_hhdet_in!G151-RES_hhdet_in_new!G151</f>
        <v>0</v>
      </c>
      <c r="H151" s="52">
        <f>RES_hhdet_in!H151-RES_hhdet_in_new!H151</f>
        <v>0</v>
      </c>
      <c r="I151" s="52">
        <f>RES_hhdet_in!I151-RES_hhdet_in_new!I151</f>
        <v>0</v>
      </c>
      <c r="J151" s="52">
        <f>RES_hhdet_in!J151-RES_hhdet_in_new!J151</f>
        <v>0</v>
      </c>
      <c r="K151" s="52">
        <f>RES_hhdet_in!K151-RES_hhdet_in_new!K151</f>
        <v>0</v>
      </c>
      <c r="L151" s="52">
        <f>RES_hhdet_in!L151-RES_hhdet_in_new!L151</f>
        <v>0</v>
      </c>
      <c r="M151" s="52">
        <f>RES_hhdet_in!M151-RES_hhdet_in_new!M151</f>
        <v>0</v>
      </c>
      <c r="N151" s="52">
        <f>RES_hhdet_in!N151-RES_hhdet_in_new!N151</f>
        <v>0</v>
      </c>
      <c r="O151" s="52">
        <f>RES_hhdet_in!O151-RES_hhdet_in_new!O151</f>
        <v>0</v>
      </c>
      <c r="P151" s="52">
        <f>RES_hhdet_in!P151-RES_hhdet_in_new!P151</f>
        <v>0</v>
      </c>
      <c r="Q151" s="52">
        <f>RES_hhdet_in!Q151-RES_hhdet_in_new!Q151</f>
        <v>0</v>
      </c>
      <c r="R151" s="52">
        <f>RES_hhdet_in!R151-RES_hhdet_in_new!R151</f>
        <v>0</v>
      </c>
      <c r="S151" s="52">
        <f>RES_hhdet_in!S151-RES_hhdet_in_new!S151</f>
        <v>0</v>
      </c>
      <c r="T151" s="52">
        <f>RES_hhdet_in!T151-RES_hhdet_in_new!T151</f>
        <v>0</v>
      </c>
      <c r="U151" s="52">
        <f>RES_hhdet_in!U151-RES_hhdet_in_new!U151</f>
        <v>0</v>
      </c>
      <c r="V151" s="52">
        <f>RES_hhdet_in!V151-RES_hhdet_in_new!V151</f>
        <v>0</v>
      </c>
      <c r="W151" s="52">
        <f>RES_hhdet_in!W151-RES_hhdet_in_new!W151</f>
        <v>0</v>
      </c>
      <c r="DA151" s="63"/>
    </row>
    <row r="152" spans="1:105" ht="12" hidden="1" customHeight="1" x14ac:dyDescent="0.25">
      <c r="A152" s="108" t="s">
        <v>52</v>
      </c>
      <c r="B152" s="52"/>
      <c r="C152" s="52">
        <f>RES_hhdet_in!C152-RES_hhdet_in_new!C152</f>
        <v>0</v>
      </c>
      <c r="D152" s="52">
        <f>RES_hhdet_in!D152-RES_hhdet_in_new!D152</f>
        <v>0</v>
      </c>
      <c r="E152" s="52">
        <f>RES_hhdet_in!E152-RES_hhdet_in_new!E152</f>
        <v>0</v>
      </c>
      <c r="F152" s="52">
        <f>RES_hhdet_in!F152-RES_hhdet_in_new!F152</f>
        <v>0</v>
      </c>
      <c r="G152" s="52">
        <f>RES_hhdet_in!G152-RES_hhdet_in_new!G152</f>
        <v>0</v>
      </c>
      <c r="H152" s="52">
        <f>RES_hhdet_in!H152-RES_hhdet_in_new!H152</f>
        <v>0</v>
      </c>
      <c r="I152" s="52">
        <f>RES_hhdet_in!I152-RES_hhdet_in_new!I152</f>
        <v>0</v>
      </c>
      <c r="J152" s="52">
        <f>RES_hhdet_in!J152-RES_hhdet_in_new!J152</f>
        <v>0</v>
      </c>
      <c r="K152" s="52">
        <f>RES_hhdet_in!K152-RES_hhdet_in_new!K152</f>
        <v>0</v>
      </c>
      <c r="L152" s="52">
        <f>RES_hhdet_in!L152-RES_hhdet_in_new!L152</f>
        <v>0</v>
      </c>
      <c r="M152" s="52">
        <f>RES_hhdet_in!M152-RES_hhdet_in_new!M152</f>
        <v>0</v>
      </c>
      <c r="N152" s="52">
        <f>RES_hhdet_in!N152-RES_hhdet_in_new!N152</f>
        <v>0</v>
      </c>
      <c r="O152" s="52">
        <f>RES_hhdet_in!O152-RES_hhdet_in_new!O152</f>
        <v>0</v>
      </c>
      <c r="P152" s="52">
        <f>RES_hhdet_in!P152-RES_hhdet_in_new!P152</f>
        <v>0</v>
      </c>
      <c r="Q152" s="52">
        <f>RES_hhdet_in!Q152-RES_hhdet_in_new!Q152</f>
        <v>0</v>
      </c>
      <c r="R152" s="52">
        <f>RES_hhdet_in!R152-RES_hhdet_in_new!R152</f>
        <v>0</v>
      </c>
      <c r="S152" s="52">
        <f>RES_hhdet_in!S152-RES_hhdet_in_new!S152</f>
        <v>0</v>
      </c>
      <c r="T152" s="52">
        <f>RES_hhdet_in!T152-RES_hhdet_in_new!T152</f>
        <v>0</v>
      </c>
      <c r="U152" s="52">
        <f>RES_hhdet_in!U152-RES_hhdet_in_new!U152</f>
        <v>0</v>
      </c>
      <c r="V152" s="52">
        <f>RES_hhdet_in!V152-RES_hhdet_in_new!V152</f>
        <v>0</v>
      </c>
      <c r="W152" s="52">
        <f>RES_hhdet_in!W152-RES_hhdet_in_new!W152</f>
        <v>0</v>
      </c>
      <c r="DA152" s="63"/>
    </row>
    <row r="153" spans="1:105" ht="12" customHeight="1" x14ac:dyDescent="0.25">
      <c r="A153" s="97" t="s">
        <v>122</v>
      </c>
      <c r="B153" s="52"/>
      <c r="C153" s="52">
        <f>RES_hhdet_in!C153-RES_hhdet_in_new!C153</f>
        <v>116</v>
      </c>
      <c r="D153" s="52">
        <f>RES_hhdet_in!D153-RES_hhdet_in_new!D153</f>
        <v>773</v>
      </c>
      <c r="E153" s="52">
        <f>RES_hhdet_in!E153-RES_hhdet_in_new!E153</f>
        <v>1596</v>
      </c>
      <c r="F153" s="52">
        <f>RES_hhdet_in!F153-RES_hhdet_in_new!F153</f>
        <v>2778</v>
      </c>
      <c r="G153" s="52">
        <f>RES_hhdet_in!G153-RES_hhdet_in_new!G153</f>
        <v>3879</v>
      </c>
      <c r="H153" s="52">
        <f>RES_hhdet_in!H153-RES_hhdet_in_new!H153</f>
        <v>4643</v>
      </c>
      <c r="I153" s="52">
        <f>RES_hhdet_in!I153-RES_hhdet_in_new!I153</f>
        <v>7881</v>
      </c>
      <c r="J153" s="52">
        <f>RES_hhdet_in!J153-RES_hhdet_in_new!J153</f>
        <v>12960</v>
      </c>
      <c r="K153" s="52">
        <f>RES_hhdet_in!K153-RES_hhdet_in_new!K153</f>
        <v>6630</v>
      </c>
      <c r="L153" s="52">
        <f>RES_hhdet_in!L153-RES_hhdet_in_new!L153</f>
        <v>15220</v>
      </c>
      <c r="M153" s="52">
        <f>RES_hhdet_in!M153-RES_hhdet_in_new!M153</f>
        <v>20147</v>
      </c>
      <c r="N153" s="52">
        <f>RES_hhdet_in!N153-RES_hhdet_in_new!N153</f>
        <v>20886</v>
      </c>
      <c r="O153" s="52">
        <f>RES_hhdet_in!O153-RES_hhdet_in_new!O153</f>
        <v>3869</v>
      </c>
      <c r="P153" s="52">
        <f>RES_hhdet_in!P153-RES_hhdet_in_new!P153</f>
        <v>3288</v>
      </c>
      <c r="Q153" s="52">
        <f>RES_hhdet_in!Q153-RES_hhdet_in_new!Q153</f>
        <v>6407</v>
      </c>
      <c r="R153" s="52">
        <f>RES_hhdet_in!R153-RES_hhdet_in_new!R153</f>
        <v>13259</v>
      </c>
      <c r="S153" s="52">
        <f>RES_hhdet_in!S153-RES_hhdet_in_new!S153</f>
        <v>27976</v>
      </c>
      <c r="T153" s="52">
        <f>RES_hhdet_in!T153-RES_hhdet_in_new!T153</f>
        <v>0</v>
      </c>
      <c r="U153" s="52">
        <f>RES_hhdet_in!U153-RES_hhdet_in_new!U153</f>
        <v>12631</v>
      </c>
      <c r="V153" s="52">
        <f>RES_hhdet_in!V153-RES_hhdet_in_new!V153</f>
        <v>0</v>
      </c>
      <c r="W153" s="52">
        <f>RES_hhdet_in!W153-RES_hhdet_in_new!W153</f>
        <v>6749</v>
      </c>
      <c r="DA153" s="63" t="s">
        <v>1470</v>
      </c>
    </row>
    <row r="154" spans="1:105" ht="12" customHeight="1" x14ac:dyDescent="0.25">
      <c r="A154" s="97" t="s">
        <v>121</v>
      </c>
      <c r="B154" s="52"/>
      <c r="C154" s="52">
        <f>RES_hhdet_in!C154-RES_hhdet_in_new!C154</f>
        <v>0</v>
      </c>
      <c r="D154" s="52">
        <f>RES_hhdet_in!D154-RES_hhdet_in_new!D154</f>
        <v>0</v>
      </c>
      <c r="E154" s="52">
        <f>RES_hhdet_in!E154-RES_hhdet_in_new!E154</f>
        <v>0</v>
      </c>
      <c r="F154" s="52">
        <f>RES_hhdet_in!F154-RES_hhdet_in_new!F154</f>
        <v>0</v>
      </c>
      <c r="G154" s="52">
        <f>RES_hhdet_in!G154-RES_hhdet_in_new!G154</f>
        <v>0</v>
      </c>
      <c r="H154" s="52">
        <f>RES_hhdet_in!H154-RES_hhdet_in_new!H154</f>
        <v>0</v>
      </c>
      <c r="I154" s="52">
        <f>RES_hhdet_in!I154-RES_hhdet_in_new!I154</f>
        <v>0</v>
      </c>
      <c r="J154" s="52">
        <f>RES_hhdet_in!J154-RES_hhdet_in_new!J154</f>
        <v>0</v>
      </c>
      <c r="K154" s="52">
        <f>RES_hhdet_in!K154-RES_hhdet_in_new!K154</f>
        <v>8078</v>
      </c>
      <c r="L154" s="52">
        <f>RES_hhdet_in!L154-RES_hhdet_in_new!L154</f>
        <v>2009</v>
      </c>
      <c r="M154" s="52">
        <f>RES_hhdet_in!M154-RES_hhdet_in_new!M154</f>
        <v>2689</v>
      </c>
      <c r="N154" s="52">
        <f>RES_hhdet_in!N154-RES_hhdet_in_new!N154</f>
        <v>4183</v>
      </c>
      <c r="O154" s="52">
        <f>RES_hhdet_in!O154-RES_hhdet_in_new!O154</f>
        <v>30710</v>
      </c>
      <c r="P154" s="52">
        <f>RES_hhdet_in!P154-RES_hhdet_in_new!P154</f>
        <v>25397</v>
      </c>
      <c r="Q154" s="52">
        <f>RES_hhdet_in!Q154-RES_hhdet_in_new!Q154</f>
        <v>30247</v>
      </c>
      <c r="R154" s="52">
        <f>RES_hhdet_in!R154-RES_hhdet_in_new!R154</f>
        <v>24832</v>
      </c>
      <c r="S154" s="52">
        <f>RES_hhdet_in!S154-RES_hhdet_in_new!S154</f>
        <v>17716</v>
      </c>
      <c r="T154" s="52">
        <f>RES_hhdet_in!T154-RES_hhdet_in_new!T154</f>
        <v>50760</v>
      </c>
      <c r="U154" s="52">
        <f>RES_hhdet_in!U154-RES_hhdet_in_new!U154</f>
        <v>58413</v>
      </c>
      <c r="V154" s="52">
        <f>RES_hhdet_in!V154-RES_hhdet_in_new!V154</f>
        <v>78513</v>
      </c>
      <c r="W154" s="52">
        <f>RES_hhdet_in!W154-RES_hhdet_in_new!W154</f>
        <v>58391</v>
      </c>
      <c r="DA154" s="63" t="s">
        <v>1471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/>
      <c r="C158" s="52">
        <v>135</v>
      </c>
      <c r="D158" s="52">
        <v>570</v>
      </c>
      <c r="E158" s="52">
        <v>651</v>
      </c>
      <c r="F158" s="52">
        <v>1852</v>
      </c>
      <c r="G158" s="52">
        <v>3864</v>
      </c>
      <c r="H158" s="52">
        <v>6657</v>
      </c>
      <c r="I158" s="52">
        <v>8470</v>
      </c>
      <c r="J158" s="52">
        <v>8422</v>
      </c>
      <c r="K158" s="52">
        <v>9291</v>
      </c>
      <c r="L158" s="52">
        <v>8597</v>
      </c>
      <c r="M158" s="52">
        <v>12649</v>
      </c>
      <c r="N158" s="52">
        <v>19189</v>
      </c>
      <c r="O158" s="52">
        <v>27912</v>
      </c>
      <c r="P158" s="52">
        <v>23785</v>
      </c>
      <c r="Q158" s="52">
        <v>27315</v>
      </c>
      <c r="R158" s="52">
        <v>25622</v>
      </c>
      <c r="S158" s="52">
        <v>32918</v>
      </c>
      <c r="T158" s="52">
        <v>38498</v>
      </c>
      <c r="U158" s="52">
        <v>53919</v>
      </c>
      <c r="V158" s="52">
        <v>60459</v>
      </c>
      <c r="W158" s="52">
        <v>65046</v>
      </c>
      <c r="DA158" s="63" t="s">
        <v>1472</v>
      </c>
    </row>
    <row r="159" spans="1:105" ht="12" customHeight="1" x14ac:dyDescent="0.25">
      <c r="A159" s="109" t="s">
        <v>120</v>
      </c>
      <c r="B159" s="36"/>
      <c r="C159" s="36">
        <v>40</v>
      </c>
      <c r="D159" s="36">
        <v>338</v>
      </c>
      <c r="E159" s="36">
        <v>1059</v>
      </c>
      <c r="F159" s="36">
        <v>1350</v>
      </c>
      <c r="G159" s="36">
        <v>1184</v>
      </c>
      <c r="H159" s="36">
        <v>1861</v>
      </c>
      <c r="I159" s="36">
        <v>2201</v>
      </c>
      <c r="J159" s="36">
        <v>5931</v>
      </c>
      <c r="K159" s="36">
        <v>7036</v>
      </c>
      <c r="L159" s="36">
        <v>9961</v>
      </c>
      <c r="M159" s="36">
        <v>12065</v>
      </c>
      <c r="N159" s="36">
        <v>9472</v>
      </c>
      <c r="O159" s="36">
        <v>11658</v>
      </c>
      <c r="P159" s="36">
        <v>9200</v>
      </c>
      <c r="Q159" s="36">
        <v>13423</v>
      </c>
      <c r="R159" s="36">
        <v>17022</v>
      </c>
      <c r="S159" s="36">
        <v>18948</v>
      </c>
      <c r="T159" s="36">
        <v>18437</v>
      </c>
      <c r="U159" s="36">
        <v>25320</v>
      </c>
      <c r="V159" s="36">
        <v>28312</v>
      </c>
      <c r="W159" s="36">
        <v>11481</v>
      </c>
      <c r="DA159" s="60" t="s">
        <v>1473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1474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/>
      <c r="C163" s="52">
        <v>121</v>
      </c>
      <c r="D163" s="52">
        <v>228</v>
      </c>
      <c r="E163" s="52">
        <v>261</v>
      </c>
      <c r="F163" s="52">
        <v>236</v>
      </c>
      <c r="G163" s="52">
        <v>252</v>
      </c>
      <c r="H163" s="52">
        <v>386</v>
      </c>
      <c r="I163" s="52">
        <v>602</v>
      </c>
      <c r="J163" s="52">
        <v>546</v>
      </c>
      <c r="K163" s="52">
        <v>477</v>
      </c>
      <c r="L163" s="52">
        <v>314</v>
      </c>
      <c r="M163" s="52">
        <v>164</v>
      </c>
      <c r="N163" s="52">
        <v>168</v>
      </c>
      <c r="O163" s="52">
        <v>203</v>
      </c>
      <c r="P163" s="52">
        <v>98</v>
      </c>
      <c r="Q163" s="52">
        <v>109</v>
      </c>
      <c r="R163" s="52">
        <v>0</v>
      </c>
      <c r="S163" s="52">
        <v>120</v>
      </c>
      <c r="T163" s="52">
        <v>90</v>
      </c>
      <c r="U163" s="52">
        <v>230</v>
      </c>
      <c r="V163" s="52">
        <v>217</v>
      </c>
      <c r="W163" s="52">
        <v>172</v>
      </c>
      <c r="DA163" s="63" t="s">
        <v>1475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/>
      <c r="C165" s="52">
        <v>1</v>
      </c>
      <c r="D165" s="52">
        <v>1</v>
      </c>
      <c r="E165" s="52">
        <v>1</v>
      </c>
      <c r="F165" s="52">
        <v>2</v>
      </c>
      <c r="G165" s="52">
        <v>2</v>
      </c>
      <c r="H165" s="52">
        <v>2</v>
      </c>
      <c r="I165" s="52">
        <v>3</v>
      </c>
      <c r="J165" s="52">
        <v>5</v>
      </c>
      <c r="K165" s="52">
        <v>8</v>
      </c>
      <c r="L165" s="52">
        <v>8</v>
      </c>
      <c r="M165" s="52">
        <v>7</v>
      </c>
      <c r="N165" s="52">
        <v>5</v>
      </c>
      <c r="O165" s="52">
        <v>4</v>
      </c>
      <c r="P165" s="52">
        <v>11</v>
      </c>
      <c r="Q165" s="52">
        <v>32</v>
      </c>
      <c r="R165" s="52">
        <v>41</v>
      </c>
      <c r="S165" s="52">
        <v>17</v>
      </c>
      <c r="T165" s="52">
        <v>12</v>
      </c>
      <c r="U165" s="52">
        <v>21</v>
      </c>
      <c r="V165" s="52">
        <v>40</v>
      </c>
      <c r="W165" s="52">
        <v>48</v>
      </c>
      <c r="DA165" s="63" t="s">
        <v>1476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/>
      <c r="C167" s="52">
        <f>RES_hhdet_in!C167-RES_hhdet_in_new!C167</f>
        <v>72</v>
      </c>
      <c r="D167" s="52">
        <f>RES_hhdet_in!D167-RES_hhdet_in_new!D167</f>
        <v>46</v>
      </c>
      <c r="E167" s="52">
        <f>RES_hhdet_in!E167-RES_hhdet_in_new!E167</f>
        <v>23</v>
      </c>
      <c r="F167" s="52">
        <f>RES_hhdet_in!F167-RES_hhdet_in_new!F167</f>
        <v>46</v>
      </c>
      <c r="G167" s="52">
        <f>RES_hhdet_in!G167-RES_hhdet_in_new!G167</f>
        <v>88</v>
      </c>
      <c r="H167" s="52">
        <f>RES_hhdet_in!H167-RES_hhdet_in_new!H167</f>
        <v>254</v>
      </c>
      <c r="I167" s="52">
        <f>RES_hhdet_in!I167-RES_hhdet_in_new!I167</f>
        <v>193</v>
      </c>
      <c r="J167" s="52">
        <f>RES_hhdet_in!J167-RES_hhdet_in_new!J167</f>
        <v>68</v>
      </c>
      <c r="K167" s="52">
        <f>RES_hhdet_in!K167-RES_hhdet_in_new!K167</f>
        <v>78</v>
      </c>
      <c r="L167" s="52">
        <f>RES_hhdet_in!L167-RES_hhdet_in_new!L167</f>
        <v>48</v>
      </c>
      <c r="M167" s="52">
        <f>RES_hhdet_in!M167-RES_hhdet_in_new!M167</f>
        <v>43</v>
      </c>
      <c r="N167" s="52">
        <f>RES_hhdet_in!N167-RES_hhdet_in_new!N167</f>
        <v>78</v>
      </c>
      <c r="O167" s="52">
        <f>RES_hhdet_in!O167-RES_hhdet_in_new!O167</f>
        <v>93</v>
      </c>
      <c r="P167" s="52">
        <f>RES_hhdet_in!P167-RES_hhdet_in_new!P167</f>
        <v>90</v>
      </c>
      <c r="Q167" s="52">
        <f>RES_hhdet_in!Q167-RES_hhdet_in_new!Q167</f>
        <v>71</v>
      </c>
      <c r="R167" s="52">
        <f>RES_hhdet_in!R167-RES_hhdet_in_new!R167</f>
        <v>55</v>
      </c>
      <c r="S167" s="52">
        <f>RES_hhdet_in!S167-RES_hhdet_in_new!S167</f>
        <v>59</v>
      </c>
      <c r="T167" s="52">
        <f>RES_hhdet_in!T167-RES_hhdet_in_new!T167</f>
        <v>38</v>
      </c>
      <c r="U167" s="52">
        <f>RES_hhdet_in!U167-RES_hhdet_in_new!U167</f>
        <v>48</v>
      </c>
      <c r="V167" s="52">
        <f>RES_hhdet_in!V167-RES_hhdet_in_new!V167</f>
        <v>47</v>
      </c>
      <c r="W167" s="52">
        <f>RES_hhdet_in!W167-RES_hhdet_in_new!W167</f>
        <v>56</v>
      </c>
      <c r="DA167" s="63" t="s">
        <v>1477</v>
      </c>
    </row>
    <row r="168" spans="1:105" ht="12" customHeight="1" x14ac:dyDescent="0.25">
      <c r="A168" s="97" t="s">
        <v>123</v>
      </c>
      <c r="B168" s="52"/>
      <c r="C168" s="52">
        <f>RES_hhdet_in!C168-RES_hhdet_in_new!C168</f>
        <v>0</v>
      </c>
      <c r="D168" s="52">
        <f>RES_hhdet_in!D168-RES_hhdet_in_new!D168</f>
        <v>0</v>
      </c>
      <c r="E168" s="52">
        <f>RES_hhdet_in!E168-RES_hhdet_in_new!E168</f>
        <v>0</v>
      </c>
      <c r="F168" s="52">
        <f>RES_hhdet_in!F168-RES_hhdet_in_new!F168</f>
        <v>0</v>
      </c>
      <c r="G168" s="52">
        <f>RES_hhdet_in!G168-RES_hhdet_in_new!G168</f>
        <v>0</v>
      </c>
      <c r="H168" s="52">
        <f>RES_hhdet_in!H168-RES_hhdet_in_new!H168</f>
        <v>0</v>
      </c>
      <c r="I168" s="52">
        <f>RES_hhdet_in!I168-RES_hhdet_in_new!I168</f>
        <v>0</v>
      </c>
      <c r="J168" s="52">
        <f>RES_hhdet_in!J168-RES_hhdet_in_new!J168</f>
        <v>0</v>
      </c>
      <c r="K168" s="52">
        <f>RES_hhdet_in!K168-RES_hhdet_in_new!K168</f>
        <v>0</v>
      </c>
      <c r="L168" s="52">
        <f>RES_hhdet_in!L168-RES_hhdet_in_new!L168</f>
        <v>0</v>
      </c>
      <c r="M168" s="52">
        <f>RES_hhdet_in!M168-RES_hhdet_in_new!M168</f>
        <v>0</v>
      </c>
      <c r="N168" s="52">
        <f>RES_hhdet_in!N168-RES_hhdet_in_new!N168</f>
        <v>0</v>
      </c>
      <c r="O168" s="52">
        <f>RES_hhdet_in!O168-RES_hhdet_in_new!O168</f>
        <v>0</v>
      </c>
      <c r="P168" s="52">
        <f>RES_hhdet_in!P168-RES_hhdet_in_new!P168</f>
        <v>0</v>
      </c>
      <c r="Q168" s="52">
        <f>RES_hhdet_in!Q168-RES_hhdet_in_new!Q168</f>
        <v>0</v>
      </c>
      <c r="R168" s="52">
        <f>RES_hhdet_in!R168-RES_hhdet_in_new!R168</f>
        <v>0</v>
      </c>
      <c r="S168" s="52">
        <f>RES_hhdet_in!S168-RES_hhdet_in_new!S168</f>
        <v>0</v>
      </c>
      <c r="T168" s="52">
        <f>RES_hhdet_in!T168-RES_hhdet_in_new!T168</f>
        <v>0</v>
      </c>
      <c r="U168" s="52">
        <f>RES_hhdet_in!U168-RES_hhdet_in_new!U168</f>
        <v>0</v>
      </c>
      <c r="V168" s="52">
        <f>RES_hhdet_in!V168-RES_hhdet_in_new!V168</f>
        <v>0</v>
      </c>
      <c r="W168" s="52">
        <f>RES_hhdet_in!W168-RES_hhdet_in_new!W168</f>
        <v>0</v>
      </c>
      <c r="DA168" s="63" t="s">
        <v>1478</v>
      </c>
    </row>
    <row r="169" spans="1:105" ht="12" hidden="1" customHeight="1" x14ac:dyDescent="0.25">
      <c r="A169" s="108" t="s">
        <v>50</v>
      </c>
      <c r="B169" s="52"/>
      <c r="C169" s="52">
        <f>RES_hhdet_in!C169-RES_hhdet_in_new!C169</f>
        <v>0</v>
      </c>
      <c r="D169" s="52">
        <f>RES_hhdet_in!D169-RES_hhdet_in_new!D169</f>
        <v>0</v>
      </c>
      <c r="E169" s="52">
        <f>RES_hhdet_in!E169-RES_hhdet_in_new!E169</f>
        <v>0</v>
      </c>
      <c r="F169" s="52">
        <f>RES_hhdet_in!F169-RES_hhdet_in_new!F169</f>
        <v>0</v>
      </c>
      <c r="G169" s="52">
        <f>RES_hhdet_in!G169-RES_hhdet_in_new!G169</f>
        <v>0</v>
      </c>
      <c r="H169" s="52">
        <f>RES_hhdet_in!H169-RES_hhdet_in_new!H169</f>
        <v>0</v>
      </c>
      <c r="I169" s="52">
        <f>RES_hhdet_in!I169-RES_hhdet_in_new!I169</f>
        <v>0</v>
      </c>
      <c r="J169" s="52">
        <f>RES_hhdet_in!J169-RES_hhdet_in_new!J169</f>
        <v>0</v>
      </c>
      <c r="K169" s="52">
        <f>RES_hhdet_in!K169-RES_hhdet_in_new!K169</f>
        <v>0</v>
      </c>
      <c r="L169" s="52">
        <f>RES_hhdet_in!L169-RES_hhdet_in_new!L169</f>
        <v>0</v>
      </c>
      <c r="M169" s="52">
        <f>RES_hhdet_in!M169-RES_hhdet_in_new!M169</f>
        <v>0</v>
      </c>
      <c r="N169" s="52">
        <f>RES_hhdet_in!N169-RES_hhdet_in_new!N169</f>
        <v>0</v>
      </c>
      <c r="O169" s="52">
        <f>RES_hhdet_in!O169-RES_hhdet_in_new!O169</f>
        <v>0</v>
      </c>
      <c r="P169" s="52">
        <f>RES_hhdet_in!P169-RES_hhdet_in_new!P169</f>
        <v>0</v>
      </c>
      <c r="Q169" s="52">
        <f>RES_hhdet_in!Q169-RES_hhdet_in_new!Q169</f>
        <v>0</v>
      </c>
      <c r="R169" s="52">
        <f>RES_hhdet_in!R169-RES_hhdet_in_new!R169</f>
        <v>0</v>
      </c>
      <c r="S169" s="52">
        <f>RES_hhdet_in!S169-RES_hhdet_in_new!S169</f>
        <v>0</v>
      </c>
      <c r="T169" s="52">
        <f>RES_hhdet_in!T169-RES_hhdet_in_new!T169</f>
        <v>0</v>
      </c>
      <c r="U169" s="52">
        <f>RES_hhdet_in!U169-RES_hhdet_in_new!U169</f>
        <v>0</v>
      </c>
      <c r="V169" s="52">
        <f>RES_hhdet_in!V169-RES_hhdet_in_new!V169</f>
        <v>0</v>
      </c>
      <c r="W169" s="52">
        <f>RES_hhdet_in!W169-RES_hhdet_in_new!W169</f>
        <v>0</v>
      </c>
      <c r="DA169" s="63"/>
    </row>
    <row r="170" spans="1:105" ht="12" hidden="1" customHeight="1" x14ac:dyDescent="0.25">
      <c r="A170" s="108" t="s">
        <v>52</v>
      </c>
      <c r="B170" s="52"/>
      <c r="C170" s="52">
        <f>RES_hhdet_in!C170-RES_hhdet_in_new!C170</f>
        <v>0</v>
      </c>
      <c r="D170" s="52">
        <f>RES_hhdet_in!D170-RES_hhdet_in_new!D170</f>
        <v>0</v>
      </c>
      <c r="E170" s="52">
        <f>RES_hhdet_in!E170-RES_hhdet_in_new!E170</f>
        <v>0</v>
      </c>
      <c r="F170" s="52">
        <f>RES_hhdet_in!F170-RES_hhdet_in_new!F170</f>
        <v>0</v>
      </c>
      <c r="G170" s="52">
        <f>RES_hhdet_in!G170-RES_hhdet_in_new!G170</f>
        <v>0</v>
      </c>
      <c r="H170" s="52">
        <f>RES_hhdet_in!H170-RES_hhdet_in_new!H170</f>
        <v>0</v>
      </c>
      <c r="I170" s="52">
        <f>RES_hhdet_in!I170-RES_hhdet_in_new!I170</f>
        <v>0</v>
      </c>
      <c r="J170" s="52">
        <f>RES_hhdet_in!J170-RES_hhdet_in_new!J170</f>
        <v>0</v>
      </c>
      <c r="K170" s="52">
        <f>RES_hhdet_in!K170-RES_hhdet_in_new!K170</f>
        <v>0</v>
      </c>
      <c r="L170" s="52">
        <f>RES_hhdet_in!L170-RES_hhdet_in_new!L170</f>
        <v>0</v>
      </c>
      <c r="M170" s="52">
        <f>RES_hhdet_in!M170-RES_hhdet_in_new!M170</f>
        <v>0</v>
      </c>
      <c r="N170" s="52">
        <f>RES_hhdet_in!N170-RES_hhdet_in_new!N170</f>
        <v>0</v>
      </c>
      <c r="O170" s="52">
        <f>RES_hhdet_in!O170-RES_hhdet_in_new!O170</f>
        <v>0</v>
      </c>
      <c r="P170" s="52">
        <f>RES_hhdet_in!P170-RES_hhdet_in_new!P170</f>
        <v>0</v>
      </c>
      <c r="Q170" s="52">
        <f>RES_hhdet_in!Q170-RES_hhdet_in_new!Q170</f>
        <v>0</v>
      </c>
      <c r="R170" s="52">
        <f>RES_hhdet_in!R170-RES_hhdet_in_new!R170</f>
        <v>0</v>
      </c>
      <c r="S170" s="52">
        <f>RES_hhdet_in!S170-RES_hhdet_in_new!S170</f>
        <v>0</v>
      </c>
      <c r="T170" s="52">
        <f>RES_hhdet_in!T170-RES_hhdet_in_new!T170</f>
        <v>0</v>
      </c>
      <c r="U170" s="52">
        <f>RES_hhdet_in!U170-RES_hhdet_in_new!U170</f>
        <v>0</v>
      </c>
      <c r="V170" s="52">
        <f>RES_hhdet_in!V170-RES_hhdet_in_new!V170</f>
        <v>0</v>
      </c>
      <c r="W170" s="52">
        <f>RES_hhdet_in!W170-RES_hhdet_in_new!W170</f>
        <v>0</v>
      </c>
      <c r="DA170" s="63"/>
    </row>
    <row r="171" spans="1:105" ht="12" customHeight="1" x14ac:dyDescent="0.25">
      <c r="A171" s="97" t="s">
        <v>122</v>
      </c>
      <c r="B171" s="52"/>
      <c r="C171" s="52">
        <f>RES_hhdet_in!C171-RES_hhdet_in_new!C171</f>
        <v>140</v>
      </c>
      <c r="D171" s="52">
        <f>RES_hhdet_in!D171-RES_hhdet_in_new!D171</f>
        <v>272</v>
      </c>
      <c r="E171" s="52">
        <f>RES_hhdet_in!E171-RES_hhdet_in_new!E171</f>
        <v>333</v>
      </c>
      <c r="F171" s="52">
        <f>RES_hhdet_in!F171-RES_hhdet_in_new!F171</f>
        <v>296</v>
      </c>
      <c r="G171" s="52">
        <f>RES_hhdet_in!G171-RES_hhdet_in_new!G171</f>
        <v>294</v>
      </c>
      <c r="H171" s="52">
        <f>RES_hhdet_in!H171-RES_hhdet_in_new!H171</f>
        <v>307</v>
      </c>
      <c r="I171" s="52">
        <f>RES_hhdet_in!I171-RES_hhdet_in_new!I171</f>
        <v>540</v>
      </c>
      <c r="J171" s="52">
        <f>RES_hhdet_in!J171-RES_hhdet_in_new!J171</f>
        <v>657</v>
      </c>
      <c r="K171" s="52">
        <f>RES_hhdet_in!K171-RES_hhdet_in_new!K171</f>
        <v>311</v>
      </c>
      <c r="L171" s="52">
        <f>RES_hhdet_in!L171-RES_hhdet_in_new!L171</f>
        <v>566</v>
      </c>
      <c r="M171" s="52">
        <f>RES_hhdet_in!M171-RES_hhdet_in_new!M171</f>
        <v>475</v>
      </c>
      <c r="N171" s="52">
        <f>RES_hhdet_in!N171-RES_hhdet_in_new!N171</f>
        <v>454</v>
      </c>
      <c r="O171" s="52">
        <f>RES_hhdet_in!O171-RES_hhdet_in_new!O171</f>
        <v>67</v>
      </c>
      <c r="P171" s="52">
        <f>RES_hhdet_in!P171-RES_hhdet_in_new!P171</f>
        <v>63</v>
      </c>
      <c r="Q171" s="52">
        <f>RES_hhdet_in!Q171-RES_hhdet_in_new!Q171</f>
        <v>118</v>
      </c>
      <c r="R171" s="52">
        <f>RES_hhdet_in!R171-RES_hhdet_in_new!R171</f>
        <v>162</v>
      </c>
      <c r="S171" s="52">
        <f>RES_hhdet_in!S171-RES_hhdet_in_new!S171</f>
        <v>300</v>
      </c>
      <c r="T171" s="52">
        <f>RES_hhdet_in!T171-RES_hhdet_in_new!T171</f>
        <v>0</v>
      </c>
      <c r="U171" s="52">
        <f>RES_hhdet_in!U171-RES_hhdet_in_new!U171</f>
        <v>73</v>
      </c>
      <c r="V171" s="52">
        <f>RES_hhdet_in!V171-RES_hhdet_in_new!V171</f>
        <v>0</v>
      </c>
      <c r="W171" s="52">
        <f>RES_hhdet_in!W171-RES_hhdet_in_new!W171</f>
        <v>33</v>
      </c>
      <c r="DA171" s="63" t="s">
        <v>1479</v>
      </c>
    </row>
    <row r="172" spans="1:105" ht="12" customHeight="1" x14ac:dyDescent="0.25">
      <c r="A172" s="97" t="s">
        <v>121</v>
      </c>
      <c r="B172" s="52"/>
      <c r="C172" s="52">
        <f>RES_hhdet_in!C172-RES_hhdet_in_new!C172</f>
        <v>0</v>
      </c>
      <c r="D172" s="52">
        <f>RES_hhdet_in!D172-RES_hhdet_in_new!D172</f>
        <v>0</v>
      </c>
      <c r="E172" s="52">
        <f>RES_hhdet_in!E172-RES_hhdet_in_new!E172</f>
        <v>0</v>
      </c>
      <c r="F172" s="52">
        <f>RES_hhdet_in!F172-RES_hhdet_in_new!F172</f>
        <v>0</v>
      </c>
      <c r="G172" s="52">
        <f>RES_hhdet_in!G172-RES_hhdet_in_new!G172</f>
        <v>0</v>
      </c>
      <c r="H172" s="52">
        <f>RES_hhdet_in!H172-RES_hhdet_in_new!H172</f>
        <v>0</v>
      </c>
      <c r="I172" s="52">
        <f>RES_hhdet_in!I172-RES_hhdet_in_new!I172</f>
        <v>0</v>
      </c>
      <c r="J172" s="52">
        <f>RES_hhdet_in!J172-RES_hhdet_in_new!J172</f>
        <v>0</v>
      </c>
      <c r="K172" s="52">
        <f>RES_hhdet_in!K172-RES_hhdet_in_new!K172</f>
        <v>384</v>
      </c>
      <c r="L172" s="52">
        <f>RES_hhdet_in!L172-RES_hhdet_in_new!L172</f>
        <v>74</v>
      </c>
      <c r="M172" s="52">
        <f>RES_hhdet_in!M172-RES_hhdet_in_new!M172</f>
        <v>62</v>
      </c>
      <c r="N172" s="52">
        <f>RES_hhdet_in!N172-RES_hhdet_in_new!N172</f>
        <v>91</v>
      </c>
      <c r="O172" s="52">
        <f>RES_hhdet_in!O172-RES_hhdet_in_new!O172</f>
        <v>570</v>
      </c>
      <c r="P172" s="52">
        <f>RES_hhdet_in!P172-RES_hhdet_in_new!P172</f>
        <v>551</v>
      </c>
      <c r="Q172" s="52">
        <f>RES_hhdet_in!Q172-RES_hhdet_in_new!Q172</f>
        <v>561</v>
      </c>
      <c r="R172" s="52">
        <f>RES_hhdet_in!R172-RES_hhdet_in_new!R172</f>
        <v>305</v>
      </c>
      <c r="S172" s="52">
        <f>RES_hhdet_in!S172-RES_hhdet_in_new!S172</f>
        <v>179</v>
      </c>
      <c r="T172" s="52">
        <f>RES_hhdet_in!T172-RES_hhdet_in_new!T172</f>
        <v>350</v>
      </c>
      <c r="U172" s="52">
        <f>RES_hhdet_in!U172-RES_hhdet_in_new!U172</f>
        <v>360</v>
      </c>
      <c r="V172" s="52">
        <f>RES_hhdet_in!V172-RES_hhdet_in_new!V172</f>
        <v>426</v>
      </c>
      <c r="W172" s="52">
        <f>RES_hhdet_in!W172-RES_hhdet_in_new!W172</f>
        <v>328</v>
      </c>
      <c r="DA172" s="63" t="s">
        <v>1480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/>
      <c r="C176" s="52">
        <v>162</v>
      </c>
      <c r="D176" s="52">
        <v>201</v>
      </c>
      <c r="E176" s="52">
        <v>133</v>
      </c>
      <c r="F176" s="52">
        <v>200</v>
      </c>
      <c r="G176" s="52">
        <v>292</v>
      </c>
      <c r="H176" s="52">
        <v>439</v>
      </c>
      <c r="I176" s="52">
        <v>579</v>
      </c>
      <c r="J176" s="52">
        <v>428</v>
      </c>
      <c r="K176" s="52">
        <v>438</v>
      </c>
      <c r="L176" s="52">
        <v>318</v>
      </c>
      <c r="M176" s="52">
        <v>298</v>
      </c>
      <c r="N176" s="52">
        <v>418</v>
      </c>
      <c r="O176" s="52">
        <v>518</v>
      </c>
      <c r="P176" s="52">
        <v>514</v>
      </c>
      <c r="Q176" s="52">
        <v>504</v>
      </c>
      <c r="R176" s="52">
        <v>319</v>
      </c>
      <c r="S176" s="52">
        <v>345</v>
      </c>
      <c r="T176" s="52">
        <v>260</v>
      </c>
      <c r="U176" s="52">
        <v>329</v>
      </c>
      <c r="V176" s="52">
        <v>320</v>
      </c>
      <c r="W176" s="52">
        <v>365</v>
      </c>
      <c r="DA176" s="63" t="s">
        <v>1481</v>
      </c>
    </row>
    <row r="177" spans="1:105" ht="12" customHeight="1" x14ac:dyDescent="0.25">
      <c r="A177" s="109" t="s">
        <v>120</v>
      </c>
      <c r="B177" s="36"/>
      <c r="C177" s="36">
        <v>49</v>
      </c>
      <c r="D177" s="36">
        <v>119</v>
      </c>
      <c r="E177" s="36">
        <v>220</v>
      </c>
      <c r="F177" s="36">
        <v>145</v>
      </c>
      <c r="G177" s="36">
        <v>90</v>
      </c>
      <c r="H177" s="36">
        <v>123</v>
      </c>
      <c r="I177" s="36">
        <v>151</v>
      </c>
      <c r="J177" s="36">
        <v>301</v>
      </c>
      <c r="K177" s="36">
        <v>330</v>
      </c>
      <c r="L177" s="36">
        <v>369</v>
      </c>
      <c r="M177" s="36">
        <v>282</v>
      </c>
      <c r="N177" s="36">
        <v>207</v>
      </c>
      <c r="O177" s="36">
        <v>216</v>
      </c>
      <c r="P177" s="36">
        <v>195</v>
      </c>
      <c r="Q177" s="36">
        <v>244</v>
      </c>
      <c r="R177" s="36">
        <v>207</v>
      </c>
      <c r="S177" s="36">
        <v>189</v>
      </c>
      <c r="T177" s="36">
        <v>125</v>
      </c>
      <c r="U177" s="36">
        <v>154</v>
      </c>
      <c r="V177" s="36">
        <v>153</v>
      </c>
      <c r="W177" s="36">
        <v>53</v>
      </c>
      <c r="DA177" s="60" t="s">
        <v>1482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7">
    <tabColor theme="6" tint="-0.249977111117893"/>
    <pageSetUpPr fitToPage="1"/>
  </sheetPr>
  <dimension ref="A1:DA177"/>
  <sheetViews>
    <sheetView showGridLines="0" zoomScaleNormal="100" workbookViewId="0">
      <pane xSplit="1" ySplit="2" topLeftCell="B3" activePane="bottomRight" state="frozen"/>
      <selection activeCell="B2" sqref="B2"/>
      <selection pane="topRight" activeCell="B2" sqref="B2"/>
      <selection pane="bottomLeft" activeCell="B2" sqref="B2"/>
      <selection pane="bottomRight" activeCell="B3" sqref="B3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1483</v>
      </c>
      <c r="B1" s="17">
        <v>2021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DA1" s="55" t="s">
        <v>193</v>
      </c>
    </row>
    <row r="2" spans="1:105" s="2" customFormat="1" ht="12" customHeight="1" x14ac:dyDescent="0.25">
      <c r="A2" s="139" t="s">
        <v>146</v>
      </c>
      <c r="B2" s="140" t="s">
        <v>145</v>
      </c>
      <c r="C2" s="140">
        <v>2001</v>
      </c>
      <c r="D2" s="140">
        <v>2002</v>
      </c>
      <c r="E2" s="140">
        <v>2003</v>
      </c>
      <c r="F2" s="140">
        <v>2004</v>
      </c>
      <c r="G2" s="140">
        <v>2005</v>
      </c>
      <c r="H2" s="140">
        <v>2006</v>
      </c>
      <c r="I2" s="140">
        <v>2007</v>
      </c>
      <c r="J2" s="140">
        <v>2008</v>
      </c>
      <c r="K2" s="140">
        <v>2009</v>
      </c>
      <c r="L2" s="140">
        <v>2010</v>
      </c>
      <c r="M2" s="140">
        <v>2011</v>
      </c>
      <c r="N2" s="140">
        <v>2012</v>
      </c>
      <c r="O2" s="140">
        <v>2013</v>
      </c>
      <c r="P2" s="140">
        <v>2014</v>
      </c>
      <c r="Q2" s="140">
        <v>2015</v>
      </c>
      <c r="R2" s="140">
        <v>2016</v>
      </c>
      <c r="S2" s="140">
        <v>2017</v>
      </c>
      <c r="T2" s="140">
        <v>2018</v>
      </c>
      <c r="U2" s="140">
        <v>2019</v>
      </c>
      <c r="V2" s="140">
        <v>2020</v>
      </c>
      <c r="W2" s="140">
        <v>2021</v>
      </c>
      <c r="DA2" s="143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1484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>
        <v>0</v>
      </c>
      <c r="C5" s="52">
        <v>0</v>
      </c>
      <c r="D5" s="52">
        <v>0</v>
      </c>
      <c r="E5" s="52">
        <v>0</v>
      </c>
      <c r="F5" s="52">
        <v>0</v>
      </c>
      <c r="G5" s="52">
        <v>0</v>
      </c>
      <c r="H5" s="52">
        <v>90428</v>
      </c>
      <c r="I5" s="52">
        <v>118632</v>
      </c>
      <c r="J5" s="52">
        <v>219745</v>
      </c>
      <c r="K5" s="52">
        <v>215352</v>
      </c>
      <c r="L5" s="52">
        <v>282999</v>
      </c>
      <c r="M5" s="52">
        <v>247582</v>
      </c>
      <c r="N5" s="52">
        <v>398414</v>
      </c>
      <c r="O5" s="52">
        <v>294687</v>
      </c>
      <c r="P5" s="52">
        <v>222255</v>
      </c>
      <c r="Q5" s="52">
        <v>288646</v>
      </c>
      <c r="R5" s="52">
        <v>229512</v>
      </c>
      <c r="S5" s="52">
        <v>240781</v>
      </c>
      <c r="T5" s="52">
        <v>6238</v>
      </c>
      <c r="U5" s="52">
        <v>268136</v>
      </c>
      <c r="V5" s="52">
        <v>277379</v>
      </c>
      <c r="W5" s="52">
        <v>45296</v>
      </c>
      <c r="DA5" s="63" t="s">
        <v>1485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>
        <v>0</v>
      </c>
      <c r="C8" s="52">
        <v>0</v>
      </c>
      <c r="D8" s="52">
        <v>0</v>
      </c>
      <c r="E8" s="52">
        <v>0</v>
      </c>
      <c r="F8" s="52">
        <v>0</v>
      </c>
      <c r="G8" s="52">
        <v>0</v>
      </c>
      <c r="H8" s="52">
        <v>0</v>
      </c>
      <c r="I8" s="52">
        <v>0</v>
      </c>
      <c r="J8" s="52">
        <v>0</v>
      </c>
      <c r="K8" s="52">
        <v>0</v>
      </c>
      <c r="L8" s="52">
        <v>0</v>
      </c>
      <c r="M8" s="52">
        <v>0</v>
      </c>
      <c r="N8" s="52">
        <v>0</v>
      </c>
      <c r="O8" s="52">
        <v>0</v>
      </c>
      <c r="P8" s="52">
        <v>5087</v>
      </c>
      <c r="Q8" s="52">
        <v>12466</v>
      </c>
      <c r="R8" s="52">
        <v>19097</v>
      </c>
      <c r="S8" s="52">
        <v>15205</v>
      </c>
      <c r="T8" s="52">
        <v>9764</v>
      </c>
      <c r="U8" s="52">
        <v>11949</v>
      </c>
      <c r="V8" s="52">
        <v>15920</v>
      </c>
      <c r="W8" s="52">
        <v>12728</v>
      </c>
      <c r="DA8" s="63" t="s">
        <v>1486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>
        <v>0</v>
      </c>
      <c r="C10" s="52">
        <v>0</v>
      </c>
      <c r="D10" s="52">
        <v>0</v>
      </c>
      <c r="E10" s="52">
        <v>0</v>
      </c>
      <c r="F10" s="52">
        <v>0</v>
      </c>
      <c r="G10" s="52">
        <v>0</v>
      </c>
      <c r="H10" s="52">
        <v>64266</v>
      </c>
      <c r="I10" s="52">
        <v>82124</v>
      </c>
      <c r="J10" s="52">
        <v>143377</v>
      </c>
      <c r="K10" s="52">
        <v>112089</v>
      </c>
      <c r="L10" s="52">
        <v>152147</v>
      </c>
      <c r="M10" s="52">
        <v>146537</v>
      </c>
      <c r="N10" s="52">
        <v>310568</v>
      </c>
      <c r="O10" s="52">
        <v>223000</v>
      </c>
      <c r="P10" s="52">
        <v>168752</v>
      </c>
      <c r="Q10" s="52">
        <v>222878</v>
      </c>
      <c r="R10" s="52">
        <v>197036</v>
      </c>
      <c r="S10" s="52">
        <v>245538</v>
      </c>
      <c r="T10" s="52">
        <v>206058</v>
      </c>
      <c r="U10" s="52">
        <v>252943</v>
      </c>
      <c r="V10" s="52">
        <v>294133</v>
      </c>
      <c r="W10" s="52">
        <v>198785</v>
      </c>
      <c r="DA10" s="63" t="s">
        <v>1487</v>
      </c>
    </row>
    <row r="11" spans="1:105" ht="12" customHeight="1" x14ac:dyDescent="0.25">
      <c r="A11" s="97" t="s">
        <v>124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2285</v>
      </c>
      <c r="Q11" s="52">
        <v>7874</v>
      </c>
      <c r="R11" s="52">
        <v>9724</v>
      </c>
      <c r="S11" s="52">
        <v>8908</v>
      </c>
      <c r="T11" s="52">
        <v>3770</v>
      </c>
      <c r="U11" s="52">
        <v>8094</v>
      </c>
      <c r="V11" s="52">
        <v>5213</v>
      </c>
      <c r="W11" s="52">
        <v>0</v>
      </c>
      <c r="DA11" s="63" t="s">
        <v>1488</v>
      </c>
    </row>
    <row r="12" spans="1:105" ht="12" customHeight="1" x14ac:dyDescent="0.25">
      <c r="A12" s="97" t="s">
        <v>123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20</v>
      </c>
      <c r="Q12" s="52">
        <v>89</v>
      </c>
      <c r="R12" s="52">
        <v>125</v>
      </c>
      <c r="S12" s="52">
        <v>70</v>
      </c>
      <c r="T12" s="52">
        <v>71</v>
      </c>
      <c r="U12" s="52">
        <v>152</v>
      </c>
      <c r="V12" s="52">
        <v>93</v>
      </c>
      <c r="W12" s="52">
        <v>0</v>
      </c>
      <c r="DA12" s="63" t="s">
        <v>1489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>
        <v>0</v>
      </c>
      <c r="C15" s="52">
        <v>0</v>
      </c>
      <c r="D15" s="52">
        <v>0</v>
      </c>
      <c r="E15" s="52">
        <v>0</v>
      </c>
      <c r="F15" s="52">
        <v>0</v>
      </c>
      <c r="G15" s="52">
        <v>0</v>
      </c>
      <c r="H15" s="52">
        <v>0</v>
      </c>
      <c r="I15" s="52">
        <v>0</v>
      </c>
      <c r="J15" s="52">
        <v>0</v>
      </c>
      <c r="K15" s="52">
        <v>0</v>
      </c>
      <c r="L15" s="52">
        <v>0</v>
      </c>
      <c r="M15" s="52">
        <v>0</v>
      </c>
      <c r="N15" s="52">
        <v>0</v>
      </c>
      <c r="O15" s="52">
        <v>0</v>
      </c>
      <c r="P15" s="52">
        <v>1767</v>
      </c>
      <c r="Q15" s="52">
        <v>12435</v>
      </c>
      <c r="R15" s="52">
        <v>28721</v>
      </c>
      <c r="S15" s="52">
        <v>40825</v>
      </c>
      <c r="T15" s="52">
        <v>0</v>
      </c>
      <c r="U15" s="52">
        <v>12730</v>
      </c>
      <c r="V15" s="52">
        <v>0</v>
      </c>
      <c r="W15" s="52">
        <v>0</v>
      </c>
      <c r="DA15" s="63" t="s">
        <v>1490</v>
      </c>
    </row>
    <row r="16" spans="1:105" ht="12" customHeight="1" x14ac:dyDescent="0.25">
      <c r="A16" s="97" t="s">
        <v>121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13663</v>
      </c>
      <c r="Q16" s="52">
        <v>58688</v>
      </c>
      <c r="R16" s="52">
        <v>53769</v>
      </c>
      <c r="S16" s="52">
        <v>25860</v>
      </c>
      <c r="T16" s="52">
        <v>31405</v>
      </c>
      <c r="U16" s="52">
        <v>58859</v>
      </c>
      <c r="V16" s="52">
        <v>40634</v>
      </c>
      <c r="W16" s="52">
        <v>7</v>
      </c>
      <c r="DA16" s="63" t="s">
        <v>1491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>
        <v>0</v>
      </c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40987</v>
      </c>
      <c r="Q20" s="52">
        <v>64756</v>
      </c>
      <c r="R20" s="52">
        <v>86385</v>
      </c>
      <c r="S20" s="52">
        <v>90048</v>
      </c>
      <c r="T20" s="52">
        <v>86212</v>
      </c>
      <c r="U20" s="52">
        <v>87164</v>
      </c>
      <c r="V20" s="52">
        <v>131803</v>
      </c>
      <c r="W20" s="52">
        <v>148926</v>
      </c>
      <c r="DA20" s="63" t="s">
        <v>1492</v>
      </c>
    </row>
    <row r="21" spans="1:105" ht="12" customHeight="1" x14ac:dyDescent="0.25">
      <c r="A21" s="97" t="s">
        <v>50</v>
      </c>
      <c r="B21" s="52">
        <v>0</v>
      </c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121734</v>
      </c>
      <c r="Q21" s="52">
        <v>214015</v>
      </c>
      <c r="R21" s="52">
        <v>224677</v>
      </c>
      <c r="S21" s="52">
        <v>267697</v>
      </c>
      <c r="T21" s="52">
        <v>165699</v>
      </c>
      <c r="U21" s="52">
        <v>345335</v>
      </c>
      <c r="V21" s="52">
        <v>336271</v>
      </c>
      <c r="W21" s="52">
        <v>152694</v>
      </c>
      <c r="DA21" s="63" t="s">
        <v>1493</v>
      </c>
    </row>
    <row r="22" spans="1:105" ht="12" customHeight="1" x14ac:dyDescent="0.25">
      <c r="A22" s="109" t="s">
        <v>120</v>
      </c>
      <c r="B22" s="36">
        <v>0</v>
      </c>
      <c r="C22" s="36">
        <v>0</v>
      </c>
      <c r="D22" s="36">
        <v>0</v>
      </c>
      <c r="E22" s="36">
        <v>0</v>
      </c>
      <c r="F22" s="36">
        <v>0</v>
      </c>
      <c r="G22" s="36">
        <v>0</v>
      </c>
      <c r="H22" s="36">
        <v>0</v>
      </c>
      <c r="I22" s="36">
        <v>0</v>
      </c>
      <c r="J22" s="36">
        <v>0</v>
      </c>
      <c r="K22" s="36">
        <v>0</v>
      </c>
      <c r="L22" s="36">
        <v>0</v>
      </c>
      <c r="M22" s="36">
        <v>0</v>
      </c>
      <c r="N22" s="36">
        <v>0</v>
      </c>
      <c r="O22" s="36">
        <v>0</v>
      </c>
      <c r="P22" s="36">
        <v>47118</v>
      </c>
      <c r="Q22" s="36">
        <v>105149</v>
      </c>
      <c r="R22" s="36">
        <v>149296</v>
      </c>
      <c r="S22" s="36">
        <v>154149</v>
      </c>
      <c r="T22" s="36">
        <v>79364</v>
      </c>
      <c r="U22" s="36">
        <v>162148</v>
      </c>
      <c r="V22" s="36">
        <v>157483</v>
      </c>
      <c r="W22" s="36">
        <v>26972</v>
      </c>
      <c r="DA22" s="60" t="s">
        <v>1494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1495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>
        <v>0</v>
      </c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305</v>
      </c>
      <c r="I26" s="52">
        <v>738</v>
      </c>
      <c r="J26" s="52">
        <v>1004</v>
      </c>
      <c r="K26" s="52">
        <v>1132</v>
      </c>
      <c r="L26" s="52">
        <v>1216</v>
      </c>
      <c r="M26" s="52">
        <v>1205</v>
      </c>
      <c r="N26" s="52">
        <v>1571</v>
      </c>
      <c r="O26" s="52">
        <v>1326</v>
      </c>
      <c r="P26" s="52">
        <v>334</v>
      </c>
      <c r="Q26" s="52">
        <v>675</v>
      </c>
      <c r="R26" s="52">
        <v>832</v>
      </c>
      <c r="S26" s="52">
        <v>1188</v>
      </c>
      <c r="T26" s="52">
        <v>985</v>
      </c>
      <c r="U26" s="52">
        <v>1542</v>
      </c>
      <c r="V26" s="52">
        <v>916</v>
      </c>
      <c r="W26" s="52">
        <v>1156</v>
      </c>
      <c r="DA26" s="63" t="s">
        <v>1496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>
        <v>0</v>
      </c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0</v>
      </c>
      <c r="M29" s="52">
        <v>0</v>
      </c>
      <c r="N29" s="52">
        <v>0</v>
      </c>
      <c r="O29" s="52">
        <v>0</v>
      </c>
      <c r="P29" s="52">
        <v>14</v>
      </c>
      <c r="Q29" s="52">
        <v>35</v>
      </c>
      <c r="R29" s="52">
        <v>53</v>
      </c>
      <c r="S29" s="52">
        <v>56</v>
      </c>
      <c r="T29" s="52">
        <v>64</v>
      </c>
      <c r="U29" s="52">
        <v>79</v>
      </c>
      <c r="V29" s="52">
        <v>83</v>
      </c>
      <c r="W29" s="52">
        <v>64</v>
      </c>
      <c r="DA29" s="63" t="s">
        <v>1497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>
        <v>0</v>
      </c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>
        <v>0</v>
      </c>
      <c r="N31" s="52">
        <v>0</v>
      </c>
      <c r="O31" s="52">
        <v>0</v>
      </c>
      <c r="P31" s="52">
        <v>90</v>
      </c>
      <c r="Q31" s="52">
        <v>151</v>
      </c>
      <c r="R31" s="52">
        <v>208</v>
      </c>
      <c r="S31" s="52">
        <v>287</v>
      </c>
      <c r="T31" s="52">
        <v>240</v>
      </c>
      <c r="U31" s="52">
        <v>286</v>
      </c>
      <c r="V31" s="52">
        <v>247</v>
      </c>
      <c r="W31" s="52">
        <v>320</v>
      </c>
      <c r="DA31" s="63" t="s">
        <v>1498</v>
      </c>
    </row>
    <row r="32" spans="1:105" ht="12" customHeight="1" x14ac:dyDescent="0.25">
      <c r="A32" s="97" t="s">
        <v>140</v>
      </c>
      <c r="B32" s="52">
        <v>0</v>
      </c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1</v>
      </c>
      <c r="R32" s="52">
        <v>1</v>
      </c>
      <c r="S32" s="52">
        <v>0</v>
      </c>
      <c r="T32" s="52">
        <v>4</v>
      </c>
      <c r="U32" s="52">
        <v>4</v>
      </c>
      <c r="V32" s="52">
        <v>3</v>
      </c>
      <c r="W32" s="52">
        <v>1</v>
      </c>
      <c r="DA32" s="63" t="s">
        <v>1499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>
        <v>0</v>
      </c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68</v>
      </c>
      <c r="Q35" s="52">
        <v>238</v>
      </c>
      <c r="R35" s="52">
        <v>611</v>
      </c>
      <c r="S35" s="52">
        <v>1314</v>
      </c>
      <c r="T35" s="52">
        <v>0</v>
      </c>
      <c r="U35" s="52">
        <v>459</v>
      </c>
      <c r="V35" s="52">
        <v>0</v>
      </c>
      <c r="W35" s="52">
        <v>191</v>
      </c>
      <c r="DA35" s="63" t="s">
        <v>1500</v>
      </c>
    </row>
    <row r="36" spans="1:105" ht="12" customHeight="1" x14ac:dyDescent="0.25">
      <c r="A36" s="97" t="s">
        <v>121</v>
      </c>
      <c r="B36" s="52">
        <v>0</v>
      </c>
      <c r="C36" s="52">
        <v>0</v>
      </c>
      <c r="D36" s="52">
        <v>0</v>
      </c>
      <c r="E36" s="52">
        <v>0</v>
      </c>
      <c r="F36" s="52">
        <v>0</v>
      </c>
      <c r="G36" s="52">
        <v>0</v>
      </c>
      <c r="H36" s="52">
        <v>0</v>
      </c>
      <c r="I36" s="52">
        <v>0</v>
      </c>
      <c r="J36" s="52">
        <v>0</v>
      </c>
      <c r="K36" s="52">
        <v>0</v>
      </c>
      <c r="L36" s="52">
        <v>0</v>
      </c>
      <c r="M36" s="52">
        <v>0</v>
      </c>
      <c r="N36" s="52">
        <v>0</v>
      </c>
      <c r="O36" s="52">
        <v>0</v>
      </c>
      <c r="P36" s="52">
        <v>531</v>
      </c>
      <c r="Q36" s="52">
        <v>1099</v>
      </c>
      <c r="R36" s="52">
        <v>1147</v>
      </c>
      <c r="S36" s="52">
        <v>836</v>
      </c>
      <c r="T36" s="52">
        <v>2037</v>
      </c>
      <c r="U36" s="52">
        <v>2099</v>
      </c>
      <c r="V36" s="52">
        <v>1961</v>
      </c>
      <c r="W36" s="52">
        <v>1691</v>
      </c>
      <c r="DA36" s="63" t="s">
        <v>1501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>
        <v>0</v>
      </c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496</v>
      </c>
      <c r="Q40" s="52">
        <v>996</v>
      </c>
      <c r="R40" s="52">
        <v>1176</v>
      </c>
      <c r="S40" s="52">
        <v>1533</v>
      </c>
      <c r="T40" s="52">
        <v>1552</v>
      </c>
      <c r="U40" s="52">
        <v>1930</v>
      </c>
      <c r="V40" s="52">
        <v>1506</v>
      </c>
      <c r="W40" s="52">
        <v>1887</v>
      </c>
      <c r="DA40" s="63" t="s">
        <v>1502</v>
      </c>
    </row>
    <row r="41" spans="1:105" ht="12" customHeight="1" x14ac:dyDescent="0.25">
      <c r="A41" s="109" t="s">
        <v>120</v>
      </c>
      <c r="B41" s="36">
        <v>0</v>
      </c>
      <c r="C41" s="36">
        <v>0</v>
      </c>
      <c r="D41" s="36">
        <v>0</v>
      </c>
      <c r="E41" s="36">
        <v>0</v>
      </c>
      <c r="F41" s="36">
        <v>0</v>
      </c>
      <c r="G41" s="36">
        <v>0</v>
      </c>
      <c r="H41" s="36">
        <v>0</v>
      </c>
      <c r="I41" s="36">
        <v>0</v>
      </c>
      <c r="J41" s="36">
        <v>0</v>
      </c>
      <c r="K41" s="36">
        <v>0</v>
      </c>
      <c r="L41" s="36">
        <v>0</v>
      </c>
      <c r="M41" s="36">
        <v>0</v>
      </c>
      <c r="N41" s="36">
        <v>0</v>
      </c>
      <c r="O41" s="36">
        <v>0</v>
      </c>
      <c r="P41" s="36">
        <v>189</v>
      </c>
      <c r="Q41" s="36">
        <v>494</v>
      </c>
      <c r="R41" s="36">
        <v>786</v>
      </c>
      <c r="S41" s="36">
        <v>882</v>
      </c>
      <c r="T41" s="36">
        <v>750</v>
      </c>
      <c r="U41" s="36">
        <v>909</v>
      </c>
      <c r="V41" s="36">
        <v>714</v>
      </c>
      <c r="W41" s="36">
        <v>325</v>
      </c>
      <c r="DA41" s="60" t="s">
        <v>1503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1504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>
        <v>0</v>
      </c>
      <c r="C45" s="52">
        <v>0</v>
      </c>
      <c r="D45" s="52">
        <v>0</v>
      </c>
      <c r="E45" s="52">
        <v>0</v>
      </c>
      <c r="F45" s="52">
        <v>0</v>
      </c>
      <c r="G45" s="52">
        <v>0</v>
      </c>
      <c r="H45" s="52">
        <v>0</v>
      </c>
      <c r="I45" s="52">
        <v>0</v>
      </c>
      <c r="J45" s="52">
        <v>0</v>
      </c>
      <c r="K45" s="52">
        <v>1</v>
      </c>
      <c r="L45" s="52">
        <v>0</v>
      </c>
      <c r="M45" s="52">
        <v>0</v>
      </c>
      <c r="N45" s="52">
        <v>4834</v>
      </c>
      <c r="O45" s="52">
        <v>15324</v>
      </c>
      <c r="P45" s="52">
        <v>0</v>
      </c>
      <c r="Q45" s="52">
        <v>0</v>
      </c>
      <c r="R45" s="52">
        <v>406</v>
      </c>
      <c r="S45" s="52">
        <v>7131</v>
      </c>
      <c r="T45" s="52">
        <v>8459</v>
      </c>
      <c r="U45" s="52">
        <v>7985</v>
      </c>
      <c r="V45" s="52">
        <v>6760</v>
      </c>
      <c r="W45" s="52">
        <v>821</v>
      </c>
      <c r="DA45" s="63" t="s">
        <v>1505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>
        <v>0</v>
      </c>
      <c r="C48" s="52">
        <v>0</v>
      </c>
      <c r="D48" s="52">
        <v>0</v>
      </c>
      <c r="E48" s="52">
        <v>0</v>
      </c>
      <c r="F48" s="52">
        <v>0</v>
      </c>
      <c r="G48" s="52">
        <v>0</v>
      </c>
      <c r="H48" s="52">
        <v>0</v>
      </c>
      <c r="I48" s="52">
        <v>0</v>
      </c>
      <c r="J48" s="52">
        <v>0</v>
      </c>
      <c r="K48" s="52">
        <v>0</v>
      </c>
      <c r="L48" s="52">
        <v>0</v>
      </c>
      <c r="M48" s="52">
        <v>0</v>
      </c>
      <c r="N48" s="52">
        <v>0</v>
      </c>
      <c r="O48" s="52">
        <v>0</v>
      </c>
      <c r="P48" s="52">
        <v>65</v>
      </c>
      <c r="Q48" s="52">
        <v>104</v>
      </c>
      <c r="R48" s="52">
        <v>26</v>
      </c>
      <c r="S48" s="52">
        <v>179</v>
      </c>
      <c r="T48" s="52">
        <v>344</v>
      </c>
      <c r="U48" s="52">
        <v>464</v>
      </c>
      <c r="V48" s="52">
        <v>541</v>
      </c>
      <c r="W48" s="52">
        <v>299</v>
      </c>
      <c r="DA48" s="63" t="s">
        <v>1506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>
        <v>0</v>
      </c>
      <c r="C50" s="52">
        <v>0</v>
      </c>
      <c r="D50" s="52">
        <v>0</v>
      </c>
      <c r="E50" s="52">
        <v>0</v>
      </c>
      <c r="F50" s="52">
        <v>0</v>
      </c>
      <c r="G50" s="52">
        <v>0</v>
      </c>
      <c r="H50" s="52">
        <v>0</v>
      </c>
      <c r="I50" s="52">
        <v>0</v>
      </c>
      <c r="J50" s="52">
        <v>0</v>
      </c>
      <c r="K50" s="52">
        <v>1</v>
      </c>
      <c r="L50" s="52">
        <v>0</v>
      </c>
      <c r="M50" s="52">
        <v>0</v>
      </c>
      <c r="N50" s="52">
        <v>4135</v>
      </c>
      <c r="O50" s="52">
        <v>13458</v>
      </c>
      <c r="P50" s="52">
        <v>780</v>
      </c>
      <c r="Q50" s="52">
        <v>127</v>
      </c>
      <c r="R50" s="52">
        <v>1533</v>
      </c>
      <c r="S50" s="52">
        <v>6972</v>
      </c>
      <c r="T50" s="52">
        <v>8054</v>
      </c>
      <c r="U50" s="52">
        <v>7600</v>
      </c>
      <c r="V50" s="52">
        <v>6079</v>
      </c>
      <c r="W50" s="52">
        <v>442</v>
      </c>
      <c r="DA50" s="63" t="s">
        <v>1507</v>
      </c>
    </row>
    <row r="51" spans="1:105" ht="12" customHeight="1" x14ac:dyDescent="0.25">
      <c r="A51" s="97" t="s">
        <v>137</v>
      </c>
      <c r="B51" s="52">
        <v>0</v>
      </c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4</v>
      </c>
      <c r="O51" s="52">
        <v>97</v>
      </c>
      <c r="P51" s="52">
        <v>29</v>
      </c>
      <c r="Q51" s="52">
        <v>33</v>
      </c>
      <c r="R51" s="52">
        <v>13</v>
      </c>
      <c r="S51" s="52">
        <v>70</v>
      </c>
      <c r="T51" s="52">
        <v>214</v>
      </c>
      <c r="U51" s="52">
        <v>15</v>
      </c>
      <c r="V51" s="52">
        <v>113</v>
      </c>
      <c r="W51" s="52">
        <v>325</v>
      </c>
      <c r="DA51" s="63" t="s">
        <v>1508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>
        <v>0</v>
      </c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27</v>
      </c>
      <c r="T54" s="52">
        <v>0</v>
      </c>
      <c r="U54" s="52">
        <v>69</v>
      </c>
      <c r="V54" s="52">
        <v>0</v>
      </c>
      <c r="W54" s="52">
        <v>45</v>
      </c>
      <c r="DA54" s="63" t="s">
        <v>1509</v>
      </c>
    </row>
    <row r="55" spans="1:105" ht="12" customHeight="1" x14ac:dyDescent="0.25">
      <c r="A55" s="97" t="s">
        <v>121</v>
      </c>
      <c r="B55" s="52">
        <v>0</v>
      </c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14</v>
      </c>
      <c r="T55" s="52">
        <v>253</v>
      </c>
      <c r="U55" s="52">
        <v>317</v>
      </c>
      <c r="V55" s="52">
        <v>491</v>
      </c>
      <c r="W55" s="52">
        <v>411</v>
      </c>
      <c r="DA55" s="63" t="s">
        <v>1510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>
        <v>0</v>
      </c>
      <c r="C59" s="52">
        <v>0</v>
      </c>
      <c r="D59" s="52">
        <v>0</v>
      </c>
      <c r="E59" s="52">
        <v>0</v>
      </c>
      <c r="F59" s="52">
        <v>0</v>
      </c>
      <c r="G59" s="52">
        <v>0</v>
      </c>
      <c r="H59" s="52">
        <v>0</v>
      </c>
      <c r="I59" s="52">
        <v>0</v>
      </c>
      <c r="J59" s="52">
        <v>0</v>
      </c>
      <c r="K59" s="52">
        <v>0</v>
      </c>
      <c r="L59" s="52">
        <v>0</v>
      </c>
      <c r="M59" s="52">
        <v>0</v>
      </c>
      <c r="N59" s="52">
        <v>0</v>
      </c>
      <c r="O59" s="52">
        <v>0</v>
      </c>
      <c r="P59" s="52">
        <v>0</v>
      </c>
      <c r="Q59" s="52">
        <v>2</v>
      </c>
      <c r="R59" s="52">
        <v>372</v>
      </c>
      <c r="S59" s="52">
        <v>5092</v>
      </c>
      <c r="T59" s="52">
        <v>7454</v>
      </c>
      <c r="U59" s="52">
        <v>8387</v>
      </c>
      <c r="V59" s="52">
        <v>8669</v>
      </c>
      <c r="W59" s="52">
        <v>5931</v>
      </c>
      <c r="DA59" s="63" t="s">
        <v>1511</v>
      </c>
    </row>
    <row r="60" spans="1:105" ht="12" customHeight="1" x14ac:dyDescent="0.25">
      <c r="A60" s="109" t="s">
        <v>120</v>
      </c>
      <c r="B60" s="36">
        <v>0</v>
      </c>
      <c r="C60" s="36">
        <v>0</v>
      </c>
      <c r="D60" s="36">
        <v>0</v>
      </c>
      <c r="E60" s="36">
        <v>0</v>
      </c>
      <c r="F60" s="36">
        <v>0</v>
      </c>
      <c r="G60" s="36">
        <v>0</v>
      </c>
      <c r="H60" s="36">
        <v>0</v>
      </c>
      <c r="I60" s="36">
        <v>0</v>
      </c>
      <c r="J60" s="36">
        <v>0</v>
      </c>
      <c r="K60" s="36">
        <v>0</v>
      </c>
      <c r="L60" s="36">
        <v>0</v>
      </c>
      <c r="M60" s="36">
        <v>0</v>
      </c>
      <c r="N60" s="36">
        <v>0</v>
      </c>
      <c r="O60" s="36">
        <v>0</v>
      </c>
      <c r="P60" s="36">
        <v>0</v>
      </c>
      <c r="Q60" s="36">
        <v>0</v>
      </c>
      <c r="R60" s="36">
        <v>246</v>
      </c>
      <c r="S60" s="36">
        <v>2937</v>
      </c>
      <c r="T60" s="36">
        <v>3575</v>
      </c>
      <c r="U60" s="36">
        <v>3946</v>
      </c>
      <c r="V60" s="36">
        <v>4065</v>
      </c>
      <c r="W60" s="36">
        <v>1045</v>
      </c>
      <c r="DA60" s="60" t="s">
        <v>1512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1513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>
        <v>0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33311</v>
      </c>
      <c r="I64" s="52">
        <v>65356</v>
      </c>
      <c r="J64" s="52">
        <v>84251</v>
      </c>
      <c r="K64" s="52">
        <v>118553</v>
      </c>
      <c r="L64" s="52">
        <v>146035</v>
      </c>
      <c r="M64" s="52">
        <v>190657</v>
      </c>
      <c r="N64" s="52">
        <v>227044</v>
      </c>
      <c r="O64" s="52">
        <v>232175</v>
      </c>
      <c r="P64" s="52">
        <v>125145</v>
      </c>
      <c r="Q64" s="52">
        <v>165350</v>
      </c>
      <c r="R64" s="52">
        <v>183871</v>
      </c>
      <c r="S64" s="52">
        <v>207105</v>
      </c>
      <c r="T64" s="52">
        <v>211172</v>
      </c>
      <c r="U64" s="52">
        <v>268815</v>
      </c>
      <c r="V64" s="52">
        <v>378643</v>
      </c>
      <c r="W64" s="52">
        <v>333675</v>
      </c>
      <c r="DA64" s="63" t="s">
        <v>1514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>
        <v>0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3080</v>
      </c>
      <c r="Q67" s="52">
        <v>7498</v>
      </c>
      <c r="R67" s="52">
        <v>12476</v>
      </c>
      <c r="S67" s="52">
        <v>11043</v>
      </c>
      <c r="T67" s="52">
        <v>13013</v>
      </c>
      <c r="U67" s="52">
        <v>14524</v>
      </c>
      <c r="V67" s="52">
        <v>21689</v>
      </c>
      <c r="W67" s="52">
        <v>18226</v>
      </c>
      <c r="DA67" s="63" t="s">
        <v>1515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>
        <v>0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25436</v>
      </c>
      <c r="I69" s="52">
        <v>58729</v>
      </c>
      <c r="J69" s="52">
        <v>79574</v>
      </c>
      <c r="K69" s="52">
        <v>109638</v>
      </c>
      <c r="L69" s="52">
        <v>138601</v>
      </c>
      <c r="M69" s="52">
        <v>181351</v>
      </c>
      <c r="N69" s="52">
        <v>218651</v>
      </c>
      <c r="O69" s="52">
        <v>222776</v>
      </c>
      <c r="P69" s="52">
        <v>118664</v>
      </c>
      <c r="Q69" s="52">
        <v>159567</v>
      </c>
      <c r="R69" s="52">
        <v>178134</v>
      </c>
      <c r="S69" s="52">
        <v>203148</v>
      </c>
      <c r="T69" s="52">
        <v>206055</v>
      </c>
      <c r="U69" s="52">
        <v>259903</v>
      </c>
      <c r="V69" s="52">
        <v>365805</v>
      </c>
      <c r="W69" s="52">
        <v>318327</v>
      </c>
      <c r="DA69" s="63" t="s">
        <v>1516</v>
      </c>
    </row>
    <row r="70" spans="1:105" ht="12" customHeight="1" x14ac:dyDescent="0.25">
      <c r="A70" s="97" t="s">
        <v>133</v>
      </c>
      <c r="B70" s="52">
        <v>0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1516</v>
      </c>
      <c r="L70" s="52">
        <v>203</v>
      </c>
      <c r="M70" s="52">
        <v>464</v>
      </c>
      <c r="N70" s="52">
        <v>553</v>
      </c>
      <c r="O70" s="52">
        <v>3107</v>
      </c>
      <c r="P70" s="52">
        <v>3543</v>
      </c>
      <c r="Q70" s="52">
        <v>3487</v>
      </c>
      <c r="R70" s="52">
        <v>3515</v>
      </c>
      <c r="S70" s="52">
        <v>1661</v>
      </c>
      <c r="T70" s="52">
        <v>4580</v>
      </c>
      <c r="U70" s="52">
        <v>4521</v>
      </c>
      <c r="V70" s="52">
        <v>6641</v>
      </c>
      <c r="W70" s="52">
        <v>9550</v>
      </c>
      <c r="DA70" s="63" t="s">
        <v>1517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>
        <v>0</v>
      </c>
      <c r="C73" s="52">
        <v>0</v>
      </c>
      <c r="D73" s="52">
        <v>0</v>
      </c>
      <c r="E73" s="52">
        <v>0</v>
      </c>
      <c r="F73" s="52">
        <v>0</v>
      </c>
      <c r="G73" s="52">
        <v>0</v>
      </c>
      <c r="H73" s="52">
        <v>0</v>
      </c>
      <c r="I73" s="52">
        <v>0</v>
      </c>
      <c r="J73" s="52">
        <v>0</v>
      </c>
      <c r="K73" s="52">
        <v>0</v>
      </c>
      <c r="L73" s="52">
        <v>0</v>
      </c>
      <c r="M73" s="52">
        <v>0</v>
      </c>
      <c r="N73" s="52">
        <v>0</v>
      </c>
      <c r="O73" s="52">
        <v>0</v>
      </c>
      <c r="P73" s="52">
        <v>420</v>
      </c>
      <c r="Q73" s="52">
        <v>999</v>
      </c>
      <c r="R73" s="52">
        <v>2649</v>
      </c>
      <c r="S73" s="52">
        <v>6161</v>
      </c>
      <c r="T73" s="52">
        <v>0</v>
      </c>
      <c r="U73" s="52">
        <v>2592</v>
      </c>
      <c r="V73" s="52">
        <v>0</v>
      </c>
      <c r="W73" s="52">
        <v>1626</v>
      </c>
      <c r="DA73" s="63" t="s">
        <v>1518</v>
      </c>
    </row>
    <row r="74" spans="1:105" ht="12" customHeight="1" x14ac:dyDescent="0.25">
      <c r="A74" s="97" t="s">
        <v>121</v>
      </c>
      <c r="B74" s="52">
        <v>0</v>
      </c>
      <c r="C74" s="52">
        <v>0</v>
      </c>
      <c r="D74" s="52">
        <v>0</v>
      </c>
      <c r="E74" s="52">
        <v>0</v>
      </c>
      <c r="F74" s="52">
        <v>0</v>
      </c>
      <c r="G74" s="52">
        <v>0</v>
      </c>
      <c r="H74" s="52">
        <v>0</v>
      </c>
      <c r="I74" s="52">
        <v>0</v>
      </c>
      <c r="J74" s="52">
        <v>0</v>
      </c>
      <c r="K74" s="52">
        <v>0</v>
      </c>
      <c r="L74" s="52">
        <v>0</v>
      </c>
      <c r="M74" s="52">
        <v>0</v>
      </c>
      <c r="N74" s="52">
        <v>0</v>
      </c>
      <c r="O74" s="52">
        <v>0</v>
      </c>
      <c r="P74" s="52">
        <v>3241</v>
      </c>
      <c r="Q74" s="52">
        <v>4725</v>
      </c>
      <c r="R74" s="52">
        <v>4962</v>
      </c>
      <c r="S74" s="52">
        <v>3904</v>
      </c>
      <c r="T74" s="52">
        <v>9737</v>
      </c>
      <c r="U74" s="52">
        <v>11981</v>
      </c>
      <c r="V74" s="52">
        <v>16390</v>
      </c>
      <c r="W74" s="52">
        <v>14071</v>
      </c>
      <c r="DA74" s="63" t="s">
        <v>1519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>
        <v>0</v>
      </c>
      <c r="C78" s="52">
        <v>0</v>
      </c>
      <c r="D78" s="52">
        <v>0</v>
      </c>
      <c r="E78" s="52">
        <v>0</v>
      </c>
      <c r="F78" s="52">
        <v>0</v>
      </c>
      <c r="G78" s="52">
        <v>0</v>
      </c>
      <c r="H78" s="52">
        <v>0</v>
      </c>
      <c r="I78" s="52">
        <v>0</v>
      </c>
      <c r="J78" s="52">
        <v>0</v>
      </c>
      <c r="K78" s="52">
        <v>0</v>
      </c>
      <c r="L78" s="52">
        <v>0</v>
      </c>
      <c r="M78" s="52">
        <v>0</v>
      </c>
      <c r="N78" s="52">
        <v>0</v>
      </c>
      <c r="O78" s="52">
        <v>0</v>
      </c>
      <c r="P78" s="52">
        <v>95761</v>
      </c>
      <c r="Q78" s="52">
        <v>195431</v>
      </c>
      <c r="R78" s="52">
        <v>270605</v>
      </c>
      <c r="S78" s="52">
        <v>340628</v>
      </c>
      <c r="T78" s="52">
        <v>380700</v>
      </c>
      <c r="U78" s="52">
        <v>457519</v>
      </c>
      <c r="V78" s="52">
        <v>572388</v>
      </c>
      <c r="W78" s="52">
        <v>465858</v>
      </c>
      <c r="DA78" s="63" t="s">
        <v>1520</v>
      </c>
    </row>
    <row r="79" spans="1:105" ht="12" customHeight="1" x14ac:dyDescent="0.25">
      <c r="A79" s="109" t="s">
        <v>120</v>
      </c>
      <c r="B79" s="36">
        <v>0</v>
      </c>
      <c r="C79" s="36">
        <v>0</v>
      </c>
      <c r="D79" s="36">
        <v>0</v>
      </c>
      <c r="E79" s="36">
        <v>0</v>
      </c>
      <c r="F79" s="36">
        <v>0</v>
      </c>
      <c r="G79" s="36">
        <v>0</v>
      </c>
      <c r="H79" s="36">
        <v>0</v>
      </c>
      <c r="I79" s="36">
        <v>0</v>
      </c>
      <c r="J79" s="36">
        <v>0</v>
      </c>
      <c r="K79" s="36">
        <v>0</v>
      </c>
      <c r="L79" s="36">
        <v>0</v>
      </c>
      <c r="M79" s="36">
        <v>0</v>
      </c>
      <c r="N79" s="36">
        <v>0</v>
      </c>
      <c r="O79" s="36">
        <v>0</v>
      </c>
      <c r="P79" s="36">
        <v>7837</v>
      </c>
      <c r="Q79" s="36">
        <v>12012</v>
      </c>
      <c r="R79" s="36">
        <v>15652</v>
      </c>
      <c r="S79" s="36">
        <v>19895</v>
      </c>
      <c r="T79" s="36">
        <v>19922</v>
      </c>
      <c r="U79" s="36">
        <v>25398</v>
      </c>
      <c r="V79" s="36">
        <v>24699</v>
      </c>
      <c r="W79" s="36">
        <v>66853</v>
      </c>
      <c r="DA79" s="60" t="s">
        <v>1521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1522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>
        <v>0</v>
      </c>
      <c r="C83" s="52">
        <v>0</v>
      </c>
      <c r="D83" s="52">
        <v>0</v>
      </c>
      <c r="E83" s="52">
        <v>0</v>
      </c>
      <c r="F83" s="52">
        <v>0</v>
      </c>
      <c r="G83" s="52">
        <v>0</v>
      </c>
      <c r="H83" s="52">
        <v>22531</v>
      </c>
      <c r="I83" s="52">
        <v>50870</v>
      </c>
      <c r="J83" s="52">
        <v>70912</v>
      </c>
      <c r="K83" s="52">
        <v>100894</v>
      </c>
      <c r="L83" s="52">
        <v>135871</v>
      </c>
      <c r="M83" s="52">
        <v>201303</v>
      </c>
      <c r="N83" s="52">
        <v>187641</v>
      </c>
      <c r="O83" s="52">
        <v>181074</v>
      </c>
      <c r="P83" s="52">
        <v>81522</v>
      </c>
      <c r="Q83" s="52">
        <v>111157</v>
      </c>
      <c r="R83" s="52">
        <v>293930</v>
      </c>
      <c r="S83" s="52">
        <v>511657</v>
      </c>
      <c r="T83" s="52">
        <v>863652</v>
      </c>
      <c r="U83" s="52">
        <v>354823</v>
      </c>
      <c r="V83" s="52">
        <v>181727</v>
      </c>
      <c r="W83" s="52">
        <v>99757</v>
      </c>
      <c r="DA83" s="63" t="s">
        <v>1523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>
        <v>0</v>
      </c>
      <c r="C86" s="52">
        <v>0</v>
      </c>
      <c r="D86" s="52">
        <v>0</v>
      </c>
      <c r="E86" s="52">
        <v>0</v>
      </c>
      <c r="F86" s="52">
        <v>0</v>
      </c>
      <c r="G86" s="52">
        <v>0</v>
      </c>
      <c r="H86" s="52">
        <v>0</v>
      </c>
      <c r="I86" s="52">
        <v>0</v>
      </c>
      <c r="J86" s="52">
        <v>0</v>
      </c>
      <c r="K86" s="52">
        <v>0</v>
      </c>
      <c r="L86" s="52">
        <v>0</v>
      </c>
      <c r="M86" s="52">
        <v>0</v>
      </c>
      <c r="N86" s="52">
        <v>0</v>
      </c>
      <c r="O86" s="52">
        <v>0</v>
      </c>
      <c r="P86" s="52">
        <v>2281</v>
      </c>
      <c r="Q86" s="52">
        <v>5296</v>
      </c>
      <c r="R86" s="52">
        <v>13812</v>
      </c>
      <c r="S86" s="52">
        <v>18630</v>
      </c>
      <c r="T86" s="52">
        <v>36541</v>
      </c>
      <c r="U86" s="52">
        <v>34153</v>
      </c>
      <c r="V86" s="52">
        <v>32448</v>
      </c>
      <c r="W86" s="52">
        <v>13173</v>
      </c>
      <c r="DA86" s="63" t="s">
        <v>1524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>
        <v>0</v>
      </c>
      <c r="C88" s="52">
        <v>0</v>
      </c>
      <c r="D88" s="52">
        <v>0</v>
      </c>
      <c r="E88" s="52">
        <v>0</v>
      </c>
      <c r="F88" s="52">
        <v>0</v>
      </c>
      <c r="G88" s="52">
        <v>0</v>
      </c>
      <c r="H88" s="52">
        <v>11005</v>
      </c>
      <c r="I88" s="52">
        <v>34410</v>
      </c>
      <c r="J88" s="52">
        <v>46266</v>
      </c>
      <c r="K88" s="52">
        <v>59200</v>
      </c>
      <c r="L88" s="52">
        <v>82797</v>
      </c>
      <c r="M88" s="52">
        <v>146951</v>
      </c>
      <c r="N88" s="52">
        <v>154233</v>
      </c>
      <c r="O88" s="52">
        <v>149437</v>
      </c>
      <c r="P88" s="52">
        <v>60145</v>
      </c>
      <c r="Q88" s="52">
        <v>87067</v>
      </c>
      <c r="R88" s="52">
        <v>260765</v>
      </c>
      <c r="S88" s="52">
        <v>455003</v>
      </c>
      <c r="T88" s="52">
        <v>747105</v>
      </c>
      <c r="U88" s="52">
        <v>345928</v>
      </c>
      <c r="V88" s="52">
        <v>168784</v>
      </c>
      <c r="W88" s="52">
        <v>87111</v>
      </c>
      <c r="DA88" s="63" t="s">
        <v>1525</v>
      </c>
    </row>
    <row r="89" spans="1:105" ht="12" customHeight="1" x14ac:dyDescent="0.25">
      <c r="A89" s="97" t="s">
        <v>131</v>
      </c>
      <c r="B89" s="52">
        <v>0</v>
      </c>
      <c r="C89" s="52">
        <v>0</v>
      </c>
      <c r="D89" s="52">
        <v>0</v>
      </c>
      <c r="E89" s="52">
        <v>0</v>
      </c>
      <c r="F89" s="52">
        <v>0</v>
      </c>
      <c r="G89" s="52">
        <v>0</v>
      </c>
      <c r="H89" s="52">
        <v>0</v>
      </c>
      <c r="I89" s="52">
        <v>0</v>
      </c>
      <c r="J89" s="52">
        <v>0</v>
      </c>
      <c r="K89" s="52">
        <v>654</v>
      </c>
      <c r="L89" s="52">
        <v>87</v>
      </c>
      <c r="M89" s="52">
        <v>463</v>
      </c>
      <c r="N89" s="52">
        <v>336</v>
      </c>
      <c r="O89" s="52">
        <v>2008</v>
      </c>
      <c r="P89" s="52">
        <v>2151</v>
      </c>
      <c r="Q89" s="52">
        <v>2424</v>
      </c>
      <c r="R89" s="52">
        <v>1719</v>
      </c>
      <c r="S89" s="52">
        <v>590</v>
      </c>
      <c r="T89" s="52">
        <v>23033</v>
      </c>
      <c r="U89" s="52">
        <v>1579</v>
      </c>
      <c r="V89" s="52">
        <v>2419</v>
      </c>
      <c r="W89" s="52">
        <v>3767</v>
      </c>
      <c r="DA89" s="63" t="s">
        <v>1526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>
        <v>0</v>
      </c>
      <c r="C92" s="52">
        <v>0</v>
      </c>
      <c r="D92" s="52">
        <v>0</v>
      </c>
      <c r="E92" s="52">
        <v>0</v>
      </c>
      <c r="F92" s="52">
        <v>0</v>
      </c>
      <c r="G92" s="52">
        <v>0</v>
      </c>
      <c r="H92" s="52">
        <v>0</v>
      </c>
      <c r="I92" s="52">
        <v>0</v>
      </c>
      <c r="J92" s="52">
        <v>0</v>
      </c>
      <c r="K92" s="52">
        <v>0</v>
      </c>
      <c r="L92" s="52">
        <v>0</v>
      </c>
      <c r="M92" s="52">
        <v>0</v>
      </c>
      <c r="N92" s="52">
        <v>0</v>
      </c>
      <c r="O92" s="52">
        <v>0</v>
      </c>
      <c r="P92" s="52">
        <v>2055</v>
      </c>
      <c r="Q92" s="52">
        <v>3287</v>
      </c>
      <c r="R92" s="52">
        <v>5911</v>
      </c>
      <c r="S92" s="52">
        <v>10910</v>
      </c>
      <c r="T92" s="52">
        <v>14692</v>
      </c>
      <c r="U92" s="52">
        <v>5694</v>
      </c>
      <c r="V92" s="52">
        <v>6577</v>
      </c>
      <c r="W92" s="52">
        <v>9124</v>
      </c>
      <c r="DA92" s="63" t="s">
        <v>1527</v>
      </c>
    </row>
    <row r="93" spans="1:105" ht="12" customHeight="1" x14ac:dyDescent="0.25">
      <c r="A93" s="97" t="s">
        <v>123</v>
      </c>
      <c r="B93" s="52">
        <v>0</v>
      </c>
      <c r="C93" s="52">
        <v>0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52">
        <v>0</v>
      </c>
      <c r="L93" s="52">
        <v>0</v>
      </c>
      <c r="M93" s="52">
        <v>0</v>
      </c>
      <c r="N93" s="52">
        <v>0</v>
      </c>
      <c r="O93" s="52">
        <v>0</v>
      </c>
      <c r="P93" s="52">
        <v>18</v>
      </c>
      <c r="Q93" s="52">
        <v>37</v>
      </c>
      <c r="R93" s="52">
        <v>77</v>
      </c>
      <c r="S93" s="52">
        <v>88</v>
      </c>
      <c r="T93" s="52">
        <v>294</v>
      </c>
      <c r="U93" s="52">
        <v>107</v>
      </c>
      <c r="V93" s="52">
        <v>117</v>
      </c>
      <c r="W93" s="52">
        <v>90</v>
      </c>
      <c r="DA93" s="63" t="s">
        <v>1528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>
        <v>0</v>
      </c>
      <c r="C96" s="52">
        <v>0</v>
      </c>
      <c r="D96" s="52">
        <v>0</v>
      </c>
      <c r="E96" s="52">
        <v>0</v>
      </c>
      <c r="F96" s="52">
        <v>0</v>
      </c>
      <c r="G96" s="52">
        <v>0</v>
      </c>
      <c r="H96" s="52">
        <v>0</v>
      </c>
      <c r="I96" s="52">
        <v>0</v>
      </c>
      <c r="J96" s="52">
        <v>0</v>
      </c>
      <c r="K96" s="52">
        <v>0</v>
      </c>
      <c r="L96" s="52">
        <v>0</v>
      </c>
      <c r="M96" s="52">
        <v>0</v>
      </c>
      <c r="N96" s="52">
        <v>0</v>
      </c>
      <c r="O96" s="52">
        <v>0</v>
      </c>
      <c r="P96" s="52">
        <v>1592</v>
      </c>
      <c r="Q96" s="52">
        <v>5186</v>
      </c>
      <c r="R96" s="52">
        <v>17473</v>
      </c>
      <c r="S96" s="52">
        <v>50041</v>
      </c>
      <c r="T96" s="52">
        <v>0</v>
      </c>
      <c r="U96" s="52">
        <v>8959</v>
      </c>
      <c r="V96" s="52">
        <v>0</v>
      </c>
      <c r="W96" s="52">
        <v>5476</v>
      </c>
      <c r="DA96" s="63" t="s">
        <v>1529</v>
      </c>
    </row>
    <row r="97" spans="1:105" ht="12" customHeight="1" x14ac:dyDescent="0.25">
      <c r="A97" s="97" t="s">
        <v>121</v>
      </c>
      <c r="B97" s="52">
        <v>0</v>
      </c>
      <c r="C97" s="52">
        <v>0</v>
      </c>
      <c r="D97" s="52">
        <v>0</v>
      </c>
      <c r="E97" s="52">
        <v>0</v>
      </c>
      <c r="F97" s="52">
        <v>0</v>
      </c>
      <c r="G97" s="52">
        <v>0</v>
      </c>
      <c r="H97" s="52">
        <v>0</v>
      </c>
      <c r="I97" s="52">
        <v>0</v>
      </c>
      <c r="J97" s="52">
        <v>0</v>
      </c>
      <c r="K97" s="52">
        <v>0</v>
      </c>
      <c r="L97" s="52">
        <v>0</v>
      </c>
      <c r="M97" s="52">
        <v>0</v>
      </c>
      <c r="N97" s="52">
        <v>0</v>
      </c>
      <c r="O97" s="52">
        <v>0</v>
      </c>
      <c r="P97" s="52">
        <v>12281</v>
      </c>
      <c r="Q97" s="52">
        <v>24455</v>
      </c>
      <c r="R97" s="52">
        <v>32708</v>
      </c>
      <c r="S97" s="52">
        <v>31690</v>
      </c>
      <c r="T97" s="52">
        <v>122887</v>
      </c>
      <c r="U97" s="52">
        <v>41432</v>
      </c>
      <c r="V97" s="52">
        <v>51311</v>
      </c>
      <c r="W97" s="52">
        <v>47315</v>
      </c>
      <c r="DA97" s="63" t="s">
        <v>1530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>
        <v>0</v>
      </c>
      <c r="C101" s="52">
        <v>0</v>
      </c>
      <c r="D101" s="52">
        <v>0</v>
      </c>
      <c r="E101" s="52">
        <v>0</v>
      </c>
      <c r="F101" s="52">
        <v>0</v>
      </c>
      <c r="G101" s="52">
        <v>0</v>
      </c>
      <c r="H101" s="52">
        <v>0</v>
      </c>
      <c r="I101" s="52">
        <v>0</v>
      </c>
      <c r="J101" s="52">
        <v>0</v>
      </c>
      <c r="K101" s="52">
        <v>0</v>
      </c>
      <c r="L101" s="52">
        <v>0</v>
      </c>
      <c r="M101" s="52">
        <v>0</v>
      </c>
      <c r="N101" s="52">
        <v>0</v>
      </c>
      <c r="O101" s="52">
        <v>0</v>
      </c>
      <c r="P101" s="52">
        <v>24699</v>
      </c>
      <c r="Q101" s="52">
        <v>45880</v>
      </c>
      <c r="R101" s="52">
        <v>109289</v>
      </c>
      <c r="S101" s="52">
        <v>189601</v>
      </c>
      <c r="T101" s="52">
        <v>333964</v>
      </c>
      <c r="U101" s="52">
        <v>199857</v>
      </c>
      <c r="V101" s="52">
        <v>132943</v>
      </c>
      <c r="W101" s="52">
        <v>130442</v>
      </c>
      <c r="DA101" s="63" t="s">
        <v>1531</v>
      </c>
    </row>
    <row r="102" spans="1:105" ht="12" customHeight="1" x14ac:dyDescent="0.25">
      <c r="A102" s="97" t="s">
        <v>50</v>
      </c>
      <c r="B102" s="52">
        <v>0</v>
      </c>
      <c r="C102" s="52">
        <v>0</v>
      </c>
      <c r="D102" s="52">
        <v>0</v>
      </c>
      <c r="E102" s="52">
        <v>0</v>
      </c>
      <c r="F102" s="52">
        <v>0</v>
      </c>
      <c r="G102" s="52">
        <v>0</v>
      </c>
      <c r="H102" s="52">
        <v>0</v>
      </c>
      <c r="I102" s="52">
        <v>0</v>
      </c>
      <c r="J102" s="52">
        <v>0</v>
      </c>
      <c r="K102" s="52">
        <v>0</v>
      </c>
      <c r="L102" s="52">
        <v>0</v>
      </c>
      <c r="M102" s="52">
        <v>0</v>
      </c>
      <c r="N102" s="52">
        <v>0</v>
      </c>
      <c r="O102" s="52">
        <v>0</v>
      </c>
      <c r="P102" s="52">
        <v>36672</v>
      </c>
      <c r="Q102" s="52">
        <v>75391</v>
      </c>
      <c r="R102" s="52">
        <v>147810</v>
      </c>
      <c r="S102" s="52">
        <v>268494</v>
      </c>
      <c r="T102" s="52">
        <v>453712</v>
      </c>
      <c r="U102" s="52">
        <v>237887</v>
      </c>
      <c r="V102" s="52">
        <v>168923</v>
      </c>
      <c r="W102" s="52">
        <v>154326</v>
      </c>
      <c r="DA102" s="63" t="s">
        <v>1532</v>
      </c>
    </row>
    <row r="103" spans="1:105" ht="12" customHeight="1" x14ac:dyDescent="0.25">
      <c r="A103" s="109" t="s">
        <v>120</v>
      </c>
      <c r="B103" s="36">
        <v>0</v>
      </c>
      <c r="C103" s="36">
        <v>0</v>
      </c>
      <c r="D103" s="36">
        <v>0</v>
      </c>
      <c r="E103" s="36">
        <v>0</v>
      </c>
      <c r="F103" s="36">
        <v>0</v>
      </c>
      <c r="G103" s="36">
        <v>0</v>
      </c>
      <c r="H103" s="36">
        <v>0</v>
      </c>
      <c r="I103" s="36">
        <v>0</v>
      </c>
      <c r="J103" s="36">
        <v>0</v>
      </c>
      <c r="K103" s="36">
        <v>0</v>
      </c>
      <c r="L103" s="36">
        <v>0</v>
      </c>
      <c r="M103" s="36">
        <v>0</v>
      </c>
      <c r="N103" s="36">
        <v>0</v>
      </c>
      <c r="O103" s="36">
        <v>0</v>
      </c>
      <c r="P103" s="36">
        <v>14193</v>
      </c>
      <c r="Q103" s="36">
        <v>37038</v>
      </c>
      <c r="R103" s="36">
        <v>98219</v>
      </c>
      <c r="S103" s="36">
        <v>154610</v>
      </c>
      <c r="T103" s="36">
        <v>217272</v>
      </c>
      <c r="U103" s="36">
        <v>111716</v>
      </c>
      <c r="V103" s="36">
        <v>79121</v>
      </c>
      <c r="W103" s="36">
        <v>27262</v>
      </c>
      <c r="DA103" s="60" t="s">
        <v>1533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1534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>
        <v>0</v>
      </c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166</v>
      </c>
      <c r="I107" s="52">
        <v>145</v>
      </c>
      <c r="J107" s="52">
        <v>234</v>
      </c>
      <c r="K107" s="52">
        <v>333</v>
      </c>
      <c r="L107" s="52">
        <v>235</v>
      </c>
      <c r="M107" s="52">
        <v>724</v>
      </c>
      <c r="N107" s="52">
        <v>1309</v>
      </c>
      <c r="O107" s="52">
        <v>1869</v>
      </c>
      <c r="P107" s="52">
        <v>2064</v>
      </c>
      <c r="Q107" s="52">
        <v>1878</v>
      </c>
      <c r="R107" s="52">
        <v>1249</v>
      </c>
      <c r="S107" s="52">
        <v>1209</v>
      </c>
      <c r="T107" s="52">
        <v>1435</v>
      </c>
      <c r="U107" s="52">
        <v>1542</v>
      </c>
      <c r="V107" s="52">
        <v>1780</v>
      </c>
      <c r="W107" s="52">
        <v>1217</v>
      </c>
      <c r="DA107" s="63" t="s">
        <v>1535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>
        <v>0</v>
      </c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32</v>
      </c>
      <c r="Q110" s="52">
        <v>83</v>
      </c>
      <c r="R110" s="52">
        <v>117</v>
      </c>
      <c r="S110" s="52">
        <v>79</v>
      </c>
      <c r="T110" s="52">
        <v>80</v>
      </c>
      <c r="U110" s="52">
        <v>83</v>
      </c>
      <c r="V110" s="52">
        <v>111</v>
      </c>
      <c r="W110" s="52">
        <v>80</v>
      </c>
      <c r="DA110" s="63" t="s">
        <v>1536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>
        <v>0</v>
      </c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132</v>
      </c>
      <c r="I112" s="52">
        <v>117</v>
      </c>
      <c r="J112" s="52">
        <v>152</v>
      </c>
      <c r="K112" s="52">
        <v>207</v>
      </c>
      <c r="L112" s="52">
        <v>97</v>
      </c>
      <c r="M112" s="52">
        <v>574</v>
      </c>
      <c r="N112" s="52">
        <v>1145</v>
      </c>
      <c r="O112" s="52">
        <v>1641</v>
      </c>
      <c r="P112" s="52">
        <v>1863</v>
      </c>
      <c r="Q112" s="52">
        <v>1718</v>
      </c>
      <c r="R112" s="52">
        <v>1304</v>
      </c>
      <c r="S112" s="52">
        <v>1087</v>
      </c>
      <c r="T112" s="52">
        <v>1132</v>
      </c>
      <c r="U112" s="52">
        <v>1139</v>
      </c>
      <c r="V112" s="52">
        <v>1275</v>
      </c>
      <c r="W112" s="52">
        <v>990</v>
      </c>
      <c r="DA112" s="63" t="s">
        <v>1537</v>
      </c>
    </row>
    <row r="113" spans="1:105" ht="12" customHeight="1" x14ac:dyDescent="0.25">
      <c r="A113" s="97" t="s">
        <v>129</v>
      </c>
      <c r="B113" s="52">
        <v>0</v>
      </c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6</v>
      </c>
      <c r="L113" s="52">
        <v>0</v>
      </c>
      <c r="M113" s="52">
        <v>3</v>
      </c>
      <c r="N113" s="52">
        <v>5</v>
      </c>
      <c r="O113" s="52">
        <v>15</v>
      </c>
      <c r="P113" s="52">
        <v>25</v>
      </c>
      <c r="Q113" s="52">
        <v>29</v>
      </c>
      <c r="R113" s="52">
        <v>16</v>
      </c>
      <c r="S113" s="52">
        <v>2</v>
      </c>
      <c r="T113" s="52">
        <v>33</v>
      </c>
      <c r="U113" s="52">
        <v>23</v>
      </c>
      <c r="V113" s="52">
        <v>21</v>
      </c>
      <c r="W113" s="52">
        <v>29</v>
      </c>
      <c r="DA113" s="63" t="s">
        <v>1538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>
        <v>0</v>
      </c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10</v>
      </c>
      <c r="Q116" s="52">
        <v>25</v>
      </c>
      <c r="R116" s="52">
        <v>13</v>
      </c>
      <c r="S116" s="52">
        <v>156</v>
      </c>
      <c r="T116" s="52">
        <v>0</v>
      </c>
      <c r="U116" s="52">
        <v>101</v>
      </c>
      <c r="V116" s="52">
        <v>0</v>
      </c>
      <c r="W116" s="52">
        <v>44</v>
      </c>
      <c r="DA116" s="63" t="s">
        <v>1539</v>
      </c>
    </row>
    <row r="117" spans="1:105" ht="12" customHeight="1" x14ac:dyDescent="0.25">
      <c r="A117" s="97" t="s">
        <v>121</v>
      </c>
      <c r="B117" s="52">
        <v>0</v>
      </c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76</v>
      </c>
      <c r="Q117" s="52">
        <v>112</v>
      </c>
      <c r="R117" s="52">
        <v>27</v>
      </c>
      <c r="S117" s="52">
        <v>96</v>
      </c>
      <c r="T117" s="52">
        <v>423</v>
      </c>
      <c r="U117" s="52">
        <v>467</v>
      </c>
      <c r="V117" s="52">
        <v>685</v>
      </c>
      <c r="W117" s="52">
        <v>374</v>
      </c>
      <c r="DA117" s="63" t="s">
        <v>1540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>
        <v>0</v>
      </c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672</v>
      </c>
      <c r="Q121" s="52">
        <v>973</v>
      </c>
      <c r="R121" s="52">
        <v>888</v>
      </c>
      <c r="S121" s="52">
        <v>1138</v>
      </c>
      <c r="T121" s="52">
        <v>1578</v>
      </c>
      <c r="U121" s="52">
        <v>1993</v>
      </c>
      <c r="V121" s="52">
        <v>2359</v>
      </c>
      <c r="W121" s="52">
        <v>2550</v>
      </c>
      <c r="DA121" s="63" t="s">
        <v>1541</v>
      </c>
    </row>
    <row r="122" spans="1:105" ht="12" customHeight="1" x14ac:dyDescent="0.25">
      <c r="A122" s="109" t="s">
        <v>120</v>
      </c>
      <c r="B122" s="36">
        <v>0</v>
      </c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262</v>
      </c>
      <c r="Q122" s="36">
        <v>477</v>
      </c>
      <c r="R122" s="36">
        <v>582</v>
      </c>
      <c r="S122" s="36">
        <v>650</v>
      </c>
      <c r="T122" s="36">
        <v>761</v>
      </c>
      <c r="U122" s="36">
        <v>936</v>
      </c>
      <c r="V122" s="36">
        <v>1121</v>
      </c>
      <c r="W122" s="36">
        <v>449</v>
      </c>
      <c r="DA122" s="60" t="s">
        <v>1542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1543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>
        <v>0</v>
      </c>
      <c r="C126" s="52">
        <v>0</v>
      </c>
      <c r="D126" s="52">
        <v>0</v>
      </c>
      <c r="E126" s="52">
        <v>0</v>
      </c>
      <c r="F126" s="52">
        <v>0</v>
      </c>
      <c r="G126" s="52">
        <v>0</v>
      </c>
      <c r="H126" s="52">
        <v>38944</v>
      </c>
      <c r="I126" s="52">
        <v>113136</v>
      </c>
      <c r="J126" s="52">
        <v>153700</v>
      </c>
      <c r="K126" s="52">
        <v>221220</v>
      </c>
      <c r="L126" s="52">
        <v>260744</v>
      </c>
      <c r="M126" s="52">
        <v>322426</v>
      </c>
      <c r="N126" s="52">
        <v>378276</v>
      </c>
      <c r="O126" s="52">
        <v>362238</v>
      </c>
      <c r="P126" s="52">
        <v>97311</v>
      </c>
      <c r="Q126" s="52">
        <v>115906</v>
      </c>
      <c r="R126" s="52">
        <v>70492</v>
      </c>
      <c r="S126" s="52">
        <v>111533</v>
      </c>
      <c r="T126" s="52">
        <v>21480</v>
      </c>
      <c r="U126" s="52">
        <v>212351</v>
      </c>
      <c r="V126" s="52">
        <v>268405</v>
      </c>
      <c r="W126" s="52">
        <v>330387</v>
      </c>
      <c r="DA126" s="63" t="s">
        <v>1544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>
        <v>0</v>
      </c>
      <c r="C129" s="52">
        <v>0</v>
      </c>
      <c r="D129" s="52">
        <v>0</v>
      </c>
      <c r="E129" s="52">
        <v>0</v>
      </c>
      <c r="F129" s="52">
        <v>0</v>
      </c>
      <c r="G129" s="52">
        <v>0</v>
      </c>
      <c r="H129" s="52">
        <v>0</v>
      </c>
      <c r="I129" s="52">
        <v>0</v>
      </c>
      <c r="J129" s="52">
        <v>0</v>
      </c>
      <c r="K129" s="52">
        <v>0</v>
      </c>
      <c r="L129" s="52">
        <v>0</v>
      </c>
      <c r="M129" s="52">
        <v>0</v>
      </c>
      <c r="N129" s="52">
        <v>0</v>
      </c>
      <c r="O129" s="52">
        <v>0</v>
      </c>
      <c r="P129" s="52">
        <v>3882</v>
      </c>
      <c r="Q129" s="52">
        <v>7394</v>
      </c>
      <c r="R129" s="52">
        <v>8289</v>
      </c>
      <c r="S129" s="52">
        <v>6863</v>
      </c>
      <c r="T129" s="52">
        <v>4954</v>
      </c>
      <c r="U129" s="52">
        <v>8422</v>
      </c>
      <c r="V129" s="52">
        <v>14182</v>
      </c>
      <c r="W129" s="52">
        <v>15287</v>
      </c>
      <c r="DA129" s="63" t="s">
        <v>1545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>
        <v>0</v>
      </c>
      <c r="C131" s="52">
        <v>0</v>
      </c>
      <c r="D131" s="52">
        <v>0</v>
      </c>
      <c r="E131" s="52">
        <v>0</v>
      </c>
      <c r="F131" s="52">
        <v>0</v>
      </c>
      <c r="G131" s="52">
        <v>0</v>
      </c>
      <c r="H131" s="52">
        <v>23605</v>
      </c>
      <c r="I131" s="52">
        <v>112314</v>
      </c>
      <c r="J131" s="52">
        <v>150049</v>
      </c>
      <c r="K131" s="52">
        <v>211924</v>
      </c>
      <c r="L131" s="52">
        <v>256782</v>
      </c>
      <c r="M131" s="52">
        <v>315830</v>
      </c>
      <c r="N131" s="52">
        <v>372741</v>
      </c>
      <c r="O131" s="52">
        <v>353721</v>
      </c>
      <c r="P131" s="52">
        <v>86776</v>
      </c>
      <c r="Q131" s="52">
        <v>111422</v>
      </c>
      <c r="R131" s="52">
        <v>68956</v>
      </c>
      <c r="S131" s="52">
        <v>110972</v>
      </c>
      <c r="T131" s="52">
        <v>18113</v>
      </c>
      <c r="U131" s="52">
        <v>207212</v>
      </c>
      <c r="V131" s="52">
        <v>260919</v>
      </c>
      <c r="W131" s="52">
        <v>232830</v>
      </c>
      <c r="DA131" s="63" t="s">
        <v>1546</v>
      </c>
    </row>
    <row r="132" spans="1:105" ht="12" customHeight="1" x14ac:dyDescent="0.25">
      <c r="A132" s="97" t="s">
        <v>127</v>
      </c>
      <c r="B132" s="52">
        <v>0</v>
      </c>
      <c r="C132" s="52">
        <v>0</v>
      </c>
      <c r="D132" s="52">
        <v>0</v>
      </c>
      <c r="E132" s="52">
        <v>0</v>
      </c>
      <c r="F132" s="52">
        <v>0</v>
      </c>
      <c r="G132" s="52">
        <v>0</v>
      </c>
      <c r="H132" s="52">
        <v>0</v>
      </c>
      <c r="I132" s="52">
        <v>0</v>
      </c>
      <c r="J132" s="52">
        <v>0</v>
      </c>
      <c r="K132" s="52">
        <v>2858</v>
      </c>
      <c r="L132" s="52">
        <v>288</v>
      </c>
      <c r="M132" s="52">
        <v>673</v>
      </c>
      <c r="N132" s="52">
        <v>716</v>
      </c>
      <c r="O132" s="52">
        <v>4557</v>
      </c>
      <c r="P132" s="52">
        <v>5387</v>
      </c>
      <c r="Q132" s="52">
        <v>5056</v>
      </c>
      <c r="R132" s="52">
        <v>2574</v>
      </c>
      <c r="S132" s="52">
        <v>886</v>
      </c>
      <c r="T132" s="52">
        <v>4601</v>
      </c>
      <c r="U132" s="52">
        <v>3547</v>
      </c>
      <c r="V132" s="52">
        <v>5208</v>
      </c>
      <c r="W132" s="52">
        <v>7156</v>
      </c>
      <c r="DA132" s="63" t="s">
        <v>1547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>
        <v>0</v>
      </c>
      <c r="C135" s="52">
        <v>0</v>
      </c>
      <c r="D135" s="52">
        <v>0</v>
      </c>
      <c r="E135" s="52">
        <v>0</v>
      </c>
      <c r="F135" s="52">
        <v>0</v>
      </c>
      <c r="G135" s="52">
        <v>0</v>
      </c>
      <c r="H135" s="52">
        <v>0</v>
      </c>
      <c r="I135" s="52">
        <v>0</v>
      </c>
      <c r="J135" s="52">
        <v>0</v>
      </c>
      <c r="K135" s="52">
        <v>0</v>
      </c>
      <c r="L135" s="52">
        <v>0</v>
      </c>
      <c r="M135" s="52">
        <v>0</v>
      </c>
      <c r="N135" s="52">
        <v>0</v>
      </c>
      <c r="O135" s="52">
        <v>0</v>
      </c>
      <c r="P135" s="52">
        <v>532</v>
      </c>
      <c r="Q135" s="52">
        <v>371</v>
      </c>
      <c r="R135" s="52">
        <v>1336</v>
      </c>
      <c r="S135" s="52">
        <v>3716</v>
      </c>
      <c r="T135" s="52">
        <v>0</v>
      </c>
      <c r="U135" s="52">
        <v>1734</v>
      </c>
      <c r="V135" s="52">
        <v>0</v>
      </c>
      <c r="W135" s="52">
        <v>10192</v>
      </c>
      <c r="DA135" s="63" t="s">
        <v>1548</v>
      </c>
    </row>
    <row r="136" spans="1:105" ht="12" customHeight="1" x14ac:dyDescent="0.25">
      <c r="A136" s="97" t="s">
        <v>121</v>
      </c>
      <c r="B136" s="52">
        <v>0</v>
      </c>
      <c r="C136" s="52">
        <v>0</v>
      </c>
      <c r="D136" s="52">
        <v>0</v>
      </c>
      <c r="E136" s="52">
        <v>0</v>
      </c>
      <c r="F136" s="52">
        <v>0</v>
      </c>
      <c r="G136" s="52">
        <v>0</v>
      </c>
      <c r="H136" s="52">
        <v>0</v>
      </c>
      <c r="I136" s="52">
        <v>0</v>
      </c>
      <c r="J136" s="52">
        <v>0</v>
      </c>
      <c r="K136" s="52">
        <v>0</v>
      </c>
      <c r="L136" s="52">
        <v>0</v>
      </c>
      <c r="M136" s="52">
        <v>0</v>
      </c>
      <c r="N136" s="52">
        <v>0</v>
      </c>
      <c r="O136" s="52">
        <v>0</v>
      </c>
      <c r="P136" s="52">
        <v>4119</v>
      </c>
      <c r="Q136" s="52">
        <v>1751</v>
      </c>
      <c r="R136" s="52">
        <v>2503</v>
      </c>
      <c r="S136" s="52">
        <v>2354</v>
      </c>
      <c r="T136" s="52">
        <v>5732</v>
      </c>
      <c r="U136" s="52">
        <v>8015</v>
      </c>
      <c r="V136" s="52">
        <v>10436</v>
      </c>
      <c r="W136" s="52">
        <v>88085</v>
      </c>
      <c r="DA136" s="63" t="s">
        <v>1549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>
        <v>0</v>
      </c>
      <c r="C140" s="52">
        <v>0</v>
      </c>
      <c r="D140" s="52">
        <v>0</v>
      </c>
      <c r="E140" s="52">
        <v>0</v>
      </c>
      <c r="F140" s="52">
        <v>0</v>
      </c>
      <c r="G140" s="52">
        <v>0</v>
      </c>
      <c r="H140" s="52">
        <v>0</v>
      </c>
      <c r="I140" s="52">
        <v>0</v>
      </c>
      <c r="J140" s="52">
        <v>0</v>
      </c>
      <c r="K140" s="52">
        <v>0</v>
      </c>
      <c r="L140" s="52">
        <v>0</v>
      </c>
      <c r="M140" s="52">
        <v>0</v>
      </c>
      <c r="N140" s="52">
        <v>0</v>
      </c>
      <c r="O140" s="52">
        <v>0</v>
      </c>
      <c r="P140" s="52">
        <v>92035</v>
      </c>
      <c r="Q140" s="52">
        <v>173978</v>
      </c>
      <c r="R140" s="52">
        <v>185162</v>
      </c>
      <c r="S140" s="52">
        <v>255594</v>
      </c>
      <c r="T140" s="52">
        <v>230946</v>
      </c>
      <c r="U140" s="52">
        <v>362215</v>
      </c>
      <c r="V140" s="52">
        <v>381630</v>
      </c>
      <c r="W140" s="52">
        <v>464250</v>
      </c>
      <c r="DA140" s="63" t="s">
        <v>1550</v>
      </c>
    </row>
    <row r="141" spans="1:105" ht="12" customHeight="1" x14ac:dyDescent="0.25">
      <c r="A141" s="109" t="s">
        <v>120</v>
      </c>
      <c r="B141" s="36">
        <v>0</v>
      </c>
      <c r="C141" s="36">
        <v>0</v>
      </c>
      <c r="D141" s="36">
        <v>0</v>
      </c>
      <c r="E141" s="36">
        <v>0</v>
      </c>
      <c r="F141" s="36">
        <v>0</v>
      </c>
      <c r="G141" s="36">
        <v>0</v>
      </c>
      <c r="H141" s="36">
        <v>0</v>
      </c>
      <c r="I141" s="36">
        <v>0</v>
      </c>
      <c r="J141" s="36">
        <v>0</v>
      </c>
      <c r="K141" s="36">
        <v>0</v>
      </c>
      <c r="L141" s="36">
        <v>0</v>
      </c>
      <c r="M141" s="36">
        <v>0</v>
      </c>
      <c r="N141" s="36">
        <v>0</v>
      </c>
      <c r="O141" s="36">
        <v>0</v>
      </c>
      <c r="P141" s="36">
        <v>35623</v>
      </c>
      <c r="Q141" s="36">
        <v>85486</v>
      </c>
      <c r="R141" s="36">
        <v>123026</v>
      </c>
      <c r="S141" s="36">
        <v>147185</v>
      </c>
      <c r="T141" s="36">
        <v>110596</v>
      </c>
      <c r="U141" s="36">
        <v>170091</v>
      </c>
      <c r="V141" s="36">
        <v>178722</v>
      </c>
      <c r="W141" s="36">
        <v>82010</v>
      </c>
      <c r="DA141" s="60" t="s">
        <v>1551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1552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>
        <v>0</v>
      </c>
      <c r="C145" s="52">
        <v>0</v>
      </c>
      <c r="D145" s="52">
        <v>0</v>
      </c>
      <c r="E145" s="52">
        <v>0</v>
      </c>
      <c r="F145" s="52">
        <v>0</v>
      </c>
      <c r="G145" s="52">
        <v>0</v>
      </c>
      <c r="H145" s="52">
        <v>2100</v>
      </c>
      <c r="I145" s="52">
        <v>4811</v>
      </c>
      <c r="J145" s="52">
        <v>8560</v>
      </c>
      <c r="K145" s="52">
        <v>11309</v>
      </c>
      <c r="L145" s="52">
        <v>13307</v>
      </c>
      <c r="M145" s="52">
        <v>18893</v>
      </c>
      <c r="N145" s="52">
        <v>23109</v>
      </c>
      <c r="O145" s="52">
        <v>33168</v>
      </c>
      <c r="P145" s="52">
        <v>40699</v>
      </c>
      <c r="Q145" s="52">
        <v>42497</v>
      </c>
      <c r="R145" s="52">
        <v>36989</v>
      </c>
      <c r="S145" s="52">
        <v>42428</v>
      </c>
      <c r="T145" s="52">
        <v>45984</v>
      </c>
      <c r="U145" s="52">
        <v>73013</v>
      </c>
      <c r="V145" s="52">
        <v>80998</v>
      </c>
      <c r="W145" s="52">
        <v>60567</v>
      </c>
      <c r="DA145" s="63" t="s">
        <v>1553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>
        <v>0</v>
      </c>
      <c r="C147" s="52">
        <v>0</v>
      </c>
      <c r="D147" s="52">
        <v>0</v>
      </c>
      <c r="E147" s="52">
        <v>0</v>
      </c>
      <c r="F147" s="52">
        <v>0</v>
      </c>
      <c r="G147" s="52">
        <v>0</v>
      </c>
      <c r="H147" s="52">
        <v>0</v>
      </c>
      <c r="I147" s="52">
        <v>0</v>
      </c>
      <c r="J147" s="52">
        <v>0</v>
      </c>
      <c r="K147" s="52">
        <v>0</v>
      </c>
      <c r="L147" s="52">
        <v>0</v>
      </c>
      <c r="M147" s="52">
        <v>0</v>
      </c>
      <c r="N147" s="52">
        <v>0</v>
      </c>
      <c r="O147" s="52">
        <v>0</v>
      </c>
      <c r="P147" s="52">
        <v>933</v>
      </c>
      <c r="Q147" s="52">
        <v>3345</v>
      </c>
      <c r="R147" s="52">
        <v>6613</v>
      </c>
      <c r="S147" s="52">
        <v>6574</v>
      </c>
      <c r="T147" s="52">
        <v>7402</v>
      </c>
      <c r="U147" s="52">
        <v>10410</v>
      </c>
      <c r="V147" s="52">
        <v>15737</v>
      </c>
      <c r="W147" s="52">
        <v>17903</v>
      </c>
      <c r="DA147" s="63" t="s">
        <v>1554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>
        <v>0</v>
      </c>
      <c r="C149" s="52">
        <v>0</v>
      </c>
      <c r="D149" s="52">
        <v>0</v>
      </c>
      <c r="E149" s="52">
        <v>0</v>
      </c>
      <c r="F149" s="52">
        <v>0</v>
      </c>
      <c r="G149" s="52">
        <v>0</v>
      </c>
      <c r="H149" s="52">
        <v>0</v>
      </c>
      <c r="I149" s="52">
        <v>0</v>
      </c>
      <c r="J149" s="52">
        <v>0</v>
      </c>
      <c r="K149" s="52">
        <v>0</v>
      </c>
      <c r="L149" s="52">
        <v>0</v>
      </c>
      <c r="M149" s="52">
        <v>0</v>
      </c>
      <c r="N149" s="52">
        <v>0</v>
      </c>
      <c r="O149" s="52">
        <v>0</v>
      </c>
      <c r="P149" s="52">
        <v>2496</v>
      </c>
      <c r="Q149" s="52">
        <v>3552</v>
      </c>
      <c r="R149" s="52">
        <v>4582</v>
      </c>
      <c r="S149" s="52">
        <v>6668</v>
      </c>
      <c r="T149" s="52">
        <v>7179</v>
      </c>
      <c r="U149" s="52">
        <v>10259</v>
      </c>
      <c r="V149" s="52">
        <v>13081</v>
      </c>
      <c r="W149" s="52">
        <v>14710</v>
      </c>
      <c r="DA149" s="63" t="s">
        <v>1555</v>
      </c>
    </row>
    <row r="150" spans="1:105" ht="12" customHeight="1" x14ac:dyDescent="0.25">
      <c r="A150" s="97" t="s">
        <v>123</v>
      </c>
      <c r="B150" s="52">
        <v>0</v>
      </c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0</v>
      </c>
      <c r="N150" s="52">
        <v>0</v>
      </c>
      <c r="O150" s="52">
        <v>0</v>
      </c>
      <c r="P150" s="52">
        <v>21</v>
      </c>
      <c r="Q150" s="52">
        <v>41</v>
      </c>
      <c r="R150" s="52">
        <v>58</v>
      </c>
      <c r="S150" s="52">
        <v>54</v>
      </c>
      <c r="T150" s="52">
        <v>139</v>
      </c>
      <c r="U150" s="52">
        <v>189</v>
      </c>
      <c r="V150" s="52">
        <v>220</v>
      </c>
      <c r="W150" s="52">
        <v>142</v>
      </c>
      <c r="DA150" s="63" t="s">
        <v>1556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>
        <v>0</v>
      </c>
      <c r="C153" s="52">
        <v>0</v>
      </c>
      <c r="D153" s="52">
        <v>0</v>
      </c>
      <c r="E153" s="52">
        <v>0</v>
      </c>
      <c r="F153" s="52">
        <v>0</v>
      </c>
      <c r="G153" s="52">
        <v>0</v>
      </c>
      <c r="H153" s="52">
        <v>0</v>
      </c>
      <c r="I153" s="52">
        <v>0</v>
      </c>
      <c r="J153" s="52">
        <v>0</v>
      </c>
      <c r="K153" s="52">
        <v>0</v>
      </c>
      <c r="L153" s="52">
        <v>0</v>
      </c>
      <c r="M153" s="52">
        <v>0</v>
      </c>
      <c r="N153" s="52">
        <v>0</v>
      </c>
      <c r="O153" s="52">
        <v>0</v>
      </c>
      <c r="P153" s="52">
        <v>1931</v>
      </c>
      <c r="Q153" s="52">
        <v>5604</v>
      </c>
      <c r="R153" s="52">
        <v>13513</v>
      </c>
      <c r="S153" s="52">
        <v>30533</v>
      </c>
      <c r="T153" s="52">
        <v>0</v>
      </c>
      <c r="U153" s="52">
        <v>16133</v>
      </c>
      <c r="V153" s="52">
        <v>0</v>
      </c>
      <c r="W153" s="52">
        <v>8816</v>
      </c>
      <c r="DA153" s="63" t="s">
        <v>1557</v>
      </c>
    </row>
    <row r="154" spans="1:105" ht="12" customHeight="1" x14ac:dyDescent="0.25">
      <c r="A154" s="97" t="s">
        <v>121</v>
      </c>
      <c r="B154" s="52">
        <v>0</v>
      </c>
      <c r="C154" s="52">
        <v>0</v>
      </c>
      <c r="D154" s="52">
        <v>0</v>
      </c>
      <c r="E154" s="52">
        <v>0</v>
      </c>
      <c r="F154" s="52">
        <v>0</v>
      </c>
      <c r="G154" s="52">
        <v>0</v>
      </c>
      <c r="H154" s="52">
        <v>0</v>
      </c>
      <c r="I154" s="52">
        <v>0</v>
      </c>
      <c r="J154" s="52">
        <v>0</v>
      </c>
      <c r="K154" s="52">
        <v>0</v>
      </c>
      <c r="L154" s="52">
        <v>0</v>
      </c>
      <c r="M154" s="52">
        <v>0</v>
      </c>
      <c r="N154" s="52">
        <v>0</v>
      </c>
      <c r="O154" s="52">
        <v>0</v>
      </c>
      <c r="P154" s="52">
        <v>14916</v>
      </c>
      <c r="Q154" s="52">
        <v>26429</v>
      </c>
      <c r="R154" s="52">
        <v>25280</v>
      </c>
      <c r="S154" s="52">
        <v>19338</v>
      </c>
      <c r="T154" s="52">
        <v>59927</v>
      </c>
      <c r="U154" s="52">
        <v>74530</v>
      </c>
      <c r="V154" s="52">
        <v>101835</v>
      </c>
      <c r="W154" s="52">
        <v>76256</v>
      </c>
      <c r="DA154" s="63" t="s">
        <v>1558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>
        <v>0</v>
      </c>
      <c r="C158" s="52">
        <v>0</v>
      </c>
      <c r="D158" s="52">
        <v>0</v>
      </c>
      <c r="E158" s="52">
        <v>0</v>
      </c>
      <c r="F158" s="52">
        <v>0</v>
      </c>
      <c r="G158" s="52">
        <v>0</v>
      </c>
      <c r="H158" s="52">
        <v>0</v>
      </c>
      <c r="I158" s="52">
        <v>0</v>
      </c>
      <c r="J158" s="52">
        <v>0</v>
      </c>
      <c r="K158" s="52">
        <v>0</v>
      </c>
      <c r="L158" s="52">
        <v>0</v>
      </c>
      <c r="M158" s="52">
        <v>0</v>
      </c>
      <c r="N158" s="52">
        <v>0</v>
      </c>
      <c r="O158" s="52">
        <v>0</v>
      </c>
      <c r="P158" s="52">
        <v>13964</v>
      </c>
      <c r="Q158" s="52">
        <v>23875</v>
      </c>
      <c r="R158" s="52">
        <v>26085</v>
      </c>
      <c r="S158" s="52">
        <v>35909</v>
      </c>
      <c r="T158" s="52">
        <v>45457</v>
      </c>
      <c r="U158" s="52">
        <v>68796</v>
      </c>
      <c r="V158" s="52">
        <v>78420</v>
      </c>
      <c r="W158" s="52">
        <v>84943</v>
      </c>
      <c r="DA158" s="63" t="s">
        <v>1559</v>
      </c>
    </row>
    <row r="159" spans="1:105" ht="12" customHeight="1" x14ac:dyDescent="0.25">
      <c r="A159" s="109" t="s">
        <v>120</v>
      </c>
      <c r="B159" s="36">
        <v>0</v>
      </c>
      <c r="C159" s="36">
        <v>0</v>
      </c>
      <c r="D159" s="36">
        <v>0</v>
      </c>
      <c r="E159" s="36">
        <v>0</v>
      </c>
      <c r="F159" s="36">
        <v>0</v>
      </c>
      <c r="G159" s="36">
        <v>0</v>
      </c>
      <c r="H159" s="36">
        <v>0</v>
      </c>
      <c r="I159" s="36">
        <v>0</v>
      </c>
      <c r="J159" s="36">
        <v>0</v>
      </c>
      <c r="K159" s="36">
        <v>0</v>
      </c>
      <c r="L159" s="36">
        <v>0</v>
      </c>
      <c r="M159" s="36">
        <v>0</v>
      </c>
      <c r="N159" s="36">
        <v>0</v>
      </c>
      <c r="O159" s="36">
        <v>0</v>
      </c>
      <c r="P159" s="36">
        <v>5405</v>
      </c>
      <c r="Q159" s="36">
        <v>11739</v>
      </c>
      <c r="R159" s="36">
        <v>17335</v>
      </c>
      <c r="S159" s="36">
        <v>20679</v>
      </c>
      <c r="T159" s="36">
        <v>21778</v>
      </c>
      <c r="U159" s="36">
        <v>32318</v>
      </c>
      <c r="V159" s="36">
        <v>36733</v>
      </c>
      <c r="W159" s="36">
        <v>14996</v>
      </c>
      <c r="DA159" s="60" t="s">
        <v>1560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1561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>
        <v>0</v>
      </c>
      <c r="C163" s="52">
        <v>0</v>
      </c>
      <c r="D163" s="52">
        <v>0</v>
      </c>
      <c r="E163" s="52">
        <v>0</v>
      </c>
      <c r="F163" s="52">
        <v>0</v>
      </c>
      <c r="G163" s="52">
        <v>0</v>
      </c>
      <c r="H163" s="52">
        <v>99</v>
      </c>
      <c r="I163" s="52">
        <v>288</v>
      </c>
      <c r="J163" s="52">
        <v>356</v>
      </c>
      <c r="K163" s="52">
        <v>386</v>
      </c>
      <c r="L163" s="52">
        <v>288</v>
      </c>
      <c r="M163" s="52">
        <v>168</v>
      </c>
      <c r="N163" s="52">
        <v>194</v>
      </c>
      <c r="O163" s="52">
        <v>241</v>
      </c>
      <c r="P163" s="52">
        <v>214</v>
      </c>
      <c r="Q163" s="52">
        <v>195</v>
      </c>
      <c r="R163" s="52">
        <v>0</v>
      </c>
      <c r="S163" s="52">
        <v>172</v>
      </c>
      <c r="T163" s="52">
        <v>132</v>
      </c>
      <c r="U163" s="52">
        <v>342</v>
      </c>
      <c r="V163" s="52">
        <v>323</v>
      </c>
      <c r="W163" s="52">
        <v>279</v>
      </c>
      <c r="DA163" s="63" t="s">
        <v>1562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>
        <v>0</v>
      </c>
      <c r="C165" s="52">
        <v>0</v>
      </c>
      <c r="D165" s="52">
        <v>0</v>
      </c>
      <c r="E165" s="52">
        <v>0</v>
      </c>
      <c r="F165" s="52">
        <v>0</v>
      </c>
      <c r="G165" s="52">
        <v>0</v>
      </c>
      <c r="H165" s="52">
        <v>0</v>
      </c>
      <c r="I165" s="52">
        <v>0</v>
      </c>
      <c r="J165" s="52">
        <v>0</v>
      </c>
      <c r="K165" s="52">
        <v>0</v>
      </c>
      <c r="L165" s="52">
        <v>0</v>
      </c>
      <c r="M165" s="52">
        <v>0</v>
      </c>
      <c r="N165" s="52">
        <v>0</v>
      </c>
      <c r="O165" s="52">
        <v>0</v>
      </c>
      <c r="P165" s="52">
        <v>4</v>
      </c>
      <c r="Q165" s="52">
        <v>24</v>
      </c>
      <c r="R165" s="52">
        <v>33</v>
      </c>
      <c r="S165" s="52">
        <v>21</v>
      </c>
      <c r="T165" s="52">
        <v>18</v>
      </c>
      <c r="U165" s="52">
        <v>39</v>
      </c>
      <c r="V165" s="52">
        <v>59</v>
      </c>
      <c r="W165" s="52">
        <v>67</v>
      </c>
      <c r="DA165" s="63" t="s">
        <v>1563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>
        <v>0</v>
      </c>
      <c r="C167" s="52">
        <v>0</v>
      </c>
      <c r="D167" s="52">
        <v>0</v>
      </c>
      <c r="E167" s="52">
        <v>0</v>
      </c>
      <c r="F167" s="52">
        <v>0</v>
      </c>
      <c r="G167" s="52">
        <v>0</v>
      </c>
      <c r="H167" s="52">
        <v>0</v>
      </c>
      <c r="I167" s="52">
        <v>0</v>
      </c>
      <c r="J167" s="52">
        <v>0</v>
      </c>
      <c r="K167" s="52">
        <v>0</v>
      </c>
      <c r="L167" s="52">
        <v>0</v>
      </c>
      <c r="M167" s="52">
        <v>0</v>
      </c>
      <c r="N167" s="52">
        <v>0</v>
      </c>
      <c r="O167" s="52">
        <v>0</v>
      </c>
      <c r="P167" s="52">
        <v>36</v>
      </c>
      <c r="Q167" s="52">
        <v>49</v>
      </c>
      <c r="R167" s="52">
        <v>41</v>
      </c>
      <c r="S167" s="52">
        <v>56</v>
      </c>
      <c r="T167" s="52">
        <v>39</v>
      </c>
      <c r="U167" s="52">
        <v>58</v>
      </c>
      <c r="V167" s="52">
        <v>59</v>
      </c>
      <c r="W167" s="52">
        <v>72</v>
      </c>
      <c r="DA167" s="63" t="s">
        <v>1564</v>
      </c>
    </row>
    <row r="168" spans="1:105" ht="12" customHeight="1" x14ac:dyDescent="0.25">
      <c r="A168" s="97" t="s">
        <v>123</v>
      </c>
      <c r="B168" s="52">
        <v>0</v>
      </c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0</v>
      </c>
      <c r="L168" s="52">
        <v>0</v>
      </c>
      <c r="M168" s="52">
        <v>0</v>
      </c>
      <c r="N168" s="52">
        <v>0</v>
      </c>
      <c r="O168" s="52">
        <v>0</v>
      </c>
      <c r="P168" s="52">
        <v>0</v>
      </c>
      <c r="Q168" s="52">
        <v>0</v>
      </c>
      <c r="R168" s="52">
        <v>0</v>
      </c>
      <c r="S168" s="52">
        <v>0</v>
      </c>
      <c r="T168" s="52">
        <v>0</v>
      </c>
      <c r="U168" s="52">
        <v>0</v>
      </c>
      <c r="V168" s="52">
        <v>0</v>
      </c>
      <c r="W168" s="52">
        <v>0</v>
      </c>
      <c r="DA168" s="63" t="s">
        <v>1565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>
        <v>0</v>
      </c>
      <c r="C171" s="52">
        <v>0</v>
      </c>
      <c r="D171" s="52">
        <v>0</v>
      </c>
      <c r="E171" s="52">
        <v>0</v>
      </c>
      <c r="F171" s="52">
        <v>0</v>
      </c>
      <c r="G171" s="52">
        <v>0</v>
      </c>
      <c r="H171" s="52">
        <v>0</v>
      </c>
      <c r="I171" s="52">
        <v>0</v>
      </c>
      <c r="J171" s="52">
        <v>0</v>
      </c>
      <c r="K171" s="52">
        <v>0</v>
      </c>
      <c r="L171" s="52">
        <v>0</v>
      </c>
      <c r="M171" s="52">
        <v>0</v>
      </c>
      <c r="N171" s="52">
        <v>0</v>
      </c>
      <c r="O171" s="52">
        <v>0</v>
      </c>
      <c r="P171" s="52">
        <v>25</v>
      </c>
      <c r="Q171" s="52">
        <v>77</v>
      </c>
      <c r="R171" s="52">
        <v>120</v>
      </c>
      <c r="S171" s="52">
        <v>276</v>
      </c>
      <c r="T171" s="52">
        <v>0</v>
      </c>
      <c r="U171" s="52">
        <v>89</v>
      </c>
      <c r="V171" s="52">
        <v>0</v>
      </c>
      <c r="W171" s="52">
        <v>42</v>
      </c>
      <c r="DA171" s="63" t="s">
        <v>1566</v>
      </c>
    </row>
    <row r="172" spans="1:105" ht="12" customHeight="1" x14ac:dyDescent="0.25">
      <c r="A172" s="97" t="s">
        <v>121</v>
      </c>
      <c r="B172" s="52">
        <v>0</v>
      </c>
      <c r="C172" s="52">
        <v>0</v>
      </c>
      <c r="D172" s="52">
        <v>0</v>
      </c>
      <c r="E172" s="52">
        <v>0</v>
      </c>
      <c r="F172" s="52">
        <v>0</v>
      </c>
      <c r="G172" s="52">
        <v>0</v>
      </c>
      <c r="H172" s="52">
        <v>0</v>
      </c>
      <c r="I172" s="52">
        <v>0</v>
      </c>
      <c r="J172" s="52">
        <v>0</v>
      </c>
      <c r="K172" s="52">
        <v>0</v>
      </c>
      <c r="L172" s="52">
        <v>0</v>
      </c>
      <c r="M172" s="52">
        <v>0</v>
      </c>
      <c r="N172" s="52">
        <v>0</v>
      </c>
      <c r="O172" s="52">
        <v>0</v>
      </c>
      <c r="P172" s="52">
        <v>209</v>
      </c>
      <c r="Q172" s="52">
        <v>352</v>
      </c>
      <c r="R172" s="52">
        <v>220</v>
      </c>
      <c r="S172" s="52">
        <v>170</v>
      </c>
      <c r="T172" s="52">
        <v>337</v>
      </c>
      <c r="U172" s="52">
        <v>423</v>
      </c>
      <c r="V172" s="52">
        <v>517</v>
      </c>
      <c r="W172" s="52">
        <v>410</v>
      </c>
      <c r="DA172" s="63" t="s">
        <v>1567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>
        <v>0</v>
      </c>
      <c r="C176" s="52">
        <v>0</v>
      </c>
      <c r="D176" s="52">
        <v>0</v>
      </c>
      <c r="E176" s="52">
        <v>0</v>
      </c>
      <c r="F176" s="52">
        <v>0</v>
      </c>
      <c r="G176" s="52">
        <v>0</v>
      </c>
      <c r="H176" s="52">
        <v>0</v>
      </c>
      <c r="I176" s="52">
        <v>0</v>
      </c>
      <c r="J176" s="52">
        <v>0</v>
      </c>
      <c r="K176" s="52">
        <v>0</v>
      </c>
      <c r="L176" s="52">
        <v>0</v>
      </c>
      <c r="M176" s="52">
        <v>0</v>
      </c>
      <c r="N176" s="52">
        <v>0</v>
      </c>
      <c r="O176" s="52">
        <v>0</v>
      </c>
      <c r="P176" s="52">
        <v>194</v>
      </c>
      <c r="Q176" s="52">
        <v>320</v>
      </c>
      <c r="R176" s="52">
        <v>232</v>
      </c>
      <c r="S176" s="52">
        <v>310</v>
      </c>
      <c r="T176" s="52">
        <v>260</v>
      </c>
      <c r="U176" s="52">
        <v>389</v>
      </c>
      <c r="V176" s="52">
        <v>387</v>
      </c>
      <c r="W176" s="52">
        <v>456</v>
      </c>
      <c r="DA176" s="63" t="s">
        <v>1568</v>
      </c>
    </row>
    <row r="177" spans="1:105" ht="12" customHeight="1" x14ac:dyDescent="0.25">
      <c r="A177" s="109" t="s">
        <v>120</v>
      </c>
      <c r="B177" s="36">
        <v>0</v>
      </c>
      <c r="C177" s="36">
        <v>0</v>
      </c>
      <c r="D177" s="36">
        <v>0</v>
      </c>
      <c r="E177" s="36">
        <v>0</v>
      </c>
      <c r="F177" s="36">
        <v>0</v>
      </c>
      <c r="G177" s="36">
        <v>0</v>
      </c>
      <c r="H177" s="36">
        <v>0</v>
      </c>
      <c r="I177" s="36">
        <v>0</v>
      </c>
      <c r="J177" s="36">
        <v>0</v>
      </c>
      <c r="K177" s="36">
        <v>0</v>
      </c>
      <c r="L177" s="36">
        <v>0</v>
      </c>
      <c r="M177" s="36">
        <v>0</v>
      </c>
      <c r="N177" s="36">
        <v>0</v>
      </c>
      <c r="O177" s="36">
        <v>0</v>
      </c>
      <c r="P177" s="36">
        <v>74</v>
      </c>
      <c r="Q177" s="36">
        <v>161</v>
      </c>
      <c r="R177" s="36">
        <v>154</v>
      </c>
      <c r="S177" s="36">
        <v>177</v>
      </c>
      <c r="T177" s="36">
        <v>124</v>
      </c>
      <c r="U177" s="36">
        <v>183</v>
      </c>
      <c r="V177" s="36">
        <v>187</v>
      </c>
      <c r="W177" s="36">
        <v>69</v>
      </c>
      <c r="DA177" s="60" t="s">
        <v>1569</v>
      </c>
    </row>
  </sheetData>
  <pageMargins left="0.39370078740157483" right="0.39370078740157483" top="0.39370078740157483" bottom="0.39370078740157483" header="0.31496062992125984" footer="0.31496062992125984"/>
  <pageSetup paperSize="9" scale="41" orientation="portrait" horizontalDpi="1200" verticalDpi="1200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1570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4474.7257337389565</v>
      </c>
      <c r="C3" s="117">
        <f t="shared" si="0"/>
        <v>4941.727005153245</v>
      </c>
      <c r="D3" s="117">
        <f t="shared" si="0"/>
        <v>5482.2044233706392</v>
      </c>
      <c r="E3" s="117">
        <f t="shared" si="0"/>
        <v>5573.0056375518989</v>
      </c>
      <c r="F3" s="117">
        <f t="shared" si="0"/>
        <v>5856.6074155805636</v>
      </c>
      <c r="G3" s="117">
        <f t="shared" si="0"/>
        <v>6472.4881980533755</v>
      </c>
      <c r="H3" s="117">
        <f t="shared" si="0"/>
        <v>7353.1411462635133</v>
      </c>
      <c r="I3" s="117">
        <f t="shared" si="0"/>
        <v>6648.4850580013535</v>
      </c>
      <c r="J3" s="117">
        <f t="shared" si="0"/>
        <v>7134.3790595750161</v>
      </c>
      <c r="K3" s="117">
        <f t="shared" si="0"/>
        <v>7343.1429064512586</v>
      </c>
      <c r="L3" s="117">
        <f t="shared" si="0"/>
        <v>8389.4408271588782</v>
      </c>
      <c r="M3" s="117">
        <f t="shared" si="0"/>
        <v>7272.6257040916707</v>
      </c>
      <c r="N3" s="117">
        <f t="shared" si="0"/>
        <v>7654.4321641449487</v>
      </c>
      <c r="O3" s="117">
        <f t="shared" si="0"/>
        <v>7376.5893887714392</v>
      </c>
      <c r="P3" s="117">
        <f t="shared" si="0"/>
        <v>6780.8178848254956</v>
      </c>
      <c r="Q3" s="117">
        <f t="shared" si="0"/>
        <v>6651.7916515211173</v>
      </c>
      <c r="R3" s="117">
        <f t="shared" ref="R3:V3" si="1">R4+R7+R9+R19</f>
        <v>7018.0608729031519</v>
      </c>
      <c r="S3" s="117">
        <f t="shared" si="1"/>
        <v>6966.2633137401099</v>
      </c>
      <c r="T3" s="117">
        <f t="shared" si="1"/>
        <v>6524.1732080883066</v>
      </c>
      <c r="U3" s="117">
        <f t="shared" si="1"/>
        <v>5340.9985578316091</v>
      </c>
      <c r="V3" s="117">
        <f t="shared" si="1"/>
        <v>5533.2059151486792</v>
      </c>
      <c r="W3" s="117">
        <f t="shared" ref="W3" si="2">W4+W7+W9+W19</f>
        <v>5135.2031863791262</v>
      </c>
      <c r="DA3" s="129" t="s">
        <v>1571</v>
      </c>
    </row>
    <row r="4" spans="1:105" ht="12.95" customHeight="1" x14ac:dyDescent="0.25">
      <c r="A4" s="121" t="s">
        <v>57</v>
      </c>
      <c r="B4" s="122">
        <f t="shared" ref="B4:Q4" si="3">SUM(B5:B6)</f>
        <v>3890.93501378272</v>
      </c>
      <c r="C4" s="122">
        <f t="shared" si="3"/>
        <v>4347.0046165932608</v>
      </c>
      <c r="D4" s="122">
        <f t="shared" si="3"/>
        <v>4801.7833124038361</v>
      </c>
      <c r="E4" s="122">
        <f t="shared" si="3"/>
        <v>4716.5201271527958</v>
      </c>
      <c r="F4" s="122">
        <f t="shared" si="3"/>
        <v>4941.6020152847013</v>
      </c>
      <c r="G4" s="122">
        <f t="shared" si="3"/>
        <v>5531.061068802931</v>
      </c>
      <c r="H4" s="122">
        <f t="shared" si="3"/>
        <v>6313.4459115900727</v>
      </c>
      <c r="I4" s="122">
        <f t="shared" si="3"/>
        <v>5638.5089589371664</v>
      </c>
      <c r="J4" s="122">
        <f t="shared" si="3"/>
        <v>6044.8086846820879</v>
      </c>
      <c r="K4" s="122">
        <f t="shared" si="3"/>
        <v>6218.8386458529922</v>
      </c>
      <c r="L4" s="122">
        <f t="shared" si="3"/>
        <v>7222.3706585764567</v>
      </c>
      <c r="M4" s="122">
        <f t="shared" si="3"/>
        <v>6156.7063214324789</v>
      </c>
      <c r="N4" s="122">
        <f t="shared" si="3"/>
        <v>6521.4795709222399</v>
      </c>
      <c r="O4" s="122">
        <f t="shared" si="3"/>
        <v>6265.0571642908999</v>
      </c>
      <c r="P4" s="122">
        <f t="shared" si="3"/>
        <v>5677.5288301389983</v>
      </c>
      <c r="Q4" s="122">
        <f t="shared" si="3"/>
        <v>5561.0325465696824</v>
      </c>
      <c r="R4" s="122">
        <f t="shared" ref="R4:V4" si="4">SUM(R5:R6)</f>
        <v>5937.6299040397271</v>
      </c>
      <c r="S4" s="122">
        <f t="shared" si="4"/>
        <v>5909.4412622667569</v>
      </c>
      <c r="T4" s="122">
        <f t="shared" si="4"/>
        <v>5550.4508938275922</v>
      </c>
      <c r="U4" s="122">
        <f t="shared" si="4"/>
        <v>4491.4574244098249</v>
      </c>
      <c r="V4" s="122">
        <f t="shared" si="4"/>
        <v>4693.9544225276513</v>
      </c>
      <c r="W4" s="122">
        <f t="shared" ref="W4" si="5">SUM(W5:W6)</f>
        <v>4384.5136926232972</v>
      </c>
      <c r="DA4" s="130" t="s">
        <v>1572</v>
      </c>
    </row>
    <row r="5" spans="1:105" ht="12" customHeight="1" x14ac:dyDescent="0.25">
      <c r="A5" s="97" t="s">
        <v>51</v>
      </c>
      <c r="B5" s="98">
        <v>3872.5683518332298</v>
      </c>
      <c r="C5" s="98">
        <v>4326.3272700160178</v>
      </c>
      <c r="D5" s="98">
        <v>4778.9899134481366</v>
      </c>
      <c r="E5" s="98">
        <v>4693.9814584452706</v>
      </c>
      <c r="F5" s="98">
        <v>4918.200808401064</v>
      </c>
      <c r="G5" s="98">
        <v>5505.0526613461143</v>
      </c>
      <c r="H5" s="98">
        <v>6283.6554561001221</v>
      </c>
      <c r="I5" s="98">
        <v>5612.434822179981</v>
      </c>
      <c r="J5" s="98">
        <v>6016.918479967193</v>
      </c>
      <c r="K5" s="98">
        <v>6190.3371107718522</v>
      </c>
      <c r="L5" s="98">
        <v>7188.9139132528189</v>
      </c>
      <c r="M5" s="98">
        <v>6128.6693884681235</v>
      </c>
      <c r="N5" s="98">
        <v>6491.7460285123389</v>
      </c>
      <c r="O5" s="98">
        <v>6236.7380521963878</v>
      </c>
      <c r="P5" s="98">
        <v>5652.6374683410531</v>
      </c>
      <c r="Q5" s="98">
        <v>5536.9649183146948</v>
      </c>
      <c r="R5" s="98">
        <v>5911.918639533772</v>
      </c>
      <c r="S5" s="98">
        <v>5883.8653004681419</v>
      </c>
      <c r="T5" s="98">
        <v>5525.9476784178833</v>
      </c>
      <c r="U5" s="98">
        <v>4471.8003439380873</v>
      </c>
      <c r="V5" s="98">
        <v>4673.1457007738591</v>
      </c>
      <c r="W5" s="98">
        <v>4365.3769274863871</v>
      </c>
      <c r="DA5" s="63" t="s">
        <v>1573</v>
      </c>
    </row>
    <row r="6" spans="1:105" ht="12" customHeight="1" x14ac:dyDescent="0.25">
      <c r="A6" s="97" t="s">
        <v>53</v>
      </c>
      <c r="B6" s="98">
        <v>18.366661949490208</v>
      </c>
      <c r="C6" s="98">
        <v>20.677346577243323</v>
      </c>
      <c r="D6" s="98">
        <v>22.793398955699782</v>
      </c>
      <c r="E6" s="98">
        <v>22.538668707525058</v>
      </c>
      <c r="F6" s="98">
        <v>23.401206883637386</v>
      </c>
      <c r="G6" s="98">
        <v>26.008407456816805</v>
      </c>
      <c r="H6" s="98">
        <v>29.790455489950666</v>
      </c>
      <c r="I6" s="98">
        <v>26.074136757185133</v>
      </c>
      <c r="J6" s="98">
        <v>27.890204714895017</v>
      </c>
      <c r="K6" s="98">
        <v>28.501535081139568</v>
      </c>
      <c r="L6" s="98">
        <v>33.45674532363784</v>
      </c>
      <c r="M6" s="98">
        <v>28.036932964355579</v>
      </c>
      <c r="N6" s="98">
        <v>29.733542409900629</v>
      </c>
      <c r="O6" s="98">
        <v>28.319112094511837</v>
      </c>
      <c r="P6" s="98">
        <v>24.891361797944693</v>
      </c>
      <c r="Q6" s="98">
        <v>24.067628254987188</v>
      </c>
      <c r="R6" s="98">
        <v>25.711264505955448</v>
      </c>
      <c r="S6" s="98">
        <v>25.5759617986152</v>
      </c>
      <c r="T6" s="98">
        <v>24.503215409708641</v>
      </c>
      <c r="U6" s="98">
        <v>19.657080471737537</v>
      </c>
      <c r="V6" s="98">
        <v>20.808721753792263</v>
      </c>
      <c r="W6" s="98">
        <v>19.136765136909773</v>
      </c>
      <c r="DA6" s="63" t="s">
        <v>1574</v>
      </c>
    </row>
    <row r="7" spans="1:105" ht="12.95" customHeight="1" x14ac:dyDescent="0.25">
      <c r="A7" s="121" t="s">
        <v>92</v>
      </c>
      <c r="B7" s="122">
        <f t="shared" ref="B7:W7" si="6">B8</f>
        <v>2.263771682951362E-2</v>
      </c>
      <c r="C7" s="122">
        <f t="shared" si="6"/>
        <v>2.4472438943571935E-2</v>
      </c>
      <c r="D7" s="122">
        <f t="shared" si="6"/>
        <v>2.931098036365043E-2</v>
      </c>
      <c r="E7" s="122">
        <f t="shared" si="6"/>
        <v>3.6590527660547878E-2</v>
      </c>
      <c r="F7" s="122">
        <f t="shared" si="6"/>
        <v>5.3835597900562457E-2</v>
      </c>
      <c r="G7" s="122">
        <f t="shared" si="6"/>
        <v>6.8151387771848301E-2</v>
      </c>
      <c r="H7" s="122">
        <f t="shared" si="6"/>
        <v>0.11095868867659174</v>
      </c>
      <c r="I7" s="122">
        <f t="shared" si="6"/>
        <v>0.14627491129938297</v>
      </c>
      <c r="J7" s="122">
        <f t="shared" si="6"/>
        <v>0.1844942741141592</v>
      </c>
      <c r="K7" s="122">
        <f t="shared" si="6"/>
        <v>0.22910290292768881</v>
      </c>
      <c r="L7" s="122">
        <f t="shared" si="6"/>
        <v>0.43284713993746282</v>
      </c>
      <c r="M7" s="122">
        <f t="shared" si="6"/>
        <v>0.27950138881798975</v>
      </c>
      <c r="N7" s="122">
        <f t="shared" si="6"/>
        <v>0.39741467510869982</v>
      </c>
      <c r="O7" s="122">
        <f t="shared" si="6"/>
        <v>0.44736732540824209</v>
      </c>
      <c r="P7" s="122">
        <f t="shared" si="6"/>
        <v>0.55058159529964878</v>
      </c>
      <c r="Q7" s="122">
        <f t="shared" si="6"/>
        <v>1.280466229897538</v>
      </c>
      <c r="R7" s="122">
        <f t="shared" si="6"/>
        <v>0.91336390942657575</v>
      </c>
      <c r="S7" s="122">
        <f t="shared" si="6"/>
        <v>1.0636091187484815</v>
      </c>
      <c r="T7" s="122">
        <f t="shared" si="6"/>
        <v>1.2574453095629139</v>
      </c>
      <c r="U7" s="122">
        <f t="shared" si="6"/>
        <v>1.7588389320235485</v>
      </c>
      <c r="V7" s="122">
        <f t="shared" si="6"/>
        <v>1.04026165116921</v>
      </c>
      <c r="W7" s="122">
        <f t="shared" si="6"/>
        <v>1.2014052089243212</v>
      </c>
      <c r="DA7" s="130" t="s">
        <v>1575</v>
      </c>
    </row>
    <row r="8" spans="1:105" ht="12" customHeight="1" x14ac:dyDescent="0.25">
      <c r="A8" s="97" t="s">
        <v>53</v>
      </c>
      <c r="B8" s="98">
        <v>2.263771682951362E-2</v>
      </c>
      <c r="C8" s="98">
        <v>2.4472438943571935E-2</v>
      </c>
      <c r="D8" s="98">
        <v>2.931098036365043E-2</v>
      </c>
      <c r="E8" s="98">
        <v>3.6590527660547878E-2</v>
      </c>
      <c r="F8" s="98">
        <v>5.3835597900562457E-2</v>
      </c>
      <c r="G8" s="98">
        <v>6.8151387771848301E-2</v>
      </c>
      <c r="H8" s="98">
        <v>0.11095868867659174</v>
      </c>
      <c r="I8" s="98">
        <v>0.14627491129938297</v>
      </c>
      <c r="J8" s="98">
        <v>0.1844942741141592</v>
      </c>
      <c r="K8" s="98">
        <v>0.22910290292768881</v>
      </c>
      <c r="L8" s="98">
        <v>0.43284713993746282</v>
      </c>
      <c r="M8" s="98">
        <v>0.27950138881798975</v>
      </c>
      <c r="N8" s="98">
        <v>0.39741467510869982</v>
      </c>
      <c r="O8" s="98">
        <v>0.44736732540824209</v>
      </c>
      <c r="P8" s="98">
        <v>0.55058159529964878</v>
      </c>
      <c r="Q8" s="98">
        <v>1.280466229897538</v>
      </c>
      <c r="R8" s="98">
        <v>0.91336390942657575</v>
      </c>
      <c r="S8" s="98">
        <v>1.0636091187484815</v>
      </c>
      <c r="T8" s="98">
        <v>1.2574453095629139</v>
      </c>
      <c r="U8" s="98">
        <v>1.7588389320235485</v>
      </c>
      <c r="V8" s="98">
        <v>1.04026165116921</v>
      </c>
      <c r="W8" s="98">
        <v>1.2014052089243212</v>
      </c>
      <c r="DA8" s="63" t="s">
        <v>1576</v>
      </c>
    </row>
    <row r="9" spans="1:105" ht="12" customHeight="1" x14ac:dyDescent="0.25">
      <c r="A9" s="121" t="s">
        <v>55</v>
      </c>
      <c r="B9" s="122">
        <v>388.33105621966502</v>
      </c>
      <c r="C9" s="122">
        <v>393.7340423032872</v>
      </c>
      <c r="D9" s="122">
        <v>452.75121807971721</v>
      </c>
      <c r="E9" s="122">
        <v>509.13455854913281</v>
      </c>
      <c r="F9" s="122">
        <v>555.31242792738942</v>
      </c>
      <c r="G9" s="122">
        <v>587.34908919845805</v>
      </c>
      <c r="H9" s="122">
        <v>647.79212598737297</v>
      </c>
      <c r="I9" s="122">
        <v>618.26547266363104</v>
      </c>
      <c r="J9" s="122">
        <v>669.97064750136451</v>
      </c>
      <c r="K9" s="122">
        <v>693.84186772604153</v>
      </c>
      <c r="L9" s="122">
        <v>718.46943804345574</v>
      </c>
      <c r="M9" s="122">
        <v>699.72212618665162</v>
      </c>
      <c r="N9" s="122">
        <v>716.6813763039512</v>
      </c>
      <c r="O9" s="122">
        <v>713.07916745362218</v>
      </c>
      <c r="P9" s="122">
        <v>716.12555343735164</v>
      </c>
      <c r="Q9" s="122">
        <v>707.4106966545653</v>
      </c>
      <c r="R9" s="122">
        <v>703.64807388453141</v>
      </c>
      <c r="S9" s="122">
        <v>691.73799006700892</v>
      </c>
      <c r="T9" s="122">
        <v>639.74176568021608</v>
      </c>
      <c r="U9" s="122">
        <v>529.81431568076403</v>
      </c>
      <c r="V9" s="122">
        <v>537.91007772317266</v>
      </c>
      <c r="W9" s="122">
        <v>488.43129961316851</v>
      </c>
      <c r="DA9" s="130" t="s">
        <v>1577</v>
      </c>
    </row>
    <row r="10" spans="1:105" ht="12" customHeight="1" x14ac:dyDescent="0.25">
      <c r="A10" s="97" t="s">
        <v>143</v>
      </c>
      <c r="B10" s="98">
        <v>360.54992863591127</v>
      </c>
      <c r="C10" s="98">
        <v>364.37449146901912</v>
      </c>
      <c r="D10" s="98">
        <v>421.82118387353813</v>
      </c>
      <c r="E10" s="98">
        <v>435.37272217279792</v>
      </c>
      <c r="F10" s="98">
        <v>473.16118169359493</v>
      </c>
      <c r="G10" s="98">
        <v>512.09488396941526</v>
      </c>
      <c r="H10" s="98">
        <v>563.75388963199509</v>
      </c>
      <c r="I10" s="98">
        <v>539.36438494870708</v>
      </c>
      <c r="J10" s="98">
        <v>582.22432881687075</v>
      </c>
      <c r="K10" s="98">
        <v>597.98587143573991</v>
      </c>
      <c r="L10" s="98">
        <v>610.37664514839742</v>
      </c>
      <c r="M10" s="98">
        <v>592.83144669382978</v>
      </c>
      <c r="N10" s="98">
        <v>609.72309733502971</v>
      </c>
      <c r="O10" s="98">
        <v>599.29903877594961</v>
      </c>
      <c r="P10" s="98">
        <v>601.91507442284887</v>
      </c>
      <c r="Q10" s="98">
        <v>590.31167001050869</v>
      </c>
      <c r="R10" s="98">
        <v>589.72905321486564</v>
      </c>
      <c r="S10" s="98">
        <v>587.16943727906744</v>
      </c>
      <c r="T10" s="98">
        <v>551.71431642304378</v>
      </c>
      <c r="U10" s="98">
        <v>444.32502149613066</v>
      </c>
      <c r="V10" s="98">
        <v>461.33419317856129</v>
      </c>
      <c r="W10" s="98">
        <v>431.27744339352193</v>
      </c>
      <c r="DA10" s="63" t="s">
        <v>1578</v>
      </c>
    </row>
    <row r="11" spans="1:105" ht="12" customHeight="1" x14ac:dyDescent="0.25">
      <c r="A11" s="97" t="s">
        <v>124</v>
      </c>
      <c r="B11" s="98">
        <v>15.354504265422753</v>
      </c>
      <c r="C11" s="98">
        <v>16.295167103460784</v>
      </c>
      <c r="D11" s="98">
        <v>15.925090981607358</v>
      </c>
      <c r="E11" s="98">
        <v>15.852112580563569</v>
      </c>
      <c r="F11" s="98">
        <v>15.766371549379841</v>
      </c>
      <c r="G11" s="98">
        <v>16.229556852176064</v>
      </c>
      <c r="H11" s="98">
        <v>15.610810213372547</v>
      </c>
      <c r="I11" s="98">
        <v>16.127422623412404</v>
      </c>
      <c r="J11" s="98">
        <v>16.385531989189623</v>
      </c>
      <c r="K11" s="98">
        <v>16.398830400136156</v>
      </c>
      <c r="L11" s="98">
        <v>16.009619414417372</v>
      </c>
      <c r="M11" s="98">
        <v>14.921334831382405</v>
      </c>
      <c r="N11" s="98">
        <v>14.802568161586626</v>
      </c>
      <c r="O11" s="98">
        <v>13.608520306566401</v>
      </c>
      <c r="P11" s="98">
        <v>13.275196078413082</v>
      </c>
      <c r="Q11" s="98">
        <v>12.909634230761817</v>
      </c>
      <c r="R11" s="98">
        <v>13.00454353392724</v>
      </c>
      <c r="S11" s="98">
        <v>12.501906102343538</v>
      </c>
      <c r="T11" s="98">
        <v>11.431855875215016</v>
      </c>
      <c r="U11" s="98">
        <v>11.056584882443062</v>
      </c>
      <c r="V11" s="98">
        <v>9.3806978037557602</v>
      </c>
      <c r="W11" s="98">
        <v>6.6632603402455963</v>
      </c>
      <c r="DA11" s="63" t="s">
        <v>1579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1.7411088188260104E-2</v>
      </c>
      <c r="L12" s="98">
        <v>1.950471535413735E-2</v>
      </c>
      <c r="M12" s="98">
        <v>2.0949176403863658E-2</v>
      </c>
      <c r="N12" s="98">
        <v>2.4795396164127084E-2</v>
      </c>
      <c r="O12" s="98">
        <v>3.6946615525709804E-2</v>
      </c>
      <c r="P12" s="98">
        <v>5.0701697860268596E-2</v>
      </c>
      <c r="Q12" s="98">
        <v>6.3925537011600919E-2</v>
      </c>
      <c r="R12" s="98">
        <v>7.8261700109964555E-2</v>
      </c>
      <c r="S12" s="98">
        <v>8.0179191427888985E-2</v>
      </c>
      <c r="T12" s="98">
        <v>9.0079540385814089E-2</v>
      </c>
      <c r="U12" s="98">
        <v>0.10458597697042268</v>
      </c>
      <c r="V12" s="98">
        <v>0.10166308122035718</v>
      </c>
      <c r="W12" s="98">
        <v>7.8198064946214701E-2</v>
      </c>
      <c r="DA12" s="63" t="s">
        <v>1580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1.0813147657971674E-2</v>
      </c>
      <c r="L13" s="101">
        <v>1.2511075787834313E-2</v>
      </c>
      <c r="M13" s="101">
        <v>1.3070442445769728E-2</v>
      </c>
      <c r="N13" s="101">
        <v>1.5037069168522358E-2</v>
      </c>
      <c r="O13" s="101">
        <v>2.2594669556472716E-2</v>
      </c>
      <c r="P13" s="101">
        <v>3.0127176741601883E-2</v>
      </c>
      <c r="Q13" s="101">
        <v>3.7852948455176533E-2</v>
      </c>
      <c r="R13" s="101">
        <v>4.5279326255370456E-2</v>
      </c>
      <c r="S13" s="101">
        <v>4.5220125587501193E-2</v>
      </c>
      <c r="T13" s="101">
        <v>5.7504379719959725E-2</v>
      </c>
      <c r="U13" s="101">
        <v>6.104754265146773E-2</v>
      </c>
      <c r="V13" s="101">
        <v>5.7998145384944993E-2</v>
      </c>
      <c r="W13" s="101">
        <v>4.3165431373790655E-2</v>
      </c>
      <c r="DA13" s="131" t="s">
        <v>1581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6.5979405302884287E-3</v>
      </c>
      <c r="L14" s="104">
        <v>6.9936395663030377E-3</v>
      </c>
      <c r="M14" s="104">
        <v>7.8787339580939312E-3</v>
      </c>
      <c r="N14" s="104">
        <v>9.7583269956047266E-3</v>
      </c>
      <c r="O14" s="104">
        <v>1.4351945969237088E-2</v>
      </c>
      <c r="P14" s="104">
        <v>2.057452111866671E-2</v>
      </c>
      <c r="Q14" s="104">
        <v>2.6072588556424383E-2</v>
      </c>
      <c r="R14" s="104">
        <v>3.2982373854594099E-2</v>
      </c>
      <c r="S14" s="104">
        <v>3.4959065840387785E-2</v>
      </c>
      <c r="T14" s="104">
        <v>3.2575160665854364E-2</v>
      </c>
      <c r="U14" s="104">
        <v>4.3538434318954947E-2</v>
      </c>
      <c r="V14" s="104">
        <v>4.3664935835412186E-2</v>
      </c>
      <c r="W14" s="104">
        <v>3.5032633572424046E-2</v>
      </c>
      <c r="DA14" s="132" t="s">
        <v>1582</v>
      </c>
    </row>
    <row r="15" spans="1:105" ht="12" customHeight="1" x14ac:dyDescent="0.25">
      <c r="A15" s="106" t="s">
        <v>122</v>
      </c>
      <c r="B15" s="101">
        <v>12.426623318331023</v>
      </c>
      <c r="C15" s="101">
        <v>13.064383730807295</v>
      </c>
      <c r="D15" s="101">
        <v>15.004943224571694</v>
      </c>
      <c r="E15" s="101">
        <v>57.909723795771285</v>
      </c>
      <c r="F15" s="101">
        <v>66.384874684414598</v>
      </c>
      <c r="G15" s="101">
        <v>59.024648376866715</v>
      </c>
      <c r="H15" s="101">
        <v>68.427426142005288</v>
      </c>
      <c r="I15" s="101">
        <v>62.773665091511639</v>
      </c>
      <c r="J15" s="101">
        <v>71.360786695304085</v>
      </c>
      <c r="K15" s="101">
        <v>71.207398673967532</v>
      </c>
      <c r="L15" s="101">
        <v>80.844872229205279</v>
      </c>
      <c r="M15" s="101">
        <v>79.249223214172972</v>
      </c>
      <c r="N15" s="101">
        <v>78.181555732033615</v>
      </c>
      <c r="O15" s="101">
        <v>75.76151824205364</v>
      </c>
      <c r="P15" s="101">
        <v>68.280068547422161</v>
      </c>
      <c r="Q15" s="101">
        <v>60.987660363509079</v>
      </c>
      <c r="R15" s="101">
        <v>52.302909093122608</v>
      </c>
      <c r="S15" s="101">
        <v>45.29943673813181</v>
      </c>
      <c r="T15" s="101">
        <v>29.732508935738572</v>
      </c>
      <c r="U15" s="101">
        <v>23.179289822457768</v>
      </c>
      <c r="V15" s="101">
        <v>17.518352739650457</v>
      </c>
      <c r="W15" s="101">
        <v>14.250666580401949</v>
      </c>
      <c r="DA15" s="131" t="s">
        <v>1583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8.2323561280096804</v>
      </c>
      <c r="L16" s="104">
        <v>11.218796536081538</v>
      </c>
      <c r="M16" s="104">
        <v>12.699172270862578</v>
      </c>
      <c r="N16" s="104">
        <v>13.949359679137153</v>
      </c>
      <c r="O16" s="104">
        <v>24.373143513526824</v>
      </c>
      <c r="P16" s="104">
        <v>32.604512690807226</v>
      </c>
      <c r="Q16" s="104">
        <v>43.137806512773935</v>
      </c>
      <c r="R16" s="104">
        <v>48.533306342506016</v>
      </c>
      <c r="S16" s="104">
        <v>46.687030756038176</v>
      </c>
      <c r="T16" s="104">
        <v>46.773004905832977</v>
      </c>
      <c r="U16" s="104">
        <v>51.148833502762137</v>
      </c>
      <c r="V16" s="104">
        <v>49.575170919984743</v>
      </c>
      <c r="W16" s="104">
        <v>36.161731234052809</v>
      </c>
      <c r="DA16" s="132" t="s">
        <v>1584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4.9109106722969926</v>
      </c>
      <c r="L17" s="98">
        <v>6.933412529733773</v>
      </c>
      <c r="M17" s="98">
        <v>7.6146759406177971</v>
      </c>
      <c r="N17" s="98">
        <v>8.1202419240071215</v>
      </c>
      <c r="O17" s="98">
        <v>14.425184853830455</v>
      </c>
      <c r="P17" s="98">
        <v>18.86531082072166</v>
      </c>
      <c r="Q17" s="98">
        <v>25.06771894115435</v>
      </c>
      <c r="R17" s="98">
        <v>27.82170717993138</v>
      </c>
      <c r="S17" s="98">
        <v>26.228101411765717</v>
      </c>
      <c r="T17" s="98">
        <v>29.453739169087996</v>
      </c>
      <c r="U17" s="98">
        <v>29.831666832099053</v>
      </c>
      <c r="V17" s="98">
        <v>28.426691874475594</v>
      </c>
      <c r="W17" s="98">
        <v>19.88967179849806</v>
      </c>
      <c r="DA17" s="63" t="s">
        <v>1585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3.3214454557126878</v>
      </c>
      <c r="L18" s="98">
        <v>4.2853840063477655</v>
      </c>
      <c r="M18" s="98">
        <v>5.0844963302447805</v>
      </c>
      <c r="N18" s="98">
        <v>5.8291177551300324</v>
      </c>
      <c r="O18" s="98">
        <v>9.9479586596963685</v>
      </c>
      <c r="P18" s="98">
        <v>13.739201870085562</v>
      </c>
      <c r="Q18" s="98">
        <v>18.070087571619581</v>
      </c>
      <c r="R18" s="98">
        <v>20.711599162574636</v>
      </c>
      <c r="S18" s="98">
        <v>20.458929344272459</v>
      </c>
      <c r="T18" s="98">
        <v>17.319265736744985</v>
      </c>
      <c r="U18" s="98">
        <v>21.317166670663084</v>
      </c>
      <c r="V18" s="98">
        <v>21.148479045509148</v>
      </c>
      <c r="W18" s="98">
        <v>16.272059435554752</v>
      </c>
      <c r="DA18" s="63" t="s">
        <v>1586</v>
      </c>
    </row>
    <row r="19" spans="1:105" ht="12" customHeight="1" x14ac:dyDescent="0.25">
      <c r="A19" s="121" t="s">
        <v>54</v>
      </c>
      <c r="B19" s="122">
        <v>195.43702601974172</v>
      </c>
      <c r="C19" s="122">
        <v>200.96387381775369</v>
      </c>
      <c r="D19" s="122">
        <v>227.64058190672259</v>
      </c>
      <c r="E19" s="122">
        <v>347.31436132231039</v>
      </c>
      <c r="F19" s="122">
        <v>359.63913677057178</v>
      </c>
      <c r="G19" s="122">
        <v>354.00988866421409</v>
      </c>
      <c r="H19" s="122">
        <v>391.79214999739099</v>
      </c>
      <c r="I19" s="122">
        <v>391.56435148925669</v>
      </c>
      <c r="J19" s="122">
        <v>419.41523311744902</v>
      </c>
      <c r="K19" s="122">
        <v>430.2332899692978</v>
      </c>
      <c r="L19" s="122">
        <v>448.16788339902735</v>
      </c>
      <c r="M19" s="122">
        <v>415.9177550837224</v>
      </c>
      <c r="N19" s="122">
        <v>415.87380224364949</v>
      </c>
      <c r="O19" s="122">
        <v>398.00568970150931</v>
      </c>
      <c r="P19" s="122">
        <v>386.61291965384692</v>
      </c>
      <c r="Q19" s="122">
        <v>382.06794206697219</v>
      </c>
      <c r="R19" s="122">
        <v>375.86953106946754</v>
      </c>
      <c r="S19" s="122">
        <v>364.02045228759573</v>
      </c>
      <c r="T19" s="122">
        <v>332.72310327093504</v>
      </c>
      <c r="U19" s="122">
        <v>317.96797880899715</v>
      </c>
      <c r="V19" s="122">
        <v>300.30115324668617</v>
      </c>
      <c r="W19" s="122">
        <v>261.05678893373607</v>
      </c>
      <c r="DA19" s="130" t="s">
        <v>1587</v>
      </c>
    </row>
    <row r="20" spans="1:105" ht="12" customHeight="1" x14ac:dyDescent="0.25">
      <c r="A20" s="97" t="s">
        <v>51</v>
      </c>
      <c r="B20" s="98">
        <v>38.708718671012917</v>
      </c>
      <c r="C20" s="98">
        <v>38.823431980139759</v>
      </c>
      <c r="D20" s="98">
        <v>48.517879462503473</v>
      </c>
      <c r="E20" s="98">
        <v>62.844013706952559</v>
      </c>
      <c r="F20" s="98">
        <v>67.159334066990695</v>
      </c>
      <c r="G20" s="98">
        <v>71.798886326773427</v>
      </c>
      <c r="H20" s="98">
        <v>79.419631052057866</v>
      </c>
      <c r="I20" s="98">
        <v>76.16725890742363</v>
      </c>
      <c r="J20" s="98">
        <v>82.534663270964373</v>
      </c>
      <c r="K20" s="98">
        <v>85.038668695243516</v>
      </c>
      <c r="L20" s="98">
        <v>87.129475992592816</v>
      </c>
      <c r="M20" s="98">
        <v>83.354624855238498</v>
      </c>
      <c r="N20" s="98">
        <v>84.93646314661315</v>
      </c>
      <c r="O20" s="98">
        <v>83.545626138581994</v>
      </c>
      <c r="P20" s="98">
        <v>84.878583633344135</v>
      </c>
      <c r="Q20" s="98">
        <v>83.984976593102303</v>
      </c>
      <c r="R20" s="98">
        <v>84.072943536830195</v>
      </c>
      <c r="S20" s="98">
        <v>83.003009458297512</v>
      </c>
      <c r="T20" s="98">
        <v>76.708942390369913</v>
      </c>
      <c r="U20" s="98">
        <v>62.661220980223391</v>
      </c>
      <c r="V20" s="98">
        <v>65.651404413872143</v>
      </c>
      <c r="W20" s="98">
        <v>60.713814846660881</v>
      </c>
      <c r="DA20" s="63" t="s">
        <v>1588</v>
      </c>
    </row>
    <row r="21" spans="1:105" ht="12" customHeight="1" x14ac:dyDescent="0.25">
      <c r="A21" s="97" t="s">
        <v>50</v>
      </c>
      <c r="B21" s="98">
        <v>136.66728384352888</v>
      </c>
      <c r="C21" s="98">
        <v>142.44704829031556</v>
      </c>
      <c r="D21" s="98">
        <v>157.75513952635296</v>
      </c>
      <c r="E21" s="98">
        <v>198.51273292665485</v>
      </c>
      <c r="F21" s="98">
        <v>198.74227800919087</v>
      </c>
      <c r="G21" s="98">
        <v>205.08570113085517</v>
      </c>
      <c r="H21" s="98">
        <v>216.98145984258207</v>
      </c>
      <c r="I21" s="98">
        <v>230.44260693953669</v>
      </c>
      <c r="J21" s="98">
        <v>241.56261200472395</v>
      </c>
      <c r="K21" s="98">
        <v>245.79953495536506</v>
      </c>
      <c r="L21" s="98">
        <v>242.03948410785034</v>
      </c>
      <c r="M21" s="98">
        <v>222.58719400418025</v>
      </c>
      <c r="N21" s="98">
        <v>222.49087781123441</v>
      </c>
      <c r="O21" s="98">
        <v>205.00181405151346</v>
      </c>
      <c r="P21" s="98">
        <v>202.33312661309043</v>
      </c>
      <c r="Q21" s="98">
        <v>201.82414538959569</v>
      </c>
      <c r="R21" s="98">
        <v>199.11982240633554</v>
      </c>
      <c r="S21" s="98">
        <v>194.98552258012856</v>
      </c>
      <c r="T21" s="98">
        <v>183.92804473064609</v>
      </c>
      <c r="U21" s="98">
        <v>188.27488994988317</v>
      </c>
      <c r="V21" s="98">
        <v>170.82811350092905</v>
      </c>
      <c r="W21" s="98">
        <v>146.56571583971368</v>
      </c>
      <c r="DA21" s="63" t="s">
        <v>1589</v>
      </c>
    </row>
    <row r="22" spans="1:105" ht="12" customHeight="1" x14ac:dyDescent="0.25">
      <c r="A22" s="109" t="s">
        <v>120</v>
      </c>
      <c r="B22" s="33">
        <v>20.061023505199937</v>
      </c>
      <c r="C22" s="33">
        <v>19.693393547298371</v>
      </c>
      <c r="D22" s="33">
        <v>21.367562917866138</v>
      </c>
      <c r="E22" s="33">
        <v>85.957614688702961</v>
      </c>
      <c r="F22" s="33">
        <v>93.737524694390231</v>
      </c>
      <c r="G22" s="33">
        <v>77.125301206585519</v>
      </c>
      <c r="H22" s="33">
        <v>95.391059102751086</v>
      </c>
      <c r="I22" s="33">
        <v>84.954485642296405</v>
      </c>
      <c r="J22" s="33">
        <v>95.317957841760688</v>
      </c>
      <c r="K22" s="33">
        <v>99.395086318689209</v>
      </c>
      <c r="L22" s="33">
        <v>118.99892329858419</v>
      </c>
      <c r="M22" s="33">
        <v>109.97593622430367</v>
      </c>
      <c r="N22" s="33">
        <v>108.44646128580194</v>
      </c>
      <c r="O22" s="33">
        <v>109.45824951141383</v>
      </c>
      <c r="P22" s="33">
        <v>99.401209407412338</v>
      </c>
      <c r="Q22" s="33">
        <v>96.258820084274191</v>
      </c>
      <c r="R22" s="33">
        <v>92.676765126301817</v>
      </c>
      <c r="S22" s="33">
        <v>86.031920249169659</v>
      </c>
      <c r="T22" s="33">
        <v>72.086116149919064</v>
      </c>
      <c r="U22" s="33">
        <v>67.03186787889058</v>
      </c>
      <c r="V22" s="33">
        <v>63.821635331884991</v>
      </c>
      <c r="W22" s="33">
        <v>53.777258247361523</v>
      </c>
      <c r="DA22" s="60" t="s">
        <v>1590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33.9886285219496</v>
      </c>
      <c r="C24" s="117">
        <f t="shared" si="7"/>
        <v>37.785188511046933</v>
      </c>
      <c r="D24" s="117">
        <f t="shared" si="7"/>
        <v>34.812580993115176</v>
      </c>
      <c r="E24" s="117">
        <f t="shared" si="7"/>
        <v>33.738983186445736</v>
      </c>
      <c r="F24" s="117">
        <f t="shared" si="7"/>
        <v>31.249689999794526</v>
      </c>
      <c r="G24" s="117">
        <f t="shared" si="7"/>
        <v>30.678162993904362</v>
      </c>
      <c r="H24" s="117">
        <f t="shared" si="7"/>
        <v>31.837372888679965</v>
      </c>
      <c r="I24" s="117">
        <f t="shared" si="7"/>
        <v>30.980206777310755</v>
      </c>
      <c r="J24" s="117">
        <f t="shared" si="7"/>
        <v>31.425184502438167</v>
      </c>
      <c r="K24" s="117">
        <f t="shared" si="7"/>
        <v>31.697100426208518</v>
      </c>
      <c r="L24" s="117">
        <f t="shared" si="7"/>
        <v>34.813808301985922</v>
      </c>
      <c r="M24" s="117">
        <f t="shared" si="7"/>
        <v>29.346894262087638</v>
      </c>
      <c r="N24" s="117">
        <f t="shared" si="7"/>
        <v>30.15260677819985</v>
      </c>
      <c r="O24" s="117">
        <f t="shared" si="7"/>
        <v>27.961688643179638</v>
      </c>
      <c r="P24" s="117">
        <f t="shared" si="7"/>
        <v>25.089395865979011</v>
      </c>
      <c r="Q24" s="117">
        <f t="shared" si="7"/>
        <v>24.846629446603838</v>
      </c>
      <c r="R24" s="117">
        <f t="shared" ref="R24:V24" si="8">R25+R28+R30+R39</f>
        <v>25.909791952532721</v>
      </c>
      <c r="S24" s="117">
        <f t="shared" si="8"/>
        <v>25.876270502401351</v>
      </c>
      <c r="T24" s="117">
        <f t="shared" si="8"/>
        <v>25.771364946202311</v>
      </c>
      <c r="U24" s="117">
        <f t="shared" si="8"/>
        <v>27.049858861650424</v>
      </c>
      <c r="V24" s="117">
        <f t="shared" si="8"/>
        <v>25.764818992239288</v>
      </c>
      <c r="W24" s="117">
        <f t="shared" ref="W24" si="9">W25+W28+W30+W39</f>
        <v>24.441091676538107</v>
      </c>
      <c r="DA24" s="129" t="s">
        <v>1591</v>
      </c>
    </row>
    <row r="25" spans="1:105" ht="12.95" customHeight="1" x14ac:dyDescent="0.25">
      <c r="A25" s="121" t="s">
        <v>57</v>
      </c>
      <c r="B25" s="122">
        <f t="shared" ref="B25:Q25" si="10">SUM(B26:B27)</f>
        <v>30.046312013095619</v>
      </c>
      <c r="C25" s="122">
        <f t="shared" si="10"/>
        <v>33.985204575535278</v>
      </c>
      <c r="D25" s="122">
        <f t="shared" si="10"/>
        <v>31.414959595948996</v>
      </c>
      <c r="E25" s="122">
        <f t="shared" si="10"/>
        <v>28.910293895023983</v>
      </c>
      <c r="F25" s="122">
        <f t="shared" si="10"/>
        <v>26.800150413382305</v>
      </c>
      <c r="G25" s="122">
        <f t="shared" si="10"/>
        <v>26.907109347113828</v>
      </c>
      <c r="H25" s="122">
        <f t="shared" si="10"/>
        <v>27.732877937274168</v>
      </c>
      <c r="I25" s="122">
        <f t="shared" si="10"/>
        <v>26.952322281115777</v>
      </c>
      <c r="J25" s="122">
        <f t="shared" si="10"/>
        <v>27.198819753533112</v>
      </c>
      <c r="K25" s="122">
        <f t="shared" si="10"/>
        <v>27.366582818525291</v>
      </c>
      <c r="L25" s="122">
        <f t="shared" si="10"/>
        <v>30.340460714290888</v>
      </c>
      <c r="M25" s="122">
        <f t="shared" si="10"/>
        <v>25.155435152332647</v>
      </c>
      <c r="N25" s="122">
        <f t="shared" si="10"/>
        <v>26.096968282983145</v>
      </c>
      <c r="O25" s="122">
        <f t="shared" si="10"/>
        <v>23.989699334489686</v>
      </c>
      <c r="P25" s="122">
        <f t="shared" si="10"/>
        <v>21.284042485402658</v>
      </c>
      <c r="Q25" s="122">
        <f t="shared" si="10"/>
        <v>21.085502015780353</v>
      </c>
      <c r="R25" s="122">
        <f t="shared" ref="R25:V25" si="11">SUM(R26:R27)</f>
        <v>22.196572623586469</v>
      </c>
      <c r="S25" s="122">
        <f t="shared" si="11"/>
        <v>22.198171021994767</v>
      </c>
      <c r="T25" s="122">
        <f t="shared" si="11"/>
        <v>22.204851891610666</v>
      </c>
      <c r="U25" s="122">
        <f t="shared" si="11"/>
        <v>23.314609109361207</v>
      </c>
      <c r="V25" s="122">
        <f t="shared" si="11"/>
        <v>22.207709087697101</v>
      </c>
      <c r="W25" s="122">
        <f t="shared" ref="W25" si="12">SUM(W26:W27)</f>
        <v>21.096168114485035</v>
      </c>
      <c r="DA25" s="130" t="s">
        <v>1592</v>
      </c>
    </row>
    <row r="26" spans="1:105" ht="12" customHeight="1" x14ac:dyDescent="0.25">
      <c r="A26" s="97" t="s">
        <v>74</v>
      </c>
      <c r="B26" s="98">
        <v>29.755314701811699</v>
      </c>
      <c r="C26" s="98">
        <v>33.652660252937608</v>
      </c>
      <c r="D26" s="98">
        <v>31.109002198971893</v>
      </c>
      <c r="E26" s="98">
        <v>28.62712109665199</v>
      </c>
      <c r="F26" s="98">
        <v>26.540290295426992</v>
      </c>
      <c r="G26" s="98">
        <v>26.647354126632198</v>
      </c>
      <c r="H26" s="98">
        <v>27.462209358888341</v>
      </c>
      <c r="I26" s="98">
        <v>26.691154101609303</v>
      </c>
      <c r="J26" s="98">
        <v>26.932685835350654</v>
      </c>
      <c r="K26" s="98">
        <v>27.097165325193142</v>
      </c>
      <c r="L26" s="98">
        <v>30.034689281294494</v>
      </c>
      <c r="M26" s="98">
        <v>24.902420580549006</v>
      </c>
      <c r="N26" s="98">
        <v>25.829213192985886</v>
      </c>
      <c r="O26" s="98">
        <v>23.7408294822316</v>
      </c>
      <c r="P26" s="98">
        <v>21.069674783922132</v>
      </c>
      <c r="Q26" s="98">
        <v>20.875160026750667</v>
      </c>
      <c r="R26" s="98">
        <v>21.973860705072966</v>
      </c>
      <c r="S26" s="98">
        <v>21.973793828221957</v>
      </c>
      <c r="T26" s="98">
        <v>21.973832043565377</v>
      </c>
      <c r="U26" s="98">
        <v>23.072494506544356</v>
      </c>
      <c r="V26" s="98">
        <v>21.973832043565377</v>
      </c>
      <c r="W26" s="98">
        <v>20.875093149899666</v>
      </c>
      <c r="DA26" s="63" t="s">
        <v>1593</v>
      </c>
    </row>
    <row r="27" spans="1:105" ht="12" customHeight="1" x14ac:dyDescent="0.25">
      <c r="A27" s="97" t="s">
        <v>53</v>
      </c>
      <c r="B27" s="98">
        <v>0.29099731128391926</v>
      </c>
      <c r="C27" s="98">
        <v>0.3325443225976682</v>
      </c>
      <c r="D27" s="98">
        <v>0.30595739697710284</v>
      </c>
      <c r="E27" s="98">
        <v>0.28317279837199399</v>
      </c>
      <c r="F27" s="98">
        <v>0.25986011795531172</v>
      </c>
      <c r="G27" s="98">
        <v>0.2597552204816308</v>
      </c>
      <c r="H27" s="98">
        <v>0.27066857838582764</v>
      </c>
      <c r="I27" s="98">
        <v>0.26116817950647264</v>
      </c>
      <c r="J27" s="98">
        <v>0.26613391818245746</v>
      </c>
      <c r="K27" s="98">
        <v>0.26941749333215015</v>
      </c>
      <c r="L27" s="98">
        <v>0.30577143299639592</v>
      </c>
      <c r="M27" s="98">
        <v>0.25301457178364156</v>
      </c>
      <c r="N27" s="98">
        <v>0.267755089997259</v>
      </c>
      <c r="O27" s="98">
        <v>0.24886985225808408</v>
      </c>
      <c r="P27" s="98">
        <v>0.21436770148052553</v>
      </c>
      <c r="Q27" s="98">
        <v>0.21034198902968781</v>
      </c>
      <c r="R27" s="98">
        <v>0.22271191851350339</v>
      </c>
      <c r="S27" s="98">
        <v>0.22437719377281118</v>
      </c>
      <c r="T27" s="98">
        <v>0.23101984804529008</v>
      </c>
      <c r="U27" s="98">
        <v>0.24211460281685221</v>
      </c>
      <c r="V27" s="98">
        <v>0.23387704413172319</v>
      </c>
      <c r="W27" s="98">
        <v>0.22107496458537021</v>
      </c>
      <c r="DA27" s="63" t="s">
        <v>1594</v>
      </c>
    </row>
    <row r="28" spans="1:105" ht="12.95" customHeight="1" x14ac:dyDescent="0.25">
      <c r="A28" s="121" t="s">
        <v>92</v>
      </c>
      <c r="B28" s="122">
        <f t="shared" ref="B28:W28" si="13">B29</f>
        <v>1.4271216283381322E-4</v>
      </c>
      <c r="C28" s="122">
        <f t="shared" si="13"/>
        <v>1.5958788311858481E-4</v>
      </c>
      <c r="D28" s="122">
        <f t="shared" si="13"/>
        <v>1.7170674453563867E-4</v>
      </c>
      <c r="E28" s="122">
        <f t="shared" si="13"/>
        <v>1.8716289225715986E-4</v>
      </c>
      <c r="F28" s="122">
        <f t="shared" si="13"/>
        <v>2.0201764100891189E-4</v>
      </c>
      <c r="G28" s="122">
        <f t="shared" si="13"/>
        <v>2.3113525869032604E-4</v>
      </c>
      <c r="H28" s="122">
        <f t="shared" si="13"/>
        <v>3.0485256685863955E-4</v>
      </c>
      <c r="I28" s="122">
        <f t="shared" si="13"/>
        <v>4.3440466941305526E-4</v>
      </c>
      <c r="J28" s="122">
        <f t="shared" si="13"/>
        <v>6.1627539637464177E-4</v>
      </c>
      <c r="K28" s="122">
        <f t="shared" si="13"/>
        <v>8.6848490665544461E-4</v>
      </c>
      <c r="L28" s="122">
        <f t="shared" si="13"/>
        <v>1.6950417980721038E-3</v>
      </c>
      <c r="M28" s="122">
        <f t="shared" si="13"/>
        <v>1.1605322265082632E-3</v>
      </c>
      <c r="N28" s="122">
        <f t="shared" si="13"/>
        <v>1.6427511550961226E-3</v>
      </c>
      <c r="O28" s="122">
        <f t="shared" si="13"/>
        <v>1.8500029659034949E-3</v>
      </c>
      <c r="P28" s="122">
        <f t="shared" si="13"/>
        <v>2.0687592391764771E-3</v>
      </c>
      <c r="Q28" s="122">
        <f t="shared" si="13"/>
        <v>4.1115712775120841E-3</v>
      </c>
      <c r="R28" s="122">
        <f t="shared" si="13"/>
        <v>2.710831811459456E-3</v>
      </c>
      <c r="S28" s="122">
        <f t="shared" si="13"/>
        <v>3.163437533622227E-3</v>
      </c>
      <c r="T28" s="122">
        <f t="shared" si="13"/>
        <v>4.0887735185530707E-3</v>
      </c>
      <c r="U28" s="122">
        <f t="shared" si="13"/>
        <v>6.327786374821601E-3</v>
      </c>
      <c r="V28" s="122">
        <f t="shared" si="13"/>
        <v>4.0334665458927948E-3</v>
      </c>
      <c r="W28" s="122">
        <f t="shared" si="13"/>
        <v>5.0559763939209985E-3</v>
      </c>
      <c r="DA28" s="130" t="s">
        <v>1595</v>
      </c>
    </row>
    <row r="29" spans="1:105" ht="12" customHeight="1" x14ac:dyDescent="0.25">
      <c r="A29" s="97" t="s">
        <v>53</v>
      </c>
      <c r="B29" s="98">
        <v>1.4271216283381322E-4</v>
      </c>
      <c r="C29" s="98">
        <v>1.5958788311858481E-4</v>
      </c>
      <c r="D29" s="98">
        <v>1.7170674453563867E-4</v>
      </c>
      <c r="E29" s="98">
        <v>1.8716289225715986E-4</v>
      </c>
      <c r="F29" s="98">
        <v>2.0201764100891189E-4</v>
      </c>
      <c r="G29" s="98">
        <v>2.3113525869032604E-4</v>
      </c>
      <c r="H29" s="98">
        <v>3.0485256685863955E-4</v>
      </c>
      <c r="I29" s="98">
        <v>4.3440466941305526E-4</v>
      </c>
      <c r="J29" s="98">
        <v>6.1627539637464177E-4</v>
      </c>
      <c r="K29" s="98">
        <v>8.6848490665544461E-4</v>
      </c>
      <c r="L29" s="98">
        <v>1.6950417980721038E-3</v>
      </c>
      <c r="M29" s="98">
        <v>1.1605322265082632E-3</v>
      </c>
      <c r="N29" s="98">
        <v>1.6427511550961226E-3</v>
      </c>
      <c r="O29" s="98">
        <v>1.8500029659034949E-3</v>
      </c>
      <c r="P29" s="98">
        <v>2.0687592391764771E-3</v>
      </c>
      <c r="Q29" s="98">
        <v>4.1115712775120841E-3</v>
      </c>
      <c r="R29" s="98">
        <v>2.710831811459456E-3</v>
      </c>
      <c r="S29" s="98">
        <v>3.163437533622227E-3</v>
      </c>
      <c r="T29" s="98">
        <v>4.0887735185530707E-3</v>
      </c>
      <c r="U29" s="98">
        <v>6.327786374821601E-3</v>
      </c>
      <c r="V29" s="98">
        <v>4.0334665458927948E-3</v>
      </c>
      <c r="W29" s="98">
        <v>5.0559763939209985E-3</v>
      </c>
      <c r="DA29" s="63" t="s">
        <v>1596</v>
      </c>
    </row>
    <row r="30" spans="1:105" ht="12" customHeight="1" x14ac:dyDescent="0.25">
      <c r="A30" s="121" t="s">
        <v>55</v>
      </c>
      <c r="B30" s="122">
        <v>2.6844666015876708</v>
      </c>
      <c r="C30" s="122">
        <v>2.550029656266561</v>
      </c>
      <c r="D30" s="122">
        <v>2.1580937898071237</v>
      </c>
      <c r="E30" s="122">
        <v>3.0792376766712266</v>
      </c>
      <c r="F30" s="122">
        <v>2.8299867360243751</v>
      </c>
      <c r="G30" s="122">
        <v>2.3338889078820468</v>
      </c>
      <c r="H30" s="122">
        <v>2.601384030415038</v>
      </c>
      <c r="I30" s="122">
        <v>2.4969544016182201</v>
      </c>
      <c r="J30" s="122">
        <v>2.6272423160868659</v>
      </c>
      <c r="K30" s="122">
        <v>2.7044580589158755</v>
      </c>
      <c r="L30" s="122">
        <v>2.8116458138356926</v>
      </c>
      <c r="M30" s="122">
        <v>2.6745290067856682</v>
      </c>
      <c r="N30" s="122">
        <v>2.5824383878686801</v>
      </c>
      <c r="O30" s="122">
        <v>2.57421600598322</v>
      </c>
      <c r="P30" s="122">
        <v>2.4740301240891411</v>
      </c>
      <c r="Q30" s="122">
        <v>2.4494408363103104</v>
      </c>
      <c r="R30" s="122">
        <v>2.4020542982146882</v>
      </c>
      <c r="S30" s="122">
        <v>2.364367914615471</v>
      </c>
      <c r="T30" s="122">
        <v>2.2485427637453843</v>
      </c>
      <c r="U30" s="122">
        <v>2.3630348085952129</v>
      </c>
      <c r="V30" s="122">
        <v>2.2894820359093502</v>
      </c>
      <c r="W30" s="122">
        <v>2.1459646176539175</v>
      </c>
      <c r="DA30" s="130" t="s">
        <v>1597</v>
      </c>
    </row>
    <row r="31" spans="1:105" ht="12" customHeight="1" x14ac:dyDescent="0.25">
      <c r="A31" s="97" t="s">
        <v>141</v>
      </c>
      <c r="B31" s="98">
        <v>1.4836903443875238</v>
      </c>
      <c r="C31" s="98">
        <v>1.4588957360054828</v>
      </c>
      <c r="D31" s="98">
        <v>1.2868273352330626</v>
      </c>
      <c r="E31" s="98">
        <v>1.117848519852199</v>
      </c>
      <c r="F31" s="98">
        <v>0.93041914217949229</v>
      </c>
      <c r="G31" s="98">
        <v>0.76133506986531541</v>
      </c>
      <c r="H31" s="98">
        <v>0.73197788589340007</v>
      </c>
      <c r="I31" s="98">
        <v>0.71553868496468531</v>
      </c>
      <c r="J31" s="98">
        <v>0.68627537715955689</v>
      </c>
      <c r="K31" s="98">
        <v>0.64633179943223029</v>
      </c>
      <c r="L31" s="98">
        <v>0.60639129781114109</v>
      </c>
      <c r="M31" s="98">
        <v>0.53657913725201223</v>
      </c>
      <c r="N31" s="98">
        <v>0.4780306037830237</v>
      </c>
      <c r="O31" s="98">
        <v>0.35987984207192086</v>
      </c>
      <c r="P31" s="98">
        <v>0.31255029316033989</v>
      </c>
      <c r="Q31" s="98">
        <v>0.2822677930679996</v>
      </c>
      <c r="R31" s="98">
        <v>0.28529609498143321</v>
      </c>
      <c r="S31" s="98">
        <v>0.29029651790340111</v>
      </c>
      <c r="T31" s="98">
        <v>0.29489867034737977</v>
      </c>
      <c r="U31" s="98">
        <v>0.30391422403728735</v>
      </c>
      <c r="V31" s="98">
        <v>0.27866556598175235</v>
      </c>
      <c r="W31" s="98">
        <v>0.26233748709979293</v>
      </c>
      <c r="DA31" s="63" t="s">
        <v>1598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2.2631080561735955E-4</v>
      </c>
      <c r="L32" s="98">
        <v>2.3380351089353926E-4</v>
      </c>
      <c r="M32" s="98">
        <v>2.3195419337053327E-4</v>
      </c>
      <c r="N32" s="98">
        <v>2.4342955773363603E-4</v>
      </c>
      <c r="O32" s="98">
        <v>3.6160590865131254E-4</v>
      </c>
      <c r="P32" s="98">
        <v>3.6935429309635124E-4</v>
      </c>
      <c r="Q32" s="98">
        <v>4.885812600490773E-4</v>
      </c>
      <c r="R32" s="98">
        <v>3.6222348151768147E-4</v>
      </c>
      <c r="S32" s="98">
        <v>3.736700354369961E-4</v>
      </c>
      <c r="T32" s="98">
        <v>8.9431207717212522E-4</v>
      </c>
      <c r="U32" s="98">
        <v>1.4587244653746514E-3</v>
      </c>
      <c r="V32" s="98">
        <v>1.6851759701884267E-3</v>
      </c>
      <c r="W32" s="98">
        <v>1.7465148342597973E-3</v>
      </c>
      <c r="DA32" s="63" t="s">
        <v>1599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1.4055021324773249E-4</v>
      </c>
      <c r="L33" s="101">
        <v>1.5000723530799549E-4</v>
      </c>
      <c r="M33" s="101">
        <v>1.4488985045323671E-4</v>
      </c>
      <c r="N33" s="101">
        <v>1.4822666550688173E-4</v>
      </c>
      <c r="O33" s="101">
        <v>2.2206255397671842E-4</v>
      </c>
      <c r="P33" s="101">
        <v>2.2345156140617198E-4</v>
      </c>
      <c r="Q33" s="101">
        <v>2.9419612499049082E-4</v>
      </c>
      <c r="R33" s="101">
        <v>2.0760102416179807E-4</v>
      </c>
      <c r="S33" s="101">
        <v>2.1104217002024364E-4</v>
      </c>
      <c r="T33" s="101">
        <v>5.6333751831192812E-4</v>
      </c>
      <c r="U33" s="101">
        <v>8.3922260833040768E-4</v>
      </c>
      <c r="V33" s="101">
        <v>9.4473822331821535E-4</v>
      </c>
      <c r="W33" s="101">
        <v>9.5378864422611365E-4</v>
      </c>
      <c r="DA33" s="131" t="s">
        <v>1600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8.5760592369627057E-5</v>
      </c>
      <c r="L34" s="104">
        <v>8.379627558554376E-5</v>
      </c>
      <c r="M34" s="104">
        <v>8.7064342917296547E-5</v>
      </c>
      <c r="N34" s="104">
        <v>9.5202892226754299E-5</v>
      </c>
      <c r="O34" s="104">
        <v>1.3954335467459411E-4</v>
      </c>
      <c r="P34" s="104">
        <v>1.4590273169017928E-4</v>
      </c>
      <c r="Q34" s="104">
        <v>1.9438513505858646E-4</v>
      </c>
      <c r="R34" s="104">
        <v>1.546224573558834E-4</v>
      </c>
      <c r="S34" s="104">
        <v>1.6262786541675246E-4</v>
      </c>
      <c r="T34" s="104">
        <v>3.3097455886019704E-4</v>
      </c>
      <c r="U34" s="104">
        <v>6.1950185704424357E-4</v>
      </c>
      <c r="V34" s="104">
        <v>7.4043774687021144E-4</v>
      </c>
      <c r="W34" s="104">
        <v>7.9272619003368378E-4</v>
      </c>
      <c r="DA34" s="132" t="s">
        <v>1601</v>
      </c>
    </row>
    <row r="35" spans="1:105" ht="12" customHeight="1" x14ac:dyDescent="0.25">
      <c r="A35" s="106" t="s">
        <v>122</v>
      </c>
      <c r="B35" s="101">
        <v>1.2007762572001472</v>
      </c>
      <c r="C35" s="101">
        <v>1.0911339202610781</v>
      </c>
      <c r="D35" s="101">
        <v>0.87126645457406138</v>
      </c>
      <c r="E35" s="101">
        <v>1.9613891568190274</v>
      </c>
      <c r="F35" s="101">
        <v>1.8995675938448828</v>
      </c>
      <c r="G35" s="101">
        <v>1.5725538380167317</v>
      </c>
      <c r="H35" s="101">
        <v>1.8694061445216379</v>
      </c>
      <c r="I35" s="101">
        <v>1.7814157166535349</v>
      </c>
      <c r="J35" s="101">
        <v>1.9409669389273092</v>
      </c>
      <c r="K35" s="101">
        <v>1.8960807592399616</v>
      </c>
      <c r="L35" s="101">
        <v>1.9958816978124387</v>
      </c>
      <c r="M35" s="101">
        <v>1.9030077030036663</v>
      </c>
      <c r="N35" s="101">
        <v>1.8299422922136908</v>
      </c>
      <c r="O35" s="101">
        <v>1.6495925876418422</v>
      </c>
      <c r="P35" s="101">
        <v>1.4276435231020841</v>
      </c>
      <c r="Q35" s="101">
        <v>1.2247676438512729</v>
      </c>
      <c r="R35" s="101">
        <v>1.0539600545024401</v>
      </c>
      <c r="S35" s="101">
        <v>1.018860277103822</v>
      </c>
      <c r="T35" s="101">
        <v>0.73063517749637552</v>
      </c>
      <c r="U35" s="101">
        <v>0.61932960511816859</v>
      </c>
      <c r="V35" s="101">
        <v>0.47096820888779412</v>
      </c>
      <c r="W35" s="101">
        <v>0.42624055451801768</v>
      </c>
      <c r="DA35" s="131" t="s">
        <v>1602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0.16181918943806636</v>
      </c>
      <c r="L36" s="104">
        <v>0.20913901470121926</v>
      </c>
      <c r="M36" s="104">
        <v>0.23471021233661898</v>
      </c>
      <c r="N36" s="104">
        <v>0.27422206231423191</v>
      </c>
      <c r="O36" s="104">
        <v>0.5643819703608054</v>
      </c>
      <c r="P36" s="104">
        <v>0.73346695353362079</v>
      </c>
      <c r="Q36" s="104">
        <v>0.94191681813098871</v>
      </c>
      <c r="R36" s="104">
        <v>1.0624359252492974</v>
      </c>
      <c r="S36" s="104">
        <v>1.054837449572811</v>
      </c>
      <c r="T36" s="104">
        <v>1.222114603824457</v>
      </c>
      <c r="U36" s="104">
        <v>1.438332254974382</v>
      </c>
      <c r="V36" s="104">
        <v>1.5381630850696153</v>
      </c>
      <c r="W36" s="104">
        <v>1.455640061201847</v>
      </c>
      <c r="DA36" s="132" t="s">
        <v>1603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9.6531244766008079E-2</v>
      </c>
      <c r="L37" s="98">
        <v>0.12926133414236154</v>
      </c>
      <c r="M37" s="98">
        <v>0.14075021413129354</v>
      </c>
      <c r="N37" s="98">
        <v>0.1595581237989325</v>
      </c>
      <c r="O37" s="98">
        <v>0.33345958552354904</v>
      </c>
      <c r="P37" s="98">
        <v>0.42410862771673907</v>
      </c>
      <c r="Q37" s="98">
        <v>0.54750533294056536</v>
      </c>
      <c r="R37" s="98">
        <v>0.60932230471992521</v>
      </c>
      <c r="S37" s="98">
        <v>0.59263600469615108</v>
      </c>
      <c r="T37" s="98">
        <v>0.76744791750663288</v>
      </c>
      <c r="U37" s="98">
        <v>0.83552455681810966</v>
      </c>
      <c r="V37" s="98">
        <v>0.87725363624811892</v>
      </c>
      <c r="W37" s="98">
        <v>0.79515851695873985</v>
      </c>
      <c r="DA37" s="63" t="s">
        <v>1604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6.5287944672058285E-2</v>
      </c>
      <c r="L38" s="98">
        <v>7.9877680558857703E-2</v>
      </c>
      <c r="M38" s="98">
        <v>9.3959998205325426E-2</v>
      </c>
      <c r="N38" s="98">
        <v>0.11466393851529941</v>
      </c>
      <c r="O38" s="98">
        <v>0.23092238483725633</v>
      </c>
      <c r="P38" s="98">
        <v>0.30935832581688172</v>
      </c>
      <c r="Q38" s="98">
        <v>0.39441148519042329</v>
      </c>
      <c r="R38" s="98">
        <v>0.4531136205293721</v>
      </c>
      <c r="S38" s="98">
        <v>0.46220144487665987</v>
      </c>
      <c r="T38" s="98">
        <v>0.4546666863178242</v>
      </c>
      <c r="U38" s="98">
        <v>0.60280769815627233</v>
      </c>
      <c r="V38" s="98">
        <v>0.66090944882149649</v>
      </c>
      <c r="W38" s="98">
        <v>0.66048154424310723</v>
      </c>
      <c r="DA38" s="63" t="s">
        <v>1605</v>
      </c>
    </row>
    <row r="39" spans="1:105" ht="12" customHeight="1" x14ac:dyDescent="0.25">
      <c r="A39" s="121" t="s">
        <v>54</v>
      </c>
      <c r="B39" s="122">
        <v>1.2577071951034811</v>
      </c>
      <c r="C39" s="122">
        <v>1.2497946913619744</v>
      </c>
      <c r="D39" s="122">
        <v>1.2393559006145225</v>
      </c>
      <c r="E39" s="122">
        <v>1.7492644518582714</v>
      </c>
      <c r="F39" s="122">
        <v>1.6193508327468384</v>
      </c>
      <c r="G39" s="122">
        <v>1.4369336036497948</v>
      </c>
      <c r="H39" s="122">
        <v>1.5028060684239017</v>
      </c>
      <c r="I39" s="122">
        <v>1.5304956899073461</v>
      </c>
      <c r="J39" s="122">
        <v>1.598506157421814</v>
      </c>
      <c r="K39" s="122">
        <v>1.6251910638606968</v>
      </c>
      <c r="L39" s="122">
        <v>1.6600067320612721</v>
      </c>
      <c r="M39" s="122">
        <v>1.5157695707428147</v>
      </c>
      <c r="N39" s="122">
        <v>1.4715573561929274</v>
      </c>
      <c r="O39" s="122">
        <v>1.3959232997408297</v>
      </c>
      <c r="P39" s="122">
        <v>1.329254497248036</v>
      </c>
      <c r="Q39" s="122">
        <v>1.3075750232356653</v>
      </c>
      <c r="R39" s="122">
        <v>1.3084541989201028</v>
      </c>
      <c r="S39" s="122">
        <v>1.3105681282574886</v>
      </c>
      <c r="T39" s="122">
        <v>1.3138815173277085</v>
      </c>
      <c r="U39" s="122">
        <v>1.3658871573191815</v>
      </c>
      <c r="V39" s="122">
        <v>1.2635944020869456</v>
      </c>
      <c r="W39" s="122">
        <v>1.1939029680052347</v>
      </c>
      <c r="DA39" s="130" t="s">
        <v>1606</v>
      </c>
    </row>
    <row r="40" spans="1:105" ht="12" customHeight="1" x14ac:dyDescent="0.25">
      <c r="A40" s="97" t="s">
        <v>50</v>
      </c>
      <c r="B40" s="98">
        <v>1.0967396317207974</v>
      </c>
      <c r="C40" s="98">
        <v>1.1004765981770417</v>
      </c>
      <c r="D40" s="98">
        <v>1.1078423705658258</v>
      </c>
      <c r="E40" s="98">
        <v>1.3017551225729143</v>
      </c>
      <c r="F40" s="98">
        <v>1.1733938018146155</v>
      </c>
      <c r="G40" s="98">
        <v>1.085554810679475</v>
      </c>
      <c r="H40" s="98">
        <v>1.0743973445271144</v>
      </c>
      <c r="I40" s="98">
        <v>1.1443528338814057</v>
      </c>
      <c r="J40" s="98">
        <v>1.1713462233821534</v>
      </c>
      <c r="K40" s="98">
        <v>1.1781211143112069</v>
      </c>
      <c r="L40" s="98">
        <v>1.1415586462885201</v>
      </c>
      <c r="M40" s="98">
        <v>1.0382828817745107</v>
      </c>
      <c r="N40" s="98">
        <v>1.0057369755248331</v>
      </c>
      <c r="O40" s="98">
        <v>0.92321262453527098</v>
      </c>
      <c r="P40" s="98">
        <v>0.90162941322829238</v>
      </c>
      <c r="Q40" s="98">
        <v>0.89297167964948365</v>
      </c>
      <c r="R40" s="98">
        <v>0.89889978979638563</v>
      </c>
      <c r="S40" s="98">
        <v>0.91277959492277994</v>
      </c>
      <c r="T40" s="98">
        <v>0.94482251732681188</v>
      </c>
      <c r="U40" s="98">
        <v>1.0058047991032981</v>
      </c>
      <c r="V40" s="98">
        <v>0.91733156634554314</v>
      </c>
      <c r="W40" s="98">
        <v>0.88675557230607649</v>
      </c>
      <c r="DA40" s="63" t="s">
        <v>1607</v>
      </c>
    </row>
    <row r="41" spans="1:105" ht="12" customHeight="1" x14ac:dyDescent="0.25">
      <c r="A41" s="109" t="s">
        <v>120</v>
      </c>
      <c r="B41" s="33">
        <v>0.16096756338268361</v>
      </c>
      <c r="C41" s="33">
        <v>0.1493180931849328</v>
      </c>
      <c r="D41" s="33">
        <v>0.13151353004869676</v>
      </c>
      <c r="E41" s="33">
        <v>0.44750932928535703</v>
      </c>
      <c r="F41" s="33">
        <v>0.44595703093222283</v>
      </c>
      <c r="G41" s="33">
        <v>0.35137879297031993</v>
      </c>
      <c r="H41" s="33">
        <v>0.42840872389678741</v>
      </c>
      <c r="I41" s="33">
        <v>0.38614285602594028</v>
      </c>
      <c r="J41" s="33">
        <v>0.42715993403966057</v>
      </c>
      <c r="K41" s="33">
        <v>0.44706994954948986</v>
      </c>
      <c r="L41" s="33">
        <v>0.51844808577275214</v>
      </c>
      <c r="M41" s="33">
        <v>0.47748668896830404</v>
      </c>
      <c r="N41" s="33">
        <v>0.46582038066809439</v>
      </c>
      <c r="O41" s="33">
        <v>0.47271067520555887</v>
      </c>
      <c r="P41" s="33">
        <v>0.42762508401974364</v>
      </c>
      <c r="Q41" s="33">
        <v>0.41460334358618178</v>
      </c>
      <c r="R41" s="33">
        <v>0.40955440912371732</v>
      </c>
      <c r="S41" s="33">
        <v>0.39778853333470859</v>
      </c>
      <c r="T41" s="33">
        <v>0.36905900000089659</v>
      </c>
      <c r="U41" s="33">
        <v>0.36008235821588336</v>
      </c>
      <c r="V41" s="33">
        <v>0.34626283574140254</v>
      </c>
      <c r="W41" s="33">
        <v>0.30714739569915828</v>
      </c>
      <c r="DA41" s="60" t="s">
        <v>1608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431.06670284056338</v>
      </c>
      <c r="C43" s="117">
        <f t="shared" si="14"/>
        <v>534.70160681435732</v>
      </c>
      <c r="D43" s="117">
        <f t="shared" si="14"/>
        <v>571.72492970508006</v>
      </c>
      <c r="E43" s="117">
        <f t="shared" si="14"/>
        <v>581.10811386209105</v>
      </c>
      <c r="F43" s="117">
        <f t="shared" si="14"/>
        <v>543.64181771718677</v>
      </c>
      <c r="G43" s="117">
        <f t="shared" si="14"/>
        <v>487.3062984132801</v>
      </c>
      <c r="H43" s="117">
        <f t="shared" si="14"/>
        <v>486.25432430497426</v>
      </c>
      <c r="I43" s="117">
        <f t="shared" si="14"/>
        <v>389.57819649251655</v>
      </c>
      <c r="J43" s="117">
        <f t="shared" si="14"/>
        <v>293.00357869407901</v>
      </c>
      <c r="K43" s="117">
        <f t="shared" si="14"/>
        <v>202.62743796976682</v>
      </c>
      <c r="L43" s="117">
        <f t="shared" si="14"/>
        <v>116.34068574834629</v>
      </c>
      <c r="M43" s="117">
        <f t="shared" si="14"/>
        <v>119.89247011891861</v>
      </c>
      <c r="N43" s="117">
        <f t="shared" si="14"/>
        <v>95.158145229944495</v>
      </c>
      <c r="O43" s="117">
        <f t="shared" si="14"/>
        <v>87.6821826781037</v>
      </c>
      <c r="P43" s="117">
        <f t="shared" si="14"/>
        <v>76.930305778776216</v>
      </c>
      <c r="Q43" s="117">
        <f t="shared" si="14"/>
        <v>80.513905373150337</v>
      </c>
      <c r="R43" s="117">
        <f t="shared" ref="R43:V43" si="15">R44+R47+R49+R58</f>
        <v>76.305243269172777</v>
      </c>
      <c r="S43" s="117">
        <f t="shared" si="15"/>
        <v>76.334588415667383</v>
      </c>
      <c r="T43" s="117">
        <f t="shared" si="15"/>
        <v>86.824284196671329</v>
      </c>
      <c r="U43" s="117">
        <f t="shared" si="15"/>
        <v>71.516806493510245</v>
      </c>
      <c r="V43" s="117">
        <f t="shared" si="15"/>
        <v>72.590599300823158</v>
      </c>
      <c r="W43" s="117">
        <f t="shared" ref="W43" si="16">W44+W47+W49+W58</f>
        <v>105.69302334340945</v>
      </c>
      <c r="DA43" s="129" t="s">
        <v>1609</v>
      </c>
    </row>
    <row r="44" spans="1:105" ht="12.95" customHeight="1" x14ac:dyDescent="0.25">
      <c r="A44" s="121" t="s">
        <v>57</v>
      </c>
      <c r="B44" s="122">
        <f t="shared" ref="B44:Q44" si="17">SUM(B45:B46)</f>
        <v>380.13219028893889</v>
      </c>
      <c r="C44" s="122">
        <f t="shared" si="17"/>
        <v>478.72777338853086</v>
      </c>
      <c r="D44" s="122">
        <f t="shared" si="17"/>
        <v>510.3562805549131</v>
      </c>
      <c r="E44" s="122">
        <f t="shared" si="17"/>
        <v>502.90992434125286</v>
      </c>
      <c r="F44" s="122">
        <f t="shared" si="17"/>
        <v>468.18723324589479</v>
      </c>
      <c r="G44" s="122">
        <f t="shared" si="17"/>
        <v>423.97011633254795</v>
      </c>
      <c r="H44" s="122">
        <f t="shared" si="17"/>
        <v>424.76460657948371</v>
      </c>
      <c r="I44" s="122">
        <f t="shared" si="17"/>
        <v>338.03592087446697</v>
      </c>
      <c r="J44" s="122">
        <f t="shared" si="17"/>
        <v>253.42224981023037</v>
      </c>
      <c r="K44" s="122">
        <f t="shared" si="17"/>
        <v>174.8873228903436</v>
      </c>
      <c r="L44" s="122">
        <f t="shared" si="17"/>
        <v>100.35679838645085</v>
      </c>
      <c r="M44" s="122">
        <f t="shared" si="17"/>
        <v>104.04618097993364</v>
      </c>
      <c r="N44" s="122">
        <f t="shared" si="17"/>
        <v>82.421195629898278</v>
      </c>
      <c r="O44" s="122">
        <f t="shared" si="17"/>
        <v>75.155321772415235</v>
      </c>
      <c r="P44" s="122">
        <f t="shared" si="17"/>
        <v>65.072199115922444</v>
      </c>
      <c r="Q44" s="122">
        <f t="shared" si="17"/>
        <v>68.233719334704162</v>
      </c>
      <c r="R44" s="122">
        <f t="shared" ref="R44:V44" si="18">SUM(R45:R46)</f>
        <v>64.974782089755877</v>
      </c>
      <c r="S44" s="122">
        <f t="shared" si="18"/>
        <v>64.913964366693392</v>
      </c>
      <c r="T44" s="122">
        <f t="shared" si="18"/>
        <v>74.510374326128769</v>
      </c>
      <c r="U44" s="122">
        <f t="shared" si="18"/>
        <v>60.384641015563972</v>
      </c>
      <c r="V44" s="122">
        <f t="shared" si="18"/>
        <v>61.378658369659888</v>
      </c>
      <c r="W44" s="122">
        <f t="shared" ref="W44" si="19">SUM(W45:W46)</f>
        <v>91.249237958723526</v>
      </c>
      <c r="DA44" s="130" t="s">
        <v>1610</v>
      </c>
    </row>
    <row r="45" spans="1:105" ht="12" customHeight="1" x14ac:dyDescent="0.25">
      <c r="A45" s="97" t="s">
        <v>216</v>
      </c>
      <c r="B45" s="98">
        <v>376.81409762283363</v>
      </c>
      <c r="C45" s="98">
        <v>474.49688417937693</v>
      </c>
      <c r="D45" s="98">
        <v>505.82744862431014</v>
      </c>
      <c r="E45" s="98">
        <v>498.39269442714595</v>
      </c>
      <c r="F45" s="98">
        <v>464.00964136147059</v>
      </c>
      <c r="G45" s="98">
        <v>420.23010460279426</v>
      </c>
      <c r="H45" s="98">
        <v>421.01735507174612</v>
      </c>
      <c r="I45" s="98">
        <v>335.11950473713483</v>
      </c>
      <c r="J45" s="98">
        <v>251.25159764945019</v>
      </c>
      <c r="K45" s="98">
        <v>173.4095104808888</v>
      </c>
      <c r="L45" s="98">
        <v>99.50689917767977</v>
      </c>
      <c r="M45" s="98">
        <v>103.18674039145981</v>
      </c>
      <c r="N45" s="98">
        <v>81.718165685142523</v>
      </c>
      <c r="O45" s="98">
        <v>74.447559940103872</v>
      </c>
      <c r="P45" s="98">
        <v>64.48007156858209</v>
      </c>
      <c r="Q45" s="98">
        <v>67.624168111525009</v>
      </c>
      <c r="R45" s="98">
        <v>64.394587703885563</v>
      </c>
      <c r="S45" s="98">
        <v>64.313022542454803</v>
      </c>
      <c r="T45" s="98">
        <v>73.770342871101036</v>
      </c>
      <c r="U45" s="98">
        <v>59.767565878272798</v>
      </c>
      <c r="V45" s="98">
        <v>60.732513610205906</v>
      </c>
      <c r="W45" s="98">
        <v>90.308880844950039</v>
      </c>
      <c r="DA45" s="63" t="s">
        <v>1611</v>
      </c>
    </row>
    <row r="46" spans="1:105" ht="12" customHeight="1" x14ac:dyDescent="0.25">
      <c r="A46" s="97" t="s">
        <v>53</v>
      </c>
      <c r="B46" s="98">
        <v>3.3180926661052599</v>
      </c>
      <c r="C46" s="98">
        <v>4.2308892091539212</v>
      </c>
      <c r="D46" s="98">
        <v>4.528831930602939</v>
      </c>
      <c r="E46" s="98">
        <v>4.5172299141069079</v>
      </c>
      <c r="F46" s="98">
        <v>4.1775918844242055</v>
      </c>
      <c r="G46" s="98">
        <v>3.740011729753673</v>
      </c>
      <c r="H46" s="98">
        <v>3.7472515077375794</v>
      </c>
      <c r="I46" s="98">
        <v>2.9164161373321447</v>
      </c>
      <c r="J46" s="98">
        <v>2.1706521607801665</v>
      </c>
      <c r="K46" s="98">
        <v>1.4778124094548126</v>
      </c>
      <c r="L46" s="98">
        <v>0.84989920877107072</v>
      </c>
      <c r="M46" s="98">
        <v>0.85944058847383786</v>
      </c>
      <c r="N46" s="98">
        <v>0.70302994475576186</v>
      </c>
      <c r="O46" s="98">
        <v>0.70776183231136702</v>
      </c>
      <c r="P46" s="98">
        <v>0.59212754734035267</v>
      </c>
      <c r="Q46" s="98">
        <v>0.60955122317915889</v>
      </c>
      <c r="R46" s="98">
        <v>0.58019438587031791</v>
      </c>
      <c r="S46" s="98">
        <v>0.60094182423858467</v>
      </c>
      <c r="T46" s="98">
        <v>0.74003145502773848</v>
      </c>
      <c r="U46" s="98">
        <v>0.61707513729117069</v>
      </c>
      <c r="V46" s="98">
        <v>0.64614475945398409</v>
      </c>
      <c r="W46" s="98">
        <v>0.94035711377349229</v>
      </c>
      <c r="DA46" s="63" t="s">
        <v>1612</v>
      </c>
    </row>
    <row r="47" spans="1:105" ht="12.95" customHeight="1" x14ac:dyDescent="0.25">
      <c r="A47" s="121" t="s">
        <v>92</v>
      </c>
      <c r="B47" s="122">
        <f t="shared" ref="B47:W47" si="20">B48</f>
        <v>1.8552581168395719E-3</v>
      </c>
      <c r="C47" s="122">
        <f t="shared" si="20"/>
        <v>2.0009956479980352E-3</v>
      </c>
      <c r="D47" s="122">
        <f t="shared" si="20"/>
        <v>2.3553326698792258E-3</v>
      </c>
      <c r="E47" s="122">
        <f t="shared" si="20"/>
        <v>2.7390706599096783E-3</v>
      </c>
      <c r="F47" s="122">
        <f t="shared" si="20"/>
        <v>3.5246340321473655E-3</v>
      </c>
      <c r="G47" s="122">
        <f t="shared" si="20"/>
        <v>3.9178524489627735E-3</v>
      </c>
      <c r="H47" s="122">
        <f t="shared" si="20"/>
        <v>4.9704851804153131E-3</v>
      </c>
      <c r="I47" s="122">
        <f t="shared" si="20"/>
        <v>3.9486164446937352E-3</v>
      </c>
      <c r="J47" s="122">
        <f t="shared" si="20"/>
        <v>3.3557617470847431E-3</v>
      </c>
      <c r="K47" s="122">
        <f t="shared" si="20"/>
        <v>2.7773320868208998E-3</v>
      </c>
      <c r="L47" s="122">
        <f t="shared" si="20"/>
        <v>3.6623581273189845E-3</v>
      </c>
      <c r="M47" s="122">
        <f t="shared" si="20"/>
        <v>1.3340041741757925E-3</v>
      </c>
      <c r="N47" s="122">
        <f t="shared" si="20"/>
        <v>1.29129518112981E-3</v>
      </c>
      <c r="O47" s="122">
        <f t="shared" si="20"/>
        <v>3.0591460191798665E-3</v>
      </c>
      <c r="P47" s="122">
        <f t="shared" si="20"/>
        <v>5.1276944930408238E-3</v>
      </c>
      <c r="Q47" s="122">
        <f t="shared" si="20"/>
        <v>1.272439964105942E-2</v>
      </c>
      <c r="R47" s="122">
        <f t="shared" si="20"/>
        <v>7.5640211053323511E-3</v>
      </c>
      <c r="S47" s="122">
        <f t="shared" si="20"/>
        <v>9.4867530295917532E-3</v>
      </c>
      <c r="T47" s="122">
        <f t="shared" si="20"/>
        <v>1.3924015642044494E-2</v>
      </c>
      <c r="U47" s="122">
        <f t="shared" si="20"/>
        <v>2.4208144924320916E-2</v>
      </c>
      <c r="V47" s="122">
        <f t="shared" si="20"/>
        <v>1.7124538656907818E-2</v>
      </c>
      <c r="W47" s="122">
        <f t="shared" si="20"/>
        <v>2.1663573933363878E-2</v>
      </c>
      <c r="DA47" s="130" t="s">
        <v>1613</v>
      </c>
    </row>
    <row r="48" spans="1:105" ht="12" customHeight="1" x14ac:dyDescent="0.25">
      <c r="A48" s="97" t="s">
        <v>53</v>
      </c>
      <c r="B48" s="98">
        <v>1.8552581168395719E-3</v>
      </c>
      <c r="C48" s="98">
        <v>2.0009956479980352E-3</v>
      </c>
      <c r="D48" s="98">
        <v>2.3553326698792258E-3</v>
      </c>
      <c r="E48" s="98">
        <v>2.7390706599096783E-3</v>
      </c>
      <c r="F48" s="98">
        <v>3.5246340321473655E-3</v>
      </c>
      <c r="G48" s="98">
        <v>3.9178524489627735E-3</v>
      </c>
      <c r="H48" s="98">
        <v>4.9704851804153131E-3</v>
      </c>
      <c r="I48" s="98">
        <v>3.9486164446937352E-3</v>
      </c>
      <c r="J48" s="98">
        <v>3.3557617470847431E-3</v>
      </c>
      <c r="K48" s="98">
        <v>2.7773320868208998E-3</v>
      </c>
      <c r="L48" s="98">
        <v>3.6623581273189845E-3</v>
      </c>
      <c r="M48" s="98">
        <v>1.3340041741757925E-3</v>
      </c>
      <c r="N48" s="98">
        <v>1.29129518112981E-3</v>
      </c>
      <c r="O48" s="98">
        <v>3.0591460191798665E-3</v>
      </c>
      <c r="P48" s="98">
        <v>5.1276944930408238E-3</v>
      </c>
      <c r="Q48" s="98">
        <v>1.272439964105942E-2</v>
      </c>
      <c r="R48" s="98">
        <v>7.5640211053323511E-3</v>
      </c>
      <c r="S48" s="98">
        <v>9.4867530295917532E-3</v>
      </c>
      <c r="T48" s="98">
        <v>1.3924015642044494E-2</v>
      </c>
      <c r="U48" s="98">
        <v>2.4208144924320916E-2</v>
      </c>
      <c r="V48" s="98">
        <v>1.7124538656907818E-2</v>
      </c>
      <c r="W48" s="98">
        <v>2.1663573933363878E-2</v>
      </c>
      <c r="DA48" s="63" t="s">
        <v>1614</v>
      </c>
    </row>
    <row r="49" spans="1:105" ht="12" customHeight="1" x14ac:dyDescent="0.25">
      <c r="A49" s="121" t="s">
        <v>55</v>
      </c>
      <c r="B49" s="122">
        <v>35.000106641060945</v>
      </c>
      <c r="C49" s="122">
        <v>39.856543887470472</v>
      </c>
      <c r="D49" s="122">
        <v>44.247586319582844</v>
      </c>
      <c r="E49" s="122">
        <v>52.309934483223181</v>
      </c>
      <c r="F49" s="122">
        <v>50.596851547489038</v>
      </c>
      <c r="G49" s="122">
        <v>42.717777071298514</v>
      </c>
      <c r="H49" s="122">
        <v>41.988149580643686</v>
      </c>
      <c r="I49" s="122">
        <v>35.271012579423811</v>
      </c>
      <c r="J49" s="122">
        <v>26.588063856432193</v>
      </c>
      <c r="K49" s="122">
        <v>18.33115461658468</v>
      </c>
      <c r="L49" s="122">
        <v>9.3856351871025687</v>
      </c>
      <c r="M49" s="122">
        <v>10.829062303089373</v>
      </c>
      <c r="N49" s="122">
        <v>8.4889904855556289</v>
      </c>
      <c r="O49" s="122">
        <v>8.5386271311475355</v>
      </c>
      <c r="P49" s="122">
        <v>8.154123290757088</v>
      </c>
      <c r="Q49" s="122">
        <v>8.6190208699052988</v>
      </c>
      <c r="R49" s="122">
        <v>7.7171136633849606</v>
      </c>
      <c r="S49" s="122">
        <v>7.7834672138599004</v>
      </c>
      <c r="T49" s="122">
        <v>8.5879024905332209</v>
      </c>
      <c r="U49" s="122">
        <v>7.1901192539035357</v>
      </c>
      <c r="V49" s="122">
        <v>7.2632725560572151</v>
      </c>
      <c r="W49" s="122">
        <v>10.611365041238031</v>
      </c>
      <c r="DA49" s="130" t="s">
        <v>1615</v>
      </c>
    </row>
    <row r="50" spans="1:105" ht="12" customHeight="1" x14ac:dyDescent="0.25">
      <c r="A50" s="97" t="s">
        <v>138</v>
      </c>
      <c r="B50" s="98">
        <v>34.000863684130977</v>
      </c>
      <c r="C50" s="98">
        <v>39.02177446206754</v>
      </c>
      <c r="D50" s="98">
        <v>43.637555674916065</v>
      </c>
      <c r="E50" s="98">
        <v>51.072309872080332</v>
      </c>
      <c r="F50" s="98">
        <v>49.509017279974024</v>
      </c>
      <c r="G50" s="98">
        <v>41.936705371410447</v>
      </c>
      <c r="H50" s="98">
        <v>41.149454902458551</v>
      </c>
      <c r="I50" s="98">
        <v>34.613943242228949</v>
      </c>
      <c r="J50" s="98">
        <v>26.048488335072662</v>
      </c>
      <c r="K50" s="98">
        <v>17.907718450226945</v>
      </c>
      <c r="L50" s="98">
        <v>9.07889176590818</v>
      </c>
      <c r="M50" s="98">
        <v>10.566733401062908</v>
      </c>
      <c r="N50" s="98">
        <v>8.2503286910498197</v>
      </c>
      <c r="O50" s="98">
        <v>8.275576902498841</v>
      </c>
      <c r="P50" s="98">
        <v>7.8962738331033542</v>
      </c>
      <c r="Q50" s="98">
        <v>8.351286360575072</v>
      </c>
      <c r="R50" s="98">
        <v>7.4740352415056526</v>
      </c>
      <c r="S50" s="98">
        <v>7.5537495432532307</v>
      </c>
      <c r="T50" s="98">
        <v>8.3441861592694391</v>
      </c>
      <c r="U50" s="98">
        <v>6.9545351982908512</v>
      </c>
      <c r="V50" s="98">
        <v>7.0122596024869281</v>
      </c>
      <c r="W50" s="98">
        <v>10.253779133977822</v>
      </c>
      <c r="DA50" s="63" t="s">
        <v>1616</v>
      </c>
    </row>
    <row r="51" spans="1:105" ht="12" customHeight="1" x14ac:dyDescent="0.25">
      <c r="A51" s="97" t="s">
        <v>137</v>
      </c>
      <c r="B51" s="98">
        <v>0</v>
      </c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1.6017553119186938E-2</v>
      </c>
      <c r="L51" s="98">
        <v>8.3441838844061905E-3</v>
      </c>
      <c r="M51" s="98">
        <v>1.3775653898277725E-2</v>
      </c>
      <c r="N51" s="98">
        <v>1.1463588497156403E-2</v>
      </c>
      <c r="O51" s="98">
        <v>2.1007289173981477E-2</v>
      </c>
      <c r="P51" s="98">
        <v>2.9381164837465799E-2</v>
      </c>
      <c r="Q51" s="98">
        <v>4.1812750015750896E-2</v>
      </c>
      <c r="R51" s="98">
        <v>4.0177466777304285E-2</v>
      </c>
      <c r="S51" s="98">
        <v>4.4397086004670128E-2</v>
      </c>
      <c r="T51" s="98">
        <v>7.5016602945407851E-2</v>
      </c>
      <c r="U51" s="98">
        <v>5.9705435853632513E-2</v>
      </c>
      <c r="V51" s="98">
        <v>6.8752842377764717E-2</v>
      </c>
      <c r="W51" s="98">
        <v>0.15406951004303038</v>
      </c>
      <c r="DA51" s="63" t="s">
        <v>1617</v>
      </c>
    </row>
    <row r="52" spans="1:105" ht="12" customHeight="1" x14ac:dyDescent="0.25">
      <c r="A52" s="100" t="s">
        <v>216</v>
      </c>
      <c r="B52" s="101">
        <v>0</v>
      </c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1.0286116175647883E-2</v>
      </c>
      <c r="L52" s="101">
        <v>5.524619610621128E-3</v>
      </c>
      <c r="M52" s="101">
        <v>8.8649864971446606E-3</v>
      </c>
      <c r="N52" s="101">
        <v>7.1720038592454323E-3</v>
      </c>
      <c r="O52" s="101">
        <v>1.306264149007451E-2</v>
      </c>
      <c r="P52" s="101">
        <v>1.7807650765124344E-2</v>
      </c>
      <c r="Q52" s="101">
        <v>2.5319388605052649E-2</v>
      </c>
      <c r="R52" s="101">
        <v>2.3982385649180499E-2</v>
      </c>
      <c r="S52" s="101">
        <v>2.5833245332348622E-2</v>
      </c>
      <c r="T52" s="101">
        <v>4.8497624831651862E-2</v>
      </c>
      <c r="U52" s="101">
        <v>3.5336584657306741E-2</v>
      </c>
      <c r="V52" s="101">
        <v>3.9663588682887711E-2</v>
      </c>
      <c r="W52" s="101">
        <v>8.7039075242383968E-2</v>
      </c>
      <c r="DA52" s="131" t="s">
        <v>1618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5.7314369435390563E-3</v>
      </c>
      <c r="L53" s="104">
        <v>2.8195642737850629E-3</v>
      </c>
      <c r="M53" s="104">
        <v>4.9106674011330648E-3</v>
      </c>
      <c r="N53" s="104">
        <v>4.2915846379109716E-3</v>
      </c>
      <c r="O53" s="104">
        <v>7.9446476839069666E-3</v>
      </c>
      <c r="P53" s="104">
        <v>1.1573514072341456E-2</v>
      </c>
      <c r="Q53" s="104">
        <v>1.6493361410698248E-2</v>
      </c>
      <c r="R53" s="104">
        <v>1.6195081128123786E-2</v>
      </c>
      <c r="S53" s="104">
        <v>1.8563840672321509E-2</v>
      </c>
      <c r="T53" s="104">
        <v>2.6518978113755989E-2</v>
      </c>
      <c r="U53" s="104">
        <v>2.4368851196325772E-2</v>
      </c>
      <c r="V53" s="104">
        <v>2.9089253694876999E-2</v>
      </c>
      <c r="W53" s="104">
        <v>6.703043480064641E-2</v>
      </c>
      <c r="DA53" s="132" t="s">
        <v>1619</v>
      </c>
    </row>
    <row r="54" spans="1:105" ht="12" customHeight="1" x14ac:dyDescent="0.25">
      <c r="A54" s="106" t="s">
        <v>122</v>
      </c>
      <c r="B54" s="101">
        <v>0.99924295692997167</v>
      </c>
      <c r="C54" s="101">
        <v>0.83476942540293442</v>
      </c>
      <c r="D54" s="101">
        <v>0.61003064466677592</v>
      </c>
      <c r="E54" s="101">
        <v>1.2376246111428477</v>
      </c>
      <c r="F54" s="101">
        <v>1.0878342675150148</v>
      </c>
      <c r="G54" s="101">
        <v>0.78107169988806913</v>
      </c>
      <c r="H54" s="101">
        <v>0.83869467818513455</v>
      </c>
      <c r="I54" s="101">
        <v>0.65706933719486382</v>
      </c>
      <c r="J54" s="101">
        <v>0.53957552135952991</v>
      </c>
      <c r="K54" s="101">
        <v>0.40741861323854789</v>
      </c>
      <c r="L54" s="101">
        <v>0.29839923730998352</v>
      </c>
      <c r="M54" s="101">
        <v>0.24844119676030987</v>
      </c>
      <c r="N54" s="101">
        <v>0.21313629803673381</v>
      </c>
      <c r="O54" s="101">
        <v>0.16050117966743521</v>
      </c>
      <c r="P54" s="101">
        <v>0.11050554893627371</v>
      </c>
      <c r="Q54" s="101">
        <v>0.10462742828252197</v>
      </c>
      <c r="R54" s="101">
        <v>8.8264142627162104E-2</v>
      </c>
      <c r="S54" s="101">
        <v>8.61218225070223E-2</v>
      </c>
      <c r="T54" s="101">
        <v>6.2506129275185687E-2</v>
      </c>
      <c r="U54" s="101">
        <v>4.9312091770952644E-2</v>
      </c>
      <c r="V54" s="101">
        <v>1.7916546507622713E-2</v>
      </c>
      <c r="W54" s="101">
        <v>1.975904807966768E-2</v>
      </c>
      <c r="DA54" s="131" t="s">
        <v>1620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1.1205136787743698E-4</v>
      </c>
      <c r="N55" s="104">
        <v>1.4061907971919377E-2</v>
      </c>
      <c r="O55" s="104">
        <v>8.1541759807277445E-2</v>
      </c>
      <c r="P55" s="104">
        <v>0.11796274387999447</v>
      </c>
      <c r="Q55" s="104">
        <v>0.12129433103195414</v>
      </c>
      <c r="R55" s="104">
        <v>0.1146368124748412</v>
      </c>
      <c r="S55" s="104">
        <v>9.9198762094977494E-2</v>
      </c>
      <c r="T55" s="104">
        <v>0.10619359904318977</v>
      </c>
      <c r="U55" s="104">
        <v>0.1265665279880987</v>
      </c>
      <c r="V55" s="104">
        <v>0.16434356468489919</v>
      </c>
      <c r="W55" s="104">
        <v>0.18375734913751252</v>
      </c>
      <c r="DA55" s="132" t="s">
        <v>1621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6.6896798758146191E-5</v>
      </c>
      <c r="N56" s="98">
        <v>8.112407894718246E-3</v>
      </c>
      <c r="O56" s="98">
        <v>4.7848801570354975E-2</v>
      </c>
      <c r="P56" s="98">
        <v>6.7844807173495558E-2</v>
      </c>
      <c r="Q56" s="98">
        <v>7.0603071332893064E-2</v>
      </c>
      <c r="R56" s="98">
        <v>6.6220159969300238E-2</v>
      </c>
      <c r="S56" s="98">
        <v>5.6468744539385177E-2</v>
      </c>
      <c r="T56" s="98">
        <v>6.7180365075299314E-2</v>
      </c>
      <c r="U56" s="98">
        <v>7.363765929253846E-2</v>
      </c>
      <c r="V56" s="98">
        <v>9.3085065186962898E-2</v>
      </c>
      <c r="W56" s="98">
        <v>9.9307790532417145E-2</v>
      </c>
      <c r="DA56" s="63" t="s">
        <v>1622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4.5154569119290786E-5</v>
      </c>
      <c r="N57" s="98">
        <v>5.94950007720113E-3</v>
      </c>
      <c r="O57" s="98">
        <v>3.369295823692247E-2</v>
      </c>
      <c r="P57" s="98">
        <v>5.0117936706498917E-2</v>
      </c>
      <c r="Q57" s="98">
        <v>5.0691259699061068E-2</v>
      </c>
      <c r="R57" s="98">
        <v>4.8416652505540961E-2</v>
      </c>
      <c r="S57" s="98">
        <v>4.273001755559231E-2</v>
      </c>
      <c r="T57" s="98">
        <v>3.9013233967890457E-2</v>
      </c>
      <c r="U57" s="98">
        <v>5.2928868695560224E-2</v>
      </c>
      <c r="V57" s="98">
        <v>7.1258499497936306E-2</v>
      </c>
      <c r="W57" s="98">
        <v>8.4449558605095384E-2</v>
      </c>
      <c r="DA57" s="63" t="s">
        <v>1623</v>
      </c>
    </row>
    <row r="58" spans="1:105" ht="12" customHeight="1" x14ac:dyDescent="0.25">
      <c r="A58" s="121" t="s">
        <v>54</v>
      </c>
      <c r="B58" s="122">
        <v>15.932550652446729</v>
      </c>
      <c r="C58" s="122">
        <v>16.115288542708001</v>
      </c>
      <c r="D58" s="122">
        <v>17.118707497914247</v>
      </c>
      <c r="E58" s="122">
        <v>25.885515966955086</v>
      </c>
      <c r="F58" s="122">
        <v>24.854208289770753</v>
      </c>
      <c r="G58" s="122">
        <v>20.614487156984708</v>
      </c>
      <c r="H58" s="122">
        <v>19.496597659666435</v>
      </c>
      <c r="I58" s="122">
        <v>16.267314422181084</v>
      </c>
      <c r="J58" s="122">
        <v>12.989909265669356</v>
      </c>
      <c r="K58" s="122">
        <v>9.4061831307517032</v>
      </c>
      <c r="L58" s="122">
        <v>6.5945898166655645</v>
      </c>
      <c r="M58" s="122">
        <v>5.01589283172141</v>
      </c>
      <c r="N58" s="122">
        <v>4.2466678193094465</v>
      </c>
      <c r="O58" s="122">
        <v>3.98517462852175</v>
      </c>
      <c r="P58" s="122">
        <v>3.6988556776036452</v>
      </c>
      <c r="Q58" s="122">
        <v>3.6484407688998202</v>
      </c>
      <c r="R58" s="122">
        <v>3.6057834949265919</v>
      </c>
      <c r="S58" s="122">
        <v>3.6276700820845047</v>
      </c>
      <c r="T58" s="122">
        <v>3.712083364367281</v>
      </c>
      <c r="U58" s="122">
        <v>3.917838079118404</v>
      </c>
      <c r="V58" s="122">
        <v>3.9315438364491531</v>
      </c>
      <c r="W58" s="122">
        <v>3.8107567695145317</v>
      </c>
      <c r="DA58" s="130" t="s">
        <v>1624</v>
      </c>
    </row>
    <row r="59" spans="1:105" ht="12" customHeight="1" x14ac:dyDescent="0.25">
      <c r="A59" s="97" t="s">
        <v>50</v>
      </c>
      <c r="B59" s="98">
        <v>13.893183679595406</v>
      </c>
      <c r="C59" s="98">
        <v>14.175803302284745</v>
      </c>
      <c r="D59" s="98">
        <v>15.157928918668921</v>
      </c>
      <c r="E59" s="98">
        <v>18.525447027851985</v>
      </c>
      <c r="F59" s="98">
        <v>17.362880967026111</v>
      </c>
      <c r="G59" s="98">
        <v>15.017102420038565</v>
      </c>
      <c r="H59" s="98">
        <v>13.164835827193226</v>
      </c>
      <c r="I59" s="98">
        <v>11.238512211550466</v>
      </c>
      <c r="J59" s="98">
        <v>8.8505196063216296</v>
      </c>
      <c r="K59" s="98">
        <v>6.3590584256223162</v>
      </c>
      <c r="L59" s="98">
        <v>4.301562142226766</v>
      </c>
      <c r="M59" s="98">
        <v>3.5358147715481545</v>
      </c>
      <c r="N59" s="98">
        <v>3.0485070964258028</v>
      </c>
      <c r="O59" s="98">
        <v>2.7137348469143308</v>
      </c>
      <c r="P59" s="98">
        <v>2.5538043724523565</v>
      </c>
      <c r="Q59" s="98">
        <v>2.5254225203667793</v>
      </c>
      <c r="R59" s="98">
        <v>2.5090217632241814</v>
      </c>
      <c r="S59" s="98">
        <v>2.5402721933743018</v>
      </c>
      <c r="T59" s="98">
        <v>2.6890745434203907</v>
      </c>
      <c r="U59" s="98">
        <v>2.9164543202630671</v>
      </c>
      <c r="V59" s="98">
        <v>2.8967148596564698</v>
      </c>
      <c r="W59" s="98">
        <v>2.8644629564224453</v>
      </c>
      <c r="DA59" s="63" t="s">
        <v>1625</v>
      </c>
    </row>
    <row r="60" spans="1:105" ht="12" customHeight="1" x14ac:dyDescent="0.25">
      <c r="A60" s="109" t="s">
        <v>120</v>
      </c>
      <c r="B60" s="33">
        <v>2.039366972851322</v>
      </c>
      <c r="C60" s="33">
        <v>1.9394852404232541</v>
      </c>
      <c r="D60" s="33">
        <v>1.9607785792453283</v>
      </c>
      <c r="E60" s="33">
        <v>7.3600689391031002</v>
      </c>
      <c r="F60" s="33">
        <v>7.49132732274464</v>
      </c>
      <c r="G60" s="33">
        <v>5.5973847369461422</v>
      </c>
      <c r="H60" s="33">
        <v>6.331761832473207</v>
      </c>
      <c r="I60" s="33">
        <v>5.0288022106306176</v>
      </c>
      <c r="J60" s="33">
        <v>4.1393896593477262</v>
      </c>
      <c r="K60" s="33">
        <v>3.047124705129387</v>
      </c>
      <c r="L60" s="33">
        <v>2.2930276744387981</v>
      </c>
      <c r="M60" s="33">
        <v>1.4800780601732555</v>
      </c>
      <c r="N60" s="33">
        <v>1.1981607228836435</v>
      </c>
      <c r="O60" s="33">
        <v>1.271439781607419</v>
      </c>
      <c r="P60" s="33">
        <v>1.1450513051512885</v>
      </c>
      <c r="Q60" s="33">
        <v>1.1230182485330407</v>
      </c>
      <c r="R60" s="33">
        <v>1.0967617317024103</v>
      </c>
      <c r="S60" s="33">
        <v>1.0873978887102032</v>
      </c>
      <c r="T60" s="33">
        <v>1.0230088209468902</v>
      </c>
      <c r="U60" s="33">
        <v>1.0013837588553369</v>
      </c>
      <c r="V60" s="33">
        <v>1.0348289767926833</v>
      </c>
      <c r="W60" s="33">
        <v>0.9462938130920866</v>
      </c>
      <c r="DA60" s="60" t="s">
        <v>1626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3092.2872649521028</v>
      </c>
      <c r="C62" s="117">
        <f t="shared" si="21"/>
        <v>3238.0667375017711</v>
      </c>
      <c r="D62" s="117">
        <f t="shared" si="21"/>
        <v>3074.1167466852694</v>
      </c>
      <c r="E62" s="117">
        <f t="shared" si="21"/>
        <v>3097.5318010055562</v>
      </c>
      <c r="F62" s="117">
        <f t="shared" si="21"/>
        <v>3064.3603593730372</v>
      </c>
      <c r="G62" s="117">
        <f t="shared" si="21"/>
        <v>3270.6523176063006</v>
      </c>
      <c r="H62" s="117">
        <f t="shared" si="21"/>
        <v>3359.743349065629</v>
      </c>
      <c r="I62" s="117">
        <f t="shared" si="21"/>
        <v>3211.7733236644876</v>
      </c>
      <c r="J62" s="117">
        <f t="shared" si="21"/>
        <v>3184.6115418896889</v>
      </c>
      <c r="K62" s="117">
        <f t="shared" si="21"/>
        <v>3267.5982830212893</v>
      </c>
      <c r="L62" s="117">
        <f t="shared" si="21"/>
        <v>3597.5646901291943</v>
      </c>
      <c r="M62" s="117">
        <f t="shared" si="21"/>
        <v>3284.1299451987788</v>
      </c>
      <c r="N62" s="117">
        <f t="shared" si="21"/>
        <v>3427.4205788648669</v>
      </c>
      <c r="O62" s="117">
        <f t="shared" si="21"/>
        <v>3472.1357952740509</v>
      </c>
      <c r="P62" s="117">
        <f t="shared" si="21"/>
        <v>3190.8660425673938</v>
      </c>
      <c r="Q62" s="117">
        <f t="shared" si="21"/>
        <v>3205.2673482265536</v>
      </c>
      <c r="R62" s="117">
        <f t="shared" ref="R62:V62" si="22">R63+R66+R68+R77</f>
        <v>3518.2267365439338</v>
      </c>
      <c r="S62" s="117">
        <f t="shared" si="22"/>
        <v>3683.5757133138577</v>
      </c>
      <c r="T62" s="117">
        <f t="shared" si="22"/>
        <v>3615.7531671937977</v>
      </c>
      <c r="U62" s="117">
        <f t="shared" si="22"/>
        <v>3695.2743449801405</v>
      </c>
      <c r="V62" s="117">
        <f t="shared" si="22"/>
        <v>3901.4600537422189</v>
      </c>
      <c r="W62" s="117">
        <f t="shared" ref="W62" si="23">W63+W66+W68+W77</f>
        <v>4636.8575166091832</v>
      </c>
      <c r="DA62" s="129" t="s">
        <v>1627</v>
      </c>
    </row>
    <row r="63" spans="1:105" ht="12.95" customHeight="1" x14ac:dyDescent="0.25">
      <c r="A63" s="121" t="s">
        <v>57</v>
      </c>
      <c r="B63" s="122">
        <f t="shared" ref="B63:Q63" si="24">SUM(B64:B65)</f>
        <v>2705.1266008643734</v>
      </c>
      <c r="C63" s="122">
        <f t="shared" si="24"/>
        <v>2871.0486629074276</v>
      </c>
      <c r="D63" s="122">
        <f t="shared" si="24"/>
        <v>2712.7950170204094</v>
      </c>
      <c r="E63" s="122">
        <f t="shared" si="24"/>
        <v>2629.4451310730287</v>
      </c>
      <c r="F63" s="122">
        <f t="shared" si="24"/>
        <v>2591.9878060782626</v>
      </c>
      <c r="G63" s="122">
        <f t="shared" si="24"/>
        <v>2802.0194829275338</v>
      </c>
      <c r="H63" s="122">
        <f t="shared" si="24"/>
        <v>2877.8403609187048</v>
      </c>
      <c r="I63" s="122">
        <f t="shared" si="24"/>
        <v>2725.198554442738</v>
      </c>
      <c r="J63" s="122">
        <f t="shared" si="24"/>
        <v>2691.5766168049922</v>
      </c>
      <c r="K63" s="122">
        <f t="shared" si="24"/>
        <v>2754.8186114796172</v>
      </c>
      <c r="L63" s="122">
        <f t="shared" si="24"/>
        <v>3072.8294716682535</v>
      </c>
      <c r="M63" s="122">
        <f t="shared" si="24"/>
        <v>2759.14395175767</v>
      </c>
      <c r="N63" s="122">
        <f t="shared" si="24"/>
        <v>2891.9246992608396</v>
      </c>
      <c r="O63" s="122">
        <f t="shared" si="24"/>
        <v>2913.8557110932747</v>
      </c>
      <c r="P63" s="122">
        <f t="shared" si="24"/>
        <v>2638.3812049938169</v>
      </c>
      <c r="Q63" s="122">
        <f t="shared" si="24"/>
        <v>2646.1728360552074</v>
      </c>
      <c r="R63" s="122">
        <f t="shared" ref="R63:V63" si="25">SUM(R64:R65)</f>
        <v>2931.6559120009697</v>
      </c>
      <c r="S63" s="122">
        <f t="shared" si="25"/>
        <v>3070.8614584737993</v>
      </c>
      <c r="T63" s="122">
        <f t="shared" si="25"/>
        <v>3046.6479212638965</v>
      </c>
      <c r="U63" s="122">
        <f t="shared" si="25"/>
        <v>3087.9808299153951</v>
      </c>
      <c r="V63" s="122">
        <f t="shared" si="25"/>
        <v>3270.5841887584534</v>
      </c>
      <c r="W63" s="122">
        <f t="shared" ref="W63" si="26">SUM(W64:W65)</f>
        <v>3909.7265007197507</v>
      </c>
      <c r="DA63" s="130" t="s">
        <v>1628</v>
      </c>
    </row>
    <row r="64" spans="1:105" ht="12" customHeight="1" x14ac:dyDescent="0.25">
      <c r="A64" s="97" t="s">
        <v>217</v>
      </c>
      <c r="B64" s="98">
        <v>2678.6731631802222</v>
      </c>
      <c r="C64" s="98">
        <v>2842.6896682822426</v>
      </c>
      <c r="D64" s="98">
        <v>2685.9543373837096</v>
      </c>
      <c r="E64" s="98">
        <v>2603.0346796737599</v>
      </c>
      <c r="F64" s="98">
        <v>2565.9211104151436</v>
      </c>
      <c r="G64" s="98">
        <v>2773.6838975756</v>
      </c>
      <c r="H64" s="98">
        <v>2848.2817409688964</v>
      </c>
      <c r="I64" s="98">
        <v>2697.3509963328047</v>
      </c>
      <c r="J64" s="98">
        <v>2663.7605499479819</v>
      </c>
      <c r="K64" s="98">
        <v>2726.0588411861304</v>
      </c>
      <c r="L64" s="98">
        <v>3039.8267987134486</v>
      </c>
      <c r="M64" s="98">
        <v>2729.3767423113864</v>
      </c>
      <c r="N64" s="98">
        <v>2859.9848855684795</v>
      </c>
      <c r="O64" s="98">
        <v>2881.2402990755754</v>
      </c>
      <c r="P64" s="98">
        <v>2609.6030943564028</v>
      </c>
      <c r="Q64" s="98">
        <v>2617.5000690338106</v>
      </c>
      <c r="R64" s="98">
        <v>2899.6357322365743</v>
      </c>
      <c r="S64" s="98">
        <v>3037.0853671236218</v>
      </c>
      <c r="T64" s="98">
        <v>3012.0810841120747</v>
      </c>
      <c r="U64" s="98">
        <v>3053.0402213613929</v>
      </c>
      <c r="V64" s="98">
        <v>3232.8603082394529</v>
      </c>
      <c r="W64" s="98">
        <v>3864.9356794250943</v>
      </c>
      <c r="DA64" s="63" t="s">
        <v>1629</v>
      </c>
    </row>
    <row r="65" spans="1:105" ht="12" customHeight="1" x14ac:dyDescent="0.25">
      <c r="A65" s="97" t="s">
        <v>53</v>
      </c>
      <c r="B65" s="98">
        <v>26.453437684150924</v>
      </c>
      <c r="C65" s="98">
        <v>28.358994625184781</v>
      </c>
      <c r="D65" s="98">
        <v>26.840679636699758</v>
      </c>
      <c r="E65" s="98">
        <v>26.410451399268943</v>
      </c>
      <c r="F65" s="98">
        <v>26.066695663118733</v>
      </c>
      <c r="G65" s="98">
        <v>28.335585351933727</v>
      </c>
      <c r="H65" s="98">
        <v>29.558619949808634</v>
      </c>
      <c r="I65" s="98">
        <v>27.847558109933125</v>
      </c>
      <c r="J65" s="98">
        <v>27.81606685701037</v>
      </c>
      <c r="K65" s="98">
        <v>28.759770293486632</v>
      </c>
      <c r="L65" s="98">
        <v>33.002672954805078</v>
      </c>
      <c r="M65" s="98">
        <v>29.767209446283591</v>
      </c>
      <c r="N65" s="98">
        <v>31.939813692360239</v>
      </c>
      <c r="O65" s="98">
        <v>32.615412017699434</v>
      </c>
      <c r="P65" s="98">
        <v>28.778110637414301</v>
      </c>
      <c r="Q65" s="98">
        <v>28.672767021396858</v>
      </c>
      <c r="R65" s="98">
        <v>32.020179764395394</v>
      </c>
      <c r="S65" s="98">
        <v>33.77609135017741</v>
      </c>
      <c r="T65" s="98">
        <v>34.566837151822014</v>
      </c>
      <c r="U65" s="98">
        <v>34.94060855400231</v>
      </c>
      <c r="V65" s="98">
        <v>37.723880519000524</v>
      </c>
      <c r="W65" s="98">
        <v>44.790821294656411</v>
      </c>
      <c r="DA65" s="63" t="s">
        <v>1630</v>
      </c>
    </row>
    <row r="66" spans="1:105" ht="12.95" customHeight="1" x14ac:dyDescent="0.25">
      <c r="A66" s="121" t="s">
        <v>92</v>
      </c>
      <c r="B66" s="122">
        <f t="shared" ref="B66:W66" si="27">B67</f>
        <v>1.305816289929391E-2</v>
      </c>
      <c r="C66" s="122">
        <f t="shared" si="27"/>
        <v>1.3920416044517834E-2</v>
      </c>
      <c r="D66" s="122">
        <f t="shared" si="27"/>
        <v>1.6093260310684442E-2</v>
      </c>
      <c r="E66" s="122">
        <f t="shared" si="27"/>
        <v>1.7224280418903559E-2</v>
      </c>
      <c r="F66" s="122">
        <f t="shared" si="27"/>
        <v>2.1931088534662253E-2</v>
      </c>
      <c r="G66" s="122">
        <f t="shared" si="27"/>
        <v>2.5810510873723404E-2</v>
      </c>
      <c r="H66" s="122">
        <f t="shared" si="27"/>
        <v>3.9726592854401624E-2</v>
      </c>
      <c r="I66" s="122">
        <f t="shared" si="27"/>
        <v>5.4592799881468382E-2</v>
      </c>
      <c r="J66" s="122">
        <f t="shared" si="27"/>
        <v>7.1262419154475204E-2</v>
      </c>
      <c r="K66" s="122">
        <f t="shared" si="27"/>
        <v>9.381323321024608E-2</v>
      </c>
      <c r="L66" s="122">
        <f t="shared" si="27"/>
        <v>0.18279311149579439</v>
      </c>
      <c r="M66" s="122">
        <f t="shared" si="27"/>
        <v>0.13040944544656854</v>
      </c>
      <c r="N66" s="122">
        <f t="shared" si="27"/>
        <v>0.19785114399126344</v>
      </c>
      <c r="O66" s="122">
        <f t="shared" si="27"/>
        <v>0.24375400002947309</v>
      </c>
      <c r="P66" s="122">
        <f t="shared" si="27"/>
        <v>0.3152895169423488</v>
      </c>
      <c r="Q66" s="122">
        <f t="shared" si="27"/>
        <v>0.75176002509694961</v>
      </c>
      <c r="R66" s="122">
        <f t="shared" si="27"/>
        <v>0.55335999383576251</v>
      </c>
      <c r="S66" s="122">
        <f t="shared" si="27"/>
        <v>0.66692341378656905</v>
      </c>
      <c r="T66" s="122">
        <f t="shared" si="27"/>
        <v>0.86940163580610019</v>
      </c>
      <c r="U66" s="122">
        <f t="shared" si="27"/>
        <v>1.3210103869223615</v>
      </c>
      <c r="V66" s="122">
        <f t="shared" si="27"/>
        <v>0.87793211640785884</v>
      </c>
      <c r="W66" s="122">
        <f t="shared" si="27"/>
        <v>1.1241923893487236</v>
      </c>
      <c r="DA66" s="130" t="s">
        <v>1631</v>
      </c>
    </row>
    <row r="67" spans="1:105" ht="12" customHeight="1" x14ac:dyDescent="0.25">
      <c r="A67" s="97" t="s">
        <v>53</v>
      </c>
      <c r="B67" s="98">
        <v>1.305816289929391E-2</v>
      </c>
      <c r="C67" s="98">
        <v>1.3920416044517834E-2</v>
      </c>
      <c r="D67" s="98">
        <v>1.6093260310684442E-2</v>
      </c>
      <c r="E67" s="98">
        <v>1.7224280418903559E-2</v>
      </c>
      <c r="F67" s="98">
        <v>2.1931088534662253E-2</v>
      </c>
      <c r="G67" s="98">
        <v>2.5810510873723404E-2</v>
      </c>
      <c r="H67" s="98">
        <v>3.9726592854401624E-2</v>
      </c>
      <c r="I67" s="98">
        <v>5.4592799881468382E-2</v>
      </c>
      <c r="J67" s="98">
        <v>7.1262419154475204E-2</v>
      </c>
      <c r="K67" s="98">
        <v>9.381323321024608E-2</v>
      </c>
      <c r="L67" s="98">
        <v>0.18279311149579439</v>
      </c>
      <c r="M67" s="98">
        <v>0.13040944544656854</v>
      </c>
      <c r="N67" s="98">
        <v>0.19785114399126344</v>
      </c>
      <c r="O67" s="98">
        <v>0.24375400002947309</v>
      </c>
      <c r="P67" s="98">
        <v>0.3152895169423488</v>
      </c>
      <c r="Q67" s="98">
        <v>0.75176002509694961</v>
      </c>
      <c r="R67" s="98">
        <v>0.55335999383576251</v>
      </c>
      <c r="S67" s="98">
        <v>0.66692341378656905</v>
      </c>
      <c r="T67" s="98">
        <v>0.86940163580610019</v>
      </c>
      <c r="U67" s="98">
        <v>1.3210103869223615</v>
      </c>
      <c r="V67" s="98">
        <v>0.87793211640785884</v>
      </c>
      <c r="W67" s="98">
        <v>1.1241923893487236</v>
      </c>
      <c r="DA67" s="63" t="s">
        <v>1632</v>
      </c>
    </row>
    <row r="68" spans="1:105" ht="12" customHeight="1" x14ac:dyDescent="0.25">
      <c r="A68" s="121" t="s">
        <v>55</v>
      </c>
      <c r="B68" s="122">
        <v>270.03613607314338</v>
      </c>
      <c r="C68" s="122">
        <v>257.14662963580651</v>
      </c>
      <c r="D68" s="122">
        <v>250.95241857746637</v>
      </c>
      <c r="E68" s="122">
        <v>292.69410031521437</v>
      </c>
      <c r="F68" s="122">
        <v>300.09097034192683</v>
      </c>
      <c r="G68" s="122">
        <v>303.33692432304605</v>
      </c>
      <c r="H68" s="122">
        <v>308.21295220883343</v>
      </c>
      <c r="I68" s="122">
        <v>311.02587013969412</v>
      </c>
      <c r="J68" s="122">
        <v>313.23770434732182</v>
      </c>
      <c r="K68" s="122">
        <v>325.98412652004617</v>
      </c>
      <c r="L68" s="122">
        <v>328.38083872340394</v>
      </c>
      <c r="M68" s="122">
        <v>336.03981532945352</v>
      </c>
      <c r="N68" s="122">
        <v>342.83947500681586</v>
      </c>
      <c r="O68" s="122">
        <v>359.71961891777897</v>
      </c>
      <c r="P68" s="122">
        <v>360.97116534428284</v>
      </c>
      <c r="Q68" s="122">
        <v>365.30496648705378</v>
      </c>
      <c r="R68" s="122">
        <v>379.80571051488977</v>
      </c>
      <c r="S68" s="122">
        <v>394.57289442038586</v>
      </c>
      <c r="T68" s="122">
        <v>372.0634300401307</v>
      </c>
      <c r="U68" s="122">
        <v>384.60086381289568</v>
      </c>
      <c r="V68" s="122">
        <v>401.44877841452717</v>
      </c>
      <c r="W68" s="122">
        <v>468.13005892009431</v>
      </c>
      <c r="DA68" s="130" t="s">
        <v>1633</v>
      </c>
    </row>
    <row r="69" spans="1:105" ht="12" customHeight="1" x14ac:dyDescent="0.25">
      <c r="A69" s="97" t="s">
        <v>134</v>
      </c>
      <c r="B69" s="98">
        <v>261.98533349286248</v>
      </c>
      <c r="C69" s="98">
        <v>250.42384010141657</v>
      </c>
      <c r="D69" s="98">
        <v>246.32831235406505</v>
      </c>
      <c r="E69" s="98">
        <v>283.1501665254516</v>
      </c>
      <c r="F69" s="98">
        <v>291.66495977546072</v>
      </c>
      <c r="G69" s="98">
        <v>296.78480149565399</v>
      </c>
      <c r="H69" s="98">
        <v>300.4656746596778</v>
      </c>
      <c r="I69" s="98">
        <v>303.83340293281725</v>
      </c>
      <c r="J69" s="98">
        <v>305.62449319096794</v>
      </c>
      <c r="K69" s="98">
        <v>317.69273060859234</v>
      </c>
      <c r="L69" s="98">
        <v>319.3847932056579</v>
      </c>
      <c r="M69" s="98">
        <v>326.95382114261861</v>
      </c>
      <c r="N69" s="98">
        <v>333.64405433899827</v>
      </c>
      <c r="O69" s="98">
        <v>349.52268711857522</v>
      </c>
      <c r="P69" s="98">
        <v>350.56635920139308</v>
      </c>
      <c r="Q69" s="98">
        <v>354.30056287644436</v>
      </c>
      <c r="R69" s="98">
        <v>368.2209173964323</v>
      </c>
      <c r="S69" s="98">
        <v>382.64228469891623</v>
      </c>
      <c r="T69" s="98">
        <v>360.16127438349628</v>
      </c>
      <c r="U69" s="98">
        <v>371.40881942564926</v>
      </c>
      <c r="V69" s="98">
        <v>386.85002716508757</v>
      </c>
      <c r="W69" s="98">
        <v>451.59091716445283</v>
      </c>
      <c r="DA69" s="63" t="s">
        <v>1634</v>
      </c>
    </row>
    <row r="70" spans="1:105" ht="12" customHeight="1" x14ac:dyDescent="0.25">
      <c r="A70" s="97" t="s">
        <v>133</v>
      </c>
      <c r="B70" s="98">
        <v>0</v>
      </c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0.30072060620809349</v>
      </c>
      <c r="L70" s="98">
        <v>0.34334183916544014</v>
      </c>
      <c r="M70" s="98">
        <v>0.4203232454125595</v>
      </c>
      <c r="N70" s="98">
        <v>0.50261483599301737</v>
      </c>
      <c r="O70" s="98">
        <v>0.93986494406391952</v>
      </c>
      <c r="P70" s="98">
        <v>1.3546212582942998</v>
      </c>
      <c r="Q70" s="98">
        <v>1.7504914111142049</v>
      </c>
      <c r="R70" s="98">
        <v>2.2038468390810637</v>
      </c>
      <c r="S70" s="98">
        <v>2.4712061419797795</v>
      </c>
      <c r="T70" s="98">
        <v>2.8879642374963392</v>
      </c>
      <c r="U70" s="98">
        <v>3.3934426109426812</v>
      </c>
      <c r="V70" s="98">
        <v>4.0943628716992455</v>
      </c>
      <c r="W70" s="98">
        <v>5.8050897593045363</v>
      </c>
      <c r="DA70" s="63" t="s">
        <v>1635</v>
      </c>
    </row>
    <row r="71" spans="1:105" ht="12" customHeight="1" x14ac:dyDescent="0.25">
      <c r="A71" s="100" t="s">
        <v>217</v>
      </c>
      <c r="B71" s="101">
        <v>0</v>
      </c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0.18220518038309227</v>
      </c>
      <c r="L71" s="101">
        <v>0.21499778959394678</v>
      </c>
      <c r="M71" s="101">
        <v>0.2554007622156122</v>
      </c>
      <c r="N71" s="101">
        <v>0.29618632883166801</v>
      </c>
      <c r="O71" s="101">
        <v>0.5566606735760502</v>
      </c>
      <c r="P71" s="101">
        <v>0.77928447480439056</v>
      </c>
      <c r="Q71" s="101">
        <v>1.0067363040909854</v>
      </c>
      <c r="R71" s="101">
        <v>1.2448731160518216</v>
      </c>
      <c r="S71" s="101">
        <v>1.3703224004257601</v>
      </c>
      <c r="T71" s="101">
        <v>1.8089688253503033</v>
      </c>
      <c r="U71" s="101">
        <v>1.9393361727437466</v>
      </c>
      <c r="V71" s="101">
        <v>2.283742261849639</v>
      </c>
      <c r="W71" s="101">
        <v>3.148551962813491</v>
      </c>
      <c r="DA71" s="131" t="s">
        <v>1636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0.11851542582500124</v>
      </c>
      <c r="L72" s="104">
        <v>0.12834404957149334</v>
      </c>
      <c r="M72" s="104">
        <v>0.1649224831969473</v>
      </c>
      <c r="N72" s="104">
        <v>0.20642850716134936</v>
      </c>
      <c r="O72" s="104">
        <v>0.38320427048786931</v>
      </c>
      <c r="P72" s="104">
        <v>0.57533678348990924</v>
      </c>
      <c r="Q72" s="104">
        <v>0.74375510702321956</v>
      </c>
      <c r="R72" s="104">
        <v>0.958973723029242</v>
      </c>
      <c r="S72" s="104">
        <v>1.1008837415540196</v>
      </c>
      <c r="T72" s="104">
        <v>1.0789954121460357</v>
      </c>
      <c r="U72" s="104">
        <v>1.4541064381989346</v>
      </c>
      <c r="V72" s="104">
        <v>1.8106206098496063</v>
      </c>
      <c r="W72" s="104">
        <v>2.6565377964910457</v>
      </c>
      <c r="DA72" s="132" t="s">
        <v>1637</v>
      </c>
    </row>
    <row r="73" spans="1:105" ht="12" customHeight="1" x14ac:dyDescent="0.25">
      <c r="A73" s="106" t="s">
        <v>122</v>
      </c>
      <c r="B73" s="101">
        <v>8.0508025802808891</v>
      </c>
      <c r="C73" s="101">
        <v>6.7227895343899533</v>
      </c>
      <c r="D73" s="101">
        <v>4.6241062234013395</v>
      </c>
      <c r="E73" s="101">
        <v>9.5439337897628018</v>
      </c>
      <c r="F73" s="101">
        <v>8.4260105664660987</v>
      </c>
      <c r="G73" s="101">
        <v>6.5521228273920658</v>
      </c>
      <c r="H73" s="101">
        <v>7.7472775491556209</v>
      </c>
      <c r="I73" s="101">
        <v>7.1924672068768611</v>
      </c>
      <c r="J73" s="101">
        <v>7.6132111563538816</v>
      </c>
      <c r="K73" s="101">
        <v>7.4479575047464923</v>
      </c>
      <c r="L73" s="101">
        <v>7.9380588368519236</v>
      </c>
      <c r="M73" s="101">
        <v>7.8141471195093519</v>
      </c>
      <c r="N73" s="101">
        <v>7.657355738539481</v>
      </c>
      <c r="O73" s="101">
        <v>6.8959167963913055</v>
      </c>
      <c r="P73" s="101">
        <v>5.6802369034419291</v>
      </c>
      <c r="Q73" s="101">
        <v>4.9897196383344546</v>
      </c>
      <c r="R73" s="101">
        <v>4.5639934019763517</v>
      </c>
      <c r="S73" s="101">
        <v>4.5405698618618375</v>
      </c>
      <c r="T73" s="101">
        <v>3.3206386297412234</v>
      </c>
      <c r="U73" s="101">
        <v>2.873617373499826</v>
      </c>
      <c r="V73" s="101">
        <v>2.2168787719943075</v>
      </c>
      <c r="W73" s="101">
        <v>2.0992599478208924</v>
      </c>
      <c r="DA73" s="131" t="s">
        <v>1638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0.54271780049924179</v>
      </c>
      <c r="L74" s="104">
        <v>0.71464484172866616</v>
      </c>
      <c r="M74" s="104">
        <v>0.85152382191303366</v>
      </c>
      <c r="N74" s="104">
        <v>1.0354500932850621</v>
      </c>
      <c r="O74" s="104">
        <v>2.3611500587485397</v>
      </c>
      <c r="P74" s="104">
        <v>3.3699479811535422</v>
      </c>
      <c r="Q74" s="104">
        <v>4.264192561160784</v>
      </c>
      <c r="R74" s="104">
        <v>4.8169528774000572</v>
      </c>
      <c r="S74" s="104">
        <v>4.9188337176280106</v>
      </c>
      <c r="T74" s="104">
        <v>5.6935527893968754</v>
      </c>
      <c r="U74" s="104">
        <v>6.9249844028039185</v>
      </c>
      <c r="V74" s="104">
        <v>8.2875096057461022</v>
      </c>
      <c r="W74" s="104">
        <v>8.6347920485160845</v>
      </c>
      <c r="DA74" s="132" t="s">
        <v>1639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0.32375162068719276</v>
      </c>
      <c r="L75" s="98">
        <v>0.44168587332609677</v>
      </c>
      <c r="M75" s="98">
        <v>0.51050181819374973</v>
      </c>
      <c r="N75" s="98">
        <v>0.60215372411518764</v>
      </c>
      <c r="O75" s="98">
        <v>1.3935803158133995</v>
      </c>
      <c r="P75" s="98">
        <v>1.9449422539146308</v>
      </c>
      <c r="Q75" s="98">
        <v>2.4767513643860193</v>
      </c>
      <c r="R75" s="98">
        <v>2.7625399130227657</v>
      </c>
      <c r="S75" s="98">
        <v>2.7649855611361733</v>
      </c>
      <c r="T75" s="98">
        <v>3.5773093852791238</v>
      </c>
      <c r="U75" s="98">
        <v>4.0216145068039264</v>
      </c>
      <c r="V75" s="98">
        <v>4.7157999822503207</v>
      </c>
      <c r="W75" s="98">
        <v>4.7028193902455495</v>
      </c>
      <c r="DA75" s="63" t="s">
        <v>1640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0.21896617981204902</v>
      </c>
      <c r="L76" s="98">
        <v>0.27295896840256939</v>
      </c>
      <c r="M76" s="98">
        <v>0.34102200371928387</v>
      </c>
      <c r="N76" s="98">
        <v>0.43329636916987452</v>
      </c>
      <c r="O76" s="98">
        <v>0.96756974293514009</v>
      </c>
      <c r="P76" s="98">
        <v>1.4250057272389114</v>
      </c>
      <c r="Q76" s="98">
        <v>1.787441196774765</v>
      </c>
      <c r="R76" s="98">
        <v>2.0544129643772915</v>
      </c>
      <c r="S76" s="98">
        <v>2.1538481564918373</v>
      </c>
      <c r="T76" s="98">
        <v>2.1162434041177511</v>
      </c>
      <c r="U76" s="98">
        <v>2.9033698959999921</v>
      </c>
      <c r="V76" s="98">
        <v>3.5717096234957806</v>
      </c>
      <c r="W76" s="98">
        <v>3.9319726582705354</v>
      </c>
      <c r="DA76" s="63" t="s">
        <v>1641</v>
      </c>
    </row>
    <row r="77" spans="1:105" ht="12" customHeight="1" x14ac:dyDescent="0.25">
      <c r="A77" s="121" t="s">
        <v>54</v>
      </c>
      <c r="B77" s="122">
        <v>117.11146985168649</v>
      </c>
      <c r="C77" s="122">
        <v>109.85752454249224</v>
      </c>
      <c r="D77" s="122">
        <v>110.35321782708303</v>
      </c>
      <c r="E77" s="122">
        <v>175.37534533689433</v>
      </c>
      <c r="F77" s="122">
        <v>172.25965186431313</v>
      </c>
      <c r="G77" s="122">
        <v>165.27009984484704</v>
      </c>
      <c r="H77" s="122">
        <v>173.65030934523625</v>
      </c>
      <c r="I77" s="122">
        <v>175.49430628217397</v>
      </c>
      <c r="J77" s="122">
        <v>179.72595831822042</v>
      </c>
      <c r="K77" s="122">
        <v>186.70173178841577</v>
      </c>
      <c r="L77" s="122">
        <v>196.17158662604126</v>
      </c>
      <c r="M77" s="122">
        <v>188.8157686662083</v>
      </c>
      <c r="N77" s="122">
        <v>192.45855345322022</v>
      </c>
      <c r="O77" s="122">
        <v>198.31671126296777</v>
      </c>
      <c r="P77" s="122">
        <v>191.19838271235176</v>
      </c>
      <c r="Q77" s="122">
        <v>193.03778565919558</v>
      </c>
      <c r="R77" s="122">
        <v>206.21175403423874</v>
      </c>
      <c r="S77" s="122">
        <v>217.47443700588593</v>
      </c>
      <c r="T77" s="122">
        <v>196.17241425396432</v>
      </c>
      <c r="U77" s="122">
        <v>221.37164086492768</v>
      </c>
      <c r="V77" s="122">
        <v>228.54915445283049</v>
      </c>
      <c r="W77" s="122">
        <v>257.87676457999032</v>
      </c>
      <c r="DA77" s="130" t="s">
        <v>1642</v>
      </c>
    </row>
    <row r="78" spans="1:105" ht="12" customHeight="1" x14ac:dyDescent="0.25">
      <c r="A78" s="97" t="s">
        <v>192</v>
      </c>
      <c r="B78" s="98">
        <v>111.03969765193615</v>
      </c>
      <c r="C78" s="98">
        <v>104.75837467738916</v>
      </c>
      <c r="D78" s="98">
        <v>106.47487390796964</v>
      </c>
      <c r="E78" s="98">
        <v>165.23389842675562</v>
      </c>
      <c r="F78" s="98">
        <v>163.56612241472777</v>
      </c>
      <c r="G78" s="98">
        <v>158.87351932943409</v>
      </c>
      <c r="H78" s="98">
        <v>166.06341842129768</v>
      </c>
      <c r="I78" s="98">
        <v>168.37707966817101</v>
      </c>
      <c r="J78" s="98">
        <v>171.95201619037104</v>
      </c>
      <c r="K78" s="98">
        <v>178.7231447789803</v>
      </c>
      <c r="L78" s="98">
        <v>187.28450229474049</v>
      </c>
      <c r="M78" s="98">
        <v>180.49486123519836</v>
      </c>
      <c r="N78" s="98">
        <v>184.23480497607437</v>
      </c>
      <c r="O78" s="98">
        <v>189.76805734551544</v>
      </c>
      <c r="P78" s="98">
        <v>183.07533763378009</v>
      </c>
      <c r="Q78" s="98">
        <v>184.8452543136008</v>
      </c>
      <c r="R78" s="98">
        <v>197.70845145558539</v>
      </c>
      <c r="S78" s="98">
        <v>208.69162164978329</v>
      </c>
      <c r="T78" s="98">
        <v>187.40697018553038</v>
      </c>
      <c r="U78" s="98">
        <v>212.38410799292288</v>
      </c>
      <c r="V78" s="98">
        <v>219.4330934428107</v>
      </c>
      <c r="W78" s="98">
        <v>246.36001911746266</v>
      </c>
      <c r="DA78" s="63" t="s">
        <v>1643</v>
      </c>
    </row>
    <row r="79" spans="1:105" ht="12" customHeight="1" x14ac:dyDescent="0.25">
      <c r="A79" s="109" t="s">
        <v>120</v>
      </c>
      <c r="B79" s="33">
        <v>6.0717721997503444</v>
      </c>
      <c r="C79" s="33">
        <v>5.0991498651030813</v>
      </c>
      <c r="D79" s="33">
        <v>3.8783439191133851</v>
      </c>
      <c r="E79" s="33">
        <v>10.141446910138715</v>
      </c>
      <c r="F79" s="33">
        <v>8.6935294495853412</v>
      </c>
      <c r="G79" s="33">
        <v>6.3965805154129463</v>
      </c>
      <c r="H79" s="33">
        <v>7.5868909239385696</v>
      </c>
      <c r="I79" s="33">
        <v>7.1172266140029476</v>
      </c>
      <c r="J79" s="33">
        <v>7.7739421278493861</v>
      </c>
      <c r="K79" s="33">
        <v>7.9785870094354667</v>
      </c>
      <c r="L79" s="33">
        <v>8.8870843313007644</v>
      </c>
      <c r="M79" s="33">
        <v>8.3209074310099425</v>
      </c>
      <c r="N79" s="33">
        <v>8.2237484771458575</v>
      </c>
      <c r="O79" s="33">
        <v>8.5486539174523397</v>
      </c>
      <c r="P79" s="33">
        <v>8.1230450785716659</v>
      </c>
      <c r="Q79" s="33">
        <v>8.1925313455947819</v>
      </c>
      <c r="R79" s="33">
        <v>8.5033025786533383</v>
      </c>
      <c r="S79" s="33">
        <v>8.7828153561026419</v>
      </c>
      <c r="T79" s="33">
        <v>8.765444068433947</v>
      </c>
      <c r="U79" s="33">
        <v>8.9875328720048149</v>
      </c>
      <c r="V79" s="33">
        <v>9.1160610100197843</v>
      </c>
      <c r="W79" s="33">
        <v>11.516745462527677</v>
      </c>
      <c r="DA79" s="60" t="s">
        <v>1644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2344.0831434479733</v>
      </c>
      <c r="C81" s="117">
        <f t="shared" si="28"/>
        <v>2571.0826498489796</v>
      </c>
      <c r="D81" s="117">
        <f t="shared" si="28"/>
        <v>2576.2399467010887</v>
      </c>
      <c r="E81" s="117">
        <f t="shared" si="28"/>
        <v>2592.4598304194274</v>
      </c>
      <c r="F81" s="117">
        <f t="shared" si="28"/>
        <v>2599.9503031911158</v>
      </c>
      <c r="G81" s="117">
        <f t="shared" si="28"/>
        <v>2520.7028968666486</v>
      </c>
      <c r="H81" s="117">
        <f t="shared" si="28"/>
        <v>2621.6756917740072</v>
      </c>
      <c r="I81" s="117">
        <f t="shared" si="28"/>
        <v>2561.0730825467931</v>
      </c>
      <c r="J81" s="117">
        <f t="shared" si="28"/>
        <v>2580.7634393224262</v>
      </c>
      <c r="K81" s="117">
        <f t="shared" si="28"/>
        <v>2588.0640577084732</v>
      </c>
      <c r="L81" s="117">
        <f t="shared" si="28"/>
        <v>2845.8597972505304</v>
      </c>
      <c r="M81" s="117">
        <f t="shared" si="28"/>
        <v>2901.1122863930327</v>
      </c>
      <c r="N81" s="117">
        <f t="shared" si="28"/>
        <v>2948.8349388395714</v>
      </c>
      <c r="O81" s="117">
        <f t="shared" si="28"/>
        <v>2952.9211130743774</v>
      </c>
      <c r="P81" s="117">
        <f t="shared" si="28"/>
        <v>2675.8738740255317</v>
      </c>
      <c r="Q81" s="117">
        <f t="shared" si="28"/>
        <v>2748.4438849869302</v>
      </c>
      <c r="R81" s="117">
        <f t="shared" ref="R81:V81" si="29">R82+R85+R87+R100</f>
        <v>2833.4477510206166</v>
      </c>
      <c r="S81" s="117">
        <f t="shared" si="29"/>
        <v>2817.4759761865512</v>
      </c>
      <c r="T81" s="117">
        <f t="shared" si="29"/>
        <v>5934.3551929624473</v>
      </c>
      <c r="U81" s="117">
        <f t="shared" si="29"/>
        <v>5523.5727551885338</v>
      </c>
      <c r="V81" s="117">
        <f t="shared" si="29"/>
        <v>5123.8008508805087</v>
      </c>
      <c r="W81" s="117">
        <f t="shared" ref="W81" si="30">W82+W85+W87+W100</f>
        <v>5221.6456795467548</v>
      </c>
      <c r="DA81" s="129" t="s">
        <v>1645</v>
      </c>
    </row>
    <row r="82" spans="1:105" ht="12.95" customHeight="1" x14ac:dyDescent="0.25">
      <c r="A82" s="121" t="s">
        <v>57</v>
      </c>
      <c r="B82" s="122">
        <f t="shared" ref="B82:Q82" si="31">SUM(B83:B84)</f>
        <v>2065.9721290921721</v>
      </c>
      <c r="C82" s="122">
        <f t="shared" si="31"/>
        <v>2293.2397734366141</v>
      </c>
      <c r="D82" s="122">
        <f t="shared" si="31"/>
        <v>2281.6013062017091</v>
      </c>
      <c r="E82" s="122">
        <f t="shared" si="31"/>
        <v>2231.7283064618582</v>
      </c>
      <c r="F82" s="122">
        <f t="shared" si="31"/>
        <v>2230.6307506740868</v>
      </c>
      <c r="G82" s="122">
        <f t="shared" si="31"/>
        <v>2180.9673676433872</v>
      </c>
      <c r="H82" s="122">
        <f t="shared" si="31"/>
        <v>2271.0335627931368</v>
      </c>
      <c r="I82" s="122">
        <f t="shared" si="31"/>
        <v>2201.943137982978</v>
      </c>
      <c r="J82" s="122">
        <f t="shared" si="31"/>
        <v>2211.2075909760069</v>
      </c>
      <c r="K82" s="122">
        <f t="shared" si="31"/>
        <v>2211.5989764477436</v>
      </c>
      <c r="L82" s="122">
        <f t="shared" si="31"/>
        <v>2462.7519884174981</v>
      </c>
      <c r="M82" s="122">
        <f t="shared" si="31"/>
        <v>2482.0359927819654</v>
      </c>
      <c r="N82" s="122">
        <f t="shared" si="31"/>
        <v>2530.0495300705484</v>
      </c>
      <c r="O82" s="122">
        <f t="shared" si="31"/>
        <v>2524.4860422481288</v>
      </c>
      <c r="P82" s="122">
        <f t="shared" si="31"/>
        <v>2253.1473100125154</v>
      </c>
      <c r="Q82" s="122">
        <f t="shared" si="31"/>
        <v>2315.2290366651405</v>
      </c>
      <c r="R82" s="122">
        <f t="shared" ref="R82:V82" si="32">SUM(R83:R84)</f>
        <v>2395.4978144680813</v>
      </c>
      <c r="S82" s="122">
        <f t="shared" si="32"/>
        <v>2358.9259825309259</v>
      </c>
      <c r="T82" s="122">
        <f t="shared" si="32"/>
        <v>5110.1284358536968</v>
      </c>
      <c r="U82" s="122">
        <f t="shared" si="32"/>
        <v>4724.221392334417</v>
      </c>
      <c r="V82" s="122">
        <f t="shared" si="32"/>
        <v>4372.0237421014499</v>
      </c>
      <c r="W82" s="122">
        <f t="shared" ref="W82" si="33">SUM(W83:W84)</f>
        <v>4466.6704874615007</v>
      </c>
      <c r="DA82" s="130" t="s">
        <v>1646</v>
      </c>
    </row>
    <row r="83" spans="1:105" ht="12" customHeight="1" x14ac:dyDescent="0.25">
      <c r="A83" s="97" t="s">
        <v>204</v>
      </c>
      <c r="B83" s="98">
        <v>2058.7134387777069</v>
      </c>
      <c r="C83" s="98">
        <v>2285.0146747921854</v>
      </c>
      <c r="D83" s="98">
        <v>2273.3082174981946</v>
      </c>
      <c r="E83" s="98">
        <v>2223.4380967370384</v>
      </c>
      <c r="F83" s="98">
        <v>2222.3098091600391</v>
      </c>
      <c r="G83" s="98">
        <v>2172.7968762629448</v>
      </c>
      <c r="H83" s="98">
        <v>2262.3595748237208</v>
      </c>
      <c r="I83" s="98">
        <v>2193.5249664621251</v>
      </c>
      <c r="J83" s="98">
        <v>2202.598393751286</v>
      </c>
      <c r="K83" s="98">
        <v>2202.8365563673406</v>
      </c>
      <c r="L83" s="98">
        <v>2452.6279722221475</v>
      </c>
      <c r="M83" s="98">
        <v>2471.6901842818097</v>
      </c>
      <c r="N83" s="98">
        <v>2519.2171269274204</v>
      </c>
      <c r="O83" s="98">
        <v>2513.5309322434605</v>
      </c>
      <c r="P83" s="98">
        <v>2243.6398332826425</v>
      </c>
      <c r="Q83" s="98">
        <v>2305.5555364478823</v>
      </c>
      <c r="R83" s="98">
        <v>2385.3778828699715</v>
      </c>
      <c r="S83" s="98">
        <v>2348.8105760963012</v>
      </c>
      <c r="T83" s="98">
        <v>5087.268486672403</v>
      </c>
      <c r="U83" s="98">
        <v>4703.2733447979381</v>
      </c>
      <c r="V83" s="98">
        <v>4352.5043613260723</v>
      </c>
      <c r="W83" s="98">
        <v>4447.0717301996756</v>
      </c>
      <c r="DA83" s="63" t="s">
        <v>1647</v>
      </c>
    </row>
    <row r="84" spans="1:105" ht="12" customHeight="1" x14ac:dyDescent="0.25">
      <c r="A84" s="97" t="s">
        <v>53</v>
      </c>
      <c r="B84" s="98">
        <v>7.2586903144651638</v>
      </c>
      <c r="C84" s="98">
        <v>8.22509864442865</v>
      </c>
      <c r="D84" s="98">
        <v>8.293088703514595</v>
      </c>
      <c r="E84" s="98">
        <v>8.2902097248199826</v>
      </c>
      <c r="F84" s="98">
        <v>8.320941514047794</v>
      </c>
      <c r="G84" s="98">
        <v>8.1704913804423036</v>
      </c>
      <c r="H84" s="98">
        <v>8.6739879694160624</v>
      </c>
      <c r="I84" s="98">
        <v>8.4181715208526668</v>
      </c>
      <c r="J84" s="98">
        <v>8.6091972247208695</v>
      </c>
      <c r="K84" s="98">
        <v>8.7624200804027907</v>
      </c>
      <c r="L84" s="98">
        <v>10.124016195350542</v>
      </c>
      <c r="M84" s="98">
        <v>10.345808500155622</v>
      </c>
      <c r="N84" s="98">
        <v>10.8324031431279</v>
      </c>
      <c r="O84" s="98">
        <v>10.955110004668226</v>
      </c>
      <c r="P84" s="98">
        <v>9.5074767298730869</v>
      </c>
      <c r="Q84" s="98">
        <v>9.6735002172582831</v>
      </c>
      <c r="R84" s="98">
        <v>10.119931598109755</v>
      </c>
      <c r="S84" s="98">
        <v>10.115406434624763</v>
      </c>
      <c r="T84" s="98">
        <v>22.859949181293718</v>
      </c>
      <c r="U84" s="98">
        <v>20.948047536478878</v>
      </c>
      <c r="V84" s="98">
        <v>19.519380775377225</v>
      </c>
      <c r="W84" s="98">
        <v>19.598757261824701</v>
      </c>
      <c r="DA84" s="63" t="s">
        <v>1648</v>
      </c>
    </row>
    <row r="85" spans="1:105" ht="12.95" customHeight="1" x14ac:dyDescent="0.25">
      <c r="A85" s="121" t="s">
        <v>92</v>
      </c>
      <c r="B85" s="122">
        <f t="shared" ref="B85:W85" si="34">B86</f>
        <v>9.0176247890615732E-3</v>
      </c>
      <c r="C85" s="122">
        <f t="shared" si="34"/>
        <v>9.6955560089849908E-3</v>
      </c>
      <c r="D85" s="122">
        <f t="shared" si="34"/>
        <v>1.1429920228105184E-2</v>
      </c>
      <c r="E85" s="122">
        <f t="shared" si="34"/>
        <v>1.3282222974150961E-2</v>
      </c>
      <c r="F85" s="122">
        <f t="shared" si="34"/>
        <v>1.7599467898144108E-2</v>
      </c>
      <c r="G85" s="122">
        <f t="shared" si="34"/>
        <v>2.0541865860216724E-2</v>
      </c>
      <c r="H85" s="122">
        <f t="shared" si="34"/>
        <v>3.0475742278442512E-2</v>
      </c>
      <c r="I85" s="122">
        <f t="shared" si="34"/>
        <v>3.907341425918627E-2</v>
      </c>
      <c r="J85" s="122">
        <f t="shared" si="34"/>
        <v>5.1877416504564393E-2</v>
      </c>
      <c r="K85" s="122">
        <f t="shared" si="34"/>
        <v>7.0341331142743976E-2</v>
      </c>
      <c r="L85" s="122">
        <f t="shared" si="34"/>
        <v>0.13973755050385983</v>
      </c>
      <c r="M85" s="122">
        <f t="shared" si="34"/>
        <v>0.10616576220726925</v>
      </c>
      <c r="N85" s="122">
        <f t="shared" si="34"/>
        <v>0.16631078240786332</v>
      </c>
      <c r="O85" s="122">
        <f t="shared" si="34"/>
        <v>0.20867846001070106</v>
      </c>
      <c r="P85" s="122">
        <f t="shared" si="34"/>
        <v>0.26027045431159124</v>
      </c>
      <c r="Q85" s="122">
        <f t="shared" si="34"/>
        <v>0.59401068924133005</v>
      </c>
      <c r="R85" s="122">
        <f t="shared" si="34"/>
        <v>0.48495886133818822</v>
      </c>
      <c r="S85" s="122">
        <f t="shared" si="34"/>
        <v>0.68039327883473155</v>
      </c>
      <c r="T85" s="122">
        <f t="shared" si="34"/>
        <v>1.1504993658697584</v>
      </c>
      <c r="U85" s="122">
        <f t="shared" si="34"/>
        <v>2.0132055304896213</v>
      </c>
      <c r="V85" s="122">
        <f t="shared" si="34"/>
        <v>1.391157303455286</v>
      </c>
      <c r="W85" s="122">
        <f t="shared" si="34"/>
        <v>1.7210090025286253</v>
      </c>
      <c r="DA85" s="130" t="s">
        <v>1649</v>
      </c>
    </row>
    <row r="86" spans="1:105" ht="12" customHeight="1" x14ac:dyDescent="0.25">
      <c r="A86" s="97" t="s">
        <v>53</v>
      </c>
      <c r="B86" s="98">
        <v>9.0176247890615732E-3</v>
      </c>
      <c r="C86" s="98">
        <v>9.6955560089849908E-3</v>
      </c>
      <c r="D86" s="98">
        <v>1.1429920228105184E-2</v>
      </c>
      <c r="E86" s="98">
        <v>1.3282222974150961E-2</v>
      </c>
      <c r="F86" s="98">
        <v>1.7599467898144108E-2</v>
      </c>
      <c r="G86" s="98">
        <v>2.0541865860216724E-2</v>
      </c>
      <c r="H86" s="98">
        <v>3.0475742278442512E-2</v>
      </c>
      <c r="I86" s="98">
        <v>3.907341425918627E-2</v>
      </c>
      <c r="J86" s="98">
        <v>5.1877416504564393E-2</v>
      </c>
      <c r="K86" s="98">
        <v>7.0341331142743976E-2</v>
      </c>
      <c r="L86" s="98">
        <v>0.13973755050385983</v>
      </c>
      <c r="M86" s="98">
        <v>0.10616576220726925</v>
      </c>
      <c r="N86" s="98">
        <v>0.16631078240786332</v>
      </c>
      <c r="O86" s="98">
        <v>0.20867846001070106</v>
      </c>
      <c r="P86" s="98">
        <v>0.26027045431159124</v>
      </c>
      <c r="Q86" s="98">
        <v>0.59401068924133005</v>
      </c>
      <c r="R86" s="98">
        <v>0.48495886133818822</v>
      </c>
      <c r="S86" s="98">
        <v>0.68039327883473155</v>
      </c>
      <c r="T86" s="98">
        <v>1.1504993658697584</v>
      </c>
      <c r="U86" s="98">
        <v>2.0132055304896213</v>
      </c>
      <c r="V86" s="98">
        <v>1.391157303455286</v>
      </c>
      <c r="W86" s="98">
        <v>1.7210090025286253</v>
      </c>
      <c r="DA86" s="63" t="s">
        <v>1650</v>
      </c>
    </row>
    <row r="87" spans="1:105" ht="12" customHeight="1" x14ac:dyDescent="0.25">
      <c r="A87" s="121" t="s">
        <v>55</v>
      </c>
      <c r="B87" s="122">
        <v>198.7911587027339</v>
      </c>
      <c r="C87" s="122">
        <v>198.28190819295014</v>
      </c>
      <c r="D87" s="122">
        <v>207.01925604510299</v>
      </c>
      <c r="E87" s="122">
        <v>233.01225149252522</v>
      </c>
      <c r="F87" s="122">
        <v>241.42754654236492</v>
      </c>
      <c r="G87" s="122">
        <v>222.76610180306417</v>
      </c>
      <c r="H87" s="122">
        <v>227.82514960775868</v>
      </c>
      <c r="I87" s="122">
        <v>232.09154052841984</v>
      </c>
      <c r="J87" s="122">
        <v>236.25368774069895</v>
      </c>
      <c r="K87" s="122">
        <v>238.01510934807297</v>
      </c>
      <c r="L87" s="122">
        <v>237.43576666653635</v>
      </c>
      <c r="M87" s="122">
        <v>266.89097762840612</v>
      </c>
      <c r="N87" s="122">
        <v>264.86111767305209</v>
      </c>
      <c r="O87" s="122">
        <v>273.14875142253993</v>
      </c>
      <c r="P87" s="122">
        <v>270.61301849262389</v>
      </c>
      <c r="Q87" s="122">
        <v>278.47736507909372</v>
      </c>
      <c r="R87" s="122">
        <v>274.63385004921093</v>
      </c>
      <c r="S87" s="122">
        <v>275.98946365849383</v>
      </c>
      <c r="T87" s="122">
        <v>539.70649079305076</v>
      </c>
      <c r="U87" s="122">
        <v>507.24630583473731</v>
      </c>
      <c r="V87" s="122">
        <v>475.19064700473558</v>
      </c>
      <c r="W87" s="122">
        <v>483.12783504664435</v>
      </c>
      <c r="DA87" s="130" t="s">
        <v>1651</v>
      </c>
    </row>
    <row r="88" spans="1:105" ht="12" customHeight="1" x14ac:dyDescent="0.25">
      <c r="A88" s="97" t="s">
        <v>132</v>
      </c>
      <c r="B88" s="98">
        <v>177.47702815563824</v>
      </c>
      <c r="C88" s="98">
        <v>178.19582179909708</v>
      </c>
      <c r="D88" s="98">
        <v>185.7935018792262</v>
      </c>
      <c r="E88" s="98">
        <v>190.95226515049413</v>
      </c>
      <c r="F88" s="98">
        <v>197.96452876502093</v>
      </c>
      <c r="G88" s="98">
        <v>187.14921675198369</v>
      </c>
      <c r="H88" s="98">
        <v>187.93979366878861</v>
      </c>
      <c r="I88" s="98">
        <v>195.18815709093988</v>
      </c>
      <c r="J88" s="98">
        <v>197.34742583808261</v>
      </c>
      <c r="K88" s="98">
        <v>196.93033911641942</v>
      </c>
      <c r="L88" s="98">
        <v>192.70035820753444</v>
      </c>
      <c r="M88" s="98">
        <v>221.20563131071879</v>
      </c>
      <c r="N88" s="98">
        <v>218.892531082434</v>
      </c>
      <c r="O88" s="98">
        <v>223.28260519059216</v>
      </c>
      <c r="P88" s="98">
        <v>220.71464252352789</v>
      </c>
      <c r="Q88" s="98">
        <v>226.90921372012764</v>
      </c>
      <c r="R88" s="98">
        <v>221.1635452919175</v>
      </c>
      <c r="S88" s="98">
        <v>217.82425285641088</v>
      </c>
      <c r="T88" s="98">
        <v>469.71502718339565</v>
      </c>
      <c r="U88" s="98">
        <v>434.67596609713644</v>
      </c>
      <c r="V88" s="98">
        <v>401.45702162251473</v>
      </c>
      <c r="W88" s="98">
        <v>410.74953517475666</v>
      </c>
      <c r="DA88" s="63" t="s">
        <v>1652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0.17665432503001843</v>
      </c>
      <c r="L89" s="98">
        <v>0.19463448638849468</v>
      </c>
      <c r="M89" s="98">
        <v>0.3002259638106175</v>
      </c>
      <c r="N89" s="98">
        <v>0.34494812566209132</v>
      </c>
      <c r="O89" s="98">
        <v>0.62563904299161877</v>
      </c>
      <c r="P89" s="98">
        <v>0.89673699340222668</v>
      </c>
      <c r="Q89" s="98">
        <v>1.2190982464592697</v>
      </c>
      <c r="R89" s="98">
        <v>1.2640877442337608</v>
      </c>
      <c r="S89" s="98">
        <v>1.1065217450430604</v>
      </c>
      <c r="T89" s="98">
        <v>5.3084700323401997</v>
      </c>
      <c r="U89" s="98">
        <v>4.7210020366156717</v>
      </c>
      <c r="V89" s="98">
        <v>4.5624036485674573</v>
      </c>
      <c r="W89" s="98">
        <v>5.1396775443220797</v>
      </c>
      <c r="DA89" s="63" t="s">
        <v>1653</v>
      </c>
    </row>
    <row r="90" spans="1:105" ht="12" customHeight="1" x14ac:dyDescent="0.25">
      <c r="A90" s="100" t="s">
        <v>204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0.10259476133107262</v>
      </c>
      <c r="L90" s="101">
        <v>0.11704438930667294</v>
      </c>
      <c r="M90" s="101">
        <v>0.17468211971603956</v>
      </c>
      <c r="N90" s="101">
        <v>0.19449122624409432</v>
      </c>
      <c r="O90" s="101">
        <v>0.35778323566027598</v>
      </c>
      <c r="P90" s="101">
        <v>0.50167330036517122</v>
      </c>
      <c r="Q90" s="101">
        <v>0.68704117621402649</v>
      </c>
      <c r="R90" s="101">
        <v>0.70040808536362809</v>
      </c>
      <c r="S90" s="101">
        <v>0.60031960943425544</v>
      </c>
      <c r="T90" s="101">
        <v>3.274821865997374</v>
      </c>
      <c r="U90" s="101">
        <v>2.6593974263197921</v>
      </c>
      <c r="V90" s="101">
        <v>2.5186160960289246</v>
      </c>
      <c r="W90" s="101">
        <v>2.7643656564266603</v>
      </c>
      <c r="DA90" s="131" t="s">
        <v>1654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7.4059563698945827E-2</v>
      </c>
      <c r="L91" s="104">
        <v>7.7590097081821727E-2</v>
      </c>
      <c r="M91" s="104">
        <v>0.12554384409457792</v>
      </c>
      <c r="N91" s="104">
        <v>0.150456899417997</v>
      </c>
      <c r="O91" s="104">
        <v>0.26785580733134279</v>
      </c>
      <c r="P91" s="104">
        <v>0.39506369303705552</v>
      </c>
      <c r="Q91" s="104">
        <v>0.53205707024524307</v>
      </c>
      <c r="R91" s="104">
        <v>0.5636796588701326</v>
      </c>
      <c r="S91" s="104">
        <v>0.50620213560880489</v>
      </c>
      <c r="T91" s="104">
        <v>2.0336481663428261</v>
      </c>
      <c r="U91" s="104">
        <v>2.0616046102958796</v>
      </c>
      <c r="V91" s="104">
        <v>2.0437875525385332</v>
      </c>
      <c r="W91" s="104">
        <v>2.3753118878954194</v>
      </c>
      <c r="DA91" s="132" t="s">
        <v>1655</v>
      </c>
    </row>
    <row r="92" spans="1:105" ht="12" customHeight="1" x14ac:dyDescent="0.25">
      <c r="A92" s="106" t="s">
        <v>124</v>
      </c>
      <c r="B92" s="101">
        <v>11.780257677209022</v>
      </c>
      <c r="C92" s="101">
        <v>11.518648655691214</v>
      </c>
      <c r="D92" s="101">
        <v>11.127017614088917</v>
      </c>
      <c r="E92" s="101">
        <v>10.414477511389107</v>
      </c>
      <c r="F92" s="101">
        <v>9.5536556752299191</v>
      </c>
      <c r="G92" s="101">
        <v>8.2588546202467885</v>
      </c>
      <c r="H92" s="101">
        <v>8.0000545227961162</v>
      </c>
      <c r="I92" s="101">
        <v>7.9493751216181021</v>
      </c>
      <c r="J92" s="101">
        <v>7.8565143060743372</v>
      </c>
      <c r="K92" s="101">
        <v>7.6763662751731703</v>
      </c>
      <c r="L92" s="101">
        <v>7.2642242108277495</v>
      </c>
      <c r="M92" s="101">
        <v>6.8661661725594678</v>
      </c>
      <c r="N92" s="101">
        <v>6.7779456416903692</v>
      </c>
      <c r="O92" s="101">
        <v>6.2351693288816028</v>
      </c>
      <c r="P92" s="101">
        <v>5.7214787510136409</v>
      </c>
      <c r="Q92" s="101">
        <v>5.5442335617760445</v>
      </c>
      <c r="R92" s="101">
        <v>5.9463771032411028</v>
      </c>
      <c r="S92" s="101">
        <v>6.8250187901215345</v>
      </c>
      <c r="T92" s="101">
        <v>8.2427956583283866</v>
      </c>
      <c r="U92" s="101">
        <v>8.5780760329201211</v>
      </c>
      <c r="V92" s="101">
        <v>8.3674910264051974</v>
      </c>
      <c r="W92" s="101">
        <v>8.2430391501907216</v>
      </c>
      <c r="DA92" s="131" t="s">
        <v>1656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6.8287862591429327E-3</v>
      </c>
      <c r="L93" s="104">
        <v>7.6404346375554422E-3</v>
      </c>
      <c r="M93" s="104">
        <v>8.3790949417363123E-3</v>
      </c>
      <c r="N93" s="104">
        <v>9.7284462655439982E-3</v>
      </c>
      <c r="O93" s="104">
        <v>1.5281083170886217E-2</v>
      </c>
      <c r="P93" s="104">
        <v>2.1469784704828462E-2</v>
      </c>
      <c r="Q93" s="104">
        <v>2.7110692752442666E-2</v>
      </c>
      <c r="R93" s="104">
        <v>3.6319687813061399E-2</v>
      </c>
      <c r="S93" s="104">
        <v>4.4948755180084565E-2</v>
      </c>
      <c r="T93" s="104">
        <v>8.3987271910063471E-2</v>
      </c>
      <c r="U93" s="104">
        <v>9.8396060930915186E-2</v>
      </c>
      <c r="V93" s="104">
        <v>0.10512250406035337</v>
      </c>
      <c r="W93" s="104">
        <v>0.10299088614807993</v>
      </c>
      <c r="DA93" s="132" t="s">
        <v>1657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4.2410143091819851E-3</v>
      </c>
      <c r="L94" s="98">
        <v>4.9008867433341782E-3</v>
      </c>
      <c r="M94" s="98">
        <v>5.2269908900206699E-3</v>
      </c>
      <c r="N94" s="98">
        <v>5.9003484935420897E-3</v>
      </c>
      <c r="O94" s="98">
        <v>9.336159476470051E-3</v>
      </c>
      <c r="P94" s="98">
        <v>1.2744854379538781E-2</v>
      </c>
      <c r="Q94" s="98">
        <v>1.6053485095172532E-2</v>
      </c>
      <c r="R94" s="98">
        <v>2.0951725614705333E-2</v>
      </c>
      <c r="S94" s="98">
        <v>2.5167869087493851E-2</v>
      </c>
      <c r="T94" s="98">
        <v>5.2864160494110475E-2</v>
      </c>
      <c r="U94" s="98">
        <v>5.6782986826827642E-2</v>
      </c>
      <c r="V94" s="98">
        <v>5.9393940490874195E-2</v>
      </c>
      <c r="W94" s="98">
        <v>5.6438590455695846E-2</v>
      </c>
      <c r="DA94" s="63" t="s">
        <v>1658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2.5877719499609471E-3</v>
      </c>
      <c r="L95" s="98">
        <v>2.7395478942212636E-3</v>
      </c>
      <c r="M95" s="98">
        <v>3.1521040517156424E-3</v>
      </c>
      <c r="N95" s="98">
        <v>3.8280977720019094E-3</v>
      </c>
      <c r="O95" s="98">
        <v>5.9449236944161665E-3</v>
      </c>
      <c r="P95" s="98">
        <v>8.7249303252896811E-3</v>
      </c>
      <c r="Q95" s="98">
        <v>1.1057207657270134E-2</v>
      </c>
      <c r="R95" s="98">
        <v>1.5367962198356065E-2</v>
      </c>
      <c r="S95" s="98">
        <v>1.9780886092590717E-2</v>
      </c>
      <c r="T95" s="98">
        <v>3.1123111415953E-2</v>
      </c>
      <c r="U95" s="98">
        <v>4.1613074104087544E-2</v>
      </c>
      <c r="V95" s="98">
        <v>4.5728563569479172E-2</v>
      </c>
      <c r="W95" s="98">
        <v>4.6552295692384081E-2</v>
      </c>
      <c r="DA95" s="63" t="s">
        <v>1659</v>
      </c>
    </row>
    <row r="96" spans="1:105" ht="12" customHeight="1" x14ac:dyDescent="0.25">
      <c r="A96" s="106" t="s">
        <v>122</v>
      </c>
      <c r="B96" s="101">
        <v>9.5338728698866486</v>
      </c>
      <c r="C96" s="101">
        <v>8.5674377381618676</v>
      </c>
      <c r="D96" s="101">
        <v>10.098736551787869</v>
      </c>
      <c r="E96" s="101">
        <v>31.645508830642008</v>
      </c>
      <c r="F96" s="101">
        <v>33.909362102114081</v>
      </c>
      <c r="G96" s="101">
        <v>27.358030430833711</v>
      </c>
      <c r="H96" s="101">
        <v>31.885301416173956</v>
      </c>
      <c r="I96" s="101">
        <v>28.954008315861884</v>
      </c>
      <c r="J96" s="101">
        <v>31.049747596542012</v>
      </c>
      <c r="K96" s="101">
        <v>29.983653670871956</v>
      </c>
      <c r="L96" s="101">
        <v>32.790619581311532</v>
      </c>
      <c r="M96" s="101">
        <v>33.286263706252846</v>
      </c>
      <c r="N96" s="101">
        <v>33.076964759231366</v>
      </c>
      <c r="O96" s="101">
        <v>32.517480978704882</v>
      </c>
      <c r="P96" s="101">
        <v>29.057998586282007</v>
      </c>
      <c r="Q96" s="101">
        <v>26.135254879463275</v>
      </c>
      <c r="R96" s="101">
        <v>23.783742047628635</v>
      </c>
      <c r="S96" s="101">
        <v>25.719819027438927</v>
      </c>
      <c r="T96" s="101">
        <v>18.762843631429668</v>
      </c>
      <c r="U96" s="101">
        <v>16.516000856827901</v>
      </c>
      <c r="V96" s="101">
        <v>14.127869970246785</v>
      </c>
      <c r="W96" s="101">
        <v>12.983380171904255</v>
      </c>
      <c r="DA96" s="131" t="s">
        <v>1660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3.2412671743192609</v>
      </c>
      <c r="L97" s="104">
        <v>4.4782897458365731</v>
      </c>
      <c r="M97" s="104">
        <v>5.2243113801226553</v>
      </c>
      <c r="N97" s="104">
        <v>5.7589996177687386</v>
      </c>
      <c r="O97" s="104">
        <v>10.472575798198765</v>
      </c>
      <c r="P97" s="104">
        <v>14.200691853693311</v>
      </c>
      <c r="Q97" s="104">
        <v>18.642453978515057</v>
      </c>
      <c r="R97" s="104">
        <v>22.439778174376894</v>
      </c>
      <c r="S97" s="104">
        <v>24.468902484299321</v>
      </c>
      <c r="T97" s="104">
        <v>37.593367015646749</v>
      </c>
      <c r="U97" s="104">
        <v>42.656864750306198</v>
      </c>
      <c r="V97" s="104">
        <v>46.570738232941039</v>
      </c>
      <c r="W97" s="104">
        <v>45.909212119322575</v>
      </c>
      <c r="DA97" s="132" t="s">
        <v>1661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1.9335380188391746</v>
      </c>
      <c r="L98" s="98">
        <v>2.7676052688889374</v>
      </c>
      <c r="M98" s="98">
        <v>3.1321374280114913</v>
      </c>
      <c r="N98" s="98">
        <v>3.3518976541430807</v>
      </c>
      <c r="O98" s="98">
        <v>6.1952391708609831</v>
      </c>
      <c r="P98" s="98">
        <v>8.2127653985777815</v>
      </c>
      <c r="Q98" s="98">
        <v>10.832430541974279</v>
      </c>
      <c r="R98" s="98">
        <v>12.848653090542109</v>
      </c>
      <c r="S98" s="98">
        <v>13.703483290541241</v>
      </c>
      <c r="T98" s="98">
        <v>23.46232135717343</v>
      </c>
      <c r="U98" s="98">
        <v>24.677812987153882</v>
      </c>
      <c r="V98" s="98">
        <v>26.503202677053189</v>
      </c>
      <c r="W98" s="98">
        <v>25.076542067629255</v>
      </c>
      <c r="DA98" s="63" t="s">
        <v>1662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1.3077291554800863</v>
      </c>
      <c r="L99" s="98">
        <v>1.7106844769476357</v>
      </c>
      <c r="M99" s="98">
        <v>2.0921739521111635</v>
      </c>
      <c r="N99" s="98">
        <v>2.4071019636256579</v>
      </c>
      <c r="O99" s="98">
        <v>4.2773366273377817</v>
      </c>
      <c r="P99" s="98">
        <v>5.98792645511553</v>
      </c>
      <c r="Q99" s="98">
        <v>7.8100234365407761</v>
      </c>
      <c r="R99" s="98">
        <v>9.5911250838347843</v>
      </c>
      <c r="S99" s="98">
        <v>10.765419193758081</v>
      </c>
      <c r="T99" s="98">
        <v>14.131045658473322</v>
      </c>
      <c r="U99" s="98">
        <v>17.979051763152317</v>
      </c>
      <c r="V99" s="98">
        <v>20.067535555887847</v>
      </c>
      <c r="W99" s="98">
        <v>20.832670051693317</v>
      </c>
      <c r="DA99" s="63" t="s">
        <v>1663</v>
      </c>
    </row>
    <row r="100" spans="1:105" ht="12" customHeight="1" x14ac:dyDescent="0.25">
      <c r="A100" s="121" t="s">
        <v>54</v>
      </c>
      <c r="B100" s="122">
        <v>79.310838028278511</v>
      </c>
      <c r="C100" s="122">
        <v>79.55127266340628</v>
      </c>
      <c r="D100" s="122">
        <v>87.607954534048631</v>
      </c>
      <c r="E100" s="122">
        <v>127.70599024206965</v>
      </c>
      <c r="F100" s="122">
        <v>127.87440650676629</v>
      </c>
      <c r="G100" s="122">
        <v>116.94888555433714</v>
      </c>
      <c r="H100" s="122">
        <v>122.78650363083293</v>
      </c>
      <c r="I100" s="122">
        <v>126.999330621136</v>
      </c>
      <c r="J100" s="122">
        <v>133.25028318921628</v>
      </c>
      <c r="K100" s="122">
        <v>138.37963058151422</v>
      </c>
      <c r="L100" s="122">
        <v>145.53230461599179</v>
      </c>
      <c r="M100" s="122">
        <v>152.07915022045398</v>
      </c>
      <c r="N100" s="122">
        <v>153.75798031356308</v>
      </c>
      <c r="O100" s="122">
        <v>155.07764094369804</v>
      </c>
      <c r="P100" s="122">
        <v>151.85327506608115</v>
      </c>
      <c r="Q100" s="122">
        <v>154.14347255345464</v>
      </c>
      <c r="R100" s="122">
        <v>162.83112764198589</v>
      </c>
      <c r="S100" s="122">
        <v>181.88013671829654</v>
      </c>
      <c r="T100" s="122">
        <v>283.36976694982945</v>
      </c>
      <c r="U100" s="122">
        <v>290.0918514888898</v>
      </c>
      <c r="V100" s="122">
        <v>275.19530447086834</v>
      </c>
      <c r="W100" s="122">
        <v>270.12634803608125</v>
      </c>
      <c r="DA100" s="130" t="s">
        <v>1664</v>
      </c>
    </row>
    <row r="101" spans="1:105" ht="12" customHeight="1" x14ac:dyDescent="0.25">
      <c r="A101" s="97" t="s">
        <v>207</v>
      </c>
      <c r="B101" s="98">
        <v>32.845560581702003</v>
      </c>
      <c r="C101" s="98">
        <v>32.729142273722019</v>
      </c>
      <c r="D101" s="98">
        <v>36.837919487583434</v>
      </c>
      <c r="E101" s="98">
        <v>47.51367938503811</v>
      </c>
      <c r="F101" s="98">
        <v>48.436840062901659</v>
      </c>
      <c r="G101" s="98">
        <v>45.232066916284666</v>
      </c>
      <c r="H101" s="98">
        <v>45.640270372493696</v>
      </c>
      <c r="I101" s="98">
        <v>47.514993385886342</v>
      </c>
      <c r="J101" s="98">
        <v>48.22460173479157</v>
      </c>
      <c r="K101" s="98">
        <v>48.300931079069095</v>
      </c>
      <c r="L101" s="98">
        <v>47.446542635868234</v>
      </c>
      <c r="M101" s="98">
        <v>53.657275288615345</v>
      </c>
      <c r="N101" s="98">
        <v>52.61012419468377</v>
      </c>
      <c r="O101" s="98">
        <v>53.742952761068032</v>
      </c>
      <c r="P101" s="98">
        <v>53.773859491915331</v>
      </c>
      <c r="Q101" s="98">
        <v>55.818286041845717</v>
      </c>
      <c r="R101" s="98">
        <v>54.337441482755438</v>
      </c>
      <c r="S101" s="98">
        <v>53.50148084455936</v>
      </c>
      <c r="T101" s="98">
        <v>116.40804432979846</v>
      </c>
      <c r="U101" s="98">
        <v>107.41571128307999</v>
      </c>
      <c r="V101" s="98">
        <v>97.545022451514541</v>
      </c>
      <c r="W101" s="98">
        <v>101.55727524601136</v>
      </c>
      <c r="DA101" s="63" t="s">
        <v>1665</v>
      </c>
    </row>
    <row r="102" spans="1:105" ht="12" customHeight="1" x14ac:dyDescent="0.25">
      <c r="A102" s="97" t="s">
        <v>50</v>
      </c>
      <c r="B102" s="98">
        <v>40.517779776653136</v>
      </c>
      <c r="C102" s="98">
        <v>41.195859319568754</v>
      </c>
      <c r="D102" s="98">
        <v>44.841105640769207</v>
      </c>
      <c r="E102" s="98">
        <v>56.116838639049973</v>
      </c>
      <c r="F102" s="98">
        <v>54.233214753337563</v>
      </c>
      <c r="G102" s="98">
        <v>51.812477866616604</v>
      </c>
      <c r="H102" s="98">
        <v>52.91775958043209</v>
      </c>
      <c r="I102" s="98">
        <v>57.659579942270994</v>
      </c>
      <c r="J102" s="98">
        <v>60.581583978600364</v>
      </c>
      <c r="K102" s="98">
        <v>63.61373967100576</v>
      </c>
      <c r="L102" s="98">
        <v>64.775158566966667</v>
      </c>
      <c r="M102" s="98">
        <v>64.452872006396859</v>
      </c>
      <c r="N102" s="98">
        <v>66.852929157617666</v>
      </c>
      <c r="O102" s="98">
        <v>65.56551661209798</v>
      </c>
      <c r="P102" s="98">
        <v>65.396685254708999</v>
      </c>
      <c r="Q102" s="98">
        <v>66.237200914489179</v>
      </c>
      <c r="R102" s="98">
        <v>73.501521681544716</v>
      </c>
      <c r="S102" s="98">
        <v>88.505328088495745</v>
      </c>
      <c r="T102" s="98">
        <v>119.94664889197868</v>
      </c>
      <c r="U102" s="98">
        <v>134.22880421283006</v>
      </c>
      <c r="V102" s="98">
        <v>128.86642079689173</v>
      </c>
      <c r="W102" s="98">
        <v>123.6336924781255</v>
      </c>
      <c r="DA102" s="63" t="s">
        <v>1666</v>
      </c>
    </row>
    <row r="103" spans="1:105" ht="12" customHeight="1" x14ac:dyDescent="0.25">
      <c r="A103" s="109" t="s">
        <v>120</v>
      </c>
      <c r="B103" s="33">
        <v>5.9474976699233606</v>
      </c>
      <c r="C103" s="33">
        <v>5.6262710701155036</v>
      </c>
      <c r="D103" s="33">
        <v>5.9289294056959916</v>
      </c>
      <c r="E103" s="33">
        <v>24.075472217981574</v>
      </c>
      <c r="F103" s="33">
        <v>25.204351690527055</v>
      </c>
      <c r="G103" s="33">
        <v>19.904340771435873</v>
      </c>
      <c r="H103" s="33">
        <v>24.22847367790715</v>
      </c>
      <c r="I103" s="33">
        <v>21.82475729297866</v>
      </c>
      <c r="J103" s="33">
        <v>24.444097475824361</v>
      </c>
      <c r="K103" s="33">
        <v>26.464959831439359</v>
      </c>
      <c r="L103" s="33">
        <v>33.31060341315689</v>
      </c>
      <c r="M103" s="33">
        <v>33.969002925441785</v>
      </c>
      <c r="N103" s="33">
        <v>34.294926961261645</v>
      </c>
      <c r="O103" s="33">
        <v>35.769171570532031</v>
      </c>
      <c r="P103" s="33">
        <v>32.682730319456809</v>
      </c>
      <c r="Q103" s="33">
        <v>32.08798559711974</v>
      </c>
      <c r="R103" s="33">
        <v>34.992164477685726</v>
      </c>
      <c r="S103" s="33">
        <v>39.873327785241422</v>
      </c>
      <c r="T103" s="33">
        <v>47.015073728052307</v>
      </c>
      <c r="U103" s="33">
        <v>48.447335992979788</v>
      </c>
      <c r="V103" s="33">
        <v>48.783861222462072</v>
      </c>
      <c r="W103" s="33">
        <v>44.935380311944385</v>
      </c>
      <c r="DA103" s="60" t="s">
        <v>1667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2.5272980359542871</v>
      </c>
      <c r="C105" s="117">
        <f t="shared" si="35"/>
        <v>2.5584370449631049</v>
      </c>
      <c r="D105" s="117">
        <f t="shared" si="35"/>
        <v>5.3247234669038201</v>
      </c>
      <c r="E105" s="117">
        <f t="shared" si="35"/>
        <v>6.2757810628823272</v>
      </c>
      <c r="F105" s="117">
        <f t="shared" si="35"/>
        <v>6.5256245669033293</v>
      </c>
      <c r="G105" s="117">
        <f t="shared" si="35"/>
        <v>9.8652939565514313</v>
      </c>
      <c r="H105" s="117">
        <f t="shared" si="35"/>
        <v>11.145031608210221</v>
      </c>
      <c r="I105" s="117">
        <f t="shared" si="35"/>
        <v>9.2887819265202687</v>
      </c>
      <c r="J105" s="117">
        <f t="shared" si="35"/>
        <v>10.41957487009336</v>
      </c>
      <c r="K105" s="117">
        <f t="shared" si="35"/>
        <v>11.855130512365189</v>
      </c>
      <c r="L105" s="117">
        <f t="shared" si="35"/>
        <v>11.418796720236266</v>
      </c>
      <c r="M105" s="117">
        <f t="shared" si="35"/>
        <v>11.176975709733922</v>
      </c>
      <c r="N105" s="117">
        <f t="shared" si="35"/>
        <v>13.181662669342852</v>
      </c>
      <c r="O105" s="117">
        <f t="shared" si="35"/>
        <v>14.531996056254929</v>
      </c>
      <c r="P105" s="117">
        <f t="shared" si="35"/>
        <v>15.769171354654095</v>
      </c>
      <c r="Q105" s="117">
        <f t="shared" si="35"/>
        <v>17.453891464487207</v>
      </c>
      <c r="R105" s="117">
        <f t="shared" ref="R105:V105" si="36">R106+R109+R111+R120</f>
        <v>18.225124292797652</v>
      </c>
      <c r="S105" s="117">
        <f t="shared" si="36"/>
        <v>18.418408310952024</v>
      </c>
      <c r="T105" s="117">
        <f t="shared" si="36"/>
        <v>19.241162080673686</v>
      </c>
      <c r="U105" s="117">
        <f t="shared" si="36"/>
        <v>20.441513122631392</v>
      </c>
      <c r="V105" s="117">
        <f t="shared" si="36"/>
        <v>20.915609660037454</v>
      </c>
      <c r="W105" s="117">
        <f t="shared" ref="W105" si="37">W106+W109+W111+W120</f>
        <v>22.994601394433591</v>
      </c>
      <c r="DA105" s="129" t="s">
        <v>1668</v>
      </c>
    </row>
    <row r="106" spans="1:105" ht="12.95" customHeight="1" x14ac:dyDescent="0.25">
      <c r="A106" s="121" t="s">
        <v>57</v>
      </c>
      <c r="B106" s="122">
        <f t="shared" ref="B106:Q106" si="38">SUM(B107:B108)</f>
        <v>2.1888189349999059</v>
      </c>
      <c r="C106" s="122">
        <f t="shared" si="38"/>
        <v>2.2082648830403211</v>
      </c>
      <c r="D106" s="122">
        <f t="shared" si="38"/>
        <v>4.6683681569226527</v>
      </c>
      <c r="E106" s="122">
        <f t="shared" si="38"/>
        <v>5.2597724371405619</v>
      </c>
      <c r="F106" s="122">
        <f t="shared" si="38"/>
        <v>5.3945929801568715</v>
      </c>
      <c r="G106" s="122">
        <f t="shared" si="38"/>
        <v>8.4218402567459094</v>
      </c>
      <c r="H106" s="122">
        <f t="shared" si="38"/>
        <v>9.5211225303844511</v>
      </c>
      <c r="I106" s="122">
        <f t="shared" si="38"/>
        <v>7.7657319374978115</v>
      </c>
      <c r="J106" s="122">
        <f t="shared" si="38"/>
        <v>8.7389061988857275</v>
      </c>
      <c r="K106" s="122">
        <f t="shared" si="38"/>
        <v>10.001027323101068</v>
      </c>
      <c r="L106" s="122">
        <f t="shared" si="38"/>
        <v>9.674408554944451</v>
      </c>
      <c r="M106" s="122">
        <f t="shared" si="38"/>
        <v>9.3472318785838056</v>
      </c>
      <c r="N106" s="122">
        <f t="shared" si="38"/>
        <v>11.116132603642093</v>
      </c>
      <c r="O106" s="122">
        <f t="shared" si="38"/>
        <v>12.202096881831485</v>
      </c>
      <c r="P106" s="122">
        <f t="shared" si="38"/>
        <v>13.093410032372237</v>
      </c>
      <c r="Q106" s="122">
        <f t="shared" si="38"/>
        <v>14.512507104690789</v>
      </c>
      <c r="R106" s="122">
        <f t="shared" ref="R106:V106" si="39">SUM(R107:R108)</f>
        <v>15.208807906349294</v>
      </c>
      <c r="S106" s="122">
        <f t="shared" si="39"/>
        <v>15.389763327833807</v>
      </c>
      <c r="T106" s="122">
        <f t="shared" si="39"/>
        <v>16.126131910580931</v>
      </c>
      <c r="U106" s="122">
        <f t="shared" si="39"/>
        <v>17.130184001652637</v>
      </c>
      <c r="V106" s="122">
        <f t="shared" si="39"/>
        <v>17.543633707634775</v>
      </c>
      <c r="W106" s="122">
        <f t="shared" ref="W106" si="40">SUM(W107:W108)</f>
        <v>19.475703831396849</v>
      </c>
      <c r="DA106" s="130" t="s">
        <v>1669</v>
      </c>
    </row>
    <row r="107" spans="1:105" ht="12" customHeight="1" x14ac:dyDescent="0.25">
      <c r="A107" s="97" t="s">
        <v>202</v>
      </c>
      <c r="B107" s="98">
        <v>2.1826122683427363</v>
      </c>
      <c r="C107" s="98">
        <v>2.2018842057785069</v>
      </c>
      <c r="D107" s="98">
        <v>4.6547200491601837</v>
      </c>
      <c r="E107" s="98">
        <v>5.2442218288837052</v>
      </c>
      <c r="F107" s="98">
        <v>5.3787696085535819</v>
      </c>
      <c r="G107" s="98">
        <v>8.3973118057860585</v>
      </c>
      <c r="H107" s="98">
        <v>9.4933640867008542</v>
      </c>
      <c r="I107" s="98">
        <v>7.7436123424946421</v>
      </c>
      <c r="J107" s="98">
        <v>8.7141737257136853</v>
      </c>
      <c r="K107" s="98">
        <v>9.972998600622855</v>
      </c>
      <c r="L107" s="98">
        <v>9.647136572234416</v>
      </c>
      <c r="M107" s="98">
        <v>9.3213684569748807</v>
      </c>
      <c r="N107" s="98">
        <v>11.0853777887852</v>
      </c>
      <c r="O107" s="98">
        <v>12.16858224393312</v>
      </c>
      <c r="P107" s="98">
        <v>13.058383469103745</v>
      </c>
      <c r="Q107" s="98">
        <v>14.474112576221456</v>
      </c>
      <c r="R107" s="98">
        <v>15.168560495259058</v>
      </c>
      <c r="S107" s="98">
        <v>15.349145991995155</v>
      </c>
      <c r="T107" s="98">
        <v>16.082621501940043</v>
      </c>
      <c r="U107" s="98">
        <v>17.084637138605469</v>
      </c>
      <c r="V107" s="98">
        <v>17.496767531899895</v>
      </c>
      <c r="W107" s="98">
        <v>19.424679508411469</v>
      </c>
      <c r="DA107" s="63" t="s">
        <v>1670</v>
      </c>
    </row>
    <row r="108" spans="1:105" ht="12" customHeight="1" x14ac:dyDescent="0.25">
      <c r="A108" s="97" t="s">
        <v>53</v>
      </c>
      <c r="B108" s="98">
        <v>6.2066666571694703E-3</v>
      </c>
      <c r="C108" s="98">
        <v>6.3806772618140526E-3</v>
      </c>
      <c r="D108" s="98">
        <v>1.3648107762469103E-2</v>
      </c>
      <c r="E108" s="98">
        <v>1.5550608256856804E-2</v>
      </c>
      <c r="F108" s="98">
        <v>1.5823371603289955E-2</v>
      </c>
      <c r="G108" s="98">
        <v>2.4528450959850324E-2</v>
      </c>
      <c r="H108" s="98">
        <v>2.7758443683596448E-2</v>
      </c>
      <c r="I108" s="98">
        <v>2.211959500316964E-2</v>
      </c>
      <c r="J108" s="98">
        <v>2.4732473172042458E-2</v>
      </c>
      <c r="K108" s="98">
        <v>2.802872247821361E-2</v>
      </c>
      <c r="L108" s="98">
        <v>2.7271982710034951E-2</v>
      </c>
      <c r="M108" s="98">
        <v>2.5863421608924551E-2</v>
      </c>
      <c r="N108" s="98">
        <v>3.0754814856892961E-2</v>
      </c>
      <c r="O108" s="98">
        <v>3.3514637898365278E-2</v>
      </c>
      <c r="P108" s="98">
        <v>3.5026563268492392E-2</v>
      </c>
      <c r="Q108" s="98">
        <v>3.8394528469332299E-2</v>
      </c>
      <c r="R108" s="98">
        <v>4.0247411090236121E-2</v>
      </c>
      <c r="S108" s="98">
        <v>4.0617335838651299E-2</v>
      </c>
      <c r="T108" s="98">
        <v>4.351040864088928E-2</v>
      </c>
      <c r="U108" s="98">
        <v>4.5546863047167457E-2</v>
      </c>
      <c r="V108" s="98">
        <v>4.6866175734881048E-2</v>
      </c>
      <c r="W108" s="98">
        <v>5.1024322985379122E-2</v>
      </c>
      <c r="DA108" s="63" t="s">
        <v>1671</v>
      </c>
    </row>
    <row r="109" spans="1:105" ht="12.95" customHeight="1" x14ac:dyDescent="0.25">
      <c r="A109" s="121" t="s">
        <v>92</v>
      </c>
      <c r="B109" s="122">
        <f t="shared" ref="B109:W109" si="41">B110</f>
        <v>1.7839020354226652E-5</v>
      </c>
      <c r="C109" s="122">
        <f t="shared" si="41"/>
        <v>1.9507070463968415E-5</v>
      </c>
      <c r="D109" s="122">
        <f t="shared" si="41"/>
        <v>1.1534160809127455E-5</v>
      </c>
      <c r="E109" s="122">
        <f t="shared" si="41"/>
        <v>3.9925354712550973E-5</v>
      </c>
      <c r="F109" s="122">
        <f t="shared" si="41"/>
        <v>9.6224344535298761E-5</v>
      </c>
      <c r="G109" s="122">
        <f t="shared" si="41"/>
        <v>1.2671691020728029E-4</v>
      </c>
      <c r="H109" s="122">
        <f t="shared" si="41"/>
        <v>2.4295924329772965E-4</v>
      </c>
      <c r="I109" s="122">
        <f t="shared" si="41"/>
        <v>3.2214452495309012E-4</v>
      </c>
      <c r="J109" s="122">
        <f t="shared" si="41"/>
        <v>3.7522654097413066E-4</v>
      </c>
      <c r="K109" s="122">
        <f t="shared" si="41"/>
        <v>4.5304236017434864E-4</v>
      </c>
      <c r="L109" s="122">
        <f t="shared" si="41"/>
        <v>7.4077930481090048E-4</v>
      </c>
      <c r="M109" s="122">
        <f t="shared" si="41"/>
        <v>5.0638692098940827E-4</v>
      </c>
      <c r="N109" s="122">
        <f t="shared" si="41"/>
        <v>7.0962022617203759E-4</v>
      </c>
      <c r="O109" s="122">
        <f t="shared" si="41"/>
        <v>1.0185770595638572E-3</v>
      </c>
      <c r="P109" s="122">
        <f t="shared" si="41"/>
        <v>1.9804401869011564E-3</v>
      </c>
      <c r="Q109" s="122">
        <f t="shared" si="41"/>
        <v>5.9567863245020315E-3</v>
      </c>
      <c r="R109" s="122">
        <f t="shared" si="41"/>
        <v>4.7174953504883392E-3</v>
      </c>
      <c r="S109" s="122">
        <f t="shared" si="41"/>
        <v>5.5892836621086071E-3</v>
      </c>
      <c r="T109" s="122">
        <f t="shared" si="41"/>
        <v>7.0940843470286251E-3</v>
      </c>
      <c r="U109" s="122">
        <f t="shared" si="41"/>
        <v>1.0344002145943311E-2</v>
      </c>
      <c r="V109" s="122">
        <f t="shared" si="41"/>
        <v>6.3971180626305781E-3</v>
      </c>
      <c r="W109" s="122">
        <f t="shared" si="41"/>
        <v>7.505142580471102E-3</v>
      </c>
      <c r="DA109" s="130" t="s">
        <v>1672</v>
      </c>
    </row>
    <row r="110" spans="1:105" ht="12" customHeight="1" x14ac:dyDescent="0.25">
      <c r="A110" s="97" t="s">
        <v>53</v>
      </c>
      <c r="B110" s="98">
        <v>1.7839020354226652E-5</v>
      </c>
      <c r="C110" s="98">
        <v>1.9507070463968415E-5</v>
      </c>
      <c r="D110" s="98">
        <v>1.1534160809127455E-5</v>
      </c>
      <c r="E110" s="98">
        <v>3.9925354712550973E-5</v>
      </c>
      <c r="F110" s="98">
        <v>9.6224344535298761E-5</v>
      </c>
      <c r="G110" s="98">
        <v>1.2671691020728029E-4</v>
      </c>
      <c r="H110" s="98">
        <v>2.4295924329772965E-4</v>
      </c>
      <c r="I110" s="98">
        <v>3.2214452495309012E-4</v>
      </c>
      <c r="J110" s="98">
        <v>3.7522654097413066E-4</v>
      </c>
      <c r="K110" s="98">
        <v>4.5304236017434864E-4</v>
      </c>
      <c r="L110" s="98">
        <v>7.4077930481090048E-4</v>
      </c>
      <c r="M110" s="98">
        <v>5.0638692098940827E-4</v>
      </c>
      <c r="N110" s="98">
        <v>7.0962022617203759E-4</v>
      </c>
      <c r="O110" s="98">
        <v>1.0185770595638572E-3</v>
      </c>
      <c r="P110" s="98">
        <v>1.9804401869011564E-3</v>
      </c>
      <c r="Q110" s="98">
        <v>5.9567863245020315E-3</v>
      </c>
      <c r="R110" s="98">
        <v>4.7174953504883392E-3</v>
      </c>
      <c r="S110" s="98">
        <v>5.5892836621086071E-3</v>
      </c>
      <c r="T110" s="98">
        <v>7.0940843470286251E-3</v>
      </c>
      <c r="U110" s="98">
        <v>1.0344002145943311E-2</v>
      </c>
      <c r="V110" s="98">
        <v>6.3971180626305781E-3</v>
      </c>
      <c r="W110" s="98">
        <v>7.505142580471102E-3</v>
      </c>
      <c r="DA110" s="63" t="s">
        <v>1673</v>
      </c>
    </row>
    <row r="111" spans="1:105" ht="12" customHeight="1" x14ac:dyDescent="0.25">
      <c r="A111" s="121" t="s">
        <v>55</v>
      </c>
      <c r="B111" s="122">
        <v>0.21091993225649622</v>
      </c>
      <c r="C111" s="122">
        <v>0.19208728721156601</v>
      </c>
      <c r="D111" s="122">
        <v>0.42134548212627898</v>
      </c>
      <c r="E111" s="122">
        <v>0.55741509225360297</v>
      </c>
      <c r="F111" s="122">
        <v>0.59612700332230073</v>
      </c>
      <c r="G111" s="122">
        <v>0.86424358421818714</v>
      </c>
      <c r="H111" s="122">
        <v>0.9500720715165093</v>
      </c>
      <c r="I111" s="122">
        <v>0.83274998431094249</v>
      </c>
      <c r="J111" s="122">
        <v>0.94802711084937741</v>
      </c>
      <c r="K111" s="122">
        <v>1.0879121980755273</v>
      </c>
      <c r="L111" s="122">
        <v>0.95321950124005717</v>
      </c>
      <c r="M111" s="122">
        <v>1.0511280579317706</v>
      </c>
      <c r="N111" s="122">
        <v>1.2146965209565039</v>
      </c>
      <c r="O111" s="122">
        <v>1.3840239630774067</v>
      </c>
      <c r="P111" s="122">
        <v>1.6355659672496043</v>
      </c>
      <c r="Q111" s="122">
        <v>1.8136613823652945</v>
      </c>
      <c r="R111" s="122">
        <v>1.8465291269881479</v>
      </c>
      <c r="S111" s="122">
        <v>1.8376502106400001</v>
      </c>
      <c r="T111" s="122">
        <v>1.8797597746394847</v>
      </c>
      <c r="U111" s="122">
        <v>1.9986873129025793</v>
      </c>
      <c r="V111" s="122">
        <v>2.0623099802614471</v>
      </c>
      <c r="W111" s="122">
        <v>2.2230069290854138</v>
      </c>
      <c r="DA111" s="130" t="s">
        <v>1674</v>
      </c>
    </row>
    <row r="112" spans="1:105" ht="12" customHeight="1" x14ac:dyDescent="0.25">
      <c r="A112" s="97" t="s">
        <v>130</v>
      </c>
      <c r="B112" s="98">
        <v>0.20586580560395262</v>
      </c>
      <c r="C112" s="98">
        <v>0.18659386816818208</v>
      </c>
      <c r="D112" s="98">
        <v>0.4088225131785953</v>
      </c>
      <c r="E112" s="98">
        <v>0.51192606449548517</v>
      </c>
      <c r="F112" s="98">
        <v>0.54461818164418141</v>
      </c>
      <c r="G112" s="98">
        <v>0.82212069636355456</v>
      </c>
      <c r="H112" s="98">
        <v>0.89640375508762993</v>
      </c>
      <c r="I112" s="98">
        <v>0.7832148286145616</v>
      </c>
      <c r="J112" s="98">
        <v>0.88745998021924766</v>
      </c>
      <c r="K112" s="98">
        <v>1.0133550394934971</v>
      </c>
      <c r="L112" s="98">
        <v>0.86154182128778412</v>
      </c>
      <c r="M112" s="98">
        <v>0.94828589896055571</v>
      </c>
      <c r="N112" s="98">
        <v>1.0947908269381166</v>
      </c>
      <c r="O112" s="98">
        <v>1.2287377450379002</v>
      </c>
      <c r="P112" s="98">
        <v>1.4600944693674069</v>
      </c>
      <c r="Q112" s="98">
        <v>1.6189085166997206</v>
      </c>
      <c r="R112" s="98">
        <v>1.6641148550673703</v>
      </c>
      <c r="S112" s="98">
        <v>1.644603270628711</v>
      </c>
      <c r="T112" s="98">
        <v>1.6617727598395422</v>
      </c>
      <c r="U112" s="98">
        <v>1.7218893835746683</v>
      </c>
      <c r="V112" s="98">
        <v>1.7223930623131949</v>
      </c>
      <c r="W112" s="98">
        <v>1.8656898679767404</v>
      </c>
      <c r="DA112" s="63" t="s">
        <v>1675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1.087424885566104E-3</v>
      </c>
      <c r="L113" s="98">
        <v>9.4639568482124436E-4</v>
      </c>
      <c r="M113" s="98">
        <v>1.2774367801411659E-3</v>
      </c>
      <c r="N113" s="98">
        <v>1.9377742790643898E-3</v>
      </c>
      <c r="O113" s="98">
        <v>3.6138571024346084E-3</v>
      </c>
      <c r="P113" s="98">
        <v>6.5072274181177904E-3</v>
      </c>
      <c r="Q113" s="98">
        <v>9.8902670245820945E-3</v>
      </c>
      <c r="R113" s="98">
        <v>1.1500645195436889E-2</v>
      </c>
      <c r="S113" s="98">
        <v>1.165490640396427E-2</v>
      </c>
      <c r="T113" s="98">
        <v>1.5353645179436808E-2</v>
      </c>
      <c r="U113" s="98">
        <v>1.820402527464263E-2</v>
      </c>
      <c r="V113" s="98">
        <v>2.0189603632255623E-2</v>
      </c>
      <c r="W113" s="98">
        <v>2.4860122919263476E-2</v>
      </c>
      <c r="DA113" s="63" t="s">
        <v>1676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5.7671242018764374E-4</v>
      </c>
      <c r="L114" s="101">
        <v>5.2195041588956126E-4</v>
      </c>
      <c r="M114" s="101">
        <v>6.8098370342808067E-4</v>
      </c>
      <c r="N114" s="101">
        <v>1.0007737865758671E-3</v>
      </c>
      <c r="O114" s="101">
        <v>1.90615032391207E-3</v>
      </c>
      <c r="P114" s="101">
        <v>3.3621303164700204E-3</v>
      </c>
      <c r="Q114" s="101">
        <v>5.173232100331695E-3</v>
      </c>
      <c r="R114" s="101">
        <v>5.9317004044360218E-3</v>
      </c>
      <c r="S114" s="101">
        <v>5.9067992849985802E-3</v>
      </c>
      <c r="T114" s="101">
        <v>9.0021268704597607E-3</v>
      </c>
      <c r="U114" s="101">
        <v>9.7245526263810712E-3</v>
      </c>
      <c r="V114" s="101">
        <v>1.0590050670815646E-2</v>
      </c>
      <c r="W114" s="101">
        <v>1.2726066432074317E-2</v>
      </c>
      <c r="DA114" s="131" t="s">
        <v>1677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5.1071246537846035E-4</v>
      </c>
      <c r="L115" s="104">
        <v>4.2444526893168309E-4</v>
      </c>
      <c r="M115" s="104">
        <v>5.9645307671308526E-4</v>
      </c>
      <c r="N115" s="104">
        <v>9.3700049248852284E-4</v>
      </c>
      <c r="O115" s="104">
        <v>1.7077067785225383E-3</v>
      </c>
      <c r="P115" s="104">
        <v>3.14509710164777E-3</v>
      </c>
      <c r="Q115" s="104">
        <v>4.7170349242503986E-3</v>
      </c>
      <c r="R115" s="104">
        <v>5.5689447910008665E-3</v>
      </c>
      <c r="S115" s="104">
        <v>5.7481071189656894E-3</v>
      </c>
      <c r="T115" s="104">
        <v>6.3515183089770466E-3</v>
      </c>
      <c r="U115" s="104">
        <v>8.4794726482615591E-3</v>
      </c>
      <c r="V115" s="104">
        <v>9.599552961439977E-3</v>
      </c>
      <c r="W115" s="104">
        <v>1.2134056487189161E-2</v>
      </c>
      <c r="DA115" s="132" t="s">
        <v>1678</v>
      </c>
    </row>
    <row r="116" spans="1:105" ht="12" customHeight="1" x14ac:dyDescent="0.25">
      <c r="A116" s="106" t="s">
        <v>122</v>
      </c>
      <c r="B116" s="101">
        <v>5.0541266525435877E-3</v>
      </c>
      <c r="C116" s="101">
        <v>5.4934190433839321E-3</v>
      </c>
      <c r="D116" s="101">
        <v>1.2522968947683668E-2</v>
      </c>
      <c r="E116" s="101">
        <v>4.5489027758117841E-2</v>
      </c>
      <c r="F116" s="101">
        <v>5.1508821678119307E-2</v>
      </c>
      <c r="G116" s="101">
        <v>4.2122887854632612E-2</v>
      </c>
      <c r="H116" s="101">
        <v>5.3668316428879377E-2</v>
      </c>
      <c r="I116" s="101">
        <v>4.9535155696380902E-2</v>
      </c>
      <c r="J116" s="101">
        <v>6.0567130630129778E-2</v>
      </c>
      <c r="K116" s="101">
        <v>6.380510230993254E-2</v>
      </c>
      <c r="L116" s="101">
        <v>7.7717972147305969E-2</v>
      </c>
      <c r="M116" s="101">
        <v>8.6695172197496714E-2</v>
      </c>
      <c r="N116" s="101">
        <v>9.9895129673363864E-2</v>
      </c>
      <c r="O116" s="101">
        <v>0.10362387912465711</v>
      </c>
      <c r="P116" s="101">
        <v>9.6383792084953998E-2</v>
      </c>
      <c r="Q116" s="101">
        <v>9.0783286276775704E-2</v>
      </c>
      <c r="R116" s="101">
        <v>7.6364627498163626E-2</v>
      </c>
      <c r="S116" s="101">
        <v>8.242099942654621E-2</v>
      </c>
      <c r="T116" s="101">
        <v>6.0305588248390975E-2</v>
      </c>
      <c r="U116" s="101">
        <v>6.2789741578174019E-2</v>
      </c>
      <c r="V116" s="101">
        <v>5.0778973092732771E-2</v>
      </c>
      <c r="W116" s="101">
        <v>5.037654372289211E-2</v>
      </c>
      <c r="DA116" s="131" t="s">
        <v>1679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9.6646313865314283E-3</v>
      </c>
      <c r="L117" s="104">
        <v>1.3013312120145769E-2</v>
      </c>
      <c r="M117" s="104">
        <v>1.4869549993576873E-2</v>
      </c>
      <c r="N117" s="104">
        <v>1.8072790065959035E-2</v>
      </c>
      <c r="O117" s="104">
        <v>4.8048481812414751E-2</v>
      </c>
      <c r="P117" s="104">
        <v>7.2580478379125735E-2</v>
      </c>
      <c r="Q117" s="104">
        <v>9.40793123642161E-2</v>
      </c>
      <c r="R117" s="104">
        <v>9.4548999227176966E-2</v>
      </c>
      <c r="S117" s="104">
        <v>9.8971034180778739E-2</v>
      </c>
      <c r="T117" s="104">
        <v>0.14232778137211488</v>
      </c>
      <c r="U117" s="104">
        <v>0.19580416247509441</v>
      </c>
      <c r="V117" s="104">
        <v>0.26894834122326378</v>
      </c>
      <c r="W117" s="104">
        <v>0.28208039446651778</v>
      </c>
      <c r="DA117" s="132" t="s">
        <v>1680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5.7653168402723729E-3</v>
      </c>
      <c r="L118" s="98">
        <v>8.0426220205856887E-3</v>
      </c>
      <c r="M118" s="98">
        <v>8.9159806902991533E-3</v>
      </c>
      <c r="N118" s="98">
        <v>1.0511933369627866E-2</v>
      </c>
      <c r="O118" s="98">
        <v>2.8330407467558012E-2</v>
      </c>
      <c r="P118" s="98">
        <v>4.1838240959473416E-2</v>
      </c>
      <c r="Q118" s="98">
        <v>5.4579921265557343E-2</v>
      </c>
      <c r="R118" s="98">
        <v>5.4322794929619514E-2</v>
      </c>
      <c r="S118" s="98">
        <v>5.5711428267755325E-2</v>
      </c>
      <c r="T118" s="98">
        <v>8.9167096566659318E-2</v>
      </c>
      <c r="U118" s="98">
        <v>0.11320593552589328</v>
      </c>
      <c r="V118" s="98">
        <v>0.15234346045562755</v>
      </c>
      <c r="W118" s="98">
        <v>0.15325773286035785</v>
      </c>
      <c r="DA118" s="63" t="s">
        <v>1681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3.8993145462590554E-3</v>
      </c>
      <c r="L119" s="98">
        <v>4.9706900995600805E-3</v>
      </c>
      <c r="M119" s="98">
        <v>5.9535693032777195E-3</v>
      </c>
      <c r="N119" s="98">
        <v>7.5608566963311684E-3</v>
      </c>
      <c r="O119" s="98">
        <v>1.9718074344856736E-2</v>
      </c>
      <c r="P119" s="98">
        <v>3.0742237419652318E-2</v>
      </c>
      <c r="Q119" s="98">
        <v>3.949939109865875E-2</v>
      </c>
      <c r="R119" s="98">
        <v>4.0226204297557452E-2</v>
      </c>
      <c r="S119" s="98">
        <v>4.3259605913023413E-2</v>
      </c>
      <c r="T119" s="98">
        <v>5.3160684805455563E-2</v>
      </c>
      <c r="U119" s="98">
        <v>8.2598226949201145E-2</v>
      </c>
      <c r="V119" s="98">
        <v>0.11660488076763624</v>
      </c>
      <c r="W119" s="98">
        <v>0.12882266160615991</v>
      </c>
      <c r="DA119" s="63" t="s">
        <v>1682</v>
      </c>
    </row>
    <row r="120" spans="1:105" ht="12" customHeight="1" x14ac:dyDescent="0.25">
      <c r="A120" s="121" t="s">
        <v>54</v>
      </c>
      <c r="B120" s="122">
        <v>0.12754132967753087</v>
      </c>
      <c r="C120" s="122">
        <v>0.15806536764075418</v>
      </c>
      <c r="D120" s="122">
        <v>0.23499829369407849</v>
      </c>
      <c r="E120" s="122">
        <v>0.45855360813344997</v>
      </c>
      <c r="F120" s="122">
        <v>0.53480835907962188</v>
      </c>
      <c r="G120" s="122">
        <v>0.57908339867712788</v>
      </c>
      <c r="H120" s="122">
        <v>0.67359404706596337</v>
      </c>
      <c r="I120" s="122">
        <v>0.68997786018656015</v>
      </c>
      <c r="J120" s="122">
        <v>0.7322663338172809</v>
      </c>
      <c r="K120" s="122">
        <v>0.76573794882842039</v>
      </c>
      <c r="L120" s="122">
        <v>0.79042788474694703</v>
      </c>
      <c r="M120" s="122">
        <v>0.77810938629735671</v>
      </c>
      <c r="N120" s="122">
        <v>0.8501239245180825</v>
      </c>
      <c r="O120" s="122">
        <v>0.94485663428647326</v>
      </c>
      <c r="P120" s="122">
        <v>1.038214914845351</v>
      </c>
      <c r="Q120" s="122">
        <v>1.1217661911066212</v>
      </c>
      <c r="R120" s="122">
        <v>1.1650697641097196</v>
      </c>
      <c r="S120" s="122">
        <v>1.1854054888161096</v>
      </c>
      <c r="T120" s="122">
        <v>1.2281763111062414</v>
      </c>
      <c r="U120" s="122">
        <v>1.3022978059302328</v>
      </c>
      <c r="V120" s="122">
        <v>1.3032688540786026</v>
      </c>
      <c r="W120" s="122">
        <v>1.2883854913708559</v>
      </c>
      <c r="DA120" s="130" t="s">
        <v>1683</v>
      </c>
    </row>
    <row r="121" spans="1:105" ht="12" customHeight="1" x14ac:dyDescent="0.25">
      <c r="A121" s="97" t="s">
        <v>50</v>
      </c>
      <c r="B121" s="98">
        <v>0.11119507791766454</v>
      </c>
      <c r="C121" s="98">
        <v>0.13751753805075878</v>
      </c>
      <c r="D121" s="98">
        <v>0.19984753988393242</v>
      </c>
      <c r="E121" s="98">
        <v>0.28813504074938989</v>
      </c>
      <c r="F121" s="98">
        <v>0.33583334936177017</v>
      </c>
      <c r="G121" s="98">
        <v>0.40702672881929658</v>
      </c>
      <c r="H121" s="98">
        <v>0.45844734910784196</v>
      </c>
      <c r="I121" s="98">
        <v>0.4981356168909713</v>
      </c>
      <c r="J121" s="98">
        <v>0.5204875488148577</v>
      </c>
      <c r="K121" s="98">
        <v>0.54061825831235977</v>
      </c>
      <c r="L121" s="98">
        <v>0.52556523550128775</v>
      </c>
      <c r="M121" s="98">
        <v>0.5131367710397351</v>
      </c>
      <c r="N121" s="98">
        <v>0.56909892434809672</v>
      </c>
      <c r="O121" s="98">
        <v>0.62781211928768821</v>
      </c>
      <c r="P121" s="98">
        <v>0.71945120083618108</v>
      </c>
      <c r="Q121" s="98">
        <v>0.78573810765989427</v>
      </c>
      <c r="R121" s="98">
        <v>0.81730892366583729</v>
      </c>
      <c r="S121" s="98">
        <v>0.83851147585131891</v>
      </c>
      <c r="T121" s="98">
        <v>0.89203737303595343</v>
      </c>
      <c r="U121" s="98">
        <v>0.96654300300190821</v>
      </c>
      <c r="V121" s="98">
        <v>0.95511539668181433</v>
      </c>
      <c r="W121" s="98">
        <v>0.97133428083603957</v>
      </c>
      <c r="DA121" s="63" t="s">
        <v>1684</v>
      </c>
    </row>
    <row r="122" spans="1:105" ht="12" customHeight="1" x14ac:dyDescent="0.25">
      <c r="A122" s="109" t="s">
        <v>120</v>
      </c>
      <c r="B122" s="33">
        <v>1.6346251759866322E-2</v>
      </c>
      <c r="C122" s="33">
        <v>2.0547829589995393E-2</v>
      </c>
      <c r="D122" s="33">
        <v>3.5150753810146068E-2</v>
      </c>
      <c r="E122" s="33">
        <v>0.17041856738406008</v>
      </c>
      <c r="F122" s="33">
        <v>0.1989750097178517</v>
      </c>
      <c r="G122" s="33">
        <v>0.17205666985783127</v>
      </c>
      <c r="H122" s="33">
        <v>0.21514669795812147</v>
      </c>
      <c r="I122" s="33">
        <v>0.19184224329558888</v>
      </c>
      <c r="J122" s="33">
        <v>0.21177878500242317</v>
      </c>
      <c r="K122" s="33">
        <v>0.22511969051606057</v>
      </c>
      <c r="L122" s="33">
        <v>0.26486264924565928</v>
      </c>
      <c r="M122" s="33">
        <v>0.26497261525762167</v>
      </c>
      <c r="N122" s="33">
        <v>0.28102500016998572</v>
      </c>
      <c r="O122" s="33">
        <v>0.31704451499878505</v>
      </c>
      <c r="P122" s="33">
        <v>0.31876371400917003</v>
      </c>
      <c r="Q122" s="33">
        <v>0.33602808344672686</v>
      </c>
      <c r="R122" s="33">
        <v>0.34776084044388239</v>
      </c>
      <c r="S122" s="33">
        <v>0.34689401296479078</v>
      </c>
      <c r="T122" s="33">
        <v>0.33613893807028794</v>
      </c>
      <c r="U122" s="33">
        <v>0.33575480292832466</v>
      </c>
      <c r="V122" s="33">
        <v>0.34815345739678832</v>
      </c>
      <c r="W122" s="33">
        <v>0.31705121053481644</v>
      </c>
      <c r="DA122" s="60" t="s">
        <v>1685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5203.5138238061736</v>
      </c>
      <c r="C124" s="117">
        <f t="shared" si="42"/>
        <v>5831.3388043048299</v>
      </c>
      <c r="D124" s="117">
        <f t="shared" si="42"/>
        <v>5262.4620027157234</v>
      </c>
      <c r="E124" s="117">
        <f t="shared" si="42"/>
        <v>5192.1275753683449</v>
      </c>
      <c r="F124" s="117">
        <f t="shared" si="42"/>
        <v>4969.9603636267584</v>
      </c>
      <c r="G124" s="117">
        <f t="shared" si="42"/>
        <v>4868.7964417776629</v>
      </c>
      <c r="H124" s="117">
        <f t="shared" si="42"/>
        <v>4756.207748576373</v>
      </c>
      <c r="I124" s="117">
        <f t="shared" si="42"/>
        <v>4629.3694766299304</v>
      </c>
      <c r="J124" s="117">
        <f t="shared" si="42"/>
        <v>4512.569954834803</v>
      </c>
      <c r="K124" s="117">
        <f t="shared" si="42"/>
        <v>4573.5748042361256</v>
      </c>
      <c r="L124" s="117">
        <f t="shared" si="42"/>
        <v>4998.5989916493691</v>
      </c>
      <c r="M124" s="117">
        <f t="shared" si="42"/>
        <v>4495.4503617316905</v>
      </c>
      <c r="N124" s="117">
        <f t="shared" si="42"/>
        <v>4608.8865841907573</v>
      </c>
      <c r="O124" s="117">
        <f t="shared" si="42"/>
        <v>4504.4012539664918</v>
      </c>
      <c r="P124" s="117">
        <f t="shared" si="42"/>
        <v>4181.944291777636</v>
      </c>
      <c r="Q124" s="117">
        <f t="shared" si="42"/>
        <v>4165.4044774176537</v>
      </c>
      <c r="R124" s="117">
        <f t="shared" ref="R124:V124" si="43">R125+R128+R130+R139</f>
        <v>4170.5585117697701</v>
      </c>
      <c r="S124" s="117">
        <f t="shared" si="43"/>
        <v>4185.9847549497154</v>
      </c>
      <c r="T124" s="117">
        <f t="shared" si="43"/>
        <v>4006.1931072336197</v>
      </c>
      <c r="U124" s="117">
        <f t="shared" si="43"/>
        <v>3890.4632496541908</v>
      </c>
      <c r="V124" s="117">
        <f t="shared" si="43"/>
        <v>3885.9750148219719</v>
      </c>
      <c r="W124" s="117">
        <f t="shared" ref="W124" si="44">W125+W128+W130+W139</f>
        <v>4318.4915811252895</v>
      </c>
      <c r="DA124" s="129" t="s">
        <v>1686</v>
      </c>
    </row>
    <row r="125" spans="1:105" ht="12.95" customHeight="1" x14ac:dyDescent="0.25">
      <c r="A125" s="121" t="s">
        <v>57</v>
      </c>
      <c r="B125" s="122">
        <f t="shared" ref="B125:Q125" si="45">SUM(B126:B127)</f>
        <v>4472.0370130645279</v>
      </c>
      <c r="C125" s="122">
        <f t="shared" si="45"/>
        <v>5095.1371360859903</v>
      </c>
      <c r="D125" s="122">
        <f t="shared" si="45"/>
        <v>4567.0560121966228</v>
      </c>
      <c r="E125" s="122">
        <f t="shared" si="45"/>
        <v>4327.5393699920105</v>
      </c>
      <c r="F125" s="122">
        <f t="shared" si="45"/>
        <v>4139.6823877054931</v>
      </c>
      <c r="G125" s="122">
        <f t="shared" si="45"/>
        <v>4124.0213104713721</v>
      </c>
      <c r="H125" s="122">
        <f t="shared" si="45"/>
        <v>4023.4433452667686</v>
      </c>
      <c r="I125" s="122">
        <f t="shared" si="45"/>
        <v>3892.9877339904888</v>
      </c>
      <c r="J125" s="122">
        <f t="shared" si="45"/>
        <v>3780.4392021469648</v>
      </c>
      <c r="K125" s="122">
        <f t="shared" si="45"/>
        <v>3830.8628803896604</v>
      </c>
      <c r="L125" s="122">
        <f t="shared" si="45"/>
        <v>4252.5163809175419</v>
      </c>
      <c r="M125" s="122">
        <f t="shared" si="45"/>
        <v>3771.2551518763389</v>
      </c>
      <c r="N125" s="122">
        <f t="shared" si="45"/>
        <v>3891.2138239564038</v>
      </c>
      <c r="O125" s="122">
        <f t="shared" si="45"/>
        <v>3791.0566622740348</v>
      </c>
      <c r="P125" s="122">
        <f t="shared" si="45"/>
        <v>3472.8690281891613</v>
      </c>
      <c r="Q125" s="122">
        <f t="shared" si="45"/>
        <v>3458.3457019941966</v>
      </c>
      <c r="R125" s="122">
        <f t="shared" ref="R125:V125" si="46">SUM(R126:R127)</f>
        <v>3491.7867459143254</v>
      </c>
      <c r="S125" s="122">
        <f t="shared" si="46"/>
        <v>3514.473420077366</v>
      </c>
      <c r="T125" s="122">
        <f t="shared" si="46"/>
        <v>3380.4533923921767</v>
      </c>
      <c r="U125" s="122">
        <f t="shared" si="46"/>
        <v>3264.6979912399938</v>
      </c>
      <c r="V125" s="122">
        <f t="shared" si="46"/>
        <v>3272.651859366159</v>
      </c>
      <c r="W125" s="122">
        <f t="shared" ref="W125" si="47">SUM(W126:W127)</f>
        <v>3658.8455946613371</v>
      </c>
      <c r="DA125" s="130" t="s">
        <v>1687</v>
      </c>
    </row>
    <row r="126" spans="1:105" ht="12" customHeight="1" x14ac:dyDescent="0.25">
      <c r="A126" s="97" t="s">
        <v>203</v>
      </c>
      <c r="B126" s="98">
        <v>4458.6905694024836</v>
      </c>
      <c r="C126" s="98">
        <v>5079.878971715505</v>
      </c>
      <c r="D126" s="98">
        <v>4553.5052800531193</v>
      </c>
      <c r="E126" s="98">
        <v>4314.687619218852</v>
      </c>
      <c r="F126" s="98">
        <v>4127.5768574213353</v>
      </c>
      <c r="G126" s="98">
        <v>4112.1216201043771</v>
      </c>
      <c r="H126" s="98">
        <v>4011.8547163728099</v>
      </c>
      <c r="I126" s="98">
        <v>3882.0315143114276</v>
      </c>
      <c r="J126" s="98">
        <v>3769.8688098622529</v>
      </c>
      <c r="K126" s="98">
        <v>3820.2552261100841</v>
      </c>
      <c r="L126" s="98">
        <v>4240.6580609461544</v>
      </c>
      <c r="M126" s="98">
        <v>3760.9459976502558</v>
      </c>
      <c r="N126" s="98">
        <v>3880.6114480973451</v>
      </c>
      <c r="O126" s="98">
        <v>3780.8486910643919</v>
      </c>
      <c r="P126" s="98">
        <v>3463.8274711658182</v>
      </c>
      <c r="Q126" s="98">
        <v>3449.4968395078872</v>
      </c>
      <c r="R126" s="98">
        <v>3482.8949434099186</v>
      </c>
      <c r="S126" s="98">
        <v>3505.593718119861</v>
      </c>
      <c r="T126" s="98">
        <v>3371.7793868942294</v>
      </c>
      <c r="U126" s="98">
        <v>3256.47540404454</v>
      </c>
      <c r="V126" s="98">
        <v>3264.3933321959516</v>
      </c>
      <c r="W126" s="98">
        <v>3649.7926668082296</v>
      </c>
      <c r="DA126" s="63" t="s">
        <v>1688</v>
      </c>
    </row>
    <row r="127" spans="1:105" ht="12" customHeight="1" x14ac:dyDescent="0.25">
      <c r="A127" s="97" t="s">
        <v>53</v>
      </c>
      <c r="B127" s="98">
        <v>13.346443662044036</v>
      </c>
      <c r="C127" s="98">
        <v>15.258164370485289</v>
      </c>
      <c r="D127" s="98">
        <v>13.550732143503481</v>
      </c>
      <c r="E127" s="98">
        <v>12.851750773158448</v>
      </c>
      <c r="F127" s="98">
        <v>12.105530284157901</v>
      </c>
      <c r="G127" s="98">
        <v>11.899690366994768</v>
      </c>
      <c r="H127" s="98">
        <v>11.588628893958845</v>
      </c>
      <c r="I127" s="98">
        <v>10.956219679061125</v>
      </c>
      <c r="J127" s="98">
        <v>10.57039228471179</v>
      </c>
      <c r="K127" s="98">
        <v>10.607654279576163</v>
      </c>
      <c r="L127" s="98">
        <v>11.858319971387724</v>
      </c>
      <c r="M127" s="98">
        <v>10.309154226082983</v>
      </c>
      <c r="N127" s="98">
        <v>10.602375859058824</v>
      </c>
      <c r="O127" s="98">
        <v>10.207971209642794</v>
      </c>
      <c r="P127" s="98">
        <v>9.0415570233432483</v>
      </c>
      <c r="Q127" s="98">
        <v>8.8488624863094216</v>
      </c>
      <c r="R127" s="98">
        <v>8.8918025044066358</v>
      </c>
      <c r="S127" s="98">
        <v>8.8797019575048406</v>
      </c>
      <c r="T127" s="98">
        <v>8.6740054979474959</v>
      </c>
      <c r="U127" s="98">
        <v>8.222587195453837</v>
      </c>
      <c r="V127" s="98">
        <v>8.2585271702074508</v>
      </c>
      <c r="W127" s="98">
        <v>9.0529278531075512</v>
      </c>
      <c r="DA127" s="63" t="s">
        <v>1689</v>
      </c>
    </row>
    <row r="128" spans="1:105" ht="12.95" customHeight="1" x14ac:dyDescent="0.25">
      <c r="A128" s="121" t="s">
        <v>92</v>
      </c>
      <c r="B128" s="122">
        <f t="shared" ref="B128:W128" si="48">B129</f>
        <v>3.2948670594256629E-2</v>
      </c>
      <c r="C128" s="122">
        <f t="shared" si="48"/>
        <v>3.5250776930258541E-2</v>
      </c>
      <c r="D128" s="122">
        <f t="shared" si="48"/>
        <v>4.039717398265541E-2</v>
      </c>
      <c r="E128" s="122">
        <f t="shared" si="48"/>
        <v>4.1274901317761389E-2</v>
      </c>
      <c r="F128" s="122">
        <f t="shared" si="48"/>
        <v>4.5249093929049543E-2</v>
      </c>
      <c r="G128" s="122">
        <f t="shared" si="48"/>
        <v>4.6827949526123222E-2</v>
      </c>
      <c r="H128" s="122">
        <f t="shared" si="48"/>
        <v>6.1044783241203868E-2</v>
      </c>
      <c r="I128" s="122">
        <f t="shared" si="48"/>
        <v>7.5575396275936263E-2</v>
      </c>
      <c r="J128" s="122">
        <f t="shared" si="48"/>
        <v>0.10184787378358634</v>
      </c>
      <c r="K128" s="122">
        <f t="shared" si="48"/>
        <v>0.14141079256175063</v>
      </c>
      <c r="L128" s="122">
        <f t="shared" si="48"/>
        <v>0.28267867367642313</v>
      </c>
      <c r="M128" s="122">
        <f t="shared" si="48"/>
        <v>0.20981969960091623</v>
      </c>
      <c r="N128" s="122">
        <f t="shared" si="48"/>
        <v>0.3265950114703261</v>
      </c>
      <c r="O128" s="122">
        <f t="shared" si="48"/>
        <v>0.40328877394430396</v>
      </c>
      <c r="P128" s="122">
        <f t="shared" si="48"/>
        <v>0.48356170110861002</v>
      </c>
      <c r="Q128" s="122">
        <f t="shared" si="48"/>
        <v>1.019177889688607</v>
      </c>
      <c r="R128" s="122">
        <f t="shared" si="48"/>
        <v>0.62994591304182068</v>
      </c>
      <c r="S128" s="122">
        <f t="shared" si="48"/>
        <v>0.67562525616991453</v>
      </c>
      <c r="T128" s="122">
        <f t="shared" si="48"/>
        <v>0.76385221653233337</v>
      </c>
      <c r="U128" s="122">
        <f t="shared" si="48"/>
        <v>1.0458312840832666</v>
      </c>
      <c r="V128" s="122">
        <f t="shared" si="48"/>
        <v>0.6382700942082522</v>
      </c>
      <c r="W128" s="122">
        <f t="shared" si="48"/>
        <v>0.79307804201399945</v>
      </c>
      <c r="DA128" s="130" t="s">
        <v>1690</v>
      </c>
    </row>
    <row r="129" spans="1:105" ht="12" customHeight="1" x14ac:dyDescent="0.25">
      <c r="A129" s="97" t="s">
        <v>53</v>
      </c>
      <c r="B129" s="98">
        <v>3.2948670594256629E-2</v>
      </c>
      <c r="C129" s="98">
        <v>3.5250776930258541E-2</v>
      </c>
      <c r="D129" s="98">
        <v>4.039717398265541E-2</v>
      </c>
      <c r="E129" s="98">
        <v>4.1274901317761389E-2</v>
      </c>
      <c r="F129" s="98">
        <v>4.5249093929049543E-2</v>
      </c>
      <c r="G129" s="98">
        <v>4.6827949526123222E-2</v>
      </c>
      <c r="H129" s="98">
        <v>6.1044783241203868E-2</v>
      </c>
      <c r="I129" s="98">
        <v>7.5575396275936263E-2</v>
      </c>
      <c r="J129" s="98">
        <v>0.10184787378358634</v>
      </c>
      <c r="K129" s="98">
        <v>0.14141079256175063</v>
      </c>
      <c r="L129" s="98">
        <v>0.28267867367642313</v>
      </c>
      <c r="M129" s="98">
        <v>0.20981969960091623</v>
      </c>
      <c r="N129" s="98">
        <v>0.3265950114703261</v>
      </c>
      <c r="O129" s="98">
        <v>0.40328877394430396</v>
      </c>
      <c r="P129" s="98">
        <v>0.48356170110861002</v>
      </c>
      <c r="Q129" s="98">
        <v>1.019177889688607</v>
      </c>
      <c r="R129" s="98">
        <v>0.62994591304182068</v>
      </c>
      <c r="S129" s="98">
        <v>0.67562525616991453</v>
      </c>
      <c r="T129" s="98">
        <v>0.76385221653233337</v>
      </c>
      <c r="U129" s="98">
        <v>1.0458312840832666</v>
      </c>
      <c r="V129" s="98">
        <v>0.6382700942082522</v>
      </c>
      <c r="W129" s="98">
        <v>0.79307804201399945</v>
      </c>
      <c r="DA129" s="63" t="s">
        <v>1691</v>
      </c>
    </row>
    <row r="130" spans="1:105" ht="12" customHeight="1" x14ac:dyDescent="0.25">
      <c r="A130" s="121" t="s">
        <v>55</v>
      </c>
      <c r="B130" s="122">
        <v>449.04827649607273</v>
      </c>
      <c r="C130" s="122">
        <v>456.62246160548813</v>
      </c>
      <c r="D130" s="122">
        <v>419.80550323154728</v>
      </c>
      <c r="E130" s="122">
        <v>473.96427722953274</v>
      </c>
      <c r="F130" s="122">
        <v>467.55018715806801</v>
      </c>
      <c r="G130" s="122">
        <v>428.24637094686784</v>
      </c>
      <c r="H130" s="122">
        <v>414.06211579944159</v>
      </c>
      <c r="I130" s="122">
        <v>423.9181453089322</v>
      </c>
      <c r="J130" s="122">
        <v>417.00164728947186</v>
      </c>
      <c r="K130" s="122">
        <v>426.84059796095033</v>
      </c>
      <c r="L130" s="122">
        <v>424.94986597748846</v>
      </c>
      <c r="M130" s="122">
        <v>426.92036201725273</v>
      </c>
      <c r="N130" s="122">
        <v>426.59896178848879</v>
      </c>
      <c r="O130" s="122">
        <v>431.33541522675756</v>
      </c>
      <c r="P130" s="122">
        <v>437.63134331338227</v>
      </c>
      <c r="Q130" s="122">
        <v>440.28488541194719</v>
      </c>
      <c r="R130" s="122">
        <v>418.71538487437715</v>
      </c>
      <c r="S130" s="122">
        <v>419.81328177219729</v>
      </c>
      <c r="T130" s="122">
        <v>385.87606695939854</v>
      </c>
      <c r="U130" s="122">
        <v>382.4030389803371</v>
      </c>
      <c r="V130" s="122">
        <v>381.36950446758243</v>
      </c>
      <c r="W130" s="122">
        <v>430.77017900332663</v>
      </c>
      <c r="DA130" s="130" t="s">
        <v>1692</v>
      </c>
    </row>
    <row r="131" spans="1:105" ht="12" customHeight="1" x14ac:dyDescent="0.25">
      <c r="A131" s="97" t="s">
        <v>128</v>
      </c>
      <c r="B131" s="98">
        <v>437.65027324583957</v>
      </c>
      <c r="C131" s="98">
        <v>447.01509535242172</v>
      </c>
      <c r="D131" s="98">
        <v>414.489388906469</v>
      </c>
      <c r="E131" s="98">
        <v>462.23035154641133</v>
      </c>
      <c r="F131" s="98">
        <v>458.26432916507702</v>
      </c>
      <c r="G131" s="98">
        <v>425.95043492571642</v>
      </c>
      <c r="H131" s="98">
        <v>406.79438078969957</v>
      </c>
      <c r="I131" s="98">
        <v>417.19462498349958</v>
      </c>
      <c r="J131" s="98">
        <v>409.9343715650902</v>
      </c>
      <c r="K131" s="98">
        <v>419.00198435060986</v>
      </c>
      <c r="L131" s="98">
        <v>416.53856069181245</v>
      </c>
      <c r="M131" s="98">
        <v>418.51273146060743</v>
      </c>
      <c r="N131" s="98">
        <v>418.2294604268979</v>
      </c>
      <c r="O131" s="98">
        <v>422.14491961386699</v>
      </c>
      <c r="P131" s="98">
        <v>428.32911138761335</v>
      </c>
      <c r="Q131" s="98">
        <v>430.38614587380533</v>
      </c>
      <c r="R131" s="98">
        <v>408.82400531679326</v>
      </c>
      <c r="S131" s="98">
        <v>409.92689432212205</v>
      </c>
      <c r="T131" s="98">
        <v>376.04039083488254</v>
      </c>
      <c r="U131" s="98">
        <v>371.92037211511098</v>
      </c>
      <c r="V131" s="98">
        <v>370.22411909832772</v>
      </c>
      <c r="W131" s="98">
        <v>407.67534903295348</v>
      </c>
      <c r="DA131" s="63" t="s">
        <v>1693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0.474064730736943</v>
      </c>
      <c r="L132" s="98">
        <v>0.52840118454967266</v>
      </c>
      <c r="M132" s="98">
        <v>0.63010239351345043</v>
      </c>
      <c r="N132" s="98">
        <v>0.7272108185711128</v>
      </c>
      <c r="O132" s="98">
        <v>1.2821640862515398</v>
      </c>
      <c r="P132" s="98">
        <v>1.9433233099016498</v>
      </c>
      <c r="Q132" s="98">
        <v>2.541467824574231</v>
      </c>
      <c r="R132" s="98">
        <v>2.7753730692559015</v>
      </c>
      <c r="S132" s="98">
        <v>2.9775353720389974</v>
      </c>
      <c r="T132" s="98">
        <v>3.4373330833407234</v>
      </c>
      <c r="U132" s="98">
        <v>3.7696274334125643</v>
      </c>
      <c r="V132" s="98">
        <v>4.2608927846295659</v>
      </c>
      <c r="W132" s="98">
        <v>5.5412294326300415</v>
      </c>
      <c r="DA132" s="63" t="s">
        <v>1694</v>
      </c>
    </row>
    <row r="133" spans="1:105" ht="12" customHeight="1" x14ac:dyDescent="0.25">
      <c r="A133" s="100" t="s">
        <v>203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0.25749289270501485</v>
      </c>
      <c r="L133" s="101">
        <v>0.29839125971250996</v>
      </c>
      <c r="M133" s="101">
        <v>0.34445231647862329</v>
      </c>
      <c r="N133" s="101">
        <v>0.38523077068258466</v>
      </c>
      <c r="O133" s="101">
        <v>0.69417951950539236</v>
      </c>
      <c r="P133" s="101">
        <v>1.0315515824214057</v>
      </c>
      <c r="Q133" s="101">
        <v>1.3628443689525058</v>
      </c>
      <c r="R133" s="101">
        <v>1.4691854091422123</v>
      </c>
      <c r="S133" s="101">
        <v>1.5521304642956701</v>
      </c>
      <c r="T133" s="101">
        <v>2.0607897687388848</v>
      </c>
      <c r="U133" s="101">
        <v>2.0618334706189048</v>
      </c>
      <c r="V133" s="101">
        <v>2.2889975449273523</v>
      </c>
      <c r="W133" s="101">
        <v>2.9122077185790314</v>
      </c>
      <c r="DA133" s="131" t="s">
        <v>1695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0.21657183803192817</v>
      </c>
      <c r="L134" s="104">
        <v>0.2300099248371627</v>
      </c>
      <c r="M134" s="104">
        <v>0.2856500770348272</v>
      </c>
      <c r="N134" s="104">
        <v>0.34198004788852815</v>
      </c>
      <c r="O134" s="104">
        <v>0.58798456674614741</v>
      </c>
      <c r="P134" s="104">
        <v>0.91177172748024415</v>
      </c>
      <c r="Q134" s="104">
        <v>1.178623455621725</v>
      </c>
      <c r="R134" s="104">
        <v>1.306187660113689</v>
      </c>
      <c r="S134" s="104">
        <v>1.4254049077433273</v>
      </c>
      <c r="T134" s="104">
        <v>1.3765433146018387</v>
      </c>
      <c r="U134" s="104">
        <v>1.7077939627936596</v>
      </c>
      <c r="V134" s="104">
        <v>1.9718952397022136</v>
      </c>
      <c r="W134" s="104">
        <v>2.6290217140510097</v>
      </c>
      <c r="DA134" s="132" t="s">
        <v>1696</v>
      </c>
    </row>
    <row r="135" spans="1:105" ht="12" customHeight="1" x14ac:dyDescent="0.25">
      <c r="A135" s="106" t="s">
        <v>122</v>
      </c>
      <c r="B135" s="101">
        <v>11.398003250233142</v>
      </c>
      <c r="C135" s="101">
        <v>9.607366253066381</v>
      </c>
      <c r="D135" s="101">
        <v>5.3161143250782947</v>
      </c>
      <c r="E135" s="101">
        <v>11.733925683121436</v>
      </c>
      <c r="F135" s="101">
        <v>9.2858579929910228</v>
      </c>
      <c r="G135" s="101">
        <v>2.2959360211514213</v>
      </c>
      <c r="H135" s="101">
        <v>7.2677350097420055</v>
      </c>
      <c r="I135" s="101">
        <v>6.7235203254326033</v>
      </c>
      <c r="J135" s="101">
        <v>7.0672757243816315</v>
      </c>
      <c r="K135" s="101">
        <v>6.8797053027826109</v>
      </c>
      <c r="L135" s="101">
        <v>7.2814881562745226</v>
      </c>
      <c r="M135" s="101">
        <v>7.0731295128642726</v>
      </c>
      <c r="N135" s="101">
        <v>6.7990697687533066</v>
      </c>
      <c r="O135" s="101">
        <v>5.9592873823930539</v>
      </c>
      <c r="P135" s="101">
        <v>4.0687927140969</v>
      </c>
      <c r="Q135" s="101">
        <v>3.7413523100885766</v>
      </c>
      <c r="R135" s="101">
        <v>3.2978235763969348</v>
      </c>
      <c r="S135" s="101">
        <v>3.1443300295475782</v>
      </c>
      <c r="T135" s="101">
        <v>2.2820409390532186</v>
      </c>
      <c r="U135" s="101">
        <v>1.8772640145891111</v>
      </c>
      <c r="V135" s="101">
        <v>1.3649463196755687</v>
      </c>
      <c r="W135" s="101">
        <v>2.501367090805672</v>
      </c>
      <c r="DA135" s="131" t="s">
        <v>1697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0.48484357682092671</v>
      </c>
      <c r="L136" s="104">
        <v>0.6014159448517884</v>
      </c>
      <c r="M136" s="104">
        <v>0.70439865026762005</v>
      </c>
      <c r="N136" s="104">
        <v>0.84322077426647346</v>
      </c>
      <c r="O136" s="104">
        <v>1.9490441442459661</v>
      </c>
      <c r="P136" s="104">
        <v>3.290115901770382</v>
      </c>
      <c r="Q136" s="104">
        <v>3.6159194034790665</v>
      </c>
      <c r="R136" s="104">
        <v>3.8181829119310455</v>
      </c>
      <c r="S136" s="104">
        <v>3.7645220484886792</v>
      </c>
      <c r="T136" s="104">
        <v>4.1163021021220576</v>
      </c>
      <c r="U136" s="104">
        <v>4.8357754172244398</v>
      </c>
      <c r="V136" s="104">
        <v>5.5195462649495663</v>
      </c>
      <c r="W136" s="104">
        <v>15.052233446937437</v>
      </c>
      <c r="DA136" s="132" t="s">
        <v>1698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0.28922746523360027</v>
      </c>
      <c r="L137" s="98">
        <v>0.37173990955115965</v>
      </c>
      <c r="M137" s="98">
        <v>0.42236242005538427</v>
      </c>
      <c r="N137" s="98">
        <v>0.49048389964386069</v>
      </c>
      <c r="O137" s="98">
        <v>1.1503335431718269</v>
      </c>
      <c r="P137" s="98">
        <v>1.8951873264695924</v>
      </c>
      <c r="Q137" s="98">
        <v>2.1023713494466616</v>
      </c>
      <c r="R137" s="98">
        <v>2.1949587141769178</v>
      </c>
      <c r="S137" s="98">
        <v>2.1223033581530082</v>
      </c>
      <c r="T137" s="98">
        <v>2.5944989851566809</v>
      </c>
      <c r="U137" s="98">
        <v>2.8169584645373833</v>
      </c>
      <c r="V137" s="98">
        <v>3.1479293325916715</v>
      </c>
      <c r="W137" s="98">
        <v>8.122211050288751</v>
      </c>
      <c r="DA137" s="63" t="s">
        <v>1699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0.19561611158732642</v>
      </c>
      <c r="L138" s="98">
        <v>0.22967603530062877</v>
      </c>
      <c r="M138" s="98">
        <v>0.28203623021223584</v>
      </c>
      <c r="N138" s="98">
        <v>0.35273687462261283</v>
      </c>
      <c r="O138" s="98">
        <v>0.79871060107413927</v>
      </c>
      <c r="P138" s="98">
        <v>1.3949285753007894</v>
      </c>
      <c r="Q138" s="98">
        <v>1.5135480540324049</v>
      </c>
      <c r="R138" s="98">
        <v>1.6232241977541277</v>
      </c>
      <c r="S138" s="98">
        <v>1.642218690335671</v>
      </c>
      <c r="T138" s="98">
        <v>1.521803116965377</v>
      </c>
      <c r="U138" s="98">
        <v>2.018816952687057</v>
      </c>
      <c r="V138" s="98">
        <v>2.3716169323578953</v>
      </c>
      <c r="W138" s="98">
        <v>6.9300223966486865</v>
      </c>
      <c r="DA138" s="63" t="s">
        <v>1700</v>
      </c>
    </row>
    <row r="139" spans="1:105" ht="12" customHeight="1" x14ac:dyDescent="0.25">
      <c r="A139" s="121" t="s">
        <v>54</v>
      </c>
      <c r="B139" s="122">
        <v>282.39558557497872</v>
      </c>
      <c r="C139" s="122">
        <v>279.54395583642184</v>
      </c>
      <c r="D139" s="122">
        <v>275.56009011357173</v>
      </c>
      <c r="E139" s="122">
        <v>390.58265324548381</v>
      </c>
      <c r="F139" s="122">
        <v>362.68253966926875</v>
      </c>
      <c r="G139" s="122">
        <v>316.48193240989724</v>
      </c>
      <c r="H139" s="122">
        <v>318.64124272692106</v>
      </c>
      <c r="I139" s="122">
        <v>312.38802193423328</v>
      </c>
      <c r="J139" s="122">
        <v>315.02725752458252</v>
      </c>
      <c r="K139" s="122">
        <v>315.72991509295264</v>
      </c>
      <c r="L139" s="122">
        <v>320.85006608066186</v>
      </c>
      <c r="M139" s="122">
        <v>297.06502813849812</v>
      </c>
      <c r="N139" s="122">
        <v>290.74720343439503</v>
      </c>
      <c r="O139" s="122">
        <v>281.60588769175507</v>
      </c>
      <c r="P139" s="122">
        <v>270.96035857398329</v>
      </c>
      <c r="Q139" s="122">
        <v>265.75471212182123</v>
      </c>
      <c r="R139" s="122">
        <v>259.42643506802591</v>
      </c>
      <c r="S139" s="122">
        <v>251.02242784398237</v>
      </c>
      <c r="T139" s="122">
        <v>239.09979566551181</v>
      </c>
      <c r="U139" s="122">
        <v>242.31638814977686</v>
      </c>
      <c r="V139" s="122">
        <v>231.3153808940223</v>
      </c>
      <c r="W139" s="122">
        <v>228.08272941861185</v>
      </c>
      <c r="DA139" s="130" t="s">
        <v>1701</v>
      </c>
    </row>
    <row r="140" spans="1:105" ht="12" customHeight="1" x14ac:dyDescent="0.25">
      <c r="A140" s="97" t="s">
        <v>50</v>
      </c>
      <c r="B140" s="98">
        <v>246.24929112419431</v>
      </c>
      <c r="C140" s="98">
        <v>246.20377285370702</v>
      </c>
      <c r="D140" s="98">
        <v>246.54334170943144</v>
      </c>
      <c r="E140" s="98">
        <v>290.18585740522883</v>
      </c>
      <c r="F140" s="98">
        <v>262.1068279907322</v>
      </c>
      <c r="G140" s="98">
        <v>238.1660060184428</v>
      </c>
      <c r="H140" s="98">
        <v>225.55215922919217</v>
      </c>
      <c r="I140" s="98">
        <v>230.42007300762606</v>
      </c>
      <c r="J140" s="98">
        <v>228.34182974603073</v>
      </c>
      <c r="K140" s="98">
        <v>226.60546643843844</v>
      </c>
      <c r="L140" s="98">
        <v>218.42334199691354</v>
      </c>
      <c r="M140" s="98">
        <v>201.03504076850848</v>
      </c>
      <c r="N140" s="98">
        <v>196.59828413535823</v>
      </c>
      <c r="O140" s="98">
        <v>184.63265128972338</v>
      </c>
      <c r="P140" s="98">
        <v>182.75955117631727</v>
      </c>
      <c r="Q140" s="98">
        <v>180.60365791557982</v>
      </c>
      <c r="R140" s="98">
        <v>177.52140229817709</v>
      </c>
      <c r="S140" s="98">
        <v>174.38794514748935</v>
      </c>
      <c r="T140" s="98">
        <v>171.85699312598038</v>
      </c>
      <c r="U140" s="98">
        <v>178.9901499853986</v>
      </c>
      <c r="V140" s="98">
        <v>168.81347796625315</v>
      </c>
      <c r="W140" s="98">
        <v>171.55887104846815</v>
      </c>
      <c r="DA140" s="63" t="s">
        <v>1702</v>
      </c>
    </row>
    <row r="141" spans="1:105" ht="12" customHeight="1" x14ac:dyDescent="0.25">
      <c r="A141" s="109" t="s">
        <v>120</v>
      </c>
      <c r="B141" s="33">
        <v>36.146294450784389</v>
      </c>
      <c r="C141" s="33">
        <v>33.340182982714836</v>
      </c>
      <c r="D141" s="33">
        <v>29.016748404140273</v>
      </c>
      <c r="E141" s="33">
        <v>100.39679584025501</v>
      </c>
      <c r="F141" s="33">
        <v>100.57571167853655</v>
      </c>
      <c r="G141" s="33">
        <v>78.315926391454454</v>
      </c>
      <c r="H141" s="33">
        <v>93.089083497728907</v>
      </c>
      <c r="I141" s="33">
        <v>81.967948926607235</v>
      </c>
      <c r="J141" s="33">
        <v>86.685427778551798</v>
      </c>
      <c r="K141" s="33">
        <v>89.124448654514211</v>
      </c>
      <c r="L141" s="33">
        <v>102.42672408374831</v>
      </c>
      <c r="M141" s="33">
        <v>96.029987369989627</v>
      </c>
      <c r="N141" s="33">
        <v>94.148919299036805</v>
      </c>
      <c r="O141" s="33">
        <v>96.973236402031702</v>
      </c>
      <c r="P141" s="33">
        <v>88.200807397665997</v>
      </c>
      <c r="Q141" s="33">
        <v>85.151054206241412</v>
      </c>
      <c r="R141" s="33">
        <v>81.90503276984883</v>
      </c>
      <c r="S141" s="33">
        <v>76.634482696493038</v>
      </c>
      <c r="T141" s="33">
        <v>67.242802539531425</v>
      </c>
      <c r="U141" s="33">
        <v>63.32623816437826</v>
      </c>
      <c r="V141" s="33">
        <v>62.501902927769152</v>
      </c>
      <c r="W141" s="33">
        <v>56.523858370143692</v>
      </c>
      <c r="DA141" s="60" t="s">
        <v>1703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0.29117815027406191</v>
      </c>
      <c r="C143" s="117">
        <f t="shared" si="49"/>
        <v>0.45403905918153209</v>
      </c>
      <c r="D143" s="117">
        <f t="shared" si="49"/>
        <v>0.72325289150486571</v>
      </c>
      <c r="E143" s="117">
        <f t="shared" si="49"/>
        <v>2.5347148512039839</v>
      </c>
      <c r="F143" s="117">
        <f t="shared" si="49"/>
        <v>5.0141708475850502</v>
      </c>
      <c r="G143" s="117">
        <f t="shared" si="49"/>
        <v>8.991069160191234</v>
      </c>
      <c r="H143" s="117">
        <f t="shared" si="49"/>
        <v>17.666988100110007</v>
      </c>
      <c r="I143" s="117">
        <f t="shared" si="49"/>
        <v>23.232385812058965</v>
      </c>
      <c r="J143" s="117">
        <f t="shared" si="49"/>
        <v>36.068354826599645</v>
      </c>
      <c r="K143" s="117">
        <f t="shared" si="49"/>
        <v>47.297011589292893</v>
      </c>
      <c r="L143" s="117">
        <f t="shared" si="49"/>
        <v>60.379965277434465</v>
      </c>
      <c r="M143" s="117">
        <f t="shared" si="49"/>
        <v>71.258668614152882</v>
      </c>
      <c r="N143" s="117">
        <f t="shared" si="49"/>
        <v>83.030503460859478</v>
      </c>
      <c r="O143" s="117">
        <f t="shared" si="49"/>
        <v>100.50008443979058</v>
      </c>
      <c r="P143" s="117">
        <f t="shared" si="49"/>
        <v>116.65748616806817</v>
      </c>
      <c r="Q143" s="117">
        <f t="shared" si="49"/>
        <v>135.16237833355657</v>
      </c>
      <c r="R143" s="117">
        <f t="shared" ref="R143:V143" si="50">R144+R146+R148+R157</f>
        <v>152.75508085685692</v>
      </c>
      <c r="S143" s="117">
        <f t="shared" si="50"/>
        <v>171.58035545707645</v>
      </c>
      <c r="T143" s="117">
        <f t="shared" si="50"/>
        <v>191.1580181246722</v>
      </c>
      <c r="U143" s="117">
        <f t="shared" si="50"/>
        <v>223.50878262213604</v>
      </c>
      <c r="V143" s="117">
        <f t="shared" si="50"/>
        <v>252.08995439087087</v>
      </c>
      <c r="W143" s="117">
        <f t="shared" ref="W143" si="51">W144+W146+W148+W157</f>
        <v>288.07420130375169</v>
      </c>
      <c r="DA143" s="129" t="s">
        <v>1704</v>
      </c>
    </row>
    <row r="144" spans="1:105" ht="12.95" customHeight="1" x14ac:dyDescent="0.25">
      <c r="A144" s="121" t="s">
        <v>57</v>
      </c>
      <c r="B144" s="122">
        <f t="shared" ref="B144:W144" si="52">B145</f>
        <v>0.20790484757167421</v>
      </c>
      <c r="C144" s="122">
        <f t="shared" si="52"/>
        <v>0.34837646120267562</v>
      </c>
      <c r="D144" s="122">
        <f t="shared" si="52"/>
        <v>0.46509056199024817</v>
      </c>
      <c r="E144" s="122">
        <f t="shared" si="52"/>
        <v>1.5397151562079134</v>
      </c>
      <c r="F144" s="122">
        <f t="shared" si="52"/>
        <v>3.0681837796289804</v>
      </c>
      <c r="G144" s="122">
        <f t="shared" si="52"/>
        <v>5.9606447677570271</v>
      </c>
      <c r="H144" s="122">
        <f t="shared" si="52"/>
        <v>11.863330211502682</v>
      </c>
      <c r="I144" s="122">
        <f t="shared" si="52"/>
        <v>14.723133735765451</v>
      </c>
      <c r="J144" s="122">
        <f t="shared" si="52"/>
        <v>23.57988047141394</v>
      </c>
      <c r="K144" s="122">
        <f t="shared" si="52"/>
        <v>30.57555994220462</v>
      </c>
      <c r="L144" s="122">
        <f t="shared" si="52"/>
        <v>38.66189635782321</v>
      </c>
      <c r="M144" s="122">
        <f t="shared" si="52"/>
        <v>45.252415928269151</v>
      </c>
      <c r="N144" s="122">
        <f t="shared" si="52"/>
        <v>51.704170951185148</v>
      </c>
      <c r="O144" s="122">
        <f t="shared" si="52"/>
        <v>61.361218253341001</v>
      </c>
      <c r="P144" s="122">
        <f t="shared" si="52"/>
        <v>70.321482723349604</v>
      </c>
      <c r="Q144" s="122">
        <f t="shared" si="52"/>
        <v>80.519356647548236</v>
      </c>
      <c r="R144" s="122">
        <f t="shared" si="52"/>
        <v>91.20236841054782</v>
      </c>
      <c r="S144" s="122">
        <f t="shared" si="52"/>
        <v>102.36767768731768</v>
      </c>
      <c r="T144" s="122">
        <f t="shared" si="52"/>
        <v>115.02580794665678</v>
      </c>
      <c r="U144" s="122">
        <f t="shared" si="52"/>
        <v>131.03774685070718</v>
      </c>
      <c r="V144" s="122">
        <f t="shared" si="52"/>
        <v>147.06752119362901</v>
      </c>
      <c r="W144" s="122">
        <f t="shared" si="52"/>
        <v>177.20066949854154</v>
      </c>
      <c r="DA144" s="130" t="s">
        <v>1705</v>
      </c>
    </row>
    <row r="145" spans="1:105" ht="12" customHeight="1" x14ac:dyDescent="0.25">
      <c r="A145" s="97" t="s">
        <v>53</v>
      </c>
      <c r="B145" s="98">
        <v>0.20790484757167421</v>
      </c>
      <c r="C145" s="98">
        <v>0.34837646120267562</v>
      </c>
      <c r="D145" s="98">
        <v>0.46509056199024817</v>
      </c>
      <c r="E145" s="98">
        <v>1.5397151562079134</v>
      </c>
      <c r="F145" s="98">
        <v>3.0681837796289804</v>
      </c>
      <c r="G145" s="98">
        <v>5.9606447677570271</v>
      </c>
      <c r="H145" s="98">
        <v>11.863330211502682</v>
      </c>
      <c r="I145" s="98">
        <v>14.723133735765451</v>
      </c>
      <c r="J145" s="98">
        <v>23.57988047141394</v>
      </c>
      <c r="K145" s="98">
        <v>30.57555994220462</v>
      </c>
      <c r="L145" s="98">
        <v>38.66189635782321</v>
      </c>
      <c r="M145" s="98">
        <v>45.252415928269151</v>
      </c>
      <c r="N145" s="98">
        <v>51.704170951185148</v>
      </c>
      <c r="O145" s="98">
        <v>61.361218253341001</v>
      </c>
      <c r="P145" s="98">
        <v>70.321482723349604</v>
      </c>
      <c r="Q145" s="98">
        <v>80.519356647548236</v>
      </c>
      <c r="R145" s="98">
        <v>91.20236841054782</v>
      </c>
      <c r="S145" s="98">
        <v>102.36767768731768</v>
      </c>
      <c r="T145" s="98">
        <v>115.02580794665678</v>
      </c>
      <c r="U145" s="98">
        <v>131.03774685070718</v>
      </c>
      <c r="V145" s="98">
        <v>147.06752119362901</v>
      </c>
      <c r="W145" s="98">
        <v>177.20066949854154</v>
      </c>
      <c r="DA145" s="63" t="s">
        <v>1706</v>
      </c>
    </row>
    <row r="146" spans="1:105" ht="12.95" customHeight="1" x14ac:dyDescent="0.25">
      <c r="A146" s="121" t="s">
        <v>92</v>
      </c>
      <c r="B146" s="122">
        <f t="shared" ref="B146:W146" si="53">B147</f>
        <v>2.6758530531339977E-5</v>
      </c>
      <c r="C146" s="122">
        <f t="shared" si="53"/>
        <v>3.6940068986221258E-5</v>
      </c>
      <c r="D146" s="122">
        <f t="shared" si="53"/>
        <v>5.8601089888375758E-5</v>
      </c>
      <c r="E146" s="122">
        <f t="shared" si="53"/>
        <v>1.1774294501721053E-4</v>
      </c>
      <c r="F146" s="122">
        <f t="shared" si="53"/>
        <v>2.8161942873619107E-4</v>
      </c>
      <c r="G146" s="122">
        <f t="shared" si="53"/>
        <v>6.2983475106898729E-4</v>
      </c>
      <c r="H146" s="122">
        <f t="shared" si="53"/>
        <v>1.6126566342718567E-3</v>
      </c>
      <c r="I146" s="122">
        <f t="shared" si="53"/>
        <v>2.921896240260484E-3</v>
      </c>
      <c r="J146" s="122">
        <f t="shared" si="53"/>
        <v>5.0630787173707318E-3</v>
      </c>
      <c r="K146" s="122">
        <f t="shared" si="53"/>
        <v>8.6550702014722147E-3</v>
      </c>
      <c r="L146" s="122">
        <f t="shared" si="53"/>
        <v>2.1831379498371134E-2</v>
      </c>
      <c r="M146" s="122">
        <f t="shared" si="53"/>
        <v>1.7732526214647371E-2</v>
      </c>
      <c r="N146" s="122">
        <f t="shared" si="53"/>
        <v>3.1141832134229757E-2</v>
      </c>
      <c r="O146" s="122">
        <f t="shared" si="53"/>
        <v>4.4082530039643346E-2</v>
      </c>
      <c r="P146" s="122">
        <f t="shared" si="53"/>
        <v>7.2536979892337747E-2</v>
      </c>
      <c r="Q146" s="122">
        <f t="shared" si="53"/>
        <v>0.23475229132894651</v>
      </c>
      <c r="R146" s="122">
        <f t="shared" si="53"/>
        <v>0.21664298857803371</v>
      </c>
      <c r="S146" s="122">
        <f t="shared" si="53"/>
        <v>0.2959676983217604</v>
      </c>
      <c r="T146" s="122">
        <f t="shared" si="53"/>
        <v>0.41798256177016219</v>
      </c>
      <c r="U146" s="122">
        <f t="shared" si="53"/>
        <v>0.71098985246388957</v>
      </c>
      <c r="V146" s="122">
        <f t="shared" si="53"/>
        <v>0.52736623642341207</v>
      </c>
      <c r="W146" s="122">
        <f t="shared" si="53"/>
        <v>0.7724940487317189</v>
      </c>
      <c r="DA146" s="130" t="s">
        <v>1707</v>
      </c>
    </row>
    <row r="147" spans="1:105" ht="12" customHeight="1" x14ac:dyDescent="0.25">
      <c r="A147" s="97" t="s">
        <v>53</v>
      </c>
      <c r="B147" s="98">
        <v>2.6758530531339977E-5</v>
      </c>
      <c r="C147" s="98">
        <v>3.6940068986221258E-5</v>
      </c>
      <c r="D147" s="98">
        <v>5.8601089888375758E-5</v>
      </c>
      <c r="E147" s="98">
        <v>1.1774294501721053E-4</v>
      </c>
      <c r="F147" s="98">
        <v>2.8161942873619107E-4</v>
      </c>
      <c r="G147" s="98">
        <v>6.2983475106898729E-4</v>
      </c>
      <c r="H147" s="98">
        <v>1.6126566342718567E-3</v>
      </c>
      <c r="I147" s="98">
        <v>2.921896240260484E-3</v>
      </c>
      <c r="J147" s="98">
        <v>5.0630787173707318E-3</v>
      </c>
      <c r="K147" s="98">
        <v>8.6550702014722147E-3</v>
      </c>
      <c r="L147" s="98">
        <v>2.1831379498371134E-2</v>
      </c>
      <c r="M147" s="98">
        <v>1.7732526214647371E-2</v>
      </c>
      <c r="N147" s="98">
        <v>3.1141832134229757E-2</v>
      </c>
      <c r="O147" s="98">
        <v>4.4082530039643346E-2</v>
      </c>
      <c r="P147" s="98">
        <v>7.2536979892337747E-2</v>
      </c>
      <c r="Q147" s="98">
        <v>0.23475229132894651</v>
      </c>
      <c r="R147" s="98">
        <v>0.21664298857803371</v>
      </c>
      <c r="S147" s="98">
        <v>0.2959676983217604</v>
      </c>
      <c r="T147" s="98">
        <v>0.41798256177016219</v>
      </c>
      <c r="U147" s="98">
        <v>0.71098985246388957</v>
      </c>
      <c r="V147" s="98">
        <v>0.52736623642341207</v>
      </c>
      <c r="W147" s="98">
        <v>0.7724940487317189</v>
      </c>
      <c r="DA147" s="63" t="s">
        <v>1708</v>
      </c>
    </row>
    <row r="148" spans="1:105" ht="12" customHeight="1" x14ac:dyDescent="0.25">
      <c r="A148" s="121" t="s">
        <v>55</v>
      </c>
      <c r="B148" s="122">
        <v>5.6687019940519286E-2</v>
      </c>
      <c r="C148" s="122">
        <v>7.0628051645705264E-2</v>
      </c>
      <c r="D148" s="122">
        <v>0.15954249462494602</v>
      </c>
      <c r="E148" s="122">
        <v>0.63823848987258314</v>
      </c>
      <c r="F148" s="122">
        <v>1.2408438776971986</v>
      </c>
      <c r="G148" s="122">
        <v>1.8601636213717114</v>
      </c>
      <c r="H148" s="122">
        <v>3.6640854994000276</v>
      </c>
      <c r="I148" s="122">
        <v>5.2457923987018331</v>
      </c>
      <c r="J148" s="122">
        <v>7.7300542490702702</v>
      </c>
      <c r="K148" s="122">
        <v>10.370424478143512</v>
      </c>
      <c r="L148" s="122">
        <v>13.593432500407303</v>
      </c>
      <c r="M148" s="122">
        <v>16.562997073096533</v>
      </c>
      <c r="N148" s="122">
        <v>19.87930706000526</v>
      </c>
      <c r="O148" s="122">
        <v>25.176286040149453</v>
      </c>
      <c r="P148" s="122">
        <v>29.664279235574703</v>
      </c>
      <c r="Q148" s="122">
        <v>34.919833622162912</v>
      </c>
      <c r="R148" s="122">
        <v>39.174749320223448</v>
      </c>
      <c r="S148" s="122">
        <v>43.867782341469237</v>
      </c>
      <c r="T148" s="122">
        <v>47.374622285017516</v>
      </c>
      <c r="U148" s="122">
        <v>57.745687717903493</v>
      </c>
      <c r="V148" s="122">
        <v>66.897612732252895</v>
      </c>
      <c r="W148" s="122">
        <v>70.239075044711583</v>
      </c>
      <c r="DA148" s="130" t="s">
        <v>1709</v>
      </c>
    </row>
    <row r="149" spans="1:105" ht="12" customHeight="1" x14ac:dyDescent="0.25">
      <c r="A149" s="97" t="s">
        <v>124</v>
      </c>
      <c r="B149" s="98">
        <v>3.1311092372540025E-2</v>
      </c>
      <c r="C149" s="98">
        <v>3.7543891456683916E-2</v>
      </c>
      <c r="D149" s="98">
        <v>5.7016656888406902E-2</v>
      </c>
      <c r="E149" s="98">
        <v>7.628797355450509E-2</v>
      </c>
      <c r="F149" s="98">
        <v>0.15713686231848997</v>
      </c>
      <c r="G149" s="98">
        <v>0.38311246605716265</v>
      </c>
      <c r="H149" s="98">
        <v>1.1056798146023481</v>
      </c>
      <c r="I149" s="98">
        <v>1.6756429813273974</v>
      </c>
      <c r="J149" s="98">
        <v>1.9568063263701465</v>
      </c>
      <c r="K149" s="98">
        <v>2.2592890604770011</v>
      </c>
      <c r="L149" s="98">
        <v>2.4008527139406466</v>
      </c>
      <c r="M149" s="98">
        <v>2.5014500354177662</v>
      </c>
      <c r="N149" s="98">
        <v>2.9463107552948022</v>
      </c>
      <c r="O149" s="98">
        <v>3.3038713011383498</v>
      </c>
      <c r="P149" s="98">
        <v>3.8049683921661499</v>
      </c>
      <c r="Q149" s="98">
        <v>4.1865557342587065</v>
      </c>
      <c r="R149" s="98">
        <v>4.7720004903439408</v>
      </c>
      <c r="S149" s="98">
        <v>5.4841853349204452</v>
      </c>
      <c r="T149" s="98">
        <v>6.1782943709058262</v>
      </c>
      <c r="U149" s="98">
        <v>7.2895503809277677</v>
      </c>
      <c r="V149" s="98">
        <v>8.1007528741230495</v>
      </c>
      <c r="W149" s="98">
        <v>8.7842801227019756</v>
      </c>
      <c r="DA149" s="63" t="s">
        <v>1710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2.0493975122541823E-3</v>
      </c>
      <c r="L150" s="98">
        <v>2.2351151041549375E-3</v>
      </c>
      <c r="M150" s="98">
        <v>2.5601125402806E-3</v>
      </c>
      <c r="N150" s="98">
        <v>3.2691762100961527E-3</v>
      </c>
      <c r="O150" s="98">
        <v>8.9327261056913222E-3</v>
      </c>
      <c r="P150" s="98">
        <v>1.6898801909102045E-2</v>
      </c>
      <c r="Q150" s="98">
        <v>2.4095743763088231E-2</v>
      </c>
      <c r="R150" s="98">
        <v>3.2395319093425308E-2</v>
      </c>
      <c r="S150" s="98">
        <v>3.8351150243912349E-2</v>
      </c>
      <c r="T150" s="98">
        <v>5.7348631943465463E-2</v>
      </c>
      <c r="U150" s="98">
        <v>8.1177389483063161E-2</v>
      </c>
      <c r="V150" s="98">
        <v>0.10181121095607559</v>
      </c>
      <c r="W150" s="98">
        <v>0.1071855808116986</v>
      </c>
      <c r="DA150" s="63" t="s">
        <v>1711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1.2727773054889563E-3</v>
      </c>
      <c r="L151" s="101">
        <v>1.4338017889579827E-3</v>
      </c>
      <c r="M151" s="101">
        <v>1.5967602485838579E-3</v>
      </c>
      <c r="N151" s="101">
        <v>1.9785148821341849E-3</v>
      </c>
      <c r="O151" s="101">
        <v>5.4031784190665703E-3</v>
      </c>
      <c r="P151" s="101">
        <v>9.9174862434549191E-3</v>
      </c>
      <c r="Q151" s="101">
        <v>1.4132551599096597E-2</v>
      </c>
      <c r="R151" s="101">
        <v>1.8635821258376341E-2</v>
      </c>
      <c r="S151" s="101">
        <v>2.1554556643943061E-2</v>
      </c>
      <c r="T151" s="101">
        <v>3.6322227339474641E-2</v>
      </c>
      <c r="U151" s="101">
        <v>4.6905489974092669E-2</v>
      </c>
      <c r="V151" s="101">
        <v>5.7356966148526298E-2</v>
      </c>
      <c r="W151" s="101">
        <v>5.8496439963975071E-2</v>
      </c>
      <c r="DA151" s="131" t="s">
        <v>1712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7.7662020676522625E-4</v>
      </c>
      <c r="L152" s="104">
        <v>8.013133151969548E-4</v>
      </c>
      <c r="M152" s="104">
        <v>9.6335229169674196E-4</v>
      </c>
      <c r="N152" s="104">
        <v>1.2906613279619675E-3</v>
      </c>
      <c r="O152" s="104">
        <v>3.5295476866247515E-3</v>
      </c>
      <c r="P152" s="104">
        <v>6.9813156656471269E-3</v>
      </c>
      <c r="Q152" s="104">
        <v>9.9631921639916337E-3</v>
      </c>
      <c r="R152" s="104">
        <v>1.3759497835048968E-2</v>
      </c>
      <c r="S152" s="104">
        <v>1.6796593599969292E-2</v>
      </c>
      <c r="T152" s="104">
        <v>2.1026404603990821E-2</v>
      </c>
      <c r="U152" s="104">
        <v>3.4271899508970485E-2</v>
      </c>
      <c r="V152" s="104">
        <v>4.4454244807549295E-2</v>
      </c>
      <c r="W152" s="104">
        <v>4.8689140847723529E-2</v>
      </c>
      <c r="DA152" s="132" t="s">
        <v>1713</v>
      </c>
    </row>
    <row r="153" spans="1:105" ht="12" customHeight="1" x14ac:dyDescent="0.25">
      <c r="A153" s="106" t="s">
        <v>122</v>
      </c>
      <c r="B153" s="101">
        <v>2.537592756797926E-2</v>
      </c>
      <c r="C153" s="101">
        <v>3.3084160189021342E-2</v>
      </c>
      <c r="D153" s="101">
        <v>0.1025258377365391</v>
      </c>
      <c r="E153" s="101">
        <v>0.56195051631807802</v>
      </c>
      <c r="F153" s="101">
        <v>1.0837070153787087</v>
      </c>
      <c r="G153" s="101">
        <v>1.4770511553145487</v>
      </c>
      <c r="H153" s="101">
        <v>2.5584056847976795</v>
      </c>
      <c r="I153" s="101">
        <v>3.5701494173744357</v>
      </c>
      <c r="J153" s="101">
        <v>5.7732479227001239</v>
      </c>
      <c r="K153" s="101">
        <v>6.9684601452980655</v>
      </c>
      <c r="L153" s="101">
        <v>9.6585899879092736</v>
      </c>
      <c r="M153" s="101">
        <v>12.197143133816558</v>
      </c>
      <c r="N153" s="101">
        <v>14.566919075661451</v>
      </c>
      <c r="O153" s="101">
        <v>14.96497987620473</v>
      </c>
      <c r="P153" s="101">
        <v>14.038083711397674</v>
      </c>
      <c r="Q153" s="101">
        <v>13.575360491354006</v>
      </c>
      <c r="R153" s="101">
        <v>13.733898204552395</v>
      </c>
      <c r="S153" s="101">
        <v>16.196865788257401</v>
      </c>
      <c r="T153" s="101">
        <v>13.044489666339324</v>
      </c>
      <c r="U153" s="101">
        <v>13.48544792520438</v>
      </c>
      <c r="V153" s="101">
        <v>11.573169075113746</v>
      </c>
      <c r="W153" s="101">
        <v>11.173689980596279</v>
      </c>
      <c r="DA153" s="131" t="s">
        <v>1714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1.1406258748561906</v>
      </c>
      <c r="L154" s="104">
        <v>1.5317546834532276</v>
      </c>
      <c r="M154" s="104">
        <v>1.8618437913219261</v>
      </c>
      <c r="N154" s="104">
        <v>2.3628080528389126</v>
      </c>
      <c r="O154" s="104">
        <v>6.8985021367006825</v>
      </c>
      <c r="P154" s="104">
        <v>11.804328330101779</v>
      </c>
      <c r="Q154" s="104">
        <v>17.133821652787109</v>
      </c>
      <c r="R154" s="104">
        <v>20.636455306233685</v>
      </c>
      <c r="S154" s="104">
        <v>22.14838006804748</v>
      </c>
      <c r="T154" s="104">
        <v>28.094489615828898</v>
      </c>
      <c r="U154" s="104">
        <v>36.88951202228828</v>
      </c>
      <c r="V154" s="104">
        <v>47.121879572060024</v>
      </c>
      <c r="W154" s="104">
        <v>50.17391936060163</v>
      </c>
      <c r="DA154" s="132" t="s">
        <v>1715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0.68042631961351108</v>
      </c>
      <c r="L155" s="98">
        <v>0.94667219992218232</v>
      </c>
      <c r="M155" s="98">
        <v>1.1160850833759357</v>
      </c>
      <c r="N155" s="98">
        <v>1.373487112134482</v>
      </c>
      <c r="O155" s="98">
        <v>4.0644632041572164</v>
      </c>
      <c r="P155" s="98">
        <v>6.7928538869009234</v>
      </c>
      <c r="Q155" s="98">
        <v>9.9138194604575798</v>
      </c>
      <c r="R155" s="98">
        <v>11.793348247207005</v>
      </c>
      <c r="S155" s="98">
        <v>12.41632783113638</v>
      </c>
      <c r="T155" s="98">
        <v>17.602186780439762</v>
      </c>
      <c r="U155" s="98">
        <v>21.358449611667012</v>
      </c>
      <c r="V155" s="98">
        <v>26.752395092588401</v>
      </c>
      <c r="W155" s="98">
        <v>27.306820888704291</v>
      </c>
      <c r="DA155" s="63" t="s">
        <v>1716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0.46019955524267964</v>
      </c>
      <c r="L156" s="98">
        <v>0.58508248353104519</v>
      </c>
      <c r="M156" s="98">
        <v>0.74575870794599053</v>
      </c>
      <c r="N156" s="98">
        <v>0.98932094070443066</v>
      </c>
      <c r="O156" s="98">
        <v>2.8340389325434661</v>
      </c>
      <c r="P156" s="98">
        <v>5.0114744432008562</v>
      </c>
      <c r="Q156" s="98">
        <v>7.2200021923295292</v>
      </c>
      <c r="R156" s="98">
        <v>8.843107059026682</v>
      </c>
      <c r="S156" s="98">
        <v>9.7320522369111</v>
      </c>
      <c r="T156" s="98">
        <v>10.492302835389136</v>
      </c>
      <c r="U156" s="98">
        <v>15.531062410621265</v>
      </c>
      <c r="V156" s="98">
        <v>20.369484479471623</v>
      </c>
      <c r="W156" s="98">
        <v>22.867098471897336</v>
      </c>
      <c r="DA156" s="63" t="s">
        <v>1717</v>
      </c>
    </row>
    <row r="157" spans="1:105" ht="12" customHeight="1" x14ac:dyDescent="0.25">
      <c r="A157" s="121" t="s">
        <v>54</v>
      </c>
      <c r="B157" s="122">
        <v>2.6559524231337041E-2</v>
      </c>
      <c r="C157" s="122">
        <v>3.4997606264164947E-2</v>
      </c>
      <c r="D157" s="122">
        <v>9.8561233799783238E-2</v>
      </c>
      <c r="E157" s="122">
        <v>0.35664346217847004</v>
      </c>
      <c r="F157" s="122">
        <v>0.70486157083013556</v>
      </c>
      <c r="G157" s="122">
        <v>1.1696309363114268</v>
      </c>
      <c r="H157" s="122">
        <v>2.1379597325730275</v>
      </c>
      <c r="I157" s="122">
        <v>3.2605377813514203</v>
      </c>
      <c r="J157" s="122">
        <v>4.7533570273980672</v>
      </c>
      <c r="K157" s="122">
        <v>6.3423720987432928</v>
      </c>
      <c r="L157" s="122">
        <v>8.1028050397055793</v>
      </c>
      <c r="M157" s="122">
        <v>9.4255230865725501</v>
      </c>
      <c r="N157" s="122">
        <v>11.415883617534824</v>
      </c>
      <c r="O157" s="122">
        <v>13.918497616260488</v>
      </c>
      <c r="P157" s="122">
        <v>16.59918722925152</v>
      </c>
      <c r="Q157" s="122">
        <v>19.488435772516475</v>
      </c>
      <c r="R157" s="122">
        <v>22.161320137507641</v>
      </c>
      <c r="S157" s="122">
        <v>25.048927729967762</v>
      </c>
      <c r="T157" s="122">
        <v>28.339605331227759</v>
      </c>
      <c r="U157" s="122">
        <v>34.014358201061484</v>
      </c>
      <c r="V157" s="122">
        <v>37.597454228565574</v>
      </c>
      <c r="W157" s="122">
        <v>39.861962711766836</v>
      </c>
      <c r="DA157" s="130" t="s">
        <v>1718</v>
      </c>
    </row>
    <row r="158" spans="1:105" ht="12" customHeight="1" x14ac:dyDescent="0.25">
      <c r="A158" s="97" t="s">
        <v>50</v>
      </c>
      <c r="B158" s="98">
        <v>2.3161224523364832E-2</v>
      </c>
      <c r="C158" s="98">
        <v>3.04018699210283E-2</v>
      </c>
      <c r="D158" s="98">
        <v>8.0196012900757147E-2</v>
      </c>
      <c r="E158" s="98">
        <v>0.17931506358800775</v>
      </c>
      <c r="F158" s="98">
        <v>0.39723417268880562</v>
      </c>
      <c r="G158" s="98">
        <v>0.83432603564011698</v>
      </c>
      <c r="H158" s="98">
        <v>1.5694207465007324</v>
      </c>
      <c r="I158" s="98">
        <v>2.5744600646266704</v>
      </c>
      <c r="J158" s="98">
        <v>3.5422061154713131</v>
      </c>
      <c r="K158" s="98">
        <v>4.5775835753198075</v>
      </c>
      <c r="L158" s="98">
        <v>5.3330856938456712</v>
      </c>
      <c r="M158" s="98">
        <v>6.0414686043191335</v>
      </c>
      <c r="N158" s="98">
        <v>7.5333813129367204</v>
      </c>
      <c r="O158" s="98">
        <v>9.2709130775534252</v>
      </c>
      <c r="P158" s="98">
        <v>11.639030044007869</v>
      </c>
      <c r="Q158" s="98">
        <v>13.819089002560753</v>
      </c>
      <c r="R158" s="98">
        <v>15.626490272050141</v>
      </c>
      <c r="S158" s="98">
        <v>17.717734784003312</v>
      </c>
      <c r="T158" s="98">
        <v>20.51026894976512</v>
      </c>
      <c r="U158" s="98">
        <v>25.143779548552612</v>
      </c>
      <c r="V158" s="98">
        <v>27.508439016404797</v>
      </c>
      <c r="W158" s="98">
        <v>30.147040797991821</v>
      </c>
      <c r="DA158" s="63" t="s">
        <v>1719</v>
      </c>
    </row>
    <row r="159" spans="1:105" ht="12" customHeight="1" x14ac:dyDescent="0.25">
      <c r="A159" s="109" t="s">
        <v>120</v>
      </c>
      <c r="B159" s="33">
        <v>3.3982997079722087E-3</v>
      </c>
      <c r="C159" s="33">
        <v>4.5957363431366497E-3</v>
      </c>
      <c r="D159" s="33">
        <v>1.8365220899026091E-2</v>
      </c>
      <c r="E159" s="33">
        <v>0.17732839859046229</v>
      </c>
      <c r="F159" s="33">
        <v>0.30762739814132994</v>
      </c>
      <c r="G159" s="33">
        <v>0.33530490067130969</v>
      </c>
      <c r="H159" s="33">
        <v>0.56853898607229514</v>
      </c>
      <c r="I159" s="33">
        <v>0.68607771672474971</v>
      </c>
      <c r="J159" s="33">
        <v>1.2111509119267541</v>
      </c>
      <c r="K159" s="33">
        <v>1.764788523423485</v>
      </c>
      <c r="L159" s="33">
        <v>2.7697193458599072</v>
      </c>
      <c r="M159" s="33">
        <v>3.3840544822534158</v>
      </c>
      <c r="N159" s="33">
        <v>3.8825023045981033</v>
      </c>
      <c r="O159" s="33">
        <v>4.647584538707064</v>
      </c>
      <c r="P159" s="33">
        <v>4.9601571852436512</v>
      </c>
      <c r="Q159" s="33">
        <v>5.6693467699557214</v>
      </c>
      <c r="R159" s="33">
        <v>6.5348298654574988</v>
      </c>
      <c r="S159" s="33">
        <v>7.3311929459644505</v>
      </c>
      <c r="T159" s="33">
        <v>7.8293363814626389</v>
      </c>
      <c r="U159" s="33">
        <v>8.8705786525088701</v>
      </c>
      <c r="V159" s="33">
        <v>10.089015212160779</v>
      </c>
      <c r="W159" s="33">
        <v>9.7149219137750134</v>
      </c>
      <c r="DA159" s="60" t="s">
        <v>1720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1.1913894649392438</v>
      </c>
      <c r="C161" s="117">
        <f t="shared" si="54"/>
        <v>1.4846218607790409</v>
      </c>
      <c r="D161" s="117">
        <f t="shared" si="54"/>
        <v>1.5664306747737822</v>
      </c>
      <c r="E161" s="117">
        <f t="shared" si="54"/>
        <v>2.195205347964619</v>
      </c>
      <c r="F161" s="117">
        <f t="shared" si="54"/>
        <v>2.5705808063496711</v>
      </c>
      <c r="G161" s="117">
        <f t="shared" si="54"/>
        <v>2.5895278386035461</v>
      </c>
      <c r="H161" s="117">
        <f t="shared" si="54"/>
        <v>3.1475949845738427</v>
      </c>
      <c r="I161" s="117">
        <f t="shared" si="54"/>
        <v>4.48708876711936</v>
      </c>
      <c r="J161" s="117">
        <f t="shared" si="54"/>
        <v>5.1460050285830672</v>
      </c>
      <c r="K161" s="117">
        <f t="shared" si="54"/>
        <v>6.0539729407550222</v>
      </c>
      <c r="L161" s="117">
        <f t="shared" si="54"/>
        <v>7.3131642615050589</v>
      </c>
      <c r="M161" s="117">
        <f t="shared" si="54"/>
        <v>6.3900064504370846</v>
      </c>
      <c r="N161" s="117">
        <f t="shared" si="54"/>
        <v>6.6960303551723817</v>
      </c>
      <c r="O161" s="117">
        <f t="shared" si="54"/>
        <v>6.6893501032635623</v>
      </c>
      <c r="P161" s="117">
        <f t="shared" si="54"/>
        <v>6.322333296822924</v>
      </c>
      <c r="Q161" s="117">
        <f t="shared" si="54"/>
        <v>6.4196165489447834</v>
      </c>
      <c r="R161" s="117">
        <f t="shared" ref="R161:V161" si="55">R162+R164+R166+R175</f>
        <v>5.8658315012263387</v>
      </c>
      <c r="S161" s="117">
        <f t="shared" si="55"/>
        <v>5.9529579026994579</v>
      </c>
      <c r="T161" s="117">
        <f t="shared" si="55"/>
        <v>5.7429629294219753</v>
      </c>
      <c r="U161" s="117">
        <f t="shared" si="55"/>
        <v>5.5521144308473334</v>
      </c>
      <c r="V161" s="117">
        <f t="shared" si="55"/>
        <v>5.2521271727036209</v>
      </c>
      <c r="W161" s="117">
        <f t="shared" ref="W161" si="56">W162+W164+W166+W175</f>
        <v>4.9961951477454409</v>
      </c>
      <c r="DA161" s="129" t="s">
        <v>1721</v>
      </c>
    </row>
    <row r="162" spans="1:105" ht="12.95" customHeight="1" x14ac:dyDescent="0.25">
      <c r="A162" s="121" t="s">
        <v>57</v>
      </c>
      <c r="B162" s="122">
        <f t="shared" ref="B162:W162" si="57">B163</f>
        <v>1.0043745713247367</v>
      </c>
      <c r="C162" s="122">
        <f t="shared" si="57"/>
        <v>1.289085003367394</v>
      </c>
      <c r="D162" s="122">
        <f t="shared" si="57"/>
        <v>1.3529463547324128</v>
      </c>
      <c r="E162" s="122">
        <f t="shared" si="57"/>
        <v>1.7961877025849147</v>
      </c>
      <c r="F162" s="122">
        <f t="shared" si="57"/>
        <v>2.1297405172420203</v>
      </c>
      <c r="G162" s="122">
        <f t="shared" si="57"/>
        <v>2.1562601289694645</v>
      </c>
      <c r="H162" s="122">
        <f t="shared" si="57"/>
        <v>2.5696446177697276</v>
      </c>
      <c r="I162" s="122">
        <f t="shared" si="57"/>
        <v>3.775707054280629</v>
      </c>
      <c r="J162" s="122">
        <f t="shared" si="57"/>
        <v>4.2743006592640711</v>
      </c>
      <c r="K162" s="122">
        <f t="shared" si="57"/>
        <v>5.0467707093697722</v>
      </c>
      <c r="L162" s="122">
        <f t="shared" si="57"/>
        <v>6.1937422352763676</v>
      </c>
      <c r="M162" s="122">
        <f t="shared" si="57"/>
        <v>5.2976040151472876</v>
      </c>
      <c r="N162" s="122">
        <f t="shared" si="57"/>
        <v>5.6072891687159103</v>
      </c>
      <c r="O162" s="122">
        <f t="shared" si="57"/>
        <v>5.5773470155833813</v>
      </c>
      <c r="P162" s="122">
        <f t="shared" si="57"/>
        <v>5.237119424233363</v>
      </c>
      <c r="Q162" s="122">
        <f t="shared" si="57"/>
        <v>5.3512785189864038</v>
      </c>
      <c r="R162" s="122">
        <f t="shared" si="57"/>
        <v>4.8623560587679702</v>
      </c>
      <c r="S162" s="122">
        <f t="shared" si="57"/>
        <v>4.9972011953675679</v>
      </c>
      <c r="T162" s="122">
        <f t="shared" si="57"/>
        <v>4.8625101227610594</v>
      </c>
      <c r="U162" s="122">
        <f t="shared" si="57"/>
        <v>4.6639644421270585</v>
      </c>
      <c r="V162" s="122">
        <f t="shared" si="57"/>
        <v>4.4125374880042489</v>
      </c>
      <c r="W162" s="122">
        <f t="shared" si="57"/>
        <v>4.2299133652233936</v>
      </c>
      <c r="DA162" s="130" t="s">
        <v>1722</v>
      </c>
    </row>
    <row r="163" spans="1:105" ht="12" customHeight="1" x14ac:dyDescent="0.25">
      <c r="A163" s="97" t="s">
        <v>53</v>
      </c>
      <c r="B163" s="33">
        <v>1.0043745713247367</v>
      </c>
      <c r="C163" s="33">
        <v>1.289085003367394</v>
      </c>
      <c r="D163" s="33">
        <v>1.3529463547324128</v>
      </c>
      <c r="E163" s="33">
        <v>1.7961877025849147</v>
      </c>
      <c r="F163" s="33">
        <v>2.1297405172420203</v>
      </c>
      <c r="G163" s="33">
        <v>2.1562601289694645</v>
      </c>
      <c r="H163" s="33">
        <v>2.5696446177697276</v>
      </c>
      <c r="I163" s="33">
        <v>3.775707054280629</v>
      </c>
      <c r="J163" s="33">
        <v>4.2743006592640711</v>
      </c>
      <c r="K163" s="33">
        <v>5.0467707093697722</v>
      </c>
      <c r="L163" s="33">
        <v>6.1937422352763676</v>
      </c>
      <c r="M163" s="33">
        <v>5.2976040151472876</v>
      </c>
      <c r="N163" s="33">
        <v>5.6072891687159103</v>
      </c>
      <c r="O163" s="33">
        <v>5.5773470155833813</v>
      </c>
      <c r="P163" s="33">
        <v>5.237119424233363</v>
      </c>
      <c r="Q163" s="33">
        <v>5.3512785189864038</v>
      </c>
      <c r="R163" s="33">
        <v>4.8623560587679702</v>
      </c>
      <c r="S163" s="33">
        <v>4.9972011953675679</v>
      </c>
      <c r="T163" s="33">
        <v>4.8625101227610594</v>
      </c>
      <c r="U163" s="33">
        <v>4.6639644421270585</v>
      </c>
      <c r="V163" s="33">
        <v>4.4125374880042489</v>
      </c>
      <c r="W163" s="33">
        <v>4.2299133652233936</v>
      </c>
      <c r="DA163" s="60" t="s">
        <v>1723</v>
      </c>
    </row>
    <row r="164" spans="1:105" ht="12.95" customHeight="1" x14ac:dyDescent="0.25">
      <c r="A164" s="121" t="s">
        <v>92</v>
      </c>
      <c r="B164" s="122">
        <f t="shared" ref="B164:W164" si="58">B165</f>
        <v>3.5678040708453304E-5</v>
      </c>
      <c r="C164" s="122">
        <f t="shared" si="58"/>
        <v>3.6940068986221258E-5</v>
      </c>
      <c r="D164" s="122">
        <f t="shared" si="58"/>
        <v>5.2477249244307193E-5</v>
      </c>
      <c r="E164" s="122">
        <f t="shared" si="58"/>
        <v>6.2265335975547894E-5</v>
      </c>
      <c r="F164" s="122">
        <f t="shared" si="58"/>
        <v>1.0158962175478941E-4</v>
      </c>
      <c r="G164" s="122">
        <f t="shared" si="58"/>
        <v>1.3283199064741098E-4</v>
      </c>
      <c r="H164" s="122">
        <f t="shared" si="58"/>
        <v>2.1327899467680575E-4</v>
      </c>
      <c r="I164" s="122">
        <f t="shared" si="58"/>
        <v>2.556728946479005E-4</v>
      </c>
      <c r="J164" s="122">
        <f t="shared" si="58"/>
        <v>3.2054857869645071E-4</v>
      </c>
      <c r="K164" s="122">
        <f t="shared" si="58"/>
        <v>4.5213398971778772E-4</v>
      </c>
      <c r="L164" s="122">
        <f t="shared" si="58"/>
        <v>9.6299627088137921E-4</v>
      </c>
      <c r="M164" s="122">
        <f t="shared" si="58"/>
        <v>6.099046311220539E-4</v>
      </c>
      <c r="N164" s="122">
        <f t="shared" si="58"/>
        <v>8.3587300059834277E-4</v>
      </c>
      <c r="O164" s="122">
        <f t="shared" si="58"/>
        <v>7.9865985017197314E-4</v>
      </c>
      <c r="P164" s="122">
        <f t="shared" si="58"/>
        <v>8.8117811300252144E-4</v>
      </c>
      <c r="Q164" s="122">
        <f t="shared" si="58"/>
        <v>2.1180172812485494E-3</v>
      </c>
      <c r="R164" s="122">
        <f t="shared" si="58"/>
        <v>1.4597550923900918E-3</v>
      </c>
      <c r="S164" s="122">
        <f t="shared" si="58"/>
        <v>1.6654399259057769E-3</v>
      </c>
      <c r="T164" s="122">
        <f t="shared" si="58"/>
        <v>1.9979776046309735E-3</v>
      </c>
      <c r="U164" s="122">
        <f t="shared" si="58"/>
        <v>3.0758592998113674E-3</v>
      </c>
      <c r="V164" s="122">
        <f t="shared" si="58"/>
        <v>2.2007615775477296E-3</v>
      </c>
      <c r="W164" s="122">
        <f t="shared" si="58"/>
        <v>3.0274125827644558E-3</v>
      </c>
      <c r="DA164" s="130" t="s">
        <v>1724</v>
      </c>
    </row>
    <row r="165" spans="1:105" ht="12" customHeight="1" x14ac:dyDescent="0.25">
      <c r="A165" s="97" t="s">
        <v>53</v>
      </c>
      <c r="B165" s="98">
        <v>3.5678040708453304E-5</v>
      </c>
      <c r="C165" s="98">
        <v>3.6940068986221258E-5</v>
      </c>
      <c r="D165" s="98">
        <v>5.2477249244307193E-5</v>
      </c>
      <c r="E165" s="98">
        <v>6.2265335975547894E-5</v>
      </c>
      <c r="F165" s="98">
        <v>1.0158962175478941E-4</v>
      </c>
      <c r="G165" s="98">
        <v>1.3283199064741098E-4</v>
      </c>
      <c r="H165" s="98">
        <v>2.1327899467680575E-4</v>
      </c>
      <c r="I165" s="98">
        <v>2.556728946479005E-4</v>
      </c>
      <c r="J165" s="98">
        <v>3.2054857869645071E-4</v>
      </c>
      <c r="K165" s="98">
        <v>4.5213398971778772E-4</v>
      </c>
      <c r="L165" s="98">
        <v>9.6299627088137921E-4</v>
      </c>
      <c r="M165" s="98">
        <v>6.099046311220539E-4</v>
      </c>
      <c r="N165" s="98">
        <v>8.3587300059834277E-4</v>
      </c>
      <c r="O165" s="98">
        <v>7.9865985017197314E-4</v>
      </c>
      <c r="P165" s="98">
        <v>8.8117811300252144E-4</v>
      </c>
      <c r="Q165" s="98">
        <v>2.1180172812485494E-3</v>
      </c>
      <c r="R165" s="98">
        <v>1.4597550923900918E-3</v>
      </c>
      <c r="S165" s="98">
        <v>1.6654399259057769E-3</v>
      </c>
      <c r="T165" s="98">
        <v>1.9979776046309735E-3</v>
      </c>
      <c r="U165" s="98">
        <v>3.0758592998113674E-3</v>
      </c>
      <c r="V165" s="98">
        <v>2.2007615775477296E-3</v>
      </c>
      <c r="W165" s="98">
        <v>3.0274125827644558E-3</v>
      </c>
      <c r="DA165" s="63" t="s">
        <v>1725</v>
      </c>
    </row>
    <row r="166" spans="1:105" ht="12" customHeight="1" x14ac:dyDescent="0.25">
      <c r="A166" s="121" t="s">
        <v>55</v>
      </c>
      <c r="B166" s="122">
        <v>0.12732878309630297</v>
      </c>
      <c r="C166" s="122">
        <v>0.13105489259761771</v>
      </c>
      <c r="D166" s="122">
        <v>0.13441431786710206</v>
      </c>
      <c r="E166" s="122">
        <v>0.25503776578480952</v>
      </c>
      <c r="F166" s="122">
        <v>0.28073606452631705</v>
      </c>
      <c r="G166" s="122">
        <v>0.26753610679372247</v>
      </c>
      <c r="H166" s="122">
        <v>0.36601814637564717</v>
      </c>
      <c r="I166" s="122">
        <v>0.43995845229392722</v>
      </c>
      <c r="J166" s="122">
        <v>0.54076987569872326</v>
      </c>
      <c r="K166" s="122">
        <v>0.62700947718409172</v>
      </c>
      <c r="L166" s="122">
        <v>0.70194184892041089</v>
      </c>
      <c r="M166" s="122">
        <v>0.69611700706879509</v>
      </c>
      <c r="N166" s="122">
        <v>0.69297876973027073</v>
      </c>
      <c r="O166" s="122">
        <v>0.72158415045263546</v>
      </c>
      <c r="P166" s="122">
        <v>0.70445402180658245</v>
      </c>
      <c r="Q166" s="122">
        <v>0.6934038848770534</v>
      </c>
      <c r="R166" s="122">
        <v>0.64749824725920191</v>
      </c>
      <c r="S166" s="122">
        <v>0.61283021907266733</v>
      </c>
      <c r="T166" s="122">
        <v>0.55432069545962448</v>
      </c>
      <c r="U166" s="122">
        <v>0.56113744881160776</v>
      </c>
      <c r="V166" s="122">
        <v>0.53969157931580214</v>
      </c>
      <c r="W166" s="122">
        <v>0.49032109624603892</v>
      </c>
      <c r="DA166" s="130" t="s">
        <v>1726</v>
      </c>
    </row>
    <row r="167" spans="1:105" ht="12" customHeight="1" x14ac:dyDescent="0.25">
      <c r="A167" s="97" t="s">
        <v>124</v>
      </c>
      <c r="B167" s="98">
        <v>7.0364563949926295E-2</v>
      </c>
      <c r="C167" s="98">
        <v>7.3242790976171201E-2</v>
      </c>
      <c r="D167" s="98">
        <v>7.0533063556238312E-2</v>
      </c>
      <c r="E167" s="98">
        <v>6.5901875845590055E-2</v>
      </c>
      <c r="F167" s="98">
        <v>6.3031075994942787E-2</v>
      </c>
      <c r="G167" s="98">
        <v>6.5095332956153426E-2</v>
      </c>
      <c r="H167" s="98">
        <v>9.4257486083184613E-2</v>
      </c>
      <c r="I167" s="98">
        <v>0.12419242562945514</v>
      </c>
      <c r="J167" s="98">
        <v>0.13275937426136639</v>
      </c>
      <c r="K167" s="98">
        <v>0.13934941285295818</v>
      </c>
      <c r="L167" s="98">
        <v>0.13698340605691406</v>
      </c>
      <c r="M167" s="98">
        <v>0.12693540109259588</v>
      </c>
      <c r="N167" s="98">
        <v>0.12206991597138751</v>
      </c>
      <c r="O167" s="98">
        <v>0.10534739488552486</v>
      </c>
      <c r="P167" s="98">
        <v>9.2135258135905021E-2</v>
      </c>
      <c r="Q167" s="98">
        <v>8.1489113077078262E-2</v>
      </c>
      <c r="R167" s="98">
        <v>7.7913042056259624E-2</v>
      </c>
      <c r="S167" s="98">
        <v>7.6335524411179051E-2</v>
      </c>
      <c r="T167" s="98">
        <v>7.3488307807088163E-2</v>
      </c>
      <c r="U167" s="98">
        <v>7.3577349773107648E-2</v>
      </c>
      <c r="V167" s="98">
        <v>6.5285927162144722E-2</v>
      </c>
      <c r="W167" s="98">
        <v>5.9233388026761667E-2</v>
      </c>
      <c r="DA167" s="63" t="s">
        <v>1727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1728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1729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1730</v>
      </c>
    </row>
    <row r="171" spans="1:105" ht="12" customHeight="1" x14ac:dyDescent="0.25">
      <c r="A171" s="106" t="s">
        <v>122</v>
      </c>
      <c r="B171" s="101">
        <v>5.6964219146376685E-2</v>
      </c>
      <c r="C171" s="101">
        <v>5.7812101621446503E-2</v>
      </c>
      <c r="D171" s="101">
        <v>6.388125431086375E-2</v>
      </c>
      <c r="E171" s="101">
        <v>0.18913588993921948</v>
      </c>
      <c r="F171" s="101">
        <v>0.21770498853137424</v>
      </c>
      <c r="G171" s="101">
        <v>0.20244077383756903</v>
      </c>
      <c r="H171" s="101">
        <v>0.27176066029246254</v>
      </c>
      <c r="I171" s="101">
        <v>0.31576602666447207</v>
      </c>
      <c r="J171" s="101">
        <v>0.40801050143735684</v>
      </c>
      <c r="K171" s="101">
        <v>0.43725682468817029</v>
      </c>
      <c r="L171" s="101">
        <v>0.50044935084743969</v>
      </c>
      <c r="M171" s="101">
        <v>0.49899713737879897</v>
      </c>
      <c r="N171" s="101">
        <v>0.49291148499061943</v>
      </c>
      <c r="O171" s="101">
        <v>0.46304524230329863</v>
      </c>
      <c r="P171" s="101">
        <v>0.39192954241871841</v>
      </c>
      <c r="Q171" s="101">
        <v>0.32495161869827727</v>
      </c>
      <c r="R171" s="101">
        <v>0.26547655175310753</v>
      </c>
      <c r="S171" s="101">
        <v>0.24359739168507749</v>
      </c>
      <c r="T171" s="101">
        <v>0.16854055954122676</v>
      </c>
      <c r="U171" s="101">
        <v>0.13891184920385716</v>
      </c>
      <c r="V171" s="101">
        <v>0.10526403769367174</v>
      </c>
      <c r="W171" s="101">
        <v>9.3550780965671515E-2</v>
      </c>
      <c r="DA171" s="131" t="s">
        <v>1731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5.0403239642963185E-2</v>
      </c>
      <c r="L172" s="104">
        <v>6.4509092016057132E-2</v>
      </c>
      <c r="M172" s="104">
        <v>7.0184468597400212E-2</v>
      </c>
      <c r="N172" s="104">
        <v>7.7997368768263853E-2</v>
      </c>
      <c r="O172" s="104">
        <v>0.15319151326381192</v>
      </c>
      <c r="P172" s="104">
        <v>0.22038922125195898</v>
      </c>
      <c r="Q172" s="104">
        <v>0.28696315310169784</v>
      </c>
      <c r="R172" s="104">
        <v>0.30410865344983473</v>
      </c>
      <c r="S172" s="104">
        <v>0.29289730297641087</v>
      </c>
      <c r="T172" s="104">
        <v>0.31229182811130957</v>
      </c>
      <c r="U172" s="104">
        <v>0.34864824983464293</v>
      </c>
      <c r="V172" s="104">
        <v>0.36914161445998572</v>
      </c>
      <c r="W172" s="104">
        <v>0.33753692725360573</v>
      </c>
      <c r="DA172" s="132" t="s">
        <v>1732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3.0067431927390954E-2</v>
      </c>
      <c r="L173" s="98">
        <v>3.987156537288488E-2</v>
      </c>
      <c r="M173" s="98">
        <v>4.2095297538615906E-2</v>
      </c>
      <c r="N173" s="98">
        <v>4.5410348174360106E-2</v>
      </c>
      <c r="O173" s="98">
        <v>9.0574595017144793E-2</v>
      </c>
      <c r="P173" s="98">
        <v>0.12731180424433797</v>
      </c>
      <c r="Q173" s="98">
        <v>0.16662435894594077</v>
      </c>
      <c r="R173" s="98">
        <v>0.17446451557646858</v>
      </c>
      <c r="S173" s="98">
        <v>0.16470622248828234</v>
      </c>
      <c r="T173" s="98">
        <v>0.19660527982144876</v>
      </c>
      <c r="U173" s="98">
        <v>0.20321671512958209</v>
      </c>
      <c r="V173" s="98">
        <v>0.21106681663281066</v>
      </c>
      <c r="W173" s="98">
        <v>0.18466007193821149</v>
      </c>
      <c r="DA173" s="63" t="s">
        <v>1733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2.0335807715572231E-2</v>
      </c>
      <c r="L174" s="33">
        <v>2.4637526643172255E-2</v>
      </c>
      <c r="M174" s="33">
        <v>2.808917105878431E-2</v>
      </c>
      <c r="N174" s="33">
        <v>3.2587020593903747E-2</v>
      </c>
      <c r="O174" s="33">
        <v>6.2616918246667125E-2</v>
      </c>
      <c r="P174" s="33">
        <v>9.3077417007621024E-2</v>
      </c>
      <c r="Q174" s="33">
        <v>0.12033879415575705</v>
      </c>
      <c r="R174" s="33">
        <v>0.12964413787336615</v>
      </c>
      <c r="S174" s="33">
        <v>0.12819108048812852</v>
      </c>
      <c r="T174" s="33">
        <v>0.11568654828986082</v>
      </c>
      <c r="U174" s="33">
        <v>0.14543153470506087</v>
      </c>
      <c r="V174" s="33">
        <v>0.15807479782717504</v>
      </c>
      <c r="W174" s="33">
        <v>0.15287685531539424</v>
      </c>
      <c r="DA174" s="60" t="s">
        <v>1734</v>
      </c>
    </row>
    <row r="175" spans="1:105" ht="12" customHeight="1" x14ac:dyDescent="0.25">
      <c r="A175" s="121" t="s">
        <v>54</v>
      </c>
      <c r="B175" s="122">
        <v>5.9650432477495498E-2</v>
      </c>
      <c r="C175" s="122">
        <v>6.4445024745043294E-2</v>
      </c>
      <c r="D175" s="122">
        <v>7.9017524925023147E-2</v>
      </c>
      <c r="E175" s="122">
        <v>0.14391761425891902</v>
      </c>
      <c r="F175" s="122">
        <v>0.16000263495957873</v>
      </c>
      <c r="G175" s="122">
        <v>0.16559877084971192</v>
      </c>
      <c r="H175" s="122">
        <v>0.21171894143379127</v>
      </c>
      <c r="I175" s="122">
        <v>0.27116758765015503</v>
      </c>
      <c r="J175" s="122">
        <v>0.33061394504157626</v>
      </c>
      <c r="K175" s="122">
        <v>0.37974062021144045</v>
      </c>
      <c r="L175" s="122">
        <v>0.41651718103739943</v>
      </c>
      <c r="M175" s="122">
        <v>0.39567552358987934</v>
      </c>
      <c r="N175" s="122">
        <v>0.39492654372560199</v>
      </c>
      <c r="O175" s="122">
        <v>0.38962027737737348</v>
      </c>
      <c r="P175" s="122">
        <v>0.37987867266997638</v>
      </c>
      <c r="Q175" s="122">
        <v>0.37281612780007767</v>
      </c>
      <c r="R175" s="122">
        <v>0.35451744010677677</v>
      </c>
      <c r="S175" s="122">
        <v>0.34126104833331694</v>
      </c>
      <c r="T175" s="122">
        <v>0.32413413359665988</v>
      </c>
      <c r="U175" s="122">
        <v>0.32393668060885505</v>
      </c>
      <c r="V175" s="122">
        <v>0.29769734380602214</v>
      </c>
      <c r="W175" s="122">
        <v>0.27293327369324438</v>
      </c>
      <c r="DA175" s="130" t="s">
        <v>1735</v>
      </c>
    </row>
    <row r="176" spans="1:105" ht="12" customHeight="1" x14ac:dyDescent="0.25">
      <c r="A176" s="97" t="s">
        <v>50</v>
      </c>
      <c r="B176" s="98">
        <v>5.1993504021558119E-2</v>
      </c>
      <c r="C176" s="98">
        <v>5.6452769072313974E-2</v>
      </c>
      <c r="D176" s="98">
        <v>6.8689106919378837E-2</v>
      </c>
      <c r="E176" s="98">
        <v>9.3778846713728131E-2</v>
      </c>
      <c r="F176" s="98">
        <v>0.10278059263527094</v>
      </c>
      <c r="G176" s="98">
        <v>0.11700382965886144</v>
      </c>
      <c r="H176" s="98">
        <v>0.14703810751324331</v>
      </c>
      <c r="I176" s="98">
        <v>0.20430168237192156</v>
      </c>
      <c r="J176" s="98">
        <v>0.24161026988079937</v>
      </c>
      <c r="K176" s="98">
        <v>0.27350514195129116</v>
      </c>
      <c r="L176" s="98">
        <v>0.28169473720320526</v>
      </c>
      <c r="M176" s="98">
        <v>0.26683674762053272</v>
      </c>
      <c r="N176" s="98">
        <v>0.26755395310874136</v>
      </c>
      <c r="O176" s="98">
        <v>0.25803837658412204</v>
      </c>
      <c r="P176" s="98">
        <v>0.25910694734506895</v>
      </c>
      <c r="Q176" s="98">
        <v>0.25550237685714622</v>
      </c>
      <c r="R176" s="98">
        <v>0.24533414542372639</v>
      </c>
      <c r="S176" s="98">
        <v>0.23992753633024941</v>
      </c>
      <c r="T176" s="98">
        <v>0.23526263368398451</v>
      </c>
      <c r="U176" s="98">
        <v>0.24007843242364049</v>
      </c>
      <c r="V176" s="98">
        <v>0.21753966267183414</v>
      </c>
      <c r="W176" s="98">
        <v>0.20407505326919717</v>
      </c>
      <c r="DA176" s="63" t="s">
        <v>1736</v>
      </c>
    </row>
    <row r="177" spans="1:105" ht="12" customHeight="1" x14ac:dyDescent="0.25">
      <c r="A177" s="109" t="s">
        <v>120</v>
      </c>
      <c r="B177" s="33">
        <v>7.6569284559373811E-3</v>
      </c>
      <c r="C177" s="33">
        <v>7.9922556727293204E-3</v>
      </c>
      <c r="D177" s="33">
        <v>1.0328418005644316E-2</v>
      </c>
      <c r="E177" s="33">
        <v>5.0138767545190907E-2</v>
      </c>
      <c r="F177" s="33">
        <v>5.722204232430779E-2</v>
      </c>
      <c r="G177" s="33">
        <v>4.8594941190850491E-2</v>
      </c>
      <c r="H177" s="33">
        <v>6.4680833920547978E-2</v>
      </c>
      <c r="I177" s="33">
        <v>6.6865905278233495E-2</v>
      </c>
      <c r="J177" s="33">
        <v>8.9003675160776924E-2</v>
      </c>
      <c r="K177" s="33">
        <v>0.10623547826014929</v>
      </c>
      <c r="L177" s="33">
        <v>0.13482244383419417</v>
      </c>
      <c r="M177" s="33">
        <v>0.12883877596934659</v>
      </c>
      <c r="N177" s="33">
        <v>0.12737259061686063</v>
      </c>
      <c r="O177" s="33">
        <v>0.13158190079325144</v>
      </c>
      <c r="P177" s="33">
        <v>0.12077172532490743</v>
      </c>
      <c r="Q177" s="33">
        <v>0.11731375094293142</v>
      </c>
      <c r="R177" s="33">
        <v>0.10918329468305035</v>
      </c>
      <c r="S177" s="33">
        <v>0.10133351200306752</v>
      </c>
      <c r="T177" s="33">
        <v>8.8871499912675359E-2</v>
      </c>
      <c r="U177" s="33">
        <v>8.3858248185214548E-2</v>
      </c>
      <c r="V177" s="33">
        <v>8.0157681134187989E-2</v>
      </c>
      <c r="W177" s="33">
        <v>6.8858220424047212E-2</v>
      </c>
      <c r="DA177" s="60" t="s">
        <v>1737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1738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2647.5942555224892</v>
      </c>
      <c r="C3" s="117">
        <f t="shared" si="0"/>
        <v>2940.8923150739247</v>
      </c>
      <c r="D3" s="117">
        <f t="shared" si="0"/>
        <v>3289.4703570005054</v>
      </c>
      <c r="E3" s="117">
        <f t="shared" si="0"/>
        <v>3378.5419436525253</v>
      </c>
      <c r="F3" s="117">
        <f t="shared" si="0"/>
        <v>3578.8693320291904</v>
      </c>
      <c r="G3" s="117">
        <f t="shared" si="0"/>
        <v>3982.3146423017661</v>
      </c>
      <c r="H3" s="117">
        <f t="shared" si="0"/>
        <v>4558.8143248462593</v>
      </c>
      <c r="I3" s="117">
        <f t="shared" si="0"/>
        <v>4146.7317333715919</v>
      </c>
      <c r="J3" s="117">
        <f t="shared" si="0"/>
        <v>4484.3652216218825</v>
      </c>
      <c r="K3" s="117">
        <f t="shared" si="0"/>
        <v>4649.5497350951237</v>
      </c>
      <c r="L3" s="117">
        <f t="shared" si="0"/>
        <v>5356.0498995360804</v>
      </c>
      <c r="M3" s="117">
        <f t="shared" si="0"/>
        <v>4682.1505773191129</v>
      </c>
      <c r="N3" s="117">
        <f t="shared" si="0"/>
        <v>4978.4447302586341</v>
      </c>
      <c r="O3" s="117">
        <f t="shared" si="0"/>
        <v>4842.7376540831974</v>
      </c>
      <c r="P3" s="117">
        <f t="shared" si="0"/>
        <v>4470.6821249585118</v>
      </c>
      <c r="Q3" s="117">
        <f t="shared" si="0"/>
        <v>4412.8913999783108</v>
      </c>
      <c r="R3" s="117">
        <f t="shared" ref="R3:V3" si="1">R4+R7+R9+R19</f>
        <v>4684.2443686597107</v>
      </c>
      <c r="S3" s="117">
        <f t="shared" si="1"/>
        <v>4691.766382905259</v>
      </c>
      <c r="T3" s="117">
        <f t="shared" si="1"/>
        <v>4419.3082177753377</v>
      </c>
      <c r="U3" s="117">
        <f t="shared" si="1"/>
        <v>3666.1862636357769</v>
      </c>
      <c r="V3" s="117">
        <f t="shared" si="1"/>
        <v>3851.1316852479058</v>
      </c>
      <c r="W3" s="117">
        <f t="shared" ref="W3" si="2">W4+W7+W9+W19</f>
        <v>3605.1997166389856</v>
      </c>
      <c r="DA3" s="129" t="s">
        <v>1739</v>
      </c>
    </row>
    <row r="4" spans="1:105" ht="12.95" customHeight="1" x14ac:dyDescent="0.25">
      <c r="A4" s="121" t="s">
        <v>57</v>
      </c>
      <c r="B4" s="122">
        <f t="shared" ref="B4:Q4" si="3">SUM(B5:B6)</f>
        <v>2290.8001175725458</v>
      </c>
      <c r="C4" s="122">
        <f t="shared" si="3"/>
        <v>2575.827352545296</v>
      </c>
      <c r="D4" s="122">
        <f t="shared" si="3"/>
        <v>2869.1918397413897</v>
      </c>
      <c r="E4" s="122">
        <f t="shared" si="3"/>
        <v>2839.4704834955787</v>
      </c>
      <c r="F4" s="122">
        <f t="shared" si="3"/>
        <v>2998.9904095892921</v>
      </c>
      <c r="G4" s="122">
        <f t="shared" si="3"/>
        <v>3384.710470953542</v>
      </c>
      <c r="H4" s="122">
        <f t="shared" si="3"/>
        <v>3893.1565035160279</v>
      </c>
      <c r="I4" s="122">
        <f t="shared" si="3"/>
        <v>3499.1365620154434</v>
      </c>
      <c r="J4" s="122">
        <f t="shared" si="3"/>
        <v>3781.2952928465093</v>
      </c>
      <c r="K4" s="122">
        <f t="shared" si="3"/>
        <v>3918.961293176415</v>
      </c>
      <c r="L4" s="122">
        <f t="shared" si="3"/>
        <v>4590.1618597569059</v>
      </c>
      <c r="M4" s="122">
        <f t="shared" si="3"/>
        <v>3945.2087316233337</v>
      </c>
      <c r="N4" s="122">
        <f t="shared" si="3"/>
        <v>4224.2369647668656</v>
      </c>
      <c r="O4" s="122">
        <f t="shared" si="3"/>
        <v>4095.5868333737062</v>
      </c>
      <c r="P4" s="122">
        <f t="shared" si="3"/>
        <v>3725.8035172743034</v>
      </c>
      <c r="Q4" s="122">
        <f t="shared" si="3"/>
        <v>3669.7036363719499</v>
      </c>
      <c r="R4" s="122">
        <f t="shared" ref="R4:V4" si="4">SUM(R5:R6)</f>
        <v>3943.6208358493145</v>
      </c>
      <c r="S4" s="122">
        <f t="shared" si="4"/>
        <v>3960.8509906585055</v>
      </c>
      <c r="T4" s="122">
        <f t="shared" si="4"/>
        <v>3740.5971308488447</v>
      </c>
      <c r="U4" s="122">
        <f t="shared" si="4"/>
        <v>3066.0681970202068</v>
      </c>
      <c r="V4" s="122">
        <f t="shared" si="4"/>
        <v>3251.5906580266801</v>
      </c>
      <c r="W4" s="122">
        <f t="shared" ref="W4" si="5">SUM(W5:W6)</f>
        <v>3062.9881599744335</v>
      </c>
      <c r="DA4" s="130" t="s">
        <v>1740</v>
      </c>
    </row>
    <row r="5" spans="1:105" ht="12" customHeight="1" x14ac:dyDescent="0.25">
      <c r="A5" s="97" t="s">
        <v>51</v>
      </c>
      <c r="B5" s="98">
        <v>2272.4334556230556</v>
      </c>
      <c r="C5" s="98">
        <v>2555.1500059680525</v>
      </c>
      <c r="D5" s="98">
        <v>2846.3984407856901</v>
      </c>
      <c r="E5" s="98">
        <v>2816.9318147880535</v>
      </c>
      <c r="F5" s="98">
        <v>2975.5892027056548</v>
      </c>
      <c r="G5" s="98">
        <v>3358.7020634967253</v>
      </c>
      <c r="H5" s="98">
        <v>3863.3660480260774</v>
      </c>
      <c r="I5" s="98">
        <v>3473.0624252582584</v>
      </c>
      <c r="J5" s="98">
        <v>3753.4050881316143</v>
      </c>
      <c r="K5" s="98">
        <v>3890.4597580952754</v>
      </c>
      <c r="L5" s="98">
        <v>4556.7051144332681</v>
      </c>
      <c r="M5" s="98">
        <v>3917.1717986589783</v>
      </c>
      <c r="N5" s="98">
        <v>4194.5034223569646</v>
      </c>
      <c r="O5" s="98">
        <v>4067.2677212791946</v>
      </c>
      <c r="P5" s="98">
        <v>3700.9121554763587</v>
      </c>
      <c r="Q5" s="98">
        <v>3645.6360081169628</v>
      </c>
      <c r="R5" s="98">
        <v>3917.9095713433589</v>
      </c>
      <c r="S5" s="98">
        <v>3935.2750288598904</v>
      </c>
      <c r="T5" s="98">
        <v>3716.0939154391363</v>
      </c>
      <c r="U5" s="98">
        <v>3046.4111165484692</v>
      </c>
      <c r="V5" s="98">
        <v>3230.7819362728878</v>
      </c>
      <c r="W5" s="98">
        <v>3043.8513948375239</v>
      </c>
      <c r="DA5" s="63" t="s">
        <v>1741</v>
      </c>
    </row>
    <row r="6" spans="1:105" ht="12" customHeight="1" x14ac:dyDescent="0.25">
      <c r="A6" s="97" t="s">
        <v>53</v>
      </c>
      <c r="B6" s="98">
        <v>18.366661949490208</v>
      </c>
      <c r="C6" s="98">
        <v>20.677346577243323</v>
      </c>
      <c r="D6" s="98">
        <v>22.793398955699782</v>
      </c>
      <c r="E6" s="98">
        <v>22.538668707525058</v>
      </c>
      <c r="F6" s="98">
        <v>23.401206883637386</v>
      </c>
      <c r="G6" s="98">
        <v>26.008407456816805</v>
      </c>
      <c r="H6" s="98">
        <v>29.790455489950666</v>
      </c>
      <c r="I6" s="98">
        <v>26.074136757185133</v>
      </c>
      <c r="J6" s="98">
        <v>27.890204714895017</v>
      </c>
      <c r="K6" s="98">
        <v>28.501535081139568</v>
      </c>
      <c r="L6" s="98">
        <v>33.45674532363784</v>
      </c>
      <c r="M6" s="98">
        <v>28.036932964355579</v>
      </c>
      <c r="N6" s="98">
        <v>29.733542409900629</v>
      </c>
      <c r="O6" s="98">
        <v>28.319112094511837</v>
      </c>
      <c r="P6" s="98">
        <v>24.891361797944693</v>
      </c>
      <c r="Q6" s="98">
        <v>24.067628254987188</v>
      </c>
      <c r="R6" s="98">
        <v>25.711264505955448</v>
      </c>
      <c r="S6" s="98">
        <v>25.5759617986152</v>
      </c>
      <c r="T6" s="98">
        <v>24.503215409708641</v>
      </c>
      <c r="U6" s="98">
        <v>19.657080471737537</v>
      </c>
      <c r="V6" s="98">
        <v>20.808721753792263</v>
      </c>
      <c r="W6" s="98">
        <v>19.136765136909773</v>
      </c>
      <c r="DA6" s="63" t="s">
        <v>1742</v>
      </c>
    </row>
    <row r="7" spans="1:105" ht="12.95" customHeight="1" x14ac:dyDescent="0.25">
      <c r="A7" s="121" t="s">
        <v>92</v>
      </c>
      <c r="B7" s="122">
        <f t="shared" ref="B7:W7" si="6">B8</f>
        <v>4.0402044447595618E-2</v>
      </c>
      <c r="C7" s="122">
        <f t="shared" si="6"/>
        <v>4.5407018540071155E-2</v>
      </c>
      <c r="D7" s="122">
        <f t="shared" si="6"/>
        <v>5.7106211371059527E-2</v>
      </c>
      <c r="E7" s="122">
        <f t="shared" si="6"/>
        <v>7.6794802951666477E-2</v>
      </c>
      <c r="F7" s="122">
        <f t="shared" si="6"/>
        <v>0.12170590080599801</v>
      </c>
      <c r="G7" s="122">
        <f t="shared" si="6"/>
        <v>0.16138202702887344</v>
      </c>
      <c r="H7" s="122">
        <f t="shared" si="6"/>
        <v>0.27508264127054627</v>
      </c>
      <c r="I7" s="122">
        <f t="shared" si="6"/>
        <v>0.37878791058216926</v>
      </c>
      <c r="J7" s="122">
        <f t="shared" si="6"/>
        <v>0.49063104086103804</v>
      </c>
      <c r="K7" s="122">
        <f t="shared" si="6"/>
        <v>0.62307143180850932</v>
      </c>
      <c r="L7" s="122">
        <f t="shared" si="6"/>
        <v>1.1971402035734131</v>
      </c>
      <c r="M7" s="122">
        <f t="shared" si="6"/>
        <v>0.79325981827569314</v>
      </c>
      <c r="N7" s="122">
        <f t="shared" si="6"/>
        <v>1.161139090941085</v>
      </c>
      <c r="O7" s="122">
        <f t="shared" si="6"/>
        <v>1.3544091826222104</v>
      </c>
      <c r="P7" s="122">
        <f t="shared" si="6"/>
        <v>1.7637373521370616</v>
      </c>
      <c r="Q7" s="122">
        <f t="shared" si="6"/>
        <v>4.3204283209868608</v>
      </c>
      <c r="R7" s="122">
        <f t="shared" si="6"/>
        <v>3.1945728642376299</v>
      </c>
      <c r="S7" s="122">
        <f t="shared" si="6"/>
        <v>3.793871992851225</v>
      </c>
      <c r="T7" s="122">
        <f t="shared" si="6"/>
        <v>4.5428227583318259</v>
      </c>
      <c r="U7" s="122">
        <f t="shared" si="6"/>
        <v>6.4419261216280983</v>
      </c>
      <c r="V7" s="122">
        <f t="shared" si="6"/>
        <v>3.8679386147183039</v>
      </c>
      <c r="W7" s="122">
        <f t="shared" si="6"/>
        <v>4.5309025324195176</v>
      </c>
      <c r="DA7" s="130" t="s">
        <v>1743</v>
      </c>
    </row>
    <row r="8" spans="1:105" ht="12" customHeight="1" x14ac:dyDescent="0.25">
      <c r="A8" s="97" t="s">
        <v>53</v>
      </c>
      <c r="B8" s="98">
        <v>4.0402044447595618E-2</v>
      </c>
      <c r="C8" s="98">
        <v>4.5407018540071155E-2</v>
      </c>
      <c r="D8" s="98">
        <v>5.7106211371059527E-2</v>
      </c>
      <c r="E8" s="98">
        <v>7.6794802951666477E-2</v>
      </c>
      <c r="F8" s="98">
        <v>0.12170590080599801</v>
      </c>
      <c r="G8" s="98">
        <v>0.16138202702887344</v>
      </c>
      <c r="H8" s="98">
        <v>0.27508264127054627</v>
      </c>
      <c r="I8" s="98">
        <v>0.37878791058216926</v>
      </c>
      <c r="J8" s="98">
        <v>0.49063104086103804</v>
      </c>
      <c r="K8" s="98">
        <v>0.62307143180850932</v>
      </c>
      <c r="L8" s="98">
        <v>1.1971402035734131</v>
      </c>
      <c r="M8" s="98">
        <v>0.79325981827569314</v>
      </c>
      <c r="N8" s="98">
        <v>1.161139090941085</v>
      </c>
      <c r="O8" s="98">
        <v>1.3544091826222104</v>
      </c>
      <c r="P8" s="98">
        <v>1.7637373521370616</v>
      </c>
      <c r="Q8" s="98">
        <v>4.3204283209868608</v>
      </c>
      <c r="R8" s="98">
        <v>3.1945728642376299</v>
      </c>
      <c r="S8" s="98">
        <v>3.793871992851225</v>
      </c>
      <c r="T8" s="98">
        <v>4.5428227583318259</v>
      </c>
      <c r="U8" s="98">
        <v>6.4419261216280983</v>
      </c>
      <c r="V8" s="98">
        <v>3.8679386147183039</v>
      </c>
      <c r="W8" s="98">
        <v>4.5309025324195176</v>
      </c>
      <c r="DA8" s="63" t="s">
        <v>1744</v>
      </c>
    </row>
    <row r="9" spans="1:105" ht="12" customHeight="1" x14ac:dyDescent="0.25">
      <c r="A9" s="121" t="s">
        <v>55</v>
      </c>
      <c r="B9" s="122">
        <v>239.29781755166329</v>
      </c>
      <c r="C9" s="122">
        <v>244.10690216205234</v>
      </c>
      <c r="D9" s="122">
        <v>283.08186238334611</v>
      </c>
      <c r="E9" s="122">
        <v>320.65244425479705</v>
      </c>
      <c r="F9" s="122">
        <v>352.38924559112553</v>
      </c>
      <c r="G9" s="122">
        <v>375.62639846167053</v>
      </c>
      <c r="H9" s="122">
        <v>417.71657282626688</v>
      </c>
      <c r="I9" s="122">
        <v>401.09594895204685</v>
      </c>
      <c r="J9" s="122">
        <v>438.03477611721036</v>
      </c>
      <c r="K9" s="122">
        <v>458.03266643049807</v>
      </c>
      <c r="L9" s="122">
        <v>478.45280392190386</v>
      </c>
      <c r="M9" s="122">
        <v>470.25773943324356</v>
      </c>
      <c r="N9" s="122">
        <v>487.12263835132444</v>
      </c>
      <c r="O9" s="122">
        <v>490.06678210545732</v>
      </c>
      <c r="P9" s="122">
        <v>495.68912074865671</v>
      </c>
      <c r="Q9" s="122">
        <v>494.34804393785799</v>
      </c>
      <c r="R9" s="122">
        <v>496.68403977766332</v>
      </c>
      <c r="S9" s="122">
        <v>493.90515315779612</v>
      </c>
      <c r="T9" s="122">
        <v>461.56893214194827</v>
      </c>
      <c r="U9" s="122">
        <v>389.66216205354027</v>
      </c>
      <c r="V9" s="122">
        <v>401.78274817740765</v>
      </c>
      <c r="W9" s="122">
        <v>368.89034944052196</v>
      </c>
      <c r="DA9" s="130" t="s">
        <v>1745</v>
      </c>
    </row>
    <row r="10" spans="1:105" ht="12" customHeight="1" x14ac:dyDescent="0.25">
      <c r="A10" s="97" t="s">
        <v>143</v>
      </c>
      <c r="B10" s="98">
        <v>223.13593550675418</v>
      </c>
      <c r="C10" s="98">
        <v>226.8892255596308</v>
      </c>
      <c r="D10" s="98">
        <v>264.69485966699079</v>
      </c>
      <c r="E10" s="98">
        <v>274.71767042781164</v>
      </c>
      <c r="F10" s="98">
        <v>300.86174128844465</v>
      </c>
      <c r="G10" s="98">
        <v>328.3709325953302</v>
      </c>
      <c r="H10" s="98">
        <v>364.59283058263827</v>
      </c>
      <c r="I10" s="98">
        <v>351.19860154880905</v>
      </c>
      <c r="J10" s="98">
        <v>382.27710822177835</v>
      </c>
      <c r="K10" s="98">
        <v>395.62190533596339</v>
      </c>
      <c r="L10" s="98">
        <v>407.34134481198663</v>
      </c>
      <c r="M10" s="98">
        <v>399.16596813098261</v>
      </c>
      <c r="N10" s="98">
        <v>415.29466248271029</v>
      </c>
      <c r="O10" s="98">
        <v>411.78971240961698</v>
      </c>
      <c r="P10" s="98">
        <v>415.24709717642338</v>
      </c>
      <c r="Q10" s="98">
        <v>409.58151305155644</v>
      </c>
      <c r="R10" s="98">
        <v>412.06583666805432</v>
      </c>
      <c r="S10" s="98">
        <v>414.60073075127355</v>
      </c>
      <c r="T10" s="98">
        <v>393.84084403301182</v>
      </c>
      <c r="U10" s="98">
        <v>321.54212699328679</v>
      </c>
      <c r="V10" s="98">
        <v>339.47491964623072</v>
      </c>
      <c r="W10" s="98">
        <v>321.85938481736252</v>
      </c>
      <c r="DA10" s="63" t="s">
        <v>1746</v>
      </c>
    </row>
    <row r="11" spans="1:105" ht="12" customHeight="1" x14ac:dyDescent="0.25">
      <c r="A11" s="97" t="s">
        <v>124</v>
      </c>
      <c r="B11" s="98">
        <v>8.4763688409350841</v>
      </c>
      <c r="C11" s="98">
        <v>9.0472098271053021</v>
      </c>
      <c r="D11" s="98">
        <v>8.8836053741711947</v>
      </c>
      <c r="E11" s="98">
        <v>8.8892463880381456</v>
      </c>
      <c r="F11" s="98">
        <v>8.9020828223863564</v>
      </c>
      <c r="G11" s="98">
        <v>9.2491016311327279</v>
      </c>
      <c r="H11" s="98">
        <v>8.9798145092108292</v>
      </c>
      <c r="I11" s="98">
        <v>9.330490215960527</v>
      </c>
      <c r="J11" s="98">
        <v>9.5061512415999569</v>
      </c>
      <c r="K11" s="98">
        <v>9.5613745406923698</v>
      </c>
      <c r="L11" s="98">
        <v>9.381151457497749</v>
      </c>
      <c r="M11" s="98">
        <v>8.8011561368532227</v>
      </c>
      <c r="N11" s="98">
        <v>8.8392398666306686</v>
      </c>
      <c r="O11" s="98">
        <v>8.2813489724569624</v>
      </c>
      <c r="P11" s="98">
        <v>8.2836752740898998</v>
      </c>
      <c r="Q11" s="98">
        <v>8.2904404408905155</v>
      </c>
      <c r="R11" s="98">
        <v>8.6042951533581107</v>
      </c>
      <c r="S11" s="98">
        <v>8.5230408970259699</v>
      </c>
      <c r="T11" s="98">
        <v>7.9727424082028637</v>
      </c>
      <c r="U11" s="98">
        <v>7.9340699967210924</v>
      </c>
      <c r="V11" s="98">
        <v>6.9114752920094755</v>
      </c>
      <c r="W11" s="98">
        <v>5.021866125764781</v>
      </c>
      <c r="DA11" s="63" t="s">
        <v>1747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1.3018721486490708E-2</v>
      </c>
      <c r="L12" s="98">
        <v>1.4427706336917827E-2</v>
      </c>
      <c r="M12" s="98">
        <v>1.5664292849209623E-2</v>
      </c>
      <c r="N12" s="98">
        <v>1.878000420747819E-2</v>
      </c>
      <c r="O12" s="98">
        <v>2.8355440334685317E-2</v>
      </c>
      <c r="P12" s="98">
        <v>3.9894612019276229E-2</v>
      </c>
      <c r="Q12" s="98">
        <v>5.1189693362097215E-2</v>
      </c>
      <c r="R12" s="98">
        <v>6.4064744657353803E-2</v>
      </c>
      <c r="S12" s="98">
        <v>6.680173082352181E-2</v>
      </c>
      <c r="T12" s="98">
        <v>7.368650421199413E-2</v>
      </c>
      <c r="U12" s="98">
        <v>8.8254832960040969E-2</v>
      </c>
      <c r="V12" s="98">
        <v>8.6956450757014275E-2</v>
      </c>
      <c r="W12" s="98">
        <v>6.7860103413174028E-2</v>
      </c>
      <c r="DA12" s="63" t="s">
        <v>1748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6.4207809562022789E-3</v>
      </c>
      <c r="L13" s="101">
        <v>7.4340667706147895E-3</v>
      </c>
      <c r="M13" s="101">
        <v>7.7855588911156914E-3</v>
      </c>
      <c r="N13" s="101">
        <v>9.0216772118734637E-3</v>
      </c>
      <c r="O13" s="101">
        <v>1.4003494365448229E-2</v>
      </c>
      <c r="P13" s="101">
        <v>1.9320090900609519E-2</v>
      </c>
      <c r="Q13" s="101">
        <v>2.5117104805672832E-2</v>
      </c>
      <c r="R13" s="101">
        <v>3.1082370802759704E-2</v>
      </c>
      <c r="S13" s="101">
        <v>3.1842664983134018E-2</v>
      </c>
      <c r="T13" s="101">
        <v>4.111134354613976E-2</v>
      </c>
      <c r="U13" s="101">
        <v>4.4716398641086022E-2</v>
      </c>
      <c r="V13" s="101">
        <v>4.3291514921602096E-2</v>
      </c>
      <c r="W13" s="101">
        <v>3.2827469840749982E-2</v>
      </c>
      <c r="DA13" s="131" t="s">
        <v>1749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6.5979405302884287E-3</v>
      </c>
      <c r="L14" s="104">
        <v>6.9936395663030377E-3</v>
      </c>
      <c r="M14" s="104">
        <v>7.8787339580939312E-3</v>
      </c>
      <c r="N14" s="104">
        <v>9.7583269956047266E-3</v>
      </c>
      <c r="O14" s="104">
        <v>1.4351945969237088E-2</v>
      </c>
      <c r="P14" s="104">
        <v>2.057452111866671E-2</v>
      </c>
      <c r="Q14" s="104">
        <v>2.6072588556424383E-2</v>
      </c>
      <c r="R14" s="104">
        <v>3.2982373854594099E-2</v>
      </c>
      <c r="S14" s="104">
        <v>3.4959065840387785E-2</v>
      </c>
      <c r="T14" s="104">
        <v>3.2575160665854364E-2</v>
      </c>
      <c r="U14" s="104">
        <v>4.3538434318954947E-2</v>
      </c>
      <c r="V14" s="104">
        <v>4.3664935835412186E-2</v>
      </c>
      <c r="W14" s="104">
        <v>3.5032633572424046E-2</v>
      </c>
      <c r="DA14" s="132" t="s">
        <v>1750</v>
      </c>
    </row>
    <row r="15" spans="1:105" ht="12" customHeight="1" x14ac:dyDescent="0.25">
      <c r="A15" s="106" t="s">
        <v>122</v>
      </c>
      <c r="B15" s="101">
        <v>7.6855132039740157</v>
      </c>
      <c r="C15" s="101">
        <v>8.1704667753162497</v>
      </c>
      <c r="D15" s="101">
        <v>9.5033973421841367</v>
      </c>
      <c r="E15" s="101">
        <v>37.045527438947268</v>
      </c>
      <c r="F15" s="101">
        <v>42.62542148029452</v>
      </c>
      <c r="G15" s="101">
        <v>38.006364235207613</v>
      </c>
      <c r="H15" s="101">
        <v>44.143927734417794</v>
      </c>
      <c r="I15" s="101">
        <v>40.56685718727725</v>
      </c>
      <c r="J15" s="101">
        <v>46.251516653832006</v>
      </c>
      <c r="K15" s="101">
        <v>46.28222651660883</v>
      </c>
      <c r="L15" s="101">
        <v>52.861920433398758</v>
      </c>
      <c r="M15" s="101">
        <v>52.163840644976844</v>
      </c>
      <c r="N15" s="101">
        <v>51.762749905038817</v>
      </c>
      <c r="O15" s="101">
        <v>50.295526145422379</v>
      </c>
      <c r="P15" s="101">
        <v>45.457000128197734</v>
      </c>
      <c r="Q15" s="101">
        <v>40.865856833890412</v>
      </c>
      <c r="R15" s="101">
        <v>35.551123841794649</v>
      </c>
      <c r="S15" s="101">
        <v>31.476949859236477</v>
      </c>
      <c r="T15" s="101">
        <v>21.070177980489408</v>
      </c>
      <c r="U15" s="101">
        <v>16.907674999502873</v>
      </c>
      <c r="V15" s="101">
        <v>13.03623095869254</v>
      </c>
      <c r="W15" s="101">
        <v>10.666946707032709</v>
      </c>
      <c r="DA15" s="131" t="s">
        <v>1751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6.5541413157469712</v>
      </c>
      <c r="L16" s="104">
        <v>8.8539595126837725</v>
      </c>
      <c r="M16" s="104">
        <v>10.111110227581598</v>
      </c>
      <c r="N16" s="104">
        <v>11.207206092737106</v>
      </c>
      <c r="O16" s="104">
        <v>19.671839137626321</v>
      </c>
      <c r="P16" s="104">
        <v>26.661453557926421</v>
      </c>
      <c r="Q16" s="104">
        <v>35.559043918158537</v>
      </c>
      <c r="R16" s="104">
        <v>40.398719369798854</v>
      </c>
      <c r="S16" s="104">
        <v>39.237629919436642</v>
      </c>
      <c r="T16" s="104">
        <v>38.611481216032161</v>
      </c>
      <c r="U16" s="104">
        <v>43.19003523106943</v>
      </c>
      <c r="V16" s="104">
        <v>42.273165829717904</v>
      </c>
      <c r="W16" s="104">
        <v>31.274291686948718</v>
      </c>
      <c r="DA16" s="132" t="s">
        <v>1752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3.232695860034283</v>
      </c>
      <c r="L17" s="98">
        <v>4.5685755063360061</v>
      </c>
      <c r="M17" s="98">
        <v>5.0266138973368175</v>
      </c>
      <c r="N17" s="98">
        <v>5.3780883376070729</v>
      </c>
      <c r="O17" s="98">
        <v>9.7238804779299528</v>
      </c>
      <c r="P17" s="98">
        <v>12.922251687840857</v>
      </c>
      <c r="Q17" s="98">
        <v>17.488956346538959</v>
      </c>
      <c r="R17" s="98">
        <v>19.687120207224215</v>
      </c>
      <c r="S17" s="98">
        <v>18.778700575164184</v>
      </c>
      <c r="T17" s="98">
        <v>21.292215479287172</v>
      </c>
      <c r="U17" s="98">
        <v>21.872868560406349</v>
      </c>
      <c r="V17" s="98">
        <v>21.124686784208755</v>
      </c>
      <c r="W17" s="98">
        <v>15.002232251393966</v>
      </c>
      <c r="DA17" s="63" t="s">
        <v>1753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3.3214454557126878</v>
      </c>
      <c r="L18" s="98">
        <v>4.2853840063477655</v>
      </c>
      <c r="M18" s="98">
        <v>5.0844963302447805</v>
      </c>
      <c r="N18" s="98">
        <v>5.8291177551300324</v>
      </c>
      <c r="O18" s="98">
        <v>9.9479586596963685</v>
      </c>
      <c r="P18" s="98">
        <v>13.739201870085562</v>
      </c>
      <c r="Q18" s="98">
        <v>18.070087571619581</v>
      </c>
      <c r="R18" s="98">
        <v>20.711599162574636</v>
      </c>
      <c r="S18" s="98">
        <v>20.458929344272459</v>
      </c>
      <c r="T18" s="98">
        <v>17.319265736744985</v>
      </c>
      <c r="U18" s="98">
        <v>21.317166670663084</v>
      </c>
      <c r="V18" s="98">
        <v>21.148479045509148</v>
      </c>
      <c r="W18" s="98">
        <v>16.272059435554752</v>
      </c>
      <c r="DA18" s="63" t="s">
        <v>1754</v>
      </c>
    </row>
    <row r="19" spans="1:105" ht="12" customHeight="1" x14ac:dyDescent="0.25">
      <c r="A19" s="121" t="s">
        <v>54</v>
      </c>
      <c r="B19" s="122">
        <v>117.45591835383252</v>
      </c>
      <c r="C19" s="122">
        <v>120.91265334803597</v>
      </c>
      <c r="D19" s="122">
        <v>137.13954866439866</v>
      </c>
      <c r="E19" s="122">
        <v>218.34222109919779</v>
      </c>
      <c r="F19" s="122">
        <v>227.36797094796685</v>
      </c>
      <c r="G19" s="122">
        <v>221.81639085952443</v>
      </c>
      <c r="H19" s="122">
        <v>247.66616586269367</v>
      </c>
      <c r="I19" s="122">
        <v>246.12043449351989</v>
      </c>
      <c r="J19" s="122">
        <v>264.54452161730245</v>
      </c>
      <c r="K19" s="122">
        <v>271.93270405640237</v>
      </c>
      <c r="L19" s="122">
        <v>286.23809565369709</v>
      </c>
      <c r="M19" s="122">
        <v>265.89084644426043</v>
      </c>
      <c r="N19" s="122">
        <v>265.92398804950238</v>
      </c>
      <c r="O19" s="122">
        <v>255.72962942141092</v>
      </c>
      <c r="P19" s="122">
        <v>247.42574958341436</v>
      </c>
      <c r="Q19" s="122">
        <v>244.51929134751612</v>
      </c>
      <c r="R19" s="122">
        <v>240.74492016849456</v>
      </c>
      <c r="S19" s="122">
        <v>233.21636709610604</v>
      </c>
      <c r="T19" s="122">
        <v>212.59933202621249</v>
      </c>
      <c r="U19" s="122">
        <v>204.01397844040201</v>
      </c>
      <c r="V19" s="122">
        <v>193.89034042910004</v>
      </c>
      <c r="W19" s="122">
        <v>168.79030469161074</v>
      </c>
      <c r="DA19" s="130" t="s">
        <v>1755</v>
      </c>
    </row>
    <row r="20" spans="1:105" ht="12" customHeight="1" x14ac:dyDescent="0.25">
      <c r="A20" s="97" t="s">
        <v>51</v>
      </c>
      <c r="B20" s="98">
        <v>22.537610444910822</v>
      </c>
      <c r="C20" s="98">
        <v>22.651507368265314</v>
      </c>
      <c r="D20" s="98">
        <v>28.360433012518261</v>
      </c>
      <c r="E20" s="98">
        <v>36.791773772466634</v>
      </c>
      <c r="F20" s="98">
        <v>39.388163412309702</v>
      </c>
      <c r="G20" s="98">
        <v>42.180394309905225</v>
      </c>
      <c r="H20" s="98">
        <v>46.729465452619429</v>
      </c>
      <c r="I20" s="98">
        <v>44.845239437385523</v>
      </c>
      <c r="J20" s="98">
        <v>48.603214078645365</v>
      </c>
      <c r="K20" s="98">
        <v>50.089712924451327</v>
      </c>
      <c r="L20" s="98">
        <v>51.333304419531913</v>
      </c>
      <c r="M20" s="98">
        <v>49.120329699338818</v>
      </c>
      <c r="N20" s="98">
        <v>50.063443901812498</v>
      </c>
      <c r="O20" s="98">
        <v>49.251997136657586</v>
      </c>
      <c r="P20" s="98">
        <v>50.041567478764911</v>
      </c>
      <c r="Q20" s="98">
        <v>49.517246119065355</v>
      </c>
      <c r="R20" s="98">
        <v>49.57605587095852</v>
      </c>
      <c r="S20" s="98">
        <v>48.958797196122291</v>
      </c>
      <c r="T20" s="98">
        <v>45.266017840466233</v>
      </c>
      <c r="U20" s="98">
        <v>36.99981234067554</v>
      </c>
      <c r="V20" s="98">
        <v>38.808413260612454</v>
      </c>
      <c r="W20" s="98">
        <v>35.939522455920347</v>
      </c>
      <c r="DA20" s="63" t="s">
        <v>1756</v>
      </c>
    </row>
    <row r="21" spans="1:105" ht="12" customHeight="1" x14ac:dyDescent="0.25">
      <c r="A21" s="97" t="s">
        <v>50</v>
      </c>
      <c r="B21" s="98">
        <v>80.093681537445079</v>
      </c>
      <c r="C21" s="98">
        <v>83.637453600458883</v>
      </c>
      <c r="D21" s="98">
        <v>92.809183502087905</v>
      </c>
      <c r="E21" s="98">
        <v>116.96484823576684</v>
      </c>
      <c r="F21" s="98">
        <v>117.35252296139359</v>
      </c>
      <c r="G21" s="98">
        <v>121.41223522268405</v>
      </c>
      <c r="H21" s="98">
        <v>128.78160328698434</v>
      </c>
      <c r="I21" s="98">
        <v>136.94086360112345</v>
      </c>
      <c r="J21" s="98">
        <v>143.63022339119144</v>
      </c>
      <c r="K21" s="98">
        <v>146.26005225278104</v>
      </c>
      <c r="L21" s="98">
        <v>144.12401035207242</v>
      </c>
      <c r="M21" s="98">
        <v>132.62301058662334</v>
      </c>
      <c r="N21" s="98">
        <v>132.66643483550732</v>
      </c>
      <c r="O21" s="98">
        <v>122.3139767910052</v>
      </c>
      <c r="P21" s="98">
        <v>120.76452007887268</v>
      </c>
      <c r="Q21" s="98">
        <v>120.48954058272768</v>
      </c>
      <c r="R21" s="98">
        <v>118.9295666578049</v>
      </c>
      <c r="S21" s="98">
        <v>116.57229685143298</v>
      </c>
      <c r="T21" s="98">
        <v>110.08341557327253</v>
      </c>
      <c r="U21" s="98">
        <v>112.98964394262025</v>
      </c>
      <c r="V21" s="98">
        <v>102.87486315997045</v>
      </c>
      <c r="W21" s="98">
        <v>88.508339150006009</v>
      </c>
      <c r="DA21" s="63" t="s">
        <v>1757</v>
      </c>
    </row>
    <row r="22" spans="1:105" ht="12" customHeight="1" x14ac:dyDescent="0.25">
      <c r="A22" s="109" t="s">
        <v>120</v>
      </c>
      <c r="B22" s="33">
        <v>14.824626371476612</v>
      </c>
      <c r="C22" s="33">
        <v>14.623692379311775</v>
      </c>
      <c r="D22" s="33">
        <v>15.969932149792509</v>
      </c>
      <c r="E22" s="33">
        <v>64.585599090964294</v>
      </c>
      <c r="F22" s="33">
        <v>70.62728457426357</v>
      </c>
      <c r="G22" s="33">
        <v>58.223761326935154</v>
      </c>
      <c r="H22" s="33">
        <v>72.155097123089917</v>
      </c>
      <c r="I22" s="33">
        <v>64.334331455010926</v>
      </c>
      <c r="J22" s="33">
        <v>72.311084147465621</v>
      </c>
      <c r="K22" s="33">
        <v>75.582938879170015</v>
      </c>
      <c r="L22" s="33">
        <v>90.780780882092742</v>
      </c>
      <c r="M22" s="33">
        <v>84.147506158298313</v>
      </c>
      <c r="N22" s="33">
        <v>83.194109312182576</v>
      </c>
      <c r="O22" s="33">
        <v>84.163655493748138</v>
      </c>
      <c r="P22" s="33">
        <v>76.619662025776762</v>
      </c>
      <c r="Q22" s="33">
        <v>74.51250464572307</v>
      </c>
      <c r="R22" s="33">
        <v>72.239297639731163</v>
      </c>
      <c r="S22" s="33">
        <v>67.685273048550783</v>
      </c>
      <c r="T22" s="33">
        <v>57.249898612473707</v>
      </c>
      <c r="U22" s="33">
        <v>54.024522157106205</v>
      </c>
      <c r="V22" s="33">
        <v>52.207064008517136</v>
      </c>
      <c r="W22" s="33">
        <v>44.34244308568438</v>
      </c>
      <c r="DA22" s="60" t="s">
        <v>1758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17.016227394349936</v>
      </c>
      <c r="C24" s="117">
        <f t="shared" si="7"/>
        <v>19.014705559851787</v>
      </c>
      <c r="D24" s="117">
        <f t="shared" si="7"/>
        <v>17.599058227481496</v>
      </c>
      <c r="E24" s="117">
        <f t="shared" si="7"/>
        <v>17.402231550173955</v>
      </c>
      <c r="F24" s="117">
        <f t="shared" si="7"/>
        <v>16.231875771033536</v>
      </c>
      <c r="G24" s="117">
        <f t="shared" si="7"/>
        <v>16.020633993634846</v>
      </c>
      <c r="H24" s="117">
        <f t="shared" si="7"/>
        <v>16.89891965398223</v>
      </c>
      <c r="I24" s="117">
        <f t="shared" si="7"/>
        <v>16.717940552516421</v>
      </c>
      <c r="J24" s="117">
        <f t="shared" si="7"/>
        <v>17.27340049897267</v>
      </c>
      <c r="K24" s="117">
        <f t="shared" si="7"/>
        <v>17.762801982473473</v>
      </c>
      <c r="L24" s="117">
        <f t="shared" si="7"/>
        <v>19.867043944336483</v>
      </c>
      <c r="M24" s="117">
        <f t="shared" si="7"/>
        <v>17.130889851824797</v>
      </c>
      <c r="N24" s="117">
        <f t="shared" si="7"/>
        <v>18.051954851839941</v>
      </c>
      <c r="O24" s="117">
        <f t="shared" si="7"/>
        <v>17.236342825342678</v>
      </c>
      <c r="P24" s="117">
        <f t="shared" si="7"/>
        <v>15.584239899896049</v>
      </c>
      <c r="Q24" s="117">
        <f t="shared" si="7"/>
        <v>15.602623681144417</v>
      </c>
      <c r="R24" s="117">
        <f t="shared" ref="R24:V24" si="8">R25+R28+R30+R39</f>
        <v>16.454652907506834</v>
      </c>
      <c r="S24" s="117">
        <f t="shared" si="8"/>
        <v>16.703490314165638</v>
      </c>
      <c r="T24" s="117">
        <f t="shared" si="8"/>
        <v>16.862224296903101</v>
      </c>
      <c r="U24" s="117">
        <f t="shared" si="8"/>
        <v>18.06608071081207</v>
      </c>
      <c r="V24" s="117">
        <f t="shared" si="8"/>
        <v>17.493083652738378</v>
      </c>
      <c r="W24" s="117">
        <f t="shared" ref="W24" si="9">W25+W28+W30+W39</f>
        <v>16.88978105864733</v>
      </c>
      <c r="DA24" s="129" t="s">
        <v>1759</v>
      </c>
    </row>
    <row r="25" spans="1:105" ht="12.95" customHeight="1" x14ac:dyDescent="0.25">
      <c r="A25" s="121" t="s">
        <v>57</v>
      </c>
      <c r="B25" s="122">
        <f t="shared" ref="B25:Q25" si="10">SUM(B26:B27)</f>
        <v>14.692569626960783</v>
      </c>
      <c r="C25" s="122">
        <f t="shared" si="10"/>
        <v>16.769868612653749</v>
      </c>
      <c r="D25" s="122">
        <f t="shared" si="10"/>
        <v>15.588919966887286</v>
      </c>
      <c r="E25" s="122">
        <f t="shared" si="10"/>
        <v>14.439793584945944</v>
      </c>
      <c r="F25" s="122">
        <f t="shared" si="10"/>
        <v>13.476904265234859</v>
      </c>
      <c r="G25" s="122">
        <f t="shared" si="10"/>
        <v>13.677576307516832</v>
      </c>
      <c r="H25" s="122">
        <f t="shared" si="10"/>
        <v>14.311297079095242</v>
      </c>
      <c r="I25" s="122">
        <f t="shared" si="10"/>
        <v>14.176158337975778</v>
      </c>
      <c r="J25" s="122">
        <f t="shared" si="10"/>
        <v>14.592431094437487</v>
      </c>
      <c r="K25" s="122">
        <f t="shared" si="10"/>
        <v>14.979613459292363</v>
      </c>
      <c r="L25" s="122">
        <f t="shared" si="10"/>
        <v>16.963820374748831</v>
      </c>
      <c r="M25" s="122">
        <f t="shared" si="10"/>
        <v>14.392957004155743</v>
      </c>
      <c r="N25" s="122">
        <f t="shared" si="10"/>
        <v>15.376612633631634</v>
      </c>
      <c r="O25" s="122">
        <f t="shared" si="10"/>
        <v>14.546215242334659</v>
      </c>
      <c r="P25" s="122">
        <f t="shared" si="10"/>
        <v>12.96346577961482</v>
      </c>
      <c r="Q25" s="122">
        <f t="shared" si="10"/>
        <v>12.954935201145197</v>
      </c>
      <c r="R25" s="122">
        <f t="shared" ref="R25:V25" si="11">SUM(R26:R27)</f>
        <v>13.797542623462864</v>
      </c>
      <c r="S25" s="122">
        <f t="shared" si="11"/>
        <v>14.03400006782028</v>
      </c>
      <c r="T25" s="122">
        <f t="shared" si="11"/>
        <v>14.245367554046767</v>
      </c>
      <c r="U25" s="122">
        <f t="shared" si="11"/>
        <v>15.251070150624672</v>
      </c>
      <c r="V25" s="122">
        <f t="shared" si="11"/>
        <v>14.758665994264412</v>
      </c>
      <c r="W25" s="122">
        <f t="shared" ref="W25" si="12">SUM(W26:W27)</f>
        <v>14.286552269711539</v>
      </c>
      <c r="DA25" s="130" t="s">
        <v>1760</v>
      </c>
    </row>
    <row r="26" spans="1:105" ht="12" customHeight="1" x14ac:dyDescent="0.25">
      <c r="A26" s="97" t="s">
        <v>74</v>
      </c>
      <c r="B26" s="98">
        <v>14.401572315676864</v>
      </c>
      <c r="C26" s="98">
        <v>16.437324290056079</v>
      </c>
      <c r="D26" s="98">
        <v>15.282962569910183</v>
      </c>
      <c r="E26" s="98">
        <v>14.156620786573949</v>
      </c>
      <c r="F26" s="98">
        <v>13.217044147279548</v>
      </c>
      <c r="G26" s="98">
        <v>13.4178210870352</v>
      </c>
      <c r="H26" s="98">
        <v>14.040628500709415</v>
      </c>
      <c r="I26" s="98">
        <v>13.914990158469305</v>
      </c>
      <c r="J26" s="98">
        <v>14.326297176255029</v>
      </c>
      <c r="K26" s="98">
        <v>14.710195965960212</v>
      </c>
      <c r="L26" s="98">
        <v>16.658048941752437</v>
      </c>
      <c r="M26" s="98">
        <v>14.139942432372102</v>
      </c>
      <c r="N26" s="98">
        <v>15.108857543634375</v>
      </c>
      <c r="O26" s="98">
        <v>14.297345390076575</v>
      </c>
      <c r="P26" s="98">
        <v>12.749098078134294</v>
      </c>
      <c r="Q26" s="98">
        <v>12.744593212115509</v>
      </c>
      <c r="R26" s="98">
        <v>13.57483070494936</v>
      </c>
      <c r="S26" s="98">
        <v>13.809622874047468</v>
      </c>
      <c r="T26" s="98">
        <v>14.014347706001477</v>
      </c>
      <c r="U26" s="98">
        <v>15.008955547807821</v>
      </c>
      <c r="V26" s="98">
        <v>14.524788950132688</v>
      </c>
      <c r="W26" s="98">
        <v>14.065477305126169</v>
      </c>
      <c r="DA26" s="63" t="s">
        <v>1761</v>
      </c>
    </row>
    <row r="27" spans="1:105" ht="12" customHeight="1" x14ac:dyDescent="0.25">
      <c r="A27" s="97" t="s">
        <v>53</v>
      </c>
      <c r="B27" s="98">
        <v>0.29099731128391926</v>
      </c>
      <c r="C27" s="98">
        <v>0.3325443225976682</v>
      </c>
      <c r="D27" s="98">
        <v>0.30595739697710284</v>
      </c>
      <c r="E27" s="98">
        <v>0.28317279837199399</v>
      </c>
      <c r="F27" s="98">
        <v>0.25986011795531172</v>
      </c>
      <c r="G27" s="98">
        <v>0.2597552204816308</v>
      </c>
      <c r="H27" s="98">
        <v>0.27066857838582764</v>
      </c>
      <c r="I27" s="98">
        <v>0.26116817950647264</v>
      </c>
      <c r="J27" s="98">
        <v>0.26613391818245746</v>
      </c>
      <c r="K27" s="98">
        <v>0.26941749333215015</v>
      </c>
      <c r="L27" s="98">
        <v>0.30577143299639592</v>
      </c>
      <c r="M27" s="98">
        <v>0.25301457178364156</v>
      </c>
      <c r="N27" s="98">
        <v>0.267755089997259</v>
      </c>
      <c r="O27" s="98">
        <v>0.24886985225808408</v>
      </c>
      <c r="P27" s="98">
        <v>0.21436770148052553</v>
      </c>
      <c r="Q27" s="98">
        <v>0.21034198902968781</v>
      </c>
      <c r="R27" s="98">
        <v>0.22271191851350339</v>
      </c>
      <c r="S27" s="98">
        <v>0.22437719377281118</v>
      </c>
      <c r="T27" s="98">
        <v>0.23101984804529008</v>
      </c>
      <c r="U27" s="98">
        <v>0.24211460281685221</v>
      </c>
      <c r="V27" s="98">
        <v>0.23387704413172319</v>
      </c>
      <c r="W27" s="98">
        <v>0.22107496458537021</v>
      </c>
      <c r="DA27" s="63" t="s">
        <v>1762</v>
      </c>
    </row>
    <row r="28" spans="1:105" ht="12.95" customHeight="1" x14ac:dyDescent="0.25">
      <c r="A28" s="121" t="s">
        <v>92</v>
      </c>
      <c r="B28" s="122">
        <f t="shared" ref="B28:W28" si="13">B29</f>
        <v>2.5470161984299841E-4</v>
      </c>
      <c r="C28" s="122">
        <f t="shared" si="13"/>
        <v>2.9592502803335054E-4</v>
      </c>
      <c r="D28" s="122">
        <f t="shared" si="13"/>
        <v>3.2936443630642953E-4</v>
      </c>
      <c r="E28" s="122">
        <f t="shared" si="13"/>
        <v>3.7602944883029021E-4</v>
      </c>
      <c r="F28" s="122">
        <f t="shared" si="13"/>
        <v>4.3003451355337646E-4</v>
      </c>
      <c r="G28" s="122">
        <f t="shared" si="13"/>
        <v>5.1768963205440436E-4</v>
      </c>
      <c r="H28" s="122">
        <f t="shared" si="13"/>
        <v>7.3857857404302019E-4</v>
      </c>
      <c r="I28" s="122">
        <f t="shared" si="13"/>
        <v>1.1202207818919925E-3</v>
      </c>
      <c r="J28" s="122">
        <f t="shared" si="13"/>
        <v>1.6498088543058134E-3</v>
      </c>
      <c r="K28" s="122">
        <f t="shared" si="13"/>
        <v>2.3798862689710519E-3</v>
      </c>
      <c r="L28" s="122">
        <f t="shared" si="13"/>
        <v>4.7371460768178726E-3</v>
      </c>
      <c r="M28" s="122">
        <f t="shared" si="13"/>
        <v>3.3188878398853166E-3</v>
      </c>
      <c r="N28" s="122">
        <f t="shared" si="13"/>
        <v>4.8208030761787007E-3</v>
      </c>
      <c r="O28" s="122">
        <f t="shared" si="13"/>
        <v>5.6110422833090812E-3</v>
      </c>
      <c r="P28" s="122">
        <f t="shared" si="13"/>
        <v>6.5278274519160922E-3</v>
      </c>
      <c r="Q28" s="122">
        <f t="shared" si="13"/>
        <v>1.3603424852197628E-2</v>
      </c>
      <c r="R28" s="122">
        <f t="shared" si="13"/>
        <v>9.3311177000563374E-3</v>
      </c>
      <c r="S28" s="122">
        <f t="shared" si="13"/>
        <v>1.1208485247477485E-2</v>
      </c>
      <c r="T28" s="122">
        <f t="shared" si="13"/>
        <v>1.4795504303975122E-2</v>
      </c>
      <c r="U28" s="122">
        <f t="shared" si="13"/>
        <v>2.3364655475055531E-2</v>
      </c>
      <c r="V28" s="122">
        <f t="shared" si="13"/>
        <v>1.5150777431958813E-2</v>
      </c>
      <c r="W28" s="122">
        <f t="shared" si="13"/>
        <v>1.9234575458098053E-2</v>
      </c>
      <c r="DA28" s="130" t="s">
        <v>1763</v>
      </c>
    </row>
    <row r="29" spans="1:105" ht="12" customHeight="1" x14ac:dyDescent="0.25">
      <c r="A29" s="97" t="s">
        <v>53</v>
      </c>
      <c r="B29" s="98">
        <v>2.5470161984299841E-4</v>
      </c>
      <c r="C29" s="98">
        <v>2.9592502803335054E-4</v>
      </c>
      <c r="D29" s="98">
        <v>3.2936443630642953E-4</v>
      </c>
      <c r="E29" s="98">
        <v>3.7602944883029021E-4</v>
      </c>
      <c r="F29" s="98">
        <v>4.3003451355337646E-4</v>
      </c>
      <c r="G29" s="98">
        <v>5.1768963205440436E-4</v>
      </c>
      <c r="H29" s="98">
        <v>7.3857857404302019E-4</v>
      </c>
      <c r="I29" s="98">
        <v>1.1202207818919925E-3</v>
      </c>
      <c r="J29" s="98">
        <v>1.6498088543058134E-3</v>
      </c>
      <c r="K29" s="98">
        <v>2.3798862689710519E-3</v>
      </c>
      <c r="L29" s="98">
        <v>4.7371460768178726E-3</v>
      </c>
      <c r="M29" s="98">
        <v>3.3188878398853166E-3</v>
      </c>
      <c r="N29" s="98">
        <v>4.8208030761787007E-3</v>
      </c>
      <c r="O29" s="98">
        <v>5.6110422833090812E-3</v>
      </c>
      <c r="P29" s="98">
        <v>6.5278274519160922E-3</v>
      </c>
      <c r="Q29" s="98">
        <v>1.3603424852197628E-2</v>
      </c>
      <c r="R29" s="98">
        <v>9.3311177000563374E-3</v>
      </c>
      <c r="S29" s="98">
        <v>1.1208485247477485E-2</v>
      </c>
      <c r="T29" s="98">
        <v>1.4795504303975122E-2</v>
      </c>
      <c r="U29" s="98">
        <v>2.3364655475055531E-2</v>
      </c>
      <c r="V29" s="98">
        <v>1.5150777431958813E-2</v>
      </c>
      <c r="W29" s="98">
        <v>1.9234575458098053E-2</v>
      </c>
      <c r="DA29" s="63" t="s">
        <v>1764</v>
      </c>
    </row>
    <row r="30" spans="1:105" ht="12" customHeight="1" x14ac:dyDescent="0.25">
      <c r="A30" s="121" t="s">
        <v>55</v>
      </c>
      <c r="B30" s="122">
        <v>1.5617089922377108</v>
      </c>
      <c r="C30" s="122">
        <v>1.4878397922437319</v>
      </c>
      <c r="D30" s="122">
        <v>1.2607556660237575</v>
      </c>
      <c r="E30" s="122">
        <v>1.8608771575626522</v>
      </c>
      <c r="F30" s="122">
        <v>1.7276318757979099</v>
      </c>
      <c r="G30" s="122">
        <v>1.4359407134280211</v>
      </c>
      <c r="H30" s="122">
        <v>1.6255608478305621</v>
      </c>
      <c r="I30" s="122">
        <v>1.5680418998100238</v>
      </c>
      <c r="J30" s="122">
        <v>1.658605043442972</v>
      </c>
      <c r="K30" s="122">
        <v>1.7396250192798925</v>
      </c>
      <c r="L30" s="122">
        <v>1.823313106708031</v>
      </c>
      <c r="M30" s="122">
        <v>1.7507949471160806</v>
      </c>
      <c r="N30" s="122">
        <v>1.7136541739871534</v>
      </c>
      <c r="O30" s="122">
        <v>1.7701811753308907</v>
      </c>
      <c r="P30" s="122">
        <v>1.7464507595811687</v>
      </c>
      <c r="Q30" s="122">
        <v>1.7798807491367516</v>
      </c>
      <c r="R30" s="122">
        <v>1.7912064581972942</v>
      </c>
      <c r="S30" s="122">
        <v>1.7987821733501863</v>
      </c>
      <c r="T30" s="122">
        <v>1.7417240682883297</v>
      </c>
      <c r="U30" s="122">
        <v>1.8962410285757805</v>
      </c>
      <c r="V30" s="122">
        <v>1.883026970103705</v>
      </c>
      <c r="W30" s="122">
        <v>1.7938205295857526</v>
      </c>
      <c r="DA30" s="130" t="s">
        <v>1765</v>
      </c>
    </row>
    <row r="31" spans="1:105" ht="12" customHeight="1" x14ac:dyDescent="0.25">
      <c r="A31" s="97" t="s">
        <v>141</v>
      </c>
      <c r="B31" s="98">
        <v>0.8190630180802122</v>
      </c>
      <c r="C31" s="98">
        <v>0.80814347339074333</v>
      </c>
      <c r="D31" s="98">
        <v>0.71422756553794819</v>
      </c>
      <c r="E31" s="98">
        <v>0.62166389798429134</v>
      </c>
      <c r="F31" s="98">
        <v>0.51948387818474273</v>
      </c>
      <c r="G31" s="98">
        <v>0.42891968571540212</v>
      </c>
      <c r="H31" s="98">
        <v>0.42039964259508023</v>
      </c>
      <c r="I31" s="98">
        <v>0.41494333370516812</v>
      </c>
      <c r="J31" s="98">
        <v>0.39883083126059027</v>
      </c>
      <c r="K31" s="98">
        <v>0.37692211639823786</v>
      </c>
      <c r="L31" s="98">
        <v>0.35443726655034019</v>
      </c>
      <c r="M31" s="98">
        <v>0.31471857791436525</v>
      </c>
      <c r="N31" s="98">
        <v>0.28346442687718859</v>
      </c>
      <c r="O31" s="98">
        <v>0.21847272188540245</v>
      </c>
      <c r="P31" s="98">
        <v>0.19494281633235103</v>
      </c>
      <c r="Q31" s="98">
        <v>0.18151211544843079</v>
      </c>
      <c r="R31" s="98">
        <v>0.18883860091161064</v>
      </c>
      <c r="S31" s="98">
        <v>0.19863131771214568</v>
      </c>
      <c r="T31" s="98">
        <v>0.20742288268006673</v>
      </c>
      <c r="U31" s="98">
        <v>0.22041347046308402</v>
      </c>
      <c r="V31" s="98">
        <v>0.20843299007781929</v>
      </c>
      <c r="W31" s="98">
        <v>0.20154559519076531</v>
      </c>
      <c r="DA31" s="63" t="s">
        <v>1766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1.6921844952243409E-4</v>
      </c>
      <c r="L32" s="98">
        <v>1.7286965460742992E-4</v>
      </c>
      <c r="M32" s="98">
        <v>1.730990501055682E-4</v>
      </c>
      <c r="N32" s="98">
        <v>1.8321897978903926E-4</v>
      </c>
      <c r="O32" s="98">
        <v>2.7569872936106233E-4</v>
      </c>
      <c r="P32" s="98">
        <v>2.8290976201877515E-4</v>
      </c>
      <c r="Q32" s="98">
        <v>3.8164662615929816E-4</v>
      </c>
      <c r="R32" s="98">
        <v>3.0033763768696922E-4</v>
      </c>
      <c r="S32" s="98">
        <v>3.1075838638179479E-4</v>
      </c>
      <c r="T32" s="98">
        <v>7.486795990258602E-4</v>
      </c>
      <c r="U32" s="98">
        <v>1.2557647918926644E-3</v>
      </c>
      <c r="V32" s="98">
        <v>1.474543297556785E-3</v>
      </c>
      <c r="W32" s="98">
        <v>1.535553446839965E-3</v>
      </c>
      <c r="DA32" s="63" t="s">
        <v>1767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8.3457857152807036E-5</v>
      </c>
      <c r="L33" s="101">
        <v>8.9073379021886148E-5</v>
      </c>
      <c r="M33" s="101">
        <v>8.6034707188271643E-5</v>
      </c>
      <c r="N33" s="101">
        <v>8.8016087562284957E-5</v>
      </c>
      <c r="O33" s="101">
        <v>1.3615537468646821E-4</v>
      </c>
      <c r="P33" s="101">
        <v>1.3700703032859583E-4</v>
      </c>
      <c r="Q33" s="101">
        <v>1.8726149110071167E-4</v>
      </c>
      <c r="R33" s="101">
        <v>1.4571518033108582E-4</v>
      </c>
      <c r="S33" s="101">
        <v>1.481305209650423E-4</v>
      </c>
      <c r="T33" s="101">
        <v>4.1770504016566315E-4</v>
      </c>
      <c r="U33" s="101">
        <v>6.3626293484842086E-4</v>
      </c>
      <c r="V33" s="101">
        <v>7.3410555068657358E-4</v>
      </c>
      <c r="W33" s="101">
        <v>7.4282725680628126E-4</v>
      </c>
      <c r="DA33" s="131" t="s">
        <v>1768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8.5760592369627057E-5</v>
      </c>
      <c r="L34" s="104">
        <v>8.379627558554376E-5</v>
      </c>
      <c r="M34" s="104">
        <v>8.7064342917296547E-5</v>
      </c>
      <c r="N34" s="104">
        <v>9.5202892226754299E-5</v>
      </c>
      <c r="O34" s="104">
        <v>1.3954335467459411E-4</v>
      </c>
      <c r="P34" s="104">
        <v>1.4590273169017928E-4</v>
      </c>
      <c r="Q34" s="104">
        <v>1.9438513505858646E-4</v>
      </c>
      <c r="R34" s="104">
        <v>1.546224573558834E-4</v>
      </c>
      <c r="S34" s="104">
        <v>1.6262786541675246E-4</v>
      </c>
      <c r="T34" s="104">
        <v>3.3097455886019704E-4</v>
      </c>
      <c r="U34" s="104">
        <v>6.1950185704424357E-4</v>
      </c>
      <c r="V34" s="104">
        <v>7.4043774687021144E-4</v>
      </c>
      <c r="W34" s="104">
        <v>7.9272619003368378E-4</v>
      </c>
      <c r="DA34" s="132" t="s">
        <v>1769</v>
      </c>
    </row>
    <row r="35" spans="1:105" ht="12" customHeight="1" x14ac:dyDescent="0.25">
      <c r="A35" s="106" t="s">
        <v>122</v>
      </c>
      <c r="B35" s="101">
        <v>0.74264597415749856</v>
      </c>
      <c r="C35" s="101">
        <v>0.67969631885298853</v>
      </c>
      <c r="D35" s="101">
        <v>0.54652810048580946</v>
      </c>
      <c r="E35" s="101">
        <v>1.2392132595783609</v>
      </c>
      <c r="F35" s="101">
        <v>1.2081479976131673</v>
      </c>
      <c r="G35" s="101">
        <v>1.007021027712619</v>
      </c>
      <c r="H35" s="101">
        <v>1.2051612052354819</v>
      </c>
      <c r="I35" s="101">
        <v>1.1530985661048556</v>
      </c>
      <c r="J35" s="101">
        <v>1.2597742121823816</v>
      </c>
      <c r="K35" s="101">
        <v>1.2337023002348195</v>
      </c>
      <c r="L35" s="101">
        <v>1.3036690438846947</v>
      </c>
      <c r="M35" s="101">
        <v>1.2490529240935027</v>
      </c>
      <c r="N35" s="101">
        <v>1.209550801495566</v>
      </c>
      <c r="O35" s="101">
        <v>1.0947895213460563</v>
      </c>
      <c r="P35" s="101">
        <v>0.95090321606864492</v>
      </c>
      <c r="Q35" s="101">
        <v>0.8218482291216892</v>
      </c>
      <c r="R35" s="101">
        <v>0.71825309978047047</v>
      </c>
      <c r="S35" s="101">
        <v>0.71339638667809113</v>
      </c>
      <c r="T35" s="101">
        <v>0.51992095342728284</v>
      </c>
      <c r="U35" s="101">
        <v>0.45324223657631674</v>
      </c>
      <c r="V35" s="101">
        <v>0.35204406916465714</v>
      </c>
      <c r="W35" s="101">
        <v>0.32131847265356822</v>
      </c>
      <c r="DA35" s="131" t="s">
        <v>1770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0.12883138419731269</v>
      </c>
      <c r="L36" s="104">
        <v>0.16503392661838867</v>
      </c>
      <c r="M36" s="104">
        <v>0.18685034605810735</v>
      </c>
      <c r="N36" s="104">
        <v>0.22045572663460963</v>
      </c>
      <c r="O36" s="104">
        <v>0.45664323337007101</v>
      </c>
      <c r="P36" s="104">
        <v>0.60032181741815394</v>
      </c>
      <c r="Q36" s="104">
        <v>0.77613875794047238</v>
      </c>
      <c r="R36" s="104">
        <v>0.88381441986752596</v>
      </c>
      <c r="S36" s="104">
        <v>0.88644371057356763</v>
      </c>
      <c r="T36" s="104">
        <v>1.0136315525819544</v>
      </c>
      <c r="U36" s="104">
        <v>1.2213295567444871</v>
      </c>
      <c r="V36" s="104">
        <v>1.3210753675636719</v>
      </c>
      <c r="W36" s="104">
        <v>1.2694209082945791</v>
      </c>
      <c r="DA36" s="132" t="s">
        <v>1771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6.3543439525254403E-2</v>
      </c>
      <c r="L37" s="98">
        <v>8.5156246059530982E-2</v>
      </c>
      <c r="M37" s="98">
        <v>9.289034785278194E-2</v>
      </c>
      <c r="N37" s="98">
        <v>0.10579178811931023</v>
      </c>
      <c r="O37" s="98">
        <v>0.22572084853281468</v>
      </c>
      <c r="P37" s="98">
        <v>0.29096349160127227</v>
      </c>
      <c r="Q37" s="98">
        <v>0.38172727275004903</v>
      </c>
      <c r="R37" s="98">
        <v>0.43070079933815381</v>
      </c>
      <c r="S37" s="98">
        <v>0.42424226569690782</v>
      </c>
      <c r="T37" s="98">
        <v>0.55896486626413022</v>
      </c>
      <c r="U37" s="98">
        <v>0.61852185858821473</v>
      </c>
      <c r="V37" s="98">
        <v>0.66016591874217545</v>
      </c>
      <c r="W37" s="98">
        <v>0.60893936405147187</v>
      </c>
      <c r="DA37" s="63" t="s">
        <v>1772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6.5287944672058285E-2</v>
      </c>
      <c r="L38" s="98">
        <v>7.9877680558857703E-2</v>
      </c>
      <c r="M38" s="98">
        <v>9.3959998205325426E-2</v>
      </c>
      <c r="N38" s="98">
        <v>0.11466393851529941</v>
      </c>
      <c r="O38" s="98">
        <v>0.23092238483725633</v>
      </c>
      <c r="P38" s="98">
        <v>0.30935832581688172</v>
      </c>
      <c r="Q38" s="98">
        <v>0.39441148519042329</v>
      </c>
      <c r="R38" s="98">
        <v>0.4531136205293721</v>
      </c>
      <c r="S38" s="98">
        <v>0.46220144487665987</v>
      </c>
      <c r="T38" s="98">
        <v>0.4546666863178242</v>
      </c>
      <c r="U38" s="98">
        <v>0.60280769815627233</v>
      </c>
      <c r="V38" s="98">
        <v>0.66090944882149649</v>
      </c>
      <c r="W38" s="98">
        <v>0.66048154424310723</v>
      </c>
      <c r="DA38" s="63" t="s">
        <v>1773</v>
      </c>
    </row>
    <row r="39" spans="1:105" ht="12" customHeight="1" x14ac:dyDescent="0.25">
      <c r="A39" s="121" t="s">
        <v>54</v>
      </c>
      <c r="B39" s="122">
        <v>0.76169407353160212</v>
      </c>
      <c r="C39" s="122">
        <v>0.75670122992627298</v>
      </c>
      <c r="D39" s="122">
        <v>0.74905323013414671</v>
      </c>
      <c r="E39" s="122">
        <v>1.1011847782165276</v>
      </c>
      <c r="F39" s="122">
        <v>1.0269095954872141</v>
      </c>
      <c r="G39" s="122">
        <v>0.90659928305793613</v>
      </c>
      <c r="H39" s="122">
        <v>0.96132314848238265</v>
      </c>
      <c r="I39" s="122">
        <v>0.97262009394872817</v>
      </c>
      <c r="J39" s="122">
        <v>1.0207145522379055</v>
      </c>
      <c r="K39" s="122">
        <v>1.0411836176322451</v>
      </c>
      <c r="L39" s="122">
        <v>1.0751733168028044</v>
      </c>
      <c r="M39" s="122">
        <v>0.9838190127130878</v>
      </c>
      <c r="N39" s="122">
        <v>0.95686724114497612</v>
      </c>
      <c r="O39" s="122">
        <v>0.91433536539381732</v>
      </c>
      <c r="P39" s="122">
        <v>0.86779553324814374</v>
      </c>
      <c r="Q39" s="122">
        <v>0.85420430601027131</v>
      </c>
      <c r="R39" s="122">
        <v>0.85657270814662212</v>
      </c>
      <c r="S39" s="122">
        <v>0.85949958774769464</v>
      </c>
      <c r="T39" s="122">
        <v>0.86033717026402812</v>
      </c>
      <c r="U39" s="122">
        <v>0.89540487613656061</v>
      </c>
      <c r="V39" s="122">
        <v>0.83623991093830452</v>
      </c>
      <c r="W39" s="122">
        <v>0.79017368389193809</v>
      </c>
      <c r="DA39" s="130" t="s">
        <v>1774</v>
      </c>
    </row>
    <row r="40" spans="1:105" ht="12" customHeight="1" x14ac:dyDescent="0.25">
      <c r="A40" s="97" t="s">
        <v>50</v>
      </c>
      <c r="B40" s="98">
        <v>0.64274281541375355</v>
      </c>
      <c r="C40" s="98">
        <v>0.64591442579670111</v>
      </c>
      <c r="D40" s="98">
        <v>0.65103810722180044</v>
      </c>
      <c r="E40" s="98">
        <v>0.76588352772412849</v>
      </c>
      <c r="F40" s="98">
        <v>0.69164484312451979</v>
      </c>
      <c r="G40" s="98">
        <v>0.64170568974435316</v>
      </c>
      <c r="H40" s="98">
        <v>0.63736810740414829</v>
      </c>
      <c r="I40" s="98">
        <v>0.6801153393468341</v>
      </c>
      <c r="J40" s="98">
        <v>0.69655047353767074</v>
      </c>
      <c r="K40" s="98">
        <v>0.70110554248943446</v>
      </c>
      <c r="L40" s="98">
        <v>0.67972738638873687</v>
      </c>
      <c r="M40" s="98">
        <v>0.618579377618658</v>
      </c>
      <c r="N40" s="98">
        <v>0.59962828634070431</v>
      </c>
      <c r="O40" s="98">
        <v>0.55081347409493742</v>
      </c>
      <c r="P40" s="98">
        <v>0.538126413304857</v>
      </c>
      <c r="Q40" s="98">
        <v>0.53310775962592116</v>
      </c>
      <c r="R40" s="98">
        <v>0.53691886051449578</v>
      </c>
      <c r="S40" s="98">
        <v>0.54582012174303696</v>
      </c>
      <c r="T40" s="98">
        <v>0.56593730528454667</v>
      </c>
      <c r="U40" s="98">
        <v>0.60409418396368753</v>
      </c>
      <c r="V40" s="98">
        <v>0.55257770613379564</v>
      </c>
      <c r="W40" s="98">
        <v>0.53624340411934257</v>
      </c>
      <c r="DA40" s="63" t="s">
        <v>1775</v>
      </c>
    </row>
    <row r="41" spans="1:105" ht="12" customHeight="1" x14ac:dyDescent="0.25">
      <c r="A41" s="109" t="s">
        <v>120</v>
      </c>
      <c r="B41" s="33">
        <v>0.11895125811784854</v>
      </c>
      <c r="C41" s="33">
        <v>0.11078680412957191</v>
      </c>
      <c r="D41" s="33">
        <v>9.8015122912346236E-2</v>
      </c>
      <c r="E41" s="33">
        <v>0.33530125049239912</v>
      </c>
      <c r="F41" s="33">
        <v>0.33526475236269432</v>
      </c>
      <c r="G41" s="33">
        <v>0.26489359331358298</v>
      </c>
      <c r="H41" s="33">
        <v>0.32395504107823436</v>
      </c>
      <c r="I41" s="33">
        <v>0.29250475460189412</v>
      </c>
      <c r="J41" s="33">
        <v>0.32416407870023484</v>
      </c>
      <c r="K41" s="33">
        <v>0.34007807514281058</v>
      </c>
      <c r="L41" s="33">
        <v>0.39544593041406739</v>
      </c>
      <c r="M41" s="33">
        <v>0.3652396350944298</v>
      </c>
      <c r="N41" s="33">
        <v>0.35723895480427181</v>
      </c>
      <c r="O41" s="33">
        <v>0.36352189129887991</v>
      </c>
      <c r="P41" s="33">
        <v>0.32966911994328674</v>
      </c>
      <c r="Q41" s="33">
        <v>0.32109654638435015</v>
      </c>
      <c r="R41" s="33">
        <v>0.3196538476321264</v>
      </c>
      <c r="S41" s="33">
        <v>0.31367946600465768</v>
      </c>
      <c r="T41" s="33">
        <v>0.2943998649794814</v>
      </c>
      <c r="U41" s="33">
        <v>0.29131069217287309</v>
      </c>
      <c r="V41" s="33">
        <v>0.28366220480450893</v>
      </c>
      <c r="W41" s="33">
        <v>0.25393027977259552</v>
      </c>
      <c r="DA41" s="60" t="s">
        <v>1776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194.71764164016491</v>
      </c>
      <c r="C43" s="117">
        <f t="shared" si="14"/>
        <v>243.11758837772598</v>
      </c>
      <c r="D43" s="117">
        <f t="shared" si="14"/>
        <v>263.38294912089736</v>
      </c>
      <c r="E43" s="117">
        <f t="shared" si="14"/>
        <v>273.25878361542345</v>
      </c>
      <c r="F43" s="117">
        <f t="shared" si="14"/>
        <v>258.22621886205411</v>
      </c>
      <c r="G43" s="117">
        <f t="shared" si="14"/>
        <v>231.7410564342494</v>
      </c>
      <c r="H43" s="117">
        <f t="shared" si="14"/>
        <v>232.14550980857888</v>
      </c>
      <c r="I43" s="117">
        <f t="shared" si="14"/>
        <v>186.89400728728492</v>
      </c>
      <c r="J43" s="117">
        <f t="shared" si="14"/>
        <v>141.22408961229604</v>
      </c>
      <c r="K43" s="117">
        <f t="shared" si="14"/>
        <v>97.917614899686583</v>
      </c>
      <c r="L43" s="117">
        <f t="shared" si="14"/>
        <v>56.487232124476172</v>
      </c>
      <c r="M43" s="117">
        <f t="shared" si="14"/>
        <v>57.977418774912664</v>
      </c>
      <c r="N43" s="117">
        <f t="shared" si="14"/>
        <v>47.801758669155397</v>
      </c>
      <c r="O43" s="117">
        <f t="shared" si="14"/>
        <v>48.929855828903598</v>
      </c>
      <c r="P43" s="117">
        <f t="shared" si="14"/>
        <v>42.995579069873095</v>
      </c>
      <c r="Q43" s="117">
        <f t="shared" si="14"/>
        <v>45.001674855910736</v>
      </c>
      <c r="R43" s="117">
        <f t="shared" ref="R43:V43" si="15">R44+R47+R49+R58</f>
        <v>42.888824451804453</v>
      </c>
      <c r="S43" s="117">
        <f t="shared" si="15"/>
        <v>44.776784985254267</v>
      </c>
      <c r="T43" s="117">
        <f t="shared" si="15"/>
        <v>53.64875916879285</v>
      </c>
      <c r="U43" s="117">
        <f t="shared" si="15"/>
        <v>46.394569382383658</v>
      </c>
      <c r="V43" s="117">
        <f t="shared" si="15"/>
        <v>48.529585797631135</v>
      </c>
      <c r="W43" s="117">
        <f t="shared" ref="W43" si="16">W44+W47+W49+W58</f>
        <v>70.825909103139722</v>
      </c>
      <c r="DA43" s="129" t="s">
        <v>1777</v>
      </c>
    </row>
    <row r="44" spans="1:105" ht="12.95" customHeight="1" x14ac:dyDescent="0.25">
      <c r="A44" s="121" t="s">
        <v>57</v>
      </c>
      <c r="B44" s="122">
        <f t="shared" ref="B44:Q44" si="17">SUM(B45:B46)</f>
        <v>167.53181433313642</v>
      </c>
      <c r="C44" s="122">
        <f t="shared" si="17"/>
        <v>213.35939702103127</v>
      </c>
      <c r="D44" s="122">
        <f t="shared" si="17"/>
        <v>230.7497684553002</v>
      </c>
      <c r="E44" s="122">
        <f t="shared" si="17"/>
        <v>230.34651601584741</v>
      </c>
      <c r="F44" s="122">
        <f t="shared" si="17"/>
        <v>216.65889451835477</v>
      </c>
      <c r="G44" s="122">
        <f t="shared" si="17"/>
        <v>196.9326958274988</v>
      </c>
      <c r="H44" s="122">
        <f t="shared" si="17"/>
        <v>198.13171472336688</v>
      </c>
      <c r="I44" s="122">
        <f t="shared" si="17"/>
        <v>158.30250461742625</v>
      </c>
      <c r="J44" s="122">
        <f t="shared" si="17"/>
        <v>119.01937303782698</v>
      </c>
      <c r="K44" s="122">
        <f t="shared" si="17"/>
        <v>82.166374518550668</v>
      </c>
      <c r="L44" s="122">
        <f t="shared" si="17"/>
        <v>47.151355419142597</v>
      </c>
      <c r="M44" s="122">
        <f t="shared" si="17"/>
        <v>48.890035662088408</v>
      </c>
      <c r="N44" s="122">
        <f t="shared" si="17"/>
        <v>40.373533629046847</v>
      </c>
      <c r="O44" s="122">
        <f t="shared" si="17"/>
        <v>41.368031763179928</v>
      </c>
      <c r="P44" s="122">
        <f t="shared" si="17"/>
        <v>35.807750627074967</v>
      </c>
      <c r="Q44" s="122">
        <f t="shared" si="17"/>
        <v>37.542178974784981</v>
      </c>
      <c r="R44" s="122">
        <f t="shared" ref="R44:V44" si="18">SUM(R45:R46)</f>
        <v>35.944447079307089</v>
      </c>
      <c r="S44" s="122">
        <f t="shared" si="18"/>
        <v>37.586786162677619</v>
      </c>
      <c r="T44" s="122">
        <f t="shared" si="18"/>
        <v>45.63252970523753</v>
      </c>
      <c r="U44" s="122">
        <f t="shared" si="18"/>
        <v>38.870254406558821</v>
      </c>
      <c r="V44" s="122">
        <f t="shared" si="18"/>
        <v>40.774564789499919</v>
      </c>
      <c r="W44" s="122">
        <f t="shared" ref="W44" si="19">SUM(W45:W46)</f>
        <v>60.76880339353049</v>
      </c>
      <c r="DA44" s="130" t="s">
        <v>1778</v>
      </c>
    </row>
    <row r="45" spans="1:105" ht="12" customHeight="1" x14ac:dyDescent="0.25">
      <c r="A45" s="97" t="s">
        <v>216</v>
      </c>
      <c r="B45" s="98">
        <v>164.21372166703117</v>
      </c>
      <c r="C45" s="98">
        <v>209.12850781187734</v>
      </c>
      <c r="D45" s="98">
        <v>226.22093652469727</v>
      </c>
      <c r="E45" s="98">
        <v>225.82928610174051</v>
      </c>
      <c r="F45" s="98">
        <v>212.48130263393057</v>
      </c>
      <c r="G45" s="98">
        <v>193.19268409774514</v>
      </c>
      <c r="H45" s="98">
        <v>194.3844632156293</v>
      </c>
      <c r="I45" s="98">
        <v>155.38608848009412</v>
      </c>
      <c r="J45" s="98">
        <v>116.84872087704682</v>
      </c>
      <c r="K45" s="98">
        <v>80.688562109095855</v>
      </c>
      <c r="L45" s="98">
        <v>46.301456210371526</v>
      </c>
      <c r="M45" s="98">
        <v>48.03059507361457</v>
      </c>
      <c r="N45" s="98">
        <v>39.670503684291084</v>
      </c>
      <c r="O45" s="98">
        <v>40.660269930868559</v>
      </c>
      <c r="P45" s="98">
        <v>35.215623079734613</v>
      </c>
      <c r="Q45" s="98">
        <v>36.932627751605821</v>
      </c>
      <c r="R45" s="98">
        <v>35.364252693436768</v>
      </c>
      <c r="S45" s="98">
        <v>36.985844338439037</v>
      </c>
      <c r="T45" s="98">
        <v>44.89249825020979</v>
      </c>
      <c r="U45" s="98">
        <v>38.253179269267648</v>
      </c>
      <c r="V45" s="98">
        <v>40.128420030045937</v>
      </c>
      <c r="W45" s="98">
        <v>59.828446279756996</v>
      </c>
      <c r="DA45" s="63" t="s">
        <v>1779</v>
      </c>
    </row>
    <row r="46" spans="1:105" ht="12" customHeight="1" x14ac:dyDescent="0.25">
      <c r="A46" s="97" t="s">
        <v>53</v>
      </c>
      <c r="B46" s="98">
        <v>3.3180926661052599</v>
      </c>
      <c r="C46" s="98">
        <v>4.2308892091539212</v>
      </c>
      <c r="D46" s="98">
        <v>4.528831930602939</v>
      </c>
      <c r="E46" s="98">
        <v>4.5172299141069079</v>
      </c>
      <c r="F46" s="98">
        <v>4.1775918844242055</v>
      </c>
      <c r="G46" s="98">
        <v>3.740011729753673</v>
      </c>
      <c r="H46" s="98">
        <v>3.7472515077375794</v>
      </c>
      <c r="I46" s="98">
        <v>2.9164161373321447</v>
      </c>
      <c r="J46" s="98">
        <v>2.1706521607801665</v>
      </c>
      <c r="K46" s="98">
        <v>1.4778124094548126</v>
      </c>
      <c r="L46" s="98">
        <v>0.84989920877107072</v>
      </c>
      <c r="M46" s="98">
        <v>0.85944058847383786</v>
      </c>
      <c r="N46" s="98">
        <v>0.70302994475576186</v>
      </c>
      <c r="O46" s="98">
        <v>0.70776183231136702</v>
      </c>
      <c r="P46" s="98">
        <v>0.59212754734035267</v>
      </c>
      <c r="Q46" s="98">
        <v>0.60955122317915889</v>
      </c>
      <c r="R46" s="98">
        <v>0.58019438587031791</v>
      </c>
      <c r="S46" s="98">
        <v>0.60094182423858467</v>
      </c>
      <c r="T46" s="98">
        <v>0.74003145502773848</v>
      </c>
      <c r="U46" s="98">
        <v>0.61707513729117069</v>
      </c>
      <c r="V46" s="98">
        <v>0.64614475945398409</v>
      </c>
      <c r="W46" s="98">
        <v>0.94035711377349229</v>
      </c>
      <c r="DA46" s="63" t="s">
        <v>1780</v>
      </c>
    </row>
    <row r="47" spans="1:105" ht="12.95" customHeight="1" x14ac:dyDescent="0.25">
      <c r="A47" s="121" t="s">
        <v>92</v>
      </c>
      <c r="B47" s="122">
        <f t="shared" ref="B47:W47" si="20">B48</f>
        <v>3.3111210579589794E-3</v>
      </c>
      <c r="C47" s="122">
        <f t="shared" si="20"/>
        <v>3.7082953707020094E-3</v>
      </c>
      <c r="D47" s="122">
        <f t="shared" si="20"/>
        <v>4.571350030737332E-3</v>
      </c>
      <c r="E47" s="122">
        <f t="shared" si="20"/>
        <v>5.6660081770087819E-3</v>
      </c>
      <c r="F47" s="122">
        <f t="shared" si="20"/>
        <v>7.7911349371702797E-3</v>
      </c>
      <c r="G47" s="122">
        <f t="shared" si="20"/>
        <v>9.0426715706357526E-3</v>
      </c>
      <c r="H47" s="122">
        <f t="shared" si="20"/>
        <v>1.1972836142025831E-2</v>
      </c>
      <c r="I47" s="122">
        <f t="shared" si="20"/>
        <v>9.7227389243050386E-3</v>
      </c>
      <c r="J47" s="122">
        <f t="shared" si="20"/>
        <v>8.3363743873110119E-3</v>
      </c>
      <c r="K47" s="122">
        <f t="shared" si="20"/>
        <v>6.9953633206050938E-3</v>
      </c>
      <c r="L47" s="122">
        <f t="shared" si="20"/>
        <v>9.3499585195334911E-3</v>
      </c>
      <c r="M47" s="122">
        <f t="shared" si="20"/>
        <v>3.4822080777155979E-3</v>
      </c>
      <c r="N47" s="122">
        <f t="shared" si="20"/>
        <v>3.6926955371324524E-3</v>
      </c>
      <c r="O47" s="122">
        <f t="shared" si="20"/>
        <v>9.9590886157526308E-3</v>
      </c>
      <c r="P47" s="122">
        <f t="shared" si="20"/>
        <v>1.7326945471797695E-2</v>
      </c>
      <c r="Q47" s="122">
        <f t="shared" si="20"/>
        <v>4.3977067308173821E-2</v>
      </c>
      <c r="R47" s="122">
        <f t="shared" si="20"/>
        <v>2.6332300568212168E-2</v>
      </c>
      <c r="S47" s="122">
        <f t="shared" si="20"/>
        <v>3.3621898429325628E-2</v>
      </c>
      <c r="T47" s="122">
        <f t="shared" si="20"/>
        <v>5.0487781215360746E-2</v>
      </c>
      <c r="U47" s="122">
        <f t="shared" si="20"/>
        <v>8.971395975495422E-2</v>
      </c>
      <c r="V47" s="122">
        <f t="shared" si="20"/>
        <v>6.4765834225919985E-2</v>
      </c>
      <c r="W47" s="122">
        <f t="shared" si="20"/>
        <v>8.3164039514637259E-2</v>
      </c>
      <c r="DA47" s="130" t="s">
        <v>1781</v>
      </c>
    </row>
    <row r="48" spans="1:105" ht="12" customHeight="1" x14ac:dyDescent="0.25">
      <c r="A48" s="97" t="s">
        <v>53</v>
      </c>
      <c r="B48" s="98">
        <v>3.3111210579589794E-3</v>
      </c>
      <c r="C48" s="98">
        <v>3.7082953707020094E-3</v>
      </c>
      <c r="D48" s="98">
        <v>4.571350030737332E-3</v>
      </c>
      <c r="E48" s="98">
        <v>5.6660081770087819E-3</v>
      </c>
      <c r="F48" s="98">
        <v>7.7911349371702797E-3</v>
      </c>
      <c r="G48" s="98">
        <v>9.0426715706357526E-3</v>
      </c>
      <c r="H48" s="98">
        <v>1.1972836142025831E-2</v>
      </c>
      <c r="I48" s="98">
        <v>9.7227389243050386E-3</v>
      </c>
      <c r="J48" s="98">
        <v>8.3363743873110119E-3</v>
      </c>
      <c r="K48" s="98">
        <v>6.9953633206050938E-3</v>
      </c>
      <c r="L48" s="98">
        <v>9.3499585195334911E-3</v>
      </c>
      <c r="M48" s="98">
        <v>3.4822080777155979E-3</v>
      </c>
      <c r="N48" s="98">
        <v>3.6926955371324524E-3</v>
      </c>
      <c r="O48" s="98">
        <v>9.9590886157526308E-3</v>
      </c>
      <c r="P48" s="98">
        <v>1.7326945471797695E-2</v>
      </c>
      <c r="Q48" s="98">
        <v>4.3977067308173821E-2</v>
      </c>
      <c r="R48" s="98">
        <v>2.6332300568212168E-2</v>
      </c>
      <c r="S48" s="98">
        <v>3.3621898429325628E-2</v>
      </c>
      <c r="T48" s="98">
        <v>5.0487781215360746E-2</v>
      </c>
      <c r="U48" s="98">
        <v>8.971395975495422E-2</v>
      </c>
      <c r="V48" s="98">
        <v>6.4765834225919985E-2</v>
      </c>
      <c r="W48" s="98">
        <v>8.3164039514637259E-2</v>
      </c>
      <c r="DA48" s="63" t="s">
        <v>1782</v>
      </c>
    </row>
    <row r="49" spans="1:105" ht="12" customHeight="1" x14ac:dyDescent="0.25">
      <c r="A49" s="121" t="s">
        <v>55</v>
      </c>
      <c r="B49" s="122">
        <v>17.533389791257889</v>
      </c>
      <c r="C49" s="122">
        <v>19.99328397761392</v>
      </c>
      <c r="D49" s="122">
        <v>22.250958116001872</v>
      </c>
      <c r="E49" s="122">
        <v>26.472899674543488</v>
      </c>
      <c r="F49" s="122">
        <v>25.676676971643108</v>
      </c>
      <c r="G49" s="122">
        <v>21.699998337445262</v>
      </c>
      <c r="H49" s="122">
        <v>21.411415599416124</v>
      </c>
      <c r="I49" s="122">
        <v>18.105032815729889</v>
      </c>
      <c r="J49" s="122">
        <v>13.807592424989283</v>
      </c>
      <c r="K49" s="122">
        <v>9.6562160564070183</v>
      </c>
      <c r="L49" s="122">
        <v>5.026940506243216</v>
      </c>
      <c r="M49" s="122">
        <v>5.8507485740276266</v>
      </c>
      <c r="N49" s="122">
        <v>4.6889285132358225</v>
      </c>
      <c r="O49" s="122">
        <v>4.9506270263205856</v>
      </c>
      <c r="P49" s="122">
        <v>4.7615491847284135</v>
      </c>
      <c r="Q49" s="122">
        <v>5.0386985986695549</v>
      </c>
      <c r="R49" s="122">
        <v>4.5670810189388558</v>
      </c>
      <c r="S49" s="122">
        <v>4.7807574424397092</v>
      </c>
      <c r="T49" s="122">
        <v>5.5336313817170399</v>
      </c>
      <c r="U49" s="122">
        <v>4.8612920379945592</v>
      </c>
      <c r="V49" s="122">
        <v>5.0776492324437923</v>
      </c>
      <c r="W49" s="122">
        <v>7.4401715552559304</v>
      </c>
      <c r="DA49" s="130" t="s">
        <v>1783</v>
      </c>
    </row>
    <row r="50" spans="1:105" ht="12" customHeight="1" x14ac:dyDescent="0.25">
      <c r="A50" s="97" t="s">
        <v>138</v>
      </c>
      <c r="B50" s="98">
        <v>16.915386433247132</v>
      </c>
      <c r="C50" s="98">
        <v>19.47461906634036</v>
      </c>
      <c r="D50" s="98">
        <v>21.869995906692655</v>
      </c>
      <c r="E50" s="98">
        <v>25.695418523951275</v>
      </c>
      <c r="F50" s="98">
        <v>24.988753533484438</v>
      </c>
      <c r="G50" s="98">
        <v>21.202439173102736</v>
      </c>
      <c r="H50" s="98">
        <v>20.871882138785242</v>
      </c>
      <c r="I50" s="98">
        <v>17.6804190742338</v>
      </c>
      <c r="J50" s="98">
        <v>13.458345758230358</v>
      </c>
      <c r="K50" s="98">
        <v>9.3807438888501018</v>
      </c>
      <c r="L50" s="98">
        <v>4.8273691332743001</v>
      </c>
      <c r="M50" s="98">
        <v>5.6795214346558263</v>
      </c>
      <c r="N50" s="98">
        <v>4.5283924548733561</v>
      </c>
      <c r="O50" s="98">
        <v>4.761107499999107</v>
      </c>
      <c r="P50" s="98">
        <v>4.5668650175524386</v>
      </c>
      <c r="Q50" s="98">
        <v>4.8353778128634612</v>
      </c>
      <c r="R50" s="98">
        <v>4.3811630708122138</v>
      </c>
      <c r="S50" s="98">
        <v>4.6045206343274678</v>
      </c>
      <c r="T50" s="98">
        <v>5.3437287233807318</v>
      </c>
      <c r="U50" s="98">
        <v>4.6701347823696251</v>
      </c>
      <c r="V50" s="98">
        <v>4.8640664485232934</v>
      </c>
      <c r="W50" s="98">
        <v>7.1305937000916986</v>
      </c>
      <c r="DA50" s="63" t="s">
        <v>1784</v>
      </c>
    </row>
    <row r="51" spans="1:105" ht="12" customHeight="1" x14ac:dyDescent="0.25">
      <c r="A51" s="97" t="s">
        <v>137</v>
      </c>
      <c r="B51" s="98">
        <v>0</v>
      </c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1.1308724086287854E-2</v>
      </c>
      <c r="L51" s="98">
        <v>5.8150962507466514E-3</v>
      </c>
      <c r="M51" s="98">
        <v>9.7668388860827141E-3</v>
      </c>
      <c r="N51" s="98">
        <v>8.2570070756172037E-3</v>
      </c>
      <c r="O51" s="98">
        <v>1.5694262155175803E-2</v>
      </c>
      <c r="P51" s="98">
        <v>2.2450463658603828E-2</v>
      </c>
      <c r="Q51" s="98">
        <v>3.2438829045711076E-2</v>
      </c>
      <c r="R51" s="98">
        <v>3.1426726173048924E-2</v>
      </c>
      <c r="S51" s="98">
        <v>3.5450420155110719E-2</v>
      </c>
      <c r="T51" s="98">
        <v>6.0165489598984184E-2</v>
      </c>
      <c r="U51" s="98">
        <v>4.9168344124365826E-2</v>
      </c>
      <c r="V51" s="98">
        <v>5.7641748709367169E-2</v>
      </c>
      <c r="W51" s="98">
        <v>0.13188168761229074</v>
      </c>
      <c r="DA51" s="63" t="s">
        <v>1785</v>
      </c>
    </row>
    <row r="52" spans="1:105" ht="12" customHeight="1" x14ac:dyDescent="0.25">
      <c r="A52" s="100" t="s">
        <v>216</v>
      </c>
      <c r="B52" s="101">
        <v>0</v>
      </c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5.5772871427487974E-3</v>
      </c>
      <c r="L52" s="101">
        <v>2.9955319769615889E-3</v>
      </c>
      <c r="M52" s="101">
        <v>4.8561714849496484E-3</v>
      </c>
      <c r="N52" s="101">
        <v>3.9654224377062321E-3</v>
      </c>
      <c r="O52" s="101">
        <v>7.7496144712688357E-3</v>
      </c>
      <c r="P52" s="101">
        <v>1.0876949586262374E-2</v>
      </c>
      <c r="Q52" s="101">
        <v>1.5945467635012832E-2</v>
      </c>
      <c r="R52" s="101">
        <v>1.5231645044925135E-2</v>
      </c>
      <c r="S52" s="101">
        <v>1.688657948278921E-2</v>
      </c>
      <c r="T52" s="101">
        <v>3.3646511485228195E-2</v>
      </c>
      <c r="U52" s="101">
        <v>2.479949292804005E-2</v>
      </c>
      <c r="V52" s="101">
        <v>2.8552495014490174E-2</v>
      </c>
      <c r="W52" s="101">
        <v>6.4851252811644347E-2</v>
      </c>
      <c r="DA52" s="131" t="s">
        <v>1786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5.7314369435390563E-3</v>
      </c>
      <c r="L53" s="104">
        <v>2.8195642737850629E-3</v>
      </c>
      <c r="M53" s="104">
        <v>4.9106674011330648E-3</v>
      </c>
      <c r="N53" s="104">
        <v>4.2915846379109716E-3</v>
      </c>
      <c r="O53" s="104">
        <v>7.9446476839069666E-3</v>
      </c>
      <c r="P53" s="104">
        <v>1.1573514072341456E-2</v>
      </c>
      <c r="Q53" s="104">
        <v>1.6493361410698248E-2</v>
      </c>
      <c r="R53" s="104">
        <v>1.6195081128123786E-2</v>
      </c>
      <c r="S53" s="104">
        <v>1.8563840672321509E-2</v>
      </c>
      <c r="T53" s="104">
        <v>2.6518978113755989E-2</v>
      </c>
      <c r="U53" s="104">
        <v>2.4368851196325772E-2</v>
      </c>
      <c r="V53" s="104">
        <v>2.9089253694876999E-2</v>
      </c>
      <c r="W53" s="104">
        <v>6.703043480064641E-2</v>
      </c>
      <c r="DA53" s="132" t="s">
        <v>1787</v>
      </c>
    </row>
    <row r="54" spans="1:105" ht="12" customHeight="1" x14ac:dyDescent="0.25">
      <c r="A54" s="106" t="s">
        <v>122</v>
      </c>
      <c r="B54" s="101">
        <v>0.61800335801075601</v>
      </c>
      <c r="C54" s="101">
        <v>0.51866491127356107</v>
      </c>
      <c r="D54" s="101">
        <v>0.38096220930921637</v>
      </c>
      <c r="E54" s="101">
        <v>0.77748115059221168</v>
      </c>
      <c r="F54" s="101">
        <v>0.68792343815866908</v>
      </c>
      <c r="G54" s="101">
        <v>0.49755916434252523</v>
      </c>
      <c r="H54" s="101">
        <v>0.53953346063088004</v>
      </c>
      <c r="I54" s="101">
        <v>0.42461374149608688</v>
      </c>
      <c r="J54" s="101">
        <v>0.34924666675892452</v>
      </c>
      <c r="K54" s="101">
        <v>0.26416344347062976</v>
      </c>
      <c r="L54" s="101">
        <v>0.19375627671816897</v>
      </c>
      <c r="M54" s="101">
        <v>0.16137050539177217</v>
      </c>
      <c r="N54" s="101">
        <v>0.14084039516169808</v>
      </c>
      <c r="O54" s="101">
        <v>0.10719828297539709</v>
      </c>
      <c r="P54" s="101">
        <v>7.4977905505641845E-2</v>
      </c>
      <c r="Q54" s="101">
        <v>7.1129660444082449E-2</v>
      </c>
      <c r="R54" s="101">
        <v>6.0052799210708108E-2</v>
      </c>
      <c r="S54" s="101">
        <v>5.8835637402984767E-2</v>
      </c>
      <c r="T54" s="101">
        <v>4.2761267251388471E-2</v>
      </c>
      <c r="U54" s="101">
        <v>3.4751409490138448E-2</v>
      </c>
      <c r="V54" s="101">
        <v>1.3504202776470561E-2</v>
      </c>
      <c r="W54" s="101">
        <v>1.538726380746723E-2</v>
      </c>
      <c r="DA54" s="131" t="s">
        <v>1788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8.9795093946330211E-5</v>
      </c>
      <c r="N55" s="104">
        <v>1.1438656125151648E-2</v>
      </c>
      <c r="O55" s="104">
        <v>6.6626981190906043E-2</v>
      </c>
      <c r="P55" s="104">
        <v>9.7255798011729427E-2</v>
      </c>
      <c r="Q55" s="104">
        <v>9.9752296316300282E-2</v>
      </c>
      <c r="R55" s="104">
        <v>9.4438422742885525E-2</v>
      </c>
      <c r="S55" s="104">
        <v>8.1950750554145607E-2</v>
      </c>
      <c r="T55" s="104">
        <v>8.6975901485935481E-2</v>
      </c>
      <c r="U55" s="104">
        <v>0.1072375020104295</v>
      </c>
      <c r="V55" s="104">
        <v>0.14243683243466126</v>
      </c>
      <c r="W55" s="104">
        <v>0.16230890374447449</v>
      </c>
      <c r="DA55" s="132" t="s">
        <v>1789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4.4640524827039425E-5</v>
      </c>
      <c r="N56" s="98">
        <v>5.4891560479505188E-3</v>
      </c>
      <c r="O56" s="98">
        <v>3.2934022953983573E-2</v>
      </c>
      <c r="P56" s="98">
        <v>4.7137861305230504E-2</v>
      </c>
      <c r="Q56" s="98">
        <v>4.906103661723922E-2</v>
      </c>
      <c r="R56" s="98">
        <v>4.6021770237344571E-2</v>
      </c>
      <c r="S56" s="98">
        <v>3.9220732998553304E-2</v>
      </c>
      <c r="T56" s="98">
        <v>4.7962667518045024E-2</v>
      </c>
      <c r="U56" s="98">
        <v>5.4308633314869272E-2</v>
      </c>
      <c r="V56" s="98">
        <v>7.1178332936724945E-2</v>
      </c>
      <c r="W56" s="98">
        <v>7.7859345139379102E-2</v>
      </c>
      <c r="DA56" s="63" t="s">
        <v>1790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4.5154569119290786E-5</v>
      </c>
      <c r="N57" s="98">
        <v>5.94950007720113E-3</v>
      </c>
      <c r="O57" s="98">
        <v>3.369295823692247E-2</v>
      </c>
      <c r="P57" s="98">
        <v>5.0117936706498917E-2</v>
      </c>
      <c r="Q57" s="98">
        <v>5.0691259699061068E-2</v>
      </c>
      <c r="R57" s="98">
        <v>4.8416652505540961E-2</v>
      </c>
      <c r="S57" s="98">
        <v>4.273001755559231E-2</v>
      </c>
      <c r="T57" s="98">
        <v>3.9013233967890457E-2</v>
      </c>
      <c r="U57" s="98">
        <v>5.2928868695560224E-2</v>
      </c>
      <c r="V57" s="98">
        <v>7.1258499497936306E-2</v>
      </c>
      <c r="W57" s="98">
        <v>8.4449558605095384E-2</v>
      </c>
      <c r="DA57" s="63" t="s">
        <v>1791</v>
      </c>
    </row>
    <row r="58" spans="1:105" ht="12" customHeight="1" x14ac:dyDescent="0.25">
      <c r="A58" s="121" t="s">
        <v>54</v>
      </c>
      <c r="B58" s="122">
        <v>9.6491263947126615</v>
      </c>
      <c r="C58" s="122">
        <v>9.7611990837101033</v>
      </c>
      <c r="D58" s="122">
        <v>10.377651199564552</v>
      </c>
      <c r="E58" s="122">
        <v>16.433701916855547</v>
      </c>
      <c r="F58" s="122">
        <v>15.882856237119082</v>
      </c>
      <c r="G58" s="122">
        <v>13.099319597734697</v>
      </c>
      <c r="H58" s="122">
        <v>12.590406649653826</v>
      </c>
      <c r="I58" s="122">
        <v>10.476747115204478</v>
      </c>
      <c r="J58" s="122">
        <v>8.3887877750924389</v>
      </c>
      <c r="K58" s="122">
        <v>6.0880289614083019</v>
      </c>
      <c r="L58" s="122">
        <v>4.2995862405708252</v>
      </c>
      <c r="M58" s="122">
        <v>3.2331523307189123</v>
      </c>
      <c r="N58" s="122">
        <v>2.735603831335593</v>
      </c>
      <c r="O58" s="122">
        <v>2.6012379507873389</v>
      </c>
      <c r="P58" s="122">
        <v>2.4089523125979131</v>
      </c>
      <c r="Q58" s="122">
        <v>2.3768202151480189</v>
      </c>
      <c r="R58" s="122">
        <v>2.3509640529902947</v>
      </c>
      <c r="S58" s="122">
        <v>2.3756194817076128</v>
      </c>
      <c r="T58" s="122">
        <v>2.4321103006229219</v>
      </c>
      <c r="U58" s="122">
        <v>2.5733089780753238</v>
      </c>
      <c r="V58" s="122">
        <v>2.6126059414615042</v>
      </c>
      <c r="W58" s="122">
        <v>2.5337701148386595</v>
      </c>
      <c r="DA58" s="130" t="s">
        <v>1792</v>
      </c>
    </row>
    <row r="59" spans="1:105" ht="12" customHeight="1" x14ac:dyDescent="0.25">
      <c r="A59" s="97" t="s">
        <v>50</v>
      </c>
      <c r="B59" s="98">
        <v>8.1420819810009881</v>
      </c>
      <c r="C59" s="98">
        <v>8.3216613208244805</v>
      </c>
      <c r="D59" s="98">
        <v>8.9136295040976172</v>
      </c>
      <c r="E59" s="98">
        <v>10.908980836274099</v>
      </c>
      <c r="F59" s="98">
        <v>10.243898298107707</v>
      </c>
      <c r="G59" s="98">
        <v>8.8783826443857699</v>
      </c>
      <c r="H59" s="98">
        <v>7.8056326094770592</v>
      </c>
      <c r="I59" s="98">
        <v>6.6730498055560865</v>
      </c>
      <c r="J59" s="98">
        <v>5.2565239440580394</v>
      </c>
      <c r="K59" s="98">
        <v>3.7793994636626662</v>
      </c>
      <c r="L59" s="98">
        <v>2.5583873521146394</v>
      </c>
      <c r="M59" s="98">
        <v>2.1044037589589273</v>
      </c>
      <c r="N59" s="98">
        <v>1.816714885527499</v>
      </c>
      <c r="O59" s="98">
        <v>1.6198703318110299</v>
      </c>
      <c r="P59" s="98">
        <v>1.5246123029017806</v>
      </c>
      <c r="Q59" s="98">
        <v>1.5078320580461722</v>
      </c>
      <c r="R59" s="98">
        <v>1.4984406980241882</v>
      </c>
      <c r="S59" s="98">
        <v>1.5194491365611205</v>
      </c>
      <c r="T59" s="98">
        <v>1.6130664835303898</v>
      </c>
      <c r="U59" s="98">
        <v>1.7559815826047771</v>
      </c>
      <c r="V59" s="98">
        <v>1.7517942122948822</v>
      </c>
      <c r="W59" s="98">
        <v>1.738433722617668</v>
      </c>
      <c r="DA59" s="63" t="s">
        <v>1793</v>
      </c>
    </row>
    <row r="60" spans="1:105" ht="12" customHeight="1" x14ac:dyDescent="0.25">
      <c r="A60" s="109" t="s">
        <v>120</v>
      </c>
      <c r="B60" s="33">
        <v>1.5070444137116732</v>
      </c>
      <c r="C60" s="33">
        <v>1.4395377628856221</v>
      </c>
      <c r="D60" s="33">
        <v>1.4640216954669349</v>
      </c>
      <c r="E60" s="33">
        <v>5.5247210805814468</v>
      </c>
      <c r="F60" s="33">
        <v>5.6389579390113749</v>
      </c>
      <c r="G60" s="33">
        <v>4.2209369533489269</v>
      </c>
      <c r="H60" s="33">
        <v>4.7847740401767673</v>
      </c>
      <c r="I60" s="33">
        <v>3.8036973096483919</v>
      </c>
      <c r="J60" s="33">
        <v>3.1322638310344004</v>
      </c>
      <c r="K60" s="33">
        <v>2.3086294977456352</v>
      </c>
      <c r="L60" s="33">
        <v>1.7411988884561862</v>
      </c>
      <c r="M60" s="33">
        <v>1.1287485717599848</v>
      </c>
      <c r="N60" s="33">
        <v>0.9188889458080941</v>
      </c>
      <c r="O60" s="33">
        <v>0.98136761897630886</v>
      </c>
      <c r="P60" s="33">
        <v>0.88434000969613236</v>
      </c>
      <c r="Q60" s="33">
        <v>0.86898815710184663</v>
      </c>
      <c r="R60" s="33">
        <v>0.85252335496610643</v>
      </c>
      <c r="S60" s="33">
        <v>0.85617034514649215</v>
      </c>
      <c r="T60" s="33">
        <v>0.81904381709253204</v>
      </c>
      <c r="U60" s="33">
        <v>0.81732739547054689</v>
      </c>
      <c r="V60" s="33">
        <v>0.86081172916662196</v>
      </c>
      <c r="W60" s="33">
        <v>0.79533639222099139</v>
      </c>
      <c r="DA60" s="60" t="s">
        <v>1794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1544.5095498790693</v>
      </c>
      <c r="C62" s="117">
        <f t="shared" si="21"/>
        <v>1628.6639683311653</v>
      </c>
      <c r="D62" s="117">
        <f t="shared" si="21"/>
        <v>1563.9381988288537</v>
      </c>
      <c r="E62" s="117">
        <f t="shared" si="21"/>
        <v>1606.121351274337</v>
      </c>
      <c r="F62" s="117">
        <f t="shared" si="21"/>
        <v>1615.1877220399267</v>
      </c>
      <c r="G62" s="117">
        <f t="shared" si="21"/>
        <v>1754.9892541806928</v>
      </c>
      <c r="H62" s="117">
        <f t="shared" si="21"/>
        <v>1836.3108617035618</v>
      </c>
      <c r="I62" s="117">
        <f t="shared" si="21"/>
        <v>1790.1970414629986</v>
      </c>
      <c r="J62" s="117">
        <f t="shared" si="21"/>
        <v>1810.484730769477</v>
      </c>
      <c r="K62" s="117">
        <f t="shared" si="21"/>
        <v>1899.2680670767722</v>
      </c>
      <c r="L62" s="117">
        <f t="shared" si="21"/>
        <v>2142.42854140398</v>
      </c>
      <c r="M62" s="117">
        <f t="shared" si="21"/>
        <v>2009.4163295114388</v>
      </c>
      <c r="N62" s="117">
        <f t="shared" si="21"/>
        <v>2162.4798308190534</v>
      </c>
      <c r="O62" s="117">
        <f t="shared" si="21"/>
        <v>2254.8592670840762</v>
      </c>
      <c r="P62" s="117">
        <f t="shared" si="21"/>
        <v>2088.2989928063139</v>
      </c>
      <c r="Q62" s="117">
        <f t="shared" si="21"/>
        <v>2123.2100007692452</v>
      </c>
      <c r="R62" s="117">
        <f t="shared" ref="R62:V62" si="22">R63+R66+R68+R77</f>
        <v>2362.5366598065161</v>
      </c>
      <c r="S62" s="117">
        <f t="shared" si="22"/>
        <v>2514.5452530765738</v>
      </c>
      <c r="T62" s="117">
        <f t="shared" si="22"/>
        <v>2512.6184327077012</v>
      </c>
      <c r="U62" s="117">
        <f t="shared" si="22"/>
        <v>2615.9240891131512</v>
      </c>
      <c r="V62" s="117">
        <f t="shared" si="22"/>
        <v>2820.635229420348</v>
      </c>
      <c r="W62" s="117">
        <f t="shared" ref="W62" si="23">W63+W66+W68+W77</f>
        <v>3413.3781229357082</v>
      </c>
      <c r="DA62" s="129" t="s">
        <v>1795</v>
      </c>
    </row>
    <row r="63" spans="1:105" ht="12.95" customHeight="1" x14ac:dyDescent="0.25">
      <c r="A63" s="121" t="s">
        <v>57</v>
      </c>
      <c r="B63" s="122">
        <f t="shared" ref="B63:Q63" si="24">SUM(B64:B65)</f>
        <v>1335.6445574428021</v>
      </c>
      <c r="C63" s="122">
        <f t="shared" si="24"/>
        <v>1430.1149697470053</v>
      </c>
      <c r="D63" s="122">
        <f t="shared" si="24"/>
        <v>1367.5668928007228</v>
      </c>
      <c r="E63" s="122">
        <f t="shared" si="24"/>
        <v>1346.7447045874417</v>
      </c>
      <c r="F63" s="122">
        <f t="shared" si="24"/>
        <v>1351.8748653199523</v>
      </c>
      <c r="G63" s="122">
        <f t="shared" si="24"/>
        <v>1492.0282647279341</v>
      </c>
      <c r="H63" s="122">
        <f t="shared" si="24"/>
        <v>1562.8788309028646</v>
      </c>
      <c r="I63" s="122">
        <f t="shared" si="24"/>
        <v>1511.5600753445135</v>
      </c>
      <c r="J63" s="122">
        <f t="shared" si="24"/>
        <v>1525.187175318662</v>
      </c>
      <c r="K63" s="122">
        <f t="shared" si="24"/>
        <v>1599.0433169213197</v>
      </c>
      <c r="L63" s="122">
        <f t="shared" si="24"/>
        <v>1830.9474184872386</v>
      </c>
      <c r="M63" s="122">
        <f t="shared" si="24"/>
        <v>1693.3339557234099</v>
      </c>
      <c r="N63" s="122">
        <f t="shared" si="24"/>
        <v>1834.2364387650482</v>
      </c>
      <c r="O63" s="122">
        <f t="shared" si="24"/>
        <v>1906.3410016207538</v>
      </c>
      <c r="P63" s="122">
        <f t="shared" si="24"/>
        <v>1740.2997274007746</v>
      </c>
      <c r="Q63" s="122">
        <f t="shared" si="24"/>
        <v>1765.9519172242005</v>
      </c>
      <c r="R63" s="122">
        <f t="shared" ref="R63:V63" si="25">SUM(R64:R65)</f>
        <v>1983.7276696235795</v>
      </c>
      <c r="S63" s="122">
        <f t="shared" si="25"/>
        <v>2112.5750809551828</v>
      </c>
      <c r="T63" s="122">
        <f t="shared" si="25"/>
        <v>2131.4934823783956</v>
      </c>
      <c r="U63" s="122">
        <f t="shared" si="25"/>
        <v>2200.9480880659817</v>
      </c>
      <c r="V63" s="122">
        <f t="shared" si="25"/>
        <v>2380.5421120077713</v>
      </c>
      <c r="W63" s="122">
        <f t="shared" ref="W63" si="26">SUM(W64:W65)</f>
        <v>2894.5222758695063</v>
      </c>
      <c r="DA63" s="130" t="s">
        <v>1796</v>
      </c>
    </row>
    <row r="64" spans="1:105" ht="12" customHeight="1" x14ac:dyDescent="0.25">
      <c r="A64" s="97" t="s">
        <v>217</v>
      </c>
      <c r="B64" s="98">
        <v>1309.1911197586512</v>
      </c>
      <c r="C64" s="98">
        <v>1401.7559751218205</v>
      </c>
      <c r="D64" s="98">
        <v>1340.726213164023</v>
      </c>
      <c r="E64" s="98">
        <v>1320.3342531881726</v>
      </c>
      <c r="F64" s="98">
        <v>1325.8081696568336</v>
      </c>
      <c r="G64" s="98">
        <v>1463.6926793760003</v>
      </c>
      <c r="H64" s="98">
        <v>1533.3202109530559</v>
      </c>
      <c r="I64" s="98">
        <v>1483.7125172345804</v>
      </c>
      <c r="J64" s="98">
        <v>1497.3711084616516</v>
      </c>
      <c r="K64" s="98">
        <v>1570.2835466278332</v>
      </c>
      <c r="L64" s="98">
        <v>1797.9447455324334</v>
      </c>
      <c r="M64" s="98">
        <v>1663.5667462771262</v>
      </c>
      <c r="N64" s="98">
        <v>1802.2966250726879</v>
      </c>
      <c r="O64" s="98">
        <v>1873.7255896030545</v>
      </c>
      <c r="P64" s="98">
        <v>1711.5216167633603</v>
      </c>
      <c r="Q64" s="98">
        <v>1737.2791502028037</v>
      </c>
      <c r="R64" s="98">
        <v>1951.7074898591841</v>
      </c>
      <c r="S64" s="98">
        <v>2078.7989896050053</v>
      </c>
      <c r="T64" s="98">
        <v>2096.9266452265738</v>
      </c>
      <c r="U64" s="98">
        <v>2166.0074795119795</v>
      </c>
      <c r="V64" s="98">
        <v>2342.8182314887708</v>
      </c>
      <c r="W64" s="98">
        <v>2849.73145457485</v>
      </c>
      <c r="DA64" s="63" t="s">
        <v>1797</v>
      </c>
    </row>
    <row r="65" spans="1:105" ht="12" customHeight="1" x14ac:dyDescent="0.25">
      <c r="A65" s="97" t="s">
        <v>53</v>
      </c>
      <c r="B65" s="98">
        <v>26.453437684150924</v>
      </c>
      <c r="C65" s="98">
        <v>28.358994625184781</v>
      </c>
      <c r="D65" s="98">
        <v>26.840679636699758</v>
      </c>
      <c r="E65" s="98">
        <v>26.410451399268943</v>
      </c>
      <c r="F65" s="98">
        <v>26.066695663118733</v>
      </c>
      <c r="G65" s="98">
        <v>28.335585351933727</v>
      </c>
      <c r="H65" s="98">
        <v>29.558619949808634</v>
      </c>
      <c r="I65" s="98">
        <v>27.847558109933125</v>
      </c>
      <c r="J65" s="98">
        <v>27.81606685701037</v>
      </c>
      <c r="K65" s="98">
        <v>28.759770293486632</v>
      </c>
      <c r="L65" s="98">
        <v>33.002672954805078</v>
      </c>
      <c r="M65" s="98">
        <v>29.767209446283591</v>
      </c>
      <c r="N65" s="98">
        <v>31.939813692360239</v>
      </c>
      <c r="O65" s="98">
        <v>32.615412017699434</v>
      </c>
      <c r="P65" s="98">
        <v>28.778110637414301</v>
      </c>
      <c r="Q65" s="98">
        <v>28.672767021396858</v>
      </c>
      <c r="R65" s="98">
        <v>32.020179764395394</v>
      </c>
      <c r="S65" s="98">
        <v>33.77609135017741</v>
      </c>
      <c r="T65" s="98">
        <v>34.566837151822014</v>
      </c>
      <c r="U65" s="98">
        <v>34.94060855400231</v>
      </c>
      <c r="V65" s="98">
        <v>37.723880519000524</v>
      </c>
      <c r="W65" s="98">
        <v>44.790821294656411</v>
      </c>
      <c r="DA65" s="63" t="s">
        <v>1798</v>
      </c>
    </row>
    <row r="66" spans="1:105" ht="12.95" customHeight="1" x14ac:dyDescent="0.25">
      <c r="A66" s="121" t="s">
        <v>92</v>
      </c>
      <c r="B66" s="122">
        <f t="shared" ref="B66:W66" si="27">B67</f>
        <v>2.3305198215634357E-2</v>
      </c>
      <c r="C66" s="122">
        <f t="shared" si="27"/>
        <v>2.5747769091858289E-2</v>
      </c>
      <c r="D66" s="122">
        <f t="shared" si="27"/>
        <v>3.1048605438534729E-2</v>
      </c>
      <c r="E66" s="122">
        <f t="shared" si="27"/>
        <v>3.4997438873869212E-2</v>
      </c>
      <c r="F66" s="122">
        <f t="shared" si="27"/>
        <v>4.790246099935451E-2</v>
      </c>
      <c r="G66" s="122">
        <f t="shared" si="27"/>
        <v>5.9689449124054078E-2</v>
      </c>
      <c r="H66" s="122">
        <f t="shared" si="27"/>
        <v>9.7662077829576213E-2</v>
      </c>
      <c r="I66" s="122">
        <f t="shared" si="27"/>
        <v>0.14170007926524064</v>
      </c>
      <c r="J66" s="122">
        <f t="shared" si="27"/>
        <v>0.1902386600427341</v>
      </c>
      <c r="K66" s="122">
        <f t="shared" si="27"/>
        <v>0.2568267697791039</v>
      </c>
      <c r="L66" s="122">
        <f t="shared" si="27"/>
        <v>0.50879823699066229</v>
      </c>
      <c r="M66" s="122">
        <f t="shared" si="27"/>
        <v>0.37360896778546682</v>
      </c>
      <c r="N66" s="122">
        <f t="shared" si="27"/>
        <v>0.58352445976525069</v>
      </c>
      <c r="O66" s="122">
        <f t="shared" si="27"/>
        <v>0.74729872151700327</v>
      </c>
      <c r="P66" s="122">
        <f t="shared" si="27"/>
        <v>1.0182148408192102</v>
      </c>
      <c r="Q66" s="122">
        <f t="shared" si="27"/>
        <v>2.5442313388293378</v>
      </c>
      <c r="R66" s="122">
        <f t="shared" si="27"/>
        <v>1.9381063478263145</v>
      </c>
      <c r="S66" s="122">
        <f t="shared" si="27"/>
        <v>2.3828584996951228</v>
      </c>
      <c r="T66" s="122">
        <f t="shared" si="27"/>
        <v>3.1589698656798628</v>
      </c>
      <c r="U66" s="122">
        <f t="shared" si="27"/>
        <v>4.8779228539087001</v>
      </c>
      <c r="V66" s="122">
        <f t="shared" si="27"/>
        <v>3.2987640939451768</v>
      </c>
      <c r="W66" s="122">
        <f t="shared" si="27"/>
        <v>4.2858642949898087</v>
      </c>
      <c r="DA66" s="130" t="s">
        <v>1799</v>
      </c>
    </row>
    <row r="67" spans="1:105" ht="12" customHeight="1" x14ac:dyDescent="0.25">
      <c r="A67" s="97" t="s">
        <v>53</v>
      </c>
      <c r="B67" s="98">
        <v>2.3305198215634357E-2</v>
      </c>
      <c r="C67" s="98">
        <v>2.5747769091858289E-2</v>
      </c>
      <c r="D67" s="98">
        <v>3.1048605438534729E-2</v>
      </c>
      <c r="E67" s="98">
        <v>3.4997438873869212E-2</v>
      </c>
      <c r="F67" s="98">
        <v>4.790246099935451E-2</v>
      </c>
      <c r="G67" s="98">
        <v>5.9689449124054078E-2</v>
      </c>
      <c r="H67" s="98">
        <v>9.7662077829576213E-2</v>
      </c>
      <c r="I67" s="98">
        <v>0.14170007926524064</v>
      </c>
      <c r="J67" s="98">
        <v>0.1902386600427341</v>
      </c>
      <c r="K67" s="98">
        <v>0.2568267697791039</v>
      </c>
      <c r="L67" s="98">
        <v>0.50879823699066229</v>
      </c>
      <c r="M67" s="98">
        <v>0.37360896778546682</v>
      </c>
      <c r="N67" s="98">
        <v>0.58352445976525069</v>
      </c>
      <c r="O67" s="98">
        <v>0.74729872151700327</v>
      </c>
      <c r="P67" s="98">
        <v>1.0182148408192102</v>
      </c>
      <c r="Q67" s="98">
        <v>2.5442313388293378</v>
      </c>
      <c r="R67" s="98">
        <v>1.9381063478263145</v>
      </c>
      <c r="S67" s="98">
        <v>2.3828584996951228</v>
      </c>
      <c r="T67" s="98">
        <v>3.1589698656798628</v>
      </c>
      <c r="U67" s="98">
        <v>4.8779228539087001</v>
      </c>
      <c r="V67" s="98">
        <v>3.2987640939451768</v>
      </c>
      <c r="W67" s="98">
        <v>4.2858642949898087</v>
      </c>
      <c r="DA67" s="63" t="s">
        <v>1800</v>
      </c>
    </row>
    <row r="68" spans="1:105" ht="12" customHeight="1" x14ac:dyDescent="0.25">
      <c r="A68" s="121" t="s">
        <v>55</v>
      </c>
      <c r="B68" s="122">
        <v>139.83662288709536</v>
      </c>
      <c r="C68" s="122">
        <v>133.7827939492683</v>
      </c>
      <c r="D68" s="122">
        <v>131.37516728374837</v>
      </c>
      <c r="E68" s="122">
        <v>155.20771328666558</v>
      </c>
      <c r="F68" s="122">
        <v>160.90417088411951</v>
      </c>
      <c r="G68" s="122">
        <v>164.71063342313309</v>
      </c>
      <c r="H68" s="122">
        <v>169.68537810968135</v>
      </c>
      <c r="I68" s="122">
        <v>173.65343780961979</v>
      </c>
      <c r="J68" s="122">
        <v>177.55842470122062</v>
      </c>
      <c r="K68" s="122">
        <v>188.11212587328237</v>
      </c>
      <c r="L68" s="122">
        <v>193.18973821495308</v>
      </c>
      <c r="M68" s="122">
        <v>202.21620737731658</v>
      </c>
      <c r="N68" s="122">
        <v>211.87127602516796</v>
      </c>
      <c r="O68" s="122">
        <v>228.31819188456026</v>
      </c>
      <c r="P68" s="122">
        <v>231.76374664540657</v>
      </c>
      <c r="Q68" s="122">
        <v>238.32327214212327</v>
      </c>
      <c r="R68" s="122">
        <v>252.44027505511087</v>
      </c>
      <c r="S68" s="122">
        <v>268.09520749561943</v>
      </c>
      <c r="T68" s="122">
        <v>258.76607580051245</v>
      </c>
      <c r="U68" s="122">
        <v>275.06129249762841</v>
      </c>
      <c r="V68" s="122">
        <v>296.46886091192363</v>
      </c>
      <c r="W68" s="122">
        <v>354.88321194656993</v>
      </c>
      <c r="DA68" s="130" t="s">
        <v>1801</v>
      </c>
    </row>
    <row r="69" spans="1:105" ht="12" customHeight="1" x14ac:dyDescent="0.25">
      <c r="A69" s="97" t="s">
        <v>134</v>
      </c>
      <c r="B69" s="98">
        <v>134.85743039462935</v>
      </c>
      <c r="C69" s="98">
        <v>129.60580196720065</v>
      </c>
      <c r="D69" s="98">
        <v>128.49277487279659</v>
      </c>
      <c r="E69" s="98">
        <v>149.21807425746115</v>
      </c>
      <c r="F69" s="98">
        <v>155.57875480422038</v>
      </c>
      <c r="G69" s="98">
        <v>160.53192296244566</v>
      </c>
      <c r="H69" s="98">
        <v>164.69291260552407</v>
      </c>
      <c r="I69" s="98">
        <v>168.99402083505748</v>
      </c>
      <c r="J69" s="98">
        <v>172.61799427670314</v>
      </c>
      <c r="K69" s="98">
        <v>182.60252146200517</v>
      </c>
      <c r="L69" s="98">
        <v>187.18130260393161</v>
      </c>
      <c r="M69" s="98">
        <v>196.083045412102</v>
      </c>
      <c r="N69" s="98">
        <v>205.5801446114416</v>
      </c>
      <c r="O69" s="98">
        <v>221.06931104529758</v>
      </c>
      <c r="P69" s="98">
        <v>224.08965939867645</v>
      </c>
      <c r="Q69" s="98">
        <v>229.98944095172067</v>
      </c>
      <c r="R69" s="98">
        <v>243.45780364877064</v>
      </c>
      <c r="S69" s="98">
        <v>258.6783416023365</v>
      </c>
      <c r="T69" s="98">
        <v>249.2507081102971</v>
      </c>
      <c r="U69" s="98">
        <v>264.13589745548239</v>
      </c>
      <c r="V69" s="98">
        <v>284.07599888347141</v>
      </c>
      <c r="W69" s="98">
        <v>340.56787853666111</v>
      </c>
      <c r="DA69" s="63" t="s">
        <v>1802</v>
      </c>
    </row>
    <row r="70" spans="1:105" ht="12" customHeight="1" x14ac:dyDescent="0.25">
      <c r="A70" s="97" t="s">
        <v>133</v>
      </c>
      <c r="B70" s="98">
        <v>0</v>
      </c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0.23391060516447934</v>
      </c>
      <c r="L70" s="98">
        <v>0.26472268972788693</v>
      </c>
      <c r="M70" s="98">
        <v>0.32795173794741322</v>
      </c>
      <c r="N70" s="98">
        <v>0.39733050174679857</v>
      </c>
      <c r="O70" s="98">
        <v>0.75747236014177188</v>
      </c>
      <c r="P70" s="98">
        <v>1.1162021418811321</v>
      </c>
      <c r="Q70" s="98">
        <v>1.4601934215771117</v>
      </c>
      <c r="R70" s="98">
        <v>1.8632449533079196</v>
      </c>
      <c r="S70" s="98">
        <v>2.1061872516335658</v>
      </c>
      <c r="T70" s="98">
        <v>2.4364516035828814</v>
      </c>
      <c r="U70" s="98">
        <v>2.9369323479094174</v>
      </c>
      <c r="V70" s="98">
        <v>3.5946743953164866</v>
      </c>
      <c r="W70" s="98">
        <v>5.1697797443494276</v>
      </c>
      <c r="DA70" s="63" t="s">
        <v>1803</v>
      </c>
    </row>
    <row r="71" spans="1:105" ht="12" customHeight="1" x14ac:dyDescent="0.25">
      <c r="A71" s="100" t="s">
        <v>217</v>
      </c>
      <c r="B71" s="101">
        <v>0</v>
      </c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0.1153951793394781</v>
      </c>
      <c r="L71" s="101">
        <v>0.13637864015639362</v>
      </c>
      <c r="M71" s="101">
        <v>0.16302925475046592</v>
      </c>
      <c r="N71" s="101">
        <v>0.19090199458544921</v>
      </c>
      <c r="O71" s="101">
        <v>0.37426808965390257</v>
      </c>
      <c r="P71" s="101">
        <v>0.54086535839122285</v>
      </c>
      <c r="Q71" s="101">
        <v>0.71643831455389206</v>
      </c>
      <c r="R71" s="101">
        <v>0.90427123027867773</v>
      </c>
      <c r="S71" s="101">
        <v>1.0053035100795462</v>
      </c>
      <c r="T71" s="101">
        <v>1.3574561914368455</v>
      </c>
      <c r="U71" s="101">
        <v>1.4828259097104828</v>
      </c>
      <c r="V71" s="101">
        <v>1.7840537854668803</v>
      </c>
      <c r="W71" s="101">
        <v>2.5132419478583818</v>
      </c>
      <c r="DA71" s="131" t="s">
        <v>1804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0.11851542582500124</v>
      </c>
      <c r="L72" s="104">
        <v>0.12834404957149334</v>
      </c>
      <c r="M72" s="104">
        <v>0.1649224831969473</v>
      </c>
      <c r="N72" s="104">
        <v>0.20642850716134936</v>
      </c>
      <c r="O72" s="104">
        <v>0.38320427048786931</v>
      </c>
      <c r="P72" s="104">
        <v>0.57533678348990924</v>
      </c>
      <c r="Q72" s="104">
        <v>0.74375510702321956</v>
      </c>
      <c r="R72" s="104">
        <v>0.958973723029242</v>
      </c>
      <c r="S72" s="104">
        <v>1.1008837415540196</v>
      </c>
      <c r="T72" s="104">
        <v>1.0789954121460357</v>
      </c>
      <c r="U72" s="104">
        <v>1.4541064381989346</v>
      </c>
      <c r="V72" s="104">
        <v>1.8106206098496063</v>
      </c>
      <c r="W72" s="104">
        <v>2.6565377964910457</v>
      </c>
      <c r="DA72" s="132" t="s">
        <v>1805</v>
      </c>
    </row>
    <row r="73" spans="1:105" ht="12" customHeight="1" x14ac:dyDescent="0.25">
      <c r="A73" s="106" t="s">
        <v>122</v>
      </c>
      <c r="B73" s="101">
        <v>4.9791924924660069</v>
      </c>
      <c r="C73" s="101">
        <v>4.1769919820676522</v>
      </c>
      <c r="D73" s="101">
        <v>2.8823924109517791</v>
      </c>
      <c r="E73" s="101">
        <v>5.9896390292044357</v>
      </c>
      <c r="F73" s="101">
        <v>5.3254160798991359</v>
      </c>
      <c r="G73" s="101">
        <v>4.1787104606874355</v>
      </c>
      <c r="H73" s="101">
        <v>4.9924655041572858</v>
      </c>
      <c r="I73" s="101">
        <v>4.6594169745623164</v>
      </c>
      <c r="J73" s="101">
        <v>4.9404304245174648</v>
      </c>
      <c r="K73" s="101">
        <v>4.8436122605949237</v>
      </c>
      <c r="L73" s="101">
        <v>5.1797570071257102</v>
      </c>
      <c r="M73" s="101">
        <v>5.1270484496441897</v>
      </c>
      <c r="N73" s="101">
        <v>5.0607345865912965</v>
      </c>
      <c r="O73" s="101">
        <v>4.5780635418756992</v>
      </c>
      <c r="P73" s="101">
        <v>3.7926062789165202</v>
      </c>
      <c r="Q73" s="101">
        <v>3.3562392080644932</v>
      </c>
      <c r="R73" s="101">
        <v>3.1120200482499425</v>
      </c>
      <c r="S73" s="101">
        <v>3.1798712350170661</v>
      </c>
      <c r="T73" s="101">
        <v>2.3609740163007338</v>
      </c>
      <c r="U73" s="101">
        <v>2.1060370400975814</v>
      </c>
      <c r="V73" s="101">
        <v>1.6587865970267803</v>
      </c>
      <c r="W73" s="101">
        <v>1.5884487823772684</v>
      </c>
      <c r="DA73" s="131" t="s">
        <v>1806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0.43208154551780581</v>
      </c>
      <c r="L74" s="104">
        <v>0.56395591416788271</v>
      </c>
      <c r="M74" s="104">
        <v>0.67816177762300023</v>
      </c>
      <c r="N74" s="104">
        <v>0.83306632538823333</v>
      </c>
      <c r="O74" s="104">
        <v>1.9133449372451943</v>
      </c>
      <c r="P74" s="104">
        <v>2.7652788259324694</v>
      </c>
      <c r="Q74" s="104">
        <v>3.5173985607609866</v>
      </c>
      <c r="R74" s="104">
        <v>4.0072064047823934</v>
      </c>
      <c r="S74" s="104">
        <v>4.1308074066322984</v>
      </c>
      <c r="T74" s="104">
        <v>4.7179420703317554</v>
      </c>
      <c r="U74" s="104">
        <v>5.882425654139027</v>
      </c>
      <c r="V74" s="104">
        <v>7.1394010361089499</v>
      </c>
      <c r="W74" s="104">
        <v>7.5571048831820828</v>
      </c>
      <c r="DA74" s="132" t="s">
        <v>1807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0.21311536570575679</v>
      </c>
      <c r="L75" s="98">
        <v>0.29099694576531326</v>
      </c>
      <c r="M75" s="98">
        <v>0.33713977390371636</v>
      </c>
      <c r="N75" s="98">
        <v>0.39976995621835876</v>
      </c>
      <c r="O75" s="98">
        <v>0.9457751943100543</v>
      </c>
      <c r="P75" s="98">
        <v>1.3402730986935583</v>
      </c>
      <c r="Q75" s="98">
        <v>1.7299573639862216</v>
      </c>
      <c r="R75" s="98">
        <v>1.9527934404051017</v>
      </c>
      <c r="S75" s="98">
        <v>1.9769592501404614</v>
      </c>
      <c r="T75" s="98">
        <v>2.6016986662140047</v>
      </c>
      <c r="U75" s="98">
        <v>2.9790557581390353</v>
      </c>
      <c r="V75" s="98">
        <v>3.5676914126131689</v>
      </c>
      <c r="W75" s="98">
        <v>3.6251322249115479</v>
      </c>
      <c r="DA75" s="63" t="s">
        <v>1808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0.21896617981204902</v>
      </c>
      <c r="L76" s="98">
        <v>0.27295896840256939</v>
      </c>
      <c r="M76" s="98">
        <v>0.34102200371928387</v>
      </c>
      <c r="N76" s="98">
        <v>0.43329636916987452</v>
      </c>
      <c r="O76" s="98">
        <v>0.96756974293514009</v>
      </c>
      <c r="P76" s="98">
        <v>1.4250057272389114</v>
      </c>
      <c r="Q76" s="98">
        <v>1.787441196774765</v>
      </c>
      <c r="R76" s="98">
        <v>2.0544129643772915</v>
      </c>
      <c r="S76" s="98">
        <v>2.1538481564918373</v>
      </c>
      <c r="T76" s="98">
        <v>2.1162434041177511</v>
      </c>
      <c r="U76" s="98">
        <v>2.9033698959999921</v>
      </c>
      <c r="V76" s="98">
        <v>3.5717096234957806</v>
      </c>
      <c r="W76" s="98">
        <v>3.9319726582705354</v>
      </c>
      <c r="DA76" s="63" t="s">
        <v>1809</v>
      </c>
    </row>
    <row r="77" spans="1:105" ht="12" customHeight="1" x14ac:dyDescent="0.25">
      <c r="A77" s="121" t="s">
        <v>54</v>
      </c>
      <c r="B77" s="122">
        <v>69.005064350956275</v>
      </c>
      <c r="C77" s="122">
        <v>64.740456865799757</v>
      </c>
      <c r="D77" s="122">
        <v>64.965090138943765</v>
      </c>
      <c r="E77" s="122">
        <v>104.1339359613557</v>
      </c>
      <c r="F77" s="122">
        <v>102.36078337485546</v>
      </c>
      <c r="G77" s="122">
        <v>98.190666580501656</v>
      </c>
      <c r="H77" s="122">
        <v>103.64899061318616</v>
      </c>
      <c r="I77" s="122">
        <v>104.84182822959991</v>
      </c>
      <c r="J77" s="122">
        <v>107.54889208955154</v>
      </c>
      <c r="K77" s="122">
        <v>111.85579751239106</v>
      </c>
      <c r="L77" s="122">
        <v>117.78258646479769</v>
      </c>
      <c r="M77" s="122">
        <v>113.49255744292692</v>
      </c>
      <c r="N77" s="122">
        <v>115.78859156907203</v>
      </c>
      <c r="O77" s="122">
        <v>119.45277485724542</v>
      </c>
      <c r="P77" s="122">
        <v>115.21730391931368</v>
      </c>
      <c r="Q77" s="122">
        <v>116.39058006409209</v>
      </c>
      <c r="R77" s="122">
        <v>124.43060877999952</v>
      </c>
      <c r="S77" s="122">
        <v>131.49210612607652</v>
      </c>
      <c r="T77" s="122">
        <v>119.19990466311327</v>
      </c>
      <c r="U77" s="122">
        <v>135.03678569563203</v>
      </c>
      <c r="V77" s="122">
        <v>140.32549240670809</v>
      </c>
      <c r="W77" s="122">
        <v>159.68677082464163</v>
      </c>
      <c r="DA77" s="130" t="s">
        <v>1810</v>
      </c>
    </row>
    <row r="78" spans="1:105" ht="12" customHeight="1" x14ac:dyDescent="0.25">
      <c r="A78" s="97" t="s">
        <v>192</v>
      </c>
      <c r="B78" s="98">
        <v>64.518166947606645</v>
      </c>
      <c r="C78" s="98">
        <v>60.963124142356506</v>
      </c>
      <c r="D78" s="98">
        <v>62.084066040142616</v>
      </c>
      <c r="E78" s="98">
        <v>96.574986916645443</v>
      </c>
      <c r="F78" s="98">
        <v>95.857279956382897</v>
      </c>
      <c r="G78" s="98">
        <v>93.383790647148331</v>
      </c>
      <c r="H78" s="98">
        <v>97.914756843096328</v>
      </c>
      <c r="I78" s="98">
        <v>99.445433447145618</v>
      </c>
      <c r="J78" s="98">
        <v>101.64689026031061</v>
      </c>
      <c r="K78" s="98">
        <v>105.78597099381641</v>
      </c>
      <c r="L78" s="98">
        <v>111.00801649277744</v>
      </c>
      <c r="M78" s="98">
        <v>107.13379279504844</v>
      </c>
      <c r="N78" s="98">
        <v>109.48628745949232</v>
      </c>
      <c r="O78" s="98">
        <v>112.87714186937728</v>
      </c>
      <c r="P78" s="98">
        <v>108.93886737021914</v>
      </c>
      <c r="Q78" s="98">
        <v>110.02523002563581</v>
      </c>
      <c r="R78" s="98">
        <v>117.78001539180437</v>
      </c>
      <c r="S78" s="98">
        <v>124.55916494931037</v>
      </c>
      <c r="T78" s="98">
        <v>112.20672579093375</v>
      </c>
      <c r="U78" s="98">
        <v>127.76496765525739</v>
      </c>
      <c r="V78" s="98">
        <v>132.84351558746343</v>
      </c>
      <c r="W78" s="98">
        <v>150.01700116108114</v>
      </c>
      <c r="DA78" s="63" t="s">
        <v>1811</v>
      </c>
    </row>
    <row r="79" spans="1:105" ht="12" customHeight="1" x14ac:dyDescent="0.25">
      <c r="A79" s="109" t="s">
        <v>120</v>
      </c>
      <c r="B79" s="33">
        <v>4.4868974033496309</v>
      </c>
      <c r="C79" s="33">
        <v>3.7773327234432563</v>
      </c>
      <c r="D79" s="33">
        <v>2.8810240988011535</v>
      </c>
      <c r="E79" s="33">
        <v>7.558949044710265</v>
      </c>
      <c r="F79" s="33">
        <v>6.5035034184725653</v>
      </c>
      <c r="G79" s="33">
        <v>4.8068759333533198</v>
      </c>
      <c r="H79" s="33">
        <v>5.7342337700898245</v>
      </c>
      <c r="I79" s="33">
        <v>5.396394782454295</v>
      </c>
      <c r="J79" s="33">
        <v>5.9020018292409286</v>
      </c>
      <c r="K79" s="33">
        <v>6.069826518574656</v>
      </c>
      <c r="L79" s="33">
        <v>6.7745699720202452</v>
      </c>
      <c r="M79" s="33">
        <v>6.3587646478784912</v>
      </c>
      <c r="N79" s="33">
        <v>6.3023041095797128</v>
      </c>
      <c r="O79" s="33">
        <v>6.5756329878681372</v>
      </c>
      <c r="P79" s="33">
        <v>6.278436549094538</v>
      </c>
      <c r="Q79" s="33">
        <v>6.365350038456282</v>
      </c>
      <c r="R79" s="33">
        <v>6.650593388195146</v>
      </c>
      <c r="S79" s="33">
        <v>6.9329411767661524</v>
      </c>
      <c r="T79" s="33">
        <v>6.9931788721795343</v>
      </c>
      <c r="U79" s="33">
        <v>7.2718180403746473</v>
      </c>
      <c r="V79" s="33">
        <v>7.4819768192446725</v>
      </c>
      <c r="W79" s="33">
        <v>9.6697696635604942</v>
      </c>
      <c r="DA79" s="60" t="s">
        <v>1812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1046.8874714069761</v>
      </c>
      <c r="C81" s="117">
        <f t="shared" si="28"/>
        <v>1167.7126256606896</v>
      </c>
      <c r="D81" s="117">
        <f t="shared" si="28"/>
        <v>1197.9124622192544</v>
      </c>
      <c r="E81" s="117">
        <f t="shared" si="28"/>
        <v>1242.246405258825</v>
      </c>
      <c r="F81" s="117">
        <f t="shared" si="28"/>
        <v>1271.1777464040269</v>
      </c>
      <c r="G81" s="117">
        <f t="shared" si="28"/>
        <v>1252.9709681604145</v>
      </c>
      <c r="H81" s="117">
        <f t="shared" si="28"/>
        <v>1333.6836680675035</v>
      </c>
      <c r="I81" s="117">
        <f t="shared" si="28"/>
        <v>1337.581452121032</v>
      </c>
      <c r="J81" s="117">
        <f t="shared" si="28"/>
        <v>1385.8826641496596</v>
      </c>
      <c r="K81" s="117">
        <f t="shared" si="28"/>
        <v>1433.339393652474</v>
      </c>
      <c r="L81" s="117">
        <f t="shared" si="28"/>
        <v>1628.459001299344</v>
      </c>
      <c r="M81" s="117">
        <f t="shared" si="28"/>
        <v>1724.4260781152555</v>
      </c>
      <c r="N81" s="117">
        <f t="shared" si="28"/>
        <v>1814.2110603884164</v>
      </c>
      <c r="O81" s="117">
        <f t="shared" si="28"/>
        <v>1872.1005140528446</v>
      </c>
      <c r="P81" s="117">
        <f t="shared" si="28"/>
        <v>1708.9663585249812</v>
      </c>
      <c r="Q81" s="117">
        <f t="shared" si="28"/>
        <v>1771.4178047208418</v>
      </c>
      <c r="R81" s="117">
        <f t="shared" ref="R81:V81" si="29">R82+R85+R87+R100</f>
        <v>1856.0267834606534</v>
      </c>
      <c r="S81" s="117">
        <f t="shared" si="29"/>
        <v>1890.6134160585186</v>
      </c>
      <c r="T81" s="117">
        <f t="shared" si="29"/>
        <v>4086.2411058657863</v>
      </c>
      <c r="U81" s="117">
        <f t="shared" si="29"/>
        <v>3854.1757149749114</v>
      </c>
      <c r="V81" s="117">
        <f t="shared" si="29"/>
        <v>3605.70068462371</v>
      </c>
      <c r="W81" s="117">
        <f t="shared" ref="W81" si="30">W82+W85+W87+W100</f>
        <v>3699.7510760751848</v>
      </c>
      <c r="DA81" s="129" t="s">
        <v>1813</v>
      </c>
    </row>
    <row r="82" spans="1:105" ht="12.95" customHeight="1" x14ac:dyDescent="0.25">
      <c r="A82" s="121" t="s">
        <v>57</v>
      </c>
      <c r="B82" s="122">
        <f t="shared" ref="B82:Q82" si="31">SUM(B83:B84)</f>
        <v>905.34734463608038</v>
      </c>
      <c r="C82" s="122">
        <f t="shared" si="31"/>
        <v>1024.6205424161874</v>
      </c>
      <c r="D82" s="122">
        <f t="shared" si="31"/>
        <v>1043.9190083331325</v>
      </c>
      <c r="E82" s="122">
        <f t="shared" si="31"/>
        <v>1044.4186442899806</v>
      </c>
      <c r="F82" s="122">
        <f t="shared" si="31"/>
        <v>1066.3733679834861</v>
      </c>
      <c r="G82" s="122">
        <f t="shared" si="31"/>
        <v>1063.3003106451424</v>
      </c>
      <c r="H82" s="122">
        <f t="shared" si="31"/>
        <v>1133.5574471475745</v>
      </c>
      <c r="I82" s="122">
        <f t="shared" si="31"/>
        <v>1129.7145530931364</v>
      </c>
      <c r="J82" s="122">
        <f t="shared" si="31"/>
        <v>1167.2168517156322</v>
      </c>
      <c r="K82" s="122">
        <f t="shared" si="31"/>
        <v>1204.8328285438199</v>
      </c>
      <c r="L82" s="122">
        <f t="shared" si="31"/>
        <v>1388.9836730360835</v>
      </c>
      <c r="M82" s="122">
        <f t="shared" si="31"/>
        <v>1455.8073838678552</v>
      </c>
      <c r="N82" s="122">
        <f t="shared" si="31"/>
        <v>1538.9568166361839</v>
      </c>
      <c r="O82" s="122">
        <f t="shared" si="31"/>
        <v>1584.357734929654</v>
      </c>
      <c r="P82" s="122">
        <f t="shared" si="31"/>
        <v>1423.1037469187258</v>
      </c>
      <c r="Q82" s="122">
        <f t="shared" si="31"/>
        <v>1474.9637374992133</v>
      </c>
      <c r="R82" s="122">
        <f t="shared" ref="R82:V82" si="32">SUM(R83:R84)</f>
        <v>1552.2057695152016</v>
      </c>
      <c r="S82" s="122">
        <f t="shared" si="32"/>
        <v>1566.5341508160309</v>
      </c>
      <c r="T82" s="122">
        <f t="shared" si="32"/>
        <v>3489.740382603703</v>
      </c>
      <c r="U82" s="122">
        <f t="shared" si="32"/>
        <v>3267.4304016616748</v>
      </c>
      <c r="V82" s="122">
        <f t="shared" si="32"/>
        <v>3050.1170101001217</v>
      </c>
      <c r="W82" s="122">
        <f t="shared" ref="W82" si="33">SUM(W83:W84)</f>
        <v>3136.933594246736</v>
      </c>
      <c r="DA82" s="130" t="s">
        <v>1814</v>
      </c>
    </row>
    <row r="83" spans="1:105" ht="12" customHeight="1" x14ac:dyDescent="0.25">
      <c r="A83" s="97" t="s">
        <v>204</v>
      </c>
      <c r="B83" s="98">
        <v>898.08865432161519</v>
      </c>
      <c r="C83" s="98">
        <v>1016.3954437717588</v>
      </c>
      <c r="D83" s="98">
        <v>1035.625919629618</v>
      </c>
      <c r="E83" s="98">
        <v>1036.1284345651607</v>
      </c>
      <c r="F83" s="98">
        <v>1058.0524264694384</v>
      </c>
      <c r="G83" s="98">
        <v>1055.1298192647</v>
      </c>
      <c r="H83" s="98">
        <v>1124.8834591781585</v>
      </c>
      <c r="I83" s="98">
        <v>1121.2963815722837</v>
      </c>
      <c r="J83" s="98">
        <v>1158.6076544909113</v>
      </c>
      <c r="K83" s="98">
        <v>1196.0704084634172</v>
      </c>
      <c r="L83" s="98">
        <v>1378.8596568407329</v>
      </c>
      <c r="M83" s="98">
        <v>1445.4615753676994</v>
      </c>
      <c r="N83" s="98">
        <v>1528.124413493056</v>
      </c>
      <c r="O83" s="98">
        <v>1573.4026249249857</v>
      </c>
      <c r="P83" s="98">
        <v>1413.5962701888527</v>
      </c>
      <c r="Q83" s="98">
        <v>1465.2902372819549</v>
      </c>
      <c r="R83" s="98">
        <v>1542.0858379170918</v>
      </c>
      <c r="S83" s="98">
        <v>1556.4187443814062</v>
      </c>
      <c r="T83" s="98">
        <v>3466.8804334224092</v>
      </c>
      <c r="U83" s="98">
        <v>3246.4823541251958</v>
      </c>
      <c r="V83" s="98">
        <v>3030.5976293247445</v>
      </c>
      <c r="W83" s="98">
        <v>3117.3348369849114</v>
      </c>
      <c r="DA83" s="63" t="s">
        <v>1815</v>
      </c>
    </row>
    <row r="84" spans="1:105" ht="12" customHeight="1" x14ac:dyDescent="0.25">
      <c r="A84" s="97" t="s">
        <v>53</v>
      </c>
      <c r="B84" s="98">
        <v>7.2586903144651638</v>
      </c>
      <c r="C84" s="98">
        <v>8.22509864442865</v>
      </c>
      <c r="D84" s="98">
        <v>8.293088703514595</v>
      </c>
      <c r="E84" s="98">
        <v>8.2902097248199826</v>
      </c>
      <c r="F84" s="98">
        <v>8.320941514047794</v>
      </c>
      <c r="G84" s="98">
        <v>8.1704913804423036</v>
      </c>
      <c r="H84" s="98">
        <v>8.6739879694160624</v>
      </c>
      <c r="I84" s="98">
        <v>8.4181715208526668</v>
      </c>
      <c r="J84" s="98">
        <v>8.6091972247208695</v>
      </c>
      <c r="K84" s="98">
        <v>8.7624200804027907</v>
      </c>
      <c r="L84" s="98">
        <v>10.124016195350542</v>
      </c>
      <c r="M84" s="98">
        <v>10.345808500155622</v>
      </c>
      <c r="N84" s="98">
        <v>10.8324031431279</v>
      </c>
      <c r="O84" s="98">
        <v>10.955110004668226</v>
      </c>
      <c r="P84" s="98">
        <v>9.5074767298730869</v>
      </c>
      <c r="Q84" s="98">
        <v>9.6735002172582831</v>
      </c>
      <c r="R84" s="98">
        <v>10.119931598109755</v>
      </c>
      <c r="S84" s="98">
        <v>10.115406434624763</v>
      </c>
      <c r="T84" s="98">
        <v>22.859949181293718</v>
      </c>
      <c r="U84" s="98">
        <v>20.948047536478878</v>
      </c>
      <c r="V84" s="98">
        <v>19.519380775377225</v>
      </c>
      <c r="W84" s="98">
        <v>19.598757261824701</v>
      </c>
      <c r="DA84" s="63" t="s">
        <v>1816</v>
      </c>
    </row>
    <row r="85" spans="1:105" ht="12.95" customHeight="1" x14ac:dyDescent="0.25">
      <c r="A85" s="121" t="s">
        <v>92</v>
      </c>
      <c r="B85" s="122">
        <f t="shared" ref="B85:W85" si="34">B86</f>
        <v>1.6093958603829464E-2</v>
      </c>
      <c r="C85" s="122">
        <f t="shared" si="34"/>
        <v>1.7967034152033538E-2</v>
      </c>
      <c r="D85" s="122">
        <f t="shared" si="34"/>
        <v>2.2177393913837194E-2</v>
      </c>
      <c r="E85" s="122">
        <f t="shared" si="34"/>
        <v>2.7489268000907882E-2</v>
      </c>
      <c r="F85" s="122">
        <f t="shared" si="34"/>
        <v>3.9040443042779552E-2</v>
      </c>
      <c r="G85" s="122">
        <f t="shared" si="34"/>
        <v>4.7816177175429707E-2</v>
      </c>
      <c r="H85" s="122">
        <f t="shared" si="34"/>
        <v>7.4685859402539759E-2</v>
      </c>
      <c r="I85" s="122">
        <f t="shared" si="34"/>
        <v>0.10073948348222835</v>
      </c>
      <c r="J85" s="122">
        <f t="shared" si="34"/>
        <v>0.13809439819408909</v>
      </c>
      <c r="K85" s="122">
        <f t="shared" si="34"/>
        <v>0.19262222494143791</v>
      </c>
      <c r="L85" s="122">
        <f t="shared" si="34"/>
        <v>0.38997397676423146</v>
      </c>
      <c r="M85" s="122">
        <f t="shared" si="34"/>
        <v>0.30621358825522527</v>
      </c>
      <c r="N85" s="122">
        <f t="shared" si="34"/>
        <v>0.49381644460919472</v>
      </c>
      <c r="O85" s="122">
        <f t="shared" si="34"/>
        <v>0.64234617973828945</v>
      </c>
      <c r="P85" s="122">
        <f t="shared" si="34"/>
        <v>0.83842499186562336</v>
      </c>
      <c r="Q85" s="122">
        <f t="shared" si="34"/>
        <v>1.9980233828318217</v>
      </c>
      <c r="R85" s="122">
        <f t="shared" si="34"/>
        <v>1.7018410585445058</v>
      </c>
      <c r="S85" s="122">
        <f t="shared" si="34"/>
        <v>2.4526053225287208</v>
      </c>
      <c r="T85" s="122">
        <f t="shared" si="34"/>
        <v>4.2498767295916391</v>
      </c>
      <c r="U85" s="122">
        <f t="shared" si="34"/>
        <v>7.5539817453979108</v>
      </c>
      <c r="V85" s="122">
        <f t="shared" si="34"/>
        <v>5.2831439612908477</v>
      </c>
      <c r="W85" s="122">
        <f t="shared" si="34"/>
        <v>6.5829506610470618</v>
      </c>
      <c r="DA85" s="130" t="s">
        <v>1817</v>
      </c>
    </row>
    <row r="86" spans="1:105" ht="12" customHeight="1" x14ac:dyDescent="0.25">
      <c r="A86" s="97" t="s">
        <v>53</v>
      </c>
      <c r="B86" s="98">
        <v>1.6093958603829464E-2</v>
      </c>
      <c r="C86" s="98">
        <v>1.7967034152033538E-2</v>
      </c>
      <c r="D86" s="98">
        <v>2.2177393913837194E-2</v>
      </c>
      <c r="E86" s="98">
        <v>2.7489268000907882E-2</v>
      </c>
      <c r="F86" s="98">
        <v>3.9040443042779552E-2</v>
      </c>
      <c r="G86" s="98">
        <v>4.7816177175429707E-2</v>
      </c>
      <c r="H86" s="98">
        <v>7.4685859402539759E-2</v>
      </c>
      <c r="I86" s="98">
        <v>0.10073948348222835</v>
      </c>
      <c r="J86" s="98">
        <v>0.13809439819408909</v>
      </c>
      <c r="K86" s="98">
        <v>0.19262222494143791</v>
      </c>
      <c r="L86" s="98">
        <v>0.38997397676423146</v>
      </c>
      <c r="M86" s="98">
        <v>0.30621358825522527</v>
      </c>
      <c r="N86" s="98">
        <v>0.49381644460919472</v>
      </c>
      <c r="O86" s="98">
        <v>0.64234617973828945</v>
      </c>
      <c r="P86" s="98">
        <v>0.83842499186562336</v>
      </c>
      <c r="Q86" s="98">
        <v>1.9980233828318217</v>
      </c>
      <c r="R86" s="98">
        <v>1.7018410585445058</v>
      </c>
      <c r="S86" s="98">
        <v>2.4526053225287208</v>
      </c>
      <c r="T86" s="98">
        <v>4.2498767295916391</v>
      </c>
      <c r="U86" s="98">
        <v>7.5539817453979108</v>
      </c>
      <c r="V86" s="98">
        <v>5.2831439612908477</v>
      </c>
      <c r="W86" s="98">
        <v>6.5829506610470618</v>
      </c>
      <c r="DA86" s="63" t="s">
        <v>1818</v>
      </c>
    </row>
    <row r="87" spans="1:105" ht="12" customHeight="1" x14ac:dyDescent="0.25">
      <c r="A87" s="121" t="s">
        <v>55</v>
      </c>
      <c r="B87" s="122">
        <v>94.707150109427914</v>
      </c>
      <c r="C87" s="122">
        <v>96.070530221897528</v>
      </c>
      <c r="D87" s="122">
        <v>102.14941887801695</v>
      </c>
      <c r="E87" s="122">
        <v>119.50452546397462</v>
      </c>
      <c r="F87" s="122">
        <v>126.03284589252745</v>
      </c>
      <c r="G87" s="122">
        <v>117.98690392219696</v>
      </c>
      <c r="H87" s="122">
        <v>124.07309439731142</v>
      </c>
      <c r="I87" s="122">
        <v>129.60618945089263</v>
      </c>
      <c r="J87" s="122">
        <v>136.17129004746496</v>
      </c>
      <c r="K87" s="122">
        <v>142.47307644718529</v>
      </c>
      <c r="L87" s="122">
        <v>147.70443559734227</v>
      </c>
      <c r="M87" s="122">
        <v>172.90203236417332</v>
      </c>
      <c r="N87" s="122">
        <v>178.17396617312517</v>
      </c>
      <c r="O87" s="122">
        <v>189.40398058767374</v>
      </c>
      <c r="P87" s="122">
        <v>189.71291212803723</v>
      </c>
      <c r="Q87" s="122">
        <v>197.8006225238064</v>
      </c>
      <c r="R87" s="122">
        <v>199.41827076012387</v>
      </c>
      <c r="S87" s="122">
        <v>206.02923169236237</v>
      </c>
      <c r="T87" s="122">
        <v>414.66374320548459</v>
      </c>
      <c r="U87" s="122">
        <v>396.36806105389343</v>
      </c>
      <c r="V87" s="122">
        <v>375.59177583228302</v>
      </c>
      <c r="W87" s="122">
        <v>385.04589772959775</v>
      </c>
      <c r="DA87" s="130" t="s">
        <v>1819</v>
      </c>
    </row>
    <row r="88" spans="1:105" ht="12" customHeight="1" x14ac:dyDescent="0.25">
      <c r="A88" s="97" t="s">
        <v>132</v>
      </c>
      <c r="B88" s="98">
        <v>82.307494956114468</v>
      </c>
      <c r="C88" s="98">
        <v>84.355848048564738</v>
      </c>
      <c r="D88" s="98">
        <v>89.572593865166155</v>
      </c>
      <c r="E88" s="98">
        <v>93.496032796035877</v>
      </c>
      <c r="F88" s="98">
        <v>98.935842740887651</v>
      </c>
      <c r="G88" s="98">
        <v>95.726240720889137</v>
      </c>
      <c r="H88" s="98">
        <v>98.921639941540917</v>
      </c>
      <c r="I88" s="98">
        <v>106.29836069210258</v>
      </c>
      <c r="J88" s="98">
        <v>111.50392544402638</v>
      </c>
      <c r="K88" s="98">
        <v>115.79307333287396</v>
      </c>
      <c r="L88" s="98">
        <v>118.30912922177906</v>
      </c>
      <c r="M88" s="98">
        <v>142.51368402492736</v>
      </c>
      <c r="N88" s="98">
        <v>147.29692423942018</v>
      </c>
      <c r="O88" s="98">
        <v>155.02356495278082</v>
      </c>
      <c r="P88" s="98">
        <v>154.37635266789025</v>
      </c>
      <c r="Q88" s="98">
        <v>160.27938268705464</v>
      </c>
      <c r="R88" s="98">
        <v>159.41978121972181</v>
      </c>
      <c r="S88" s="98">
        <v>161.4522932305257</v>
      </c>
      <c r="T88" s="98">
        <v>358.96047777532965</v>
      </c>
      <c r="U88" s="98">
        <v>337.12202651149062</v>
      </c>
      <c r="V88" s="98">
        <v>314.43349524554139</v>
      </c>
      <c r="W88" s="98">
        <v>324.18607074627386</v>
      </c>
      <c r="DA88" s="63" t="s">
        <v>1820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0.14613998103207562</v>
      </c>
      <c r="L89" s="98">
        <v>0.15998401415435731</v>
      </c>
      <c r="M89" s="98">
        <v>0.24976713691114119</v>
      </c>
      <c r="N89" s="98">
        <v>0.2896257077742177</v>
      </c>
      <c r="O89" s="98">
        <v>0.52943803890357088</v>
      </c>
      <c r="P89" s="98">
        <v>0.76641798541744444</v>
      </c>
      <c r="Q89" s="98">
        <v>1.0457869995506806</v>
      </c>
      <c r="R89" s="98">
        <v>1.0912963188997598</v>
      </c>
      <c r="S89" s="98">
        <v>0.96013491557269504</v>
      </c>
      <c r="T89" s="98">
        <v>4.6377460301126154</v>
      </c>
      <c r="U89" s="98">
        <v>4.182731730385246</v>
      </c>
      <c r="V89" s="98">
        <v>4.0620164129493137</v>
      </c>
      <c r="W89" s="98">
        <v>4.6061180576418357</v>
      </c>
      <c r="DA89" s="63" t="s">
        <v>1821</v>
      </c>
    </row>
    <row r="90" spans="1:105" ht="12" customHeight="1" x14ac:dyDescent="0.25">
      <c r="A90" s="100" t="s">
        <v>204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7.2080417333129795E-2</v>
      </c>
      <c r="L90" s="101">
        <v>8.23939170725356E-2</v>
      </c>
      <c r="M90" s="101">
        <v>0.12422329281656327</v>
      </c>
      <c r="N90" s="101">
        <v>0.13916880835622072</v>
      </c>
      <c r="O90" s="101">
        <v>0.26158223157222815</v>
      </c>
      <c r="P90" s="101">
        <v>0.37135429238038892</v>
      </c>
      <c r="Q90" s="101">
        <v>0.51372992930543759</v>
      </c>
      <c r="R90" s="101">
        <v>0.52761666002962715</v>
      </c>
      <c r="S90" s="101">
        <v>0.45393277996389014</v>
      </c>
      <c r="T90" s="101">
        <v>2.6040978637697894</v>
      </c>
      <c r="U90" s="101">
        <v>2.1211271200893669</v>
      </c>
      <c r="V90" s="101">
        <v>2.0182288604107805</v>
      </c>
      <c r="W90" s="101">
        <v>2.2308061697464163</v>
      </c>
      <c r="DA90" s="131" t="s">
        <v>1822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7.4059563698945827E-2</v>
      </c>
      <c r="L91" s="104">
        <v>7.7590097081821727E-2</v>
      </c>
      <c r="M91" s="104">
        <v>0.12554384409457792</v>
      </c>
      <c r="N91" s="104">
        <v>0.150456899417997</v>
      </c>
      <c r="O91" s="104">
        <v>0.26785580733134279</v>
      </c>
      <c r="P91" s="104">
        <v>0.39506369303705552</v>
      </c>
      <c r="Q91" s="104">
        <v>0.53205707024524307</v>
      </c>
      <c r="R91" s="104">
        <v>0.5636796588701326</v>
      </c>
      <c r="S91" s="104">
        <v>0.50620213560880489</v>
      </c>
      <c r="T91" s="104">
        <v>2.0336481663428261</v>
      </c>
      <c r="U91" s="104">
        <v>2.0616046102958796</v>
      </c>
      <c r="V91" s="104">
        <v>2.0437875525385332</v>
      </c>
      <c r="W91" s="104">
        <v>2.3753118878954194</v>
      </c>
      <c r="DA91" s="132" t="s">
        <v>1823</v>
      </c>
    </row>
    <row r="92" spans="1:105" ht="12" customHeight="1" x14ac:dyDescent="0.25">
      <c r="A92" s="106" t="s">
        <v>124</v>
      </c>
      <c r="B92" s="101">
        <v>6.5032258539368488</v>
      </c>
      <c r="C92" s="101">
        <v>6.3795474994680346</v>
      </c>
      <c r="D92" s="101">
        <v>6.1923401704149565</v>
      </c>
      <c r="E92" s="101">
        <v>5.8191848465051423</v>
      </c>
      <c r="F92" s="101">
        <v>5.3699924109077175</v>
      </c>
      <c r="G92" s="101">
        <v>4.6786882541799324</v>
      </c>
      <c r="H92" s="101">
        <v>4.5965712509075596</v>
      </c>
      <c r="I92" s="101">
        <v>4.6012469905933546</v>
      </c>
      <c r="J92" s="101">
        <v>4.557746246498338</v>
      </c>
      <c r="K92" s="101">
        <v>4.473358658348074</v>
      </c>
      <c r="L92" s="101">
        <v>4.2549296075097507</v>
      </c>
      <c r="M92" s="101">
        <v>4.0483866235383319</v>
      </c>
      <c r="N92" s="101">
        <v>4.0419119418497811</v>
      </c>
      <c r="O92" s="101">
        <v>3.787629843611791</v>
      </c>
      <c r="P92" s="101">
        <v>3.5762034122786988</v>
      </c>
      <c r="Q92" s="101">
        <v>3.5646153600566683</v>
      </c>
      <c r="R92" s="101">
        <v>3.955227686886861</v>
      </c>
      <c r="S92" s="101">
        <v>4.7454476885541705</v>
      </c>
      <c r="T92" s="101">
        <v>5.9656782110808457</v>
      </c>
      <c r="U92" s="101">
        <v>6.3437054193194999</v>
      </c>
      <c r="V92" s="101">
        <v>6.3167602918453793</v>
      </c>
      <c r="W92" s="101">
        <v>6.3416343397256485</v>
      </c>
      <c r="DA92" s="131" t="s">
        <v>1824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5.10606031267484E-3</v>
      </c>
      <c r="L93" s="104">
        <v>5.6516198953386774E-3</v>
      </c>
      <c r="M93" s="104">
        <v>6.2669308571499504E-3</v>
      </c>
      <c r="N93" s="104">
        <v>7.3672149229283539E-3</v>
      </c>
      <c r="O93" s="104">
        <v>1.1745510293349816E-2</v>
      </c>
      <c r="P93" s="104">
        <v>1.6917900942386835E-2</v>
      </c>
      <c r="Q93" s="104">
        <v>2.1709201147855458E-2</v>
      </c>
      <c r="R93" s="104">
        <v>2.9850628050061057E-2</v>
      </c>
      <c r="S93" s="104">
        <v>3.7798419278166087E-2</v>
      </c>
      <c r="T93" s="104">
        <v>7.0401902356414192E-2</v>
      </c>
      <c r="U93" s="104">
        <v>8.4352020495398611E-2</v>
      </c>
      <c r="V93" s="104">
        <v>9.1066058157208224E-2</v>
      </c>
      <c r="W93" s="104">
        <v>9.0174311139784913E-2</v>
      </c>
      <c r="DA93" s="132" t="s">
        <v>1825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2.5182883627138932E-3</v>
      </c>
      <c r="L94" s="98">
        <v>2.9120720011174138E-3</v>
      </c>
      <c r="M94" s="98">
        <v>3.114826805434308E-3</v>
      </c>
      <c r="N94" s="98">
        <v>3.5391171509264441E-3</v>
      </c>
      <c r="O94" s="98">
        <v>5.8005865989336491E-3</v>
      </c>
      <c r="P94" s="98">
        <v>8.1929706170971554E-3</v>
      </c>
      <c r="Q94" s="98">
        <v>1.0651993490585324E-2</v>
      </c>
      <c r="R94" s="98">
        <v>1.4482665851704992E-2</v>
      </c>
      <c r="S94" s="98">
        <v>1.8017533185575373E-2</v>
      </c>
      <c r="T94" s="98">
        <v>3.9278790940461189E-2</v>
      </c>
      <c r="U94" s="98">
        <v>4.273894639131106E-2</v>
      </c>
      <c r="V94" s="98">
        <v>4.5337494587729059E-2</v>
      </c>
      <c r="W94" s="98">
        <v>4.3622015447400825E-2</v>
      </c>
      <c r="DA94" s="63" t="s">
        <v>1826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2.5877719499609471E-3</v>
      </c>
      <c r="L95" s="98">
        <v>2.7395478942212636E-3</v>
      </c>
      <c r="M95" s="98">
        <v>3.1521040517156424E-3</v>
      </c>
      <c r="N95" s="98">
        <v>3.8280977720019094E-3</v>
      </c>
      <c r="O95" s="98">
        <v>5.9449236944161665E-3</v>
      </c>
      <c r="P95" s="98">
        <v>8.7249303252896811E-3</v>
      </c>
      <c r="Q95" s="98">
        <v>1.1057207657270134E-2</v>
      </c>
      <c r="R95" s="98">
        <v>1.5367962198356065E-2</v>
      </c>
      <c r="S95" s="98">
        <v>1.9780886092590717E-2</v>
      </c>
      <c r="T95" s="98">
        <v>3.1123111415953E-2</v>
      </c>
      <c r="U95" s="98">
        <v>4.1613074104087544E-2</v>
      </c>
      <c r="V95" s="98">
        <v>4.5728563569479172E-2</v>
      </c>
      <c r="W95" s="98">
        <v>4.6552295692384081E-2</v>
      </c>
      <c r="DA95" s="63" t="s">
        <v>1827</v>
      </c>
    </row>
    <row r="96" spans="1:105" ht="12" customHeight="1" x14ac:dyDescent="0.25">
      <c r="A96" s="106" t="s">
        <v>122</v>
      </c>
      <c r="B96" s="101">
        <v>5.8964292993765968</v>
      </c>
      <c r="C96" s="101">
        <v>5.3351346738647623</v>
      </c>
      <c r="D96" s="101">
        <v>6.3844848424358336</v>
      </c>
      <c r="E96" s="101">
        <v>20.189307821433598</v>
      </c>
      <c r="F96" s="101">
        <v>21.727010740732087</v>
      </c>
      <c r="G96" s="101">
        <v>17.58197494712789</v>
      </c>
      <c r="H96" s="101">
        <v>20.554883204862954</v>
      </c>
      <c r="I96" s="101">
        <v>18.706581768196706</v>
      </c>
      <c r="J96" s="101">
        <v>20.109618356940242</v>
      </c>
      <c r="K96" s="101">
        <v>19.474882852336069</v>
      </c>
      <c r="L96" s="101">
        <v>21.440324830719099</v>
      </c>
      <c r="M96" s="101">
        <v>21.923397268708534</v>
      </c>
      <c r="N96" s="101">
        <v>21.910183247356557</v>
      </c>
      <c r="O96" s="101">
        <v>21.593276172498975</v>
      </c>
      <c r="P96" s="101">
        <v>19.357216871555984</v>
      </c>
      <c r="Q96" s="101">
        <v>17.520250550247429</v>
      </c>
      <c r="R96" s="101">
        <v>16.214280341930323</v>
      </c>
      <c r="S96" s="101">
        <v>18.186849727378576</v>
      </c>
      <c r="T96" s="101">
        <v>13.525759379007511</v>
      </c>
      <c r="U96" s="101">
        <v>12.20845887339382</v>
      </c>
      <c r="V96" s="101">
        <v>10.575942900522652</v>
      </c>
      <c r="W96" s="101">
        <v>9.782284982420455</v>
      </c>
      <c r="DA96" s="131" t="s">
        <v>1828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2.580515562282454</v>
      </c>
      <c r="L97" s="104">
        <v>3.5344163032846847</v>
      </c>
      <c r="M97" s="104">
        <v>4.1605303792308153</v>
      </c>
      <c r="N97" s="104">
        <v>4.6279538218014835</v>
      </c>
      <c r="O97" s="104">
        <v>8.4583260695852367</v>
      </c>
      <c r="P97" s="104">
        <v>11.619803289952493</v>
      </c>
      <c r="Q97" s="104">
        <v>15.368877725749154</v>
      </c>
      <c r="R97" s="104">
        <v>18.707834564635029</v>
      </c>
      <c r="S97" s="104">
        <v>20.646707711053033</v>
      </c>
      <c r="T97" s="104">
        <v>31.503679907597533</v>
      </c>
      <c r="U97" s="104">
        <v>36.426786498808909</v>
      </c>
      <c r="V97" s="104">
        <v>40.112494923267121</v>
      </c>
      <c r="W97" s="104">
        <v>40.039615292396213</v>
      </c>
      <c r="DA97" s="132" t="s">
        <v>1829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1.2727864068023678</v>
      </c>
      <c r="L98" s="98">
        <v>1.8237318263370488</v>
      </c>
      <c r="M98" s="98">
        <v>2.0683564271196513</v>
      </c>
      <c r="N98" s="98">
        <v>2.2208518581758252</v>
      </c>
      <c r="O98" s="98">
        <v>4.1809894422474549</v>
      </c>
      <c r="P98" s="98">
        <v>5.6318768348369623</v>
      </c>
      <c r="Q98" s="98">
        <v>7.5588542892083792</v>
      </c>
      <c r="R98" s="98">
        <v>9.116709480800246</v>
      </c>
      <c r="S98" s="98">
        <v>9.8812885172949532</v>
      </c>
      <c r="T98" s="98">
        <v>17.372634249124211</v>
      </c>
      <c r="U98" s="98">
        <v>18.447734735656589</v>
      </c>
      <c r="V98" s="98">
        <v>20.044959367379278</v>
      </c>
      <c r="W98" s="98">
        <v>19.206945240702897</v>
      </c>
      <c r="DA98" s="63" t="s">
        <v>1830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1.3077291554800863</v>
      </c>
      <c r="L99" s="98">
        <v>1.7106844769476357</v>
      </c>
      <c r="M99" s="98">
        <v>2.0921739521111635</v>
      </c>
      <c r="N99" s="98">
        <v>2.4071019636256579</v>
      </c>
      <c r="O99" s="98">
        <v>4.2773366273377817</v>
      </c>
      <c r="P99" s="98">
        <v>5.98792645511553</v>
      </c>
      <c r="Q99" s="98">
        <v>7.8100234365407761</v>
      </c>
      <c r="R99" s="98">
        <v>9.5911250838347843</v>
      </c>
      <c r="S99" s="98">
        <v>10.765419193758081</v>
      </c>
      <c r="T99" s="98">
        <v>14.131045658473322</v>
      </c>
      <c r="U99" s="98">
        <v>17.979051763152317</v>
      </c>
      <c r="V99" s="98">
        <v>20.067535555887847</v>
      </c>
      <c r="W99" s="98">
        <v>20.832670051693317</v>
      </c>
      <c r="DA99" s="63" t="s">
        <v>1831</v>
      </c>
    </row>
    <row r="100" spans="1:105" ht="12" customHeight="1" x14ac:dyDescent="0.25">
      <c r="A100" s="121" t="s">
        <v>54</v>
      </c>
      <c r="B100" s="122">
        <v>46.816882702864021</v>
      </c>
      <c r="C100" s="122">
        <v>47.003585988452699</v>
      </c>
      <c r="D100" s="122">
        <v>51.821857614191238</v>
      </c>
      <c r="E100" s="122">
        <v>78.295746236868851</v>
      </c>
      <c r="F100" s="122">
        <v>78.732492084970843</v>
      </c>
      <c r="G100" s="122">
        <v>71.635937415899548</v>
      </c>
      <c r="H100" s="122">
        <v>75.978440663215082</v>
      </c>
      <c r="I100" s="122">
        <v>78.159970093521011</v>
      </c>
      <c r="J100" s="122">
        <v>82.356427988368196</v>
      </c>
      <c r="K100" s="122">
        <v>85.840866436527293</v>
      </c>
      <c r="L100" s="122">
        <v>91.380918689154086</v>
      </c>
      <c r="M100" s="122">
        <v>95.410448294971744</v>
      </c>
      <c r="N100" s="122">
        <v>96.586461134498151</v>
      </c>
      <c r="O100" s="122">
        <v>97.696452355778462</v>
      </c>
      <c r="P100" s="122">
        <v>95.311274486352488</v>
      </c>
      <c r="Q100" s="122">
        <v>96.655421314990321</v>
      </c>
      <c r="R100" s="122">
        <v>102.7009021267834</v>
      </c>
      <c r="S100" s="122">
        <v>115.59742822759659</v>
      </c>
      <c r="T100" s="122">
        <v>177.58710332700721</v>
      </c>
      <c r="U100" s="122">
        <v>182.82327051394537</v>
      </c>
      <c r="V100" s="122">
        <v>174.70875473001433</v>
      </c>
      <c r="W100" s="122">
        <v>171.18863343780424</v>
      </c>
      <c r="DA100" s="130" t="s">
        <v>1832</v>
      </c>
    </row>
    <row r="101" spans="1:105" ht="12" customHeight="1" x14ac:dyDescent="0.25">
      <c r="A101" s="97" t="s">
        <v>207</v>
      </c>
      <c r="B101" s="98">
        <v>18.676429839183008</v>
      </c>
      <c r="C101" s="98">
        <v>18.645422557187189</v>
      </c>
      <c r="D101" s="98">
        <v>21.021235111597065</v>
      </c>
      <c r="E101" s="98">
        <v>27.155970838574703</v>
      </c>
      <c r="F101" s="98">
        <v>27.738519178140574</v>
      </c>
      <c r="G101" s="98">
        <v>25.959905394103821</v>
      </c>
      <c r="H101" s="98">
        <v>26.257091187694904</v>
      </c>
      <c r="I101" s="98">
        <v>27.368594927598959</v>
      </c>
      <c r="J101" s="98">
        <v>27.790411340568674</v>
      </c>
      <c r="K101" s="98">
        <v>27.852955306303901</v>
      </c>
      <c r="L101" s="98">
        <v>27.377323453242258</v>
      </c>
      <c r="M101" s="98">
        <v>30.981245034816265</v>
      </c>
      <c r="N101" s="98">
        <v>30.393258483509442</v>
      </c>
      <c r="O101" s="98">
        <v>31.06064090054193</v>
      </c>
      <c r="P101" s="98">
        <v>31.083560784793054</v>
      </c>
      <c r="Q101" s="98">
        <v>32.269325363316433</v>
      </c>
      <c r="R101" s="98">
        <v>31.429278091847284</v>
      </c>
      <c r="S101" s="98">
        <v>30.987728368015265</v>
      </c>
      <c r="T101" s="98">
        <v>67.591754061291226</v>
      </c>
      <c r="U101" s="98">
        <v>62.487111087302551</v>
      </c>
      <c r="V101" s="98">
        <v>56.838448299899859</v>
      </c>
      <c r="W101" s="98">
        <v>59.285699050686453</v>
      </c>
      <c r="DA101" s="63" t="s">
        <v>1833</v>
      </c>
    </row>
    <row r="102" spans="1:105" ht="12" customHeight="1" x14ac:dyDescent="0.25">
      <c r="A102" s="97" t="s">
        <v>50</v>
      </c>
      <c r="B102" s="98">
        <v>23.745391426312803</v>
      </c>
      <c r="C102" s="98">
        <v>24.182523137962896</v>
      </c>
      <c r="D102" s="98">
        <v>26.372069396740933</v>
      </c>
      <c r="E102" s="98">
        <v>33.054626881306895</v>
      </c>
      <c r="F102" s="98">
        <v>32.010115743695678</v>
      </c>
      <c r="G102" s="98">
        <v>30.655967214477222</v>
      </c>
      <c r="H102" s="98">
        <v>31.39942641288723</v>
      </c>
      <c r="I102" s="98">
        <v>34.264901950907969</v>
      </c>
      <c r="J102" s="98">
        <v>36.022438132377012</v>
      </c>
      <c r="K102" s="98">
        <v>37.857498904799002</v>
      </c>
      <c r="L102" s="98">
        <v>38.578435805974962</v>
      </c>
      <c r="M102" s="98">
        <v>38.414212201448571</v>
      </c>
      <c r="N102" s="98">
        <v>39.870786076991671</v>
      </c>
      <c r="O102" s="98">
        <v>39.123106335190656</v>
      </c>
      <c r="P102" s="98">
        <v>39.033886128636233</v>
      </c>
      <c r="Q102" s="98">
        <v>39.544775193076454</v>
      </c>
      <c r="R102" s="98">
        <v>43.911096504193154</v>
      </c>
      <c r="S102" s="98">
        <v>52.971326243198746</v>
      </c>
      <c r="T102" s="98">
        <v>72.020752987995067</v>
      </c>
      <c r="U102" s="98">
        <v>80.770692797593057</v>
      </c>
      <c r="V102" s="98">
        <v>77.702755718320688</v>
      </c>
      <c r="W102" s="98">
        <v>74.714595963166857</v>
      </c>
      <c r="DA102" s="63" t="s">
        <v>1834</v>
      </c>
    </row>
    <row r="103" spans="1:105" ht="12" customHeight="1" x14ac:dyDescent="0.25">
      <c r="A103" s="109" t="s">
        <v>120</v>
      </c>
      <c r="B103" s="33">
        <v>4.3950614373682129</v>
      </c>
      <c r="C103" s="33">
        <v>4.1756402933026173</v>
      </c>
      <c r="D103" s="33">
        <v>4.4285531058532399</v>
      </c>
      <c r="E103" s="33">
        <v>18.085148516987257</v>
      </c>
      <c r="F103" s="33">
        <v>18.983857163134584</v>
      </c>
      <c r="G103" s="33">
        <v>15.0200648073185</v>
      </c>
      <c r="H103" s="33">
        <v>18.321923062632951</v>
      </c>
      <c r="I103" s="33">
        <v>16.526473215014075</v>
      </c>
      <c r="J103" s="33">
        <v>18.543578515422514</v>
      </c>
      <c r="K103" s="33">
        <v>20.130412225424397</v>
      </c>
      <c r="L103" s="33">
        <v>25.425159429936866</v>
      </c>
      <c r="M103" s="33">
        <v>26.014991058706908</v>
      </c>
      <c r="N103" s="33">
        <v>26.322416573997049</v>
      </c>
      <c r="O103" s="33">
        <v>27.512705120045879</v>
      </c>
      <c r="P103" s="33">
        <v>25.193827572923194</v>
      </c>
      <c r="Q103" s="33">
        <v>24.84132075859743</v>
      </c>
      <c r="R103" s="33">
        <v>27.360527530742971</v>
      </c>
      <c r="S103" s="33">
        <v>31.638373616382584</v>
      </c>
      <c r="T103" s="33">
        <v>37.974596277720899</v>
      </c>
      <c r="U103" s="33">
        <v>39.565466629049759</v>
      </c>
      <c r="V103" s="33">
        <v>40.167550711793773</v>
      </c>
      <c r="W103" s="33">
        <v>37.188338423950924</v>
      </c>
      <c r="DA103" s="60" t="s">
        <v>1835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1.7806990647274565</v>
      </c>
      <c r="C105" s="117">
        <f t="shared" si="35"/>
        <v>1.8288628042964425</v>
      </c>
      <c r="D105" s="117">
        <f t="shared" si="35"/>
        <v>3.9008792977821707</v>
      </c>
      <c r="E105" s="117">
        <f t="shared" si="35"/>
        <v>4.6435666681780638</v>
      </c>
      <c r="F105" s="117">
        <f t="shared" si="35"/>
        <v>4.8653379232716549</v>
      </c>
      <c r="G105" s="117">
        <f t="shared" si="35"/>
        <v>7.432603750581003</v>
      </c>
      <c r="H105" s="117">
        <f t="shared" si="35"/>
        <v>8.4360676265864765</v>
      </c>
      <c r="I105" s="117">
        <f t="shared" si="35"/>
        <v>7.0359638016193102</v>
      </c>
      <c r="J105" s="117">
        <f t="shared" si="35"/>
        <v>7.927524986905814</v>
      </c>
      <c r="K105" s="117">
        <f t="shared" si="35"/>
        <v>9.066999958709383</v>
      </c>
      <c r="L105" s="117">
        <f t="shared" si="35"/>
        <v>8.7537061999107983</v>
      </c>
      <c r="M105" s="117">
        <f t="shared" si="35"/>
        <v>8.6285571247685109</v>
      </c>
      <c r="N105" s="117">
        <f t="shared" si="35"/>
        <v>10.273461769600248</v>
      </c>
      <c r="O105" s="117">
        <f t="shared" si="35"/>
        <v>11.44146746179509</v>
      </c>
      <c r="P105" s="117">
        <f t="shared" si="35"/>
        <v>12.516803402496807</v>
      </c>
      <c r="Q105" s="117">
        <f t="shared" si="35"/>
        <v>13.967255191745284</v>
      </c>
      <c r="R105" s="117">
        <f t="shared" ref="R105:V105" si="36">R106+R109+R111+R120</f>
        <v>14.669158725280681</v>
      </c>
      <c r="S105" s="117">
        <f t="shared" si="36"/>
        <v>14.922704653006559</v>
      </c>
      <c r="T105" s="117">
        <f t="shared" si="36"/>
        <v>15.704093846883248</v>
      </c>
      <c r="U105" s="117">
        <f t="shared" si="36"/>
        <v>16.80381618411305</v>
      </c>
      <c r="V105" s="117">
        <f t="shared" si="36"/>
        <v>17.30358229814065</v>
      </c>
      <c r="W105" s="117">
        <f t="shared" ref="W105" si="37">W106+W109+W111+W120</f>
        <v>19.132859318507506</v>
      </c>
      <c r="DA105" s="129" t="s">
        <v>1836</v>
      </c>
    </row>
    <row r="106" spans="1:105" ht="12.95" customHeight="1" x14ac:dyDescent="0.25">
      <c r="A106" s="121" t="s">
        <v>57</v>
      </c>
      <c r="B106" s="122">
        <f t="shared" ref="B106:Q106" si="38">SUM(B107:B108)</f>
        <v>1.5420586356692629</v>
      </c>
      <c r="C106" s="122">
        <f t="shared" si="38"/>
        <v>1.5833322926637132</v>
      </c>
      <c r="D106" s="122">
        <f t="shared" si="38"/>
        <v>3.4223501385802724</v>
      </c>
      <c r="E106" s="122">
        <f t="shared" si="38"/>
        <v>3.9026482630904269</v>
      </c>
      <c r="F106" s="122">
        <f t="shared" si="38"/>
        <v>4.0398768255361182</v>
      </c>
      <c r="G106" s="122">
        <f t="shared" si="38"/>
        <v>6.3596921083282467</v>
      </c>
      <c r="H106" s="122">
        <f t="shared" si="38"/>
        <v>7.2274488887945463</v>
      </c>
      <c r="I106" s="122">
        <f t="shared" si="38"/>
        <v>5.9147583414244993</v>
      </c>
      <c r="J106" s="122">
        <f t="shared" si="38"/>
        <v>6.6816209108854832</v>
      </c>
      <c r="K106" s="122">
        <f t="shared" si="38"/>
        <v>7.6798703907867356</v>
      </c>
      <c r="L106" s="122">
        <f t="shared" si="38"/>
        <v>7.4559911778047505</v>
      </c>
      <c r="M106" s="122">
        <f t="shared" si="38"/>
        <v>7.2528640262833166</v>
      </c>
      <c r="N106" s="122">
        <f t="shared" si="38"/>
        <v>8.7079029590509496</v>
      </c>
      <c r="O106" s="122">
        <f t="shared" si="38"/>
        <v>9.6604411078704544</v>
      </c>
      <c r="P106" s="122">
        <f t="shared" si="38"/>
        <v>10.450706895843071</v>
      </c>
      <c r="Q106" s="122">
        <f t="shared" si="38"/>
        <v>11.669991461870138</v>
      </c>
      <c r="R106" s="122">
        <f t="shared" ref="R106:V106" si="39">SUM(R107:R108)</f>
        <v>12.306133213455393</v>
      </c>
      <c r="S106" s="122">
        <f t="shared" si="39"/>
        <v>12.539884321240145</v>
      </c>
      <c r="T106" s="122">
        <f t="shared" si="39"/>
        <v>13.240861213842942</v>
      </c>
      <c r="U106" s="122">
        <f t="shared" si="39"/>
        <v>14.163052268826945</v>
      </c>
      <c r="V106" s="122">
        <f t="shared" si="39"/>
        <v>14.599840239012007</v>
      </c>
      <c r="W106" s="122">
        <f t="shared" ref="W106" si="40">SUM(W107:W108)</f>
        <v>16.282655487244551</v>
      </c>
      <c r="DA106" s="130" t="s">
        <v>1837</v>
      </c>
    </row>
    <row r="107" spans="1:105" ht="12" customHeight="1" x14ac:dyDescent="0.25">
      <c r="A107" s="97" t="s">
        <v>202</v>
      </c>
      <c r="B107" s="98">
        <v>1.5358519690120935</v>
      </c>
      <c r="C107" s="98">
        <v>1.5769516154018992</v>
      </c>
      <c r="D107" s="98">
        <v>3.4087020308178033</v>
      </c>
      <c r="E107" s="98">
        <v>3.8870976548335703</v>
      </c>
      <c r="F107" s="98">
        <v>4.0240534539328285</v>
      </c>
      <c r="G107" s="98">
        <v>6.3351636573683967</v>
      </c>
      <c r="H107" s="98">
        <v>7.1996904451109502</v>
      </c>
      <c r="I107" s="98">
        <v>5.8926387464213299</v>
      </c>
      <c r="J107" s="98">
        <v>6.656888437713441</v>
      </c>
      <c r="K107" s="98">
        <v>7.6518416683085224</v>
      </c>
      <c r="L107" s="98">
        <v>7.4287191950947156</v>
      </c>
      <c r="M107" s="98">
        <v>7.2270006046743918</v>
      </c>
      <c r="N107" s="98">
        <v>8.6771481441940566</v>
      </c>
      <c r="O107" s="98">
        <v>9.6269264699720889</v>
      </c>
      <c r="P107" s="98">
        <v>10.415680332574579</v>
      </c>
      <c r="Q107" s="98">
        <v>11.631596933400806</v>
      </c>
      <c r="R107" s="98">
        <v>12.265885802365156</v>
      </c>
      <c r="S107" s="98">
        <v>12.499266985401492</v>
      </c>
      <c r="T107" s="98">
        <v>13.197350805202053</v>
      </c>
      <c r="U107" s="98">
        <v>14.117505405779777</v>
      </c>
      <c r="V107" s="98">
        <v>14.552974063277127</v>
      </c>
      <c r="W107" s="98">
        <v>16.23163116425917</v>
      </c>
      <c r="DA107" s="63" t="s">
        <v>1838</v>
      </c>
    </row>
    <row r="108" spans="1:105" ht="12" customHeight="1" x14ac:dyDescent="0.25">
      <c r="A108" s="97" t="s">
        <v>53</v>
      </c>
      <c r="B108" s="98">
        <v>6.2066666571694703E-3</v>
      </c>
      <c r="C108" s="98">
        <v>6.3806772618140526E-3</v>
      </c>
      <c r="D108" s="98">
        <v>1.3648107762469103E-2</v>
      </c>
      <c r="E108" s="98">
        <v>1.5550608256856804E-2</v>
      </c>
      <c r="F108" s="98">
        <v>1.5823371603289955E-2</v>
      </c>
      <c r="G108" s="98">
        <v>2.4528450959850324E-2</v>
      </c>
      <c r="H108" s="98">
        <v>2.7758443683596448E-2</v>
      </c>
      <c r="I108" s="98">
        <v>2.211959500316964E-2</v>
      </c>
      <c r="J108" s="98">
        <v>2.4732473172042458E-2</v>
      </c>
      <c r="K108" s="98">
        <v>2.802872247821361E-2</v>
      </c>
      <c r="L108" s="98">
        <v>2.7271982710034951E-2</v>
      </c>
      <c r="M108" s="98">
        <v>2.5863421608924551E-2</v>
      </c>
      <c r="N108" s="98">
        <v>3.0754814856892961E-2</v>
      </c>
      <c r="O108" s="98">
        <v>3.3514637898365278E-2</v>
      </c>
      <c r="P108" s="98">
        <v>3.5026563268492392E-2</v>
      </c>
      <c r="Q108" s="98">
        <v>3.8394528469332299E-2</v>
      </c>
      <c r="R108" s="98">
        <v>4.0247411090236121E-2</v>
      </c>
      <c r="S108" s="98">
        <v>4.0617335838651299E-2</v>
      </c>
      <c r="T108" s="98">
        <v>4.351040864088928E-2</v>
      </c>
      <c r="U108" s="98">
        <v>4.5546863047167457E-2</v>
      </c>
      <c r="V108" s="98">
        <v>4.6866175734881048E-2</v>
      </c>
      <c r="W108" s="98">
        <v>5.1024322985379122E-2</v>
      </c>
      <c r="DA108" s="63" t="s">
        <v>1839</v>
      </c>
    </row>
    <row r="109" spans="1:105" ht="12.95" customHeight="1" x14ac:dyDescent="0.25">
      <c r="A109" s="121" t="s">
        <v>92</v>
      </c>
      <c r="B109" s="122">
        <f t="shared" ref="B109:W109" si="41">B110</f>
        <v>3.1837702480374801E-5</v>
      </c>
      <c r="C109" s="122">
        <f t="shared" si="41"/>
        <v>3.4814709180394181E-5</v>
      </c>
      <c r="D109" s="122">
        <f t="shared" si="41"/>
        <v>2.0585277269151846E-5</v>
      </c>
      <c r="E109" s="122">
        <f t="shared" si="41"/>
        <v>8.8642088683407497E-5</v>
      </c>
      <c r="F109" s="122">
        <f t="shared" si="41"/>
        <v>2.2732925098045738E-4</v>
      </c>
      <c r="G109" s="122">
        <f t="shared" si="41"/>
        <v>3.1549662795329994E-4</v>
      </c>
      <c r="H109" s="122">
        <f t="shared" si="41"/>
        <v>6.1430591050782592E-4</v>
      </c>
      <c r="I109" s="122">
        <f t="shared" si="41"/>
        <v>8.3478534521108335E-4</v>
      </c>
      <c r="J109" s="122">
        <f t="shared" si="41"/>
        <v>9.8718484154035595E-4</v>
      </c>
      <c r="K109" s="122">
        <f t="shared" si="41"/>
        <v>1.2066618036223821E-3</v>
      </c>
      <c r="L109" s="122">
        <f t="shared" si="41"/>
        <v>2.0206883847017749E-3</v>
      </c>
      <c r="M109" s="122">
        <f t="shared" si="41"/>
        <v>1.4189213641588559E-3</v>
      </c>
      <c r="N109" s="122">
        <f t="shared" si="41"/>
        <v>2.0801178517073863E-3</v>
      </c>
      <c r="O109" s="122">
        <f t="shared" si="41"/>
        <v>3.1602409345648074E-3</v>
      </c>
      <c r="P109" s="122">
        <f t="shared" si="41"/>
        <v>6.5908909742532981E-3</v>
      </c>
      <c r="Q109" s="122">
        <f t="shared" si="41"/>
        <v>2.0670946395498976E-2</v>
      </c>
      <c r="R109" s="122">
        <f t="shared" si="41"/>
        <v>1.6767925893400541E-2</v>
      </c>
      <c r="S109" s="122">
        <f t="shared" si="41"/>
        <v>2.0122674923742912E-2</v>
      </c>
      <c r="T109" s="122">
        <f t="shared" si="41"/>
        <v>2.57821072306527E-2</v>
      </c>
      <c r="U109" s="122">
        <f t="shared" si="41"/>
        <v>3.8019044395284488E-2</v>
      </c>
      <c r="V109" s="122">
        <f t="shared" si="41"/>
        <v>2.3823373049402862E-2</v>
      </c>
      <c r="W109" s="122">
        <f t="shared" si="41"/>
        <v>2.8314422317730233E-2</v>
      </c>
      <c r="DA109" s="130" t="s">
        <v>1840</v>
      </c>
    </row>
    <row r="110" spans="1:105" ht="12" customHeight="1" x14ac:dyDescent="0.25">
      <c r="A110" s="97" t="s">
        <v>53</v>
      </c>
      <c r="B110" s="98">
        <v>3.1837702480374801E-5</v>
      </c>
      <c r="C110" s="98">
        <v>3.4814709180394181E-5</v>
      </c>
      <c r="D110" s="98">
        <v>2.0585277269151846E-5</v>
      </c>
      <c r="E110" s="98">
        <v>8.8642088683407497E-5</v>
      </c>
      <c r="F110" s="98">
        <v>2.2732925098045738E-4</v>
      </c>
      <c r="G110" s="98">
        <v>3.1549662795329994E-4</v>
      </c>
      <c r="H110" s="98">
        <v>6.1430591050782592E-4</v>
      </c>
      <c r="I110" s="98">
        <v>8.3478534521108335E-4</v>
      </c>
      <c r="J110" s="98">
        <v>9.8718484154035595E-4</v>
      </c>
      <c r="K110" s="98">
        <v>1.2066618036223821E-3</v>
      </c>
      <c r="L110" s="98">
        <v>2.0206883847017749E-3</v>
      </c>
      <c r="M110" s="98">
        <v>1.4189213641588559E-3</v>
      </c>
      <c r="N110" s="98">
        <v>2.0801178517073863E-3</v>
      </c>
      <c r="O110" s="98">
        <v>3.1602409345648074E-3</v>
      </c>
      <c r="P110" s="98">
        <v>6.5908909742532981E-3</v>
      </c>
      <c r="Q110" s="98">
        <v>2.0670946395498976E-2</v>
      </c>
      <c r="R110" s="98">
        <v>1.6767925893400541E-2</v>
      </c>
      <c r="S110" s="98">
        <v>2.0122674923742912E-2</v>
      </c>
      <c r="T110" s="98">
        <v>2.57821072306527E-2</v>
      </c>
      <c r="U110" s="98">
        <v>3.8019044395284488E-2</v>
      </c>
      <c r="V110" s="98">
        <v>2.3823373049402862E-2</v>
      </c>
      <c r="W110" s="98">
        <v>2.8314422317730233E-2</v>
      </c>
      <c r="DA110" s="63" t="s">
        <v>1841</v>
      </c>
    </row>
    <row r="111" spans="1:105" ht="12" customHeight="1" x14ac:dyDescent="0.25">
      <c r="A111" s="121" t="s">
        <v>55</v>
      </c>
      <c r="B111" s="122">
        <v>0.16136336543981608</v>
      </c>
      <c r="C111" s="122">
        <v>0.14933135467320149</v>
      </c>
      <c r="D111" s="122">
        <v>0.33421846562174151</v>
      </c>
      <c r="E111" s="122">
        <v>0.44214765242257087</v>
      </c>
      <c r="F111" s="122">
        <v>0.47623594843200456</v>
      </c>
      <c r="G111" s="122">
        <v>0.70118974255895272</v>
      </c>
      <c r="H111" s="122">
        <v>0.77301010424946559</v>
      </c>
      <c r="I111" s="122">
        <v>0.67912097439060704</v>
      </c>
      <c r="J111" s="122">
        <v>0.77486991078080492</v>
      </c>
      <c r="K111" s="122">
        <v>0.8930931402132799</v>
      </c>
      <c r="L111" s="122">
        <v>0.7807024640871989</v>
      </c>
      <c r="M111" s="122">
        <v>0.86563151839064623</v>
      </c>
      <c r="N111" s="122">
        <v>1.0082670777726068</v>
      </c>
      <c r="O111" s="122">
        <v>1.1589725690220496</v>
      </c>
      <c r="P111" s="122">
        <v>1.3836331020918262</v>
      </c>
      <c r="Q111" s="122">
        <v>1.5465257541731543</v>
      </c>
      <c r="R111" s="122">
        <v>1.58631774984365</v>
      </c>
      <c r="S111" s="122">
        <v>1.5880014812224328</v>
      </c>
      <c r="T111" s="122">
        <v>1.6352278329693408</v>
      </c>
      <c r="U111" s="122">
        <v>1.7505878853469177</v>
      </c>
      <c r="V111" s="122">
        <v>1.8177679336189971</v>
      </c>
      <c r="W111" s="122">
        <v>1.9701642987558277</v>
      </c>
      <c r="DA111" s="130" t="s">
        <v>1842</v>
      </c>
    </row>
    <row r="112" spans="1:105" ht="12" customHeight="1" x14ac:dyDescent="0.25">
      <c r="A112" s="97" t="s">
        <v>130</v>
      </c>
      <c r="B112" s="98">
        <v>0.15823753180604197</v>
      </c>
      <c r="C112" s="98">
        <v>0.14589396814914563</v>
      </c>
      <c r="D112" s="98">
        <v>0.32622603051657184</v>
      </c>
      <c r="E112" s="98">
        <v>0.41296537396959837</v>
      </c>
      <c r="F112" s="98">
        <v>0.44311326025092379</v>
      </c>
      <c r="G112" s="98">
        <v>0.67406800756637242</v>
      </c>
      <c r="H112" s="98">
        <v>0.73838107949588239</v>
      </c>
      <c r="I112" s="98">
        <v>0.64711169628831655</v>
      </c>
      <c r="J112" s="98">
        <v>0.73558035108543762</v>
      </c>
      <c r="K112" s="98">
        <v>0.84286307621694523</v>
      </c>
      <c r="L112" s="98">
        <v>0.71863826670743136</v>
      </c>
      <c r="M112" s="98">
        <v>0.79544695931762655</v>
      </c>
      <c r="N112" s="98">
        <v>0.92559252955088045</v>
      </c>
      <c r="O112" s="98">
        <v>1.0476047888905158</v>
      </c>
      <c r="P112" s="98">
        <v>1.2534369160207066</v>
      </c>
      <c r="Q112" s="98">
        <v>1.3983771633274544</v>
      </c>
      <c r="R112" s="98">
        <v>1.4452440725787961</v>
      </c>
      <c r="S112" s="98">
        <v>1.4361616595056459</v>
      </c>
      <c r="T112" s="98">
        <v>1.4592901381463208</v>
      </c>
      <c r="U112" s="98">
        <v>1.5196851370809112</v>
      </c>
      <c r="V112" s="98">
        <v>1.5273797702246217</v>
      </c>
      <c r="W112" s="98">
        <v>1.6606713037665486</v>
      </c>
      <c r="DA112" s="63" t="s">
        <v>1843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1.0069951883880759E-3</v>
      </c>
      <c r="L113" s="98">
        <v>8.736032280916245E-4</v>
      </c>
      <c r="M113" s="98">
        <v>1.1838685009264234E-3</v>
      </c>
      <c r="N113" s="98">
        <v>1.8040094016116015E-3</v>
      </c>
      <c r="O113" s="98">
        <v>3.3711365129484609E-3</v>
      </c>
      <c r="P113" s="98">
        <v>6.09613316751372E-3</v>
      </c>
      <c r="Q113" s="98">
        <v>9.2775920707368776E-3</v>
      </c>
      <c r="R113" s="98">
        <v>1.0809960589714897E-2</v>
      </c>
      <c r="S113" s="98">
        <v>1.0968583153849066E-2</v>
      </c>
      <c r="T113" s="98">
        <v>1.4346417347106802E-2</v>
      </c>
      <c r="U113" s="98">
        <v>1.7140085280732326E-2</v>
      </c>
      <c r="V113" s="98">
        <v>1.9051294605076055E-2</v>
      </c>
      <c r="W113" s="98">
        <v>2.352692176756159E-2</v>
      </c>
      <c r="DA113" s="63" t="s">
        <v>1844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4.9628272300961552E-4</v>
      </c>
      <c r="L114" s="101">
        <v>4.4915795915994146E-4</v>
      </c>
      <c r="M114" s="101">
        <v>5.8741542421333827E-4</v>
      </c>
      <c r="N114" s="101">
        <v>8.6700890912307863E-4</v>
      </c>
      <c r="O114" s="101">
        <v>1.6634297344259223E-3</v>
      </c>
      <c r="P114" s="101">
        <v>2.9510360658659505E-3</v>
      </c>
      <c r="Q114" s="101">
        <v>4.560557146486479E-3</v>
      </c>
      <c r="R114" s="101">
        <v>5.2410157987140306E-3</v>
      </c>
      <c r="S114" s="101">
        <v>5.2204760348833765E-3</v>
      </c>
      <c r="T114" s="101">
        <v>7.9948990381297561E-3</v>
      </c>
      <c r="U114" s="101">
        <v>8.6606126324707648E-3</v>
      </c>
      <c r="V114" s="101">
        <v>9.4517416436360781E-3</v>
      </c>
      <c r="W114" s="101">
        <v>1.1392865280372427E-2</v>
      </c>
      <c r="DA114" s="131" t="s">
        <v>1845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5.1071246537846035E-4</v>
      </c>
      <c r="L115" s="104">
        <v>4.2444526893168309E-4</v>
      </c>
      <c r="M115" s="104">
        <v>5.9645307671308526E-4</v>
      </c>
      <c r="N115" s="104">
        <v>9.3700049248852284E-4</v>
      </c>
      <c r="O115" s="104">
        <v>1.7077067785225383E-3</v>
      </c>
      <c r="P115" s="104">
        <v>3.14509710164777E-3</v>
      </c>
      <c r="Q115" s="104">
        <v>4.7170349242503986E-3</v>
      </c>
      <c r="R115" s="104">
        <v>5.5689447910008665E-3</v>
      </c>
      <c r="S115" s="104">
        <v>5.7481071189656894E-3</v>
      </c>
      <c r="T115" s="104">
        <v>6.3515183089770466E-3</v>
      </c>
      <c r="U115" s="104">
        <v>8.4794726482615591E-3</v>
      </c>
      <c r="V115" s="104">
        <v>9.599552961439977E-3</v>
      </c>
      <c r="W115" s="104">
        <v>1.2134056487189161E-2</v>
      </c>
      <c r="DA115" s="132" t="s">
        <v>1846</v>
      </c>
    </row>
    <row r="116" spans="1:105" ht="12" customHeight="1" x14ac:dyDescent="0.25">
      <c r="A116" s="106" t="s">
        <v>122</v>
      </c>
      <c r="B116" s="101">
        <v>3.1258336337741089E-3</v>
      </c>
      <c r="C116" s="101">
        <v>3.4373865240558714E-3</v>
      </c>
      <c r="D116" s="101">
        <v>7.9924351051696499E-3</v>
      </c>
      <c r="E116" s="101">
        <v>2.918227845297252E-2</v>
      </c>
      <c r="F116" s="101">
        <v>3.3122688181080759E-2</v>
      </c>
      <c r="G116" s="101">
        <v>2.7121734992580342E-2</v>
      </c>
      <c r="H116" s="101">
        <v>3.4629024753583239E-2</v>
      </c>
      <c r="I116" s="101">
        <v>3.2009278102290525E-2</v>
      </c>
      <c r="J116" s="101">
        <v>3.9289559695367265E-2</v>
      </c>
      <c r="K116" s="101">
        <v>4.1528630072915164E-2</v>
      </c>
      <c r="L116" s="101">
        <v>5.0920735295057154E-2</v>
      </c>
      <c r="M116" s="101">
        <v>5.7161328015194891E-2</v>
      </c>
      <c r="N116" s="101">
        <v>6.6333848570743661E-2</v>
      </c>
      <c r="O116" s="101">
        <v>6.9004645372020557E-2</v>
      </c>
      <c r="P116" s="101">
        <v>6.4443550074617093E-2</v>
      </c>
      <c r="Q116" s="101">
        <v>6.1142510894046931E-2</v>
      </c>
      <c r="R116" s="101">
        <v>5.1801057854196093E-2</v>
      </c>
      <c r="S116" s="101">
        <v>5.7904804752407994E-2</v>
      </c>
      <c r="T116" s="101">
        <v>4.3075122461190052E-2</v>
      </c>
      <c r="U116" s="101">
        <v>4.6413015301119839E-2</v>
      </c>
      <c r="V116" s="101">
        <v>3.8258288970979451E-2</v>
      </c>
      <c r="W116" s="101">
        <v>3.8373719536169339E-2</v>
      </c>
      <c r="DA116" s="131" t="s">
        <v>1847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7.6944387350313713E-3</v>
      </c>
      <c r="L117" s="104">
        <v>1.0269858856618765E-2</v>
      </c>
      <c r="M117" s="104">
        <v>1.1839362556898363E-2</v>
      </c>
      <c r="N117" s="104">
        <v>1.4536690249371117E-2</v>
      </c>
      <c r="O117" s="104">
        <v>3.8991998246564644E-2</v>
      </c>
      <c r="P117" s="104">
        <v>5.9656502828988822E-2</v>
      </c>
      <c r="Q117" s="104">
        <v>7.7728487880916158E-2</v>
      </c>
      <c r="R117" s="104">
        <v>7.846265882094286E-2</v>
      </c>
      <c r="S117" s="104">
        <v>8.2966433810529747E-2</v>
      </c>
      <c r="T117" s="104">
        <v>0.11851615501472317</v>
      </c>
      <c r="U117" s="104">
        <v>0.16734964768415433</v>
      </c>
      <c r="V117" s="104">
        <v>0.23307857981831992</v>
      </c>
      <c r="W117" s="104">
        <v>0.24759235368554833</v>
      </c>
      <c r="DA117" s="132" t="s">
        <v>1848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3.7951241887723159E-3</v>
      </c>
      <c r="L118" s="98">
        <v>5.2991687570586856E-3</v>
      </c>
      <c r="M118" s="98">
        <v>5.8857932536206439E-3</v>
      </c>
      <c r="N118" s="98">
        <v>6.9758335530399488E-3</v>
      </c>
      <c r="O118" s="98">
        <v>1.9273923901707912E-2</v>
      </c>
      <c r="P118" s="98">
        <v>2.8914265409336504E-2</v>
      </c>
      <c r="Q118" s="98">
        <v>3.8229096782257416E-2</v>
      </c>
      <c r="R118" s="98">
        <v>3.8236454523385414E-2</v>
      </c>
      <c r="S118" s="98">
        <v>3.9706827897506333E-2</v>
      </c>
      <c r="T118" s="98">
        <v>6.5355470209267602E-2</v>
      </c>
      <c r="U118" s="98">
        <v>8.475142073495319E-2</v>
      </c>
      <c r="V118" s="98">
        <v>0.11647369905068367</v>
      </c>
      <c r="W118" s="98">
        <v>0.11876969207938842</v>
      </c>
      <c r="DA118" s="63" t="s">
        <v>1849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3.8993145462590554E-3</v>
      </c>
      <c r="L119" s="98">
        <v>4.9706900995600805E-3</v>
      </c>
      <c r="M119" s="98">
        <v>5.9535693032777195E-3</v>
      </c>
      <c r="N119" s="98">
        <v>7.5608566963311684E-3</v>
      </c>
      <c r="O119" s="98">
        <v>1.9718074344856736E-2</v>
      </c>
      <c r="P119" s="98">
        <v>3.0742237419652318E-2</v>
      </c>
      <c r="Q119" s="98">
        <v>3.949939109865875E-2</v>
      </c>
      <c r="R119" s="98">
        <v>4.0226204297557452E-2</v>
      </c>
      <c r="S119" s="98">
        <v>4.3259605913023413E-2</v>
      </c>
      <c r="T119" s="98">
        <v>5.3160684805455563E-2</v>
      </c>
      <c r="U119" s="98">
        <v>8.2598226949201145E-2</v>
      </c>
      <c r="V119" s="98">
        <v>0.11660488076763624</v>
      </c>
      <c r="W119" s="98">
        <v>0.12882266160615991</v>
      </c>
      <c r="DA119" s="63" t="s">
        <v>1850</v>
      </c>
    </row>
    <row r="120" spans="1:105" ht="12" customHeight="1" x14ac:dyDescent="0.25">
      <c r="A120" s="121" t="s">
        <v>54</v>
      </c>
      <c r="B120" s="122">
        <v>7.7245225915897164E-2</v>
      </c>
      <c r="C120" s="122">
        <v>9.6164342250347382E-2</v>
      </c>
      <c r="D120" s="122">
        <v>0.1442901083028876</v>
      </c>
      <c r="E120" s="122">
        <v>0.2986821105763835</v>
      </c>
      <c r="F120" s="122">
        <v>0.34899782005255087</v>
      </c>
      <c r="G120" s="122">
        <v>0.37140640306585004</v>
      </c>
      <c r="H120" s="122">
        <v>0.434994327631957</v>
      </c>
      <c r="I120" s="122">
        <v>0.44124970045899276</v>
      </c>
      <c r="J120" s="122">
        <v>0.47004698039798476</v>
      </c>
      <c r="K120" s="122">
        <v>0.49282976590574407</v>
      </c>
      <c r="L120" s="122">
        <v>0.51499186963414578</v>
      </c>
      <c r="M120" s="122">
        <v>0.5086426587303895</v>
      </c>
      <c r="N120" s="122">
        <v>0.55521161492498383</v>
      </c>
      <c r="O120" s="122">
        <v>0.61889354396802199</v>
      </c>
      <c r="P120" s="122">
        <v>0.67587251358765676</v>
      </c>
      <c r="Q120" s="122">
        <v>0.73006702930649214</v>
      </c>
      <c r="R120" s="122">
        <v>0.7599398360882379</v>
      </c>
      <c r="S120" s="122">
        <v>0.77469617562023974</v>
      </c>
      <c r="T120" s="122">
        <v>0.80222269284031433</v>
      </c>
      <c r="U120" s="122">
        <v>0.85215698554390484</v>
      </c>
      <c r="V120" s="122">
        <v>0.86215075246024298</v>
      </c>
      <c r="W120" s="122">
        <v>0.85172511018939989</v>
      </c>
      <c r="DA120" s="130" t="s">
        <v>1851</v>
      </c>
    </row>
    <row r="121" spans="1:105" ht="12" customHeight="1" x14ac:dyDescent="0.25">
      <c r="A121" s="97" t="s">
        <v>50</v>
      </c>
      <c r="B121" s="98">
        <v>6.516572883284466E-2</v>
      </c>
      <c r="C121" s="98">
        <v>8.0858634148655906E-2</v>
      </c>
      <c r="D121" s="98">
        <v>0.11789637926184565</v>
      </c>
      <c r="E121" s="98">
        <v>0.17025250316301047</v>
      </c>
      <c r="F121" s="98">
        <v>0.19879363397323116</v>
      </c>
      <c r="G121" s="98">
        <v>0.24136848511902831</v>
      </c>
      <c r="H121" s="98">
        <v>0.27221839664039799</v>
      </c>
      <c r="I121" s="98">
        <v>0.29599656300295896</v>
      </c>
      <c r="J121" s="98">
        <v>0.30944039312969929</v>
      </c>
      <c r="K121" s="98">
        <v>0.32166626086333772</v>
      </c>
      <c r="L121" s="98">
        <v>0.31294559574973679</v>
      </c>
      <c r="M121" s="98">
        <v>0.30578210044593179</v>
      </c>
      <c r="N121" s="98">
        <v>0.33941977627614761</v>
      </c>
      <c r="O121" s="98">
        <v>0.37467595978015811</v>
      </c>
      <c r="P121" s="98">
        <v>0.42949368804744803</v>
      </c>
      <c r="Q121" s="98">
        <v>0.46913482847081056</v>
      </c>
      <c r="R121" s="98">
        <v>0.48817347920069648</v>
      </c>
      <c r="S121" s="98">
        <v>0.50129307368828591</v>
      </c>
      <c r="T121" s="98">
        <v>0.53425162385476477</v>
      </c>
      <c r="U121" s="98">
        <v>0.5805348780834052</v>
      </c>
      <c r="V121" s="98">
        <v>0.57590565666394167</v>
      </c>
      <c r="W121" s="98">
        <v>0.58828941887451591</v>
      </c>
      <c r="DA121" s="63" t="s">
        <v>1852</v>
      </c>
    </row>
    <row r="122" spans="1:105" ht="12" customHeight="1" x14ac:dyDescent="0.25">
      <c r="A122" s="109" t="s">
        <v>120</v>
      </c>
      <c r="B122" s="33">
        <v>1.2079497083052497E-2</v>
      </c>
      <c r="C122" s="33">
        <v>1.5305708101691481E-2</v>
      </c>
      <c r="D122" s="33">
        <v>2.6393729041041963E-2</v>
      </c>
      <c r="E122" s="33">
        <v>0.12842960741337303</v>
      </c>
      <c r="F122" s="33">
        <v>0.15020418607931968</v>
      </c>
      <c r="G122" s="33">
        <v>0.13003791794682171</v>
      </c>
      <c r="H122" s="33">
        <v>0.16277593099155899</v>
      </c>
      <c r="I122" s="33">
        <v>0.1452531374560338</v>
      </c>
      <c r="J122" s="33">
        <v>0.16060658726828544</v>
      </c>
      <c r="K122" s="33">
        <v>0.17116350504240635</v>
      </c>
      <c r="L122" s="33">
        <v>0.20204627388440902</v>
      </c>
      <c r="M122" s="33">
        <v>0.2028605582844577</v>
      </c>
      <c r="N122" s="33">
        <v>0.21579183864883619</v>
      </c>
      <c r="O122" s="33">
        <v>0.24421758418786388</v>
      </c>
      <c r="P122" s="33">
        <v>0.24637882554020873</v>
      </c>
      <c r="Q122" s="33">
        <v>0.26093220083568158</v>
      </c>
      <c r="R122" s="33">
        <v>0.27176635688754147</v>
      </c>
      <c r="S122" s="33">
        <v>0.27340310193195388</v>
      </c>
      <c r="T122" s="33">
        <v>0.26797106898554957</v>
      </c>
      <c r="U122" s="33">
        <v>0.2716221074604997</v>
      </c>
      <c r="V122" s="33">
        <v>0.28624509579630136</v>
      </c>
      <c r="W122" s="33">
        <v>0.26343569131488404</v>
      </c>
      <c r="DA122" s="60" t="s">
        <v>1853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3834.2791192618124</v>
      </c>
      <c r="C124" s="117">
        <f t="shared" si="42"/>
        <v>4309.7599237026498</v>
      </c>
      <c r="D124" s="117">
        <f t="shared" si="42"/>
        <v>3891.1843209243953</v>
      </c>
      <c r="E124" s="117">
        <f t="shared" si="42"/>
        <v>3839.9661159783086</v>
      </c>
      <c r="F124" s="117">
        <f t="shared" si="42"/>
        <v>3685.561907311203</v>
      </c>
      <c r="G124" s="117">
        <f t="shared" si="42"/>
        <v>3621.1205594086537</v>
      </c>
      <c r="H124" s="117">
        <f t="shared" si="42"/>
        <v>3546.4748731240115</v>
      </c>
      <c r="I124" s="117">
        <f t="shared" si="42"/>
        <v>3462.8591207470395</v>
      </c>
      <c r="J124" s="117">
        <f t="shared" si="42"/>
        <v>3387.3101571662564</v>
      </c>
      <c r="K124" s="117">
        <f t="shared" si="42"/>
        <v>3448.9541010331145</v>
      </c>
      <c r="L124" s="117">
        <f t="shared" si="42"/>
        <v>3790.723241793643</v>
      </c>
      <c r="M124" s="117">
        <f t="shared" si="42"/>
        <v>3428.4739101322516</v>
      </c>
      <c r="N124" s="117">
        <f t="shared" si="42"/>
        <v>3538.4015739754004</v>
      </c>
      <c r="O124" s="117">
        <f t="shared" si="42"/>
        <v>3480.8582363982155</v>
      </c>
      <c r="P124" s="117">
        <f t="shared" si="42"/>
        <v>3234.7719004854721</v>
      </c>
      <c r="Q124" s="117">
        <f t="shared" si="42"/>
        <v>3228.094867251767</v>
      </c>
      <c r="R124" s="117">
        <f t="shared" ref="R124:V124" si="43">R125+R128+R130+R139</f>
        <v>3235.1118601520884</v>
      </c>
      <c r="S124" s="117">
        <f t="shared" si="43"/>
        <v>3254.5966457833583</v>
      </c>
      <c r="T124" s="117">
        <f t="shared" si="43"/>
        <v>3117.4813377603946</v>
      </c>
      <c r="U124" s="117">
        <f t="shared" si="43"/>
        <v>3036.7985120246649</v>
      </c>
      <c r="V124" s="117">
        <f t="shared" si="43"/>
        <v>3046.6936564915873</v>
      </c>
      <c r="W124" s="117">
        <f t="shared" ref="W124" si="44">W125+W128+W130+W139</f>
        <v>3405.0964931146887</v>
      </c>
      <c r="DA124" s="129" t="s">
        <v>1854</v>
      </c>
    </row>
    <row r="125" spans="1:105" ht="12.95" customHeight="1" x14ac:dyDescent="0.25">
      <c r="A125" s="121" t="s">
        <v>57</v>
      </c>
      <c r="B125" s="122">
        <f t="shared" ref="B125:Q125" si="45">SUM(B126:B127)</f>
        <v>3315.9503871139436</v>
      </c>
      <c r="C125" s="122">
        <f t="shared" si="45"/>
        <v>3786.2351257195269</v>
      </c>
      <c r="D125" s="122">
        <f t="shared" si="45"/>
        <v>3397.932580567011</v>
      </c>
      <c r="E125" s="122">
        <f t="shared" si="45"/>
        <v>3225.3312541920936</v>
      </c>
      <c r="F125" s="122">
        <f t="shared" si="45"/>
        <v>3090.6719807823397</v>
      </c>
      <c r="G125" s="122">
        <f t="shared" si="45"/>
        <v>3085.3300537568098</v>
      </c>
      <c r="H125" s="122">
        <f t="shared" si="45"/>
        <v>3017.3241690704026</v>
      </c>
      <c r="I125" s="122">
        <f t="shared" si="45"/>
        <v>2929.6825610016799</v>
      </c>
      <c r="J125" s="122">
        <f t="shared" si="45"/>
        <v>2855.6527135195665</v>
      </c>
      <c r="K125" s="122">
        <f t="shared" si="45"/>
        <v>2906.4974360048473</v>
      </c>
      <c r="L125" s="122">
        <f t="shared" si="45"/>
        <v>3241.9912417192704</v>
      </c>
      <c r="M125" s="122">
        <f t="shared" si="45"/>
        <v>2890.9900228345318</v>
      </c>
      <c r="N125" s="122">
        <f t="shared" si="45"/>
        <v>3001.9514194986737</v>
      </c>
      <c r="O125" s="122">
        <f t="shared" si="45"/>
        <v>2942.4010189410806</v>
      </c>
      <c r="P125" s="122">
        <f t="shared" si="45"/>
        <v>2697.6857994517882</v>
      </c>
      <c r="Q125" s="122">
        <f t="shared" si="45"/>
        <v>2689.6058834262785</v>
      </c>
      <c r="R125" s="122">
        <f t="shared" ref="R125:V125" si="46">SUM(R126:R127)</f>
        <v>2718.7762681587737</v>
      </c>
      <c r="S125" s="122">
        <f t="shared" si="46"/>
        <v>2741.4509852770702</v>
      </c>
      <c r="T125" s="122">
        <f t="shared" si="46"/>
        <v>2639.6282304391189</v>
      </c>
      <c r="U125" s="122">
        <f t="shared" si="46"/>
        <v>2556.8595605277856</v>
      </c>
      <c r="V125" s="122">
        <f t="shared" si="46"/>
        <v>2572.7120978814964</v>
      </c>
      <c r="W125" s="122">
        <f t="shared" ref="W125" si="47">SUM(W126:W127)</f>
        <v>2888.9301564132361</v>
      </c>
      <c r="DA125" s="130" t="s">
        <v>1855</v>
      </c>
    </row>
    <row r="126" spans="1:105" ht="12" customHeight="1" x14ac:dyDescent="0.25">
      <c r="A126" s="97" t="s">
        <v>203</v>
      </c>
      <c r="B126" s="98">
        <v>3302.6039434518998</v>
      </c>
      <c r="C126" s="98">
        <v>3770.9769613490416</v>
      </c>
      <c r="D126" s="98">
        <v>3384.3818484235076</v>
      </c>
      <c r="E126" s="98">
        <v>3212.4795034189351</v>
      </c>
      <c r="F126" s="98">
        <v>3078.5664504981819</v>
      </c>
      <c r="G126" s="98">
        <v>3073.4303633898148</v>
      </c>
      <c r="H126" s="98">
        <v>3005.7355401764439</v>
      </c>
      <c r="I126" s="98">
        <v>2918.7263413226187</v>
      </c>
      <c r="J126" s="98">
        <v>2845.0823212348546</v>
      </c>
      <c r="K126" s="98">
        <v>2895.889781725271</v>
      </c>
      <c r="L126" s="98">
        <v>3230.1329217478828</v>
      </c>
      <c r="M126" s="98">
        <v>2880.6808686084487</v>
      </c>
      <c r="N126" s="98">
        <v>2991.349043639615</v>
      </c>
      <c r="O126" s="98">
        <v>2932.1930477314377</v>
      </c>
      <c r="P126" s="98">
        <v>2688.6442424284451</v>
      </c>
      <c r="Q126" s="98">
        <v>2680.7570209399692</v>
      </c>
      <c r="R126" s="98">
        <v>2709.884465654367</v>
      </c>
      <c r="S126" s="98">
        <v>2732.5712833195653</v>
      </c>
      <c r="T126" s="98">
        <v>2630.9542249411716</v>
      </c>
      <c r="U126" s="98">
        <v>2548.6369733323318</v>
      </c>
      <c r="V126" s="98">
        <v>2564.4535707112891</v>
      </c>
      <c r="W126" s="98">
        <v>2879.8772285601285</v>
      </c>
      <c r="DA126" s="63" t="s">
        <v>1856</v>
      </c>
    </row>
    <row r="127" spans="1:105" ht="12" customHeight="1" x14ac:dyDescent="0.25">
      <c r="A127" s="97" t="s">
        <v>53</v>
      </c>
      <c r="B127" s="98">
        <v>13.346443662044036</v>
      </c>
      <c r="C127" s="98">
        <v>15.258164370485289</v>
      </c>
      <c r="D127" s="98">
        <v>13.550732143503481</v>
      </c>
      <c r="E127" s="98">
        <v>12.851750773158448</v>
      </c>
      <c r="F127" s="98">
        <v>12.105530284157901</v>
      </c>
      <c r="G127" s="98">
        <v>11.899690366994768</v>
      </c>
      <c r="H127" s="98">
        <v>11.588628893958845</v>
      </c>
      <c r="I127" s="98">
        <v>10.956219679061125</v>
      </c>
      <c r="J127" s="98">
        <v>10.57039228471179</v>
      </c>
      <c r="K127" s="98">
        <v>10.607654279576163</v>
      </c>
      <c r="L127" s="98">
        <v>11.858319971387724</v>
      </c>
      <c r="M127" s="98">
        <v>10.309154226082983</v>
      </c>
      <c r="N127" s="98">
        <v>10.602375859058824</v>
      </c>
      <c r="O127" s="98">
        <v>10.207971209642794</v>
      </c>
      <c r="P127" s="98">
        <v>9.0415570233432483</v>
      </c>
      <c r="Q127" s="98">
        <v>8.8488624863094216</v>
      </c>
      <c r="R127" s="98">
        <v>8.8918025044066358</v>
      </c>
      <c r="S127" s="98">
        <v>8.8797019575048406</v>
      </c>
      <c r="T127" s="98">
        <v>8.6740054979474959</v>
      </c>
      <c r="U127" s="98">
        <v>8.222587195453837</v>
      </c>
      <c r="V127" s="98">
        <v>8.2585271702074508</v>
      </c>
      <c r="W127" s="98">
        <v>9.0529278531075512</v>
      </c>
      <c r="DA127" s="63" t="s">
        <v>1857</v>
      </c>
    </row>
    <row r="128" spans="1:105" ht="12.95" customHeight="1" x14ac:dyDescent="0.25">
      <c r="A128" s="121" t="s">
        <v>92</v>
      </c>
      <c r="B128" s="122">
        <f t="shared" ref="B128:W128" si="48">B129</f>
        <v>5.8804236481252263E-2</v>
      </c>
      <c r="C128" s="122">
        <f t="shared" si="48"/>
        <v>6.5250168805919107E-2</v>
      </c>
      <c r="D128" s="122">
        <f t="shared" si="48"/>
        <v>7.7847571843281935E-2</v>
      </c>
      <c r="E128" s="122">
        <f t="shared" si="48"/>
        <v>8.3042090502870244E-2</v>
      </c>
      <c r="F128" s="122">
        <f t="shared" si="48"/>
        <v>9.5932380511598747E-2</v>
      </c>
      <c r="G128" s="122">
        <f t="shared" si="48"/>
        <v>0.10470601350812042</v>
      </c>
      <c r="H128" s="122">
        <f t="shared" si="48"/>
        <v>0.14633400512188546</v>
      </c>
      <c r="I128" s="122">
        <f t="shared" si="48"/>
        <v>0.1940255699462152</v>
      </c>
      <c r="J128" s="122">
        <f t="shared" si="48"/>
        <v>0.27123777319865594</v>
      </c>
      <c r="K128" s="122">
        <f t="shared" si="48"/>
        <v>0.38887407754526471</v>
      </c>
      <c r="L128" s="122">
        <f t="shared" si="48"/>
        <v>0.79210164618172108</v>
      </c>
      <c r="M128" s="122">
        <f t="shared" si="48"/>
        <v>0.60508856444613768</v>
      </c>
      <c r="N128" s="122">
        <f t="shared" si="48"/>
        <v>0.96765238488491168</v>
      </c>
      <c r="O128" s="122">
        <f t="shared" si="48"/>
        <v>1.2385800673430321</v>
      </c>
      <c r="P128" s="122">
        <f t="shared" si="48"/>
        <v>1.550834439396604</v>
      </c>
      <c r="Q128" s="122">
        <f t="shared" si="48"/>
        <v>3.4000693743969754</v>
      </c>
      <c r="R128" s="122">
        <f t="shared" si="48"/>
        <v>2.1635389038782646</v>
      </c>
      <c r="S128" s="122">
        <f t="shared" si="48"/>
        <v>2.3681495715850573</v>
      </c>
      <c r="T128" s="122">
        <f t="shared" si="48"/>
        <v>2.7189246337199804</v>
      </c>
      <c r="U128" s="122">
        <f t="shared" si="48"/>
        <v>3.7975560118010536</v>
      </c>
      <c r="V128" s="122">
        <f t="shared" si="48"/>
        <v>2.3716706147027309</v>
      </c>
      <c r="W128" s="122">
        <f t="shared" si="48"/>
        <v>3.0119963925818256</v>
      </c>
      <c r="DA128" s="130" t="s">
        <v>1858</v>
      </c>
    </row>
    <row r="129" spans="1:105" ht="12" customHeight="1" x14ac:dyDescent="0.25">
      <c r="A129" s="97" t="s">
        <v>53</v>
      </c>
      <c r="B129" s="98">
        <v>5.8804236481252263E-2</v>
      </c>
      <c r="C129" s="98">
        <v>6.5250168805919107E-2</v>
      </c>
      <c r="D129" s="98">
        <v>7.7847571843281935E-2</v>
      </c>
      <c r="E129" s="98">
        <v>8.3042090502870244E-2</v>
      </c>
      <c r="F129" s="98">
        <v>9.5932380511598747E-2</v>
      </c>
      <c r="G129" s="98">
        <v>0.10470601350812042</v>
      </c>
      <c r="H129" s="98">
        <v>0.14633400512188546</v>
      </c>
      <c r="I129" s="98">
        <v>0.1940255699462152</v>
      </c>
      <c r="J129" s="98">
        <v>0.27123777319865594</v>
      </c>
      <c r="K129" s="98">
        <v>0.38887407754526471</v>
      </c>
      <c r="L129" s="98">
        <v>0.79210164618172108</v>
      </c>
      <c r="M129" s="98">
        <v>0.60508856444613768</v>
      </c>
      <c r="N129" s="98">
        <v>0.96765238488491168</v>
      </c>
      <c r="O129" s="98">
        <v>1.2385800673430321</v>
      </c>
      <c r="P129" s="98">
        <v>1.550834439396604</v>
      </c>
      <c r="Q129" s="98">
        <v>3.4000693743969754</v>
      </c>
      <c r="R129" s="98">
        <v>2.1635389038782646</v>
      </c>
      <c r="S129" s="98">
        <v>2.3681495715850573</v>
      </c>
      <c r="T129" s="98">
        <v>2.7189246337199804</v>
      </c>
      <c r="U129" s="98">
        <v>3.7975560118010536</v>
      </c>
      <c r="V129" s="98">
        <v>2.3716706147027309</v>
      </c>
      <c r="W129" s="98">
        <v>3.0119963925818256</v>
      </c>
      <c r="DA129" s="63" t="s">
        <v>1859</v>
      </c>
    </row>
    <row r="130" spans="1:105" ht="12" customHeight="1" x14ac:dyDescent="0.25">
      <c r="A130" s="121" t="s">
        <v>55</v>
      </c>
      <c r="B130" s="122">
        <v>347.24459071435837</v>
      </c>
      <c r="C130" s="122">
        <v>354.22280384655295</v>
      </c>
      <c r="D130" s="122">
        <v>326.67953597487787</v>
      </c>
      <c r="E130" s="122">
        <v>368.60522539660718</v>
      </c>
      <c r="F130" s="122">
        <v>364.68461201807713</v>
      </c>
      <c r="G130" s="122">
        <v>335.87569097693807</v>
      </c>
      <c r="H130" s="122">
        <v>324.84087027858658</v>
      </c>
      <c r="I130" s="122">
        <v>333.98264362536946</v>
      </c>
      <c r="J130" s="122">
        <v>329.87082446618933</v>
      </c>
      <c r="K130" s="122">
        <v>339.45929565548863</v>
      </c>
      <c r="L130" s="122">
        <v>339.77521863673996</v>
      </c>
      <c r="M130" s="122">
        <v>343.62210599799613</v>
      </c>
      <c r="N130" s="122">
        <v>346.01795580811159</v>
      </c>
      <c r="O130" s="122">
        <v>352.43696455900312</v>
      </c>
      <c r="P130" s="122">
        <v>358.44449286759897</v>
      </c>
      <c r="Q130" s="122">
        <v>361.35097557841698</v>
      </c>
      <c r="R130" s="122">
        <v>344.33254100942793</v>
      </c>
      <c r="S130" s="122">
        <v>346.23817014639093</v>
      </c>
      <c r="T130" s="122">
        <v>318.76850839579629</v>
      </c>
      <c r="U130" s="122">
        <v>317.4984905847241</v>
      </c>
      <c r="V130" s="122">
        <v>318.54277091248144</v>
      </c>
      <c r="W130" s="122">
        <v>362.35475622124005</v>
      </c>
      <c r="DA130" s="130" t="s">
        <v>1860</v>
      </c>
    </row>
    <row r="131" spans="1:105" ht="12" customHeight="1" x14ac:dyDescent="0.25">
      <c r="A131" s="97" t="s">
        <v>128</v>
      </c>
      <c r="B131" s="98">
        <v>340.19524977639139</v>
      </c>
      <c r="C131" s="98">
        <v>348.25179572747834</v>
      </c>
      <c r="D131" s="98">
        <v>323.36948267195527</v>
      </c>
      <c r="E131" s="98">
        <v>361.27017823137658</v>
      </c>
      <c r="F131" s="98">
        <v>358.85001172008702</v>
      </c>
      <c r="G131" s="98">
        <v>334.39734706834082</v>
      </c>
      <c r="H131" s="98">
        <v>320.1301688176444</v>
      </c>
      <c r="I131" s="98">
        <v>329.62382535107406</v>
      </c>
      <c r="J131" s="98">
        <v>325.28197791414391</v>
      </c>
      <c r="K131" s="98">
        <v>334.16846658965022</v>
      </c>
      <c r="L131" s="98">
        <v>334.07776966917675</v>
      </c>
      <c r="M131" s="98">
        <v>337.85934866059239</v>
      </c>
      <c r="N131" s="98">
        <v>340.19923378126953</v>
      </c>
      <c r="O131" s="98">
        <v>345.75012016115045</v>
      </c>
      <c r="P131" s="98">
        <v>351.24265787890533</v>
      </c>
      <c r="Q131" s="98">
        <v>353.53944952857188</v>
      </c>
      <c r="R131" s="98">
        <v>336.38859288622575</v>
      </c>
      <c r="S131" s="98">
        <v>338.17285289295148</v>
      </c>
      <c r="T131" s="98">
        <v>310.65395931691495</v>
      </c>
      <c r="U131" s="98">
        <v>308.59084824911162</v>
      </c>
      <c r="V131" s="98">
        <v>308.86866317166903</v>
      </c>
      <c r="W131" s="98">
        <v>341.97942885054681</v>
      </c>
      <c r="DA131" s="63" t="s">
        <v>1861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0.4274371845093683</v>
      </c>
      <c r="L132" s="98">
        <v>0.47442304942456021</v>
      </c>
      <c r="M132" s="98">
        <v>0.56805672192069268</v>
      </c>
      <c r="N132" s="98">
        <v>0.65824266883404348</v>
      </c>
      <c r="O132" s="98">
        <v>1.1619020006397847</v>
      </c>
      <c r="P132" s="98">
        <v>1.7696185408788867</v>
      </c>
      <c r="Q132" s="98">
        <v>2.3169812065645452</v>
      </c>
      <c r="R132" s="98">
        <v>2.5361053323380949</v>
      </c>
      <c r="S132" s="98">
        <v>2.726108675714018</v>
      </c>
      <c r="T132" s="98">
        <v>3.1112742741629598</v>
      </c>
      <c r="U132" s="98">
        <v>3.449301396514314</v>
      </c>
      <c r="V132" s="98">
        <v>3.9142129117587894</v>
      </c>
      <c r="W132" s="98">
        <v>5.1137400544677432</v>
      </c>
      <c r="DA132" s="63" t="s">
        <v>1862</v>
      </c>
    </row>
    <row r="133" spans="1:105" ht="12" customHeight="1" x14ac:dyDescent="0.25">
      <c r="A133" s="100" t="s">
        <v>203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0.21086534647744012</v>
      </c>
      <c r="L133" s="101">
        <v>0.2444131245873975</v>
      </c>
      <c r="M133" s="101">
        <v>0.28240664488586553</v>
      </c>
      <c r="N133" s="101">
        <v>0.31626262094551538</v>
      </c>
      <c r="O133" s="101">
        <v>0.57391743389363714</v>
      </c>
      <c r="P133" s="101">
        <v>0.85784681339864255</v>
      </c>
      <c r="Q133" s="101">
        <v>1.1383577509428202</v>
      </c>
      <c r="R133" s="101">
        <v>1.2299176722244058</v>
      </c>
      <c r="S133" s="101">
        <v>1.3007037679706905</v>
      </c>
      <c r="T133" s="101">
        <v>1.7347309595611209</v>
      </c>
      <c r="U133" s="101">
        <v>1.7415074337206546</v>
      </c>
      <c r="V133" s="101">
        <v>1.9423176720565758</v>
      </c>
      <c r="W133" s="101">
        <v>2.4847183404167335</v>
      </c>
      <c r="DA133" s="131" t="s">
        <v>1863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0.21657183803192817</v>
      </c>
      <c r="L134" s="104">
        <v>0.2300099248371627</v>
      </c>
      <c r="M134" s="104">
        <v>0.2856500770348272</v>
      </c>
      <c r="N134" s="104">
        <v>0.34198004788852815</v>
      </c>
      <c r="O134" s="104">
        <v>0.58798456674614741</v>
      </c>
      <c r="P134" s="104">
        <v>0.91177172748024415</v>
      </c>
      <c r="Q134" s="104">
        <v>1.178623455621725</v>
      </c>
      <c r="R134" s="104">
        <v>1.306187660113689</v>
      </c>
      <c r="S134" s="104">
        <v>1.4254049077433273</v>
      </c>
      <c r="T134" s="104">
        <v>1.3765433146018387</v>
      </c>
      <c r="U134" s="104">
        <v>1.7077939627936596</v>
      </c>
      <c r="V134" s="104">
        <v>1.9718952397022136</v>
      </c>
      <c r="W134" s="104">
        <v>2.6290217140510097</v>
      </c>
      <c r="DA134" s="132" t="s">
        <v>1864</v>
      </c>
    </row>
    <row r="135" spans="1:105" ht="12" customHeight="1" x14ac:dyDescent="0.25">
      <c r="A135" s="106" t="s">
        <v>122</v>
      </c>
      <c r="B135" s="101">
        <v>7.0493409379669476</v>
      </c>
      <c r="C135" s="101">
        <v>5.9710081190746269</v>
      </c>
      <c r="D135" s="101">
        <v>3.3100533029226136</v>
      </c>
      <c r="E135" s="101">
        <v>7.3350471652305815</v>
      </c>
      <c r="F135" s="101">
        <v>5.8346002979900833</v>
      </c>
      <c r="G135" s="101">
        <v>1.4783439085972256</v>
      </c>
      <c r="H135" s="101">
        <v>4.7107014609421611</v>
      </c>
      <c r="I135" s="101">
        <v>4.3588182742953947</v>
      </c>
      <c r="J135" s="101">
        <v>4.588846552045438</v>
      </c>
      <c r="K135" s="101">
        <v>4.4773865544088016</v>
      </c>
      <c r="L135" s="101">
        <v>4.7484961409767372</v>
      </c>
      <c r="M135" s="101">
        <v>4.6338388847183838</v>
      </c>
      <c r="N135" s="101">
        <v>4.4822987110440149</v>
      </c>
      <c r="O135" s="101">
        <v>3.9455121845096568</v>
      </c>
      <c r="P135" s="101">
        <v>2.7253035005654773</v>
      </c>
      <c r="Q135" s="101">
        <v>2.5161242068409573</v>
      </c>
      <c r="R135" s="101">
        <v>2.2416855895490815</v>
      </c>
      <c r="S135" s="101">
        <v>2.1896415532802886</v>
      </c>
      <c r="T135" s="101">
        <v>1.6105748278052283</v>
      </c>
      <c r="U135" s="101">
        <v>1.3680799462228459</v>
      </c>
      <c r="V135" s="101">
        <v>1.0193290583240515</v>
      </c>
      <c r="W135" s="101">
        <v>1.9423425895059996</v>
      </c>
      <c r="DA135" s="131" t="s">
        <v>1865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0.3860053269202835</v>
      </c>
      <c r="L136" s="104">
        <v>0.47452977716192801</v>
      </c>
      <c r="M136" s="104">
        <v>0.56086173076462975</v>
      </c>
      <c r="N136" s="104">
        <v>0.67818064696402836</v>
      </c>
      <c r="O136" s="104">
        <v>1.5794302127032429</v>
      </c>
      <c r="P136" s="104">
        <v>2.7069129472493034</v>
      </c>
      <c r="Q136" s="104">
        <v>2.9784206364395533</v>
      </c>
      <c r="R136" s="104">
        <v>3.1661572013150217</v>
      </c>
      <c r="S136" s="104">
        <v>3.1495670244451111</v>
      </c>
      <c r="T136" s="104">
        <v>3.3926999769131729</v>
      </c>
      <c r="U136" s="104">
        <v>4.0902609928752796</v>
      </c>
      <c r="V136" s="104">
        <v>4.7405657707295656</v>
      </c>
      <c r="W136" s="104">
        <v>13.319244726719475</v>
      </c>
      <c r="DA136" s="132" t="s">
        <v>1866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0.19038921533295708</v>
      </c>
      <c r="L137" s="98">
        <v>0.24485374186129924</v>
      </c>
      <c r="M137" s="98">
        <v>0.27882550055239391</v>
      </c>
      <c r="N137" s="98">
        <v>0.32544377234141558</v>
      </c>
      <c r="O137" s="98">
        <v>0.78071961162910375</v>
      </c>
      <c r="P137" s="98">
        <v>1.311984371948514</v>
      </c>
      <c r="Q137" s="98">
        <v>1.4648725824071482</v>
      </c>
      <c r="R137" s="98">
        <v>1.5429330035608939</v>
      </c>
      <c r="S137" s="98">
        <v>1.5073483341094402</v>
      </c>
      <c r="T137" s="98">
        <v>1.870896859947796</v>
      </c>
      <c r="U137" s="98">
        <v>2.0714440401882226</v>
      </c>
      <c r="V137" s="98">
        <v>2.3689488383716708</v>
      </c>
      <c r="W137" s="98">
        <v>6.3892223300707887</v>
      </c>
      <c r="DA137" s="63" t="s">
        <v>1867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0.19561611158732642</v>
      </c>
      <c r="L138" s="98">
        <v>0.22967603530062877</v>
      </c>
      <c r="M138" s="98">
        <v>0.28203623021223584</v>
      </c>
      <c r="N138" s="98">
        <v>0.35273687462261283</v>
      </c>
      <c r="O138" s="98">
        <v>0.79871060107413927</v>
      </c>
      <c r="P138" s="98">
        <v>1.3949285753007894</v>
      </c>
      <c r="Q138" s="98">
        <v>1.5135480540324049</v>
      </c>
      <c r="R138" s="98">
        <v>1.6232241977541277</v>
      </c>
      <c r="S138" s="98">
        <v>1.642218690335671</v>
      </c>
      <c r="T138" s="98">
        <v>1.521803116965377</v>
      </c>
      <c r="U138" s="98">
        <v>2.018816952687057</v>
      </c>
      <c r="V138" s="98">
        <v>2.3716169323578953</v>
      </c>
      <c r="W138" s="98">
        <v>6.9300223966486865</v>
      </c>
      <c r="DA138" s="63" t="s">
        <v>1868</v>
      </c>
    </row>
    <row r="139" spans="1:105" ht="12" customHeight="1" x14ac:dyDescent="0.25">
      <c r="A139" s="121" t="s">
        <v>54</v>
      </c>
      <c r="B139" s="122">
        <v>171.0253371970293</v>
      </c>
      <c r="C139" s="122">
        <v>169.23674396776411</v>
      </c>
      <c r="D139" s="122">
        <v>166.49435681066291</v>
      </c>
      <c r="E139" s="122">
        <v>245.94659429910524</v>
      </c>
      <c r="F139" s="122">
        <v>230.10938213027472</v>
      </c>
      <c r="G139" s="122">
        <v>199.81010866139781</v>
      </c>
      <c r="H139" s="122">
        <v>204.16349976990045</v>
      </c>
      <c r="I139" s="122">
        <v>198.99989055004409</v>
      </c>
      <c r="J139" s="122">
        <v>201.51538140730199</v>
      </c>
      <c r="K139" s="122">
        <v>202.60849529523355</v>
      </c>
      <c r="L139" s="122">
        <v>208.16467979145079</v>
      </c>
      <c r="M139" s="122">
        <v>193.25669273527737</v>
      </c>
      <c r="N139" s="122">
        <v>189.46454628373021</v>
      </c>
      <c r="O139" s="122">
        <v>184.78167283078892</v>
      </c>
      <c r="P139" s="122">
        <v>177.0907737266885</v>
      </c>
      <c r="Q139" s="122">
        <v>173.73793887267425</v>
      </c>
      <c r="R139" s="122">
        <v>169.83951208000843</v>
      </c>
      <c r="S139" s="122">
        <v>164.53934078831222</v>
      </c>
      <c r="T139" s="122">
        <v>156.36567429175966</v>
      </c>
      <c r="U139" s="122">
        <v>158.64290490035407</v>
      </c>
      <c r="V139" s="122">
        <v>153.06711708290624</v>
      </c>
      <c r="W139" s="122">
        <v>150.79958408763051</v>
      </c>
      <c r="DA139" s="130" t="s">
        <v>1869</v>
      </c>
    </row>
    <row r="140" spans="1:105" ht="12" customHeight="1" x14ac:dyDescent="0.25">
      <c r="A140" s="97" t="s">
        <v>50</v>
      </c>
      <c r="B140" s="98">
        <v>144.31407244987619</v>
      </c>
      <c r="C140" s="98">
        <v>144.50211186752773</v>
      </c>
      <c r="D140" s="98">
        <v>144.87312961931863</v>
      </c>
      <c r="E140" s="98">
        <v>170.72121450775077</v>
      </c>
      <c r="F140" s="98">
        <v>154.49313067000492</v>
      </c>
      <c r="G140" s="98">
        <v>140.77202173331818</v>
      </c>
      <c r="H140" s="98">
        <v>133.78242077148275</v>
      </c>
      <c r="I140" s="98">
        <v>136.92497664436101</v>
      </c>
      <c r="J140" s="98">
        <v>135.76294782870968</v>
      </c>
      <c r="K140" s="98">
        <v>134.83977421139141</v>
      </c>
      <c r="L140" s="98">
        <v>130.05168586290333</v>
      </c>
      <c r="M140" s="98">
        <v>119.77822199986359</v>
      </c>
      <c r="N140" s="98">
        <v>117.22817902848909</v>
      </c>
      <c r="O140" s="98">
        <v>110.17176072045952</v>
      </c>
      <c r="P140" s="98">
        <v>109.08474384124497</v>
      </c>
      <c r="Q140" s="98">
        <v>107.8229474963006</v>
      </c>
      <c r="R140" s="98">
        <v>106.02724955243976</v>
      </c>
      <c r="S140" s="98">
        <v>104.26119862161995</v>
      </c>
      <c r="T140" s="98">
        <v>102.89907524592762</v>
      </c>
      <c r="U140" s="98">
        <v>107.48327272282378</v>
      </c>
      <c r="V140" s="98">
        <v>101.75662011806939</v>
      </c>
      <c r="W140" s="98">
        <v>103.8891710900448</v>
      </c>
      <c r="DA140" s="63" t="s">
        <v>1870</v>
      </c>
    </row>
    <row r="141" spans="1:105" ht="12" customHeight="1" x14ac:dyDescent="0.25">
      <c r="A141" s="109" t="s">
        <v>120</v>
      </c>
      <c r="B141" s="33">
        <v>26.711264747153106</v>
      </c>
      <c r="C141" s="33">
        <v>24.734632100236393</v>
      </c>
      <c r="D141" s="33">
        <v>21.621227191344282</v>
      </c>
      <c r="E141" s="33">
        <v>75.225379791354456</v>
      </c>
      <c r="F141" s="33">
        <v>75.616251460269808</v>
      </c>
      <c r="G141" s="33">
        <v>59.038086928079629</v>
      </c>
      <c r="H141" s="33">
        <v>70.381078998417706</v>
      </c>
      <c r="I141" s="33">
        <v>62.074913905683069</v>
      </c>
      <c r="J141" s="33">
        <v>65.752433578592303</v>
      </c>
      <c r="K141" s="33">
        <v>67.768721083842138</v>
      </c>
      <c r="L141" s="33">
        <v>78.112993928547453</v>
      </c>
      <c r="M141" s="33">
        <v>73.478470735413779</v>
      </c>
      <c r="N141" s="33">
        <v>72.236367255241106</v>
      </c>
      <c r="O141" s="33">
        <v>74.609912110329404</v>
      </c>
      <c r="P141" s="33">
        <v>68.006029885443525</v>
      </c>
      <c r="Q141" s="33">
        <v>65.914991376373649</v>
      </c>
      <c r="R141" s="33">
        <v>63.812262527568691</v>
      </c>
      <c r="S141" s="33">
        <v>60.278142166692255</v>
      </c>
      <c r="T141" s="33">
        <v>53.466599045832034</v>
      </c>
      <c r="U141" s="33">
        <v>51.159632177530284</v>
      </c>
      <c r="V141" s="33">
        <v>51.310496964836844</v>
      </c>
      <c r="W141" s="33">
        <v>46.910412997585716</v>
      </c>
      <c r="DA141" s="60" t="s">
        <v>1871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0.31542070254325749</v>
      </c>
      <c r="C143" s="117">
        <f t="shared" si="49"/>
        <v>0.514841895748403</v>
      </c>
      <c r="D143" s="117">
        <f t="shared" si="49"/>
        <v>0.8041407914282177</v>
      </c>
      <c r="E143" s="117">
        <f t="shared" si="49"/>
        <v>2.9069197393659874</v>
      </c>
      <c r="F143" s="117">
        <f t="shared" si="49"/>
        <v>6.0266651918803715</v>
      </c>
      <c r="G143" s="117">
        <f t="shared" si="49"/>
        <v>11.681183273216664</v>
      </c>
      <c r="H143" s="117">
        <f t="shared" si="49"/>
        <v>24.092241256983701</v>
      </c>
      <c r="I143" s="117">
        <f t="shared" si="49"/>
        <v>31.836618986632512</v>
      </c>
      <c r="J143" s="117">
        <f t="shared" si="49"/>
        <v>52.205858867641915</v>
      </c>
      <c r="K143" s="117">
        <f t="shared" si="49"/>
        <v>70.444332023116573</v>
      </c>
      <c r="L143" s="117">
        <f t="shared" si="49"/>
        <v>92.194312364271752</v>
      </c>
      <c r="M143" s="117">
        <f t="shared" si="49"/>
        <v>111.97744041612289</v>
      </c>
      <c r="N143" s="117">
        <f t="shared" si="49"/>
        <v>133.44150681907877</v>
      </c>
      <c r="O143" s="117">
        <f t="shared" si="49"/>
        <v>166.76350144190624</v>
      </c>
      <c r="P143" s="117">
        <f t="shared" si="49"/>
        <v>200.07578284073426</v>
      </c>
      <c r="Q143" s="117">
        <f t="shared" si="49"/>
        <v>239.21705230687704</v>
      </c>
      <c r="R143" s="117">
        <f t="shared" ref="R143:V143" si="50">R144+R146+R148+R157</f>
        <v>278.3085273611602</v>
      </c>
      <c r="S143" s="117">
        <f t="shared" si="50"/>
        <v>321.35723156035692</v>
      </c>
      <c r="T143" s="117">
        <f t="shared" si="50"/>
        <v>369.44487064584621</v>
      </c>
      <c r="U143" s="117">
        <f t="shared" si="50"/>
        <v>439.52953598645792</v>
      </c>
      <c r="V143" s="117">
        <f t="shared" si="50"/>
        <v>507.55061192962995</v>
      </c>
      <c r="W143" s="117">
        <f t="shared" ref="W143" si="51">W144+W146+W148+W157</f>
        <v>611.69902105746974</v>
      </c>
      <c r="DA143" s="129" t="s">
        <v>1872</v>
      </c>
    </row>
    <row r="144" spans="1:105" ht="12.95" customHeight="1" x14ac:dyDescent="0.25">
      <c r="A144" s="121" t="s">
        <v>57</v>
      </c>
      <c r="B144" s="122">
        <f t="shared" ref="B144:W144" si="52">B145</f>
        <v>0.26630867259501284</v>
      </c>
      <c r="C144" s="122">
        <f t="shared" si="52"/>
        <v>0.45175656655544849</v>
      </c>
      <c r="D144" s="122">
        <f t="shared" si="52"/>
        <v>0.64497669714378325</v>
      </c>
      <c r="E144" s="122">
        <f t="shared" si="52"/>
        <v>2.2617175022168095</v>
      </c>
      <c r="F144" s="122">
        <f t="shared" si="52"/>
        <v>4.7683373374116975</v>
      </c>
      <c r="G144" s="122">
        <f t="shared" si="52"/>
        <v>9.753545158747059</v>
      </c>
      <c r="H144" s="122">
        <f t="shared" si="52"/>
        <v>20.423297308448774</v>
      </c>
      <c r="I144" s="122">
        <f t="shared" si="52"/>
        <v>26.479621869251712</v>
      </c>
      <c r="J144" s="122">
        <f t="shared" si="52"/>
        <v>44.254904852848952</v>
      </c>
      <c r="K144" s="122">
        <f t="shared" si="52"/>
        <v>59.563522109014613</v>
      </c>
      <c r="L144" s="122">
        <f t="shared" si="52"/>
        <v>77.883134534951267</v>
      </c>
      <c r="M144" s="122">
        <f t="shared" si="52"/>
        <v>94.72584671072832</v>
      </c>
      <c r="N144" s="122">
        <f t="shared" si="52"/>
        <v>112.52592503544992</v>
      </c>
      <c r="O144" s="122">
        <f t="shared" si="52"/>
        <v>139.89346244938571</v>
      </c>
      <c r="P144" s="122">
        <f t="shared" si="52"/>
        <v>167.47272949892991</v>
      </c>
      <c r="Q144" s="122">
        <f t="shared" si="52"/>
        <v>199.55796369827914</v>
      </c>
      <c r="R144" s="122">
        <f t="shared" si="52"/>
        <v>233.07321965732353</v>
      </c>
      <c r="S144" s="122">
        <f t="shared" si="52"/>
        <v>269.80817639754986</v>
      </c>
      <c r="T144" s="122">
        <f t="shared" si="52"/>
        <v>312.05994380220261</v>
      </c>
      <c r="U144" s="122">
        <f t="shared" si="52"/>
        <v>367.6388646495036</v>
      </c>
      <c r="V144" s="122">
        <f t="shared" si="52"/>
        <v>424.97706547565821</v>
      </c>
      <c r="W144" s="122">
        <f t="shared" si="52"/>
        <v>523.02440122683083</v>
      </c>
      <c r="DA144" s="130" t="s">
        <v>1873</v>
      </c>
    </row>
    <row r="145" spans="1:105" ht="12" customHeight="1" x14ac:dyDescent="0.25">
      <c r="A145" s="97" t="s">
        <v>53</v>
      </c>
      <c r="B145" s="98">
        <v>0.26630867259501284</v>
      </c>
      <c r="C145" s="98">
        <v>0.45175656655544849</v>
      </c>
      <c r="D145" s="98">
        <v>0.64497669714378325</v>
      </c>
      <c r="E145" s="98">
        <v>2.2617175022168095</v>
      </c>
      <c r="F145" s="98">
        <v>4.7683373374116975</v>
      </c>
      <c r="G145" s="98">
        <v>9.753545158747059</v>
      </c>
      <c r="H145" s="98">
        <v>20.423297308448774</v>
      </c>
      <c r="I145" s="98">
        <v>26.479621869251712</v>
      </c>
      <c r="J145" s="98">
        <v>44.254904852848952</v>
      </c>
      <c r="K145" s="98">
        <v>59.563522109014613</v>
      </c>
      <c r="L145" s="98">
        <v>77.883134534951267</v>
      </c>
      <c r="M145" s="98">
        <v>94.72584671072832</v>
      </c>
      <c r="N145" s="98">
        <v>112.52592503544992</v>
      </c>
      <c r="O145" s="98">
        <v>139.89346244938571</v>
      </c>
      <c r="P145" s="98">
        <v>167.47272949892991</v>
      </c>
      <c r="Q145" s="98">
        <v>199.55796369827914</v>
      </c>
      <c r="R145" s="98">
        <v>233.07321965732353</v>
      </c>
      <c r="S145" s="98">
        <v>269.80817639754986</v>
      </c>
      <c r="T145" s="98">
        <v>312.05994380220261</v>
      </c>
      <c r="U145" s="98">
        <v>367.6388646495036</v>
      </c>
      <c r="V145" s="98">
        <v>424.97706547565821</v>
      </c>
      <c r="W145" s="98">
        <v>523.02440122683083</v>
      </c>
      <c r="DA145" s="63" t="s">
        <v>1874</v>
      </c>
    </row>
    <row r="146" spans="1:105" ht="12.95" customHeight="1" x14ac:dyDescent="0.25">
      <c r="A146" s="121" t="s">
        <v>92</v>
      </c>
      <c r="B146" s="122">
        <f t="shared" ref="B146:W146" si="53">B147</f>
        <v>4.7756553720562201E-5</v>
      </c>
      <c r="C146" s="122">
        <f t="shared" si="53"/>
        <v>6.9629418360788348E-5</v>
      </c>
      <c r="D146" s="122">
        <f t="shared" si="53"/>
        <v>1.2367869907337748E-4</v>
      </c>
      <c r="E146" s="122">
        <f t="shared" si="53"/>
        <v>2.652459923527037E-4</v>
      </c>
      <c r="F146" s="122">
        <f t="shared" si="53"/>
        <v>6.7945127424541487E-4</v>
      </c>
      <c r="G146" s="122">
        <f t="shared" si="53"/>
        <v>1.5672616498540431E-3</v>
      </c>
      <c r="H146" s="122">
        <f t="shared" si="53"/>
        <v>4.1427630644571495E-3</v>
      </c>
      <c r="I146" s="122">
        <f t="shared" si="53"/>
        <v>7.7313155161305939E-3</v>
      </c>
      <c r="J146" s="122">
        <f t="shared" si="53"/>
        <v>1.3783078163967647E-2</v>
      </c>
      <c r="K146" s="122">
        <f t="shared" si="53"/>
        <v>2.4143709158040396E-2</v>
      </c>
      <c r="L146" s="122">
        <f t="shared" si="53"/>
        <v>6.2141252313026904E-2</v>
      </c>
      <c r="M146" s="122">
        <f t="shared" si="53"/>
        <v>5.1720384209715101E-2</v>
      </c>
      <c r="N146" s="122">
        <f t="shared" si="53"/>
        <v>9.3473839708944559E-2</v>
      </c>
      <c r="O146" s="122">
        <f t="shared" si="53"/>
        <v>0.13734063370769331</v>
      </c>
      <c r="P146" s="122">
        <f t="shared" si="53"/>
        <v>0.2389664544765332</v>
      </c>
      <c r="Q146" s="122">
        <f t="shared" si="53"/>
        <v>0.81238912794787288</v>
      </c>
      <c r="R146" s="122">
        <f t="shared" si="53"/>
        <v>0.77353724303560922</v>
      </c>
      <c r="S146" s="122">
        <f t="shared" si="53"/>
        <v>1.0746940171221588</v>
      </c>
      <c r="T146" s="122">
        <f t="shared" si="53"/>
        <v>1.5384001035036976</v>
      </c>
      <c r="U146" s="122">
        <f t="shared" si="53"/>
        <v>2.6535938206698142</v>
      </c>
      <c r="V146" s="122">
        <f t="shared" si="53"/>
        <v>1.9988966167847133</v>
      </c>
      <c r="W146" s="122">
        <f t="shared" si="53"/>
        <v>2.9690807385383478</v>
      </c>
      <c r="DA146" s="130" t="s">
        <v>1875</v>
      </c>
    </row>
    <row r="147" spans="1:105" ht="12" customHeight="1" x14ac:dyDescent="0.25">
      <c r="A147" s="97" t="s">
        <v>53</v>
      </c>
      <c r="B147" s="98">
        <v>4.7756553720562201E-5</v>
      </c>
      <c r="C147" s="98">
        <v>6.9629418360788348E-5</v>
      </c>
      <c r="D147" s="98">
        <v>1.2367869907337748E-4</v>
      </c>
      <c r="E147" s="98">
        <v>2.652459923527037E-4</v>
      </c>
      <c r="F147" s="98">
        <v>6.7945127424541487E-4</v>
      </c>
      <c r="G147" s="98">
        <v>1.5672616498540431E-3</v>
      </c>
      <c r="H147" s="98">
        <v>4.1427630644571495E-3</v>
      </c>
      <c r="I147" s="98">
        <v>7.7313155161305939E-3</v>
      </c>
      <c r="J147" s="98">
        <v>1.3783078163967647E-2</v>
      </c>
      <c r="K147" s="98">
        <v>2.4143709158040396E-2</v>
      </c>
      <c r="L147" s="98">
        <v>6.2141252313026904E-2</v>
      </c>
      <c r="M147" s="98">
        <v>5.1720384209715101E-2</v>
      </c>
      <c r="N147" s="98">
        <v>9.3473839708944559E-2</v>
      </c>
      <c r="O147" s="98">
        <v>0.13734063370769331</v>
      </c>
      <c r="P147" s="98">
        <v>0.2389664544765332</v>
      </c>
      <c r="Q147" s="98">
        <v>0.81238912794787288</v>
      </c>
      <c r="R147" s="98">
        <v>0.77353724303560922</v>
      </c>
      <c r="S147" s="98">
        <v>1.0746940171221588</v>
      </c>
      <c r="T147" s="98">
        <v>1.5384001035036976</v>
      </c>
      <c r="U147" s="98">
        <v>2.6535938206698142</v>
      </c>
      <c r="V147" s="98">
        <v>1.9988966167847133</v>
      </c>
      <c r="W147" s="98">
        <v>2.9690807385383478</v>
      </c>
      <c r="DA147" s="63" t="s">
        <v>1876</v>
      </c>
    </row>
    <row r="148" spans="1:105" ht="12" customHeight="1" x14ac:dyDescent="0.25">
      <c r="A148" s="121" t="s">
        <v>55</v>
      </c>
      <c r="B148" s="122">
        <v>3.2979404427184875E-2</v>
      </c>
      <c r="C148" s="122">
        <v>4.1706145592118327E-2</v>
      </c>
      <c r="D148" s="122">
        <v>9.7781937109985798E-2</v>
      </c>
      <c r="E148" s="122">
        <v>0.40476455486559232</v>
      </c>
      <c r="F148" s="122">
        <v>0.78923311862964862</v>
      </c>
      <c r="G148" s="122">
        <v>1.1765191470471503</v>
      </c>
      <c r="H148" s="122">
        <v>2.3005797250782525</v>
      </c>
      <c r="I148" s="122">
        <v>3.296623062168218</v>
      </c>
      <c r="J148" s="122">
        <v>4.9066103583792522</v>
      </c>
      <c r="K148" s="122">
        <v>6.7840536607749415</v>
      </c>
      <c r="L148" s="122">
        <v>8.9535376279917163</v>
      </c>
      <c r="M148" s="122">
        <v>11.004168346403269</v>
      </c>
      <c r="N148" s="122">
        <v>13.345730763451792</v>
      </c>
      <c r="O148" s="122">
        <v>17.618618963367997</v>
      </c>
      <c r="P148" s="122">
        <v>21.577908218943065</v>
      </c>
      <c r="Q148" s="122">
        <v>26.182677676112654</v>
      </c>
      <c r="R148" s="122">
        <v>29.998176488077778</v>
      </c>
      <c r="S148" s="122">
        <v>34.065667156978336</v>
      </c>
      <c r="T148" s="122">
        <v>37.276571474334602</v>
      </c>
      <c r="U148" s="122">
        <v>46.896377863846354</v>
      </c>
      <c r="V148" s="122">
        <v>55.634020728509896</v>
      </c>
      <c r="W148" s="122">
        <v>59.335037024944882</v>
      </c>
      <c r="DA148" s="130" t="s">
        <v>1877</v>
      </c>
    </row>
    <row r="149" spans="1:105" ht="12" customHeight="1" x14ac:dyDescent="0.25">
      <c r="A149" s="97" t="s">
        <v>124</v>
      </c>
      <c r="B149" s="98">
        <v>1.7285114724277368E-2</v>
      </c>
      <c r="C149" s="98">
        <v>2.0913637660392833E-2</v>
      </c>
      <c r="D149" s="98">
        <v>3.2171078830300626E-2</v>
      </c>
      <c r="E149" s="98">
        <v>4.3350221240631634E-2</v>
      </c>
      <c r="F149" s="98">
        <v>9.0158813099120411E-2</v>
      </c>
      <c r="G149" s="98">
        <v>0.22137498752587773</v>
      </c>
      <c r="H149" s="98">
        <v>0.64259906001387723</v>
      </c>
      <c r="I149" s="98">
        <v>0.9764618697725268</v>
      </c>
      <c r="J149" s="98">
        <v>1.1422393461030638</v>
      </c>
      <c r="K149" s="98">
        <v>1.322261818626264</v>
      </c>
      <c r="L149" s="98">
        <v>1.4091113576909597</v>
      </c>
      <c r="M149" s="98">
        <v>1.4770378100744936</v>
      </c>
      <c r="N149" s="98">
        <v>1.7680192065846605</v>
      </c>
      <c r="O149" s="98">
        <v>2.0379619123845352</v>
      </c>
      <c r="P149" s="98">
        <v>2.4372838521098683</v>
      </c>
      <c r="Q149" s="98">
        <v>2.7642624642914182</v>
      </c>
      <c r="R149" s="98">
        <v>3.2333027222697126</v>
      </c>
      <c r="S149" s="98">
        <v>3.8232139749662348</v>
      </c>
      <c r="T149" s="98">
        <v>4.4207375898629682</v>
      </c>
      <c r="U149" s="98">
        <v>5.3736682058499712</v>
      </c>
      <c r="V149" s="98">
        <v>6.1503234232988779</v>
      </c>
      <c r="W149" s="98">
        <v>6.8247136741716758</v>
      </c>
      <c r="DA149" s="63" t="s">
        <v>1878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1.5323875876485538E-3</v>
      </c>
      <c r="L150" s="98">
        <v>1.6530896518070267E-3</v>
      </c>
      <c r="M150" s="98">
        <v>1.9153118374548711E-3</v>
      </c>
      <c r="N150" s="98">
        <v>2.4838914683298196E-3</v>
      </c>
      <c r="O150" s="98">
        <v>6.9734013109467429E-3</v>
      </c>
      <c r="P150" s="98">
        <v>1.3536979950041045E-2</v>
      </c>
      <c r="Q150" s="98">
        <v>1.9561262614130135E-2</v>
      </c>
      <c r="R150" s="98">
        <v>2.6726357517563623E-2</v>
      </c>
      <c r="S150" s="98">
        <v>3.2095866907317541E-2</v>
      </c>
      <c r="T150" s="98">
        <v>4.7562689477050543E-2</v>
      </c>
      <c r="U150" s="98">
        <v>6.9471050433953754E-2</v>
      </c>
      <c r="V150" s="98">
        <v>8.8528318560196634E-2</v>
      </c>
      <c r="W150" s="98">
        <v>9.4313495621005758E-2</v>
      </c>
      <c r="DA150" s="63" t="s">
        <v>1879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7.5576738088332755E-4</v>
      </c>
      <c r="L151" s="101">
        <v>8.517763366100719E-4</v>
      </c>
      <c r="M151" s="101">
        <v>9.5195954575812917E-4</v>
      </c>
      <c r="N151" s="101">
        <v>1.1932301403678519E-3</v>
      </c>
      <c r="O151" s="101">
        <v>3.4438536243219919E-3</v>
      </c>
      <c r="P151" s="101">
        <v>6.5556642843939182E-3</v>
      </c>
      <c r="Q151" s="101">
        <v>9.5980704501385013E-3</v>
      </c>
      <c r="R151" s="101">
        <v>1.2966859682514657E-2</v>
      </c>
      <c r="S151" s="101">
        <v>1.5299273307348251E-2</v>
      </c>
      <c r="T151" s="101">
        <v>2.6536284873059719E-2</v>
      </c>
      <c r="U151" s="101">
        <v>3.5199150924983269E-2</v>
      </c>
      <c r="V151" s="101">
        <v>4.4074073752647346E-2</v>
      </c>
      <c r="W151" s="101">
        <v>4.5624354773282229E-2</v>
      </c>
      <c r="DA151" s="131" t="s">
        <v>1880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7.7662020676522625E-4</v>
      </c>
      <c r="L152" s="104">
        <v>8.013133151969548E-4</v>
      </c>
      <c r="M152" s="104">
        <v>9.6335229169674196E-4</v>
      </c>
      <c r="N152" s="104">
        <v>1.2906613279619675E-3</v>
      </c>
      <c r="O152" s="104">
        <v>3.5295476866247515E-3</v>
      </c>
      <c r="P152" s="104">
        <v>6.9813156656471269E-3</v>
      </c>
      <c r="Q152" s="104">
        <v>9.9631921639916337E-3</v>
      </c>
      <c r="R152" s="104">
        <v>1.3759497835048968E-2</v>
      </c>
      <c r="S152" s="104">
        <v>1.6796593599969292E-2</v>
      </c>
      <c r="T152" s="104">
        <v>2.1026404603990821E-2</v>
      </c>
      <c r="U152" s="104">
        <v>3.4271899508970485E-2</v>
      </c>
      <c r="V152" s="104">
        <v>4.4454244807549295E-2</v>
      </c>
      <c r="W152" s="104">
        <v>4.8689140847723529E-2</v>
      </c>
      <c r="DA152" s="132" t="s">
        <v>1881</v>
      </c>
    </row>
    <row r="153" spans="1:105" ht="12" customHeight="1" x14ac:dyDescent="0.25">
      <c r="A153" s="106" t="s">
        <v>122</v>
      </c>
      <c r="B153" s="101">
        <v>1.5694289702907503E-2</v>
      </c>
      <c r="C153" s="101">
        <v>2.0792507931725494E-2</v>
      </c>
      <c r="D153" s="101">
        <v>6.5610858279685172E-2</v>
      </c>
      <c r="E153" s="101">
        <v>0.36141433362496067</v>
      </c>
      <c r="F153" s="101">
        <v>0.69907430553052818</v>
      </c>
      <c r="G153" s="101">
        <v>0.95514415952127263</v>
      </c>
      <c r="H153" s="101">
        <v>1.6579806650643754</v>
      </c>
      <c r="I153" s="101">
        <v>2.3201611923956911</v>
      </c>
      <c r="J153" s="101">
        <v>3.7643710122761886</v>
      </c>
      <c r="K153" s="101">
        <v>4.5521569555972956</v>
      </c>
      <c r="L153" s="101">
        <v>6.333944143836618</v>
      </c>
      <c r="M153" s="101">
        <v>8.0421876029810253</v>
      </c>
      <c r="N153" s="101">
        <v>9.6731347346843233</v>
      </c>
      <c r="O153" s="101">
        <v>9.9694426291869149</v>
      </c>
      <c r="P153" s="101">
        <v>9.4021270589436146</v>
      </c>
      <c r="Q153" s="101">
        <v>9.1910437198051085</v>
      </c>
      <c r="R153" s="101">
        <v>9.4893489147271239</v>
      </c>
      <c r="S153" s="101">
        <v>11.54551627661484</v>
      </c>
      <c r="T153" s="101">
        <v>9.4167856667120784</v>
      </c>
      <c r="U153" s="101">
        <v>9.9862456880101682</v>
      </c>
      <c r="V153" s="101">
        <v>8.6791159119301753</v>
      </c>
      <c r="W153" s="101">
        <v>8.4662989733399243</v>
      </c>
      <c r="DA153" s="131" t="s">
        <v>1882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0.90810249896373318</v>
      </c>
      <c r="L154" s="104">
        <v>1.2088290368123322</v>
      </c>
      <c r="M154" s="104">
        <v>1.4830276215102955</v>
      </c>
      <c r="N154" s="104">
        <v>1.9020929307144798</v>
      </c>
      <c r="O154" s="104">
        <v>5.604241020485599</v>
      </c>
      <c r="P154" s="104">
        <v>9.7249603279395416</v>
      </c>
      <c r="Q154" s="104">
        <v>14.207810229401995</v>
      </c>
      <c r="R154" s="104">
        <v>17.248798493563378</v>
      </c>
      <c r="S154" s="104">
        <v>18.664841038489946</v>
      </c>
      <c r="T154" s="104">
        <v>23.391485528282502</v>
      </c>
      <c r="U154" s="104">
        <v>31.466992919552261</v>
      </c>
      <c r="V154" s="104">
        <v>40.716053074720648</v>
      </c>
      <c r="W154" s="104">
        <v>43.94971088181228</v>
      </c>
      <c r="DA154" s="132" t="s">
        <v>1883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0.44790294372105355</v>
      </c>
      <c r="L155" s="98">
        <v>0.62374655328128703</v>
      </c>
      <c r="M155" s="98">
        <v>0.73726891356430513</v>
      </c>
      <c r="N155" s="98">
        <v>0.91277199001004916</v>
      </c>
      <c r="O155" s="98">
        <v>2.770202087942133</v>
      </c>
      <c r="P155" s="98">
        <v>4.7134858847386845</v>
      </c>
      <c r="Q155" s="98">
        <v>6.9878080370724653</v>
      </c>
      <c r="R155" s="98">
        <v>8.4056914345366955</v>
      </c>
      <c r="S155" s="98">
        <v>8.9327888015788464</v>
      </c>
      <c r="T155" s="98">
        <v>12.899182692893364</v>
      </c>
      <c r="U155" s="98">
        <v>15.935930508930994</v>
      </c>
      <c r="V155" s="98">
        <v>20.346568595249025</v>
      </c>
      <c r="W155" s="98">
        <v>21.08261240991494</v>
      </c>
      <c r="DA155" s="63" t="s">
        <v>1884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0.46019955524267964</v>
      </c>
      <c r="L156" s="98">
        <v>0.58508248353104519</v>
      </c>
      <c r="M156" s="98">
        <v>0.74575870794599053</v>
      </c>
      <c r="N156" s="98">
        <v>0.98932094070443066</v>
      </c>
      <c r="O156" s="98">
        <v>2.8340389325434661</v>
      </c>
      <c r="P156" s="98">
        <v>5.0114744432008562</v>
      </c>
      <c r="Q156" s="98">
        <v>7.2200021923295292</v>
      </c>
      <c r="R156" s="98">
        <v>8.843107059026682</v>
      </c>
      <c r="S156" s="98">
        <v>9.7320522369111</v>
      </c>
      <c r="T156" s="98">
        <v>10.492302835389136</v>
      </c>
      <c r="U156" s="98">
        <v>15.531062410621265</v>
      </c>
      <c r="V156" s="98">
        <v>20.369484479471623</v>
      </c>
      <c r="W156" s="98">
        <v>22.867098471897336</v>
      </c>
      <c r="DA156" s="63" t="s">
        <v>1885</v>
      </c>
    </row>
    <row r="157" spans="1:105" ht="12" customHeight="1" x14ac:dyDescent="0.25">
      <c r="A157" s="121" t="s">
        <v>54</v>
      </c>
      <c r="B157" s="122">
        <v>1.6084868967339162E-2</v>
      </c>
      <c r="C157" s="122">
        <v>2.1309554182475328E-2</v>
      </c>
      <c r="D157" s="122">
        <v>6.1258478475375189E-2</v>
      </c>
      <c r="E157" s="122">
        <v>0.24017243629123261</v>
      </c>
      <c r="F157" s="122">
        <v>0.46841528456478038</v>
      </c>
      <c r="G157" s="122">
        <v>0.74955170577260066</v>
      </c>
      <c r="H157" s="122">
        <v>1.3642214603922187</v>
      </c>
      <c r="I157" s="122">
        <v>2.0526427396964486</v>
      </c>
      <c r="J157" s="122">
        <v>3.030560578249744</v>
      </c>
      <c r="K157" s="122">
        <v>4.0726125441689689</v>
      </c>
      <c r="L157" s="122">
        <v>5.2954989490157338</v>
      </c>
      <c r="M157" s="122">
        <v>6.1957049747815738</v>
      </c>
      <c r="N157" s="122">
        <v>7.4763771804681074</v>
      </c>
      <c r="O157" s="122">
        <v>9.1140793954448576</v>
      </c>
      <c r="P157" s="122">
        <v>10.786178668384769</v>
      </c>
      <c r="Q157" s="122">
        <v>12.664021804537352</v>
      </c>
      <c r="R157" s="122">
        <v>14.463593972723313</v>
      </c>
      <c r="S157" s="122">
        <v>16.408693988706574</v>
      </c>
      <c r="T157" s="122">
        <v>18.569955265805287</v>
      </c>
      <c r="U157" s="122">
        <v>22.340699652438161</v>
      </c>
      <c r="V157" s="122">
        <v>24.940629108677172</v>
      </c>
      <c r="W157" s="122">
        <v>26.370502067155691</v>
      </c>
      <c r="DA157" s="130" t="s">
        <v>1886</v>
      </c>
    </row>
    <row r="158" spans="1:105" ht="12" customHeight="1" x14ac:dyDescent="0.25">
      <c r="A158" s="97" t="s">
        <v>50</v>
      </c>
      <c r="B158" s="98">
        <v>1.3573605100072985E-2</v>
      </c>
      <c r="C158" s="98">
        <v>1.7883727820363876E-2</v>
      </c>
      <c r="D158" s="98">
        <v>4.7427989664961638E-2</v>
      </c>
      <c r="E158" s="98">
        <v>0.10624123814112826</v>
      </c>
      <c r="F158" s="98">
        <v>0.23573554040263539</v>
      </c>
      <c r="G158" s="98">
        <v>0.49566419622008701</v>
      </c>
      <c r="H158" s="98">
        <v>0.93312971672695899</v>
      </c>
      <c r="I158" s="98">
        <v>1.5316754205530128</v>
      </c>
      <c r="J158" s="98">
        <v>2.1085239657998889</v>
      </c>
      <c r="K158" s="98">
        <v>2.7262827521501802</v>
      </c>
      <c r="L158" s="98">
        <v>3.1777891276438548</v>
      </c>
      <c r="M158" s="98">
        <v>3.6019698545369532</v>
      </c>
      <c r="N158" s="98">
        <v>4.4940157282378106</v>
      </c>
      <c r="O158" s="98">
        <v>5.5330299941981185</v>
      </c>
      <c r="P158" s="98">
        <v>6.9483601001586486</v>
      </c>
      <c r="Q158" s="98">
        <v>8.25108965046919</v>
      </c>
      <c r="R158" s="98">
        <v>9.3350763657551177</v>
      </c>
      <c r="S158" s="98">
        <v>10.597340428211337</v>
      </c>
      <c r="T158" s="98">
        <v>12.292742929167572</v>
      </c>
      <c r="U158" s="98">
        <v>15.120614372914892</v>
      </c>
      <c r="V158" s="98">
        <v>16.606703421512194</v>
      </c>
      <c r="W158" s="98">
        <v>18.274154626349322</v>
      </c>
      <c r="DA158" s="63" t="s">
        <v>1887</v>
      </c>
    </row>
    <row r="159" spans="1:105" ht="12" customHeight="1" x14ac:dyDescent="0.25">
      <c r="A159" s="109" t="s">
        <v>120</v>
      </c>
      <c r="B159" s="33">
        <v>2.511263867266177E-3</v>
      </c>
      <c r="C159" s="33">
        <v>3.4258263621114505E-3</v>
      </c>
      <c r="D159" s="33">
        <v>1.3830488810413547E-2</v>
      </c>
      <c r="E159" s="33">
        <v>0.13393119815010435</v>
      </c>
      <c r="F159" s="33">
        <v>0.23267974416214499</v>
      </c>
      <c r="G159" s="33">
        <v>0.25388750955251366</v>
      </c>
      <c r="H159" s="33">
        <v>0.43109174366525965</v>
      </c>
      <c r="I159" s="33">
        <v>0.52096731914343564</v>
      </c>
      <c r="J159" s="33">
        <v>0.92203661244985524</v>
      </c>
      <c r="K159" s="33">
        <v>1.3463297920187891</v>
      </c>
      <c r="L159" s="33">
        <v>2.1177098213718786</v>
      </c>
      <c r="M159" s="33">
        <v>2.5937351202446206</v>
      </c>
      <c r="N159" s="33">
        <v>2.9823614522302968</v>
      </c>
      <c r="O159" s="33">
        <v>3.5810494012467391</v>
      </c>
      <c r="P159" s="33">
        <v>3.8378185682261212</v>
      </c>
      <c r="Q159" s="33">
        <v>4.4129321540681632</v>
      </c>
      <c r="R159" s="33">
        <v>5.1285176069681953</v>
      </c>
      <c r="S159" s="33">
        <v>5.8113535604952373</v>
      </c>
      <c r="T159" s="33">
        <v>6.2772123366377155</v>
      </c>
      <c r="U159" s="33">
        <v>7.2200852795232686</v>
      </c>
      <c r="V159" s="33">
        <v>8.3339256871649763</v>
      </c>
      <c r="W159" s="33">
        <v>8.0963474408063707</v>
      </c>
      <c r="DA159" s="60" t="s">
        <v>1888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0.77718949652993641</v>
      </c>
      <c r="C161" s="117">
        <f t="shared" si="54"/>
        <v>0.97859887820114555</v>
      </c>
      <c r="D161" s="117">
        <f t="shared" si="54"/>
        <v>1.0444019550130867</v>
      </c>
      <c r="E161" s="117">
        <f t="shared" si="54"/>
        <v>1.4801516445232406</v>
      </c>
      <c r="F161" s="117">
        <f t="shared" si="54"/>
        <v>1.7485442970568152</v>
      </c>
      <c r="G161" s="117">
        <f t="shared" si="54"/>
        <v>1.7721061226410111</v>
      </c>
      <c r="H161" s="117">
        <f t="shared" si="54"/>
        <v>2.1668822407641768</v>
      </c>
      <c r="I161" s="117">
        <f t="shared" si="54"/>
        <v>3.1184626314852255</v>
      </c>
      <c r="J161" s="117">
        <f t="shared" si="54"/>
        <v>3.5958178638170919</v>
      </c>
      <c r="K161" s="117">
        <f t="shared" si="54"/>
        <v>4.2611912329628998</v>
      </c>
      <c r="L161" s="117">
        <f t="shared" si="54"/>
        <v>5.1794991424262582</v>
      </c>
      <c r="M161" s="117">
        <f t="shared" si="54"/>
        <v>4.5334410038672877</v>
      </c>
      <c r="N161" s="117">
        <f t="shared" si="54"/>
        <v>4.7739221422538796</v>
      </c>
      <c r="O161" s="117">
        <f t="shared" si="54"/>
        <v>4.8014130878722474</v>
      </c>
      <c r="P161" s="117">
        <f t="shared" si="54"/>
        <v>4.564352342045412</v>
      </c>
      <c r="Q161" s="117">
        <f t="shared" si="54"/>
        <v>4.6711993512762424</v>
      </c>
      <c r="R161" s="117">
        <f t="shared" ref="R161:V161" si="55">R162+R164+R166+R175</f>
        <v>4.283377082564269</v>
      </c>
      <c r="S161" s="117">
        <f t="shared" si="55"/>
        <v>4.3790994313885179</v>
      </c>
      <c r="T161" s="117">
        <f t="shared" si="55"/>
        <v>4.2531424803357734</v>
      </c>
      <c r="U161" s="117">
        <f t="shared" si="55"/>
        <v>4.1764433275654111</v>
      </c>
      <c r="V161" s="117">
        <f t="shared" si="55"/>
        <v>4.0121665971150087</v>
      </c>
      <c r="W161" s="117">
        <f t="shared" ref="W161" si="56">W162+W164+W166+W175</f>
        <v>3.8755365560799766</v>
      </c>
      <c r="DA161" s="129" t="s">
        <v>1889</v>
      </c>
    </row>
    <row r="162" spans="1:105" ht="12.95" customHeight="1" x14ac:dyDescent="0.25">
      <c r="A162" s="121" t="s">
        <v>57</v>
      </c>
      <c r="B162" s="122">
        <f t="shared" ref="B162:W162" si="57">B163</f>
        <v>0.66692168907204408</v>
      </c>
      <c r="C162" s="122">
        <f t="shared" si="57"/>
        <v>0.86266414286540527</v>
      </c>
      <c r="D162" s="122">
        <f t="shared" si="57"/>
        <v>0.91638811843531032</v>
      </c>
      <c r="E162" s="122">
        <f t="shared" si="57"/>
        <v>1.2294483291953473</v>
      </c>
      <c r="F162" s="122">
        <f t="shared" si="57"/>
        <v>1.4693343218989783</v>
      </c>
      <c r="G162" s="122">
        <f t="shared" si="57"/>
        <v>1.4983970987719126</v>
      </c>
      <c r="H162" s="122">
        <f t="shared" si="57"/>
        <v>1.8000761386746345</v>
      </c>
      <c r="I162" s="122">
        <f t="shared" si="57"/>
        <v>2.6687289652369683</v>
      </c>
      <c r="J162" s="122">
        <f t="shared" si="57"/>
        <v>3.0408916642329826</v>
      </c>
      <c r="K162" s="122">
        <f t="shared" si="57"/>
        <v>3.6096373685649192</v>
      </c>
      <c r="L162" s="122">
        <f t="shared" si="57"/>
        <v>4.4475177129825374</v>
      </c>
      <c r="M162" s="122">
        <f t="shared" si="57"/>
        <v>3.8158823161221238</v>
      </c>
      <c r="N162" s="122">
        <f t="shared" si="57"/>
        <v>4.0537992304440635</v>
      </c>
      <c r="O162" s="122">
        <f t="shared" si="57"/>
        <v>4.049876219916829</v>
      </c>
      <c r="P162" s="122">
        <f t="shared" si="57"/>
        <v>3.8151794394425291</v>
      </c>
      <c r="Q162" s="122">
        <f t="shared" si="57"/>
        <v>3.9132782539582402</v>
      </c>
      <c r="R162" s="122">
        <f t="shared" si="57"/>
        <v>3.5614087908706491</v>
      </c>
      <c r="S162" s="122">
        <f t="shared" si="57"/>
        <v>3.6819075274341784</v>
      </c>
      <c r="T162" s="122">
        <f t="shared" si="57"/>
        <v>3.6054770568468588</v>
      </c>
      <c r="U162" s="122">
        <f t="shared" si="57"/>
        <v>3.504730820085495</v>
      </c>
      <c r="V162" s="122">
        <f t="shared" si="57"/>
        <v>3.3648133539096308</v>
      </c>
      <c r="W162" s="122">
        <f t="shared" si="57"/>
        <v>3.274451343817895</v>
      </c>
      <c r="DA162" s="130" t="s">
        <v>1890</v>
      </c>
    </row>
    <row r="163" spans="1:105" ht="12" customHeight="1" x14ac:dyDescent="0.25">
      <c r="A163" s="97" t="s">
        <v>53</v>
      </c>
      <c r="B163" s="33">
        <v>0.66692168907204408</v>
      </c>
      <c r="C163" s="33">
        <v>0.86266414286540527</v>
      </c>
      <c r="D163" s="33">
        <v>0.91638811843531032</v>
      </c>
      <c r="E163" s="33">
        <v>1.2294483291953473</v>
      </c>
      <c r="F163" s="33">
        <v>1.4693343218989783</v>
      </c>
      <c r="G163" s="33">
        <v>1.4983970987719126</v>
      </c>
      <c r="H163" s="33">
        <v>1.8000761386746345</v>
      </c>
      <c r="I163" s="33">
        <v>2.6687289652369683</v>
      </c>
      <c r="J163" s="33">
        <v>3.0408916642329826</v>
      </c>
      <c r="K163" s="33">
        <v>3.6096373685649192</v>
      </c>
      <c r="L163" s="33">
        <v>4.4475177129825374</v>
      </c>
      <c r="M163" s="33">
        <v>3.8158823161221238</v>
      </c>
      <c r="N163" s="33">
        <v>4.0537992304440635</v>
      </c>
      <c r="O163" s="33">
        <v>4.049876219916829</v>
      </c>
      <c r="P163" s="33">
        <v>3.8151794394425291</v>
      </c>
      <c r="Q163" s="33">
        <v>3.9132782539582402</v>
      </c>
      <c r="R163" s="33">
        <v>3.5614087908706491</v>
      </c>
      <c r="S163" s="33">
        <v>3.6819075274341784</v>
      </c>
      <c r="T163" s="33">
        <v>3.6054770568468588</v>
      </c>
      <c r="U163" s="33">
        <v>3.504730820085495</v>
      </c>
      <c r="V163" s="33">
        <v>3.3648133539096308</v>
      </c>
      <c r="W163" s="33">
        <v>3.274451343817895</v>
      </c>
      <c r="DA163" s="60" t="s">
        <v>1891</v>
      </c>
    </row>
    <row r="164" spans="1:105" ht="12.95" customHeight="1" x14ac:dyDescent="0.25">
      <c r="A164" s="121" t="s">
        <v>92</v>
      </c>
      <c r="B164" s="122">
        <f t="shared" ref="B164:W164" si="58">B165</f>
        <v>6.3675404960749602E-5</v>
      </c>
      <c r="C164" s="122">
        <f t="shared" si="58"/>
        <v>6.9629418360788348E-5</v>
      </c>
      <c r="D164" s="122">
        <f t="shared" si="58"/>
        <v>1.0292638634575921E-4</v>
      </c>
      <c r="E164" s="122">
        <f t="shared" si="58"/>
        <v>1.3263165812207192E-4</v>
      </c>
      <c r="F164" s="122">
        <f t="shared" si="58"/>
        <v>2.2734433658849927E-4</v>
      </c>
      <c r="G164" s="122">
        <f t="shared" si="58"/>
        <v>3.1551382179117457E-4</v>
      </c>
      <c r="H164" s="122">
        <f t="shared" si="58"/>
        <v>5.3258687414424444E-4</v>
      </c>
      <c r="I164" s="122">
        <f t="shared" si="58"/>
        <v>6.5306822550983881E-4</v>
      </c>
      <c r="J164" s="122">
        <f t="shared" si="58"/>
        <v>8.4642610936627835E-4</v>
      </c>
      <c r="K164" s="122">
        <f t="shared" si="58"/>
        <v>1.2300179529042927E-3</v>
      </c>
      <c r="L164" s="122">
        <f t="shared" si="58"/>
        <v>2.6861037510324029E-3</v>
      </c>
      <c r="M164" s="122">
        <f t="shared" si="58"/>
        <v>1.7399397281706683E-3</v>
      </c>
      <c r="N164" s="122">
        <f t="shared" si="58"/>
        <v>2.4333280167800585E-3</v>
      </c>
      <c r="O164" s="122">
        <f t="shared" si="58"/>
        <v>2.3834233384569842E-3</v>
      </c>
      <c r="P164" s="122">
        <f t="shared" si="58"/>
        <v>2.7479124329337187E-3</v>
      </c>
      <c r="Q164" s="122">
        <f t="shared" si="58"/>
        <v>7.0620398689218459E-3</v>
      </c>
      <c r="R164" s="122">
        <f t="shared" si="58"/>
        <v>5.0984713281842231E-3</v>
      </c>
      <c r="S164" s="122">
        <f t="shared" si="58"/>
        <v>5.937255549894418E-3</v>
      </c>
      <c r="T164" s="122">
        <f t="shared" si="58"/>
        <v>7.2444453163658931E-3</v>
      </c>
      <c r="U164" s="122">
        <f t="shared" si="58"/>
        <v>1.1352803405843121E-2</v>
      </c>
      <c r="V164" s="122">
        <f t="shared" si="58"/>
        <v>8.2644900650445489E-3</v>
      </c>
      <c r="W164" s="122">
        <f t="shared" si="58"/>
        <v>1.1576436113731938E-2</v>
      </c>
      <c r="DA164" s="130" t="s">
        <v>1892</v>
      </c>
    </row>
    <row r="165" spans="1:105" ht="12" customHeight="1" x14ac:dyDescent="0.25">
      <c r="A165" s="97" t="s">
        <v>53</v>
      </c>
      <c r="B165" s="98">
        <v>6.3675404960749602E-5</v>
      </c>
      <c r="C165" s="98">
        <v>6.9629418360788348E-5</v>
      </c>
      <c r="D165" s="98">
        <v>1.0292638634575921E-4</v>
      </c>
      <c r="E165" s="98">
        <v>1.3263165812207192E-4</v>
      </c>
      <c r="F165" s="98">
        <v>2.2734433658849927E-4</v>
      </c>
      <c r="G165" s="98">
        <v>3.1551382179117457E-4</v>
      </c>
      <c r="H165" s="98">
        <v>5.3258687414424444E-4</v>
      </c>
      <c r="I165" s="98">
        <v>6.5306822550983881E-4</v>
      </c>
      <c r="J165" s="98">
        <v>8.4642610936627835E-4</v>
      </c>
      <c r="K165" s="98">
        <v>1.2300179529042927E-3</v>
      </c>
      <c r="L165" s="98">
        <v>2.6861037510324029E-3</v>
      </c>
      <c r="M165" s="98">
        <v>1.7399397281706683E-3</v>
      </c>
      <c r="N165" s="98">
        <v>2.4333280167800585E-3</v>
      </c>
      <c r="O165" s="98">
        <v>2.3834233384569842E-3</v>
      </c>
      <c r="P165" s="98">
        <v>2.7479124329337187E-3</v>
      </c>
      <c r="Q165" s="98">
        <v>7.0620398689218459E-3</v>
      </c>
      <c r="R165" s="98">
        <v>5.0984713281842231E-3</v>
      </c>
      <c r="S165" s="98">
        <v>5.937255549894418E-3</v>
      </c>
      <c r="T165" s="98">
        <v>7.2444453163658931E-3</v>
      </c>
      <c r="U165" s="98">
        <v>1.1352803405843121E-2</v>
      </c>
      <c r="V165" s="98">
        <v>8.2644900650445489E-3</v>
      </c>
      <c r="W165" s="98">
        <v>1.1576436113731938E-2</v>
      </c>
      <c r="DA165" s="63" t="s">
        <v>1893</v>
      </c>
    </row>
    <row r="166" spans="1:105" ht="12" customHeight="1" x14ac:dyDescent="0.25">
      <c r="A166" s="121" t="s">
        <v>55</v>
      </c>
      <c r="B166" s="122">
        <v>7.4075116821644443E-2</v>
      </c>
      <c r="C166" s="122">
        <v>7.6767078946487766E-2</v>
      </c>
      <c r="D166" s="122">
        <v>7.9726086670311808E-2</v>
      </c>
      <c r="E166" s="122">
        <v>0.15750226856160077</v>
      </c>
      <c r="F166" s="122">
        <v>0.17504490849216445</v>
      </c>
      <c r="G166" s="122">
        <v>0.16734193655787968</v>
      </c>
      <c r="H166" s="122">
        <v>0.2299995663736932</v>
      </c>
      <c r="I166" s="122">
        <v>0.27691186303265036</v>
      </c>
      <c r="J166" s="122">
        <v>0.34270249254892204</v>
      </c>
      <c r="K166" s="122">
        <v>0.40658224576837915</v>
      </c>
      <c r="L166" s="122">
        <v>0.4585664595031288</v>
      </c>
      <c r="M166" s="122">
        <v>0.45822257712627318</v>
      </c>
      <c r="N166" s="122">
        <v>0.46052001186371466</v>
      </c>
      <c r="O166" s="122">
        <v>0.49411193735436842</v>
      </c>
      <c r="P166" s="122">
        <v>0.49868624794102101</v>
      </c>
      <c r="Q166" s="122">
        <v>0.50741977841440455</v>
      </c>
      <c r="R166" s="122">
        <v>0.48518556583070005</v>
      </c>
      <c r="S166" s="122">
        <v>0.46806800387410191</v>
      </c>
      <c r="T166" s="122">
        <v>0.4289863082810178</v>
      </c>
      <c r="U166" s="122">
        <v>0.44882414844245733</v>
      </c>
      <c r="V166" s="122">
        <v>0.44272926556057468</v>
      </c>
      <c r="W166" s="122">
        <v>0.40936661411430808</v>
      </c>
      <c r="DA166" s="130" t="s">
        <v>1894</v>
      </c>
    </row>
    <row r="167" spans="1:105" ht="12" customHeight="1" x14ac:dyDescent="0.25">
      <c r="A167" s="97" t="s">
        <v>124</v>
      </c>
      <c r="B167" s="98">
        <v>3.8844366907648767E-2</v>
      </c>
      <c r="C167" s="98">
        <v>4.0643125955102076E-2</v>
      </c>
      <c r="D167" s="98">
        <v>3.9311024732716839E-2</v>
      </c>
      <c r="E167" s="98">
        <v>3.6866751345284866E-2</v>
      </c>
      <c r="F167" s="98">
        <v>3.5493732193632589E-2</v>
      </c>
      <c r="G167" s="98">
        <v>3.7051286864919118E-2</v>
      </c>
      <c r="H167" s="98">
        <v>5.4457008838205347E-2</v>
      </c>
      <c r="I167" s="98">
        <v>7.2203333842107517E-2</v>
      </c>
      <c r="J167" s="98">
        <v>7.7337649791585111E-2</v>
      </c>
      <c r="K167" s="98">
        <v>8.1424311951904041E-2</v>
      </c>
      <c r="L167" s="98">
        <v>8.0233241519027568E-2</v>
      </c>
      <c r="M167" s="98">
        <v>7.4583365680475133E-2</v>
      </c>
      <c r="N167" s="98">
        <v>7.2374567842399401E-2</v>
      </c>
      <c r="O167" s="98">
        <v>6.3633652747165509E-2</v>
      </c>
      <c r="P167" s="98">
        <v>5.7454543382242776E-2</v>
      </c>
      <c r="Q167" s="98">
        <v>5.2600642522179789E-2</v>
      </c>
      <c r="R167" s="98">
        <v>5.1635283206458882E-2</v>
      </c>
      <c r="S167" s="98">
        <v>5.2076671705558311E-2</v>
      </c>
      <c r="T167" s="98">
        <v>5.1302331317471805E-2</v>
      </c>
      <c r="U167" s="98">
        <v>5.278524177618843E-2</v>
      </c>
      <c r="V167" s="98">
        <v>4.8345427386615181E-2</v>
      </c>
      <c r="W167" s="98">
        <v>4.5204409724048107E-2</v>
      </c>
      <c r="DA167" s="63" t="s">
        <v>1895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1896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1897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1898</v>
      </c>
    </row>
    <row r="171" spans="1:105" ht="12" customHeight="1" x14ac:dyDescent="0.25">
      <c r="A171" s="106" t="s">
        <v>122</v>
      </c>
      <c r="B171" s="101">
        <v>3.5230749913995683E-2</v>
      </c>
      <c r="C171" s="101">
        <v>3.6123952991385697E-2</v>
      </c>
      <c r="D171" s="101">
        <v>4.0415061937594969E-2</v>
      </c>
      <c r="E171" s="101">
        <v>0.12063551721631589</v>
      </c>
      <c r="F171" s="101">
        <v>0.13955117629853186</v>
      </c>
      <c r="G171" s="101">
        <v>0.13029064969296056</v>
      </c>
      <c r="H171" s="101">
        <v>0.17554255753548786</v>
      </c>
      <c r="I171" s="101">
        <v>0.20470852919054286</v>
      </c>
      <c r="J171" s="101">
        <v>0.26536484275733691</v>
      </c>
      <c r="K171" s="101">
        <v>0.28502969467635075</v>
      </c>
      <c r="L171" s="101">
        <v>0.32743004032996492</v>
      </c>
      <c r="M171" s="101">
        <v>0.32778063936121754</v>
      </c>
      <c r="N171" s="101">
        <v>0.32549283155303266</v>
      </c>
      <c r="O171" s="101">
        <v>0.30665489679670993</v>
      </c>
      <c r="P171" s="101">
        <v>0.26061137054624772</v>
      </c>
      <c r="Q171" s="101">
        <v>0.21801162461245072</v>
      </c>
      <c r="R171" s="101">
        <v>0.18067472710704166</v>
      </c>
      <c r="S171" s="101">
        <v>0.17013710927520145</v>
      </c>
      <c r="T171" s="101">
        <v>0.11977298615493318</v>
      </c>
      <c r="U171" s="101">
        <v>0.10138468715104992</v>
      </c>
      <c r="V171" s="101">
        <v>7.8412078329306495E-2</v>
      </c>
      <c r="W171" s="101">
        <v>7.0338587026235799E-2</v>
      </c>
      <c r="DA171" s="131" t="s">
        <v>1899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4.0128239140124346E-2</v>
      </c>
      <c r="L172" s="104">
        <v>5.0903177654136343E-2</v>
      </c>
      <c r="M172" s="104">
        <v>5.5858572084580491E-2</v>
      </c>
      <c r="N172" s="104">
        <v>6.2652612468282631E-2</v>
      </c>
      <c r="O172" s="104">
        <v>0.12382338781049296</v>
      </c>
      <c r="P172" s="104">
        <v>0.18062033401253055</v>
      </c>
      <c r="Q172" s="104">
        <v>0.23680751127977404</v>
      </c>
      <c r="R172" s="104">
        <v>0.25287555551719954</v>
      </c>
      <c r="S172" s="104">
        <v>0.24585422289334213</v>
      </c>
      <c r="T172" s="104">
        <v>0.25791099080861285</v>
      </c>
      <c r="U172" s="104">
        <v>0.29465421951521897</v>
      </c>
      <c r="V172" s="104">
        <v>0.31597175984465298</v>
      </c>
      <c r="W172" s="104">
        <v>0.29382361736402418</v>
      </c>
      <c r="DA172" s="132" t="s">
        <v>1900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1.9792431424552115E-2</v>
      </c>
      <c r="L173" s="98">
        <v>2.6265651010964088E-2</v>
      </c>
      <c r="M173" s="98">
        <v>2.776940102579618E-2</v>
      </c>
      <c r="N173" s="98">
        <v>3.0065591874378884E-2</v>
      </c>
      <c r="O173" s="98">
        <v>6.1206469563825826E-2</v>
      </c>
      <c r="P173" s="98">
        <v>8.7542917004909529E-2</v>
      </c>
      <c r="Q173" s="98">
        <v>0.11646871712401699</v>
      </c>
      <c r="R173" s="98">
        <v>0.12323141764383337</v>
      </c>
      <c r="S173" s="98">
        <v>0.11766314240521362</v>
      </c>
      <c r="T173" s="98">
        <v>0.14222444251875202</v>
      </c>
      <c r="U173" s="98">
        <v>0.14922268481015813</v>
      </c>
      <c r="V173" s="98">
        <v>0.15789696201747794</v>
      </c>
      <c r="W173" s="98">
        <v>0.14094676204862996</v>
      </c>
      <c r="DA173" s="63" t="s">
        <v>1901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2.0335807715572231E-2</v>
      </c>
      <c r="L174" s="33">
        <v>2.4637526643172255E-2</v>
      </c>
      <c r="M174" s="33">
        <v>2.808917105878431E-2</v>
      </c>
      <c r="N174" s="33">
        <v>3.2587020593903747E-2</v>
      </c>
      <c r="O174" s="33">
        <v>6.2616918246667125E-2</v>
      </c>
      <c r="P174" s="33">
        <v>9.3077417007621024E-2</v>
      </c>
      <c r="Q174" s="33">
        <v>0.12033879415575705</v>
      </c>
      <c r="R174" s="33">
        <v>0.12964413787336615</v>
      </c>
      <c r="S174" s="33">
        <v>0.12819108048812852</v>
      </c>
      <c r="T174" s="33">
        <v>0.11568654828986082</v>
      </c>
      <c r="U174" s="33">
        <v>0.14543153470506087</v>
      </c>
      <c r="V174" s="33">
        <v>0.15807479782717504</v>
      </c>
      <c r="W174" s="33">
        <v>0.15287685531539424</v>
      </c>
      <c r="DA174" s="60" t="s">
        <v>1902</v>
      </c>
    </row>
    <row r="175" spans="1:105" ht="12" customHeight="1" x14ac:dyDescent="0.25">
      <c r="A175" s="121" t="s">
        <v>54</v>
      </c>
      <c r="B175" s="122">
        <v>3.6129015231287059E-2</v>
      </c>
      <c r="C175" s="122">
        <v>3.9098026970891722E-2</v>
      </c>
      <c r="D175" s="122">
        <v>4.8184823521118962E-2</v>
      </c>
      <c r="E175" s="122">
        <v>9.3068415108170405E-2</v>
      </c>
      <c r="F175" s="122">
        <v>0.10393772232908402</v>
      </c>
      <c r="G175" s="122">
        <v>0.10605157348942773</v>
      </c>
      <c r="H175" s="122">
        <v>0.1362739488417048</v>
      </c>
      <c r="I175" s="122">
        <v>0.17216873499009702</v>
      </c>
      <c r="J175" s="122">
        <v>0.21137728092582109</v>
      </c>
      <c r="K175" s="122">
        <v>0.24374160067669742</v>
      </c>
      <c r="L175" s="122">
        <v>0.27072886618955944</v>
      </c>
      <c r="M175" s="122">
        <v>0.25759617089071984</v>
      </c>
      <c r="N175" s="122">
        <v>0.25716957192932172</v>
      </c>
      <c r="O175" s="122">
        <v>0.25504150726259289</v>
      </c>
      <c r="P175" s="122">
        <v>0.24773874222892808</v>
      </c>
      <c r="Q175" s="122">
        <v>0.24343927903467549</v>
      </c>
      <c r="R175" s="122">
        <v>0.23168425453473515</v>
      </c>
      <c r="S175" s="122">
        <v>0.22318664453034326</v>
      </c>
      <c r="T175" s="122">
        <v>0.21143466989153054</v>
      </c>
      <c r="U175" s="122">
        <v>0.21153555563161627</v>
      </c>
      <c r="V175" s="122">
        <v>0.19635948757975896</v>
      </c>
      <c r="W175" s="122">
        <v>0.18014216203404115</v>
      </c>
      <c r="DA175" s="130" t="s">
        <v>1903</v>
      </c>
    </row>
    <row r="176" spans="1:105" ht="12" customHeight="1" x14ac:dyDescent="0.25">
      <c r="A176" s="97" t="s">
        <v>50</v>
      </c>
      <c r="B176" s="98">
        <v>3.047072449238352E-2</v>
      </c>
      <c r="C176" s="98">
        <v>3.3158086101101707E-2</v>
      </c>
      <c r="D176" s="98">
        <v>4.0450237361740769E-2</v>
      </c>
      <c r="E176" s="98">
        <v>5.5326319516400713E-2</v>
      </c>
      <c r="F176" s="98">
        <v>6.0769436076369872E-2</v>
      </c>
      <c r="G176" s="98">
        <v>6.9336939358162833E-2</v>
      </c>
      <c r="H176" s="98">
        <v>8.7321407976370849E-2</v>
      </c>
      <c r="I176" s="98">
        <v>0.12148002285722222</v>
      </c>
      <c r="J176" s="98">
        <v>0.1437483625520069</v>
      </c>
      <c r="K176" s="98">
        <v>0.16282883265465151</v>
      </c>
      <c r="L176" s="98">
        <v>0.16779033932699908</v>
      </c>
      <c r="M176" s="98">
        <v>0.15901067247399889</v>
      </c>
      <c r="N176" s="98">
        <v>0.15952130156356953</v>
      </c>
      <c r="O176" s="98">
        <v>0.15392845409480568</v>
      </c>
      <c r="P176" s="98">
        <v>0.15463293437778258</v>
      </c>
      <c r="Q176" s="98">
        <v>0.15253265033731472</v>
      </c>
      <c r="R176" s="98">
        <v>0.1465240103664793</v>
      </c>
      <c r="S176" s="98">
        <v>0.1434275393223276</v>
      </c>
      <c r="T176" s="98">
        <v>0.14080856534277639</v>
      </c>
      <c r="U176" s="98">
        <v>0.14403183661776439</v>
      </c>
      <c r="V176" s="98">
        <v>0.13092624912101494</v>
      </c>
      <c r="W176" s="98">
        <v>0.12336115869412098</v>
      </c>
      <c r="DA176" s="63" t="s">
        <v>1904</v>
      </c>
    </row>
    <row r="177" spans="1:105" ht="12" customHeight="1" x14ac:dyDescent="0.25">
      <c r="A177" s="109" t="s">
        <v>120</v>
      </c>
      <c r="B177" s="33">
        <v>5.6582907389035372E-3</v>
      </c>
      <c r="C177" s="33">
        <v>5.9399408697900164E-3</v>
      </c>
      <c r="D177" s="33">
        <v>7.7345861593781911E-3</v>
      </c>
      <c r="E177" s="33">
        <v>3.7742095591769692E-2</v>
      </c>
      <c r="F177" s="33">
        <v>4.3168286252714155E-2</v>
      </c>
      <c r="G177" s="33">
        <v>3.6714634131264891E-2</v>
      </c>
      <c r="H177" s="33">
        <v>4.8952540865333946E-2</v>
      </c>
      <c r="I177" s="33">
        <v>5.0688712132874805E-2</v>
      </c>
      <c r="J177" s="33">
        <v>6.7628918373814184E-2</v>
      </c>
      <c r="K177" s="33">
        <v>8.0912768022045917E-2</v>
      </c>
      <c r="L177" s="33">
        <v>0.10293852686256035</v>
      </c>
      <c r="M177" s="33">
        <v>9.8585498416720929E-2</v>
      </c>
      <c r="N177" s="33">
        <v>9.7648270365752174E-2</v>
      </c>
      <c r="O177" s="33">
        <v>0.10111305316778724</v>
      </c>
      <c r="P177" s="33">
        <v>9.31058078511455E-2</v>
      </c>
      <c r="Q177" s="33">
        <v>9.0906628697360783E-2</v>
      </c>
      <c r="R177" s="33">
        <v>8.516024416825585E-2</v>
      </c>
      <c r="S177" s="33">
        <v>7.9759105208015657E-2</v>
      </c>
      <c r="T177" s="33">
        <v>7.0626104548754134E-2</v>
      </c>
      <c r="U177" s="33">
        <v>6.7503719013851882E-2</v>
      </c>
      <c r="V177" s="33">
        <v>6.5433238458744006E-2</v>
      </c>
      <c r="W177" s="33">
        <v>5.6781003339920186E-2</v>
      </c>
      <c r="DA177" s="60" t="s">
        <v>1905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1906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148</v>
      </c>
      <c r="DA2" s="9"/>
    </row>
    <row r="3" spans="1:105" ht="12" customHeight="1" x14ac:dyDescent="0.25">
      <c r="A3" s="116" t="s">
        <v>144</v>
      </c>
      <c r="B3" s="119">
        <f>IF(RES_hhdet_tes!B3=0,"",RES_hhdet_tes!B3/RES_hhdet_fec!B3)</f>
        <v>0.5916774374706163</v>
      </c>
      <c r="C3" s="119">
        <f>IF(RES_hhdet_tes!C3=0,"",RES_hhdet_tes!C3/RES_hhdet_fec!C3)</f>
        <v>0.59511428130432031</v>
      </c>
      <c r="D3" s="119">
        <f>IF(RES_hhdet_tes!D3=0,"",RES_hhdet_tes!D3/RES_hhdet_fec!D3)</f>
        <v>0.60002694226021414</v>
      </c>
      <c r="E3" s="119">
        <f>IF(RES_hhdet_tes!E3=0,"",RES_hhdet_tes!E3/RES_hhdet_fec!E3)</f>
        <v>0.60623336192005828</v>
      </c>
      <c r="F3" s="119">
        <f>IF(RES_hhdet_tes!F3=0,"",RES_hhdet_tes!F3/RES_hhdet_fec!F3)</f>
        <v>0.61108233454545424</v>
      </c>
      <c r="G3" s="119">
        <f>IF(RES_hhdet_tes!G3=0,"",RES_hhdet_tes!G3/RES_hhdet_fec!G3)</f>
        <v>0.61526796503073755</v>
      </c>
      <c r="H3" s="119">
        <f>IF(RES_hhdet_tes!H3=0,"",RES_hhdet_tes!H3/RES_hhdet_fec!H3)</f>
        <v>0.61998188721874503</v>
      </c>
      <c r="I3" s="119">
        <f>IF(RES_hhdet_tes!I3=0,"",RES_hhdet_tes!I3/RES_hhdet_fec!I3)</f>
        <v>0.62371076977620055</v>
      </c>
      <c r="J3" s="119">
        <f>IF(RES_hhdet_tes!J3=0,"",RES_hhdet_tes!J3/RES_hhdet_fec!J3)</f>
        <v>0.62855718545027928</v>
      </c>
      <c r="K3" s="119">
        <f>IF(RES_hhdet_tes!K3=0,"",RES_hhdet_tes!K3/RES_hhdet_fec!K3)</f>
        <v>0.63318252066295744</v>
      </c>
      <c r="L3" s="119">
        <f>IF(RES_hhdet_tes!L3=0,"",RES_hhdet_tes!L3/RES_hhdet_fec!L3)</f>
        <v>0.63842751976950662</v>
      </c>
      <c r="M3" s="119">
        <f>IF(RES_hhdet_tes!M3=0,"",RES_hhdet_tes!M3/RES_hhdet_fec!M3)</f>
        <v>0.64380469555649977</v>
      </c>
      <c r="N3" s="119">
        <f>IF(RES_hhdet_tes!N3=0,"",RES_hhdet_tes!N3/RES_hhdet_fec!N3)</f>
        <v>0.65040026790997885</v>
      </c>
      <c r="O3" s="119">
        <f>IF(RES_hhdet_tes!O3=0,"",RES_hhdet_tes!O3/RES_hhdet_fec!O3)</f>
        <v>0.65650091103820385</v>
      </c>
      <c r="P3" s="119">
        <f>IF(RES_hhdet_tes!P3=0,"",RES_hhdet_tes!P3/RES_hhdet_fec!P3)</f>
        <v>0.65931310955323863</v>
      </c>
      <c r="Q3" s="119">
        <f>IF(RES_hhdet_tes!Q3=0,"",RES_hhdet_tes!Q3/RES_hhdet_fec!Q3)</f>
        <v>0.66341395388852575</v>
      </c>
      <c r="R3" s="119">
        <f>IF(RES_hhdet_tes!R3=0,"",RES_hhdet_tes!R3/RES_hhdet_fec!R3)</f>
        <v>0.66745564814714775</v>
      </c>
      <c r="S3" s="119">
        <f>IF(RES_hhdet_tes!S3=0,"",RES_hhdet_tes!S3/RES_hhdet_fec!S3)</f>
        <v>0.67349828331227712</v>
      </c>
      <c r="T3" s="119">
        <f>IF(RES_hhdet_tes!T3=0,"",RES_hhdet_tes!T3/RES_hhdet_fec!T3)</f>
        <v>0.67737444681826131</v>
      </c>
      <c r="U3" s="119">
        <f>IF(RES_hhdet_tes!U3=0,"",RES_hhdet_tes!U3/RES_hhdet_fec!U3)</f>
        <v>0.68642337644146656</v>
      </c>
      <c r="V3" s="119">
        <f>IF(RES_hhdet_tes!V3=0,"",RES_hhdet_tes!V3/RES_hhdet_fec!V3)</f>
        <v>0.69600368110363819</v>
      </c>
      <c r="W3" s="119">
        <f>IF(RES_hhdet_tes!W3=0,"",RES_hhdet_tes!W3/RES_hhdet_fec!W3)</f>
        <v>0.70205590427299946</v>
      </c>
      <c r="DA3" s="129" t="s">
        <v>1907</v>
      </c>
    </row>
    <row r="4" spans="1:105" ht="12.95" customHeight="1" x14ac:dyDescent="0.25">
      <c r="A4" s="121" t="s">
        <v>57</v>
      </c>
      <c r="B4" s="124">
        <f>IF(RES_hhdet_tes!B4=0,"",RES_hhdet_tes!B4/RES_hhdet_fec!B4)</f>
        <v>0.58875311704202882</v>
      </c>
      <c r="C4" s="124">
        <f>IF(RES_hhdet_tes!C4=0,"",RES_hhdet_tes!C4/RES_hhdet_fec!C4)</f>
        <v>0.59255224683059271</v>
      </c>
      <c r="D4" s="124">
        <f>IF(RES_hhdet_tes!D4=0,"",RES_hhdet_tes!D4/RES_hhdet_fec!D4)</f>
        <v>0.597526304931289</v>
      </c>
      <c r="E4" s="124">
        <f>IF(RES_hhdet_tes!E4=0,"",RES_hhdet_tes!E4/RES_hhdet_fec!E4)</f>
        <v>0.6020265803910968</v>
      </c>
      <c r="F4" s="124">
        <f>IF(RES_hhdet_tes!F4=0,"",RES_hhdet_tes!F4/RES_hhdet_fec!F4)</f>
        <v>0.60688626892922914</v>
      </c>
      <c r="G4" s="124">
        <f>IF(RES_hhdet_tes!G4=0,"",RES_hhdet_tes!G4/RES_hhdet_fec!G4)</f>
        <v>0.61194595916585737</v>
      </c>
      <c r="H4" s="124">
        <f>IF(RES_hhdet_tes!H4=0,"",RES_hhdet_tes!H4/RES_hhdet_fec!H4)</f>
        <v>0.61664526124617058</v>
      </c>
      <c r="I4" s="124">
        <f>IF(RES_hhdet_tes!I4=0,"",RES_hhdet_tes!I4/RES_hhdet_fec!I4)</f>
        <v>0.62057834571127735</v>
      </c>
      <c r="J4" s="124">
        <f>IF(RES_hhdet_tes!J4=0,"",RES_hhdet_tes!J4/RES_hhdet_fec!J4)</f>
        <v>0.62554424632636285</v>
      </c>
      <c r="K4" s="124">
        <f>IF(RES_hhdet_tes!K4=0,"",RES_hhdet_tes!K4/RES_hhdet_fec!K4)</f>
        <v>0.63017574765181583</v>
      </c>
      <c r="L4" s="124">
        <f>IF(RES_hhdet_tes!L4=0,"",RES_hhdet_tes!L4/RES_hhdet_fec!L4)</f>
        <v>0.63554781064942401</v>
      </c>
      <c r="M4" s="124">
        <f>IF(RES_hhdet_tes!M4=0,"",RES_hhdet_tes!M4/RES_hhdet_fec!M4)</f>
        <v>0.64079859029322728</v>
      </c>
      <c r="N4" s="124">
        <f>IF(RES_hhdet_tes!N4=0,"",RES_hhdet_tes!N4/RES_hhdet_fec!N4)</f>
        <v>0.6477421141671218</v>
      </c>
      <c r="O4" s="124">
        <f>IF(RES_hhdet_tes!O4=0,"",RES_hhdet_tes!O4/RES_hhdet_fec!O4)</f>
        <v>0.65371898866580547</v>
      </c>
      <c r="P4" s="124">
        <f>IF(RES_hhdet_tes!P4=0,"",RES_hhdet_tes!P4/RES_hhdet_fec!P4)</f>
        <v>0.65623682921625737</v>
      </c>
      <c r="Q4" s="124">
        <f>IF(RES_hhdet_tes!Q4=0,"",RES_hhdet_tes!Q4/RES_hhdet_fec!Q4)</f>
        <v>0.6598960904545691</v>
      </c>
      <c r="R4" s="124">
        <f>IF(RES_hhdet_tes!R4=0,"",RES_hhdet_tes!R4/RES_hhdet_fec!R4)</f>
        <v>0.66417424116754598</v>
      </c>
      <c r="S4" s="124">
        <f>IF(RES_hhdet_tes!S4=0,"",RES_hhdet_tes!S4/RES_hhdet_fec!S4)</f>
        <v>0.67025811999342777</v>
      </c>
      <c r="T4" s="124">
        <f>IF(RES_hhdet_tes!T4=0,"",RES_hhdet_tes!T4/RES_hhdet_fec!T4)</f>
        <v>0.67392671377537905</v>
      </c>
      <c r="U4" s="124">
        <f>IF(RES_hhdet_tes!U4=0,"",RES_hhdet_tes!U4/RES_hhdet_fec!U4)</f>
        <v>0.68264438628694923</v>
      </c>
      <c r="V4" s="124">
        <f>IF(RES_hhdet_tes!V4=0,"",RES_hhdet_tes!V4/RES_hhdet_fec!V4)</f>
        <v>0.69271883902863474</v>
      </c>
      <c r="W4" s="124">
        <f>IF(RES_hhdet_tes!W4=0,"",RES_hhdet_tes!W4/RES_hhdet_fec!W4)</f>
        <v>0.69859244940385123</v>
      </c>
      <c r="DA4" s="130" t="s">
        <v>1908</v>
      </c>
    </row>
    <row r="5" spans="1:105" ht="12" customHeight="1" x14ac:dyDescent="0.25">
      <c r="A5" s="97" t="s">
        <v>51</v>
      </c>
      <c r="B5" s="111">
        <f>IF(RES_hhdet_tes!B5=0,"",RES_hhdet_tes!B5/RES_hhdet_fec!B5)</f>
        <v>0.58680267181012091</v>
      </c>
      <c r="C5" s="111">
        <f>IF(RES_hhdet_tes!C5=0,"",RES_hhdet_tes!C5/RES_hhdet_fec!C5)</f>
        <v>0.59060488180742565</v>
      </c>
      <c r="D5" s="111">
        <f>IF(RES_hhdet_tes!D5=0,"",RES_hhdet_tes!D5/RES_hhdet_fec!D5)</f>
        <v>0.59560670608989774</v>
      </c>
      <c r="E5" s="111">
        <f>IF(RES_hhdet_tes!E5=0,"",RES_hhdet_tes!E5/RES_hhdet_fec!E5)</f>
        <v>0.60011566720612297</v>
      </c>
      <c r="F5" s="111">
        <f>IF(RES_hhdet_tes!F5=0,"",RES_hhdet_tes!F5/RES_hhdet_fec!F5)</f>
        <v>0.60501580123017307</v>
      </c>
      <c r="G5" s="111">
        <f>IF(RES_hhdet_tes!G5=0,"",RES_hhdet_tes!G5/RES_hhdet_fec!G5)</f>
        <v>0.61011261292375063</v>
      </c>
      <c r="H5" s="111">
        <f>IF(RES_hhdet_tes!H5=0,"",RES_hhdet_tes!H5/RES_hhdet_fec!H5)</f>
        <v>0.61482779808933552</v>
      </c>
      <c r="I5" s="111">
        <f>IF(RES_hhdet_tes!I5=0,"",RES_hhdet_tes!I5/RES_hhdet_fec!I5)</f>
        <v>0.6188156362249303</v>
      </c>
      <c r="J5" s="111">
        <f>IF(RES_hhdet_tes!J5=0,"",RES_hhdet_tes!J5/RES_hhdet_fec!J5)</f>
        <v>0.62380853266140301</v>
      </c>
      <c r="K5" s="111">
        <f>IF(RES_hhdet_tes!K5=0,"",RES_hhdet_tes!K5/RES_hhdet_fec!K5)</f>
        <v>0.62847300372793224</v>
      </c>
      <c r="L5" s="111">
        <f>IF(RES_hhdet_tes!L5=0,"",RES_hhdet_tes!L5/RES_hhdet_fec!L5)</f>
        <v>0.63385167348199101</v>
      </c>
      <c r="M5" s="111">
        <f>IF(RES_hhdet_tes!M5=0,"",RES_hhdet_tes!M5/RES_hhdet_fec!M5)</f>
        <v>0.6391553452091312</v>
      </c>
      <c r="N5" s="111">
        <f>IF(RES_hhdet_tes!N5=0,"",RES_hhdet_tes!N5/RES_hhdet_fec!N5)</f>
        <v>0.64612870003452449</v>
      </c>
      <c r="O5" s="111">
        <f>IF(RES_hhdet_tes!O5=0,"",RES_hhdet_tes!O5/RES_hhdet_fec!O5)</f>
        <v>0.65214663294169095</v>
      </c>
      <c r="P5" s="111">
        <f>IF(RES_hhdet_tes!P5=0,"",RES_hhdet_tes!P5/RES_hhdet_fec!P5)</f>
        <v>0.65472306975357997</v>
      </c>
      <c r="Q5" s="111">
        <f>IF(RES_hhdet_tes!Q5=0,"",RES_hhdet_tes!Q5/RES_hhdet_fec!Q5)</f>
        <v>0.65841775447379891</v>
      </c>
      <c r="R5" s="111">
        <f>IF(RES_hhdet_tes!R5=0,"",RES_hhdet_tes!R5/RES_hhdet_fec!R5)</f>
        <v>0.66271371617731445</v>
      </c>
      <c r="S5" s="111">
        <f>IF(RES_hhdet_tes!S5=0,"",RES_hhdet_tes!S5/RES_hhdet_fec!S5)</f>
        <v>0.66882479932822148</v>
      </c>
      <c r="T5" s="111">
        <f>IF(RES_hhdet_tes!T5=0,"",RES_hhdet_tes!T5/RES_hhdet_fec!T5)</f>
        <v>0.67248083617452559</v>
      </c>
      <c r="U5" s="111">
        <f>IF(RES_hhdet_tes!U5=0,"",RES_hhdet_tes!U5/RES_hhdet_fec!U5)</f>
        <v>0.68124935870138825</v>
      </c>
      <c r="V5" s="111">
        <f>IF(RES_hhdet_tes!V5=0,"",RES_hhdet_tes!V5/RES_hhdet_fec!V5)</f>
        <v>0.69135056836295083</v>
      </c>
      <c r="W5" s="111">
        <f>IF(RES_hhdet_tes!W5=0,"",RES_hhdet_tes!W5/RES_hhdet_fec!W5)</f>
        <v>0.6972711510138011</v>
      </c>
      <c r="DA5" s="63" t="s">
        <v>1909</v>
      </c>
    </row>
    <row r="6" spans="1:105" ht="12" customHeight="1" x14ac:dyDescent="0.25">
      <c r="A6" s="97" t="s">
        <v>53</v>
      </c>
      <c r="B6" s="111">
        <f>IF(RES_hhdet_tes!B6=0,"",RES_hhdet_tes!B6/RES_hhdet_fec!B6)</f>
        <v>1</v>
      </c>
      <c r="C6" s="111">
        <f>IF(RES_hhdet_tes!C6=0,"",RES_hhdet_tes!C6/RES_hhdet_fec!C6)</f>
        <v>1</v>
      </c>
      <c r="D6" s="111">
        <f>IF(RES_hhdet_tes!D6=0,"",RES_hhdet_tes!D6/RES_hhdet_fec!D6)</f>
        <v>1</v>
      </c>
      <c r="E6" s="111">
        <f>IF(RES_hhdet_tes!E6=0,"",RES_hhdet_tes!E6/RES_hhdet_fec!E6)</f>
        <v>1</v>
      </c>
      <c r="F6" s="111">
        <f>IF(RES_hhdet_tes!F6=0,"",RES_hhdet_tes!F6/RES_hhdet_fec!F6)</f>
        <v>1</v>
      </c>
      <c r="G6" s="111">
        <f>IF(RES_hhdet_tes!G6=0,"",RES_hhdet_tes!G6/RES_hhdet_fec!G6)</f>
        <v>1</v>
      </c>
      <c r="H6" s="111">
        <f>IF(RES_hhdet_tes!H6=0,"",RES_hhdet_tes!H6/RES_hhdet_fec!H6)</f>
        <v>1</v>
      </c>
      <c r="I6" s="111">
        <f>IF(RES_hhdet_tes!I6=0,"",RES_hhdet_tes!I6/RES_hhdet_fec!I6)</f>
        <v>1</v>
      </c>
      <c r="J6" s="111">
        <f>IF(RES_hhdet_tes!J6=0,"",RES_hhdet_tes!J6/RES_hhdet_fec!J6)</f>
        <v>1</v>
      </c>
      <c r="K6" s="111">
        <f>IF(RES_hhdet_tes!K6=0,"",RES_hhdet_tes!K6/RES_hhdet_fec!K6)</f>
        <v>1</v>
      </c>
      <c r="L6" s="111">
        <f>IF(RES_hhdet_tes!L6=0,"",RES_hhdet_tes!L6/RES_hhdet_fec!L6)</f>
        <v>1</v>
      </c>
      <c r="M6" s="111">
        <f>IF(RES_hhdet_tes!M6=0,"",RES_hhdet_tes!M6/RES_hhdet_fec!M6)</f>
        <v>1</v>
      </c>
      <c r="N6" s="111">
        <f>IF(RES_hhdet_tes!N6=0,"",RES_hhdet_tes!N6/RES_hhdet_fec!N6)</f>
        <v>1</v>
      </c>
      <c r="O6" s="111">
        <f>IF(RES_hhdet_tes!O6=0,"",RES_hhdet_tes!O6/RES_hhdet_fec!O6)</f>
        <v>1</v>
      </c>
      <c r="P6" s="111">
        <f>IF(RES_hhdet_tes!P6=0,"",RES_hhdet_tes!P6/RES_hhdet_fec!P6)</f>
        <v>1</v>
      </c>
      <c r="Q6" s="111">
        <f>IF(RES_hhdet_tes!Q6=0,"",RES_hhdet_tes!Q6/RES_hhdet_fec!Q6)</f>
        <v>1</v>
      </c>
      <c r="R6" s="111">
        <f>IF(RES_hhdet_tes!R6=0,"",RES_hhdet_tes!R6/RES_hhdet_fec!R6)</f>
        <v>1</v>
      </c>
      <c r="S6" s="111">
        <f>IF(RES_hhdet_tes!S6=0,"",RES_hhdet_tes!S6/RES_hhdet_fec!S6)</f>
        <v>1</v>
      </c>
      <c r="T6" s="111">
        <f>IF(RES_hhdet_tes!T6=0,"",RES_hhdet_tes!T6/RES_hhdet_fec!T6)</f>
        <v>1</v>
      </c>
      <c r="U6" s="111">
        <f>IF(RES_hhdet_tes!U6=0,"",RES_hhdet_tes!U6/RES_hhdet_fec!U6)</f>
        <v>1</v>
      </c>
      <c r="V6" s="111">
        <f>IF(RES_hhdet_tes!V6=0,"",RES_hhdet_tes!V6/RES_hhdet_fec!V6)</f>
        <v>1</v>
      </c>
      <c r="W6" s="111">
        <f>IF(RES_hhdet_tes!W6=0,"",RES_hhdet_tes!W6/RES_hhdet_fec!W6)</f>
        <v>1</v>
      </c>
      <c r="DA6" s="63" t="s">
        <v>1910</v>
      </c>
    </row>
    <row r="7" spans="1:105" ht="12.95" customHeight="1" x14ac:dyDescent="0.25">
      <c r="A7" s="121" t="s">
        <v>92</v>
      </c>
      <c r="B7" s="124">
        <f>IF(RES_hhdet_tes!B7=0,"",RES_hhdet_tes!B7/RES_hhdet_fec!B7)</f>
        <v>1.78472258275278</v>
      </c>
      <c r="C7" s="124">
        <f>IF(RES_hhdet_tes!C7=0,"",RES_hhdet_tes!C7/RES_hhdet_fec!C7)</f>
        <v>1.8554349505077838</v>
      </c>
      <c r="D7" s="124">
        <f>IF(RES_hhdet_tes!D7=0,"",RES_hhdet_tes!D7/RES_hhdet_fec!D7)</f>
        <v>1.948287319719914</v>
      </c>
      <c r="E7" s="124">
        <f>IF(RES_hhdet_tes!E7=0,"",RES_hhdet_tes!E7/RES_hhdet_fec!E7)</f>
        <v>2.0987618343221404</v>
      </c>
      <c r="F7" s="124">
        <f>IF(RES_hhdet_tes!F7=0,"",RES_hhdet_tes!F7/RES_hhdet_fec!F7)</f>
        <v>2.2606956280265713</v>
      </c>
      <c r="G7" s="124">
        <f>IF(RES_hhdet_tes!G7=0,"",RES_hhdet_tes!G7/RES_hhdet_fec!G7)</f>
        <v>2.3679932618413453</v>
      </c>
      <c r="H7" s="124">
        <f>IF(RES_hhdet_tes!H7=0,"",RES_hhdet_tes!H7/RES_hhdet_fec!H7)</f>
        <v>2.479144666825706</v>
      </c>
      <c r="I7" s="124">
        <f>IF(RES_hhdet_tes!I7=0,"",RES_hhdet_tes!I7/RES_hhdet_fec!I7)</f>
        <v>2.5895617178457799</v>
      </c>
      <c r="J7" s="124">
        <f>IF(RES_hhdet_tes!J7=0,"",RES_hhdet_tes!J7/RES_hhdet_fec!J7)</f>
        <v>2.6593293651891394</v>
      </c>
      <c r="K7" s="124">
        <f>IF(RES_hhdet_tes!K7=0,"",RES_hhdet_tes!K7/RES_hhdet_fec!K7)</f>
        <v>2.7196138671589325</v>
      </c>
      <c r="L7" s="124">
        <f>IF(RES_hhdet_tes!L7=0,"",RES_hhdet_tes!L7/RES_hhdet_fec!L7)</f>
        <v>2.7657343508065555</v>
      </c>
      <c r="M7" s="124">
        <f>IF(RES_hhdet_tes!M7=0,"",RES_hhdet_tes!M7/RES_hhdet_fec!M7)</f>
        <v>2.8381247822430713</v>
      </c>
      <c r="N7" s="124">
        <f>IF(RES_hhdet_tes!N7=0,"",RES_hhdet_tes!N7/RES_hhdet_fec!N7)</f>
        <v>2.9217317921727308</v>
      </c>
      <c r="O7" s="124">
        <f>IF(RES_hhdet_tes!O7=0,"",RES_hhdet_tes!O7/RES_hhdet_fec!O7)</f>
        <v>3.0275102934400793</v>
      </c>
      <c r="P7" s="124">
        <f>IF(RES_hhdet_tes!P7=0,"",RES_hhdet_tes!P7/RES_hhdet_fec!P7)</f>
        <v>3.2034077549889122</v>
      </c>
      <c r="Q7" s="124">
        <f>IF(RES_hhdet_tes!Q7=0,"",RES_hhdet_tes!Q7/RES_hhdet_fec!Q7)</f>
        <v>3.3741056344239384</v>
      </c>
      <c r="R7" s="124">
        <f>IF(RES_hhdet_tes!R7=0,"",RES_hhdet_tes!R7/RES_hhdet_fec!R7)</f>
        <v>3.4975904250948924</v>
      </c>
      <c r="S7" s="124">
        <f>IF(RES_hhdet_tes!S7=0,"",RES_hhdet_tes!S7/RES_hhdet_fec!S7)</f>
        <v>3.5669795660602892</v>
      </c>
      <c r="T7" s="124">
        <f>IF(RES_hhdet_tes!T7=0,"",RES_hhdet_tes!T7/RES_hhdet_fec!T7)</f>
        <v>3.612739833520795</v>
      </c>
      <c r="U7" s="124">
        <f>IF(RES_hhdet_tes!U7=0,"",RES_hhdet_tes!U7/RES_hhdet_fec!U7)</f>
        <v>3.6626015062201556</v>
      </c>
      <c r="V7" s="124">
        <f>IF(RES_hhdet_tes!V7=0,"",RES_hhdet_tes!V7/RES_hhdet_fec!V7)</f>
        <v>3.7182362825457469</v>
      </c>
      <c r="W7" s="124">
        <f>IF(RES_hhdet_tes!W7=0,"",RES_hhdet_tes!W7/RES_hhdet_fec!W7)</f>
        <v>3.7713358480243842</v>
      </c>
      <c r="DA7" s="130" t="s">
        <v>1911</v>
      </c>
    </row>
    <row r="8" spans="1:105" ht="12" customHeight="1" x14ac:dyDescent="0.25">
      <c r="A8" s="97" t="s">
        <v>53</v>
      </c>
      <c r="B8" s="111">
        <f>IF(RES_hhdet_tes!B8=0,"",RES_hhdet_tes!B8/RES_hhdet_fec!B8)</f>
        <v>1.78472258275278</v>
      </c>
      <c r="C8" s="111">
        <f>IF(RES_hhdet_tes!C8=0,"",RES_hhdet_tes!C8/RES_hhdet_fec!C8)</f>
        <v>1.8554349505077838</v>
      </c>
      <c r="D8" s="111">
        <f>IF(RES_hhdet_tes!D8=0,"",RES_hhdet_tes!D8/RES_hhdet_fec!D8)</f>
        <v>1.948287319719914</v>
      </c>
      <c r="E8" s="111">
        <f>IF(RES_hhdet_tes!E8=0,"",RES_hhdet_tes!E8/RES_hhdet_fec!E8)</f>
        <v>2.0987618343221404</v>
      </c>
      <c r="F8" s="111">
        <f>IF(RES_hhdet_tes!F8=0,"",RES_hhdet_tes!F8/RES_hhdet_fec!F8)</f>
        <v>2.2606956280265713</v>
      </c>
      <c r="G8" s="111">
        <f>IF(RES_hhdet_tes!G8=0,"",RES_hhdet_tes!G8/RES_hhdet_fec!G8)</f>
        <v>2.3679932618413453</v>
      </c>
      <c r="H8" s="111">
        <f>IF(RES_hhdet_tes!H8=0,"",RES_hhdet_tes!H8/RES_hhdet_fec!H8)</f>
        <v>2.479144666825706</v>
      </c>
      <c r="I8" s="111">
        <f>IF(RES_hhdet_tes!I8=0,"",RES_hhdet_tes!I8/RES_hhdet_fec!I8)</f>
        <v>2.5895617178457799</v>
      </c>
      <c r="J8" s="111">
        <f>IF(RES_hhdet_tes!J8=0,"",RES_hhdet_tes!J8/RES_hhdet_fec!J8)</f>
        <v>2.6593293651891394</v>
      </c>
      <c r="K8" s="111">
        <f>IF(RES_hhdet_tes!K8=0,"",RES_hhdet_tes!K8/RES_hhdet_fec!K8)</f>
        <v>2.7196138671589325</v>
      </c>
      <c r="L8" s="111">
        <f>IF(RES_hhdet_tes!L8=0,"",RES_hhdet_tes!L8/RES_hhdet_fec!L8)</f>
        <v>2.7657343508065555</v>
      </c>
      <c r="M8" s="111">
        <f>IF(RES_hhdet_tes!M8=0,"",RES_hhdet_tes!M8/RES_hhdet_fec!M8)</f>
        <v>2.8381247822430713</v>
      </c>
      <c r="N8" s="111">
        <f>IF(RES_hhdet_tes!N8=0,"",RES_hhdet_tes!N8/RES_hhdet_fec!N8)</f>
        <v>2.9217317921727308</v>
      </c>
      <c r="O8" s="111">
        <f>IF(RES_hhdet_tes!O8=0,"",RES_hhdet_tes!O8/RES_hhdet_fec!O8)</f>
        <v>3.0275102934400793</v>
      </c>
      <c r="P8" s="111">
        <f>IF(RES_hhdet_tes!P8=0,"",RES_hhdet_tes!P8/RES_hhdet_fec!P8)</f>
        <v>3.2034077549889122</v>
      </c>
      <c r="Q8" s="111">
        <f>IF(RES_hhdet_tes!Q8=0,"",RES_hhdet_tes!Q8/RES_hhdet_fec!Q8)</f>
        <v>3.3741056344239384</v>
      </c>
      <c r="R8" s="111">
        <f>IF(RES_hhdet_tes!R8=0,"",RES_hhdet_tes!R8/RES_hhdet_fec!R8)</f>
        <v>3.4975904250948924</v>
      </c>
      <c r="S8" s="111">
        <f>IF(RES_hhdet_tes!S8=0,"",RES_hhdet_tes!S8/RES_hhdet_fec!S8)</f>
        <v>3.5669795660602892</v>
      </c>
      <c r="T8" s="111">
        <f>IF(RES_hhdet_tes!T8=0,"",RES_hhdet_tes!T8/RES_hhdet_fec!T8)</f>
        <v>3.612739833520795</v>
      </c>
      <c r="U8" s="111">
        <f>IF(RES_hhdet_tes!U8=0,"",RES_hhdet_tes!U8/RES_hhdet_fec!U8)</f>
        <v>3.6626015062201556</v>
      </c>
      <c r="V8" s="111">
        <f>IF(RES_hhdet_tes!V8=0,"",RES_hhdet_tes!V8/RES_hhdet_fec!V8)</f>
        <v>3.7182362825457469</v>
      </c>
      <c r="W8" s="111">
        <f>IF(RES_hhdet_tes!W8=0,"",RES_hhdet_tes!W8/RES_hhdet_fec!W8)</f>
        <v>3.7713358480243842</v>
      </c>
      <c r="DA8" s="63" t="s">
        <v>1912</v>
      </c>
    </row>
    <row r="9" spans="1:105" ht="12" customHeight="1" x14ac:dyDescent="0.25">
      <c r="A9" s="121" t="s">
        <v>55</v>
      </c>
      <c r="B9" s="124">
        <f>IF(RES_hhdet_tes!B9=0,"",RES_hhdet_tes!B9/RES_hhdet_fec!B9)</f>
        <v>0.61622116933213056</v>
      </c>
      <c r="C9" s="124">
        <f>IF(RES_hhdet_tes!C9=0,"",RES_hhdet_tes!C9/RES_hhdet_fec!C9)</f>
        <v>0.619979163432408</v>
      </c>
      <c r="D9" s="124">
        <f>IF(RES_hhdet_tes!D9=0,"",RES_hhdet_tes!D9/RES_hhdet_fec!D9)</f>
        <v>0.62524815191883831</v>
      </c>
      <c r="E9" s="124">
        <f>IF(RES_hhdet_tes!E9=0,"",RES_hhdet_tes!E9/RES_hhdet_fec!E9)</f>
        <v>0.62979901652826664</v>
      </c>
      <c r="F9" s="124">
        <f>IF(RES_hhdet_tes!F9=0,"",RES_hhdet_tes!F9/RES_hhdet_fec!F9)</f>
        <v>0.63457835241750182</v>
      </c>
      <c r="G9" s="124">
        <f>IF(RES_hhdet_tes!G9=0,"",RES_hhdet_tes!G9/RES_hhdet_fec!G9)</f>
        <v>0.63952835778511097</v>
      </c>
      <c r="H9" s="124">
        <f>IF(RES_hhdet_tes!H9=0,"",RES_hhdet_tes!H9/RES_hhdet_fec!H9)</f>
        <v>0.6448311982637609</v>
      </c>
      <c r="I9" s="124">
        <f>IF(RES_hhdet_tes!I9=0,"",RES_hhdet_tes!I9/RES_hhdet_fec!I9)</f>
        <v>0.64874389188196535</v>
      </c>
      <c r="J9" s="124">
        <f>IF(RES_hhdet_tes!J9=0,"",RES_hhdet_tes!J9/RES_hhdet_fec!J9)</f>
        <v>0.65381189123859074</v>
      </c>
      <c r="K9" s="124">
        <f>IF(RES_hhdet_tes!K9=0,"",RES_hhdet_tes!K9/RES_hhdet_fec!K9)</f>
        <v>0.66013984992232977</v>
      </c>
      <c r="L9" s="124">
        <f>IF(RES_hhdet_tes!L9=0,"",RES_hhdet_tes!L9/RES_hhdet_fec!L9)</f>
        <v>0.66593341148209739</v>
      </c>
      <c r="M9" s="124">
        <f>IF(RES_hhdet_tes!M9=0,"",RES_hhdet_tes!M9/RES_hhdet_fec!M9)</f>
        <v>0.67206355470857559</v>
      </c>
      <c r="N9" s="124">
        <f>IF(RES_hhdet_tes!N9=0,"",RES_hhdet_tes!N9/RES_hhdet_fec!N9)</f>
        <v>0.67969205627122542</v>
      </c>
      <c r="O9" s="124">
        <f>IF(RES_hhdet_tes!O9=0,"",RES_hhdet_tes!O9/RES_hhdet_fec!O9)</f>
        <v>0.68725438138301898</v>
      </c>
      <c r="P9" s="124">
        <f>IF(RES_hhdet_tes!P9=0,"",RES_hhdet_tes!P9/RES_hhdet_fec!P9)</f>
        <v>0.69218186443617913</v>
      </c>
      <c r="Q9" s="124">
        <f>IF(RES_hhdet_tes!Q9=0,"",RES_hhdet_tes!Q9/RES_hhdet_fec!Q9)</f>
        <v>0.69881335732650418</v>
      </c>
      <c r="R9" s="124">
        <f>IF(RES_hhdet_tes!R9=0,"",RES_hhdet_tes!R9/RES_hhdet_fec!R9)</f>
        <v>0.70586996285755355</v>
      </c>
      <c r="S9" s="124">
        <f>IF(RES_hhdet_tes!S9=0,"",RES_hhdet_tes!S9/RES_hhdet_fec!S9)</f>
        <v>0.71400611250215029</v>
      </c>
      <c r="T9" s="124">
        <f>IF(RES_hhdet_tes!T9=0,"",RES_hhdet_tes!T9/RES_hhdet_fec!T9)</f>
        <v>0.72149257232123565</v>
      </c>
      <c r="U9" s="124">
        <f>IF(RES_hhdet_tes!U9=0,"",RES_hhdet_tes!U9/RES_hhdet_fec!U9)</f>
        <v>0.73546929654563831</v>
      </c>
      <c r="V9" s="124">
        <f>IF(RES_hhdet_tes!V9=0,"",RES_hhdet_tes!V9/RES_hhdet_fec!V9)</f>
        <v>0.74693292581177317</v>
      </c>
      <c r="W9" s="124">
        <f>IF(RES_hhdet_tes!W9=0,"",RES_hhdet_tes!W9/RES_hhdet_fec!W9)</f>
        <v>0.75525534447255638</v>
      </c>
      <c r="DA9" s="130" t="s">
        <v>1913</v>
      </c>
    </row>
    <row r="10" spans="1:105" ht="12" customHeight="1" x14ac:dyDescent="0.25">
      <c r="A10" s="97" t="s">
        <v>143</v>
      </c>
      <c r="B10" s="111">
        <f>IF(RES_hhdet_tes!B10=0,"",RES_hhdet_tes!B10/RES_hhdet_fec!B10)</f>
        <v>0.61887665974850381</v>
      </c>
      <c r="C10" s="111">
        <f>IF(RES_hhdet_tes!C10=0,"",RES_hhdet_tes!C10/RES_hhdet_fec!C10)</f>
        <v>0.62268141945090583</v>
      </c>
      <c r="D10" s="111">
        <f>IF(RES_hhdet_tes!D10=0,"",RES_hhdet_tes!D10/RES_hhdet_fec!D10)</f>
        <v>0.62750489967413836</v>
      </c>
      <c r="E10" s="111">
        <f>IF(RES_hhdet_tes!E10=0,"",RES_hhdet_tes!E10/RES_hhdet_fec!E10)</f>
        <v>0.63099421814207546</v>
      </c>
      <c r="F10" s="111">
        <f>IF(RES_hhdet_tes!F10=0,"",RES_hhdet_tes!F10/RES_hhdet_fec!F10)</f>
        <v>0.63585465783893014</v>
      </c>
      <c r="G10" s="111">
        <f>IF(RES_hhdet_tes!G10=0,"",RES_hhdet_tes!G10/RES_hhdet_fec!G10)</f>
        <v>0.64123064470009838</v>
      </c>
      <c r="H10" s="111">
        <f>IF(RES_hhdet_tes!H10=0,"",RES_hhdet_tes!H10/RES_hhdet_fec!H10)</f>
        <v>0.64672339701396231</v>
      </c>
      <c r="I10" s="111">
        <f>IF(RES_hhdet_tes!I10=0,"",RES_hhdet_tes!I10/RES_hhdet_fec!I10)</f>
        <v>0.65113420787360221</v>
      </c>
      <c r="J10" s="111">
        <f>IF(RES_hhdet_tes!J10=0,"",RES_hhdet_tes!J10/RES_hhdet_fec!J10)</f>
        <v>0.65658044382754988</v>
      </c>
      <c r="K10" s="111">
        <f>IF(RES_hhdet_tes!K10=0,"",RES_hhdet_tes!K10/RES_hhdet_fec!K10)</f>
        <v>0.66159072351674664</v>
      </c>
      <c r="L10" s="111">
        <f>IF(RES_hhdet_tes!L10=0,"",RES_hhdet_tes!L10/RES_hhdet_fec!L10)</f>
        <v>0.66736063388033473</v>
      </c>
      <c r="M10" s="111">
        <f>IF(RES_hhdet_tes!M10=0,"",RES_hhdet_tes!M10/RES_hhdet_fec!M10)</f>
        <v>0.67332117814784798</v>
      </c>
      <c r="N10" s="111">
        <f>IF(RES_hhdet_tes!N10=0,"",RES_hhdet_tes!N10/RES_hhdet_fec!N10)</f>
        <v>0.68112010894433084</v>
      </c>
      <c r="O10" s="111">
        <f>IF(RES_hhdet_tes!O10=0,"",RES_hhdet_tes!O10/RES_hhdet_fec!O10)</f>
        <v>0.68711892688946263</v>
      </c>
      <c r="P10" s="111">
        <f>IF(RES_hhdet_tes!P10=0,"",RES_hhdet_tes!P10/RES_hhdet_fec!P10)</f>
        <v>0.68987655372244405</v>
      </c>
      <c r="Q10" s="111">
        <f>IF(RES_hhdet_tes!Q10=0,"",RES_hhdet_tes!Q10/RES_hhdet_fec!Q10)</f>
        <v>0.69383943069305254</v>
      </c>
      <c r="R10" s="111">
        <f>IF(RES_hhdet_tes!R10=0,"",RES_hhdet_tes!R10/RES_hhdet_fec!R10)</f>
        <v>0.69873755485117606</v>
      </c>
      <c r="S10" s="111">
        <f>IF(RES_hhdet_tes!S10=0,"",RES_hhdet_tes!S10/RES_hhdet_fec!S10)</f>
        <v>0.70610066605735788</v>
      </c>
      <c r="T10" s="111">
        <f>IF(RES_hhdet_tes!T10=0,"",RES_hhdet_tes!T10/RES_hhdet_fec!T10)</f>
        <v>0.71384923738506423</v>
      </c>
      <c r="U10" s="111">
        <f>IF(RES_hhdet_tes!U10=0,"",RES_hhdet_tes!U10/RES_hhdet_fec!U10)</f>
        <v>0.72366423549722803</v>
      </c>
      <c r="V10" s="111">
        <f>IF(RES_hhdet_tes!V10=0,"",RES_hhdet_tes!V10/RES_hhdet_fec!V10)</f>
        <v>0.73585466819025824</v>
      </c>
      <c r="W10" s="111">
        <f>IF(RES_hhdet_tes!W10=0,"",RES_hhdet_tes!W10/RES_hhdet_fec!W10)</f>
        <v>0.74629311072890914</v>
      </c>
      <c r="DA10" s="63" t="s">
        <v>1914</v>
      </c>
    </row>
    <row r="11" spans="1:105" ht="12" customHeight="1" x14ac:dyDescent="0.25">
      <c r="A11" s="97" t="s">
        <v>124</v>
      </c>
      <c r="B11" s="111">
        <f>IF(RES_hhdet_tes!B11=0,"",RES_hhdet_tes!B11/RES_hhdet_fec!B11)</f>
        <v>0.55204444861324908</v>
      </c>
      <c r="C11" s="111">
        <f>IF(RES_hhdet_tes!C11=0,"",RES_hhdet_tes!C11/RES_hhdet_fec!C11)</f>
        <v>0.55520816507514348</v>
      </c>
      <c r="D11" s="111">
        <f>IF(RES_hhdet_tes!D11=0,"",RES_hhdet_tes!D11/RES_hhdet_fec!D11)</f>
        <v>0.55783702488301579</v>
      </c>
      <c r="E11" s="111">
        <f>IF(RES_hhdet_tes!E11=0,"",RES_hhdet_tes!E11/RES_hhdet_fec!E11)</f>
        <v>0.56076099276113756</v>
      </c>
      <c r="F11" s="111">
        <f>IF(RES_hhdet_tes!F11=0,"",RES_hhdet_tes!F11/RES_hhdet_fec!F11)</f>
        <v>0.56462470102935725</v>
      </c>
      <c r="G11" s="111">
        <f>IF(RES_hhdet_tes!G11=0,"",RES_hhdet_tes!G11/RES_hhdet_fec!G11)</f>
        <v>0.56989243239211462</v>
      </c>
      <c r="H11" s="111">
        <f>IF(RES_hhdet_tes!H11=0,"",RES_hhdet_tes!H11/RES_hhdet_fec!H11)</f>
        <v>0.57523052208517222</v>
      </c>
      <c r="I11" s="111">
        <f>IF(RES_hhdet_tes!I11=0,"",RES_hhdet_tes!I11/RES_hhdet_fec!I11)</f>
        <v>0.57854813095896207</v>
      </c>
      <c r="J11" s="111">
        <f>IF(RES_hhdet_tes!J11=0,"",RES_hhdet_tes!J11/RES_hhdet_fec!J11)</f>
        <v>0.58015517884141043</v>
      </c>
      <c r="K11" s="111">
        <f>IF(RES_hhdet_tes!K11=0,"",RES_hhdet_tes!K11/RES_hhdet_fec!K11)</f>
        <v>0.5830522242984465</v>
      </c>
      <c r="L11" s="111">
        <f>IF(RES_hhdet_tes!L11=0,"",RES_hhdet_tes!L11/RES_hhdet_fec!L11)</f>
        <v>0.58596967327340754</v>
      </c>
      <c r="M11" s="111">
        <f>IF(RES_hhdet_tes!M11=0,"",RES_hhdet_tes!M11/RES_hhdet_fec!M11)</f>
        <v>0.58983705119616492</v>
      </c>
      <c r="N11" s="111">
        <f>IF(RES_hhdet_tes!N11=0,"",RES_hhdet_tes!N11/RES_hhdet_fec!N11)</f>
        <v>0.59714231815320529</v>
      </c>
      <c r="O11" s="111">
        <f>IF(RES_hhdet_tes!O11=0,"",RES_hhdet_tes!O11/RES_hhdet_fec!O11)</f>
        <v>0.60854147151186122</v>
      </c>
      <c r="P11" s="111">
        <f>IF(RES_hhdet_tes!P11=0,"",RES_hhdet_tes!P11/RES_hhdet_fec!P11)</f>
        <v>0.62399645362376688</v>
      </c>
      <c r="Q11" s="111">
        <f>IF(RES_hhdet_tes!Q11=0,"",RES_hhdet_tes!Q11/RES_hhdet_fec!Q11)</f>
        <v>0.64219018855976406</v>
      </c>
      <c r="R11" s="111">
        <f>IF(RES_hhdet_tes!R11=0,"",RES_hhdet_tes!R11/RES_hhdet_fec!R11)</f>
        <v>0.66163761387783993</v>
      </c>
      <c r="S11" s="111">
        <f>IF(RES_hhdet_tes!S11=0,"",RES_hhdet_tes!S11/RES_hhdet_fec!S11)</f>
        <v>0.68173931456966297</v>
      </c>
      <c r="T11" s="111">
        <f>IF(RES_hhdet_tes!T11=0,"",RES_hhdet_tes!T11/RES_hhdet_fec!T11)</f>
        <v>0.69741453139627763</v>
      </c>
      <c r="U11" s="111">
        <f>IF(RES_hhdet_tes!U11=0,"",RES_hhdet_tes!U11/RES_hhdet_fec!U11)</f>
        <v>0.71758776159894877</v>
      </c>
      <c r="V11" s="111">
        <f>IF(RES_hhdet_tes!V11=0,"",RES_hhdet_tes!V11/RES_hhdet_fec!V11)</f>
        <v>0.73677624379311324</v>
      </c>
      <c r="W11" s="111">
        <f>IF(RES_hhdet_tes!W11=0,"",RES_hhdet_tes!W11/RES_hhdet_fec!W11)</f>
        <v>0.75366500321668106</v>
      </c>
      <c r="DA11" s="63" t="s">
        <v>1915</v>
      </c>
    </row>
    <row r="12" spans="1:105" ht="12" customHeight="1" x14ac:dyDescent="0.25">
      <c r="A12" s="97" t="s">
        <v>123</v>
      </c>
      <c r="B12" s="111" t="str">
        <f>IF(RES_hhdet_tes!B12=0,"",RES_hhdet_tes!B12/RES_hhdet_fec!B12)</f>
        <v/>
      </c>
      <c r="C12" s="111" t="str">
        <f>IF(RES_hhdet_tes!C12=0,"",RES_hhdet_tes!C12/RES_hhdet_fec!C12)</f>
        <v/>
      </c>
      <c r="D12" s="111" t="str">
        <f>IF(RES_hhdet_tes!D12=0,"",RES_hhdet_tes!D12/RES_hhdet_fec!D12)</f>
        <v/>
      </c>
      <c r="E12" s="111" t="str">
        <f>IF(RES_hhdet_tes!E12=0,"",RES_hhdet_tes!E12/RES_hhdet_fec!E12)</f>
        <v/>
      </c>
      <c r="F12" s="111" t="str">
        <f>IF(RES_hhdet_tes!F12=0,"",RES_hhdet_tes!F12/RES_hhdet_fec!F12)</f>
        <v/>
      </c>
      <c r="G12" s="111" t="str">
        <f>IF(RES_hhdet_tes!G12=0,"",RES_hhdet_tes!G12/RES_hhdet_fec!G12)</f>
        <v/>
      </c>
      <c r="H12" s="111" t="str">
        <f>IF(RES_hhdet_tes!H12=0,"",RES_hhdet_tes!H12/RES_hhdet_fec!H12)</f>
        <v/>
      </c>
      <c r="I12" s="111" t="str">
        <f>IF(RES_hhdet_tes!I12=0,"",RES_hhdet_tes!I12/RES_hhdet_fec!I12)</f>
        <v/>
      </c>
      <c r="J12" s="111" t="str">
        <f>IF(RES_hhdet_tes!J12=0,"",RES_hhdet_tes!J12/RES_hhdet_fec!J12)</f>
        <v/>
      </c>
      <c r="K12" s="111">
        <f>IF(RES_hhdet_tes!K12=0,"",RES_hhdet_tes!K12/RES_hhdet_fec!K12)</f>
        <v>0.74772589431078362</v>
      </c>
      <c r="L12" s="111">
        <f>IF(RES_hhdet_tes!L12=0,"",RES_hhdet_tes!L12/RES_hhdet_fec!L12)</f>
        <v>0.73970350630404946</v>
      </c>
      <c r="M12" s="111">
        <f>IF(RES_hhdet_tes!M12=0,"",RES_hhdet_tes!M12/RES_hhdet_fec!M12)</f>
        <v>0.74772833772695024</v>
      </c>
      <c r="N12" s="111">
        <f>IF(RES_hhdet_tes!N12=0,"",RES_hhdet_tes!N12/RES_hhdet_fec!N12)</f>
        <v>0.75739883658920093</v>
      </c>
      <c r="O12" s="111">
        <f>IF(RES_hhdet_tes!O12=0,"",RES_hhdet_tes!O12/RES_hhdet_fec!O12)</f>
        <v>0.7674705769721667</v>
      </c>
      <c r="P12" s="111">
        <f>IF(RES_hhdet_tes!P12=0,"",RES_hhdet_tes!P12/RES_hhdet_fec!P12)</f>
        <v>0.78684962640154243</v>
      </c>
      <c r="Q12" s="111">
        <f>IF(RES_hhdet_tes!Q12=0,"",RES_hhdet_tes!Q12/RES_hhdet_fec!Q12)</f>
        <v>0.80077064276843757</v>
      </c>
      <c r="R12" s="111">
        <f>IF(RES_hhdet_tes!R12=0,"",RES_hhdet_tes!R12/RES_hhdet_fec!R12)</f>
        <v>0.81859638325435324</v>
      </c>
      <c r="S12" s="111">
        <f>IF(RES_hhdet_tes!S12=0,"",RES_hhdet_tes!S12/RES_hhdet_fec!S12)</f>
        <v>0.83315545634557187</v>
      </c>
      <c r="T12" s="111">
        <f>IF(RES_hhdet_tes!T12=0,"",RES_hhdet_tes!T12/RES_hhdet_fec!T12)</f>
        <v>0.81801598783022245</v>
      </c>
      <c r="U12" s="111">
        <f>IF(RES_hhdet_tes!U12=0,"",RES_hhdet_tes!U12/RES_hhdet_fec!U12)</f>
        <v>0.84384958210028271</v>
      </c>
      <c r="V12" s="111">
        <f>IF(RES_hhdet_tes!V12=0,"",RES_hhdet_tes!V12/RES_hhdet_fec!V12)</f>
        <v>0.85533951669765029</v>
      </c>
      <c r="W12" s="111">
        <f>IF(RES_hhdet_tes!W12=0,"",RES_hhdet_tes!W12/RES_hhdet_fec!W12)</f>
        <v>0.86779773207749822</v>
      </c>
      <c r="DA12" s="63" t="s">
        <v>1916</v>
      </c>
    </row>
    <row r="13" spans="1:105" ht="12" customHeight="1" x14ac:dyDescent="0.25">
      <c r="A13" s="100" t="s">
        <v>50</v>
      </c>
      <c r="B13" s="112" t="str">
        <f>IF(RES_hhdet_tes!B13=0,"",RES_hhdet_tes!B13/RES_hhdet_fec!B13)</f>
        <v/>
      </c>
      <c r="C13" s="112" t="str">
        <f>IF(RES_hhdet_tes!C13=0,"",RES_hhdet_tes!C13/RES_hhdet_fec!C13)</f>
        <v/>
      </c>
      <c r="D13" s="112" t="str">
        <f>IF(RES_hhdet_tes!D13=0,"",RES_hhdet_tes!D13/RES_hhdet_fec!D13)</f>
        <v/>
      </c>
      <c r="E13" s="112" t="str">
        <f>IF(RES_hhdet_tes!E13=0,"",RES_hhdet_tes!E13/RES_hhdet_fec!E13)</f>
        <v/>
      </c>
      <c r="F13" s="112" t="str">
        <f>IF(RES_hhdet_tes!F13=0,"",RES_hhdet_tes!F13/RES_hhdet_fec!F13)</f>
        <v/>
      </c>
      <c r="G13" s="112" t="str">
        <f>IF(RES_hhdet_tes!G13=0,"",RES_hhdet_tes!G13/RES_hhdet_fec!G13)</f>
        <v/>
      </c>
      <c r="H13" s="112" t="str">
        <f>IF(RES_hhdet_tes!H13=0,"",RES_hhdet_tes!H13/RES_hhdet_fec!H13)</f>
        <v/>
      </c>
      <c r="I13" s="112" t="str">
        <f>IF(RES_hhdet_tes!I13=0,"",RES_hhdet_tes!I13/RES_hhdet_fec!I13)</f>
        <v/>
      </c>
      <c r="J13" s="112" t="str">
        <f>IF(RES_hhdet_tes!J13=0,"",RES_hhdet_tes!J13/RES_hhdet_fec!J13)</f>
        <v/>
      </c>
      <c r="K13" s="112">
        <f>IF(RES_hhdet_tes!K13=0,"",RES_hhdet_tes!K13/RES_hhdet_fec!K13)</f>
        <v>0.59379388493495211</v>
      </c>
      <c r="L13" s="112">
        <f>IF(RES_hhdet_tes!L13=0,"",RES_hhdet_tes!L13/RES_hhdet_fec!L13)</f>
        <v>0.59419884402295975</v>
      </c>
      <c r="M13" s="112">
        <f>IF(RES_hhdet_tes!M13=0,"",RES_hhdet_tes!M13/RES_hhdet_fec!M13)</f>
        <v>0.59566146466874204</v>
      </c>
      <c r="N13" s="112">
        <f>IF(RES_hhdet_tes!N13=0,"",RES_hhdet_tes!N13/RES_hhdet_fec!N13)</f>
        <v>0.59996247345585585</v>
      </c>
      <c r="O13" s="112">
        <f>IF(RES_hhdet_tes!O13=0,"",RES_hhdet_tes!O13/RES_hhdet_fec!O13)</f>
        <v>0.6197698236058794</v>
      </c>
      <c r="P13" s="112">
        <f>IF(RES_hhdet_tes!P13=0,"",RES_hhdet_tes!P13/RES_hhdet_fec!P13)</f>
        <v>0.64128448099588697</v>
      </c>
      <c r="Q13" s="112">
        <f>IF(RES_hhdet_tes!Q13=0,"",RES_hhdet_tes!Q13/RES_hhdet_fec!Q13)</f>
        <v>0.66354421070831993</v>
      </c>
      <c r="R13" s="112">
        <f>IF(RES_hhdet_tes!R13=0,"",RES_hhdet_tes!R13/RES_hhdet_fec!R13)</f>
        <v>0.68645833260544842</v>
      </c>
      <c r="S13" s="112">
        <f>IF(RES_hhdet_tes!S13=0,"",RES_hhdet_tes!S13/RES_hhdet_fec!S13)</f>
        <v>0.70417020230335903</v>
      </c>
      <c r="T13" s="112">
        <f>IF(RES_hhdet_tes!T13=0,"",RES_hhdet_tes!T13/RES_hhdet_fec!T13)</f>
        <v>0.71492543257309571</v>
      </c>
      <c r="U13" s="112">
        <f>IF(RES_hhdet_tes!U13=0,"",RES_hhdet_tes!U13/RES_hhdet_fec!U13)</f>
        <v>0.73248482574279228</v>
      </c>
      <c r="V13" s="112">
        <f>IF(RES_hhdet_tes!V13=0,"",RES_hhdet_tes!V13/RES_hhdet_fec!V13)</f>
        <v>0.74642929759680887</v>
      </c>
      <c r="W13" s="112">
        <f>IF(RES_hhdet_tes!W13=0,"",RES_hhdet_tes!W13/RES_hhdet_fec!W13)</f>
        <v>0.76050369001251972</v>
      </c>
      <c r="DA13" s="131" t="s">
        <v>1917</v>
      </c>
    </row>
    <row r="14" spans="1:105" ht="12" customHeight="1" x14ac:dyDescent="0.25">
      <c r="A14" s="103" t="s">
        <v>52</v>
      </c>
      <c r="B14" s="113" t="str">
        <f>IF(RES_hhdet_tes!B14=0,"",RES_hhdet_tes!B14/RES_hhdet_fec!B14)</f>
        <v/>
      </c>
      <c r="C14" s="113" t="str">
        <f>IF(RES_hhdet_tes!C14=0,"",RES_hhdet_tes!C14/RES_hhdet_fec!C14)</f>
        <v/>
      </c>
      <c r="D14" s="113" t="str">
        <f>IF(RES_hhdet_tes!D14=0,"",RES_hhdet_tes!D14/RES_hhdet_fec!D14)</f>
        <v/>
      </c>
      <c r="E14" s="113" t="str">
        <f>IF(RES_hhdet_tes!E14=0,"",RES_hhdet_tes!E14/RES_hhdet_fec!E14)</f>
        <v/>
      </c>
      <c r="F14" s="113" t="str">
        <f>IF(RES_hhdet_tes!F14=0,"",RES_hhdet_tes!F14/RES_hhdet_fec!F14)</f>
        <v/>
      </c>
      <c r="G14" s="113" t="str">
        <f>IF(RES_hhdet_tes!G14=0,"",RES_hhdet_tes!G14/RES_hhdet_fec!G14)</f>
        <v/>
      </c>
      <c r="H14" s="113" t="str">
        <f>IF(RES_hhdet_tes!H14=0,"",RES_hhdet_tes!H14/RES_hhdet_fec!H14)</f>
        <v/>
      </c>
      <c r="I14" s="113" t="str">
        <f>IF(RES_hhdet_tes!I14=0,"",RES_hhdet_tes!I14/RES_hhdet_fec!I14)</f>
        <v/>
      </c>
      <c r="J14" s="113" t="str">
        <f>IF(RES_hhdet_tes!J14=0,"",RES_hhdet_tes!J14/RES_hhdet_fec!J14)</f>
        <v/>
      </c>
      <c r="K14" s="113">
        <f>IF(RES_hhdet_tes!K14=0,"",RES_hhdet_tes!K14/RES_hhdet_fec!K14)</f>
        <v>1</v>
      </c>
      <c r="L14" s="113">
        <f>IF(RES_hhdet_tes!L14=0,"",RES_hhdet_tes!L14/RES_hhdet_fec!L14)</f>
        <v>1</v>
      </c>
      <c r="M14" s="113">
        <f>IF(RES_hhdet_tes!M14=0,"",RES_hhdet_tes!M14/RES_hhdet_fec!M14)</f>
        <v>1</v>
      </c>
      <c r="N14" s="113">
        <f>IF(RES_hhdet_tes!N14=0,"",RES_hhdet_tes!N14/RES_hhdet_fec!N14)</f>
        <v>1</v>
      </c>
      <c r="O14" s="113">
        <f>IF(RES_hhdet_tes!O14=0,"",RES_hhdet_tes!O14/RES_hhdet_fec!O14)</f>
        <v>1</v>
      </c>
      <c r="P14" s="113">
        <f>IF(RES_hhdet_tes!P14=0,"",RES_hhdet_tes!P14/RES_hhdet_fec!P14)</f>
        <v>1</v>
      </c>
      <c r="Q14" s="113">
        <f>IF(RES_hhdet_tes!Q14=0,"",RES_hhdet_tes!Q14/RES_hhdet_fec!Q14)</f>
        <v>1</v>
      </c>
      <c r="R14" s="113">
        <f>IF(RES_hhdet_tes!R14=0,"",RES_hhdet_tes!R14/RES_hhdet_fec!R14)</f>
        <v>1</v>
      </c>
      <c r="S14" s="113">
        <f>IF(RES_hhdet_tes!S14=0,"",RES_hhdet_tes!S14/RES_hhdet_fec!S14)</f>
        <v>1</v>
      </c>
      <c r="T14" s="113">
        <f>IF(RES_hhdet_tes!T14=0,"",RES_hhdet_tes!T14/RES_hhdet_fec!T14)</f>
        <v>1</v>
      </c>
      <c r="U14" s="113">
        <f>IF(RES_hhdet_tes!U14=0,"",RES_hhdet_tes!U14/RES_hhdet_fec!U14)</f>
        <v>1</v>
      </c>
      <c r="V14" s="113">
        <f>IF(RES_hhdet_tes!V14=0,"",RES_hhdet_tes!V14/RES_hhdet_fec!V14)</f>
        <v>1</v>
      </c>
      <c r="W14" s="113">
        <f>IF(RES_hhdet_tes!W14=0,"",RES_hhdet_tes!W14/RES_hhdet_fec!W14)</f>
        <v>1</v>
      </c>
      <c r="DA14" s="132" t="s">
        <v>1918</v>
      </c>
    </row>
    <row r="15" spans="1:105" ht="12" customHeight="1" x14ac:dyDescent="0.25">
      <c r="A15" s="106" t="s">
        <v>122</v>
      </c>
      <c r="B15" s="112">
        <f>IF(RES_hhdet_tes!B15=0,"",RES_hhdet_tes!B15/RES_hhdet_fec!B15)</f>
        <v>0.61847156762503608</v>
      </c>
      <c r="C15" s="112">
        <f>IF(RES_hhdet_tes!C15=0,"",RES_hhdet_tes!C15/RES_hhdet_fec!C15)</f>
        <v>0.62540009109265249</v>
      </c>
      <c r="D15" s="112">
        <f>IF(RES_hhdet_tes!D15=0,"",RES_hhdet_tes!D15/RES_hhdet_fec!D15)</f>
        <v>0.63335110302994202</v>
      </c>
      <c r="E15" s="112">
        <f>IF(RES_hhdet_tes!E15=0,"",RES_hhdet_tes!E15/RES_hhdet_fec!E15)</f>
        <v>0.63971169279955065</v>
      </c>
      <c r="F15" s="112">
        <f>IF(RES_hhdet_tes!F15=0,"",RES_hhdet_tes!F15/RES_hhdet_fec!F15)</f>
        <v>0.64209538216243456</v>
      </c>
      <c r="G15" s="112">
        <f>IF(RES_hhdet_tes!G15=0,"",RES_hhdet_tes!G15/RES_hhdet_fec!G15)</f>
        <v>0.64390666069775837</v>
      </c>
      <c r="H15" s="112">
        <f>IF(RES_hhdet_tes!H15=0,"",RES_hhdet_tes!H15/RES_hhdet_fec!H15)</f>
        <v>0.64512038846539821</v>
      </c>
      <c r="I15" s="112">
        <f>IF(RES_hhdet_tes!I15=0,"",RES_hhdet_tes!I15/RES_hhdet_fec!I15)</f>
        <v>0.64624006146747626</v>
      </c>
      <c r="J15" s="112">
        <f>IF(RES_hhdet_tes!J15=0,"",RES_hhdet_tes!J15/RES_hhdet_fec!J15)</f>
        <v>0.64813630560599744</v>
      </c>
      <c r="K15" s="112">
        <f>IF(RES_hhdet_tes!K15=0,"",RES_hhdet_tes!K15/RES_hhdet_fec!K15)</f>
        <v>0.64996373099539995</v>
      </c>
      <c r="L15" s="112">
        <f>IF(RES_hhdet_tes!L15=0,"",RES_hhdet_tes!L15/RES_hhdet_fec!L15)</f>
        <v>0.65386856303673324</v>
      </c>
      <c r="M15" s="112">
        <f>IF(RES_hhdet_tes!M15=0,"",RES_hhdet_tes!M15/RES_hhdet_fec!M15)</f>
        <v>0.65822526113603386</v>
      </c>
      <c r="N15" s="112">
        <f>IF(RES_hhdet_tes!N15=0,"",RES_hhdet_tes!N15/RES_hhdet_fec!N15)</f>
        <v>0.66208390739185397</v>
      </c>
      <c r="O15" s="112">
        <f>IF(RES_hhdet_tes!O15=0,"",RES_hhdet_tes!O15/RES_hhdet_fec!O15)</f>
        <v>0.66386639698443084</v>
      </c>
      <c r="P15" s="112">
        <f>IF(RES_hhdet_tes!P15=0,"",RES_hhdet_tes!P15/RES_hhdet_fec!P15)</f>
        <v>0.66574332884019805</v>
      </c>
      <c r="Q15" s="112">
        <f>IF(RES_hhdet_tes!Q15=0,"",RES_hhdet_tes!Q15/RES_hhdet_fec!Q15)</f>
        <v>0.67006762663651542</v>
      </c>
      <c r="R15" s="112">
        <f>IF(RES_hhdet_tes!R15=0,"",RES_hhdet_tes!R15/RES_hhdet_fec!R15)</f>
        <v>0.67971599397076987</v>
      </c>
      <c r="S15" s="112">
        <f>IF(RES_hhdet_tes!S15=0,"",RES_hhdet_tes!S15/RES_hhdet_fec!S15)</f>
        <v>0.69486404524628564</v>
      </c>
      <c r="T15" s="112">
        <f>IF(RES_hhdet_tes!T15=0,"",RES_hhdet_tes!T15/RES_hhdet_fec!T15)</f>
        <v>0.70865792140275741</v>
      </c>
      <c r="U15" s="112">
        <f>IF(RES_hhdet_tes!U15=0,"",RES_hhdet_tes!U15/RES_hhdet_fec!U15)</f>
        <v>0.72943024264365075</v>
      </c>
      <c r="V15" s="112">
        <f>IF(RES_hhdet_tes!V15=0,"",RES_hhdet_tes!V15/RES_hhdet_fec!V15)</f>
        <v>0.74414707549453374</v>
      </c>
      <c r="W15" s="112">
        <f>IF(RES_hhdet_tes!W15=0,"",RES_hhdet_tes!W15/RES_hhdet_fec!W15)</f>
        <v>0.74852264957923398</v>
      </c>
      <c r="DA15" s="131" t="s">
        <v>1919</v>
      </c>
    </row>
    <row r="16" spans="1:105" ht="12" customHeight="1" x14ac:dyDescent="0.25">
      <c r="A16" s="107" t="s">
        <v>121</v>
      </c>
      <c r="B16" s="113" t="str">
        <f>IF(RES_hhdet_tes!B16=0,"",RES_hhdet_tes!B16/RES_hhdet_fec!B16)</f>
        <v/>
      </c>
      <c r="C16" s="113" t="str">
        <f>IF(RES_hhdet_tes!C16=0,"",RES_hhdet_tes!C16/RES_hhdet_fec!C16)</f>
        <v/>
      </c>
      <c r="D16" s="113" t="str">
        <f>IF(RES_hhdet_tes!D16=0,"",RES_hhdet_tes!D16/RES_hhdet_fec!D16)</f>
        <v/>
      </c>
      <c r="E16" s="113" t="str">
        <f>IF(RES_hhdet_tes!E16=0,"",RES_hhdet_tes!E16/RES_hhdet_fec!E16)</f>
        <v/>
      </c>
      <c r="F16" s="113" t="str">
        <f>IF(RES_hhdet_tes!F16=0,"",RES_hhdet_tes!F16/RES_hhdet_fec!F16)</f>
        <v/>
      </c>
      <c r="G16" s="113" t="str">
        <f>IF(RES_hhdet_tes!G16=0,"",RES_hhdet_tes!G16/RES_hhdet_fec!G16)</f>
        <v/>
      </c>
      <c r="H16" s="113" t="str">
        <f>IF(RES_hhdet_tes!H16=0,"",RES_hhdet_tes!H16/RES_hhdet_fec!H16)</f>
        <v/>
      </c>
      <c r="I16" s="113" t="str">
        <f>IF(RES_hhdet_tes!I16=0,"",RES_hhdet_tes!I16/RES_hhdet_fec!I16)</f>
        <v/>
      </c>
      <c r="J16" s="113" t="str">
        <f>IF(RES_hhdet_tes!J16=0,"",RES_hhdet_tes!J16/RES_hhdet_fec!J16)</f>
        <v/>
      </c>
      <c r="K16" s="113">
        <f>IF(RES_hhdet_tes!K16=0,"",RES_hhdet_tes!K16/RES_hhdet_fec!K16)</f>
        <v>0.79614404598547805</v>
      </c>
      <c r="L16" s="113">
        <f>IF(RES_hhdet_tes!L16=0,"",RES_hhdet_tes!L16/RES_hhdet_fec!L16)</f>
        <v>0.78920760209956109</v>
      </c>
      <c r="M16" s="113">
        <f>IF(RES_hhdet_tes!M16=0,"",RES_hhdet_tes!M16/RES_hhdet_fec!M16)</f>
        <v>0.79620230452191609</v>
      </c>
      <c r="N16" s="113">
        <f>IF(RES_hhdet_tes!N16=0,"",RES_hhdet_tes!N16/RES_hhdet_fec!N16)</f>
        <v>0.80342082722970809</v>
      </c>
      <c r="O16" s="113">
        <f>IF(RES_hhdet_tes!O16=0,"",RES_hhdet_tes!O16/RES_hhdet_fec!O16)</f>
        <v>0.80711128323306636</v>
      </c>
      <c r="P16" s="113">
        <f>IF(RES_hhdet_tes!P16=0,"",RES_hhdet_tes!P16/RES_hhdet_fec!P16)</f>
        <v>0.81772280453201074</v>
      </c>
      <c r="Q16" s="113">
        <f>IF(RES_hhdet_tes!Q16=0,"",RES_hhdet_tes!Q16/RES_hhdet_fec!Q16)</f>
        <v>0.82431275006133697</v>
      </c>
      <c r="R16" s="113">
        <f>IF(RES_hhdet_tes!R16=0,"",RES_hhdet_tes!R16/RES_hhdet_fec!R16)</f>
        <v>0.832391658724005</v>
      </c>
      <c r="S16" s="113">
        <f>IF(RES_hhdet_tes!S16=0,"",RES_hhdet_tes!S16/RES_hhdet_fec!S16)</f>
        <v>0.84043960997373812</v>
      </c>
      <c r="T16" s="113">
        <f>IF(RES_hhdet_tes!T16=0,"",RES_hhdet_tes!T16/RES_hhdet_fec!T16)</f>
        <v>0.8255078178912767</v>
      </c>
      <c r="U16" s="113">
        <f>IF(RES_hhdet_tes!U16=0,"",RES_hhdet_tes!U16/RES_hhdet_fec!U16)</f>
        <v>0.84439922229579456</v>
      </c>
      <c r="V16" s="113">
        <f>IF(RES_hhdet_tes!V16=0,"",RES_hhdet_tes!V16/RES_hhdet_fec!V16)</f>
        <v>0.85270842329414431</v>
      </c>
      <c r="W16" s="113">
        <f>IF(RES_hhdet_tes!W16=0,"",RES_hhdet_tes!W16/RES_hhdet_fec!W16)</f>
        <v>0.86484497892341827</v>
      </c>
      <c r="DA16" s="132" t="s">
        <v>1920</v>
      </c>
    </row>
    <row r="17" spans="1:105" ht="12" customHeight="1" x14ac:dyDescent="0.25">
      <c r="A17" s="108" t="s">
        <v>53</v>
      </c>
      <c r="B17" s="111" t="str">
        <f>IF(RES_hhdet_tes!B17=0,"",RES_hhdet_tes!B17/RES_hhdet_fec!B17)</f>
        <v/>
      </c>
      <c r="C17" s="111" t="str">
        <f>IF(RES_hhdet_tes!C17=0,"",RES_hhdet_tes!C17/RES_hhdet_fec!C17)</f>
        <v/>
      </c>
      <c r="D17" s="111" t="str">
        <f>IF(RES_hhdet_tes!D17=0,"",RES_hhdet_tes!D17/RES_hhdet_fec!D17)</f>
        <v/>
      </c>
      <c r="E17" s="111" t="str">
        <f>IF(RES_hhdet_tes!E17=0,"",RES_hhdet_tes!E17/RES_hhdet_fec!E17)</f>
        <v/>
      </c>
      <c r="F17" s="111" t="str">
        <f>IF(RES_hhdet_tes!F17=0,"",RES_hhdet_tes!F17/RES_hhdet_fec!F17)</f>
        <v/>
      </c>
      <c r="G17" s="111" t="str">
        <f>IF(RES_hhdet_tes!G17=0,"",RES_hhdet_tes!G17/RES_hhdet_fec!G17)</f>
        <v/>
      </c>
      <c r="H17" s="111" t="str">
        <f>IF(RES_hhdet_tes!H17=0,"",RES_hhdet_tes!H17/RES_hhdet_fec!H17)</f>
        <v/>
      </c>
      <c r="I17" s="111" t="str">
        <f>IF(RES_hhdet_tes!I17=0,"",RES_hhdet_tes!I17/RES_hhdet_fec!I17)</f>
        <v/>
      </c>
      <c r="J17" s="111" t="str">
        <f>IF(RES_hhdet_tes!J17=0,"",RES_hhdet_tes!J17/RES_hhdet_fec!J17)</f>
        <v/>
      </c>
      <c r="K17" s="111">
        <f>IF(RES_hhdet_tes!K17=0,"",RES_hhdet_tes!K17/RES_hhdet_fec!K17)</f>
        <v>0.65826810458400087</v>
      </c>
      <c r="L17" s="111">
        <f>IF(RES_hhdet_tes!L17=0,"",RES_hhdet_tes!L17/RES_hhdet_fec!L17)</f>
        <v>0.65892163299728379</v>
      </c>
      <c r="M17" s="111">
        <f>IF(RES_hhdet_tes!M17=0,"",RES_hhdet_tes!M17/RES_hhdet_fec!M17)</f>
        <v>0.66012184057946877</v>
      </c>
      <c r="N17" s="111">
        <f>IF(RES_hhdet_tes!N17=0,"",RES_hhdet_tes!N17/RES_hhdet_fec!N17)</f>
        <v>0.66230641746115992</v>
      </c>
      <c r="O17" s="111">
        <f>IF(RES_hhdet_tes!O17=0,"",RES_hhdet_tes!O17/RES_hhdet_fec!O17)</f>
        <v>0.67409052822972171</v>
      </c>
      <c r="P17" s="111">
        <f>IF(RES_hhdet_tes!P17=0,"",RES_hhdet_tes!P17/RES_hhdet_fec!P17)</f>
        <v>0.68497422653895812</v>
      </c>
      <c r="Q17" s="111">
        <f>IF(RES_hhdet_tes!Q17=0,"",RES_hhdet_tes!Q17/RES_hhdet_fec!Q17)</f>
        <v>0.69766843914253673</v>
      </c>
      <c r="R17" s="111">
        <f>IF(RES_hhdet_tes!R17=0,"",RES_hhdet_tes!R17/RES_hhdet_fec!R17)</f>
        <v>0.70761726014516879</v>
      </c>
      <c r="S17" s="111">
        <f>IF(RES_hhdet_tes!S17=0,"",RES_hhdet_tes!S17/RES_hhdet_fec!S17)</f>
        <v>0.71597635987255293</v>
      </c>
      <c r="T17" s="111">
        <f>IF(RES_hhdet_tes!T17=0,"",RES_hhdet_tes!T17/RES_hhdet_fec!T17)</f>
        <v>0.72290364754888481</v>
      </c>
      <c r="U17" s="111">
        <f>IF(RES_hhdet_tes!U17=0,"",RES_hhdet_tes!U17/RES_hhdet_fec!U17)</f>
        <v>0.73320973593305927</v>
      </c>
      <c r="V17" s="111">
        <f>IF(RES_hhdet_tes!V17=0,"",RES_hhdet_tes!V17/RES_hhdet_fec!V17)</f>
        <v>0.74312856654195036</v>
      </c>
      <c r="W17" s="111">
        <f>IF(RES_hhdet_tes!W17=0,"",RES_hhdet_tes!W17/RES_hhdet_fec!W17)</f>
        <v>0.75427248892698362</v>
      </c>
      <c r="DA17" s="63" t="s">
        <v>1921</v>
      </c>
    </row>
    <row r="18" spans="1:105" ht="12" customHeight="1" x14ac:dyDescent="0.25">
      <c r="A18" s="108" t="s">
        <v>52</v>
      </c>
      <c r="B18" s="111" t="str">
        <f>IF(RES_hhdet_tes!B18=0,"",RES_hhdet_tes!B18/RES_hhdet_fec!B18)</f>
        <v/>
      </c>
      <c r="C18" s="111" t="str">
        <f>IF(RES_hhdet_tes!C18=0,"",RES_hhdet_tes!C18/RES_hhdet_fec!C18)</f>
        <v/>
      </c>
      <c r="D18" s="111" t="str">
        <f>IF(RES_hhdet_tes!D18=0,"",RES_hhdet_tes!D18/RES_hhdet_fec!D18)</f>
        <v/>
      </c>
      <c r="E18" s="111" t="str">
        <f>IF(RES_hhdet_tes!E18=0,"",RES_hhdet_tes!E18/RES_hhdet_fec!E18)</f>
        <v/>
      </c>
      <c r="F18" s="111" t="str">
        <f>IF(RES_hhdet_tes!F18=0,"",RES_hhdet_tes!F18/RES_hhdet_fec!F18)</f>
        <v/>
      </c>
      <c r="G18" s="111" t="str">
        <f>IF(RES_hhdet_tes!G18=0,"",RES_hhdet_tes!G18/RES_hhdet_fec!G18)</f>
        <v/>
      </c>
      <c r="H18" s="111" t="str">
        <f>IF(RES_hhdet_tes!H18=0,"",RES_hhdet_tes!H18/RES_hhdet_fec!H18)</f>
        <v/>
      </c>
      <c r="I18" s="111" t="str">
        <f>IF(RES_hhdet_tes!I18=0,"",RES_hhdet_tes!I18/RES_hhdet_fec!I18)</f>
        <v/>
      </c>
      <c r="J18" s="111" t="str">
        <f>IF(RES_hhdet_tes!J18=0,"",RES_hhdet_tes!J18/RES_hhdet_fec!J18)</f>
        <v/>
      </c>
      <c r="K18" s="111">
        <f>IF(RES_hhdet_tes!K18=0,"",RES_hhdet_tes!K18/RES_hhdet_fec!K18)</f>
        <v>1</v>
      </c>
      <c r="L18" s="111">
        <f>IF(RES_hhdet_tes!L18=0,"",RES_hhdet_tes!L18/RES_hhdet_fec!L18)</f>
        <v>1</v>
      </c>
      <c r="M18" s="111">
        <f>IF(RES_hhdet_tes!M18=0,"",RES_hhdet_tes!M18/RES_hhdet_fec!M18)</f>
        <v>1</v>
      </c>
      <c r="N18" s="111">
        <f>IF(RES_hhdet_tes!N18=0,"",RES_hhdet_tes!N18/RES_hhdet_fec!N18)</f>
        <v>1</v>
      </c>
      <c r="O18" s="111">
        <f>IF(RES_hhdet_tes!O18=0,"",RES_hhdet_tes!O18/RES_hhdet_fec!O18)</f>
        <v>1</v>
      </c>
      <c r="P18" s="111">
        <f>IF(RES_hhdet_tes!P18=0,"",RES_hhdet_tes!P18/RES_hhdet_fec!P18)</f>
        <v>1</v>
      </c>
      <c r="Q18" s="111">
        <f>IF(RES_hhdet_tes!Q18=0,"",RES_hhdet_tes!Q18/RES_hhdet_fec!Q18)</f>
        <v>1</v>
      </c>
      <c r="R18" s="111">
        <f>IF(RES_hhdet_tes!R18=0,"",RES_hhdet_tes!R18/RES_hhdet_fec!R18)</f>
        <v>1</v>
      </c>
      <c r="S18" s="111">
        <f>IF(RES_hhdet_tes!S18=0,"",RES_hhdet_tes!S18/RES_hhdet_fec!S18)</f>
        <v>1</v>
      </c>
      <c r="T18" s="111">
        <f>IF(RES_hhdet_tes!T18=0,"",RES_hhdet_tes!T18/RES_hhdet_fec!T18)</f>
        <v>1</v>
      </c>
      <c r="U18" s="111">
        <f>IF(RES_hhdet_tes!U18=0,"",RES_hhdet_tes!U18/RES_hhdet_fec!U18)</f>
        <v>1</v>
      </c>
      <c r="V18" s="111">
        <f>IF(RES_hhdet_tes!V18=0,"",RES_hhdet_tes!V18/RES_hhdet_fec!V18)</f>
        <v>1</v>
      </c>
      <c r="W18" s="111">
        <f>IF(RES_hhdet_tes!W18=0,"",RES_hhdet_tes!W18/RES_hhdet_fec!W18)</f>
        <v>1</v>
      </c>
      <c r="DA18" s="63" t="s">
        <v>1922</v>
      </c>
    </row>
    <row r="19" spans="1:105" ht="12" customHeight="1" x14ac:dyDescent="0.25">
      <c r="A19" s="121" t="s">
        <v>54</v>
      </c>
      <c r="B19" s="124">
        <f>IF(RES_hhdet_tes!B19=0,"",RES_hhdet_tes!B19/RES_hhdet_fec!B19)</f>
        <v>0.60099112612350081</v>
      </c>
      <c r="C19" s="124">
        <f>IF(RES_hhdet_tes!C19=0,"",RES_hhdet_tes!C19/RES_hhdet_fec!C19)</f>
        <v>0.60166362765124115</v>
      </c>
      <c r="D19" s="124">
        <f>IF(RES_hhdet_tes!D19=0,"",RES_hhdet_tes!D19/RES_hhdet_fec!D19)</f>
        <v>0.60243893033357565</v>
      </c>
      <c r="E19" s="124">
        <f>IF(RES_hhdet_tes!E19=0,"",RES_hhdet_tes!E19/RES_hhdet_fec!E19)</f>
        <v>0.62865877549064131</v>
      </c>
      <c r="F19" s="124">
        <f>IF(RES_hhdet_tes!F19=0,"",RES_hhdet_tes!F19/RES_hhdet_fec!F19)</f>
        <v>0.63221142445632661</v>
      </c>
      <c r="G19" s="124">
        <f>IF(RES_hhdet_tes!G19=0,"",RES_hhdet_tes!G19/RES_hhdet_fec!G19)</f>
        <v>0.62658247117475863</v>
      </c>
      <c r="H19" s="124">
        <f>IF(RES_hhdet_tes!H19=0,"",RES_hhdet_tes!H19/RES_hhdet_fec!H19)</f>
        <v>0.63213662107406421</v>
      </c>
      <c r="I19" s="124">
        <f>IF(RES_hhdet_tes!I19=0,"",RES_hhdet_tes!I19/RES_hhdet_fec!I19)</f>
        <v>0.62855679674985088</v>
      </c>
      <c r="J19" s="124">
        <f>IF(RES_hhdet_tes!J19=0,"",RES_hhdet_tes!J19/RES_hhdet_fec!J19)</f>
        <v>0.63074609772988843</v>
      </c>
      <c r="K19" s="124">
        <f>IF(RES_hhdet_tes!K19=0,"",RES_hhdet_tes!K19/RES_hhdet_fec!K19)</f>
        <v>0.63205872347955216</v>
      </c>
      <c r="L19" s="124">
        <f>IF(RES_hhdet_tes!L19=0,"",RES_hhdet_tes!L19/RES_hhdet_fec!L19)</f>
        <v>0.63868498001862462</v>
      </c>
      <c r="M19" s="124">
        <f>IF(RES_hhdet_tes!M19=0,"",RES_hhdet_tes!M19/RES_hhdet_fec!M19)</f>
        <v>0.63928707826079167</v>
      </c>
      <c r="N19" s="124">
        <f>IF(RES_hhdet_tes!N19=0,"",RES_hhdet_tes!N19/RES_hhdet_fec!N19)</f>
        <v>0.63943433468238653</v>
      </c>
      <c r="O19" s="124">
        <f>IF(RES_hhdet_tes!O19=0,"",RES_hhdet_tes!O19/RES_hhdet_fec!O19)</f>
        <v>0.6425275719379776</v>
      </c>
      <c r="P19" s="124">
        <f>IF(RES_hhdet_tes!P19=0,"",RES_hhdet_tes!P19/RES_hhdet_fec!P19)</f>
        <v>0.63998313818624197</v>
      </c>
      <c r="Q19" s="124">
        <f>IF(RES_hhdet_tes!Q19=0,"",RES_hhdet_tes!Q19/RES_hhdet_fec!Q19)</f>
        <v>0.63998902924091616</v>
      </c>
      <c r="R19" s="124">
        <f>IF(RES_hhdet_tes!R19=0,"",RES_hhdet_tes!R19/RES_hhdet_fec!R19)</f>
        <v>0.64050129172082459</v>
      </c>
      <c r="S19" s="124">
        <f>IF(RES_hhdet_tes!S19=0,"",RES_hhdet_tes!S19/RES_hhdet_fec!S19)</f>
        <v>0.64066830759237825</v>
      </c>
      <c r="T19" s="124">
        <f>IF(RES_hhdet_tes!T19=0,"",RES_hhdet_tes!T19/RES_hhdet_fec!T19)</f>
        <v>0.63896774806495404</v>
      </c>
      <c r="U19" s="124">
        <f>IF(RES_hhdet_tes!U19=0,"",RES_hhdet_tes!U19/RES_hhdet_fec!U19)</f>
        <v>0.64161799941167308</v>
      </c>
      <c r="V19" s="124">
        <f>IF(RES_hhdet_tes!V19=0,"",RES_hhdet_tes!V19/RES_hhdet_fec!V19)</f>
        <v>0.6456529997732855</v>
      </c>
      <c r="W19" s="124">
        <f>IF(RES_hhdet_tes!W19=0,"",RES_hhdet_tes!W19/RES_hhdet_fec!W19)</f>
        <v>0.64656546715762564</v>
      </c>
      <c r="DA19" s="130" t="s">
        <v>1923</v>
      </c>
    </row>
    <row r="20" spans="1:105" ht="12" customHeight="1" x14ac:dyDescent="0.25">
      <c r="A20" s="97" t="s">
        <v>51</v>
      </c>
      <c r="B20" s="111">
        <f>IF(RES_hhdet_tes!B20=0,"",RES_hhdet_tes!B20/RES_hhdet_fec!B20)</f>
        <v>0.58223602378727524</v>
      </c>
      <c r="C20" s="111">
        <f>IF(RES_hhdet_tes!C20=0,"",RES_hhdet_tes!C20/RES_hhdet_fec!C20)</f>
        <v>0.58344938128738233</v>
      </c>
      <c r="D20" s="111">
        <f>IF(RES_hhdet_tes!D20=0,"",RES_hhdet_tes!D20/RES_hhdet_fec!D20)</f>
        <v>0.58453570779894282</v>
      </c>
      <c r="E20" s="111">
        <f>IF(RES_hhdet_tes!E20=0,"",RES_hhdet_tes!E20/RES_hhdet_fec!E20)</f>
        <v>0.58544595741497474</v>
      </c>
      <c r="F20" s="111">
        <f>IF(RES_hhdet_tes!F20=0,"",RES_hhdet_tes!F20/RES_hhdet_fec!F20)</f>
        <v>0.5864882962213479</v>
      </c>
      <c r="G20" s="111">
        <f>IF(RES_hhdet_tes!G20=0,"",RES_hhdet_tes!G20/RES_hhdet_fec!G20)</f>
        <v>0.58747978510324583</v>
      </c>
      <c r="H20" s="111">
        <f>IF(RES_hhdet_tes!H20=0,"",RES_hhdet_tes!H20/RES_hhdet_fec!H20)</f>
        <v>0.58838683627212096</v>
      </c>
      <c r="I20" s="111">
        <f>IF(RES_hhdet_tes!I20=0,"",RES_hhdet_tes!I20/RES_hhdet_fec!I20)</f>
        <v>0.58877318260713574</v>
      </c>
      <c r="J20" s="111">
        <f>IF(RES_hhdet_tes!J20=0,"",RES_hhdet_tes!J20/RES_hhdet_fec!J20)</f>
        <v>0.58888244226645969</v>
      </c>
      <c r="K20" s="111">
        <f>IF(RES_hhdet_tes!K20=0,"",RES_hhdet_tes!K20/RES_hhdet_fec!K20)</f>
        <v>0.58902277861333696</v>
      </c>
      <c r="L20" s="111">
        <f>IF(RES_hhdet_tes!L20=0,"",RES_hhdet_tes!L20/RES_hhdet_fec!L20)</f>
        <v>0.58916117461668127</v>
      </c>
      <c r="M20" s="111">
        <f>IF(RES_hhdet_tes!M20=0,"",RES_hhdet_tes!M20/RES_hhdet_fec!M20)</f>
        <v>0.58929339295385008</v>
      </c>
      <c r="N20" s="111">
        <f>IF(RES_hhdet_tes!N20=0,"",RES_hhdet_tes!N20/RES_hhdet_fec!N20)</f>
        <v>0.58942228163416033</v>
      </c>
      <c r="O20" s="111">
        <f>IF(RES_hhdet_tes!O20=0,"",RES_hhdet_tes!O20/RES_hhdet_fec!O20)</f>
        <v>0.58952214990836782</v>
      </c>
      <c r="P20" s="111">
        <f>IF(RES_hhdet_tes!P20=0,"",RES_hhdet_tes!P20/RES_hhdet_fec!P20)</f>
        <v>0.5895664764498536</v>
      </c>
      <c r="Q20" s="111">
        <f>IF(RES_hhdet_tes!Q20=0,"",RES_hhdet_tes!Q20/RES_hhdet_fec!Q20)</f>
        <v>0.58959647460486653</v>
      </c>
      <c r="R20" s="111">
        <f>IF(RES_hhdet_tes!R20=0,"",RES_hhdet_tes!R20/RES_hhdet_fec!R20)</f>
        <v>0.58967907849260115</v>
      </c>
      <c r="S20" s="111">
        <f>IF(RES_hhdet_tes!S20=0,"",RES_hhdet_tes!S20/RES_hhdet_fec!S20)</f>
        <v>0.5898436395938178</v>
      </c>
      <c r="T20" s="111">
        <f>IF(RES_hhdet_tes!T20=0,"",RES_hhdet_tes!T20/RES_hhdet_fec!T20)</f>
        <v>0.59010092474106324</v>
      </c>
      <c r="U20" s="111">
        <f>IF(RES_hhdet_tes!U20=0,"",RES_hhdet_tes!U20/RES_hhdet_fec!U20)</f>
        <v>0.59047384908687162</v>
      </c>
      <c r="V20" s="111">
        <f>IF(RES_hhdet_tes!V20=0,"",RES_hhdet_tes!V20/RES_hhdet_fec!V20)</f>
        <v>0.59112845501309996</v>
      </c>
      <c r="W20" s="111">
        <f>IF(RES_hhdet_tes!W20=0,"",RES_hhdet_tes!W20/RES_hhdet_fec!W20)</f>
        <v>0.59194966659053438</v>
      </c>
      <c r="DA20" s="63" t="s">
        <v>1924</v>
      </c>
    </row>
    <row r="21" spans="1:105" ht="12" customHeight="1" x14ac:dyDescent="0.25">
      <c r="A21" s="97" t="s">
        <v>50</v>
      </c>
      <c r="B21" s="111">
        <f>IF(RES_hhdet_tes!B21=0,"",RES_hhdet_tes!B21/RES_hhdet_fec!B21)</f>
        <v>0.58604868176896507</v>
      </c>
      <c r="C21" s="111">
        <f>IF(RES_hhdet_tes!C21=0,"",RES_hhdet_tes!C21/RES_hhdet_fec!C21)</f>
        <v>0.58714767771109422</v>
      </c>
      <c r="D21" s="111">
        <f>IF(RES_hhdet_tes!D21=0,"",RES_hhdet_tes!D21/RES_hhdet_fec!D21)</f>
        <v>0.588311631435527</v>
      </c>
      <c r="E21" s="111">
        <f>IF(RES_hhdet_tes!E21=0,"",RES_hhdet_tes!E21/RES_hhdet_fec!E21)</f>
        <v>0.58920577290617537</v>
      </c>
      <c r="F21" s="111">
        <f>IF(RES_hhdet_tes!F21=0,"",RES_hhdet_tes!F21/RES_hhdet_fec!F21)</f>
        <v>0.59047588734977974</v>
      </c>
      <c r="G21" s="111">
        <f>IF(RES_hhdet_tes!G21=0,"",RES_hhdet_tes!G21/RES_hhdet_fec!G21)</f>
        <v>0.5920073147626066</v>
      </c>
      <c r="H21" s="111">
        <f>IF(RES_hhdet_tes!H21=0,"",RES_hhdet_tes!H21/RES_hhdet_fec!H21)</f>
        <v>0.59351431859852977</v>
      </c>
      <c r="I21" s="111">
        <f>IF(RES_hhdet_tes!I21=0,"",RES_hhdet_tes!I21/RES_hhdet_fec!I21)</f>
        <v>0.59425149463377602</v>
      </c>
      <c r="J21" s="111">
        <f>IF(RES_hhdet_tes!J21=0,"",RES_hhdet_tes!J21/RES_hhdet_fec!J21)</f>
        <v>0.59458797120633322</v>
      </c>
      <c r="K21" s="111">
        <f>IF(RES_hhdet_tes!K21=0,"",RES_hhdet_tes!K21/RES_hhdet_fec!K21)</f>
        <v>0.59503795350687105</v>
      </c>
      <c r="L21" s="111">
        <f>IF(RES_hhdet_tes!L21=0,"",RES_hhdet_tes!L21/RES_hhdet_fec!L21)</f>
        <v>0.59545660859139915</v>
      </c>
      <c r="M21" s="111">
        <f>IF(RES_hhdet_tes!M21=0,"",RES_hhdet_tes!M21/RES_hhdet_fec!M21)</f>
        <v>0.59582498076745893</v>
      </c>
      <c r="N21" s="111">
        <f>IF(RES_hhdet_tes!N21=0,"",RES_hhdet_tes!N21/RES_hhdet_fec!N21)</f>
        <v>0.59627808627760504</v>
      </c>
      <c r="O21" s="111">
        <f>IF(RES_hhdet_tes!O21=0,"",RES_hhdet_tes!O21/RES_hhdet_fec!O21)</f>
        <v>0.59664826556251738</v>
      </c>
      <c r="P21" s="111">
        <f>IF(RES_hhdet_tes!P21=0,"",RES_hhdet_tes!P21/RES_hhdet_fec!P21)</f>
        <v>0.59685985236517136</v>
      </c>
      <c r="Q21" s="111">
        <f>IF(RES_hhdet_tes!Q21=0,"",RES_hhdet_tes!Q21/RES_hhdet_fec!Q21)</f>
        <v>0.59700260516469938</v>
      </c>
      <c r="R21" s="111">
        <f>IF(RES_hhdet_tes!R21=0,"",RES_hhdet_tes!R21/RES_hhdet_fec!R21)</f>
        <v>0.59727637972230752</v>
      </c>
      <c r="S21" s="111">
        <f>IF(RES_hhdet_tes!S21=0,"",RES_hhdet_tes!S21/RES_hhdet_fec!S21)</f>
        <v>0.59785103688161279</v>
      </c>
      <c r="T21" s="111">
        <f>IF(RES_hhdet_tes!T21=0,"",RES_hhdet_tes!T21/RES_hhdet_fec!T21)</f>
        <v>0.59851348789405379</v>
      </c>
      <c r="U21" s="111">
        <f>IF(RES_hhdet_tes!U21=0,"",RES_hhdet_tes!U21/RES_hhdet_fec!U21)</f>
        <v>0.60013124412234109</v>
      </c>
      <c r="V21" s="111">
        <f>IF(RES_hhdet_tes!V21=0,"",RES_hhdet_tes!V21/RES_hhdet_fec!V21)</f>
        <v>0.60221272161628692</v>
      </c>
      <c r="W21" s="111">
        <f>IF(RES_hhdet_tes!W21=0,"",RES_hhdet_tes!W21/RES_hhdet_fec!W21)</f>
        <v>0.60388160111604794</v>
      </c>
      <c r="DA21" s="63" t="s">
        <v>1925</v>
      </c>
    </row>
    <row r="22" spans="1:105" ht="12" customHeight="1" x14ac:dyDescent="0.25">
      <c r="A22" s="109" t="s">
        <v>120</v>
      </c>
      <c r="B22" s="45">
        <f>IF(RES_hhdet_tes!B22=0,"",RES_hhdet_tes!B22/RES_hhdet_fec!B22)</f>
        <v>0.73897657154102725</v>
      </c>
      <c r="C22" s="45">
        <f>IF(RES_hhdet_tes!C22=0,"",RES_hhdet_tes!C22/RES_hhdet_fec!C22)</f>
        <v>0.74256843261622218</v>
      </c>
      <c r="D22" s="45">
        <f>IF(RES_hhdet_tes!D22=0,"",RES_hhdet_tes!D22/RES_hhdet_fec!D22)</f>
        <v>0.74739137126581301</v>
      </c>
      <c r="E22" s="45">
        <f>IF(RES_hhdet_tes!E22=0,"",RES_hhdet_tes!E22/RES_hhdet_fec!E22)</f>
        <v>0.75136565067402339</v>
      </c>
      <c r="F22" s="45">
        <f>IF(RES_hhdet_tes!F22=0,"",RES_hhdet_tes!F22/RES_hhdet_fec!F22)</f>
        <v>0.75345796472146753</v>
      </c>
      <c r="G22" s="45">
        <f>IF(RES_hhdet_tes!G22=0,"",RES_hhdet_tes!G22/RES_hhdet_fec!G22)</f>
        <v>0.75492426500842746</v>
      </c>
      <c r="H22" s="45">
        <f>IF(RES_hhdet_tes!H22=0,"",RES_hhdet_tes!H22/RES_hhdet_fec!H22)</f>
        <v>0.75641362829788472</v>
      </c>
      <c r="I22" s="45">
        <f>IF(RES_hhdet_tes!I22=0,"",RES_hhdet_tes!I22/RES_hhdet_fec!I22)</f>
        <v>0.75727998314171074</v>
      </c>
      <c r="J22" s="45">
        <f>IF(RES_hhdet_tes!J22=0,"",RES_hhdet_tes!J22/RES_hhdet_fec!J22)</f>
        <v>0.75863022860299578</v>
      </c>
      <c r="K22" s="45">
        <f>IF(RES_hhdet_tes!K22=0,"",RES_hhdet_tes!K22/RES_hhdet_fec!K22)</f>
        <v>0.7604293298446303</v>
      </c>
      <c r="L22" s="45">
        <f>IF(RES_hhdet_tes!L22=0,"",RES_hhdet_tes!L22/RES_hhdet_fec!L22)</f>
        <v>0.76287060727693845</v>
      </c>
      <c r="M22" s="45">
        <f>IF(RES_hhdet_tes!M22=0,"",RES_hhdet_tes!M22/RES_hhdet_fec!M22)</f>
        <v>0.76514471299133613</v>
      </c>
      <c r="N22" s="45">
        <f>IF(RES_hhdet_tes!N22=0,"",RES_hhdet_tes!N22/RES_hhdet_fec!N22)</f>
        <v>0.76714452759257101</v>
      </c>
      <c r="O22" s="45">
        <f>IF(RES_hhdet_tes!O22=0,"",RES_hhdet_tes!O22/RES_hhdet_fec!O22)</f>
        <v>0.76891103109566827</v>
      </c>
      <c r="P22" s="45">
        <f>IF(RES_hhdet_tes!P22=0,"",RES_hhdet_tes!P22/RES_hhdet_fec!P22)</f>
        <v>0.77081217102438238</v>
      </c>
      <c r="Q22" s="45">
        <f>IF(RES_hhdet_tes!Q22=0,"",RES_hhdet_tes!Q22/RES_hhdet_fec!Q22)</f>
        <v>0.77408495741468353</v>
      </c>
      <c r="R22" s="45">
        <f>IF(RES_hhdet_tes!R22=0,"",RES_hhdet_tes!R22/RES_hhdet_fec!R22)</f>
        <v>0.77947582159651285</v>
      </c>
      <c r="S22" s="45">
        <f>IF(RES_hhdet_tes!S22=0,"",RES_hhdet_tes!S22/RES_hhdet_fec!S22)</f>
        <v>0.78674604556677963</v>
      </c>
      <c r="T22" s="45">
        <f>IF(RES_hhdet_tes!T22=0,"",RES_hhdet_tes!T22/RES_hhdet_fec!T22)</f>
        <v>0.79418758660003053</v>
      </c>
      <c r="U22" s="45">
        <f>IF(RES_hhdet_tes!U22=0,"",RES_hhdet_tes!U22/RES_hhdet_fec!U22)</f>
        <v>0.80595280821824455</v>
      </c>
      <c r="V22" s="45">
        <f>IF(RES_hhdet_tes!V22=0,"",RES_hhdet_tes!V22/RES_hhdet_fec!V22)</f>
        <v>0.81801514074389015</v>
      </c>
      <c r="W22" s="45">
        <f>IF(RES_hhdet_tes!W22=0,"",RES_hhdet_tes!W22/RES_hhdet_fec!W22)</f>
        <v>0.82455752730495435</v>
      </c>
      <c r="DA22" s="60" t="s">
        <v>1926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9">
        <f>IF(RES_hhdet_tes!B24=0,"",RES_hhdet_tes!B24/RES_hhdet_fec!B24)</f>
        <v>0.50064471955262879</v>
      </c>
      <c r="C24" s="119">
        <f>IF(RES_hhdet_tes!C24=0,"",RES_hhdet_tes!C24/RES_hhdet_fec!C24)</f>
        <v>0.50323172409984462</v>
      </c>
      <c r="D24" s="119">
        <f>IF(RES_hhdet_tes!D24=0,"",RES_hhdet_tes!D24/RES_hhdet_fec!D24)</f>
        <v>0.50553730075233527</v>
      </c>
      <c r="E24" s="119">
        <f>IF(RES_hhdet_tes!E24=0,"",RES_hhdet_tes!E24/RES_hhdet_fec!E24)</f>
        <v>0.51579004186365374</v>
      </c>
      <c r="F24" s="119">
        <f>IF(RES_hhdet_tes!F24=0,"",RES_hhdet_tes!F24/RES_hhdet_fec!F24)</f>
        <v>0.51942517737424798</v>
      </c>
      <c r="G24" s="119">
        <f>IF(RES_hhdet_tes!G24=0,"",RES_hhdet_tes!G24/RES_hhdet_fec!G24)</f>
        <v>0.52221620951743708</v>
      </c>
      <c r="H24" s="119">
        <f>IF(RES_hhdet_tes!H24=0,"",RES_hhdet_tes!H24/RES_hhdet_fec!H24)</f>
        <v>0.53078875926948033</v>
      </c>
      <c r="I24" s="119">
        <f>IF(RES_hhdet_tes!I24=0,"",RES_hhdet_tes!I24/RES_hhdet_fec!I24)</f>
        <v>0.53963295573483017</v>
      </c>
      <c r="J24" s="119">
        <f>IF(RES_hhdet_tes!J24=0,"",RES_hhdet_tes!J24/RES_hhdet_fec!J24)</f>
        <v>0.54966743306256449</v>
      </c>
      <c r="K24" s="119">
        <f>IF(RES_hhdet_tes!K24=0,"",RES_hhdet_tes!K24/RES_hhdet_fec!K24)</f>
        <v>0.56039201515689518</v>
      </c>
      <c r="L24" s="119">
        <f>IF(RES_hhdet_tes!L24=0,"",RES_hhdet_tes!L24/RES_hhdet_fec!L24)</f>
        <v>0.57066563278580429</v>
      </c>
      <c r="M24" s="119">
        <f>IF(RES_hhdet_tes!M24=0,"",RES_hhdet_tes!M24/RES_hhdet_fec!M24)</f>
        <v>0.58373774406362566</v>
      </c>
      <c r="N24" s="119">
        <f>IF(RES_hhdet_tes!N24=0,"",RES_hhdet_tes!N24/RES_hhdet_fec!N24)</f>
        <v>0.59868637509946221</v>
      </c>
      <c r="O24" s="119">
        <f>IF(RES_hhdet_tes!O24=0,"",RES_hhdet_tes!O24/RES_hhdet_fec!O24)</f>
        <v>0.61642710657773292</v>
      </c>
      <c r="P24" s="119">
        <f>IF(RES_hhdet_tes!P24=0,"",RES_hhdet_tes!P24/RES_hhdet_fec!P24)</f>
        <v>0.62114847177440946</v>
      </c>
      <c r="Q24" s="119">
        <f>IF(RES_hhdet_tes!Q24=0,"",RES_hhdet_tes!Q24/RES_hhdet_fec!Q24)</f>
        <v>0.62795735392097862</v>
      </c>
      <c r="R24" s="119">
        <f>IF(RES_hhdet_tes!R24=0,"",RES_hhdet_tes!R24/RES_hhdet_fec!R24)</f>
        <v>0.63507468287094315</v>
      </c>
      <c r="S24" s="119">
        <f>IF(RES_hhdet_tes!S24=0,"",RES_hhdet_tes!S24/RES_hhdet_fec!S24)</f>
        <v>0.64551382366386734</v>
      </c>
      <c r="T24" s="119">
        <f>IF(RES_hhdet_tes!T24=0,"",RES_hhdet_tes!T24/RES_hhdet_fec!T24)</f>
        <v>0.65430078430471073</v>
      </c>
      <c r="U24" s="119">
        <f>IF(RES_hhdet_tes!U24=0,"",RES_hhdet_tes!U24/RES_hhdet_fec!U24)</f>
        <v>0.66788077539380486</v>
      </c>
      <c r="V24" s="119">
        <f>IF(RES_hhdet_tes!V24=0,"",RES_hhdet_tes!V24/RES_hhdet_fec!V24)</f>
        <v>0.67895232091510249</v>
      </c>
      <c r="W24" s="119">
        <f>IF(RES_hhdet_tes!W24=0,"",RES_hhdet_tes!W24/RES_hhdet_fec!W24)</f>
        <v>0.69104037095284265</v>
      </c>
      <c r="DA24" s="129" t="s">
        <v>1927</v>
      </c>
    </row>
    <row r="25" spans="1:105" ht="12.95" customHeight="1" x14ac:dyDescent="0.25">
      <c r="A25" s="121" t="s">
        <v>57</v>
      </c>
      <c r="B25" s="124">
        <f>IF(RES_hhdet_tes!B25=0,"",RES_hhdet_tes!B25/RES_hhdet_fec!B25)</f>
        <v>0.48899743903867665</v>
      </c>
      <c r="C25" s="124">
        <f>IF(RES_hhdet_tes!C25=0,"",RES_hhdet_tes!C25/RES_hhdet_fec!C25)</f>
        <v>0.4934461575884046</v>
      </c>
      <c r="D25" s="124">
        <f>IF(RES_hhdet_tes!D25=0,"",RES_hhdet_tes!D25/RES_hhdet_fec!D25)</f>
        <v>0.4962260072076457</v>
      </c>
      <c r="E25" s="124">
        <f>IF(RES_hhdet_tes!E25=0,"",RES_hhdet_tes!E25/RES_hhdet_fec!E25)</f>
        <v>0.49946893094128353</v>
      </c>
      <c r="F25" s="124">
        <f>IF(RES_hhdet_tes!F25=0,"",RES_hhdet_tes!F25/RES_hhdet_fec!F25)</f>
        <v>0.50286673982640573</v>
      </c>
      <c r="G25" s="124">
        <f>IF(RES_hhdet_tes!G25=0,"",RES_hhdet_tes!G25/RES_hhdet_fec!G25)</f>
        <v>0.50832574138938291</v>
      </c>
      <c r="H25" s="124">
        <f>IF(RES_hhdet_tes!H25=0,"",RES_hhdet_tes!H25/RES_hhdet_fec!H25)</f>
        <v>0.51604082026626774</v>
      </c>
      <c r="I25" s="124">
        <f>IF(RES_hhdet_tes!I25=0,"",RES_hhdet_tes!I25/RES_hhdet_fec!I25)</f>
        <v>0.52597168400247074</v>
      </c>
      <c r="J25" s="124">
        <f>IF(RES_hhdet_tes!J25=0,"",RES_hhdet_tes!J25/RES_hhdet_fec!J25)</f>
        <v>0.53650971721087048</v>
      </c>
      <c r="K25" s="124">
        <f>IF(RES_hhdet_tes!K25=0,"",RES_hhdet_tes!K25/RES_hhdet_fec!K25)</f>
        <v>0.54736879495061386</v>
      </c>
      <c r="L25" s="124">
        <f>IF(RES_hhdet_tes!L25=0,"",RES_hhdet_tes!L25/RES_hhdet_fec!L25)</f>
        <v>0.55911545096474347</v>
      </c>
      <c r="M25" s="124">
        <f>IF(RES_hhdet_tes!M25=0,"",RES_hhdet_tes!M25/RES_hhdet_fec!M25)</f>
        <v>0.57216092335501079</v>
      </c>
      <c r="N25" s="124">
        <f>IF(RES_hhdet_tes!N25=0,"",RES_hhdet_tes!N25/RES_hhdet_fec!N25)</f>
        <v>0.58921068788124886</v>
      </c>
      <c r="O25" s="124">
        <f>IF(RES_hhdet_tes!O25=0,"",RES_hhdet_tes!O25/RES_hhdet_fec!O25)</f>
        <v>0.60635254487836576</v>
      </c>
      <c r="P25" s="124">
        <f>IF(RES_hhdet_tes!P25=0,"",RES_hhdet_tes!P25/RES_hhdet_fec!P25)</f>
        <v>0.60906971918072517</v>
      </c>
      <c r="Q25" s="124">
        <f>IF(RES_hhdet_tes!Q25=0,"",RES_hhdet_tes!Q25/RES_hhdet_fec!Q25)</f>
        <v>0.61440013102129354</v>
      </c>
      <c r="R25" s="124">
        <f>IF(RES_hhdet_tes!R25=0,"",RES_hhdet_tes!R25/RES_hhdet_fec!R25)</f>
        <v>0.6216068965891316</v>
      </c>
      <c r="S25" s="124">
        <f>IF(RES_hhdet_tes!S25=0,"",RES_hhdet_tes!S25/RES_hhdet_fec!S25)</f>
        <v>0.6322142510711749</v>
      </c>
      <c r="T25" s="124">
        <f>IF(RES_hhdet_tes!T25=0,"",RES_hhdet_tes!T25/RES_hhdet_fec!T25)</f>
        <v>0.64154301157166849</v>
      </c>
      <c r="U25" s="124">
        <f>IF(RES_hhdet_tes!U25=0,"",RES_hhdet_tes!U25/RES_hhdet_fec!U25)</f>
        <v>0.65414221954513108</v>
      </c>
      <c r="V25" s="124">
        <f>IF(RES_hhdet_tes!V25=0,"",RES_hhdet_tes!V25/RES_hhdet_fec!V25)</f>
        <v>0.66457399707386289</v>
      </c>
      <c r="W25" s="124">
        <f>IF(RES_hhdet_tes!W25=0,"",RES_hhdet_tes!W25/RES_hhdet_fec!W25)</f>
        <v>0.67721077079880287</v>
      </c>
      <c r="DA25" s="130" t="s">
        <v>1928</v>
      </c>
    </row>
    <row r="26" spans="1:105" ht="12" customHeight="1" x14ac:dyDescent="0.25">
      <c r="A26" s="97" t="s">
        <v>74</v>
      </c>
      <c r="B26" s="111">
        <f>IF(RES_hhdet_tes!B26=0,"",RES_hhdet_tes!B26/RES_hhdet_fec!B26)</f>
        <v>0.48400000000000004</v>
      </c>
      <c r="C26" s="111">
        <f>IF(RES_hhdet_tes!C26=0,"",RES_hhdet_tes!C26/RES_hhdet_fec!C26)</f>
        <v>0.48844056209854114</v>
      </c>
      <c r="D26" s="111">
        <f>IF(RES_hhdet_tes!D26=0,"",RES_hhdet_tes!D26/RES_hhdet_fec!D26)</f>
        <v>0.49127138415308164</v>
      </c>
      <c r="E26" s="111">
        <f>IF(RES_hhdet_tes!E26=0,"",RES_hhdet_tes!E26/RES_hhdet_fec!E26)</f>
        <v>0.49451779446413141</v>
      </c>
      <c r="F26" s="111">
        <f>IF(RES_hhdet_tes!F26=0,"",RES_hhdet_tes!F26/RES_hhdet_fec!F26)</f>
        <v>0.49799923060965551</v>
      </c>
      <c r="G26" s="111">
        <f>IF(RES_hhdet_tes!G26=0,"",RES_hhdet_tes!G26/RES_hhdet_fec!G26)</f>
        <v>0.50353295953030519</v>
      </c>
      <c r="H26" s="111">
        <f>IF(RES_hhdet_tes!H26=0,"",RES_hhdet_tes!H26/RES_hhdet_fec!H26)</f>
        <v>0.51127090021127763</v>
      </c>
      <c r="I26" s="111">
        <f>IF(RES_hhdet_tes!I26=0,"",RES_hhdet_tes!I26/RES_hhdet_fec!I26)</f>
        <v>0.5213334015268497</v>
      </c>
      <c r="J26" s="111">
        <f>IF(RES_hhdet_tes!J26=0,"",RES_hhdet_tes!J26/RES_hhdet_fec!J26)</f>
        <v>0.53192976236521361</v>
      </c>
      <c r="K26" s="111">
        <f>IF(RES_hhdet_tes!K26=0,"",RES_hhdet_tes!K26/RES_hhdet_fec!K26)</f>
        <v>0.54286844359633624</v>
      </c>
      <c r="L26" s="111">
        <f>IF(RES_hhdet_tes!L26=0,"",RES_hhdet_tes!L26/RES_hhdet_fec!L26)</f>
        <v>0.55462697768366842</v>
      </c>
      <c r="M26" s="111">
        <f>IF(RES_hhdet_tes!M26=0,"",RES_hhdet_tes!M26/RES_hhdet_fec!M26)</f>
        <v>0.56781397561876568</v>
      </c>
      <c r="N26" s="111">
        <f>IF(RES_hhdet_tes!N26=0,"",RES_hhdet_tes!N26/RES_hhdet_fec!N26)</f>
        <v>0.58495229532339366</v>
      </c>
      <c r="O26" s="111">
        <f>IF(RES_hhdet_tes!O26=0,"",RES_hhdet_tes!O26/RES_hhdet_fec!O26)</f>
        <v>0.60222602587568252</v>
      </c>
      <c r="P26" s="111">
        <f>IF(RES_hhdet_tes!P26=0,"",RES_hhdet_tes!P26/RES_hhdet_fec!P26)</f>
        <v>0.60509230488279242</v>
      </c>
      <c r="Q26" s="111">
        <f>IF(RES_hhdet_tes!Q26=0,"",RES_hhdet_tes!Q26/RES_hhdet_fec!Q26)</f>
        <v>0.61051475513403641</v>
      </c>
      <c r="R26" s="111">
        <f>IF(RES_hhdet_tes!R26=0,"",RES_hhdet_tes!R26/RES_hhdet_fec!R26)</f>
        <v>0.61777176469565154</v>
      </c>
      <c r="S26" s="111">
        <f>IF(RES_hhdet_tes!S26=0,"",RES_hhdet_tes!S26/RES_hhdet_fec!S26)</f>
        <v>0.62845874417512426</v>
      </c>
      <c r="T26" s="111">
        <f>IF(RES_hhdet_tes!T26=0,"",RES_hhdet_tes!T26/RES_hhdet_fec!T26)</f>
        <v>0.63777440722294565</v>
      </c>
      <c r="U26" s="111">
        <f>IF(RES_hhdet_tes!U26=0,"",RES_hhdet_tes!U26/RES_hhdet_fec!U26)</f>
        <v>0.65051291023389923</v>
      </c>
      <c r="V26" s="111">
        <f>IF(RES_hhdet_tes!V26=0,"",RES_hhdet_tes!V26/RES_hhdet_fec!V26)</f>
        <v>0.66100391235064526</v>
      </c>
      <c r="W26" s="111">
        <f>IF(RES_hhdet_tes!W26=0,"",RES_hhdet_tes!W26/RES_hhdet_fec!W26)</f>
        <v>0.67379231336238488</v>
      </c>
      <c r="DA26" s="63" t="s">
        <v>1929</v>
      </c>
    </row>
    <row r="27" spans="1:105" ht="12" customHeight="1" x14ac:dyDescent="0.25">
      <c r="A27" s="97" t="s">
        <v>53</v>
      </c>
      <c r="B27" s="111">
        <f>IF(RES_hhdet_tes!B27=0,"",RES_hhdet_tes!B27/RES_hhdet_fec!B27)</f>
        <v>1</v>
      </c>
      <c r="C27" s="111">
        <f>IF(RES_hhdet_tes!C27=0,"",RES_hhdet_tes!C27/RES_hhdet_fec!C27)</f>
        <v>1</v>
      </c>
      <c r="D27" s="111">
        <f>IF(RES_hhdet_tes!D27=0,"",RES_hhdet_tes!D27/RES_hhdet_fec!D27)</f>
        <v>1</v>
      </c>
      <c r="E27" s="111">
        <f>IF(RES_hhdet_tes!E27=0,"",RES_hhdet_tes!E27/RES_hhdet_fec!E27)</f>
        <v>1</v>
      </c>
      <c r="F27" s="111">
        <f>IF(RES_hhdet_tes!F27=0,"",RES_hhdet_tes!F27/RES_hhdet_fec!F27)</f>
        <v>1</v>
      </c>
      <c r="G27" s="111">
        <f>IF(RES_hhdet_tes!G27=0,"",RES_hhdet_tes!G27/RES_hhdet_fec!G27)</f>
        <v>1</v>
      </c>
      <c r="H27" s="111">
        <f>IF(RES_hhdet_tes!H27=0,"",RES_hhdet_tes!H27/RES_hhdet_fec!H27)</f>
        <v>1</v>
      </c>
      <c r="I27" s="111">
        <f>IF(RES_hhdet_tes!I27=0,"",RES_hhdet_tes!I27/RES_hhdet_fec!I27)</f>
        <v>1</v>
      </c>
      <c r="J27" s="111">
        <f>IF(RES_hhdet_tes!J27=0,"",RES_hhdet_tes!J27/RES_hhdet_fec!J27)</f>
        <v>1</v>
      </c>
      <c r="K27" s="111">
        <f>IF(RES_hhdet_tes!K27=0,"",RES_hhdet_tes!K27/RES_hhdet_fec!K27)</f>
        <v>1</v>
      </c>
      <c r="L27" s="111">
        <f>IF(RES_hhdet_tes!L27=0,"",RES_hhdet_tes!L27/RES_hhdet_fec!L27)</f>
        <v>1</v>
      </c>
      <c r="M27" s="111">
        <f>IF(RES_hhdet_tes!M27=0,"",RES_hhdet_tes!M27/RES_hhdet_fec!M27)</f>
        <v>1</v>
      </c>
      <c r="N27" s="111">
        <f>IF(RES_hhdet_tes!N27=0,"",RES_hhdet_tes!N27/RES_hhdet_fec!N27)</f>
        <v>1</v>
      </c>
      <c r="O27" s="111">
        <f>IF(RES_hhdet_tes!O27=0,"",RES_hhdet_tes!O27/RES_hhdet_fec!O27)</f>
        <v>1</v>
      </c>
      <c r="P27" s="111">
        <f>IF(RES_hhdet_tes!P27=0,"",RES_hhdet_tes!P27/RES_hhdet_fec!P27)</f>
        <v>1</v>
      </c>
      <c r="Q27" s="111">
        <f>IF(RES_hhdet_tes!Q27=0,"",RES_hhdet_tes!Q27/RES_hhdet_fec!Q27)</f>
        <v>1</v>
      </c>
      <c r="R27" s="111">
        <f>IF(RES_hhdet_tes!R27=0,"",RES_hhdet_tes!R27/RES_hhdet_fec!R27)</f>
        <v>1</v>
      </c>
      <c r="S27" s="111">
        <f>IF(RES_hhdet_tes!S27=0,"",RES_hhdet_tes!S27/RES_hhdet_fec!S27)</f>
        <v>1</v>
      </c>
      <c r="T27" s="111">
        <f>IF(RES_hhdet_tes!T27=0,"",RES_hhdet_tes!T27/RES_hhdet_fec!T27)</f>
        <v>1</v>
      </c>
      <c r="U27" s="111">
        <f>IF(RES_hhdet_tes!U27=0,"",RES_hhdet_tes!U27/RES_hhdet_fec!U27)</f>
        <v>1</v>
      </c>
      <c r="V27" s="111">
        <f>IF(RES_hhdet_tes!V27=0,"",RES_hhdet_tes!V27/RES_hhdet_fec!V27)</f>
        <v>1</v>
      </c>
      <c r="W27" s="111">
        <f>IF(RES_hhdet_tes!W27=0,"",RES_hhdet_tes!W27/RES_hhdet_fec!W27)</f>
        <v>1</v>
      </c>
      <c r="DA27" s="63" t="s">
        <v>1930</v>
      </c>
    </row>
    <row r="28" spans="1:105" ht="12.95" customHeight="1" x14ac:dyDescent="0.25">
      <c r="A28" s="121" t="s">
        <v>92</v>
      </c>
      <c r="B28" s="124">
        <f>IF(RES_hhdet_tes!B28=0,"",RES_hhdet_tes!B28/RES_hhdet_fec!B28)</f>
        <v>1.78472258275278</v>
      </c>
      <c r="C28" s="124">
        <f>IF(RES_hhdet_tes!C28=0,"",RES_hhdet_tes!C28/RES_hhdet_fec!C28)</f>
        <v>1.8543076219230117</v>
      </c>
      <c r="D28" s="124">
        <f>IF(RES_hhdet_tes!D28=0,"",RES_hhdet_tes!D28/RES_hhdet_fec!D28)</f>
        <v>1.9181799596583007</v>
      </c>
      <c r="E28" s="124">
        <f>IF(RES_hhdet_tes!E28=0,"",RES_hhdet_tes!E28/RES_hhdet_fec!E28)</f>
        <v>2.0091025752777409</v>
      </c>
      <c r="F28" s="124">
        <f>IF(RES_hhdet_tes!F28=0,"",RES_hhdet_tes!F28/RES_hhdet_fec!F28)</f>
        <v>2.1286978276041038</v>
      </c>
      <c r="G28" s="124">
        <f>IF(RES_hhdet_tes!G28=0,"",RES_hhdet_tes!G28/RES_hhdet_fec!G28)</f>
        <v>2.2397691939679465</v>
      </c>
      <c r="H28" s="124">
        <f>IF(RES_hhdet_tes!H28=0,"",RES_hhdet_tes!H28/RES_hhdet_fec!H28)</f>
        <v>2.4227402171932502</v>
      </c>
      <c r="I28" s="124">
        <f>IF(RES_hhdet_tes!I28=0,"",RES_hhdet_tes!I28/RES_hhdet_fec!I28)</f>
        <v>2.5787494029600921</v>
      </c>
      <c r="J28" s="124">
        <f>IF(RES_hhdet_tes!J28=0,"",RES_hhdet_tes!J28/RES_hhdet_fec!J28)</f>
        <v>2.677064286536718</v>
      </c>
      <c r="K28" s="124">
        <f>IF(RES_hhdet_tes!K28=0,"",RES_hhdet_tes!K28/RES_hhdet_fec!K28)</f>
        <v>2.7402736083647659</v>
      </c>
      <c r="L28" s="124">
        <f>IF(RES_hhdet_tes!L28=0,"",RES_hhdet_tes!L28/RES_hhdet_fec!L28)</f>
        <v>2.794707530047801</v>
      </c>
      <c r="M28" s="124">
        <f>IF(RES_hhdet_tes!M28=0,"",RES_hhdet_tes!M28/RES_hhdet_fec!M28)</f>
        <v>2.8597980858066983</v>
      </c>
      <c r="N28" s="124">
        <f>IF(RES_hhdet_tes!N28=0,"",RES_hhdet_tes!N28/RES_hhdet_fec!N28)</f>
        <v>2.9345911955220148</v>
      </c>
      <c r="O28" s="124">
        <f>IF(RES_hhdet_tes!O28=0,"",RES_hhdet_tes!O28/RES_hhdet_fec!O28)</f>
        <v>3.0329909663516617</v>
      </c>
      <c r="P28" s="124">
        <f>IF(RES_hhdet_tes!P28=0,"",RES_hhdet_tes!P28/RES_hhdet_fec!P28)</f>
        <v>3.1554312016098414</v>
      </c>
      <c r="Q28" s="124">
        <f>IF(RES_hhdet_tes!Q28=0,"",RES_hhdet_tes!Q28/RES_hhdet_fec!Q28)</f>
        <v>3.30857084409566</v>
      </c>
      <c r="R28" s="124">
        <f>IF(RES_hhdet_tes!R28=0,"",RES_hhdet_tes!R28/RES_hhdet_fec!R28)</f>
        <v>3.4421603216440992</v>
      </c>
      <c r="S28" s="124">
        <f>IF(RES_hhdet_tes!S28=0,"",RES_hhdet_tes!S28/RES_hhdet_fec!S28)</f>
        <v>3.5431346844530376</v>
      </c>
      <c r="T28" s="124">
        <f>IF(RES_hhdet_tes!T28=0,"",RES_hhdet_tes!T28/RES_hhdet_fec!T28)</f>
        <v>3.6185678264740213</v>
      </c>
      <c r="U28" s="124">
        <f>IF(RES_hhdet_tes!U28=0,"",RES_hhdet_tes!U28/RES_hhdet_fec!U28)</f>
        <v>3.6923900541307781</v>
      </c>
      <c r="V28" s="124">
        <f>IF(RES_hhdet_tes!V28=0,"",RES_hhdet_tes!V28/RES_hhdet_fec!V28)</f>
        <v>3.7562670371932483</v>
      </c>
      <c r="W28" s="124">
        <f>IF(RES_hhdet_tes!W28=0,"",RES_hhdet_tes!W28/RES_hhdet_fec!W28)</f>
        <v>3.8043246169472917</v>
      </c>
      <c r="DA28" s="130" t="s">
        <v>1931</v>
      </c>
    </row>
    <row r="29" spans="1:105" ht="12" customHeight="1" x14ac:dyDescent="0.25">
      <c r="A29" s="97" t="s">
        <v>53</v>
      </c>
      <c r="B29" s="111">
        <f>IF(RES_hhdet_tes!B29=0,"",RES_hhdet_tes!B29/RES_hhdet_fec!B29)</f>
        <v>1.78472258275278</v>
      </c>
      <c r="C29" s="111">
        <f>IF(RES_hhdet_tes!C29=0,"",RES_hhdet_tes!C29/RES_hhdet_fec!C29)</f>
        <v>1.8543076219230117</v>
      </c>
      <c r="D29" s="111">
        <f>IF(RES_hhdet_tes!D29=0,"",RES_hhdet_tes!D29/RES_hhdet_fec!D29)</f>
        <v>1.9181799596583007</v>
      </c>
      <c r="E29" s="111">
        <f>IF(RES_hhdet_tes!E29=0,"",RES_hhdet_tes!E29/RES_hhdet_fec!E29)</f>
        <v>2.0091025752777409</v>
      </c>
      <c r="F29" s="111">
        <f>IF(RES_hhdet_tes!F29=0,"",RES_hhdet_tes!F29/RES_hhdet_fec!F29)</f>
        <v>2.1286978276041038</v>
      </c>
      <c r="G29" s="111">
        <f>IF(RES_hhdet_tes!G29=0,"",RES_hhdet_tes!G29/RES_hhdet_fec!G29)</f>
        <v>2.2397691939679465</v>
      </c>
      <c r="H29" s="111">
        <f>IF(RES_hhdet_tes!H29=0,"",RES_hhdet_tes!H29/RES_hhdet_fec!H29)</f>
        <v>2.4227402171932502</v>
      </c>
      <c r="I29" s="111">
        <f>IF(RES_hhdet_tes!I29=0,"",RES_hhdet_tes!I29/RES_hhdet_fec!I29)</f>
        <v>2.5787494029600921</v>
      </c>
      <c r="J29" s="111">
        <f>IF(RES_hhdet_tes!J29=0,"",RES_hhdet_tes!J29/RES_hhdet_fec!J29)</f>
        <v>2.677064286536718</v>
      </c>
      <c r="K29" s="111">
        <f>IF(RES_hhdet_tes!K29=0,"",RES_hhdet_tes!K29/RES_hhdet_fec!K29)</f>
        <v>2.7402736083647659</v>
      </c>
      <c r="L29" s="111">
        <f>IF(RES_hhdet_tes!L29=0,"",RES_hhdet_tes!L29/RES_hhdet_fec!L29)</f>
        <v>2.794707530047801</v>
      </c>
      <c r="M29" s="111">
        <f>IF(RES_hhdet_tes!M29=0,"",RES_hhdet_tes!M29/RES_hhdet_fec!M29)</f>
        <v>2.8597980858066983</v>
      </c>
      <c r="N29" s="111">
        <f>IF(RES_hhdet_tes!N29=0,"",RES_hhdet_tes!N29/RES_hhdet_fec!N29)</f>
        <v>2.9345911955220148</v>
      </c>
      <c r="O29" s="111">
        <f>IF(RES_hhdet_tes!O29=0,"",RES_hhdet_tes!O29/RES_hhdet_fec!O29)</f>
        <v>3.0329909663516617</v>
      </c>
      <c r="P29" s="111">
        <f>IF(RES_hhdet_tes!P29=0,"",RES_hhdet_tes!P29/RES_hhdet_fec!P29)</f>
        <v>3.1554312016098414</v>
      </c>
      <c r="Q29" s="111">
        <f>IF(RES_hhdet_tes!Q29=0,"",RES_hhdet_tes!Q29/RES_hhdet_fec!Q29)</f>
        <v>3.30857084409566</v>
      </c>
      <c r="R29" s="111">
        <f>IF(RES_hhdet_tes!R29=0,"",RES_hhdet_tes!R29/RES_hhdet_fec!R29)</f>
        <v>3.4421603216440992</v>
      </c>
      <c r="S29" s="111">
        <f>IF(RES_hhdet_tes!S29=0,"",RES_hhdet_tes!S29/RES_hhdet_fec!S29)</f>
        <v>3.5431346844530376</v>
      </c>
      <c r="T29" s="111">
        <f>IF(RES_hhdet_tes!T29=0,"",RES_hhdet_tes!T29/RES_hhdet_fec!T29)</f>
        <v>3.6185678264740213</v>
      </c>
      <c r="U29" s="111">
        <f>IF(RES_hhdet_tes!U29=0,"",RES_hhdet_tes!U29/RES_hhdet_fec!U29)</f>
        <v>3.6923900541307781</v>
      </c>
      <c r="V29" s="111">
        <f>IF(RES_hhdet_tes!V29=0,"",RES_hhdet_tes!V29/RES_hhdet_fec!V29)</f>
        <v>3.7562670371932483</v>
      </c>
      <c r="W29" s="111">
        <f>IF(RES_hhdet_tes!W29=0,"",RES_hhdet_tes!W29/RES_hhdet_fec!W29)</f>
        <v>3.8043246169472917</v>
      </c>
      <c r="DA29" s="63" t="s">
        <v>1932</v>
      </c>
    </row>
    <row r="30" spans="1:105" ht="12" customHeight="1" x14ac:dyDescent="0.25">
      <c r="A30" s="121" t="s">
        <v>55</v>
      </c>
      <c r="B30" s="124">
        <f>IF(RES_hhdet_tes!B30=0,"",RES_hhdet_tes!B30/RES_hhdet_fec!B30)</f>
        <v>0.58175765394662426</v>
      </c>
      <c r="C30" s="124">
        <f>IF(RES_hhdet_tes!C30=0,"",RES_hhdet_tes!C30/RES_hhdet_fec!C30)</f>
        <v>0.58345979960956351</v>
      </c>
      <c r="D30" s="124">
        <f>IF(RES_hhdet_tes!D30=0,"",RES_hhdet_tes!D30/RES_hhdet_fec!D30)</f>
        <v>0.58419873685676826</v>
      </c>
      <c r="E30" s="124">
        <f>IF(RES_hhdet_tes!E30=0,"",RES_hhdet_tes!E30/RES_hhdet_fec!E30)</f>
        <v>0.6043304716816571</v>
      </c>
      <c r="F30" s="124">
        <f>IF(RES_hhdet_tes!F30=0,"",RES_hhdet_tes!F30/RES_hhdet_fec!F30)</f>
        <v>0.610473488729111</v>
      </c>
      <c r="G30" s="124">
        <f>IF(RES_hhdet_tes!G30=0,"",RES_hhdet_tes!G30/RES_hhdet_fec!G30)</f>
        <v>0.61525666820667391</v>
      </c>
      <c r="H30" s="124">
        <f>IF(RES_hhdet_tes!H30=0,"",RES_hhdet_tes!H30/RES_hhdet_fec!H30)</f>
        <v>0.6248830733273979</v>
      </c>
      <c r="I30" s="124">
        <f>IF(RES_hhdet_tes!I30=0,"",RES_hhdet_tes!I30/RES_hhdet_fec!I30)</f>
        <v>0.62798179205587856</v>
      </c>
      <c r="J30" s="124">
        <f>IF(RES_hhdet_tes!J30=0,"",RES_hhdet_tes!J30/RES_hhdet_fec!J30)</f>
        <v>0.63131026524929523</v>
      </c>
      <c r="K30" s="124">
        <f>IF(RES_hhdet_tes!K30=0,"",RES_hhdet_tes!K30/RES_hhdet_fec!K30)</f>
        <v>0.64324348219962724</v>
      </c>
      <c r="L30" s="124">
        <f>IF(RES_hhdet_tes!L30=0,"",RES_hhdet_tes!L30/RES_hhdet_fec!L30)</f>
        <v>0.64848605672015203</v>
      </c>
      <c r="M30" s="124">
        <f>IF(RES_hhdet_tes!M30=0,"",RES_hhdet_tes!M30/RES_hhdet_fec!M30)</f>
        <v>0.65461804402721369</v>
      </c>
      <c r="N30" s="124">
        <f>IF(RES_hhdet_tes!N30=0,"",RES_hhdet_tes!N30/RES_hhdet_fec!N30)</f>
        <v>0.66357988714745464</v>
      </c>
      <c r="O30" s="124">
        <f>IF(RES_hhdet_tes!O30=0,"",RES_hhdet_tes!O30/RES_hhdet_fec!O30)</f>
        <v>0.6876583671364328</v>
      </c>
      <c r="P30" s="124">
        <f>IF(RES_hhdet_tes!P30=0,"",RES_hhdet_tes!P30/RES_hhdet_fec!P30)</f>
        <v>0.7059132961140302</v>
      </c>
      <c r="Q30" s="124">
        <f>IF(RES_hhdet_tes!Q30=0,"",RES_hhdet_tes!Q30/RES_hhdet_fec!Q30)</f>
        <v>0.72664778130255081</v>
      </c>
      <c r="R30" s="124">
        <f>IF(RES_hhdet_tes!R30=0,"",RES_hhdet_tes!R30/RES_hhdet_fec!R30)</f>
        <v>0.74569773861007105</v>
      </c>
      <c r="S30" s="124">
        <f>IF(RES_hhdet_tes!S30=0,"",RES_hhdet_tes!S30/RES_hhdet_fec!S30)</f>
        <v>0.76078776159620287</v>
      </c>
      <c r="T30" s="124">
        <f>IF(RES_hhdet_tes!T30=0,"",RES_hhdet_tes!T30/RES_hhdet_fec!T30)</f>
        <v>0.7746012645928736</v>
      </c>
      <c r="U30" s="124">
        <f>IF(RES_hhdet_tes!U30=0,"",RES_hhdet_tes!U30/RES_hhdet_fec!U30)</f>
        <v>0.80246004911923663</v>
      </c>
      <c r="V30" s="124">
        <f>IF(RES_hhdet_tes!V30=0,"",RES_hhdet_tes!V30/RES_hhdet_fec!V30)</f>
        <v>0.8224685499031632</v>
      </c>
      <c r="W30" s="124">
        <f>IF(RES_hhdet_tes!W30=0,"",RES_hhdet_tes!W30/RES_hhdet_fec!W30)</f>
        <v>0.83590405677184576</v>
      </c>
      <c r="DA30" s="130" t="s">
        <v>1933</v>
      </c>
    </row>
    <row r="31" spans="1:105" ht="12" customHeight="1" x14ac:dyDescent="0.25">
      <c r="A31" s="97" t="s">
        <v>141</v>
      </c>
      <c r="B31" s="111">
        <f>IF(RES_hhdet_tes!B31=0,"",RES_hhdet_tes!B31/RES_hhdet_fec!B31)</f>
        <v>0.55204444861324908</v>
      </c>
      <c r="C31" s="111">
        <f>IF(RES_hhdet_tes!C31=0,"",RES_hhdet_tes!C31/RES_hhdet_fec!C31)</f>
        <v>0.55394189827675677</v>
      </c>
      <c r="D31" s="111">
        <f>IF(RES_hhdet_tes!D31=0,"",RES_hhdet_tes!D31/RES_hhdet_fec!D31)</f>
        <v>0.5550298365464793</v>
      </c>
      <c r="E31" s="111">
        <f>IF(RES_hhdet_tes!E31=0,"",RES_hhdet_tes!E31/RES_hhdet_fec!E31)</f>
        <v>0.55612534877846165</v>
      </c>
      <c r="F31" s="111">
        <f>IF(RES_hhdet_tes!F31=0,"",RES_hhdet_tes!F31/RES_hhdet_fec!F31)</f>
        <v>0.55833317978374764</v>
      </c>
      <c r="G31" s="111">
        <f>IF(RES_hhdet_tes!G31=0,"",RES_hhdet_tes!G31/RES_hhdet_fec!G31)</f>
        <v>0.56337833720346087</v>
      </c>
      <c r="H31" s="111">
        <f>IF(RES_hhdet_tes!H31=0,"",RES_hhdet_tes!H31/RES_hhdet_fec!H31)</f>
        <v>0.57433380256012834</v>
      </c>
      <c r="I31" s="111">
        <f>IF(RES_hhdet_tes!I31=0,"",RES_hhdet_tes!I31/RES_hhdet_fec!I31)</f>
        <v>0.57990342440485554</v>
      </c>
      <c r="J31" s="111">
        <f>IF(RES_hhdet_tes!J31=0,"",RES_hhdet_tes!J31/RES_hhdet_fec!J31)</f>
        <v>0.58115276248336578</v>
      </c>
      <c r="K31" s="111">
        <f>IF(RES_hhdet_tes!K31=0,"",RES_hhdet_tes!K31/RES_hhdet_fec!K31)</f>
        <v>0.58317123918294722</v>
      </c>
      <c r="L31" s="111">
        <f>IF(RES_hhdet_tes!L31=0,"",RES_hhdet_tes!L31/RES_hhdet_fec!L31)</f>
        <v>0.58450256101915354</v>
      </c>
      <c r="M31" s="111">
        <f>IF(RES_hhdet_tes!M31=0,"",RES_hhdet_tes!M31/RES_hhdet_fec!M31)</f>
        <v>0.58652779443892744</v>
      </c>
      <c r="N31" s="111">
        <f>IF(RES_hhdet_tes!N31=0,"",RES_hhdet_tes!N31/RES_hhdet_fec!N31)</f>
        <v>0.59298384796688042</v>
      </c>
      <c r="O31" s="111">
        <f>IF(RES_hhdet_tes!O31=0,"",RES_hhdet_tes!O31/RES_hhdet_fec!O31)</f>
        <v>0.60707129531790049</v>
      </c>
      <c r="P31" s="111">
        <f>IF(RES_hhdet_tes!P31=0,"",RES_hhdet_tes!P31/RES_hhdet_fec!P31)</f>
        <v>0.62371663248558973</v>
      </c>
      <c r="Q31" s="111">
        <f>IF(RES_hhdet_tes!Q31=0,"",RES_hhdet_tes!Q31/RES_hhdet_fec!Q31)</f>
        <v>0.64304933083422555</v>
      </c>
      <c r="R31" s="111">
        <f>IF(RES_hhdet_tes!R31=0,"",RES_hhdet_tes!R31/RES_hhdet_fec!R31)</f>
        <v>0.66190391047553621</v>
      </c>
      <c r="S31" s="111">
        <f>IF(RES_hhdet_tes!S31=0,"",RES_hhdet_tes!S31/RES_hhdet_fec!S31)</f>
        <v>0.68423596378872897</v>
      </c>
      <c r="T31" s="111">
        <f>IF(RES_hhdet_tes!T31=0,"",RES_hhdet_tes!T31/RES_hhdet_fec!T31)</f>
        <v>0.70337001667633914</v>
      </c>
      <c r="U31" s="111">
        <f>IF(RES_hhdet_tes!U31=0,"",RES_hhdet_tes!U31/RES_hhdet_fec!U31)</f>
        <v>0.72524894536045603</v>
      </c>
      <c r="V31" s="111">
        <f>IF(RES_hhdet_tes!V31=0,"",RES_hhdet_tes!V31/RES_hhdet_fec!V31)</f>
        <v>0.74796822974341926</v>
      </c>
      <c r="W31" s="111">
        <f>IF(RES_hhdet_tes!W31=0,"",RES_hhdet_tes!W31/RES_hhdet_fec!W31)</f>
        <v>0.76826837604835929</v>
      </c>
      <c r="DA31" s="63" t="s">
        <v>1934</v>
      </c>
    </row>
    <row r="32" spans="1:105" ht="12" customHeight="1" x14ac:dyDescent="0.25">
      <c r="A32" s="97" t="s">
        <v>140</v>
      </c>
      <c r="B32" s="111" t="str">
        <f>IF(RES_hhdet_tes!B32=0,"",RES_hhdet_tes!B32/RES_hhdet_fec!B32)</f>
        <v/>
      </c>
      <c r="C32" s="111" t="str">
        <f>IF(RES_hhdet_tes!C32=0,"",RES_hhdet_tes!C32/RES_hhdet_fec!C32)</f>
        <v/>
      </c>
      <c r="D32" s="111" t="str">
        <f>IF(RES_hhdet_tes!D32=0,"",RES_hhdet_tes!D32/RES_hhdet_fec!D32)</f>
        <v/>
      </c>
      <c r="E32" s="111" t="str">
        <f>IF(RES_hhdet_tes!E32=0,"",RES_hhdet_tes!E32/RES_hhdet_fec!E32)</f>
        <v/>
      </c>
      <c r="F32" s="111" t="str">
        <f>IF(RES_hhdet_tes!F32=0,"",RES_hhdet_tes!F32/RES_hhdet_fec!F32)</f>
        <v/>
      </c>
      <c r="G32" s="111" t="str">
        <f>IF(RES_hhdet_tes!G32=0,"",RES_hhdet_tes!G32/RES_hhdet_fec!G32)</f>
        <v/>
      </c>
      <c r="H32" s="111" t="str">
        <f>IF(RES_hhdet_tes!H32=0,"",RES_hhdet_tes!H32/RES_hhdet_fec!H32)</f>
        <v/>
      </c>
      <c r="I32" s="111" t="str">
        <f>IF(RES_hhdet_tes!I32=0,"",RES_hhdet_tes!I32/RES_hhdet_fec!I32)</f>
        <v/>
      </c>
      <c r="J32" s="111" t="str">
        <f>IF(RES_hhdet_tes!J32=0,"",RES_hhdet_tes!J32/RES_hhdet_fec!J32)</f>
        <v/>
      </c>
      <c r="K32" s="111">
        <f>IF(RES_hhdet_tes!K32=0,"",RES_hhdet_tes!K32/RES_hhdet_fec!K32)</f>
        <v>0.74772589431078362</v>
      </c>
      <c r="L32" s="111">
        <f>IF(RES_hhdet_tes!L32=0,"",RES_hhdet_tes!L32/RES_hhdet_fec!L32)</f>
        <v>0.73938006297153025</v>
      </c>
      <c r="M32" s="111">
        <f>IF(RES_hhdet_tes!M32=0,"",RES_hhdet_tes!M32/RES_hhdet_fec!M32)</f>
        <v>0.74626393940226199</v>
      </c>
      <c r="N32" s="111">
        <f>IF(RES_hhdet_tes!N32=0,"",RES_hhdet_tes!N32/RES_hhdet_fec!N32)</f>
        <v>0.7526570786836001</v>
      </c>
      <c r="O32" s="111">
        <f>IF(RES_hhdet_tes!O32=0,"",RES_hhdet_tes!O32/RES_hhdet_fec!O32)</f>
        <v>0.76242871801885204</v>
      </c>
      <c r="P32" s="111">
        <f>IF(RES_hhdet_tes!P32=0,"",RES_hhdet_tes!P32/RES_hhdet_fec!P32)</f>
        <v>0.76595769240178879</v>
      </c>
      <c r="Q32" s="111">
        <f>IF(RES_hhdet_tes!Q32=0,"",RES_hhdet_tes!Q32/RES_hhdet_fec!Q32)</f>
        <v>0.7811323465843989</v>
      </c>
      <c r="R32" s="111">
        <f>IF(RES_hhdet_tes!R32=0,"",RES_hhdet_tes!R32/RES_hhdet_fec!R32)</f>
        <v>0.82915010487057184</v>
      </c>
      <c r="S32" s="111">
        <f>IF(RES_hhdet_tes!S32=0,"",RES_hhdet_tes!S32/RES_hhdet_fec!S32)</f>
        <v>0.83163849629626307</v>
      </c>
      <c r="T32" s="111">
        <f>IF(RES_hhdet_tes!T32=0,"",RES_hhdet_tes!T32/RES_hhdet_fec!T32)</f>
        <v>0.83715698147925643</v>
      </c>
      <c r="U32" s="111">
        <f>IF(RES_hhdet_tes!U32=0,"",RES_hhdet_tes!U32/RES_hhdet_fec!U32)</f>
        <v>0.86086496915655708</v>
      </c>
      <c r="V32" s="111">
        <f>IF(RES_hhdet_tes!V32=0,"",RES_hhdet_tes!V32/RES_hhdet_fec!V32)</f>
        <v>0.87500849979003092</v>
      </c>
      <c r="W32" s="111">
        <f>IF(RES_hhdet_tes!W32=0,"",RES_hhdet_tes!W32/RES_hhdet_fec!W32)</f>
        <v>0.87921007982205812</v>
      </c>
      <c r="DA32" s="63" t="s">
        <v>1935</v>
      </c>
    </row>
    <row r="33" spans="1:105" ht="12" customHeight="1" x14ac:dyDescent="0.25">
      <c r="A33" s="100" t="s">
        <v>50</v>
      </c>
      <c r="B33" s="112" t="str">
        <f>IF(RES_hhdet_tes!B33=0,"",RES_hhdet_tes!B33/RES_hhdet_fec!B33)</f>
        <v/>
      </c>
      <c r="C33" s="112" t="str">
        <f>IF(RES_hhdet_tes!C33=0,"",RES_hhdet_tes!C33/RES_hhdet_fec!C33)</f>
        <v/>
      </c>
      <c r="D33" s="112" t="str">
        <f>IF(RES_hhdet_tes!D33=0,"",RES_hhdet_tes!D33/RES_hhdet_fec!D33)</f>
        <v/>
      </c>
      <c r="E33" s="112" t="str">
        <f>IF(RES_hhdet_tes!E33=0,"",RES_hhdet_tes!E33/RES_hhdet_fec!E33)</f>
        <v/>
      </c>
      <c r="F33" s="112" t="str">
        <f>IF(RES_hhdet_tes!F33=0,"",RES_hhdet_tes!F33/RES_hhdet_fec!F33)</f>
        <v/>
      </c>
      <c r="G33" s="112" t="str">
        <f>IF(RES_hhdet_tes!G33=0,"",RES_hhdet_tes!G33/RES_hhdet_fec!G33)</f>
        <v/>
      </c>
      <c r="H33" s="112" t="str">
        <f>IF(RES_hhdet_tes!H33=0,"",RES_hhdet_tes!H33/RES_hhdet_fec!H33)</f>
        <v/>
      </c>
      <c r="I33" s="112" t="str">
        <f>IF(RES_hhdet_tes!I33=0,"",RES_hhdet_tes!I33/RES_hhdet_fec!I33)</f>
        <v/>
      </c>
      <c r="J33" s="112" t="str">
        <f>IF(RES_hhdet_tes!J33=0,"",RES_hhdet_tes!J33/RES_hhdet_fec!J33)</f>
        <v/>
      </c>
      <c r="K33" s="112">
        <f>IF(RES_hhdet_tes!K33=0,"",RES_hhdet_tes!K33/RES_hhdet_fec!K33)</f>
        <v>0.593793884934952</v>
      </c>
      <c r="L33" s="112">
        <f>IF(RES_hhdet_tes!L33=0,"",RES_hhdet_tes!L33/RES_hhdet_fec!L33)</f>
        <v>0.593793884934952</v>
      </c>
      <c r="M33" s="112">
        <f>IF(RES_hhdet_tes!M33=0,"",RES_hhdet_tes!M33/RES_hhdet_fec!M33)</f>
        <v>0.593793884934952</v>
      </c>
      <c r="N33" s="112">
        <f>IF(RES_hhdet_tes!N33=0,"",RES_hhdet_tes!N33/RES_hhdet_fec!N33)</f>
        <v>0.59379388493495211</v>
      </c>
      <c r="O33" s="112">
        <f>IF(RES_hhdet_tes!O33=0,"",RES_hhdet_tes!O33/RES_hhdet_fec!O33)</f>
        <v>0.61313973134229138</v>
      </c>
      <c r="P33" s="112">
        <f>IF(RES_hhdet_tes!P33=0,"",RES_hhdet_tes!P33/RES_hhdet_fec!P33)</f>
        <v>0.61313973134229149</v>
      </c>
      <c r="Q33" s="112">
        <f>IF(RES_hhdet_tes!Q33=0,"",RES_hhdet_tes!Q33/RES_hhdet_fec!Q33)</f>
        <v>0.6365192305193158</v>
      </c>
      <c r="R33" s="112">
        <f>IF(RES_hhdet_tes!R33=0,"",RES_hhdet_tes!R33/RES_hhdet_fec!R33)</f>
        <v>0.70190010342877562</v>
      </c>
      <c r="S33" s="112">
        <f>IF(RES_hhdet_tes!S33=0,"",RES_hhdet_tes!S33/RES_hhdet_fec!S33)</f>
        <v>0.70190010342877585</v>
      </c>
      <c r="T33" s="112">
        <f>IF(RES_hhdet_tes!T33=0,"",RES_hhdet_tes!T33/RES_hhdet_fec!T33)</f>
        <v>0.7414827285378387</v>
      </c>
      <c r="U33" s="112">
        <f>IF(RES_hhdet_tes!U33=0,"",RES_hhdet_tes!U33/RES_hhdet_fec!U33)</f>
        <v>0.7581575240379127</v>
      </c>
      <c r="V33" s="112">
        <f>IF(RES_hhdet_tes!V33=0,"",RES_hhdet_tes!V33/RES_hhdet_fec!V33)</f>
        <v>0.77704652206001135</v>
      </c>
      <c r="W33" s="112">
        <f>IF(RES_hhdet_tes!W33=0,"",RES_hhdet_tes!W33/RES_hhdet_fec!W33)</f>
        <v>0.77881746789824435</v>
      </c>
      <c r="DA33" s="131" t="s">
        <v>1936</v>
      </c>
    </row>
    <row r="34" spans="1:105" ht="12" customHeight="1" x14ac:dyDescent="0.25">
      <c r="A34" s="103" t="s">
        <v>52</v>
      </c>
      <c r="B34" s="113" t="str">
        <f>IF(RES_hhdet_tes!B34=0,"",RES_hhdet_tes!B34/RES_hhdet_fec!B34)</f>
        <v/>
      </c>
      <c r="C34" s="113" t="str">
        <f>IF(RES_hhdet_tes!C34=0,"",RES_hhdet_tes!C34/RES_hhdet_fec!C34)</f>
        <v/>
      </c>
      <c r="D34" s="113" t="str">
        <f>IF(RES_hhdet_tes!D34=0,"",RES_hhdet_tes!D34/RES_hhdet_fec!D34)</f>
        <v/>
      </c>
      <c r="E34" s="113" t="str">
        <f>IF(RES_hhdet_tes!E34=0,"",RES_hhdet_tes!E34/RES_hhdet_fec!E34)</f>
        <v/>
      </c>
      <c r="F34" s="113" t="str">
        <f>IF(RES_hhdet_tes!F34=0,"",RES_hhdet_tes!F34/RES_hhdet_fec!F34)</f>
        <v/>
      </c>
      <c r="G34" s="113" t="str">
        <f>IF(RES_hhdet_tes!G34=0,"",RES_hhdet_tes!G34/RES_hhdet_fec!G34)</f>
        <v/>
      </c>
      <c r="H34" s="113" t="str">
        <f>IF(RES_hhdet_tes!H34=0,"",RES_hhdet_tes!H34/RES_hhdet_fec!H34)</f>
        <v/>
      </c>
      <c r="I34" s="113" t="str">
        <f>IF(RES_hhdet_tes!I34=0,"",RES_hhdet_tes!I34/RES_hhdet_fec!I34)</f>
        <v/>
      </c>
      <c r="J34" s="113" t="str">
        <f>IF(RES_hhdet_tes!J34=0,"",RES_hhdet_tes!J34/RES_hhdet_fec!J34)</f>
        <v/>
      </c>
      <c r="K34" s="113">
        <f>IF(RES_hhdet_tes!K34=0,"",RES_hhdet_tes!K34/RES_hhdet_fec!K34)</f>
        <v>1</v>
      </c>
      <c r="L34" s="113">
        <f>IF(RES_hhdet_tes!L34=0,"",RES_hhdet_tes!L34/RES_hhdet_fec!L34)</f>
        <v>1</v>
      </c>
      <c r="M34" s="113">
        <f>IF(RES_hhdet_tes!M34=0,"",RES_hhdet_tes!M34/RES_hhdet_fec!M34)</f>
        <v>1</v>
      </c>
      <c r="N34" s="113">
        <f>IF(RES_hhdet_tes!N34=0,"",RES_hhdet_tes!N34/RES_hhdet_fec!N34)</f>
        <v>1</v>
      </c>
      <c r="O34" s="113">
        <f>IF(RES_hhdet_tes!O34=0,"",RES_hhdet_tes!O34/RES_hhdet_fec!O34)</f>
        <v>1</v>
      </c>
      <c r="P34" s="113">
        <f>IF(RES_hhdet_tes!P34=0,"",RES_hhdet_tes!P34/RES_hhdet_fec!P34)</f>
        <v>1</v>
      </c>
      <c r="Q34" s="113">
        <f>IF(RES_hhdet_tes!Q34=0,"",RES_hhdet_tes!Q34/RES_hhdet_fec!Q34)</f>
        <v>1</v>
      </c>
      <c r="R34" s="113">
        <f>IF(RES_hhdet_tes!R34=0,"",RES_hhdet_tes!R34/RES_hhdet_fec!R34)</f>
        <v>1</v>
      </c>
      <c r="S34" s="113">
        <f>IF(RES_hhdet_tes!S34=0,"",RES_hhdet_tes!S34/RES_hhdet_fec!S34)</f>
        <v>1</v>
      </c>
      <c r="T34" s="113">
        <f>IF(RES_hhdet_tes!T34=0,"",RES_hhdet_tes!T34/RES_hhdet_fec!T34)</f>
        <v>1</v>
      </c>
      <c r="U34" s="113">
        <f>IF(RES_hhdet_tes!U34=0,"",RES_hhdet_tes!U34/RES_hhdet_fec!U34)</f>
        <v>1</v>
      </c>
      <c r="V34" s="113">
        <f>IF(RES_hhdet_tes!V34=0,"",RES_hhdet_tes!V34/RES_hhdet_fec!V34)</f>
        <v>1</v>
      </c>
      <c r="W34" s="113">
        <f>IF(RES_hhdet_tes!W34=0,"",RES_hhdet_tes!W34/RES_hhdet_fec!W34)</f>
        <v>1</v>
      </c>
      <c r="DA34" s="132" t="s">
        <v>1937</v>
      </c>
    </row>
    <row r="35" spans="1:105" ht="12" customHeight="1" x14ac:dyDescent="0.25">
      <c r="A35" s="106" t="s">
        <v>122</v>
      </c>
      <c r="B35" s="112">
        <f>IF(RES_hhdet_tes!B35=0,"",RES_hhdet_tes!B35/RES_hhdet_fec!B35)</f>
        <v>0.61847156762503608</v>
      </c>
      <c r="C35" s="112">
        <f>IF(RES_hhdet_tes!C35=0,"",RES_hhdet_tes!C35/RES_hhdet_fec!C35)</f>
        <v>0.62292657778465543</v>
      </c>
      <c r="D35" s="112">
        <f>IF(RES_hhdet_tes!D35=0,"",RES_hhdet_tes!D35/RES_hhdet_fec!D35)</f>
        <v>0.62728009051260014</v>
      </c>
      <c r="E35" s="112">
        <f>IF(RES_hhdet_tes!E35=0,"",RES_hhdet_tes!E35/RES_hhdet_fec!E35)</f>
        <v>0.63180386985931525</v>
      </c>
      <c r="F35" s="112">
        <f>IF(RES_hhdet_tes!F35=0,"",RES_hhdet_tes!F35/RES_hhdet_fec!F35)</f>
        <v>0.63601211219221487</v>
      </c>
      <c r="G35" s="112">
        <f>IF(RES_hhdet_tes!G35=0,"",RES_hhdet_tes!G35/RES_hhdet_fec!G35)</f>
        <v>0.64037300559620303</v>
      </c>
      <c r="H35" s="112">
        <f>IF(RES_hhdet_tes!H35=0,"",RES_hhdet_tes!H35/RES_hhdet_fec!H35)</f>
        <v>0.64467596234625113</v>
      </c>
      <c r="I35" s="112">
        <f>IF(RES_hhdet_tes!I35=0,"",RES_hhdet_tes!I35/RES_hhdet_fec!I35)</f>
        <v>0.64729336073839083</v>
      </c>
      <c r="J35" s="112">
        <f>IF(RES_hhdet_tes!J35=0,"",RES_hhdet_tes!J35/RES_hhdet_fec!J35)</f>
        <v>0.64904465239300047</v>
      </c>
      <c r="K35" s="112">
        <f>IF(RES_hhdet_tes!K35=0,"",RES_hhdet_tes!K35/RES_hhdet_fec!K35)</f>
        <v>0.65065915268785568</v>
      </c>
      <c r="L35" s="112">
        <f>IF(RES_hhdet_tes!L35=0,"",RES_hhdet_tes!L35/RES_hhdet_fec!L35)</f>
        <v>0.65317951725974788</v>
      </c>
      <c r="M35" s="112">
        <f>IF(RES_hhdet_tes!M35=0,"",RES_hhdet_tes!M35/RES_hhdet_fec!M35)</f>
        <v>0.65635726125649652</v>
      </c>
      <c r="N35" s="112">
        <f>IF(RES_hhdet_tes!N35=0,"",RES_hhdet_tes!N35/RES_hhdet_fec!N35)</f>
        <v>0.66097756559982346</v>
      </c>
      <c r="O35" s="112">
        <f>IF(RES_hhdet_tes!O35=0,"",RES_hhdet_tes!O35/RES_hhdet_fec!O35)</f>
        <v>0.66367267260281593</v>
      </c>
      <c r="P35" s="112">
        <f>IF(RES_hhdet_tes!P35=0,"",RES_hhdet_tes!P35/RES_hhdet_fec!P35)</f>
        <v>0.66606488292151222</v>
      </c>
      <c r="Q35" s="112">
        <f>IF(RES_hhdet_tes!Q35=0,"",RES_hhdet_tes!Q35/RES_hhdet_fec!Q35)</f>
        <v>0.67102379234757825</v>
      </c>
      <c r="R35" s="112">
        <f>IF(RES_hhdet_tes!R35=0,"",RES_hhdet_tes!R35/RES_hhdet_fec!R35)</f>
        <v>0.68148038126506394</v>
      </c>
      <c r="S35" s="112">
        <f>IF(RES_hhdet_tes!S35=0,"",RES_hhdet_tes!S35/RES_hhdet_fec!S35)</f>
        <v>0.70019059797479566</v>
      </c>
      <c r="T35" s="112">
        <f>IF(RES_hhdet_tes!T35=0,"",RES_hhdet_tes!T35/RES_hhdet_fec!T35)</f>
        <v>0.71160131545933125</v>
      </c>
      <c r="U35" s="112">
        <f>IF(RES_hhdet_tes!U35=0,"",RES_hhdet_tes!U35/RES_hhdet_fec!U35)</f>
        <v>0.73182717704870215</v>
      </c>
      <c r="V35" s="112">
        <f>IF(RES_hhdet_tes!V35=0,"",RES_hhdet_tes!V35/RES_hhdet_fec!V35)</f>
        <v>0.74749009067091809</v>
      </c>
      <c r="W35" s="112">
        <f>IF(RES_hhdet_tes!W35=0,"",RES_hhdet_tes!W35/RES_hhdet_fec!W35)</f>
        <v>0.75384303358207494</v>
      </c>
      <c r="DA35" s="131" t="s">
        <v>1938</v>
      </c>
    </row>
    <row r="36" spans="1:105" ht="12" customHeight="1" x14ac:dyDescent="0.25">
      <c r="A36" s="107" t="s">
        <v>121</v>
      </c>
      <c r="B36" s="113" t="str">
        <f>IF(RES_hhdet_tes!B36=0,"",RES_hhdet_tes!B36/RES_hhdet_fec!B36)</f>
        <v/>
      </c>
      <c r="C36" s="113" t="str">
        <f>IF(RES_hhdet_tes!C36=0,"",RES_hhdet_tes!C36/RES_hhdet_fec!C36)</f>
        <v/>
      </c>
      <c r="D36" s="113" t="str">
        <f>IF(RES_hhdet_tes!D36=0,"",RES_hhdet_tes!D36/RES_hhdet_fec!D36)</f>
        <v/>
      </c>
      <c r="E36" s="113" t="str">
        <f>IF(RES_hhdet_tes!E36=0,"",RES_hhdet_tes!E36/RES_hhdet_fec!E36)</f>
        <v/>
      </c>
      <c r="F36" s="113" t="str">
        <f>IF(RES_hhdet_tes!F36=0,"",RES_hhdet_tes!F36/RES_hhdet_fec!F36)</f>
        <v/>
      </c>
      <c r="G36" s="113" t="str">
        <f>IF(RES_hhdet_tes!G36=0,"",RES_hhdet_tes!G36/RES_hhdet_fec!G36)</f>
        <v/>
      </c>
      <c r="H36" s="113" t="str">
        <f>IF(RES_hhdet_tes!H36=0,"",RES_hhdet_tes!H36/RES_hhdet_fec!H36)</f>
        <v/>
      </c>
      <c r="I36" s="113" t="str">
        <f>IF(RES_hhdet_tes!I36=0,"",RES_hhdet_tes!I36/RES_hhdet_fec!I36)</f>
        <v/>
      </c>
      <c r="J36" s="113" t="str">
        <f>IF(RES_hhdet_tes!J36=0,"",RES_hhdet_tes!J36/RES_hhdet_fec!J36)</f>
        <v/>
      </c>
      <c r="K36" s="113">
        <f>IF(RES_hhdet_tes!K36=0,"",RES_hhdet_tes!K36/RES_hhdet_fec!K36)</f>
        <v>0.79614404598547805</v>
      </c>
      <c r="L36" s="113">
        <f>IF(RES_hhdet_tes!L36=0,"",RES_hhdet_tes!L36/RES_hhdet_fec!L36)</f>
        <v>0.78911114147764294</v>
      </c>
      <c r="M36" s="113">
        <f>IF(RES_hhdet_tes!M36=0,"",RES_hhdet_tes!M36/RES_hhdet_fec!M36)</f>
        <v>0.7960895446259002</v>
      </c>
      <c r="N36" s="113">
        <f>IF(RES_hhdet_tes!N36=0,"",RES_hhdet_tes!N36/RES_hhdet_fec!N36)</f>
        <v>0.80393140061060708</v>
      </c>
      <c r="O36" s="113">
        <f>IF(RES_hhdet_tes!O36=0,"",RES_hhdet_tes!O36/RES_hhdet_fec!O36)</f>
        <v>0.80910315593204052</v>
      </c>
      <c r="P36" s="113">
        <f>IF(RES_hhdet_tes!P36=0,"",RES_hhdet_tes!P36/RES_hhdet_fec!P36)</f>
        <v>0.8184715269392655</v>
      </c>
      <c r="Q36" s="113">
        <f>IF(RES_hhdet_tes!Q36=0,"",RES_hhdet_tes!Q36/RES_hhdet_fec!Q36)</f>
        <v>0.82399925662282614</v>
      </c>
      <c r="R36" s="113">
        <f>IF(RES_hhdet_tes!R36=0,"",RES_hhdet_tes!R36/RES_hhdet_fec!R36)</f>
        <v>0.83187550313694592</v>
      </c>
      <c r="S36" s="113">
        <f>IF(RES_hhdet_tes!S36=0,"",RES_hhdet_tes!S36/RES_hhdet_fec!S36)</f>
        <v>0.84036048486196657</v>
      </c>
      <c r="T36" s="113">
        <f>IF(RES_hhdet_tes!T36=0,"",RES_hhdet_tes!T36/RES_hhdet_fec!T36)</f>
        <v>0.82940793720156791</v>
      </c>
      <c r="U36" s="113">
        <f>IF(RES_hhdet_tes!U36=0,"",RES_hhdet_tes!U36/RES_hhdet_fec!U36)</f>
        <v>0.84912894953206763</v>
      </c>
      <c r="V36" s="113">
        <f>IF(RES_hhdet_tes!V36=0,"",RES_hhdet_tes!V36/RES_hhdet_fec!V36)</f>
        <v>0.85886560429571213</v>
      </c>
      <c r="W36" s="113">
        <f>IF(RES_hhdet_tes!W36=0,"",RES_hhdet_tes!W36/RES_hhdet_fec!W36)</f>
        <v>0.87207060462906172</v>
      </c>
      <c r="DA36" s="132" t="s">
        <v>1939</v>
      </c>
    </row>
    <row r="37" spans="1:105" ht="12" customHeight="1" x14ac:dyDescent="0.25">
      <c r="A37" s="108" t="s">
        <v>53</v>
      </c>
      <c r="B37" s="111" t="str">
        <f>IF(RES_hhdet_tes!B37=0,"",RES_hhdet_tes!B37/RES_hhdet_fec!B37)</f>
        <v/>
      </c>
      <c r="C37" s="111" t="str">
        <f>IF(RES_hhdet_tes!C37=0,"",RES_hhdet_tes!C37/RES_hhdet_fec!C37)</f>
        <v/>
      </c>
      <c r="D37" s="111" t="str">
        <f>IF(RES_hhdet_tes!D37=0,"",RES_hhdet_tes!D37/RES_hhdet_fec!D37)</f>
        <v/>
      </c>
      <c r="E37" s="111" t="str">
        <f>IF(RES_hhdet_tes!E37=0,"",RES_hhdet_tes!E37/RES_hhdet_fec!E37)</f>
        <v/>
      </c>
      <c r="F37" s="111" t="str">
        <f>IF(RES_hhdet_tes!F37=0,"",RES_hhdet_tes!F37/RES_hhdet_fec!F37)</f>
        <v/>
      </c>
      <c r="G37" s="111" t="str">
        <f>IF(RES_hhdet_tes!G37=0,"",RES_hhdet_tes!G37/RES_hhdet_fec!G37)</f>
        <v/>
      </c>
      <c r="H37" s="111" t="str">
        <f>IF(RES_hhdet_tes!H37=0,"",RES_hhdet_tes!H37/RES_hhdet_fec!H37)</f>
        <v/>
      </c>
      <c r="I37" s="111" t="str">
        <f>IF(RES_hhdet_tes!I37=0,"",RES_hhdet_tes!I37/RES_hhdet_fec!I37)</f>
        <v/>
      </c>
      <c r="J37" s="111" t="str">
        <f>IF(RES_hhdet_tes!J37=0,"",RES_hhdet_tes!J37/RES_hhdet_fec!J37)</f>
        <v/>
      </c>
      <c r="K37" s="111">
        <f>IF(RES_hhdet_tes!K37=0,"",RES_hhdet_tes!K37/RES_hhdet_fec!K37)</f>
        <v>0.65826810458400098</v>
      </c>
      <c r="L37" s="111">
        <f>IF(RES_hhdet_tes!L37=0,"",RES_hhdet_tes!L37/RES_hhdet_fec!L37)</f>
        <v>0.65879132862534462</v>
      </c>
      <c r="M37" s="111">
        <f>IF(RES_hhdet_tes!M37=0,"",RES_hhdet_tes!M37/RES_hhdet_fec!M37)</f>
        <v>0.65996594339908199</v>
      </c>
      <c r="N37" s="111">
        <f>IF(RES_hhdet_tes!N37=0,"",RES_hhdet_tes!N37/RES_hhdet_fec!N37)</f>
        <v>0.66302978250498834</v>
      </c>
      <c r="O37" s="111">
        <f>IF(RES_hhdet_tes!O37=0,"",RES_hhdet_tes!O37/RES_hhdet_fec!O37)</f>
        <v>0.6769061629415184</v>
      </c>
      <c r="P37" s="111">
        <f>IF(RES_hhdet_tes!P37=0,"",RES_hhdet_tes!P37/RES_hhdet_fec!P37)</f>
        <v>0.68605888346984056</v>
      </c>
      <c r="Q37" s="111">
        <f>IF(RES_hhdet_tes!Q37=0,"",RES_hhdet_tes!Q37/RES_hhdet_fec!Q37)</f>
        <v>0.69721197179916339</v>
      </c>
      <c r="R37" s="111">
        <f>IF(RES_hhdet_tes!R37=0,"",RES_hhdet_tes!R37/RES_hhdet_fec!R37)</f>
        <v>0.70685217987568216</v>
      </c>
      <c r="S37" s="111">
        <f>IF(RES_hhdet_tes!S37=0,"",RES_hhdet_tes!S37/RES_hhdet_fec!S37)</f>
        <v>0.71585638121062189</v>
      </c>
      <c r="T37" s="111">
        <f>IF(RES_hhdet_tes!T37=0,"",RES_hhdet_tes!T37/RES_hhdet_fec!T37)</f>
        <v>0.72834241062267158</v>
      </c>
      <c r="U37" s="111">
        <f>IF(RES_hhdet_tes!U37=0,"",RES_hhdet_tes!U37/RES_hhdet_fec!U37)</f>
        <v>0.74027968841957625</v>
      </c>
      <c r="V37" s="111">
        <f>IF(RES_hhdet_tes!V37=0,"",RES_hhdet_tes!V37/RES_hhdet_fec!V37)</f>
        <v>0.7525371129444447</v>
      </c>
      <c r="W37" s="111">
        <f>IF(RES_hhdet_tes!W37=0,"",RES_hhdet_tes!W37/RES_hhdet_fec!W37)</f>
        <v>0.76580876776682916</v>
      </c>
      <c r="DA37" s="63" t="s">
        <v>1940</v>
      </c>
    </row>
    <row r="38" spans="1:105" ht="12" customHeight="1" x14ac:dyDescent="0.25">
      <c r="A38" s="108" t="s">
        <v>52</v>
      </c>
      <c r="B38" s="111" t="str">
        <f>IF(RES_hhdet_tes!B38=0,"",RES_hhdet_tes!B38/RES_hhdet_fec!B38)</f>
        <v/>
      </c>
      <c r="C38" s="111" t="str">
        <f>IF(RES_hhdet_tes!C38=0,"",RES_hhdet_tes!C38/RES_hhdet_fec!C38)</f>
        <v/>
      </c>
      <c r="D38" s="111" t="str">
        <f>IF(RES_hhdet_tes!D38=0,"",RES_hhdet_tes!D38/RES_hhdet_fec!D38)</f>
        <v/>
      </c>
      <c r="E38" s="111" t="str">
        <f>IF(RES_hhdet_tes!E38=0,"",RES_hhdet_tes!E38/RES_hhdet_fec!E38)</f>
        <v/>
      </c>
      <c r="F38" s="111" t="str">
        <f>IF(RES_hhdet_tes!F38=0,"",RES_hhdet_tes!F38/RES_hhdet_fec!F38)</f>
        <v/>
      </c>
      <c r="G38" s="111" t="str">
        <f>IF(RES_hhdet_tes!G38=0,"",RES_hhdet_tes!G38/RES_hhdet_fec!G38)</f>
        <v/>
      </c>
      <c r="H38" s="111" t="str">
        <f>IF(RES_hhdet_tes!H38=0,"",RES_hhdet_tes!H38/RES_hhdet_fec!H38)</f>
        <v/>
      </c>
      <c r="I38" s="111" t="str">
        <f>IF(RES_hhdet_tes!I38=0,"",RES_hhdet_tes!I38/RES_hhdet_fec!I38)</f>
        <v/>
      </c>
      <c r="J38" s="111" t="str">
        <f>IF(RES_hhdet_tes!J38=0,"",RES_hhdet_tes!J38/RES_hhdet_fec!J38)</f>
        <v/>
      </c>
      <c r="K38" s="111">
        <f>IF(RES_hhdet_tes!K38=0,"",RES_hhdet_tes!K38/RES_hhdet_fec!K38)</f>
        <v>1</v>
      </c>
      <c r="L38" s="111">
        <f>IF(RES_hhdet_tes!L38=0,"",RES_hhdet_tes!L38/RES_hhdet_fec!L38)</f>
        <v>1</v>
      </c>
      <c r="M38" s="111">
        <f>IF(RES_hhdet_tes!M38=0,"",RES_hhdet_tes!M38/RES_hhdet_fec!M38)</f>
        <v>1</v>
      </c>
      <c r="N38" s="111">
        <f>IF(RES_hhdet_tes!N38=0,"",RES_hhdet_tes!N38/RES_hhdet_fec!N38)</f>
        <v>1</v>
      </c>
      <c r="O38" s="111">
        <f>IF(RES_hhdet_tes!O38=0,"",RES_hhdet_tes!O38/RES_hhdet_fec!O38)</f>
        <v>1</v>
      </c>
      <c r="P38" s="111">
        <f>IF(RES_hhdet_tes!P38=0,"",RES_hhdet_tes!P38/RES_hhdet_fec!P38)</f>
        <v>1</v>
      </c>
      <c r="Q38" s="111">
        <f>IF(RES_hhdet_tes!Q38=0,"",RES_hhdet_tes!Q38/RES_hhdet_fec!Q38)</f>
        <v>1</v>
      </c>
      <c r="R38" s="111">
        <f>IF(RES_hhdet_tes!R38=0,"",RES_hhdet_tes!R38/RES_hhdet_fec!R38)</f>
        <v>1</v>
      </c>
      <c r="S38" s="111">
        <f>IF(RES_hhdet_tes!S38=0,"",RES_hhdet_tes!S38/RES_hhdet_fec!S38)</f>
        <v>1</v>
      </c>
      <c r="T38" s="111">
        <f>IF(RES_hhdet_tes!T38=0,"",RES_hhdet_tes!T38/RES_hhdet_fec!T38)</f>
        <v>1</v>
      </c>
      <c r="U38" s="111">
        <f>IF(RES_hhdet_tes!U38=0,"",RES_hhdet_tes!U38/RES_hhdet_fec!U38)</f>
        <v>1</v>
      </c>
      <c r="V38" s="111">
        <f>IF(RES_hhdet_tes!V38=0,"",RES_hhdet_tes!V38/RES_hhdet_fec!V38)</f>
        <v>1</v>
      </c>
      <c r="W38" s="111">
        <f>IF(RES_hhdet_tes!W38=0,"",RES_hhdet_tes!W38/RES_hhdet_fec!W38)</f>
        <v>1</v>
      </c>
      <c r="DA38" s="63" t="s">
        <v>1941</v>
      </c>
    </row>
    <row r="39" spans="1:105" ht="12" customHeight="1" x14ac:dyDescent="0.25">
      <c r="A39" s="121" t="s">
        <v>54</v>
      </c>
      <c r="B39" s="124">
        <f>IF(RES_hhdet_tes!B39=0,"",RES_hhdet_tes!B39/RES_hhdet_fec!B39)</f>
        <v>0.60562114655703458</v>
      </c>
      <c r="C39" s="124">
        <f>IF(RES_hhdet_tes!C39=0,"",RES_hhdet_tes!C39/RES_hhdet_fec!C39)</f>
        <v>0.60546042894585461</v>
      </c>
      <c r="D39" s="124">
        <f>IF(RES_hhdet_tes!D39=0,"",RES_hhdet_tes!D39/RES_hhdet_fec!D39)</f>
        <v>0.60438912645087339</v>
      </c>
      <c r="E39" s="124">
        <f>IF(RES_hhdet_tes!E39=0,"",RES_hhdet_tes!E39/RES_hhdet_fec!E39)</f>
        <v>0.62951303734933939</v>
      </c>
      <c r="F39" s="124">
        <f>IF(RES_hhdet_tes!F39=0,"",RES_hhdet_tes!F39/RES_hhdet_fec!F39)</f>
        <v>0.63414892852175175</v>
      </c>
      <c r="G39" s="124">
        <f>IF(RES_hhdet_tes!G39=0,"",RES_hhdet_tes!G39/RES_hhdet_fec!G39)</f>
        <v>0.630926356482432</v>
      </c>
      <c r="H39" s="124">
        <f>IF(RES_hhdet_tes!H39=0,"",RES_hhdet_tes!H39/RES_hhdet_fec!H39)</f>
        <v>0.63968543159437052</v>
      </c>
      <c r="I39" s="124">
        <f>IF(RES_hhdet_tes!I39=0,"",RES_hhdet_tes!I39/RES_hhdet_fec!I39)</f>
        <v>0.63549352040815554</v>
      </c>
      <c r="J39" s="124">
        <f>IF(RES_hhdet_tes!J39=0,"",RES_hhdet_tes!J39/RES_hhdet_fec!J39)</f>
        <v>0.63854277163635553</v>
      </c>
      <c r="K39" s="124">
        <f>IF(RES_hhdet_tes!K39=0,"",RES_hhdet_tes!K39/RES_hhdet_fec!K39)</f>
        <v>0.64065305353013569</v>
      </c>
      <c r="L39" s="124">
        <f>IF(RES_hhdet_tes!L39=0,"",RES_hhdet_tes!L39/RES_hhdet_fec!L39)</f>
        <v>0.64769214246964801</v>
      </c>
      <c r="M39" s="124">
        <f>IF(RES_hhdet_tes!M39=0,"",RES_hhdet_tes!M39/RES_hhdet_fec!M39)</f>
        <v>0.64905578770192596</v>
      </c>
      <c r="N39" s="124">
        <f>IF(RES_hhdet_tes!N39=0,"",RES_hhdet_tes!N39/RES_hhdet_fec!N39)</f>
        <v>0.6502412135810266</v>
      </c>
      <c r="O39" s="124">
        <f>IF(RES_hhdet_tes!O39=0,"",RES_hhdet_tes!O39/RES_hhdet_fec!O39)</f>
        <v>0.65500401459276081</v>
      </c>
      <c r="P39" s="124">
        <f>IF(RES_hhdet_tes!P39=0,"",RES_hhdet_tes!P39/RES_hhdet_fec!P39)</f>
        <v>0.65284378201822624</v>
      </c>
      <c r="Q39" s="124">
        <f>IF(RES_hhdet_tes!Q39=0,"",RES_hhdet_tes!Q39/RES_hhdet_fec!Q39)</f>
        <v>0.65327364841865554</v>
      </c>
      <c r="R39" s="124">
        <f>IF(RES_hhdet_tes!R39=0,"",RES_hhdet_tes!R39/RES_hhdet_fec!R39)</f>
        <v>0.65464477767244067</v>
      </c>
      <c r="S39" s="124">
        <f>IF(RES_hhdet_tes!S39=0,"",RES_hhdet_tes!S39/RES_hhdet_fec!S39)</f>
        <v>0.6558221348557226</v>
      </c>
      <c r="T39" s="124">
        <f>IF(RES_hhdet_tes!T39=0,"",RES_hhdet_tes!T39/RES_hhdet_fec!T39)</f>
        <v>0.65480574840101258</v>
      </c>
      <c r="U39" s="124">
        <f>IF(RES_hhdet_tes!U39=0,"",RES_hhdet_tes!U39/RES_hhdet_fec!U39)</f>
        <v>0.65554820640818257</v>
      </c>
      <c r="V39" s="124">
        <f>IF(RES_hhdet_tes!V39=0,"",RES_hhdet_tes!V39/RES_hhdet_fec!V39)</f>
        <v>0.66179456759002353</v>
      </c>
      <c r="W39" s="124">
        <f>IF(RES_hhdet_tes!W39=0,"",RES_hhdet_tes!W39/RES_hhdet_fec!W39)</f>
        <v>0.66184079030488985</v>
      </c>
      <c r="DA39" s="130" t="s">
        <v>1942</v>
      </c>
    </row>
    <row r="40" spans="1:105" ht="12" customHeight="1" x14ac:dyDescent="0.25">
      <c r="A40" s="97" t="s">
        <v>50</v>
      </c>
      <c r="B40" s="111">
        <f>IF(RES_hhdet_tes!B40=0,"",RES_hhdet_tes!B40/RES_hhdet_fec!B40)</f>
        <v>0.58604868176896507</v>
      </c>
      <c r="C40" s="111">
        <f>IF(RES_hhdet_tes!C40=0,"",RES_hhdet_tes!C40/RES_hhdet_fec!C40)</f>
        <v>0.58694062814844894</v>
      </c>
      <c r="D40" s="111">
        <f>IF(RES_hhdet_tes!D40=0,"",RES_hhdet_tes!D40/RES_hhdet_fec!D40)</f>
        <v>0.58766312294887724</v>
      </c>
      <c r="E40" s="111">
        <f>IF(RES_hhdet_tes!E40=0,"",RES_hhdet_tes!E40/RES_hhdet_fec!E40)</f>
        <v>0.5883468514495741</v>
      </c>
      <c r="F40" s="111">
        <f>IF(RES_hhdet_tes!F40=0,"",RES_hhdet_tes!F40/RES_hhdet_fec!F40)</f>
        <v>0.58943965960525224</v>
      </c>
      <c r="G40" s="111">
        <f>IF(RES_hhdet_tes!G40=0,"",RES_hhdet_tes!G40/RES_hhdet_fec!G40)</f>
        <v>0.59113154253601807</v>
      </c>
      <c r="H40" s="111">
        <f>IF(RES_hhdet_tes!H40=0,"",RES_hhdet_tes!H40/RES_hhdet_fec!H40)</f>
        <v>0.59323313730329408</v>
      </c>
      <c r="I40" s="111">
        <f>IF(RES_hhdet_tes!I40=0,"",RES_hhdet_tes!I40/RES_hhdet_fec!I40)</f>
        <v>0.59432311365020607</v>
      </c>
      <c r="J40" s="111">
        <f>IF(RES_hhdet_tes!J40=0,"",RES_hhdet_tes!J40/RES_hhdet_fec!J40)</f>
        <v>0.5946580606427756</v>
      </c>
      <c r="K40" s="111">
        <f>IF(RES_hhdet_tes!K40=0,"",RES_hhdet_tes!K40/RES_hhdet_fec!K40)</f>
        <v>0.59510481050951924</v>
      </c>
      <c r="L40" s="111">
        <f>IF(RES_hhdet_tes!L40=0,"",RES_hhdet_tes!L40/RES_hhdet_fec!L40)</f>
        <v>0.59543799050420487</v>
      </c>
      <c r="M40" s="111">
        <f>IF(RES_hhdet_tes!M40=0,"",RES_hhdet_tes!M40/RES_hhdet_fec!M40)</f>
        <v>0.59577152669747868</v>
      </c>
      <c r="N40" s="111">
        <f>IF(RES_hhdet_tes!N40=0,"",RES_hhdet_tes!N40/RES_hhdet_fec!N40)</f>
        <v>0.59620785646047736</v>
      </c>
      <c r="O40" s="111">
        <f>IF(RES_hhdet_tes!O40=0,"",RES_hhdet_tes!O40/RES_hhdet_fec!O40)</f>
        <v>0.59662688686932464</v>
      </c>
      <c r="P40" s="111">
        <f>IF(RES_hhdet_tes!P40=0,"",RES_hhdet_tes!P40/RES_hhdet_fec!P40)</f>
        <v>0.59683768675878757</v>
      </c>
      <c r="Q40" s="111">
        <f>IF(RES_hhdet_tes!Q40=0,"",RES_hhdet_tes!Q40/RES_hhdet_fec!Q40)</f>
        <v>0.59700410637343038</v>
      </c>
      <c r="R40" s="111">
        <f>IF(RES_hhdet_tes!R40=0,"",RES_hhdet_tes!R40/RES_hhdet_fec!R40)</f>
        <v>0.5973066927027717</v>
      </c>
      <c r="S40" s="111">
        <f>IF(RES_hhdet_tes!S40=0,"",RES_hhdet_tes!S40/RES_hhdet_fec!S40)</f>
        <v>0.5979758145110734</v>
      </c>
      <c r="T40" s="111">
        <f>IF(RES_hhdet_tes!T40=0,"",RES_hhdet_tes!T40/RES_hhdet_fec!T40)</f>
        <v>0.59898795266411953</v>
      </c>
      <c r="U40" s="111">
        <f>IF(RES_hhdet_tes!U40=0,"",RES_hhdet_tes!U40/RES_hhdet_fec!U40)</f>
        <v>0.60060777648133479</v>
      </c>
      <c r="V40" s="111">
        <f>IF(RES_hhdet_tes!V40=0,"",RES_hhdet_tes!V40/RES_hhdet_fec!V40)</f>
        <v>0.60237511321576942</v>
      </c>
      <c r="W40" s="111">
        <f>IF(RES_hhdet_tes!W40=0,"",RES_hhdet_tes!W40/RES_hhdet_fec!W40)</f>
        <v>0.60472515861930265</v>
      </c>
      <c r="DA40" s="63" t="s">
        <v>1943</v>
      </c>
    </row>
    <row r="41" spans="1:105" ht="12" customHeight="1" x14ac:dyDescent="0.25">
      <c r="A41" s="109" t="s">
        <v>120</v>
      </c>
      <c r="B41" s="45">
        <f>IF(RES_hhdet_tes!B41=0,"",RES_hhdet_tes!B41/RES_hhdet_fec!B41)</f>
        <v>0.73897657154102725</v>
      </c>
      <c r="C41" s="45">
        <f>IF(RES_hhdet_tes!C41=0,"",RES_hhdet_tes!C41/RES_hhdet_fec!C41)</f>
        <v>0.74195164006253889</v>
      </c>
      <c r="D41" s="45">
        <f>IF(RES_hhdet_tes!D41=0,"",RES_hhdet_tes!D41/RES_hhdet_fec!D41)</f>
        <v>0.74528546892516112</v>
      </c>
      <c r="E41" s="45">
        <f>IF(RES_hhdet_tes!E41=0,"",RES_hhdet_tes!E41/RES_hhdet_fec!E41)</f>
        <v>0.74926091714747745</v>
      </c>
      <c r="F41" s="45">
        <f>IF(RES_hhdet_tes!F41=0,"",RES_hhdet_tes!F41/RES_hhdet_fec!F41)</f>
        <v>0.75178712097410194</v>
      </c>
      <c r="G41" s="45">
        <f>IF(RES_hhdet_tes!G41=0,"",RES_hhdet_tes!G41/RES_hhdet_fec!G41)</f>
        <v>0.75386903994504262</v>
      </c>
      <c r="H41" s="45">
        <f>IF(RES_hhdet_tes!H41=0,"",RES_hhdet_tes!H41/RES_hhdet_fec!H41)</f>
        <v>0.75618217605737148</v>
      </c>
      <c r="I41" s="45">
        <f>IF(RES_hhdet_tes!I41=0,"",RES_hhdet_tes!I41/RES_hhdet_fec!I41)</f>
        <v>0.7575039911711956</v>
      </c>
      <c r="J41" s="45">
        <f>IF(RES_hhdet_tes!J41=0,"",RES_hhdet_tes!J41/RES_hhdet_fec!J41)</f>
        <v>0.75888221920676935</v>
      </c>
      <c r="K41" s="45">
        <f>IF(RES_hhdet_tes!K41=0,"",RES_hhdet_tes!K41/RES_hhdet_fec!K41)</f>
        <v>0.76068202634846194</v>
      </c>
      <c r="L41" s="45">
        <f>IF(RES_hhdet_tes!L41=0,"",RES_hhdet_tes!L41/RES_hhdet_fec!L41)</f>
        <v>0.76274933067724848</v>
      </c>
      <c r="M41" s="45">
        <f>IF(RES_hhdet_tes!M41=0,"",RES_hhdet_tes!M41/RES_hhdet_fec!M41)</f>
        <v>0.76492108268734316</v>
      </c>
      <c r="N41" s="45">
        <f>IF(RES_hhdet_tes!N41=0,"",RES_hhdet_tes!N41/RES_hhdet_fec!N41)</f>
        <v>0.76690280122975374</v>
      </c>
      <c r="O41" s="45">
        <f>IF(RES_hhdet_tes!O41=0,"",RES_hhdet_tes!O41/RES_hhdet_fec!O41)</f>
        <v>0.76901561645673</v>
      </c>
      <c r="P41" s="45">
        <f>IF(RES_hhdet_tes!P41=0,"",RES_hhdet_tes!P41/RES_hhdet_fec!P41)</f>
        <v>0.77093026640145779</v>
      </c>
      <c r="Q41" s="45">
        <f>IF(RES_hhdet_tes!Q41=0,"",RES_hhdet_tes!Q41/RES_hhdet_fec!Q41)</f>
        <v>0.77446685211694444</v>
      </c>
      <c r="R41" s="45">
        <f>IF(RES_hhdet_tes!R41=0,"",RES_hhdet_tes!R41/RES_hhdet_fec!R41)</f>
        <v>0.78049177474626097</v>
      </c>
      <c r="S41" s="45">
        <f>IF(RES_hhdet_tes!S41=0,"",RES_hhdet_tes!S41/RES_hhdet_fec!S41)</f>
        <v>0.78855834122478441</v>
      </c>
      <c r="T41" s="45">
        <f>IF(RES_hhdet_tes!T41=0,"",RES_hhdet_tes!T41/RES_hhdet_fec!T41)</f>
        <v>0.79770406622996914</v>
      </c>
      <c r="U41" s="45">
        <f>IF(RES_hhdet_tes!U41=0,"",RES_hhdet_tes!U41/RES_hhdet_fec!U41)</f>
        <v>0.80901128735171468</v>
      </c>
      <c r="V41" s="45">
        <f>IF(RES_hhdet_tes!V41=0,"",RES_hhdet_tes!V41/RES_hhdet_fec!V41)</f>
        <v>0.81921065596642528</v>
      </c>
      <c r="W41" s="45">
        <f>IF(RES_hhdet_tes!W41=0,"",RES_hhdet_tes!W41/RES_hhdet_fec!W41)</f>
        <v>0.82673753164852704</v>
      </c>
      <c r="DA41" s="60" t="s">
        <v>1944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9">
        <f>IF(RES_hhdet_tes!B43=0,"",RES_hhdet_tes!B43/RES_hhdet_fec!B43)</f>
        <v>0.45171116292919572</v>
      </c>
      <c r="C43" s="119">
        <f>IF(RES_hhdet_tes!C43=0,"",RES_hhdet_tes!C43/RES_hhdet_fec!C43)</f>
        <v>0.4546789934411658</v>
      </c>
      <c r="D43" s="119">
        <f>IF(RES_hhdet_tes!D43=0,"",RES_hhdet_tes!D43/RES_hhdet_fec!D43)</f>
        <v>0.46068123923992865</v>
      </c>
      <c r="E43" s="119">
        <f>IF(RES_hhdet_tes!E43=0,"",RES_hhdet_tes!E43/RES_hhdet_fec!E43)</f>
        <v>0.47023742587127842</v>
      </c>
      <c r="F43" s="119">
        <f>IF(RES_hhdet_tes!F43=0,"",RES_hhdet_tes!F43/RES_hhdet_fec!F43)</f>
        <v>0.47499329603887924</v>
      </c>
      <c r="G43" s="119">
        <f>IF(RES_hhdet_tes!G43=0,"",RES_hhdet_tes!G43/RES_hhdet_fec!G43)</f>
        <v>0.47555522509933146</v>
      </c>
      <c r="H43" s="119">
        <f>IF(RES_hhdet_tes!H43=0,"",RES_hhdet_tes!H43/RES_hhdet_fec!H43)</f>
        <v>0.47741582584462394</v>
      </c>
      <c r="I43" s="119">
        <f>IF(RES_hhdet_tes!I43=0,"",RES_hhdet_tes!I43/RES_hhdet_fec!I43)</f>
        <v>0.47973425866730968</v>
      </c>
      <c r="J43" s="119">
        <f>IF(RES_hhdet_tes!J43=0,"",RES_hhdet_tes!J43/RES_hhdet_fec!J43)</f>
        <v>0.48198759292201737</v>
      </c>
      <c r="K43" s="119">
        <f>IF(RES_hhdet_tes!K43=0,"",RES_hhdet_tes!K43/RES_hhdet_fec!K43)</f>
        <v>0.48323966329918489</v>
      </c>
      <c r="L43" s="119">
        <f>IF(RES_hhdet_tes!L43=0,"",RES_hhdet_tes!L43/RES_hhdet_fec!L43)</f>
        <v>0.48553291362457957</v>
      </c>
      <c r="M43" s="119">
        <f>IF(RES_hhdet_tes!M43=0,"",RES_hhdet_tes!M43/RES_hhdet_fec!M43)</f>
        <v>0.48357848259699865</v>
      </c>
      <c r="N43" s="119">
        <f>IF(RES_hhdet_tes!N43=0,"",RES_hhdet_tes!N43/RES_hhdet_fec!N43)</f>
        <v>0.50234016808172377</v>
      </c>
      <c r="O43" s="119">
        <f>IF(RES_hhdet_tes!O43=0,"",RES_hhdet_tes!O43/RES_hhdet_fec!O43)</f>
        <v>0.55803647142924662</v>
      </c>
      <c r="P43" s="119">
        <f>IF(RES_hhdet_tes!P43=0,"",RES_hhdet_tes!P43/RES_hhdet_fec!P43)</f>
        <v>0.55889000615066908</v>
      </c>
      <c r="Q43" s="119">
        <f>IF(RES_hhdet_tes!Q43=0,"",RES_hhdet_tes!Q43/RES_hhdet_fec!Q43)</f>
        <v>0.55893046856124595</v>
      </c>
      <c r="R43" s="119">
        <f>IF(RES_hhdet_tes!R43=0,"",RES_hhdet_tes!R43/RES_hhdet_fec!R43)</f>
        <v>0.56206916607959345</v>
      </c>
      <c r="S43" s="119">
        <f>IF(RES_hhdet_tes!S43=0,"",RES_hhdet_tes!S43/RES_hhdet_fec!S43)</f>
        <v>0.58658579177016956</v>
      </c>
      <c r="T43" s="119">
        <f>IF(RES_hhdet_tes!T43=0,"",RES_hhdet_tes!T43/RES_hhdet_fec!T43)</f>
        <v>0.61790039117707618</v>
      </c>
      <c r="U43" s="119">
        <f>IF(RES_hhdet_tes!U43=0,"",RES_hhdet_tes!U43/RES_hhdet_fec!U43)</f>
        <v>0.64872261021042243</v>
      </c>
      <c r="V43" s="119">
        <f>IF(RES_hhdet_tes!V43=0,"",RES_hhdet_tes!V43/RES_hhdet_fec!V43)</f>
        <v>0.66853816148451084</v>
      </c>
      <c r="W43" s="119">
        <f>IF(RES_hhdet_tes!W43=0,"",RES_hhdet_tes!W43/RES_hhdet_fec!W43)</f>
        <v>0.67010959534214243</v>
      </c>
      <c r="DA43" s="129" t="s">
        <v>1945</v>
      </c>
    </row>
    <row r="44" spans="1:105" ht="12.95" customHeight="1" x14ac:dyDescent="0.25">
      <c r="A44" s="121" t="s">
        <v>57</v>
      </c>
      <c r="B44" s="124">
        <f>IF(RES_hhdet_tes!B44=0,"",RES_hhdet_tes!B44/RES_hhdet_fec!B44)</f>
        <v>0.44071988274867041</v>
      </c>
      <c r="C44" s="124">
        <f>IF(RES_hhdet_tes!C44=0,"",RES_hhdet_tes!C44/RES_hhdet_fec!C44)</f>
        <v>0.44568000621904763</v>
      </c>
      <c r="D44" s="124">
        <f>IF(RES_hhdet_tes!D44=0,"",RES_hhdet_tes!D44/RES_hhdet_fec!D44)</f>
        <v>0.45213466992980816</v>
      </c>
      <c r="E44" s="124">
        <f>IF(RES_hhdet_tes!E44=0,"",RES_hhdet_tes!E44/RES_hhdet_fec!E44)</f>
        <v>0.45802738197614939</v>
      </c>
      <c r="F44" s="124">
        <f>IF(RES_hhdet_tes!F44=0,"",RES_hhdet_tes!F44/RES_hhdet_fec!F44)</f>
        <v>0.46276121844733042</v>
      </c>
      <c r="G44" s="124">
        <f>IF(RES_hhdet_tes!G44=0,"",RES_hhdet_tes!G44/RES_hhdet_fec!G44)</f>
        <v>0.46449664313847866</v>
      </c>
      <c r="H44" s="124">
        <f>IF(RES_hhdet_tes!H44=0,"",RES_hhdet_tes!H44/RES_hhdet_fec!H44)</f>
        <v>0.4664506214839057</v>
      </c>
      <c r="I44" s="124">
        <f>IF(RES_hhdet_tes!I44=0,"",RES_hhdet_tes!I44/RES_hhdet_fec!I44)</f>
        <v>0.46830083681022017</v>
      </c>
      <c r="J44" s="124">
        <f>IF(RES_hhdet_tes!J44=0,"",RES_hhdet_tes!J44/RES_hhdet_fec!J44)</f>
        <v>0.46964847453983222</v>
      </c>
      <c r="K44" s="124">
        <f>IF(RES_hhdet_tes!K44=0,"",RES_hhdet_tes!K44/RES_hhdet_fec!K44)</f>
        <v>0.46982464572386384</v>
      </c>
      <c r="L44" s="124">
        <f>IF(RES_hhdet_tes!L44=0,"",RES_hhdet_tes!L44/RES_hhdet_fec!L44)</f>
        <v>0.46983718270458985</v>
      </c>
      <c r="M44" s="124">
        <f>IF(RES_hhdet_tes!M44=0,"",RES_hhdet_tes!M44/RES_hhdet_fec!M44)</f>
        <v>0.46988784404799394</v>
      </c>
      <c r="N44" s="124">
        <f>IF(RES_hhdet_tes!N44=0,"",RES_hhdet_tes!N44/RES_hhdet_fec!N44)</f>
        <v>0.48984406645032158</v>
      </c>
      <c r="O44" s="124">
        <f>IF(RES_hhdet_tes!O44=0,"",RES_hhdet_tes!O44/RES_hhdet_fec!O44)</f>
        <v>0.55043383206381957</v>
      </c>
      <c r="P44" s="124">
        <f>IF(RES_hhdet_tes!P44=0,"",RES_hhdet_tes!P44/RES_hhdet_fec!P44)</f>
        <v>0.55027724763513042</v>
      </c>
      <c r="Q44" s="124">
        <f>IF(RES_hhdet_tes!Q44=0,"",RES_hhdet_tes!Q44/RES_hhdet_fec!Q44)</f>
        <v>0.55019980356971043</v>
      </c>
      <c r="R44" s="124">
        <f>IF(RES_hhdet_tes!R44=0,"",RES_hhdet_tes!R44/RES_hhdet_fec!R44)</f>
        <v>0.5532061197166247</v>
      </c>
      <c r="S44" s="124">
        <f>IF(RES_hhdet_tes!S44=0,"",RES_hhdet_tes!S44/RES_hhdet_fec!S44)</f>
        <v>0.57902466024649335</v>
      </c>
      <c r="T44" s="124">
        <f>IF(RES_hhdet_tes!T44=0,"",RES_hhdet_tes!T44/RES_hhdet_fec!T44)</f>
        <v>0.61243189445681578</v>
      </c>
      <c r="U44" s="124">
        <f>IF(RES_hhdet_tes!U44=0,"",RES_hhdet_tes!U44/RES_hhdet_fec!U44)</f>
        <v>0.64371094624111658</v>
      </c>
      <c r="V44" s="124">
        <f>IF(RES_hhdet_tes!V44=0,"",RES_hhdet_tes!V44/RES_hhdet_fec!V44)</f>
        <v>0.66431176360894872</v>
      </c>
      <c r="W44" s="124">
        <f>IF(RES_hhdet_tes!W44=0,"",RES_hhdet_tes!W44/RES_hhdet_fec!W44)</f>
        <v>0.66596505080973034</v>
      </c>
      <c r="DA44" s="130" t="s">
        <v>1946</v>
      </c>
    </row>
    <row r="45" spans="1:105" ht="12" customHeight="1" x14ac:dyDescent="0.25">
      <c r="A45" s="97" t="s">
        <v>216</v>
      </c>
      <c r="B45" s="111">
        <f>IF(RES_hhdet_tes!B45=0,"",RES_hhdet_tes!B45/RES_hhdet_fec!B45)</f>
        <v>0.43579505836694676</v>
      </c>
      <c r="C45" s="111">
        <f>IF(RES_hhdet_tes!C45=0,"",RES_hhdet_tes!C45/RES_hhdet_fec!C45)</f>
        <v>0.44073736790402024</v>
      </c>
      <c r="D45" s="111">
        <f>IF(RES_hhdet_tes!D45=0,"",RES_hhdet_tes!D45/RES_hhdet_fec!D45)</f>
        <v>0.44722945965061067</v>
      </c>
      <c r="E45" s="111">
        <f>IF(RES_hhdet_tes!E45=0,"",RES_hhdet_tes!E45/RES_hhdet_fec!E45)</f>
        <v>0.45311516125112822</v>
      </c>
      <c r="F45" s="111">
        <f>IF(RES_hhdet_tes!F45=0,"",RES_hhdet_tes!F45/RES_hhdet_fec!F45)</f>
        <v>0.45792432676717681</v>
      </c>
      <c r="G45" s="111">
        <f>IF(RES_hhdet_tes!G45=0,"",RES_hhdet_tes!G45/RES_hhdet_fec!G45)</f>
        <v>0.45973070939397076</v>
      </c>
      <c r="H45" s="111">
        <f>IF(RES_hhdet_tes!H45=0,"",RES_hhdet_tes!H45/RES_hhdet_fec!H45)</f>
        <v>0.46170178229945885</v>
      </c>
      <c r="I45" s="111">
        <f>IF(RES_hhdet_tes!I45=0,"",RES_hhdet_tes!I45/RES_hhdet_fec!I45)</f>
        <v>0.46367366352483058</v>
      </c>
      <c r="J45" s="111">
        <f>IF(RES_hhdet_tes!J45=0,"",RES_hhdet_tes!J45/RES_hhdet_fec!J45)</f>
        <v>0.46506657856192346</v>
      </c>
      <c r="K45" s="111">
        <f>IF(RES_hhdet_tes!K45=0,"",RES_hhdet_tes!K45/RES_hhdet_fec!K45)</f>
        <v>0.46530644072136068</v>
      </c>
      <c r="L45" s="111">
        <f>IF(RES_hhdet_tes!L45=0,"",RES_hhdet_tes!L45/RES_hhdet_fec!L45)</f>
        <v>0.46530900463188518</v>
      </c>
      <c r="M45" s="111">
        <f>IF(RES_hhdet_tes!M45=0,"",RES_hhdet_tes!M45/RES_hhdet_fec!M45)</f>
        <v>0.46547254900581969</v>
      </c>
      <c r="N45" s="111">
        <f>IF(RES_hhdet_tes!N45=0,"",RES_hhdet_tes!N45/RES_hhdet_fec!N45)</f>
        <v>0.48545514148151914</v>
      </c>
      <c r="O45" s="111">
        <f>IF(RES_hhdet_tes!O45=0,"",RES_hhdet_tes!O45/RES_hhdet_fec!O45)</f>
        <v>0.54615987365578433</v>
      </c>
      <c r="P45" s="111">
        <f>IF(RES_hhdet_tes!P45=0,"",RES_hhdet_tes!P45/RES_hhdet_fec!P45)</f>
        <v>0.54614739442834959</v>
      </c>
      <c r="Q45" s="111">
        <f>IF(RES_hhdet_tes!Q45=0,"",RES_hhdet_tes!Q45/RES_hhdet_fec!Q45)</f>
        <v>0.54614539125563732</v>
      </c>
      <c r="R45" s="111">
        <f>IF(RES_hhdet_tes!R45=0,"",RES_hhdet_tes!R45/RES_hhdet_fec!R45)</f>
        <v>0.54918051274832358</v>
      </c>
      <c r="S45" s="111">
        <f>IF(RES_hhdet_tes!S45=0,"",RES_hhdet_tes!S45/RES_hhdet_fec!S45)</f>
        <v>0.57509106050837</v>
      </c>
      <c r="T45" s="111">
        <f>IF(RES_hhdet_tes!T45=0,"",RES_hhdet_tes!T45/RES_hhdet_fec!T45)</f>
        <v>0.6085439826225354</v>
      </c>
      <c r="U45" s="111">
        <f>IF(RES_hhdet_tes!U45=0,"",RES_hhdet_tes!U45/RES_hhdet_fec!U45)</f>
        <v>0.6400324106753319</v>
      </c>
      <c r="V45" s="111">
        <f>IF(RES_hhdet_tes!V45=0,"",RES_hhdet_tes!V45/RES_hhdet_fec!V45)</f>
        <v>0.66074031263712563</v>
      </c>
      <c r="W45" s="111">
        <f>IF(RES_hhdet_tes!W45=0,"",RES_hhdet_tes!W45/RES_hhdet_fec!W45)</f>
        <v>0.6624868531199668</v>
      </c>
      <c r="DA45" s="63" t="s">
        <v>1947</v>
      </c>
    </row>
    <row r="46" spans="1:105" ht="12" customHeight="1" x14ac:dyDescent="0.25">
      <c r="A46" s="97" t="s">
        <v>53</v>
      </c>
      <c r="B46" s="111">
        <f>IF(RES_hhdet_tes!B46=0,"",RES_hhdet_tes!B46/RES_hhdet_fec!B46)</f>
        <v>1</v>
      </c>
      <c r="C46" s="111">
        <f>IF(RES_hhdet_tes!C46=0,"",RES_hhdet_tes!C46/RES_hhdet_fec!C46)</f>
        <v>1</v>
      </c>
      <c r="D46" s="111">
        <f>IF(RES_hhdet_tes!D46=0,"",RES_hhdet_tes!D46/RES_hhdet_fec!D46)</f>
        <v>1</v>
      </c>
      <c r="E46" s="111">
        <f>IF(RES_hhdet_tes!E46=0,"",RES_hhdet_tes!E46/RES_hhdet_fec!E46)</f>
        <v>1</v>
      </c>
      <c r="F46" s="111">
        <f>IF(RES_hhdet_tes!F46=0,"",RES_hhdet_tes!F46/RES_hhdet_fec!F46)</f>
        <v>1</v>
      </c>
      <c r="G46" s="111">
        <f>IF(RES_hhdet_tes!G46=0,"",RES_hhdet_tes!G46/RES_hhdet_fec!G46)</f>
        <v>1</v>
      </c>
      <c r="H46" s="111">
        <f>IF(RES_hhdet_tes!H46=0,"",RES_hhdet_tes!H46/RES_hhdet_fec!H46)</f>
        <v>1</v>
      </c>
      <c r="I46" s="111">
        <f>IF(RES_hhdet_tes!I46=0,"",RES_hhdet_tes!I46/RES_hhdet_fec!I46)</f>
        <v>1</v>
      </c>
      <c r="J46" s="111">
        <f>IF(RES_hhdet_tes!J46=0,"",RES_hhdet_tes!J46/RES_hhdet_fec!J46)</f>
        <v>1</v>
      </c>
      <c r="K46" s="111">
        <f>IF(RES_hhdet_tes!K46=0,"",RES_hhdet_tes!K46/RES_hhdet_fec!K46)</f>
        <v>1</v>
      </c>
      <c r="L46" s="111">
        <f>IF(RES_hhdet_tes!L46=0,"",RES_hhdet_tes!L46/RES_hhdet_fec!L46)</f>
        <v>1</v>
      </c>
      <c r="M46" s="111">
        <f>IF(RES_hhdet_tes!M46=0,"",RES_hhdet_tes!M46/RES_hhdet_fec!M46)</f>
        <v>1</v>
      </c>
      <c r="N46" s="111">
        <f>IF(RES_hhdet_tes!N46=0,"",RES_hhdet_tes!N46/RES_hhdet_fec!N46)</f>
        <v>1</v>
      </c>
      <c r="O46" s="111">
        <f>IF(RES_hhdet_tes!O46=0,"",RES_hhdet_tes!O46/RES_hhdet_fec!O46)</f>
        <v>1</v>
      </c>
      <c r="P46" s="111">
        <f>IF(RES_hhdet_tes!P46=0,"",RES_hhdet_tes!P46/RES_hhdet_fec!P46)</f>
        <v>1</v>
      </c>
      <c r="Q46" s="111">
        <f>IF(RES_hhdet_tes!Q46=0,"",RES_hhdet_tes!Q46/RES_hhdet_fec!Q46)</f>
        <v>1</v>
      </c>
      <c r="R46" s="111">
        <f>IF(RES_hhdet_tes!R46=0,"",RES_hhdet_tes!R46/RES_hhdet_fec!R46)</f>
        <v>1</v>
      </c>
      <c r="S46" s="111">
        <f>IF(RES_hhdet_tes!S46=0,"",RES_hhdet_tes!S46/RES_hhdet_fec!S46)</f>
        <v>1</v>
      </c>
      <c r="T46" s="111">
        <f>IF(RES_hhdet_tes!T46=0,"",RES_hhdet_tes!T46/RES_hhdet_fec!T46)</f>
        <v>1</v>
      </c>
      <c r="U46" s="111">
        <f>IF(RES_hhdet_tes!U46=0,"",RES_hhdet_tes!U46/RES_hhdet_fec!U46)</f>
        <v>1</v>
      </c>
      <c r="V46" s="111">
        <f>IF(RES_hhdet_tes!V46=0,"",RES_hhdet_tes!V46/RES_hhdet_fec!V46)</f>
        <v>1</v>
      </c>
      <c r="W46" s="111">
        <f>IF(RES_hhdet_tes!W46=0,"",RES_hhdet_tes!W46/RES_hhdet_fec!W46)</f>
        <v>1</v>
      </c>
      <c r="DA46" s="63" t="s">
        <v>1948</v>
      </c>
    </row>
    <row r="47" spans="1:105" ht="12.95" customHeight="1" x14ac:dyDescent="0.25">
      <c r="A47" s="121" t="s">
        <v>92</v>
      </c>
      <c r="B47" s="124">
        <f>IF(RES_hhdet_tes!B47=0,"",RES_hhdet_tes!B47/RES_hhdet_fec!B47)</f>
        <v>1.78472258275278</v>
      </c>
      <c r="C47" s="124">
        <f>IF(RES_hhdet_tes!C47=0,"",RES_hhdet_tes!C47/RES_hhdet_fec!C47)</f>
        <v>1.8532251054179456</v>
      </c>
      <c r="D47" s="124">
        <f>IF(RES_hhdet_tes!D47=0,"",RES_hhdet_tes!D47/RES_hhdet_fec!D47)</f>
        <v>1.9408511116910447</v>
      </c>
      <c r="E47" s="124">
        <f>IF(RES_hhdet_tes!E47=0,"",RES_hhdet_tes!E47/RES_hhdet_fec!E47)</f>
        <v>2.0685878097046317</v>
      </c>
      <c r="F47" s="124">
        <f>IF(RES_hhdet_tes!F47=0,"",RES_hhdet_tes!F47/RES_hhdet_fec!F47)</f>
        <v>2.210480539570677</v>
      </c>
      <c r="G47" s="124">
        <f>IF(RES_hhdet_tes!G47=0,"",RES_hhdet_tes!G47/RES_hhdet_fec!G47)</f>
        <v>2.308068435050366</v>
      </c>
      <c r="H47" s="124">
        <f>IF(RES_hhdet_tes!H47=0,"",RES_hhdet_tes!H47/RES_hhdet_fec!H47)</f>
        <v>2.4087862064655488</v>
      </c>
      <c r="I47" s="124">
        <f>IF(RES_hhdet_tes!I47=0,"",RES_hhdet_tes!I47/RES_hhdet_fec!I47)</f>
        <v>2.4623153604525796</v>
      </c>
      <c r="J47" s="124">
        <f>IF(RES_hhdet_tes!J47=0,"",RES_hhdet_tes!J47/RES_hhdet_fec!J47)</f>
        <v>2.4841973344958368</v>
      </c>
      <c r="K47" s="124">
        <f>IF(RES_hhdet_tes!K47=0,"",RES_hhdet_tes!K47/RES_hhdet_fec!K47)</f>
        <v>2.5187349232739411</v>
      </c>
      <c r="L47" s="124">
        <f>IF(RES_hhdet_tes!L47=0,"",RES_hhdet_tes!L47/RES_hhdet_fec!L47)</f>
        <v>2.5529885921828441</v>
      </c>
      <c r="M47" s="124">
        <f>IF(RES_hhdet_tes!M47=0,"",RES_hhdet_tes!M47/RES_hhdet_fec!M47)</f>
        <v>2.6103427149072167</v>
      </c>
      <c r="N47" s="124">
        <f>IF(RES_hhdet_tes!N47=0,"",RES_hhdet_tes!N47/RES_hhdet_fec!N47)</f>
        <v>2.8596835108619807</v>
      </c>
      <c r="O47" s="124">
        <f>IF(RES_hhdet_tes!O47=0,"",RES_hhdet_tes!O47/RES_hhdet_fec!O47)</f>
        <v>3.2555126670359416</v>
      </c>
      <c r="P47" s="124">
        <f>IF(RES_hhdet_tes!P47=0,"",RES_hhdet_tes!P47/RES_hhdet_fec!P47)</f>
        <v>3.379090836108388</v>
      </c>
      <c r="Q47" s="124">
        <f>IF(RES_hhdet_tes!Q47=0,"",RES_hhdet_tes!Q47/RES_hhdet_fec!Q47)</f>
        <v>3.4561211961833931</v>
      </c>
      <c r="R47" s="124">
        <f>IF(RES_hhdet_tes!R47=0,"",RES_hhdet_tes!R47/RES_hhdet_fec!R47)</f>
        <v>3.4812568872459759</v>
      </c>
      <c r="S47" s="124">
        <f>IF(RES_hhdet_tes!S47=0,"",RES_hhdet_tes!S47/RES_hhdet_fec!S47)</f>
        <v>3.5440891445629306</v>
      </c>
      <c r="T47" s="124">
        <f>IF(RES_hhdet_tes!T47=0,"",RES_hhdet_tes!T47/RES_hhdet_fec!T47)</f>
        <v>3.6259497628621964</v>
      </c>
      <c r="U47" s="124">
        <f>IF(RES_hhdet_tes!U47=0,"",RES_hhdet_tes!U47/RES_hhdet_fec!U47)</f>
        <v>3.7059411216933991</v>
      </c>
      <c r="V47" s="124">
        <f>IF(RES_hhdet_tes!V47=0,"",RES_hhdet_tes!V47/RES_hhdet_fec!V47)</f>
        <v>3.7820484115520556</v>
      </c>
      <c r="W47" s="124">
        <f>IF(RES_hhdet_tes!W47=0,"",RES_hhdet_tes!W47/RES_hhdet_fec!W47)</f>
        <v>3.8388882541009108</v>
      </c>
      <c r="DA47" s="130" t="s">
        <v>1949</v>
      </c>
    </row>
    <row r="48" spans="1:105" ht="12" customHeight="1" x14ac:dyDescent="0.25">
      <c r="A48" s="97" t="s">
        <v>53</v>
      </c>
      <c r="B48" s="111">
        <f>IF(RES_hhdet_tes!B48=0,"",RES_hhdet_tes!B48/RES_hhdet_fec!B48)</f>
        <v>1.78472258275278</v>
      </c>
      <c r="C48" s="111">
        <f>IF(RES_hhdet_tes!C48=0,"",RES_hhdet_tes!C48/RES_hhdet_fec!C48)</f>
        <v>1.8532251054179456</v>
      </c>
      <c r="D48" s="111">
        <f>IF(RES_hhdet_tes!D48=0,"",RES_hhdet_tes!D48/RES_hhdet_fec!D48)</f>
        <v>1.9408511116910447</v>
      </c>
      <c r="E48" s="111">
        <f>IF(RES_hhdet_tes!E48=0,"",RES_hhdet_tes!E48/RES_hhdet_fec!E48)</f>
        <v>2.0685878097046317</v>
      </c>
      <c r="F48" s="111">
        <f>IF(RES_hhdet_tes!F48=0,"",RES_hhdet_tes!F48/RES_hhdet_fec!F48)</f>
        <v>2.210480539570677</v>
      </c>
      <c r="G48" s="111">
        <f>IF(RES_hhdet_tes!G48=0,"",RES_hhdet_tes!G48/RES_hhdet_fec!G48)</f>
        <v>2.308068435050366</v>
      </c>
      <c r="H48" s="111">
        <f>IF(RES_hhdet_tes!H48=0,"",RES_hhdet_tes!H48/RES_hhdet_fec!H48)</f>
        <v>2.4087862064655488</v>
      </c>
      <c r="I48" s="111">
        <f>IF(RES_hhdet_tes!I48=0,"",RES_hhdet_tes!I48/RES_hhdet_fec!I48)</f>
        <v>2.4623153604525796</v>
      </c>
      <c r="J48" s="111">
        <f>IF(RES_hhdet_tes!J48=0,"",RES_hhdet_tes!J48/RES_hhdet_fec!J48)</f>
        <v>2.4841973344958368</v>
      </c>
      <c r="K48" s="111">
        <f>IF(RES_hhdet_tes!K48=0,"",RES_hhdet_tes!K48/RES_hhdet_fec!K48)</f>
        <v>2.5187349232739411</v>
      </c>
      <c r="L48" s="111">
        <f>IF(RES_hhdet_tes!L48=0,"",RES_hhdet_tes!L48/RES_hhdet_fec!L48)</f>
        <v>2.5529885921828441</v>
      </c>
      <c r="M48" s="111">
        <f>IF(RES_hhdet_tes!M48=0,"",RES_hhdet_tes!M48/RES_hhdet_fec!M48)</f>
        <v>2.6103427149072167</v>
      </c>
      <c r="N48" s="111">
        <f>IF(RES_hhdet_tes!N48=0,"",RES_hhdet_tes!N48/RES_hhdet_fec!N48)</f>
        <v>2.8596835108619807</v>
      </c>
      <c r="O48" s="111">
        <f>IF(RES_hhdet_tes!O48=0,"",RES_hhdet_tes!O48/RES_hhdet_fec!O48)</f>
        <v>3.2555126670359416</v>
      </c>
      <c r="P48" s="111">
        <f>IF(RES_hhdet_tes!P48=0,"",RES_hhdet_tes!P48/RES_hhdet_fec!P48)</f>
        <v>3.379090836108388</v>
      </c>
      <c r="Q48" s="111">
        <f>IF(RES_hhdet_tes!Q48=0,"",RES_hhdet_tes!Q48/RES_hhdet_fec!Q48)</f>
        <v>3.4561211961833931</v>
      </c>
      <c r="R48" s="111">
        <f>IF(RES_hhdet_tes!R48=0,"",RES_hhdet_tes!R48/RES_hhdet_fec!R48)</f>
        <v>3.4812568872459759</v>
      </c>
      <c r="S48" s="111">
        <f>IF(RES_hhdet_tes!S48=0,"",RES_hhdet_tes!S48/RES_hhdet_fec!S48)</f>
        <v>3.5440891445629306</v>
      </c>
      <c r="T48" s="111">
        <f>IF(RES_hhdet_tes!T48=0,"",RES_hhdet_tes!T48/RES_hhdet_fec!T48)</f>
        <v>3.6259497628621964</v>
      </c>
      <c r="U48" s="111">
        <f>IF(RES_hhdet_tes!U48=0,"",RES_hhdet_tes!U48/RES_hhdet_fec!U48)</f>
        <v>3.7059411216933991</v>
      </c>
      <c r="V48" s="111">
        <f>IF(RES_hhdet_tes!V48=0,"",RES_hhdet_tes!V48/RES_hhdet_fec!V48)</f>
        <v>3.7820484115520556</v>
      </c>
      <c r="W48" s="111">
        <f>IF(RES_hhdet_tes!W48=0,"",RES_hhdet_tes!W48/RES_hhdet_fec!W48)</f>
        <v>3.8388882541009108</v>
      </c>
      <c r="DA48" s="63" t="s">
        <v>1950</v>
      </c>
    </row>
    <row r="49" spans="1:105" ht="12" customHeight="1" x14ac:dyDescent="0.25">
      <c r="A49" s="121" t="s">
        <v>55</v>
      </c>
      <c r="B49" s="124">
        <f>IF(RES_hhdet_tes!B49=0,"",RES_hhdet_tes!B49/RES_hhdet_fec!B49)</f>
        <v>0.50095246769015001</v>
      </c>
      <c r="C49" s="124">
        <f>IF(RES_hhdet_tes!C49=0,"",RES_hhdet_tes!C49/RES_hhdet_fec!C49)</f>
        <v>0.50163115081082388</v>
      </c>
      <c r="D49" s="124">
        <f>IF(RES_hhdet_tes!D49=0,"",RES_hhdet_tes!D49/RES_hhdet_fec!D49)</f>
        <v>0.50287394108442407</v>
      </c>
      <c r="E49" s="124">
        <f>IF(RES_hhdet_tes!E49=0,"",RES_hhdet_tes!E49/RES_hhdet_fec!E49)</f>
        <v>0.50607785951316497</v>
      </c>
      <c r="F49" s="124">
        <f>IF(RES_hhdet_tes!F49=0,"",RES_hhdet_tes!F49/RES_hhdet_fec!F49)</f>
        <v>0.50747578527773751</v>
      </c>
      <c r="G49" s="124">
        <f>IF(RES_hhdet_tes!G49=0,"",RES_hhdet_tes!G49/RES_hhdet_fec!G49)</f>
        <v>0.5079851955130219</v>
      </c>
      <c r="H49" s="124">
        <f>IF(RES_hhdet_tes!H49=0,"",RES_hhdet_tes!H49/RES_hhdet_fec!H49)</f>
        <v>0.50993949038627495</v>
      </c>
      <c r="I49" s="124">
        <f>IF(RES_hhdet_tes!I49=0,"",RES_hhdet_tes!I49/RES_hhdet_fec!I49)</f>
        <v>0.51331196616373564</v>
      </c>
      <c r="J49" s="124">
        <f>IF(RES_hhdet_tes!J49=0,"",RES_hhdet_tes!J49/RES_hhdet_fec!J49)</f>
        <v>0.5193154529621361</v>
      </c>
      <c r="K49" s="124">
        <f>IF(RES_hhdet_tes!K49=0,"",RES_hhdet_tes!K49/RES_hhdet_fec!K49)</f>
        <v>0.52676529429688979</v>
      </c>
      <c r="L49" s="124">
        <f>IF(RES_hhdet_tes!L49=0,"",RES_hhdet_tes!L49/RES_hhdet_fec!L49)</f>
        <v>0.5355993926922572</v>
      </c>
      <c r="M49" s="124">
        <f>IF(RES_hhdet_tes!M49=0,"",RES_hhdet_tes!M49/RES_hhdet_fec!M49)</f>
        <v>0.54028210479115013</v>
      </c>
      <c r="N49" s="124">
        <f>IF(RES_hhdet_tes!N49=0,"",RES_hhdet_tes!N49/RES_hhdet_fec!N49)</f>
        <v>0.55235407805135717</v>
      </c>
      <c r="O49" s="124">
        <f>IF(RES_hhdet_tes!O49=0,"",RES_hhdet_tes!O49/RES_hhdet_fec!O49)</f>
        <v>0.57979192091214482</v>
      </c>
      <c r="P49" s="124">
        <f>IF(RES_hhdet_tes!P49=0,"",RES_hhdet_tes!P49/RES_hhdet_fec!P49)</f>
        <v>0.58394373189399207</v>
      </c>
      <c r="Q49" s="124">
        <f>IF(RES_hhdet_tes!Q49=0,"",RES_hhdet_tes!Q49/RES_hhdet_fec!Q49)</f>
        <v>0.58460220420894715</v>
      </c>
      <c r="R49" s="124">
        <f>IF(RES_hhdet_tes!R49=0,"",RES_hhdet_tes!R49/RES_hhdet_fec!R49)</f>
        <v>0.59181207095705712</v>
      </c>
      <c r="S49" s="124">
        <f>IF(RES_hhdet_tes!S49=0,"",RES_hhdet_tes!S49/RES_hhdet_fec!S49)</f>
        <v>0.61421951311450096</v>
      </c>
      <c r="T49" s="124">
        <f>IF(RES_hhdet_tes!T49=0,"",RES_hhdet_tes!T49/RES_hhdet_fec!T49)</f>
        <v>0.64435191105359857</v>
      </c>
      <c r="U49" s="124">
        <f>IF(RES_hhdet_tes!U49=0,"",RES_hhdet_tes!U49/RES_hhdet_fec!U49)</f>
        <v>0.6761072892296397</v>
      </c>
      <c r="V49" s="124">
        <f>IF(RES_hhdet_tes!V49=0,"",RES_hhdet_tes!V49/RES_hhdet_fec!V49)</f>
        <v>0.69908559719534147</v>
      </c>
      <c r="W49" s="124">
        <f>IF(RES_hhdet_tes!W49=0,"",RES_hhdet_tes!W49/RES_hhdet_fec!W49)</f>
        <v>0.70115122101085348</v>
      </c>
      <c r="DA49" s="130" t="s">
        <v>1951</v>
      </c>
    </row>
    <row r="50" spans="1:105" ht="12" customHeight="1" x14ac:dyDescent="0.25">
      <c r="A50" s="97" t="s">
        <v>138</v>
      </c>
      <c r="B50" s="111">
        <f>IF(RES_hhdet_tes!B50=0,"",RES_hhdet_tes!B50/RES_hhdet_fec!B50)</f>
        <v>0.49749872798501737</v>
      </c>
      <c r="C50" s="111">
        <f>IF(RES_hhdet_tes!C50=0,"",RES_hhdet_tes!C50/RES_hhdet_fec!C50)</f>
        <v>0.49907056598031785</v>
      </c>
      <c r="D50" s="111">
        <f>IF(RES_hhdet_tes!D50=0,"",RES_hhdet_tes!D50/RES_hhdet_fec!D50)</f>
        <v>0.501173715356932</v>
      </c>
      <c r="E50" s="111">
        <f>IF(RES_hhdet_tes!E50=0,"",RES_hhdet_tes!E50/RES_hhdet_fec!E50)</f>
        <v>0.50311839406343695</v>
      </c>
      <c r="F50" s="111">
        <f>IF(RES_hhdet_tes!F50=0,"",RES_hhdet_tes!F50/RES_hhdet_fec!F50)</f>
        <v>0.50473135817204307</v>
      </c>
      <c r="G50" s="111">
        <f>IF(RES_hhdet_tes!G50=0,"",RES_hhdet_tes!G50/RES_hhdet_fec!G50)</f>
        <v>0.50558189980172108</v>
      </c>
      <c r="H50" s="111">
        <f>IF(RES_hhdet_tes!H50=0,"",RES_hhdet_tes!H50/RES_hhdet_fec!H50)</f>
        <v>0.50722135173504357</v>
      </c>
      <c r="I50" s="111">
        <f>IF(RES_hhdet_tes!I50=0,"",RES_hhdet_tes!I50/RES_hhdet_fec!I50)</f>
        <v>0.51078893122652724</v>
      </c>
      <c r="J50" s="111">
        <f>IF(RES_hhdet_tes!J50=0,"",RES_hhdet_tes!J50/RES_hhdet_fec!J50)</f>
        <v>0.51666513561593275</v>
      </c>
      <c r="K50" s="111">
        <f>IF(RES_hhdet_tes!K50=0,"",RES_hhdet_tes!K50/RES_hhdet_fec!K50)</f>
        <v>0.52383802631938403</v>
      </c>
      <c r="L50" s="111">
        <f>IF(RES_hhdet_tes!L50=0,"",RES_hhdet_tes!L50/RES_hhdet_fec!L50)</f>
        <v>0.53171347976648209</v>
      </c>
      <c r="M50" s="111">
        <f>IF(RES_hhdet_tes!M50=0,"",RES_hhdet_tes!M50/RES_hhdet_fec!M50)</f>
        <v>0.53749074752700043</v>
      </c>
      <c r="N50" s="111">
        <f>IF(RES_hhdet_tes!N50=0,"",RES_hhdet_tes!N50/RES_hhdet_fec!N50)</f>
        <v>0.54887418725339743</v>
      </c>
      <c r="O50" s="111">
        <f>IF(RES_hhdet_tes!O50=0,"",RES_hhdet_tes!O50/RES_hhdet_fec!O50)</f>
        <v>0.57532031374893911</v>
      </c>
      <c r="P50" s="111">
        <f>IF(RES_hhdet_tes!P50=0,"",RES_hhdet_tes!P50/RES_hhdet_fec!P50)</f>
        <v>0.57835697115858409</v>
      </c>
      <c r="Q50" s="111">
        <f>IF(RES_hhdet_tes!Q50=0,"",RES_hhdet_tes!Q50/RES_hhdet_fec!Q50)</f>
        <v>0.57899796559370953</v>
      </c>
      <c r="R50" s="111">
        <f>IF(RES_hhdet_tes!R50=0,"",RES_hhdet_tes!R50/RES_hhdet_fec!R50)</f>
        <v>0.5861844277214866</v>
      </c>
      <c r="S50" s="111">
        <f>IF(RES_hhdet_tes!S50=0,"",RES_hhdet_tes!S50/RES_hhdet_fec!S50)</f>
        <v>0.60956755422743392</v>
      </c>
      <c r="T50" s="111">
        <f>IF(RES_hhdet_tes!T50=0,"",RES_hhdet_tes!T50/RES_hhdet_fec!T50)</f>
        <v>0.6404134113719957</v>
      </c>
      <c r="U50" s="111">
        <f>IF(RES_hhdet_tes!U50=0,"",RES_hhdet_tes!U50/RES_hhdet_fec!U50)</f>
        <v>0.67152363877852816</v>
      </c>
      <c r="V50" s="111">
        <f>IF(RES_hhdet_tes!V50=0,"",RES_hhdet_tes!V50/RES_hhdet_fec!V50)</f>
        <v>0.69365179332468396</v>
      </c>
      <c r="W50" s="111">
        <f>IF(RES_hhdet_tes!W50=0,"",RES_hhdet_tes!W50/RES_hhdet_fec!W50)</f>
        <v>0.69541128270094466</v>
      </c>
      <c r="DA50" s="63" t="s">
        <v>1952</v>
      </c>
    </row>
    <row r="51" spans="1:105" ht="12" customHeight="1" x14ac:dyDescent="0.25">
      <c r="A51" s="97" t="s">
        <v>137</v>
      </c>
      <c r="B51" s="111" t="str">
        <f>IF(RES_hhdet_tes!B51=0,"",RES_hhdet_tes!B51/RES_hhdet_fec!B51)</f>
        <v/>
      </c>
      <c r="C51" s="111" t="str">
        <f>IF(RES_hhdet_tes!C51=0,"",RES_hhdet_tes!C51/RES_hhdet_fec!C51)</f>
        <v/>
      </c>
      <c r="D51" s="111" t="str">
        <f>IF(RES_hhdet_tes!D51=0,"",RES_hhdet_tes!D51/RES_hhdet_fec!D51)</f>
        <v/>
      </c>
      <c r="E51" s="111" t="str">
        <f>IF(RES_hhdet_tes!E51=0,"",RES_hhdet_tes!E51/RES_hhdet_fec!E51)</f>
        <v/>
      </c>
      <c r="F51" s="111" t="str">
        <f>IF(RES_hhdet_tes!F51=0,"",RES_hhdet_tes!F51/RES_hhdet_fec!F51)</f>
        <v/>
      </c>
      <c r="G51" s="111" t="str">
        <f>IF(RES_hhdet_tes!G51=0,"",RES_hhdet_tes!G51/RES_hhdet_fec!G51)</f>
        <v/>
      </c>
      <c r="H51" s="111" t="str">
        <f>IF(RES_hhdet_tes!H51=0,"",RES_hhdet_tes!H51/RES_hhdet_fec!H51)</f>
        <v/>
      </c>
      <c r="I51" s="111" t="str">
        <f>IF(RES_hhdet_tes!I51=0,"",RES_hhdet_tes!I51/RES_hhdet_fec!I51)</f>
        <v/>
      </c>
      <c r="J51" s="111" t="str">
        <f>IF(RES_hhdet_tes!J51=0,"",RES_hhdet_tes!J51/RES_hhdet_fec!J51)</f>
        <v/>
      </c>
      <c r="K51" s="111">
        <f>IF(RES_hhdet_tes!K51=0,"",RES_hhdet_tes!K51/RES_hhdet_fec!K51)</f>
        <v>0.70602070129809524</v>
      </c>
      <c r="L51" s="111">
        <f>IF(RES_hhdet_tes!L51=0,"",RES_hhdet_tes!L51/RES_hhdet_fec!L51)</f>
        <v>0.69690413482066738</v>
      </c>
      <c r="M51" s="111">
        <f>IF(RES_hhdet_tes!M51=0,"",RES_hhdet_tes!M51/RES_hhdet_fec!M51)</f>
        <v>0.70899276057623617</v>
      </c>
      <c r="N51" s="111">
        <f>IF(RES_hhdet_tes!N51=0,"",RES_hhdet_tes!N51/RES_hhdet_fec!N51)</f>
        <v>0.72028118225504978</v>
      </c>
      <c r="O51" s="111">
        <f>IF(RES_hhdet_tes!O51=0,"",RES_hhdet_tes!O51/RES_hhdet_fec!O51)</f>
        <v>0.74708650055685866</v>
      </c>
      <c r="P51" s="111">
        <f>IF(RES_hhdet_tes!P51=0,"",RES_hhdet_tes!P51/RES_hhdet_fec!P51)</f>
        <v>0.76411074178978122</v>
      </c>
      <c r="Q51" s="111">
        <f>IF(RES_hhdet_tes!Q51=0,"",RES_hhdet_tes!Q51/RES_hhdet_fec!Q51)</f>
        <v>0.77581190028140568</v>
      </c>
      <c r="R51" s="111">
        <f>IF(RES_hhdet_tes!R51=0,"",RES_hhdet_tes!R51/RES_hhdet_fec!R51)</f>
        <v>0.78219780125115956</v>
      </c>
      <c r="S51" s="111">
        <f>IF(RES_hhdet_tes!S51=0,"",RES_hhdet_tes!S51/RES_hhdet_fec!S51)</f>
        <v>0.79848529138560331</v>
      </c>
      <c r="T51" s="111">
        <f>IF(RES_hhdet_tes!T51=0,"",RES_hhdet_tes!T51/RES_hhdet_fec!T51)</f>
        <v>0.80202898074135232</v>
      </c>
      <c r="U51" s="111">
        <f>IF(RES_hhdet_tes!U51=0,"",RES_hhdet_tes!U51/RES_hhdet_fec!U51)</f>
        <v>0.82351537044133971</v>
      </c>
      <c r="V51" s="111">
        <f>IF(RES_hhdet_tes!V51=0,"",RES_hhdet_tes!V51/RES_hhdet_fec!V51)</f>
        <v>0.83839077361562331</v>
      </c>
      <c r="W51" s="111">
        <f>IF(RES_hhdet_tes!W51=0,"",RES_hhdet_tes!W51/RES_hhdet_fec!W51)</f>
        <v>0.85598823268443736</v>
      </c>
      <c r="DA51" s="63" t="s">
        <v>1953</v>
      </c>
    </row>
    <row r="52" spans="1:105" ht="12" customHeight="1" x14ac:dyDescent="0.25">
      <c r="A52" s="100" t="s">
        <v>216</v>
      </c>
      <c r="B52" s="112" t="str">
        <f>IF(RES_hhdet_tes!B52=0,"",RES_hhdet_tes!B52/RES_hhdet_fec!B52)</f>
        <v/>
      </c>
      <c r="C52" s="112" t="str">
        <f>IF(RES_hhdet_tes!C52=0,"",RES_hhdet_tes!C52/RES_hhdet_fec!C52)</f>
        <v/>
      </c>
      <c r="D52" s="112" t="str">
        <f>IF(RES_hhdet_tes!D52=0,"",RES_hhdet_tes!D52/RES_hhdet_fec!D52)</f>
        <v/>
      </c>
      <c r="E52" s="112" t="str">
        <f>IF(RES_hhdet_tes!E52=0,"",RES_hhdet_tes!E52/RES_hhdet_fec!E52)</f>
        <v/>
      </c>
      <c r="F52" s="112" t="str">
        <f>IF(RES_hhdet_tes!F52=0,"",RES_hhdet_tes!F52/RES_hhdet_fec!F52)</f>
        <v/>
      </c>
      <c r="G52" s="112" t="str">
        <f>IF(RES_hhdet_tes!G52=0,"",RES_hhdet_tes!G52/RES_hhdet_fec!G52)</f>
        <v/>
      </c>
      <c r="H52" s="112" t="str">
        <f>IF(RES_hhdet_tes!H52=0,"",RES_hhdet_tes!H52/RES_hhdet_fec!H52)</f>
        <v/>
      </c>
      <c r="I52" s="112" t="str">
        <f>IF(RES_hhdet_tes!I52=0,"",RES_hhdet_tes!I52/RES_hhdet_fec!I52)</f>
        <v/>
      </c>
      <c r="J52" s="112" t="str">
        <f>IF(RES_hhdet_tes!J52=0,"",RES_hhdet_tes!J52/RES_hhdet_fec!J52)</f>
        <v/>
      </c>
      <c r="K52" s="112">
        <f>IF(RES_hhdet_tes!K52=0,"",RES_hhdet_tes!K52/RES_hhdet_fec!K52)</f>
        <v>0.54221506421956245</v>
      </c>
      <c r="L52" s="112">
        <f>IF(RES_hhdet_tes!L52=0,"",RES_hhdet_tes!L52/RES_hhdet_fec!L52)</f>
        <v>0.54221506421956245</v>
      </c>
      <c r="M52" s="112">
        <f>IF(RES_hhdet_tes!M52=0,"",RES_hhdet_tes!M52/RES_hhdet_fec!M52)</f>
        <v>0.54779231604174261</v>
      </c>
      <c r="N52" s="112">
        <f>IF(RES_hhdet_tes!N52=0,"",RES_hhdet_tes!N52/RES_hhdet_fec!N52)</f>
        <v>0.55290299831537382</v>
      </c>
      <c r="O52" s="112">
        <f>IF(RES_hhdet_tes!O52=0,"",RES_hhdet_tes!O52/RES_hhdet_fec!O52)</f>
        <v>0.59326549512648619</v>
      </c>
      <c r="P52" s="112">
        <f>IF(RES_hhdet_tes!P52=0,"",RES_hhdet_tes!P52/RES_hhdet_fec!P52)</f>
        <v>0.61080204962040785</v>
      </c>
      <c r="Q52" s="112">
        <f>IF(RES_hhdet_tes!Q52=0,"",RES_hhdet_tes!Q52/RES_hhdet_fec!Q52)</f>
        <v>0.62977301244275741</v>
      </c>
      <c r="R52" s="112">
        <f>IF(RES_hhdet_tes!R52=0,"",RES_hhdet_tes!R52/RES_hhdet_fec!R52)</f>
        <v>0.63511800984843281</v>
      </c>
      <c r="S52" s="112">
        <f>IF(RES_hhdet_tes!S52=0,"",RES_hhdet_tes!S52/RES_hhdet_fec!S52)</f>
        <v>0.65367627123657146</v>
      </c>
      <c r="T52" s="112">
        <f>IF(RES_hhdet_tes!T52=0,"",RES_hhdet_tes!T52/RES_hhdet_fec!T52)</f>
        <v>0.6937764808487874</v>
      </c>
      <c r="U52" s="112">
        <f>IF(RES_hhdet_tes!U52=0,"",RES_hhdet_tes!U52/RES_hhdet_fec!U52)</f>
        <v>0.70180786198057543</v>
      </c>
      <c r="V52" s="112">
        <f>IF(RES_hhdet_tes!V52=0,"",RES_hhdet_tes!V52/RES_hhdet_fec!V52)</f>
        <v>0.71986665762316004</v>
      </c>
      <c r="W52" s="112">
        <f>IF(RES_hhdet_tes!W52=0,"",RES_hhdet_tes!W52/RES_hhdet_fec!W52)</f>
        <v>0.74508205229718261</v>
      </c>
      <c r="DA52" s="131" t="s">
        <v>1954</v>
      </c>
    </row>
    <row r="53" spans="1:105" ht="12" customHeight="1" x14ac:dyDescent="0.25">
      <c r="A53" s="103" t="s">
        <v>52</v>
      </c>
      <c r="B53" s="113" t="str">
        <f>IF(RES_hhdet_tes!B53=0,"",RES_hhdet_tes!B53/RES_hhdet_fec!B53)</f>
        <v/>
      </c>
      <c r="C53" s="113" t="str">
        <f>IF(RES_hhdet_tes!C53=0,"",RES_hhdet_tes!C53/RES_hhdet_fec!C53)</f>
        <v/>
      </c>
      <c r="D53" s="113" t="str">
        <f>IF(RES_hhdet_tes!D53=0,"",RES_hhdet_tes!D53/RES_hhdet_fec!D53)</f>
        <v/>
      </c>
      <c r="E53" s="113" t="str">
        <f>IF(RES_hhdet_tes!E53=0,"",RES_hhdet_tes!E53/RES_hhdet_fec!E53)</f>
        <v/>
      </c>
      <c r="F53" s="113" t="str">
        <f>IF(RES_hhdet_tes!F53=0,"",RES_hhdet_tes!F53/RES_hhdet_fec!F53)</f>
        <v/>
      </c>
      <c r="G53" s="113" t="str">
        <f>IF(RES_hhdet_tes!G53=0,"",RES_hhdet_tes!G53/RES_hhdet_fec!G53)</f>
        <v/>
      </c>
      <c r="H53" s="113" t="str">
        <f>IF(RES_hhdet_tes!H53=0,"",RES_hhdet_tes!H53/RES_hhdet_fec!H53)</f>
        <v/>
      </c>
      <c r="I53" s="113" t="str">
        <f>IF(RES_hhdet_tes!I53=0,"",RES_hhdet_tes!I53/RES_hhdet_fec!I53)</f>
        <v/>
      </c>
      <c r="J53" s="113" t="str">
        <f>IF(RES_hhdet_tes!J53=0,"",RES_hhdet_tes!J53/RES_hhdet_fec!J53)</f>
        <v/>
      </c>
      <c r="K53" s="113">
        <f>IF(RES_hhdet_tes!K53=0,"",RES_hhdet_tes!K53/RES_hhdet_fec!K53)</f>
        <v>1</v>
      </c>
      <c r="L53" s="113">
        <f>IF(RES_hhdet_tes!L53=0,"",RES_hhdet_tes!L53/RES_hhdet_fec!L53)</f>
        <v>1</v>
      </c>
      <c r="M53" s="113">
        <f>IF(RES_hhdet_tes!M53=0,"",RES_hhdet_tes!M53/RES_hhdet_fec!M53)</f>
        <v>1</v>
      </c>
      <c r="N53" s="113">
        <f>IF(RES_hhdet_tes!N53=0,"",RES_hhdet_tes!N53/RES_hhdet_fec!N53)</f>
        <v>1</v>
      </c>
      <c r="O53" s="113">
        <f>IF(RES_hhdet_tes!O53=0,"",RES_hhdet_tes!O53/RES_hhdet_fec!O53)</f>
        <v>1</v>
      </c>
      <c r="P53" s="113">
        <f>IF(RES_hhdet_tes!P53=0,"",RES_hhdet_tes!P53/RES_hhdet_fec!P53)</f>
        <v>1</v>
      </c>
      <c r="Q53" s="113">
        <f>IF(RES_hhdet_tes!Q53=0,"",RES_hhdet_tes!Q53/RES_hhdet_fec!Q53)</f>
        <v>1</v>
      </c>
      <c r="R53" s="113">
        <f>IF(RES_hhdet_tes!R53=0,"",RES_hhdet_tes!R53/RES_hhdet_fec!R53)</f>
        <v>1</v>
      </c>
      <c r="S53" s="113">
        <f>IF(RES_hhdet_tes!S53=0,"",RES_hhdet_tes!S53/RES_hhdet_fec!S53)</f>
        <v>1</v>
      </c>
      <c r="T53" s="113">
        <f>IF(RES_hhdet_tes!T53=0,"",RES_hhdet_tes!T53/RES_hhdet_fec!T53)</f>
        <v>1</v>
      </c>
      <c r="U53" s="113">
        <f>IF(RES_hhdet_tes!U53=0,"",RES_hhdet_tes!U53/RES_hhdet_fec!U53)</f>
        <v>1</v>
      </c>
      <c r="V53" s="113">
        <f>IF(RES_hhdet_tes!V53=0,"",RES_hhdet_tes!V53/RES_hhdet_fec!V53)</f>
        <v>1</v>
      </c>
      <c r="W53" s="113">
        <f>IF(RES_hhdet_tes!W53=0,"",RES_hhdet_tes!W53/RES_hhdet_fec!W53)</f>
        <v>1</v>
      </c>
      <c r="DA53" s="132" t="s">
        <v>1955</v>
      </c>
    </row>
    <row r="54" spans="1:105" ht="12" customHeight="1" x14ac:dyDescent="0.25">
      <c r="A54" s="106" t="s">
        <v>122</v>
      </c>
      <c r="B54" s="112">
        <f>IF(RES_hhdet_tes!B54=0,"",RES_hhdet_tes!B54/RES_hhdet_fec!B54)</f>
        <v>0.61847156762503608</v>
      </c>
      <c r="C54" s="112">
        <f>IF(RES_hhdet_tes!C54=0,"",RES_hhdet_tes!C54/RES_hhdet_fec!C54)</f>
        <v>0.62132715393020888</v>
      </c>
      <c r="D54" s="112">
        <f>IF(RES_hhdet_tes!D54=0,"",RES_hhdet_tes!D54/RES_hhdet_fec!D54)</f>
        <v>0.62449683903554343</v>
      </c>
      <c r="E54" s="112">
        <f>IF(RES_hhdet_tes!E54=0,"",RES_hhdet_tes!E54/RES_hhdet_fec!E54)</f>
        <v>0.62820433885382243</v>
      </c>
      <c r="F54" s="112">
        <f>IF(RES_hhdet_tes!F54=0,"",RES_hhdet_tes!F54/RES_hhdet_fec!F54)</f>
        <v>0.63237890062989222</v>
      </c>
      <c r="G54" s="112">
        <f>IF(RES_hhdet_tes!G54=0,"",RES_hhdet_tes!G54/RES_hhdet_fec!G54)</f>
        <v>0.63702111395641081</v>
      </c>
      <c r="H54" s="112">
        <f>IF(RES_hhdet_tes!H54=0,"",RES_hhdet_tes!H54/RES_hhdet_fec!H54)</f>
        <v>0.64330139997833957</v>
      </c>
      <c r="I54" s="112">
        <f>IF(RES_hhdet_tes!I54=0,"",RES_hhdet_tes!I54/RES_hhdet_fec!I54)</f>
        <v>0.64622364408120492</v>
      </c>
      <c r="J54" s="112">
        <f>IF(RES_hhdet_tes!J54=0,"",RES_hhdet_tes!J54/RES_hhdet_fec!J54)</f>
        <v>0.64726188074461311</v>
      </c>
      <c r="K54" s="112">
        <f>IF(RES_hhdet_tes!K54=0,"",RES_hhdet_tes!K54/RES_hhdet_fec!K54)</f>
        <v>0.64838334550012144</v>
      </c>
      <c r="L54" s="112">
        <f>IF(RES_hhdet_tes!L54=0,"",RES_hhdet_tes!L54/RES_hhdet_fec!L54)</f>
        <v>0.64931894084196606</v>
      </c>
      <c r="M54" s="112">
        <f>IF(RES_hhdet_tes!M54=0,"",RES_hhdet_tes!M54/RES_hhdet_fec!M54)</f>
        <v>0.64953199185986277</v>
      </c>
      <c r="N54" s="112">
        <f>IF(RES_hhdet_tes!N54=0,"",RES_hhdet_tes!N54/RES_hhdet_fec!N54)</f>
        <v>0.66079966884582175</v>
      </c>
      <c r="O54" s="112">
        <f>IF(RES_hhdet_tes!O54=0,"",RES_hhdet_tes!O54/RES_hhdet_fec!O54)</f>
        <v>0.6678971656003786</v>
      </c>
      <c r="P54" s="112">
        <f>IF(RES_hhdet_tes!P54=0,"",RES_hhdet_tes!P54/RES_hhdet_fec!P54)</f>
        <v>0.67849900957353804</v>
      </c>
      <c r="Q54" s="112">
        <f>IF(RES_hhdet_tes!Q54=0,"",RES_hhdet_tes!Q54/RES_hhdet_fec!Q54)</f>
        <v>0.67983760675081673</v>
      </c>
      <c r="R54" s="112">
        <f>IF(RES_hhdet_tes!R54=0,"",RES_hhdet_tes!R54/RES_hhdet_fec!R54)</f>
        <v>0.68037594229378107</v>
      </c>
      <c r="S54" s="112">
        <f>IF(RES_hhdet_tes!S54=0,"",RES_hhdet_tes!S54/RES_hhdet_fec!S54)</f>
        <v>0.68316758389765098</v>
      </c>
      <c r="T54" s="112">
        <f>IF(RES_hhdet_tes!T54=0,"",RES_hhdet_tes!T54/RES_hhdet_fec!T54)</f>
        <v>0.68411318613459993</v>
      </c>
      <c r="U54" s="112">
        <f>IF(RES_hhdet_tes!U54=0,"",RES_hhdet_tes!U54/RES_hhdet_fec!U54)</f>
        <v>0.70472389716407879</v>
      </c>
      <c r="V54" s="112">
        <f>IF(RES_hhdet_tes!V54=0,"",RES_hhdet_tes!V54/RES_hhdet_fec!V54)</f>
        <v>0.75372800057896816</v>
      </c>
      <c r="W54" s="112">
        <f>IF(RES_hhdet_tes!W54=0,"",RES_hhdet_tes!W54/RES_hhdet_fec!W54)</f>
        <v>0.77874519791775432</v>
      </c>
      <c r="DA54" s="131" t="s">
        <v>1956</v>
      </c>
    </row>
    <row r="55" spans="1:105" ht="12" customHeight="1" x14ac:dyDescent="0.25">
      <c r="A55" s="107" t="s">
        <v>121</v>
      </c>
      <c r="B55" s="113" t="str">
        <f>IF(RES_hhdet_tes!B55=0,"",RES_hhdet_tes!B55/RES_hhdet_fec!B55)</f>
        <v/>
      </c>
      <c r="C55" s="113" t="str">
        <f>IF(RES_hhdet_tes!C55=0,"",RES_hhdet_tes!C55/RES_hhdet_fec!C55)</f>
        <v/>
      </c>
      <c r="D55" s="113" t="str">
        <f>IF(RES_hhdet_tes!D55=0,"",RES_hhdet_tes!D55/RES_hhdet_fec!D55)</f>
        <v/>
      </c>
      <c r="E55" s="113" t="str">
        <f>IF(RES_hhdet_tes!E55=0,"",RES_hhdet_tes!E55/RES_hhdet_fec!E55)</f>
        <v/>
      </c>
      <c r="F55" s="113" t="str">
        <f>IF(RES_hhdet_tes!F55=0,"",RES_hhdet_tes!F55/RES_hhdet_fec!F55)</f>
        <v/>
      </c>
      <c r="G55" s="113" t="str">
        <f>IF(RES_hhdet_tes!G55=0,"",RES_hhdet_tes!G55/RES_hhdet_fec!G55)</f>
        <v/>
      </c>
      <c r="H55" s="113" t="str">
        <f>IF(RES_hhdet_tes!H55=0,"",RES_hhdet_tes!H55/RES_hhdet_fec!H55)</f>
        <v/>
      </c>
      <c r="I55" s="113" t="str">
        <f>IF(RES_hhdet_tes!I55=0,"",RES_hhdet_tes!I55/RES_hhdet_fec!I55)</f>
        <v/>
      </c>
      <c r="J55" s="113" t="str">
        <f>IF(RES_hhdet_tes!J55=0,"",RES_hhdet_tes!J55/RES_hhdet_fec!J55)</f>
        <v/>
      </c>
      <c r="K55" s="113" t="str">
        <f>IF(RES_hhdet_tes!K55=0,"",RES_hhdet_tes!K55/RES_hhdet_fec!K55)</f>
        <v/>
      </c>
      <c r="L55" s="113" t="str">
        <f>IF(RES_hhdet_tes!L55=0,"",RES_hhdet_tes!L55/RES_hhdet_fec!L55)</f>
        <v/>
      </c>
      <c r="M55" s="113">
        <f>IF(RES_hhdet_tes!M55=0,"",RES_hhdet_tes!M55/RES_hhdet_fec!M55)</f>
        <v>0.80137436648296045</v>
      </c>
      <c r="N55" s="113">
        <f>IF(RES_hhdet_tes!N55=0,"",RES_hhdet_tes!N55/RES_hhdet_fec!N55)</f>
        <v>0.81344979273039086</v>
      </c>
      <c r="O55" s="113">
        <f>IF(RES_hhdet_tes!O55=0,"",RES_hhdet_tes!O55/RES_hhdet_fec!O55)</f>
        <v>0.81709030254409243</v>
      </c>
      <c r="P55" s="113">
        <f>IF(RES_hhdet_tes!P55=0,"",RES_hhdet_tes!P55/RES_hhdet_fec!P55)</f>
        <v>0.82446198530842429</v>
      </c>
      <c r="Q55" s="113">
        <f>IF(RES_hhdet_tes!Q55=0,"",RES_hhdet_tes!Q55/RES_hhdet_fec!Q55)</f>
        <v>0.82239866832705677</v>
      </c>
      <c r="R55" s="113">
        <f>IF(RES_hhdet_tes!R55=0,"",RES_hhdet_tes!R55/RES_hhdet_fec!R55)</f>
        <v>0.82380537895374129</v>
      </c>
      <c r="S55" s="113">
        <f>IF(RES_hhdet_tes!S55=0,"",RES_hhdet_tes!S55/RES_hhdet_fec!S55)</f>
        <v>0.82612674617534199</v>
      </c>
      <c r="T55" s="113">
        <f>IF(RES_hhdet_tes!T55=0,"",RES_hhdet_tes!T55/RES_hhdet_fec!T55)</f>
        <v>0.81903148842861706</v>
      </c>
      <c r="U55" s="113">
        <f>IF(RES_hhdet_tes!U55=0,"",RES_hhdet_tes!U55/RES_hhdet_fec!U55)</f>
        <v>0.84728169220627791</v>
      </c>
      <c r="V55" s="113">
        <f>IF(RES_hhdet_tes!V55=0,"",RES_hhdet_tes!V55/RES_hhdet_fec!V55)</f>
        <v>0.86670161200263385</v>
      </c>
      <c r="W55" s="113">
        <f>IF(RES_hhdet_tes!W55=0,"",RES_hhdet_tes!W55/RES_hhdet_fec!W55)</f>
        <v>0.88327843488323643</v>
      </c>
      <c r="DA55" s="132" t="s">
        <v>1957</v>
      </c>
    </row>
    <row r="56" spans="1:105" ht="12" customHeight="1" x14ac:dyDescent="0.25">
      <c r="A56" s="108" t="s">
        <v>53</v>
      </c>
      <c r="B56" s="111" t="str">
        <f>IF(RES_hhdet_tes!B56=0,"",RES_hhdet_tes!B56/RES_hhdet_fec!B56)</f>
        <v/>
      </c>
      <c r="C56" s="111" t="str">
        <f>IF(RES_hhdet_tes!C56=0,"",RES_hhdet_tes!C56/RES_hhdet_fec!C56)</f>
        <v/>
      </c>
      <c r="D56" s="111" t="str">
        <f>IF(RES_hhdet_tes!D56=0,"",RES_hhdet_tes!D56/RES_hhdet_fec!D56)</f>
        <v/>
      </c>
      <c r="E56" s="111" t="str">
        <f>IF(RES_hhdet_tes!E56=0,"",RES_hhdet_tes!E56/RES_hhdet_fec!E56)</f>
        <v/>
      </c>
      <c r="F56" s="111" t="str">
        <f>IF(RES_hhdet_tes!F56=0,"",RES_hhdet_tes!F56/RES_hhdet_fec!F56)</f>
        <v/>
      </c>
      <c r="G56" s="111" t="str">
        <f>IF(RES_hhdet_tes!G56=0,"",RES_hhdet_tes!G56/RES_hhdet_fec!G56)</f>
        <v/>
      </c>
      <c r="H56" s="111" t="str">
        <f>IF(RES_hhdet_tes!H56=0,"",RES_hhdet_tes!H56/RES_hhdet_fec!H56)</f>
        <v/>
      </c>
      <c r="I56" s="111" t="str">
        <f>IF(RES_hhdet_tes!I56=0,"",RES_hhdet_tes!I56/RES_hhdet_fec!I56)</f>
        <v/>
      </c>
      <c r="J56" s="111" t="str">
        <f>IF(RES_hhdet_tes!J56=0,"",RES_hhdet_tes!J56/RES_hhdet_fec!J56)</f>
        <v/>
      </c>
      <c r="K56" s="111" t="str">
        <f>IF(RES_hhdet_tes!K56=0,"",RES_hhdet_tes!K56/RES_hhdet_fec!K56)</f>
        <v/>
      </c>
      <c r="L56" s="111" t="str">
        <f>IF(RES_hhdet_tes!L56=0,"",RES_hhdet_tes!L56/RES_hhdet_fec!L56)</f>
        <v/>
      </c>
      <c r="M56" s="111">
        <f>IF(RES_hhdet_tes!M56=0,"",RES_hhdet_tes!M56/RES_hhdet_fec!M56)</f>
        <v>0.66730435021905199</v>
      </c>
      <c r="N56" s="111">
        <f>IF(RES_hhdet_tes!N56=0,"",RES_hhdet_tes!N56/RES_hhdet_fec!N56)</f>
        <v>0.67663708718645044</v>
      </c>
      <c r="O56" s="111">
        <f>IF(RES_hhdet_tes!O56=0,"",RES_hhdet_tes!O56/RES_hhdet_fec!O56)</f>
        <v>0.68829358046844069</v>
      </c>
      <c r="P56" s="111">
        <f>IF(RES_hhdet_tes!P56=0,"",RES_hhdet_tes!P56/RES_hhdet_fec!P56)</f>
        <v>0.69478952434322061</v>
      </c>
      <c r="Q56" s="111">
        <f>IF(RES_hhdet_tes!Q56=0,"",RES_hhdet_tes!Q56/RES_hhdet_fec!Q56)</f>
        <v>0.69488530301913809</v>
      </c>
      <c r="R56" s="111">
        <f>IF(RES_hhdet_tes!R56=0,"",RES_hhdet_tes!R56/RES_hhdet_fec!R56)</f>
        <v>0.69498126036965679</v>
      </c>
      <c r="S56" s="111">
        <f>IF(RES_hhdet_tes!S56=0,"",RES_hhdet_tes!S56/RES_hhdet_fec!S56)</f>
        <v>0.69455648993928087</v>
      </c>
      <c r="T56" s="111">
        <f>IF(RES_hhdet_tes!T56=0,"",RES_hhdet_tes!T56/RES_hhdet_fec!T56)</f>
        <v>0.71393877458519206</v>
      </c>
      <c r="U56" s="111">
        <f>IF(RES_hhdet_tes!U56=0,"",RES_hhdet_tes!U56/RES_hhdet_fec!U56)</f>
        <v>0.73751167319317879</v>
      </c>
      <c r="V56" s="111">
        <f>IF(RES_hhdet_tes!V56=0,"",RES_hhdet_tes!V56/RES_hhdet_fec!V56)</f>
        <v>0.76465900081567417</v>
      </c>
      <c r="W56" s="111">
        <f>IF(RES_hhdet_tes!W56=0,"",RES_hhdet_tes!W56/RES_hhdet_fec!W56)</f>
        <v>0.78402051563077924</v>
      </c>
      <c r="DA56" s="63" t="s">
        <v>1958</v>
      </c>
    </row>
    <row r="57" spans="1:105" ht="12" customHeight="1" x14ac:dyDescent="0.25">
      <c r="A57" s="108" t="s">
        <v>52</v>
      </c>
      <c r="B57" s="111" t="str">
        <f>IF(RES_hhdet_tes!B57=0,"",RES_hhdet_tes!B57/RES_hhdet_fec!B57)</f>
        <v/>
      </c>
      <c r="C57" s="111" t="str">
        <f>IF(RES_hhdet_tes!C57=0,"",RES_hhdet_tes!C57/RES_hhdet_fec!C57)</f>
        <v/>
      </c>
      <c r="D57" s="111" t="str">
        <f>IF(RES_hhdet_tes!D57=0,"",RES_hhdet_tes!D57/RES_hhdet_fec!D57)</f>
        <v/>
      </c>
      <c r="E57" s="111" t="str">
        <f>IF(RES_hhdet_tes!E57=0,"",RES_hhdet_tes!E57/RES_hhdet_fec!E57)</f>
        <v/>
      </c>
      <c r="F57" s="111" t="str">
        <f>IF(RES_hhdet_tes!F57=0,"",RES_hhdet_tes!F57/RES_hhdet_fec!F57)</f>
        <v/>
      </c>
      <c r="G57" s="111" t="str">
        <f>IF(RES_hhdet_tes!G57=0,"",RES_hhdet_tes!G57/RES_hhdet_fec!G57)</f>
        <v/>
      </c>
      <c r="H57" s="111" t="str">
        <f>IF(RES_hhdet_tes!H57=0,"",RES_hhdet_tes!H57/RES_hhdet_fec!H57)</f>
        <v/>
      </c>
      <c r="I57" s="111" t="str">
        <f>IF(RES_hhdet_tes!I57=0,"",RES_hhdet_tes!I57/RES_hhdet_fec!I57)</f>
        <v/>
      </c>
      <c r="J57" s="111" t="str">
        <f>IF(RES_hhdet_tes!J57=0,"",RES_hhdet_tes!J57/RES_hhdet_fec!J57)</f>
        <v/>
      </c>
      <c r="K57" s="111" t="str">
        <f>IF(RES_hhdet_tes!K57=0,"",RES_hhdet_tes!K57/RES_hhdet_fec!K57)</f>
        <v/>
      </c>
      <c r="L57" s="111" t="str">
        <f>IF(RES_hhdet_tes!L57=0,"",RES_hhdet_tes!L57/RES_hhdet_fec!L57)</f>
        <v/>
      </c>
      <c r="M57" s="111">
        <f>IF(RES_hhdet_tes!M57=0,"",RES_hhdet_tes!M57/RES_hhdet_fec!M57)</f>
        <v>1</v>
      </c>
      <c r="N57" s="111">
        <f>IF(RES_hhdet_tes!N57=0,"",RES_hhdet_tes!N57/RES_hhdet_fec!N57)</f>
        <v>1</v>
      </c>
      <c r="O57" s="111">
        <f>IF(RES_hhdet_tes!O57=0,"",RES_hhdet_tes!O57/RES_hhdet_fec!O57)</f>
        <v>1</v>
      </c>
      <c r="P57" s="111">
        <f>IF(RES_hhdet_tes!P57=0,"",RES_hhdet_tes!P57/RES_hhdet_fec!P57)</f>
        <v>1</v>
      </c>
      <c r="Q57" s="111">
        <f>IF(RES_hhdet_tes!Q57=0,"",RES_hhdet_tes!Q57/RES_hhdet_fec!Q57)</f>
        <v>1</v>
      </c>
      <c r="R57" s="111">
        <f>IF(RES_hhdet_tes!R57=0,"",RES_hhdet_tes!R57/RES_hhdet_fec!R57)</f>
        <v>1</v>
      </c>
      <c r="S57" s="111">
        <f>IF(RES_hhdet_tes!S57=0,"",RES_hhdet_tes!S57/RES_hhdet_fec!S57)</f>
        <v>1</v>
      </c>
      <c r="T57" s="111">
        <f>IF(RES_hhdet_tes!T57=0,"",RES_hhdet_tes!T57/RES_hhdet_fec!T57)</f>
        <v>1</v>
      </c>
      <c r="U57" s="111">
        <f>IF(RES_hhdet_tes!U57=0,"",RES_hhdet_tes!U57/RES_hhdet_fec!U57)</f>
        <v>1</v>
      </c>
      <c r="V57" s="111">
        <f>IF(RES_hhdet_tes!V57=0,"",RES_hhdet_tes!V57/RES_hhdet_fec!V57)</f>
        <v>1</v>
      </c>
      <c r="W57" s="111">
        <f>IF(RES_hhdet_tes!W57=0,"",RES_hhdet_tes!W57/RES_hhdet_fec!W57)</f>
        <v>1</v>
      </c>
      <c r="DA57" s="63" t="s">
        <v>1959</v>
      </c>
    </row>
    <row r="58" spans="1:105" ht="12" customHeight="1" x14ac:dyDescent="0.25">
      <c r="A58" s="121" t="s">
        <v>54</v>
      </c>
      <c r="B58" s="124">
        <f>IF(RES_hhdet_tes!B58=0,"",RES_hhdet_tes!B58/RES_hhdet_fec!B58)</f>
        <v>0.6056234563566798</v>
      </c>
      <c r="C58" s="124">
        <f>IF(RES_hhdet_tes!C58=0,"",RES_hhdet_tes!C58/RES_hhdet_fec!C58)</f>
        <v>0.60571047535645539</v>
      </c>
      <c r="D58" s="124">
        <f>IF(RES_hhdet_tes!D58=0,"",RES_hhdet_tes!D58/RES_hhdet_fec!D58)</f>
        <v>0.60621698225926057</v>
      </c>
      <c r="E58" s="124">
        <f>IF(RES_hhdet_tes!E58=0,"",RES_hhdet_tes!E58/RES_hhdet_fec!E58)</f>
        <v>0.63486089818856506</v>
      </c>
      <c r="F58" s="124">
        <f>IF(RES_hhdet_tes!F58=0,"",RES_hhdet_tes!F58/RES_hhdet_fec!F58)</f>
        <v>0.63904092425490733</v>
      </c>
      <c r="G58" s="124">
        <f>IF(RES_hhdet_tes!G58=0,"",RES_hhdet_tes!G58/RES_hhdet_fec!G58)</f>
        <v>0.63544241959452852</v>
      </c>
      <c r="H58" s="124">
        <f>IF(RES_hhdet_tes!H58=0,"",RES_hhdet_tes!H58/RES_hhdet_fec!H58)</f>
        <v>0.64577455356224622</v>
      </c>
      <c r="I58" s="124">
        <f>IF(RES_hhdet_tes!I58=0,"",RES_hhdet_tes!I58/RES_hhdet_fec!I58)</f>
        <v>0.6440366764485137</v>
      </c>
      <c r="J58" s="124">
        <f>IF(RES_hhdet_tes!J58=0,"",RES_hhdet_tes!J58/RES_hhdet_fec!J58)</f>
        <v>0.64579263823365696</v>
      </c>
      <c r="K58" s="124">
        <f>IF(RES_hhdet_tes!K58=0,"",RES_hhdet_tes!K58/RES_hhdet_fec!K58)</f>
        <v>0.6472369160562762</v>
      </c>
      <c r="L58" s="124">
        <f>IF(RES_hhdet_tes!L58=0,"",RES_hhdet_tes!L58/RES_hhdet_fec!L58)</f>
        <v>0.6519869104982231</v>
      </c>
      <c r="M58" s="124">
        <f>IF(RES_hhdet_tes!M58=0,"",RES_hhdet_tes!M58/RES_hhdet_fec!M58)</f>
        <v>0.64458162069808878</v>
      </c>
      <c r="N58" s="124">
        <f>IF(RES_hhdet_tes!N58=0,"",RES_hhdet_tes!N58/RES_hhdet_fec!N58)</f>
        <v>0.64417655152986075</v>
      </c>
      <c r="O58" s="124">
        <f>IF(RES_hhdet_tes!O58=0,"",RES_hhdet_tes!O58/RES_hhdet_fec!O58)</f>
        <v>0.65272872414934424</v>
      </c>
      <c r="P58" s="124">
        <f>IF(RES_hhdet_tes!P58=0,"",RES_hhdet_tes!P58/RES_hhdet_fec!P58)</f>
        <v>0.65126961486601886</v>
      </c>
      <c r="Q58" s="124">
        <f>IF(RES_hhdet_tes!Q58=0,"",RES_hhdet_tes!Q58/RES_hhdet_fec!Q58)</f>
        <v>0.65146191639140794</v>
      </c>
      <c r="R58" s="124">
        <f>IF(RES_hhdet_tes!R58=0,"",RES_hhdet_tes!R58/RES_hhdet_fec!R58)</f>
        <v>0.6519981181061334</v>
      </c>
      <c r="S58" s="124">
        <f>IF(RES_hhdet_tes!S58=0,"",RES_hhdet_tes!S58/RES_hhdet_fec!S58)</f>
        <v>0.65486095150707646</v>
      </c>
      <c r="T58" s="124">
        <f>IF(RES_hhdet_tes!T58=0,"",RES_hhdet_tes!T58/RES_hhdet_fec!T58)</f>
        <v>0.65518741415374204</v>
      </c>
      <c r="U58" s="124">
        <f>IF(RES_hhdet_tes!U58=0,"",RES_hhdet_tes!U58/RES_hhdet_fec!U58)</f>
        <v>0.65681861427370991</v>
      </c>
      <c r="V58" s="124">
        <f>IF(RES_hhdet_tes!V58=0,"",RES_hhdet_tes!V58/RES_hhdet_fec!V58)</f>
        <v>0.66452417934149954</v>
      </c>
      <c r="W58" s="124">
        <f>IF(RES_hhdet_tes!W58=0,"",RES_hhdet_tes!W58/RES_hhdet_fec!W58)</f>
        <v>0.66489945910702852</v>
      </c>
      <c r="DA58" s="130" t="s">
        <v>1960</v>
      </c>
    </row>
    <row r="59" spans="1:105" ht="12" customHeight="1" x14ac:dyDescent="0.25">
      <c r="A59" s="97" t="s">
        <v>50</v>
      </c>
      <c r="B59" s="111">
        <f>IF(RES_hhdet_tes!B59=0,"",RES_hhdet_tes!B59/RES_hhdet_fec!B59)</f>
        <v>0.58604868176896507</v>
      </c>
      <c r="C59" s="111">
        <f>IF(RES_hhdet_tes!C59=0,"",RES_hhdet_tes!C59/RES_hhdet_fec!C59)</f>
        <v>0.58703278702260631</v>
      </c>
      <c r="D59" s="111">
        <f>IF(RES_hhdet_tes!D59=0,"",RES_hhdet_tes!D59/RES_hhdet_fec!D59)</f>
        <v>0.58805062036670108</v>
      </c>
      <c r="E59" s="111">
        <f>IF(RES_hhdet_tes!E59=0,"",RES_hhdet_tes!E59/RES_hhdet_fec!E59)</f>
        <v>0.58886464763160906</v>
      </c>
      <c r="F59" s="111">
        <f>IF(RES_hhdet_tes!F59=0,"",RES_hhdet_tes!F59/RES_hhdet_fec!F59)</f>
        <v>0.58998839637050549</v>
      </c>
      <c r="G59" s="111">
        <f>IF(RES_hhdet_tes!G59=0,"",RES_hhdet_tes!G59/RES_hhdet_fec!G59)</f>
        <v>0.59121809228247701</v>
      </c>
      <c r="H59" s="111">
        <f>IF(RES_hhdet_tes!H59=0,"",RES_hhdet_tes!H59/RES_hhdet_fec!H59)</f>
        <v>0.59291530194047537</v>
      </c>
      <c r="I59" s="111">
        <f>IF(RES_hhdet_tes!I59=0,"",RES_hhdet_tes!I59/RES_hhdet_fec!I59)</f>
        <v>0.59376629930586444</v>
      </c>
      <c r="J59" s="111">
        <f>IF(RES_hhdet_tes!J59=0,"",RES_hhdet_tes!J59/RES_hhdet_fec!J59)</f>
        <v>0.59392263707358839</v>
      </c>
      <c r="K59" s="111">
        <f>IF(RES_hhdet_tes!K59=0,"",RES_hhdet_tes!K59/RES_hhdet_fec!K59)</f>
        <v>0.59433318751003661</v>
      </c>
      <c r="L59" s="111">
        <f>IF(RES_hhdet_tes!L59=0,"",RES_hhdet_tes!L59/RES_hhdet_fec!L59)</f>
        <v>0.59475773394040821</v>
      </c>
      <c r="M59" s="111">
        <f>IF(RES_hhdet_tes!M59=0,"",RES_hhdet_tes!M59/RES_hhdet_fec!M59)</f>
        <v>0.59516798670918936</v>
      </c>
      <c r="N59" s="111">
        <f>IF(RES_hhdet_tes!N59=0,"",RES_hhdet_tes!N59/RES_hhdet_fec!N59)</f>
        <v>0.59593592144085594</v>
      </c>
      <c r="O59" s="111">
        <f>IF(RES_hhdet_tes!O59=0,"",RES_hhdet_tes!O59/RES_hhdet_fec!O59)</f>
        <v>0.5969154774472214</v>
      </c>
      <c r="P59" s="111">
        <f>IF(RES_hhdet_tes!P59=0,"",RES_hhdet_tes!P59/RES_hhdet_fec!P59)</f>
        <v>0.59699651208511806</v>
      </c>
      <c r="Q59" s="111">
        <f>IF(RES_hhdet_tes!Q59=0,"",RES_hhdet_tes!Q59/RES_hhdet_fec!Q59)</f>
        <v>0.59706130197460283</v>
      </c>
      <c r="R59" s="111">
        <f>IF(RES_hhdet_tes!R59=0,"",RES_hhdet_tes!R59/RES_hhdet_fec!R59)</f>
        <v>0.59722108432357279</v>
      </c>
      <c r="S59" s="111">
        <f>IF(RES_hhdet_tes!S59=0,"",RES_hhdet_tes!S59/RES_hhdet_fec!S59)</f>
        <v>0.59814422270347389</v>
      </c>
      <c r="T59" s="111">
        <f>IF(RES_hhdet_tes!T59=0,"",RES_hhdet_tes!T59/RES_hhdet_fec!T59)</f>
        <v>0.59985934100533955</v>
      </c>
      <c r="U59" s="111">
        <f>IF(RES_hhdet_tes!U59=0,"",RES_hhdet_tes!U59/RES_hhdet_fec!U59)</f>
        <v>0.60209466351126861</v>
      </c>
      <c r="V59" s="111">
        <f>IF(RES_hhdet_tes!V59=0,"",RES_hhdet_tes!V59/RES_hhdet_fec!V59)</f>
        <v>0.60475203710683234</v>
      </c>
      <c r="W59" s="111">
        <f>IF(RES_hhdet_tes!W59=0,"",RES_hhdet_tes!W59/RES_hhdet_fec!W59)</f>
        <v>0.60689691193942863</v>
      </c>
      <c r="DA59" s="63" t="s">
        <v>1961</v>
      </c>
    </row>
    <row r="60" spans="1:105" ht="12" customHeight="1" x14ac:dyDescent="0.25">
      <c r="A60" s="109" t="s">
        <v>120</v>
      </c>
      <c r="B60" s="45">
        <f>IF(RES_hhdet_tes!B60=0,"",RES_hhdet_tes!B60/RES_hhdet_fec!B60)</f>
        <v>0.73897657154102725</v>
      </c>
      <c r="C60" s="45">
        <f>IF(RES_hhdet_tes!C60=0,"",RES_hhdet_tes!C60/RES_hhdet_fec!C60)</f>
        <v>0.74222671711153188</v>
      </c>
      <c r="D60" s="45">
        <f>IF(RES_hhdet_tes!D60=0,"",RES_hhdet_tes!D60/RES_hhdet_fec!D60)</f>
        <v>0.74665324833893942</v>
      </c>
      <c r="E60" s="45">
        <f>IF(RES_hhdet_tes!E60=0,"",RES_hhdet_tes!E60/RES_hhdet_fec!E60)</f>
        <v>0.75063442017904392</v>
      </c>
      <c r="F60" s="45">
        <f>IF(RES_hhdet_tes!F60=0,"",RES_hhdet_tes!F60/RES_hhdet_fec!F60)</f>
        <v>0.75273148483190266</v>
      </c>
      <c r="G60" s="45">
        <f>IF(RES_hhdet_tes!G60=0,"",RES_hhdet_tes!G60/RES_hhdet_fec!G60)</f>
        <v>0.75409091061548383</v>
      </c>
      <c r="H60" s="45">
        <f>IF(RES_hhdet_tes!H60=0,"",RES_hhdet_tes!H60/RES_hhdet_fec!H60)</f>
        <v>0.75567814563672853</v>
      </c>
      <c r="I60" s="45">
        <f>IF(RES_hhdet_tes!I60=0,"",RES_hhdet_tes!I60/RES_hhdet_fec!I60)</f>
        <v>0.75638236509035495</v>
      </c>
      <c r="J60" s="45">
        <f>IF(RES_hhdet_tes!J60=0,"",RES_hhdet_tes!J60/RES_hhdet_fec!J60)</f>
        <v>0.75669702270261119</v>
      </c>
      <c r="K60" s="45">
        <f>IF(RES_hhdet_tes!K60=0,"",RES_hhdet_tes!K60/RES_hhdet_fec!K60)</f>
        <v>0.75764194811567653</v>
      </c>
      <c r="L60" s="45">
        <f>IF(RES_hhdet_tes!L60=0,"",RES_hhdet_tes!L60/RES_hhdet_fec!L60)</f>
        <v>0.75934490798604604</v>
      </c>
      <c r="M60" s="45">
        <f>IF(RES_hhdet_tes!M60=0,"",RES_hhdet_tes!M60/RES_hhdet_fec!M60)</f>
        <v>0.76262773034271947</v>
      </c>
      <c r="N60" s="45">
        <f>IF(RES_hhdet_tes!N60=0,"",RES_hhdet_tes!N60/RES_hhdet_fec!N60)</f>
        <v>0.76691626445288663</v>
      </c>
      <c r="O60" s="45">
        <f>IF(RES_hhdet_tes!O60=0,"",RES_hhdet_tes!O60/RES_hhdet_fec!O60)</f>
        <v>0.77185536678395728</v>
      </c>
      <c r="P60" s="45">
        <f>IF(RES_hhdet_tes!P60=0,"",RES_hhdet_tes!P60/RES_hhdet_fec!P60)</f>
        <v>0.7723147475730705</v>
      </c>
      <c r="Q60" s="45">
        <f>IF(RES_hhdet_tes!Q60=0,"",RES_hhdet_tes!Q60/RES_hhdet_fec!Q60)</f>
        <v>0.77379700484562508</v>
      </c>
      <c r="R60" s="45">
        <f>IF(RES_hhdet_tes!R60=0,"",RES_hhdet_tes!R60/RES_hhdet_fec!R60)</f>
        <v>0.77730953800038838</v>
      </c>
      <c r="S60" s="45">
        <f>IF(RES_hhdet_tes!S60=0,"",RES_hhdet_tes!S60/RES_hhdet_fec!S60)</f>
        <v>0.78735700522834629</v>
      </c>
      <c r="T60" s="45">
        <f>IF(RES_hhdet_tes!T60=0,"",RES_hhdet_tes!T60/RES_hhdet_fec!T60)</f>
        <v>0.80062243875319716</v>
      </c>
      <c r="U60" s="45">
        <f>IF(RES_hhdet_tes!U60=0,"",RES_hhdet_tes!U60/RES_hhdet_fec!U60)</f>
        <v>0.8161979742959069</v>
      </c>
      <c r="V60" s="45">
        <f>IF(RES_hhdet_tes!V60=0,"",RES_hhdet_tes!V60/RES_hhdet_fec!V60)</f>
        <v>0.83183960680594304</v>
      </c>
      <c r="W60" s="45">
        <f>IF(RES_hhdet_tes!W60=0,"",RES_hhdet_tes!W60/RES_hhdet_fec!W60)</f>
        <v>0.84047510531868486</v>
      </c>
      <c r="DA60" s="60" t="s">
        <v>1962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9">
        <f>IF(RES_hhdet_tes!B62=0,"",RES_hhdet_tes!B62/RES_hhdet_fec!B62)</f>
        <v>0.49947156183854496</v>
      </c>
      <c r="C62" s="119">
        <f>IF(RES_hhdet_tes!C62=0,"",RES_hhdet_tes!C62/RES_hhdet_fec!C62)</f>
        <v>0.50297418193045329</v>
      </c>
      <c r="D62" s="119">
        <f>IF(RES_hhdet_tes!D62=0,"",RES_hhdet_tes!D62/RES_hhdet_fec!D62)</f>
        <v>0.50874391823771914</v>
      </c>
      <c r="E62" s="119">
        <f>IF(RES_hhdet_tes!E62=0,"",RES_hhdet_tes!E62/RES_hhdet_fec!E62)</f>
        <v>0.51851650102605551</v>
      </c>
      <c r="F62" s="119">
        <f>IF(RES_hhdet_tes!F62=0,"",RES_hhdet_tes!F62/RES_hhdet_fec!F62)</f>
        <v>0.52708804860352365</v>
      </c>
      <c r="G62" s="119">
        <f>IF(RES_hhdet_tes!G62=0,"",RES_hhdet_tes!G62/RES_hhdet_fec!G62)</f>
        <v>0.53658692020958088</v>
      </c>
      <c r="H62" s="119">
        <f>IF(RES_hhdet_tes!H62=0,"",RES_hhdet_tes!H62/RES_hhdet_fec!H62)</f>
        <v>0.54656283856153898</v>
      </c>
      <c r="I62" s="119">
        <f>IF(RES_hhdet_tes!I62=0,"",RES_hhdet_tes!I62/RES_hhdet_fec!I62)</f>
        <v>0.55738586165865067</v>
      </c>
      <c r="J62" s="119">
        <f>IF(RES_hhdet_tes!J62=0,"",RES_hhdet_tes!J62/RES_hhdet_fec!J62)</f>
        <v>0.56851038406246845</v>
      </c>
      <c r="K62" s="119">
        <f>IF(RES_hhdet_tes!K62=0,"",RES_hhdet_tes!K62/RES_hhdet_fec!K62)</f>
        <v>0.58124282808738337</v>
      </c>
      <c r="L62" s="119">
        <f>IF(RES_hhdet_tes!L62=0,"",RES_hhdet_tes!L62/RES_hhdet_fec!L62)</f>
        <v>0.59552189493138541</v>
      </c>
      <c r="M62" s="119">
        <f>IF(RES_hhdet_tes!M62=0,"",RES_hhdet_tes!M62/RES_hhdet_fec!M62)</f>
        <v>0.61185652304930782</v>
      </c>
      <c r="N62" s="119">
        <f>IF(RES_hhdet_tes!N62=0,"",RES_hhdet_tes!N62/RES_hhdet_fec!N62)</f>
        <v>0.63093506649109532</v>
      </c>
      <c r="O62" s="119">
        <f>IF(RES_hhdet_tes!O62=0,"",RES_hhdet_tes!O62/RES_hhdet_fec!O62)</f>
        <v>0.64941563349946785</v>
      </c>
      <c r="P62" s="119">
        <f>IF(RES_hhdet_tes!P62=0,"",RES_hhdet_tes!P62/RES_hhdet_fec!P62)</f>
        <v>0.65446150510475631</v>
      </c>
      <c r="Q62" s="119">
        <f>IF(RES_hhdet_tes!Q62=0,"",RES_hhdet_tes!Q62/RES_hhdet_fec!Q62)</f>
        <v>0.66241276314875852</v>
      </c>
      <c r="R62" s="119">
        <f>IF(RES_hhdet_tes!R62=0,"",RES_hhdet_tes!R62/RES_hhdet_fec!R62)</f>
        <v>0.67151347446336307</v>
      </c>
      <c r="S62" s="119">
        <f>IF(RES_hhdet_tes!S62=0,"",RES_hhdet_tes!S62/RES_hhdet_fec!S62)</f>
        <v>0.68263704855801965</v>
      </c>
      <c r="T62" s="119">
        <f>IF(RES_hhdet_tes!T62=0,"",RES_hhdet_tes!T62/RES_hhdet_fec!T62)</f>
        <v>0.69490872759374656</v>
      </c>
      <c r="U62" s="119">
        <f>IF(RES_hhdet_tes!U62=0,"",RES_hhdet_tes!U62/RES_hhdet_fec!U62)</f>
        <v>0.70791065693586819</v>
      </c>
      <c r="V62" s="119">
        <f>IF(RES_hhdet_tes!V62=0,"",RES_hhdet_tes!V62/RES_hhdet_fec!V62)</f>
        <v>0.72296914246625166</v>
      </c>
      <c r="W62" s="119">
        <f>IF(RES_hhdet_tes!W62=0,"",RES_hhdet_tes!W62/RES_hhdet_fec!W62)</f>
        <v>0.73614039480596882</v>
      </c>
      <c r="DA62" s="129" t="s">
        <v>1963</v>
      </c>
    </row>
    <row r="63" spans="1:105" ht="12.95" customHeight="1" x14ac:dyDescent="0.25">
      <c r="A63" s="121" t="s">
        <v>57</v>
      </c>
      <c r="B63" s="124">
        <f>IF(RES_hhdet_tes!B63=0,"",RES_hhdet_tes!B63/RES_hhdet_fec!B63)</f>
        <v>0.49374567423795307</v>
      </c>
      <c r="C63" s="124">
        <f>IF(RES_hhdet_tes!C63=0,"",RES_hhdet_tes!C63/RES_hhdet_fec!C63)</f>
        <v>0.49811589340975132</v>
      </c>
      <c r="D63" s="124">
        <f>IF(RES_hhdet_tes!D63=0,"",RES_hhdet_tes!D63/RES_hhdet_fec!D63)</f>
        <v>0.5041172975548982</v>
      </c>
      <c r="E63" s="124">
        <f>IF(RES_hhdet_tes!E63=0,"",RES_hhdet_tes!E63/RES_hhdet_fec!E63)</f>
        <v>0.5121782876061991</v>
      </c>
      <c r="F63" s="124">
        <f>IF(RES_hhdet_tes!F63=0,"",RES_hhdet_tes!F63/RES_hhdet_fec!F63)</f>
        <v>0.52155911464929694</v>
      </c>
      <c r="G63" s="124">
        <f>IF(RES_hhdet_tes!G63=0,"",RES_hhdet_tes!G63/RES_hhdet_fec!G63)</f>
        <v>0.53248318715081577</v>
      </c>
      <c r="H63" s="124">
        <f>IF(RES_hhdet_tes!H63=0,"",RES_hhdet_tes!H63/RES_hhdet_fec!H63)</f>
        <v>0.5430734977960836</v>
      </c>
      <c r="I63" s="124">
        <f>IF(RES_hhdet_tes!I63=0,"",RES_hhdet_tes!I63/RES_hhdet_fec!I63)</f>
        <v>0.55466053028697748</v>
      </c>
      <c r="J63" s="124">
        <f>IF(RES_hhdet_tes!J63=0,"",RES_hhdet_tes!J63/RES_hhdet_fec!J63)</f>
        <v>0.56665196368406534</v>
      </c>
      <c r="K63" s="124">
        <f>IF(RES_hhdet_tes!K63=0,"",RES_hhdet_tes!K63/RES_hhdet_fec!K63)</f>
        <v>0.58045321396404792</v>
      </c>
      <c r="L63" s="124">
        <f>IF(RES_hhdet_tes!L63=0,"",RES_hhdet_tes!L63/RES_hhdet_fec!L63)</f>
        <v>0.59585064363926732</v>
      </c>
      <c r="M63" s="124">
        <f>IF(RES_hhdet_tes!M63=0,"",RES_hhdet_tes!M63/RES_hhdet_fec!M63)</f>
        <v>0.61371714753943796</v>
      </c>
      <c r="N63" s="124">
        <f>IF(RES_hhdet_tes!N63=0,"",RES_hhdet_tes!N63/RES_hhdet_fec!N63)</f>
        <v>0.63426147964152357</v>
      </c>
      <c r="O63" s="124">
        <f>IF(RES_hhdet_tes!O63=0,"",RES_hhdet_tes!O63/RES_hhdet_fec!O63)</f>
        <v>0.65423315037980967</v>
      </c>
      <c r="P63" s="124">
        <f>IF(RES_hhdet_tes!P63=0,"",RES_hhdet_tes!P63/RES_hhdet_fec!P63)</f>
        <v>0.65960890113483539</v>
      </c>
      <c r="Q63" s="124">
        <f>IF(RES_hhdet_tes!Q63=0,"",RES_hhdet_tes!Q63/RES_hhdet_fec!Q63)</f>
        <v>0.66736076085521323</v>
      </c>
      <c r="R63" s="124">
        <f>IF(RES_hhdet_tes!R63=0,"",RES_hhdet_tes!R63/RES_hhdet_fec!R63)</f>
        <v>0.67665774196181427</v>
      </c>
      <c r="S63" s="124">
        <f>IF(RES_hhdet_tes!S63=0,"",RES_hhdet_tes!S63/RES_hhdet_fec!S63)</f>
        <v>0.68794216525975116</v>
      </c>
      <c r="T63" s="124">
        <f>IF(RES_hhdet_tes!T63=0,"",RES_hhdet_tes!T63/RES_hhdet_fec!T63)</f>
        <v>0.69961923315843777</v>
      </c>
      <c r="U63" s="124">
        <f>IF(RES_hhdet_tes!U63=0,"",RES_hhdet_tes!U63/RES_hhdet_fec!U63)</f>
        <v>0.71274668117880879</v>
      </c>
      <c r="V63" s="124">
        <f>IF(RES_hhdet_tes!V63=0,"",RES_hhdet_tes!V63/RES_hhdet_fec!V63)</f>
        <v>0.72786449594848956</v>
      </c>
      <c r="W63" s="124">
        <f>IF(RES_hhdet_tes!W63=0,"",RES_hhdet_tes!W63/RES_hhdet_fec!W63)</f>
        <v>0.74033881278822111</v>
      </c>
      <c r="DA63" s="130" t="s">
        <v>1964</v>
      </c>
    </row>
    <row r="64" spans="1:105" ht="12" customHeight="1" x14ac:dyDescent="0.25">
      <c r="A64" s="97" t="s">
        <v>217</v>
      </c>
      <c r="B64" s="111">
        <f>IF(RES_hhdet_tes!B64=0,"",RES_hhdet_tes!B64/RES_hhdet_fec!B64)</f>
        <v>0.48874612168224729</v>
      </c>
      <c r="C64" s="111">
        <f>IF(RES_hhdet_tes!C64=0,"",RES_hhdet_tes!C64/RES_hhdet_fec!C64)</f>
        <v>0.49310904062519856</v>
      </c>
      <c r="D64" s="111">
        <f>IF(RES_hhdet_tes!D64=0,"",RES_hhdet_tes!D64/RES_hhdet_fec!D64)</f>
        <v>0.49916195316632805</v>
      </c>
      <c r="E64" s="111">
        <f>IF(RES_hhdet_tes!E64=0,"",RES_hhdet_tes!E64/RES_hhdet_fec!E64)</f>
        <v>0.50722883697947929</v>
      </c>
      <c r="F64" s="111">
        <f>IF(RES_hhdet_tes!F64=0,"",RES_hhdet_tes!F64/RES_hhdet_fec!F64)</f>
        <v>0.51669872634639546</v>
      </c>
      <c r="G64" s="111">
        <f>IF(RES_hhdet_tes!G64=0,"",RES_hhdet_tes!G64/RES_hhdet_fec!G64)</f>
        <v>0.52770709764561619</v>
      </c>
      <c r="H64" s="111">
        <f>IF(RES_hhdet_tes!H64=0,"",RES_hhdet_tes!H64/RES_hhdet_fec!H64)</f>
        <v>0.53833165058716004</v>
      </c>
      <c r="I64" s="111">
        <f>IF(RES_hhdet_tes!I64=0,"",RES_hhdet_tes!I64/RES_hhdet_fec!I64)</f>
        <v>0.55006282803082296</v>
      </c>
      <c r="J64" s="111">
        <f>IF(RES_hhdet_tes!J64=0,"",RES_hhdet_tes!J64/RES_hhdet_fec!J64)</f>
        <v>0.56212676792247429</v>
      </c>
      <c r="K64" s="111">
        <f>IF(RES_hhdet_tes!K64=0,"",RES_hhdet_tes!K64/RES_hhdet_fec!K64)</f>
        <v>0.57602701853074822</v>
      </c>
      <c r="L64" s="111">
        <f>IF(RES_hhdet_tes!L64=0,"",RES_hhdet_tes!L64/RES_hhdet_fec!L64)</f>
        <v>0.59146289067962055</v>
      </c>
      <c r="M64" s="111">
        <f>IF(RES_hhdet_tes!M64=0,"",RES_hhdet_tes!M64/RES_hhdet_fec!M64)</f>
        <v>0.6095042580557517</v>
      </c>
      <c r="N64" s="111">
        <f>IF(RES_hhdet_tes!N64=0,"",RES_hhdet_tes!N64/RES_hhdet_fec!N64)</f>
        <v>0.63017697546833196</v>
      </c>
      <c r="O64" s="111">
        <f>IF(RES_hhdet_tes!O64=0,"",RES_hhdet_tes!O64/RES_hhdet_fec!O64)</f>
        <v>0.65031909702367607</v>
      </c>
      <c r="P64" s="111">
        <f>IF(RES_hhdet_tes!P64=0,"",RES_hhdet_tes!P64/RES_hhdet_fec!P64)</f>
        <v>0.65585514535323108</v>
      </c>
      <c r="Q64" s="111">
        <f>IF(RES_hhdet_tes!Q64=0,"",RES_hhdet_tes!Q64/RES_hhdet_fec!Q64)</f>
        <v>0.66371694532335967</v>
      </c>
      <c r="R64" s="111">
        <f>IF(RES_hhdet_tes!R64=0,"",RES_hhdet_tes!R64/RES_hhdet_fec!R64)</f>
        <v>0.67308712889731659</v>
      </c>
      <c r="S64" s="111">
        <f>IF(RES_hhdet_tes!S64=0,"",RES_hhdet_tes!S64/RES_hhdet_fec!S64)</f>
        <v>0.68447170175325189</v>
      </c>
      <c r="T64" s="111">
        <f>IF(RES_hhdet_tes!T64=0,"",RES_hhdet_tes!T64/RES_hhdet_fec!T64)</f>
        <v>0.69617204406856881</v>
      </c>
      <c r="U64" s="111">
        <f>IF(RES_hhdet_tes!U64=0,"",RES_hhdet_tes!U64/RES_hhdet_fec!U64)</f>
        <v>0.70945920212807634</v>
      </c>
      <c r="V64" s="111">
        <f>IF(RES_hhdet_tes!V64=0,"",RES_hhdet_tes!V64/RES_hhdet_fec!V64)</f>
        <v>0.72468897759601003</v>
      </c>
      <c r="W64" s="111">
        <f>IF(RES_hhdet_tes!W64=0,"",RES_hhdet_tes!W64/RES_hhdet_fec!W64)</f>
        <v>0.73732959380031515</v>
      </c>
      <c r="DA64" s="63" t="s">
        <v>1965</v>
      </c>
    </row>
    <row r="65" spans="1:105" ht="12" customHeight="1" x14ac:dyDescent="0.25">
      <c r="A65" s="97" t="s">
        <v>53</v>
      </c>
      <c r="B65" s="111">
        <f>IF(RES_hhdet_tes!B65=0,"",RES_hhdet_tes!B65/RES_hhdet_fec!B65)</f>
        <v>1</v>
      </c>
      <c r="C65" s="111">
        <f>IF(RES_hhdet_tes!C65=0,"",RES_hhdet_tes!C65/RES_hhdet_fec!C65)</f>
        <v>1</v>
      </c>
      <c r="D65" s="111">
        <f>IF(RES_hhdet_tes!D65=0,"",RES_hhdet_tes!D65/RES_hhdet_fec!D65)</f>
        <v>1</v>
      </c>
      <c r="E65" s="111">
        <f>IF(RES_hhdet_tes!E65=0,"",RES_hhdet_tes!E65/RES_hhdet_fec!E65)</f>
        <v>1</v>
      </c>
      <c r="F65" s="111">
        <f>IF(RES_hhdet_tes!F65=0,"",RES_hhdet_tes!F65/RES_hhdet_fec!F65)</f>
        <v>1</v>
      </c>
      <c r="G65" s="111">
        <f>IF(RES_hhdet_tes!G65=0,"",RES_hhdet_tes!G65/RES_hhdet_fec!G65)</f>
        <v>1</v>
      </c>
      <c r="H65" s="111">
        <f>IF(RES_hhdet_tes!H65=0,"",RES_hhdet_tes!H65/RES_hhdet_fec!H65)</f>
        <v>1</v>
      </c>
      <c r="I65" s="111">
        <f>IF(RES_hhdet_tes!I65=0,"",RES_hhdet_tes!I65/RES_hhdet_fec!I65)</f>
        <v>1</v>
      </c>
      <c r="J65" s="111">
        <f>IF(RES_hhdet_tes!J65=0,"",RES_hhdet_tes!J65/RES_hhdet_fec!J65)</f>
        <v>1</v>
      </c>
      <c r="K65" s="111">
        <f>IF(RES_hhdet_tes!K65=0,"",RES_hhdet_tes!K65/RES_hhdet_fec!K65)</f>
        <v>1</v>
      </c>
      <c r="L65" s="111">
        <f>IF(RES_hhdet_tes!L65=0,"",RES_hhdet_tes!L65/RES_hhdet_fec!L65)</f>
        <v>1</v>
      </c>
      <c r="M65" s="111">
        <f>IF(RES_hhdet_tes!M65=0,"",RES_hhdet_tes!M65/RES_hhdet_fec!M65)</f>
        <v>1</v>
      </c>
      <c r="N65" s="111">
        <f>IF(RES_hhdet_tes!N65=0,"",RES_hhdet_tes!N65/RES_hhdet_fec!N65)</f>
        <v>1</v>
      </c>
      <c r="O65" s="111">
        <f>IF(RES_hhdet_tes!O65=0,"",RES_hhdet_tes!O65/RES_hhdet_fec!O65)</f>
        <v>1</v>
      </c>
      <c r="P65" s="111">
        <f>IF(RES_hhdet_tes!P65=0,"",RES_hhdet_tes!P65/RES_hhdet_fec!P65)</f>
        <v>1</v>
      </c>
      <c r="Q65" s="111">
        <f>IF(RES_hhdet_tes!Q65=0,"",RES_hhdet_tes!Q65/RES_hhdet_fec!Q65)</f>
        <v>1</v>
      </c>
      <c r="R65" s="111">
        <f>IF(RES_hhdet_tes!R65=0,"",RES_hhdet_tes!R65/RES_hhdet_fec!R65)</f>
        <v>1</v>
      </c>
      <c r="S65" s="111">
        <f>IF(RES_hhdet_tes!S65=0,"",RES_hhdet_tes!S65/RES_hhdet_fec!S65)</f>
        <v>1</v>
      </c>
      <c r="T65" s="111">
        <f>IF(RES_hhdet_tes!T65=0,"",RES_hhdet_tes!T65/RES_hhdet_fec!T65)</f>
        <v>1</v>
      </c>
      <c r="U65" s="111">
        <f>IF(RES_hhdet_tes!U65=0,"",RES_hhdet_tes!U65/RES_hhdet_fec!U65)</f>
        <v>1</v>
      </c>
      <c r="V65" s="111">
        <f>IF(RES_hhdet_tes!V65=0,"",RES_hhdet_tes!V65/RES_hhdet_fec!V65)</f>
        <v>1</v>
      </c>
      <c r="W65" s="111">
        <f>IF(RES_hhdet_tes!W65=0,"",RES_hhdet_tes!W65/RES_hhdet_fec!W65)</f>
        <v>1</v>
      </c>
      <c r="DA65" s="63" t="s">
        <v>1966</v>
      </c>
    </row>
    <row r="66" spans="1:105" ht="12.95" customHeight="1" x14ac:dyDescent="0.25">
      <c r="A66" s="121" t="s">
        <v>92</v>
      </c>
      <c r="B66" s="124">
        <f>IF(RES_hhdet_tes!B66=0,"",RES_hhdet_tes!B66/RES_hhdet_fec!B66)</f>
        <v>1.78472258275278</v>
      </c>
      <c r="C66" s="124">
        <f>IF(RES_hhdet_tes!C66=0,"",RES_hhdet_tes!C66/RES_hhdet_fec!C66)</f>
        <v>1.8496407729134163</v>
      </c>
      <c r="D66" s="124">
        <f>IF(RES_hhdet_tes!D66=0,"",RES_hhdet_tes!D66/RES_hhdet_fec!D66)</f>
        <v>1.9292924391412047</v>
      </c>
      <c r="E66" s="124">
        <f>IF(RES_hhdet_tes!E66=0,"",RES_hhdet_tes!E66/RES_hhdet_fec!E66)</f>
        <v>2.0318665292664244</v>
      </c>
      <c r="F66" s="124">
        <f>IF(RES_hhdet_tes!F66=0,"",RES_hhdet_tes!F66/RES_hhdet_fec!F66)</f>
        <v>2.1842263289231769</v>
      </c>
      <c r="G66" s="124">
        <f>IF(RES_hhdet_tes!G66=0,"",RES_hhdet_tes!G66/RES_hhdet_fec!G66)</f>
        <v>2.3126023896265222</v>
      </c>
      <c r="H66" s="124">
        <f>IF(RES_hhdet_tes!H66=0,"",RES_hhdet_tes!H66/RES_hhdet_fec!H66)</f>
        <v>2.4583552429856934</v>
      </c>
      <c r="I66" s="124">
        <f>IF(RES_hhdet_tes!I66=0,"",RES_hhdet_tes!I66/RES_hhdet_fec!I66)</f>
        <v>2.5955818271438571</v>
      </c>
      <c r="J66" s="124">
        <f>IF(RES_hhdet_tes!J66=0,"",RES_hhdet_tes!J66/RES_hhdet_fec!J66)</f>
        <v>2.6695509680965879</v>
      </c>
      <c r="K66" s="124">
        <f>IF(RES_hhdet_tes!K66=0,"",RES_hhdet_tes!K66/RES_hhdet_fec!K66)</f>
        <v>2.7376390407899707</v>
      </c>
      <c r="L66" s="124">
        <f>IF(RES_hhdet_tes!L66=0,"",RES_hhdet_tes!L66/RES_hhdet_fec!L66)</f>
        <v>2.7834650486945098</v>
      </c>
      <c r="M66" s="124">
        <f>IF(RES_hhdet_tes!M66=0,"",RES_hhdet_tes!M66/RES_hhdet_fec!M66)</f>
        <v>2.8648919294618285</v>
      </c>
      <c r="N66" s="124">
        <f>IF(RES_hhdet_tes!N66=0,"",RES_hhdet_tes!N66/RES_hhdet_fec!N66)</f>
        <v>2.9493105169562099</v>
      </c>
      <c r="O66" s="124">
        <f>IF(RES_hhdet_tes!O66=0,"",RES_hhdet_tes!O66/RES_hhdet_fec!O66)</f>
        <v>3.0657905980071916</v>
      </c>
      <c r="P66" s="124">
        <f>IF(RES_hhdet_tes!P66=0,"",RES_hhdet_tes!P66/RES_hhdet_fec!P66)</f>
        <v>3.2294598649957411</v>
      </c>
      <c r="Q66" s="124">
        <f>IF(RES_hhdet_tes!Q66=0,"",RES_hhdet_tes!Q66/RES_hhdet_fec!Q66)</f>
        <v>3.3843663588007686</v>
      </c>
      <c r="R66" s="124">
        <f>IF(RES_hhdet_tes!R66=0,"",RES_hhdet_tes!R66/RES_hhdet_fec!R66)</f>
        <v>3.5024330804831281</v>
      </c>
      <c r="S66" s="124">
        <f>IF(RES_hhdet_tes!S66=0,"",RES_hhdet_tes!S66/RES_hhdet_fec!S66)</f>
        <v>3.5729117473414913</v>
      </c>
      <c r="T66" s="124">
        <f>IF(RES_hhdet_tes!T66=0,"",RES_hhdet_tes!T66/RES_hhdet_fec!T66)</f>
        <v>3.6334988750635357</v>
      </c>
      <c r="U66" s="124">
        <f>IF(RES_hhdet_tes!U66=0,"",RES_hhdet_tes!U66/RES_hhdet_fec!U66)</f>
        <v>3.6925696438111246</v>
      </c>
      <c r="V66" s="124">
        <f>IF(RES_hhdet_tes!V66=0,"",RES_hhdet_tes!V66/RES_hhdet_fec!V66)</f>
        <v>3.75742501304358</v>
      </c>
      <c r="W66" s="124">
        <f>IF(RES_hhdet_tes!W66=0,"",RES_hhdet_tes!W66/RES_hhdet_fec!W66)</f>
        <v>3.8123939777538709</v>
      </c>
      <c r="DA66" s="130" t="s">
        <v>1967</v>
      </c>
    </row>
    <row r="67" spans="1:105" ht="12" customHeight="1" x14ac:dyDescent="0.25">
      <c r="A67" s="97" t="s">
        <v>53</v>
      </c>
      <c r="B67" s="111">
        <f>IF(RES_hhdet_tes!B67=0,"",RES_hhdet_tes!B67/RES_hhdet_fec!B67)</f>
        <v>1.78472258275278</v>
      </c>
      <c r="C67" s="111">
        <f>IF(RES_hhdet_tes!C67=0,"",RES_hhdet_tes!C67/RES_hhdet_fec!C67)</f>
        <v>1.8496407729134163</v>
      </c>
      <c r="D67" s="111">
        <f>IF(RES_hhdet_tes!D67=0,"",RES_hhdet_tes!D67/RES_hhdet_fec!D67)</f>
        <v>1.9292924391412047</v>
      </c>
      <c r="E67" s="111">
        <f>IF(RES_hhdet_tes!E67=0,"",RES_hhdet_tes!E67/RES_hhdet_fec!E67)</f>
        <v>2.0318665292664244</v>
      </c>
      <c r="F67" s="111">
        <f>IF(RES_hhdet_tes!F67=0,"",RES_hhdet_tes!F67/RES_hhdet_fec!F67)</f>
        <v>2.1842263289231769</v>
      </c>
      <c r="G67" s="111">
        <f>IF(RES_hhdet_tes!G67=0,"",RES_hhdet_tes!G67/RES_hhdet_fec!G67)</f>
        <v>2.3126023896265222</v>
      </c>
      <c r="H67" s="111">
        <f>IF(RES_hhdet_tes!H67=0,"",RES_hhdet_tes!H67/RES_hhdet_fec!H67)</f>
        <v>2.4583552429856934</v>
      </c>
      <c r="I67" s="111">
        <f>IF(RES_hhdet_tes!I67=0,"",RES_hhdet_tes!I67/RES_hhdet_fec!I67)</f>
        <v>2.5955818271438571</v>
      </c>
      <c r="J67" s="111">
        <f>IF(RES_hhdet_tes!J67=0,"",RES_hhdet_tes!J67/RES_hhdet_fec!J67)</f>
        <v>2.6695509680965879</v>
      </c>
      <c r="K67" s="111">
        <f>IF(RES_hhdet_tes!K67=0,"",RES_hhdet_tes!K67/RES_hhdet_fec!K67)</f>
        <v>2.7376390407899707</v>
      </c>
      <c r="L67" s="111">
        <f>IF(RES_hhdet_tes!L67=0,"",RES_hhdet_tes!L67/RES_hhdet_fec!L67)</f>
        <v>2.7834650486945098</v>
      </c>
      <c r="M67" s="111">
        <f>IF(RES_hhdet_tes!M67=0,"",RES_hhdet_tes!M67/RES_hhdet_fec!M67)</f>
        <v>2.8648919294618285</v>
      </c>
      <c r="N67" s="111">
        <f>IF(RES_hhdet_tes!N67=0,"",RES_hhdet_tes!N67/RES_hhdet_fec!N67)</f>
        <v>2.9493105169562099</v>
      </c>
      <c r="O67" s="111">
        <f>IF(RES_hhdet_tes!O67=0,"",RES_hhdet_tes!O67/RES_hhdet_fec!O67)</f>
        <v>3.0657905980071916</v>
      </c>
      <c r="P67" s="111">
        <f>IF(RES_hhdet_tes!P67=0,"",RES_hhdet_tes!P67/RES_hhdet_fec!P67)</f>
        <v>3.2294598649957411</v>
      </c>
      <c r="Q67" s="111">
        <f>IF(RES_hhdet_tes!Q67=0,"",RES_hhdet_tes!Q67/RES_hhdet_fec!Q67)</f>
        <v>3.3843663588007686</v>
      </c>
      <c r="R67" s="111">
        <f>IF(RES_hhdet_tes!R67=0,"",RES_hhdet_tes!R67/RES_hhdet_fec!R67)</f>
        <v>3.5024330804831281</v>
      </c>
      <c r="S67" s="111">
        <f>IF(RES_hhdet_tes!S67=0,"",RES_hhdet_tes!S67/RES_hhdet_fec!S67)</f>
        <v>3.5729117473414913</v>
      </c>
      <c r="T67" s="111">
        <f>IF(RES_hhdet_tes!T67=0,"",RES_hhdet_tes!T67/RES_hhdet_fec!T67)</f>
        <v>3.6334988750635357</v>
      </c>
      <c r="U67" s="111">
        <f>IF(RES_hhdet_tes!U67=0,"",RES_hhdet_tes!U67/RES_hhdet_fec!U67)</f>
        <v>3.6925696438111246</v>
      </c>
      <c r="V67" s="111">
        <f>IF(RES_hhdet_tes!V67=0,"",RES_hhdet_tes!V67/RES_hhdet_fec!V67)</f>
        <v>3.75742501304358</v>
      </c>
      <c r="W67" s="111">
        <f>IF(RES_hhdet_tes!W67=0,"",RES_hhdet_tes!W67/RES_hhdet_fec!W67)</f>
        <v>3.8123939777538709</v>
      </c>
      <c r="DA67" s="63" t="s">
        <v>1968</v>
      </c>
    </row>
    <row r="68" spans="1:105" ht="12" customHeight="1" x14ac:dyDescent="0.25">
      <c r="A68" s="121" t="s">
        <v>55</v>
      </c>
      <c r="B68" s="124">
        <f>IF(RES_hhdet_tes!B68=0,"",RES_hhdet_tes!B68/RES_hhdet_fec!B68)</f>
        <v>0.51784411123857321</v>
      </c>
      <c r="C68" s="124">
        <f>IF(RES_hhdet_tes!C68=0,"",RES_hhdet_tes!C68/RES_hhdet_fec!C68)</f>
        <v>0.5202587882981129</v>
      </c>
      <c r="D68" s="124">
        <f>IF(RES_hhdet_tes!D68=0,"",RES_hhdet_tes!D68/RES_hhdet_fec!D68)</f>
        <v>0.52350628070633332</v>
      </c>
      <c r="E68" s="124">
        <f>IF(RES_hhdet_tes!E68=0,"",RES_hhdet_tes!E68/RES_hhdet_fec!E68)</f>
        <v>0.53027277666176387</v>
      </c>
      <c r="F68" s="124">
        <f>IF(RES_hhdet_tes!F68=0,"",RES_hhdet_tes!F68/RES_hhdet_fec!F68)</f>
        <v>0.53618464661160448</v>
      </c>
      <c r="G68" s="124">
        <f>IF(RES_hhdet_tes!G68=0,"",RES_hhdet_tes!G68/RES_hhdet_fec!G68)</f>
        <v>0.5429956599933099</v>
      </c>
      <c r="H68" s="124">
        <f>IF(RES_hhdet_tes!H68=0,"",RES_hhdet_tes!H68/RES_hhdet_fec!H68)</f>
        <v>0.55054590306350581</v>
      </c>
      <c r="I68" s="124">
        <f>IF(RES_hhdet_tes!I68=0,"",RES_hhdet_tes!I68/RES_hhdet_fec!I68)</f>
        <v>0.55832473913383829</v>
      </c>
      <c r="J68" s="124">
        <f>IF(RES_hhdet_tes!J68=0,"",RES_hhdet_tes!J68/RES_hhdet_fec!J68)</f>
        <v>0.5668488251476318</v>
      </c>
      <c r="K68" s="124">
        <f>IF(RES_hhdet_tes!K68=0,"",RES_hhdet_tes!K68/RES_hhdet_fec!K68)</f>
        <v>0.57705915892722015</v>
      </c>
      <c r="L68" s="124">
        <f>IF(RES_hhdet_tes!L68=0,"",RES_hhdet_tes!L68/RES_hhdet_fec!L68)</f>
        <v>0.5883100212728225</v>
      </c>
      <c r="M68" s="124">
        <f>IF(RES_hhdet_tes!M68=0,"",RES_hhdet_tes!M68/RES_hhdet_fec!M68)</f>
        <v>0.60176264285547165</v>
      </c>
      <c r="N68" s="124">
        <f>IF(RES_hhdet_tes!N68=0,"",RES_hhdet_tes!N68/RES_hhdet_fec!N68)</f>
        <v>0.61798973417794389</v>
      </c>
      <c r="O68" s="124">
        <f>IF(RES_hhdet_tes!O68=0,"",RES_hhdet_tes!O68/RES_hhdet_fec!O68)</f>
        <v>0.63471153608874165</v>
      </c>
      <c r="P68" s="124">
        <f>IF(RES_hhdet_tes!P68=0,"",RES_hhdet_tes!P68/RES_hhdet_fec!P68)</f>
        <v>0.64205612219568198</v>
      </c>
      <c r="Q68" s="124">
        <f>IF(RES_hhdet_tes!Q68=0,"",RES_hhdet_tes!Q68/RES_hhdet_fec!Q68)</f>
        <v>0.65239537921959601</v>
      </c>
      <c r="R68" s="124">
        <f>IF(RES_hhdet_tes!R68=0,"",RES_hhdet_tes!R68/RES_hhdet_fec!R68)</f>
        <v>0.66465634419473607</v>
      </c>
      <c r="S68" s="124">
        <f>IF(RES_hhdet_tes!S68=0,"",RES_hhdet_tes!S68/RES_hhdet_fec!S68)</f>
        <v>0.67945672722765749</v>
      </c>
      <c r="T68" s="124">
        <f>IF(RES_hhdet_tes!T68=0,"",RES_hhdet_tes!T68/RES_hhdet_fec!T68)</f>
        <v>0.69548914219438873</v>
      </c>
      <c r="U68" s="124">
        <f>IF(RES_hhdet_tes!U68=0,"",RES_hhdet_tes!U68/RES_hhdet_fec!U68)</f>
        <v>0.71518636170157657</v>
      </c>
      <c r="V68" s="124">
        <f>IF(RES_hhdet_tes!V68=0,"",RES_hhdet_tes!V68/RES_hhdet_fec!V68)</f>
        <v>0.73849735471307476</v>
      </c>
      <c r="W68" s="124">
        <f>IF(RES_hhdet_tes!W68=0,"",RES_hhdet_tes!W68/RES_hhdet_fec!W68)</f>
        <v>0.75808678632009263</v>
      </c>
      <c r="DA68" s="130" t="s">
        <v>1969</v>
      </c>
    </row>
    <row r="69" spans="1:105" ht="12" customHeight="1" x14ac:dyDescent="0.25">
      <c r="A69" s="97" t="s">
        <v>134</v>
      </c>
      <c r="B69" s="111">
        <f>IF(RES_hhdet_tes!B69=0,"",RES_hhdet_tes!B69/RES_hhdet_fec!B69)</f>
        <v>0.5147518320841552</v>
      </c>
      <c r="C69" s="111">
        <f>IF(RES_hhdet_tes!C69=0,"",RES_hhdet_tes!C69/RES_hhdet_fec!C69)</f>
        <v>0.51754578124316331</v>
      </c>
      <c r="D69" s="111">
        <f>IF(RES_hhdet_tes!D69=0,"",RES_hhdet_tes!D69/RES_hhdet_fec!D69)</f>
        <v>0.52163218123341371</v>
      </c>
      <c r="E69" s="111">
        <f>IF(RES_hhdet_tes!E69=0,"",RES_hhdet_tes!E69/RES_hhdet_fec!E69)</f>
        <v>0.5269927123424395</v>
      </c>
      <c r="F69" s="111">
        <f>IF(RES_hhdet_tes!F69=0,"",RES_hhdet_tes!F69/RES_hhdet_fec!F69)</f>
        <v>0.53341599527071482</v>
      </c>
      <c r="G69" s="111">
        <f>IF(RES_hhdet_tes!G69=0,"",RES_hhdet_tes!G69/RES_hhdet_fec!G69)</f>
        <v>0.54090344975026095</v>
      </c>
      <c r="H69" s="111">
        <f>IF(RES_hhdet_tes!H69=0,"",RES_hhdet_tes!H69/RES_hhdet_fec!H69)</f>
        <v>0.54812554809151948</v>
      </c>
      <c r="I69" s="111">
        <f>IF(RES_hhdet_tes!I69=0,"",RES_hhdet_tes!I69/RES_hhdet_fec!I69)</f>
        <v>0.55620619459153064</v>
      </c>
      <c r="J69" s="111">
        <f>IF(RES_hhdet_tes!J69=0,"",RES_hhdet_tes!J69/RES_hhdet_fec!J69)</f>
        <v>0.5648041898554369</v>
      </c>
      <c r="K69" s="111">
        <f>IF(RES_hhdet_tes!K69=0,"",RES_hhdet_tes!K69/RES_hhdet_fec!K69)</f>
        <v>0.57477714744117747</v>
      </c>
      <c r="L69" s="111">
        <f>IF(RES_hhdet_tes!L69=0,"",RES_hhdet_tes!L69/RES_hhdet_fec!L69)</f>
        <v>0.58606829938644589</v>
      </c>
      <c r="M69" s="111">
        <f>IF(RES_hhdet_tes!M69=0,"",RES_hhdet_tes!M69/RES_hhdet_fec!M69)</f>
        <v>0.59972703401001015</v>
      </c>
      <c r="N69" s="111">
        <f>IF(RES_hhdet_tes!N69=0,"",RES_hhdet_tes!N69/RES_hhdet_fec!N69)</f>
        <v>0.61616606661469941</v>
      </c>
      <c r="O69" s="111">
        <f>IF(RES_hhdet_tes!O69=0,"",RES_hhdet_tes!O69/RES_hhdet_fec!O69)</f>
        <v>0.63248916076884032</v>
      </c>
      <c r="P69" s="111">
        <f>IF(RES_hhdet_tes!P69=0,"",RES_hhdet_tes!P69/RES_hhdet_fec!P69)</f>
        <v>0.63922180071460188</v>
      </c>
      <c r="Q69" s="111">
        <f>IF(RES_hhdet_tes!Q69=0,"",RES_hhdet_tes!Q69/RES_hhdet_fec!Q69)</f>
        <v>0.64913653843650576</v>
      </c>
      <c r="R69" s="111">
        <f>IF(RES_hhdet_tes!R69=0,"",RES_hhdet_tes!R69/RES_hhdet_fec!R69)</f>
        <v>0.66117320376631461</v>
      </c>
      <c r="S69" s="111">
        <f>IF(RES_hhdet_tes!S69=0,"",RES_hhdet_tes!S69/RES_hhdet_fec!S69)</f>
        <v>0.67603177156930971</v>
      </c>
      <c r="T69" s="111">
        <f>IF(RES_hhdet_tes!T69=0,"",RES_hhdet_tes!T69/RES_hhdet_fec!T69)</f>
        <v>0.69205304911515098</v>
      </c>
      <c r="U69" s="111">
        <f>IF(RES_hhdet_tes!U69=0,"",RES_hhdet_tes!U69/RES_hhdet_fec!U69)</f>
        <v>0.71117292762176487</v>
      </c>
      <c r="V69" s="111">
        <f>IF(RES_hhdet_tes!V69=0,"",RES_hhdet_tes!V69/RES_hhdet_fec!V69)</f>
        <v>0.73433108164741701</v>
      </c>
      <c r="W69" s="111">
        <f>IF(RES_hhdet_tes!W69=0,"",RES_hhdet_tes!W69/RES_hhdet_fec!W69)</f>
        <v>0.75415130285412446</v>
      </c>
      <c r="DA69" s="63" t="s">
        <v>1970</v>
      </c>
    </row>
    <row r="70" spans="1:105" ht="12" customHeight="1" x14ac:dyDescent="0.25">
      <c r="A70" s="97" t="s">
        <v>133</v>
      </c>
      <c r="B70" s="111" t="str">
        <f>IF(RES_hhdet_tes!B70=0,"",RES_hhdet_tes!B70/RES_hhdet_fec!B70)</f>
        <v/>
      </c>
      <c r="C70" s="111" t="str">
        <f>IF(RES_hhdet_tes!C70=0,"",RES_hhdet_tes!C70/RES_hhdet_fec!C70)</f>
        <v/>
      </c>
      <c r="D70" s="111" t="str">
        <f>IF(RES_hhdet_tes!D70=0,"",RES_hhdet_tes!D70/RES_hhdet_fec!D70)</f>
        <v/>
      </c>
      <c r="E70" s="111" t="str">
        <f>IF(RES_hhdet_tes!E70=0,"",RES_hhdet_tes!E70/RES_hhdet_fec!E70)</f>
        <v/>
      </c>
      <c r="F70" s="111" t="str">
        <f>IF(RES_hhdet_tes!F70=0,"",RES_hhdet_tes!F70/RES_hhdet_fec!F70)</f>
        <v/>
      </c>
      <c r="G70" s="111" t="str">
        <f>IF(RES_hhdet_tes!G70=0,"",RES_hhdet_tes!G70/RES_hhdet_fec!G70)</f>
        <v/>
      </c>
      <c r="H70" s="111" t="str">
        <f>IF(RES_hhdet_tes!H70=0,"",RES_hhdet_tes!H70/RES_hhdet_fec!H70)</f>
        <v/>
      </c>
      <c r="I70" s="111" t="str">
        <f>IF(RES_hhdet_tes!I70=0,"",RES_hhdet_tes!I70/RES_hhdet_fec!I70)</f>
        <v/>
      </c>
      <c r="J70" s="111" t="str">
        <f>IF(RES_hhdet_tes!J70=0,"",RES_hhdet_tes!J70/RES_hhdet_fec!J70)</f>
        <v/>
      </c>
      <c r="K70" s="111">
        <f>IF(RES_hhdet_tes!K70=0,"",RES_hhdet_tes!K70/RES_hhdet_fec!K70)</f>
        <v>0.77783364470413852</v>
      </c>
      <c r="L70" s="111">
        <f>IF(RES_hhdet_tes!L70=0,"",RES_hhdet_tes!L70/RES_hhdet_fec!L70)</f>
        <v>0.77101785896920538</v>
      </c>
      <c r="M70" s="111">
        <f>IF(RES_hhdet_tes!M70=0,"",RES_hhdet_tes!M70/RES_hhdet_fec!M70)</f>
        <v>0.78023697601002073</v>
      </c>
      <c r="N70" s="111">
        <f>IF(RES_hhdet_tes!N70=0,"",RES_hhdet_tes!N70/RES_hhdet_fec!N70)</f>
        <v>0.79052680759371485</v>
      </c>
      <c r="O70" s="111">
        <f>IF(RES_hhdet_tes!O70=0,"",RES_hhdet_tes!O70/RES_hhdet_fec!O70)</f>
        <v>0.80593745402026262</v>
      </c>
      <c r="P70" s="111">
        <f>IF(RES_hhdet_tes!P70=0,"",RES_hhdet_tes!P70/RES_hhdet_fec!P70)</f>
        <v>0.8239957368501819</v>
      </c>
      <c r="Q70" s="111">
        <f>IF(RES_hhdet_tes!Q70=0,"",RES_hhdet_tes!Q70/RES_hhdet_fec!Q70)</f>
        <v>0.83416200291304732</v>
      </c>
      <c r="R70" s="111">
        <f>IF(RES_hhdet_tes!R70=0,"",RES_hhdet_tes!R70/RES_hhdet_fec!R70)</f>
        <v>0.84545119936049429</v>
      </c>
      <c r="S70" s="111">
        <f>IF(RES_hhdet_tes!S70=0,"",RES_hhdet_tes!S70/RES_hhdet_fec!S70)</f>
        <v>0.8522912013913243</v>
      </c>
      <c r="T70" s="111">
        <f>IF(RES_hhdet_tes!T70=0,"",RES_hhdet_tes!T70/RES_hhdet_fec!T70)</f>
        <v>0.84365712426380757</v>
      </c>
      <c r="U70" s="111">
        <f>IF(RES_hhdet_tes!U70=0,"",RES_hhdet_tes!U70/RES_hhdet_fec!U70)</f>
        <v>0.86547282056246488</v>
      </c>
      <c r="V70" s="111">
        <f>IF(RES_hhdet_tes!V70=0,"",RES_hhdet_tes!V70/RES_hhdet_fec!V70)</f>
        <v>0.87795696374723675</v>
      </c>
      <c r="W70" s="111">
        <f>IF(RES_hhdet_tes!W70=0,"",RES_hhdet_tes!W70/RES_hhdet_fec!W70)</f>
        <v>0.8905598291677026</v>
      </c>
      <c r="DA70" s="63" t="s">
        <v>1971</v>
      </c>
    </row>
    <row r="71" spans="1:105" ht="12" customHeight="1" x14ac:dyDescent="0.25">
      <c r="A71" s="100" t="s">
        <v>217</v>
      </c>
      <c r="B71" s="112" t="str">
        <f>IF(RES_hhdet_tes!B71=0,"",RES_hhdet_tes!B71/RES_hhdet_fec!B71)</f>
        <v/>
      </c>
      <c r="C71" s="112" t="str">
        <f>IF(RES_hhdet_tes!C71=0,"",RES_hhdet_tes!C71/RES_hhdet_fec!C71)</f>
        <v/>
      </c>
      <c r="D71" s="112" t="str">
        <f>IF(RES_hhdet_tes!D71=0,"",RES_hhdet_tes!D71/RES_hhdet_fec!D71)</f>
        <v/>
      </c>
      <c r="E71" s="112" t="str">
        <f>IF(RES_hhdet_tes!E71=0,"",RES_hhdet_tes!E71/RES_hhdet_fec!E71)</f>
        <v/>
      </c>
      <c r="F71" s="112" t="str">
        <f>IF(RES_hhdet_tes!F71=0,"",RES_hhdet_tes!F71/RES_hhdet_fec!F71)</f>
        <v/>
      </c>
      <c r="G71" s="112" t="str">
        <f>IF(RES_hhdet_tes!G71=0,"",RES_hhdet_tes!G71/RES_hhdet_fec!G71)</f>
        <v/>
      </c>
      <c r="H71" s="112" t="str">
        <f>IF(RES_hhdet_tes!H71=0,"",RES_hhdet_tes!H71/RES_hhdet_fec!H71)</f>
        <v/>
      </c>
      <c r="I71" s="112" t="str">
        <f>IF(RES_hhdet_tes!I71=0,"",RES_hhdet_tes!I71/RES_hhdet_fec!I71)</f>
        <v/>
      </c>
      <c r="J71" s="112" t="str">
        <f>IF(RES_hhdet_tes!J71=0,"",RES_hhdet_tes!J71/RES_hhdet_fec!J71)</f>
        <v/>
      </c>
      <c r="K71" s="112">
        <f>IF(RES_hhdet_tes!K71=0,"",RES_hhdet_tes!K71/RES_hhdet_fec!K71)</f>
        <v>0.63332545812833652</v>
      </c>
      <c r="L71" s="112">
        <f>IF(RES_hhdet_tes!L71=0,"",RES_hhdet_tes!L71/RES_hhdet_fec!L71)</f>
        <v>0.63432577801829337</v>
      </c>
      <c r="M71" s="112">
        <f>IF(RES_hhdet_tes!M71=0,"",RES_hhdet_tes!M71/RES_hhdet_fec!M71)</f>
        <v>0.63832720519774644</v>
      </c>
      <c r="N71" s="112">
        <f>IF(RES_hhdet_tes!N71=0,"",RES_hhdet_tes!N71/RES_hhdet_fec!N71)</f>
        <v>0.64453344399276713</v>
      </c>
      <c r="O71" s="112">
        <f>IF(RES_hhdet_tes!O71=0,"",RES_hhdet_tes!O71/RES_hhdet_fec!O71)</f>
        <v>0.6723451240942937</v>
      </c>
      <c r="P71" s="112">
        <f>IF(RES_hhdet_tes!P71=0,"",RES_hhdet_tes!P71/RES_hhdet_fec!P71)</f>
        <v>0.69405380946025685</v>
      </c>
      <c r="Q71" s="112">
        <f>IF(RES_hhdet_tes!Q71=0,"",RES_hhdet_tes!Q71/RES_hhdet_fec!Q71)</f>
        <v>0.71164446105952972</v>
      </c>
      <c r="R71" s="112">
        <f>IF(RES_hhdet_tes!R71=0,"",RES_hhdet_tes!R71/RES_hhdet_fec!R71)</f>
        <v>0.726396303863176</v>
      </c>
      <c r="S71" s="112">
        <f>IF(RES_hhdet_tes!S71=0,"",RES_hhdet_tes!S71/RES_hhdet_fec!S71)</f>
        <v>0.73362553933818619</v>
      </c>
      <c r="T71" s="112">
        <f>IF(RES_hhdet_tes!T71=0,"",RES_hhdet_tes!T71/RES_hhdet_fec!T71)</f>
        <v>0.75040330845611825</v>
      </c>
      <c r="U71" s="112">
        <f>IF(RES_hhdet_tes!U71=0,"",RES_hhdet_tes!U71/RES_hhdet_fec!U71)</f>
        <v>0.76460488416126471</v>
      </c>
      <c r="V71" s="112">
        <f>IF(RES_hhdet_tes!V71=0,"",RES_hhdet_tes!V71/RES_hhdet_fec!V71)</f>
        <v>0.78119751745625921</v>
      </c>
      <c r="W71" s="112">
        <f>IF(RES_hhdet_tes!W71=0,"",RES_hhdet_tes!W71/RES_hhdet_fec!W71)</f>
        <v>0.79822152454253692</v>
      </c>
      <c r="DA71" s="131" t="s">
        <v>1972</v>
      </c>
    </row>
    <row r="72" spans="1:105" ht="12" customHeight="1" x14ac:dyDescent="0.25">
      <c r="A72" s="103" t="s">
        <v>52</v>
      </c>
      <c r="B72" s="113" t="str">
        <f>IF(RES_hhdet_tes!B72=0,"",RES_hhdet_tes!B72/RES_hhdet_fec!B72)</f>
        <v/>
      </c>
      <c r="C72" s="113" t="str">
        <f>IF(RES_hhdet_tes!C72=0,"",RES_hhdet_tes!C72/RES_hhdet_fec!C72)</f>
        <v/>
      </c>
      <c r="D72" s="113" t="str">
        <f>IF(RES_hhdet_tes!D72=0,"",RES_hhdet_tes!D72/RES_hhdet_fec!D72)</f>
        <v/>
      </c>
      <c r="E72" s="113" t="str">
        <f>IF(RES_hhdet_tes!E72=0,"",RES_hhdet_tes!E72/RES_hhdet_fec!E72)</f>
        <v/>
      </c>
      <c r="F72" s="113" t="str">
        <f>IF(RES_hhdet_tes!F72=0,"",RES_hhdet_tes!F72/RES_hhdet_fec!F72)</f>
        <v/>
      </c>
      <c r="G72" s="113" t="str">
        <f>IF(RES_hhdet_tes!G72=0,"",RES_hhdet_tes!G72/RES_hhdet_fec!G72)</f>
        <v/>
      </c>
      <c r="H72" s="113" t="str">
        <f>IF(RES_hhdet_tes!H72=0,"",RES_hhdet_tes!H72/RES_hhdet_fec!H72)</f>
        <v/>
      </c>
      <c r="I72" s="113" t="str">
        <f>IF(RES_hhdet_tes!I72=0,"",RES_hhdet_tes!I72/RES_hhdet_fec!I72)</f>
        <v/>
      </c>
      <c r="J72" s="113" t="str">
        <f>IF(RES_hhdet_tes!J72=0,"",RES_hhdet_tes!J72/RES_hhdet_fec!J72)</f>
        <v/>
      </c>
      <c r="K72" s="113">
        <f>IF(RES_hhdet_tes!K72=0,"",RES_hhdet_tes!K72/RES_hhdet_fec!K72)</f>
        <v>1</v>
      </c>
      <c r="L72" s="113">
        <f>IF(RES_hhdet_tes!L72=0,"",RES_hhdet_tes!L72/RES_hhdet_fec!L72)</f>
        <v>1</v>
      </c>
      <c r="M72" s="113">
        <f>IF(RES_hhdet_tes!M72=0,"",RES_hhdet_tes!M72/RES_hhdet_fec!M72)</f>
        <v>1</v>
      </c>
      <c r="N72" s="113">
        <f>IF(RES_hhdet_tes!N72=0,"",RES_hhdet_tes!N72/RES_hhdet_fec!N72)</f>
        <v>1</v>
      </c>
      <c r="O72" s="113">
        <f>IF(RES_hhdet_tes!O72=0,"",RES_hhdet_tes!O72/RES_hhdet_fec!O72)</f>
        <v>1</v>
      </c>
      <c r="P72" s="113">
        <f>IF(RES_hhdet_tes!P72=0,"",RES_hhdet_tes!P72/RES_hhdet_fec!P72)</f>
        <v>1</v>
      </c>
      <c r="Q72" s="113">
        <f>IF(RES_hhdet_tes!Q72=0,"",RES_hhdet_tes!Q72/RES_hhdet_fec!Q72)</f>
        <v>1</v>
      </c>
      <c r="R72" s="113">
        <f>IF(RES_hhdet_tes!R72=0,"",RES_hhdet_tes!R72/RES_hhdet_fec!R72)</f>
        <v>1</v>
      </c>
      <c r="S72" s="113">
        <f>IF(RES_hhdet_tes!S72=0,"",RES_hhdet_tes!S72/RES_hhdet_fec!S72)</f>
        <v>1</v>
      </c>
      <c r="T72" s="113">
        <f>IF(RES_hhdet_tes!T72=0,"",RES_hhdet_tes!T72/RES_hhdet_fec!T72)</f>
        <v>1</v>
      </c>
      <c r="U72" s="113">
        <f>IF(RES_hhdet_tes!U72=0,"",RES_hhdet_tes!U72/RES_hhdet_fec!U72)</f>
        <v>1</v>
      </c>
      <c r="V72" s="113">
        <f>IF(RES_hhdet_tes!V72=0,"",RES_hhdet_tes!V72/RES_hhdet_fec!V72)</f>
        <v>1</v>
      </c>
      <c r="W72" s="113">
        <f>IF(RES_hhdet_tes!W72=0,"",RES_hhdet_tes!W72/RES_hhdet_fec!W72)</f>
        <v>1</v>
      </c>
      <c r="DA72" s="132" t="s">
        <v>1973</v>
      </c>
    </row>
    <row r="73" spans="1:105" ht="12" customHeight="1" x14ac:dyDescent="0.25">
      <c r="A73" s="106" t="s">
        <v>122</v>
      </c>
      <c r="B73" s="112">
        <f>IF(RES_hhdet_tes!B73=0,"",RES_hhdet_tes!B73/RES_hhdet_fec!B73)</f>
        <v>0.61847156762503608</v>
      </c>
      <c r="C73" s="112">
        <f>IF(RES_hhdet_tes!C73=0,"",RES_hhdet_tes!C73/RES_hhdet_fec!C73)</f>
        <v>0.62131827282418195</v>
      </c>
      <c r="D73" s="112">
        <f>IF(RES_hhdet_tes!D73=0,"",RES_hhdet_tes!D73/RES_hhdet_fec!D73)</f>
        <v>0.62334044065959771</v>
      </c>
      <c r="E73" s="112">
        <f>IF(RES_hhdet_tes!E73=0,"",RES_hhdet_tes!E73/RES_hhdet_fec!E73)</f>
        <v>0.62758597881611011</v>
      </c>
      <c r="F73" s="112">
        <f>IF(RES_hhdet_tes!F73=0,"",RES_hhdet_tes!F73/RES_hhdet_fec!F73)</f>
        <v>0.63202105407905229</v>
      </c>
      <c r="G73" s="112">
        <f>IF(RES_hhdet_tes!G73=0,"",RES_hhdet_tes!G73/RES_hhdet_fec!G73)</f>
        <v>0.63776436595751107</v>
      </c>
      <c r="H73" s="112">
        <f>IF(RES_hhdet_tes!H73=0,"",RES_hhdet_tes!H73/RES_hhdet_fec!H73)</f>
        <v>0.64441547014169087</v>
      </c>
      <c r="I73" s="112">
        <f>IF(RES_hhdet_tes!I73=0,"",RES_hhdet_tes!I73/RES_hhdet_fec!I73)</f>
        <v>0.6478190084909049</v>
      </c>
      <c r="J73" s="112">
        <f>IF(RES_hhdet_tes!J73=0,"",RES_hhdet_tes!J73/RES_hhdet_fec!J73)</f>
        <v>0.64892859570750894</v>
      </c>
      <c r="K73" s="112">
        <f>IF(RES_hhdet_tes!K73=0,"",RES_hhdet_tes!K73/RES_hhdet_fec!K73)</f>
        <v>0.65032759082045632</v>
      </c>
      <c r="L73" s="112">
        <f>IF(RES_hhdet_tes!L73=0,"",RES_hhdet_tes!L73/RES_hhdet_fec!L73)</f>
        <v>0.65252187135210238</v>
      </c>
      <c r="M73" s="112">
        <f>IF(RES_hhdet_tes!M73=0,"",RES_hhdet_tes!M73/RES_hhdet_fec!M73)</f>
        <v>0.65612387010779949</v>
      </c>
      <c r="N73" s="112">
        <f>IF(RES_hhdet_tes!N73=0,"",RES_hhdet_tes!N73/RES_hhdet_fec!N73)</f>
        <v>0.6608984562543716</v>
      </c>
      <c r="O73" s="112">
        <f>IF(RES_hhdet_tes!O73=0,"",RES_hhdet_tes!O73/RES_hhdet_fec!O73)</f>
        <v>0.66388033339837282</v>
      </c>
      <c r="P73" s="112">
        <f>IF(RES_hhdet_tes!P73=0,"",RES_hhdet_tes!P73/RES_hhdet_fec!P73)</f>
        <v>0.66768452502718634</v>
      </c>
      <c r="Q73" s="112">
        <f>IF(RES_hhdet_tes!Q73=0,"",RES_hhdet_tes!Q73/RES_hhdet_fec!Q73)</f>
        <v>0.67263081923071544</v>
      </c>
      <c r="R73" s="112">
        <f>IF(RES_hhdet_tes!R73=0,"",RES_hhdet_tes!R73/RES_hhdet_fec!R73)</f>
        <v>0.68186339772146487</v>
      </c>
      <c r="S73" s="112">
        <f>IF(RES_hhdet_tes!S73=0,"",RES_hhdet_tes!S73/RES_hhdet_fec!S73)</f>
        <v>0.70032426143822757</v>
      </c>
      <c r="T73" s="112">
        <f>IF(RES_hhdet_tes!T73=0,"",RES_hhdet_tes!T73/RES_hhdet_fec!T73)</f>
        <v>0.71099998510970885</v>
      </c>
      <c r="U73" s="112">
        <f>IF(RES_hhdet_tes!U73=0,"",RES_hhdet_tes!U73/RES_hhdet_fec!U73)</f>
        <v>0.73288707798025465</v>
      </c>
      <c r="V73" s="112">
        <f>IF(RES_hhdet_tes!V73=0,"",RES_hhdet_tes!V73/RES_hhdet_fec!V73)</f>
        <v>0.7482531828001282</v>
      </c>
      <c r="W73" s="112">
        <f>IF(RES_hhdet_tes!W73=0,"",RES_hhdet_tes!W73/RES_hhdet_fec!W73)</f>
        <v>0.75667083727583884</v>
      </c>
      <c r="DA73" s="131" t="s">
        <v>1974</v>
      </c>
    </row>
    <row r="74" spans="1:105" ht="12" customHeight="1" x14ac:dyDescent="0.25">
      <c r="A74" s="107" t="s">
        <v>121</v>
      </c>
      <c r="B74" s="113" t="str">
        <f>IF(RES_hhdet_tes!B74=0,"",RES_hhdet_tes!B74/RES_hhdet_fec!B74)</f>
        <v/>
      </c>
      <c r="C74" s="113" t="str">
        <f>IF(RES_hhdet_tes!C74=0,"",RES_hhdet_tes!C74/RES_hhdet_fec!C74)</f>
        <v/>
      </c>
      <c r="D74" s="113" t="str">
        <f>IF(RES_hhdet_tes!D74=0,"",RES_hhdet_tes!D74/RES_hhdet_fec!D74)</f>
        <v/>
      </c>
      <c r="E74" s="113" t="str">
        <f>IF(RES_hhdet_tes!E74=0,"",RES_hhdet_tes!E74/RES_hhdet_fec!E74)</f>
        <v/>
      </c>
      <c r="F74" s="113" t="str">
        <f>IF(RES_hhdet_tes!F74=0,"",RES_hhdet_tes!F74/RES_hhdet_fec!F74)</f>
        <v/>
      </c>
      <c r="G74" s="113" t="str">
        <f>IF(RES_hhdet_tes!G74=0,"",RES_hhdet_tes!G74/RES_hhdet_fec!G74)</f>
        <v/>
      </c>
      <c r="H74" s="113" t="str">
        <f>IF(RES_hhdet_tes!H74=0,"",RES_hhdet_tes!H74/RES_hhdet_fec!H74)</f>
        <v/>
      </c>
      <c r="I74" s="113" t="str">
        <f>IF(RES_hhdet_tes!I74=0,"",RES_hhdet_tes!I74/RES_hhdet_fec!I74)</f>
        <v/>
      </c>
      <c r="J74" s="113" t="str">
        <f>IF(RES_hhdet_tes!J74=0,"",RES_hhdet_tes!J74/RES_hhdet_fec!J74)</f>
        <v/>
      </c>
      <c r="K74" s="113">
        <f>IF(RES_hhdet_tes!K74=0,"",RES_hhdet_tes!K74/RES_hhdet_fec!K74)</f>
        <v>0.79614404598547794</v>
      </c>
      <c r="L74" s="113">
        <f>IF(RES_hhdet_tes!L74=0,"",RES_hhdet_tes!L74/RES_hhdet_fec!L74)</f>
        <v>0.78914151651010378</v>
      </c>
      <c r="M74" s="113">
        <f>IF(RES_hhdet_tes!M74=0,"",RES_hhdet_tes!M74/RES_hhdet_fec!M74)</f>
        <v>0.79640963666693643</v>
      </c>
      <c r="N74" s="113">
        <f>IF(RES_hhdet_tes!N74=0,"",RES_hhdet_tes!N74/RES_hhdet_fec!N74)</f>
        <v>0.80454512563251857</v>
      </c>
      <c r="O74" s="113">
        <f>IF(RES_hhdet_tes!O74=0,"",RES_hhdet_tes!O74/RES_hhdet_fec!O74)</f>
        <v>0.81034448876125575</v>
      </c>
      <c r="P74" s="113">
        <f>IF(RES_hhdet_tes!P74=0,"",RES_hhdet_tes!P74/RES_hhdet_fec!P74)</f>
        <v>0.82057018131950721</v>
      </c>
      <c r="Q74" s="113">
        <f>IF(RES_hhdet_tes!Q74=0,"",RES_hhdet_tes!Q74/RES_hhdet_fec!Q74)</f>
        <v>0.82486860297966758</v>
      </c>
      <c r="R74" s="113">
        <f>IF(RES_hhdet_tes!R74=0,"",RES_hhdet_tes!R74/RES_hhdet_fec!R74)</f>
        <v>0.83189653433879485</v>
      </c>
      <c r="S74" s="113">
        <f>IF(RES_hhdet_tes!S74=0,"",RES_hhdet_tes!S74/RES_hhdet_fec!S74)</f>
        <v>0.83979407391398486</v>
      </c>
      <c r="T74" s="113">
        <f>IF(RES_hhdet_tes!T74=0,"",RES_hhdet_tes!T74/RES_hhdet_fec!T74)</f>
        <v>0.82864640846362159</v>
      </c>
      <c r="U74" s="113">
        <f>IF(RES_hhdet_tes!U74=0,"",RES_hhdet_tes!U74/RES_hhdet_fec!U74)</f>
        <v>0.84944966110786324</v>
      </c>
      <c r="V74" s="113">
        <f>IF(RES_hhdet_tes!V74=0,"",RES_hhdet_tes!V74/RES_hhdet_fec!V74)</f>
        <v>0.86146518987548237</v>
      </c>
      <c r="W74" s="113">
        <f>IF(RES_hhdet_tes!W74=0,"",RES_hhdet_tes!W74/RES_hhdet_fec!W74)</f>
        <v>0.87519245868588047</v>
      </c>
      <c r="DA74" s="132" t="s">
        <v>1975</v>
      </c>
    </row>
    <row r="75" spans="1:105" ht="12" customHeight="1" x14ac:dyDescent="0.25">
      <c r="A75" s="108" t="s">
        <v>53</v>
      </c>
      <c r="B75" s="111" t="str">
        <f>IF(RES_hhdet_tes!B75=0,"",RES_hhdet_tes!B75/RES_hhdet_fec!B75)</f>
        <v/>
      </c>
      <c r="C75" s="111" t="str">
        <f>IF(RES_hhdet_tes!C75=0,"",RES_hhdet_tes!C75/RES_hhdet_fec!C75)</f>
        <v/>
      </c>
      <c r="D75" s="111" t="str">
        <f>IF(RES_hhdet_tes!D75=0,"",RES_hhdet_tes!D75/RES_hhdet_fec!D75)</f>
        <v/>
      </c>
      <c r="E75" s="111" t="str">
        <f>IF(RES_hhdet_tes!E75=0,"",RES_hhdet_tes!E75/RES_hhdet_fec!E75)</f>
        <v/>
      </c>
      <c r="F75" s="111" t="str">
        <f>IF(RES_hhdet_tes!F75=0,"",RES_hhdet_tes!F75/RES_hhdet_fec!F75)</f>
        <v/>
      </c>
      <c r="G75" s="111" t="str">
        <f>IF(RES_hhdet_tes!G75=0,"",RES_hhdet_tes!G75/RES_hhdet_fec!G75)</f>
        <v/>
      </c>
      <c r="H75" s="111" t="str">
        <f>IF(RES_hhdet_tes!H75=0,"",RES_hhdet_tes!H75/RES_hhdet_fec!H75)</f>
        <v/>
      </c>
      <c r="I75" s="111" t="str">
        <f>IF(RES_hhdet_tes!I75=0,"",RES_hhdet_tes!I75/RES_hhdet_fec!I75)</f>
        <v/>
      </c>
      <c r="J75" s="111" t="str">
        <f>IF(RES_hhdet_tes!J75=0,"",RES_hhdet_tes!J75/RES_hhdet_fec!J75)</f>
        <v/>
      </c>
      <c r="K75" s="111">
        <f>IF(RES_hhdet_tes!K75=0,"",RES_hhdet_tes!K75/RES_hhdet_fec!K75)</f>
        <v>0.65826810458400087</v>
      </c>
      <c r="L75" s="111">
        <f>IF(RES_hhdet_tes!L75=0,"",RES_hhdet_tes!L75/RES_hhdet_fec!L75)</f>
        <v>0.65883235878470159</v>
      </c>
      <c r="M75" s="111">
        <f>IF(RES_hhdet_tes!M75=0,"",RES_hhdet_tes!M75/RES_hhdet_fec!M75)</f>
        <v>0.66040856641133916</v>
      </c>
      <c r="N75" s="111">
        <f>IF(RES_hhdet_tes!N75=0,"",RES_hhdet_tes!N75/RES_hhdet_fec!N75)</f>
        <v>0.66390016404164209</v>
      </c>
      <c r="O75" s="111">
        <f>IF(RES_hhdet_tes!O75=0,"",RES_hhdet_tes!O75/RES_hhdet_fec!O75)</f>
        <v>0.67866572423422034</v>
      </c>
      <c r="P75" s="111">
        <f>IF(RES_hhdet_tes!P75=0,"",RES_hhdet_tes!P75/RES_hhdet_fec!P75)</f>
        <v>0.68910688530518538</v>
      </c>
      <c r="Q75" s="111">
        <f>IF(RES_hhdet_tes!Q75=0,"",RES_hhdet_tes!Q75/RES_hhdet_fec!Q75)</f>
        <v>0.69847841364370211</v>
      </c>
      <c r="R75" s="111">
        <f>IF(RES_hhdet_tes!R75=0,"",RES_hhdet_tes!R75/RES_hhdet_fec!R75)</f>
        <v>0.70688333992914476</v>
      </c>
      <c r="S75" s="111">
        <f>IF(RES_hhdet_tes!S75=0,"",RES_hhdet_tes!S75/RES_hhdet_fec!S75)</f>
        <v>0.7149980375767675</v>
      </c>
      <c r="T75" s="111">
        <f>IF(RES_hhdet_tes!T75=0,"",RES_hhdet_tes!T75/RES_hhdet_fec!T75)</f>
        <v>0.72727807019436874</v>
      </c>
      <c r="U75" s="111">
        <f>IF(RES_hhdet_tes!U75=0,"",RES_hhdet_tes!U75/RES_hhdet_fec!U75)</f>
        <v>0.74076114284423611</v>
      </c>
      <c r="V75" s="111">
        <f>IF(RES_hhdet_tes!V75=0,"",RES_hhdet_tes!V75/RES_hhdet_fec!V75)</f>
        <v>0.75654001994179387</v>
      </c>
      <c r="W75" s="111">
        <f>IF(RES_hhdet_tes!W75=0,"",RES_hhdet_tes!W75/RES_hhdet_fec!W75)</f>
        <v>0.77084232331581581</v>
      </c>
      <c r="DA75" s="63" t="s">
        <v>1976</v>
      </c>
    </row>
    <row r="76" spans="1:105" ht="12" customHeight="1" x14ac:dyDescent="0.25">
      <c r="A76" s="108" t="s">
        <v>52</v>
      </c>
      <c r="B76" s="111" t="str">
        <f>IF(RES_hhdet_tes!B76=0,"",RES_hhdet_tes!B76/RES_hhdet_fec!B76)</f>
        <v/>
      </c>
      <c r="C76" s="111" t="str">
        <f>IF(RES_hhdet_tes!C76=0,"",RES_hhdet_tes!C76/RES_hhdet_fec!C76)</f>
        <v/>
      </c>
      <c r="D76" s="111" t="str">
        <f>IF(RES_hhdet_tes!D76=0,"",RES_hhdet_tes!D76/RES_hhdet_fec!D76)</f>
        <v/>
      </c>
      <c r="E76" s="111" t="str">
        <f>IF(RES_hhdet_tes!E76=0,"",RES_hhdet_tes!E76/RES_hhdet_fec!E76)</f>
        <v/>
      </c>
      <c r="F76" s="111" t="str">
        <f>IF(RES_hhdet_tes!F76=0,"",RES_hhdet_tes!F76/RES_hhdet_fec!F76)</f>
        <v/>
      </c>
      <c r="G76" s="111" t="str">
        <f>IF(RES_hhdet_tes!G76=0,"",RES_hhdet_tes!G76/RES_hhdet_fec!G76)</f>
        <v/>
      </c>
      <c r="H76" s="111" t="str">
        <f>IF(RES_hhdet_tes!H76=0,"",RES_hhdet_tes!H76/RES_hhdet_fec!H76)</f>
        <v/>
      </c>
      <c r="I76" s="111" t="str">
        <f>IF(RES_hhdet_tes!I76=0,"",RES_hhdet_tes!I76/RES_hhdet_fec!I76)</f>
        <v/>
      </c>
      <c r="J76" s="111" t="str">
        <f>IF(RES_hhdet_tes!J76=0,"",RES_hhdet_tes!J76/RES_hhdet_fec!J76)</f>
        <v/>
      </c>
      <c r="K76" s="111">
        <f>IF(RES_hhdet_tes!K76=0,"",RES_hhdet_tes!K76/RES_hhdet_fec!K76)</f>
        <v>1</v>
      </c>
      <c r="L76" s="111">
        <f>IF(RES_hhdet_tes!L76=0,"",RES_hhdet_tes!L76/RES_hhdet_fec!L76)</f>
        <v>1</v>
      </c>
      <c r="M76" s="111">
        <f>IF(RES_hhdet_tes!M76=0,"",RES_hhdet_tes!M76/RES_hhdet_fec!M76)</f>
        <v>1</v>
      </c>
      <c r="N76" s="111">
        <f>IF(RES_hhdet_tes!N76=0,"",RES_hhdet_tes!N76/RES_hhdet_fec!N76)</f>
        <v>1</v>
      </c>
      <c r="O76" s="111">
        <f>IF(RES_hhdet_tes!O76=0,"",RES_hhdet_tes!O76/RES_hhdet_fec!O76)</f>
        <v>1</v>
      </c>
      <c r="P76" s="111">
        <f>IF(RES_hhdet_tes!P76=0,"",RES_hhdet_tes!P76/RES_hhdet_fec!P76)</f>
        <v>1</v>
      </c>
      <c r="Q76" s="111">
        <f>IF(RES_hhdet_tes!Q76=0,"",RES_hhdet_tes!Q76/RES_hhdet_fec!Q76)</f>
        <v>1</v>
      </c>
      <c r="R76" s="111">
        <f>IF(RES_hhdet_tes!R76=0,"",RES_hhdet_tes!R76/RES_hhdet_fec!R76)</f>
        <v>1</v>
      </c>
      <c r="S76" s="111">
        <f>IF(RES_hhdet_tes!S76=0,"",RES_hhdet_tes!S76/RES_hhdet_fec!S76)</f>
        <v>1</v>
      </c>
      <c r="T76" s="111">
        <f>IF(RES_hhdet_tes!T76=0,"",RES_hhdet_tes!T76/RES_hhdet_fec!T76)</f>
        <v>1</v>
      </c>
      <c r="U76" s="111">
        <f>IF(RES_hhdet_tes!U76=0,"",RES_hhdet_tes!U76/RES_hhdet_fec!U76)</f>
        <v>1</v>
      </c>
      <c r="V76" s="111">
        <f>IF(RES_hhdet_tes!V76=0,"",RES_hhdet_tes!V76/RES_hhdet_fec!V76)</f>
        <v>1</v>
      </c>
      <c r="W76" s="111">
        <f>IF(RES_hhdet_tes!W76=0,"",RES_hhdet_tes!W76/RES_hhdet_fec!W76)</f>
        <v>1</v>
      </c>
      <c r="DA76" s="63" t="s">
        <v>1977</v>
      </c>
    </row>
    <row r="77" spans="1:105" ht="12" customHeight="1" x14ac:dyDescent="0.25">
      <c r="A77" s="121" t="s">
        <v>54</v>
      </c>
      <c r="B77" s="124">
        <f>IF(RES_hhdet_tes!B77=0,"",RES_hhdet_tes!B77/RES_hhdet_fec!B77)</f>
        <v>0.58922549975972782</v>
      </c>
      <c r="C77" s="124">
        <f>IF(RES_hhdet_tes!C77=0,"",RES_hhdet_tes!C77/RES_hhdet_fec!C77)</f>
        <v>0.58931290446799145</v>
      </c>
      <c r="D77" s="124">
        <f>IF(RES_hhdet_tes!D77=0,"",RES_hhdet_tes!D77/RES_hhdet_fec!D77)</f>
        <v>0.58870136655861016</v>
      </c>
      <c r="E77" s="124">
        <f>IF(RES_hhdet_tes!E77=0,"",RES_hhdet_tes!E77/RES_hhdet_fec!E77)</f>
        <v>0.59377751052358829</v>
      </c>
      <c r="F77" s="124">
        <f>IF(RES_hhdet_tes!F77=0,"",RES_hhdet_tes!F77/RES_hhdet_fec!F77)</f>
        <v>0.5942237910447179</v>
      </c>
      <c r="G77" s="124">
        <f>IF(RES_hhdet_tes!G77=0,"",RES_hhdet_tes!G77/RES_hhdet_fec!G77)</f>
        <v>0.59412238918401761</v>
      </c>
      <c r="H77" s="124">
        <f>IF(RES_hhdet_tes!H77=0,"",RES_hhdet_tes!H77/RES_hhdet_fec!H77)</f>
        <v>0.59688342050183374</v>
      </c>
      <c r="I77" s="124">
        <f>IF(RES_hhdet_tes!I77=0,"",RES_hhdet_tes!I77/RES_hhdet_fec!I77)</f>
        <v>0.59740871627496972</v>
      </c>
      <c r="J77" s="124">
        <f>IF(RES_hhdet_tes!J77=0,"",RES_hhdet_tes!J77/RES_hhdet_fec!J77)</f>
        <v>0.59840488873135889</v>
      </c>
      <c r="K77" s="124">
        <f>IF(RES_hhdet_tes!K77=0,"",RES_hhdet_tes!K77/RES_hhdet_fec!K77)</f>
        <v>0.59911494361045525</v>
      </c>
      <c r="L77" s="124">
        <f>IF(RES_hhdet_tes!L77=0,"",RES_hhdet_tes!L77/RES_hhdet_fec!L77)</f>
        <v>0.60040594303457784</v>
      </c>
      <c r="M77" s="124">
        <f>IF(RES_hhdet_tes!M77=0,"",RES_hhdet_tes!M77/RES_hhdet_fec!M77)</f>
        <v>0.60107563178984791</v>
      </c>
      <c r="N77" s="124">
        <f>IF(RES_hhdet_tes!N77=0,"",RES_hhdet_tes!N77/RES_hhdet_fec!N77)</f>
        <v>0.60162871169670351</v>
      </c>
      <c r="O77" s="124">
        <f>IF(RES_hhdet_tes!O77=0,"",RES_hhdet_tes!O77/RES_hhdet_fec!O77)</f>
        <v>0.60233337925239772</v>
      </c>
      <c r="P77" s="124">
        <f>IF(RES_hhdet_tes!P77=0,"",RES_hhdet_tes!P77/RES_hhdet_fec!P77)</f>
        <v>0.60260605913519805</v>
      </c>
      <c r="Q77" s="124">
        <f>IF(RES_hhdet_tes!Q77=0,"",RES_hhdet_tes!Q77/RES_hhdet_fec!Q77)</f>
        <v>0.60294195598356781</v>
      </c>
      <c r="R77" s="124">
        <f>IF(RES_hhdet_tes!R77=0,"",RES_hhdet_tes!R77/RES_hhdet_fec!R77)</f>
        <v>0.60341181501874752</v>
      </c>
      <c r="S77" s="124">
        <f>IF(RES_hhdet_tes!S77=0,"",RES_hhdet_tes!S77/RES_hhdet_fec!S77)</f>
        <v>0.6046324705395959</v>
      </c>
      <c r="T77" s="124">
        <f>IF(RES_hhdet_tes!T77=0,"",RES_hhdet_tes!T77/RES_hhdet_fec!T77)</f>
        <v>0.60762826983817086</v>
      </c>
      <c r="U77" s="124">
        <f>IF(RES_hhdet_tes!U77=0,"",RES_hhdet_tes!U77/RES_hhdet_fec!U77)</f>
        <v>0.61000038292179526</v>
      </c>
      <c r="V77" s="124">
        <f>IF(RES_hhdet_tes!V77=0,"",RES_hhdet_tes!V77/RES_hhdet_fec!V77)</f>
        <v>0.61398386155775264</v>
      </c>
      <c r="W77" s="124">
        <f>IF(RES_hhdet_tes!W77=0,"",RES_hhdet_tes!W77/RES_hhdet_fec!W77)</f>
        <v>0.61923675475270934</v>
      </c>
      <c r="DA77" s="130" t="s">
        <v>1978</v>
      </c>
    </row>
    <row r="78" spans="1:105" ht="12" customHeight="1" x14ac:dyDescent="0.25">
      <c r="A78" s="97" t="s">
        <v>192</v>
      </c>
      <c r="B78" s="111">
        <f>IF(RES_hhdet_tes!B78=0,"",RES_hhdet_tes!B78/RES_hhdet_fec!B78)</f>
        <v>0.58103694725326616</v>
      </c>
      <c r="C78" s="111">
        <f>IF(RES_hhdet_tes!C78=0,"",RES_hhdet_tes!C78/RES_hhdet_fec!C78)</f>
        <v>0.58194033966350445</v>
      </c>
      <c r="D78" s="111">
        <f>IF(RES_hhdet_tes!D78=0,"",RES_hhdet_tes!D78/RES_hhdet_fec!D78)</f>
        <v>0.58308654203060417</v>
      </c>
      <c r="E78" s="111">
        <f>IF(RES_hhdet_tes!E78=0,"",RES_hhdet_tes!E78/RES_hhdet_fec!E78)</f>
        <v>0.58447441981437553</v>
      </c>
      <c r="F78" s="111">
        <f>IF(RES_hhdet_tes!F78=0,"",RES_hhdet_tes!F78/RES_hhdet_fec!F78)</f>
        <v>0.58604605000865229</v>
      </c>
      <c r="G78" s="111">
        <f>IF(RES_hhdet_tes!G78=0,"",RES_hhdet_tes!G78/RES_hhdet_fec!G78)</f>
        <v>0.58778700844104326</v>
      </c>
      <c r="H78" s="111">
        <f>IF(RES_hhdet_tes!H78=0,"",RES_hhdet_tes!H78/RES_hhdet_fec!H78)</f>
        <v>0.58962267412013436</v>
      </c>
      <c r="I78" s="111">
        <f>IF(RES_hhdet_tes!I78=0,"",RES_hhdet_tes!I78/RES_hhdet_fec!I78)</f>
        <v>0.5906114635265538</v>
      </c>
      <c r="J78" s="111">
        <f>IF(RES_hhdet_tes!J78=0,"",RES_hhdet_tes!J78/RES_hhdet_fec!J78)</f>
        <v>0.59113520453156876</v>
      </c>
      <c r="K78" s="111">
        <f>IF(RES_hhdet_tes!K78=0,"",RES_hhdet_tes!K78/RES_hhdet_fec!K78)</f>
        <v>0.59189855418355386</v>
      </c>
      <c r="L78" s="111">
        <f>IF(RES_hhdet_tes!L78=0,"",RES_hhdet_tes!L78/RES_hhdet_fec!L78)</f>
        <v>0.59272398480723021</v>
      </c>
      <c r="M78" s="111">
        <f>IF(RES_hhdet_tes!M78=0,"",RES_hhdet_tes!M78/RES_hhdet_fec!M78)</f>
        <v>0.59355591656122031</v>
      </c>
      <c r="N78" s="111">
        <f>IF(RES_hhdet_tes!N78=0,"",RES_hhdet_tes!N78/RES_hhdet_fec!N78)</f>
        <v>0.59427580729770757</v>
      </c>
      <c r="O78" s="111">
        <f>IF(RES_hhdet_tes!O78=0,"",RES_hhdet_tes!O78/RES_hhdet_fec!O78)</f>
        <v>0.59481634289936924</v>
      </c>
      <c r="P78" s="111">
        <f>IF(RES_hhdet_tes!P78=0,"",RES_hhdet_tes!P78/RES_hhdet_fec!P78)</f>
        <v>0.59504938665271279</v>
      </c>
      <c r="Q78" s="111">
        <f>IF(RES_hhdet_tes!Q78=0,"",RES_hhdet_tes!Q78/RES_hhdet_fec!Q78)</f>
        <v>0.59522886013060172</v>
      </c>
      <c r="R78" s="111">
        <f>IF(RES_hhdet_tes!R78=0,"",RES_hhdet_tes!R78/RES_hhdet_fec!R78)</f>
        <v>0.59572574932773315</v>
      </c>
      <c r="S78" s="111">
        <f>IF(RES_hhdet_tes!S78=0,"",RES_hhdet_tes!S78/RES_hhdet_fec!S78)</f>
        <v>0.59685752578193985</v>
      </c>
      <c r="T78" s="111">
        <f>IF(RES_hhdet_tes!T78=0,"",RES_hhdet_tes!T78/RES_hhdet_fec!T78)</f>
        <v>0.59873293762686941</v>
      </c>
      <c r="U78" s="111">
        <f>IF(RES_hhdet_tes!U78=0,"",RES_hhdet_tes!U78/RES_hhdet_fec!U78)</f>
        <v>0.60157499006241466</v>
      </c>
      <c r="V78" s="111">
        <f>IF(RES_hhdet_tes!V78=0,"",RES_hhdet_tes!V78/RES_hhdet_fec!V78)</f>
        <v>0.60539417051095579</v>
      </c>
      <c r="W78" s="111">
        <f>IF(RES_hhdet_tes!W78=0,"",RES_hhdet_tes!W78/RES_hhdet_fec!W78)</f>
        <v>0.60893403766767096</v>
      </c>
      <c r="DA78" s="63" t="s">
        <v>1979</v>
      </c>
    </row>
    <row r="79" spans="1:105" ht="12" customHeight="1" x14ac:dyDescent="0.25">
      <c r="A79" s="109" t="s">
        <v>120</v>
      </c>
      <c r="B79" s="45">
        <f>IF(RES_hhdet_tes!B79=0,"",RES_hhdet_tes!B79/RES_hhdet_fec!B79)</f>
        <v>0.73897657154102725</v>
      </c>
      <c r="C79" s="45">
        <f>IF(RES_hhdet_tes!C79=0,"",RES_hhdet_tes!C79/RES_hhdet_fec!C79)</f>
        <v>0.74077695760504891</v>
      </c>
      <c r="D79" s="45">
        <f>IF(RES_hhdet_tes!D79=0,"",RES_hhdet_tes!D79/RES_hhdet_fec!D79)</f>
        <v>0.74284905075148022</v>
      </c>
      <c r="E79" s="45">
        <f>IF(RES_hhdet_tes!E79=0,"",RES_hhdet_tes!E79/RES_hhdet_fec!E79)</f>
        <v>0.74535212891104841</v>
      </c>
      <c r="F79" s="45">
        <f>IF(RES_hhdet_tes!F79=0,"",RES_hhdet_tes!F79/RES_hhdet_fec!F79)</f>
        <v>0.74808551074532403</v>
      </c>
      <c r="G79" s="45">
        <f>IF(RES_hhdet_tes!G79=0,"",RES_hhdet_tes!G79/RES_hhdet_fec!G79)</f>
        <v>0.7514758739878068</v>
      </c>
      <c r="H79" s="45">
        <f>IF(RES_hhdet_tes!H79=0,"",RES_hhdet_tes!H79/RES_hhdet_fec!H79)</f>
        <v>0.75580812055658519</v>
      </c>
      <c r="I79" s="45">
        <f>IF(RES_hhdet_tes!I79=0,"",RES_hhdet_tes!I79/RES_hhdet_fec!I79)</f>
        <v>0.75821595617554693</v>
      </c>
      <c r="J79" s="45">
        <f>IF(RES_hhdet_tes!J79=0,"",RES_hhdet_tes!J79/RES_hhdet_fec!J79)</f>
        <v>0.75920321146945324</v>
      </c>
      <c r="K79" s="45">
        <f>IF(RES_hhdet_tes!K79=0,"",RES_hhdet_tes!K79/RES_hhdet_fec!K79)</f>
        <v>0.76076459545988373</v>
      </c>
      <c r="L79" s="45">
        <f>IF(RES_hhdet_tes!L79=0,"",RES_hhdet_tes!L79/RES_hhdet_fec!L79)</f>
        <v>0.76229387721233433</v>
      </c>
      <c r="M79" s="45">
        <f>IF(RES_hhdet_tes!M79=0,"",RES_hhdet_tes!M79/RES_hhdet_fec!M79)</f>
        <v>0.76419124964435547</v>
      </c>
      <c r="N79" s="45">
        <f>IF(RES_hhdet_tes!N79=0,"",RES_hhdet_tes!N79/RES_hhdet_fec!N79)</f>
        <v>0.76635419080411815</v>
      </c>
      <c r="O79" s="45">
        <f>IF(RES_hhdet_tes!O79=0,"",RES_hhdet_tes!O79/RES_hhdet_fec!O79)</f>
        <v>0.76920098197492592</v>
      </c>
      <c r="P79" s="45">
        <f>IF(RES_hhdet_tes!P79=0,"",RES_hhdet_tes!P79/RES_hhdet_fec!P79)</f>
        <v>0.77291662035175124</v>
      </c>
      <c r="Q79" s="45">
        <f>IF(RES_hhdet_tes!Q79=0,"",RES_hhdet_tes!Q79/RES_hhdet_fec!Q79)</f>
        <v>0.77696987291711783</v>
      </c>
      <c r="R79" s="45">
        <f>IF(RES_hhdet_tes!R79=0,"",RES_hhdet_tes!R79/RES_hhdet_fec!R79)</f>
        <v>0.78211886813139786</v>
      </c>
      <c r="S79" s="45">
        <f>IF(RES_hhdet_tes!S79=0,"",RES_hhdet_tes!S79/RES_hhdet_fec!S79)</f>
        <v>0.78937571788400118</v>
      </c>
      <c r="T79" s="45">
        <f>IF(RES_hhdet_tes!T79=0,"",RES_hhdet_tes!T79/RES_hhdet_fec!T79)</f>
        <v>0.79781227483537531</v>
      </c>
      <c r="U79" s="45">
        <f>IF(RES_hhdet_tes!U79=0,"",RES_hhdet_tes!U79/RES_hhdet_fec!U79)</f>
        <v>0.80910057787110501</v>
      </c>
      <c r="V79" s="45">
        <f>IF(RES_hhdet_tes!V79=0,"",RES_hhdet_tes!V79/RES_hhdet_fec!V79)</f>
        <v>0.8207466811620685</v>
      </c>
      <c r="W79" s="45">
        <f>IF(RES_hhdet_tes!W79=0,"",RES_hhdet_tes!W79/RES_hhdet_fec!W79)</f>
        <v>0.83962693236759167</v>
      </c>
      <c r="DA79" s="60" t="s">
        <v>1980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9">
        <f>IF(RES_hhdet_tes!B81=0,"",RES_hhdet_tes!B81/RES_hhdet_fec!B81)</f>
        <v>0.44660850632929427</v>
      </c>
      <c r="C81" s="119">
        <f>IF(RES_hhdet_tes!C81=0,"",RES_hhdet_tes!C81/RES_hhdet_fec!C81)</f>
        <v>0.45417156299089756</v>
      </c>
      <c r="D81" s="119">
        <f>IF(RES_hhdet_tes!D81=0,"",RES_hhdet_tes!D81/RES_hhdet_fec!D81)</f>
        <v>0.46498481779742529</v>
      </c>
      <c r="E81" s="119">
        <f>IF(RES_hhdet_tes!E81=0,"",RES_hhdet_tes!E81/RES_hhdet_fec!E81)</f>
        <v>0.47917672269500322</v>
      </c>
      <c r="F81" s="119">
        <f>IF(RES_hhdet_tes!F81=0,"",RES_hhdet_tes!F81/RES_hhdet_fec!F81)</f>
        <v>0.48892386321531389</v>
      </c>
      <c r="G81" s="119">
        <f>IF(RES_hhdet_tes!G81=0,"",RES_hhdet_tes!G81/RES_hhdet_fec!G81)</f>
        <v>0.49707205467090781</v>
      </c>
      <c r="H81" s="119">
        <f>IF(RES_hhdet_tes!H81=0,"",RES_hhdet_tes!H81/RES_hhdet_fec!H81)</f>
        <v>0.50871420605232864</v>
      </c>
      <c r="I81" s="119">
        <f>IF(RES_hhdet_tes!I81=0,"",RES_hhdet_tes!I81/RES_hhdet_fec!I81)</f>
        <v>0.52227383171389574</v>
      </c>
      <c r="J81" s="119">
        <f>IF(RES_hhdet_tes!J81=0,"",RES_hhdet_tes!J81/RES_hhdet_fec!J81)</f>
        <v>0.53700491995249289</v>
      </c>
      <c r="K81" s="119">
        <f>IF(RES_hhdet_tes!K81=0,"",RES_hhdet_tes!K81/RES_hhdet_fec!K81)</f>
        <v>0.55382686119507529</v>
      </c>
      <c r="L81" s="119">
        <f>IF(RES_hhdet_tes!L81=0,"",RES_hhdet_tes!L81/RES_hhdet_fec!L81)</f>
        <v>0.57222038937850928</v>
      </c>
      <c r="M81" s="119">
        <f>IF(RES_hhdet_tes!M81=0,"",RES_hhdet_tes!M81/RES_hhdet_fec!M81)</f>
        <v>0.59440170110038826</v>
      </c>
      <c r="N81" s="119">
        <f>IF(RES_hhdet_tes!N81=0,"",RES_hhdet_tes!N81/RES_hhdet_fec!N81)</f>
        <v>0.61522977651042976</v>
      </c>
      <c r="O81" s="119">
        <f>IF(RES_hhdet_tes!O81=0,"",RES_hhdet_tes!O81/RES_hhdet_fec!O81)</f>
        <v>0.63398256924775853</v>
      </c>
      <c r="P81" s="119">
        <f>IF(RES_hhdet_tes!P81=0,"",RES_hhdet_tes!P81/RES_hhdet_fec!P81)</f>
        <v>0.63865729065699428</v>
      </c>
      <c r="Q81" s="119">
        <f>IF(RES_hhdet_tes!Q81=0,"",RES_hhdet_tes!Q81/RES_hhdet_fec!Q81)</f>
        <v>0.64451663517564062</v>
      </c>
      <c r="R81" s="119">
        <f>IF(RES_hhdet_tes!R81=0,"",RES_hhdet_tes!R81/RES_hhdet_fec!R81)</f>
        <v>0.65504182414943313</v>
      </c>
      <c r="S81" s="119">
        <f>IF(RES_hhdet_tes!S81=0,"",RES_hhdet_tes!S81/RES_hhdet_fec!S81)</f>
        <v>0.67103089149227124</v>
      </c>
      <c r="T81" s="119">
        <f>IF(RES_hhdet_tes!T81=0,"",RES_hhdet_tes!T81/RES_hhdet_fec!T81)</f>
        <v>0.68857373261237553</v>
      </c>
      <c r="U81" s="119">
        <f>IF(RES_hhdet_tes!U81=0,"",RES_hhdet_tes!U81/RES_hhdet_fec!U81)</f>
        <v>0.69776861567624238</v>
      </c>
      <c r="V81" s="119">
        <f>IF(RES_hhdet_tes!V81=0,"",RES_hhdet_tes!V81/RES_hhdet_fec!V81)</f>
        <v>0.70371600879141938</v>
      </c>
      <c r="W81" s="119">
        <f>IF(RES_hhdet_tes!W81=0,"",RES_hhdet_tes!W81/RES_hhdet_fec!W81)</f>
        <v>0.70854119622998391</v>
      </c>
      <c r="DA81" s="129" t="s">
        <v>1981</v>
      </c>
    </row>
    <row r="82" spans="1:105" ht="12.95" customHeight="1" x14ac:dyDescent="0.25">
      <c r="A82" s="121" t="s">
        <v>57</v>
      </c>
      <c r="B82" s="124">
        <f>IF(RES_hhdet_tes!B82=0,"",RES_hhdet_tes!B82/RES_hhdet_fec!B82)</f>
        <v>0.43821856640142937</v>
      </c>
      <c r="C82" s="124">
        <f>IF(RES_hhdet_tes!C82=0,"",RES_hhdet_tes!C82/RES_hhdet_fec!C82)</f>
        <v>0.44680044114214307</v>
      </c>
      <c r="D82" s="124">
        <f>IF(RES_hhdet_tes!D82=0,"",RES_hhdet_tes!D82/RES_hhdet_fec!D82)</f>
        <v>0.45753787285079811</v>
      </c>
      <c r="E82" s="124">
        <f>IF(RES_hhdet_tes!E82=0,"",RES_hhdet_tes!E82/RES_hhdet_fec!E82)</f>
        <v>0.46798646648246495</v>
      </c>
      <c r="F82" s="124">
        <f>IF(RES_hhdet_tes!F82=0,"",RES_hhdet_tes!F82/RES_hhdet_fec!F82)</f>
        <v>0.47805911743179941</v>
      </c>
      <c r="G82" s="124">
        <f>IF(RES_hhdet_tes!G82=0,"",RES_hhdet_tes!G82/RES_hhdet_fec!G82)</f>
        <v>0.48753609357946343</v>
      </c>
      <c r="H82" s="124">
        <f>IF(RES_hhdet_tes!H82=0,"",RES_hhdet_tes!H82/RES_hhdet_fec!H82)</f>
        <v>0.49913724998120057</v>
      </c>
      <c r="I82" s="124">
        <f>IF(RES_hhdet_tes!I82=0,"",RES_hhdet_tes!I82/RES_hhdet_fec!I82)</f>
        <v>0.51305346337325342</v>
      </c>
      <c r="J82" s="124">
        <f>IF(RES_hhdet_tes!J82=0,"",RES_hhdet_tes!J82/RES_hhdet_fec!J82)</f>
        <v>0.52786398548877689</v>
      </c>
      <c r="K82" s="124">
        <f>IF(RES_hhdet_tes!K82=0,"",RES_hhdet_tes!K82/RES_hhdet_fec!K82)</f>
        <v>0.54477906771281603</v>
      </c>
      <c r="L82" s="124">
        <f>IF(RES_hhdet_tes!L82=0,"",RES_hhdet_tes!L82/RES_hhdet_fec!L82)</f>
        <v>0.56399656951596211</v>
      </c>
      <c r="M82" s="124">
        <f>IF(RES_hhdet_tes!M82=0,"",RES_hhdet_tes!M82/RES_hhdet_fec!M82)</f>
        <v>0.5865375796731005</v>
      </c>
      <c r="N82" s="124">
        <f>IF(RES_hhdet_tes!N82=0,"",RES_hhdet_tes!N82/RES_hhdet_fec!N82)</f>
        <v>0.60827141854146682</v>
      </c>
      <c r="O82" s="124">
        <f>IF(RES_hhdet_tes!O82=0,"",RES_hhdet_tes!O82/RES_hhdet_fec!O82)</f>
        <v>0.62759615557974602</v>
      </c>
      <c r="P82" s="124">
        <f>IF(RES_hhdet_tes!P82=0,"",RES_hhdet_tes!P82/RES_hhdet_fec!P82)</f>
        <v>0.63160705942072692</v>
      </c>
      <c r="Q82" s="124">
        <f>IF(RES_hhdet_tes!Q82=0,"",RES_hhdet_tes!Q82/RES_hhdet_fec!Q82)</f>
        <v>0.63707033478802311</v>
      </c>
      <c r="R82" s="124">
        <f>IF(RES_hhdet_tes!R82=0,"",RES_hhdet_tes!R82/RES_hhdet_fec!R82)</f>
        <v>0.64796793390515695</v>
      </c>
      <c r="S82" s="124">
        <f>IF(RES_hhdet_tes!S82=0,"",RES_hhdet_tes!S82/RES_hhdet_fec!S82)</f>
        <v>0.66408787830437721</v>
      </c>
      <c r="T82" s="124">
        <f>IF(RES_hhdet_tes!T82=0,"",RES_hhdet_tes!T82/RES_hhdet_fec!T82)</f>
        <v>0.68290658961112938</v>
      </c>
      <c r="U82" s="124">
        <f>IF(RES_hhdet_tes!U82=0,"",RES_hhdet_tes!U82/RES_hhdet_fec!U82)</f>
        <v>0.69163363236182152</v>
      </c>
      <c r="V82" s="124">
        <f>IF(RES_hhdet_tes!V82=0,"",RES_hhdet_tes!V82/RES_hhdet_fec!V82)</f>
        <v>0.69764420095167579</v>
      </c>
      <c r="W82" s="124">
        <f>IF(RES_hhdet_tes!W82=0,"",RES_hhdet_tes!W82/RES_hhdet_fec!W82)</f>
        <v>0.70229796512917142</v>
      </c>
      <c r="DA82" s="130" t="s">
        <v>1982</v>
      </c>
    </row>
    <row r="83" spans="1:105" ht="12" customHeight="1" x14ac:dyDescent="0.25">
      <c r="A83" s="97" t="s">
        <v>204</v>
      </c>
      <c r="B83" s="111">
        <f>IF(RES_hhdet_tes!B83=0,"",RES_hhdet_tes!B83/RES_hhdet_fec!B83)</f>
        <v>0.43623781600941297</v>
      </c>
      <c r="C83" s="111">
        <f>IF(RES_hhdet_tes!C83=0,"",RES_hhdet_tes!C83/RES_hhdet_fec!C83)</f>
        <v>0.44480915373735908</v>
      </c>
      <c r="D83" s="111">
        <f>IF(RES_hhdet_tes!D83=0,"",RES_hhdet_tes!D83/RES_hhdet_fec!D83)</f>
        <v>0.4555589566158072</v>
      </c>
      <c r="E83" s="111">
        <f>IF(RES_hhdet_tes!E83=0,"",RES_hhdet_tes!E83/RES_hhdet_fec!E83)</f>
        <v>0.46600282512281765</v>
      </c>
      <c r="F83" s="111">
        <f>IF(RES_hhdet_tes!F83=0,"",RES_hhdet_tes!F83/RES_hhdet_fec!F83)</f>
        <v>0.47610482665751624</v>
      </c>
      <c r="G83" s="111">
        <f>IF(RES_hhdet_tes!G83=0,"",RES_hhdet_tes!G83/RES_hhdet_fec!G83)</f>
        <v>0.48560904647444442</v>
      </c>
      <c r="H83" s="111">
        <f>IF(RES_hhdet_tes!H83=0,"",RES_hhdet_tes!H83/RES_hhdet_fec!H83)</f>
        <v>0.497216919757686</v>
      </c>
      <c r="I83" s="111">
        <f>IF(RES_hhdet_tes!I83=0,"",RES_hhdet_tes!I83/RES_hhdet_fec!I83)</f>
        <v>0.51118469072216266</v>
      </c>
      <c r="J83" s="111">
        <f>IF(RES_hhdet_tes!J83=0,"",RES_hhdet_tes!J83/RES_hhdet_fec!J83)</f>
        <v>0.52601856869497898</v>
      </c>
      <c r="K83" s="111">
        <f>IF(RES_hhdet_tes!K83=0,"",RES_hhdet_tes!K83/RES_hhdet_fec!K83)</f>
        <v>0.54296829467722107</v>
      </c>
      <c r="L83" s="111">
        <f>IF(RES_hhdet_tes!L83=0,"",RES_hhdet_tes!L83/RES_hhdet_fec!L83)</f>
        <v>0.56219682416467287</v>
      </c>
      <c r="M83" s="111">
        <f>IF(RES_hhdet_tes!M83=0,"",RES_hhdet_tes!M83/RES_hhdet_fec!M83)</f>
        <v>0.58480694083741003</v>
      </c>
      <c r="N83" s="111">
        <f>IF(RES_hhdet_tes!N83=0,"",RES_hhdet_tes!N83/RES_hhdet_fec!N83)</f>
        <v>0.60658702148347288</v>
      </c>
      <c r="O83" s="111">
        <f>IF(RES_hhdet_tes!O83=0,"",RES_hhdet_tes!O83/RES_hhdet_fec!O83)</f>
        <v>0.62597305039752982</v>
      </c>
      <c r="P83" s="111">
        <f>IF(RES_hhdet_tes!P83=0,"",RES_hhdet_tes!P83/RES_hhdet_fec!P83)</f>
        <v>0.6300459856431756</v>
      </c>
      <c r="Q83" s="111">
        <f>IF(RES_hhdet_tes!Q83=0,"",RES_hhdet_tes!Q83/RES_hhdet_fec!Q83)</f>
        <v>0.63554757806419826</v>
      </c>
      <c r="R83" s="111">
        <f>IF(RES_hhdet_tes!R83=0,"",RES_hhdet_tes!R83/RES_hhdet_fec!R83)</f>
        <v>0.64647444289276657</v>
      </c>
      <c r="S83" s="111">
        <f>IF(RES_hhdet_tes!S83=0,"",RES_hhdet_tes!S83/RES_hhdet_fec!S83)</f>
        <v>0.66264123647133688</v>
      </c>
      <c r="T83" s="111">
        <f>IF(RES_hhdet_tes!T83=0,"",RES_hhdet_tes!T83/RES_hhdet_fec!T83)</f>
        <v>0.68148171115892997</v>
      </c>
      <c r="U83" s="111">
        <f>IF(RES_hhdet_tes!U83=0,"",RES_hhdet_tes!U83/RES_hhdet_fec!U83)</f>
        <v>0.69026019032382457</v>
      </c>
      <c r="V83" s="111">
        <f>IF(RES_hhdet_tes!V83=0,"",RES_hhdet_tes!V83/RES_hhdet_fec!V83)</f>
        <v>0.69628824642956033</v>
      </c>
      <c r="W83" s="111">
        <f>IF(RES_hhdet_tes!W83=0,"",RES_hhdet_tes!W83/RES_hhdet_fec!W83)</f>
        <v>0.70098595797665297</v>
      </c>
      <c r="DA83" s="63" t="s">
        <v>1983</v>
      </c>
    </row>
    <row r="84" spans="1:105" ht="12" customHeight="1" x14ac:dyDescent="0.25">
      <c r="A84" s="97" t="s">
        <v>53</v>
      </c>
      <c r="B84" s="111">
        <f>IF(RES_hhdet_tes!B84=0,"",RES_hhdet_tes!B84/RES_hhdet_fec!B84)</f>
        <v>1</v>
      </c>
      <c r="C84" s="111">
        <f>IF(RES_hhdet_tes!C84=0,"",RES_hhdet_tes!C84/RES_hhdet_fec!C84)</f>
        <v>1</v>
      </c>
      <c r="D84" s="111">
        <f>IF(RES_hhdet_tes!D84=0,"",RES_hhdet_tes!D84/RES_hhdet_fec!D84)</f>
        <v>1</v>
      </c>
      <c r="E84" s="111">
        <f>IF(RES_hhdet_tes!E84=0,"",RES_hhdet_tes!E84/RES_hhdet_fec!E84)</f>
        <v>1</v>
      </c>
      <c r="F84" s="111">
        <f>IF(RES_hhdet_tes!F84=0,"",RES_hhdet_tes!F84/RES_hhdet_fec!F84)</f>
        <v>1</v>
      </c>
      <c r="G84" s="111">
        <f>IF(RES_hhdet_tes!G84=0,"",RES_hhdet_tes!G84/RES_hhdet_fec!G84)</f>
        <v>1</v>
      </c>
      <c r="H84" s="111">
        <f>IF(RES_hhdet_tes!H84=0,"",RES_hhdet_tes!H84/RES_hhdet_fec!H84)</f>
        <v>1</v>
      </c>
      <c r="I84" s="111">
        <f>IF(RES_hhdet_tes!I84=0,"",RES_hhdet_tes!I84/RES_hhdet_fec!I84)</f>
        <v>1</v>
      </c>
      <c r="J84" s="111">
        <f>IF(RES_hhdet_tes!J84=0,"",RES_hhdet_tes!J84/RES_hhdet_fec!J84)</f>
        <v>1</v>
      </c>
      <c r="K84" s="111">
        <f>IF(RES_hhdet_tes!K84=0,"",RES_hhdet_tes!K84/RES_hhdet_fec!K84)</f>
        <v>1</v>
      </c>
      <c r="L84" s="111">
        <f>IF(RES_hhdet_tes!L84=0,"",RES_hhdet_tes!L84/RES_hhdet_fec!L84)</f>
        <v>1</v>
      </c>
      <c r="M84" s="111">
        <f>IF(RES_hhdet_tes!M84=0,"",RES_hhdet_tes!M84/RES_hhdet_fec!M84)</f>
        <v>1</v>
      </c>
      <c r="N84" s="111">
        <f>IF(RES_hhdet_tes!N84=0,"",RES_hhdet_tes!N84/RES_hhdet_fec!N84)</f>
        <v>1</v>
      </c>
      <c r="O84" s="111">
        <f>IF(RES_hhdet_tes!O84=0,"",RES_hhdet_tes!O84/RES_hhdet_fec!O84)</f>
        <v>1</v>
      </c>
      <c r="P84" s="111">
        <f>IF(RES_hhdet_tes!P84=0,"",RES_hhdet_tes!P84/RES_hhdet_fec!P84)</f>
        <v>1</v>
      </c>
      <c r="Q84" s="111">
        <f>IF(RES_hhdet_tes!Q84=0,"",RES_hhdet_tes!Q84/RES_hhdet_fec!Q84)</f>
        <v>1</v>
      </c>
      <c r="R84" s="111">
        <f>IF(RES_hhdet_tes!R84=0,"",RES_hhdet_tes!R84/RES_hhdet_fec!R84)</f>
        <v>1</v>
      </c>
      <c r="S84" s="111">
        <f>IF(RES_hhdet_tes!S84=0,"",RES_hhdet_tes!S84/RES_hhdet_fec!S84)</f>
        <v>1</v>
      </c>
      <c r="T84" s="111">
        <f>IF(RES_hhdet_tes!T84=0,"",RES_hhdet_tes!T84/RES_hhdet_fec!T84)</f>
        <v>1</v>
      </c>
      <c r="U84" s="111">
        <f>IF(RES_hhdet_tes!U84=0,"",RES_hhdet_tes!U84/RES_hhdet_fec!U84)</f>
        <v>1</v>
      </c>
      <c r="V84" s="111">
        <f>IF(RES_hhdet_tes!V84=0,"",RES_hhdet_tes!V84/RES_hhdet_fec!V84)</f>
        <v>1</v>
      </c>
      <c r="W84" s="111">
        <f>IF(RES_hhdet_tes!W84=0,"",RES_hhdet_tes!W84/RES_hhdet_fec!W84)</f>
        <v>1</v>
      </c>
      <c r="DA84" s="63" t="s">
        <v>1984</v>
      </c>
    </row>
    <row r="85" spans="1:105" ht="12.95" customHeight="1" x14ac:dyDescent="0.25">
      <c r="A85" s="121" t="s">
        <v>92</v>
      </c>
      <c r="B85" s="124">
        <f>IF(RES_hhdet_tes!B85=0,"",RES_hhdet_tes!B85/RES_hhdet_fec!B85)</f>
        <v>1.78472258275278</v>
      </c>
      <c r="C85" s="124">
        <f>IF(RES_hhdet_tes!C85=0,"",RES_hhdet_tes!C85/RES_hhdet_fec!C85)</f>
        <v>1.8531205570246065</v>
      </c>
      <c r="D85" s="124">
        <f>IF(RES_hhdet_tes!D85=0,"",RES_hhdet_tes!D85/RES_hhdet_fec!D85)</f>
        <v>1.9402929741631008</v>
      </c>
      <c r="E85" s="124">
        <f>IF(RES_hhdet_tes!E85=0,"",RES_hhdet_tes!E85/RES_hhdet_fec!E85)</f>
        <v>2.0696285594968398</v>
      </c>
      <c r="F85" s="124">
        <f>IF(RES_hhdet_tes!F85=0,"",RES_hhdet_tes!F85/RES_hhdet_fec!F85)</f>
        <v>2.2182740562796464</v>
      </c>
      <c r="G85" s="124">
        <f>IF(RES_hhdet_tes!G85=0,"",RES_hhdet_tes!G85/RES_hhdet_fec!G85)</f>
        <v>2.3277426452304382</v>
      </c>
      <c r="H85" s="124">
        <f>IF(RES_hhdet_tes!H85=0,"",RES_hhdet_tes!H85/RES_hhdet_fec!H85)</f>
        <v>2.4506658023345329</v>
      </c>
      <c r="I85" s="124">
        <f>IF(RES_hhdet_tes!I85=0,"",RES_hhdet_tes!I85/RES_hhdet_fec!I85)</f>
        <v>2.5782104121741605</v>
      </c>
      <c r="J85" s="124">
        <f>IF(RES_hhdet_tes!J85=0,"",RES_hhdet_tes!J85/RES_hhdet_fec!J85)</f>
        <v>2.6619366864951526</v>
      </c>
      <c r="K85" s="124">
        <f>IF(RES_hhdet_tes!K85=0,"",RES_hhdet_tes!K85/RES_hhdet_fec!K85)</f>
        <v>2.7383932293028228</v>
      </c>
      <c r="L85" s="124">
        <f>IF(RES_hhdet_tes!L85=0,"",RES_hhdet_tes!L85/RES_hhdet_fec!L85)</f>
        <v>2.7907600738533027</v>
      </c>
      <c r="M85" s="124">
        <f>IF(RES_hhdet_tes!M85=0,"",RES_hhdet_tes!M85/RES_hhdet_fec!M85)</f>
        <v>2.8842969888672694</v>
      </c>
      <c r="N85" s="124">
        <f>IF(RES_hhdet_tes!N85=0,"",RES_hhdet_tes!N85/RES_hhdet_fec!N85)</f>
        <v>2.9692388999659149</v>
      </c>
      <c r="O85" s="124">
        <f>IF(RES_hhdet_tes!O85=0,"",RES_hhdet_tes!O85/RES_hhdet_fec!O85)</f>
        <v>3.0781623542044052</v>
      </c>
      <c r="P85" s="124">
        <f>IF(RES_hhdet_tes!P85=0,"",RES_hhdet_tes!P85/RES_hhdet_fec!P85)</f>
        <v>3.2213606192190976</v>
      </c>
      <c r="Q85" s="124">
        <f>IF(RES_hhdet_tes!Q85=0,"",RES_hhdet_tes!Q85/RES_hhdet_fec!Q85)</f>
        <v>3.3636151992209018</v>
      </c>
      <c r="R85" s="124">
        <f>IF(RES_hhdet_tes!R85=0,"",RES_hhdet_tes!R85/RES_hhdet_fec!R85)</f>
        <v>3.5092482975740893</v>
      </c>
      <c r="S85" s="124">
        <f>IF(RES_hhdet_tes!S85=0,"",RES_hhdet_tes!S85/RES_hhdet_fec!S85)</f>
        <v>3.6046877575409764</v>
      </c>
      <c r="T85" s="124">
        <f>IF(RES_hhdet_tes!T85=0,"",RES_hhdet_tes!T85/RES_hhdet_fec!T85)</f>
        <v>3.6939409578716305</v>
      </c>
      <c r="U85" s="124">
        <f>IF(RES_hhdet_tes!U85=0,"",RES_hhdet_tes!U85/RES_hhdet_fec!U85)</f>
        <v>3.7522158721473144</v>
      </c>
      <c r="V85" s="124">
        <f>IF(RES_hhdet_tes!V85=0,"",RES_hhdet_tes!V85/RES_hhdet_fec!V85)</f>
        <v>3.7976610899204877</v>
      </c>
      <c r="W85" s="124">
        <f>IF(RES_hhdet_tes!W85=0,"",RES_hhdet_tes!W85/RES_hhdet_fec!W85)</f>
        <v>3.8250530074944034</v>
      </c>
      <c r="DA85" s="130" t="s">
        <v>1985</v>
      </c>
    </row>
    <row r="86" spans="1:105" ht="12" customHeight="1" x14ac:dyDescent="0.25">
      <c r="A86" s="97" t="s">
        <v>53</v>
      </c>
      <c r="B86" s="111">
        <f>IF(RES_hhdet_tes!B86=0,"",RES_hhdet_tes!B86/RES_hhdet_fec!B86)</f>
        <v>1.78472258275278</v>
      </c>
      <c r="C86" s="111">
        <f>IF(RES_hhdet_tes!C86=0,"",RES_hhdet_tes!C86/RES_hhdet_fec!C86)</f>
        <v>1.8531205570246065</v>
      </c>
      <c r="D86" s="111">
        <f>IF(RES_hhdet_tes!D86=0,"",RES_hhdet_tes!D86/RES_hhdet_fec!D86)</f>
        <v>1.9402929741631008</v>
      </c>
      <c r="E86" s="111">
        <f>IF(RES_hhdet_tes!E86=0,"",RES_hhdet_tes!E86/RES_hhdet_fec!E86)</f>
        <v>2.0696285594968398</v>
      </c>
      <c r="F86" s="111">
        <f>IF(RES_hhdet_tes!F86=0,"",RES_hhdet_tes!F86/RES_hhdet_fec!F86)</f>
        <v>2.2182740562796464</v>
      </c>
      <c r="G86" s="111">
        <f>IF(RES_hhdet_tes!G86=0,"",RES_hhdet_tes!G86/RES_hhdet_fec!G86)</f>
        <v>2.3277426452304382</v>
      </c>
      <c r="H86" s="111">
        <f>IF(RES_hhdet_tes!H86=0,"",RES_hhdet_tes!H86/RES_hhdet_fec!H86)</f>
        <v>2.4506658023345329</v>
      </c>
      <c r="I86" s="111">
        <f>IF(RES_hhdet_tes!I86=0,"",RES_hhdet_tes!I86/RES_hhdet_fec!I86)</f>
        <v>2.5782104121741605</v>
      </c>
      <c r="J86" s="111">
        <f>IF(RES_hhdet_tes!J86=0,"",RES_hhdet_tes!J86/RES_hhdet_fec!J86)</f>
        <v>2.6619366864951526</v>
      </c>
      <c r="K86" s="111">
        <f>IF(RES_hhdet_tes!K86=0,"",RES_hhdet_tes!K86/RES_hhdet_fec!K86)</f>
        <v>2.7383932293028228</v>
      </c>
      <c r="L86" s="111">
        <f>IF(RES_hhdet_tes!L86=0,"",RES_hhdet_tes!L86/RES_hhdet_fec!L86)</f>
        <v>2.7907600738533027</v>
      </c>
      <c r="M86" s="111">
        <f>IF(RES_hhdet_tes!M86=0,"",RES_hhdet_tes!M86/RES_hhdet_fec!M86)</f>
        <v>2.8842969888672694</v>
      </c>
      <c r="N86" s="111">
        <f>IF(RES_hhdet_tes!N86=0,"",RES_hhdet_tes!N86/RES_hhdet_fec!N86)</f>
        <v>2.9692388999659149</v>
      </c>
      <c r="O86" s="111">
        <f>IF(RES_hhdet_tes!O86=0,"",RES_hhdet_tes!O86/RES_hhdet_fec!O86)</f>
        <v>3.0781623542044052</v>
      </c>
      <c r="P86" s="111">
        <f>IF(RES_hhdet_tes!P86=0,"",RES_hhdet_tes!P86/RES_hhdet_fec!P86)</f>
        <v>3.2213606192190976</v>
      </c>
      <c r="Q86" s="111">
        <f>IF(RES_hhdet_tes!Q86=0,"",RES_hhdet_tes!Q86/RES_hhdet_fec!Q86)</f>
        <v>3.3636151992209018</v>
      </c>
      <c r="R86" s="111">
        <f>IF(RES_hhdet_tes!R86=0,"",RES_hhdet_tes!R86/RES_hhdet_fec!R86)</f>
        <v>3.5092482975740893</v>
      </c>
      <c r="S86" s="111">
        <f>IF(RES_hhdet_tes!S86=0,"",RES_hhdet_tes!S86/RES_hhdet_fec!S86)</f>
        <v>3.6046877575409764</v>
      </c>
      <c r="T86" s="111">
        <f>IF(RES_hhdet_tes!T86=0,"",RES_hhdet_tes!T86/RES_hhdet_fec!T86)</f>
        <v>3.6939409578716305</v>
      </c>
      <c r="U86" s="111">
        <f>IF(RES_hhdet_tes!U86=0,"",RES_hhdet_tes!U86/RES_hhdet_fec!U86)</f>
        <v>3.7522158721473144</v>
      </c>
      <c r="V86" s="111">
        <f>IF(RES_hhdet_tes!V86=0,"",RES_hhdet_tes!V86/RES_hhdet_fec!V86)</f>
        <v>3.7976610899204877</v>
      </c>
      <c r="W86" s="111">
        <f>IF(RES_hhdet_tes!W86=0,"",RES_hhdet_tes!W86/RES_hhdet_fec!W86)</f>
        <v>3.8250530074944034</v>
      </c>
      <c r="DA86" s="63" t="s">
        <v>1986</v>
      </c>
    </row>
    <row r="87" spans="1:105" ht="12" customHeight="1" x14ac:dyDescent="0.25">
      <c r="A87" s="121" t="s">
        <v>55</v>
      </c>
      <c r="B87" s="124">
        <f>IF(RES_hhdet_tes!B87=0,"",RES_hhdet_tes!B87/RES_hhdet_fec!B87)</f>
        <v>0.47641530301179058</v>
      </c>
      <c r="C87" s="124">
        <f>IF(RES_hhdet_tes!C87=0,"",RES_hhdet_tes!C87/RES_hhdet_fec!C87)</f>
        <v>0.48451485613306849</v>
      </c>
      <c r="D87" s="124">
        <f>IF(RES_hhdet_tes!D87=0,"",RES_hhdet_tes!D87/RES_hhdet_fec!D87)</f>
        <v>0.49342955254250259</v>
      </c>
      <c r="E87" s="124">
        <f>IF(RES_hhdet_tes!E87=0,"",RES_hhdet_tes!E87/RES_hhdet_fec!E87)</f>
        <v>0.51286799169788799</v>
      </c>
      <c r="F87" s="124">
        <f>IF(RES_hhdet_tes!F87=0,"",RES_hhdet_tes!F87/RES_hhdet_fec!F87)</f>
        <v>0.52203175527201739</v>
      </c>
      <c r="G87" s="124">
        <f>IF(RES_hhdet_tes!G87=0,"",RES_hhdet_tes!G87/RES_hhdet_fec!G87)</f>
        <v>0.52964478422530814</v>
      </c>
      <c r="H87" s="124">
        <f>IF(RES_hhdet_tes!H87=0,"",RES_hhdet_tes!H87/RES_hhdet_fec!H87)</f>
        <v>0.5445978839953588</v>
      </c>
      <c r="I87" s="124">
        <f>IF(RES_hhdet_tes!I87=0,"",RES_hhdet_tes!I87/RES_hhdet_fec!I87)</f>
        <v>0.55842702907572028</v>
      </c>
      <c r="J87" s="124">
        <f>IF(RES_hhdet_tes!J87=0,"",RES_hhdet_tes!J87/RES_hhdet_fec!J87)</f>
        <v>0.57637741594501679</v>
      </c>
      <c r="K87" s="124">
        <f>IF(RES_hhdet_tes!K87=0,"",RES_hhdet_tes!K87/RES_hhdet_fec!K87)</f>
        <v>0.59858837045018376</v>
      </c>
      <c r="L87" s="124">
        <f>IF(RES_hhdet_tes!L87=0,"",RES_hhdet_tes!L87/RES_hhdet_fec!L87)</f>
        <v>0.62208165884621713</v>
      </c>
      <c r="M87" s="124">
        <f>IF(RES_hhdet_tes!M87=0,"",RES_hhdet_tes!M87/RES_hhdet_fec!M87)</f>
        <v>0.64783768226480043</v>
      </c>
      <c r="N87" s="124">
        <f>IF(RES_hhdet_tes!N87=0,"",RES_hhdet_tes!N87/RES_hhdet_fec!N87)</f>
        <v>0.67270714455364244</v>
      </c>
      <c r="O87" s="124">
        <f>IF(RES_hhdet_tes!O87=0,"",RES_hhdet_tes!O87/RES_hhdet_fec!O87)</f>
        <v>0.6934096517054199</v>
      </c>
      <c r="P87" s="124">
        <f>IF(RES_hhdet_tes!P87=0,"",RES_hhdet_tes!P87/RES_hhdet_fec!P87)</f>
        <v>0.70104872701535692</v>
      </c>
      <c r="Q87" s="124">
        <f>IF(RES_hhdet_tes!Q87=0,"",RES_hhdet_tes!Q87/RES_hhdet_fec!Q87)</f>
        <v>0.71029335711944364</v>
      </c>
      <c r="R87" s="124">
        <f>IF(RES_hhdet_tes!R87=0,"",RES_hhdet_tes!R87/RES_hhdet_fec!R87)</f>
        <v>0.7261241493879601</v>
      </c>
      <c r="S87" s="124">
        <f>IF(RES_hhdet_tes!S87=0,"",RES_hhdet_tes!S87/RES_hhdet_fec!S87)</f>
        <v>0.74651122170120432</v>
      </c>
      <c r="T87" s="124">
        <f>IF(RES_hhdet_tes!T87=0,"",RES_hhdet_tes!T87/RES_hhdet_fec!T87)</f>
        <v>0.76831342642585798</v>
      </c>
      <c r="U87" s="124">
        <f>IF(RES_hhdet_tes!U87=0,"",RES_hhdet_tes!U87/RES_hhdet_fec!U87)</f>
        <v>0.78141142970301214</v>
      </c>
      <c r="V87" s="124">
        <f>IF(RES_hhdet_tes!V87=0,"",RES_hhdet_tes!V87/RES_hhdet_fec!V87)</f>
        <v>0.79040229053275113</v>
      </c>
      <c r="W87" s="124">
        <f>IF(RES_hhdet_tes!W87=0,"",RES_hhdet_tes!W87/RES_hhdet_fec!W87)</f>
        <v>0.79698553839776776</v>
      </c>
      <c r="DA87" s="130" t="s">
        <v>1987</v>
      </c>
    </row>
    <row r="88" spans="1:105" ht="12" customHeight="1" x14ac:dyDescent="0.25">
      <c r="A88" s="97" t="s">
        <v>132</v>
      </c>
      <c r="B88" s="111">
        <f>IF(RES_hhdet_tes!B88=0,"",RES_hhdet_tes!B88/RES_hhdet_fec!B88)</f>
        <v>0.4637642167635071</v>
      </c>
      <c r="C88" s="111">
        <f>IF(RES_hhdet_tes!C88=0,"",RES_hhdet_tes!C88/RES_hhdet_fec!C88)</f>
        <v>0.4733884734046675</v>
      </c>
      <c r="D88" s="111">
        <f>IF(RES_hhdet_tes!D88=0,"",RES_hhdet_tes!D88/RES_hhdet_fec!D88)</f>
        <v>0.48210832434490747</v>
      </c>
      <c r="E88" s="111">
        <f>IF(RES_hhdet_tes!E88=0,"",RES_hhdet_tes!E88/RES_hhdet_fec!E88)</f>
        <v>0.48963039387016111</v>
      </c>
      <c r="F88" s="111">
        <f>IF(RES_hhdet_tes!F88=0,"",RES_hhdet_tes!F88/RES_hhdet_fec!F88)</f>
        <v>0.49976550525534846</v>
      </c>
      <c r="G88" s="111">
        <f>IF(RES_hhdet_tes!G88=0,"",RES_hhdet_tes!G88/RES_hhdet_fec!G88)</f>
        <v>0.51149688137754112</v>
      </c>
      <c r="H88" s="111">
        <f>IF(RES_hhdet_tes!H88=0,"",RES_hhdet_tes!H88/RES_hhdet_fec!H88)</f>
        <v>0.52634749677268033</v>
      </c>
      <c r="I88" s="111">
        <f>IF(RES_hhdet_tes!I88=0,"",RES_hhdet_tes!I88/RES_hhdet_fec!I88)</f>
        <v>0.54459431492340615</v>
      </c>
      <c r="J88" s="111">
        <f>IF(RES_hhdet_tes!J88=0,"",RES_hhdet_tes!J88/RES_hhdet_fec!J88)</f>
        <v>0.56501332596814235</v>
      </c>
      <c r="K88" s="111">
        <f>IF(RES_hhdet_tes!K88=0,"",RES_hhdet_tes!K88/RES_hhdet_fec!K88)</f>
        <v>0.58799001643124427</v>
      </c>
      <c r="L88" s="111">
        <f>IF(RES_hhdet_tes!L88=0,"",RES_hhdet_tes!L88/RES_hhdet_fec!L88)</f>
        <v>0.61395386247472616</v>
      </c>
      <c r="M88" s="111">
        <f>IF(RES_hhdet_tes!M88=0,"",RES_hhdet_tes!M88/RES_hhdet_fec!M88)</f>
        <v>0.64425884269078137</v>
      </c>
      <c r="N88" s="111">
        <f>IF(RES_hhdet_tes!N88=0,"",RES_hhdet_tes!N88/RES_hhdet_fec!N88)</f>
        <v>0.67291891372917045</v>
      </c>
      <c r="O88" s="111">
        <f>IF(RES_hhdet_tes!O88=0,"",RES_hhdet_tes!O88/RES_hhdet_fec!O88)</f>
        <v>0.69429306783864331</v>
      </c>
      <c r="P88" s="111">
        <f>IF(RES_hhdet_tes!P88=0,"",RES_hhdet_tes!P88/RES_hhdet_fec!P88)</f>
        <v>0.69943865482977163</v>
      </c>
      <c r="Q88" s="111">
        <f>IF(RES_hhdet_tes!Q88=0,"",RES_hhdet_tes!Q88/RES_hhdet_fec!Q88)</f>
        <v>0.70635907665144448</v>
      </c>
      <c r="R88" s="111">
        <f>IF(RES_hhdet_tes!R88=0,"",RES_hhdet_tes!R88/RES_hhdet_fec!R88)</f>
        <v>0.72082304979014944</v>
      </c>
      <c r="S88" s="111">
        <f>IF(RES_hhdet_tes!S88=0,"",RES_hhdet_tes!S88/RES_hhdet_fec!S88)</f>
        <v>0.74120439351147271</v>
      </c>
      <c r="T88" s="111">
        <f>IF(RES_hhdet_tes!T88=0,"",RES_hhdet_tes!T88/RES_hhdet_fec!T88)</f>
        <v>0.76420905655883353</v>
      </c>
      <c r="U88" s="111">
        <f>IF(RES_hhdet_tes!U88=0,"",RES_hhdet_tes!U88/RES_hhdet_fec!U88)</f>
        <v>0.77557089143537883</v>
      </c>
      <c r="V88" s="111">
        <f>IF(RES_hhdet_tes!V88=0,"",RES_hhdet_tes!V88/RES_hhdet_fec!V88)</f>
        <v>0.78323077766765148</v>
      </c>
      <c r="W88" s="111">
        <f>IF(RES_hhdet_tes!W88=0,"",RES_hhdet_tes!W88/RES_hhdet_fec!W88)</f>
        <v>0.78925486941414624</v>
      </c>
      <c r="DA88" s="63" t="s">
        <v>1988</v>
      </c>
    </row>
    <row r="89" spans="1:105" ht="12" customHeight="1" x14ac:dyDescent="0.25">
      <c r="A89" s="97" t="s">
        <v>131</v>
      </c>
      <c r="B89" s="111" t="str">
        <f>IF(RES_hhdet_tes!B89=0,"",RES_hhdet_tes!B89/RES_hhdet_fec!B89)</f>
        <v/>
      </c>
      <c r="C89" s="111" t="str">
        <f>IF(RES_hhdet_tes!C89=0,"",RES_hhdet_tes!C89/RES_hhdet_fec!C89)</f>
        <v/>
      </c>
      <c r="D89" s="111" t="str">
        <f>IF(RES_hhdet_tes!D89=0,"",RES_hhdet_tes!D89/RES_hhdet_fec!D89)</f>
        <v/>
      </c>
      <c r="E89" s="111" t="str">
        <f>IF(RES_hhdet_tes!E89=0,"",RES_hhdet_tes!E89/RES_hhdet_fec!E89)</f>
        <v/>
      </c>
      <c r="F89" s="111" t="str">
        <f>IF(RES_hhdet_tes!F89=0,"",RES_hhdet_tes!F89/RES_hhdet_fec!F89)</f>
        <v/>
      </c>
      <c r="G89" s="111" t="str">
        <f>IF(RES_hhdet_tes!G89=0,"",RES_hhdet_tes!G89/RES_hhdet_fec!G89)</f>
        <v/>
      </c>
      <c r="H89" s="111" t="str">
        <f>IF(RES_hhdet_tes!H89=0,"",RES_hhdet_tes!H89/RES_hhdet_fec!H89)</f>
        <v/>
      </c>
      <c r="I89" s="111" t="str">
        <f>IF(RES_hhdet_tes!I89=0,"",RES_hhdet_tes!I89/RES_hhdet_fec!I89)</f>
        <v/>
      </c>
      <c r="J89" s="111" t="str">
        <f>IF(RES_hhdet_tes!J89=0,"",RES_hhdet_tes!J89/RES_hhdet_fec!J89)</f>
        <v/>
      </c>
      <c r="K89" s="111">
        <f>IF(RES_hhdet_tes!K89=0,"",RES_hhdet_tes!K89/RES_hhdet_fec!K89)</f>
        <v>0.82726523116398321</v>
      </c>
      <c r="L89" s="111">
        <f>IF(RES_hhdet_tes!L89=0,"",RES_hhdet_tes!L89/RES_hhdet_fec!L89)</f>
        <v>0.82197156897994805</v>
      </c>
      <c r="M89" s="111">
        <f>IF(RES_hhdet_tes!M89=0,"",RES_hhdet_tes!M89/RES_hhdet_fec!M89)</f>
        <v>0.83193050241548816</v>
      </c>
      <c r="N89" s="111">
        <f>IF(RES_hhdet_tes!N89=0,"",RES_hhdet_tes!N89/RES_hhdet_fec!N89)</f>
        <v>0.83962105089949945</v>
      </c>
      <c r="O89" s="111">
        <f>IF(RES_hhdet_tes!O89=0,"",RES_hhdet_tes!O89/RES_hhdet_fec!O89)</f>
        <v>0.84623561274558012</v>
      </c>
      <c r="P89" s="111">
        <f>IF(RES_hhdet_tes!P89=0,"",RES_hhdet_tes!P89/RES_hhdet_fec!P89)</f>
        <v>0.85467421446465486</v>
      </c>
      <c r="Q89" s="111">
        <f>IF(RES_hhdet_tes!Q89=0,"",RES_hhdet_tes!Q89/RES_hhdet_fec!Q89)</f>
        <v>0.85783652186199788</v>
      </c>
      <c r="R89" s="111">
        <f>IF(RES_hhdet_tes!R89=0,"",RES_hhdet_tes!R89/RES_hhdet_fec!R89)</f>
        <v>0.86330741190854576</v>
      </c>
      <c r="S89" s="111">
        <f>IF(RES_hhdet_tes!S89=0,"",RES_hhdet_tes!S89/RES_hhdet_fec!S89)</f>
        <v>0.86770542004606632</v>
      </c>
      <c r="T89" s="111">
        <f>IF(RES_hhdet_tes!T89=0,"",RES_hhdet_tes!T89/RES_hhdet_fec!T89)</f>
        <v>0.87365022348409105</v>
      </c>
      <c r="U89" s="111">
        <f>IF(RES_hhdet_tes!U89=0,"",RES_hhdet_tes!U89/RES_hhdet_fec!U89)</f>
        <v>0.88598388603613187</v>
      </c>
      <c r="V89" s="111">
        <f>IF(RES_hhdet_tes!V89=0,"",RES_hhdet_tes!V89/RES_hhdet_fec!V89)</f>
        <v>0.89032376918792366</v>
      </c>
      <c r="W89" s="111">
        <f>IF(RES_hhdet_tes!W89=0,"",RES_hhdet_tes!W89/RES_hhdet_fec!W89)</f>
        <v>0.89618813980466938</v>
      </c>
      <c r="DA89" s="63" t="s">
        <v>1989</v>
      </c>
    </row>
    <row r="90" spans="1:105" ht="12" customHeight="1" x14ac:dyDescent="0.25">
      <c r="A90" s="100" t="s">
        <v>204</v>
      </c>
      <c r="B90" s="112" t="str">
        <f>IF(RES_hhdet_tes!B90=0,"",RES_hhdet_tes!B90/RES_hhdet_fec!B90)</f>
        <v/>
      </c>
      <c r="C90" s="112" t="str">
        <f>IF(RES_hhdet_tes!C90=0,"",RES_hhdet_tes!C90/RES_hhdet_fec!C90)</f>
        <v/>
      </c>
      <c r="D90" s="112" t="str">
        <f>IF(RES_hhdet_tes!D90=0,"",RES_hhdet_tes!D90/RES_hhdet_fec!D90)</f>
        <v/>
      </c>
      <c r="E90" s="112" t="str">
        <f>IF(RES_hhdet_tes!E90=0,"",RES_hhdet_tes!E90/RES_hhdet_fec!E90)</f>
        <v/>
      </c>
      <c r="F90" s="112" t="str">
        <f>IF(RES_hhdet_tes!F90=0,"",RES_hhdet_tes!F90/RES_hhdet_fec!F90)</f>
        <v/>
      </c>
      <c r="G90" s="112" t="str">
        <f>IF(RES_hhdet_tes!G90=0,"",RES_hhdet_tes!G90/RES_hhdet_fec!G90)</f>
        <v/>
      </c>
      <c r="H90" s="112" t="str">
        <f>IF(RES_hhdet_tes!H90=0,"",RES_hhdet_tes!H90/RES_hhdet_fec!H90)</f>
        <v/>
      </c>
      <c r="I90" s="112" t="str">
        <f>IF(RES_hhdet_tes!I90=0,"",RES_hhdet_tes!I90/RES_hhdet_fec!I90)</f>
        <v/>
      </c>
      <c r="J90" s="112" t="str">
        <f>IF(RES_hhdet_tes!J90=0,"",RES_hhdet_tes!J90/RES_hhdet_fec!J90)</f>
        <v/>
      </c>
      <c r="K90" s="112">
        <f>IF(RES_hhdet_tes!K90=0,"",RES_hhdet_tes!K90/RES_hhdet_fec!K90)</f>
        <v>0.70257405346971624</v>
      </c>
      <c r="L90" s="112">
        <f>IF(RES_hhdet_tes!L90=0,"",RES_hhdet_tes!L90/RES_hhdet_fec!L90)</f>
        <v>0.70395443609562369</v>
      </c>
      <c r="M90" s="112">
        <f>IF(RES_hhdet_tes!M90=0,"",RES_hhdet_tes!M90/RES_hhdet_fec!M90)</f>
        <v>0.71113914245200749</v>
      </c>
      <c r="N90" s="112">
        <f>IF(RES_hhdet_tes!N90=0,"",RES_hhdet_tes!N90/RES_hhdet_fec!N90)</f>
        <v>0.71555314367527445</v>
      </c>
      <c r="O90" s="112">
        <f>IF(RES_hhdet_tes!O90=0,"",RES_hhdet_tes!O90/RES_hhdet_fec!O90)</f>
        <v>0.73111930772689127</v>
      </c>
      <c r="P90" s="112">
        <f>IF(RES_hhdet_tes!P90=0,"",RES_hhdet_tes!P90/RES_hhdet_fec!P90)</f>
        <v>0.74023132606434849</v>
      </c>
      <c r="Q90" s="112">
        <f>IF(RES_hhdet_tes!Q90=0,"",RES_hhdet_tes!Q90/RES_hhdet_fec!Q90)</f>
        <v>0.74774256200533873</v>
      </c>
      <c r="R90" s="112">
        <f>IF(RES_hhdet_tes!R90=0,"",RES_hhdet_tes!R90/RES_hhdet_fec!R90)</f>
        <v>0.75329892823225553</v>
      </c>
      <c r="S90" s="112">
        <f>IF(RES_hhdet_tes!S90=0,"",RES_hhdet_tes!S90/RES_hhdet_fec!S90)</f>
        <v>0.75615184450109652</v>
      </c>
      <c r="T90" s="112">
        <f>IF(RES_hhdet_tes!T90=0,"",RES_hhdet_tes!T90/RES_hhdet_fec!T90)</f>
        <v>0.79518763777909796</v>
      </c>
      <c r="U90" s="112">
        <f>IF(RES_hhdet_tes!U90=0,"",RES_hhdet_tes!U90/RES_hhdet_fec!U90)</f>
        <v>0.79759689134718359</v>
      </c>
      <c r="V90" s="112">
        <f>IF(RES_hhdet_tes!V90=0,"",RES_hhdet_tes!V90/RES_hhdet_fec!V90)</f>
        <v>0.80132453040100105</v>
      </c>
      <c r="W90" s="112">
        <f>IF(RES_hhdet_tes!W90=0,"",RES_hhdet_tes!W90/RES_hhdet_fec!W90)</f>
        <v>0.80698664612627757</v>
      </c>
      <c r="DA90" s="131" t="s">
        <v>1990</v>
      </c>
    </row>
    <row r="91" spans="1:105" ht="12" customHeight="1" x14ac:dyDescent="0.25">
      <c r="A91" s="103" t="s">
        <v>52</v>
      </c>
      <c r="B91" s="113" t="str">
        <f>IF(RES_hhdet_tes!B91=0,"",RES_hhdet_tes!B91/RES_hhdet_fec!B91)</f>
        <v/>
      </c>
      <c r="C91" s="113" t="str">
        <f>IF(RES_hhdet_tes!C91=0,"",RES_hhdet_tes!C91/RES_hhdet_fec!C91)</f>
        <v/>
      </c>
      <c r="D91" s="113" t="str">
        <f>IF(RES_hhdet_tes!D91=0,"",RES_hhdet_tes!D91/RES_hhdet_fec!D91)</f>
        <v/>
      </c>
      <c r="E91" s="113" t="str">
        <f>IF(RES_hhdet_tes!E91=0,"",RES_hhdet_tes!E91/RES_hhdet_fec!E91)</f>
        <v/>
      </c>
      <c r="F91" s="113" t="str">
        <f>IF(RES_hhdet_tes!F91=0,"",RES_hhdet_tes!F91/RES_hhdet_fec!F91)</f>
        <v/>
      </c>
      <c r="G91" s="113" t="str">
        <f>IF(RES_hhdet_tes!G91=0,"",RES_hhdet_tes!G91/RES_hhdet_fec!G91)</f>
        <v/>
      </c>
      <c r="H91" s="113" t="str">
        <f>IF(RES_hhdet_tes!H91=0,"",RES_hhdet_tes!H91/RES_hhdet_fec!H91)</f>
        <v/>
      </c>
      <c r="I91" s="113" t="str">
        <f>IF(RES_hhdet_tes!I91=0,"",RES_hhdet_tes!I91/RES_hhdet_fec!I91)</f>
        <v/>
      </c>
      <c r="J91" s="113" t="str">
        <f>IF(RES_hhdet_tes!J91=0,"",RES_hhdet_tes!J91/RES_hhdet_fec!J91)</f>
        <v/>
      </c>
      <c r="K91" s="113">
        <f>IF(RES_hhdet_tes!K91=0,"",RES_hhdet_tes!K91/RES_hhdet_fec!K91)</f>
        <v>1</v>
      </c>
      <c r="L91" s="113">
        <f>IF(RES_hhdet_tes!L91=0,"",RES_hhdet_tes!L91/RES_hhdet_fec!L91)</f>
        <v>1</v>
      </c>
      <c r="M91" s="113">
        <f>IF(RES_hhdet_tes!M91=0,"",RES_hhdet_tes!M91/RES_hhdet_fec!M91)</f>
        <v>1</v>
      </c>
      <c r="N91" s="113">
        <f>IF(RES_hhdet_tes!N91=0,"",RES_hhdet_tes!N91/RES_hhdet_fec!N91)</f>
        <v>1</v>
      </c>
      <c r="O91" s="113">
        <f>IF(RES_hhdet_tes!O91=0,"",RES_hhdet_tes!O91/RES_hhdet_fec!O91)</f>
        <v>1</v>
      </c>
      <c r="P91" s="113">
        <f>IF(RES_hhdet_tes!P91=0,"",RES_hhdet_tes!P91/RES_hhdet_fec!P91)</f>
        <v>1</v>
      </c>
      <c r="Q91" s="113">
        <f>IF(RES_hhdet_tes!Q91=0,"",RES_hhdet_tes!Q91/RES_hhdet_fec!Q91)</f>
        <v>1</v>
      </c>
      <c r="R91" s="113">
        <f>IF(RES_hhdet_tes!R91=0,"",RES_hhdet_tes!R91/RES_hhdet_fec!R91)</f>
        <v>1</v>
      </c>
      <c r="S91" s="113">
        <f>IF(RES_hhdet_tes!S91=0,"",RES_hhdet_tes!S91/RES_hhdet_fec!S91)</f>
        <v>1</v>
      </c>
      <c r="T91" s="113">
        <f>IF(RES_hhdet_tes!T91=0,"",RES_hhdet_tes!T91/RES_hhdet_fec!T91)</f>
        <v>1</v>
      </c>
      <c r="U91" s="113">
        <f>IF(RES_hhdet_tes!U91=0,"",RES_hhdet_tes!U91/RES_hhdet_fec!U91)</f>
        <v>1</v>
      </c>
      <c r="V91" s="113">
        <f>IF(RES_hhdet_tes!V91=0,"",RES_hhdet_tes!V91/RES_hhdet_fec!V91)</f>
        <v>1</v>
      </c>
      <c r="W91" s="113">
        <f>IF(RES_hhdet_tes!W91=0,"",RES_hhdet_tes!W91/RES_hhdet_fec!W91)</f>
        <v>1</v>
      </c>
      <c r="DA91" s="132" t="s">
        <v>1991</v>
      </c>
    </row>
    <row r="92" spans="1:105" ht="12" customHeight="1" x14ac:dyDescent="0.25">
      <c r="A92" s="106" t="s">
        <v>124</v>
      </c>
      <c r="B92" s="112">
        <f>IF(RES_hhdet_tes!B92=0,"",RES_hhdet_tes!B92/RES_hhdet_fec!B92)</f>
        <v>0.55204444861324908</v>
      </c>
      <c r="C92" s="112">
        <f>IF(RES_hhdet_tes!C92=0,"",RES_hhdet_tes!C92/RES_hhdet_fec!C92)</f>
        <v>0.55384513324104068</v>
      </c>
      <c r="D92" s="112">
        <f>IF(RES_hhdet_tes!D92=0,"",RES_hhdet_tes!D92/RES_hhdet_fec!D92)</f>
        <v>0.55651391821059748</v>
      </c>
      <c r="E92" s="112">
        <f>IF(RES_hhdet_tes!E92=0,"",RES_hhdet_tes!E92/RES_hhdet_fec!E92)</f>
        <v>0.55875917348147086</v>
      </c>
      <c r="F92" s="112">
        <f>IF(RES_hhdet_tes!F92=0,"",RES_hhdet_tes!F92/RES_hhdet_fec!F92)</f>
        <v>0.56208770689011489</v>
      </c>
      <c r="G92" s="112">
        <f>IF(RES_hhdet_tes!G92=0,"",RES_hhdet_tes!G92/RES_hhdet_fec!G92)</f>
        <v>0.56650570439997949</v>
      </c>
      <c r="H92" s="112">
        <f>IF(RES_hhdet_tes!H92=0,"",RES_hhdet_tes!H92/RES_hhdet_fec!H92)</f>
        <v>0.57456749048517763</v>
      </c>
      <c r="I92" s="112">
        <f>IF(RES_hhdet_tes!I92=0,"",RES_hhdet_tes!I92/RES_hhdet_fec!I92)</f>
        <v>0.57881870212419495</v>
      </c>
      <c r="J92" s="112">
        <f>IF(RES_hhdet_tes!J92=0,"",RES_hhdet_tes!J92/RES_hhdet_fec!J92)</f>
        <v>0.58012320336188705</v>
      </c>
      <c r="K92" s="112">
        <f>IF(RES_hhdet_tes!K92=0,"",RES_hhdet_tes!K92/RES_hhdet_fec!K92)</f>
        <v>0.58274429567225938</v>
      </c>
      <c r="L92" s="112">
        <f>IF(RES_hhdet_tes!L92=0,"",RES_hhdet_tes!L92/RES_hhdet_fec!L92)</f>
        <v>0.58573764851138954</v>
      </c>
      <c r="M92" s="112">
        <f>IF(RES_hhdet_tes!M92=0,"",RES_hhdet_tes!M92/RES_hhdet_fec!M92)</f>
        <v>0.58961384297945618</v>
      </c>
      <c r="N92" s="112">
        <f>IF(RES_hhdet_tes!N92=0,"",RES_hhdet_tes!N92/RES_hhdet_fec!N92)</f>
        <v>0.59633289429004011</v>
      </c>
      <c r="O92" s="112">
        <f>IF(RES_hhdet_tes!O92=0,"",RES_hhdet_tes!O92/RES_hhdet_fec!O92)</f>
        <v>0.60746222657776239</v>
      </c>
      <c r="P92" s="112">
        <f>IF(RES_hhdet_tes!P92=0,"",RES_hhdet_tes!P92/RES_hhdet_fec!P92)</f>
        <v>0.62504879733148078</v>
      </c>
      <c r="Q92" s="112">
        <f>IF(RES_hhdet_tes!Q92=0,"",RES_hhdet_tes!Q92/RES_hhdet_fec!Q92)</f>
        <v>0.64294105223712406</v>
      </c>
      <c r="R92" s="112">
        <f>IF(RES_hhdet_tes!R92=0,"",RES_hhdet_tes!R92/RES_hhdet_fec!R92)</f>
        <v>0.6651491518644258</v>
      </c>
      <c r="S92" s="112">
        <f>IF(RES_hhdet_tes!S92=0,"",RES_hhdet_tes!S92/RES_hhdet_fec!S92)</f>
        <v>0.6953017763735222</v>
      </c>
      <c r="T92" s="112">
        <f>IF(RES_hhdet_tes!T92=0,"",RES_hhdet_tes!T92/RES_hhdet_fec!T92)</f>
        <v>0.72374452289778912</v>
      </c>
      <c r="U92" s="112">
        <f>IF(RES_hhdet_tes!U92=0,"",RES_hhdet_tes!U92/RES_hhdet_fec!U92)</f>
        <v>0.73952543612043453</v>
      </c>
      <c r="V92" s="112">
        <f>IF(RES_hhdet_tes!V92=0,"",RES_hhdet_tes!V92/RES_hhdet_fec!V92)</f>
        <v>0.75491688869598428</v>
      </c>
      <c r="W92" s="112">
        <f>IF(RES_hhdet_tes!W92=0,"",RES_hhdet_tes!W92/RES_hhdet_fec!W92)</f>
        <v>0.76933206602311477</v>
      </c>
      <c r="DA92" s="131" t="s">
        <v>1992</v>
      </c>
    </row>
    <row r="93" spans="1:105" ht="12" customHeight="1" x14ac:dyDescent="0.25">
      <c r="A93" s="107" t="s">
        <v>123</v>
      </c>
      <c r="B93" s="113" t="str">
        <f>IF(RES_hhdet_tes!B93=0,"",RES_hhdet_tes!B93/RES_hhdet_fec!B93)</f>
        <v/>
      </c>
      <c r="C93" s="113" t="str">
        <f>IF(RES_hhdet_tes!C93=0,"",RES_hhdet_tes!C93/RES_hhdet_fec!C93)</f>
        <v/>
      </c>
      <c r="D93" s="113" t="str">
        <f>IF(RES_hhdet_tes!D93=0,"",RES_hhdet_tes!D93/RES_hhdet_fec!D93)</f>
        <v/>
      </c>
      <c r="E93" s="113" t="str">
        <f>IF(RES_hhdet_tes!E93=0,"",RES_hhdet_tes!E93/RES_hhdet_fec!E93)</f>
        <v/>
      </c>
      <c r="F93" s="113" t="str">
        <f>IF(RES_hhdet_tes!F93=0,"",RES_hhdet_tes!F93/RES_hhdet_fec!F93)</f>
        <v/>
      </c>
      <c r="G93" s="113" t="str">
        <f>IF(RES_hhdet_tes!G93=0,"",RES_hhdet_tes!G93/RES_hhdet_fec!G93)</f>
        <v/>
      </c>
      <c r="H93" s="113" t="str">
        <f>IF(RES_hhdet_tes!H93=0,"",RES_hhdet_tes!H93/RES_hhdet_fec!H93)</f>
        <v/>
      </c>
      <c r="I93" s="113" t="str">
        <f>IF(RES_hhdet_tes!I93=0,"",RES_hhdet_tes!I93/RES_hhdet_fec!I93)</f>
        <v/>
      </c>
      <c r="J93" s="113" t="str">
        <f>IF(RES_hhdet_tes!J93=0,"",RES_hhdet_tes!J93/RES_hhdet_fec!J93)</f>
        <v/>
      </c>
      <c r="K93" s="113">
        <f>IF(RES_hhdet_tes!K93=0,"",RES_hhdet_tes!K93/RES_hhdet_fec!K93)</f>
        <v>0.74772589431078362</v>
      </c>
      <c r="L93" s="113">
        <f>IF(RES_hhdet_tes!L93=0,"",RES_hhdet_tes!L93/RES_hhdet_fec!L93)</f>
        <v>0.73969874273368741</v>
      </c>
      <c r="M93" s="113">
        <f>IF(RES_hhdet_tes!M93=0,"",RES_hhdet_tes!M93/RES_hhdet_fec!M93)</f>
        <v>0.747924555184873</v>
      </c>
      <c r="N93" s="113">
        <f>IF(RES_hhdet_tes!N93=0,"",RES_hhdet_tes!N93/RES_hhdet_fec!N93)</f>
        <v>0.75728587297864791</v>
      </c>
      <c r="O93" s="113">
        <f>IF(RES_hhdet_tes!O93=0,"",RES_hhdet_tes!O93/RES_hhdet_fec!O93)</f>
        <v>0.76863074181335289</v>
      </c>
      <c r="P93" s="113">
        <f>IF(RES_hhdet_tes!P93=0,"",RES_hhdet_tes!P93/RES_hhdet_fec!P93)</f>
        <v>0.787986520357704</v>
      </c>
      <c r="Q93" s="113">
        <f>IF(RES_hhdet_tes!Q93=0,"",RES_hhdet_tes!Q93/RES_hhdet_fec!Q93)</f>
        <v>0.8007615794288202</v>
      </c>
      <c r="R93" s="113">
        <f>IF(RES_hhdet_tes!R93=0,"",RES_hhdet_tes!R93/RES_hhdet_fec!R93)</f>
        <v>0.82188559008830686</v>
      </c>
      <c r="S93" s="113">
        <f>IF(RES_hhdet_tes!S93=0,"",RES_hhdet_tes!S93/RES_hhdet_fec!S93)</f>
        <v>0.84092249333110392</v>
      </c>
      <c r="T93" s="113">
        <f>IF(RES_hhdet_tes!T93=0,"",RES_hhdet_tes!T93/RES_hhdet_fec!T93)</f>
        <v>0.83824490015347841</v>
      </c>
      <c r="U93" s="113">
        <f>IF(RES_hhdet_tes!U93=0,"",RES_hhdet_tes!U93/RES_hhdet_fec!U93)</f>
        <v>0.85727029819438572</v>
      </c>
      <c r="V93" s="113">
        <f>IF(RES_hhdet_tes!V93=0,"",RES_hhdet_tes!V93/RES_hhdet_fec!V93)</f>
        <v>0.86628509253285102</v>
      </c>
      <c r="W93" s="113">
        <f>IF(RES_hhdet_tes!W93=0,"",RES_hhdet_tes!W93/RES_hhdet_fec!W93)</f>
        <v>0.87555622164598734</v>
      </c>
      <c r="DA93" s="132" t="s">
        <v>1993</v>
      </c>
    </row>
    <row r="94" spans="1:105" ht="12" customHeight="1" x14ac:dyDescent="0.25">
      <c r="A94" s="108" t="s">
        <v>50</v>
      </c>
      <c r="B94" s="111" t="str">
        <f>IF(RES_hhdet_tes!B94=0,"",RES_hhdet_tes!B94/RES_hhdet_fec!B94)</f>
        <v/>
      </c>
      <c r="C94" s="111" t="str">
        <f>IF(RES_hhdet_tes!C94=0,"",RES_hhdet_tes!C94/RES_hhdet_fec!C94)</f>
        <v/>
      </c>
      <c r="D94" s="111" t="str">
        <f>IF(RES_hhdet_tes!D94=0,"",RES_hhdet_tes!D94/RES_hhdet_fec!D94)</f>
        <v/>
      </c>
      <c r="E94" s="111" t="str">
        <f>IF(RES_hhdet_tes!E94=0,"",RES_hhdet_tes!E94/RES_hhdet_fec!E94)</f>
        <v/>
      </c>
      <c r="F94" s="111" t="str">
        <f>IF(RES_hhdet_tes!F94=0,"",RES_hhdet_tes!F94/RES_hhdet_fec!F94)</f>
        <v/>
      </c>
      <c r="G94" s="111" t="str">
        <f>IF(RES_hhdet_tes!G94=0,"",RES_hhdet_tes!G94/RES_hhdet_fec!G94)</f>
        <v/>
      </c>
      <c r="H94" s="111" t="str">
        <f>IF(RES_hhdet_tes!H94=0,"",RES_hhdet_tes!H94/RES_hhdet_fec!H94)</f>
        <v/>
      </c>
      <c r="I94" s="111" t="str">
        <f>IF(RES_hhdet_tes!I94=0,"",RES_hhdet_tes!I94/RES_hhdet_fec!I94)</f>
        <v/>
      </c>
      <c r="J94" s="111" t="str">
        <f>IF(RES_hhdet_tes!J94=0,"",RES_hhdet_tes!J94/RES_hhdet_fec!J94)</f>
        <v/>
      </c>
      <c r="K94" s="111">
        <f>IF(RES_hhdet_tes!K94=0,"",RES_hhdet_tes!K94/RES_hhdet_fec!K94)</f>
        <v>0.59379388493495211</v>
      </c>
      <c r="L94" s="111">
        <f>IF(RES_hhdet_tes!L94=0,"",RES_hhdet_tes!L94/RES_hhdet_fec!L94)</f>
        <v>0.59419287847820557</v>
      </c>
      <c r="M94" s="111">
        <f>IF(RES_hhdet_tes!M94=0,"",RES_hhdet_tes!M94/RES_hhdet_fec!M94)</f>
        <v>0.59591204021057531</v>
      </c>
      <c r="N94" s="111">
        <f>IF(RES_hhdet_tes!N94=0,"",RES_hhdet_tes!N94/RES_hhdet_fec!N94)</f>
        <v>0.59981493547372589</v>
      </c>
      <c r="O94" s="111">
        <f>IF(RES_hhdet_tes!O94=0,"",RES_hhdet_tes!O94/RES_hhdet_fec!O94)</f>
        <v>0.62130329002550611</v>
      </c>
      <c r="P94" s="111">
        <f>IF(RES_hhdet_tes!P94=0,"",RES_hhdet_tes!P94/RES_hhdet_fec!P94)</f>
        <v>0.64284536904953227</v>
      </c>
      <c r="Q94" s="111">
        <f>IF(RES_hhdet_tes!Q94=0,"",RES_hhdet_tes!Q94/RES_hhdet_fec!Q94)</f>
        <v>0.6635315277296705</v>
      </c>
      <c r="R94" s="111">
        <f>IF(RES_hhdet_tes!R94=0,"",RES_hhdet_tes!R94/RES_hhdet_fec!R94)</f>
        <v>0.69123976316013236</v>
      </c>
      <c r="S94" s="111">
        <f>IF(RES_hhdet_tes!S94=0,"",RES_hhdet_tes!S94/RES_hhdet_fec!S94)</f>
        <v>0.7158942667310858</v>
      </c>
      <c r="T94" s="111">
        <f>IF(RES_hhdet_tes!T94=0,"",RES_hhdet_tes!T94/RES_hhdet_fec!T94)</f>
        <v>0.74301361401241184</v>
      </c>
      <c r="U94" s="111">
        <f>IF(RES_hhdet_tes!U94=0,"",RES_hhdet_tes!U94/RES_hhdet_fec!U94)</f>
        <v>0.75267168529991191</v>
      </c>
      <c r="V94" s="111">
        <f>IF(RES_hhdet_tes!V94=0,"",RES_hhdet_tes!V94/RES_hhdet_fec!V94)</f>
        <v>0.76333535396081542</v>
      </c>
      <c r="W94" s="111">
        <f>IF(RES_hhdet_tes!W94=0,"",RES_hhdet_tes!W94/RES_hhdet_fec!W94)</f>
        <v>0.7729111428047446</v>
      </c>
      <c r="DA94" s="63" t="s">
        <v>1994</v>
      </c>
    </row>
    <row r="95" spans="1:105" ht="12" customHeight="1" x14ac:dyDescent="0.25">
      <c r="A95" s="108" t="s">
        <v>52</v>
      </c>
      <c r="B95" s="111" t="str">
        <f>IF(RES_hhdet_tes!B95=0,"",RES_hhdet_tes!B95/RES_hhdet_fec!B95)</f>
        <v/>
      </c>
      <c r="C95" s="111" t="str">
        <f>IF(RES_hhdet_tes!C95=0,"",RES_hhdet_tes!C95/RES_hhdet_fec!C95)</f>
        <v/>
      </c>
      <c r="D95" s="111" t="str">
        <f>IF(RES_hhdet_tes!D95=0,"",RES_hhdet_tes!D95/RES_hhdet_fec!D95)</f>
        <v/>
      </c>
      <c r="E95" s="111" t="str">
        <f>IF(RES_hhdet_tes!E95=0,"",RES_hhdet_tes!E95/RES_hhdet_fec!E95)</f>
        <v/>
      </c>
      <c r="F95" s="111" t="str">
        <f>IF(RES_hhdet_tes!F95=0,"",RES_hhdet_tes!F95/RES_hhdet_fec!F95)</f>
        <v/>
      </c>
      <c r="G95" s="111" t="str">
        <f>IF(RES_hhdet_tes!G95=0,"",RES_hhdet_tes!G95/RES_hhdet_fec!G95)</f>
        <v/>
      </c>
      <c r="H95" s="111" t="str">
        <f>IF(RES_hhdet_tes!H95=0,"",RES_hhdet_tes!H95/RES_hhdet_fec!H95)</f>
        <v/>
      </c>
      <c r="I95" s="111" t="str">
        <f>IF(RES_hhdet_tes!I95=0,"",RES_hhdet_tes!I95/RES_hhdet_fec!I95)</f>
        <v/>
      </c>
      <c r="J95" s="111" t="str">
        <f>IF(RES_hhdet_tes!J95=0,"",RES_hhdet_tes!J95/RES_hhdet_fec!J95)</f>
        <v/>
      </c>
      <c r="K95" s="111">
        <f>IF(RES_hhdet_tes!K95=0,"",RES_hhdet_tes!K95/RES_hhdet_fec!K95)</f>
        <v>1</v>
      </c>
      <c r="L95" s="111">
        <f>IF(RES_hhdet_tes!L95=0,"",RES_hhdet_tes!L95/RES_hhdet_fec!L95)</f>
        <v>1</v>
      </c>
      <c r="M95" s="111">
        <f>IF(RES_hhdet_tes!M95=0,"",RES_hhdet_tes!M95/RES_hhdet_fec!M95)</f>
        <v>1</v>
      </c>
      <c r="N95" s="111">
        <f>IF(RES_hhdet_tes!N95=0,"",RES_hhdet_tes!N95/RES_hhdet_fec!N95)</f>
        <v>1</v>
      </c>
      <c r="O95" s="111">
        <f>IF(RES_hhdet_tes!O95=0,"",RES_hhdet_tes!O95/RES_hhdet_fec!O95)</f>
        <v>1</v>
      </c>
      <c r="P95" s="111">
        <f>IF(RES_hhdet_tes!P95=0,"",RES_hhdet_tes!P95/RES_hhdet_fec!P95)</f>
        <v>1</v>
      </c>
      <c r="Q95" s="111">
        <f>IF(RES_hhdet_tes!Q95=0,"",RES_hhdet_tes!Q95/RES_hhdet_fec!Q95)</f>
        <v>1</v>
      </c>
      <c r="R95" s="111">
        <f>IF(RES_hhdet_tes!R95=0,"",RES_hhdet_tes!R95/RES_hhdet_fec!R95)</f>
        <v>1</v>
      </c>
      <c r="S95" s="111">
        <f>IF(RES_hhdet_tes!S95=0,"",RES_hhdet_tes!S95/RES_hhdet_fec!S95)</f>
        <v>1</v>
      </c>
      <c r="T95" s="111">
        <f>IF(RES_hhdet_tes!T95=0,"",RES_hhdet_tes!T95/RES_hhdet_fec!T95)</f>
        <v>1</v>
      </c>
      <c r="U95" s="111">
        <f>IF(RES_hhdet_tes!U95=0,"",RES_hhdet_tes!U95/RES_hhdet_fec!U95)</f>
        <v>1</v>
      </c>
      <c r="V95" s="111">
        <f>IF(RES_hhdet_tes!V95=0,"",RES_hhdet_tes!V95/RES_hhdet_fec!V95)</f>
        <v>1</v>
      </c>
      <c r="W95" s="111">
        <f>IF(RES_hhdet_tes!W95=0,"",RES_hhdet_tes!W95/RES_hhdet_fec!W95)</f>
        <v>1</v>
      </c>
      <c r="DA95" s="63" t="s">
        <v>1995</v>
      </c>
    </row>
    <row r="96" spans="1:105" ht="12" customHeight="1" x14ac:dyDescent="0.25">
      <c r="A96" s="106" t="s">
        <v>122</v>
      </c>
      <c r="B96" s="112">
        <f>IF(RES_hhdet_tes!B96=0,"",RES_hhdet_tes!B96/RES_hhdet_fec!B96)</f>
        <v>0.61847156762503608</v>
      </c>
      <c r="C96" s="112">
        <f>IF(RES_hhdet_tes!C96=0,"",RES_hhdet_tes!C96/RES_hhdet_fec!C96)</f>
        <v>0.62272231639344344</v>
      </c>
      <c r="D96" s="112">
        <f>IF(RES_hhdet_tes!D96=0,"",RES_hhdet_tes!D96/RES_hhdet_fec!D96)</f>
        <v>0.63220629726255517</v>
      </c>
      <c r="E96" s="112">
        <f>IF(RES_hhdet_tes!E96=0,"",RES_hhdet_tes!E96/RES_hhdet_fec!E96)</f>
        <v>0.6379833526925156</v>
      </c>
      <c r="F96" s="112">
        <f>IF(RES_hhdet_tes!F96=0,"",RES_hhdet_tes!F96/RES_hhdet_fec!F96)</f>
        <v>0.64073781970016819</v>
      </c>
      <c r="G96" s="112">
        <f>IF(RES_hhdet_tes!G96=0,"",RES_hhdet_tes!G96/RES_hhdet_fec!G96)</f>
        <v>0.64266230683449443</v>
      </c>
      <c r="H96" s="112">
        <f>IF(RES_hhdet_tes!H96=0,"",RES_hhdet_tes!H96/RES_hhdet_fec!H96)</f>
        <v>0.6446507416246785</v>
      </c>
      <c r="I96" s="112">
        <f>IF(RES_hhdet_tes!I96=0,"",RES_hhdet_tes!I96/RES_hhdet_fec!I96)</f>
        <v>0.64607917370627654</v>
      </c>
      <c r="J96" s="112">
        <f>IF(RES_hhdet_tes!J96=0,"",RES_hhdet_tes!J96/RES_hhdet_fec!J96)</f>
        <v>0.64765802988942289</v>
      </c>
      <c r="K96" s="112">
        <f>IF(RES_hhdet_tes!K96=0,"",RES_hhdet_tes!K96/RES_hhdet_fec!K96)</f>
        <v>0.64951666885264281</v>
      </c>
      <c r="L96" s="112">
        <f>IF(RES_hhdet_tes!L96=0,"",RES_hhdet_tes!L96/RES_hhdet_fec!L96)</f>
        <v>0.65385543501406285</v>
      </c>
      <c r="M96" s="112">
        <f>IF(RES_hhdet_tes!M96=0,"",RES_hhdet_tes!M96/RES_hhdet_fec!M96)</f>
        <v>0.65863196489037634</v>
      </c>
      <c r="N96" s="112">
        <f>IF(RES_hhdet_tes!N96=0,"",RES_hhdet_tes!N96/RES_hhdet_fec!N96)</f>
        <v>0.66240005414165759</v>
      </c>
      <c r="O96" s="112">
        <f>IF(RES_hhdet_tes!O96=0,"",RES_hhdet_tes!O96/RES_hhdet_fec!O96)</f>
        <v>0.66405132016960433</v>
      </c>
      <c r="P96" s="112">
        <f>IF(RES_hhdet_tes!P96=0,"",RES_hhdet_tes!P96/RES_hhdet_fec!P96)</f>
        <v>0.66615795351763607</v>
      </c>
      <c r="Q96" s="112">
        <f>IF(RES_hhdet_tes!Q96=0,"",RES_hhdet_tes!Q96/RES_hhdet_fec!Q96)</f>
        <v>0.67036845942583867</v>
      </c>
      <c r="R96" s="112">
        <f>IF(RES_hhdet_tes!R96=0,"",RES_hhdet_tes!R96/RES_hhdet_fec!R96)</f>
        <v>0.68173798342834668</v>
      </c>
      <c r="S96" s="112">
        <f>IF(RES_hhdet_tes!S96=0,"",RES_hhdet_tes!S96/RES_hhdet_fec!S96)</f>
        <v>0.70711421833785537</v>
      </c>
      <c r="T96" s="112">
        <f>IF(RES_hhdet_tes!T96=0,"",RES_hhdet_tes!T96/RES_hhdet_fec!T96)</f>
        <v>0.72088003528156519</v>
      </c>
      <c r="U96" s="112">
        <f>IF(RES_hhdet_tes!U96=0,"",RES_hhdet_tes!U96/RES_hhdet_fec!U96)</f>
        <v>0.73918976992222096</v>
      </c>
      <c r="V96" s="112">
        <f>IF(RES_hhdet_tes!V96=0,"",RES_hhdet_tes!V96/RES_hhdet_fec!V96)</f>
        <v>0.74858721964425834</v>
      </c>
      <c r="W96" s="112">
        <f>IF(RES_hhdet_tes!W96=0,"",RES_hhdet_tes!W96/RES_hhdet_fec!W96)</f>
        <v>0.753446702853938</v>
      </c>
      <c r="DA96" s="131" t="s">
        <v>1996</v>
      </c>
    </row>
    <row r="97" spans="1:105" ht="12" customHeight="1" x14ac:dyDescent="0.25">
      <c r="A97" s="107" t="s">
        <v>121</v>
      </c>
      <c r="B97" s="113" t="str">
        <f>IF(RES_hhdet_tes!B97=0,"",RES_hhdet_tes!B97/RES_hhdet_fec!B97)</f>
        <v/>
      </c>
      <c r="C97" s="113" t="str">
        <f>IF(RES_hhdet_tes!C97=0,"",RES_hhdet_tes!C97/RES_hhdet_fec!C97)</f>
        <v/>
      </c>
      <c r="D97" s="113" t="str">
        <f>IF(RES_hhdet_tes!D97=0,"",RES_hhdet_tes!D97/RES_hhdet_fec!D97)</f>
        <v/>
      </c>
      <c r="E97" s="113" t="str">
        <f>IF(RES_hhdet_tes!E97=0,"",RES_hhdet_tes!E97/RES_hhdet_fec!E97)</f>
        <v/>
      </c>
      <c r="F97" s="113" t="str">
        <f>IF(RES_hhdet_tes!F97=0,"",RES_hhdet_tes!F97/RES_hhdet_fec!F97)</f>
        <v/>
      </c>
      <c r="G97" s="113" t="str">
        <f>IF(RES_hhdet_tes!G97=0,"",RES_hhdet_tes!G97/RES_hhdet_fec!G97)</f>
        <v/>
      </c>
      <c r="H97" s="113" t="str">
        <f>IF(RES_hhdet_tes!H97=0,"",RES_hhdet_tes!H97/RES_hhdet_fec!H97)</f>
        <v/>
      </c>
      <c r="I97" s="113" t="str">
        <f>IF(RES_hhdet_tes!I97=0,"",RES_hhdet_tes!I97/RES_hhdet_fec!I97)</f>
        <v/>
      </c>
      <c r="J97" s="113" t="str">
        <f>IF(RES_hhdet_tes!J97=0,"",RES_hhdet_tes!J97/RES_hhdet_fec!J97)</f>
        <v/>
      </c>
      <c r="K97" s="113">
        <f>IF(RES_hhdet_tes!K97=0,"",RES_hhdet_tes!K97/RES_hhdet_fec!K97)</f>
        <v>0.79614404598547805</v>
      </c>
      <c r="L97" s="113">
        <f>IF(RES_hhdet_tes!L97=0,"",RES_hhdet_tes!L97/RES_hhdet_fec!L97)</f>
        <v>0.78923350293950956</v>
      </c>
      <c r="M97" s="113">
        <f>IF(RES_hhdet_tes!M97=0,"",RES_hhdet_tes!M97/RES_hhdet_fec!M97)</f>
        <v>0.79637871415182282</v>
      </c>
      <c r="N97" s="113">
        <f>IF(RES_hhdet_tes!N97=0,"",RES_hhdet_tes!N97/RES_hhdet_fec!N97)</f>
        <v>0.80360377304462016</v>
      </c>
      <c r="O97" s="113">
        <f>IF(RES_hhdet_tes!O97=0,"",RES_hhdet_tes!O97/RES_hhdet_fec!O97)</f>
        <v>0.80766434472023874</v>
      </c>
      <c r="P97" s="113">
        <f>IF(RES_hhdet_tes!P97=0,"",RES_hhdet_tes!P97/RES_hhdet_fec!P97)</f>
        <v>0.81825613918454398</v>
      </c>
      <c r="Q97" s="113">
        <f>IF(RES_hhdet_tes!Q97=0,"",RES_hhdet_tes!Q97/RES_hhdet_fec!Q97)</f>
        <v>0.82440207407572985</v>
      </c>
      <c r="R97" s="113">
        <f>IF(RES_hhdet_tes!R97=0,"",RES_hhdet_tes!R97/RES_hhdet_fec!R97)</f>
        <v>0.83369070849357918</v>
      </c>
      <c r="S97" s="113">
        <f>IF(RES_hhdet_tes!S97=0,"",RES_hhdet_tes!S97/RES_hhdet_fec!S97)</f>
        <v>0.84379377964750024</v>
      </c>
      <c r="T97" s="113">
        <f>IF(RES_hhdet_tes!T97=0,"",RES_hhdet_tes!T97/RES_hhdet_fec!T97)</f>
        <v>0.83801166026138008</v>
      </c>
      <c r="U97" s="113">
        <f>IF(RES_hhdet_tes!U97=0,"",RES_hhdet_tes!U97/RES_hhdet_fec!U97)</f>
        <v>0.85394898832895194</v>
      </c>
      <c r="V97" s="113">
        <f>IF(RES_hhdet_tes!V97=0,"",RES_hhdet_tes!V97/RES_hhdet_fec!V97)</f>
        <v>0.86132400827810396</v>
      </c>
      <c r="W97" s="113">
        <f>IF(RES_hhdet_tes!W97=0,"",RES_hhdet_tes!W97/RES_hhdet_fec!W97)</f>
        <v>0.87214773340760676</v>
      </c>
      <c r="DA97" s="132" t="s">
        <v>1997</v>
      </c>
    </row>
    <row r="98" spans="1:105" ht="12" customHeight="1" x14ac:dyDescent="0.25">
      <c r="A98" s="108" t="s">
        <v>53</v>
      </c>
      <c r="B98" s="111" t="str">
        <f>IF(RES_hhdet_tes!B98=0,"",RES_hhdet_tes!B98/RES_hhdet_fec!B98)</f>
        <v/>
      </c>
      <c r="C98" s="111" t="str">
        <f>IF(RES_hhdet_tes!C98=0,"",RES_hhdet_tes!C98/RES_hhdet_fec!C98)</f>
        <v/>
      </c>
      <c r="D98" s="111" t="str">
        <f>IF(RES_hhdet_tes!D98=0,"",RES_hhdet_tes!D98/RES_hhdet_fec!D98)</f>
        <v/>
      </c>
      <c r="E98" s="111" t="str">
        <f>IF(RES_hhdet_tes!E98=0,"",RES_hhdet_tes!E98/RES_hhdet_fec!E98)</f>
        <v/>
      </c>
      <c r="F98" s="111" t="str">
        <f>IF(RES_hhdet_tes!F98=0,"",RES_hhdet_tes!F98/RES_hhdet_fec!F98)</f>
        <v/>
      </c>
      <c r="G98" s="111" t="str">
        <f>IF(RES_hhdet_tes!G98=0,"",RES_hhdet_tes!G98/RES_hhdet_fec!G98)</f>
        <v/>
      </c>
      <c r="H98" s="111" t="str">
        <f>IF(RES_hhdet_tes!H98=0,"",RES_hhdet_tes!H98/RES_hhdet_fec!H98)</f>
        <v/>
      </c>
      <c r="I98" s="111" t="str">
        <f>IF(RES_hhdet_tes!I98=0,"",RES_hhdet_tes!I98/RES_hhdet_fec!I98)</f>
        <v/>
      </c>
      <c r="J98" s="111" t="str">
        <f>IF(RES_hhdet_tes!J98=0,"",RES_hhdet_tes!J98/RES_hhdet_fec!J98)</f>
        <v/>
      </c>
      <c r="K98" s="111">
        <f>IF(RES_hhdet_tes!K98=0,"",RES_hhdet_tes!K98/RES_hhdet_fec!K98)</f>
        <v>0.65826810458400098</v>
      </c>
      <c r="L98" s="111">
        <f>IF(RES_hhdet_tes!L98=0,"",RES_hhdet_tes!L98/RES_hhdet_fec!L98)</f>
        <v>0.65895662464510008</v>
      </c>
      <c r="M98" s="111">
        <f>IF(RES_hhdet_tes!M98=0,"",RES_hhdet_tes!M98/RES_hhdet_fec!M98)</f>
        <v>0.6603657964116838</v>
      </c>
      <c r="N98" s="111">
        <f>IF(RES_hhdet_tes!N98=0,"",RES_hhdet_tes!N98/RES_hhdet_fec!N98)</f>
        <v>0.66256553371513682</v>
      </c>
      <c r="O98" s="111">
        <f>IF(RES_hhdet_tes!O98=0,"",RES_hhdet_tes!O98/RES_hhdet_fec!O98)</f>
        <v>0.67487135313718682</v>
      </c>
      <c r="P98" s="111">
        <f>IF(RES_hhdet_tes!P98=0,"",RES_hhdet_tes!P98/RES_hhdet_fec!P98)</f>
        <v>0.68574670790087877</v>
      </c>
      <c r="Q98" s="111">
        <f>IF(RES_hhdet_tes!Q98=0,"",RES_hhdet_tes!Q98/RES_hhdet_fec!Q98)</f>
        <v>0.69779854668061692</v>
      </c>
      <c r="R98" s="111">
        <f>IF(RES_hhdet_tes!R98=0,"",RES_hhdet_tes!R98/RES_hhdet_fec!R98)</f>
        <v>0.70954592800945449</v>
      </c>
      <c r="S98" s="111">
        <f>IF(RES_hhdet_tes!S98=0,"",RES_hhdet_tes!S98/RES_hhdet_fec!S98)</f>
        <v>0.72107859788579898</v>
      </c>
      <c r="T98" s="111">
        <f>IF(RES_hhdet_tes!T98=0,"",RES_hhdet_tes!T98/RES_hhdet_fec!T98)</f>
        <v>0.74044822695315515</v>
      </c>
      <c r="U98" s="111">
        <f>IF(RES_hhdet_tes!U98=0,"",RES_hhdet_tes!U98/RES_hhdet_fec!U98)</f>
        <v>0.74754333964924768</v>
      </c>
      <c r="V98" s="111">
        <f>IF(RES_hhdet_tes!V98=0,"",RES_hhdet_tes!V98/RES_hhdet_fec!V98)</f>
        <v>0.75632215516106138</v>
      </c>
      <c r="W98" s="111">
        <f>IF(RES_hhdet_tes!W98=0,"",RES_hhdet_tes!W98/RES_hhdet_fec!W98)</f>
        <v>0.7659327665235276</v>
      </c>
      <c r="DA98" s="63" t="s">
        <v>1998</v>
      </c>
    </row>
    <row r="99" spans="1:105" ht="12" customHeight="1" x14ac:dyDescent="0.25">
      <c r="A99" s="108" t="s">
        <v>52</v>
      </c>
      <c r="B99" s="111" t="str">
        <f>IF(RES_hhdet_tes!B99=0,"",RES_hhdet_tes!B99/RES_hhdet_fec!B99)</f>
        <v/>
      </c>
      <c r="C99" s="111" t="str">
        <f>IF(RES_hhdet_tes!C99=0,"",RES_hhdet_tes!C99/RES_hhdet_fec!C99)</f>
        <v/>
      </c>
      <c r="D99" s="111" t="str">
        <f>IF(RES_hhdet_tes!D99=0,"",RES_hhdet_tes!D99/RES_hhdet_fec!D99)</f>
        <v/>
      </c>
      <c r="E99" s="111" t="str">
        <f>IF(RES_hhdet_tes!E99=0,"",RES_hhdet_tes!E99/RES_hhdet_fec!E99)</f>
        <v/>
      </c>
      <c r="F99" s="111" t="str">
        <f>IF(RES_hhdet_tes!F99=0,"",RES_hhdet_tes!F99/RES_hhdet_fec!F99)</f>
        <v/>
      </c>
      <c r="G99" s="111" t="str">
        <f>IF(RES_hhdet_tes!G99=0,"",RES_hhdet_tes!G99/RES_hhdet_fec!G99)</f>
        <v/>
      </c>
      <c r="H99" s="111" t="str">
        <f>IF(RES_hhdet_tes!H99=0,"",RES_hhdet_tes!H99/RES_hhdet_fec!H99)</f>
        <v/>
      </c>
      <c r="I99" s="111" t="str">
        <f>IF(RES_hhdet_tes!I99=0,"",RES_hhdet_tes!I99/RES_hhdet_fec!I99)</f>
        <v/>
      </c>
      <c r="J99" s="111" t="str">
        <f>IF(RES_hhdet_tes!J99=0,"",RES_hhdet_tes!J99/RES_hhdet_fec!J99)</f>
        <v/>
      </c>
      <c r="K99" s="111">
        <f>IF(RES_hhdet_tes!K99=0,"",RES_hhdet_tes!K99/RES_hhdet_fec!K99)</f>
        <v>1</v>
      </c>
      <c r="L99" s="111">
        <f>IF(RES_hhdet_tes!L99=0,"",RES_hhdet_tes!L99/RES_hhdet_fec!L99)</f>
        <v>1</v>
      </c>
      <c r="M99" s="111">
        <f>IF(RES_hhdet_tes!M99=0,"",RES_hhdet_tes!M99/RES_hhdet_fec!M99)</f>
        <v>1</v>
      </c>
      <c r="N99" s="111">
        <f>IF(RES_hhdet_tes!N99=0,"",RES_hhdet_tes!N99/RES_hhdet_fec!N99)</f>
        <v>1</v>
      </c>
      <c r="O99" s="111">
        <f>IF(RES_hhdet_tes!O99=0,"",RES_hhdet_tes!O99/RES_hhdet_fec!O99)</f>
        <v>1</v>
      </c>
      <c r="P99" s="111">
        <f>IF(RES_hhdet_tes!P99=0,"",RES_hhdet_tes!P99/RES_hhdet_fec!P99)</f>
        <v>1</v>
      </c>
      <c r="Q99" s="111">
        <f>IF(RES_hhdet_tes!Q99=0,"",RES_hhdet_tes!Q99/RES_hhdet_fec!Q99)</f>
        <v>1</v>
      </c>
      <c r="R99" s="111">
        <f>IF(RES_hhdet_tes!R99=0,"",RES_hhdet_tes!R99/RES_hhdet_fec!R99)</f>
        <v>1</v>
      </c>
      <c r="S99" s="111">
        <f>IF(RES_hhdet_tes!S99=0,"",RES_hhdet_tes!S99/RES_hhdet_fec!S99)</f>
        <v>1</v>
      </c>
      <c r="T99" s="111">
        <f>IF(RES_hhdet_tes!T99=0,"",RES_hhdet_tes!T99/RES_hhdet_fec!T99)</f>
        <v>1</v>
      </c>
      <c r="U99" s="111">
        <f>IF(RES_hhdet_tes!U99=0,"",RES_hhdet_tes!U99/RES_hhdet_fec!U99)</f>
        <v>1</v>
      </c>
      <c r="V99" s="111">
        <f>IF(RES_hhdet_tes!V99=0,"",RES_hhdet_tes!V99/RES_hhdet_fec!V99)</f>
        <v>1</v>
      </c>
      <c r="W99" s="111">
        <f>IF(RES_hhdet_tes!W99=0,"",RES_hhdet_tes!W99/RES_hhdet_fec!W99)</f>
        <v>1</v>
      </c>
      <c r="DA99" s="63" t="s">
        <v>1999</v>
      </c>
    </row>
    <row r="100" spans="1:105" ht="12" customHeight="1" x14ac:dyDescent="0.25">
      <c r="A100" s="121" t="s">
        <v>54</v>
      </c>
      <c r="B100" s="124">
        <f>IF(RES_hhdet_tes!B100=0,"",RES_hhdet_tes!B100/RES_hhdet_fec!B100)</f>
        <v>0.59029615455798523</v>
      </c>
      <c r="C100" s="124">
        <f>IF(RES_hhdet_tes!C100=0,"",RES_hhdet_tes!C100/RES_hhdet_fec!C100)</f>
        <v>0.590859007213274</v>
      </c>
      <c r="D100" s="124">
        <f>IF(RES_hhdet_tes!D100=0,"",RES_hhdet_tes!D100/RES_hhdet_fec!D100)</f>
        <v>0.5915200039746481</v>
      </c>
      <c r="E100" s="124">
        <f>IF(RES_hhdet_tes!E100=0,"",RES_hhdet_tes!E100/RES_hhdet_fec!E100)</f>
        <v>0.613093763953104</v>
      </c>
      <c r="F100" s="124">
        <f>IF(RES_hhdet_tes!F100=0,"",RES_hhdet_tes!F100/RES_hhdet_fec!F100)</f>
        <v>0.61570172042835503</v>
      </c>
      <c r="G100" s="124">
        <f>IF(RES_hhdet_tes!G100=0,"",RES_hhdet_tes!G100/RES_hhdet_fec!G100)</f>
        <v>0.61254057339961432</v>
      </c>
      <c r="H100" s="124">
        <f>IF(RES_hhdet_tes!H100=0,"",RES_hhdet_tes!H100/RES_hhdet_fec!H100)</f>
        <v>0.61878495124879618</v>
      </c>
      <c r="I100" s="124">
        <f>IF(RES_hhdet_tes!I100=0,"",RES_hhdet_tes!I100/RES_hhdet_fec!I100)</f>
        <v>0.61543607916082321</v>
      </c>
      <c r="J100" s="124">
        <f>IF(RES_hhdet_tes!J100=0,"",RES_hhdet_tes!J100/RES_hhdet_fec!J100)</f>
        <v>0.61805818357189923</v>
      </c>
      <c r="K100" s="124">
        <f>IF(RES_hhdet_tes!K100=0,"",RES_hhdet_tes!K100/RES_hhdet_fec!K100)</f>
        <v>0.62032877292559097</v>
      </c>
      <c r="L100" s="124">
        <f>IF(RES_hhdet_tes!L100=0,"",RES_hhdet_tes!L100/RES_hhdet_fec!L100)</f>
        <v>0.62790813991626093</v>
      </c>
      <c r="M100" s="124">
        <f>IF(RES_hhdet_tes!M100=0,"",RES_hhdet_tes!M100/RES_hhdet_fec!M100)</f>
        <v>0.62737362851294687</v>
      </c>
      <c r="N100" s="124">
        <f>IF(RES_hhdet_tes!N100=0,"",RES_hhdet_tes!N100/RES_hhdet_fec!N100)</f>
        <v>0.62817202032393116</v>
      </c>
      <c r="O100" s="124">
        <f>IF(RES_hhdet_tes!O100=0,"",RES_hhdet_tes!O100/RES_hhdet_fec!O100)</f>
        <v>0.62998412770057421</v>
      </c>
      <c r="P100" s="124">
        <f>IF(RES_hhdet_tes!P100=0,"",RES_hhdet_tes!P100/RES_hhdet_fec!P100)</f>
        <v>0.62765372985782764</v>
      </c>
      <c r="Q100" s="124">
        <f>IF(RES_hhdet_tes!Q100=0,"",RES_hhdet_tes!Q100/RES_hhdet_fec!Q100)</f>
        <v>0.62704842257573812</v>
      </c>
      <c r="R100" s="124">
        <f>IF(RES_hhdet_tes!R100=0,"",RES_hhdet_tes!R100/RES_hhdet_fec!R100)</f>
        <v>0.63072032733563199</v>
      </c>
      <c r="S100" s="124">
        <f>IF(RES_hhdet_tes!S100=0,"",RES_hhdet_tes!S100/RES_hhdet_fec!S100)</f>
        <v>0.63556928377857258</v>
      </c>
      <c r="T100" s="124">
        <f>IF(RES_hhdet_tes!T100=0,"",RES_hhdet_tes!T100/RES_hhdet_fec!T100)</f>
        <v>0.62669742520008831</v>
      </c>
      <c r="U100" s="124">
        <f>IF(RES_hhdet_tes!U100=0,"",RES_hhdet_tes!U100/RES_hhdet_fec!U100)</f>
        <v>0.6302254598866156</v>
      </c>
      <c r="V100" s="124">
        <f>IF(RES_hhdet_tes!V100=0,"",RES_hhdet_tes!V100/RES_hhdet_fec!V100)</f>
        <v>0.6348536907849337</v>
      </c>
      <c r="W100" s="124">
        <f>IF(RES_hhdet_tes!W100=0,"",RES_hhdet_tes!W100/RES_hhdet_fec!W100)</f>
        <v>0.6337354156023991</v>
      </c>
      <c r="DA100" s="130" t="s">
        <v>2000</v>
      </c>
    </row>
    <row r="101" spans="1:105" ht="12" customHeight="1" x14ac:dyDescent="0.25">
      <c r="A101" s="97" t="s">
        <v>207</v>
      </c>
      <c r="B101" s="111">
        <f>IF(RES_hhdet_tes!B101=0,"",RES_hhdet_tes!B101/RES_hhdet_fec!B101)</f>
        <v>0.56861352062255555</v>
      </c>
      <c r="C101" s="111">
        <f>IF(RES_hhdet_tes!C101=0,"",RES_hhdet_tes!C101/RES_hhdet_fec!C101)</f>
        <v>0.56968870131856331</v>
      </c>
      <c r="D101" s="111">
        <f>IF(RES_hhdet_tes!D101=0,"",RES_hhdet_tes!D101/RES_hhdet_fec!D101)</f>
        <v>0.57064121437917981</v>
      </c>
      <c r="E101" s="111">
        <f>IF(RES_hhdet_tes!E101=0,"",RES_hhdet_tes!E101/RES_hhdet_fec!E101)</f>
        <v>0.57154005309734068</v>
      </c>
      <c r="F101" s="111">
        <f>IF(RES_hhdet_tes!F101=0,"",RES_hhdet_tes!F101/RES_hhdet_fec!F101)</f>
        <v>0.57267400478888442</v>
      </c>
      <c r="G101" s="111">
        <f>IF(RES_hhdet_tes!G101=0,"",RES_hhdet_tes!G101/RES_hhdet_fec!G101)</f>
        <v>0.57392702045100685</v>
      </c>
      <c r="H101" s="111">
        <f>IF(RES_hhdet_tes!H101=0,"",RES_hhdet_tes!H101/RES_hhdet_fec!H101)</f>
        <v>0.57530533832068242</v>
      </c>
      <c r="I101" s="111">
        <f>IF(RES_hhdet_tes!I101=0,"",RES_hhdet_tes!I101/RES_hhdet_fec!I101)</f>
        <v>0.57599913158629235</v>
      </c>
      <c r="J101" s="111">
        <f>IF(RES_hhdet_tes!J101=0,"",RES_hhdet_tes!J101/RES_hhdet_fec!J101)</f>
        <v>0.57627041677607727</v>
      </c>
      <c r="K101" s="111">
        <f>IF(RES_hhdet_tes!K101=0,"",RES_hhdet_tes!K101/RES_hhdet_fec!K101)</f>
        <v>0.57665462516050348</v>
      </c>
      <c r="L101" s="111">
        <f>IF(RES_hhdet_tes!L101=0,"",RES_hhdet_tes!L101/RES_hhdet_fec!L101)</f>
        <v>0.57701408642883456</v>
      </c>
      <c r="M101" s="111">
        <f>IF(RES_hhdet_tes!M101=0,"",RES_hhdet_tes!M101/RES_hhdet_fec!M101)</f>
        <v>0.57739132052778064</v>
      </c>
      <c r="N101" s="111">
        <f>IF(RES_hhdet_tes!N101=0,"",RES_hhdet_tes!N101/RES_hhdet_fec!N101)</f>
        <v>0.57770740800837472</v>
      </c>
      <c r="O101" s="111">
        <f>IF(RES_hhdet_tes!O101=0,"",RES_hhdet_tes!O101/RES_hhdet_fec!O101)</f>
        <v>0.5779481644529697</v>
      </c>
      <c r="P101" s="111">
        <f>IF(RES_hhdet_tes!P101=0,"",RES_hhdet_tes!P101/RES_hhdet_fec!P101)</f>
        <v>0.57804221379100251</v>
      </c>
      <c r="Q101" s="111">
        <f>IF(RES_hhdet_tes!Q101=0,"",RES_hhdet_tes!Q101/RES_hhdet_fec!Q101)</f>
        <v>0.57811387005191894</v>
      </c>
      <c r="R101" s="111">
        <f>IF(RES_hhdet_tes!R101=0,"",RES_hhdet_tes!R101/RES_hhdet_fec!R101)</f>
        <v>0.57840923742833383</v>
      </c>
      <c r="S101" s="111">
        <f>IF(RES_hhdet_tes!S101=0,"",RES_hhdet_tes!S101/RES_hhdet_fec!S101)</f>
        <v>0.5791938443357395</v>
      </c>
      <c r="T101" s="111">
        <f>IF(RES_hhdet_tes!T101=0,"",RES_hhdet_tes!T101/RES_hhdet_fec!T101)</f>
        <v>0.58064504433899244</v>
      </c>
      <c r="U101" s="111">
        <f>IF(RES_hhdet_tes!U101=0,"",RES_hhdet_tes!U101/RES_hhdet_fec!U101)</f>
        <v>0.58173157670227571</v>
      </c>
      <c r="V101" s="111">
        <f>IF(RES_hhdet_tes!V101=0,"",RES_hhdet_tes!V101/RES_hhdet_fec!V101)</f>
        <v>0.58268937636619866</v>
      </c>
      <c r="W101" s="111">
        <f>IF(RES_hhdet_tes!W101=0,"",RES_hhdet_tes!W101/RES_hhdet_fec!W101)</f>
        <v>0.58376614483869671</v>
      </c>
      <c r="DA101" s="63" t="s">
        <v>2001</v>
      </c>
    </row>
    <row r="102" spans="1:105" ht="12" customHeight="1" x14ac:dyDescent="0.25">
      <c r="A102" s="97" t="s">
        <v>50</v>
      </c>
      <c r="B102" s="111">
        <f>IF(RES_hhdet_tes!B102=0,"",RES_hhdet_tes!B102/RES_hhdet_fec!B102)</f>
        <v>0.58604868176896507</v>
      </c>
      <c r="C102" s="111">
        <f>IF(RES_hhdet_tes!C102=0,"",RES_hhdet_tes!C102/RES_hhdet_fec!C102)</f>
        <v>0.58701344109299292</v>
      </c>
      <c r="D102" s="111">
        <f>IF(RES_hhdet_tes!D102=0,"",RES_hhdet_tes!D102/RES_hhdet_fec!D102)</f>
        <v>0.58812263925900254</v>
      </c>
      <c r="E102" s="111">
        <f>IF(RES_hhdet_tes!E102=0,"",RES_hhdet_tes!E102/RES_hhdet_fec!E102)</f>
        <v>0.58903223493964252</v>
      </c>
      <c r="F102" s="111">
        <f>IF(RES_hhdet_tes!F102=0,"",RES_hhdet_tes!F102/RES_hhdet_fec!F102)</f>
        <v>0.59023083712229585</v>
      </c>
      <c r="G102" s="111">
        <f>IF(RES_hhdet_tes!G102=0,"",RES_hhdet_tes!G102/RES_hhdet_fec!G102)</f>
        <v>0.5916715138271591</v>
      </c>
      <c r="H102" s="111">
        <f>IF(RES_hhdet_tes!H102=0,"",RES_hhdet_tes!H102/RES_hhdet_fec!H102)</f>
        <v>0.59336273231979564</v>
      </c>
      <c r="I102" s="111">
        <f>IF(RES_hhdet_tes!I102=0,"",RES_hhdet_tes!I102/RES_hhdet_fec!I102)</f>
        <v>0.59426208073687192</v>
      </c>
      <c r="J102" s="111">
        <f>IF(RES_hhdet_tes!J102=0,"",RES_hhdet_tes!J102/RES_hhdet_fec!J102)</f>
        <v>0.59461037111709492</v>
      </c>
      <c r="K102" s="111">
        <f>IF(RES_hhdet_tes!K102=0,"",RES_hhdet_tes!K102/RES_hhdet_fec!K102)</f>
        <v>0.59511512922504561</v>
      </c>
      <c r="L102" s="111">
        <f>IF(RES_hhdet_tes!L102=0,"",RES_hhdet_tes!L102/RES_hhdet_fec!L102)</f>
        <v>0.5955745483215038</v>
      </c>
      <c r="M102" s="111">
        <f>IF(RES_hhdet_tes!M102=0,"",RES_hhdet_tes!M102/RES_hhdet_fec!M102)</f>
        <v>0.59600466209847114</v>
      </c>
      <c r="N102" s="111">
        <f>IF(RES_hhdet_tes!N102=0,"",RES_hhdet_tes!N102/RES_hhdet_fec!N102)</f>
        <v>0.59639549948498449</v>
      </c>
      <c r="O102" s="111">
        <f>IF(RES_hhdet_tes!O102=0,"",RES_hhdet_tes!O102/RES_hhdet_fec!O102)</f>
        <v>0.59670247954656952</v>
      </c>
      <c r="P102" s="111">
        <f>IF(RES_hhdet_tes!P102=0,"",RES_hhdet_tes!P102/RES_hhdet_fec!P102)</f>
        <v>0.59687866405775558</v>
      </c>
      <c r="Q102" s="111">
        <f>IF(RES_hhdet_tes!Q102=0,"",RES_hhdet_tes!Q102/RES_hhdet_fec!Q102)</f>
        <v>0.59701760713179775</v>
      </c>
      <c r="R102" s="111">
        <f>IF(RES_hhdet_tes!R102=0,"",RES_hhdet_tes!R102/RES_hhdet_fec!R102)</f>
        <v>0.59741751598618487</v>
      </c>
      <c r="S102" s="111">
        <f>IF(RES_hhdet_tes!S102=0,"",RES_hhdet_tes!S102/RES_hhdet_fec!S102)</f>
        <v>0.59851002631427064</v>
      </c>
      <c r="T102" s="111">
        <f>IF(RES_hhdet_tes!T102=0,"",RES_hhdet_tes!T102/RES_hhdet_fec!T102)</f>
        <v>0.60043989267974773</v>
      </c>
      <c r="U102" s="111">
        <f>IF(RES_hhdet_tes!U102=0,"",RES_hhdet_tes!U102/RES_hhdet_fec!U102)</f>
        <v>0.60173889852676432</v>
      </c>
      <c r="V102" s="111">
        <f>IF(RES_hhdet_tes!V102=0,"",RES_hhdet_tes!V102/RES_hhdet_fec!V102)</f>
        <v>0.60297131896593259</v>
      </c>
      <c r="W102" s="111">
        <f>IF(RES_hhdet_tes!W102=0,"",RES_hhdet_tes!W102/RES_hhdet_fec!W102)</f>
        <v>0.60432228841168123</v>
      </c>
      <c r="DA102" s="63" t="s">
        <v>2002</v>
      </c>
    </row>
    <row r="103" spans="1:105" ht="12" customHeight="1" x14ac:dyDescent="0.25">
      <c r="A103" s="109" t="s">
        <v>120</v>
      </c>
      <c r="B103" s="45">
        <f>IF(RES_hhdet_tes!B103=0,"",RES_hhdet_tes!B103/RES_hhdet_fec!B103)</f>
        <v>0.73897657154102725</v>
      </c>
      <c r="C103" s="45">
        <f>IF(RES_hhdet_tes!C103=0,"",RES_hhdet_tes!C103/RES_hhdet_fec!C103)</f>
        <v>0.74216834583067715</v>
      </c>
      <c r="D103" s="45">
        <f>IF(RES_hhdet_tes!D103=0,"",RES_hhdet_tes!D103/RES_hhdet_fec!D103)</f>
        <v>0.74693975974797022</v>
      </c>
      <c r="E103" s="45">
        <f>IF(RES_hhdet_tes!E103=0,"",RES_hhdet_tes!E103/RES_hhdet_fec!E103)</f>
        <v>0.75118561967311104</v>
      </c>
      <c r="F103" s="45">
        <f>IF(RES_hhdet_tes!F103=0,"",RES_hhdet_tes!F103/RES_hhdet_fec!F103)</f>
        <v>0.75319759842383027</v>
      </c>
      <c r="G103" s="45">
        <f>IF(RES_hhdet_tes!G103=0,"",RES_hhdet_tes!G103/RES_hhdet_fec!G103)</f>
        <v>0.7546125229564673</v>
      </c>
      <c r="H103" s="45">
        <f>IF(RES_hhdet_tes!H103=0,"",RES_hhdet_tes!H103/RES_hhdet_fec!H103)</f>
        <v>0.75621449812333352</v>
      </c>
      <c r="I103" s="45">
        <f>IF(RES_hhdet_tes!I103=0,"",RES_hhdet_tes!I103/RES_hhdet_fec!I103)</f>
        <v>0.75723514324399299</v>
      </c>
      <c r="J103" s="45">
        <f>IF(RES_hhdet_tes!J103=0,"",RES_hhdet_tes!J103/RES_hhdet_fec!J103)</f>
        <v>0.75861170713144299</v>
      </c>
      <c r="K103" s="45">
        <f>IF(RES_hhdet_tes!K103=0,"",RES_hhdet_tes!K103/RES_hhdet_fec!K103)</f>
        <v>0.76064397428293995</v>
      </c>
      <c r="L103" s="45">
        <f>IF(RES_hhdet_tes!L103=0,"",RES_hhdet_tes!L103/RES_hhdet_fec!L103)</f>
        <v>0.76327525846903566</v>
      </c>
      <c r="M103" s="45">
        <f>IF(RES_hhdet_tes!M103=0,"",RES_hhdet_tes!M103/RES_hhdet_fec!M103)</f>
        <v>0.76584500039070746</v>
      </c>
      <c r="N103" s="45">
        <f>IF(RES_hhdet_tes!N103=0,"",RES_hhdet_tes!N103/RES_hhdet_fec!N103)</f>
        <v>0.76753091218797276</v>
      </c>
      <c r="O103" s="45">
        <f>IF(RES_hhdet_tes!O103=0,"",RES_hhdet_tes!O103/RES_hhdet_fec!O103)</f>
        <v>0.76917367420138594</v>
      </c>
      <c r="P103" s="45">
        <f>IF(RES_hhdet_tes!P103=0,"",RES_hhdet_tes!P103/RES_hhdet_fec!P103)</f>
        <v>0.77086055316268076</v>
      </c>
      <c r="Q103" s="45">
        <f>IF(RES_hhdet_tes!Q103=0,"",RES_hhdet_tes!Q103/RES_hhdet_fec!Q103)</f>
        <v>0.77416267479337253</v>
      </c>
      <c r="R103" s="45">
        <f>IF(RES_hhdet_tes!R103=0,"",RES_hhdet_tes!R103/RES_hhdet_fec!R103)</f>
        <v>0.78190440457579014</v>
      </c>
      <c r="S103" s="45">
        <f>IF(RES_hhdet_tes!S103=0,"",RES_hhdet_tes!S103/RES_hhdet_fec!S103)</f>
        <v>0.7934721121544589</v>
      </c>
      <c r="T103" s="45">
        <f>IF(RES_hhdet_tes!T103=0,"",RES_hhdet_tes!T103/RES_hhdet_fec!T103)</f>
        <v>0.80771108639276123</v>
      </c>
      <c r="U103" s="45">
        <f>IF(RES_hhdet_tes!U103=0,"",RES_hhdet_tes!U103/RES_hhdet_fec!U103)</f>
        <v>0.81666960253052823</v>
      </c>
      <c r="V103" s="45">
        <f>IF(RES_hhdet_tes!V103=0,"",RES_hhdet_tes!V103/RES_hhdet_fec!V103)</f>
        <v>0.82337784884684362</v>
      </c>
      <c r="W103" s="45">
        <f>IF(RES_hhdet_tes!W103=0,"",RES_hhdet_tes!W103/RES_hhdet_fec!W103)</f>
        <v>0.82759594256879587</v>
      </c>
      <c r="DA103" s="60" t="s">
        <v>2003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9">
        <f>IF(RES_hhdet_tes!B105=0,"",RES_hhdet_tes!B105/RES_hhdet_fec!B105)</f>
        <v>0.70458609922318838</v>
      </c>
      <c r="C105" s="119">
        <f>IF(RES_hhdet_tes!C105=0,"",RES_hhdet_tes!C105/RES_hhdet_fec!C105)</f>
        <v>0.71483596123539417</v>
      </c>
      <c r="D105" s="119">
        <f>IF(RES_hhdet_tes!D105=0,"",RES_hhdet_tes!D105/RES_hhdet_fec!D105)</f>
        <v>0.73259753713565612</v>
      </c>
      <c r="E105" s="119">
        <f>IF(RES_hhdet_tes!E105=0,"",RES_hhdet_tes!E105/RES_hhdet_fec!E105)</f>
        <v>0.73991852514456213</v>
      </c>
      <c r="F105" s="119">
        <f>IF(RES_hhdet_tes!F105=0,"",RES_hhdet_tes!F105/RES_hhdet_fec!F105)</f>
        <v>0.74557429306425038</v>
      </c>
      <c r="G105" s="119">
        <f>IF(RES_hhdet_tes!G105=0,"",RES_hhdet_tes!G105/RES_hhdet_fec!G105)</f>
        <v>0.75340925301522255</v>
      </c>
      <c r="H105" s="119">
        <f>IF(RES_hhdet_tes!H105=0,"",RES_hhdet_tes!H105/RES_hhdet_fec!H105)</f>
        <v>0.75693528050399339</v>
      </c>
      <c r="I105" s="119">
        <f>IF(RES_hhdet_tes!I105=0,"",RES_hhdet_tes!I105/RES_hhdet_fec!I105)</f>
        <v>0.75746894019882527</v>
      </c>
      <c r="J105" s="119">
        <f>IF(RES_hhdet_tes!J105=0,"",RES_hhdet_tes!J105/RES_hhdet_fec!J105)</f>
        <v>0.76082998449962502</v>
      </c>
      <c r="K105" s="119">
        <f>IF(RES_hhdet_tes!K105=0,"",RES_hhdet_tes!K105/RES_hhdet_fec!K105)</f>
        <v>0.76481654497622631</v>
      </c>
      <c r="L105" s="119">
        <f>IF(RES_hhdet_tes!L105=0,"",RES_hhdet_tes!L105/RES_hhdet_fec!L105)</f>
        <v>0.76660495973254139</v>
      </c>
      <c r="M105" s="119">
        <f>IF(RES_hhdet_tes!M105=0,"",RES_hhdet_tes!M105/RES_hhdet_fec!M105)</f>
        <v>0.77199390504660237</v>
      </c>
      <c r="N105" s="119">
        <f>IF(RES_hhdet_tes!N105=0,"",RES_hhdet_tes!N105/RES_hhdet_fec!N105)</f>
        <v>0.77937525995818946</v>
      </c>
      <c r="O105" s="119">
        <f>IF(RES_hhdet_tes!O105=0,"",RES_hhdet_tes!O105/RES_hhdet_fec!O105)</f>
        <v>0.78732938114653572</v>
      </c>
      <c r="P105" s="119">
        <f>IF(RES_hhdet_tes!P105=0,"",RES_hhdet_tes!P105/RES_hhdet_fec!P105)</f>
        <v>0.79375149911111931</v>
      </c>
      <c r="Q105" s="119">
        <f>IF(RES_hhdet_tes!Q105=0,"",RES_hhdet_tes!Q105/RES_hhdet_fec!Q105)</f>
        <v>0.80023731212973026</v>
      </c>
      <c r="R105" s="119">
        <f>IF(RES_hhdet_tes!R105=0,"",RES_hhdet_tes!R105/RES_hhdet_fec!R105)</f>
        <v>0.80488662187493309</v>
      </c>
      <c r="S105" s="119">
        <f>IF(RES_hhdet_tes!S105=0,"",RES_hhdet_tes!S105/RES_hhdet_fec!S105)</f>
        <v>0.8102059852877278</v>
      </c>
      <c r="T105" s="119">
        <f>IF(RES_hhdet_tes!T105=0,"",RES_hhdet_tes!T105/RES_hhdet_fec!T105)</f>
        <v>0.81617179778641546</v>
      </c>
      <c r="U105" s="119">
        <f>IF(RES_hhdet_tes!U105=0,"",RES_hhdet_tes!U105/RES_hhdet_fec!U105)</f>
        <v>0.82204365612783614</v>
      </c>
      <c r="V105" s="119">
        <f>IF(RES_hhdet_tes!V105=0,"",RES_hhdet_tes!V105/RES_hhdet_fec!V105)</f>
        <v>0.82730470588203087</v>
      </c>
      <c r="W105" s="119">
        <f>IF(RES_hhdet_tes!W105=0,"",RES_hhdet_tes!W105/RES_hhdet_fec!W105)</f>
        <v>0.8320587511092532</v>
      </c>
      <c r="DA105" s="129" t="s">
        <v>2004</v>
      </c>
    </row>
    <row r="106" spans="1:105" ht="12.95" customHeight="1" x14ac:dyDescent="0.25">
      <c r="A106" s="121" t="s">
        <v>57</v>
      </c>
      <c r="B106" s="124">
        <f>IF(RES_hhdet_tes!B106=0,"",RES_hhdet_tes!B106/RES_hhdet_fec!B106)</f>
        <v>0.70451630832101209</v>
      </c>
      <c r="C106" s="124">
        <f>IF(RES_hhdet_tes!C106=0,"",RES_hhdet_tes!C106/RES_hhdet_fec!C106)</f>
        <v>0.71700288530775991</v>
      </c>
      <c r="D106" s="124">
        <f>IF(RES_hhdet_tes!D106=0,"",RES_hhdet_tes!D106/RES_hhdet_fec!D106)</f>
        <v>0.73309345440233131</v>
      </c>
      <c r="E106" s="124">
        <f>IF(RES_hhdet_tes!E106=0,"",RES_hhdet_tes!E106/RES_hhdet_fec!E106)</f>
        <v>0.74198043921688639</v>
      </c>
      <c r="F106" s="124">
        <f>IF(RES_hhdet_tes!F106=0,"",RES_hhdet_tes!F106/RES_hhdet_fec!F106)</f>
        <v>0.74887518676499687</v>
      </c>
      <c r="G106" s="124">
        <f>IF(RES_hhdet_tes!G106=0,"",RES_hhdet_tes!G106/RES_hhdet_fec!G106)</f>
        <v>0.75514280898810937</v>
      </c>
      <c r="H106" s="124">
        <f>IF(RES_hhdet_tes!H106=0,"",RES_hhdet_tes!H106/RES_hhdet_fec!H106)</f>
        <v>0.75909630043409504</v>
      </c>
      <c r="I106" s="124">
        <f>IF(RES_hhdet_tes!I106=0,"",RES_hhdet_tes!I106/RES_hhdet_fec!I106)</f>
        <v>0.76164853345817229</v>
      </c>
      <c r="J106" s="124">
        <f>IF(RES_hhdet_tes!J106=0,"",RES_hhdet_tes!J106/RES_hhdet_fec!J106)</f>
        <v>0.76458320513125966</v>
      </c>
      <c r="K106" s="124">
        <f>IF(RES_hhdet_tes!K106=0,"",RES_hhdet_tes!K106/RES_hhdet_fec!K106)</f>
        <v>0.76790815010046387</v>
      </c>
      <c r="L106" s="124">
        <f>IF(RES_hhdet_tes!L106=0,"",RES_hhdet_tes!L106/RES_hhdet_fec!L106)</f>
        <v>0.77069219637143616</v>
      </c>
      <c r="M106" s="124">
        <f>IF(RES_hhdet_tes!M106=0,"",RES_hhdet_tes!M106/RES_hhdet_fec!M106)</f>
        <v>0.77593710314397324</v>
      </c>
      <c r="N106" s="124">
        <f>IF(RES_hhdet_tes!N106=0,"",RES_hhdet_tes!N106/RES_hhdet_fec!N106)</f>
        <v>0.78335724028677833</v>
      </c>
      <c r="O106" s="124">
        <f>IF(RES_hhdet_tes!O106=0,"",RES_hhdet_tes!O106/RES_hhdet_fec!O106)</f>
        <v>0.7917033606129229</v>
      </c>
      <c r="P106" s="124">
        <f>IF(RES_hhdet_tes!P106=0,"",RES_hhdet_tes!P106/RES_hhdet_fec!P106)</f>
        <v>0.79816540305425943</v>
      </c>
      <c r="Q106" s="124">
        <f>IF(RES_hhdet_tes!Q106=0,"",RES_hhdet_tes!Q106/RES_hhdet_fec!Q106)</f>
        <v>0.80413338492686204</v>
      </c>
      <c r="R106" s="124">
        <f>IF(RES_hhdet_tes!R106=0,"",RES_hhdet_tes!R106/RES_hhdet_fec!R106)</f>
        <v>0.80914515386297248</v>
      </c>
      <c r="S106" s="124">
        <f>IF(RES_hhdet_tes!S106=0,"",RES_hhdet_tes!S106/RES_hhdet_fec!S106)</f>
        <v>0.8148198288768097</v>
      </c>
      <c r="T106" s="124">
        <f>IF(RES_hhdet_tes!T106=0,"",RES_hhdet_tes!T106/RES_hhdet_fec!T106)</f>
        <v>0.82108104331920673</v>
      </c>
      <c r="U106" s="124">
        <f>IF(RES_hhdet_tes!U106=0,"",RES_hhdet_tes!U106/RES_hhdet_fec!U106)</f>
        <v>0.82678926668041408</v>
      </c>
      <c r="V106" s="124">
        <f>IF(RES_hhdet_tes!V106=0,"",RES_hhdet_tes!V106/RES_hhdet_fec!V106)</f>
        <v>0.83220161126929681</v>
      </c>
      <c r="W106" s="124">
        <f>IF(RES_hhdet_tes!W106=0,"",RES_hhdet_tes!W106/RES_hhdet_fec!W106)</f>
        <v>0.83604965593054592</v>
      </c>
      <c r="DA106" s="130" t="s">
        <v>2005</v>
      </c>
    </row>
    <row r="107" spans="1:105" ht="12" customHeight="1" x14ac:dyDescent="0.25">
      <c r="A107" s="97" t="s">
        <v>202</v>
      </c>
      <c r="B107" s="111">
        <f>IF(RES_hhdet_tes!B107=0,"",RES_hhdet_tes!B107/RES_hhdet_fec!B107)</f>
        <v>0.70367604511738147</v>
      </c>
      <c r="C107" s="111">
        <f>IF(RES_hhdet_tes!C107=0,"",RES_hhdet_tes!C107/RES_hhdet_fec!C107)</f>
        <v>0.71618280891585118</v>
      </c>
      <c r="D107" s="111">
        <f>IF(RES_hhdet_tes!D107=0,"",RES_hhdet_tes!D107/RES_hhdet_fec!D107)</f>
        <v>0.73231085754186442</v>
      </c>
      <c r="E107" s="111">
        <f>IF(RES_hhdet_tes!E107=0,"",RES_hhdet_tes!E107/RES_hhdet_fec!E107)</f>
        <v>0.74121533788378757</v>
      </c>
      <c r="F107" s="111">
        <f>IF(RES_hhdet_tes!F107=0,"",RES_hhdet_tes!F107/RES_hhdet_fec!F107)</f>
        <v>0.74813642278590675</v>
      </c>
      <c r="G107" s="111">
        <f>IF(RES_hhdet_tes!G107=0,"",RES_hhdet_tes!G107/RES_hhdet_fec!G107)</f>
        <v>0.75442758395647935</v>
      </c>
      <c r="H107" s="111">
        <f>IF(RES_hhdet_tes!H107=0,"",RES_hhdet_tes!H107/RES_hhdet_fec!H107)</f>
        <v>0.75839190189670647</v>
      </c>
      <c r="I107" s="111">
        <f>IF(RES_hhdet_tes!I107=0,"",RES_hhdet_tes!I107/RES_hhdet_fec!I107)</f>
        <v>0.76096768352985344</v>
      </c>
      <c r="J107" s="111">
        <f>IF(RES_hhdet_tes!J107=0,"",RES_hhdet_tes!J107/RES_hhdet_fec!J107)</f>
        <v>0.76391504774232011</v>
      </c>
      <c r="K107" s="111">
        <f>IF(RES_hhdet_tes!K107=0,"",RES_hhdet_tes!K107/RES_hhdet_fec!K107)</f>
        <v>0.76725586503447751</v>
      </c>
      <c r="L107" s="111">
        <f>IF(RES_hhdet_tes!L107=0,"",RES_hhdet_tes!L107/RES_hhdet_fec!L107)</f>
        <v>0.77004395443881613</v>
      </c>
      <c r="M107" s="111">
        <f>IF(RES_hhdet_tes!M107=0,"",RES_hhdet_tes!M107/RES_hhdet_fec!M107)</f>
        <v>0.77531540975259483</v>
      </c>
      <c r="N107" s="111">
        <f>IF(RES_hhdet_tes!N107=0,"",RES_hhdet_tes!N107/RES_hhdet_fec!N107)</f>
        <v>0.78275619555090947</v>
      </c>
      <c r="O107" s="111">
        <f>IF(RES_hhdet_tes!O107=0,"",RES_hhdet_tes!O107/RES_hhdet_fec!O107)</f>
        <v>0.79112967122951217</v>
      </c>
      <c r="P107" s="111">
        <f>IF(RES_hhdet_tes!P107=0,"",RES_hhdet_tes!P107/RES_hhdet_fec!P107)</f>
        <v>0.79762402116756448</v>
      </c>
      <c r="Q107" s="111">
        <f>IF(RES_hhdet_tes!Q107=0,"",RES_hhdet_tes!Q107/RES_hhdet_fec!Q107)</f>
        <v>0.80361382241212997</v>
      </c>
      <c r="R107" s="111">
        <f>IF(RES_hhdet_tes!R107=0,"",RES_hhdet_tes!R107/RES_hhdet_fec!R107)</f>
        <v>0.80863875027553644</v>
      </c>
      <c r="S107" s="111">
        <f>IF(RES_hhdet_tes!S107=0,"",RES_hhdet_tes!S107/RES_hhdet_fec!S107)</f>
        <v>0.81432979997193833</v>
      </c>
      <c r="T107" s="111">
        <f>IF(RES_hhdet_tes!T107=0,"",RES_hhdet_tes!T107/RES_hhdet_fec!T107)</f>
        <v>0.82059699058452995</v>
      </c>
      <c r="U107" s="111">
        <f>IF(RES_hhdet_tes!U107=0,"",RES_hhdet_tes!U107/RES_hhdet_fec!U107)</f>
        <v>0.82632749476891243</v>
      </c>
      <c r="V107" s="111">
        <f>IF(RES_hhdet_tes!V107=0,"",RES_hhdet_tes!V107/RES_hhdet_fec!V107)</f>
        <v>0.83175215289020221</v>
      </c>
      <c r="W107" s="111">
        <f>IF(RES_hhdet_tes!W107=0,"",RES_hhdet_tes!W107/RES_hhdet_fec!W107)</f>
        <v>0.83561899475512003</v>
      </c>
      <c r="DA107" s="63" t="s">
        <v>2006</v>
      </c>
    </row>
    <row r="108" spans="1:105" ht="12" customHeight="1" x14ac:dyDescent="0.25">
      <c r="A108" s="97" t="s">
        <v>53</v>
      </c>
      <c r="B108" s="111">
        <f>IF(RES_hhdet_tes!B108=0,"",RES_hhdet_tes!B108/RES_hhdet_fec!B108)</f>
        <v>1</v>
      </c>
      <c r="C108" s="111">
        <f>IF(RES_hhdet_tes!C108=0,"",RES_hhdet_tes!C108/RES_hhdet_fec!C108)</f>
        <v>1</v>
      </c>
      <c r="D108" s="111">
        <f>IF(RES_hhdet_tes!D108=0,"",RES_hhdet_tes!D108/RES_hhdet_fec!D108)</f>
        <v>1</v>
      </c>
      <c r="E108" s="111">
        <f>IF(RES_hhdet_tes!E108=0,"",RES_hhdet_tes!E108/RES_hhdet_fec!E108)</f>
        <v>1</v>
      </c>
      <c r="F108" s="111">
        <f>IF(RES_hhdet_tes!F108=0,"",RES_hhdet_tes!F108/RES_hhdet_fec!F108)</f>
        <v>1</v>
      </c>
      <c r="G108" s="111">
        <f>IF(RES_hhdet_tes!G108=0,"",RES_hhdet_tes!G108/RES_hhdet_fec!G108)</f>
        <v>1</v>
      </c>
      <c r="H108" s="111">
        <f>IF(RES_hhdet_tes!H108=0,"",RES_hhdet_tes!H108/RES_hhdet_fec!H108)</f>
        <v>1</v>
      </c>
      <c r="I108" s="111">
        <f>IF(RES_hhdet_tes!I108=0,"",RES_hhdet_tes!I108/RES_hhdet_fec!I108)</f>
        <v>1</v>
      </c>
      <c r="J108" s="111">
        <f>IF(RES_hhdet_tes!J108=0,"",RES_hhdet_tes!J108/RES_hhdet_fec!J108)</f>
        <v>1</v>
      </c>
      <c r="K108" s="111">
        <f>IF(RES_hhdet_tes!K108=0,"",RES_hhdet_tes!K108/RES_hhdet_fec!K108)</f>
        <v>1</v>
      </c>
      <c r="L108" s="111">
        <f>IF(RES_hhdet_tes!L108=0,"",RES_hhdet_tes!L108/RES_hhdet_fec!L108)</f>
        <v>1</v>
      </c>
      <c r="M108" s="111">
        <f>IF(RES_hhdet_tes!M108=0,"",RES_hhdet_tes!M108/RES_hhdet_fec!M108)</f>
        <v>1</v>
      </c>
      <c r="N108" s="111">
        <f>IF(RES_hhdet_tes!N108=0,"",RES_hhdet_tes!N108/RES_hhdet_fec!N108)</f>
        <v>1</v>
      </c>
      <c r="O108" s="111">
        <f>IF(RES_hhdet_tes!O108=0,"",RES_hhdet_tes!O108/RES_hhdet_fec!O108)</f>
        <v>1</v>
      </c>
      <c r="P108" s="111">
        <f>IF(RES_hhdet_tes!P108=0,"",RES_hhdet_tes!P108/RES_hhdet_fec!P108)</f>
        <v>1</v>
      </c>
      <c r="Q108" s="111">
        <f>IF(RES_hhdet_tes!Q108=0,"",RES_hhdet_tes!Q108/RES_hhdet_fec!Q108)</f>
        <v>1</v>
      </c>
      <c r="R108" s="111">
        <f>IF(RES_hhdet_tes!R108=0,"",RES_hhdet_tes!R108/RES_hhdet_fec!R108)</f>
        <v>1</v>
      </c>
      <c r="S108" s="111">
        <f>IF(RES_hhdet_tes!S108=0,"",RES_hhdet_tes!S108/RES_hhdet_fec!S108)</f>
        <v>1</v>
      </c>
      <c r="T108" s="111">
        <f>IF(RES_hhdet_tes!T108=0,"",RES_hhdet_tes!T108/RES_hhdet_fec!T108)</f>
        <v>1</v>
      </c>
      <c r="U108" s="111">
        <f>IF(RES_hhdet_tes!U108=0,"",RES_hhdet_tes!U108/RES_hhdet_fec!U108)</f>
        <v>1</v>
      </c>
      <c r="V108" s="111">
        <f>IF(RES_hhdet_tes!V108=0,"",RES_hhdet_tes!V108/RES_hhdet_fec!V108)</f>
        <v>1</v>
      </c>
      <c r="W108" s="111">
        <f>IF(RES_hhdet_tes!W108=0,"",RES_hhdet_tes!W108/RES_hhdet_fec!W108)</f>
        <v>1</v>
      </c>
      <c r="DA108" s="63" t="s">
        <v>2007</v>
      </c>
    </row>
    <row r="109" spans="1:105" ht="12.95" customHeight="1" x14ac:dyDescent="0.25">
      <c r="A109" s="121" t="s">
        <v>92</v>
      </c>
      <c r="B109" s="124">
        <f>IF(RES_hhdet_tes!B109=0,"",RES_hhdet_tes!B109/RES_hhdet_fec!B109)</f>
        <v>1.78472258275278</v>
      </c>
      <c r="C109" s="124">
        <f>IF(RES_hhdet_tes!C109=0,"",RES_hhdet_tes!C109/RES_hhdet_fec!C109)</f>
        <v>1.78472258275278</v>
      </c>
      <c r="D109" s="124">
        <f>IF(RES_hhdet_tes!D109=0,"",RES_hhdet_tes!D109/RES_hhdet_fec!D109)</f>
        <v>1.78472258275278</v>
      </c>
      <c r="E109" s="124">
        <f>IF(RES_hhdet_tes!E109=0,"",RES_hhdet_tes!E109/RES_hhdet_fec!E109)</f>
        <v>2.2201953951718276</v>
      </c>
      <c r="F109" s="124">
        <f>IF(RES_hhdet_tes!F109=0,"",RES_hhdet_tes!F109/RES_hhdet_fec!F109)</f>
        <v>2.3624920707780381</v>
      </c>
      <c r="G109" s="124">
        <f>IF(RES_hhdet_tes!G109=0,"",RES_hhdet_tes!G109/RES_hhdet_fec!G109)</f>
        <v>2.4897752591758953</v>
      </c>
      <c r="H109" s="124">
        <f>IF(RES_hhdet_tes!H109=0,"",RES_hhdet_tes!H109/RES_hhdet_fec!H109)</f>
        <v>2.5284319385002232</v>
      </c>
      <c r="I109" s="124">
        <f>IF(RES_hhdet_tes!I109=0,"",RES_hhdet_tes!I109/RES_hhdet_fec!I109)</f>
        <v>2.5913379882294838</v>
      </c>
      <c r="J109" s="124">
        <f>IF(RES_hhdet_tes!J109=0,"",RES_hhdet_tes!J109/RES_hhdet_fec!J109)</f>
        <v>2.6309035575615525</v>
      </c>
      <c r="K109" s="124">
        <f>IF(RES_hhdet_tes!K109=0,"",RES_hhdet_tes!K109/RES_hhdet_fec!K109)</f>
        <v>2.6634635294545324</v>
      </c>
      <c r="L109" s="124">
        <f>IF(RES_hhdet_tes!L109=0,"",RES_hhdet_tes!L109/RES_hhdet_fec!L109)</f>
        <v>2.727787306662945</v>
      </c>
      <c r="M109" s="124">
        <f>IF(RES_hhdet_tes!M109=0,"",RES_hhdet_tes!M109/RES_hhdet_fec!M109)</f>
        <v>2.8020497871202612</v>
      </c>
      <c r="N109" s="124">
        <f>IF(RES_hhdet_tes!N109=0,"",RES_hhdet_tes!N109/RES_hhdet_fec!N109)</f>
        <v>2.9313113902183088</v>
      </c>
      <c r="O109" s="124">
        <f>IF(RES_hhdet_tes!O109=0,"",RES_hhdet_tes!O109/RES_hhdet_fec!O109)</f>
        <v>3.1026036811765478</v>
      </c>
      <c r="P109" s="124">
        <f>IF(RES_hhdet_tes!P109=0,"",RES_hhdet_tes!P109/RES_hhdet_fec!P109)</f>
        <v>3.3279929471468805</v>
      </c>
      <c r="Q109" s="124">
        <f>IF(RES_hhdet_tes!Q109=0,"",RES_hhdet_tes!Q109/RES_hhdet_fec!Q109)</f>
        <v>3.4701507271585745</v>
      </c>
      <c r="R109" s="124">
        <f>IF(RES_hhdet_tes!R109=0,"",RES_hhdet_tes!R109/RES_hhdet_fec!R109)</f>
        <v>3.5544128075642472</v>
      </c>
      <c r="S109" s="124">
        <f>IF(RES_hhdet_tes!S109=0,"",RES_hhdet_tes!S109/RES_hhdet_fec!S109)</f>
        <v>3.6002243114194448</v>
      </c>
      <c r="T109" s="124">
        <f>IF(RES_hhdet_tes!T109=0,"",RES_hhdet_tes!T109/RES_hhdet_fec!T109)</f>
        <v>3.6343107819759148</v>
      </c>
      <c r="U109" s="124">
        <f>IF(RES_hhdet_tes!U109=0,"",RES_hhdet_tes!U109/RES_hhdet_fec!U109)</f>
        <v>3.6754675665061338</v>
      </c>
      <c r="V109" s="124">
        <f>IF(RES_hhdet_tes!V109=0,"",RES_hhdet_tes!V109/RES_hhdet_fec!V109)</f>
        <v>3.7240790018507774</v>
      </c>
      <c r="W109" s="124">
        <f>IF(RES_hhdet_tes!W109=0,"",RES_hhdet_tes!W109/RES_hhdet_fec!W109)</f>
        <v>3.7726694748486604</v>
      </c>
      <c r="DA109" s="130" t="s">
        <v>2008</v>
      </c>
    </row>
    <row r="110" spans="1:105" ht="12" customHeight="1" x14ac:dyDescent="0.25">
      <c r="A110" s="97" t="s">
        <v>53</v>
      </c>
      <c r="B110" s="111">
        <f>IF(RES_hhdet_tes!B110=0,"",RES_hhdet_tes!B110/RES_hhdet_fec!B110)</f>
        <v>1.78472258275278</v>
      </c>
      <c r="C110" s="111">
        <f>IF(RES_hhdet_tes!C110=0,"",RES_hhdet_tes!C110/RES_hhdet_fec!C110)</f>
        <v>1.78472258275278</v>
      </c>
      <c r="D110" s="111">
        <f>IF(RES_hhdet_tes!D110=0,"",RES_hhdet_tes!D110/RES_hhdet_fec!D110)</f>
        <v>1.78472258275278</v>
      </c>
      <c r="E110" s="111">
        <f>IF(RES_hhdet_tes!E110=0,"",RES_hhdet_tes!E110/RES_hhdet_fec!E110)</f>
        <v>2.2201953951718276</v>
      </c>
      <c r="F110" s="111">
        <f>IF(RES_hhdet_tes!F110=0,"",RES_hhdet_tes!F110/RES_hhdet_fec!F110)</f>
        <v>2.3624920707780381</v>
      </c>
      <c r="G110" s="111">
        <f>IF(RES_hhdet_tes!G110=0,"",RES_hhdet_tes!G110/RES_hhdet_fec!G110)</f>
        <v>2.4897752591758953</v>
      </c>
      <c r="H110" s="111">
        <f>IF(RES_hhdet_tes!H110=0,"",RES_hhdet_tes!H110/RES_hhdet_fec!H110)</f>
        <v>2.5284319385002232</v>
      </c>
      <c r="I110" s="111">
        <f>IF(RES_hhdet_tes!I110=0,"",RES_hhdet_tes!I110/RES_hhdet_fec!I110)</f>
        <v>2.5913379882294838</v>
      </c>
      <c r="J110" s="111">
        <f>IF(RES_hhdet_tes!J110=0,"",RES_hhdet_tes!J110/RES_hhdet_fec!J110)</f>
        <v>2.6309035575615525</v>
      </c>
      <c r="K110" s="111">
        <f>IF(RES_hhdet_tes!K110=0,"",RES_hhdet_tes!K110/RES_hhdet_fec!K110)</f>
        <v>2.6634635294545324</v>
      </c>
      <c r="L110" s="111">
        <f>IF(RES_hhdet_tes!L110=0,"",RES_hhdet_tes!L110/RES_hhdet_fec!L110)</f>
        <v>2.727787306662945</v>
      </c>
      <c r="M110" s="111">
        <f>IF(RES_hhdet_tes!M110=0,"",RES_hhdet_tes!M110/RES_hhdet_fec!M110)</f>
        <v>2.8020497871202612</v>
      </c>
      <c r="N110" s="111">
        <f>IF(RES_hhdet_tes!N110=0,"",RES_hhdet_tes!N110/RES_hhdet_fec!N110)</f>
        <v>2.9313113902183088</v>
      </c>
      <c r="O110" s="111">
        <f>IF(RES_hhdet_tes!O110=0,"",RES_hhdet_tes!O110/RES_hhdet_fec!O110)</f>
        <v>3.1026036811765478</v>
      </c>
      <c r="P110" s="111">
        <f>IF(RES_hhdet_tes!P110=0,"",RES_hhdet_tes!P110/RES_hhdet_fec!P110)</f>
        <v>3.3279929471468805</v>
      </c>
      <c r="Q110" s="111">
        <f>IF(RES_hhdet_tes!Q110=0,"",RES_hhdet_tes!Q110/RES_hhdet_fec!Q110)</f>
        <v>3.4701507271585745</v>
      </c>
      <c r="R110" s="111">
        <f>IF(RES_hhdet_tes!R110=0,"",RES_hhdet_tes!R110/RES_hhdet_fec!R110)</f>
        <v>3.5544128075642472</v>
      </c>
      <c r="S110" s="111">
        <f>IF(RES_hhdet_tes!S110=0,"",RES_hhdet_tes!S110/RES_hhdet_fec!S110)</f>
        <v>3.6002243114194448</v>
      </c>
      <c r="T110" s="111">
        <f>IF(RES_hhdet_tes!T110=0,"",RES_hhdet_tes!T110/RES_hhdet_fec!T110)</f>
        <v>3.6343107819759148</v>
      </c>
      <c r="U110" s="111">
        <f>IF(RES_hhdet_tes!U110=0,"",RES_hhdet_tes!U110/RES_hhdet_fec!U110)</f>
        <v>3.6754675665061338</v>
      </c>
      <c r="V110" s="111">
        <f>IF(RES_hhdet_tes!V110=0,"",RES_hhdet_tes!V110/RES_hhdet_fec!V110)</f>
        <v>3.7240790018507774</v>
      </c>
      <c r="W110" s="111">
        <f>IF(RES_hhdet_tes!W110=0,"",RES_hhdet_tes!W110/RES_hhdet_fec!W110)</f>
        <v>3.7726694748486604</v>
      </c>
      <c r="DA110" s="63" t="s">
        <v>2009</v>
      </c>
    </row>
    <row r="111" spans="1:105" ht="12" customHeight="1" x14ac:dyDescent="0.25">
      <c r="A111" s="121" t="s">
        <v>55</v>
      </c>
      <c r="B111" s="124">
        <f>IF(RES_hhdet_tes!B111=0,"",RES_hhdet_tes!B111/RES_hhdet_fec!B111)</f>
        <v>0.76504559675083139</v>
      </c>
      <c r="C111" s="124">
        <f>IF(RES_hhdet_tes!C111=0,"",RES_hhdet_tes!C111/RES_hhdet_fec!C111)</f>
        <v>0.77741404358908517</v>
      </c>
      <c r="D111" s="124">
        <f>IF(RES_hhdet_tes!D111=0,"",RES_hhdet_tes!D111/RES_hhdet_fec!D111)</f>
        <v>0.79321715741471954</v>
      </c>
      <c r="E111" s="124">
        <f>IF(RES_hhdet_tes!E111=0,"",RES_hhdet_tes!E111/RES_hhdet_fec!E111)</f>
        <v>0.7932107662083363</v>
      </c>
      <c r="F111" s="124">
        <f>IF(RES_hhdet_tes!F111=0,"",RES_hhdet_tes!F111/RES_hhdet_fec!F111)</f>
        <v>0.79888336843973473</v>
      </c>
      <c r="G111" s="124">
        <f>IF(RES_hhdet_tes!G111=0,"",RES_hhdet_tes!G111/RES_hhdet_fec!G111)</f>
        <v>0.81133346589233135</v>
      </c>
      <c r="H111" s="124">
        <f>IF(RES_hhdet_tes!H111=0,"",RES_hhdet_tes!H111/RES_hhdet_fec!H111)</f>
        <v>0.81363312050167247</v>
      </c>
      <c r="I111" s="124">
        <f>IF(RES_hhdet_tes!I111=0,"",RES_hhdet_tes!I111/RES_hhdet_fec!I111)</f>
        <v>0.81551604585444037</v>
      </c>
      <c r="J111" s="124">
        <f>IF(RES_hhdet_tes!J111=0,"",RES_hhdet_tes!J111/RES_hhdet_fec!J111)</f>
        <v>0.81734994908169489</v>
      </c>
      <c r="K111" s="124">
        <f>IF(RES_hhdet_tes!K111=0,"",RES_hhdet_tes!K111/RES_hhdet_fec!K111)</f>
        <v>0.82092391444192425</v>
      </c>
      <c r="L111" s="124">
        <f>IF(RES_hhdet_tes!L111=0,"",RES_hhdet_tes!L111/RES_hhdet_fec!L111)</f>
        <v>0.81901646270514994</v>
      </c>
      <c r="M111" s="124">
        <f>IF(RES_hhdet_tes!M111=0,"",RES_hhdet_tes!M111/RES_hhdet_fec!M111)</f>
        <v>0.82352622200370851</v>
      </c>
      <c r="N111" s="124">
        <f>IF(RES_hhdet_tes!N111=0,"",RES_hhdet_tes!N111/RES_hhdet_fec!N111)</f>
        <v>0.83005677580985759</v>
      </c>
      <c r="O111" s="124">
        <f>IF(RES_hhdet_tes!O111=0,"",RES_hhdet_tes!O111/RES_hhdet_fec!O111)</f>
        <v>0.83739342666079963</v>
      </c>
      <c r="P111" s="124">
        <f>IF(RES_hhdet_tes!P111=0,"",RES_hhdet_tes!P111/RES_hhdet_fec!P111)</f>
        <v>0.84596594071871478</v>
      </c>
      <c r="Q111" s="124">
        <f>IF(RES_hhdet_tes!Q111=0,"",RES_hhdet_tes!Q111/RES_hhdet_fec!Q111)</f>
        <v>0.85270920427067032</v>
      </c>
      <c r="R111" s="124">
        <f>IF(RES_hhdet_tes!R111=0,"",RES_hhdet_tes!R111/RES_hhdet_fec!R111)</f>
        <v>0.85908081635900024</v>
      </c>
      <c r="S111" s="124">
        <f>IF(RES_hhdet_tes!S111=0,"",RES_hhdet_tes!S111/RES_hhdet_fec!S111)</f>
        <v>0.86414785143978956</v>
      </c>
      <c r="T111" s="124">
        <f>IF(RES_hhdet_tes!T111=0,"",RES_hhdet_tes!T111/RES_hhdet_fec!T111)</f>
        <v>0.86991319584065352</v>
      </c>
      <c r="U111" s="124">
        <f>IF(RES_hhdet_tes!U111=0,"",RES_hhdet_tes!U111/RES_hhdet_fec!U111)</f>
        <v>0.87586881351872847</v>
      </c>
      <c r="V111" s="124">
        <f>IF(RES_hhdet_tes!V111=0,"",RES_hhdet_tes!V111/RES_hhdet_fec!V111)</f>
        <v>0.88142323463350136</v>
      </c>
      <c r="W111" s="124">
        <f>IF(RES_hhdet_tes!W111=0,"",RES_hhdet_tes!W111/RES_hhdet_fec!W111)</f>
        <v>0.88626097965713035</v>
      </c>
      <c r="DA111" s="130" t="s">
        <v>2010</v>
      </c>
    </row>
    <row r="112" spans="1:105" ht="12" customHeight="1" x14ac:dyDescent="0.25">
      <c r="A112" s="97" t="s">
        <v>130</v>
      </c>
      <c r="B112" s="111">
        <f>IF(RES_hhdet_tes!B112=0,"",RES_hhdet_tes!B112/RES_hhdet_fec!B112)</f>
        <v>0.76864407540541935</v>
      </c>
      <c r="C112" s="111">
        <f>IF(RES_hhdet_tes!C112=0,"",RES_hhdet_tes!C112/RES_hhdet_fec!C112)</f>
        <v>0.78187975618602568</v>
      </c>
      <c r="D112" s="111">
        <f>IF(RES_hhdet_tes!D112=0,"",RES_hhdet_tes!D112/RES_hhdet_fec!D112)</f>
        <v>0.79796493588419148</v>
      </c>
      <c r="E112" s="111">
        <f>IF(RES_hhdet_tes!E112=0,"",RES_hhdet_tes!E112/RES_hhdet_fec!E112)</f>
        <v>0.80668948625732739</v>
      </c>
      <c r="F112" s="111">
        <f>IF(RES_hhdet_tes!F112=0,"",RES_hhdet_tes!F112/RES_hhdet_fec!F112)</f>
        <v>0.81362186424474825</v>
      </c>
      <c r="G112" s="111">
        <f>IF(RES_hhdet_tes!G112=0,"",RES_hhdet_tes!G112/RES_hhdet_fec!G112)</f>
        <v>0.81991368244096496</v>
      </c>
      <c r="H112" s="111">
        <f>IF(RES_hhdet_tes!H112=0,"",RES_hhdet_tes!H112/RES_hhdet_fec!H112)</f>
        <v>0.82371484423746122</v>
      </c>
      <c r="I112" s="111">
        <f>IF(RES_hhdet_tes!I112=0,"",RES_hhdet_tes!I112/RES_hhdet_fec!I112)</f>
        <v>0.82622503130207636</v>
      </c>
      <c r="J112" s="111">
        <f>IF(RES_hhdet_tes!J112=0,"",RES_hhdet_tes!J112/RES_hhdet_fec!J112)</f>
        <v>0.82886030635850416</v>
      </c>
      <c r="K112" s="111">
        <f>IF(RES_hhdet_tes!K112=0,"",RES_hhdet_tes!K112/RES_hhdet_fec!K112)</f>
        <v>0.83175495593156712</v>
      </c>
      <c r="L112" s="111">
        <f>IF(RES_hhdet_tes!L112=0,"",RES_hhdet_tes!L112/RES_hhdet_fec!L112)</f>
        <v>0.83413044956221793</v>
      </c>
      <c r="M112" s="111">
        <f>IF(RES_hhdet_tes!M112=0,"",RES_hhdet_tes!M112/RES_hhdet_fec!M112)</f>
        <v>0.83882609684435838</v>
      </c>
      <c r="N112" s="111">
        <f>IF(RES_hhdet_tes!N112=0,"",RES_hhdet_tes!N112/RES_hhdet_fec!N112)</f>
        <v>0.84545148422512306</v>
      </c>
      <c r="O112" s="111">
        <f>IF(RES_hhdet_tes!O112=0,"",RES_hhdet_tes!O112/RES_hhdet_fec!O112)</f>
        <v>0.85258615446716224</v>
      </c>
      <c r="P112" s="111">
        <f>IF(RES_hhdet_tes!P112=0,"",RES_hhdet_tes!P112/RES_hhdet_fec!P112)</f>
        <v>0.85846288874976995</v>
      </c>
      <c r="Q112" s="111">
        <f>IF(RES_hhdet_tes!Q112=0,"",RES_hhdet_tes!Q112/RES_hhdet_fec!Q112)</f>
        <v>0.86377775451954653</v>
      </c>
      <c r="R112" s="111">
        <f>IF(RES_hhdet_tes!R112=0,"",RES_hhdet_tes!R112/RES_hhdet_fec!R112)</f>
        <v>0.86847615606453232</v>
      </c>
      <c r="S112" s="111">
        <f>IF(RES_hhdet_tes!S112=0,"",RES_hhdet_tes!S112/RES_hhdet_fec!S112)</f>
        <v>0.8732572074702365</v>
      </c>
      <c r="T112" s="111">
        <f>IF(RES_hhdet_tes!T112=0,"",RES_hhdet_tes!T112/RES_hhdet_fec!T112)</f>
        <v>0.87815264121144176</v>
      </c>
      <c r="U112" s="111">
        <f>IF(RES_hhdet_tes!U112=0,"",RES_hhdet_tes!U112/RES_hhdet_fec!U112)</f>
        <v>0.88256838771258472</v>
      </c>
      <c r="V112" s="111">
        <f>IF(RES_hhdet_tes!V112=0,"",RES_hhdet_tes!V112/RES_hhdet_fec!V112)</f>
        <v>0.88677770692674063</v>
      </c>
      <c r="W112" s="111">
        <f>IF(RES_hhdet_tes!W112=0,"",RES_hhdet_tes!W112/RES_hhdet_fec!W112)</f>
        <v>0.89011112311365792</v>
      </c>
      <c r="DA112" s="63" t="s">
        <v>2011</v>
      </c>
    </row>
    <row r="113" spans="1:105" ht="12" customHeight="1" x14ac:dyDescent="0.25">
      <c r="A113" s="97" t="s">
        <v>129</v>
      </c>
      <c r="B113" s="111" t="str">
        <f>IF(RES_hhdet_tes!B113=0,"",RES_hhdet_tes!B113/RES_hhdet_fec!B113)</f>
        <v/>
      </c>
      <c r="C113" s="111" t="str">
        <f>IF(RES_hhdet_tes!C113=0,"",RES_hhdet_tes!C113/RES_hhdet_fec!C113)</f>
        <v/>
      </c>
      <c r="D113" s="111" t="str">
        <f>IF(RES_hhdet_tes!D113=0,"",RES_hhdet_tes!D113/RES_hhdet_fec!D113)</f>
        <v/>
      </c>
      <c r="E113" s="111" t="str">
        <f>IF(RES_hhdet_tes!E113=0,"",RES_hhdet_tes!E113/RES_hhdet_fec!E113)</f>
        <v/>
      </c>
      <c r="F113" s="111" t="str">
        <f>IF(RES_hhdet_tes!F113=0,"",RES_hhdet_tes!F113/RES_hhdet_fec!F113)</f>
        <v/>
      </c>
      <c r="G113" s="111" t="str">
        <f>IF(RES_hhdet_tes!G113=0,"",RES_hhdet_tes!G113/RES_hhdet_fec!G113)</f>
        <v/>
      </c>
      <c r="H113" s="111" t="str">
        <f>IF(RES_hhdet_tes!H113=0,"",RES_hhdet_tes!H113/RES_hhdet_fec!H113)</f>
        <v/>
      </c>
      <c r="I113" s="111" t="str">
        <f>IF(RES_hhdet_tes!I113=0,"",RES_hhdet_tes!I113/RES_hhdet_fec!I113)</f>
        <v/>
      </c>
      <c r="J113" s="111" t="str">
        <f>IF(RES_hhdet_tes!J113=0,"",RES_hhdet_tes!J113/RES_hhdet_fec!J113)</f>
        <v/>
      </c>
      <c r="K113" s="111">
        <f>IF(RES_hhdet_tes!K113=0,"",RES_hhdet_tes!K113/RES_hhdet_fec!K113)</f>
        <v>0.92603654905675892</v>
      </c>
      <c r="L113" s="111">
        <f>IF(RES_hhdet_tes!L113=0,"",RES_hhdet_tes!L113/RES_hhdet_fec!L113)</f>
        <v>0.9230845428639407</v>
      </c>
      <c r="M113" s="111">
        <f>IF(RES_hhdet_tes!M113=0,"",RES_hhdet_tes!M113/RES_hhdet_fec!M113)</f>
        <v>0.92675310381747222</v>
      </c>
      <c r="N113" s="111">
        <f>IF(RES_hhdet_tes!N113=0,"",RES_hhdet_tes!N113/RES_hhdet_fec!N113)</f>
        <v>0.93096983539415457</v>
      </c>
      <c r="O113" s="111">
        <f>IF(RES_hhdet_tes!O113=0,"",RES_hhdet_tes!O113/RES_hhdet_fec!O113)</f>
        <v>0.93283614083062949</v>
      </c>
      <c r="P113" s="111">
        <f>IF(RES_hhdet_tes!P113=0,"",RES_hhdet_tes!P113/RES_hhdet_fec!P113)</f>
        <v>0.93682497564792677</v>
      </c>
      <c r="Q113" s="111">
        <f>IF(RES_hhdet_tes!Q113=0,"",RES_hhdet_tes!Q113/RES_hhdet_fec!Q113)</f>
        <v>0.9380527388873906</v>
      </c>
      <c r="R113" s="111">
        <f>IF(RES_hhdet_tes!R113=0,"",RES_hhdet_tes!R113/RES_hhdet_fec!R113)</f>
        <v>0.93994383845559948</v>
      </c>
      <c r="S113" s="111">
        <f>IF(RES_hhdet_tes!S113=0,"",RES_hhdet_tes!S113/RES_hhdet_fec!S113)</f>
        <v>0.94111293335811264</v>
      </c>
      <c r="T113" s="111">
        <f>IF(RES_hhdet_tes!T113=0,"",RES_hhdet_tes!T113/RES_hhdet_fec!T113)</f>
        <v>0.93439813017960127</v>
      </c>
      <c r="U113" s="111">
        <f>IF(RES_hhdet_tes!U113=0,"",RES_hhdet_tes!U113/RES_hhdet_fec!U113)</f>
        <v>0.94155468486454341</v>
      </c>
      <c r="V113" s="111">
        <f>IF(RES_hhdet_tes!V113=0,"",RES_hhdet_tes!V113/RES_hhdet_fec!V113)</f>
        <v>0.94361905028383197</v>
      </c>
      <c r="W113" s="111">
        <f>IF(RES_hhdet_tes!W113=0,"",RES_hhdet_tes!W113/RES_hhdet_fec!W113)</f>
        <v>0.94637190025038764</v>
      </c>
      <c r="DA113" s="63" t="s">
        <v>2012</v>
      </c>
    </row>
    <row r="114" spans="1:105" ht="12" customHeight="1" x14ac:dyDescent="0.25">
      <c r="A114" s="100" t="s">
        <v>202</v>
      </c>
      <c r="B114" s="112" t="str">
        <f>IF(RES_hhdet_tes!B114=0,"",RES_hhdet_tes!B114/RES_hhdet_fec!B114)</f>
        <v/>
      </c>
      <c r="C114" s="112" t="str">
        <f>IF(RES_hhdet_tes!C114=0,"",RES_hhdet_tes!C114/RES_hhdet_fec!C114)</f>
        <v/>
      </c>
      <c r="D114" s="112" t="str">
        <f>IF(RES_hhdet_tes!D114=0,"",RES_hhdet_tes!D114/RES_hhdet_fec!D114)</f>
        <v/>
      </c>
      <c r="E114" s="112" t="str">
        <f>IF(RES_hhdet_tes!E114=0,"",RES_hhdet_tes!E114/RES_hhdet_fec!E114)</f>
        <v/>
      </c>
      <c r="F114" s="112" t="str">
        <f>IF(RES_hhdet_tes!F114=0,"",RES_hhdet_tes!F114/RES_hhdet_fec!F114)</f>
        <v/>
      </c>
      <c r="G114" s="112" t="str">
        <f>IF(RES_hhdet_tes!G114=0,"",RES_hhdet_tes!G114/RES_hhdet_fec!G114)</f>
        <v/>
      </c>
      <c r="H114" s="112" t="str">
        <f>IF(RES_hhdet_tes!H114=0,"",RES_hhdet_tes!H114/RES_hhdet_fec!H114)</f>
        <v/>
      </c>
      <c r="I114" s="112" t="str">
        <f>IF(RES_hhdet_tes!I114=0,"",RES_hhdet_tes!I114/RES_hhdet_fec!I114)</f>
        <v/>
      </c>
      <c r="J114" s="112" t="str">
        <f>IF(RES_hhdet_tes!J114=0,"",RES_hhdet_tes!J114/RES_hhdet_fec!J114)</f>
        <v/>
      </c>
      <c r="K114" s="112">
        <f>IF(RES_hhdet_tes!K114=0,"",RES_hhdet_tes!K114/RES_hhdet_fec!K114)</f>
        <v>0.86053760182265715</v>
      </c>
      <c r="L114" s="112">
        <f>IF(RES_hhdet_tes!L114=0,"",RES_hhdet_tes!L114/RES_hhdet_fec!L114)</f>
        <v>0.86053760182265693</v>
      </c>
      <c r="M114" s="112">
        <f>IF(RES_hhdet_tes!M114=0,"",RES_hhdet_tes!M114/RES_hhdet_fec!M114)</f>
        <v>0.86259835772321936</v>
      </c>
      <c r="N114" s="112">
        <f>IF(RES_hhdet_tes!N114=0,"",RES_hhdet_tes!N114/RES_hhdet_fec!N114)</f>
        <v>0.86633854798449206</v>
      </c>
      <c r="O114" s="112">
        <f>IF(RES_hhdet_tes!O114=0,"",RES_hhdet_tes!O114/RES_hhdet_fec!O114)</f>
        <v>0.87266450791351946</v>
      </c>
      <c r="P114" s="112">
        <f>IF(RES_hhdet_tes!P114=0,"",RES_hhdet_tes!P114/RES_hhdet_fec!P114)</f>
        <v>0.87772804385652503</v>
      </c>
      <c r="Q114" s="112">
        <f>IF(RES_hhdet_tes!Q114=0,"",RES_hhdet_tes!Q114/RES_hhdet_fec!Q114)</f>
        <v>0.88156824554499835</v>
      </c>
      <c r="R114" s="112">
        <f>IF(RES_hhdet_tes!R114=0,"",RES_hhdet_tes!R114/RES_hhdet_fec!R114)</f>
        <v>0.88356043653090388</v>
      </c>
      <c r="S114" s="112">
        <f>IF(RES_hhdet_tes!S114=0,"",RES_hhdet_tes!S114/RES_hhdet_fec!S114)</f>
        <v>0.88380792761009341</v>
      </c>
      <c r="T114" s="112">
        <f>IF(RES_hhdet_tes!T114=0,"",RES_hhdet_tes!T114/RES_hhdet_fec!T114)</f>
        <v>0.88811223760518243</v>
      </c>
      <c r="U114" s="112">
        <f>IF(RES_hhdet_tes!U114=0,"",RES_hhdet_tes!U114/RES_hhdet_fec!U114)</f>
        <v>0.89059239691664416</v>
      </c>
      <c r="V114" s="112">
        <f>IF(RES_hhdet_tes!V114=0,"",RES_hhdet_tes!V114/RES_hhdet_fec!V114)</f>
        <v>0.8925114654723465</v>
      </c>
      <c r="W114" s="112">
        <f>IF(RES_hhdet_tes!W114=0,"",RES_hhdet_tes!W114/RES_hhdet_fec!W114)</f>
        <v>0.89523855161232402</v>
      </c>
      <c r="DA114" s="131" t="s">
        <v>2013</v>
      </c>
    </row>
    <row r="115" spans="1:105" ht="12" customHeight="1" x14ac:dyDescent="0.25">
      <c r="A115" s="103" t="s">
        <v>52</v>
      </c>
      <c r="B115" s="113" t="str">
        <f>IF(RES_hhdet_tes!B115=0,"",RES_hhdet_tes!B115/RES_hhdet_fec!B115)</f>
        <v/>
      </c>
      <c r="C115" s="113" t="str">
        <f>IF(RES_hhdet_tes!C115=0,"",RES_hhdet_tes!C115/RES_hhdet_fec!C115)</f>
        <v/>
      </c>
      <c r="D115" s="113" t="str">
        <f>IF(RES_hhdet_tes!D115=0,"",RES_hhdet_tes!D115/RES_hhdet_fec!D115)</f>
        <v/>
      </c>
      <c r="E115" s="113" t="str">
        <f>IF(RES_hhdet_tes!E115=0,"",RES_hhdet_tes!E115/RES_hhdet_fec!E115)</f>
        <v/>
      </c>
      <c r="F115" s="113" t="str">
        <f>IF(RES_hhdet_tes!F115=0,"",RES_hhdet_tes!F115/RES_hhdet_fec!F115)</f>
        <v/>
      </c>
      <c r="G115" s="113" t="str">
        <f>IF(RES_hhdet_tes!G115=0,"",RES_hhdet_tes!G115/RES_hhdet_fec!G115)</f>
        <v/>
      </c>
      <c r="H115" s="113" t="str">
        <f>IF(RES_hhdet_tes!H115=0,"",RES_hhdet_tes!H115/RES_hhdet_fec!H115)</f>
        <v/>
      </c>
      <c r="I115" s="113" t="str">
        <f>IF(RES_hhdet_tes!I115=0,"",RES_hhdet_tes!I115/RES_hhdet_fec!I115)</f>
        <v/>
      </c>
      <c r="J115" s="113" t="str">
        <f>IF(RES_hhdet_tes!J115=0,"",RES_hhdet_tes!J115/RES_hhdet_fec!J115)</f>
        <v/>
      </c>
      <c r="K115" s="113">
        <f>IF(RES_hhdet_tes!K115=0,"",RES_hhdet_tes!K115/RES_hhdet_fec!K115)</f>
        <v>1</v>
      </c>
      <c r="L115" s="113">
        <f>IF(RES_hhdet_tes!L115=0,"",RES_hhdet_tes!L115/RES_hhdet_fec!L115)</f>
        <v>1</v>
      </c>
      <c r="M115" s="113">
        <f>IF(RES_hhdet_tes!M115=0,"",RES_hhdet_tes!M115/RES_hhdet_fec!M115)</f>
        <v>1</v>
      </c>
      <c r="N115" s="113">
        <f>IF(RES_hhdet_tes!N115=0,"",RES_hhdet_tes!N115/RES_hhdet_fec!N115)</f>
        <v>1</v>
      </c>
      <c r="O115" s="113">
        <f>IF(RES_hhdet_tes!O115=0,"",RES_hhdet_tes!O115/RES_hhdet_fec!O115)</f>
        <v>1</v>
      </c>
      <c r="P115" s="113">
        <f>IF(RES_hhdet_tes!P115=0,"",RES_hhdet_tes!P115/RES_hhdet_fec!P115)</f>
        <v>1</v>
      </c>
      <c r="Q115" s="113">
        <f>IF(RES_hhdet_tes!Q115=0,"",RES_hhdet_tes!Q115/RES_hhdet_fec!Q115)</f>
        <v>1</v>
      </c>
      <c r="R115" s="113">
        <f>IF(RES_hhdet_tes!R115=0,"",RES_hhdet_tes!R115/RES_hhdet_fec!R115)</f>
        <v>1</v>
      </c>
      <c r="S115" s="113">
        <f>IF(RES_hhdet_tes!S115=0,"",RES_hhdet_tes!S115/RES_hhdet_fec!S115)</f>
        <v>1</v>
      </c>
      <c r="T115" s="113">
        <f>IF(RES_hhdet_tes!T115=0,"",RES_hhdet_tes!T115/RES_hhdet_fec!T115)</f>
        <v>1</v>
      </c>
      <c r="U115" s="113">
        <f>IF(RES_hhdet_tes!U115=0,"",RES_hhdet_tes!U115/RES_hhdet_fec!U115)</f>
        <v>1</v>
      </c>
      <c r="V115" s="113">
        <f>IF(RES_hhdet_tes!V115=0,"",RES_hhdet_tes!V115/RES_hhdet_fec!V115)</f>
        <v>1</v>
      </c>
      <c r="W115" s="113">
        <f>IF(RES_hhdet_tes!W115=0,"",RES_hhdet_tes!W115/RES_hhdet_fec!W115)</f>
        <v>1</v>
      </c>
      <c r="DA115" s="132" t="s">
        <v>2014</v>
      </c>
    </row>
    <row r="116" spans="1:105" ht="12" customHeight="1" x14ac:dyDescent="0.25">
      <c r="A116" s="106" t="s">
        <v>122</v>
      </c>
      <c r="B116" s="112">
        <f>IF(RES_hhdet_tes!B116=0,"",RES_hhdet_tes!B116/RES_hhdet_fec!B116)</f>
        <v>0.61847156762503608</v>
      </c>
      <c r="C116" s="112">
        <f>IF(RES_hhdet_tes!C116=0,"",RES_hhdet_tes!C116/RES_hhdet_fec!C116)</f>
        <v>0.62572807515853557</v>
      </c>
      <c r="D116" s="112">
        <f>IF(RES_hhdet_tes!D116=0,"",RES_hhdet_tes!D116/RES_hhdet_fec!D116)</f>
        <v>0.6382220652753422</v>
      </c>
      <c r="E116" s="112">
        <f>IF(RES_hhdet_tes!E116=0,"",RES_hhdet_tes!E116/RES_hhdet_fec!E116)</f>
        <v>0.64152345941851296</v>
      </c>
      <c r="F116" s="112">
        <f>IF(RES_hhdet_tes!F116=0,"",RES_hhdet_tes!F116/RES_hhdet_fec!F116)</f>
        <v>0.64304884293540565</v>
      </c>
      <c r="G116" s="112">
        <f>IF(RES_hhdet_tes!G116=0,"",RES_hhdet_tes!G116/RES_hhdet_fec!G116)</f>
        <v>0.64387169004599798</v>
      </c>
      <c r="H116" s="112">
        <f>IF(RES_hhdet_tes!H116=0,"",RES_hhdet_tes!H116/RES_hhdet_fec!H116)</f>
        <v>0.64524149550085508</v>
      </c>
      <c r="I116" s="112">
        <f>IF(RES_hhdet_tes!I116=0,"",RES_hhdet_tes!I116/RES_hhdet_fec!I116)</f>
        <v>0.64619314610591128</v>
      </c>
      <c r="J116" s="112">
        <f>IF(RES_hhdet_tes!J116=0,"",RES_hhdet_tes!J116/RES_hhdet_fec!J116)</f>
        <v>0.64869442033336555</v>
      </c>
      <c r="K116" s="112">
        <f>IF(RES_hhdet_tes!K116=0,"",RES_hhdet_tes!K116/RES_hhdet_fec!K116)</f>
        <v>0.65086691454846868</v>
      </c>
      <c r="L116" s="112">
        <f>IF(RES_hhdet_tes!L116=0,"",RES_hhdet_tes!L116/RES_hhdet_fec!L116)</f>
        <v>0.65519896991834059</v>
      </c>
      <c r="M116" s="112">
        <f>IF(RES_hhdet_tes!M116=0,"",RES_hhdet_tes!M116/RES_hhdet_fec!M116)</f>
        <v>0.65933692230264007</v>
      </c>
      <c r="N116" s="112">
        <f>IF(RES_hhdet_tes!N116=0,"",RES_hhdet_tes!N116/RES_hhdet_fec!N116)</f>
        <v>0.66403486123539202</v>
      </c>
      <c r="O116" s="112">
        <f>IF(RES_hhdet_tes!O116=0,"",RES_hhdet_tes!O116/RES_hhdet_fec!O116)</f>
        <v>0.66591451656629819</v>
      </c>
      <c r="P116" s="112">
        <f>IF(RES_hhdet_tes!P116=0,"",RES_hhdet_tes!P116/RES_hhdet_fec!P116)</f>
        <v>0.66861397212734341</v>
      </c>
      <c r="Q116" s="112">
        <f>IF(RES_hhdet_tes!Q116=0,"",RES_hhdet_tes!Q116/RES_hhdet_fec!Q116)</f>
        <v>0.67349964295893183</v>
      </c>
      <c r="R116" s="112">
        <f>IF(RES_hhdet_tes!R116=0,"",RES_hhdet_tes!R116/RES_hhdet_fec!R116)</f>
        <v>0.67833838193529816</v>
      </c>
      <c r="S116" s="112">
        <f>IF(RES_hhdet_tes!S116=0,"",RES_hhdet_tes!S116/RES_hhdet_fec!S116)</f>
        <v>0.70254917017856466</v>
      </c>
      <c r="T116" s="112">
        <f>IF(RES_hhdet_tes!T116=0,"",RES_hhdet_tes!T116/RES_hhdet_fec!T116)</f>
        <v>0.71428077749228069</v>
      </c>
      <c r="U116" s="112">
        <f>IF(RES_hhdet_tes!U116=0,"",RES_hhdet_tes!U116/RES_hhdet_fec!U116)</f>
        <v>0.73918149899271446</v>
      </c>
      <c r="V116" s="112">
        <f>IF(RES_hhdet_tes!V116=0,"",RES_hhdet_tes!V116/RES_hhdet_fec!V116)</f>
        <v>0.75342778005990796</v>
      </c>
      <c r="W116" s="112">
        <f>IF(RES_hhdet_tes!W116=0,"",RES_hhdet_tes!W116/RES_hhdet_fec!W116)</f>
        <v>0.76173783869042111</v>
      </c>
      <c r="DA116" s="131" t="s">
        <v>2015</v>
      </c>
    </row>
    <row r="117" spans="1:105" ht="12" customHeight="1" x14ac:dyDescent="0.25">
      <c r="A117" s="107" t="s">
        <v>121</v>
      </c>
      <c r="B117" s="113" t="str">
        <f>IF(RES_hhdet_tes!B117=0,"",RES_hhdet_tes!B117/RES_hhdet_fec!B117)</f>
        <v/>
      </c>
      <c r="C117" s="113" t="str">
        <f>IF(RES_hhdet_tes!C117=0,"",RES_hhdet_tes!C117/RES_hhdet_fec!C117)</f>
        <v/>
      </c>
      <c r="D117" s="113" t="str">
        <f>IF(RES_hhdet_tes!D117=0,"",RES_hhdet_tes!D117/RES_hhdet_fec!D117)</f>
        <v/>
      </c>
      <c r="E117" s="113" t="str">
        <f>IF(RES_hhdet_tes!E117=0,"",RES_hhdet_tes!E117/RES_hhdet_fec!E117)</f>
        <v/>
      </c>
      <c r="F117" s="113" t="str">
        <f>IF(RES_hhdet_tes!F117=0,"",RES_hhdet_tes!F117/RES_hhdet_fec!F117)</f>
        <v/>
      </c>
      <c r="G117" s="113" t="str">
        <f>IF(RES_hhdet_tes!G117=0,"",RES_hhdet_tes!G117/RES_hhdet_fec!G117)</f>
        <v/>
      </c>
      <c r="H117" s="113" t="str">
        <f>IF(RES_hhdet_tes!H117=0,"",RES_hhdet_tes!H117/RES_hhdet_fec!H117)</f>
        <v/>
      </c>
      <c r="I117" s="113" t="str">
        <f>IF(RES_hhdet_tes!I117=0,"",RES_hhdet_tes!I117/RES_hhdet_fec!I117)</f>
        <v/>
      </c>
      <c r="J117" s="113" t="str">
        <f>IF(RES_hhdet_tes!J117=0,"",RES_hhdet_tes!J117/RES_hhdet_fec!J117)</f>
        <v/>
      </c>
      <c r="K117" s="113">
        <f>IF(RES_hhdet_tes!K117=0,"",RES_hhdet_tes!K117/RES_hhdet_fec!K117)</f>
        <v>0.79614404598547794</v>
      </c>
      <c r="L117" s="113">
        <f>IF(RES_hhdet_tes!L117=0,"",RES_hhdet_tes!L117/RES_hhdet_fec!L117)</f>
        <v>0.78918101416472652</v>
      </c>
      <c r="M117" s="113">
        <f>IF(RES_hhdet_tes!M117=0,"",RES_hhdet_tes!M117/RES_hhdet_fec!M117)</f>
        <v>0.79621525614511235</v>
      </c>
      <c r="N117" s="113">
        <f>IF(RES_hhdet_tes!N117=0,"",RES_hhdet_tes!N117/RES_hhdet_fec!N117)</f>
        <v>0.80434123321952755</v>
      </c>
      <c r="O117" s="113">
        <f>IF(RES_hhdet_tes!O117=0,"",RES_hhdet_tes!O117/RES_hhdet_fec!O117)</f>
        <v>0.81151363738801641</v>
      </c>
      <c r="P117" s="113">
        <f>IF(RES_hhdet_tes!P117=0,"",RES_hhdet_tes!P117/RES_hhdet_fec!P117)</f>
        <v>0.82193592769355639</v>
      </c>
      <c r="Q117" s="113">
        <f>IF(RES_hhdet_tes!Q117=0,"",RES_hhdet_tes!Q117/RES_hhdet_fec!Q117)</f>
        <v>0.82620170075223553</v>
      </c>
      <c r="R117" s="113">
        <f>IF(RES_hhdet_tes!R117=0,"",RES_hhdet_tes!R117/RES_hhdet_fec!R117)</f>
        <v>0.82986239370357839</v>
      </c>
      <c r="S117" s="113">
        <f>IF(RES_hhdet_tes!S117=0,"",RES_hhdet_tes!S117/RES_hhdet_fec!S117)</f>
        <v>0.83829005625004105</v>
      </c>
      <c r="T117" s="113">
        <f>IF(RES_hhdet_tes!T117=0,"",RES_hhdet_tes!T117/RES_hhdet_fec!T117)</f>
        <v>0.83269867535462805</v>
      </c>
      <c r="U117" s="113">
        <f>IF(RES_hhdet_tes!U117=0,"",RES_hhdet_tes!U117/RES_hhdet_fec!U117)</f>
        <v>0.85467870329590467</v>
      </c>
      <c r="V117" s="113">
        <f>IF(RES_hhdet_tes!V117=0,"",RES_hhdet_tes!V117/RES_hhdet_fec!V117)</f>
        <v>0.86662954959381189</v>
      </c>
      <c r="W117" s="113">
        <f>IF(RES_hhdet_tes!W117=0,"",RES_hhdet_tes!W117/RES_hhdet_fec!W117)</f>
        <v>0.87773683865482865</v>
      </c>
      <c r="DA117" s="132" t="s">
        <v>2016</v>
      </c>
    </row>
    <row r="118" spans="1:105" ht="12" customHeight="1" x14ac:dyDescent="0.25">
      <c r="A118" s="108" t="s">
        <v>53</v>
      </c>
      <c r="B118" s="111" t="str">
        <f>IF(RES_hhdet_tes!B118=0,"",RES_hhdet_tes!B118/RES_hhdet_fec!B118)</f>
        <v/>
      </c>
      <c r="C118" s="111" t="str">
        <f>IF(RES_hhdet_tes!C118=0,"",RES_hhdet_tes!C118/RES_hhdet_fec!C118)</f>
        <v/>
      </c>
      <c r="D118" s="111" t="str">
        <f>IF(RES_hhdet_tes!D118=0,"",RES_hhdet_tes!D118/RES_hhdet_fec!D118)</f>
        <v/>
      </c>
      <c r="E118" s="111" t="str">
        <f>IF(RES_hhdet_tes!E118=0,"",RES_hhdet_tes!E118/RES_hhdet_fec!E118)</f>
        <v/>
      </c>
      <c r="F118" s="111" t="str">
        <f>IF(RES_hhdet_tes!F118=0,"",RES_hhdet_tes!F118/RES_hhdet_fec!F118)</f>
        <v/>
      </c>
      <c r="G118" s="111" t="str">
        <f>IF(RES_hhdet_tes!G118=0,"",RES_hhdet_tes!G118/RES_hhdet_fec!G118)</f>
        <v/>
      </c>
      <c r="H118" s="111" t="str">
        <f>IF(RES_hhdet_tes!H118=0,"",RES_hhdet_tes!H118/RES_hhdet_fec!H118)</f>
        <v/>
      </c>
      <c r="I118" s="111" t="str">
        <f>IF(RES_hhdet_tes!I118=0,"",RES_hhdet_tes!I118/RES_hhdet_fec!I118)</f>
        <v/>
      </c>
      <c r="J118" s="111" t="str">
        <f>IF(RES_hhdet_tes!J118=0,"",RES_hhdet_tes!J118/RES_hhdet_fec!J118)</f>
        <v/>
      </c>
      <c r="K118" s="111">
        <f>IF(RES_hhdet_tes!K118=0,"",RES_hhdet_tes!K118/RES_hhdet_fec!K118)</f>
        <v>0.65826810458400087</v>
      </c>
      <c r="L118" s="111">
        <f>IF(RES_hhdet_tes!L118=0,"",RES_hhdet_tes!L118/RES_hhdet_fec!L118)</f>
        <v>0.65888571457107759</v>
      </c>
      <c r="M118" s="111">
        <f>IF(RES_hhdet_tes!M118=0,"",RES_hhdet_tes!M118/RES_hhdet_fec!M118)</f>
        <v>0.6601397488472085</v>
      </c>
      <c r="N118" s="111">
        <f>IF(RES_hhdet_tes!N118=0,"",RES_hhdet_tes!N118/RES_hhdet_fec!N118)</f>
        <v>0.66361089894226577</v>
      </c>
      <c r="O118" s="111">
        <f>IF(RES_hhdet_tes!O118=0,"",RES_hhdet_tes!O118/RES_hhdet_fec!O118)</f>
        <v>0.68032639219111313</v>
      </c>
      <c r="P118" s="111">
        <f>IF(RES_hhdet_tes!P118=0,"",RES_hhdet_tes!P118/RES_hhdet_fec!P118)</f>
        <v>0.69109658404004815</v>
      </c>
      <c r="Q118" s="111">
        <f>IF(RES_hhdet_tes!Q118=0,"",RES_hhdet_tes!Q118/RES_hhdet_fec!Q118)</f>
        <v>0.7004241833962096</v>
      </c>
      <c r="R118" s="111">
        <f>IF(RES_hhdet_tes!R118=0,"",RES_hhdet_tes!R118/RES_hhdet_fec!R118)</f>
        <v>0.70387494923492933</v>
      </c>
      <c r="S118" s="111">
        <f>IF(RES_hhdet_tes!S118=0,"",RES_hhdet_tes!S118/RES_hhdet_fec!S118)</f>
        <v>0.71272320836347791</v>
      </c>
      <c r="T118" s="111">
        <f>IF(RES_hhdet_tes!T118=0,"",RES_hhdet_tes!T118/RES_hhdet_fec!T118)</f>
        <v>0.73295501060090384</v>
      </c>
      <c r="U118" s="111">
        <f>IF(RES_hhdet_tes!U118=0,"",RES_hhdet_tes!U118/RES_hhdet_fec!U118)</f>
        <v>0.74864820772200791</v>
      </c>
      <c r="V118" s="111">
        <f>IF(RES_hhdet_tes!V118=0,"",RES_hhdet_tes!V118/RES_hhdet_fec!V118)</f>
        <v>0.7645467596858776</v>
      </c>
      <c r="W118" s="111">
        <f>IF(RES_hhdet_tes!W118=0,"",RES_hhdet_tes!W118/RES_hhdet_fec!W118)</f>
        <v>0.77496704318082588</v>
      </c>
      <c r="DA118" s="63" t="s">
        <v>2017</v>
      </c>
    </row>
    <row r="119" spans="1:105" ht="12" customHeight="1" x14ac:dyDescent="0.25">
      <c r="A119" s="108" t="s">
        <v>52</v>
      </c>
      <c r="B119" s="111" t="str">
        <f>IF(RES_hhdet_tes!B119=0,"",RES_hhdet_tes!B119/RES_hhdet_fec!B119)</f>
        <v/>
      </c>
      <c r="C119" s="111" t="str">
        <f>IF(RES_hhdet_tes!C119=0,"",RES_hhdet_tes!C119/RES_hhdet_fec!C119)</f>
        <v/>
      </c>
      <c r="D119" s="111" t="str">
        <f>IF(RES_hhdet_tes!D119=0,"",RES_hhdet_tes!D119/RES_hhdet_fec!D119)</f>
        <v/>
      </c>
      <c r="E119" s="111" t="str">
        <f>IF(RES_hhdet_tes!E119=0,"",RES_hhdet_tes!E119/RES_hhdet_fec!E119)</f>
        <v/>
      </c>
      <c r="F119" s="111" t="str">
        <f>IF(RES_hhdet_tes!F119=0,"",RES_hhdet_tes!F119/RES_hhdet_fec!F119)</f>
        <v/>
      </c>
      <c r="G119" s="111" t="str">
        <f>IF(RES_hhdet_tes!G119=0,"",RES_hhdet_tes!G119/RES_hhdet_fec!G119)</f>
        <v/>
      </c>
      <c r="H119" s="111" t="str">
        <f>IF(RES_hhdet_tes!H119=0,"",RES_hhdet_tes!H119/RES_hhdet_fec!H119)</f>
        <v/>
      </c>
      <c r="I119" s="111" t="str">
        <f>IF(RES_hhdet_tes!I119=0,"",RES_hhdet_tes!I119/RES_hhdet_fec!I119)</f>
        <v/>
      </c>
      <c r="J119" s="111" t="str">
        <f>IF(RES_hhdet_tes!J119=0,"",RES_hhdet_tes!J119/RES_hhdet_fec!J119)</f>
        <v/>
      </c>
      <c r="K119" s="111">
        <f>IF(RES_hhdet_tes!K119=0,"",RES_hhdet_tes!K119/RES_hhdet_fec!K119)</f>
        <v>1</v>
      </c>
      <c r="L119" s="111">
        <f>IF(RES_hhdet_tes!L119=0,"",RES_hhdet_tes!L119/RES_hhdet_fec!L119)</f>
        <v>1</v>
      </c>
      <c r="M119" s="111">
        <f>IF(RES_hhdet_tes!M119=0,"",RES_hhdet_tes!M119/RES_hhdet_fec!M119)</f>
        <v>1</v>
      </c>
      <c r="N119" s="111">
        <f>IF(RES_hhdet_tes!N119=0,"",RES_hhdet_tes!N119/RES_hhdet_fec!N119)</f>
        <v>1</v>
      </c>
      <c r="O119" s="111">
        <f>IF(RES_hhdet_tes!O119=0,"",RES_hhdet_tes!O119/RES_hhdet_fec!O119)</f>
        <v>1</v>
      </c>
      <c r="P119" s="111">
        <f>IF(RES_hhdet_tes!P119=0,"",RES_hhdet_tes!P119/RES_hhdet_fec!P119)</f>
        <v>1</v>
      </c>
      <c r="Q119" s="111">
        <f>IF(RES_hhdet_tes!Q119=0,"",RES_hhdet_tes!Q119/RES_hhdet_fec!Q119)</f>
        <v>1</v>
      </c>
      <c r="R119" s="111">
        <f>IF(RES_hhdet_tes!R119=0,"",RES_hhdet_tes!R119/RES_hhdet_fec!R119)</f>
        <v>1</v>
      </c>
      <c r="S119" s="111">
        <f>IF(RES_hhdet_tes!S119=0,"",RES_hhdet_tes!S119/RES_hhdet_fec!S119)</f>
        <v>1</v>
      </c>
      <c r="T119" s="111">
        <f>IF(RES_hhdet_tes!T119=0,"",RES_hhdet_tes!T119/RES_hhdet_fec!T119)</f>
        <v>1</v>
      </c>
      <c r="U119" s="111">
        <f>IF(RES_hhdet_tes!U119=0,"",RES_hhdet_tes!U119/RES_hhdet_fec!U119)</f>
        <v>1</v>
      </c>
      <c r="V119" s="111">
        <f>IF(RES_hhdet_tes!V119=0,"",RES_hhdet_tes!V119/RES_hhdet_fec!V119)</f>
        <v>1</v>
      </c>
      <c r="W119" s="111">
        <f>IF(RES_hhdet_tes!W119=0,"",RES_hhdet_tes!W119/RES_hhdet_fec!W119)</f>
        <v>1</v>
      </c>
      <c r="DA119" s="63" t="s">
        <v>2018</v>
      </c>
    </row>
    <row r="120" spans="1:105" ht="12" customHeight="1" x14ac:dyDescent="0.25">
      <c r="A120" s="121" t="s">
        <v>54</v>
      </c>
      <c r="B120" s="124">
        <f>IF(RES_hhdet_tes!B120=0,"",RES_hhdet_tes!B120/RES_hhdet_fec!B120)</f>
        <v>0.6056485855306678</v>
      </c>
      <c r="C120" s="124">
        <f>IF(RES_hhdet_tes!C120=0,"",RES_hhdet_tes!C120/RES_hhdet_fec!C120)</f>
        <v>0.60838337762201378</v>
      </c>
      <c r="D120" s="124">
        <f>IF(RES_hhdet_tes!D120=0,"",RES_hhdet_tes!D120/RES_hhdet_fec!D120)</f>
        <v>0.61400491907709309</v>
      </c>
      <c r="E120" s="124">
        <f>IF(RES_hhdet_tes!E120=0,"",RES_hhdet_tes!E120/RES_hhdet_fec!E120)</f>
        <v>0.65135701754081476</v>
      </c>
      <c r="F120" s="124">
        <f>IF(RES_hhdet_tes!F120=0,"",RES_hhdet_tes!F120/RES_hhdet_fec!F120)</f>
        <v>0.65256612789889534</v>
      </c>
      <c r="G120" s="124">
        <f>IF(RES_hhdet_tes!G120=0,"",RES_hhdet_tes!G120/RES_hhdet_fec!G120)</f>
        <v>0.641369453716511</v>
      </c>
      <c r="H120" s="124">
        <f>IF(RES_hhdet_tes!H120=0,"",RES_hhdet_tes!H120/RES_hhdet_fec!H120)</f>
        <v>0.64578113409211746</v>
      </c>
      <c r="I120" s="124">
        <f>IF(RES_hhdet_tes!I120=0,"",RES_hhdet_tes!I120/RES_hhdet_fec!I120)</f>
        <v>0.63951283935354841</v>
      </c>
      <c r="J120" s="124">
        <f>IF(RES_hhdet_tes!J120=0,"",RES_hhdet_tes!J120/RES_hhdet_fec!J120)</f>
        <v>0.64190712953802609</v>
      </c>
      <c r="K120" s="124">
        <f>IF(RES_hhdet_tes!K120=0,"",RES_hhdet_tes!K120/RES_hhdet_fec!K120)</f>
        <v>0.64360107352622908</v>
      </c>
      <c r="L120" s="124">
        <f>IF(RES_hhdet_tes!L120=0,"",RES_hhdet_tes!L120/RES_hhdet_fec!L120)</f>
        <v>0.65153555380832595</v>
      </c>
      <c r="M120" s="124">
        <f>IF(RES_hhdet_tes!M120=0,"",RES_hhdet_tes!M120/RES_hhdet_fec!M120)</f>
        <v>0.6536904292477077</v>
      </c>
      <c r="N120" s="124">
        <f>IF(RES_hhdet_tes!N120=0,"",RES_hhdet_tes!N120/RES_hhdet_fec!N120)</f>
        <v>0.65309491817880749</v>
      </c>
      <c r="O120" s="124">
        <f>IF(RES_hhdet_tes!O120=0,"",RES_hhdet_tes!O120/RES_hhdet_fec!O120)</f>
        <v>0.65501317502563905</v>
      </c>
      <c r="P120" s="124">
        <f>IF(RES_hhdet_tes!P120=0,"",RES_hhdet_tes!P120/RES_hhdet_fec!P120)</f>
        <v>0.65099480264000298</v>
      </c>
      <c r="Q120" s="124">
        <f>IF(RES_hhdet_tes!Q120=0,"",RES_hhdet_tes!Q120/RES_hhdet_fec!Q120)</f>
        <v>0.650819248337554</v>
      </c>
      <c r="R120" s="124">
        <f>IF(RES_hhdet_tes!R120=0,"",RES_hhdet_tes!R120/RES_hhdet_fec!R120)</f>
        <v>0.65226981207339196</v>
      </c>
      <c r="S120" s="124">
        <f>IF(RES_hhdet_tes!S120=0,"",RES_hhdet_tes!S120/RES_hhdet_fec!S120)</f>
        <v>0.65352841954017415</v>
      </c>
      <c r="T120" s="124">
        <f>IF(RES_hhdet_tes!T120=0,"",RES_hhdet_tes!T120/RES_hhdet_fec!T120)</f>
        <v>0.65318202735707986</v>
      </c>
      <c r="U120" s="124">
        <f>IF(RES_hhdet_tes!U120=0,"",RES_hhdet_tes!U120/RES_hhdet_fec!U120)</f>
        <v>0.6543487838676102</v>
      </c>
      <c r="V120" s="124">
        <f>IF(RES_hhdet_tes!V120=0,"",RES_hhdet_tes!V120/RES_hhdet_fec!V120)</f>
        <v>0.66152946858365191</v>
      </c>
      <c r="W120" s="124">
        <f>IF(RES_hhdet_tes!W120=0,"",RES_hhdet_tes!W120/RES_hhdet_fec!W120)</f>
        <v>0.66107940200658055</v>
      </c>
      <c r="DA120" s="130" t="s">
        <v>2019</v>
      </c>
    </row>
    <row r="121" spans="1:105" ht="12" customHeight="1" x14ac:dyDescent="0.25">
      <c r="A121" s="97" t="s">
        <v>50</v>
      </c>
      <c r="B121" s="111">
        <f>IF(RES_hhdet_tes!B121=0,"",RES_hhdet_tes!B121/RES_hhdet_fec!B121)</f>
        <v>0.58604868176896507</v>
      </c>
      <c r="C121" s="111">
        <f>IF(RES_hhdet_tes!C121=0,"",RES_hhdet_tes!C121/RES_hhdet_fec!C121)</f>
        <v>0.58798779628246667</v>
      </c>
      <c r="D121" s="111">
        <f>IF(RES_hhdet_tes!D121=0,"",RES_hhdet_tes!D121/RES_hhdet_fec!D121)</f>
        <v>0.5899316015114201</v>
      </c>
      <c r="E121" s="111">
        <f>IF(RES_hhdet_tes!E121=0,"",RES_hhdet_tes!E121/RES_hhdet_fec!E121)</f>
        <v>0.59087746745488801</v>
      </c>
      <c r="F121" s="111">
        <f>IF(RES_hhdet_tes!F121=0,"",RES_hhdet_tes!F121/RES_hhdet_fec!F121)</f>
        <v>0.59194131360398172</v>
      </c>
      <c r="G121" s="111">
        <f>IF(RES_hhdet_tes!G121=0,"",RES_hhdet_tes!G121/RES_hhdet_fec!G121)</f>
        <v>0.59300401676123382</v>
      </c>
      <c r="H121" s="111">
        <f>IF(RES_hhdet_tes!H121=0,"",RES_hhdet_tes!H121/RES_hhdet_fec!H121)</f>
        <v>0.59378333666918692</v>
      </c>
      <c r="I121" s="111">
        <f>IF(RES_hhdet_tes!I121=0,"",RES_hhdet_tes!I121/RES_hhdet_fec!I121)</f>
        <v>0.59420879167478757</v>
      </c>
      <c r="J121" s="111">
        <f>IF(RES_hhdet_tes!J121=0,"",RES_hhdet_tes!J121/RES_hhdet_fec!J121)</f>
        <v>0.59452026054089169</v>
      </c>
      <c r="K121" s="111">
        <f>IF(RES_hhdet_tes!K121=0,"",RES_hhdet_tes!K121/RES_hhdet_fec!K121)</f>
        <v>0.59499703518611946</v>
      </c>
      <c r="L121" s="111">
        <f>IF(RES_hhdet_tes!L121=0,"",RES_hhdet_tes!L121/RES_hhdet_fec!L121)</f>
        <v>0.59544576888014122</v>
      </c>
      <c r="M121" s="111">
        <f>IF(RES_hhdet_tes!M121=0,"",RES_hhdet_tes!M121/RES_hhdet_fec!M121)</f>
        <v>0.59590759755210243</v>
      </c>
      <c r="N121" s="111">
        <f>IF(RES_hhdet_tes!N121=0,"",RES_hhdet_tes!N121/RES_hhdet_fec!N121)</f>
        <v>0.59641612688857781</v>
      </c>
      <c r="O121" s="111">
        <f>IF(RES_hhdet_tes!O121=0,"",RES_hhdet_tes!O121/RES_hhdet_fec!O121)</f>
        <v>0.59679631575966252</v>
      </c>
      <c r="P121" s="111">
        <f>IF(RES_hhdet_tes!P121=0,"",RES_hhdet_tes!P121/RES_hhdet_fec!P121)</f>
        <v>0.59697403736107413</v>
      </c>
      <c r="Q121" s="111">
        <f>IF(RES_hhdet_tes!Q121=0,"",RES_hhdet_tes!Q121/RES_hhdet_fec!Q121)</f>
        <v>0.59706258853602012</v>
      </c>
      <c r="R121" s="111">
        <f>IF(RES_hhdet_tes!R121=0,"",RES_hhdet_tes!R121/RES_hhdet_fec!R121)</f>
        <v>0.59729370996111841</v>
      </c>
      <c r="S121" s="111">
        <f>IF(RES_hhdet_tes!S121=0,"",RES_hhdet_tes!S121/RES_hhdet_fec!S121)</f>
        <v>0.59783686702598327</v>
      </c>
      <c r="T121" s="111">
        <f>IF(RES_hhdet_tes!T121=0,"",RES_hhdet_tes!T121/RES_hhdet_fec!T121)</f>
        <v>0.59891170482745215</v>
      </c>
      <c r="U121" s="111">
        <f>IF(RES_hhdet_tes!U121=0,"",RES_hhdet_tes!U121/RES_hhdet_fec!U121)</f>
        <v>0.60063015952768639</v>
      </c>
      <c r="V121" s="111">
        <f>IF(RES_hhdet_tes!V121=0,"",RES_hhdet_tes!V121/RES_hhdet_fec!V121)</f>
        <v>0.60296971304693348</v>
      </c>
      <c r="W121" s="111">
        <f>IF(RES_hhdet_tes!W121=0,"",RES_hhdet_tes!W121/RES_hhdet_fec!W121)</f>
        <v>0.60565083564040167</v>
      </c>
      <c r="DA121" s="63" t="s">
        <v>2020</v>
      </c>
    </row>
    <row r="122" spans="1:105" ht="12" customHeight="1" x14ac:dyDescent="0.25">
      <c r="A122" s="109" t="s">
        <v>120</v>
      </c>
      <c r="B122" s="45">
        <f>IF(RES_hhdet_tes!B122=0,"",RES_hhdet_tes!B122/RES_hhdet_fec!B122)</f>
        <v>0.73897657154102725</v>
      </c>
      <c r="C122" s="45">
        <f>IF(RES_hhdet_tes!C122=0,"",RES_hhdet_tes!C122/RES_hhdet_fec!C122)</f>
        <v>0.74488198545036277</v>
      </c>
      <c r="D122" s="45">
        <f>IF(RES_hhdet_tes!D122=0,"",RES_hhdet_tes!D122/RES_hhdet_fec!D122)</f>
        <v>0.75087234781928236</v>
      </c>
      <c r="E122" s="45">
        <f>IF(RES_hhdet_tes!E122=0,"",RES_hhdet_tes!E122/RES_hhdet_fec!E122)</f>
        <v>0.75361276288598555</v>
      </c>
      <c r="F122" s="45">
        <f>IF(RES_hhdet_tes!F122=0,"",RES_hhdet_tes!F122/RES_hhdet_fec!F122)</f>
        <v>0.75488970344723449</v>
      </c>
      <c r="G122" s="45">
        <f>IF(RES_hhdet_tes!G122=0,"",RES_hhdet_tes!G122/RES_hhdet_fec!G122)</f>
        <v>0.75578539358149122</v>
      </c>
      <c r="H122" s="45">
        <f>IF(RES_hhdet_tes!H122=0,"",RES_hhdet_tes!H122/RES_hhdet_fec!H122)</f>
        <v>0.75658112597778981</v>
      </c>
      <c r="I122" s="45">
        <f>IF(RES_hhdet_tes!I122=0,"",RES_hhdet_tes!I122/RES_hhdet_fec!I122)</f>
        <v>0.75714886857442032</v>
      </c>
      <c r="J122" s="45">
        <f>IF(RES_hhdet_tes!J122=0,"",RES_hhdet_tes!J122/RES_hhdet_fec!J122)</f>
        <v>0.75836957543432781</v>
      </c>
      <c r="K122" s="45">
        <f>IF(RES_hhdet_tes!K122=0,"",RES_hhdet_tes!K122/RES_hhdet_fec!K122)</f>
        <v>0.76032222969938357</v>
      </c>
      <c r="L122" s="45">
        <f>IF(RES_hhdet_tes!L122=0,"",RES_hhdet_tes!L122/RES_hhdet_fec!L122)</f>
        <v>0.76283414992580445</v>
      </c>
      <c r="M122" s="45">
        <f>IF(RES_hhdet_tes!M122=0,"",RES_hhdet_tes!M122/RES_hhdet_fec!M122)</f>
        <v>0.76559065580126062</v>
      </c>
      <c r="N122" s="45">
        <f>IF(RES_hhdet_tes!N122=0,"",RES_hhdet_tes!N122/RES_hhdet_fec!N122)</f>
        <v>0.76787416962301769</v>
      </c>
      <c r="O122" s="45">
        <f>IF(RES_hhdet_tes!O122=0,"",RES_hhdet_tes!O122/RES_hhdet_fec!O122)</f>
        <v>0.77029430453575187</v>
      </c>
      <c r="P122" s="45">
        <f>IF(RES_hhdet_tes!P122=0,"",RES_hhdet_tes!P122/RES_hhdet_fec!P122)</f>
        <v>0.77291992379383878</v>
      </c>
      <c r="Q122" s="45">
        <f>IF(RES_hhdet_tes!Q122=0,"",RES_hhdet_tes!Q122/RES_hhdet_fec!Q122)</f>
        <v>0.77651902828844721</v>
      </c>
      <c r="R122" s="45">
        <f>IF(RES_hhdet_tes!R122=0,"",RES_hhdet_tes!R122/RES_hhdet_fec!R122)</f>
        <v>0.78147486801751032</v>
      </c>
      <c r="S122" s="45">
        <f>IF(RES_hhdet_tes!S122=0,"",RES_hhdet_tes!S122/RES_hhdet_fec!S122)</f>
        <v>0.78814592271358652</v>
      </c>
      <c r="T122" s="45">
        <f>IF(RES_hhdet_tes!T122=0,"",RES_hhdet_tes!T122/RES_hhdet_fec!T122)</f>
        <v>0.79720329493489317</v>
      </c>
      <c r="U122" s="45">
        <f>IF(RES_hhdet_tes!U122=0,"",RES_hhdet_tes!U122/RES_hhdet_fec!U122)</f>
        <v>0.80898949200879877</v>
      </c>
      <c r="V122" s="45">
        <f>IF(RES_hhdet_tes!V122=0,"",RES_hhdet_tes!V122/RES_hhdet_fec!V122)</f>
        <v>0.82218082203351384</v>
      </c>
      <c r="W122" s="45">
        <f>IF(RES_hhdet_tes!W122=0,"",RES_hhdet_tes!W122/RES_hhdet_fec!W122)</f>
        <v>0.83089318873915885</v>
      </c>
      <c r="DA122" s="60" t="s">
        <v>2021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9">
        <f>IF(RES_hhdet_tes!B124=0,"",RES_hhdet_tes!B124/RES_hhdet_fec!B124)</f>
        <v>0.73686344441325657</v>
      </c>
      <c r="C124" s="119">
        <f>IF(RES_hhdet_tes!C124=0,"",RES_hhdet_tes!C124/RES_hhdet_fec!C124)</f>
        <v>0.73906868874109743</v>
      </c>
      <c r="D124" s="119">
        <f>IF(RES_hhdet_tes!D124=0,"",RES_hhdet_tes!D124/RES_hhdet_fec!D124)</f>
        <v>0.7394227870750093</v>
      </c>
      <c r="E124" s="119">
        <f>IF(RES_hhdet_tes!E124=0,"",RES_hhdet_tes!E124/RES_hhdet_fec!E124)</f>
        <v>0.73957468498949397</v>
      </c>
      <c r="F124" s="119">
        <f>IF(RES_hhdet_tes!F124=0,"",RES_hhdet_tes!F124/RES_hhdet_fec!F124)</f>
        <v>0.74156766606921509</v>
      </c>
      <c r="G124" s="119">
        <f>IF(RES_hhdet_tes!G124=0,"",RES_hhdet_tes!G124/RES_hhdet_fec!G124)</f>
        <v>0.74374038896695671</v>
      </c>
      <c r="H124" s="119">
        <f>IF(RES_hhdet_tes!H124=0,"",RES_hhdet_tes!H124/RES_hhdet_fec!H124)</f>
        <v>0.74565180088812177</v>
      </c>
      <c r="I124" s="119">
        <f>IF(RES_hhdet_tes!I124=0,"",RES_hhdet_tes!I124/RES_hhdet_fec!I124)</f>
        <v>0.74801960358280095</v>
      </c>
      <c r="J124" s="119">
        <f>IF(RES_hhdet_tes!J124=0,"",RES_hhdet_tes!J124/RES_hhdet_fec!J124)</f>
        <v>0.75063881359602314</v>
      </c>
      <c r="K124" s="119">
        <f>IF(RES_hhdet_tes!K124=0,"",RES_hhdet_tes!K124/RES_hhdet_fec!K124)</f>
        <v>0.75410466618773409</v>
      </c>
      <c r="L124" s="119">
        <f>IF(RES_hhdet_tes!L124=0,"",RES_hhdet_tes!L124/RES_hhdet_fec!L124)</f>
        <v>0.75835714129627196</v>
      </c>
      <c r="M124" s="119">
        <f>IF(RES_hhdet_tes!M124=0,"",RES_hhdet_tes!M124/RES_hhdet_fec!M124)</f>
        <v>0.76265415792769886</v>
      </c>
      <c r="N124" s="119">
        <f>IF(RES_hhdet_tes!N124=0,"",RES_hhdet_tes!N124/RES_hhdet_fec!N124)</f>
        <v>0.76773457305560577</v>
      </c>
      <c r="O124" s="119">
        <f>IF(RES_hhdet_tes!O124=0,"",RES_hhdet_tes!O124/RES_hhdet_fec!O124)</f>
        <v>0.77276824157995172</v>
      </c>
      <c r="P124" s="119">
        <f>IF(RES_hhdet_tes!P124=0,"",RES_hhdet_tes!P124/RES_hhdet_fec!P124)</f>
        <v>0.77350908448148037</v>
      </c>
      <c r="Q124" s="119">
        <f>IF(RES_hhdet_tes!Q124=0,"",RES_hhdet_tes!Q124/RES_hhdet_fec!Q124)</f>
        <v>0.77497752853356205</v>
      </c>
      <c r="R124" s="119">
        <f>IF(RES_hhdet_tes!R124=0,"",RES_hhdet_tes!R124/RES_hhdet_fec!R124)</f>
        <v>0.77570230726226486</v>
      </c>
      <c r="S124" s="119">
        <f>IF(RES_hhdet_tes!S124=0,"",RES_hhdet_tes!S124/RES_hhdet_fec!S124)</f>
        <v>0.77749844691502101</v>
      </c>
      <c r="T124" s="119">
        <f>IF(RES_hhdet_tes!T124=0,"",RES_hhdet_tes!T124/RES_hhdet_fec!T124)</f>
        <v>0.77816551881421825</v>
      </c>
      <c r="U124" s="119">
        <f>IF(RES_hhdet_tes!U124=0,"",RES_hhdet_tes!U124/RES_hhdet_fec!U124)</f>
        <v>0.78057504136418587</v>
      </c>
      <c r="V124" s="119">
        <f>IF(RES_hhdet_tes!V124=0,"",RES_hhdet_tes!V124/RES_hhdet_fec!V124)</f>
        <v>0.78402296588908083</v>
      </c>
      <c r="W124" s="119">
        <f>IF(RES_hhdet_tes!W124=0,"",RES_hhdet_tes!W124/RES_hhdet_fec!W124)</f>
        <v>0.78849209941666876</v>
      </c>
      <c r="DA124" s="129" t="s">
        <v>2022</v>
      </c>
    </row>
    <row r="125" spans="1:105" ht="12.95" customHeight="1" x14ac:dyDescent="0.25">
      <c r="A125" s="121" t="s">
        <v>57</v>
      </c>
      <c r="B125" s="124">
        <f>IF(RES_hhdet_tes!B125=0,"",RES_hhdet_tes!B125/RES_hhdet_fec!B125)</f>
        <v>0.74148545225068274</v>
      </c>
      <c r="C125" s="124">
        <f>IF(RES_hhdet_tes!C125=0,"",RES_hhdet_tes!C125/RES_hhdet_fec!C125)</f>
        <v>0.74310759938211546</v>
      </c>
      <c r="D125" s="124">
        <f>IF(RES_hhdet_tes!D125=0,"",RES_hhdet_tes!D125/RES_hhdet_fec!D125)</f>
        <v>0.74400939500032603</v>
      </c>
      <c r="E125" s="124">
        <f>IF(RES_hhdet_tes!E125=0,"",RES_hhdet_tes!E125/RES_hhdet_fec!E125)</f>
        <v>0.74530373462507593</v>
      </c>
      <c r="F125" s="124">
        <f>IF(RES_hhdet_tes!F125=0,"",RES_hhdet_tes!F125/RES_hhdet_fec!F125)</f>
        <v>0.74659640313502662</v>
      </c>
      <c r="G125" s="124">
        <f>IF(RES_hhdet_tes!G125=0,"",RES_hhdet_tes!G125/RES_hhdet_fec!G125)</f>
        <v>0.74813630228408279</v>
      </c>
      <c r="H125" s="124">
        <f>IF(RES_hhdet_tes!H125=0,"",RES_hhdet_tes!H125/RES_hhdet_fec!H125)</f>
        <v>0.74993579134648991</v>
      </c>
      <c r="I125" s="124">
        <f>IF(RES_hhdet_tes!I125=0,"",RES_hhdet_tes!I125/RES_hhdet_fec!I125)</f>
        <v>0.75255376106685612</v>
      </c>
      <c r="J125" s="124">
        <f>IF(RES_hhdet_tes!J125=0,"",RES_hhdet_tes!J125/RES_hhdet_fec!J125)</f>
        <v>0.7553759129092199</v>
      </c>
      <c r="K125" s="124">
        <f>IF(RES_hhdet_tes!K125=0,"",RES_hhdet_tes!K125/RES_hhdet_fec!K125)</f>
        <v>0.75870568244123882</v>
      </c>
      <c r="L125" s="124">
        <f>IF(RES_hhdet_tes!L125=0,"",RES_hhdet_tes!L125/RES_hhdet_fec!L125)</f>
        <v>0.76237007722466765</v>
      </c>
      <c r="M125" s="124">
        <f>IF(RES_hhdet_tes!M125=0,"",RES_hhdet_tes!M125/RES_hhdet_fec!M125)</f>
        <v>0.76658563433348104</v>
      </c>
      <c r="N125" s="124">
        <f>IF(RES_hhdet_tes!N125=0,"",RES_hhdet_tes!N125/RES_hhdet_fec!N125)</f>
        <v>0.7714691495535525</v>
      </c>
      <c r="O125" s="124">
        <f>IF(RES_hhdet_tes!O125=0,"",RES_hhdet_tes!O125/RES_hhdet_fec!O125)</f>
        <v>0.77614271720647532</v>
      </c>
      <c r="P125" s="124">
        <f>IF(RES_hhdet_tes!P125=0,"",RES_hhdet_tes!P125/RES_hhdet_fec!P125)</f>
        <v>0.77678880993056842</v>
      </c>
      <c r="Q125" s="124">
        <f>IF(RES_hhdet_tes!Q125=0,"",RES_hhdet_tes!Q125/RES_hhdet_fec!Q125)</f>
        <v>0.77771458240145364</v>
      </c>
      <c r="R125" s="124">
        <f>IF(RES_hhdet_tes!R125=0,"",RES_hhdet_tes!R125/RES_hhdet_fec!R125)</f>
        <v>0.77862036429915527</v>
      </c>
      <c r="S125" s="124">
        <f>IF(RES_hhdet_tes!S125=0,"",RES_hhdet_tes!S125/RES_hhdet_fec!S125)</f>
        <v>0.78004601475026125</v>
      </c>
      <c r="T125" s="124">
        <f>IF(RES_hhdet_tes!T125=0,"",RES_hhdet_tes!T125/RES_hhdet_fec!T125)</f>
        <v>0.78085035468309971</v>
      </c>
      <c r="U125" s="124">
        <f>IF(RES_hhdet_tes!U125=0,"",RES_hhdet_tes!U125/RES_hhdet_fec!U125)</f>
        <v>0.78318410076168854</v>
      </c>
      <c r="V125" s="124">
        <f>IF(RES_hhdet_tes!V125=0,"",RES_hhdet_tes!V125/RES_hhdet_fec!V125)</f>
        <v>0.78612458899914106</v>
      </c>
      <c r="W125" s="124">
        <f>IF(RES_hhdet_tes!W125=0,"",RES_hhdet_tes!W125/RES_hhdet_fec!W125)</f>
        <v>0.78957421997487587</v>
      </c>
      <c r="DA125" s="130" t="s">
        <v>2023</v>
      </c>
    </row>
    <row r="126" spans="1:105" ht="12" customHeight="1" x14ac:dyDescent="0.25">
      <c r="A126" s="97" t="s">
        <v>203</v>
      </c>
      <c r="B126" s="111">
        <f>IF(RES_hhdet_tes!B126=0,"",RES_hhdet_tes!B126/RES_hhdet_fec!B126)</f>
        <v>0.74071162643934885</v>
      </c>
      <c r="C126" s="111">
        <f>IF(RES_hhdet_tes!C126=0,"",RES_hhdet_tes!C126/RES_hhdet_fec!C126)</f>
        <v>0.74233598523619171</v>
      </c>
      <c r="D126" s="111">
        <f>IF(RES_hhdet_tes!D126=0,"",RES_hhdet_tes!D126/RES_hhdet_fec!D126)</f>
        <v>0.74324759504485005</v>
      </c>
      <c r="E126" s="111">
        <f>IF(RES_hhdet_tes!E126=0,"",RES_hhdet_tes!E126/RES_hhdet_fec!E126)</f>
        <v>0.74454509501675925</v>
      </c>
      <c r="F126" s="111">
        <f>IF(RES_hhdet_tes!F126=0,"",RES_hhdet_tes!F126/RES_hhdet_fec!F126)</f>
        <v>0.74585321045275155</v>
      </c>
      <c r="G126" s="111">
        <f>IF(RES_hhdet_tes!G126=0,"",RES_hhdet_tes!G126/RES_hhdet_fec!G126)</f>
        <v>0.74740745710526979</v>
      </c>
      <c r="H126" s="111">
        <f>IF(RES_hhdet_tes!H126=0,"",RES_hhdet_tes!H126/RES_hhdet_fec!H126)</f>
        <v>0.74921345678588869</v>
      </c>
      <c r="I126" s="111">
        <f>IF(RES_hhdet_tes!I126=0,"",RES_hhdet_tes!I126/RES_hhdet_fec!I126)</f>
        <v>0.75185539596020656</v>
      </c>
      <c r="J126" s="111">
        <f>IF(RES_hhdet_tes!J126=0,"",RES_hhdet_tes!J126/RES_hhdet_fec!J126)</f>
        <v>0.75469000772438311</v>
      </c>
      <c r="K126" s="111">
        <f>IF(RES_hhdet_tes!K126=0,"",RES_hhdet_tes!K126/RES_hhdet_fec!K126)</f>
        <v>0.75803568356713324</v>
      </c>
      <c r="L126" s="111">
        <f>IF(RES_hhdet_tes!L126=0,"",RES_hhdet_tes!L126/RES_hhdet_fec!L126)</f>
        <v>0.76170558326676119</v>
      </c>
      <c r="M126" s="111">
        <f>IF(RES_hhdet_tes!M126=0,"",RES_hhdet_tes!M126/RES_hhdet_fec!M126)</f>
        <v>0.76594582065475691</v>
      </c>
      <c r="N126" s="111">
        <f>IF(RES_hhdet_tes!N126=0,"",RES_hhdet_tes!N126/RES_hhdet_fec!N126)</f>
        <v>0.77084477115230554</v>
      </c>
      <c r="O126" s="111">
        <f>IF(RES_hhdet_tes!O126=0,"",RES_hhdet_tes!O126/RES_hhdet_fec!O126)</f>
        <v>0.77553832150473101</v>
      </c>
      <c r="P126" s="111">
        <f>IF(RES_hhdet_tes!P126=0,"",RES_hhdet_tes!P126/RES_hhdet_fec!P126)</f>
        <v>0.77620616638955453</v>
      </c>
      <c r="Q126" s="111">
        <f>IF(RES_hhdet_tes!Q126=0,"",RES_hhdet_tes!Q126/RES_hhdet_fec!Q126)</f>
        <v>0.77714436211004378</v>
      </c>
      <c r="R126" s="111">
        <f>IF(RES_hhdet_tes!R126=0,"",RES_hhdet_tes!R126/RES_hhdet_fec!R126)</f>
        <v>0.77805518388713213</v>
      </c>
      <c r="S126" s="111">
        <f>IF(RES_hhdet_tes!S126=0,"",RES_hhdet_tes!S126/RES_hhdet_fec!S126)</f>
        <v>0.77948886923071981</v>
      </c>
      <c r="T126" s="111">
        <f>IF(RES_hhdet_tes!T126=0,"",RES_hhdet_tes!T126/RES_hhdet_fec!T126)</f>
        <v>0.7802865855243758</v>
      </c>
      <c r="U126" s="111">
        <f>IF(RES_hhdet_tes!U126=0,"",RES_hhdet_tes!U126/RES_hhdet_fec!U126)</f>
        <v>0.78263664149495082</v>
      </c>
      <c r="V126" s="111">
        <f>IF(RES_hhdet_tes!V126=0,"",RES_hhdet_tes!V126/RES_hhdet_fec!V126)</f>
        <v>0.7855835096275563</v>
      </c>
      <c r="W126" s="111">
        <f>IF(RES_hhdet_tes!W126=0,"",RES_hhdet_tes!W126/RES_hhdet_fec!W126)</f>
        <v>0.78905228090082236</v>
      </c>
      <c r="DA126" s="63" t="s">
        <v>2024</v>
      </c>
    </row>
    <row r="127" spans="1:105" ht="12" customHeight="1" x14ac:dyDescent="0.25">
      <c r="A127" s="97" t="s">
        <v>53</v>
      </c>
      <c r="B127" s="111">
        <f>IF(RES_hhdet_tes!B127=0,"",RES_hhdet_tes!B127/RES_hhdet_fec!B127)</f>
        <v>1</v>
      </c>
      <c r="C127" s="111">
        <f>IF(RES_hhdet_tes!C127=0,"",RES_hhdet_tes!C127/RES_hhdet_fec!C127)</f>
        <v>1</v>
      </c>
      <c r="D127" s="111">
        <f>IF(RES_hhdet_tes!D127=0,"",RES_hhdet_tes!D127/RES_hhdet_fec!D127)</f>
        <v>1</v>
      </c>
      <c r="E127" s="111">
        <f>IF(RES_hhdet_tes!E127=0,"",RES_hhdet_tes!E127/RES_hhdet_fec!E127)</f>
        <v>1</v>
      </c>
      <c r="F127" s="111">
        <f>IF(RES_hhdet_tes!F127=0,"",RES_hhdet_tes!F127/RES_hhdet_fec!F127)</f>
        <v>1</v>
      </c>
      <c r="G127" s="111">
        <f>IF(RES_hhdet_tes!G127=0,"",RES_hhdet_tes!G127/RES_hhdet_fec!G127)</f>
        <v>1</v>
      </c>
      <c r="H127" s="111">
        <f>IF(RES_hhdet_tes!H127=0,"",RES_hhdet_tes!H127/RES_hhdet_fec!H127)</f>
        <v>1</v>
      </c>
      <c r="I127" s="111">
        <f>IF(RES_hhdet_tes!I127=0,"",RES_hhdet_tes!I127/RES_hhdet_fec!I127)</f>
        <v>1</v>
      </c>
      <c r="J127" s="111">
        <f>IF(RES_hhdet_tes!J127=0,"",RES_hhdet_tes!J127/RES_hhdet_fec!J127)</f>
        <v>1</v>
      </c>
      <c r="K127" s="111">
        <f>IF(RES_hhdet_tes!K127=0,"",RES_hhdet_tes!K127/RES_hhdet_fec!K127)</f>
        <v>1</v>
      </c>
      <c r="L127" s="111">
        <f>IF(RES_hhdet_tes!L127=0,"",RES_hhdet_tes!L127/RES_hhdet_fec!L127)</f>
        <v>1</v>
      </c>
      <c r="M127" s="111">
        <f>IF(RES_hhdet_tes!M127=0,"",RES_hhdet_tes!M127/RES_hhdet_fec!M127)</f>
        <v>1</v>
      </c>
      <c r="N127" s="111">
        <f>IF(RES_hhdet_tes!N127=0,"",RES_hhdet_tes!N127/RES_hhdet_fec!N127)</f>
        <v>1</v>
      </c>
      <c r="O127" s="111">
        <f>IF(RES_hhdet_tes!O127=0,"",RES_hhdet_tes!O127/RES_hhdet_fec!O127)</f>
        <v>1</v>
      </c>
      <c r="P127" s="111">
        <f>IF(RES_hhdet_tes!P127=0,"",RES_hhdet_tes!P127/RES_hhdet_fec!P127)</f>
        <v>1</v>
      </c>
      <c r="Q127" s="111">
        <f>IF(RES_hhdet_tes!Q127=0,"",RES_hhdet_tes!Q127/RES_hhdet_fec!Q127)</f>
        <v>1</v>
      </c>
      <c r="R127" s="111">
        <f>IF(RES_hhdet_tes!R127=0,"",RES_hhdet_tes!R127/RES_hhdet_fec!R127)</f>
        <v>1</v>
      </c>
      <c r="S127" s="111">
        <f>IF(RES_hhdet_tes!S127=0,"",RES_hhdet_tes!S127/RES_hhdet_fec!S127)</f>
        <v>1</v>
      </c>
      <c r="T127" s="111">
        <f>IF(RES_hhdet_tes!T127=0,"",RES_hhdet_tes!T127/RES_hhdet_fec!T127)</f>
        <v>1</v>
      </c>
      <c r="U127" s="111">
        <f>IF(RES_hhdet_tes!U127=0,"",RES_hhdet_tes!U127/RES_hhdet_fec!U127)</f>
        <v>1</v>
      </c>
      <c r="V127" s="111">
        <f>IF(RES_hhdet_tes!V127=0,"",RES_hhdet_tes!V127/RES_hhdet_fec!V127)</f>
        <v>1</v>
      </c>
      <c r="W127" s="111">
        <f>IF(RES_hhdet_tes!W127=0,"",RES_hhdet_tes!W127/RES_hhdet_fec!W127)</f>
        <v>1</v>
      </c>
      <c r="DA127" s="63" t="s">
        <v>2025</v>
      </c>
    </row>
    <row r="128" spans="1:105" ht="12.95" customHeight="1" x14ac:dyDescent="0.25">
      <c r="A128" s="121" t="s">
        <v>92</v>
      </c>
      <c r="B128" s="124">
        <f>IF(RES_hhdet_tes!B128=0,"",RES_hhdet_tes!B128/RES_hhdet_fec!B128)</f>
        <v>1.78472258275278</v>
      </c>
      <c r="C128" s="124">
        <f>IF(RES_hhdet_tes!C128=0,"",RES_hhdet_tes!C128/RES_hhdet_fec!C128)</f>
        <v>1.8510278208906568</v>
      </c>
      <c r="D128" s="124">
        <f>IF(RES_hhdet_tes!D128=0,"",RES_hhdet_tes!D128/RES_hhdet_fec!D128)</f>
        <v>1.9270548944019181</v>
      </c>
      <c r="E128" s="124">
        <f>IF(RES_hhdet_tes!E128=0,"",RES_hhdet_tes!E128/RES_hhdet_fec!E128)</f>
        <v>2.0119270513467131</v>
      </c>
      <c r="F128" s="124">
        <f>IF(RES_hhdet_tes!F128=0,"",RES_hhdet_tes!F128/RES_hhdet_fec!F128)</f>
        <v>2.1200950600695001</v>
      </c>
      <c r="G128" s="124">
        <f>IF(RES_hhdet_tes!G128=0,"",RES_hhdet_tes!G128/RES_hhdet_fec!G128)</f>
        <v>2.2359726310397088</v>
      </c>
      <c r="H128" s="124">
        <f>IF(RES_hhdet_tes!H128=0,"",RES_hhdet_tes!H128/RES_hhdet_fec!H128)</f>
        <v>2.3971582394466311</v>
      </c>
      <c r="I128" s="124">
        <f>IF(RES_hhdet_tes!I128=0,"",RES_hhdet_tes!I128/RES_hhdet_fec!I128)</f>
        <v>2.5673113143568695</v>
      </c>
      <c r="J128" s="124">
        <f>IF(RES_hhdet_tes!J128=0,"",RES_hhdet_tes!J128/RES_hhdet_fec!J128)</f>
        <v>2.6631657895480605</v>
      </c>
      <c r="K128" s="124">
        <f>IF(RES_hhdet_tes!K128=0,"",RES_hhdet_tes!K128/RES_hhdet_fec!K128)</f>
        <v>2.749960384922197</v>
      </c>
      <c r="L128" s="124">
        <f>IF(RES_hhdet_tes!L128=0,"",RES_hhdet_tes!L128/RES_hhdet_fec!L128)</f>
        <v>2.8021273620677332</v>
      </c>
      <c r="M128" s="124">
        <f>IF(RES_hhdet_tes!M128=0,"",RES_hhdet_tes!M128/RES_hhdet_fec!M128)</f>
        <v>2.883850113202123</v>
      </c>
      <c r="N128" s="124">
        <f>IF(RES_hhdet_tes!N128=0,"",RES_hhdet_tes!N128/RES_hhdet_fec!N128)</f>
        <v>2.96285108743258</v>
      </c>
      <c r="O128" s="124">
        <f>IF(RES_hhdet_tes!O128=0,"",RES_hhdet_tes!O128/RES_hhdet_fec!O128)</f>
        <v>3.0711989704778784</v>
      </c>
      <c r="P128" s="124">
        <f>IF(RES_hhdet_tes!P128=0,"",RES_hhdet_tes!P128/RES_hhdet_fec!P128)</f>
        <v>3.2071076676278794</v>
      </c>
      <c r="Q128" s="124">
        <f>IF(RES_hhdet_tes!Q128=0,"",RES_hhdet_tes!Q128/RES_hhdet_fec!Q128)</f>
        <v>3.3360902044645124</v>
      </c>
      <c r="R128" s="124">
        <f>IF(RES_hhdet_tes!R128=0,"",RES_hhdet_tes!R128/RES_hhdet_fec!R128)</f>
        <v>3.4344835946806631</v>
      </c>
      <c r="S128" s="124">
        <f>IF(RES_hhdet_tes!S128=0,"",RES_hhdet_tes!S128/RES_hhdet_fec!S128)</f>
        <v>3.5051229212625614</v>
      </c>
      <c r="T128" s="124">
        <f>IF(RES_hhdet_tes!T128=0,"",RES_hhdet_tes!T128/RES_hhdet_fec!T128)</f>
        <v>3.5594904025586342</v>
      </c>
      <c r="U128" s="124">
        <f>IF(RES_hhdet_tes!U128=0,"",RES_hhdet_tes!U128/RES_hhdet_fec!U128)</f>
        <v>3.6311363693139449</v>
      </c>
      <c r="V128" s="124">
        <f>IF(RES_hhdet_tes!V128=0,"",RES_hhdet_tes!V128/RES_hhdet_fec!V128)</f>
        <v>3.7157790036280653</v>
      </c>
      <c r="W128" s="124">
        <f>IF(RES_hhdet_tes!W128=0,"",RES_hhdet_tes!W128/RES_hhdet_fec!W128)</f>
        <v>3.7978562424108291</v>
      </c>
      <c r="DA128" s="130" t="s">
        <v>2026</v>
      </c>
    </row>
    <row r="129" spans="1:105" ht="12" customHeight="1" x14ac:dyDescent="0.25">
      <c r="A129" s="97" t="s">
        <v>53</v>
      </c>
      <c r="B129" s="111">
        <f>IF(RES_hhdet_tes!B129=0,"",RES_hhdet_tes!B129/RES_hhdet_fec!B129)</f>
        <v>1.78472258275278</v>
      </c>
      <c r="C129" s="111">
        <f>IF(RES_hhdet_tes!C129=0,"",RES_hhdet_tes!C129/RES_hhdet_fec!C129)</f>
        <v>1.8510278208906568</v>
      </c>
      <c r="D129" s="111">
        <f>IF(RES_hhdet_tes!D129=0,"",RES_hhdet_tes!D129/RES_hhdet_fec!D129)</f>
        <v>1.9270548944019181</v>
      </c>
      <c r="E129" s="111">
        <f>IF(RES_hhdet_tes!E129=0,"",RES_hhdet_tes!E129/RES_hhdet_fec!E129)</f>
        <v>2.0119270513467131</v>
      </c>
      <c r="F129" s="111">
        <f>IF(RES_hhdet_tes!F129=0,"",RES_hhdet_tes!F129/RES_hhdet_fec!F129)</f>
        <v>2.1200950600695001</v>
      </c>
      <c r="G129" s="111">
        <f>IF(RES_hhdet_tes!G129=0,"",RES_hhdet_tes!G129/RES_hhdet_fec!G129)</f>
        <v>2.2359726310397088</v>
      </c>
      <c r="H129" s="111">
        <f>IF(RES_hhdet_tes!H129=0,"",RES_hhdet_tes!H129/RES_hhdet_fec!H129)</f>
        <v>2.3971582394466311</v>
      </c>
      <c r="I129" s="111">
        <f>IF(RES_hhdet_tes!I129=0,"",RES_hhdet_tes!I129/RES_hhdet_fec!I129)</f>
        <v>2.5673113143568695</v>
      </c>
      <c r="J129" s="111">
        <f>IF(RES_hhdet_tes!J129=0,"",RES_hhdet_tes!J129/RES_hhdet_fec!J129)</f>
        <v>2.6631657895480605</v>
      </c>
      <c r="K129" s="111">
        <f>IF(RES_hhdet_tes!K129=0,"",RES_hhdet_tes!K129/RES_hhdet_fec!K129)</f>
        <v>2.749960384922197</v>
      </c>
      <c r="L129" s="111">
        <f>IF(RES_hhdet_tes!L129=0,"",RES_hhdet_tes!L129/RES_hhdet_fec!L129)</f>
        <v>2.8021273620677332</v>
      </c>
      <c r="M129" s="111">
        <f>IF(RES_hhdet_tes!M129=0,"",RES_hhdet_tes!M129/RES_hhdet_fec!M129)</f>
        <v>2.883850113202123</v>
      </c>
      <c r="N129" s="111">
        <f>IF(RES_hhdet_tes!N129=0,"",RES_hhdet_tes!N129/RES_hhdet_fec!N129)</f>
        <v>2.96285108743258</v>
      </c>
      <c r="O129" s="111">
        <f>IF(RES_hhdet_tes!O129=0,"",RES_hhdet_tes!O129/RES_hhdet_fec!O129)</f>
        <v>3.0711989704778784</v>
      </c>
      <c r="P129" s="111">
        <f>IF(RES_hhdet_tes!P129=0,"",RES_hhdet_tes!P129/RES_hhdet_fec!P129)</f>
        <v>3.2071076676278794</v>
      </c>
      <c r="Q129" s="111">
        <f>IF(RES_hhdet_tes!Q129=0,"",RES_hhdet_tes!Q129/RES_hhdet_fec!Q129)</f>
        <v>3.3360902044645124</v>
      </c>
      <c r="R129" s="111">
        <f>IF(RES_hhdet_tes!R129=0,"",RES_hhdet_tes!R129/RES_hhdet_fec!R129)</f>
        <v>3.4344835946806631</v>
      </c>
      <c r="S129" s="111">
        <f>IF(RES_hhdet_tes!S129=0,"",RES_hhdet_tes!S129/RES_hhdet_fec!S129)</f>
        <v>3.5051229212625614</v>
      </c>
      <c r="T129" s="111">
        <f>IF(RES_hhdet_tes!T129=0,"",RES_hhdet_tes!T129/RES_hhdet_fec!T129)</f>
        <v>3.5594904025586342</v>
      </c>
      <c r="U129" s="111">
        <f>IF(RES_hhdet_tes!U129=0,"",RES_hhdet_tes!U129/RES_hhdet_fec!U129)</f>
        <v>3.6311363693139449</v>
      </c>
      <c r="V129" s="111">
        <f>IF(RES_hhdet_tes!V129=0,"",RES_hhdet_tes!V129/RES_hhdet_fec!V129)</f>
        <v>3.7157790036280653</v>
      </c>
      <c r="W129" s="111">
        <f>IF(RES_hhdet_tes!W129=0,"",RES_hhdet_tes!W129/RES_hhdet_fec!W129)</f>
        <v>3.7978562424108291</v>
      </c>
      <c r="DA129" s="63" t="s">
        <v>2027</v>
      </c>
    </row>
    <row r="130" spans="1:105" ht="12" customHeight="1" x14ac:dyDescent="0.25">
      <c r="A130" s="121" t="s">
        <v>55</v>
      </c>
      <c r="B130" s="124">
        <f>IF(RES_hhdet_tes!B130=0,"",RES_hhdet_tes!B130/RES_hhdet_fec!B130)</f>
        <v>0.77329010908116758</v>
      </c>
      <c r="C130" s="124">
        <f>IF(RES_hhdet_tes!C130=0,"",RES_hhdet_tes!C130/RES_hhdet_fec!C130)</f>
        <v>0.77574546508531972</v>
      </c>
      <c r="D130" s="124">
        <f>IF(RES_hhdet_tes!D130=0,"",RES_hhdet_tes!D130/RES_hhdet_fec!D130)</f>
        <v>0.77816877925655725</v>
      </c>
      <c r="E130" s="124">
        <f>IF(RES_hhdet_tes!E130=0,"",RES_hhdet_tes!E130/RES_hhdet_fec!E130)</f>
        <v>0.77770676632259783</v>
      </c>
      <c r="F130" s="124">
        <f>IF(RES_hhdet_tes!F130=0,"",RES_hhdet_tes!F130/RES_hhdet_fec!F130)</f>
        <v>0.77999030271970704</v>
      </c>
      <c r="G130" s="124">
        <f>IF(RES_hhdet_tes!G130=0,"",RES_hhdet_tes!G130/RES_hhdet_fec!G130)</f>
        <v>0.78430481555349807</v>
      </c>
      <c r="H130" s="124">
        <f>IF(RES_hhdet_tes!H130=0,"",RES_hhdet_tes!H130/RES_hhdet_fec!H130)</f>
        <v>0.78452207503071614</v>
      </c>
      <c r="I130" s="124">
        <f>IF(RES_hhdet_tes!I130=0,"",RES_hhdet_tes!I130/RES_hhdet_fec!I130)</f>
        <v>0.78784701084681841</v>
      </c>
      <c r="J130" s="124">
        <f>IF(RES_hhdet_tes!J130=0,"",RES_hhdet_tes!J130/RES_hhdet_fec!J130)</f>
        <v>0.79105400808453274</v>
      </c>
      <c r="K130" s="124">
        <f>IF(RES_hhdet_tes!K130=0,"",RES_hhdet_tes!K130/RES_hhdet_fec!K130)</f>
        <v>0.7952835256934585</v>
      </c>
      <c r="L130" s="124">
        <f>IF(RES_hhdet_tes!L130=0,"",RES_hhdet_tes!L130/RES_hhdet_fec!L130)</f>
        <v>0.79956542133546504</v>
      </c>
      <c r="M130" s="124">
        <f>IF(RES_hhdet_tes!M130=0,"",RES_hhdet_tes!M130/RES_hhdet_fec!M130)</f>
        <v>0.80488572710455464</v>
      </c>
      <c r="N130" s="124">
        <f>IF(RES_hhdet_tes!N130=0,"",RES_hhdet_tes!N130/RES_hhdet_fec!N130)</f>
        <v>0.81110829327257028</v>
      </c>
      <c r="O130" s="124">
        <f>IF(RES_hhdet_tes!O130=0,"",RES_hhdet_tes!O130/RES_hhdet_fec!O130)</f>
        <v>0.81708330018234954</v>
      </c>
      <c r="P130" s="124">
        <f>IF(RES_hhdet_tes!P130=0,"",RES_hhdet_tes!P130/RES_hhdet_fec!P130)</f>
        <v>0.81905580654656496</v>
      </c>
      <c r="Q130" s="124">
        <f>IF(RES_hhdet_tes!Q130=0,"",RES_hhdet_tes!Q130/RES_hhdet_fec!Q130)</f>
        <v>0.82072082769846466</v>
      </c>
      <c r="R130" s="124">
        <f>IF(RES_hhdet_tes!R130=0,"",RES_hhdet_tes!R130/RES_hhdet_fec!R130)</f>
        <v>0.82235464338797692</v>
      </c>
      <c r="S130" s="124">
        <f>IF(RES_hhdet_tes!S130=0,"",RES_hhdet_tes!S130/RES_hhdet_fec!S130)</f>
        <v>0.82474324939121313</v>
      </c>
      <c r="T130" s="124">
        <f>IF(RES_hhdet_tes!T130=0,"",RES_hhdet_tes!T130/RES_hhdet_fec!T130)</f>
        <v>0.82609038416818104</v>
      </c>
      <c r="U130" s="124">
        <f>IF(RES_hhdet_tes!U130=0,"",RES_hhdet_tes!U130/RES_hhdet_fec!U130)</f>
        <v>0.83027188128870921</v>
      </c>
      <c r="V130" s="124">
        <f>IF(RES_hhdet_tes!V130=0,"",RES_hhdet_tes!V130/RES_hhdet_fec!V130)</f>
        <v>0.83526020612788288</v>
      </c>
      <c r="W130" s="124">
        <f>IF(RES_hhdet_tes!W130=0,"",RES_hhdet_tes!W130/RES_hhdet_fec!W130)</f>
        <v>0.84117883243362057</v>
      </c>
      <c r="DA130" s="130" t="s">
        <v>2028</v>
      </c>
    </row>
    <row r="131" spans="1:105" ht="12" customHeight="1" x14ac:dyDescent="0.25">
      <c r="A131" s="97" t="s">
        <v>128</v>
      </c>
      <c r="B131" s="111">
        <f>IF(RES_hhdet_tes!B131=0,"",RES_hhdet_tes!B131/RES_hhdet_fec!B131)</f>
        <v>0.77732214641002828</v>
      </c>
      <c r="C131" s="111">
        <f>IF(RES_hhdet_tes!C131=0,"",RES_hhdet_tes!C131/RES_hhdet_fec!C131)</f>
        <v>0.77906048218107826</v>
      </c>
      <c r="D131" s="111">
        <f>IF(RES_hhdet_tes!D131=0,"",RES_hhdet_tes!D131/RES_hhdet_fec!D131)</f>
        <v>0.78016347662141172</v>
      </c>
      <c r="E131" s="111">
        <f>IF(RES_hhdet_tes!E131=0,"",RES_hhdet_tes!E131/RES_hhdet_fec!E131)</f>
        <v>0.78158038956708886</v>
      </c>
      <c r="F131" s="111">
        <f>IF(RES_hhdet_tes!F131=0,"",RES_hhdet_tes!F131/RES_hhdet_fec!F131)</f>
        <v>0.78306337386958447</v>
      </c>
      <c r="G131" s="111">
        <f>IF(RES_hhdet_tes!G131=0,"",RES_hhdet_tes!G131/RES_hhdet_fec!G131)</f>
        <v>0.78506164015693047</v>
      </c>
      <c r="H131" s="111">
        <f>IF(RES_hhdet_tes!H131=0,"",RES_hhdet_tes!H131/RES_hhdet_fec!H131)</f>
        <v>0.786958188056049</v>
      </c>
      <c r="I131" s="111">
        <f>IF(RES_hhdet_tes!I131=0,"",RES_hhdet_tes!I131/RES_hhdet_fec!I131)</f>
        <v>0.79009605016869755</v>
      </c>
      <c r="J131" s="111">
        <f>IF(RES_hhdet_tes!J131=0,"",RES_hhdet_tes!J131/RES_hhdet_fec!J131)</f>
        <v>0.79349769250196911</v>
      </c>
      <c r="K131" s="111">
        <f>IF(RES_hhdet_tes!K131=0,"",RES_hhdet_tes!K131/RES_hhdet_fec!K131)</f>
        <v>0.79753432936018465</v>
      </c>
      <c r="L131" s="111">
        <f>IF(RES_hhdet_tes!L131=0,"",RES_hhdet_tes!L131/RES_hhdet_fec!L131)</f>
        <v>0.80203323580491603</v>
      </c>
      <c r="M131" s="111">
        <f>IF(RES_hhdet_tes!M131=0,"",RES_hhdet_tes!M131/RES_hhdet_fec!M131)</f>
        <v>0.80728571262686533</v>
      </c>
      <c r="N131" s="111">
        <f>IF(RES_hhdet_tes!N131=0,"",RES_hhdet_tes!N131/RES_hhdet_fec!N131)</f>
        <v>0.81342723545591256</v>
      </c>
      <c r="O131" s="111">
        <f>IF(RES_hhdet_tes!O131=0,"",RES_hhdet_tes!O131/RES_hhdet_fec!O131)</f>
        <v>0.81903181608203568</v>
      </c>
      <c r="P131" s="111">
        <f>IF(RES_hhdet_tes!P131=0,"",RES_hhdet_tes!P131/RES_hhdet_fec!P131)</f>
        <v>0.82002985214108137</v>
      </c>
      <c r="Q131" s="111">
        <f>IF(RES_hhdet_tes!Q131=0,"",RES_hhdet_tes!Q131/RES_hhdet_fec!Q131)</f>
        <v>0.82144709563266038</v>
      </c>
      <c r="R131" s="111">
        <f>IF(RES_hhdet_tes!R131=0,"",RES_hhdet_tes!R131/RES_hhdet_fec!R131)</f>
        <v>0.82282006073875702</v>
      </c>
      <c r="S131" s="111">
        <f>IF(RES_hhdet_tes!S131=0,"",RES_hhdet_tes!S131/RES_hhdet_fec!S131)</f>
        <v>0.8249589318899726</v>
      </c>
      <c r="T131" s="111">
        <f>IF(RES_hhdet_tes!T131=0,"",RES_hhdet_tes!T131/RES_hhdet_fec!T131)</f>
        <v>0.82611859493923767</v>
      </c>
      <c r="U131" s="111">
        <f>IF(RES_hhdet_tes!U131=0,"",RES_hhdet_tes!U131/RES_hhdet_fec!U131)</f>
        <v>0.82972289604399896</v>
      </c>
      <c r="V131" s="111">
        <f>IF(RES_hhdet_tes!V131=0,"",RES_hhdet_tes!V131/RES_hhdet_fec!V131)</f>
        <v>0.83427482770142447</v>
      </c>
      <c r="W131" s="111">
        <f>IF(RES_hhdet_tes!W131=0,"",RES_hhdet_tes!W131/RES_hhdet_fec!W131)</f>
        <v>0.83885236049164136</v>
      </c>
      <c r="DA131" s="63" t="s">
        <v>2029</v>
      </c>
    </row>
    <row r="132" spans="1:105" ht="12" customHeight="1" x14ac:dyDescent="0.25">
      <c r="A132" s="97" t="s">
        <v>127</v>
      </c>
      <c r="B132" s="111" t="str">
        <f>IF(RES_hhdet_tes!B132=0,"",RES_hhdet_tes!B132/RES_hhdet_fec!B132)</f>
        <v/>
      </c>
      <c r="C132" s="111" t="str">
        <f>IF(RES_hhdet_tes!C132=0,"",RES_hhdet_tes!C132/RES_hhdet_fec!C132)</f>
        <v/>
      </c>
      <c r="D132" s="111" t="str">
        <f>IF(RES_hhdet_tes!D132=0,"",RES_hhdet_tes!D132/RES_hhdet_fec!D132)</f>
        <v/>
      </c>
      <c r="E132" s="111" t="str">
        <f>IF(RES_hhdet_tes!E132=0,"",RES_hhdet_tes!E132/RES_hhdet_fec!E132)</f>
        <v/>
      </c>
      <c r="F132" s="111" t="str">
        <f>IF(RES_hhdet_tes!F132=0,"",RES_hhdet_tes!F132/RES_hhdet_fec!F132)</f>
        <v/>
      </c>
      <c r="G132" s="111" t="str">
        <f>IF(RES_hhdet_tes!G132=0,"",RES_hhdet_tes!G132/RES_hhdet_fec!G132)</f>
        <v/>
      </c>
      <c r="H132" s="111" t="str">
        <f>IF(RES_hhdet_tes!H132=0,"",RES_hhdet_tes!H132/RES_hhdet_fec!H132)</f>
        <v/>
      </c>
      <c r="I132" s="111" t="str">
        <f>IF(RES_hhdet_tes!I132=0,"",RES_hhdet_tes!I132/RES_hhdet_fec!I132)</f>
        <v/>
      </c>
      <c r="J132" s="111" t="str">
        <f>IF(RES_hhdet_tes!J132=0,"",RES_hhdet_tes!J132/RES_hhdet_fec!J132)</f>
        <v/>
      </c>
      <c r="K132" s="111">
        <f>IF(RES_hhdet_tes!K132=0,"",RES_hhdet_tes!K132/RES_hhdet_fec!K132)</f>
        <v>0.90164308119886649</v>
      </c>
      <c r="L132" s="111">
        <f>IF(RES_hhdet_tes!L132=0,"",RES_hhdet_tes!L132/RES_hhdet_fec!L132)</f>
        <v>0.89784630181873071</v>
      </c>
      <c r="M132" s="111">
        <f>IF(RES_hhdet_tes!M132=0,"",RES_hhdet_tes!M132/RES_hhdet_fec!M132)</f>
        <v>0.90153081113247147</v>
      </c>
      <c r="N132" s="111">
        <f>IF(RES_hhdet_tes!N132=0,"",RES_hhdet_tes!N132/RES_hhdet_fec!N132)</f>
        <v>0.90516072096866773</v>
      </c>
      <c r="O132" s="111">
        <f>IF(RES_hhdet_tes!O132=0,"",RES_hhdet_tes!O132/RES_hhdet_fec!O132)</f>
        <v>0.90620382609269123</v>
      </c>
      <c r="P132" s="111">
        <f>IF(RES_hhdet_tes!P132=0,"",RES_hhdet_tes!P132/RES_hhdet_fec!P132)</f>
        <v>0.91061458063220879</v>
      </c>
      <c r="Q132" s="111">
        <f>IF(RES_hhdet_tes!Q132=0,"",RES_hhdet_tes!Q132/RES_hhdet_fec!Q132)</f>
        <v>0.91167048591406274</v>
      </c>
      <c r="R132" s="111">
        <f>IF(RES_hhdet_tes!R132=0,"",RES_hhdet_tes!R132/RES_hhdet_fec!R132)</f>
        <v>0.91378898225673277</v>
      </c>
      <c r="S132" s="111">
        <f>IF(RES_hhdet_tes!S132=0,"",RES_hhdet_tes!S132/RES_hhdet_fec!S132)</f>
        <v>0.91555878775243438</v>
      </c>
      <c r="T132" s="111">
        <f>IF(RES_hhdet_tes!T132=0,"",RES_hhdet_tes!T132/RES_hhdet_fec!T132)</f>
        <v>0.90514192216109912</v>
      </c>
      <c r="U132" s="111">
        <f>IF(RES_hhdet_tes!U132=0,"",RES_hhdet_tes!U132/RES_hhdet_fec!U132)</f>
        <v>0.91502448383651913</v>
      </c>
      <c r="V132" s="111">
        <f>IF(RES_hhdet_tes!V132=0,"",RES_hhdet_tes!V132/RES_hhdet_fec!V132)</f>
        <v>0.9186367997520698</v>
      </c>
      <c r="W132" s="111">
        <f>IF(RES_hhdet_tes!W132=0,"",RES_hhdet_tes!W132/RES_hhdet_fec!W132)</f>
        <v>0.92285297272749844</v>
      </c>
      <c r="DA132" s="63" t="s">
        <v>2030</v>
      </c>
    </row>
    <row r="133" spans="1:105" ht="12" customHeight="1" x14ac:dyDescent="0.25">
      <c r="A133" s="100" t="s">
        <v>203</v>
      </c>
      <c r="B133" s="112" t="str">
        <f>IF(RES_hhdet_tes!B133=0,"",RES_hhdet_tes!B133/RES_hhdet_fec!B133)</f>
        <v/>
      </c>
      <c r="C133" s="112" t="str">
        <f>IF(RES_hhdet_tes!C133=0,"",RES_hhdet_tes!C133/RES_hhdet_fec!C133)</f>
        <v/>
      </c>
      <c r="D133" s="112" t="str">
        <f>IF(RES_hhdet_tes!D133=0,"",RES_hhdet_tes!D133/RES_hhdet_fec!D133)</f>
        <v/>
      </c>
      <c r="E133" s="112" t="str">
        <f>IF(RES_hhdet_tes!E133=0,"",RES_hhdet_tes!E133/RES_hhdet_fec!E133)</f>
        <v/>
      </c>
      <c r="F133" s="112" t="str">
        <f>IF(RES_hhdet_tes!F133=0,"",RES_hhdet_tes!F133/RES_hhdet_fec!F133)</f>
        <v/>
      </c>
      <c r="G133" s="112" t="str">
        <f>IF(RES_hhdet_tes!G133=0,"",RES_hhdet_tes!G133/RES_hhdet_fec!G133)</f>
        <v/>
      </c>
      <c r="H133" s="112" t="str">
        <f>IF(RES_hhdet_tes!H133=0,"",RES_hhdet_tes!H133/RES_hhdet_fec!H133)</f>
        <v/>
      </c>
      <c r="I133" s="112" t="str">
        <f>IF(RES_hhdet_tes!I133=0,"",RES_hhdet_tes!I133/RES_hhdet_fec!I133)</f>
        <v/>
      </c>
      <c r="J133" s="112" t="str">
        <f>IF(RES_hhdet_tes!J133=0,"",RES_hhdet_tes!J133/RES_hhdet_fec!J133)</f>
        <v/>
      </c>
      <c r="K133" s="112">
        <f>IF(RES_hhdet_tes!K133=0,"",RES_hhdet_tes!K133/RES_hhdet_fec!K133)</f>
        <v>0.81891715247849006</v>
      </c>
      <c r="L133" s="112">
        <f>IF(RES_hhdet_tes!L133=0,"",RES_hhdet_tes!L133/RES_hhdet_fec!L133)</f>
        <v>0.8191028276863116</v>
      </c>
      <c r="M133" s="112">
        <f>IF(RES_hhdet_tes!M133=0,"",RES_hhdet_tes!M133/RES_hhdet_fec!M133)</f>
        <v>0.81987152176226308</v>
      </c>
      <c r="N133" s="112">
        <f>IF(RES_hhdet_tes!N133=0,"",RES_hhdet_tes!N133/RES_hhdet_fec!N133)</f>
        <v>0.82096926054254271</v>
      </c>
      <c r="O133" s="112">
        <f>IF(RES_hhdet_tes!O133=0,"",RES_hhdet_tes!O133/RES_hhdet_fec!O133)</f>
        <v>0.82675650572716008</v>
      </c>
      <c r="P133" s="112">
        <f>IF(RES_hhdet_tes!P133=0,"",RES_hhdet_tes!P133/RES_hhdet_fec!P133)</f>
        <v>0.8316082569375558</v>
      </c>
      <c r="Q133" s="112">
        <f>IF(RES_hhdet_tes!Q133=0,"",RES_hhdet_tes!Q133/RES_hhdet_fec!Q133)</f>
        <v>0.83528081186391956</v>
      </c>
      <c r="R133" s="112">
        <f>IF(RES_hhdet_tes!R133=0,"",RES_hhdet_tes!R133/RES_hhdet_fec!R133)</f>
        <v>0.83714258566078226</v>
      </c>
      <c r="S133" s="112">
        <f>IF(RES_hhdet_tes!S133=0,"",RES_hhdet_tes!S133/RES_hhdet_fec!S133)</f>
        <v>0.83801187973005054</v>
      </c>
      <c r="T133" s="112">
        <f>IF(RES_hhdet_tes!T133=0,"",RES_hhdet_tes!T133/RES_hhdet_fec!T133)</f>
        <v>0.84177968363201938</v>
      </c>
      <c r="U133" s="112">
        <f>IF(RES_hhdet_tes!U133=0,"",RES_hhdet_tes!U133/RES_hhdet_fec!U133)</f>
        <v>0.84464019938424162</v>
      </c>
      <c r="V133" s="112">
        <f>IF(RES_hhdet_tes!V133=0,"",RES_hhdet_tes!V133/RES_hhdet_fec!V133)</f>
        <v>0.84854510934751604</v>
      </c>
      <c r="W133" s="112">
        <f>IF(RES_hhdet_tes!W133=0,"",RES_hhdet_tes!W133/RES_hhdet_fec!W133)</f>
        <v>0.85320779989866757</v>
      </c>
      <c r="DA133" s="131" t="s">
        <v>2031</v>
      </c>
    </row>
    <row r="134" spans="1:105" ht="12" customHeight="1" x14ac:dyDescent="0.25">
      <c r="A134" s="103" t="s">
        <v>52</v>
      </c>
      <c r="B134" s="113" t="str">
        <f>IF(RES_hhdet_tes!B134=0,"",RES_hhdet_tes!B134/RES_hhdet_fec!B134)</f>
        <v/>
      </c>
      <c r="C134" s="113" t="str">
        <f>IF(RES_hhdet_tes!C134=0,"",RES_hhdet_tes!C134/RES_hhdet_fec!C134)</f>
        <v/>
      </c>
      <c r="D134" s="113" t="str">
        <f>IF(RES_hhdet_tes!D134=0,"",RES_hhdet_tes!D134/RES_hhdet_fec!D134)</f>
        <v/>
      </c>
      <c r="E134" s="113" t="str">
        <f>IF(RES_hhdet_tes!E134=0,"",RES_hhdet_tes!E134/RES_hhdet_fec!E134)</f>
        <v/>
      </c>
      <c r="F134" s="113" t="str">
        <f>IF(RES_hhdet_tes!F134=0,"",RES_hhdet_tes!F134/RES_hhdet_fec!F134)</f>
        <v/>
      </c>
      <c r="G134" s="113" t="str">
        <f>IF(RES_hhdet_tes!G134=0,"",RES_hhdet_tes!G134/RES_hhdet_fec!G134)</f>
        <v/>
      </c>
      <c r="H134" s="113" t="str">
        <f>IF(RES_hhdet_tes!H134=0,"",RES_hhdet_tes!H134/RES_hhdet_fec!H134)</f>
        <v/>
      </c>
      <c r="I134" s="113" t="str">
        <f>IF(RES_hhdet_tes!I134=0,"",RES_hhdet_tes!I134/RES_hhdet_fec!I134)</f>
        <v/>
      </c>
      <c r="J134" s="113" t="str">
        <f>IF(RES_hhdet_tes!J134=0,"",RES_hhdet_tes!J134/RES_hhdet_fec!J134)</f>
        <v/>
      </c>
      <c r="K134" s="113">
        <f>IF(RES_hhdet_tes!K134=0,"",RES_hhdet_tes!K134/RES_hhdet_fec!K134)</f>
        <v>1</v>
      </c>
      <c r="L134" s="113">
        <f>IF(RES_hhdet_tes!L134=0,"",RES_hhdet_tes!L134/RES_hhdet_fec!L134)</f>
        <v>1</v>
      </c>
      <c r="M134" s="113">
        <f>IF(RES_hhdet_tes!M134=0,"",RES_hhdet_tes!M134/RES_hhdet_fec!M134)</f>
        <v>1</v>
      </c>
      <c r="N134" s="113">
        <f>IF(RES_hhdet_tes!N134=0,"",RES_hhdet_tes!N134/RES_hhdet_fec!N134)</f>
        <v>1</v>
      </c>
      <c r="O134" s="113">
        <f>IF(RES_hhdet_tes!O134=0,"",RES_hhdet_tes!O134/RES_hhdet_fec!O134)</f>
        <v>1</v>
      </c>
      <c r="P134" s="113">
        <f>IF(RES_hhdet_tes!P134=0,"",RES_hhdet_tes!P134/RES_hhdet_fec!P134)</f>
        <v>1</v>
      </c>
      <c r="Q134" s="113">
        <f>IF(RES_hhdet_tes!Q134=0,"",RES_hhdet_tes!Q134/RES_hhdet_fec!Q134)</f>
        <v>1</v>
      </c>
      <c r="R134" s="113">
        <f>IF(RES_hhdet_tes!R134=0,"",RES_hhdet_tes!R134/RES_hhdet_fec!R134)</f>
        <v>1</v>
      </c>
      <c r="S134" s="113">
        <f>IF(RES_hhdet_tes!S134=0,"",RES_hhdet_tes!S134/RES_hhdet_fec!S134)</f>
        <v>1</v>
      </c>
      <c r="T134" s="113">
        <f>IF(RES_hhdet_tes!T134=0,"",RES_hhdet_tes!T134/RES_hhdet_fec!T134)</f>
        <v>1</v>
      </c>
      <c r="U134" s="113">
        <f>IF(RES_hhdet_tes!U134=0,"",RES_hhdet_tes!U134/RES_hhdet_fec!U134)</f>
        <v>1</v>
      </c>
      <c r="V134" s="113">
        <f>IF(RES_hhdet_tes!V134=0,"",RES_hhdet_tes!V134/RES_hhdet_fec!V134)</f>
        <v>1</v>
      </c>
      <c r="W134" s="113">
        <f>IF(RES_hhdet_tes!W134=0,"",RES_hhdet_tes!W134/RES_hhdet_fec!W134)</f>
        <v>1</v>
      </c>
      <c r="DA134" s="132" t="s">
        <v>2032</v>
      </c>
    </row>
    <row r="135" spans="1:105" ht="12" customHeight="1" x14ac:dyDescent="0.25">
      <c r="A135" s="106" t="s">
        <v>122</v>
      </c>
      <c r="B135" s="112">
        <f>IF(RES_hhdet_tes!B135=0,"",RES_hhdet_tes!B135/RES_hhdet_fec!B135)</f>
        <v>0.61847156762503608</v>
      </c>
      <c r="C135" s="112">
        <f>IF(RES_hhdet_tes!C135=0,"",RES_hhdet_tes!C135/RES_hhdet_fec!C135)</f>
        <v>0.62150312185390677</v>
      </c>
      <c r="D135" s="112">
        <f>IF(RES_hhdet_tes!D135=0,"",RES_hhdet_tes!D135/RES_hhdet_fec!D135)</f>
        <v>0.62264524434843938</v>
      </c>
      <c r="E135" s="112">
        <f>IF(RES_hhdet_tes!E135=0,"",RES_hhdet_tes!E135/RES_hhdet_fec!E135)</f>
        <v>0.62511450671462976</v>
      </c>
      <c r="F135" s="112">
        <f>IF(RES_hhdet_tes!F135=0,"",RES_hhdet_tes!F135/RES_hhdet_fec!F135)</f>
        <v>0.6283318463833979</v>
      </c>
      <c r="G135" s="112">
        <f>IF(RES_hhdet_tes!G135=0,"",RES_hhdet_tes!G135/RES_hhdet_fec!G135)</f>
        <v>0.64389595135836153</v>
      </c>
      <c r="H135" s="112">
        <f>IF(RES_hhdet_tes!H135=0,"",RES_hhdet_tes!H135/RES_hhdet_fec!H135)</f>
        <v>0.64816637571784341</v>
      </c>
      <c r="I135" s="112">
        <f>IF(RES_hhdet_tes!I135=0,"",RES_hhdet_tes!I135/RES_hhdet_fec!I135)</f>
        <v>0.6482940577732158</v>
      </c>
      <c r="J135" s="112">
        <f>IF(RES_hhdet_tes!J135=0,"",RES_hhdet_tes!J135/RES_hhdet_fec!J135)</f>
        <v>0.64930911584703321</v>
      </c>
      <c r="K135" s="112">
        <f>IF(RES_hhdet_tes!K135=0,"",RES_hhdet_tes!K135/RES_hhdet_fec!K135)</f>
        <v>0.65081080618349285</v>
      </c>
      <c r="L135" s="112">
        <f>IF(RES_hhdet_tes!L135=0,"",RES_hhdet_tes!L135/RES_hhdet_fec!L135)</f>
        <v>0.65213264638560409</v>
      </c>
      <c r="M135" s="112">
        <f>IF(RES_hhdet_tes!M135=0,"",RES_hhdet_tes!M135/RES_hhdet_fec!M135)</f>
        <v>0.65513276355120842</v>
      </c>
      <c r="N135" s="112">
        <f>IF(RES_hhdet_tes!N135=0,"",RES_hhdet_tes!N135/RES_hhdet_fec!N135)</f>
        <v>0.65925175994566976</v>
      </c>
      <c r="O135" s="112">
        <f>IF(RES_hhdet_tes!O135=0,"",RES_hhdet_tes!O135/RES_hhdet_fec!O135)</f>
        <v>0.66207785114824735</v>
      </c>
      <c r="P135" s="112">
        <f>IF(RES_hhdet_tes!P135=0,"",RES_hhdet_tes!P135/RES_hhdet_fec!P135)</f>
        <v>0.66980642467316731</v>
      </c>
      <c r="Q135" s="112">
        <f>IF(RES_hhdet_tes!Q135=0,"",RES_hhdet_tes!Q135/RES_hhdet_fec!Q135)</f>
        <v>0.67251731414232629</v>
      </c>
      <c r="R135" s="112">
        <f>IF(RES_hhdet_tes!R135=0,"",RES_hhdet_tes!R135/RES_hhdet_fec!R135)</f>
        <v>0.67974697178866494</v>
      </c>
      <c r="S135" s="112">
        <f>IF(RES_hhdet_tes!S135=0,"",RES_hhdet_tes!S135/RES_hhdet_fec!S135)</f>
        <v>0.69637777609347995</v>
      </c>
      <c r="T135" s="112">
        <f>IF(RES_hhdet_tes!T135=0,"",RES_hhdet_tes!T135/RES_hhdet_fec!T135)</f>
        <v>0.70576070755042175</v>
      </c>
      <c r="U135" s="112">
        <f>IF(RES_hhdet_tes!U135=0,"",RES_hhdet_tes!U135/RES_hhdet_fec!U135)</f>
        <v>0.72876267567632802</v>
      </c>
      <c r="V135" s="112">
        <f>IF(RES_hhdet_tes!V135=0,"",RES_hhdet_tes!V135/RES_hhdet_fec!V135)</f>
        <v>0.74679058335886339</v>
      </c>
      <c r="W135" s="112">
        <f>IF(RES_hhdet_tes!W135=0,"",RES_hhdet_tes!W135/RES_hhdet_fec!W135)</f>
        <v>0.77651241061158494</v>
      </c>
      <c r="DA135" s="131" t="s">
        <v>2033</v>
      </c>
    </row>
    <row r="136" spans="1:105" ht="12" customHeight="1" x14ac:dyDescent="0.25">
      <c r="A136" s="107" t="s">
        <v>121</v>
      </c>
      <c r="B136" s="113" t="str">
        <f>IF(RES_hhdet_tes!B136=0,"",RES_hhdet_tes!B136/RES_hhdet_fec!B136)</f>
        <v/>
      </c>
      <c r="C136" s="113" t="str">
        <f>IF(RES_hhdet_tes!C136=0,"",RES_hhdet_tes!C136/RES_hhdet_fec!C136)</f>
        <v/>
      </c>
      <c r="D136" s="113" t="str">
        <f>IF(RES_hhdet_tes!D136=0,"",RES_hhdet_tes!D136/RES_hhdet_fec!D136)</f>
        <v/>
      </c>
      <c r="E136" s="113" t="str">
        <f>IF(RES_hhdet_tes!E136=0,"",RES_hhdet_tes!E136/RES_hhdet_fec!E136)</f>
        <v/>
      </c>
      <c r="F136" s="113" t="str">
        <f>IF(RES_hhdet_tes!F136=0,"",RES_hhdet_tes!F136/RES_hhdet_fec!F136)</f>
        <v/>
      </c>
      <c r="G136" s="113" t="str">
        <f>IF(RES_hhdet_tes!G136=0,"",RES_hhdet_tes!G136/RES_hhdet_fec!G136)</f>
        <v/>
      </c>
      <c r="H136" s="113" t="str">
        <f>IF(RES_hhdet_tes!H136=0,"",RES_hhdet_tes!H136/RES_hhdet_fec!H136)</f>
        <v/>
      </c>
      <c r="I136" s="113" t="str">
        <f>IF(RES_hhdet_tes!I136=0,"",RES_hhdet_tes!I136/RES_hhdet_fec!I136)</f>
        <v/>
      </c>
      <c r="J136" s="113" t="str">
        <f>IF(RES_hhdet_tes!J136=0,"",RES_hhdet_tes!J136/RES_hhdet_fec!J136)</f>
        <v/>
      </c>
      <c r="K136" s="113">
        <f>IF(RES_hhdet_tes!K136=0,"",RES_hhdet_tes!K136/RES_hhdet_fec!K136)</f>
        <v>0.79614404598547794</v>
      </c>
      <c r="L136" s="113">
        <f>IF(RES_hhdet_tes!L136=0,"",RES_hhdet_tes!L136/RES_hhdet_fec!L136)</f>
        <v>0.78902094502810372</v>
      </c>
      <c r="M136" s="113">
        <f>IF(RES_hhdet_tes!M136=0,"",RES_hhdet_tes!M136/RES_hhdet_fec!M136)</f>
        <v>0.79622771927734848</v>
      </c>
      <c r="N136" s="113">
        <f>IF(RES_hhdet_tes!N136=0,"",RES_hhdet_tes!N136/RES_hhdet_fec!N136)</f>
        <v>0.80427412091926309</v>
      </c>
      <c r="O136" s="113">
        <f>IF(RES_hhdet_tes!O136=0,"",RES_hhdet_tes!O136/RES_hhdet_fec!O136)</f>
        <v>0.81036143658730875</v>
      </c>
      <c r="P136" s="113">
        <f>IF(RES_hhdet_tes!P136=0,"",RES_hhdet_tes!P136/RES_hhdet_fec!P136)</f>
        <v>0.82274090885148987</v>
      </c>
      <c r="Q136" s="113">
        <f>IF(RES_hhdet_tes!Q136=0,"",RES_hhdet_tes!Q136/RES_hhdet_fec!Q136)</f>
        <v>0.823696632611296</v>
      </c>
      <c r="R136" s="113">
        <f>IF(RES_hhdet_tes!R136=0,"",RES_hhdet_tes!R136/RES_hhdet_fec!R136)</f>
        <v>0.82923141042337811</v>
      </c>
      <c r="S136" s="113">
        <f>IF(RES_hhdet_tes!S136=0,"",RES_hhdet_tes!S136/RES_hhdet_fec!S136)</f>
        <v>0.83664459495184773</v>
      </c>
      <c r="T136" s="113">
        <f>IF(RES_hhdet_tes!T136=0,"",RES_hhdet_tes!T136/RES_hhdet_fec!T136)</f>
        <v>0.82421063681505558</v>
      </c>
      <c r="U136" s="113">
        <f>IF(RES_hhdet_tes!U136=0,"",RES_hhdet_tes!U136/RES_hhdet_fec!U136)</f>
        <v>0.84583353029718267</v>
      </c>
      <c r="V136" s="113">
        <f>IF(RES_hhdet_tes!V136=0,"",RES_hhdet_tes!V136/RES_hhdet_fec!V136)</f>
        <v>0.85886874448961281</v>
      </c>
      <c r="W136" s="113">
        <f>IF(RES_hhdet_tes!W136=0,"",RES_hhdet_tes!W136/RES_hhdet_fec!W136)</f>
        <v>0.88486833357141692</v>
      </c>
      <c r="DA136" s="132" t="s">
        <v>2034</v>
      </c>
    </row>
    <row r="137" spans="1:105" ht="12" customHeight="1" x14ac:dyDescent="0.25">
      <c r="A137" s="108" t="s">
        <v>53</v>
      </c>
      <c r="B137" s="111" t="str">
        <f>IF(RES_hhdet_tes!B137=0,"",RES_hhdet_tes!B137/RES_hhdet_fec!B137)</f>
        <v/>
      </c>
      <c r="C137" s="111" t="str">
        <f>IF(RES_hhdet_tes!C137=0,"",RES_hhdet_tes!C137/RES_hhdet_fec!C137)</f>
        <v/>
      </c>
      <c r="D137" s="111" t="str">
        <f>IF(RES_hhdet_tes!D137=0,"",RES_hhdet_tes!D137/RES_hhdet_fec!D137)</f>
        <v/>
      </c>
      <c r="E137" s="111" t="str">
        <f>IF(RES_hhdet_tes!E137=0,"",RES_hhdet_tes!E137/RES_hhdet_fec!E137)</f>
        <v/>
      </c>
      <c r="F137" s="111" t="str">
        <f>IF(RES_hhdet_tes!F137=0,"",RES_hhdet_tes!F137/RES_hhdet_fec!F137)</f>
        <v/>
      </c>
      <c r="G137" s="111" t="str">
        <f>IF(RES_hhdet_tes!G137=0,"",RES_hhdet_tes!G137/RES_hhdet_fec!G137)</f>
        <v/>
      </c>
      <c r="H137" s="111" t="str">
        <f>IF(RES_hhdet_tes!H137=0,"",RES_hhdet_tes!H137/RES_hhdet_fec!H137)</f>
        <v/>
      </c>
      <c r="I137" s="111" t="str">
        <f>IF(RES_hhdet_tes!I137=0,"",RES_hhdet_tes!I137/RES_hhdet_fec!I137)</f>
        <v/>
      </c>
      <c r="J137" s="111" t="str">
        <f>IF(RES_hhdet_tes!J137=0,"",RES_hhdet_tes!J137/RES_hhdet_fec!J137)</f>
        <v/>
      </c>
      <c r="K137" s="111">
        <f>IF(RES_hhdet_tes!K137=0,"",RES_hhdet_tes!K137/RES_hhdet_fec!K137)</f>
        <v>0.65826810458400098</v>
      </c>
      <c r="L137" s="111">
        <f>IF(RES_hhdet_tes!L137=0,"",RES_hhdet_tes!L137/RES_hhdet_fec!L137)</f>
        <v>0.65866950405442526</v>
      </c>
      <c r="M137" s="111">
        <f>IF(RES_hhdet_tes!M137=0,"",RES_hhdet_tes!M137/RES_hhdet_fec!M137)</f>
        <v>0.6601569820436004</v>
      </c>
      <c r="N137" s="111">
        <f>IF(RES_hhdet_tes!N137=0,"",RES_hhdet_tes!N137/RES_hhdet_fec!N137)</f>
        <v>0.66351570882901478</v>
      </c>
      <c r="O137" s="111">
        <f>IF(RES_hhdet_tes!O137=0,"",RES_hhdet_tes!O137/RES_hhdet_fec!O137)</f>
        <v>0.67868977329515856</v>
      </c>
      <c r="P137" s="111">
        <f>IF(RES_hhdet_tes!P137=0,"",RES_hhdet_tes!P137/RES_hhdet_fec!P137)</f>
        <v>0.69227160482996419</v>
      </c>
      <c r="Q137" s="111">
        <f>IF(RES_hhdet_tes!Q137=0,"",RES_hhdet_tes!Q137/RES_hhdet_fec!Q137)</f>
        <v>0.6967715683495681</v>
      </c>
      <c r="R137" s="111">
        <f>IF(RES_hhdet_tes!R137=0,"",RES_hhdet_tes!R137/RES_hhdet_fec!R137)</f>
        <v>0.7029439750257328</v>
      </c>
      <c r="S137" s="111">
        <f>IF(RES_hhdet_tes!S137=0,"",RES_hhdet_tes!S137/RES_hhdet_fec!S137)</f>
        <v>0.71024169486366495</v>
      </c>
      <c r="T137" s="111">
        <f>IF(RES_hhdet_tes!T137=0,"",RES_hhdet_tes!T137/RES_hhdet_fec!T137)</f>
        <v>0.7211014036433756</v>
      </c>
      <c r="U137" s="111">
        <f>IF(RES_hhdet_tes!U137=0,"",RES_hhdet_tes!U137/RES_hhdet_fec!U137)</f>
        <v>0.7353477398639624</v>
      </c>
      <c r="V137" s="111">
        <f>IF(RES_hhdet_tes!V137=0,"",RES_hhdet_tes!V137/RES_hhdet_fec!V137)</f>
        <v>0.75254193728082497</v>
      </c>
      <c r="W137" s="111">
        <f>IF(RES_hhdet_tes!W137=0,"",RES_hhdet_tes!W137/RES_hhdet_fec!W137)</f>
        <v>0.78663584220009242</v>
      </c>
      <c r="DA137" s="63" t="s">
        <v>2035</v>
      </c>
    </row>
    <row r="138" spans="1:105" ht="12" customHeight="1" x14ac:dyDescent="0.25">
      <c r="A138" s="108" t="s">
        <v>52</v>
      </c>
      <c r="B138" s="111" t="str">
        <f>IF(RES_hhdet_tes!B138=0,"",RES_hhdet_tes!B138/RES_hhdet_fec!B138)</f>
        <v/>
      </c>
      <c r="C138" s="111" t="str">
        <f>IF(RES_hhdet_tes!C138=0,"",RES_hhdet_tes!C138/RES_hhdet_fec!C138)</f>
        <v/>
      </c>
      <c r="D138" s="111" t="str">
        <f>IF(RES_hhdet_tes!D138=0,"",RES_hhdet_tes!D138/RES_hhdet_fec!D138)</f>
        <v/>
      </c>
      <c r="E138" s="111" t="str">
        <f>IF(RES_hhdet_tes!E138=0,"",RES_hhdet_tes!E138/RES_hhdet_fec!E138)</f>
        <v/>
      </c>
      <c r="F138" s="111" t="str">
        <f>IF(RES_hhdet_tes!F138=0,"",RES_hhdet_tes!F138/RES_hhdet_fec!F138)</f>
        <v/>
      </c>
      <c r="G138" s="111" t="str">
        <f>IF(RES_hhdet_tes!G138=0,"",RES_hhdet_tes!G138/RES_hhdet_fec!G138)</f>
        <v/>
      </c>
      <c r="H138" s="111" t="str">
        <f>IF(RES_hhdet_tes!H138=0,"",RES_hhdet_tes!H138/RES_hhdet_fec!H138)</f>
        <v/>
      </c>
      <c r="I138" s="111" t="str">
        <f>IF(RES_hhdet_tes!I138=0,"",RES_hhdet_tes!I138/RES_hhdet_fec!I138)</f>
        <v/>
      </c>
      <c r="J138" s="111" t="str">
        <f>IF(RES_hhdet_tes!J138=0,"",RES_hhdet_tes!J138/RES_hhdet_fec!J138)</f>
        <v/>
      </c>
      <c r="K138" s="111">
        <f>IF(RES_hhdet_tes!K138=0,"",RES_hhdet_tes!K138/RES_hhdet_fec!K138)</f>
        <v>1</v>
      </c>
      <c r="L138" s="111">
        <f>IF(RES_hhdet_tes!L138=0,"",RES_hhdet_tes!L138/RES_hhdet_fec!L138)</f>
        <v>1</v>
      </c>
      <c r="M138" s="111">
        <f>IF(RES_hhdet_tes!M138=0,"",RES_hhdet_tes!M138/RES_hhdet_fec!M138)</f>
        <v>1</v>
      </c>
      <c r="N138" s="111">
        <f>IF(RES_hhdet_tes!N138=0,"",RES_hhdet_tes!N138/RES_hhdet_fec!N138)</f>
        <v>1</v>
      </c>
      <c r="O138" s="111">
        <f>IF(RES_hhdet_tes!O138=0,"",RES_hhdet_tes!O138/RES_hhdet_fec!O138)</f>
        <v>1</v>
      </c>
      <c r="P138" s="111">
        <f>IF(RES_hhdet_tes!P138=0,"",RES_hhdet_tes!P138/RES_hhdet_fec!P138)</f>
        <v>1</v>
      </c>
      <c r="Q138" s="111">
        <f>IF(RES_hhdet_tes!Q138=0,"",RES_hhdet_tes!Q138/RES_hhdet_fec!Q138)</f>
        <v>1</v>
      </c>
      <c r="R138" s="111">
        <f>IF(RES_hhdet_tes!R138=0,"",RES_hhdet_tes!R138/RES_hhdet_fec!R138)</f>
        <v>1</v>
      </c>
      <c r="S138" s="111">
        <f>IF(RES_hhdet_tes!S138=0,"",RES_hhdet_tes!S138/RES_hhdet_fec!S138)</f>
        <v>1</v>
      </c>
      <c r="T138" s="111">
        <f>IF(RES_hhdet_tes!T138=0,"",RES_hhdet_tes!T138/RES_hhdet_fec!T138)</f>
        <v>1</v>
      </c>
      <c r="U138" s="111">
        <f>IF(RES_hhdet_tes!U138=0,"",RES_hhdet_tes!U138/RES_hhdet_fec!U138)</f>
        <v>1</v>
      </c>
      <c r="V138" s="111">
        <f>IF(RES_hhdet_tes!V138=0,"",RES_hhdet_tes!V138/RES_hhdet_fec!V138)</f>
        <v>1</v>
      </c>
      <c r="W138" s="111">
        <f>IF(RES_hhdet_tes!W138=0,"",RES_hhdet_tes!W138/RES_hhdet_fec!W138)</f>
        <v>1</v>
      </c>
      <c r="DA138" s="63" t="s">
        <v>2036</v>
      </c>
    </row>
    <row r="139" spans="1:105" ht="12" customHeight="1" x14ac:dyDescent="0.25">
      <c r="A139" s="121" t="s">
        <v>54</v>
      </c>
      <c r="B139" s="124">
        <f>IF(RES_hhdet_tes!B139=0,"",RES_hhdet_tes!B139/RES_hhdet_fec!B139)</f>
        <v>0.605623267264638</v>
      </c>
      <c r="C139" s="124">
        <f>IF(RES_hhdet_tes!C139=0,"",RES_hhdet_tes!C139/RES_hhdet_fec!C139)</f>
        <v>0.60540298022681915</v>
      </c>
      <c r="D139" s="124">
        <f>IF(RES_hhdet_tes!D139=0,"",RES_hhdet_tes!D139/RES_hhdet_fec!D139)</f>
        <v>0.60420344884501409</v>
      </c>
      <c r="E139" s="124">
        <f>IF(RES_hhdet_tes!E139=0,"",RES_hhdet_tes!E139/RES_hhdet_fec!E139)</f>
        <v>0.62969154481247835</v>
      </c>
      <c r="F139" s="124">
        <f>IF(RES_hhdet_tes!F139=0,"",RES_hhdet_tes!F139/RES_hhdet_fec!F139)</f>
        <v>0.63446501268054467</v>
      </c>
      <c r="G139" s="124">
        <f>IF(RES_hhdet_tes!G139=0,"",RES_hhdet_tes!G139/RES_hhdet_fec!G139)</f>
        <v>0.63134760060365835</v>
      </c>
      <c r="H139" s="124">
        <f>IF(RES_hhdet_tes!H139=0,"",RES_hhdet_tes!H139/RES_hhdet_fec!H139)</f>
        <v>0.64073155760590206</v>
      </c>
      <c r="I139" s="124">
        <f>IF(RES_hhdet_tes!I139=0,"",RES_hhdet_tes!I139/RES_hhdet_fec!I139)</f>
        <v>0.63702791585248209</v>
      </c>
      <c r="J139" s="124">
        <f>IF(RES_hhdet_tes!J139=0,"",RES_hhdet_tes!J139/RES_hhdet_fec!J139)</f>
        <v>0.63967601721440603</v>
      </c>
      <c r="K139" s="124">
        <f>IF(RES_hhdet_tes!K139=0,"",RES_hhdet_tes!K139/RES_hhdet_fec!K139)</f>
        <v>0.64171459722334034</v>
      </c>
      <c r="L139" s="124">
        <f>IF(RES_hhdet_tes!L139=0,"",RES_hhdet_tes!L139/RES_hhdet_fec!L139)</f>
        <v>0.64879113890884499</v>
      </c>
      <c r="M139" s="124">
        <f>IF(RES_hhdet_tes!M139=0,"",RES_hhdet_tes!M139/RES_hhdet_fec!M139)</f>
        <v>0.65055349647275518</v>
      </c>
      <c r="N139" s="124">
        <f>IF(RES_hhdet_tes!N139=0,"",RES_hhdet_tes!N139/RES_hhdet_fec!N139)</f>
        <v>0.65164701171917372</v>
      </c>
      <c r="O139" s="124">
        <f>IF(RES_hhdet_tes!O139=0,"",RES_hhdet_tes!O139/RES_hhdet_fec!O139)</f>
        <v>0.65617119849798866</v>
      </c>
      <c r="P139" s="124">
        <f>IF(RES_hhdet_tes!P139=0,"",RES_hhdet_tes!P139/RES_hhdet_fec!P139)</f>
        <v>0.65356709246579869</v>
      </c>
      <c r="Q139" s="124">
        <f>IF(RES_hhdet_tes!Q139=0,"",RES_hhdet_tes!Q139/RES_hhdet_fec!Q139)</f>
        <v>0.65375299457732006</v>
      </c>
      <c r="R139" s="124">
        <f>IF(RES_hhdet_tes!R139=0,"",RES_hhdet_tes!R139/RES_hhdet_fec!R139)</f>
        <v>0.65467311392331207</v>
      </c>
      <c r="S139" s="124">
        <f>IF(RES_hhdet_tes!S139=0,"",RES_hhdet_tes!S139/RES_hhdet_fec!S139)</f>
        <v>0.65547665282951584</v>
      </c>
      <c r="T139" s="124">
        <f>IF(RES_hhdet_tes!T139=0,"",RES_hhdet_tes!T139/RES_hhdet_fec!T139)</f>
        <v>0.65397661196878276</v>
      </c>
      <c r="U139" s="124">
        <f>IF(RES_hhdet_tes!U139=0,"",RES_hhdet_tes!U139/RES_hhdet_fec!U139)</f>
        <v>0.65469325501127962</v>
      </c>
      <c r="V139" s="124">
        <f>IF(RES_hhdet_tes!V139=0,"",RES_hhdet_tes!V139/RES_hhdet_fec!V139)</f>
        <v>0.66172476940923486</v>
      </c>
      <c r="W139" s="124">
        <f>IF(RES_hhdet_tes!W139=0,"",RES_hhdet_tes!W139/RES_hhdet_fec!W139)</f>
        <v>0.66116178314781715</v>
      </c>
      <c r="DA139" s="130" t="s">
        <v>2037</v>
      </c>
    </row>
    <row r="140" spans="1:105" ht="12" customHeight="1" x14ac:dyDescent="0.25">
      <c r="A140" s="97" t="s">
        <v>50</v>
      </c>
      <c r="B140" s="111">
        <f>IF(RES_hhdet_tes!B140=0,"",RES_hhdet_tes!B140/RES_hhdet_fec!B140)</f>
        <v>0.58604868176896507</v>
      </c>
      <c r="C140" s="111">
        <f>IF(RES_hhdet_tes!C140=0,"",RES_hhdet_tes!C140/RES_hhdet_fec!C140)</f>
        <v>0.58692078595152208</v>
      </c>
      <c r="D140" s="111">
        <f>IF(RES_hhdet_tes!D140=0,"",RES_hhdet_tes!D140/RES_hhdet_fec!D140)</f>
        <v>0.58761728714645933</v>
      </c>
      <c r="E140" s="111">
        <f>IF(RES_hhdet_tes!E140=0,"",RES_hhdet_tes!E140/RES_hhdet_fec!E140)</f>
        <v>0.58831679818685256</v>
      </c>
      <c r="F140" s="111">
        <f>IF(RES_hhdet_tes!F140=0,"",RES_hhdet_tes!F140/RES_hhdet_fec!F140)</f>
        <v>0.58942810400752943</v>
      </c>
      <c r="G140" s="111">
        <f>IF(RES_hhdet_tes!G140=0,"",RES_hhdet_tes!G140/RES_hhdet_fec!G140)</f>
        <v>0.59106681128295557</v>
      </c>
      <c r="H140" s="111">
        <f>IF(RES_hhdet_tes!H140=0,"",RES_hhdet_tes!H140/RES_hhdet_fec!H140)</f>
        <v>0.59313296413864658</v>
      </c>
      <c r="I140" s="111">
        <f>IF(RES_hhdet_tes!I140=0,"",RES_hhdet_tes!I140/RES_hhdet_fec!I140)</f>
        <v>0.59424066166244682</v>
      </c>
      <c r="J140" s="111">
        <f>IF(RES_hhdet_tes!J140=0,"",RES_hhdet_tes!J140/RES_hhdet_fec!J140)</f>
        <v>0.59456012934515634</v>
      </c>
      <c r="K140" s="111">
        <f>IF(RES_hhdet_tes!K140=0,"",RES_hhdet_tes!K140/RES_hhdet_fec!K140)</f>
        <v>0.59504201875916851</v>
      </c>
      <c r="L140" s="111">
        <f>IF(RES_hhdet_tes!L140=0,"",RES_hhdet_tes!L140/RES_hhdet_fec!L140)</f>
        <v>0.59541111620177045</v>
      </c>
      <c r="M140" s="111">
        <f>IF(RES_hhdet_tes!M140=0,"",RES_hhdet_tes!M140/RES_hhdet_fec!M140)</f>
        <v>0.59580768378477866</v>
      </c>
      <c r="N140" s="111">
        <f>IF(RES_hhdet_tes!N140=0,"",RES_hhdet_tes!N140/RES_hhdet_fec!N140)</f>
        <v>0.59628281876446754</v>
      </c>
      <c r="O140" s="111">
        <f>IF(RES_hhdet_tes!O140=0,"",RES_hhdet_tes!O140/RES_hhdet_fec!O140)</f>
        <v>0.59670789511427902</v>
      </c>
      <c r="P140" s="111">
        <f>IF(RES_hhdet_tes!P140=0,"",RES_hhdet_tes!P140/RES_hhdet_fec!P140)</f>
        <v>0.59687574815723565</v>
      </c>
      <c r="Q140" s="111">
        <f>IF(RES_hhdet_tes!Q140=0,"",RES_hhdet_tes!Q140/RES_hhdet_fec!Q140)</f>
        <v>0.59701419528667932</v>
      </c>
      <c r="R140" s="111">
        <f>IF(RES_hhdet_tes!R140=0,"",RES_hhdet_tes!R140/RES_hhdet_fec!R140)</f>
        <v>0.59726460122452807</v>
      </c>
      <c r="S140" s="111">
        <f>IF(RES_hhdet_tes!S140=0,"",RES_hhdet_tes!S140/RES_hhdet_fec!S140)</f>
        <v>0.59786929958627932</v>
      </c>
      <c r="T140" s="111">
        <f>IF(RES_hhdet_tes!T140=0,"",RES_hhdet_tes!T140/RES_hhdet_fec!T140)</f>
        <v>0.59874825792219633</v>
      </c>
      <c r="U140" s="111">
        <f>IF(RES_hhdet_tes!U140=0,"",RES_hhdet_tes!U140/RES_hhdet_fec!U140)</f>
        <v>0.60049825496873377</v>
      </c>
      <c r="V140" s="111">
        <f>IF(RES_hhdet_tes!V140=0,"",RES_hhdet_tes!V140/RES_hhdet_fec!V140)</f>
        <v>0.60277544982759712</v>
      </c>
      <c r="W140" s="111">
        <f>IF(RES_hhdet_tes!W140=0,"",RES_hhdet_tes!W140/RES_hhdet_fec!W140)</f>
        <v>0.60555989005485134</v>
      </c>
      <c r="DA140" s="63" t="s">
        <v>2038</v>
      </c>
    </row>
    <row r="141" spans="1:105" ht="12" customHeight="1" x14ac:dyDescent="0.25">
      <c r="A141" s="109" t="s">
        <v>120</v>
      </c>
      <c r="B141" s="45">
        <f>IF(RES_hhdet_tes!B141=0,"",RES_hhdet_tes!B141/RES_hhdet_fec!B141)</f>
        <v>0.73897657154102725</v>
      </c>
      <c r="C141" s="45">
        <f>IF(RES_hhdet_tes!C141=0,"",RES_hhdet_tes!C141/RES_hhdet_fec!C141)</f>
        <v>0.7418865131322171</v>
      </c>
      <c r="D141" s="45">
        <f>IF(RES_hhdet_tes!D141=0,"",RES_hhdet_tes!D141/RES_hhdet_fec!D141)</f>
        <v>0.74512922296487372</v>
      </c>
      <c r="E141" s="45">
        <f>IF(RES_hhdet_tes!E141=0,"",RES_hhdet_tes!E141/RES_hhdet_fec!E141)</f>
        <v>0.74928068333025577</v>
      </c>
      <c r="F141" s="45">
        <f>IF(RES_hhdet_tes!F141=0,"",RES_hhdet_tes!F141/RES_hhdet_fec!F141)</f>
        <v>0.75183411778339682</v>
      </c>
      <c r="G141" s="45">
        <f>IF(RES_hhdet_tes!G141=0,"",RES_hhdet_tes!G141/RES_hhdet_fec!G141)</f>
        <v>0.75384522214528316</v>
      </c>
      <c r="H141" s="45">
        <f>IF(RES_hhdet_tes!H141=0,"",RES_hhdet_tes!H141/RES_hhdet_fec!H141)</f>
        <v>0.7560615740742016</v>
      </c>
      <c r="I141" s="45">
        <f>IF(RES_hhdet_tes!I141=0,"",RES_hhdet_tes!I141/RES_hhdet_fec!I141)</f>
        <v>0.75730715137527638</v>
      </c>
      <c r="J141" s="45">
        <f>IF(RES_hhdet_tes!J141=0,"",RES_hhdet_tes!J141/RES_hhdet_fec!J141)</f>
        <v>0.75851772626149683</v>
      </c>
      <c r="K141" s="45">
        <f>IF(RES_hhdet_tes!K141=0,"",RES_hhdet_tes!K141/RES_hhdet_fec!K141)</f>
        <v>0.76038306106715658</v>
      </c>
      <c r="L141" s="45">
        <f>IF(RES_hhdet_tes!L141=0,"",RES_hhdet_tes!L141/RES_hhdet_fec!L141)</f>
        <v>0.76262317893403531</v>
      </c>
      <c r="M141" s="45">
        <f>IF(RES_hhdet_tes!M141=0,"",RES_hhdet_tes!M141/RES_hhdet_fec!M141)</f>
        <v>0.76516172445500674</v>
      </c>
      <c r="N141" s="45">
        <f>IF(RES_hhdet_tes!N141=0,"",RES_hhdet_tes!N141/RES_hhdet_fec!N141)</f>
        <v>0.76725646765846756</v>
      </c>
      <c r="O141" s="45">
        <f>IF(RES_hhdet_tes!O141=0,"",RES_hhdet_tes!O141/RES_hhdet_fec!O141)</f>
        <v>0.76938663572092802</v>
      </c>
      <c r="P141" s="45">
        <f>IF(RES_hhdet_tes!P141=0,"",RES_hhdet_tes!P141/RES_hhdet_fec!P141)</f>
        <v>0.77103636454061675</v>
      </c>
      <c r="Q141" s="45">
        <f>IF(RES_hhdet_tes!Q141=0,"",RES_hhdet_tes!Q141/RES_hhdet_fec!Q141)</f>
        <v>0.77409483641533361</v>
      </c>
      <c r="R141" s="45">
        <f>IF(RES_hhdet_tes!R141=0,"",RES_hhdet_tes!R141/RES_hhdet_fec!R141)</f>
        <v>0.77910062873522823</v>
      </c>
      <c r="S141" s="45">
        <f>IF(RES_hhdet_tes!S141=0,"",RES_hhdet_tes!S141/RES_hhdet_fec!S141)</f>
        <v>0.78656683056661014</v>
      </c>
      <c r="T141" s="45">
        <f>IF(RES_hhdet_tes!T141=0,"",RES_hhdet_tes!T141/RES_hhdet_fec!T141)</f>
        <v>0.79512746385606869</v>
      </c>
      <c r="U141" s="45">
        <f>IF(RES_hhdet_tes!U141=0,"",RES_hhdet_tes!U141/RES_hhdet_fec!U141)</f>
        <v>0.80787417128321015</v>
      </c>
      <c r="V141" s="45">
        <f>IF(RES_hhdet_tes!V141=0,"",RES_hhdet_tes!V141/RES_hhdet_fec!V141)</f>
        <v>0.82094295631501413</v>
      </c>
      <c r="W141" s="45">
        <f>IF(RES_hhdet_tes!W141=0,"",RES_hhdet_tes!W141/RES_hhdet_fec!W141)</f>
        <v>0.82992234341815796</v>
      </c>
      <c r="DA141" s="60" t="s">
        <v>2039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9">
        <f>IF(RES_hhdet_tes!B143=0,"",RES_hhdet_tes!B143/RES_hhdet_fec!B143)</f>
        <v>1.0832567699409386</v>
      </c>
      <c r="C143" s="119">
        <f>IF(RES_hhdet_tes!C143=0,"",RES_hhdet_tes!C143/RES_hhdet_fec!C143)</f>
        <v>1.1339154315852835</v>
      </c>
      <c r="D143" s="119">
        <f>IF(RES_hhdet_tes!D143=0,"",RES_hhdet_tes!D143/RES_hhdet_fec!D143)</f>
        <v>1.111839027362959</v>
      </c>
      <c r="E143" s="119">
        <f>IF(RES_hhdet_tes!E143=0,"",RES_hhdet_tes!E143/RES_hhdet_fec!E143)</f>
        <v>1.1468429034473866</v>
      </c>
      <c r="F143" s="119">
        <f>IF(RES_hhdet_tes!F143=0,"",RES_hhdet_tes!F143/RES_hhdet_fec!F143)</f>
        <v>1.201926574716329</v>
      </c>
      <c r="G143" s="119">
        <f>IF(RES_hhdet_tes!G143=0,"",RES_hhdet_tes!G143/RES_hhdet_fec!G143)</f>
        <v>1.2991984674009796</v>
      </c>
      <c r="H143" s="119">
        <f>IF(RES_hhdet_tes!H143=0,"",RES_hhdet_tes!H143/RES_hhdet_fec!H143)</f>
        <v>1.3636869578710864</v>
      </c>
      <c r="I143" s="119">
        <f>IF(RES_hhdet_tes!I143=0,"",RES_hhdet_tes!I143/RES_hhdet_fec!I143)</f>
        <v>1.3703551259943112</v>
      </c>
      <c r="J143" s="119">
        <f>IF(RES_hhdet_tes!J143=0,"",RES_hhdet_tes!J143/RES_hhdet_fec!J143)</f>
        <v>1.4474144750605926</v>
      </c>
      <c r="K143" s="119">
        <f>IF(RES_hhdet_tes!K143=0,"",RES_hhdet_tes!K143/RES_hhdet_fec!K143)</f>
        <v>1.4894034455036007</v>
      </c>
      <c r="L143" s="119">
        <f>IF(RES_hhdet_tes!L143=0,"",RES_hhdet_tes!L143/RES_hhdet_fec!L143)</f>
        <v>1.5269023746644506</v>
      </c>
      <c r="M143" s="119">
        <f>IF(RES_hhdet_tes!M143=0,"",RES_hhdet_tes!M143/RES_hhdet_fec!M143)</f>
        <v>1.5714220121407481</v>
      </c>
      <c r="N143" s="119">
        <f>IF(RES_hhdet_tes!N143=0,"",RES_hhdet_tes!N143/RES_hhdet_fec!N143)</f>
        <v>1.6071383558692138</v>
      </c>
      <c r="O143" s="119">
        <f>IF(RES_hhdet_tes!O143=0,"",RES_hhdet_tes!O143/RES_hhdet_fec!O143)</f>
        <v>1.6593369286352586</v>
      </c>
      <c r="P143" s="119">
        <f>IF(RES_hhdet_tes!P143=0,"",RES_hhdet_tes!P143/RES_hhdet_fec!P143)</f>
        <v>1.715070240348618</v>
      </c>
      <c r="Q143" s="119">
        <f>IF(RES_hhdet_tes!Q143=0,"",RES_hhdet_tes!Q143/RES_hhdet_fec!Q143)</f>
        <v>1.7698493860216942</v>
      </c>
      <c r="R143" s="119">
        <f>IF(RES_hhdet_tes!R143=0,"",RES_hhdet_tes!R143/RES_hhdet_fec!R143)</f>
        <v>1.8219264838853797</v>
      </c>
      <c r="S143" s="119">
        <f>IF(RES_hhdet_tes!S143=0,"",RES_hhdet_tes!S143/RES_hhdet_fec!S143)</f>
        <v>1.8729255496894546</v>
      </c>
      <c r="T143" s="119">
        <f>IF(RES_hhdet_tes!T143=0,"",RES_hhdet_tes!T143/RES_hhdet_fec!T143)</f>
        <v>1.9326674040159608</v>
      </c>
      <c r="U143" s="119">
        <f>IF(RES_hhdet_tes!U143=0,"",RES_hhdet_tes!U143/RES_hhdet_fec!U143)</f>
        <v>1.9664978298840567</v>
      </c>
      <c r="V143" s="119">
        <f>IF(RES_hhdet_tes!V143=0,"",RES_hhdet_tes!V143/RES_hhdet_fec!V143)</f>
        <v>2.0133710331934207</v>
      </c>
      <c r="W143" s="119">
        <f>IF(RES_hhdet_tes!W143=0,"",RES_hhdet_tes!W143/RES_hhdet_fec!W143)</f>
        <v>2.1234078521751449</v>
      </c>
      <c r="DA143" s="129" t="s">
        <v>2040</v>
      </c>
    </row>
    <row r="144" spans="1:105" ht="12.95" customHeight="1" x14ac:dyDescent="0.25">
      <c r="A144" s="121" t="s">
        <v>57</v>
      </c>
      <c r="B144" s="124">
        <f>IF(RES_hhdet_tes!B144=0,"",RES_hhdet_tes!B144/RES_hhdet_fec!B144)</f>
        <v>1.2809161292076376</v>
      </c>
      <c r="C144" s="124">
        <f>IF(RES_hhdet_tes!C144=0,"",RES_hhdet_tes!C144/RES_hhdet_fec!C144)</f>
        <v>1.2967482504296672</v>
      </c>
      <c r="D144" s="124">
        <f>IF(RES_hhdet_tes!D144=0,"",RES_hhdet_tes!D144/RES_hhdet_fec!D144)</f>
        <v>1.3867765761226238</v>
      </c>
      <c r="E144" s="124">
        <f>IF(RES_hhdet_tes!E144=0,"",RES_hhdet_tes!E144/RES_hhdet_fec!E144)</f>
        <v>1.4689194251923057</v>
      </c>
      <c r="F144" s="124">
        <f>IF(RES_hhdet_tes!F144=0,"",RES_hhdet_tes!F144/RES_hhdet_fec!F144)</f>
        <v>1.5541237682927547</v>
      </c>
      <c r="G144" s="124">
        <f>IF(RES_hhdet_tes!G144=0,"",RES_hhdet_tes!G144/RES_hhdet_fec!G144)</f>
        <v>1.636323843941683</v>
      </c>
      <c r="H144" s="124">
        <f>IF(RES_hhdet_tes!H144=0,"",RES_hhdet_tes!H144/RES_hhdet_fec!H144)</f>
        <v>1.7215484138379922</v>
      </c>
      <c r="I144" s="124">
        <f>IF(RES_hhdet_tes!I144=0,"",RES_hhdet_tes!I144/RES_hhdet_fec!I144)</f>
        <v>1.7985044722461081</v>
      </c>
      <c r="J144" s="124">
        <f>IF(RES_hhdet_tes!J144=0,"",RES_hhdet_tes!J144/RES_hhdet_fec!J144)</f>
        <v>1.8768078534791341</v>
      </c>
      <c r="K144" s="124">
        <f>IF(RES_hhdet_tes!K144=0,"",RES_hhdet_tes!K144/RES_hhdet_fec!K144)</f>
        <v>1.9480762485332868</v>
      </c>
      <c r="L144" s="124">
        <f>IF(RES_hhdet_tes!L144=0,"",RES_hhdet_tes!L144/RES_hhdet_fec!L144)</f>
        <v>2.01446752156511</v>
      </c>
      <c r="M144" s="124">
        <f>IF(RES_hhdet_tes!M144=0,"",RES_hhdet_tes!M144/RES_hhdet_fec!M144)</f>
        <v>2.0932771160965387</v>
      </c>
      <c r="N144" s="124">
        <f>IF(RES_hhdet_tes!N144=0,"",RES_hhdet_tes!N144/RES_hhdet_fec!N144)</f>
        <v>2.1763413466524333</v>
      </c>
      <c r="O144" s="124">
        <f>IF(RES_hhdet_tes!O144=0,"",RES_hhdet_tes!O144/RES_hhdet_fec!O144)</f>
        <v>2.2798351537254358</v>
      </c>
      <c r="P144" s="124">
        <f>IF(RES_hhdet_tes!P144=0,"",RES_hhdet_tes!P144/RES_hhdet_fec!P144)</f>
        <v>2.3815301244113574</v>
      </c>
      <c r="Q144" s="124">
        <f>IF(RES_hhdet_tes!Q144=0,"",RES_hhdet_tes!Q144/RES_hhdet_fec!Q144)</f>
        <v>2.4783849748302176</v>
      </c>
      <c r="R144" s="124">
        <f>IF(RES_hhdet_tes!R144=0,"",RES_hhdet_tes!R144/RES_hhdet_fec!R144)</f>
        <v>2.5555610421008312</v>
      </c>
      <c r="S144" s="124">
        <f>IF(RES_hhdet_tes!S144=0,"",RES_hhdet_tes!S144/RES_hhdet_fec!S144)</f>
        <v>2.6356774178435463</v>
      </c>
      <c r="T144" s="124">
        <f>IF(RES_hhdet_tes!T144=0,"",RES_hhdet_tes!T144/RES_hhdet_fec!T144)</f>
        <v>2.7129558954884319</v>
      </c>
      <c r="U144" s="124">
        <f>IF(RES_hhdet_tes!U144=0,"",RES_hhdet_tes!U144/RES_hhdet_fec!U144)</f>
        <v>2.8055951318238006</v>
      </c>
      <c r="V144" s="124">
        <f>IF(RES_hhdet_tes!V144=0,"",RES_hhdet_tes!V144/RES_hhdet_fec!V144)</f>
        <v>2.8896731380692389</v>
      </c>
      <c r="W144" s="124">
        <f>IF(RES_hhdet_tes!W144=0,"",RES_hhdet_tes!W144/RES_hhdet_fec!W144)</f>
        <v>2.9515938213265929</v>
      </c>
      <c r="DA144" s="130" t="s">
        <v>2041</v>
      </c>
    </row>
    <row r="145" spans="1:105" ht="12" customHeight="1" x14ac:dyDescent="0.25">
      <c r="A145" s="97" t="s">
        <v>53</v>
      </c>
      <c r="B145" s="111">
        <f>IF(RES_hhdet_tes!B145=0,"",RES_hhdet_tes!B145/RES_hhdet_fec!B145)</f>
        <v>1.2809161292076376</v>
      </c>
      <c r="C145" s="111">
        <f>IF(RES_hhdet_tes!C145=0,"",RES_hhdet_tes!C145/RES_hhdet_fec!C145)</f>
        <v>1.2967482504296672</v>
      </c>
      <c r="D145" s="111">
        <f>IF(RES_hhdet_tes!D145=0,"",RES_hhdet_tes!D145/RES_hhdet_fec!D145)</f>
        <v>1.3867765761226238</v>
      </c>
      <c r="E145" s="111">
        <f>IF(RES_hhdet_tes!E145=0,"",RES_hhdet_tes!E145/RES_hhdet_fec!E145)</f>
        <v>1.4689194251923057</v>
      </c>
      <c r="F145" s="111">
        <f>IF(RES_hhdet_tes!F145=0,"",RES_hhdet_tes!F145/RES_hhdet_fec!F145)</f>
        <v>1.5541237682927547</v>
      </c>
      <c r="G145" s="111">
        <f>IF(RES_hhdet_tes!G145=0,"",RES_hhdet_tes!G145/RES_hhdet_fec!G145)</f>
        <v>1.636323843941683</v>
      </c>
      <c r="H145" s="111">
        <f>IF(RES_hhdet_tes!H145=0,"",RES_hhdet_tes!H145/RES_hhdet_fec!H145)</f>
        <v>1.7215484138379922</v>
      </c>
      <c r="I145" s="111">
        <f>IF(RES_hhdet_tes!I145=0,"",RES_hhdet_tes!I145/RES_hhdet_fec!I145)</f>
        <v>1.7985044722461081</v>
      </c>
      <c r="J145" s="111">
        <f>IF(RES_hhdet_tes!J145=0,"",RES_hhdet_tes!J145/RES_hhdet_fec!J145)</f>
        <v>1.8768078534791341</v>
      </c>
      <c r="K145" s="111">
        <f>IF(RES_hhdet_tes!K145=0,"",RES_hhdet_tes!K145/RES_hhdet_fec!K145)</f>
        <v>1.9480762485332868</v>
      </c>
      <c r="L145" s="111">
        <f>IF(RES_hhdet_tes!L145=0,"",RES_hhdet_tes!L145/RES_hhdet_fec!L145)</f>
        <v>2.01446752156511</v>
      </c>
      <c r="M145" s="111">
        <f>IF(RES_hhdet_tes!M145=0,"",RES_hhdet_tes!M145/RES_hhdet_fec!M145)</f>
        <v>2.0932771160965387</v>
      </c>
      <c r="N145" s="111">
        <f>IF(RES_hhdet_tes!N145=0,"",RES_hhdet_tes!N145/RES_hhdet_fec!N145)</f>
        <v>2.1763413466524333</v>
      </c>
      <c r="O145" s="111">
        <f>IF(RES_hhdet_tes!O145=0,"",RES_hhdet_tes!O145/RES_hhdet_fec!O145)</f>
        <v>2.2798351537254358</v>
      </c>
      <c r="P145" s="111">
        <f>IF(RES_hhdet_tes!P145=0,"",RES_hhdet_tes!P145/RES_hhdet_fec!P145)</f>
        <v>2.3815301244113574</v>
      </c>
      <c r="Q145" s="111">
        <f>IF(RES_hhdet_tes!Q145=0,"",RES_hhdet_tes!Q145/RES_hhdet_fec!Q145)</f>
        <v>2.4783849748302176</v>
      </c>
      <c r="R145" s="111">
        <f>IF(RES_hhdet_tes!R145=0,"",RES_hhdet_tes!R145/RES_hhdet_fec!R145)</f>
        <v>2.5555610421008312</v>
      </c>
      <c r="S145" s="111">
        <f>IF(RES_hhdet_tes!S145=0,"",RES_hhdet_tes!S145/RES_hhdet_fec!S145)</f>
        <v>2.6356774178435463</v>
      </c>
      <c r="T145" s="111">
        <f>IF(RES_hhdet_tes!T145=0,"",RES_hhdet_tes!T145/RES_hhdet_fec!T145)</f>
        <v>2.7129558954884319</v>
      </c>
      <c r="U145" s="111">
        <f>IF(RES_hhdet_tes!U145=0,"",RES_hhdet_tes!U145/RES_hhdet_fec!U145)</f>
        <v>2.8055951318238006</v>
      </c>
      <c r="V145" s="111">
        <f>IF(RES_hhdet_tes!V145=0,"",RES_hhdet_tes!V145/RES_hhdet_fec!V145)</f>
        <v>2.8896731380692389</v>
      </c>
      <c r="W145" s="111">
        <f>IF(RES_hhdet_tes!W145=0,"",RES_hhdet_tes!W145/RES_hhdet_fec!W145)</f>
        <v>2.9515938213265929</v>
      </c>
      <c r="DA145" s="63" t="s">
        <v>2042</v>
      </c>
    </row>
    <row r="146" spans="1:105" ht="12.95" customHeight="1" x14ac:dyDescent="0.25">
      <c r="A146" s="121" t="s">
        <v>92</v>
      </c>
      <c r="B146" s="124">
        <f>IF(RES_hhdet_tes!B146=0,"",RES_hhdet_tes!B146/RES_hhdet_fec!B146)</f>
        <v>1.78472258275278</v>
      </c>
      <c r="C146" s="124">
        <f>IF(RES_hhdet_tes!C146=0,"",RES_hhdet_tes!C146/RES_hhdet_fec!C146)</f>
        <v>1.8849292995841536</v>
      </c>
      <c r="D146" s="124">
        <f>IF(RES_hhdet_tes!D146=0,"",RES_hhdet_tes!D146/RES_hhdet_fec!D146)</f>
        <v>2.1105187515959605</v>
      </c>
      <c r="E146" s="124">
        <f>IF(RES_hhdet_tes!E146=0,"",RES_hhdet_tes!E146/RES_hhdet_fec!E146)</f>
        <v>2.2527548662379098</v>
      </c>
      <c r="F146" s="124">
        <f>IF(RES_hhdet_tes!F146=0,"",RES_hhdet_tes!F146/RES_hhdet_fec!F146)</f>
        <v>2.4126576681678289</v>
      </c>
      <c r="G146" s="124">
        <f>IF(RES_hhdet_tes!G146=0,"",RES_hhdet_tes!G146/RES_hhdet_fec!G146)</f>
        <v>2.4883696036047671</v>
      </c>
      <c r="H146" s="124">
        <f>IF(RES_hhdet_tes!H146=0,"",RES_hhdet_tes!H146/RES_hhdet_fec!H146)</f>
        <v>2.568905851633867</v>
      </c>
      <c r="I146" s="124">
        <f>IF(RES_hhdet_tes!I146=0,"",RES_hhdet_tes!I146/RES_hhdet_fec!I146)</f>
        <v>2.6459924926839138</v>
      </c>
      <c r="J146" s="124">
        <f>IF(RES_hhdet_tes!J146=0,"",RES_hhdet_tes!J146/RES_hhdet_fec!J146)</f>
        <v>2.7222721457361088</v>
      </c>
      <c r="K146" s="124">
        <f>IF(RES_hhdet_tes!K146=0,"",RES_hhdet_tes!K146/RES_hhdet_fec!K146)</f>
        <v>2.7895451563100653</v>
      </c>
      <c r="L146" s="124">
        <f>IF(RES_hhdet_tes!L146=0,"",RES_hhdet_tes!L146/RES_hhdet_fec!L146)</f>
        <v>2.846418950193383</v>
      </c>
      <c r="M146" s="124">
        <f>IF(RES_hhdet_tes!M146=0,"",RES_hhdet_tes!M146/RES_hhdet_fec!M146)</f>
        <v>2.9166957704533476</v>
      </c>
      <c r="N146" s="124">
        <f>IF(RES_hhdet_tes!N146=0,"",RES_hhdet_tes!N146/RES_hhdet_fec!N146)</f>
        <v>3.0015523590920057</v>
      </c>
      <c r="O146" s="124">
        <f>IF(RES_hhdet_tes!O146=0,"",RES_hhdet_tes!O146/RES_hhdet_fec!O146)</f>
        <v>3.1155342849918801</v>
      </c>
      <c r="P146" s="124">
        <f>IF(RES_hhdet_tes!P146=0,"",RES_hhdet_tes!P146/RES_hhdet_fec!P146)</f>
        <v>3.2944086565392805</v>
      </c>
      <c r="Q146" s="124">
        <f>IF(RES_hhdet_tes!Q146=0,"",RES_hhdet_tes!Q146/RES_hhdet_fec!Q146)</f>
        <v>3.4606227839093298</v>
      </c>
      <c r="R146" s="124">
        <f>IF(RES_hhdet_tes!R146=0,"",RES_hhdet_tes!R146/RES_hhdet_fec!R146)</f>
        <v>3.5705620944062311</v>
      </c>
      <c r="S146" s="124">
        <f>IF(RES_hhdet_tes!S146=0,"",RES_hhdet_tes!S146/RES_hhdet_fec!S146)</f>
        <v>3.6311192850302483</v>
      </c>
      <c r="T146" s="124">
        <f>IF(RES_hhdet_tes!T146=0,"",RES_hhdet_tes!T146/RES_hhdet_fec!T146)</f>
        <v>3.6805365682925886</v>
      </c>
      <c r="U146" s="124">
        <f>IF(RES_hhdet_tes!U146=0,"",RES_hhdet_tes!U146/RES_hhdet_fec!U146)</f>
        <v>3.7322527339510621</v>
      </c>
      <c r="V146" s="124">
        <f>IF(RES_hhdet_tes!V146=0,"",RES_hhdet_tes!V146/RES_hhdet_fec!V146)</f>
        <v>3.7903386275564257</v>
      </c>
      <c r="W146" s="124">
        <f>IF(RES_hhdet_tes!W146=0,"",RES_hhdet_tes!W146/RES_hhdet_fec!W146)</f>
        <v>3.843499821665922</v>
      </c>
      <c r="DA146" s="130" t="s">
        <v>2043</v>
      </c>
    </row>
    <row r="147" spans="1:105" ht="12" customHeight="1" x14ac:dyDescent="0.25">
      <c r="A147" s="97" t="s">
        <v>53</v>
      </c>
      <c r="B147" s="111">
        <f>IF(RES_hhdet_tes!B147=0,"",RES_hhdet_tes!B147/RES_hhdet_fec!B147)</f>
        <v>1.78472258275278</v>
      </c>
      <c r="C147" s="111">
        <f>IF(RES_hhdet_tes!C147=0,"",RES_hhdet_tes!C147/RES_hhdet_fec!C147)</f>
        <v>1.8849292995841536</v>
      </c>
      <c r="D147" s="111">
        <f>IF(RES_hhdet_tes!D147=0,"",RES_hhdet_tes!D147/RES_hhdet_fec!D147)</f>
        <v>2.1105187515959605</v>
      </c>
      <c r="E147" s="111">
        <f>IF(RES_hhdet_tes!E147=0,"",RES_hhdet_tes!E147/RES_hhdet_fec!E147)</f>
        <v>2.2527548662379098</v>
      </c>
      <c r="F147" s="111">
        <f>IF(RES_hhdet_tes!F147=0,"",RES_hhdet_tes!F147/RES_hhdet_fec!F147)</f>
        <v>2.4126576681678289</v>
      </c>
      <c r="G147" s="111">
        <f>IF(RES_hhdet_tes!G147=0,"",RES_hhdet_tes!G147/RES_hhdet_fec!G147)</f>
        <v>2.4883696036047671</v>
      </c>
      <c r="H147" s="111">
        <f>IF(RES_hhdet_tes!H147=0,"",RES_hhdet_tes!H147/RES_hhdet_fec!H147)</f>
        <v>2.568905851633867</v>
      </c>
      <c r="I147" s="111">
        <f>IF(RES_hhdet_tes!I147=0,"",RES_hhdet_tes!I147/RES_hhdet_fec!I147)</f>
        <v>2.6459924926839138</v>
      </c>
      <c r="J147" s="111">
        <f>IF(RES_hhdet_tes!J147=0,"",RES_hhdet_tes!J147/RES_hhdet_fec!J147)</f>
        <v>2.7222721457361088</v>
      </c>
      <c r="K147" s="111">
        <f>IF(RES_hhdet_tes!K147=0,"",RES_hhdet_tes!K147/RES_hhdet_fec!K147)</f>
        <v>2.7895451563100653</v>
      </c>
      <c r="L147" s="111">
        <f>IF(RES_hhdet_tes!L147=0,"",RES_hhdet_tes!L147/RES_hhdet_fec!L147)</f>
        <v>2.846418950193383</v>
      </c>
      <c r="M147" s="111">
        <f>IF(RES_hhdet_tes!M147=0,"",RES_hhdet_tes!M147/RES_hhdet_fec!M147)</f>
        <v>2.9166957704533476</v>
      </c>
      <c r="N147" s="111">
        <f>IF(RES_hhdet_tes!N147=0,"",RES_hhdet_tes!N147/RES_hhdet_fec!N147)</f>
        <v>3.0015523590920057</v>
      </c>
      <c r="O147" s="111">
        <f>IF(RES_hhdet_tes!O147=0,"",RES_hhdet_tes!O147/RES_hhdet_fec!O147)</f>
        <v>3.1155342849918801</v>
      </c>
      <c r="P147" s="111">
        <f>IF(RES_hhdet_tes!P147=0,"",RES_hhdet_tes!P147/RES_hhdet_fec!P147)</f>
        <v>3.2944086565392805</v>
      </c>
      <c r="Q147" s="111">
        <f>IF(RES_hhdet_tes!Q147=0,"",RES_hhdet_tes!Q147/RES_hhdet_fec!Q147)</f>
        <v>3.4606227839093298</v>
      </c>
      <c r="R147" s="111">
        <f>IF(RES_hhdet_tes!R147=0,"",RES_hhdet_tes!R147/RES_hhdet_fec!R147)</f>
        <v>3.5705620944062311</v>
      </c>
      <c r="S147" s="111">
        <f>IF(RES_hhdet_tes!S147=0,"",RES_hhdet_tes!S147/RES_hhdet_fec!S147)</f>
        <v>3.6311192850302483</v>
      </c>
      <c r="T147" s="111">
        <f>IF(RES_hhdet_tes!T147=0,"",RES_hhdet_tes!T147/RES_hhdet_fec!T147)</f>
        <v>3.6805365682925886</v>
      </c>
      <c r="U147" s="111">
        <f>IF(RES_hhdet_tes!U147=0,"",RES_hhdet_tes!U147/RES_hhdet_fec!U147)</f>
        <v>3.7322527339510621</v>
      </c>
      <c r="V147" s="111">
        <f>IF(RES_hhdet_tes!V147=0,"",RES_hhdet_tes!V147/RES_hhdet_fec!V147)</f>
        <v>3.7903386275564257</v>
      </c>
      <c r="W147" s="111">
        <f>IF(RES_hhdet_tes!W147=0,"",RES_hhdet_tes!W147/RES_hhdet_fec!W147)</f>
        <v>3.843499821665922</v>
      </c>
      <c r="DA147" s="63" t="s">
        <v>2044</v>
      </c>
    </row>
    <row r="148" spans="1:105" ht="12" customHeight="1" x14ac:dyDescent="0.25">
      <c r="A148" s="121" t="s">
        <v>55</v>
      </c>
      <c r="B148" s="124">
        <f>IF(RES_hhdet_tes!B148=0,"",RES_hhdet_tes!B148/RES_hhdet_fec!B148)</f>
        <v>0.58178052862524077</v>
      </c>
      <c r="C148" s="124">
        <f>IF(RES_hhdet_tes!C148=0,"",RES_hhdet_tes!C148/RES_hhdet_fec!C148)</f>
        <v>0.59050397993888859</v>
      </c>
      <c r="D148" s="124">
        <f>IF(RES_hhdet_tes!D148=0,"",RES_hhdet_tes!D148/RES_hhdet_fec!D148)</f>
        <v>0.61288960875190324</v>
      </c>
      <c r="E148" s="124">
        <f>IF(RES_hhdet_tes!E148=0,"",RES_hhdet_tes!E148/RES_hhdet_fec!E148)</f>
        <v>0.63419013627084575</v>
      </c>
      <c r="F148" s="124">
        <f>IF(RES_hhdet_tes!F148=0,"",RES_hhdet_tes!F148/RES_hhdet_fec!F148)</f>
        <v>0.63604546294279585</v>
      </c>
      <c r="G148" s="124">
        <f>IF(RES_hhdet_tes!G148=0,"",RES_hhdet_tes!G148/RES_hhdet_fec!G148)</f>
        <v>0.63248153739269897</v>
      </c>
      <c r="H148" s="124">
        <f>IF(RES_hhdet_tes!H148=0,"",RES_hhdet_tes!H148/RES_hhdet_fec!H148)</f>
        <v>0.62787282814632983</v>
      </c>
      <c r="I148" s="124">
        <f>IF(RES_hhdet_tes!I148=0,"",RES_hhdet_tes!I148/RES_hhdet_fec!I148)</f>
        <v>0.62843185768922682</v>
      </c>
      <c r="J148" s="124">
        <f>IF(RES_hhdet_tes!J148=0,"",RES_hhdet_tes!J148/RES_hhdet_fec!J148)</f>
        <v>0.63474462148430499</v>
      </c>
      <c r="K148" s="124">
        <f>IF(RES_hhdet_tes!K148=0,"",RES_hhdet_tes!K148/RES_hhdet_fec!K148)</f>
        <v>0.6541731898316091</v>
      </c>
      <c r="L148" s="124">
        <f>IF(RES_hhdet_tes!L148=0,"",RES_hhdet_tes!L148/RES_hhdet_fec!L148)</f>
        <v>0.65866642790358065</v>
      </c>
      <c r="M148" s="124">
        <f>IF(RES_hhdet_tes!M148=0,"",RES_hhdet_tes!M148/RES_hhdet_fec!M148)</f>
        <v>0.66438267771461879</v>
      </c>
      <c r="N148" s="124">
        <f>IF(RES_hhdet_tes!N148=0,"",RES_hhdet_tes!N148/RES_hhdet_fec!N148)</f>
        <v>0.67133782496381744</v>
      </c>
      <c r="O148" s="124">
        <f>IF(RES_hhdet_tes!O148=0,"",RES_hhdet_tes!O148/RES_hhdet_fec!O148)</f>
        <v>0.69981008855996485</v>
      </c>
      <c r="P148" s="124">
        <f>IF(RES_hhdet_tes!P148=0,"",RES_hhdet_tes!P148/RES_hhdet_fec!P148)</f>
        <v>0.72740375883011144</v>
      </c>
      <c r="Q148" s="124">
        <f>IF(RES_hhdet_tes!Q148=0,"",RES_hhdet_tes!Q148/RES_hhdet_fec!Q148)</f>
        <v>0.74979388388308466</v>
      </c>
      <c r="R148" s="124">
        <f>IF(RES_hhdet_tes!R148=0,"",RES_hhdet_tes!R148/RES_hhdet_fec!R148)</f>
        <v>0.7657528639906731</v>
      </c>
      <c r="S148" s="124">
        <f>IF(RES_hhdet_tes!S148=0,"",RES_hhdet_tes!S148/RES_hhdet_fec!S148)</f>
        <v>0.77655320918229476</v>
      </c>
      <c r="T148" s="124">
        <f>IF(RES_hhdet_tes!T148=0,"",RES_hhdet_tes!T148/RES_hhdet_fec!T148)</f>
        <v>0.7868468322569302</v>
      </c>
      <c r="U148" s="124">
        <f>IF(RES_hhdet_tes!U148=0,"",RES_hhdet_tes!U148/RES_hhdet_fec!U148)</f>
        <v>0.81211913334450747</v>
      </c>
      <c r="V148" s="124">
        <f>IF(RES_hhdet_tes!V148=0,"",RES_hhdet_tes!V148/RES_hhdet_fec!V148)</f>
        <v>0.83162938790022678</v>
      </c>
      <c r="W148" s="124">
        <f>IF(RES_hhdet_tes!W148=0,"",RES_hhdet_tes!W148/RES_hhdet_fec!W148)</f>
        <v>0.84475823446100906</v>
      </c>
      <c r="DA148" s="130" t="s">
        <v>2045</v>
      </c>
    </row>
    <row r="149" spans="1:105" ht="12" customHeight="1" x14ac:dyDescent="0.25">
      <c r="A149" s="97" t="s">
        <v>124</v>
      </c>
      <c r="B149" s="111">
        <f>IF(RES_hhdet_tes!B149=0,"",RES_hhdet_tes!B149/RES_hhdet_fec!B149)</f>
        <v>0.55204444861324908</v>
      </c>
      <c r="C149" s="111">
        <f>IF(RES_hhdet_tes!C149=0,"",RES_hhdet_tes!C149/RES_hhdet_fec!C149)</f>
        <v>0.55704501715070853</v>
      </c>
      <c r="D149" s="111">
        <f>IF(RES_hhdet_tes!D149=0,"",RES_hhdet_tes!D149/RES_hhdet_fec!D149)</f>
        <v>0.56424000609621705</v>
      </c>
      <c r="E149" s="111">
        <f>IF(RES_hhdet_tes!E149=0,"",RES_hhdet_tes!E149/RES_hhdet_fec!E149)</f>
        <v>0.56824449806180022</v>
      </c>
      <c r="F149" s="111">
        <f>IF(RES_hhdet_tes!F149=0,"",RES_hhdet_tes!F149/RES_hhdet_fec!F149)</f>
        <v>0.57375978983456899</v>
      </c>
      <c r="G149" s="111">
        <f>IF(RES_hhdet_tes!G149=0,"",RES_hhdet_tes!G149/RES_hhdet_fec!G149)</f>
        <v>0.57783290062100789</v>
      </c>
      <c r="H149" s="111">
        <f>IF(RES_hhdet_tes!H149=0,"",RES_hhdet_tes!H149/RES_hhdet_fec!H149)</f>
        <v>0.58118005911592463</v>
      </c>
      <c r="I149" s="111">
        <f>IF(RES_hhdet_tes!I149=0,"",RES_hhdet_tes!I149/RES_hhdet_fec!I149)</f>
        <v>0.58273861476088484</v>
      </c>
      <c r="J149" s="111">
        <f>IF(RES_hhdet_tes!J149=0,"",RES_hhdet_tes!J149/RES_hhdet_fec!J149)</f>
        <v>0.58372631502163264</v>
      </c>
      <c r="K149" s="111">
        <f>IF(RES_hhdet_tes!K149=0,"",RES_hhdet_tes!K149/RES_hhdet_fec!K149)</f>
        <v>0.58525570798235815</v>
      </c>
      <c r="L149" s="111">
        <f>IF(RES_hhdet_tes!L149=0,"",RES_hhdet_tes!L149/RES_hhdet_fec!L149)</f>
        <v>0.58692120075042453</v>
      </c>
      <c r="M149" s="111">
        <f>IF(RES_hhdet_tes!M149=0,"",RES_hhdet_tes!M149/RES_hhdet_fec!M149)</f>
        <v>0.59047264153241985</v>
      </c>
      <c r="N149" s="111">
        <f>IF(RES_hhdet_tes!N149=0,"",RES_hhdet_tes!N149/RES_hhdet_fec!N149)</f>
        <v>0.60007899825480415</v>
      </c>
      <c r="O149" s="111">
        <f>IF(RES_hhdet_tes!O149=0,"",RES_hhdet_tes!O149/RES_hhdet_fec!O149)</f>
        <v>0.61684058688434829</v>
      </c>
      <c r="P149" s="111">
        <f>IF(RES_hhdet_tes!P149=0,"",RES_hhdet_tes!P149/RES_hhdet_fec!P149)</f>
        <v>0.64055298254983262</v>
      </c>
      <c r="Q149" s="111">
        <f>IF(RES_hhdet_tes!Q149=0,"",RES_hhdet_tes!Q149/RES_hhdet_fec!Q149)</f>
        <v>0.66027126825790916</v>
      </c>
      <c r="R149" s="111">
        <f>IF(RES_hhdet_tes!R149=0,"",RES_hhdet_tes!R149/RES_hhdet_fec!R149)</f>
        <v>0.67755708089557909</v>
      </c>
      <c r="S149" s="111">
        <f>IF(RES_hhdet_tes!S149=0,"",RES_hhdet_tes!S149/RES_hhdet_fec!S149)</f>
        <v>0.69713434931201046</v>
      </c>
      <c r="T149" s="111">
        <f>IF(RES_hhdet_tes!T149=0,"",RES_hhdet_tes!T149/RES_hhdet_fec!T149)</f>
        <v>0.71552718670716642</v>
      </c>
      <c r="U149" s="111">
        <f>IF(RES_hhdet_tes!U149=0,"",RES_hhdet_tes!U149/RES_hhdet_fec!U149)</f>
        <v>0.73717416370555966</v>
      </c>
      <c r="V149" s="111">
        <f>IF(RES_hhdet_tes!V149=0,"",RES_hhdet_tes!V149/RES_hhdet_fec!V149)</f>
        <v>0.75922861971822386</v>
      </c>
      <c r="W149" s="111">
        <f>IF(RES_hhdet_tes!W149=0,"",RES_hhdet_tes!W149/RES_hhdet_fec!W149)</f>
        <v>0.77692350185121917</v>
      </c>
      <c r="DA149" s="63" t="s">
        <v>2046</v>
      </c>
    </row>
    <row r="150" spans="1:105" ht="12" customHeight="1" x14ac:dyDescent="0.25">
      <c r="A150" s="97" t="s">
        <v>123</v>
      </c>
      <c r="B150" s="111" t="str">
        <f>IF(RES_hhdet_tes!B150=0,"",RES_hhdet_tes!B150/RES_hhdet_fec!B150)</f>
        <v/>
      </c>
      <c r="C150" s="111" t="str">
        <f>IF(RES_hhdet_tes!C150=0,"",RES_hhdet_tes!C150/RES_hhdet_fec!C150)</f>
        <v/>
      </c>
      <c r="D150" s="111" t="str">
        <f>IF(RES_hhdet_tes!D150=0,"",RES_hhdet_tes!D150/RES_hhdet_fec!D150)</f>
        <v/>
      </c>
      <c r="E150" s="111" t="str">
        <f>IF(RES_hhdet_tes!E150=0,"",RES_hhdet_tes!E150/RES_hhdet_fec!E150)</f>
        <v/>
      </c>
      <c r="F150" s="111" t="str">
        <f>IF(RES_hhdet_tes!F150=0,"",RES_hhdet_tes!F150/RES_hhdet_fec!F150)</f>
        <v/>
      </c>
      <c r="G150" s="111" t="str">
        <f>IF(RES_hhdet_tes!G150=0,"",RES_hhdet_tes!G150/RES_hhdet_fec!G150)</f>
        <v/>
      </c>
      <c r="H150" s="111" t="str">
        <f>IF(RES_hhdet_tes!H150=0,"",RES_hhdet_tes!H150/RES_hhdet_fec!H150)</f>
        <v/>
      </c>
      <c r="I150" s="111" t="str">
        <f>IF(RES_hhdet_tes!I150=0,"",RES_hhdet_tes!I150/RES_hhdet_fec!I150)</f>
        <v/>
      </c>
      <c r="J150" s="111" t="str">
        <f>IF(RES_hhdet_tes!J150=0,"",RES_hhdet_tes!J150/RES_hhdet_fec!J150)</f>
        <v/>
      </c>
      <c r="K150" s="111">
        <f>IF(RES_hhdet_tes!K150=0,"",RES_hhdet_tes!K150/RES_hhdet_fec!K150)</f>
        <v>0.74772589431078373</v>
      </c>
      <c r="L150" s="111">
        <f>IF(RES_hhdet_tes!L150=0,"",RES_hhdet_tes!L150/RES_hhdet_fec!L150)</f>
        <v>0.73959933818801449</v>
      </c>
      <c r="M150" s="111">
        <f>IF(RES_hhdet_tes!M150=0,"",RES_hhdet_tes!M150/RES_hhdet_fec!M150)</f>
        <v>0.74813579767276328</v>
      </c>
      <c r="N150" s="111">
        <f>IF(RES_hhdet_tes!N150=0,"",RES_hhdet_tes!N150/RES_hhdet_fec!N150)</f>
        <v>0.75979124669354048</v>
      </c>
      <c r="O150" s="111">
        <f>IF(RES_hhdet_tes!O150=0,"",RES_hhdet_tes!O150/RES_hhdet_fec!O150)</f>
        <v>0.7806576881948466</v>
      </c>
      <c r="P150" s="111">
        <f>IF(RES_hhdet_tes!P150=0,"",RES_hhdet_tes!P150/RES_hhdet_fec!P150)</f>
        <v>0.80106152038800738</v>
      </c>
      <c r="Q150" s="111">
        <f>IF(RES_hhdet_tes!Q150=0,"",RES_hhdet_tes!Q150/RES_hhdet_fec!Q150)</f>
        <v>0.81181402020449878</v>
      </c>
      <c r="R150" s="111">
        <f>IF(RES_hhdet_tes!R150=0,"",RES_hhdet_tes!R150/RES_hhdet_fec!R150)</f>
        <v>0.82500676843117715</v>
      </c>
      <c r="S150" s="111">
        <f>IF(RES_hhdet_tes!S150=0,"",RES_hhdet_tes!S150/RES_hhdet_fec!S150)</f>
        <v>0.83689450520228559</v>
      </c>
      <c r="T150" s="111">
        <f>IF(RES_hhdet_tes!T150=0,"",RES_hhdet_tes!T150/RES_hhdet_fec!T150)</f>
        <v>0.8293604897835759</v>
      </c>
      <c r="U150" s="111">
        <f>IF(RES_hhdet_tes!U150=0,"",RES_hhdet_tes!U150/RES_hhdet_fec!U150)</f>
        <v>0.85579310786346718</v>
      </c>
      <c r="V150" s="111">
        <f>IF(RES_hhdet_tes!V150=0,"",RES_hhdet_tes!V150/RES_hhdet_fec!V150)</f>
        <v>0.86953408891669504</v>
      </c>
      <c r="W150" s="111">
        <f>IF(RES_hhdet_tes!W150=0,"",RES_hhdet_tes!W150/RES_hhdet_fec!W150)</f>
        <v>0.87990842524512458</v>
      </c>
      <c r="DA150" s="63" t="s">
        <v>2047</v>
      </c>
    </row>
    <row r="151" spans="1:105" ht="12" customHeight="1" x14ac:dyDescent="0.25">
      <c r="A151" s="100" t="s">
        <v>50</v>
      </c>
      <c r="B151" s="112" t="str">
        <f>IF(RES_hhdet_tes!B151=0,"",RES_hhdet_tes!B151/RES_hhdet_fec!B151)</f>
        <v/>
      </c>
      <c r="C151" s="112" t="str">
        <f>IF(RES_hhdet_tes!C151=0,"",RES_hhdet_tes!C151/RES_hhdet_fec!C151)</f>
        <v/>
      </c>
      <c r="D151" s="112" t="str">
        <f>IF(RES_hhdet_tes!D151=0,"",RES_hhdet_tes!D151/RES_hhdet_fec!D151)</f>
        <v/>
      </c>
      <c r="E151" s="112" t="str">
        <f>IF(RES_hhdet_tes!E151=0,"",RES_hhdet_tes!E151/RES_hhdet_fec!E151)</f>
        <v/>
      </c>
      <c r="F151" s="112" t="str">
        <f>IF(RES_hhdet_tes!F151=0,"",RES_hhdet_tes!F151/RES_hhdet_fec!F151)</f>
        <v/>
      </c>
      <c r="G151" s="112" t="str">
        <f>IF(RES_hhdet_tes!G151=0,"",RES_hhdet_tes!G151/RES_hhdet_fec!G151)</f>
        <v/>
      </c>
      <c r="H151" s="112" t="str">
        <f>IF(RES_hhdet_tes!H151=0,"",RES_hhdet_tes!H151/RES_hhdet_fec!H151)</f>
        <v/>
      </c>
      <c r="I151" s="112" t="str">
        <f>IF(RES_hhdet_tes!I151=0,"",RES_hhdet_tes!I151/RES_hhdet_fec!I151)</f>
        <v/>
      </c>
      <c r="J151" s="112" t="str">
        <f>IF(RES_hhdet_tes!J151=0,"",RES_hhdet_tes!J151/RES_hhdet_fec!J151)</f>
        <v/>
      </c>
      <c r="K151" s="112">
        <f>IF(RES_hhdet_tes!K151=0,"",RES_hhdet_tes!K151/RES_hhdet_fec!K151)</f>
        <v>0.593793884934952</v>
      </c>
      <c r="L151" s="112">
        <f>IF(RES_hhdet_tes!L151=0,"",RES_hhdet_tes!L151/RES_hhdet_fec!L151)</f>
        <v>0.59406840134374606</v>
      </c>
      <c r="M151" s="112">
        <f>IF(RES_hhdet_tes!M151=0,"",RES_hhdet_tes!M151/RES_hhdet_fec!M151)</f>
        <v>0.59618189180398706</v>
      </c>
      <c r="N151" s="112">
        <f>IF(RES_hhdet_tes!N151=0,"",RES_hhdet_tes!N151/RES_hhdet_fec!N151)</f>
        <v>0.60309384131634036</v>
      </c>
      <c r="O151" s="112">
        <f>IF(RES_hhdet_tes!O151=0,"",RES_hhdet_tes!O151/RES_hhdet_fec!O151)</f>
        <v>0.63737551441378038</v>
      </c>
      <c r="P151" s="112">
        <f>IF(RES_hhdet_tes!P151=0,"",RES_hhdet_tes!P151/RES_hhdet_fec!P151)</f>
        <v>0.66102075903763946</v>
      </c>
      <c r="Q151" s="112">
        <f>IF(RES_hhdet_tes!Q151=0,"",RES_hhdet_tes!Q151/RES_hhdet_fec!Q151)</f>
        <v>0.67914632278802678</v>
      </c>
      <c r="R151" s="112">
        <f>IF(RES_hhdet_tes!R151=0,"",RES_hhdet_tes!R151/RES_hhdet_fec!R151)</f>
        <v>0.69580296477067649</v>
      </c>
      <c r="S151" s="112">
        <f>IF(RES_hhdet_tes!S151=0,"",RES_hhdet_tes!S151/RES_hhdet_fec!S151)</f>
        <v>0.70979299458926348</v>
      </c>
      <c r="T151" s="112">
        <f>IF(RES_hhdet_tes!T151=0,"",RES_hhdet_tes!T151/RES_hhdet_fec!T151)</f>
        <v>0.73057978039304716</v>
      </c>
      <c r="U151" s="112">
        <f>IF(RES_hhdet_tes!U151=0,"",RES_hhdet_tes!U151/RES_hhdet_fec!U151)</f>
        <v>0.75042710233759058</v>
      </c>
      <c r="V151" s="112">
        <f>IF(RES_hhdet_tes!V151=0,"",RES_hhdet_tes!V151/RES_hhdet_fec!V151)</f>
        <v>0.76841710278952335</v>
      </c>
      <c r="W151" s="112">
        <f>IF(RES_hhdet_tes!W151=0,"",RES_hhdet_tes!W151/RES_hhdet_fec!W151)</f>
        <v>0.77995096456091872</v>
      </c>
      <c r="DA151" s="131" t="s">
        <v>2048</v>
      </c>
    </row>
    <row r="152" spans="1:105" ht="12" customHeight="1" x14ac:dyDescent="0.25">
      <c r="A152" s="103" t="s">
        <v>52</v>
      </c>
      <c r="B152" s="113" t="str">
        <f>IF(RES_hhdet_tes!B152=0,"",RES_hhdet_tes!B152/RES_hhdet_fec!B152)</f>
        <v/>
      </c>
      <c r="C152" s="113" t="str">
        <f>IF(RES_hhdet_tes!C152=0,"",RES_hhdet_tes!C152/RES_hhdet_fec!C152)</f>
        <v/>
      </c>
      <c r="D152" s="113" t="str">
        <f>IF(RES_hhdet_tes!D152=0,"",RES_hhdet_tes!D152/RES_hhdet_fec!D152)</f>
        <v/>
      </c>
      <c r="E152" s="113" t="str">
        <f>IF(RES_hhdet_tes!E152=0,"",RES_hhdet_tes!E152/RES_hhdet_fec!E152)</f>
        <v/>
      </c>
      <c r="F152" s="113" t="str">
        <f>IF(RES_hhdet_tes!F152=0,"",RES_hhdet_tes!F152/RES_hhdet_fec!F152)</f>
        <v/>
      </c>
      <c r="G152" s="113" t="str">
        <f>IF(RES_hhdet_tes!G152=0,"",RES_hhdet_tes!G152/RES_hhdet_fec!G152)</f>
        <v/>
      </c>
      <c r="H152" s="113" t="str">
        <f>IF(RES_hhdet_tes!H152=0,"",RES_hhdet_tes!H152/RES_hhdet_fec!H152)</f>
        <v/>
      </c>
      <c r="I152" s="113" t="str">
        <f>IF(RES_hhdet_tes!I152=0,"",RES_hhdet_tes!I152/RES_hhdet_fec!I152)</f>
        <v/>
      </c>
      <c r="J152" s="113" t="str">
        <f>IF(RES_hhdet_tes!J152=0,"",RES_hhdet_tes!J152/RES_hhdet_fec!J152)</f>
        <v/>
      </c>
      <c r="K152" s="113">
        <f>IF(RES_hhdet_tes!K152=0,"",RES_hhdet_tes!K152/RES_hhdet_fec!K152)</f>
        <v>1</v>
      </c>
      <c r="L152" s="113">
        <f>IF(RES_hhdet_tes!L152=0,"",RES_hhdet_tes!L152/RES_hhdet_fec!L152)</f>
        <v>1</v>
      </c>
      <c r="M152" s="113">
        <f>IF(RES_hhdet_tes!M152=0,"",RES_hhdet_tes!M152/RES_hhdet_fec!M152)</f>
        <v>1</v>
      </c>
      <c r="N152" s="113">
        <f>IF(RES_hhdet_tes!N152=0,"",RES_hhdet_tes!N152/RES_hhdet_fec!N152)</f>
        <v>1</v>
      </c>
      <c r="O152" s="113">
        <f>IF(RES_hhdet_tes!O152=0,"",RES_hhdet_tes!O152/RES_hhdet_fec!O152)</f>
        <v>1</v>
      </c>
      <c r="P152" s="113">
        <f>IF(RES_hhdet_tes!P152=0,"",RES_hhdet_tes!P152/RES_hhdet_fec!P152)</f>
        <v>1</v>
      </c>
      <c r="Q152" s="113">
        <f>IF(RES_hhdet_tes!Q152=0,"",RES_hhdet_tes!Q152/RES_hhdet_fec!Q152)</f>
        <v>1</v>
      </c>
      <c r="R152" s="113">
        <f>IF(RES_hhdet_tes!R152=0,"",RES_hhdet_tes!R152/RES_hhdet_fec!R152)</f>
        <v>1</v>
      </c>
      <c r="S152" s="113">
        <f>IF(RES_hhdet_tes!S152=0,"",RES_hhdet_tes!S152/RES_hhdet_fec!S152)</f>
        <v>1</v>
      </c>
      <c r="T152" s="113">
        <f>IF(RES_hhdet_tes!T152=0,"",RES_hhdet_tes!T152/RES_hhdet_fec!T152)</f>
        <v>1</v>
      </c>
      <c r="U152" s="113">
        <f>IF(RES_hhdet_tes!U152=0,"",RES_hhdet_tes!U152/RES_hhdet_fec!U152)</f>
        <v>1</v>
      </c>
      <c r="V152" s="113">
        <f>IF(RES_hhdet_tes!V152=0,"",RES_hhdet_tes!V152/RES_hhdet_fec!V152)</f>
        <v>1</v>
      </c>
      <c r="W152" s="113">
        <f>IF(RES_hhdet_tes!W152=0,"",RES_hhdet_tes!W152/RES_hhdet_fec!W152)</f>
        <v>1</v>
      </c>
      <c r="DA152" s="132" t="s">
        <v>2049</v>
      </c>
    </row>
    <row r="153" spans="1:105" ht="12" customHeight="1" x14ac:dyDescent="0.25">
      <c r="A153" s="106" t="s">
        <v>122</v>
      </c>
      <c r="B153" s="112">
        <f>IF(RES_hhdet_tes!B153=0,"",RES_hhdet_tes!B153/RES_hhdet_fec!B153)</f>
        <v>0.61847156762503608</v>
      </c>
      <c r="C153" s="112">
        <f>IF(RES_hhdet_tes!C153=0,"",RES_hhdet_tes!C153/RES_hhdet_fec!C153)</f>
        <v>0.62847319723186701</v>
      </c>
      <c r="D153" s="112">
        <f>IF(RES_hhdet_tes!D153=0,"",RES_hhdet_tes!D153/RES_hhdet_fec!D153)</f>
        <v>0.6399446200896749</v>
      </c>
      <c r="E153" s="112">
        <f>IF(RES_hhdet_tes!E153=0,"",RES_hhdet_tes!E153/RES_hhdet_fec!E153)</f>
        <v>0.6431426311216184</v>
      </c>
      <c r="F153" s="112">
        <f>IF(RES_hhdet_tes!F153=0,"",RES_hhdet_tes!F153/RES_hhdet_fec!F153)</f>
        <v>0.64507684790268882</v>
      </c>
      <c r="G153" s="112">
        <f>IF(RES_hhdet_tes!G153=0,"",RES_hhdet_tes!G153/RES_hhdet_fec!G153)</f>
        <v>0.64665611348976459</v>
      </c>
      <c r="H153" s="112">
        <f>IF(RES_hhdet_tes!H153=0,"",RES_hhdet_tes!H153/RES_hhdet_fec!H153)</f>
        <v>0.64805229089204808</v>
      </c>
      <c r="I153" s="112">
        <f>IF(RES_hhdet_tes!I153=0,"",RES_hhdet_tes!I153/RES_hhdet_fec!I153)</f>
        <v>0.64987789617555758</v>
      </c>
      <c r="J153" s="112">
        <f>IF(RES_hhdet_tes!J153=0,"",RES_hhdet_tes!J153/RES_hhdet_fec!J153)</f>
        <v>0.65203695782314652</v>
      </c>
      <c r="K153" s="112">
        <f>IF(RES_hhdet_tes!K153=0,"",RES_hhdet_tes!K153/RES_hhdet_fec!K153)</f>
        <v>0.65325148751390094</v>
      </c>
      <c r="L153" s="112">
        <f>IF(RES_hhdet_tes!L153=0,"",RES_hhdet_tes!L153/RES_hhdet_fec!L153)</f>
        <v>0.65578352034463805</v>
      </c>
      <c r="M153" s="112">
        <f>IF(RES_hhdet_tes!M153=0,"",RES_hhdet_tes!M153/RES_hhdet_fec!M153)</f>
        <v>0.65935010475396272</v>
      </c>
      <c r="N153" s="112">
        <f>IF(RES_hhdet_tes!N153=0,"",RES_hhdet_tes!N153/RES_hhdet_fec!N153)</f>
        <v>0.66404808624538114</v>
      </c>
      <c r="O153" s="112">
        <f>IF(RES_hhdet_tes!O153=0,"",RES_hhdet_tes!O153/RES_hhdet_fec!O153)</f>
        <v>0.66618483363542391</v>
      </c>
      <c r="P153" s="112">
        <f>IF(RES_hhdet_tes!P153=0,"",RES_hhdet_tes!P153/RES_hhdet_fec!P153)</f>
        <v>0.66975858331076377</v>
      </c>
      <c r="Q153" s="112">
        <f>IF(RES_hhdet_tes!Q153=0,"",RES_hhdet_tes!Q153/RES_hhdet_fec!Q153)</f>
        <v>0.67703864848810313</v>
      </c>
      <c r="R153" s="112">
        <f>IF(RES_hhdet_tes!R153=0,"",RES_hhdet_tes!R153/RES_hhdet_fec!R153)</f>
        <v>0.69094358887716789</v>
      </c>
      <c r="S153" s="112">
        <f>IF(RES_hhdet_tes!S153=0,"",RES_hhdet_tes!S153/RES_hhdet_fec!S153)</f>
        <v>0.71282409989377371</v>
      </c>
      <c r="T153" s="112">
        <f>IF(RES_hhdet_tes!T153=0,"",RES_hhdet_tes!T153/RES_hhdet_fec!T153)</f>
        <v>0.72189759105805718</v>
      </c>
      <c r="U153" s="112">
        <f>IF(RES_hhdet_tes!U153=0,"",RES_hhdet_tes!U153/RES_hhdet_fec!U153)</f>
        <v>0.74052013276813877</v>
      </c>
      <c r="V153" s="112">
        <f>IF(RES_hhdet_tes!V153=0,"",RES_hhdet_tes!V153/RES_hhdet_fec!V153)</f>
        <v>0.74993425358255839</v>
      </c>
      <c r="W153" s="112">
        <f>IF(RES_hhdet_tes!W153=0,"",RES_hhdet_tes!W153/RES_hhdet_fec!W153)</f>
        <v>0.75769946974026603</v>
      </c>
      <c r="DA153" s="131" t="s">
        <v>2050</v>
      </c>
    </row>
    <row r="154" spans="1:105" ht="12" customHeight="1" x14ac:dyDescent="0.25">
      <c r="A154" s="107" t="s">
        <v>121</v>
      </c>
      <c r="B154" s="113" t="str">
        <f>IF(RES_hhdet_tes!B154=0,"",RES_hhdet_tes!B154/RES_hhdet_fec!B154)</f>
        <v/>
      </c>
      <c r="C154" s="113" t="str">
        <f>IF(RES_hhdet_tes!C154=0,"",RES_hhdet_tes!C154/RES_hhdet_fec!C154)</f>
        <v/>
      </c>
      <c r="D154" s="113" t="str">
        <f>IF(RES_hhdet_tes!D154=0,"",RES_hhdet_tes!D154/RES_hhdet_fec!D154)</f>
        <v/>
      </c>
      <c r="E154" s="113" t="str">
        <f>IF(RES_hhdet_tes!E154=0,"",RES_hhdet_tes!E154/RES_hhdet_fec!E154)</f>
        <v/>
      </c>
      <c r="F154" s="113" t="str">
        <f>IF(RES_hhdet_tes!F154=0,"",RES_hhdet_tes!F154/RES_hhdet_fec!F154)</f>
        <v/>
      </c>
      <c r="G154" s="113" t="str">
        <f>IF(RES_hhdet_tes!G154=0,"",RES_hhdet_tes!G154/RES_hhdet_fec!G154)</f>
        <v/>
      </c>
      <c r="H154" s="113" t="str">
        <f>IF(RES_hhdet_tes!H154=0,"",RES_hhdet_tes!H154/RES_hhdet_fec!H154)</f>
        <v/>
      </c>
      <c r="I154" s="113" t="str">
        <f>IF(RES_hhdet_tes!I154=0,"",RES_hhdet_tes!I154/RES_hhdet_fec!I154)</f>
        <v/>
      </c>
      <c r="J154" s="113" t="str">
        <f>IF(RES_hhdet_tes!J154=0,"",RES_hhdet_tes!J154/RES_hhdet_fec!J154)</f>
        <v/>
      </c>
      <c r="K154" s="113">
        <f>IF(RES_hhdet_tes!K154=0,"",RES_hhdet_tes!K154/RES_hhdet_fec!K154)</f>
        <v>0.79614404598547805</v>
      </c>
      <c r="L154" s="113">
        <f>IF(RES_hhdet_tes!L154=0,"",RES_hhdet_tes!L154/RES_hhdet_fec!L154)</f>
        <v>0.78917926602131649</v>
      </c>
      <c r="M154" s="113">
        <f>IF(RES_hhdet_tes!M154=0,"",RES_hhdet_tes!M154/RES_hhdet_fec!M154)</f>
        <v>0.79653708244628429</v>
      </c>
      <c r="N154" s="113">
        <f>IF(RES_hhdet_tes!N154=0,"",RES_hhdet_tes!N154/RES_hhdet_fec!N154)</f>
        <v>0.80501373288833855</v>
      </c>
      <c r="O154" s="113">
        <f>IF(RES_hhdet_tes!O154=0,"",RES_hhdet_tes!O154/RES_hhdet_fec!O154)</f>
        <v>0.81238519745764926</v>
      </c>
      <c r="P154" s="113">
        <f>IF(RES_hhdet_tes!P154=0,"",RES_hhdet_tes!P154/RES_hhdet_fec!P154)</f>
        <v>0.82384698696835479</v>
      </c>
      <c r="Q154" s="113">
        <f>IF(RES_hhdet_tes!Q154=0,"",RES_hhdet_tes!Q154/RES_hhdet_fec!Q154)</f>
        <v>0.82922599040190492</v>
      </c>
      <c r="R154" s="113">
        <f>IF(RES_hhdet_tes!R154=0,"",RES_hhdet_tes!R154/RES_hhdet_fec!R154)</f>
        <v>0.8358411479879011</v>
      </c>
      <c r="S154" s="113">
        <f>IF(RES_hhdet_tes!S154=0,"",RES_hhdet_tes!S154/RES_hhdet_fec!S154)</f>
        <v>0.84271811216644754</v>
      </c>
      <c r="T154" s="113">
        <f>IF(RES_hhdet_tes!T154=0,"",RES_hhdet_tes!T154/RES_hhdet_fec!T154)</f>
        <v>0.83260047960093042</v>
      </c>
      <c r="U154" s="113">
        <f>IF(RES_hhdet_tes!U154=0,"",RES_hhdet_tes!U154/RES_hhdet_fec!U154)</f>
        <v>0.85300648326657758</v>
      </c>
      <c r="V154" s="113">
        <f>IF(RES_hhdet_tes!V154=0,"",RES_hhdet_tes!V154/RES_hhdet_fec!V154)</f>
        <v>0.8640583407216722</v>
      </c>
      <c r="W154" s="113">
        <f>IF(RES_hhdet_tes!W154=0,"",RES_hhdet_tes!W154/RES_hhdet_fec!W154)</f>
        <v>0.87594733363252419</v>
      </c>
      <c r="DA154" s="132" t="s">
        <v>2051</v>
      </c>
    </row>
    <row r="155" spans="1:105" ht="12" customHeight="1" x14ac:dyDescent="0.25">
      <c r="A155" s="108" t="s">
        <v>53</v>
      </c>
      <c r="B155" s="111" t="str">
        <f>IF(RES_hhdet_tes!B155=0,"",RES_hhdet_tes!B155/RES_hhdet_fec!B155)</f>
        <v/>
      </c>
      <c r="C155" s="111" t="str">
        <f>IF(RES_hhdet_tes!C155=0,"",RES_hhdet_tes!C155/RES_hhdet_fec!C155)</f>
        <v/>
      </c>
      <c r="D155" s="111" t="str">
        <f>IF(RES_hhdet_tes!D155=0,"",RES_hhdet_tes!D155/RES_hhdet_fec!D155)</f>
        <v/>
      </c>
      <c r="E155" s="111" t="str">
        <f>IF(RES_hhdet_tes!E155=0,"",RES_hhdet_tes!E155/RES_hhdet_fec!E155)</f>
        <v/>
      </c>
      <c r="F155" s="111" t="str">
        <f>IF(RES_hhdet_tes!F155=0,"",RES_hhdet_tes!F155/RES_hhdet_fec!F155)</f>
        <v/>
      </c>
      <c r="G155" s="111" t="str">
        <f>IF(RES_hhdet_tes!G155=0,"",RES_hhdet_tes!G155/RES_hhdet_fec!G155)</f>
        <v/>
      </c>
      <c r="H155" s="111" t="str">
        <f>IF(RES_hhdet_tes!H155=0,"",RES_hhdet_tes!H155/RES_hhdet_fec!H155)</f>
        <v/>
      </c>
      <c r="I155" s="111" t="str">
        <f>IF(RES_hhdet_tes!I155=0,"",RES_hhdet_tes!I155/RES_hhdet_fec!I155)</f>
        <v/>
      </c>
      <c r="J155" s="111" t="str">
        <f>IF(RES_hhdet_tes!J155=0,"",RES_hhdet_tes!J155/RES_hhdet_fec!J155)</f>
        <v/>
      </c>
      <c r="K155" s="111">
        <f>IF(RES_hhdet_tes!K155=0,"",RES_hhdet_tes!K155/RES_hhdet_fec!K155)</f>
        <v>0.65826810458400087</v>
      </c>
      <c r="L155" s="111">
        <f>IF(RES_hhdet_tes!L155=0,"",RES_hhdet_tes!L155/RES_hhdet_fec!L155)</f>
        <v>0.6588833530049365</v>
      </c>
      <c r="M155" s="111">
        <f>IF(RES_hhdet_tes!M155=0,"",RES_hhdet_tes!M155/RES_hhdet_fec!M155)</f>
        <v>0.66058486449277964</v>
      </c>
      <c r="N155" s="111">
        <f>IF(RES_hhdet_tes!N155=0,"",RES_hhdet_tes!N155/RES_hhdet_fec!N155)</f>
        <v>0.66456538393836562</v>
      </c>
      <c r="O155" s="111">
        <f>IF(RES_hhdet_tes!O155=0,"",RES_hhdet_tes!O155/RES_hhdet_fec!O155)</f>
        <v>0.68156653137091106</v>
      </c>
      <c r="P155" s="111">
        <f>IF(RES_hhdet_tes!P155=0,"",RES_hhdet_tes!P155/RES_hhdet_fec!P155)</f>
        <v>0.69388889606885085</v>
      </c>
      <c r="Q155" s="111">
        <f>IF(RES_hhdet_tes!Q155=0,"",RES_hhdet_tes!Q155/RES_hhdet_fec!Q155)</f>
        <v>0.70485528457968694</v>
      </c>
      <c r="R155" s="111">
        <f>IF(RES_hhdet_tes!R155=0,"",RES_hhdet_tes!R155/RES_hhdet_fec!R155)</f>
        <v>0.71274851368248182</v>
      </c>
      <c r="S155" s="111">
        <f>IF(RES_hhdet_tes!S155=0,"",RES_hhdet_tes!S155/RES_hhdet_fec!S155)</f>
        <v>0.71943886494186504</v>
      </c>
      <c r="T155" s="111">
        <f>IF(RES_hhdet_tes!T155=0,"",RES_hhdet_tes!T155/RES_hhdet_fec!T155)</f>
        <v>0.73281705584600654</v>
      </c>
      <c r="U155" s="111">
        <f>IF(RES_hhdet_tes!U155=0,"",RES_hhdet_tes!U155/RES_hhdet_fec!U155)</f>
        <v>0.74611831844882703</v>
      </c>
      <c r="V155" s="111">
        <f>IF(RES_hhdet_tes!V155=0,"",RES_hhdet_tes!V155/RES_hhdet_fec!V155)</f>
        <v>0.76055128988753329</v>
      </c>
      <c r="W155" s="111">
        <f>IF(RES_hhdet_tes!W155=0,"",RES_hhdet_tes!W155/RES_hhdet_fec!W155)</f>
        <v>0.77206396511122066</v>
      </c>
      <c r="DA155" s="63" t="s">
        <v>2052</v>
      </c>
    </row>
    <row r="156" spans="1:105" ht="12" customHeight="1" x14ac:dyDescent="0.25">
      <c r="A156" s="108" t="s">
        <v>52</v>
      </c>
      <c r="B156" s="111" t="str">
        <f>IF(RES_hhdet_tes!B156=0,"",RES_hhdet_tes!B156/RES_hhdet_fec!B156)</f>
        <v/>
      </c>
      <c r="C156" s="111" t="str">
        <f>IF(RES_hhdet_tes!C156=0,"",RES_hhdet_tes!C156/RES_hhdet_fec!C156)</f>
        <v/>
      </c>
      <c r="D156" s="111" t="str">
        <f>IF(RES_hhdet_tes!D156=0,"",RES_hhdet_tes!D156/RES_hhdet_fec!D156)</f>
        <v/>
      </c>
      <c r="E156" s="111" t="str">
        <f>IF(RES_hhdet_tes!E156=0,"",RES_hhdet_tes!E156/RES_hhdet_fec!E156)</f>
        <v/>
      </c>
      <c r="F156" s="111" t="str">
        <f>IF(RES_hhdet_tes!F156=0,"",RES_hhdet_tes!F156/RES_hhdet_fec!F156)</f>
        <v/>
      </c>
      <c r="G156" s="111" t="str">
        <f>IF(RES_hhdet_tes!G156=0,"",RES_hhdet_tes!G156/RES_hhdet_fec!G156)</f>
        <v/>
      </c>
      <c r="H156" s="111" t="str">
        <f>IF(RES_hhdet_tes!H156=0,"",RES_hhdet_tes!H156/RES_hhdet_fec!H156)</f>
        <v/>
      </c>
      <c r="I156" s="111" t="str">
        <f>IF(RES_hhdet_tes!I156=0,"",RES_hhdet_tes!I156/RES_hhdet_fec!I156)</f>
        <v/>
      </c>
      <c r="J156" s="111" t="str">
        <f>IF(RES_hhdet_tes!J156=0,"",RES_hhdet_tes!J156/RES_hhdet_fec!J156)</f>
        <v/>
      </c>
      <c r="K156" s="111">
        <f>IF(RES_hhdet_tes!K156=0,"",RES_hhdet_tes!K156/RES_hhdet_fec!K156)</f>
        <v>1</v>
      </c>
      <c r="L156" s="111">
        <f>IF(RES_hhdet_tes!L156=0,"",RES_hhdet_tes!L156/RES_hhdet_fec!L156)</f>
        <v>1</v>
      </c>
      <c r="M156" s="111">
        <f>IF(RES_hhdet_tes!M156=0,"",RES_hhdet_tes!M156/RES_hhdet_fec!M156)</f>
        <v>1</v>
      </c>
      <c r="N156" s="111">
        <f>IF(RES_hhdet_tes!N156=0,"",RES_hhdet_tes!N156/RES_hhdet_fec!N156)</f>
        <v>1</v>
      </c>
      <c r="O156" s="111">
        <f>IF(RES_hhdet_tes!O156=0,"",RES_hhdet_tes!O156/RES_hhdet_fec!O156)</f>
        <v>1</v>
      </c>
      <c r="P156" s="111">
        <f>IF(RES_hhdet_tes!P156=0,"",RES_hhdet_tes!P156/RES_hhdet_fec!P156)</f>
        <v>1</v>
      </c>
      <c r="Q156" s="111">
        <f>IF(RES_hhdet_tes!Q156=0,"",RES_hhdet_tes!Q156/RES_hhdet_fec!Q156)</f>
        <v>1</v>
      </c>
      <c r="R156" s="111">
        <f>IF(RES_hhdet_tes!R156=0,"",RES_hhdet_tes!R156/RES_hhdet_fec!R156)</f>
        <v>1</v>
      </c>
      <c r="S156" s="111">
        <f>IF(RES_hhdet_tes!S156=0,"",RES_hhdet_tes!S156/RES_hhdet_fec!S156)</f>
        <v>1</v>
      </c>
      <c r="T156" s="111">
        <f>IF(RES_hhdet_tes!T156=0,"",RES_hhdet_tes!T156/RES_hhdet_fec!T156)</f>
        <v>1</v>
      </c>
      <c r="U156" s="111">
        <f>IF(RES_hhdet_tes!U156=0,"",RES_hhdet_tes!U156/RES_hhdet_fec!U156)</f>
        <v>1</v>
      </c>
      <c r="V156" s="111">
        <f>IF(RES_hhdet_tes!V156=0,"",RES_hhdet_tes!V156/RES_hhdet_fec!V156)</f>
        <v>1</v>
      </c>
      <c r="W156" s="111">
        <f>IF(RES_hhdet_tes!W156=0,"",RES_hhdet_tes!W156/RES_hhdet_fec!W156)</f>
        <v>1</v>
      </c>
      <c r="DA156" s="63" t="s">
        <v>2053</v>
      </c>
    </row>
    <row r="157" spans="1:105" ht="12" customHeight="1" x14ac:dyDescent="0.25">
      <c r="A157" s="121" t="s">
        <v>54</v>
      </c>
      <c r="B157" s="124">
        <f>IF(RES_hhdet_tes!B157=0,"",RES_hhdet_tes!B157/RES_hhdet_fec!B157)</f>
        <v>0.6056158546831556</v>
      </c>
      <c r="C157" s="124">
        <f>IF(RES_hhdet_tes!C157=0,"",RES_hhdet_tes!C157/RES_hhdet_fec!C157)</f>
        <v>0.60888604842368299</v>
      </c>
      <c r="D157" s="124">
        <f>IF(RES_hhdet_tes!D157=0,"",RES_hhdet_tes!D157/RES_hhdet_fec!D157)</f>
        <v>0.62152710668999267</v>
      </c>
      <c r="E157" s="124">
        <f>IF(RES_hhdet_tes!E157=0,"",RES_hhdet_tes!E157/RES_hhdet_fec!E157)</f>
        <v>0.67342447503228453</v>
      </c>
      <c r="F157" s="124">
        <f>IF(RES_hhdet_tes!F157=0,"",RES_hhdet_tes!F157/RES_hhdet_fec!F157)</f>
        <v>0.66454932989624382</v>
      </c>
      <c r="G157" s="124">
        <f>IF(RES_hhdet_tes!G157=0,"",RES_hhdet_tes!G157/RES_hhdet_fec!G157)</f>
        <v>0.64084463098796185</v>
      </c>
      <c r="H157" s="124">
        <f>IF(RES_hhdet_tes!H157=0,"",RES_hhdet_tes!H157/RES_hhdet_fec!H157)</f>
        <v>0.63809502097141124</v>
      </c>
      <c r="I157" s="124">
        <f>IF(RES_hhdet_tes!I157=0,"",RES_hhdet_tes!I157/RES_hhdet_fec!I157)</f>
        <v>0.62954116079761357</v>
      </c>
      <c r="J157" s="124">
        <f>IF(RES_hhdet_tes!J157=0,"",RES_hhdet_tes!J157/RES_hhdet_fec!J157)</f>
        <v>0.63756216096997831</v>
      </c>
      <c r="K157" s="124">
        <f>IF(RES_hhdet_tes!K157=0,"",RES_hhdet_tes!K157/RES_hhdet_fec!K157)</f>
        <v>0.64212765835292684</v>
      </c>
      <c r="L157" s="124">
        <f>IF(RES_hhdet_tes!L157=0,"",RES_hhdet_tes!L157/RES_hhdet_fec!L157)</f>
        <v>0.65353898101541252</v>
      </c>
      <c r="M157" s="124">
        <f>IF(RES_hhdet_tes!M157=0,"",RES_hhdet_tes!M157/RES_hhdet_fec!M157)</f>
        <v>0.65733274619080573</v>
      </c>
      <c r="N157" s="124">
        <f>IF(RES_hhdet_tes!N157=0,"",RES_hhdet_tes!N157/RES_hhdet_fec!N157)</f>
        <v>0.65491007362622145</v>
      </c>
      <c r="O157" s="124">
        <f>IF(RES_hhdet_tes!O157=0,"",RES_hhdet_tes!O157/RES_hhdet_fec!O157)</f>
        <v>0.65481775739913206</v>
      </c>
      <c r="P157" s="124">
        <f>IF(RES_hhdet_tes!P157=0,"",RES_hhdet_tes!P157/RES_hhdet_fec!P157)</f>
        <v>0.64980161494757316</v>
      </c>
      <c r="Q157" s="124">
        <f>IF(RES_hhdet_tes!Q157=0,"",RES_hhdet_tes!Q157/RES_hhdet_fec!Q157)</f>
        <v>0.64982238453415342</v>
      </c>
      <c r="R157" s="124">
        <f>IF(RES_hhdet_tes!R157=0,"",RES_hhdet_tes!R157/RES_hhdet_fec!R157)</f>
        <v>0.6526503783609866</v>
      </c>
      <c r="S157" s="124">
        <f>IF(RES_hhdet_tes!S157=0,"",RES_hhdet_tes!S157/RES_hhdet_fec!S157)</f>
        <v>0.65506572439329291</v>
      </c>
      <c r="T157" s="124">
        <f>IF(RES_hhdet_tes!T157=0,"",RES_hhdet_tes!T157/RES_hhdet_fec!T157)</f>
        <v>0.65526513332713299</v>
      </c>
      <c r="U157" s="124">
        <f>IF(RES_hhdet_tes!U157=0,"",RES_hhdet_tes!U157/RES_hhdet_fec!U157)</f>
        <v>0.65680203402282555</v>
      </c>
      <c r="V157" s="124">
        <f>IF(RES_hhdet_tes!V157=0,"",RES_hhdet_tes!V157/RES_hhdet_fec!V157)</f>
        <v>0.66335951782947911</v>
      </c>
      <c r="W157" s="124">
        <f>IF(RES_hhdet_tes!W157=0,"",RES_hhdet_tes!W157/RES_hhdet_fec!W157)</f>
        <v>0.66154550035167725</v>
      </c>
      <c r="DA157" s="130" t="s">
        <v>2054</v>
      </c>
    </row>
    <row r="158" spans="1:105" ht="12" customHeight="1" x14ac:dyDescent="0.25">
      <c r="A158" s="97" t="s">
        <v>50</v>
      </c>
      <c r="B158" s="111">
        <f>IF(RES_hhdet_tes!B158=0,"",RES_hhdet_tes!B158/RES_hhdet_fec!B158)</f>
        <v>0.58604868176896507</v>
      </c>
      <c r="C158" s="111">
        <f>IF(RES_hhdet_tes!C158=0,"",RES_hhdet_tes!C158/RES_hhdet_fec!C158)</f>
        <v>0.58824433716802715</v>
      </c>
      <c r="D158" s="111">
        <f>IF(RES_hhdet_tes!D158=0,"",RES_hhdet_tes!D158/RES_hhdet_fec!D158)</f>
        <v>0.59140084337676424</v>
      </c>
      <c r="E158" s="111">
        <f>IF(RES_hhdet_tes!E158=0,"",RES_hhdet_tes!E158/RES_hhdet_fec!E158)</f>
        <v>0.59248362081407124</v>
      </c>
      <c r="F158" s="111">
        <f>IF(RES_hhdet_tes!F158=0,"",RES_hhdet_tes!F158/RES_hhdet_fec!F158)</f>
        <v>0.59344224794907385</v>
      </c>
      <c r="G158" s="111">
        <f>IF(RES_hhdet_tes!G158=0,"",RES_hhdet_tes!G158/RES_hhdet_fec!G158)</f>
        <v>0.59408933084510585</v>
      </c>
      <c r="H158" s="111">
        <f>IF(RES_hhdet_tes!H158=0,"",RES_hhdet_tes!H158/RES_hhdet_fec!H158)</f>
        <v>0.59456950521873553</v>
      </c>
      <c r="I158" s="111">
        <f>IF(RES_hhdet_tes!I158=0,"",RES_hhdet_tes!I158/RES_hhdet_fec!I158)</f>
        <v>0.59495015735469381</v>
      </c>
      <c r="J158" s="111">
        <f>IF(RES_hhdet_tes!J158=0,"",RES_hhdet_tes!J158/RES_hhdet_fec!J158)</f>
        <v>0.59525727669840478</v>
      </c>
      <c r="K158" s="111">
        <f>IF(RES_hhdet_tes!K158=0,"",RES_hhdet_tes!K158/RES_hhdet_fec!K158)</f>
        <v>0.59557246903126426</v>
      </c>
      <c r="L158" s="111">
        <f>IF(RES_hhdet_tes!L158=0,"",RES_hhdet_tes!L158/RES_hhdet_fec!L158)</f>
        <v>0.59586312879070968</v>
      </c>
      <c r="M158" s="111">
        <f>IF(RES_hhdet_tes!M158=0,"",RES_hhdet_tes!M158/RES_hhdet_fec!M158)</f>
        <v>0.59620765917112484</v>
      </c>
      <c r="N158" s="111">
        <f>IF(RES_hhdet_tes!N158=0,"",RES_hhdet_tes!N158/RES_hhdet_fec!N158)</f>
        <v>0.59654696099352478</v>
      </c>
      <c r="O158" s="111">
        <f>IF(RES_hhdet_tes!O158=0,"",RES_hhdet_tes!O158/RES_hhdet_fec!O158)</f>
        <v>0.59681607926996916</v>
      </c>
      <c r="P158" s="111">
        <f>IF(RES_hhdet_tes!P158=0,"",RES_hhdet_tes!P158/RES_hhdet_fec!P158)</f>
        <v>0.59698789966917198</v>
      </c>
      <c r="Q158" s="111">
        <f>IF(RES_hhdet_tes!Q158=0,"",RES_hhdet_tes!Q158/RES_hhdet_fec!Q158)</f>
        <v>0.59707913082694652</v>
      </c>
      <c r="R158" s="111">
        <f>IF(RES_hhdet_tes!R158=0,"",RES_hhdet_tes!R158/RES_hhdet_fec!R158)</f>
        <v>0.59738791009597503</v>
      </c>
      <c r="S158" s="111">
        <f>IF(RES_hhdet_tes!S158=0,"",RES_hhdet_tes!S158/RES_hhdet_fec!S158)</f>
        <v>0.59812050227658242</v>
      </c>
      <c r="T158" s="111">
        <f>IF(RES_hhdet_tes!T158=0,"",RES_hhdet_tes!T158/RES_hhdet_fec!T158)</f>
        <v>0.59934576963742581</v>
      </c>
      <c r="U158" s="111">
        <f>IF(RES_hhdet_tes!U158=0,"",RES_hhdet_tes!U158/RES_hhdet_fec!U158)</f>
        <v>0.60136600958169395</v>
      </c>
      <c r="V158" s="111">
        <f>IF(RES_hhdet_tes!V158=0,"",RES_hhdet_tes!V158/RES_hhdet_fec!V158)</f>
        <v>0.60369486656835392</v>
      </c>
      <c r="W158" s="111">
        <f>IF(RES_hhdet_tes!W158=0,"",RES_hhdet_tes!W158/RES_hhdet_fec!W158)</f>
        <v>0.60616744272846224</v>
      </c>
      <c r="DA158" s="63" t="s">
        <v>2055</v>
      </c>
    </row>
    <row r="159" spans="1:105" ht="12" customHeight="1" x14ac:dyDescent="0.25">
      <c r="A159" s="109" t="s">
        <v>120</v>
      </c>
      <c r="B159" s="45">
        <f>IF(RES_hhdet_tes!B159=0,"",RES_hhdet_tes!B159/RES_hhdet_fec!B159)</f>
        <v>0.73897657154102725</v>
      </c>
      <c r="C159" s="45">
        <f>IF(RES_hhdet_tes!C159=0,"",RES_hhdet_tes!C159/RES_hhdet_fec!C159)</f>
        <v>0.74543579229205292</v>
      </c>
      <c r="D159" s="45">
        <f>IF(RES_hhdet_tes!D159=0,"",RES_hhdet_tes!D159/RES_hhdet_fec!D159)</f>
        <v>0.75308044953311604</v>
      </c>
      <c r="E159" s="45">
        <f>IF(RES_hhdet_tes!E159=0,"",RES_hhdet_tes!E159/RES_hhdet_fec!E159)</f>
        <v>0.7552721347211665</v>
      </c>
      <c r="F159" s="45">
        <f>IF(RES_hhdet_tes!F159=0,"",RES_hhdet_tes!F159/RES_hhdet_fec!F159)</f>
        <v>0.75636872907935015</v>
      </c>
      <c r="G159" s="45">
        <f>IF(RES_hhdet_tes!G159=0,"",RES_hhdet_tes!G159/RES_hhdet_fec!G159)</f>
        <v>0.75718401086357134</v>
      </c>
      <c r="H159" s="45">
        <f>IF(RES_hhdet_tes!H159=0,"",RES_hhdet_tes!H159/RES_hhdet_fec!H159)</f>
        <v>0.75824482441111296</v>
      </c>
      <c r="I159" s="45">
        <f>IF(RES_hhdet_tes!I159=0,"",RES_hhdet_tes!I159/RES_hhdet_fec!I159)</f>
        <v>0.759341553359974</v>
      </c>
      <c r="J159" s="45">
        <f>IF(RES_hhdet_tes!J159=0,"",RES_hhdet_tes!J159/RES_hhdet_fec!J159)</f>
        <v>0.76128961582750854</v>
      </c>
      <c r="K159" s="45">
        <f>IF(RES_hhdet_tes!K159=0,"",RES_hhdet_tes!K159/RES_hhdet_fec!K159)</f>
        <v>0.76288448964245614</v>
      </c>
      <c r="L159" s="45">
        <f>IF(RES_hhdet_tes!L159=0,"",RES_hhdet_tes!L159/RES_hhdet_fec!L159)</f>
        <v>0.76459364900540094</v>
      </c>
      <c r="M159" s="45">
        <f>IF(RES_hhdet_tes!M159=0,"",RES_hhdet_tes!M159/RES_hhdet_fec!M159)</f>
        <v>0.76645784925941041</v>
      </c>
      <c r="N159" s="45">
        <f>IF(RES_hhdet_tes!N159=0,"",RES_hhdet_tes!N159/RES_hhdet_fec!N159)</f>
        <v>0.7681544576801006</v>
      </c>
      <c r="O159" s="45">
        <f>IF(RES_hhdet_tes!O159=0,"",RES_hhdet_tes!O159/RES_hhdet_fec!O159)</f>
        <v>0.77051839970251945</v>
      </c>
      <c r="P159" s="45">
        <f>IF(RES_hhdet_tes!P159=0,"",RES_hhdet_tes!P159/RES_hhdet_fec!P159)</f>
        <v>0.77372922367128594</v>
      </c>
      <c r="Q159" s="45">
        <f>IF(RES_hhdet_tes!Q159=0,"",RES_hhdet_tes!Q159/RES_hhdet_fec!Q159)</f>
        <v>0.77838458875970806</v>
      </c>
      <c r="R159" s="45">
        <f>IF(RES_hhdet_tes!R159=0,"",RES_hhdet_tes!R159/RES_hhdet_fec!R159)</f>
        <v>0.7847974182276819</v>
      </c>
      <c r="S159" s="45">
        <f>IF(RES_hhdet_tes!S159=0,"",RES_hhdet_tes!S159/RES_hhdet_fec!S159)</f>
        <v>0.79268866654153081</v>
      </c>
      <c r="T159" s="45">
        <f>IF(RES_hhdet_tes!T159=0,"",RES_hhdet_tes!T159/RES_hhdet_fec!T159)</f>
        <v>0.80175535074724136</v>
      </c>
      <c r="U159" s="45">
        <f>IF(RES_hhdet_tes!U159=0,"",RES_hhdet_tes!U159/RES_hhdet_fec!U159)</f>
        <v>0.81393622246742703</v>
      </c>
      <c r="V159" s="45">
        <f>IF(RES_hhdet_tes!V159=0,"",RES_hhdet_tes!V159/RES_hhdet_fec!V159)</f>
        <v>0.82603956004741586</v>
      </c>
      <c r="W159" s="45">
        <f>IF(RES_hhdet_tes!W159=0,"",RES_hhdet_tes!W159/RES_hhdet_fec!W159)</f>
        <v>0.83339295083024512</v>
      </c>
      <c r="DA159" s="60" t="s">
        <v>2056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9">
        <f>IF(RES_hhdet_tes!B161=0,"",RES_hhdet_tes!B161/RES_hhdet_fec!B161)</f>
        <v>0.65233873506642936</v>
      </c>
      <c r="C161" s="119">
        <f>IF(RES_hhdet_tes!C161=0,"",RES_hhdet_tes!C161/RES_hhdet_fec!C161)</f>
        <v>0.65915699078257906</v>
      </c>
      <c r="D161" s="119">
        <f>IF(RES_hhdet_tes!D161=0,"",RES_hhdet_tes!D161/RES_hhdet_fec!D161)</f>
        <v>0.66673997887836001</v>
      </c>
      <c r="E161" s="119">
        <f>IF(RES_hhdet_tes!E161=0,"",RES_hhdet_tes!E161/RES_hhdet_fec!E161)</f>
        <v>0.67426568812600063</v>
      </c>
      <c r="F161" s="119">
        <f>IF(RES_hhdet_tes!F161=0,"",RES_hhdet_tes!F161/RES_hhdet_fec!F161)</f>
        <v>0.6802137060767286</v>
      </c>
      <c r="G161" s="119">
        <f>IF(RES_hhdet_tes!G161=0,"",RES_hhdet_tes!G161/RES_hhdet_fec!G161)</f>
        <v>0.68433561370657214</v>
      </c>
      <c r="H161" s="119">
        <f>IF(RES_hhdet_tes!H161=0,"",RES_hhdet_tes!H161/RES_hhdet_fec!H161)</f>
        <v>0.68842473424437545</v>
      </c>
      <c r="I161" s="119">
        <f>IF(RES_hhdet_tes!I161=0,"",RES_hhdet_tes!I161/RES_hhdet_fec!I161)</f>
        <v>0.69498572311223283</v>
      </c>
      <c r="J161" s="119">
        <f>IF(RES_hhdet_tes!J161=0,"",RES_hhdet_tes!J161/RES_hhdet_fec!J161)</f>
        <v>0.69875910416807085</v>
      </c>
      <c r="K161" s="119">
        <f>IF(RES_hhdet_tes!K161=0,"",RES_hhdet_tes!K161/RES_hhdet_fec!K161)</f>
        <v>0.70386691097953014</v>
      </c>
      <c r="L161" s="119">
        <f>IF(RES_hhdet_tes!L161=0,"",RES_hhdet_tes!L161/RES_hhdet_fec!L161)</f>
        <v>0.70824323879747098</v>
      </c>
      <c r="M161" s="119">
        <f>IF(RES_hhdet_tes!M161=0,"",RES_hhdet_tes!M161/RES_hhdet_fec!M161)</f>
        <v>0.7094579698831438</v>
      </c>
      <c r="N161" s="119">
        <f>IF(RES_hhdet_tes!N161=0,"",RES_hhdet_tes!N161/RES_hhdet_fec!N161)</f>
        <v>0.71294810343358728</v>
      </c>
      <c r="O161" s="119">
        <f>IF(RES_hhdet_tes!O161=0,"",RES_hhdet_tes!O161/RES_hhdet_fec!O161)</f>
        <v>0.71776974052079601</v>
      </c>
      <c r="P161" s="119">
        <f>IF(RES_hhdet_tes!P161=0,"",RES_hhdet_tes!P161/RES_hhdet_fec!P161)</f>
        <v>0.72194111378770143</v>
      </c>
      <c r="Q161" s="119">
        <f>IF(RES_hhdet_tes!Q161=0,"",RES_hhdet_tes!Q161/RES_hhdet_fec!Q161)</f>
        <v>0.72764460550904164</v>
      </c>
      <c r="R161" s="119">
        <f>IF(RES_hhdet_tes!R161=0,"",RES_hhdet_tes!R161/RES_hhdet_fec!R161)</f>
        <v>0.73022504681028866</v>
      </c>
      <c r="S161" s="119">
        <f>IF(RES_hhdet_tes!S161=0,"",RES_hhdet_tes!S161/RES_hhdet_fec!S161)</f>
        <v>0.7356174028045368</v>
      </c>
      <c r="T161" s="119">
        <f>IF(RES_hhdet_tes!T161=0,"",RES_hhdet_tes!T161/RES_hhdet_fec!T161)</f>
        <v>0.74058330736323397</v>
      </c>
      <c r="U161" s="119">
        <f>IF(RES_hhdet_tes!U161=0,"",RES_hhdet_tes!U161/RES_hhdet_fec!U161)</f>
        <v>0.75222572941963395</v>
      </c>
      <c r="V161" s="119">
        <f>IF(RES_hhdet_tes!V161=0,"",RES_hhdet_tes!V161/RES_hhdet_fec!V161)</f>
        <v>0.76391269007480611</v>
      </c>
      <c r="W161" s="119">
        <f>IF(RES_hhdet_tes!W161=0,"",RES_hhdet_tes!W161/RES_hhdet_fec!W161)</f>
        <v>0.77569759416399753</v>
      </c>
      <c r="DA161" s="129" t="s">
        <v>2057</v>
      </c>
    </row>
    <row r="162" spans="1:105" ht="12.95" customHeight="1" x14ac:dyDescent="0.25">
      <c r="A162" s="121" t="s">
        <v>57</v>
      </c>
      <c r="B162" s="124">
        <f>IF(RES_hhdet_tes!B162=0,"",RES_hhdet_tes!B162/RES_hhdet_fec!B162)</f>
        <v>0.66401689978311229</v>
      </c>
      <c r="C162" s="124">
        <f>IF(RES_hhdet_tes!C162=0,"",RES_hhdet_tes!C162/RES_hhdet_fec!C162)</f>
        <v>0.66920656171774795</v>
      </c>
      <c r="D162" s="124">
        <f>IF(RES_hhdet_tes!D162=0,"",RES_hhdet_tes!D162/RES_hhdet_fec!D162)</f>
        <v>0.67732775599706208</v>
      </c>
      <c r="E162" s="124">
        <f>IF(RES_hhdet_tes!E162=0,"",RES_hhdet_tes!E162/RES_hhdet_fec!E162)</f>
        <v>0.68447653183797763</v>
      </c>
      <c r="F162" s="124">
        <f>IF(RES_hhdet_tes!F162=0,"",RES_hhdet_tes!F162/RES_hhdet_fec!F162)</f>
        <v>0.68991236725953009</v>
      </c>
      <c r="G162" s="124">
        <f>IF(RES_hhdet_tes!G162=0,"",RES_hhdet_tes!G162/RES_hhdet_fec!G162)</f>
        <v>0.69490553511650632</v>
      </c>
      <c r="H162" s="124">
        <f>IF(RES_hhdet_tes!H162=0,"",RES_hhdet_tes!H162/RES_hhdet_fec!H162)</f>
        <v>0.70051559901577953</v>
      </c>
      <c r="I162" s="124">
        <f>IF(RES_hhdet_tes!I162=0,"",RES_hhdet_tes!I162/RES_hhdet_fec!I162)</f>
        <v>0.70681568428656361</v>
      </c>
      <c r="J162" s="124">
        <f>IF(RES_hhdet_tes!J162=0,"",RES_hhdet_tes!J162/RES_hhdet_fec!J162)</f>
        <v>0.71143607028255917</v>
      </c>
      <c r="K162" s="124">
        <f>IF(RES_hhdet_tes!K162=0,"",RES_hhdet_tes!K162/RES_hhdet_fec!K162)</f>
        <v>0.71523704492128226</v>
      </c>
      <c r="L162" s="124">
        <f>IF(RES_hhdet_tes!L162=0,"",RES_hhdet_tes!L162/RES_hhdet_fec!L162)</f>
        <v>0.71806632307876261</v>
      </c>
      <c r="M162" s="124">
        <f>IF(RES_hhdet_tes!M162=0,"",RES_hhdet_tes!M162/RES_hhdet_fec!M162)</f>
        <v>0.72030342494672694</v>
      </c>
      <c r="N162" s="124">
        <f>IF(RES_hhdet_tes!N162=0,"",RES_hhdet_tes!N162/RES_hhdet_fec!N162)</f>
        <v>0.72295169884602162</v>
      </c>
      <c r="O162" s="124">
        <f>IF(RES_hhdet_tes!O162=0,"",RES_hhdet_tes!O162/RES_hhdet_fec!O162)</f>
        <v>0.72612950361547812</v>
      </c>
      <c r="P162" s="124">
        <f>IF(RES_hhdet_tes!P162=0,"",RES_hhdet_tes!P162/RES_hhdet_fec!P162)</f>
        <v>0.72848814976202592</v>
      </c>
      <c r="Q162" s="124">
        <f>IF(RES_hhdet_tes!Q162=0,"",RES_hhdet_tes!Q162/RES_hhdet_fec!Q162)</f>
        <v>0.73127912144245144</v>
      </c>
      <c r="R162" s="124">
        <f>IF(RES_hhdet_tes!R162=0,"",RES_hhdet_tes!R162/RES_hhdet_fec!R162)</f>
        <v>0.73244508378784656</v>
      </c>
      <c r="S162" s="124">
        <f>IF(RES_hhdet_tes!S162=0,"",RES_hhdet_tes!S162/RES_hhdet_fec!S162)</f>
        <v>0.7367939339419286</v>
      </c>
      <c r="T162" s="124">
        <f>IF(RES_hhdet_tes!T162=0,"",RES_hhdet_tes!T162/RES_hhdet_fec!T162)</f>
        <v>0.74148474056020586</v>
      </c>
      <c r="U162" s="124">
        <f>IF(RES_hhdet_tes!U162=0,"",RES_hhdet_tes!U162/RES_hhdet_fec!U162)</f>
        <v>0.75144887221462586</v>
      </c>
      <c r="V162" s="124">
        <f>IF(RES_hhdet_tes!V162=0,"",RES_hhdet_tes!V162/RES_hhdet_fec!V162)</f>
        <v>0.76255745431219113</v>
      </c>
      <c r="W162" s="124">
        <f>IF(RES_hhdet_tes!W162=0,"",RES_hhdet_tes!W162/RES_hhdet_fec!W162)</f>
        <v>0.77411782726783152</v>
      </c>
      <c r="DA162" s="130" t="s">
        <v>2058</v>
      </c>
    </row>
    <row r="163" spans="1:105" ht="12" customHeight="1" x14ac:dyDescent="0.25">
      <c r="A163" s="97" t="s">
        <v>53</v>
      </c>
      <c r="B163" s="45">
        <f>IF(RES_hhdet_tes!B163=0,"",RES_hhdet_tes!B163/RES_hhdet_fec!B163)</f>
        <v>0.66401689978311229</v>
      </c>
      <c r="C163" s="45">
        <f>IF(RES_hhdet_tes!C163=0,"",RES_hhdet_tes!C163/RES_hhdet_fec!C163)</f>
        <v>0.66920656171774795</v>
      </c>
      <c r="D163" s="45">
        <f>IF(RES_hhdet_tes!D163=0,"",RES_hhdet_tes!D163/RES_hhdet_fec!D163)</f>
        <v>0.67732775599706208</v>
      </c>
      <c r="E163" s="45">
        <f>IF(RES_hhdet_tes!E163=0,"",RES_hhdet_tes!E163/RES_hhdet_fec!E163)</f>
        <v>0.68447653183797763</v>
      </c>
      <c r="F163" s="45">
        <f>IF(RES_hhdet_tes!F163=0,"",RES_hhdet_tes!F163/RES_hhdet_fec!F163)</f>
        <v>0.68991236725953009</v>
      </c>
      <c r="G163" s="45">
        <f>IF(RES_hhdet_tes!G163=0,"",RES_hhdet_tes!G163/RES_hhdet_fec!G163)</f>
        <v>0.69490553511650632</v>
      </c>
      <c r="H163" s="45">
        <f>IF(RES_hhdet_tes!H163=0,"",RES_hhdet_tes!H163/RES_hhdet_fec!H163)</f>
        <v>0.70051559901577953</v>
      </c>
      <c r="I163" s="45">
        <f>IF(RES_hhdet_tes!I163=0,"",RES_hhdet_tes!I163/RES_hhdet_fec!I163)</f>
        <v>0.70681568428656361</v>
      </c>
      <c r="J163" s="45">
        <f>IF(RES_hhdet_tes!J163=0,"",RES_hhdet_tes!J163/RES_hhdet_fec!J163)</f>
        <v>0.71143607028255917</v>
      </c>
      <c r="K163" s="45">
        <f>IF(RES_hhdet_tes!K163=0,"",RES_hhdet_tes!K163/RES_hhdet_fec!K163)</f>
        <v>0.71523704492128226</v>
      </c>
      <c r="L163" s="45">
        <f>IF(RES_hhdet_tes!L163=0,"",RES_hhdet_tes!L163/RES_hhdet_fec!L163)</f>
        <v>0.71806632307876261</v>
      </c>
      <c r="M163" s="45">
        <f>IF(RES_hhdet_tes!M163=0,"",RES_hhdet_tes!M163/RES_hhdet_fec!M163)</f>
        <v>0.72030342494672694</v>
      </c>
      <c r="N163" s="45">
        <f>IF(RES_hhdet_tes!N163=0,"",RES_hhdet_tes!N163/RES_hhdet_fec!N163)</f>
        <v>0.72295169884602162</v>
      </c>
      <c r="O163" s="45">
        <f>IF(RES_hhdet_tes!O163=0,"",RES_hhdet_tes!O163/RES_hhdet_fec!O163)</f>
        <v>0.72612950361547812</v>
      </c>
      <c r="P163" s="45">
        <f>IF(RES_hhdet_tes!P163=0,"",RES_hhdet_tes!P163/RES_hhdet_fec!P163)</f>
        <v>0.72848814976202592</v>
      </c>
      <c r="Q163" s="45">
        <f>IF(RES_hhdet_tes!Q163=0,"",RES_hhdet_tes!Q163/RES_hhdet_fec!Q163)</f>
        <v>0.73127912144245144</v>
      </c>
      <c r="R163" s="45">
        <f>IF(RES_hhdet_tes!R163=0,"",RES_hhdet_tes!R163/RES_hhdet_fec!R163)</f>
        <v>0.73244508378784656</v>
      </c>
      <c r="S163" s="45">
        <f>IF(RES_hhdet_tes!S163=0,"",RES_hhdet_tes!S163/RES_hhdet_fec!S163)</f>
        <v>0.7367939339419286</v>
      </c>
      <c r="T163" s="45">
        <f>IF(RES_hhdet_tes!T163=0,"",RES_hhdet_tes!T163/RES_hhdet_fec!T163)</f>
        <v>0.74148474056020586</v>
      </c>
      <c r="U163" s="45">
        <f>IF(RES_hhdet_tes!U163=0,"",RES_hhdet_tes!U163/RES_hhdet_fec!U163)</f>
        <v>0.75144887221462586</v>
      </c>
      <c r="V163" s="45">
        <f>IF(RES_hhdet_tes!V163=0,"",RES_hhdet_tes!V163/RES_hhdet_fec!V163)</f>
        <v>0.76255745431219113</v>
      </c>
      <c r="W163" s="45">
        <f>IF(RES_hhdet_tes!W163=0,"",RES_hhdet_tes!W163/RES_hhdet_fec!W163)</f>
        <v>0.77411782726783152</v>
      </c>
      <c r="DA163" s="60" t="s">
        <v>2059</v>
      </c>
    </row>
    <row r="164" spans="1:105" ht="12.95" customHeight="1" x14ac:dyDescent="0.25">
      <c r="A164" s="121" t="s">
        <v>92</v>
      </c>
      <c r="B164" s="124">
        <f>IF(RES_hhdet_tes!B164=0,"",RES_hhdet_tes!B164/RES_hhdet_fec!B164)</f>
        <v>1.78472258275278</v>
      </c>
      <c r="C164" s="124">
        <f>IF(RES_hhdet_tes!C164=0,"",RES_hhdet_tes!C164/RES_hhdet_fec!C164)</f>
        <v>1.8849292995841536</v>
      </c>
      <c r="D164" s="124">
        <f>IF(RES_hhdet_tes!D164=0,"",RES_hhdet_tes!D164/RES_hhdet_fec!D164)</f>
        <v>1.9613525447301301</v>
      </c>
      <c r="E164" s="124">
        <f>IF(RES_hhdet_tes!E164=0,"",RES_hhdet_tes!E164/RES_hhdet_fec!E164)</f>
        <v>2.1301042714064446</v>
      </c>
      <c r="F164" s="124">
        <f>IF(RES_hhdet_tes!F164=0,"",RES_hhdet_tes!F164/RES_hhdet_fec!F164)</f>
        <v>2.2378697022541201</v>
      </c>
      <c r="G164" s="124">
        <f>IF(RES_hhdet_tes!G164=0,"",RES_hhdet_tes!G164/RES_hhdet_fec!G164)</f>
        <v>2.3752849012755815</v>
      </c>
      <c r="H164" s="124">
        <f>IF(RES_hhdet_tes!H164=0,"",RES_hhdet_tes!H164/RES_hhdet_fec!H164)</f>
        <v>2.4971370244468041</v>
      </c>
      <c r="I164" s="124">
        <f>IF(RES_hhdet_tes!I164=0,"",RES_hhdet_tes!I164/RES_hhdet_fec!I164)</f>
        <v>2.5543115409602204</v>
      </c>
      <c r="J164" s="124">
        <f>IF(RES_hhdet_tes!J164=0,"",RES_hhdet_tes!J164/RES_hhdet_fec!J164)</f>
        <v>2.6405548663119074</v>
      </c>
      <c r="K164" s="124">
        <f>IF(RES_hhdet_tes!K164=0,"",RES_hhdet_tes!K164/RES_hhdet_fec!K164)</f>
        <v>2.7204722070818947</v>
      </c>
      <c r="L164" s="124">
        <f>IF(RES_hhdet_tes!L164=0,"",RES_hhdet_tes!L164/RES_hhdet_fec!L164)</f>
        <v>2.7893189540328698</v>
      </c>
      <c r="M164" s="124">
        <f>IF(RES_hhdet_tes!M164=0,"",RES_hhdet_tes!M164/RES_hhdet_fec!M164)</f>
        <v>2.8528062247529848</v>
      </c>
      <c r="N164" s="124">
        <f>IF(RES_hhdet_tes!N164=0,"",RES_hhdet_tes!N164/RES_hhdet_fec!N164)</f>
        <v>2.9111216836029037</v>
      </c>
      <c r="O164" s="124">
        <f>IF(RES_hhdet_tes!O164=0,"",RES_hhdet_tes!O164/RES_hhdet_fec!O164)</f>
        <v>2.9842783982990611</v>
      </c>
      <c r="P164" s="124">
        <f>IF(RES_hhdet_tes!P164=0,"",RES_hhdet_tes!P164/RES_hhdet_fec!P164)</f>
        <v>3.1184528898141797</v>
      </c>
      <c r="Q164" s="124">
        <f>IF(RES_hhdet_tes!Q164=0,"",RES_hhdet_tes!Q164/RES_hhdet_fec!Q164)</f>
        <v>3.3342692391814888</v>
      </c>
      <c r="R164" s="124">
        <f>IF(RES_hhdet_tes!R164=0,"",RES_hhdet_tes!R164/RES_hhdet_fec!R164)</f>
        <v>3.4926895304310084</v>
      </c>
      <c r="S164" s="124">
        <f>IF(RES_hhdet_tes!S164=0,"",RES_hhdet_tes!S164/RES_hhdet_fec!S164)</f>
        <v>3.5649773117246149</v>
      </c>
      <c r="T164" s="124">
        <f>IF(RES_hhdet_tes!T164=0,"",RES_hhdet_tes!T164/RES_hhdet_fec!T164)</f>
        <v>3.6258891488946103</v>
      </c>
      <c r="U164" s="124">
        <f>IF(RES_hhdet_tes!U164=0,"",RES_hhdet_tes!U164/RES_hhdet_fec!U164)</f>
        <v>3.6909371656042111</v>
      </c>
      <c r="V164" s="124">
        <f>IF(RES_hhdet_tes!V164=0,"",RES_hhdet_tes!V164/RES_hhdet_fec!V164)</f>
        <v>3.7552864196463873</v>
      </c>
      <c r="W164" s="124">
        <f>IF(RES_hhdet_tes!W164=0,"",RES_hhdet_tes!W164/RES_hhdet_fec!W164)</f>
        <v>3.8238713083371723</v>
      </c>
      <c r="DA164" s="130" t="s">
        <v>2060</v>
      </c>
    </row>
    <row r="165" spans="1:105" ht="12" customHeight="1" x14ac:dyDescent="0.25">
      <c r="A165" s="97" t="s">
        <v>53</v>
      </c>
      <c r="B165" s="111">
        <f>IF(RES_hhdet_tes!B165=0,"",RES_hhdet_tes!B165/RES_hhdet_fec!B165)</f>
        <v>1.78472258275278</v>
      </c>
      <c r="C165" s="111">
        <f>IF(RES_hhdet_tes!C165=0,"",RES_hhdet_tes!C165/RES_hhdet_fec!C165)</f>
        <v>1.8849292995841536</v>
      </c>
      <c r="D165" s="111">
        <f>IF(RES_hhdet_tes!D165=0,"",RES_hhdet_tes!D165/RES_hhdet_fec!D165)</f>
        <v>1.9613525447301301</v>
      </c>
      <c r="E165" s="111">
        <f>IF(RES_hhdet_tes!E165=0,"",RES_hhdet_tes!E165/RES_hhdet_fec!E165)</f>
        <v>2.1301042714064446</v>
      </c>
      <c r="F165" s="111">
        <f>IF(RES_hhdet_tes!F165=0,"",RES_hhdet_tes!F165/RES_hhdet_fec!F165)</f>
        <v>2.2378697022541201</v>
      </c>
      <c r="G165" s="111">
        <f>IF(RES_hhdet_tes!G165=0,"",RES_hhdet_tes!G165/RES_hhdet_fec!G165)</f>
        <v>2.3752849012755815</v>
      </c>
      <c r="H165" s="111">
        <f>IF(RES_hhdet_tes!H165=0,"",RES_hhdet_tes!H165/RES_hhdet_fec!H165)</f>
        <v>2.4971370244468041</v>
      </c>
      <c r="I165" s="111">
        <f>IF(RES_hhdet_tes!I165=0,"",RES_hhdet_tes!I165/RES_hhdet_fec!I165)</f>
        <v>2.5543115409602204</v>
      </c>
      <c r="J165" s="111">
        <f>IF(RES_hhdet_tes!J165=0,"",RES_hhdet_tes!J165/RES_hhdet_fec!J165)</f>
        <v>2.6405548663119074</v>
      </c>
      <c r="K165" s="111">
        <f>IF(RES_hhdet_tes!K165=0,"",RES_hhdet_tes!K165/RES_hhdet_fec!K165)</f>
        <v>2.7204722070818947</v>
      </c>
      <c r="L165" s="111">
        <f>IF(RES_hhdet_tes!L165=0,"",RES_hhdet_tes!L165/RES_hhdet_fec!L165)</f>
        <v>2.7893189540328698</v>
      </c>
      <c r="M165" s="111">
        <f>IF(RES_hhdet_tes!M165=0,"",RES_hhdet_tes!M165/RES_hhdet_fec!M165)</f>
        <v>2.8528062247529848</v>
      </c>
      <c r="N165" s="111">
        <f>IF(RES_hhdet_tes!N165=0,"",RES_hhdet_tes!N165/RES_hhdet_fec!N165)</f>
        <v>2.9111216836029037</v>
      </c>
      <c r="O165" s="111">
        <f>IF(RES_hhdet_tes!O165=0,"",RES_hhdet_tes!O165/RES_hhdet_fec!O165)</f>
        <v>2.9842783982990611</v>
      </c>
      <c r="P165" s="111">
        <f>IF(RES_hhdet_tes!P165=0,"",RES_hhdet_tes!P165/RES_hhdet_fec!P165)</f>
        <v>3.1184528898141797</v>
      </c>
      <c r="Q165" s="111">
        <f>IF(RES_hhdet_tes!Q165=0,"",RES_hhdet_tes!Q165/RES_hhdet_fec!Q165)</f>
        <v>3.3342692391814888</v>
      </c>
      <c r="R165" s="111">
        <f>IF(RES_hhdet_tes!R165=0,"",RES_hhdet_tes!R165/RES_hhdet_fec!R165)</f>
        <v>3.4926895304310084</v>
      </c>
      <c r="S165" s="111">
        <f>IF(RES_hhdet_tes!S165=0,"",RES_hhdet_tes!S165/RES_hhdet_fec!S165)</f>
        <v>3.5649773117246149</v>
      </c>
      <c r="T165" s="111">
        <f>IF(RES_hhdet_tes!T165=0,"",RES_hhdet_tes!T165/RES_hhdet_fec!T165)</f>
        <v>3.6258891488946103</v>
      </c>
      <c r="U165" s="111">
        <f>IF(RES_hhdet_tes!U165=0,"",RES_hhdet_tes!U165/RES_hhdet_fec!U165)</f>
        <v>3.6909371656042111</v>
      </c>
      <c r="V165" s="111">
        <f>IF(RES_hhdet_tes!V165=0,"",RES_hhdet_tes!V165/RES_hhdet_fec!V165)</f>
        <v>3.7552864196463873</v>
      </c>
      <c r="W165" s="111">
        <f>IF(RES_hhdet_tes!W165=0,"",RES_hhdet_tes!W165/RES_hhdet_fec!W165)</f>
        <v>3.8238713083371723</v>
      </c>
      <c r="DA165" s="63" t="s">
        <v>2061</v>
      </c>
    </row>
    <row r="166" spans="1:105" ht="12" customHeight="1" x14ac:dyDescent="0.25">
      <c r="A166" s="121" t="s">
        <v>55</v>
      </c>
      <c r="B166" s="124">
        <f>IF(RES_hhdet_tes!B166=0,"",RES_hhdet_tes!B166/RES_hhdet_fec!B166)</f>
        <v>0.58176254433861185</v>
      </c>
      <c r="C166" s="124">
        <f>IF(RES_hhdet_tes!C166=0,"",RES_hhdet_tes!C166/RES_hhdet_fec!C166)</f>
        <v>0.58576278553894467</v>
      </c>
      <c r="D166" s="124">
        <f>IF(RES_hhdet_tes!D166=0,"",RES_hhdet_tes!D166/RES_hhdet_fec!D166)</f>
        <v>0.59313686172285951</v>
      </c>
      <c r="E166" s="124">
        <f>IF(RES_hhdet_tes!E166=0,"",RES_hhdet_tes!E166/RES_hhdet_fec!E166)</f>
        <v>0.61756449315233874</v>
      </c>
      <c r="F166" s="124">
        <f>IF(RES_hhdet_tes!F166=0,"",RES_hhdet_tes!F166/RES_hhdet_fec!F166)</f>
        <v>0.62352127357600395</v>
      </c>
      <c r="G166" s="124">
        <f>IF(RES_hhdet_tes!G166=0,"",RES_hhdet_tes!G166/RES_hhdet_fec!G166)</f>
        <v>0.62549290472745356</v>
      </c>
      <c r="H166" s="124">
        <f>IF(RES_hhdet_tes!H166=0,"",RES_hhdet_tes!H166/RES_hhdet_fec!H166)</f>
        <v>0.62838296038372621</v>
      </c>
      <c r="I166" s="124">
        <f>IF(RES_hhdet_tes!I166=0,"",RES_hhdet_tes!I166/RES_hhdet_fec!I166)</f>
        <v>0.62940457579310516</v>
      </c>
      <c r="J166" s="124">
        <f>IF(RES_hhdet_tes!J166=0,"",RES_hhdet_tes!J166/RES_hhdet_fec!J166)</f>
        <v>0.63373073824816817</v>
      </c>
      <c r="K166" s="124">
        <f>IF(RES_hhdet_tes!K166=0,"",RES_hhdet_tes!K166/RES_hhdet_fec!K166)</f>
        <v>0.64844673097182781</v>
      </c>
      <c r="L166" s="124">
        <f>IF(RES_hhdet_tes!L166=0,"",RES_hhdet_tes!L166/RES_hhdet_fec!L166)</f>
        <v>0.65328269030889907</v>
      </c>
      <c r="M166" s="124">
        <f>IF(RES_hhdet_tes!M166=0,"",RES_hhdet_tes!M166/RES_hhdet_fec!M166)</f>
        <v>0.65825511009385307</v>
      </c>
      <c r="N166" s="124">
        <f>IF(RES_hhdet_tes!N166=0,"",RES_hhdet_tes!N166/RES_hhdet_fec!N166)</f>
        <v>0.66455140038844718</v>
      </c>
      <c r="O166" s="124">
        <f>IF(RES_hhdet_tes!O166=0,"",RES_hhdet_tes!O166/RES_hhdet_fec!O166)</f>
        <v>0.68475996464781241</v>
      </c>
      <c r="P166" s="124">
        <f>IF(RES_hhdet_tes!P166=0,"",RES_hhdet_tes!P166/RES_hhdet_fec!P166)</f>
        <v>0.7079046076877139</v>
      </c>
      <c r="Q166" s="124">
        <f>IF(RES_hhdet_tes!Q166=0,"",RES_hhdet_tes!Q166/RES_hhdet_fec!Q166)</f>
        <v>0.7317809857733556</v>
      </c>
      <c r="R166" s="124">
        <f>IF(RES_hhdet_tes!R166=0,"",RES_hhdet_tes!R166/RES_hhdet_fec!R166)</f>
        <v>0.74932336556036117</v>
      </c>
      <c r="S166" s="124">
        <f>IF(RES_hhdet_tes!S166=0,"",RES_hhdet_tes!S166/RES_hhdet_fec!S166)</f>
        <v>0.76378087977185738</v>
      </c>
      <c r="T166" s="124">
        <f>IF(RES_hhdet_tes!T166=0,"",RES_hhdet_tes!T166/RES_hhdet_fec!T166)</f>
        <v>0.7738955297804937</v>
      </c>
      <c r="U166" s="124">
        <f>IF(RES_hhdet_tes!U166=0,"",RES_hhdet_tes!U166/RES_hhdet_fec!U166)</f>
        <v>0.79984707738360605</v>
      </c>
      <c r="V166" s="124">
        <f>IF(RES_hhdet_tes!V166=0,"",RES_hhdet_tes!V166/RES_hhdet_fec!V166)</f>
        <v>0.82033754560678507</v>
      </c>
      <c r="W166" s="124">
        <f>IF(RES_hhdet_tes!W166=0,"",RES_hhdet_tes!W166/RES_hhdet_fec!W166)</f>
        <v>0.83489496423562293</v>
      </c>
      <c r="DA166" s="130" t="s">
        <v>2062</v>
      </c>
    </row>
    <row r="167" spans="1:105" ht="12" customHeight="1" x14ac:dyDescent="0.25">
      <c r="A167" s="97" t="s">
        <v>124</v>
      </c>
      <c r="B167" s="111">
        <f>IF(RES_hhdet_tes!B167=0,"",RES_hhdet_tes!B167/RES_hhdet_fec!B167)</f>
        <v>0.55204444861324908</v>
      </c>
      <c r="C167" s="111">
        <f>IF(RES_hhdet_tes!C167=0,"",RES_hhdet_tes!C167/RES_hhdet_fec!C167)</f>
        <v>0.55490957421768516</v>
      </c>
      <c r="D167" s="111">
        <f>IF(RES_hhdet_tes!D167=0,"",RES_hhdet_tes!D167/RES_hhdet_fec!D167)</f>
        <v>0.55734180185400395</v>
      </c>
      <c r="E167" s="111">
        <f>IF(RES_hhdet_tes!E167=0,"",RES_hhdet_tes!E167/RES_hhdet_fec!E167)</f>
        <v>0.55941884615947346</v>
      </c>
      <c r="F167" s="111">
        <f>IF(RES_hhdet_tes!F167=0,"",RES_hhdet_tes!F167/RES_hhdet_fec!F167)</f>
        <v>0.56311480699584404</v>
      </c>
      <c r="G167" s="111">
        <f>IF(RES_hhdet_tes!G167=0,"",RES_hhdet_tes!G167/RES_hhdet_fec!G167)</f>
        <v>0.5691849965630551</v>
      </c>
      <c r="H167" s="111">
        <f>IF(RES_hhdet_tes!H167=0,"",RES_hhdet_tes!H167/RES_hhdet_fec!H167)</f>
        <v>0.57774730794481044</v>
      </c>
      <c r="I167" s="111">
        <f>IF(RES_hhdet_tes!I167=0,"",RES_hhdet_tes!I167/RES_hhdet_fec!I167)</f>
        <v>0.58138274919869837</v>
      </c>
      <c r="J167" s="111">
        <f>IF(RES_hhdet_tes!J167=0,"",RES_hhdet_tes!J167/RES_hhdet_fec!J167)</f>
        <v>0.58254002944702599</v>
      </c>
      <c r="K167" s="111">
        <f>IF(RES_hhdet_tes!K167=0,"",RES_hhdet_tes!K167/RES_hhdet_fec!K167)</f>
        <v>0.5843175818603783</v>
      </c>
      <c r="L167" s="111">
        <f>IF(RES_hhdet_tes!L167=0,"",RES_hhdet_tes!L167/RES_hhdet_fec!L167)</f>
        <v>0.58571504263583685</v>
      </c>
      <c r="M167" s="111">
        <f>IF(RES_hhdet_tes!M167=0,"",RES_hhdet_tes!M167/RES_hhdet_fec!M167)</f>
        <v>0.5875694647710501</v>
      </c>
      <c r="N167" s="111">
        <f>IF(RES_hhdet_tes!N167=0,"",RES_hhdet_tes!N167/RES_hhdet_fec!N167)</f>
        <v>0.59289438570076169</v>
      </c>
      <c r="O167" s="111">
        <f>IF(RES_hhdet_tes!O167=0,"",RES_hhdet_tes!O167/RES_hhdet_fec!O167)</f>
        <v>0.60403632017965558</v>
      </c>
      <c r="P167" s="111">
        <f>IF(RES_hhdet_tes!P167=0,"",RES_hhdet_tes!P167/RES_hhdet_fec!P167)</f>
        <v>0.62358910741308049</v>
      </c>
      <c r="Q167" s="111">
        <f>IF(RES_hhdet_tes!Q167=0,"",RES_hhdet_tes!Q167/RES_hhdet_fec!Q167)</f>
        <v>0.64549288286431983</v>
      </c>
      <c r="R167" s="111">
        <f>IF(RES_hhdet_tes!R167=0,"",RES_hhdet_tes!R167/RES_hhdet_fec!R167)</f>
        <v>0.66272965146417928</v>
      </c>
      <c r="S167" s="111">
        <f>IF(RES_hhdet_tes!S167=0,"",RES_hhdet_tes!S167/RES_hhdet_fec!S167)</f>
        <v>0.6822075581094964</v>
      </c>
      <c r="T167" s="111">
        <f>IF(RES_hhdet_tes!T167=0,"",RES_hhdet_tes!T167/RES_hhdet_fec!T167)</f>
        <v>0.69810195456049873</v>
      </c>
      <c r="U167" s="111">
        <f>IF(RES_hhdet_tes!U167=0,"",RES_hhdet_tes!U167/RES_hhdet_fec!U167)</f>
        <v>0.71741156672486339</v>
      </c>
      <c r="V167" s="111">
        <f>IF(RES_hhdet_tes!V167=0,"",RES_hhdet_tes!V167/RES_hhdet_fec!V167)</f>
        <v>0.74051835499776297</v>
      </c>
      <c r="W167" s="111">
        <f>IF(RES_hhdet_tes!W167=0,"",RES_hhdet_tes!W167/RES_hhdet_fec!W167)</f>
        <v>0.76315759118193172</v>
      </c>
      <c r="DA167" s="63" t="s">
        <v>2063</v>
      </c>
    </row>
    <row r="168" spans="1:105" ht="12" customHeight="1" x14ac:dyDescent="0.25">
      <c r="A168" s="97" t="s">
        <v>123</v>
      </c>
      <c r="B168" s="111" t="str">
        <f>IF(RES_hhdet_tes!B168=0,"",RES_hhdet_tes!B168/RES_hhdet_fec!B168)</f>
        <v/>
      </c>
      <c r="C168" s="111" t="str">
        <f>IF(RES_hhdet_tes!C168=0,"",RES_hhdet_tes!C168/RES_hhdet_fec!C168)</f>
        <v/>
      </c>
      <c r="D168" s="111" t="str">
        <f>IF(RES_hhdet_tes!D168=0,"",RES_hhdet_tes!D168/RES_hhdet_fec!D168)</f>
        <v/>
      </c>
      <c r="E168" s="111" t="str">
        <f>IF(RES_hhdet_tes!E168=0,"",RES_hhdet_tes!E168/RES_hhdet_fec!E168)</f>
        <v/>
      </c>
      <c r="F168" s="111" t="str">
        <f>IF(RES_hhdet_tes!F168=0,"",RES_hhdet_tes!F168/RES_hhdet_fec!F168)</f>
        <v/>
      </c>
      <c r="G168" s="111" t="str">
        <f>IF(RES_hhdet_tes!G168=0,"",RES_hhdet_tes!G168/RES_hhdet_fec!G168)</f>
        <v/>
      </c>
      <c r="H168" s="111" t="str">
        <f>IF(RES_hhdet_tes!H168=0,"",RES_hhdet_tes!H168/RES_hhdet_fec!H168)</f>
        <v/>
      </c>
      <c r="I168" s="111" t="str">
        <f>IF(RES_hhdet_tes!I168=0,"",RES_hhdet_tes!I168/RES_hhdet_fec!I168)</f>
        <v/>
      </c>
      <c r="J168" s="111" t="str">
        <f>IF(RES_hhdet_tes!J168=0,"",RES_hhdet_tes!J168/RES_hhdet_fec!J168)</f>
        <v/>
      </c>
      <c r="K168" s="111" t="str">
        <f>IF(RES_hhdet_tes!K168=0,"",RES_hhdet_tes!K168/RES_hhdet_fec!K168)</f>
        <v/>
      </c>
      <c r="L168" s="111" t="str">
        <f>IF(RES_hhdet_tes!L168=0,"",RES_hhdet_tes!L168/RES_hhdet_fec!L168)</f>
        <v/>
      </c>
      <c r="M168" s="111" t="str">
        <f>IF(RES_hhdet_tes!M168=0,"",RES_hhdet_tes!M168/RES_hhdet_fec!M168)</f>
        <v/>
      </c>
      <c r="N168" s="111" t="str">
        <f>IF(RES_hhdet_tes!N168=0,"",RES_hhdet_tes!N168/RES_hhdet_fec!N168)</f>
        <v/>
      </c>
      <c r="O168" s="111" t="str">
        <f>IF(RES_hhdet_tes!O168=0,"",RES_hhdet_tes!O168/RES_hhdet_fec!O168)</f>
        <v/>
      </c>
      <c r="P168" s="111" t="str">
        <f>IF(RES_hhdet_tes!P168=0,"",RES_hhdet_tes!P168/RES_hhdet_fec!P168)</f>
        <v/>
      </c>
      <c r="Q168" s="111" t="str">
        <f>IF(RES_hhdet_tes!Q168=0,"",RES_hhdet_tes!Q168/RES_hhdet_fec!Q168)</f>
        <v/>
      </c>
      <c r="R168" s="111" t="str">
        <f>IF(RES_hhdet_tes!R168=0,"",RES_hhdet_tes!R168/RES_hhdet_fec!R168)</f>
        <v/>
      </c>
      <c r="S168" s="111" t="str">
        <f>IF(RES_hhdet_tes!S168=0,"",RES_hhdet_tes!S168/RES_hhdet_fec!S168)</f>
        <v/>
      </c>
      <c r="T168" s="111" t="str">
        <f>IF(RES_hhdet_tes!T168=0,"",RES_hhdet_tes!T168/RES_hhdet_fec!T168)</f>
        <v/>
      </c>
      <c r="U168" s="111" t="str">
        <f>IF(RES_hhdet_tes!U168=0,"",RES_hhdet_tes!U168/RES_hhdet_fec!U168)</f>
        <v/>
      </c>
      <c r="V168" s="111" t="str">
        <f>IF(RES_hhdet_tes!V168=0,"",RES_hhdet_tes!V168/RES_hhdet_fec!V168)</f>
        <v/>
      </c>
      <c r="W168" s="111" t="str">
        <f>IF(RES_hhdet_tes!W168=0,"",RES_hhdet_tes!W168/RES_hhdet_fec!W168)</f>
        <v/>
      </c>
      <c r="DA168" s="63" t="s">
        <v>2064</v>
      </c>
    </row>
    <row r="169" spans="1:105" ht="12" customHeight="1" x14ac:dyDescent="0.25">
      <c r="A169" s="100" t="s">
        <v>50</v>
      </c>
      <c r="B169" s="112" t="str">
        <f>IF(RES_hhdet_tes!B169=0,"",RES_hhdet_tes!B169/RES_hhdet_fec!B169)</f>
        <v/>
      </c>
      <c r="C169" s="112" t="str">
        <f>IF(RES_hhdet_tes!C169=0,"",RES_hhdet_tes!C169/RES_hhdet_fec!C169)</f>
        <v/>
      </c>
      <c r="D169" s="112" t="str">
        <f>IF(RES_hhdet_tes!D169=0,"",RES_hhdet_tes!D169/RES_hhdet_fec!D169)</f>
        <v/>
      </c>
      <c r="E169" s="112" t="str">
        <f>IF(RES_hhdet_tes!E169=0,"",RES_hhdet_tes!E169/RES_hhdet_fec!E169)</f>
        <v/>
      </c>
      <c r="F169" s="112" t="str">
        <f>IF(RES_hhdet_tes!F169=0,"",RES_hhdet_tes!F169/RES_hhdet_fec!F169)</f>
        <v/>
      </c>
      <c r="G169" s="112" t="str">
        <f>IF(RES_hhdet_tes!G169=0,"",RES_hhdet_tes!G169/RES_hhdet_fec!G169)</f>
        <v/>
      </c>
      <c r="H169" s="112" t="str">
        <f>IF(RES_hhdet_tes!H169=0,"",RES_hhdet_tes!H169/RES_hhdet_fec!H169)</f>
        <v/>
      </c>
      <c r="I169" s="112" t="str">
        <f>IF(RES_hhdet_tes!I169=0,"",RES_hhdet_tes!I169/RES_hhdet_fec!I169)</f>
        <v/>
      </c>
      <c r="J169" s="112" t="str">
        <f>IF(RES_hhdet_tes!J169=0,"",RES_hhdet_tes!J169/RES_hhdet_fec!J169)</f>
        <v/>
      </c>
      <c r="K169" s="112" t="str">
        <f>IF(RES_hhdet_tes!K169=0,"",RES_hhdet_tes!K169/RES_hhdet_fec!K169)</f>
        <v/>
      </c>
      <c r="L169" s="112" t="str">
        <f>IF(RES_hhdet_tes!L169=0,"",RES_hhdet_tes!L169/RES_hhdet_fec!L169)</f>
        <v/>
      </c>
      <c r="M169" s="112" t="str">
        <f>IF(RES_hhdet_tes!M169=0,"",RES_hhdet_tes!M169/RES_hhdet_fec!M169)</f>
        <v/>
      </c>
      <c r="N169" s="112" t="str">
        <f>IF(RES_hhdet_tes!N169=0,"",RES_hhdet_tes!N169/RES_hhdet_fec!N169)</f>
        <v/>
      </c>
      <c r="O169" s="112" t="str">
        <f>IF(RES_hhdet_tes!O169=0,"",RES_hhdet_tes!O169/RES_hhdet_fec!O169)</f>
        <v/>
      </c>
      <c r="P169" s="112" t="str">
        <f>IF(RES_hhdet_tes!P169=0,"",RES_hhdet_tes!P169/RES_hhdet_fec!P169)</f>
        <v/>
      </c>
      <c r="Q169" s="112" t="str">
        <f>IF(RES_hhdet_tes!Q169=0,"",RES_hhdet_tes!Q169/RES_hhdet_fec!Q169)</f>
        <v/>
      </c>
      <c r="R169" s="112" t="str">
        <f>IF(RES_hhdet_tes!R169=0,"",RES_hhdet_tes!R169/RES_hhdet_fec!R169)</f>
        <v/>
      </c>
      <c r="S169" s="112" t="str">
        <f>IF(RES_hhdet_tes!S169=0,"",RES_hhdet_tes!S169/RES_hhdet_fec!S169)</f>
        <v/>
      </c>
      <c r="T169" s="112" t="str">
        <f>IF(RES_hhdet_tes!T169=0,"",RES_hhdet_tes!T169/RES_hhdet_fec!T169)</f>
        <v/>
      </c>
      <c r="U169" s="112" t="str">
        <f>IF(RES_hhdet_tes!U169=0,"",RES_hhdet_tes!U169/RES_hhdet_fec!U169)</f>
        <v/>
      </c>
      <c r="V169" s="112" t="str">
        <f>IF(RES_hhdet_tes!V169=0,"",RES_hhdet_tes!V169/RES_hhdet_fec!V169)</f>
        <v/>
      </c>
      <c r="W169" s="112" t="str">
        <f>IF(RES_hhdet_tes!W169=0,"",RES_hhdet_tes!W169/RES_hhdet_fec!W169)</f>
        <v/>
      </c>
      <c r="DA169" s="131" t="s">
        <v>2065</v>
      </c>
    </row>
    <row r="170" spans="1:105" ht="12" customHeight="1" x14ac:dyDescent="0.25">
      <c r="A170" s="103" t="s">
        <v>52</v>
      </c>
      <c r="B170" s="113" t="str">
        <f>IF(RES_hhdet_tes!B170=0,"",RES_hhdet_tes!B170/RES_hhdet_fec!B170)</f>
        <v/>
      </c>
      <c r="C170" s="113" t="str">
        <f>IF(RES_hhdet_tes!C170=0,"",RES_hhdet_tes!C170/RES_hhdet_fec!C170)</f>
        <v/>
      </c>
      <c r="D170" s="113" t="str">
        <f>IF(RES_hhdet_tes!D170=0,"",RES_hhdet_tes!D170/RES_hhdet_fec!D170)</f>
        <v/>
      </c>
      <c r="E170" s="113" t="str">
        <f>IF(RES_hhdet_tes!E170=0,"",RES_hhdet_tes!E170/RES_hhdet_fec!E170)</f>
        <v/>
      </c>
      <c r="F170" s="113" t="str">
        <f>IF(RES_hhdet_tes!F170=0,"",RES_hhdet_tes!F170/RES_hhdet_fec!F170)</f>
        <v/>
      </c>
      <c r="G170" s="113" t="str">
        <f>IF(RES_hhdet_tes!G170=0,"",RES_hhdet_tes!G170/RES_hhdet_fec!G170)</f>
        <v/>
      </c>
      <c r="H170" s="113" t="str">
        <f>IF(RES_hhdet_tes!H170=0,"",RES_hhdet_tes!H170/RES_hhdet_fec!H170)</f>
        <v/>
      </c>
      <c r="I170" s="113" t="str">
        <f>IF(RES_hhdet_tes!I170=0,"",RES_hhdet_tes!I170/RES_hhdet_fec!I170)</f>
        <v/>
      </c>
      <c r="J170" s="113" t="str">
        <f>IF(RES_hhdet_tes!J170=0,"",RES_hhdet_tes!J170/RES_hhdet_fec!J170)</f>
        <v/>
      </c>
      <c r="K170" s="113" t="str">
        <f>IF(RES_hhdet_tes!K170=0,"",RES_hhdet_tes!K170/RES_hhdet_fec!K170)</f>
        <v/>
      </c>
      <c r="L170" s="113" t="str">
        <f>IF(RES_hhdet_tes!L170=0,"",RES_hhdet_tes!L170/RES_hhdet_fec!L170)</f>
        <v/>
      </c>
      <c r="M170" s="113" t="str">
        <f>IF(RES_hhdet_tes!M170=0,"",RES_hhdet_tes!M170/RES_hhdet_fec!M170)</f>
        <v/>
      </c>
      <c r="N170" s="113" t="str">
        <f>IF(RES_hhdet_tes!N170=0,"",RES_hhdet_tes!N170/RES_hhdet_fec!N170)</f>
        <v/>
      </c>
      <c r="O170" s="113" t="str">
        <f>IF(RES_hhdet_tes!O170=0,"",RES_hhdet_tes!O170/RES_hhdet_fec!O170)</f>
        <v/>
      </c>
      <c r="P170" s="113" t="str">
        <f>IF(RES_hhdet_tes!P170=0,"",RES_hhdet_tes!P170/RES_hhdet_fec!P170)</f>
        <v/>
      </c>
      <c r="Q170" s="113" t="str">
        <f>IF(RES_hhdet_tes!Q170=0,"",RES_hhdet_tes!Q170/RES_hhdet_fec!Q170)</f>
        <v/>
      </c>
      <c r="R170" s="113" t="str">
        <f>IF(RES_hhdet_tes!R170=0,"",RES_hhdet_tes!R170/RES_hhdet_fec!R170)</f>
        <v/>
      </c>
      <c r="S170" s="113" t="str">
        <f>IF(RES_hhdet_tes!S170=0,"",RES_hhdet_tes!S170/RES_hhdet_fec!S170)</f>
        <v/>
      </c>
      <c r="T170" s="113" t="str">
        <f>IF(RES_hhdet_tes!T170=0,"",RES_hhdet_tes!T170/RES_hhdet_fec!T170)</f>
        <v/>
      </c>
      <c r="U170" s="113" t="str">
        <f>IF(RES_hhdet_tes!U170=0,"",RES_hhdet_tes!U170/RES_hhdet_fec!U170)</f>
        <v/>
      </c>
      <c r="V170" s="113" t="str">
        <f>IF(RES_hhdet_tes!V170=0,"",RES_hhdet_tes!V170/RES_hhdet_fec!V170)</f>
        <v/>
      </c>
      <c r="W170" s="113" t="str">
        <f>IF(RES_hhdet_tes!W170=0,"",RES_hhdet_tes!W170/RES_hhdet_fec!W170)</f>
        <v/>
      </c>
      <c r="DA170" s="132" t="s">
        <v>2066</v>
      </c>
    </row>
    <row r="171" spans="1:105" ht="12" customHeight="1" x14ac:dyDescent="0.25">
      <c r="A171" s="106" t="s">
        <v>122</v>
      </c>
      <c r="B171" s="112">
        <f>IF(RES_hhdet_tes!B171=0,"",RES_hhdet_tes!B171/RES_hhdet_fec!B171)</f>
        <v>0.61847156762503608</v>
      </c>
      <c r="C171" s="112">
        <f>IF(RES_hhdet_tes!C171=0,"",RES_hhdet_tes!C171/RES_hhdet_fec!C171)</f>
        <v>0.62485106021443837</v>
      </c>
      <c r="D171" s="112">
        <f>IF(RES_hhdet_tes!D171=0,"",RES_hhdet_tes!D171/RES_hhdet_fec!D171)</f>
        <v>0.63265917949770001</v>
      </c>
      <c r="E171" s="112">
        <f>IF(RES_hhdet_tes!E171=0,"",RES_hhdet_tes!E171/RES_hhdet_fec!E171)</f>
        <v>0.63782456759044093</v>
      </c>
      <c r="F171" s="112">
        <f>IF(RES_hhdet_tes!F171=0,"",RES_hhdet_tes!F171/RES_hhdet_fec!F171)</f>
        <v>0.64101046668675965</v>
      </c>
      <c r="G171" s="112">
        <f>IF(RES_hhdet_tes!G171=0,"",RES_hhdet_tes!G171/RES_hhdet_fec!G171)</f>
        <v>0.64359885226234581</v>
      </c>
      <c r="H171" s="112">
        <f>IF(RES_hhdet_tes!H171=0,"",RES_hhdet_tes!H171/RES_hhdet_fec!H171)</f>
        <v>0.64594543355382272</v>
      </c>
      <c r="I171" s="112">
        <f>IF(RES_hhdet_tes!I171=0,"",RES_hhdet_tes!I171/RES_hhdet_fec!I171)</f>
        <v>0.64829181072117958</v>
      </c>
      <c r="J171" s="112">
        <f>IF(RES_hhdet_tes!J171=0,"",RES_hhdet_tes!J171/RES_hhdet_fec!J171)</f>
        <v>0.65038728616665087</v>
      </c>
      <c r="K171" s="112">
        <f>IF(RES_hhdet_tes!K171=0,"",RES_hhdet_tes!K171/RES_hhdet_fec!K171)</f>
        <v>0.65185876716645808</v>
      </c>
      <c r="L171" s="112">
        <f>IF(RES_hhdet_tes!L171=0,"",RES_hhdet_tes!L171/RES_hhdet_fec!L171)</f>
        <v>0.65427208522802316</v>
      </c>
      <c r="M171" s="112">
        <f>IF(RES_hhdet_tes!M171=0,"",RES_hhdet_tes!M171/RES_hhdet_fec!M171)</f>
        <v>0.65687879710699126</v>
      </c>
      <c r="N171" s="112">
        <f>IF(RES_hhdet_tes!N171=0,"",RES_hhdet_tes!N171/RES_hhdet_fec!N171)</f>
        <v>0.66034742842161021</v>
      </c>
      <c r="O171" s="112">
        <f>IF(RES_hhdet_tes!O171=0,"",RES_hhdet_tes!O171/RES_hhdet_fec!O171)</f>
        <v>0.66225687855323723</v>
      </c>
      <c r="P171" s="112">
        <f>IF(RES_hhdet_tes!P171=0,"",RES_hhdet_tes!P171/RES_hhdet_fec!P171)</f>
        <v>0.66494444113075624</v>
      </c>
      <c r="Q171" s="112">
        <f>IF(RES_hhdet_tes!Q171=0,"",RES_hhdet_tes!Q171/RES_hhdet_fec!Q171)</f>
        <v>0.67090487342633598</v>
      </c>
      <c r="R171" s="112">
        <f>IF(RES_hhdet_tes!R171=0,"",RES_hhdet_tes!R171/RES_hhdet_fec!R171)</f>
        <v>0.6805675526291628</v>
      </c>
      <c r="S171" s="112">
        <f>IF(RES_hhdet_tes!S171=0,"",RES_hhdet_tes!S171/RES_hhdet_fec!S171)</f>
        <v>0.69843567740312495</v>
      </c>
      <c r="T171" s="112">
        <f>IF(RES_hhdet_tes!T171=0,"",RES_hhdet_tes!T171/RES_hhdet_fec!T171)</f>
        <v>0.71064784928304137</v>
      </c>
      <c r="U171" s="112">
        <f>IF(RES_hhdet_tes!U171=0,"",RES_hhdet_tes!U171/RES_hhdet_fec!U171)</f>
        <v>0.72984909301916323</v>
      </c>
      <c r="V171" s="112">
        <f>IF(RES_hhdet_tes!V171=0,"",RES_hhdet_tes!V171/RES_hhdet_fec!V171)</f>
        <v>0.74490851811606384</v>
      </c>
      <c r="W171" s="112">
        <f>IF(RES_hhdet_tes!W171=0,"",RES_hhdet_tes!W171/RES_hhdet_fec!W171)</f>
        <v>0.75187600039433733</v>
      </c>
      <c r="DA171" s="131" t="s">
        <v>2067</v>
      </c>
    </row>
    <row r="172" spans="1:105" ht="12" customHeight="1" x14ac:dyDescent="0.25">
      <c r="A172" s="107" t="s">
        <v>121</v>
      </c>
      <c r="B172" s="113" t="str">
        <f>IF(RES_hhdet_tes!B172=0,"",RES_hhdet_tes!B172/RES_hhdet_fec!B172)</f>
        <v/>
      </c>
      <c r="C172" s="113" t="str">
        <f>IF(RES_hhdet_tes!C172=0,"",RES_hhdet_tes!C172/RES_hhdet_fec!C172)</f>
        <v/>
      </c>
      <c r="D172" s="113" t="str">
        <f>IF(RES_hhdet_tes!D172=0,"",RES_hhdet_tes!D172/RES_hhdet_fec!D172)</f>
        <v/>
      </c>
      <c r="E172" s="113" t="str">
        <f>IF(RES_hhdet_tes!E172=0,"",RES_hhdet_tes!E172/RES_hhdet_fec!E172)</f>
        <v/>
      </c>
      <c r="F172" s="113" t="str">
        <f>IF(RES_hhdet_tes!F172=0,"",RES_hhdet_tes!F172/RES_hhdet_fec!F172)</f>
        <v/>
      </c>
      <c r="G172" s="113" t="str">
        <f>IF(RES_hhdet_tes!G172=0,"",RES_hhdet_tes!G172/RES_hhdet_fec!G172)</f>
        <v/>
      </c>
      <c r="H172" s="113" t="str">
        <f>IF(RES_hhdet_tes!H172=0,"",RES_hhdet_tes!H172/RES_hhdet_fec!H172)</f>
        <v/>
      </c>
      <c r="I172" s="113" t="str">
        <f>IF(RES_hhdet_tes!I172=0,"",RES_hhdet_tes!I172/RES_hhdet_fec!I172)</f>
        <v/>
      </c>
      <c r="J172" s="113" t="str">
        <f>IF(RES_hhdet_tes!J172=0,"",RES_hhdet_tes!J172/RES_hhdet_fec!J172)</f>
        <v/>
      </c>
      <c r="K172" s="113">
        <f>IF(RES_hhdet_tes!K172=0,"",RES_hhdet_tes!K172/RES_hhdet_fec!K172)</f>
        <v>0.79614404598547794</v>
      </c>
      <c r="L172" s="113">
        <f>IF(RES_hhdet_tes!L172=0,"",RES_hhdet_tes!L172/RES_hhdet_fec!L172)</f>
        <v>0.78908532213514793</v>
      </c>
      <c r="M172" s="113">
        <f>IF(RES_hhdet_tes!M172=0,"",RES_hhdet_tes!M172/RES_hhdet_fec!M172)</f>
        <v>0.79588224005801789</v>
      </c>
      <c r="N172" s="113">
        <f>IF(RES_hhdet_tes!N172=0,"",RES_hhdet_tes!N172/RES_hhdet_fec!N172)</f>
        <v>0.80326571854530548</v>
      </c>
      <c r="O172" s="113">
        <f>IF(RES_hhdet_tes!O172=0,"",RES_hhdet_tes!O172/RES_hhdet_fec!O172)</f>
        <v>0.80829143320267383</v>
      </c>
      <c r="P172" s="113">
        <f>IF(RES_hhdet_tes!P172=0,"",RES_hhdet_tes!P172/RES_hhdet_fec!P172)</f>
        <v>0.81955157782438537</v>
      </c>
      <c r="Q172" s="113">
        <f>IF(RES_hhdet_tes!Q172=0,"",RES_hhdet_tes!Q172/RES_hhdet_fec!Q172)</f>
        <v>0.82521922665050662</v>
      </c>
      <c r="R172" s="113">
        <f>IF(RES_hhdet_tes!R172=0,"",RES_hhdet_tes!R172/RES_hhdet_fec!R172)</f>
        <v>0.83153028579935984</v>
      </c>
      <c r="S172" s="113">
        <f>IF(RES_hhdet_tes!S172=0,"",RES_hhdet_tes!S172/RES_hhdet_fec!S172)</f>
        <v>0.83938711758347107</v>
      </c>
      <c r="T172" s="113">
        <f>IF(RES_hhdet_tes!T172=0,"",RES_hhdet_tes!T172/RES_hhdet_fec!T172)</f>
        <v>0.82586532080719743</v>
      </c>
      <c r="U172" s="113">
        <f>IF(RES_hhdet_tes!U172=0,"",RES_hhdet_tes!U172/RES_hhdet_fec!U172)</f>
        <v>0.8451332242596018</v>
      </c>
      <c r="V172" s="113">
        <f>IF(RES_hhdet_tes!V172=0,"",RES_hhdet_tes!V172/RES_hhdet_fec!V172)</f>
        <v>0.85596353125042679</v>
      </c>
      <c r="W172" s="113">
        <f>IF(RES_hhdet_tes!W172=0,"",RES_hhdet_tes!W172/RES_hhdet_fec!W172)</f>
        <v>0.87049325167098557</v>
      </c>
      <c r="DA172" s="132" t="s">
        <v>2068</v>
      </c>
    </row>
    <row r="173" spans="1:105" ht="12" customHeight="1" x14ac:dyDescent="0.25">
      <c r="A173" s="108" t="s">
        <v>53</v>
      </c>
      <c r="B173" s="111" t="str">
        <f>IF(RES_hhdet_tes!B173=0,"",RES_hhdet_tes!B173/RES_hhdet_fec!B173)</f>
        <v/>
      </c>
      <c r="C173" s="111" t="str">
        <f>IF(RES_hhdet_tes!C173=0,"",RES_hhdet_tes!C173/RES_hhdet_fec!C173)</f>
        <v/>
      </c>
      <c r="D173" s="111" t="str">
        <f>IF(RES_hhdet_tes!D173=0,"",RES_hhdet_tes!D173/RES_hhdet_fec!D173)</f>
        <v/>
      </c>
      <c r="E173" s="111" t="str">
        <f>IF(RES_hhdet_tes!E173=0,"",RES_hhdet_tes!E173/RES_hhdet_fec!E173)</f>
        <v/>
      </c>
      <c r="F173" s="111" t="str">
        <f>IF(RES_hhdet_tes!F173=0,"",RES_hhdet_tes!F173/RES_hhdet_fec!F173)</f>
        <v/>
      </c>
      <c r="G173" s="111" t="str">
        <f>IF(RES_hhdet_tes!G173=0,"",RES_hhdet_tes!G173/RES_hhdet_fec!G173)</f>
        <v/>
      </c>
      <c r="H173" s="111" t="str">
        <f>IF(RES_hhdet_tes!H173=0,"",RES_hhdet_tes!H173/RES_hhdet_fec!H173)</f>
        <v/>
      </c>
      <c r="I173" s="111" t="str">
        <f>IF(RES_hhdet_tes!I173=0,"",RES_hhdet_tes!I173/RES_hhdet_fec!I173)</f>
        <v/>
      </c>
      <c r="J173" s="111" t="str">
        <f>IF(RES_hhdet_tes!J173=0,"",RES_hhdet_tes!J173/RES_hhdet_fec!J173)</f>
        <v/>
      </c>
      <c r="K173" s="111">
        <f>IF(RES_hhdet_tes!K173=0,"",RES_hhdet_tes!K173/RES_hhdet_fec!K173)</f>
        <v>0.65826810458400087</v>
      </c>
      <c r="L173" s="111">
        <f>IF(RES_hhdet_tes!L173=0,"",RES_hhdet_tes!L173/RES_hhdet_fec!L173)</f>
        <v>0.65875645376156589</v>
      </c>
      <c r="M173" s="111">
        <f>IF(RES_hhdet_tes!M173=0,"",RES_hhdet_tes!M173/RES_hhdet_fec!M173)</f>
        <v>0.65967940956640259</v>
      </c>
      <c r="N173" s="111">
        <f>IF(RES_hhdet_tes!N173=0,"",RES_hhdet_tes!N173/RES_hhdet_fec!N173)</f>
        <v>0.66208679481904342</v>
      </c>
      <c r="O173" s="111">
        <f>IF(RES_hhdet_tes!O173=0,"",RES_hhdet_tes!O173/RES_hhdet_fec!O173)</f>
        <v>0.67575758469844771</v>
      </c>
      <c r="P173" s="111">
        <f>IF(RES_hhdet_tes!P173=0,"",RES_hhdet_tes!P173/RES_hhdet_fec!P173)</f>
        <v>0.68762608090052957</v>
      </c>
      <c r="Q173" s="111">
        <f>IF(RES_hhdet_tes!Q173=0,"",RES_hhdet_tes!Q173/RES_hhdet_fec!Q173)</f>
        <v>0.69898973872003811</v>
      </c>
      <c r="R173" s="111">
        <f>IF(RES_hhdet_tes!R173=0,"",RES_hhdet_tes!R173/RES_hhdet_fec!R173)</f>
        <v>0.70634086958399567</v>
      </c>
      <c r="S173" s="111">
        <f>IF(RES_hhdet_tes!S173=0,"",RES_hhdet_tes!S173/RES_hhdet_fec!S173)</f>
        <v>0.71438188932773627</v>
      </c>
      <c r="T173" s="111">
        <f>IF(RES_hhdet_tes!T173=0,"",RES_hhdet_tes!T173/RES_hhdet_fec!T173)</f>
        <v>0.72340093128687155</v>
      </c>
      <c r="U173" s="111">
        <f>IF(RES_hhdet_tes!U173=0,"",RES_hhdet_tes!U173/RES_hhdet_fec!U173)</f>
        <v>0.73430320293783702</v>
      </c>
      <c r="V173" s="111">
        <f>IF(RES_hhdet_tes!V173=0,"",RES_hhdet_tes!V173/RES_hhdet_fec!V173)</f>
        <v>0.74808993917868483</v>
      </c>
      <c r="W173" s="111">
        <f>IF(RES_hhdet_tes!W173=0,"",RES_hhdet_tes!W173/RES_hhdet_fec!W173)</f>
        <v>0.76327687176354886</v>
      </c>
      <c r="DA173" s="63" t="s">
        <v>2069</v>
      </c>
    </row>
    <row r="174" spans="1:105" ht="12" customHeight="1" x14ac:dyDescent="0.25">
      <c r="A174" s="115" t="s">
        <v>52</v>
      </c>
      <c r="B174" s="45" t="str">
        <f>IF(RES_hhdet_tes!B174=0,"",RES_hhdet_tes!B174/RES_hhdet_fec!B174)</f>
        <v/>
      </c>
      <c r="C174" s="45" t="str">
        <f>IF(RES_hhdet_tes!C174=0,"",RES_hhdet_tes!C174/RES_hhdet_fec!C174)</f>
        <v/>
      </c>
      <c r="D174" s="45" t="str">
        <f>IF(RES_hhdet_tes!D174=0,"",RES_hhdet_tes!D174/RES_hhdet_fec!D174)</f>
        <v/>
      </c>
      <c r="E174" s="45" t="str">
        <f>IF(RES_hhdet_tes!E174=0,"",RES_hhdet_tes!E174/RES_hhdet_fec!E174)</f>
        <v/>
      </c>
      <c r="F174" s="45" t="str">
        <f>IF(RES_hhdet_tes!F174=0,"",RES_hhdet_tes!F174/RES_hhdet_fec!F174)</f>
        <v/>
      </c>
      <c r="G174" s="45" t="str">
        <f>IF(RES_hhdet_tes!G174=0,"",RES_hhdet_tes!G174/RES_hhdet_fec!G174)</f>
        <v/>
      </c>
      <c r="H174" s="45" t="str">
        <f>IF(RES_hhdet_tes!H174=0,"",RES_hhdet_tes!H174/RES_hhdet_fec!H174)</f>
        <v/>
      </c>
      <c r="I174" s="45" t="str">
        <f>IF(RES_hhdet_tes!I174=0,"",RES_hhdet_tes!I174/RES_hhdet_fec!I174)</f>
        <v/>
      </c>
      <c r="J174" s="45" t="str">
        <f>IF(RES_hhdet_tes!J174=0,"",RES_hhdet_tes!J174/RES_hhdet_fec!J174)</f>
        <v/>
      </c>
      <c r="K174" s="45">
        <f>IF(RES_hhdet_tes!K174=0,"",RES_hhdet_tes!K174/RES_hhdet_fec!K174)</f>
        <v>1</v>
      </c>
      <c r="L174" s="45">
        <f>IF(RES_hhdet_tes!L174=0,"",RES_hhdet_tes!L174/RES_hhdet_fec!L174)</f>
        <v>1</v>
      </c>
      <c r="M174" s="45">
        <f>IF(RES_hhdet_tes!M174=0,"",RES_hhdet_tes!M174/RES_hhdet_fec!M174)</f>
        <v>1</v>
      </c>
      <c r="N174" s="45">
        <f>IF(RES_hhdet_tes!N174=0,"",RES_hhdet_tes!N174/RES_hhdet_fec!N174)</f>
        <v>1</v>
      </c>
      <c r="O174" s="45">
        <f>IF(RES_hhdet_tes!O174=0,"",RES_hhdet_tes!O174/RES_hhdet_fec!O174)</f>
        <v>1</v>
      </c>
      <c r="P174" s="45">
        <f>IF(RES_hhdet_tes!P174=0,"",RES_hhdet_tes!P174/RES_hhdet_fec!P174)</f>
        <v>1</v>
      </c>
      <c r="Q174" s="45">
        <f>IF(RES_hhdet_tes!Q174=0,"",RES_hhdet_tes!Q174/RES_hhdet_fec!Q174)</f>
        <v>1</v>
      </c>
      <c r="R174" s="45">
        <f>IF(RES_hhdet_tes!R174=0,"",RES_hhdet_tes!R174/RES_hhdet_fec!R174)</f>
        <v>1</v>
      </c>
      <c r="S174" s="45">
        <f>IF(RES_hhdet_tes!S174=0,"",RES_hhdet_tes!S174/RES_hhdet_fec!S174)</f>
        <v>1</v>
      </c>
      <c r="T174" s="45">
        <f>IF(RES_hhdet_tes!T174=0,"",RES_hhdet_tes!T174/RES_hhdet_fec!T174)</f>
        <v>1</v>
      </c>
      <c r="U174" s="45">
        <f>IF(RES_hhdet_tes!U174=0,"",RES_hhdet_tes!U174/RES_hhdet_fec!U174)</f>
        <v>1</v>
      </c>
      <c r="V174" s="45">
        <f>IF(RES_hhdet_tes!V174=0,"",RES_hhdet_tes!V174/RES_hhdet_fec!V174)</f>
        <v>1</v>
      </c>
      <c r="W174" s="45">
        <f>IF(RES_hhdet_tes!W174=0,"",RES_hhdet_tes!W174/RES_hhdet_fec!W174)</f>
        <v>1</v>
      </c>
      <c r="DA174" s="60" t="s">
        <v>2070</v>
      </c>
    </row>
    <row r="175" spans="1:105" ht="12" customHeight="1" x14ac:dyDescent="0.25">
      <c r="A175" s="121" t="s">
        <v>54</v>
      </c>
      <c r="B175" s="124">
        <f>IF(RES_hhdet_tes!B175=0,"",RES_hhdet_tes!B175/RES_hhdet_fec!B175)</f>
        <v>0.60567901573752314</v>
      </c>
      <c r="C175" s="124">
        <f>IF(RES_hhdet_tes!C175=0,"",RES_hhdet_tes!C175/RES_hhdet_fec!C175)</f>
        <v>0.60668805893970734</v>
      </c>
      <c r="D175" s="124">
        <f>IF(RES_hhdet_tes!D175=0,"",RES_hhdet_tes!D175/RES_hhdet_fec!D175)</f>
        <v>0.60979920045382063</v>
      </c>
      <c r="E175" s="124">
        <f>IF(RES_hhdet_tes!E175=0,"",RES_hhdet_tes!E175/RES_hhdet_fec!E175)</f>
        <v>0.64667841797830983</v>
      </c>
      <c r="F175" s="124">
        <f>IF(RES_hhdet_tes!F175=0,"",RES_hhdet_tes!F175/RES_hhdet_fec!F175)</f>
        <v>0.64960006661978842</v>
      </c>
      <c r="G175" s="124">
        <f>IF(RES_hhdet_tes!G175=0,"",RES_hhdet_tes!G175/RES_hhdet_fec!G175)</f>
        <v>0.64041280587567972</v>
      </c>
      <c r="H175" s="124">
        <f>IF(RES_hhdet_tes!H175=0,"",RES_hhdet_tes!H175/RES_hhdet_fec!H175)</f>
        <v>0.64365496973883352</v>
      </c>
      <c r="I175" s="124">
        <f>IF(RES_hhdet_tes!I175=0,"",RES_hhdet_tes!I175/RES_hhdet_fec!I175)</f>
        <v>0.63491635000352376</v>
      </c>
      <c r="J175" s="124">
        <f>IF(RES_hhdet_tes!J175=0,"",RES_hhdet_tes!J175/RES_hhdet_fec!J175)</f>
        <v>0.63934774711102826</v>
      </c>
      <c r="K175" s="124">
        <f>IF(RES_hhdet_tes!K175=0,"",RES_hhdet_tes!K175/RES_hhdet_fec!K175)</f>
        <v>0.64186338701659451</v>
      </c>
      <c r="L175" s="124">
        <f>IF(RES_hhdet_tes!L175=0,"",RES_hhdet_tes!L175/RES_hhdet_fec!L175)</f>
        <v>0.64998247014749311</v>
      </c>
      <c r="M175" s="124">
        <f>IF(RES_hhdet_tes!M175=0,"",RES_hhdet_tes!M175/RES_hhdet_fec!M175)</f>
        <v>0.651028824208293</v>
      </c>
      <c r="N175" s="124">
        <f>IF(RES_hhdet_tes!N175=0,"",RES_hhdet_tes!N175/RES_hhdet_fec!N175)</f>
        <v>0.65118330488316101</v>
      </c>
      <c r="O175" s="124">
        <f>IF(RES_hhdet_tes!O175=0,"",RES_hhdet_tes!O175/RES_hhdet_fec!O175)</f>
        <v>0.65458992273024852</v>
      </c>
      <c r="P175" s="124">
        <f>IF(RES_hhdet_tes!P175=0,"",RES_hhdet_tes!P175/RES_hhdet_fec!P175)</f>
        <v>0.6521522792730029</v>
      </c>
      <c r="Q175" s="124">
        <f>IF(RES_hhdet_tes!Q175=0,"",RES_hhdet_tes!Q175/RES_hhdet_fec!Q175)</f>
        <v>0.65297410943879441</v>
      </c>
      <c r="R175" s="124">
        <f>IF(RES_hhdet_tes!R175=0,"",RES_hhdet_tes!R175/RES_hhdet_fec!R175)</f>
        <v>0.65352004816731835</v>
      </c>
      <c r="S175" s="124">
        <f>IF(RES_hhdet_tes!S175=0,"",RES_hhdet_tes!S175/RES_hhdet_fec!S175)</f>
        <v>0.65400562302777698</v>
      </c>
      <c r="T175" s="124">
        <f>IF(RES_hhdet_tes!T175=0,"",RES_hhdet_tes!T175/RES_hhdet_fec!T175)</f>
        <v>0.65230609175716048</v>
      </c>
      <c r="U175" s="124">
        <f>IF(RES_hhdet_tes!U175=0,"",RES_hhdet_tes!U175/RES_hhdet_fec!U175)</f>
        <v>0.65301513627300467</v>
      </c>
      <c r="V175" s="124">
        <f>IF(RES_hhdet_tes!V175=0,"",RES_hhdet_tes!V175/RES_hhdet_fec!V175)</f>
        <v>0.65959435535879574</v>
      </c>
      <c r="W175" s="124">
        <f>IF(RES_hhdet_tes!W175=0,"",RES_hhdet_tes!W175/RES_hhdet_fec!W175)</f>
        <v>0.66002272129160344</v>
      </c>
      <c r="DA175" s="130" t="s">
        <v>2071</v>
      </c>
    </row>
    <row r="176" spans="1:105" ht="12" customHeight="1" x14ac:dyDescent="0.25">
      <c r="A176" s="97" t="s">
        <v>50</v>
      </c>
      <c r="B176" s="111">
        <f>IF(RES_hhdet_tes!B176=0,"",RES_hhdet_tes!B176/RES_hhdet_fec!B176)</f>
        <v>0.58604868176896507</v>
      </c>
      <c r="C176" s="111">
        <f>IF(RES_hhdet_tes!C176=0,"",RES_hhdet_tes!C176/RES_hhdet_fec!C176)</f>
        <v>0.5873597813887107</v>
      </c>
      <c r="D176" s="111">
        <f>IF(RES_hhdet_tes!D176=0,"",RES_hhdet_tes!D176/RES_hhdet_fec!D176)</f>
        <v>0.5888886779270206</v>
      </c>
      <c r="E176" s="111">
        <f>IF(RES_hhdet_tes!E176=0,"",RES_hhdet_tes!E176/RES_hhdet_fec!E176)</f>
        <v>0.58996587668956246</v>
      </c>
      <c r="F176" s="111">
        <f>IF(RES_hhdet_tes!F176=0,"",RES_hhdet_tes!F176/RES_hhdet_fec!F176)</f>
        <v>0.59125399570342418</v>
      </c>
      <c r="G176" s="111">
        <f>IF(RES_hhdet_tes!G176=0,"",RES_hhdet_tes!G176/RES_hhdet_fec!G176)</f>
        <v>0.59260401612770208</v>
      </c>
      <c r="H176" s="111">
        <f>IF(RES_hhdet_tes!H176=0,"",RES_hhdet_tes!H176/RES_hhdet_fec!H176)</f>
        <v>0.59386923195067687</v>
      </c>
      <c r="I176" s="111">
        <f>IF(RES_hhdet_tes!I176=0,"",RES_hhdet_tes!I176/RES_hhdet_fec!I176)</f>
        <v>0.59461097650715167</v>
      </c>
      <c r="J176" s="111">
        <f>IF(RES_hhdet_tes!J176=0,"",RES_hhdet_tes!J176/RES_hhdet_fec!J176)</f>
        <v>0.59495965392086381</v>
      </c>
      <c r="K176" s="111">
        <f>IF(RES_hhdet_tes!K176=0,"",RES_hhdet_tes!K176/RES_hhdet_fec!K176)</f>
        <v>0.59534102903136599</v>
      </c>
      <c r="L176" s="111">
        <f>IF(RES_hhdet_tes!L176=0,"",RES_hhdet_tes!L176/RES_hhdet_fec!L176)</f>
        <v>0.59564598541278635</v>
      </c>
      <c r="M176" s="111">
        <f>IF(RES_hhdet_tes!M176=0,"",RES_hhdet_tes!M176/RES_hhdet_fec!M176)</f>
        <v>0.5959099482809137</v>
      </c>
      <c r="N176" s="111">
        <f>IF(RES_hhdet_tes!N176=0,"",RES_hhdet_tes!N176/RES_hhdet_fec!N176)</f>
        <v>0.59622106012664911</v>
      </c>
      <c r="O176" s="111">
        <f>IF(RES_hhdet_tes!O176=0,"",RES_hhdet_tes!O176/RES_hhdet_fec!O176)</f>
        <v>0.59653318290283108</v>
      </c>
      <c r="P176" s="111">
        <f>IF(RES_hhdet_tes!P176=0,"",RES_hhdet_tes!P176/RES_hhdet_fec!P176)</f>
        <v>0.5967919268943731</v>
      </c>
      <c r="Q176" s="111">
        <f>IF(RES_hhdet_tes!Q176=0,"",RES_hhdet_tes!Q176/RES_hhdet_fec!Q176)</f>
        <v>0.59699112084032457</v>
      </c>
      <c r="R176" s="111">
        <f>IF(RES_hhdet_tes!R176=0,"",RES_hhdet_tes!R176/RES_hhdet_fec!R176)</f>
        <v>0.59724263050873672</v>
      </c>
      <c r="S176" s="111">
        <f>IF(RES_hhdet_tes!S176=0,"",RES_hhdet_tes!S176/RES_hhdet_fec!S176)</f>
        <v>0.59779524066343959</v>
      </c>
      <c r="T176" s="111">
        <f>IF(RES_hhdet_tes!T176=0,"",RES_hhdet_tes!T176/RES_hhdet_fec!T176)</f>
        <v>0.59851648830862303</v>
      </c>
      <c r="U176" s="111">
        <f>IF(RES_hhdet_tes!U176=0,"",RES_hhdet_tes!U176/RES_hhdet_fec!U176)</f>
        <v>0.59993659223668605</v>
      </c>
      <c r="V176" s="111">
        <f>IF(RES_hhdet_tes!V176=0,"",RES_hhdet_tes!V176/RES_hhdet_fec!V176)</f>
        <v>0.60185001444321251</v>
      </c>
      <c r="W176" s="111">
        <f>IF(RES_hhdet_tes!W176=0,"",RES_hhdet_tes!W176/RES_hhdet_fec!W176)</f>
        <v>0.60448916571588107</v>
      </c>
      <c r="DA176" s="63" t="s">
        <v>2072</v>
      </c>
    </row>
    <row r="177" spans="1:105" ht="12" customHeight="1" x14ac:dyDescent="0.25">
      <c r="A177" s="109" t="s">
        <v>120</v>
      </c>
      <c r="B177" s="45">
        <f>IF(RES_hhdet_tes!B177=0,"",RES_hhdet_tes!B177/RES_hhdet_fec!B177)</f>
        <v>0.73897657154102725</v>
      </c>
      <c r="C177" s="45">
        <f>IF(RES_hhdet_tes!C177=0,"",RES_hhdet_tes!C177/RES_hhdet_fec!C177)</f>
        <v>0.74321206840991272</v>
      </c>
      <c r="D177" s="45">
        <f>IF(RES_hhdet_tes!D177=0,"",RES_hhdet_tes!D177/RES_hhdet_fec!D177)</f>
        <v>0.74886455555452569</v>
      </c>
      <c r="E177" s="45">
        <f>IF(RES_hhdet_tes!E177=0,"",RES_hhdet_tes!E177/RES_hhdet_fec!E177)</f>
        <v>0.75275275878594572</v>
      </c>
      <c r="F177" s="45">
        <f>IF(RES_hhdet_tes!F177=0,"",RES_hhdet_tes!F177/RES_hhdet_fec!F177)</f>
        <v>0.75439960720130339</v>
      </c>
      <c r="G177" s="45">
        <f>IF(RES_hhdet_tes!G177=0,"",RES_hhdet_tes!G177/RES_hhdet_fec!G177)</f>
        <v>0.75552378975154644</v>
      </c>
      <c r="H177" s="45">
        <f>IF(RES_hhdet_tes!H177=0,"",RES_hhdet_tes!H177/RES_hhdet_fec!H177)</f>
        <v>0.75683224686722184</v>
      </c>
      <c r="I177" s="45">
        <f>IF(RES_hhdet_tes!I177=0,"",RES_hhdet_tes!I177/RES_hhdet_fec!I177)</f>
        <v>0.75806514429073668</v>
      </c>
      <c r="J177" s="45">
        <f>IF(RES_hhdet_tes!J177=0,"",RES_hhdet_tes!J177/RES_hhdet_fec!J177)</f>
        <v>0.75984411038812483</v>
      </c>
      <c r="K177" s="45">
        <f>IF(RES_hhdet_tes!K177=0,"",RES_hhdet_tes!K177/RES_hhdet_fec!K177)</f>
        <v>0.76163603108094313</v>
      </c>
      <c r="L177" s="45">
        <f>IF(RES_hhdet_tes!L177=0,"",RES_hhdet_tes!L177/RES_hhdet_fec!L177)</f>
        <v>0.76351180066988733</v>
      </c>
      <c r="M177" s="45">
        <f>IF(RES_hhdet_tes!M177=0,"",RES_hhdet_tes!M177/RES_hhdet_fec!M177)</f>
        <v>0.76518499710193189</v>
      </c>
      <c r="N177" s="45">
        <f>IF(RES_hhdet_tes!N177=0,"",RES_hhdet_tes!N177/RES_hhdet_fec!N177)</f>
        <v>0.76663487719646195</v>
      </c>
      <c r="O177" s="45">
        <f>IF(RES_hhdet_tes!O177=0,"",RES_hhdet_tes!O177/RES_hhdet_fec!O177)</f>
        <v>0.76844195560498485</v>
      </c>
      <c r="P177" s="45">
        <f>IF(RES_hhdet_tes!P177=0,"",RES_hhdet_tes!P177/RES_hhdet_fec!P177)</f>
        <v>0.77092388637047782</v>
      </c>
      <c r="Q177" s="45">
        <f>IF(RES_hhdet_tes!Q177=0,"",RES_hhdet_tes!Q177/RES_hhdet_fec!Q177)</f>
        <v>0.77490173118395411</v>
      </c>
      <c r="R177" s="45">
        <f>IF(RES_hhdet_tes!R177=0,"",RES_hhdet_tes!R177/RES_hhdet_fec!R177)</f>
        <v>0.77997503570000026</v>
      </c>
      <c r="S177" s="45">
        <f>IF(RES_hhdet_tes!S177=0,"",RES_hhdet_tes!S177/RES_hhdet_fec!S177)</f>
        <v>0.78709504517716933</v>
      </c>
      <c r="T177" s="45">
        <f>IF(RES_hhdet_tes!T177=0,"",RES_hhdet_tes!T177/RES_hhdet_fec!T177)</f>
        <v>0.79469913997345554</v>
      </c>
      <c r="U177" s="45">
        <f>IF(RES_hhdet_tes!U177=0,"",RES_hhdet_tes!U177/RES_hhdet_fec!U177)</f>
        <v>0.80497411375395023</v>
      </c>
      <c r="V177" s="45">
        <f>IF(RES_hhdet_tes!V177=0,"",RES_hhdet_tes!V177/RES_hhdet_fec!V177)</f>
        <v>0.81630652899259237</v>
      </c>
      <c r="W177" s="45">
        <f>IF(RES_hhdet_tes!W177=0,"",RES_hhdet_tes!W177/RES_hhdet_fec!W177)</f>
        <v>0.82460747591569583</v>
      </c>
      <c r="DA177" s="60" t="s">
        <v>2073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2074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149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17547.233283186124</v>
      </c>
      <c r="C3" s="117">
        <f t="shared" si="0"/>
        <v>19393.621963260794</v>
      </c>
      <c r="D3" s="117">
        <f t="shared" si="0"/>
        <v>21448.912816940898</v>
      </c>
      <c r="E3" s="117">
        <f t="shared" si="0"/>
        <v>21322.434896359926</v>
      </c>
      <c r="F3" s="117">
        <f t="shared" si="0"/>
        <v>22353.641450432515</v>
      </c>
      <c r="G3" s="117">
        <f t="shared" si="0"/>
        <v>24795.76781035143</v>
      </c>
      <c r="H3" s="117">
        <f t="shared" si="0"/>
        <v>28137.562894778071</v>
      </c>
      <c r="I3" s="117">
        <f t="shared" si="0"/>
        <v>25401.88360229972</v>
      </c>
      <c r="J3" s="117">
        <f t="shared" si="0"/>
        <v>27225.458908907956</v>
      </c>
      <c r="K3" s="117">
        <f t="shared" si="0"/>
        <v>28041.890266272883</v>
      </c>
      <c r="L3" s="117">
        <f t="shared" si="0"/>
        <v>32079.0568213226</v>
      </c>
      <c r="M3" s="117">
        <f t="shared" si="0"/>
        <v>27749.470617966264</v>
      </c>
      <c r="N3" s="117">
        <f t="shared" si="0"/>
        <v>29241.767017331593</v>
      </c>
      <c r="O3" s="117">
        <f t="shared" si="0"/>
        <v>28153.711365650248</v>
      </c>
      <c r="P3" s="117">
        <f t="shared" si="0"/>
        <v>25821.201652097439</v>
      </c>
      <c r="Q3" s="117">
        <f t="shared" si="0"/>
        <v>25293.906714539309</v>
      </c>
      <c r="R3" s="117">
        <f t="shared" ref="R3:V3" si="1">R4+R7+R9+R19</f>
        <v>26773.094545967419</v>
      </c>
      <c r="S3" s="117">
        <f t="shared" si="1"/>
        <v>26644.097011604423</v>
      </c>
      <c r="T3" s="117">
        <f t="shared" si="1"/>
        <v>25028.157290575731</v>
      </c>
      <c r="U3" s="117">
        <f t="shared" si="1"/>
        <v>20339.572537645581</v>
      </c>
      <c r="V3" s="117">
        <f t="shared" si="1"/>
        <v>21122.97625082868</v>
      </c>
      <c r="W3" s="117">
        <f t="shared" ref="W3" si="2">W4+W7+W9+W19</f>
        <v>19688.518206473076</v>
      </c>
      <c r="DA3" s="129" t="s">
        <v>2075</v>
      </c>
    </row>
    <row r="4" spans="1:105" ht="12.95" customHeight="1" x14ac:dyDescent="0.25">
      <c r="A4" s="121" t="s">
        <v>57</v>
      </c>
      <c r="B4" s="122">
        <f t="shared" ref="B4:Q4" si="3">SUM(B5:B6)</f>
        <v>15543.127551694975</v>
      </c>
      <c r="C4" s="122">
        <f t="shared" si="3"/>
        <v>17356.667434553539</v>
      </c>
      <c r="D4" s="122">
        <f t="shared" si="3"/>
        <v>19109.364879204804</v>
      </c>
      <c r="E4" s="122">
        <f t="shared" si="3"/>
        <v>18764.460636942222</v>
      </c>
      <c r="F4" s="122">
        <f t="shared" si="3"/>
        <v>19630.322268812146</v>
      </c>
      <c r="G4" s="122">
        <f t="shared" si="3"/>
        <v>21889.382687418471</v>
      </c>
      <c r="H4" s="122">
        <f t="shared" si="3"/>
        <v>24967.496466554363</v>
      </c>
      <c r="I4" s="122">
        <f t="shared" si="3"/>
        <v>22304.301446262798</v>
      </c>
      <c r="J4" s="122">
        <f t="shared" si="3"/>
        <v>23903.135720348608</v>
      </c>
      <c r="K4" s="122">
        <f t="shared" si="3"/>
        <v>24631.406738966438</v>
      </c>
      <c r="L4" s="122">
        <f t="shared" si="3"/>
        <v>28620.390980322067</v>
      </c>
      <c r="M4" s="122">
        <f t="shared" si="3"/>
        <v>24426.908641287762</v>
      </c>
      <c r="N4" s="122">
        <f t="shared" si="3"/>
        <v>25848.833334651139</v>
      </c>
      <c r="O4" s="122">
        <f t="shared" si="3"/>
        <v>24854.820069617843</v>
      </c>
      <c r="P4" s="122">
        <f t="shared" si="3"/>
        <v>22515.844739509117</v>
      </c>
      <c r="Q4" s="122">
        <f t="shared" si="3"/>
        <v>22042.18979740037</v>
      </c>
      <c r="R4" s="122">
        <f t="shared" ref="R4:V4" si="4">SUM(R5:R6)</f>
        <v>23530.694404762151</v>
      </c>
      <c r="S4" s="122">
        <f t="shared" si="4"/>
        <v>23427.436766393548</v>
      </c>
      <c r="T4" s="122">
        <f t="shared" si="4"/>
        <v>22008.978929637051</v>
      </c>
      <c r="U4" s="122">
        <f t="shared" si="4"/>
        <v>17795.279808145569</v>
      </c>
      <c r="V4" s="122">
        <f t="shared" si="4"/>
        <v>18554.377502918604</v>
      </c>
      <c r="W4" s="122">
        <f t="shared" ref="W4" si="5">SUM(W5:W6)</f>
        <v>17330.403788834308</v>
      </c>
      <c r="DA4" s="130" t="s">
        <v>2076</v>
      </c>
    </row>
    <row r="5" spans="1:105" ht="12" customHeight="1" x14ac:dyDescent="0.25">
      <c r="A5" s="97" t="s">
        <v>51</v>
      </c>
      <c r="B5" s="98">
        <v>15543.127551694975</v>
      </c>
      <c r="C5" s="98">
        <v>17356.667434553539</v>
      </c>
      <c r="D5" s="98">
        <v>19109.364879204804</v>
      </c>
      <c r="E5" s="98">
        <v>18764.460636942222</v>
      </c>
      <c r="F5" s="98">
        <v>19630.322268812146</v>
      </c>
      <c r="G5" s="98">
        <v>21889.382687418471</v>
      </c>
      <c r="H5" s="98">
        <v>24967.496466554363</v>
      </c>
      <c r="I5" s="98">
        <v>22304.301446262798</v>
      </c>
      <c r="J5" s="98">
        <v>23903.135720348608</v>
      </c>
      <c r="K5" s="98">
        <v>24631.406738966438</v>
      </c>
      <c r="L5" s="98">
        <v>28620.390980322067</v>
      </c>
      <c r="M5" s="98">
        <v>24426.908641287762</v>
      </c>
      <c r="N5" s="98">
        <v>25848.833334651139</v>
      </c>
      <c r="O5" s="98">
        <v>24854.820069617843</v>
      </c>
      <c r="P5" s="98">
        <v>22515.844739509117</v>
      </c>
      <c r="Q5" s="98">
        <v>22042.18979740037</v>
      </c>
      <c r="R5" s="98">
        <v>23530.694404762151</v>
      </c>
      <c r="S5" s="98">
        <v>23427.436766393548</v>
      </c>
      <c r="T5" s="98">
        <v>22008.978929637051</v>
      </c>
      <c r="U5" s="98">
        <v>17795.279808145569</v>
      </c>
      <c r="V5" s="98">
        <v>18554.377502918604</v>
      </c>
      <c r="W5" s="98">
        <v>17330.403788834308</v>
      </c>
      <c r="DA5" s="63" t="s">
        <v>2077</v>
      </c>
    </row>
    <row r="6" spans="1:105" ht="12" customHeight="1" x14ac:dyDescent="0.25">
      <c r="A6" s="97" t="s">
        <v>53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2078</v>
      </c>
    </row>
    <row r="7" spans="1:105" ht="12.95" customHeight="1" x14ac:dyDescent="0.25">
      <c r="A7" s="121" t="s">
        <v>92</v>
      </c>
      <c r="B7" s="122">
        <f t="shared" ref="B7:W7" si="6">B8</f>
        <v>0</v>
      </c>
      <c r="C7" s="122">
        <f t="shared" si="6"/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2079</v>
      </c>
    </row>
    <row r="8" spans="1:105" ht="12" customHeight="1" x14ac:dyDescent="0.25">
      <c r="A8" s="97" t="s">
        <v>53</v>
      </c>
      <c r="B8" s="98">
        <v>0</v>
      </c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2080</v>
      </c>
    </row>
    <row r="9" spans="1:105" ht="12" customHeight="1" x14ac:dyDescent="0.25">
      <c r="A9" s="121" t="s">
        <v>55</v>
      </c>
      <c r="B9" s="122">
        <v>1487.6852404040135</v>
      </c>
      <c r="C9" s="122">
        <v>1504.8732257038148</v>
      </c>
      <c r="D9" s="122">
        <v>1728.7746755449486</v>
      </c>
      <c r="E9" s="122">
        <v>1782.3067105160092</v>
      </c>
      <c r="F9" s="122">
        <v>1930.2105131749477</v>
      </c>
      <c r="G9" s="122">
        <v>2079.085957819545</v>
      </c>
      <c r="H9" s="122">
        <v>2281.2632320713378</v>
      </c>
      <c r="I9" s="122">
        <v>2186.087286493736</v>
      </c>
      <c r="J9" s="122">
        <v>2356.2643111332459</v>
      </c>
      <c r="K9" s="122">
        <v>2422.7432898087577</v>
      </c>
      <c r="L9" s="122">
        <v>2472.350296329078</v>
      </c>
      <c r="M9" s="122">
        <v>2402.2905937872083</v>
      </c>
      <c r="N9" s="122">
        <v>2466.9415334731366</v>
      </c>
      <c r="O9" s="122">
        <v>2424.3546617631077</v>
      </c>
      <c r="P9" s="122">
        <v>2432.7266674722873</v>
      </c>
      <c r="Q9" s="122">
        <v>2384.1865005900681</v>
      </c>
      <c r="R9" s="122">
        <v>2381.7230883699385</v>
      </c>
      <c r="S9" s="122">
        <v>2371.045537107952</v>
      </c>
      <c r="T9" s="122">
        <v>2227.7445990557903</v>
      </c>
      <c r="U9" s="122">
        <v>1797.5379648525711</v>
      </c>
      <c r="V9" s="122">
        <v>1856.6289237428336</v>
      </c>
      <c r="W9" s="122">
        <v>1729.8748712100612</v>
      </c>
      <c r="DA9" s="130" t="s">
        <v>2081</v>
      </c>
    </row>
    <row r="10" spans="1:105" ht="12" customHeight="1" x14ac:dyDescent="0.25">
      <c r="A10" s="97" t="s">
        <v>143</v>
      </c>
      <c r="B10" s="98">
        <v>1447.1206239367177</v>
      </c>
      <c r="C10" s="98">
        <v>1461.8234995520611</v>
      </c>
      <c r="D10" s="98">
        <v>1686.7026426932969</v>
      </c>
      <c r="E10" s="98">
        <v>1740.4274771711057</v>
      </c>
      <c r="F10" s="98">
        <v>1888.5577965566904</v>
      </c>
      <c r="G10" s="98">
        <v>2036.2095654748412</v>
      </c>
      <c r="H10" s="98">
        <v>2240.0214884042871</v>
      </c>
      <c r="I10" s="98">
        <v>2143.4807195856833</v>
      </c>
      <c r="J10" s="98">
        <v>2312.97585262854</v>
      </c>
      <c r="K10" s="98">
        <v>2379.3911316814319</v>
      </c>
      <c r="L10" s="98">
        <v>2430.0218976332148</v>
      </c>
      <c r="M10" s="98">
        <v>2362.8358245789154</v>
      </c>
      <c r="N10" s="98">
        <v>2427.7953348880769</v>
      </c>
      <c r="O10" s="98">
        <v>2388.3430171362461</v>
      </c>
      <c r="P10" s="98">
        <v>2397.5757224799331</v>
      </c>
      <c r="Q10" s="98">
        <v>2349.9809122779207</v>
      </c>
      <c r="R10" s="98">
        <v>2347.2471424104497</v>
      </c>
      <c r="S10" s="98">
        <v>2337.8976507024672</v>
      </c>
      <c r="T10" s="98">
        <v>2197.391193687597</v>
      </c>
      <c r="U10" s="98">
        <v>1768.1666163835807</v>
      </c>
      <c r="V10" s="98">
        <v>1831.6931085247204</v>
      </c>
      <c r="W10" s="98">
        <v>1712.1573607916525</v>
      </c>
      <c r="DA10" s="63" t="s">
        <v>2082</v>
      </c>
    </row>
    <row r="11" spans="1:105" ht="12" customHeight="1" x14ac:dyDescent="0.25">
      <c r="A11" s="97" t="s">
        <v>124</v>
      </c>
      <c r="B11" s="98">
        <v>40.564616467295828</v>
      </c>
      <c r="C11" s="98">
        <v>43.049726151753632</v>
      </c>
      <c r="D11" s="98">
        <v>42.072032851651819</v>
      </c>
      <c r="E11" s="98">
        <v>41.879233344903547</v>
      </c>
      <c r="F11" s="98">
        <v>41.652716618257365</v>
      </c>
      <c r="G11" s="98">
        <v>42.876392344703866</v>
      </c>
      <c r="H11" s="98">
        <v>41.241743667050706</v>
      </c>
      <c r="I11" s="98">
        <v>42.606566908052635</v>
      </c>
      <c r="J11" s="98">
        <v>43.288458504705986</v>
      </c>
      <c r="K11" s="98">
        <v>43.323591188272033</v>
      </c>
      <c r="L11" s="98">
        <v>42.295346050062363</v>
      </c>
      <c r="M11" s="98">
        <v>39.420238788052103</v>
      </c>
      <c r="N11" s="98">
        <v>39.106472591105394</v>
      </c>
      <c r="O11" s="98">
        <v>35.95195242912483</v>
      </c>
      <c r="P11" s="98">
        <v>35.071352883834038</v>
      </c>
      <c r="Q11" s="98">
        <v>34.105585712930115</v>
      </c>
      <c r="R11" s="98">
        <v>34.356323829611192</v>
      </c>
      <c r="S11" s="98">
        <v>33.028420676123211</v>
      </c>
      <c r="T11" s="98">
        <v>30.201486226539</v>
      </c>
      <c r="U11" s="98">
        <v>29.21006874864776</v>
      </c>
      <c r="V11" s="98">
        <v>24.782591611366477</v>
      </c>
      <c r="W11" s="98">
        <v>17.603472925692909</v>
      </c>
      <c r="DA11" s="63" t="s">
        <v>2083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2.8566939053683758E-2</v>
      </c>
      <c r="L12" s="98">
        <v>3.3052645800466469E-2</v>
      </c>
      <c r="M12" s="98">
        <v>3.4530420240559634E-2</v>
      </c>
      <c r="N12" s="98">
        <v>3.9725993953899502E-2</v>
      </c>
      <c r="O12" s="98">
        <v>5.9692197736894229E-2</v>
      </c>
      <c r="P12" s="98">
        <v>7.9592108520077171E-2</v>
      </c>
      <c r="Q12" s="98">
        <v>0.100002599217636</v>
      </c>
      <c r="R12" s="98">
        <v>0.11962212987773657</v>
      </c>
      <c r="S12" s="98">
        <v>0.11946572936195227</v>
      </c>
      <c r="T12" s="98">
        <v>0.15191914165427381</v>
      </c>
      <c r="U12" s="98">
        <v>0.16127972034266719</v>
      </c>
      <c r="V12" s="98">
        <v>0.15322360674664096</v>
      </c>
      <c r="W12" s="98">
        <v>0.11403749271582143</v>
      </c>
      <c r="DA12" s="63" t="s">
        <v>2084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2.8566939053683758E-2</v>
      </c>
      <c r="L13" s="101">
        <v>3.3052645800466469E-2</v>
      </c>
      <c r="M13" s="101">
        <v>3.4530420240559634E-2</v>
      </c>
      <c r="N13" s="101">
        <v>3.9725993953899502E-2</v>
      </c>
      <c r="O13" s="101">
        <v>5.9692197736894229E-2</v>
      </c>
      <c r="P13" s="101">
        <v>7.9592108520077171E-2</v>
      </c>
      <c r="Q13" s="101">
        <v>0.100002599217636</v>
      </c>
      <c r="R13" s="101">
        <v>0.11962212987773657</v>
      </c>
      <c r="S13" s="101">
        <v>0.11946572936195227</v>
      </c>
      <c r="T13" s="101">
        <v>0.15191914165427381</v>
      </c>
      <c r="U13" s="101">
        <v>0.16127972034266719</v>
      </c>
      <c r="V13" s="101">
        <v>0.15322360674664096</v>
      </c>
      <c r="W13" s="101">
        <v>0.11403749271582143</v>
      </c>
      <c r="DA13" s="131" t="s">
        <v>2085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2086</v>
      </c>
    </row>
    <row r="15" spans="1:105" ht="12" customHeight="1" x14ac:dyDescent="0.25">
      <c r="A15" s="106" t="s">
        <v>122</v>
      </c>
      <c r="B15" s="101">
        <v>0</v>
      </c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2087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2088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2089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2090</v>
      </c>
    </row>
    <row r="19" spans="1:105" ht="12" customHeight="1" x14ac:dyDescent="0.25">
      <c r="A19" s="121" t="s">
        <v>54</v>
      </c>
      <c r="B19" s="122">
        <v>516.42049108713377</v>
      </c>
      <c r="C19" s="122">
        <v>532.0813030034393</v>
      </c>
      <c r="D19" s="122">
        <v>610.77326219114468</v>
      </c>
      <c r="E19" s="122">
        <v>775.66754890169705</v>
      </c>
      <c r="F19" s="122">
        <v>793.10866844541943</v>
      </c>
      <c r="G19" s="122">
        <v>827.29916511341344</v>
      </c>
      <c r="H19" s="122">
        <v>888.80319615236897</v>
      </c>
      <c r="I19" s="122">
        <v>911.49486954318354</v>
      </c>
      <c r="J19" s="122">
        <v>966.05887742610139</v>
      </c>
      <c r="K19" s="122">
        <v>987.7402374976873</v>
      </c>
      <c r="L19" s="122">
        <v>986.31554467145645</v>
      </c>
      <c r="M19" s="122">
        <v>920.27138289129175</v>
      </c>
      <c r="N19" s="122">
        <v>925.99214920731856</v>
      </c>
      <c r="O19" s="122">
        <v>874.53663426929597</v>
      </c>
      <c r="P19" s="122">
        <v>872.63024511603362</v>
      </c>
      <c r="Q19" s="122">
        <v>867.53041654886977</v>
      </c>
      <c r="R19" s="122">
        <v>860.6770528353295</v>
      </c>
      <c r="S19" s="122">
        <v>845.61470810292394</v>
      </c>
      <c r="T19" s="122">
        <v>791.43376188288983</v>
      </c>
      <c r="U19" s="122">
        <v>746.75476464744247</v>
      </c>
      <c r="V19" s="122">
        <v>711.96982416724654</v>
      </c>
      <c r="W19" s="122">
        <v>628.23954642870672</v>
      </c>
      <c r="DA19" s="130" t="s">
        <v>2091</v>
      </c>
    </row>
    <row r="20" spans="1:105" ht="12" customHeight="1" x14ac:dyDescent="0.25">
      <c r="A20" s="97" t="s">
        <v>51</v>
      </c>
      <c r="B20" s="98">
        <v>155.36318458560305</v>
      </c>
      <c r="C20" s="98">
        <v>155.75460557906459</v>
      </c>
      <c r="D20" s="98">
        <v>194.00456552654694</v>
      </c>
      <c r="E20" s="98">
        <v>251.22255635456895</v>
      </c>
      <c r="F20" s="98">
        <v>268.05724744745589</v>
      </c>
      <c r="G20" s="98">
        <v>285.4892397982801</v>
      </c>
      <c r="H20" s="98">
        <v>315.5662132528787</v>
      </c>
      <c r="I20" s="98">
        <v>302.69527519374418</v>
      </c>
      <c r="J20" s="98">
        <v>327.88166639909161</v>
      </c>
      <c r="K20" s="98">
        <v>338.36962344552899</v>
      </c>
      <c r="L20" s="98">
        <v>346.87849915986249</v>
      </c>
      <c r="M20" s="98">
        <v>332.22477459771284</v>
      </c>
      <c r="N20" s="98">
        <v>338.1999958514503</v>
      </c>
      <c r="O20" s="98">
        <v>332.94832777957271</v>
      </c>
      <c r="P20" s="98">
        <v>338.09226604420701</v>
      </c>
      <c r="Q20" s="98">
        <v>334.33710010914217</v>
      </c>
      <c r="R20" s="98">
        <v>334.62820831884579</v>
      </c>
      <c r="S20" s="98">
        <v>330.48814957574155</v>
      </c>
      <c r="T20" s="98">
        <v>305.51963120790197</v>
      </c>
      <c r="U20" s="98">
        <v>249.35683051563251</v>
      </c>
      <c r="V20" s="98">
        <v>260.66401929005622</v>
      </c>
      <c r="W20" s="98">
        <v>241.03186147066964</v>
      </c>
      <c r="DA20" s="63" t="s">
        <v>2092</v>
      </c>
    </row>
    <row r="21" spans="1:105" ht="12" customHeight="1" x14ac:dyDescent="0.25">
      <c r="A21" s="97" t="s">
        <v>50</v>
      </c>
      <c r="B21" s="98">
        <v>361.05730650153077</v>
      </c>
      <c r="C21" s="98">
        <v>376.32669742437469</v>
      </c>
      <c r="D21" s="98">
        <v>416.76869666459777</v>
      </c>
      <c r="E21" s="98">
        <v>524.44499254712809</v>
      </c>
      <c r="F21" s="98">
        <v>525.05142099796353</v>
      </c>
      <c r="G21" s="98">
        <v>541.80992531513334</v>
      </c>
      <c r="H21" s="98">
        <v>573.23698289949027</v>
      </c>
      <c r="I21" s="98">
        <v>608.79959434943942</v>
      </c>
      <c r="J21" s="98">
        <v>638.17721102700978</v>
      </c>
      <c r="K21" s="98">
        <v>649.37061405215832</v>
      </c>
      <c r="L21" s="98">
        <v>639.43704551159396</v>
      </c>
      <c r="M21" s="98">
        <v>588.04660829357897</v>
      </c>
      <c r="N21" s="98">
        <v>587.79215335586821</v>
      </c>
      <c r="O21" s="98">
        <v>541.58830648972321</v>
      </c>
      <c r="P21" s="98">
        <v>534.53797907182661</v>
      </c>
      <c r="Q21" s="98">
        <v>533.1933164397276</v>
      </c>
      <c r="R21" s="98">
        <v>526.04884451648365</v>
      </c>
      <c r="S21" s="98">
        <v>515.1265585271824</v>
      </c>
      <c r="T21" s="98">
        <v>485.91413067498786</v>
      </c>
      <c r="U21" s="98">
        <v>497.3979341318099</v>
      </c>
      <c r="V21" s="98">
        <v>451.30580487719033</v>
      </c>
      <c r="W21" s="98">
        <v>387.20768495803708</v>
      </c>
      <c r="DA21" s="63" t="s">
        <v>2093</v>
      </c>
    </row>
    <row r="22" spans="1:105" ht="12" customHeight="1" x14ac:dyDescent="0.25">
      <c r="A22" s="109" t="s">
        <v>120</v>
      </c>
      <c r="B22" s="33">
        <v>0</v>
      </c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2094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85.42685966085233</v>
      </c>
      <c r="C24" s="117">
        <f t="shared" si="7"/>
        <v>95.667511500561147</v>
      </c>
      <c r="D24" s="117">
        <f t="shared" si="7"/>
        <v>88.51237249799432</v>
      </c>
      <c r="E24" s="117">
        <f t="shared" si="7"/>
        <v>82.021435523805437</v>
      </c>
      <c r="F24" s="117">
        <f t="shared" si="7"/>
        <v>75.674019940412023</v>
      </c>
      <c r="G24" s="117">
        <f t="shared" si="7"/>
        <v>75.278111210635885</v>
      </c>
      <c r="H24" s="117">
        <f t="shared" si="7"/>
        <v>77.323818983825063</v>
      </c>
      <c r="I24" s="117">
        <f t="shared" si="7"/>
        <v>75.428173734148999</v>
      </c>
      <c r="J24" s="117">
        <f t="shared" si="7"/>
        <v>76.060272537906926</v>
      </c>
      <c r="K24" s="117">
        <f t="shared" si="7"/>
        <v>76.407550029698299</v>
      </c>
      <c r="L24" s="117">
        <f t="shared" si="7"/>
        <v>83.966022816238194</v>
      </c>
      <c r="M24" s="117">
        <f t="shared" si="7"/>
        <v>69.949942543431831</v>
      </c>
      <c r="N24" s="117">
        <f t="shared" si="7"/>
        <v>72.15775795898368</v>
      </c>
      <c r="O24" s="117">
        <f t="shared" si="7"/>
        <v>66.110555358693432</v>
      </c>
      <c r="P24" s="117">
        <f t="shared" si="7"/>
        <v>58.871654819556198</v>
      </c>
      <c r="Q24" s="117">
        <f t="shared" si="7"/>
        <v>58.255083794131615</v>
      </c>
      <c r="R24" s="117">
        <f t="shared" ref="R24:V24" si="8">R25+R28+R30+R39</f>
        <v>61.181141944558163</v>
      </c>
      <c r="S24" s="117">
        <f t="shared" si="8"/>
        <v>61.230853478799361</v>
      </c>
      <c r="T24" s="117">
        <f t="shared" si="8"/>
        <v>61.328696710797644</v>
      </c>
      <c r="U24" s="117">
        <f t="shared" si="8"/>
        <v>64.416875081143232</v>
      </c>
      <c r="V24" s="117">
        <f t="shared" si="8"/>
        <v>61.214191017104753</v>
      </c>
      <c r="W24" s="117">
        <f t="shared" ref="W24" si="9">W25+W28+W30+W39</f>
        <v>58.187574226495542</v>
      </c>
      <c r="DA24" s="129" t="s">
        <v>2095</v>
      </c>
    </row>
    <row r="25" spans="1:105" ht="12.95" customHeight="1" x14ac:dyDescent="0.25">
      <c r="A25" s="121" t="s">
        <v>57</v>
      </c>
      <c r="B25" s="122">
        <f t="shared" ref="B25:Q25" si="10">SUM(B26:B27)</f>
        <v>78.60969705552705</v>
      </c>
      <c r="C25" s="122">
        <f t="shared" si="10"/>
        <v>88.905980464556492</v>
      </c>
      <c r="D25" s="122">
        <f t="shared" si="10"/>
        <v>82.185964526599648</v>
      </c>
      <c r="E25" s="122">
        <f t="shared" si="10"/>
        <v>75.629155313308885</v>
      </c>
      <c r="F25" s="122">
        <f t="shared" si="10"/>
        <v>70.116017955011955</v>
      </c>
      <c r="G25" s="122">
        <f t="shared" si="10"/>
        <v>70.398866764409121</v>
      </c>
      <c r="H25" s="122">
        <f t="shared" si="10"/>
        <v>72.551609008733834</v>
      </c>
      <c r="I25" s="122">
        <f t="shared" si="10"/>
        <v>70.514580639341858</v>
      </c>
      <c r="J25" s="122">
        <f t="shared" si="10"/>
        <v>71.152676273986515</v>
      </c>
      <c r="K25" s="122">
        <f t="shared" si="10"/>
        <v>71.587209835400273</v>
      </c>
      <c r="L25" s="122">
        <f t="shared" si="10"/>
        <v>79.347768599324922</v>
      </c>
      <c r="M25" s="122">
        <f t="shared" si="10"/>
        <v>65.78897778107148</v>
      </c>
      <c r="N25" s="122">
        <f t="shared" si="10"/>
        <v>68.237444121524192</v>
      </c>
      <c r="O25" s="122">
        <f t="shared" si="10"/>
        <v>62.720204176886796</v>
      </c>
      <c r="P25" s="122">
        <f t="shared" si="10"/>
        <v>55.663358577140201</v>
      </c>
      <c r="Q25" s="122">
        <f t="shared" si="10"/>
        <v>55.149475719999813</v>
      </c>
      <c r="R25" s="122">
        <f t="shared" ref="R25:V25" si="11">SUM(R26:R27)</f>
        <v>58.052100959999692</v>
      </c>
      <c r="S25" s="122">
        <f t="shared" si="11"/>
        <v>58.051924279999817</v>
      </c>
      <c r="T25" s="122">
        <f t="shared" si="11"/>
        <v>58.052025239999708</v>
      </c>
      <c r="U25" s="122">
        <f t="shared" si="11"/>
        <v>60.954549519999951</v>
      </c>
      <c r="V25" s="122">
        <f t="shared" si="11"/>
        <v>58.052025239999708</v>
      </c>
      <c r="W25" s="122">
        <f t="shared" ref="W25" si="12">SUM(W26:W27)</f>
        <v>55.14929903999996</v>
      </c>
      <c r="DA25" s="130" t="s">
        <v>2096</v>
      </c>
    </row>
    <row r="26" spans="1:105" ht="12" customHeight="1" x14ac:dyDescent="0.25">
      <c r="A26" s="97" t="s">
        <v>74</v>
      </c>
      <c r="B26" s="98">
        <v>78.60969705552705</v>
      </c>
      <c r="C26" s="98">
        <v>88.905980464556492</v>
      </c>
      <c r="D26" s="98">
        <v>82.185964526599648</v>
      </c>
      <c r="E26" s="98">
        <v>75.629155313308885</v>
      </c>
      <c r="F26" s="98">
        <v>70.116017955011955</v>
      </c>
      <c r="G26" s="98">
        <v>70.398866764409121</v>
      </c>
      <c r="H26" s="98">
        <v>72.551609008733834</v>
      </c>
      <c r="I26" s="98">
        <v>70.514580639341858</v>
      </c>
      <c r="J26" s="98">
        <v>71.152676273986515</v>
      </c>
      <c r="K26" s="98">
        <v>71.587209835400273</v>
      </c>
      <c r="L26" s="98">
        <v>79.347768599324922</v>
      </c>
      <c r="M26" s="98">
        <v>65.78897778107148</v>
      </c>
      <c r="N26" s="98">
        <v>68.237444121524192</v>
      </c>
      <c r="O26" s="98">
        <v>62.720204176886796</v>
      </c>
      <c r="P26" s="98">
        <v>55.663358577140201</v>
      </c>
      <c r="Q26" s="98">
        <v>55.149475719999813</v>
      </c>
      <c r="R26" s="98">
        <v>58.052100959999692</v>
      </c>
      <c r="S26" s="98">
        <v>58.051924279999817</v>
      </c>
      <c r="T26" s="98">
        <v>58.052025239999708</v>
      </c>
      <c r="U26" s="98">
        <v>60.954549519999951</v>
      </c>
      <c r="V26" s="98">
        <v>58.052025239999708</v>
      </c>
      <c r="W26" s="98">
        <v>55.14929903999996</v>
      </c>
      <c r="DA26" s="63" t="s">
        <v>2097</v>
      </c>
    </row>
    <row r="27" spans="1:105" ht="12" customHeight="1" x14ac:dyDescent="0.25">
      <c r="A27" s="97" t="s">
        <v>53</v>
      </c>
      <c r="B27" s="98">
        <v>0</v>
      </c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2098</v>
      </c>
    </row>
    <row r="28" spans="1:105" ht="12.95" customHeight="1" x14ac:dyDescent="0.25">
      <c r="A28" s="121" t="s">
        <v>92</v>
      </c>
      <c r="B28" s="122">
        <f t="shared" ref="B28:W28" si="13">B29</f>
        <v>0</v>
      </c>
      <c r="C28" s="122">
        <f t="shared" si="13"/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2099</v>
      </c>
    </row>
    <row r="29" spans="1:105" ht="12" customHeight="1" x14ac:dyDescent="0.25">
      <c r="A29" s="97" t="s">
        <v>53</v>
      </c>
      <c r="B29" s="98">
        <v>0</v>
      </c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DA29" s="63" t="s">
        <v>2100</v>
      </c>
    </row>
    <row r="30" spans="1:105" ht="12" customHeight="1" x14ac:dyDescent="0.25">
      <c r="A30" s="121" t="s">
        <v>55</v>
      </c>
      <c r="B30" s="122">
        <v>3.9197181970793435</v>
      </c>
      <c r="C30" s="122">
        <v>3.8542140451973945</v>
      </c>
      <c r="D30" s="122">
        <v>3.3996315615940396</v>
      </c>
      <c r="E30" s="122">
        <v>2.9532113634207455</v>
      </c>
      <c r="F30" s="122">
        <v>2.4580471634850496</v>
      </c>
      <c r="G30" s="122">
        <v>2.0113488900931369</v>
      </c>
      <c r="H30" s="122">
        <v>1.9337910029875058</v>
      </c>
      <c r="I30" s="122">
        <v>1.8903607580786015</v>
      </c>
      <c r="J30" s="122">
        <v>1.8130508796768205</v>
      </c>
      <c r="K30" s="122">
        <v>1.707896423535779</v>
      </c>
      <c r="L30" s="122">
        <v>1.6024037627961067</v>
      </c>
      <c r="M30" s="122">
        <v>1.4179555348604125</v>
      </c>
      <c r="N30" s="122">
        <v>1.2632866893401242</v>
      </c>
      <c r="O30" s="122">
        <v>0.9513427068555439</v>
      </c>
      <c r="P30" s="122">
        <v>0.82630782318703522</v>
      </c>
      <c r="Q30" s="122">
        <v>0.74649226843887617</v>
      </c>
      <c r="R30" s="122">
        <v>0.75426387776925818</v>
      </c>
      <c r="S30" s="122">
        <v>0.76748344013721781</v>
      </c>
      <c r="T30" s="122">
        <v>0.78057245108974127</v>
      </c>
      <c r="U30" s="122">
        <v>0.80511923189241563</v>
      </c>
      <c r="V30" s="122">
        <v>0.73869429805849329</v>
      </c>
      <c r="W30" s="122">
        <v>0.69558153328287231</v>
      </c>
      <c r="DA30" s="130" t="s">
        <v>2101</v>
      </c>
    </row>
    <row r="31" spans="1:105" ht="12" customHeight="1" x14ac:dyDescent="0.25">
      <c r="A31" s="97" t="s">
        <v>141</v>
      </c>
      <c r="B31" s="98">
        <v>3.9197181970793435</v>
      </c>
      <c r="C31" s="98">
        <v>3.8542140451973945</v>
      </c>
      <c r="D31" s="98">
        <v>3.3996315615940396</v>
      </c>
      <c r="E31" s="98">
        <v>2.9532113634207455</v>
      </c>
      <c r="F31" s="98">
        <v>2.4580471634850496</v>
      </c>
      <c r="G31" s="98">
        <v>2.0113488900931369</v>
      </c>
      <c r="H31" s="98">
        <v>1.9337910029875058</v>
      </c>
      <c r="I31" s="98">
        <v>1.8903607580786015</v>
      </c>
      <c r="J31" s="98">
        <v>1.8130508796768205</v>
      </c>
      <c r="K31" s="98">
        <v>1.707525108031466</v>
      </c>
      <c r="L31" s="98">
        <v>1.6020074630613579</v>
      </c>
      <c r="M31" s="98">
        <v>1.4175727545952836</v>
      </c>
      <c r="N31" s="98">
        <v>1.2628950936407402</v>
      </c>
      <c r="O31" s="98">
        <v>0.95075604627841936</v>
      </c>
      <c r="P31" s="98">
        <v>0.8257174930317418</v>
      </c>
      <c r="Q31" s="98">
        <v>0.7457150402867907</v>
      </c>
      <c r="R31" s="98">
        <v>0.75371542268547509</v>
      </c>
      <c r="S31" s="98">
        <v>0.76692589399067268</v>
      </c>
      <c r="T31" s="98">
        <v>0.77908418614956854</v>
      </c>
      <c r="U31" s="98">
        <v>0.80290211418876767</v>
      </c>
      <c r="V31" s="98">
        <v>0.73619842173266503</v>
      </c>
      <c r="W31" s="98">
        <v>0.69306174691431977</v>
      </c>
      <c r="DA31" s="63" t="s">
        <v>2102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3.7131550431295771E-4</v>
      </c>
      <c r="L32" s="98">
        <v>3.9629973474892237E-4</v>
      </c>
      <c r="M32" s="98">
        <v>3.8278026512877288E-4</v>
      </c>
      <c r="N32" s="98">
        <v>3.915956993839981E-4</v>
      </c>
      <c r="O32" s="98">
        <v>5.8666057712451639E-4</v>
      </c>
      <c r="P32" s="98">
        <v>5.903301552933728E-4</v>
      </c>
      <c r="Q32" s="98">
        <v>7.7722815208552812E-4</v>
      </c>
      <c r="R32" s="98">
        <v>5.4845508378314892E-4</v>
      </c>
      <c r="S32" s="98">
        <v>5.5754614654511721E-4</v>
      </c>
      <c r="T32" s="98">
        <v>1.4882649401727485E-3</v>
      </c>
      <c r="U32" s="98">
        <v>2.2171177036479413E-3</v>
      </c>
      <c r="V32" s="98">
        <v>2.4958763258282725E-3</v>
      </c>
      <c r="W32" s="98">
        <v>2.5197863685525587E-3</v>
      </c>
      <c r="DA32" s="63" t="s">
        <v>2103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3.7131550431295771E-4</v>
      </c>
      <c r="L33" s="101">
        <v>3.9629973474892237E-4</v>
      </c>
      <c r="M33" s="101">
        <v>3.8278026512877288E-4</v>
      </c>
      <c r="N33" s="101">
        <v>3.915956993839981E-4</v>
      </c>
      <c r="O33" s="101">
        <v>5.8666057712451639E-4</v>
      </c>
      <c r="P33" s="101">
        <v>5.903301552933728E-4</v>
      </c>
      <c r="Q33" s="101">
        <v>7.7722815208552812E-4</v>
      </c>
      <c r="R33" s="101">
        <v>5.4845508378314892E-4</v>
      </c>
      <c r="S33" s="101">
        <v>5.5754614654511721E-4</v>
      </c>
      <c r="T33" s="101">
        <v>1.4882649401727485E-3</v>
      </c>
      <c r="U33" s="101">
        <v>2.2171177036479413E-3</v>
      </c>
      <c r="V33" s="101">
        <v>2.4958763258282725E-3</v>
      </c>
      <c r="W33" s="101">
        <v>2.5197863685525587E-3</v>
      </c>
      <c r="DA33" s="131" t="s">
        <v>2104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2105</v>
      </c>
    </row>
    <row r="35" spans="1:105" ht="12" customHeight="1" x14ac:dyDescent="0.25">
      <c r="A35" s="106" t="s">
        <v>122</v>
      </c>
      <c r="B35" s="101">
        <v>0</v>
      </c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2106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2107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2108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2109</v>
      </c>
    </row>
    <row r="39" spans="1:105" ht="12" customHeight="1" x14ac:dyDescent="0.25">
      <c r="A39" s="121" t="s">
        <v>54</v>
      </c>
      <c r="B39" s="122">
        <v>2.8974444082459287</v>
      </c>
      <c r="C39" s="122">
        <v>2.90731699080726</v>
      </c>
      <c r="D39" s="122">
        <v>2.926776409800635</v>
      </c>
      <c r="E39" s="122">
        <v>3.4390688470758035</v>
      </c>
      <c r="F39" s="122">
        <v>3.0999548219150204</v>
      </c>
      <c r="G39" s="122">
        <v>2.8678955561336337</v>
      </c>
      <c r="H39" s="122">
        <v>2.8384189721037241</v>
      </c>
      <c r="I39" s="122">
        <v>3.0232323367285368</v>
      </c>
      <c r="J39" s="122">
        <v>3.094545384243589</v>
      </c>
      <c r="K39" s="122">
        <v>3.1124437707622401</v>
      </c>
      <c r="L39" s="122">
        <v>3.01585045411717</v>
      </c>
      <c r="M39" s="122">
        <v>2.7430092274999325</v>
      </c>
      <c r="N39" s="122">
        <v>2.6570271481193717</v>
      </c>
      <c r="O39" s="122">
        <v>2.4390084749510965</v>
      </c>
      <c r="P39" s="122">
        <v>2.3819884192289598</v>
      </c>
      <c r="Q39" s="122">
        <v>2.3591158056929253</v>
      </c>
      <c r="R39" s="122">
        <v>2.3747771067892094</v>
      </c>
      <c r="S39" s="122">
        <v>2.411445758662321</v>
      </c>
      <c r="T39" s="122">
        <v>2.4960990197081987</v>
      </c>
      <c r="U39" s="122">
        <v>2.6572063292508701</v>
      </c>
      <c r="V39" s="122">
        <v>2.4234714790465537</v>
      </c>
      <c r="W39" s="122">
        <v>2.3426936532127125</v>
      </c>
      <c r="DA39" s="130" t="s">
        <v>2110</v>
      </c>
    </row>
    <row r="40" spans="1:105" ht="12" customHeight="1" x14ac:dyDescent="0.25">
      <c r="A40" s="97" t="s">
        <v>50</v>
      </c>
      <c r="B40" s="98">
        <v>2.8974444082459287</v>
      </c>
      <c r="C40" s="98">
        <v>2.90731699080726</v>
      </c>
      <c r="D40" s="98">
        <v>2.926776409800635</v>
      </c>
      <c r="E40" s="98">
        <v>3.4390688470758035</v>
      </c>
      <c r="F40" s="98">
        <v>3.0999548219150204</v>
      </c>
      <c r="G40" s="98">
        <v>2.8678955561336337</v>
      </c>
      <c r="H40" s="98">
        <v>2.8384189721037241</v>
      </c>
      <c r="I40" s="98">
        <v>3.0232323367285368</v>
      </c>
      <c r="J40" s="98">
        <v>3.094545384243589</v>
      </c>
      <c r="K40" s="98">
        <v>3.1124437707622401</v>
      </c>
      <c r="L40" s="98">
        <v>3.01585045411717</v>
      </c>
      <c r="M40" s="98">
        <v>2.7430092274999325</v>
      </c>
      <c r="N40" s="98">
        <v>2.6570271481193717</v>
      </c>
      <c r="O40" s="98">
        <v>2.4390084749510965</v>
      </c>
      <c r="P40" s="98">
        <v>2.3819884192289598</v>
      </c>
      <c r="Q40" s="98">
        <v>2.3591158056929253</v>
      </c>
      <c r="R40" s="98">
        <v>2.3747771067892094</v>
      </c>
      <c r="S40" s="98">
        <v>2.411445758662321</v>
      </c>
      <c r="T40" s="98">
        <v>2.4960990197081987</v>
      </c>
      <c r="U40" s="98">
        <v>2.6572063292508701</v>
      </c>
      <c r="V40" s="98">
        <v>2.4234714790465537</v>
      </c>
      <c r="W40" s="98">
        <v>2.3426936532127125</v>
      </c>
      <c r="DA40" s="63" t="s">
        <v>2111</v>
      </c>
    </row>
    <row r="41" spans="1:105" ht="12" customHeight="1" x14ac:dyDescent="0.25">
      <c r="A41" s="109" t="s">
        <v>120</v>
      </c>
      <c r="B41" s="33">
        <v>0</v>
      </c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2112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1311.2240555621597</v>
      </c>
      <c r="C43" s="117">
        <f t="shared" si="14"/>
        <v>1630.6005815308495</v>
      </c>
      <c r="D43" s="117">
        <f t="shared" si="14"/>
        <v>1744.7158490787074</v>
      </c>
      <c r="E43" s="117">
        <f t="shared" si="14"/>
        <v>1753.6123968398294</v>
      </c>
      <c r="F43" s="117">
        <f t="shared" si="14"/>
        <v>1639.0204289506623</v>
      </c>
      <c r="G43" s="117">
        <f t="shared" si="14"/>
        <v>1473.5082443841097</v>
      </c>
      <c r="H43" s="117">
        <f t="shared" si="14"/>
        <v>1468.614795358656</v>
      </c>
      <c r="I43" s="117">
        <f t="shared" si="14"/>
        <v>1176.758697247139</v>
      </c>
      <c r="J43" s="117">
        <f t="shared" si="14"/>
        <v>883.68292931276858</v>
      </c>
      <c r="K43" s="117">
        <f t="shared" si="14"/>
        <v>610.37789041014526</v>
      </c>
      <c r="L43" s="117">
        <f t="shared" si="14"/>
        <v>348.25991033793434</v>
      </c>
      <c r="M43" s="117">
        <f t="shared" si="14"/>
        <v>362.27958435916196</v>
      </c>
      <c r="N43" s="117">
        <f t="shared" si="14"/>
        <v>287.19596080164007</v>
      </c>
      <c r="O43" s="117">
        <f t="shared" si="14"/>
        <v>263.85167757100527</v>
      </c>
      <c r="P43" s="117">
        <f t="shared" si="14"/>
        <v>231.3438026404942</v>
      </c>
      <c r="Q43" s="117">
        <f t="shared" si="14"/>
        <v>242.45806965421954</v>
      </c>
      <c r="R43" s="117">
        <f t="shared" ref="R43:V43" si="15">R44+R47+R49+R58</f>
        <v>229.66948169282662</v>
      </c>
      <c r="S43" s="117">
        <f t="shared" si="15"/>
        <v>229.75204129172738</v>
      </c>
      <c r="T43" s="117">
        <f t="shared" si="15"/>
        <v>262.0083060752857</v>
      </c>
      <c r="U43" s="117">
        <f t="shared" si="15"/>
        <v>214.81442514823684</v>
      </c>
      <c r="V43" s="117">
        <f t="shared" si="15"/>
        <v>217.94845748365262</v>
      </c>
      <c r="W43" s="117">
        <f t="shared" ref="W43" si="16">W44+W47+W49+W58</f>
        <v>319.82505960225404</v>
      </c>
      <c r="DA43" s="129" t="s">
        <v>2113</v>
      </c>
    </row>
    <row r="44" spans="1:105" ht="12.95" customHeight="1" x14ac:dyDescent="0.25">
      <c r="A44" s="121" t="s">
        <v>57</v>
      </c>
      <c r="B44" s="122">
        <f t="shared" ref="B44:Q44" si="17">SUM(B45:B46)</f>
        <v>1169.0351405701149</v>
      </c>
      <c r="C44" s="122">
        <f t="shared" si="17"/>
        <v>1472.0880540195217</v>
      </c>
      <c r="D44" s="122">
        <f t="shared" si="17"/>
        <v>1569.2885861680941</v>
      </c>
      <c r="E44" s="122">
        <f t="shared" si="17"/>
        <v>1546.2228649734329</v>
      </c>
      <c r="F44" s="122">
        <f t="shared" si="17"/>
        <v>1439.552234741084</v>
      </c>
      <c r="G44" s="122">
        <f t="shared" si="17"/>
        <v>1303.7297768456756</v>
      </c>
      <c r="H44" s="122">
        <f t="shared" si="17"/>
        <v>1306.1721575008607</v>
      </c>
      <c r="I44" s="122">
        <f t="shared" si="17"/>
        <v>1039.6810517431763</v>
      </c>
      <c r="J44" s="122">
        <f t="shared" si="17"/>
        <v>779.48768007768979</v>
      </c>
      <c r="K44" s="122">
        <f t="shared" si="17"/>
        <v>537.9889254147065</v>
      </c>
      <c r="L44" s="122">
        <f t="shared" si="17"/>
        <v>308.71207473853838</v>
      </c>
      <c r="M44" s="122">
        <f t="shared" si="17"/>
        <v>320.12848330118425</v>
      </c>
      <c r="N44" s="122">
        <f t="shared" si="17"/>
        <v>253.52397352310101</v>
      </c>
      <c r="O44" s="122">
        <f t="shared" si="17"/>
        <v>230.9675095723052</v>
      </c>
      <c r="P44" s="122">
        <f t="shared" si="17"/>
        <v>200.04418625971454</v>
      </c>
      <c r="Q44" s="122">
        <f t="shared" si="17"/>
        <v>209.79849048355564</v>
      </c>
      <c r="R44" s="122">
        <f t="shared" ref="R44:V44" si="18">SUM(R45:R46)</f>
        <v>199.77897951078356</v>
      </c>
      <c r="S44" s="122">
        <f t="shared" si="18"/>
        <v>199.52593022053551</v>
      </c>
      <c r="T44" s="122">
        <f t="shared" si="18"/>
        <v>228.86649860574968</v>
      </c>
      <c r="U44" s="122">
        <f t="shared" si="18"/>
        <v>185.42402001099208</v>
      </c>
      <c r="V44" s="122">
        <f t="shared" si="18"/>
        <v>188.41769199555884</v>
      </c>
      <c r="W44" s="122">
        <f t="shared" ref="W44" si="19">SUM(W45:W46)</f>
        <v>280.17596974033285</v>
      </c>
      <c r="DA44" s="130" t="s">
        <v>2114</v>
      </c>
    </row>
    <row r="45" spans="1:105" ht="12" customHeight="1" x14ac:dyDescent="0.25">
      <c r="A45" s="97" t="s">
        <v>216</v>
      </c>
      <c r="B45" s="98">
        <v>1169.0351405701149</v>
      </c>
      <c r="C45" s="98">
        <v>1472.0880540195217</v>
      </c>
      <c r="D45" s="98">
        <v>1569.2885861680941</v>
      </c>
      <c r="E45" s="98">
        <v>1546.2228649734329</v>
      </c>
      <c r="F45" s="98">
        <v>1439.552234741084</v>
      </c>
      <c r="G45" s="98">
        <v>1303.7297768456756</v>
      </c>
      <c r="H45" s="98">
        <v>1306.1721575008607</v>
      </c>
      <c r="I45" s="98">
        <v>1039.6810517431763</v>
      </c>
      <c r="J45" s="98">
        <v>779.48768007768979</v>
      </c>
      <c r="K45" s="98">
        <v>537.9889254147065</v>
      </c>
      <c r="L45" s="98">
        <v>308.71207473853838</v>
      </c>
      <c r="M45" s="98">
        <v>320.12848330118425</v>
      </c>
      <c r="N45" s="98">
        <v>253.52397352310101</v>
      </c>
      <c r="O45" s="98">
        <v>230.9675095723052</v>
      </c>
      <c r="P45" s="98">
        <v>200.04418625971454</v>
      </c>
      <c r="Q45" s="98">
        <v>209.79849048355564</v>
      </c>
      <c r="R45" s="98">
        <v>199.77897951078356</v>
      </c>
      <c r="S45" s="98">
        <v>199.52593022053551</v>
      </c>
      <c r="T45" s="98">
        <v>228.86649860574968</v>
      </c>
      <c r="U45" s="98">
        <v>185.42402001099208</v>
      </c>
      <c r="V45" s="98">
        <v>188.41769199555884</v>
      </c>
      <c r="W45" s="98">
        <v>280.17596974033285</v>
      </c>
      <c r="DA45" s="63" t="s">
        <v>2115</v>
      </c>
    </row>
    <row r="46" spans="1:105" ht="12" customHeight="1" x14ac:dyDescent="0.25">
      <c r="A46" s="97" t="s">
        <v>53</v>
      </c>
      <c r="B46" s="98">
        <v>0</v>
      </c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2116</v>
      </c>
    </row>
    <row r="47" spans="1:105" ht="12.95" customHeight="1" x14ac:dyDescent="0.25">
      <c r="A47" s="121" t="s">
        <v>92</v>
      </c>
      <c r="B47" s="122">
        <f t="shared" ref="B47:W47" si="20">B48</f>
        <v>0</v>
      </c>
      <c r="C47" s="122">
        <f t="shared" si="20"/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2117</v>
      </c>
    </row>
    <row r="48" spans="1:105" ht="12" customHeight="1" x14ac:dyDescent="0.25">
      <c r="A48" s="97" t="s">
        <v>53</v>
      </c>
      <c r="B48" s="98">
        <v>0</v>
      </c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DA48" s="63" t="s">
        <v>2118</v>
      </c>
    </row>
    <row r="49" spans="1:105" ht="12" customHeight="1" x14ac:dyDescent="0.25">
      <c r="A49" s="121" t="s">
        <v>55</v>
      </c>
      <c r="B49" s="122">
        <v>105.48491870988525</v>
      </c>
      <c r="C49" s="122">
        <v>121.06188670047823</v>
      </c>
      <c r="D49" s="122">
        <v>135.38197311190629</v>
      </c>
      <c r="E49" s="122">
        <v>158.44769430656763</v>
      </c>
      <c r="F49" s="122">
        <v>153.59770597891628</v>
      </c>
      <c r="G49" s="122">
        <v>130.10522315432479</v>
      </c>
      <c r="H49" s="122">
        <v>127.6628424991396</v>
      </c>
      <c r="I49" s="122">
        <v>107.38694825682407</v>
      </c>
      <c r="J49" s="122">
        <v>80.8133199223101</v>
      </c>
      <c r="K49" s="122">
        <v>55.589154225293257</v>
      </c>
      <c r="L49" s="122">
        <v>28.183664181461587</v>
      </c>
      <c r="M49" s="122">
        <v>32.80993525881599</v>
      </c>
      <c r="N49" s="122">
        <v>25.618225396898946</v>
      </c>
      <c r="O49" s="122">
        <v>25.714831147694646</v>
      </c>
      <c r="P49" s="122">
        <v>24.552795180285464</v>
      </c>
      <c r="Q49" s="122">
        <v>25.987739156444494</v>
      </c>
      <c r="R49" s="122">
        <v>23.261990849216563</v>
      </c>
      <c r="S49" s="122">
        <v>23.515040139464318</v>
      </c>
      <c r="T49" s="122">
        <v>26.037619954250349</v>
      </c>
      <c r="U49" s="122">
        <v>21.685509629007889</v>
      </c>
      <c r="V49" s="122">
        <v>21.878019084441252</v>
      </c>
      <c r="W49" s="122">
        <v>32.081548819667091</v>
      </c>
      <c r="DA49" s="130" t="s">
        <v>2119</v>
      </c>
    </row>
    <row r="50" spans="1:105" ht="12" customHeight="1" x14ac:dyDescent="0.25">
      <c r="A50" s="97" t="s">
        <v>138</v>
      </c>
      <c r="B50" s="98">
        <v>105.48491870988525</v>
      </c>
      <c r="C50" s="98">
        <v>121.06188670047823</v>
      </c>
      <c r="D50" s="98">
        <v>135.38197311190629</v>
      </c>
      <c r="E50" s="98">
        <v>158.44769430656763</v>
      </c>
      <c r="F50" s="98">
        <v>153.59770597891628</v>
      </c>
      <c r="G50" s="98">
        <v>130.10522315432479</v>
      </c>
      <c r="H50" s="98">
        <v>127.6628424991396</v>
      </c>
      <c r="I50" s="98">
        <v>107.38694825682407</v>
      </c>
      <c r="J50" s="98">
        <v>80.8133199223101</v>
      </c>
      <c r="K50" s="98">
        <v>55.557242385090944</v>
      </c>
      <c r="L50" s="98">
        <v>28.166524497718747</v>
      </c>
      <c r="M50" s="98">
        <v>32.782432358045504</v>
      </c>
      <c r="N50" s="98">
        <v>25.595974837292349</v>
      </c>
      <c r="O50" s="98">
        <v>25.674305363158179</v>
      </c>
      <c r="P50" s="98">
        <v>24.497548389767907</v>
      </c>
      <c r="Q50" s="98">
        <v>25.909187809231675</v>
      </c>
      <c r="R50" s="98">
        <v>23.187587445109695</v>
      </c>
      <c r="S50" s="98">
        <v>23.434894593480227</v>
      </c>
      <c r="T50" s="98">
        <v>25.887160011217286</v>
      </c>
      <c r="U50" s="98">
        <v>21.575880744439267</v>
      </c>
      <c r="V50" s="98">
        <v>21.754966021235994</v>
      </c>
      <c r="W50" s="98">
        <v>31.811517156300507</v>
      </c>
      <c r="DA50" s="63" t="s">
        <v>2120</v>
      </c>
    </row>
    <row r="51" spans="1:105" ht="12" customHeight="1" x14ac:dyDescent="0.25">
      <c r="A51" s="97" t="s">
        <v>137</v>
      </c>
      <c r="B51" s="98">
        <v>0</v>
      </c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3.19118402023141E-2</v>
      </c>
      <c r="L51" s="98">
        <v>1.7139683742839674E-2</v>
      </c>
      <c r="M51" s="98">
        <v>2.750290077048774E-2</v>
      </c>
      <c r="N51" s="98">
        <v>2.2250559606595582E-2</v>
      </c>
      <c r="O51" s="98">
        <v>4.0525784536467185E-2</v>
      </c>
      <c r="P51" s="98">
        <v>5.5246790517556141E-2</v>
      </c>
      <c r="Q51" s="98">
        <v>7.8551347212821088E-2</v>
      </c>
      <c r="R51" s="98">
        <v>7.440340410686784E-2</v>
      </c>
      <c r="S51" s="98">
        <v>8.0145545984090585E-2</v>
      </c>
      <c r="T51" s="98">
        <v>0.15045994303306348</v>
      </c>
      <c r="U51" s="98">
        <v>0.10962888456862001</v>
      </c>
      <c r="V51" s="98">
        <v>0.12305306320525819</v>
      </c>
      <c r="W51" s="98">
        <v>0.27003166336658652</v>
      </c>
      <c r="DA51" s="63" t="s">
        <v>2121</v>
      </c>
    </row>
    <row r="52" spans="1:105" ht="12" customHeight="1" x14ac:dyDescent="0.25">
      <c r="A52" s="100" t="s">
        <v>216</v>
      </c>
      <c r="B52" s="101">
        <v>0</v>
      </c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3.19118402023141E-2</v>
      </c>
      <c r="L52" s="101">
        <v>1.7139683742839674E-2</v>
      </c>
      <c r="M52" s="101">
        <v>2.750290077048774E-2</v>
      </c>
      <c r="N52" s="101">
        <v>2.2250559606595582E-2</v>
      </c>
      <c r="O52" s="101">
        <v>4.0525784536467185E-2</v>
      </c>
      <c r="P52" s="101">
        <v>5.5246790517556141E-2</v>
      </c>
      <c r="Q52" s="101">
        <v>7.8551347212821088E-2</v>
      </c>
      <c r="R52" s="101">
        <v>7.440340410686784E-2</v>
      </c>
      <c r="S52" s="101">
        <v>8.0145545984090585E-2</v>
      </c>
      <c r="T52" s="101">
        <v>0.15045994303306348</v>
      </c>
      <c r="U52" s="101">
        <v>0.10962888456862001</v>
      </c>
      <c r="V52" s="101">
        <v>0.12305306320525819</v>
      </c>
      <c r="W52" s="101">
        <v>0.27003166336658652</v>
      </c>
      <c r="DA52" s="131" t="s">
        <v>2122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2123</v>
      </c>
    </row>
    <row r="54" spans="1:105" ht="12" customHeight="1" x14ac:dyDescent="0.25">
      <c r="A54" s="106" t="s">
        <v>122</v>
      </c>
      <c r="B54" s="101">
        <v>0</v>
      </c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2124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2125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2126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2127</v>
      </c>
    </row>
    <row r="58" spans="1:105" ht="12" customHeight="1" x14ac:dyDescent="0.25">
      <c r="A58" s="121" t="s">
        <v>54</v>
      </c>
      <c r="B58" s="122">
        <v>36.703996282159665</v>
      </c>
      <c r="C58" s="122">
        <v>37.450640810849649</v>
      </c>
      <c r="D58" s="122">
        <v>40.045289798707003</v>
      </c>
      <c r="E58" s="122">
        <v>48.941837559828954</v>
      </c>
      <c r="F58" s="122">
        <v>45.870488230662055</v>
      </c>
      <c r="G58" s="122">
        <v>39.673244384109225</v>
      </c>
      <c r="H58" s="122">
        <v>34.779795358655633</v>
      </c>
      <c r="I58" s="122">
        <v>29.690697247138605</v>
      </c>
      <c r="J58" s="122">
        <v>23.381929312768612</v>
      </c>
      <c r="K58" s="122">
        <v>16.799810770145573</v>
      </c>
      <c r="L58" s="122">
        <v>11.364171417934342</v>
      </c>
      <c r="M58" s="122">
        <v>9.3411657991617414</v>
      </c>
      <c r="N58" s="122">
        <v>8.0537618816401135</v>
      </c>
      <c r="O58" s="122">
        <v>7.1693368510054416</v>
      </c>
      <c r="P58" s="122">
        <v>6.7468212004942059</v>
      </c>
      <c r="Q58" s="122">
        <v>6.6718400142194003</v>
      </c>
      <c r="R58" s="122">
        <v>6.6285113328264798</v>
      </c>
      <c r="S58" s="122">
        <v>6.7110709317275221</v>
      </c>
      <c r="T58" s="122">
        <v>7.1041875152856635</v>
      </c>
      <c r="U58" s="122">
        <v>7.704895508236846</v>
      </c>
      <c r="V58" s="122">
        <v>7.652746403652527</v>
      </c>
      <c r="W58" s="122">
        <v>7.567541042254132</v>
      </c>
      <c r="DA58" s="130" t="s">
        <v>2128</v>
      </c>
    </row>
    <row r="59" spans="1:105" ht="12" customHeight="1" x14ac:dyDescent="0.25">
      <c r="A59" s="97" t="s">
        <v>50</v>
      </c>
      <c r="B59" s="98">
        <v>36.703996282159665</v>
      </c>
      <c r="C59" s="98">
        <v>37.450640810849649</v>
      </c>
      <c r="D59" s="98">
        <v>40.045289798707003</v>
      </c>
      <c r="E59" s="98">
        <v>48.941837559828954</v>
      </c>
      <c r="F59" s="98">
        <v>45.870488230662055</v>
      </c>
      <c r="G59" s="98">
        <v>39.673244384109225</v>
      </c>
      <c r="H59" s="98">
        <v>34.779795358655633</v>
      </c>
      <c r="I59" s="98">
        <v>29.690697247138605</v>
      </c>
      <c r="J59" s="98">
        <v>23.381929312768612</v>
      </c>
      <c r="K59" s="98">
        <v>16.799810770145573</v>
      </c>
      <c r="L59" s="98">
        <v>11.364171417934342</v>
      </c>
      <c r="M59" s="98">
        <v>9.3411657991617414</v>
      </c>
      <c r="N59" s="98">
        <v>8.0537618816401135</v>
      </c>
      <c r="O59" s="98">
        <v>7.1693368510054416</v>
      </c>
      <c r="P59" s="98">
        <v>6.7468212004942059</v>
      </c>
      <c r="Q59" s="98">
        <v>6.6718400142194003</v>
      </c>
      <c r="R59" s="98">
        <v>6.6285113328264798</v>
      </c>
      <c r="S59" s="98">
        <v>6.7110709317275221</v>
      </c>
      <c r="T59" s="98">
        <v>7.1041875152856635</v>
      </c>
      <c r="U59" s="98">
        <v>7.704895508236846</v>
      </c>
      <c r="V59" s="98">
        <v>7.652746403652527</v>
      </c>
      <c r="W59" s="98">
        <v>7.567541042254132</v>
      </c>
      <c r="DA59" s="63" t="s">
        <v>2129</v>
      </c>
    </row>
    <row r="60" spans="1:105" ht="12" customHeight="1" x14ac:dyDescent="0.25">
      <c r="A60" s="109" t="s">
        <v>120</v>
      </c>
      <c r="B60" s="33">
        <v>0</v>
      </c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2130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7165.9701000000005</v>
      </c>
      <c r="C62" s="117">
        <f t="shared" si="21"/>
        <v>7509.3758099999977</v>
      </c>
      <c r="D62" s="117">
        <f t="shared" si="21"/>
        <v>7135.8489000000018</v>
      </c>
      <c r="E62" s="117">
        <f t="shared" si="21"/>
        <v>7165.66122</v>
      </c>
      <c r="F62" s="117">
        <f t="shared" si="21"/>
        <v>7094.7397800000035</v>
      </c>
      <c r="G62" s="117">
        <f t="shared" si="21"/>
        <v>7583.946030000001</v>
      </c>
      <c r="H62" s="117">
        <f t="shared" si="21"/>
        <v>7784.6521500000026</v>
      </c>
      <c r="I62" s="117">
        <f t="shared" si="21"/>
        <v>7443.701820000002</v>
      </c>
      <c r="J62" s="117">
        <f t="shared" si="21"/>
        <v>7377.5242800000015</v>
      </c>
      <c r="K62" s="117">
        <f t="shared" si="21"/>
        <v>7568.5490100000061</v>
      </c>
      <c r="L62" s="117">
        <f t="shared" si="21"/>
        <v>8329.7173500000063</v>
      </c>
      <c r="M62" s="117">
        <f t="shared" si="21"/>
        <v>7602.543630000001</v>
      </c>
      <c r="N62" s="117">
        <f t="shared" si="21"/>
        <v>7934.1411600000056</v>
      </c>
      <c r="O62" s="117">
        <f t="shared" si="21"/>
        <v>8034.8854500000007</v>
      </c>
      <c r="P62" s="117">
        <f t="shared" si="21"/>
        <v>7384.2462000000014</v>
      </c>
      <c r="Q62" s="117">
        <f t="shared" si="21"/>
        <v>7416.6464700000051</v>
      </c>
      <c r="R62" s="117">
        <f t="shared" ref="R62:V62" si="22">R63+R66+R68+R77</f>
        <v>8142.8252400000019</v>
      </c>
      <c r="S62" s="117">
        <f t="shared" si="22"/>
        <v>8525.6309278800109</v>
      </c>
      <c r="T62" s="117">
        <f t="shared" si="22"/>
        <v>8365.1347296000076</v>
      </c>
      <c r="U62" s="117">
        <f t="shared" si="22"/>
        <v>8546.7298910400023</v>
      </c>
      <c r="V62" s="117">
        <f t="shared" si="22"/>
        <v>9022.7241640800021</v>
      </c>
      <c r="W62" s="117">
        <f t="shared" ref="W62" si="23">W63+W66+W68+W77</f>
        <v>10724.679658440009</v>
      </c>
      <c r="DA62" s="129" t="s">
        <v>2131</v>
      </c>
    </row>
    <row r="63" spans="1:105" ht="12.95" customHeight="1" x14ac:dyDescent="0.25">
      <c r="A63" s="121" t="s">
        <v>57</v>
      </c>
      <c r="B63" s="122">
        <f t="shared" ref="B63:Q63" si="24">SUM(B64:B65)</f>
        <v>6290.0360955476262</v>
      </c>
      <c r="C63" s="122">
        <f t="shared" si="24"/>
        <v>6675.3221551521656</v>
      </c>
      <c r="D63" s="122">
        <f t="shared" si="24"/>
        <v>6307.3687698762897</v>
      </c>
      <c r="E63" s="122">
        <f t="shared" si="24"/>
        <v>6112.7187775533384</v>
      </c>
      <c r="F63" s="122">
        <f t="shared" si="24"/>
        <v>6025.6953022631951</v>
      </c>
      <c r="G63" s="122">
        <f t="shared" si="24"/>
        <v>6513.8556278222777</v>
      </c>
      <c r="H63" s="122">
        <f t="shared" si="24"/>
        <v>6689.0340621789082</v>
      </c>
      <c r="I63" s="122">
        <f t="shared" si="24"/>
        <v>6334.7174850621413</v>
      </c>
      <c r="J63" s="122">
        <f t="shared" si="24"/>
        <v>6255.9215271038465</v>
      </c>
      <c r="K63" s="122">
        <f t="shared" si="24"/>
        <v>6402.2669631339231</v>
      </c>
      <c r="L63" s="122">
        <f t="shared" si="24"/>
        <v>7139.261521280353</v>
      </c>
      <c r="M63" s="122">
        <f t="shared" si="24"/>
        <v>6410.1599203152173</v>
      </c>
      <c r="N63" s="122">
        <f t="shared" si="24"/>
        <v>6717.1253758323528</v>
      </c>
      <c r="O63" s="122">
        <f t="shared" si="24"/>
        <v>6766.9810769496089</v>
      </c>
      <c r="P63" s="122">
        <f t="shared" si="24"/>
        <v>6129.0725736332724</v>
      </c>
      <c r="Q63" s="122">
        <f t="shared" si="24"/>
        <v>6147.9443649766345</v>
      </c>
      <c r="R63" s="122">
        <f t="shared" ref="R63:V63" si="25">SUM(R64:R65)</f>
        <v>6810.6493297714587</v>
      </c>
      <c r="S63" s="122">
        <f t="shared" si="25"/>
        <v>7133.490317456055</v>
      </c>
      <c r="T63" s="122">
        <f t="shared" si="25"/>
        <v>7074.7603875408049</v>
      </c>
      <c r="U63" s="122">
        <f t="shared" si="25"/>
        <v>7170.9649961244895</v>
      </c>
      <c r="V63" s="122">
        <f t="shared" si="25"/>
        <v>7593.3254811192255</v>
      </c>
      <c r="W63" s="122">
        <f t="shared" ref="W63" si="26">SUM(W64:W65)</f>
        <v>9077.9408261681292</v>
      </c>
      <c r="DA63" s="130" t="s">
        <v>2132</v>
      </c>
    </row>
    <row r="64" spans="1:105" ht="12" customHeight="1" x14ac:dyDescent="0.25">
      <c r="A64" s="97" t="s">
        <v>217</v>
      </c>
      <c r="B64" s="98">
        <v>6290.0360955476262</v>
      </c>
      <c r="C64" s="98">
        <v>6675.3221551521656</v>
      </c>
      <c r="D64" s="98">
        <v>6307.3687698762897</v>
      </c>
      <c r="E64" s="98">
        <v>6112.7187775533384</v>
      </c>
      <c r="F64" s="98">
        <v>6025.6953022631951</v>
      </c>
      <c r="G64" s="98">
        <v>6513.8556278222777</v>
      </c>
      <c r="H64" s="98">
        <v>6689.0340621789082</v>
      </c>
      <c r="I64" s="98">
        <v>6334.7174850621413</v>
      </c>
      <c r="J64" s="98">
        <v>6255.9215271038465</v>
      </c>
      <c r="K64" s="98">
        <v>6402.2669631339231</v>
      </c>
      <c r="L64" s="98">
        <v>7139.261521280353</v>
      </c>
      <c r="M64" s="98">
        <v>6410.1599203152173</v>
      </c>
      <c r="N64" s="98">
        <v>6717.1253758323528</v>
      </c>
      <c r="O64" s="98">
        <v>6766.9810769496089</v>
      </c>
      <c r="P64" s="98">
        <v>6129.0725736332724</v>
      </c>
      <c r="Q64" s="98">
        <v>6147.9443649766345</v>
      </c>
      <c r="R64" s="98">
        <v>6810.6493297714587</v>
      </c>
      <c r="S64" s="98">
        <v>7133.490317456055</v>
      </c>
      <c r="T64" s="98">
        <v>7074.7603875408049</v>
      </c>
      <c r="U64" s="98">
        <v>7170.9649961244895</v>
      </c>
      <c r="V64" s="98">
        <v>7593.3254811192255</v>
      </c>
      <c r="W64" s="98">
        <v>9077.9408261681292</v>
      </c>
      <c r="DA64" s="63" t="s">
        <v>2133</v>
      </c>
    </row>
    <row r="65" spans="1:105" ht="12" customHeight="1" x14ac:dyDescent="0.25">
      <c r="A65" s="97" t="s">
        <v>53</v>
      </c>
      <c r="B65" s="98">
        <v>0</v>
      </c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DA65" s="63" t="s">
        <v>2134</v>
      </c>
    </row>
    <row r="66" spans="1:105" ht="12.95" customHeight="1" x14ac:dyDescent="0.25">
      <c r="A66" s="121" t="s">
        <v>92</v>
      </c>
      <c r="B66" s="122">
        <f t="shared" ref="B66:W66" si="27">B67</f>
        <v>0</v>
      </c>
      <c r="C66" s="122">
        <f t="shared" si="27"/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DA66" s="130" t="s">
        <v>2135</v>
      </c>
    </row>
    <row r="67" spans="1:105" ht="12" customHeight="1" x14ac:dyDescent="0.25">
      <c r="A67" s="97" t="s">
        <v>53</v>
      </c>
      <c r="B67" s="98">
        <v>0</v>
      </c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DA67" s="63" t="s">
        <v>2136</v>
      </c>
    </row>
    <row r="68" spans="1:105" ht="12" customHeight="1" x14ac:dyDescent="0.25">
      <c r="A68" s="121" t="s">
        <v>55</v>
      </c>
      <c r="B68" s="122">
        <v>615.19159068206045</v>
      </c>
      <c r="C68" s="122">
        <v>588.0556807375342</v>
      </c>
      <c r="D68" s="122">
        <v>578.4474750199023</v>
      </c>
      <c r="E68" s="122">
        <v>664.92288915812958</v>
      </c>
      <c r="F68" s="122">
        <v>684.93305223613515</v>
      </c>
      <c r="G68" s="122">
        <v>696.98401867795803</v>
      </c>
      <c r="H68" s="122">
        <v>705.62722198628819</v>
      </c>
      <c r="I68" s="122">
        <v>713.55147058027717</v>
      </c>
      <c r="J68" s="122">
        <v>717.76828671815724</v>
      </c>
      <c r="K68" s="122">
        <v>746.54301993150568</v>
      </c>
      <c r="L68" s="122">
        <v>750.60411041423004</v>
      </c>
      <c r="M68" s="122">
        <v>768.47706925048726</v>
      </c>
      <c r="N68" s="122">
        <v>784.31130035695219</v>
      </c>
      <c r="O68" s="122">
        <v>822.20851995594342</v>
      </c>
      <c r="P68" s="122">
        <v>825.19175164160413</v>
      </c>
      <c r="Q68" s="122">
        <v>834.54038212818978</v>
      </c>
      <c r="R68" s="122">
        <v>867.7993275336122</v>
      </c>
      <c r="S68" s="122">
        <v>901.96681468937766</v>
      </c>
      <c r="T68" s="122">
        <v>850.19382500367419</v>
      </c>
      <c r="U68" s="122">
        <v>876.9182064590965</v>
      </c>
      <c r="V68" s="122">
        <v>913.99537413438918</v>
      </c>
      <c r="W68" s="122">
        <v>1068.0897004408839</v>
      </c>
      <c r="DA68" s="130" t="s">
        <v>2137</v>
      </c>
    </row>
    <row r="69" spans="1:105" ht="12" customHeight="1" x14ac:dyDescent="0.25">
      <c r="A69" s="97" t="s">
        <v>134</v>
      </c>
      <c r="B69" s="98">
        <v>615.19159068206045</v>
      </c>
      <c r="C69" s="98">
        <v>588.0556807375342</v>
      </c>
      <c r="D69" s="98">
        <v>578.4474750199023</v>
      </c>
      <c r="E69" s="98">
        <v>664.92288915812958</v>
      </c>
      <c r="F69" s="98">
        <v>684.93305223613515</v>
      </c>
      <c r="G69" s="98">
        <v>696.98401867795803</v>
      </c>
      <c r="H69" s="98">
        <v>705.62722198628819</v>
      </c>
      <c r="I69" s="98">
        <v>713.55147058027717</v>
      </c>
      <c r="J69" s="98">
        <v>717.76828671815724</v>
      </c>
      <c r="K69" s="98">
        <v>746.11510319351953</v>
      </c>
      <c r="L69" s="98">
        <v>750.09917195949367</v>
      </c>
      <c r="M69" s="98">
        <v>767.87724010114596</v>
      </c>
      <c r="N69" s="98">
        <v>783.61566007038675</v>
      </c>
      <c r="O69" s="98">
        <v>820.90112735645084</v>
      </c>
      <c r="P69" s="98">
        <v>823.36147671898811</v>
      </c>
      <c r="Q69" s="98">
        <v>832.17577520382849</v>
      </c>
      <c r="R69" s="98">
        <v>864.87537603196984</v>
      </c>
      <c r="S69" s="98">
        <v>898.74820856093413</v>
      </c>
      <c r="T69" s="98">
        <v>845.94492843332932</v>
      </c>
      <c r="U69" s="98">
        <v>872.36310374110406</v>
      </c>
      <c r="V69" s="98">
        <v>908.63133218521648</v>
      </c>
      <c r="W69" s="98">
        <v>1060.6943979630978</v>
      </c>
      <c r="DA69" s="63" t="s">
        <v>2138</v>
      </c>
    </row>
    <row r="70" spans="1:105" ht="12" customHeight="1" x14ac:dyDescent="0.25">
      <c r="A70" s="97" t="s">
        <v>133</v>
      </c>
      <c r="B70" s="98">
        <v>0</v>
      </c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0.42791673798609708</v>
      </c>
      <c r="L70" s="98">
        <v>0.50493845473631027</v>
      </c>
      <c r="M70" s="98">
        <v>0.59982914934126597</v>
      </c>
      <c r="N70" s="98">
        <v>0.69564028656548849</v>
      </c>
      <c r="O70" s="98">
        <v>1.3073925994925659</v>
      </c>
      <c r="P70" s="98">
        <v>1.8302749226160613</v>
      </c>
      <c r="Q70" s="98">
        <v>2.3646069243613184</v>
      </c>
      <c r="R70" s="98">
        <v>2.9239515016423154</v>
      </c>
      <c r="S70" s="98">
        <v>3.2186061284435437</v>
      </c>
      <c r="T70" s="98">
        <v>4.2488965703449013</v>
      </c>
      <c r="U70" s="98">
        <v>4.5551027179924146</v>
      </c>
      <c r="V70" s="98">
        <v>5.3640419491726714</v>
      </c>
      <c r="W70" s="98">
        <v>7.3953024777861218</v>
      </c>
      <c r="DA70" s="63" t="s">
        <v>2139</v>
      </c>
    </row>
    <row r="71" spans="1:105" ht="12" customHeight="1" x14ac:dyDescent="0.25">
      <c r="A71" s="100" t="s">
        <v>217</v>
      </c>
      <c r="B71" s="101">
        <v>0</v>
      </c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0.42791673798609708</v>
      </c>
      <c r="L71" s="101">
        <v>0.50493845473631027</v>
      </c>
      <c r="M71" s="101">
        <v>0.59982914934126597</v>
      </c>
      <c r="N71" s="101">
        <v>0.69564028656548849</v>
      </c>
      <c r="O71" s="101">
        <v>1.3073925994925659</v>
      </c>
      <c r="P71" s="101">
        <v>1.8302749226160613</v>
      </c>
      <c r="Q71" s="101">
        <v>2.3646069243613184</v>
      </c>
      <c r="R71" s="101">
        <v>2.9239515016423154</v>
      </c>
      <c r="S71" s="101">
        <v>3.2186061284435437</v>
      </c>
      <c r="T71" s="101">
        <v>4.2488965703449013</v>
      </c>
      <c r="U71" s="101">
        <v>4.5551027179924146</v>
      </c>
      <c r="V71" s="101">
        <v>5.3640419491726714</v>
      </c>
      <c r="W71" s="101">
        <v>7.3953024777861218</v>
      </c>
      <c r="DA71" s="131" t="s">
        <v>2140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2141</v>
      </c>
    </row>
    <row r="73" spans="1:105" ht="12" customHeight="1" x14ac:dyDescent="0.25">
      <c r="A73" s="106" t="s">
        <v>122</v>
      </c>
      <c r="B73" s="101">
        <v>0</v>
      </c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DA73" s="131" t="s">
        <v>2142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2143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2144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2145</v>
      </c>
    </row>
    <row r="77" spans="1:105" ht="12" customHeight="1" x14ac:dyDescent="0.25">
      <c r="A77" s="121" t="s">
        <v>54</v>
      </c>
      <c r="B77" s="122">
        <v>260.74241377031399</v>
      </c>
      <c r="C77" s="122">
        <v>245.99797411029826</v>
      </c>
      <c r="D77" s="122">
        <v>250.03265510380996</v>
      </c>
      <c r="E77" s="122">
        <v>388.01955328853228</v>
      </c>
      <c r="F77" s="122">
        <v>384.11142550067348</v>
      </c>
      <c r="G77" s="122">
        <v>373.10638349976534</v>
      </c>
      <c r="H77" s="122">
        <v>389.99086583480602</v>
      </c>
      <c r="I77" s="122">
        <v>395.43286435758404</v>
      </c>
      <c r="J77" s="122">
        <v>403.83446617799711</v>
      </c>
      <c r="K77" s="122">
        <v>419.73902693457688</v>
      </c>
      <c r="L77" s="122">
        <v>439.85171830542271</v>
      </c>
      <c r="M77" s="122">
        <v>423.90664043429683</v>
      </c>
      <c r="N77" s="122">
        <v>432.70448381070031</v>
      </c>
      <c r="O77" s="122">
        <v>445.69585309444807</v>
      </c>
      <c r="P77" s="122">
        <v>429.98187472512484</v>
      </c>
      <c r="Q77" s="122">
        <v>434.16172289518124</v>
      </c>
      <c r="R77" s="122">
        <v>464.37658269493147</v>
      </c>
      <c r="S77" s="122">
        <v>490.17379573457845</v>
      </c>
      <c r="T77" s="122">
        <v>440.18051705552887</v>
      </c>
      <c r="U77" s="122">
        <v>498.84668845641573</v>
      </c>
      <c r="V77" s="122">
        <v>515.40330882638796</v>
      </c>
      <c r="W77" s="122">
        <v>578.64913183099691</v>
      </c>
      <c r="DA77" s="130" t="s">
        <v>2146</v>
      </c>
    </row>
    <row r="78" spans="1:105" ht="12" customHeight="1" x14ac:dyDescent="0.25">
      <c r="A78" s="97" t="s">
        <v>192</v>
      </c>
      <c r="B78" s="98">
        <v>260.74241377031399</v>
      </c>
      <c r="C78" s="98">
        <v>245.99797411029826</v>
      </c>
      <c r="D78" s="98">
        <v>250.03265510380996</v>
      </c>
      <c r="E78" s="98">
        <v>388.01955328853228</v>
      </c>
      <c r="F78" s="98">
        <v>384.11142550067348</v>
      </c>
      <c r="G78" s="98">
        <v>373.10638349976534</v>
      </c>
      <c r="H78" s="98">
        <v>389.99086583480602</v>
      </c>
      <c r="I78" s="98">
        <v>395.43286435758404</v>
      </c>
      <c r="J78" s="98">
        <v>403.83446617799711</v>
      </c>
      <c r="K78" s="98">
        <v>419.73902693457688</v>
      </c>
      <c r="L78" s="98">
        <v>439.85171830542271</v>
      </c>
      <c r="M78" s="98">
        <v>423.90664043429683</v>
      </c>
      <c r="N78" s="98">
        <v>432.70448381070031</v>
      </c>
      <c r="O78" s="98">
        <v>445.69585309444807</v>
      </c>
      <c r="P78" s="98">
        <v>429.98187472512484</v>
      </c>
      <c r="Q78" s="98">
        <v>434.16172289518124</v>
      </c>
      <c r="R78" s="98">
        <v>464.37658269493147</v>
      </c>
      <c r="S78" s="98">
        <v>490.17379573457845</v>
      </c>
      <c r="T78" s="98">
        <v>440.18051705552887</v>
      </c>
      <c r="U78" s="98">
        <v>498.84668845641573</v>
      </c>
      <c r="V78" s="98">
        <v>515.40330882638796</v>
      </c>
      <c r="W78" s="98">
        <v>578.64913183099691</v>
      </c>
      <c r="DA78" s="63" t="s">
        <v>2147</v>
      </c>
    </row>
    <row r="79" spans="1:105" ht="12" customHeight="1" x14ac:dyDescent="0.25">
      <c r="A79" s="109" t="s">
        <v>120</v>
      </c>
      <c r="B79" s="33">
        <v>0</v>
      </c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DA79" s="60" t="s">
        <v>2148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138.16465804666481</v>
      </c>
      <c r="C81" s="117">
        <f t="shared" si="28"/>
        <v>139.26491935620646</v>
      </c>
      <c r="D81" s="117">
        <f t="shared" si="28"/>
        <v>147.86055055781065</v>
      </c>
      <c r="E81" s="117">
        <f t="shared" si="28"/>
        <v>175.76714142341345</v>
      </c>
      <c r="F81" s="117">
        <f t="shared" si="28"/>
        <v>168.51667040861594</v>
      </c>
      <c r="G81" s="117">
        <f t="shared" si="28"/>
        <v>158.7006992141358</v>
      </c>
      <c r="H81" s="117">
        <f t="shared" si="28"/>
        <v>160.9369942791468</v>
      </c>
      <c r="I81" s="117">
        <f t="shared" si="28"/>
        <v>173.33038260180075</v>
      </c>
      <c r="J81" s="117">
        <f t="shared" si="28"/>
        <v>180.8046134658122</v>
      </c>
      <c r="K81" s="117">
        <f t="shared" si="28"/>
        <v>188.35045343998232</v>
      </c>
      <c r="L81" s="117">
        <f t="shared" si="28"/>
        <v>190.3316893202593</v>
      </c>
      <c r="M81" s="117">
        <f t="shared" si="28"/>
        <v>188.42949348367415</v>
      </c>
      <c r="N81" s="117">
        <f t="shared" si="28"/>
        <v>194.53884606914272</v>
      </c>
      <c r="O81" s="117">
        <f t="shared" si="28"/>
        <v>189.71280053454956</v>
      </c>
      <c r="P81" s="117">
        <f t="shared" si="28"/>
        <v>187.91867109496528</v>
      </c>
      <c r="Q81" s="117">
        <f t="shared" si="28"/>
        <v>189.6796869584696</v>
      </c>
      <c r="R81" s="117">
        <f t="shared" ref="R81:V81" si="29">R82+R85+R87+R100</f>
        <v>209.94643567299227</v>
      </c>
      <c r="S81" s="117">
        <f t="shared" si="29"/>
        <v>251.91695003093062</v>
      </c>
      <c r="T81" s="117">
        <f t="shared" si="29"/>
        <v>338.79961070765131</v>
      </c>
      <c r="U81" s="117">
        <f t="shared" si="29"/>
        <v>377.42734027517889</v>
      </c>
      <c r="V81" s="117">
        <f t="shared" si="29"/>
        <v>362.71117553282272</v>
      </c>
      <c r="W81" s="117">
        <f t="shared" ref="W81" si="30">W82+W85+W87+W100</f>
        <v>348.55038995240318</v>
      </c>
      <c r="DA81" s="129" t="s">
        <v>2149</v>
      </c>
    </row>
    <row r="82" spans="1:105" ht="12.95" customHeight="1" x14ac:dyDescent="0.25">
      <c r="A82" s="121" t="s">
        <v>57</v>
      </c>
      <c r="B82" s="122">
        <f t="shared" ref="B82:Q82" si="31">SUM(B83:B84)</f>
        <v>0</v>
      </c>
      <c r="C82" s="122">
        <f t="shared" si="31"/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" si="33">SUM(W83:W84)</f>
        <v>0</v>
      </c>
      <c r="DA82" s="130" t="s">
        <v>2150</v>
      </c>
    </row>
    <row r="83" spans="1:105" ht="12" customHeight="1" x14ac:dyDescent="0.25">
      <c r="A83" s="97" t="s">
        <v>204</v>
      </c>
      <c r="B83" s="98">
        <v>0</v>
      </c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DA83" s="63" t="s">
        <v>2151</v>
      </c>
    </row>
    <row r="84" spans="1:105" ht="12" customHeight="1" x14ac:dyDescent="0.25">
      <c r="A84" s="97" t="s">
        <v>53</v>
      </c>
      <c r="B84" s="98">
        <v>0</v>
      </c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DA84" s="63" t="s">
        <v>2152</v>
      </c>
    </row>
    <row r="85" spans="1:105" ht="12.95" customHeight="1" x14ac:dyDescent="0.25">
      <c r="A85" s="121" t="s">
        <v>92</v>
      </c>
      <c r="B85" s="122">
        <f t="shared" ref="B85:W85" si="34">B86</f>
        <v>0</v>
      </c>
      <c r="C85" s="122">
        <f t="shared" si="34"/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DA85" s="130" t="s">
        <v>2153</v>
      </c>
    </row>
    <row r="86" spans="1:105" ht="12" customHeight="1" x14ac:dyDescent="0.25">
      <c r="A86" s="97" t="s">
        <v>53</v>
      </c>
      <c r="B86" s="98">
        <v>0</v>
      </c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DA86" s="63" t="s">
        <v>2154</v>
      </c>
    </row>
    <row r="87" spans="1:105" ht="12" customHeight="1" x14ac:dyDescent="0.25">
      <c r="A87" s="121" t="s">
        <v>55</v>
      </c>
      <c r="B87" s="122">
        <v>31.121918773894347</v>
      </c>
      <c r="C87" s="122">
        <v>30.430781538929878</v>
      </c>
      <c r="D87" s="122">
        <v>29.396142925747181</v>
      </c>
      <c r="E87" s="122">
        <v>27.513704034595552</v>
      </c>
      <c r="F87" s="122">
        <v>25.23952396164421</v>
      </c>
      <c r="G87" s="122">
        <v>21.818826862675081</v>
      </c>
      <c r="H87" s="122">
        <v>21.135110442182995</v>
      </c>
      <c r="I87" s="122">
        <v>21.001222012049315</v>
      </c>
      <c r="J87" s="122">
        <v>20.755895735000056</v>
      </c>
      <c r="K87" s="122">
        <v>20.291172124350577</v>
      </c>
      <c r="L87" s="122">
        <v>19.2040893368202</v>
      </c>
      <c r="M87" s="122">
        <v>18.153332953836834</v>
      </c>
      <c r="N87" s="122">
        <v>17.922044633163967</v>
      </c>
      <c r="O87" s="122">
        <v>16.497176710132933</v>
      </c>
      <c r="P87" s="122">
        <v>15.149077903758966</v>
      </c>
      <c r="Q87" s="122">
        <v>14.689559988747302</v>
      </c>
      <c r="R87" s="122">
        <v>15.764911786952359</v>
      </c>
      <c r="S87" s="122">
        <v>18.097308109513886</v>
      </c>
      <c r="T87" s="122">
        <v>21.916061442080448</v>
      </c>
      <c r="U87" s="122">
        <v>22.81218190638609</v>
      </c>
      <c r="V87" s="122">
        <v>22.262741329001702</v>
      </c>
      <c r="W87" s="122">
        <v>21.92614789826375</v>
      </c>
      <c r="DA87" s="130" t="s">
        <v>2155</v>
      </c>
    </row>
    <row r="88" spans="1:105" ht="12" customHeight="1" x14ac:dyDescent="0.25">
      <c r="A88" s="97" t="s">
        <v>132</v>
      </c>
      <c r="B88" s="98">
        <v>0</v>
      </c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DA88" s="63" t="s">
        <v>2156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2157</v>
      </c>
    </row>
    <row r="90" spans="1:105" ht="12" customHeight="1" x14ac:dyDescent="0.25">
      <c r="A90" s="100" t="s">
        <v>204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2158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2159</v>
      </c>
    </row>
    <row r="92" spans="1:105" ht="12" customHeight="1" x14ac:dyDescent="0.25">
      <c r="A92" s="106" t="s">
        <v>124</v>
      </c>
      <c r="B92" s="101">
        <v>31.121918773894347</v>
      </c>
      <c r="C92" s="101">
        <v>30.430781538929878</v>
      </c>
      <c r="D92" s="101">
        <v>29.396142925747181</v>
      </c>
      <c r="E92" s="101">
        <v>27.513704034595552</v>
      </c>
      <c r="F92" s="101">
        <v>25.23952396164421</v>
      </c>
      <c r="G92" s="101">
        <v>21.818826862675081</v>
      </c>
      <c r="H92" s="101">
        <v>21.135110442182995</v>
      </c>
      <c r="I92" s="101">
        <v>21.001222012049315</v>
      </c>
      <c r="J92" s="101">
        <v>20.755895735000056</v>
      </c>
      <c r="K92" s="101">
        <v>20.279967912484768</v>
      </c>
      <c r="L92" s="101">
        <v>19.191141827238877</v>
      </c>
      <c r="M92" s="101">
        <v>18.139523919232623</v>
      </c>
      <c r="N92" s="101">
        <v>17.906456674769053</v>
      </c>
      <c r="O92" s="101">
        <v>16.472511783027905</v>
      </c>
      <c r="P92" s="101">
        <v>15.11540764512341</v>
      </c>
      <c r="Q92" s="101">
        <v>14.647148755236131</v>
      </c>
      <c r="R92" s="101">
        <v>15.709560034841257</v>
      </c>
      <c r="S92" s="101">
        <v>18.030817851073412</v>
      </c>
      <c r="T92" s="101">
        <v>21.776401160104545</v>
      </c>
      <c r="U92" s="101">
        <v>22.662168591551509</v>
      </c>
      <c r="V92" s="101">
        <v>22.105830211921923</v>
      </c>
      <c r="W92" s="101">
        <v>21.777044434145687</v>
      </c>
      <c r="DA92" s="131" t="s">
        <v>2160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1.1204211865810059E-2</v>
      </c>
      <c r="L93" s="104">
        <v>1.2947509581321662E-2</v>
      </c>
      <c r="M93" s="104">
        <v>1.3809034604211621E-2</v>
      </c>
      <c r="N93" s="104">
        <v>1.5587958394912838E-2</v>
      </c>
      <c r="O93" s="104">
        <v>2.4664927105029519E-2</v>
      </c>
      <c r="P93" s="104">
        <v>3.3670258635555624E-2</v>
      </c>
      <c r="Q93" s="104">
        <v>4.2411233511171542E-2</v>
      </c>
      <c r="R93" s="104">
        <v>5.5351752111102076E-2</v>
      </c>
      <c r="S93" s="104">
        <v>6.6490258440472655E-2</v>
      </c>
      <c r="T93" s="104">
        <v>0.13966028197590405</v>
      </c>
      <c r="U93" s="104">
        <v>0.15001331483458064</v>
      </c>
      <c r="V93" s="104">
        <v>0.15691111707977823</v>
      </c>
      <c r="W93" s="104">
        <v>0.14910346411806158</v>
      </c>
      <c r="DA93" s="132" t="s">
        <v>2161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1.1204211865810059E-2</v>
      </c>
      <c r="L94" s="98">
        <v>1.2947509581321662E-2</v>
      </c>
      <c r="M94" s="98">
        <v>1.3809034604211621E-2</v>
      </c>
      <c r="N94" s="98">
        <v>1.5587958394912838E-2</v>
      </c>
      <c r="O94" s="98">
        <v>2.4664927105029519E-2</v>
      </c>
      <c r="P94" s="98">
        <v>3.3670258635555624E-2</v>
      </c>
      <c r="Q94" s="98">
        <v>4.2411233511171542E-2</v>
      </c>
      <c r="R94" s="98">
        <v>5.5351752111102076E-2</v>
      </c>
      <c r="S94" s="98">
        <v>6.6490258440472655E-2</v>
      </c>
      <c r="T94" s="98">
        <v>0.13966028197590405</v>
      </c>
      <c r="U94" s="98">
        <v>0.15001331483458064</v>
      </c>
      <c r="V94" s="98">
        <v>0.15691111707977823</v>
      </c>
      <c r="W94" s="98">
        <v>0.14910346411806158</v>
      </c>
      <c r="DA94" s="63" t="s">
        <v>2162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2163</v>
      </c>
    </row>
    <row r="96" spans="1:105" ht="12" customHeight="1" x14ac:dyDescent="0.25">
      <c r="A96" s="106" t="s">
        <v>122</v>
      </c>
      <c r="B96" s="101">
        <v>0</v>
      </c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DA96" s="131" t="s">
        <v>2164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2165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2166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2167</v>
      </c>
    </row>
    <row r="100" spans="1:105" ht="12" customHeight="1" x14ac:dyDescent="0.25">
      <c r="A100" s="121" t="s">
        <v>54</v>
      </c>
      <c r="B100" s="122">
        <v>107.04273927277046</v>
      </c>
      <c r="C100" s="122">
        <v>108.83413781727657</v>
      </c>
      <c r="D100" s="122">
        <v>118.46440763206347</v>
      </c>
      <c r="E100" s="122">
        <v>148.2534373888179</v>
      </c>
      <c r="F100" s="122">
        <v>143.27714644697173</v>
      </c>
      <c r="G100" s="122">
        <v>136.88187235146071</v>
      </c>
      <c r="H100" s="122">
        <v>139.80188383696381</v>
      </c>
      <c r="I100" s="122">
        <v>152.32916058975144</v>
      </c>
      <c r="J100" s="122">
        <v>160.04871773081214</v>
      </c>
      <c r="K100" s="122">
        <v>168.05928131563175</v>
      </c>
      <c r="L100" s="122">
        <v>171.1275999834391</v>
      </c>
      <c r="M100" s="122">
        <v>170.27616052983731</v>
      </c>
      <c r="N100" s="122">
        <v>176.61680143597874</v>
      </c>
      <c r="O100" s="122">
        <v>173.21562382441661</v>
      </c>
      <c r="P100" s="122">
        <v>172.7695931912063</v>
      </c>
      <c r="Q100" s="122">
        <v>174.9901269697223</v>
      </c>
      <c r="R100" s="122">
        <v>194.18152388603991</v>
      </c>
      <c r="S100" s="122">
        <v>233.81964192141675</v>
      </c>
      <c r="T100" s="122">
        <v>316.88354926557088</v>
      </c>
      <c r="U100" s="122">
        <v>354.61515836879278</v>
      </c>
      <c r="V100" s="122">
        <v>340.44843420382102</v>
      </c>
      <c r="W100" s="122">
        <v>326.62424205413942</v>
      </c>
      <c r="DA100" s="130" t="s">
        <v>2168</v>
      </c>
    </row>
    <row r="101" spans="1:105" ht="12" customHeight="1" x14ac:dyDescent="0.25">
      <c r="A101" s="97" t="s">
        <v>207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2169</v>
      </c>
    </row>
    <row r="102" spans="1:105" ht="12" customHeight="1" x14ac:dyDescent="0.25">
      <c r="A102" s="97" t="s">
        <v>50</v>
      </c>
      <c r="B102" s="98">
        <v>107.04273927277046</v>
      </c>
      <c r="C102" s="98">
        <v>108.83413781727657</v>
      </c>
      <c r="D102" s="98">
        <v>118.46440763206347</v>
      </c>
      <c r="E102" s="98">
        <v>148.2534373888179</v>
      </c>
      <c r="F102" s="98">
        <v>143.27714644697173</v>
      </c>
      <c r="G102" s="98">
        <v>136.88187235146071</v>
      </c>
      <c r="H102" s="98">
        <v>139.80188383696381</v>
      </c>
      <c r="I102" s="98">
        <v>152.32916058975144</v>
      </c>
      <c r="J102" s="98">
        <v>160.04871773081214</v>
      </c>
      <c r="K102" s="98">
        <v>168.05928131563175</v>
      </c>
      <c r="L102" s="98">
        <v>171.1275999834391</v>
      </c>
      <c r="M102" s="98">
        <v>170.27616052983731</v>
      </c>
      <c r="N102" s="98">
        <v>176.61680143597874</v>
      </c>
      <c r="O102" s="98">
        <v>173.21562382441661</v>
      </c>
      <c r="P102" s="98">
        <v>172.7695931912063</v>
      </c>
      <c r="Q102" s="98">
        <v>174.9901269697223</v>
      </c>
      <c r="R102" s="98">
        <v>194.18152388603991</v>
      </c>
      <c r="S102" s="98">
        <v>233.81964192141675</v>
      </c>
      <c r="T102" s="98">
        <v>316.88354926557088</v>
      </c>
      <c r="U102" s="98">
        <v>354.61515836879278</v>
      </c>
      <c r="V102" s="98">
        <v>340.44843420382102</v>
      </c>
      <c r="W102" s="98">
        <v>326.62424205413942</v>
      </c>
      <c r="DA102" s="63" t="s">
        <v>2170</v>
      </c>
    </row>
    <row r="103" spans="1:105" ht="12" customHeight="1" x14ac:dyDescent="0.25">
      <c r="A103" s="109" t="s">
        <v>120</v>
      </c>
      <c r="B103" s="33">
        <v>0</v>
      </c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DA103" s="60" t="s">
        <v>2171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0.2937630294544028</v>
      </c>
      <c r="C105" s="117">
        <f t="shared" si="35"/>
        <v>0.36330356826418858</v>
      </c>
      <c r="D105" s="117">
        <f t="shared" si="35"/>
        <v>0.52797138007119648</v>
      </c>
      <c r="E105" s="117">
        <f t="shared" si="35"/>
        <v>0.76121555061262336</v>
      </c>
      <c r="F105" s="117">
        <f t="shared" si="35"/>
        <v>0.88722831934505941</v>
      </c>
      <c r="G105" s="117">
        <f t="shared" si="35"/>
        <v>1.0753120296872183</v>
      </c>
      <c r="H105" s="117">
        <f t="shared" si="35"/>
        <v>1.211158664945414</v>
      </c>
      <c r="I105" s="117">
        <f t="shared" si="35"/>
        <v>1.316009940704244</v>
      </c>
      <c r="J105" s="117">
        <f t="shared" si="35"/>
        <v>1.3750608569775473</v>
      </c>
      <c r="K105" s="117">
        <f t="shared" si="35"/>
        <v>1.4282435905822808</v>
      </c>
      <c r="L105" s="117">
        <f t="shared" si="35"/>
        <v>1.3884754491659757</v>
      </c>
      <c r="M105" s="117">
        <f t="shared" si="35"/>
        <v>1.3556410518161619</v>
      </c>
      <c r="N105" s="117">
        <f t="shared" si="35"/>
        <v>1.5034858305466461</v>
      </c>
      <c r="O105" s="117">
        <f t="shared" si="35"/>
        <v>1.6585985058322605</v>
      </c>
      <c r="P105" s="117">
        <f t="shared" si="35"/>
        <v>1.9006971195140427</v>
      </c>
      <c r="Q105" s="117">
        <f t="shared" si="35"/>
        <v>2.0758185630739314</v>
      </c>
      <c r="R105" s="117">
        <f t="shared" ref="R105:V105" si="36">R106+R109+R111+R120</f>
        <v>2.159224580012205</v>
      </c>
      <c r="S105" s="117">
        <f t="shared" si="36"/>
        <v>2.2152389835165049</v>
      </c>
      <c r="T105" s="117">
        <f t="shared" si="36"/>
        <v>2.3566474883323929</v>
      </c>
      <c r="U105" s="117">
        <f t="shared" si="36"/>
        <v>2.553481736575054</v>
      </c>
      <c r="V105" s="117">
        <f t="shared" si="36"/>
        <v>2.5232914771241024</v>
      </c>
      <c r="W105" s="117">
        <f t="shared" ref="W105" si="37">W106+W109+W111+W120</f>
        <v>2.566139673579733</v>
      </c>
      <c r="DA105" s="129" t="s">
        <v>2172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2173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2174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2175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2176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2177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2178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2179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2180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2181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2182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2183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2184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2185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2186</v>
      </c>
    </row>
    <row r="120" spans="1:105" ht="12" customHeight="1" x14ac:dyDescent="0.25">
      <c r="A120" s="121" t="s">
        <v>54</v>
      </c>
      <c r="B120" s="122">
        <v>0.2937630294544028</v>
      </c>
      <c r="C120" s="122">
        <v>0.36330356826418858</v>
      </c>
      <c r="D120" s="122">
        <v>0.52797138007119648</v>
      </c>
      <c r="E120" s="122">
        <v>0.76121555061262336</v>
      </c>
      <c r="F120" s="122">
        <v>0.88722831934505941</v>
      </c>
      <c r="G120" s="122">
        <v>1.0753120296872183</v>
      </c>
      <c r="H120" s="122">
        <v>1.211158664945414</v>
      </c>
      <c r="I120" s="122">
        <v>1.316009940704244</v>
      </c>
      <c r="J120" s="122">
        <v>1.3750608569775473</v>
      </c>
      <c r="K120" s="122">
        <v>1.4282435905822808</v>
      </c>
      <c r="L120" s="122">
        <v>1.3884754491659757</v>
      </c>
      <c r="M120" s="122">
        <v>1.3556410518161619</v>
      </c>
      <c r="N120" s="122">
        <v>1.5034858305466461</v>
      </c>
      <c r="O120" s="122">
        <v>1.6585985058322605</v>
      </c>
      <c r="P120" s="122">
        <v>1.9006971195140427</v>
      </c>
      <c r="Q120" s="122">
        <v>2.0758185630739314</v>
      </c>
      <c r="R120" s="122">
        <v>2.159224580012205</v>
      </c>
      <c r="S120" s="122">
        <v>2.2152389835165049</v>
      </c>
      <c r="T120" s="122">
        <v>2.3566474883323929</v>
      </c>
      <c r="U120" s="122">
        <v>2.553481736575054</v>
      </c>
      <c r="V120" s="122">
        <v>2.5232914771241024</v>
      </c>
      <c r="W120" s="122">
        <v>2.566139673579733</v>
      </c>
      <c r="DA120" s="130" t="s">
        <v>2187</v>
      </c>
    </row>
    <row r="121" spans="1:105" ht="12" customHeight="1" x14ac:dyDescent="0.25">
      <c r="A121" s="97" t="s">
        <v>50</v>
      </c>
      <c r="B121" s="98">
        <v>0.2937630294544028</v>
      </c>
      <c r="C121" s="98">
        <v>0.36330356826418858</v>
      </c>
      <c r="D121" s="98">
        <v>0.52797138007119648</v>
      </c>
      <c r="E121" s="98">
        <v>0.76121555061262336</v>
      </c>
      <c r="F121" s="98">
        <v>0.88722831934505941</v>
      </c>
      <c r="G121" s="98">
        <v>1.0753120296872183</v>
      </c>
      <c r="H121" s="98">
        <v>1.211158664945414</v>
      </c>
      <c r="I121" s="98">
        <v>1.316009940704244</v>
      </c>
      <c r="J121" s="98">
        <v>1.3750608569775473</v>
      </c>
      <c r="K121" s="98">
        <v>1.4282435905822808</v>
      </c>
      <c r="L121" s="98">
        <v>1.3884754491659757</v>
      </c>
      <c r="M121" s="98">
        <v>1.3556410518161619</v>
      </c>
      <c r="N121" s="98">
        <v>1.5034858305466461</v>
      </c>
      <c r="O121" s="98">
        <v>1.6585985058322605</v>
      </c>
      <c r="P121" s="98">
        <v>1.9006971195140427</v>
      </c>
      <c r="Q121" s="98">
        <v>2.0758185630739314</v>
      </c>
      <c r="R121" s="98">
        <v>2.159224580012205</v>
      </c>
      <c r="S121" s="98">
        <v>2.2152389835165049</v>
      </c>
      <c r="T121" s="98">
        <v>2.3566474883323929</v>
      </c>
      <c r="U121" s="98">
        <v>2.553481736575054</v>
      </c>
      <c r="V121" s="98">
        <v>2.5232914771241024</v>
      </c>
      <c r="W121" s="98">
        <v>2.566139673579733</v>
      </c>
      <c r="DA121" s="63" t="s">
        <v>2188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2189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650.55881174170827</v>
      </c>
      <c r="C124" s="117">
        <f t="shared" si="42"/>
        <v>650.43855835204135</v>
      </c>
      <c r="D124" s="117">
        <f t="shared" si="42"/>
        <v>651.33565539656911</v>
      </c>
      <c r="E124" s="117">
        <f t="shared" si="42"/>
        <v>766.63354325183798</v>
      </c>
      <c r="F124" s="117">
        <f t="shared" si="42"/>
        <v>692.45237534933813</v>
      </c>
      <c r="G124" s="117">
        <f t="shared" si="42"/>
        <v>629.20381685274845</v>
      </c>
      <c r="H124" s="117">
        <f t="shared" si="42"/>
        <v>595.87966334455336</v>
      </c>
      <c r="I124" s="117">
        <f t="shared" si="42"/>
        <v>608.74006261271552</v>
      </c>
      <c r="J124" s="117">
        <f t="shared" si="42"/>
        <v>603.24961242461006</v>
      </c>
      <c r="K124" s="117">
        <f t="shared" si="42"/>
        <v>598.66236490409062</v>
      </c>
      <c r="L124" s="117">
        <f t="shared" si="42"/>
        <v>577.04624926005965</v>
      </c>
      <c r="M124" s="117">
        <f t="shared" si="42"/>
        <v>531.10860398313218</v>
      </c>
      <c r="N124" s="117">
        <f t="shared" si="42"/>
        <v>519.38726618730618</v>
      </c>
      <c r="O124" s="117">
        <f t="shared" si="42"/>
        <v>487.77561016890263</v>
      </c>
      <c r="P124" s="117">
        <f t="shared" si="42"/>
        <v>482.82712167381834</v>
      </c>
      <c r="Q124" s="117">
        <f t="shared" si="42"/>
        <v>477.13153022035925</v>
      </c>
      <c r="R124" s="117">
        <f t="shared" ref="R124:V124" si="43">R125+R128+R130+R139</f>
        <v>468.98860910660704</v>
      </c>
      <c r="S124" s="117">
        <f t="shared" si="43"/>
        <v>460.71042015715386</v>
      </c>
      <c r="T124" s="117">
        <f t="shared" si="43"/>
        <v>454.02397191532833</v>
      </c>
      <c r="U124" s="117">
        <f t="shared" si="43"/>
        <v>472.86885073404505</v>
      </c>
      <c r="V124" s="117">
        <f t="shared" si="43"/>
        <v>445.98339808548764</v>
      </c>
      <c r="W124" s="117">
        <f t="shared" ref="W124" si="44">W125+W128+W130+W139</f>
        <v>453.23637190391344</v>
      </c>
      <c r="DA124" s="129" t="s">
        <v>2190</v>
      </c>
    </row>
    <row r="125" spans="1:105" ht="12.95" customHeight="1" x14ac:dyDescent="0.25">
      <c r="A125" s="121" t="s">
        <v>57</v>
      </c>
      <c r="B125" s="122">
        <f t="shared" ref="B125:Q125" si="45">SUM(B126:B127)</f>
        <v>0</v>
      </c>
      <c r="C125" s="122">
        <f t="shared" si="45"/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2191</v>
      </c>
    </row>
    <row r="126" spans="1:105" ht="12" customHeight="1" x14ac:dyDescent="0.25">
      <c r="A126" s="97" t="s">
        <v>203</v>
      </c>
      <c r="B126" s="98">
        <v>0</v>
      </c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2192</v>
      </c>
    </row>
    <row r="127" spans="1:105" ht="12" customHeight="1" x14ac:dyDescent="0.25">
      <c r="A127" s="97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2193</v>
      </c>
    </row>
    <row r="128" spans="1:105" ht="12.95" customHeight="1" x14ac:dyDescent="0.25">
      <c r="A128" s="121" t="s">
        <v>92</v>
      </c>
      <c r="B128" s="122">
        <f t="shared" ref="B128:W128" si="48">B129</f>
        <v>0</v>
      </c>
      <c r="C128" s="122">
        <f t="shared" si="48"/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2194</v>
      </c>
    </row>
    <row r="129" spans="1:105" ht="12" customHeight="1" x14ac:dyDescent="0.25">
      <c r="A129" s="97" t="s">
        <v>53</v>
      </c>
      <c r="B129" s="98">
        <v>0</v>
      </c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DA129" s="63" t="s">
        <v>2195</v>
      </c>
    </row>
    <row r="130" spans="1:105" ht="12" customHeight="1" x14ac:dyDescent="0.25">
      <c r="A130" s="121" t="s">
        <v>55</v>
      </c>
      <c r="B130" s="122">
        <v>0</v>
      </c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2196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2197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2198</v>
      </c>
    </row>
    <row r="133" spans="1:105" ht="12" customHeight="1" x14ac:dyDescent="0.25">
      <c r="A133" s="100" t="s">
        <v>203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2199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2200</v>
      </c>
    </row>
    <row r="135" spans="1:105" ht="12" customHeight="1" x14ac:dyDescent="0.25">
      <c r="A135" s="106" t="s">
        <v>122</v>
      </c>
      <c r="B135" s="101">
        <v>0</v>
      </c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2201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2202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2203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2204</v>
      </c>
    </row>
    <row r="139" spans="1:105" ht="12" customHeight="1" x14ac:dyDescent="0.25">
      <c r="A139" s="121" t="s">
        <v>54</v>
      </c>
      <c r="B139" s="122">
        <v>650.55881174170827</v>
      </c>
      <c r="C139" s="122">
        <v>650.43855835204135</v>
      </c>
      <c r="D139" s="122">
        <v>651.33565539656911</v>
      </c>
      <c r="E139" s="122">
        <v>766.63354325183798</v>
      </c>
      <c r="F139" s="122">
        <v>692.45237534933813</v>
      </c>
      <c r="G139" s="122">
        <v>629.20381685274845</v>
      </c>
      <c r="H139" s="122">
        <v>595.87966334455336</v>
      </c>
      <c r="I139" s="122">
        <v>608.74006261271552</v>
      </c>
      <c r="J139" s="122">
        <v>603.24961242461006</v>
      </c>
      <c r="K139" s="122">
        <v>598.66236490409062</v>
      </c>
      <c r="L139" s="122">
        <v>577.04624926005965</v>
      </c>
      <c r="M139" s="122">
        <v>531.10860398313218</v>
      </c>
      <c r="N139" s="122">
        <v>519.38726618730618</v>
      </c>
      <c r="O139" s="122">
        <v>487.77561016890263</v>
      </c>
      <c r="P139" s="122">
        <v>482.82712167381834</v>
      </c>
      <c r="Q139" s="122">
        <v>477.13153022035925</v>
      </c>
      <c r="R139" s="122">
        <v>468.98860910660704</v>
      </c>
      <c r="S139" s="122">
        <v>460.71042015715386</v>
      </c>
      <c r="T139" s="122">
        <v>454.02397191532833</v>
      </c>
      <c r="U139" s="122">
        <v>472.86885073404505</v>
      </c>
      <c r="V139" s="122">
        <v>445.98339808548764</v>
      </c>
      <c r="W139" s="122">
        <v>453.23637190391344</v>
      </c>
      <c r="DA139" s="130" t="s">
        <v>2205</v>
      </c>
    </row>
    <row r="140" spans="1:105" ht="12" customHeight="1" x14ac:dyDescent="0.25">
      <c r="A140" s="97" t="s">
        <v>50</v>
      </c>
      <c r="B140" s="98">
        <v>650.55881174170827</v>
      </c>
      <c r="C140" s="98">
        <v>650.43855835204135</v>
      </c>
      <c r="D140" s="98">
        <v>651.33565539656911</v>
      </c>
      <c r="E140" s="98">
        <v>766.63354325183798</v>
      </c>
      <c r="F140" s="98">
        <v>692.45237534933813</v>
      </c>
      <c r="G140" s="98">
        <v>629.20381685274845</v>
      </c>
      <c r="H140" s="98">
        <v>595.87966334455336</v>
      </c>
      <c r="I140" s="98">
        <v>608.74006261271552</v>
      </c>
      <c r="J140" s="98">
        <v>603.24961242461006</v>
      </c>
      <c r="K140" s="98">
        <v>598.66236490409062</v>
      </c>
      <c r="L140" s="98">
        <v>577.04624926005965</v>
      </c>
      <c r="M140" s="98">
        <v>531.10860398313218</v>
      </c>
      <c r="N140" s="98">
        <v>519.38726618730618</v>
      </c>
      <c r="O140" s="98">
        <v>487.77561016890263</v>
      </c>
      <c r="P140" s="98">
        <v>482.82712167381834</v>
      </c>
      <c r="Q140" s="98">
        <v>477.13153022035925</v>
      </c>
      <c r="R140" s="98">
        <v>468.98860910660704</v>
      </c>
      <c r="S140" s="98">
        <v>460.71042015715386</v>
      </c>
      <c r="T140" s="98">
        <v>454.02397191532833</v>
      </c>
      <c r="U140" s="98">
        <v>472.86885073404505</v>
      </c>
      <c r="V140" s="98">
        <v>445.98339808548764</v>
      </c>
      <c r="W140" s="98">
        <v>453.23637190391344</v>
      </c>
      <c r="DA140" s="63" t="s">
        <v>2206</v>
      </c>
    </row>
    <row r="141" spans="1:105" ht="12" customHeight="1" x14ac:dyDescent="0.25">
      <c r="A141" s="109" t="s">
        <v>120</v>
      </c>
      <c r="B141" s="33">
        <v>0</v>
      </c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2207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0.14390882341563771</v>
      </c>
      <c r="C143" s="117">
        <f t="shared" si="49"/>
        <v>0.17950392296754569</v>
      </c>
      <c r="D143" s="117">
        <f t="shared" si="49"/>
        <v>0.36249814570603467</v>
      </c>
      <c r="E143" s="117">
        <f t="shared" si="49"/>
        <v>0.67527020021812023</v>
      </c>
      <c r="F143" s="117">
        <f t="shared" si="49"/>
        <v>1.4645766497515522</v>
      </c>
      <c r="G143" s="117">
        <f t="shared" si="49"/>
        <v>3.216315228429794</v>
      </c>
      <c r="H143" s="117">
        <f t="shared" si="49"/>
        <v>7.0672700594418458</v>
      </c>
      <c r="I143" s="117">
        <f t="shared" si="49"/>
        <v>11.228223134097112</v>
      </c>
      <c r="J143" s="117">
        <f t="shared" si="49"/>
        <v>14.527680398937653</v>
      </c>
      <c r="K143" s="117">
        <f t="shared" si="49"/>
        <v>18.065496693028898</v>
      </c>
      <c r="L143" s="117">
        <f t="shared" si="49"/>
        <v>20.435853967608406</v>
      </c>
      <c r="M143" s="117">
        <f t="shared" si="49"/>
        <v>22.573505735371974</v>
      </c>
      <c r="N143" s="117">
        <f t="shared" si="49"/>
        <v>27.691219448746949</v>
      </c>
      <c r="O143" s="117">
        <f t="shared" si="49"/>
        <v>33.235230165654471</v>
      </c>
      <c r="P143" s="117">
        <f t="shared" si="49"/>
        <v>40.827249221089801</v>
      </c>
      <c r="Q143" s="117">
        <f t="shared" si="49"/>
        <v>47.605923440776166</v>
      </c>
      <c r="R143" s="117">
        <f t="shared" ref="R143:V143" si="50">R144+R146+R148+R157</f>
        <v>53.939410541255192</v>
      </c>
      <c r="S143" s="117">
        <f t="shared" si="50"/>
        <v>61.353419619921794</v>
      </c>
      <c r="T143" s="117">
        <f t="shared" si="50"/>
        <v>70.603694762630738</v>
      </c>
      <c r="U143" s="117">
        <f t="shared" si="50"/>
        <v>85.808585531782541</v>
      </c>
      <c r="V143" s="117">
        <f t="shared" si="50"/>
        <v>94.226413961226712</v>
      </c>
      <c r="W143" s="117">
        <f t="shared" ref="W143" si="51">W144+W146+W148+W157</f>
        <v>103.00605998245486</v>
      </c>
      <c r="DA143" s="129" t="s">
        <v>2208</v>
      </c>
    </row>
    <row r="144" spans="1:105" ht="12.95" customHeight="1" x14ac:dyDescent="0.25">
      <c r="A144" s="121" t="s">
        <v>57</v>
      </c>
      <c r="B144" s="122">
        <f t="shared" ref="B144:W144" si="52">B145</f>
        <v>0</v>
      </c>
      <c r="C144" s="122">
        <f t="shared" si="52"/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2209</v>
      </c>
    </row>
    <row r="145" spans="1:105" ht="12" customHeight="1" x14ac:dyDescent="0.25">
      <c r="A145" s="97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2210</v>
      </c>
    </row>
    <row r="146" spans="1:105" ht="12.95" customHeight="1" x14ac:dyDescent="0.25">
      <c r="A146" s="121" t="s">
        <v>92</v>
      </c>
      <c r="B146" s="122">
        <f t="shared" ref="B146:W146" si="53">B147</f>
        <v>0</v>
      </c>
      <c r="C146" s="122">
        <f t="shared" si="53"/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2211</v>
      </c>
    </row>
    <row r="147" spans="1:105" ht="12" customHeight="1" x14ac:dyDescent="0.25">
      <c r="A147" s="97" t="s">
        <v>53</v>
      </c>
      <c r="B147" s="98">
        <v>0</v>
      </c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DA147" s="63" t="s">
        <v>2212</v>
      </c>
    </row>
    <row r="148" spans="1:105" ht="12" customHeight="1" x14ac:dyDescent="0.25">
      <c r="A148" s="121" t="s">
        <v>55</v>
      </c>
      <c r="B148" s="122">
        <v>8.2719860655116231E-2</v>
      </c>
      <c r="C148" s="122">
        <v>9.9186110557782717E-2</v>
      </c>
      <c r="D148" s="122">
        <v>0.15063064094710107</v>
      </c>
      <c r="E148" s="122">
        <v>0.20154296972481925</v>
      </c>
      <c r="F148" s="122">
        <v>0.41513528816283901</v>
      </c>
      <c r="G148" s="122">
        <v>1.0121336371924092</v>
      </c>
      <c r="H148" s="122">
        <v>2.9210632163473575</v>
      </c>
      <c r="I148" s="122">
        <v>4.4268322635937976</v>
      </c>
      <c r="J148" s="122">
        <v>5.1696294948925612</v>
      </c>
      <c r="K148" s="122">
        <v>5.9721123108318981</v>
      </c>
      <c r="L148" s="122">
        <v>6.3465305991397836</v>
      </c>
      <c r="M148" s="122">
        <v>6.6127262405044984</v>
      </c>
      <c r="N148" s="122">
        <v>7.7889993328337601</v>
      </c>
      <c r="O148" s="122">
        <v>8.7426756167279365</v>
      </c>
      <c r="P148" s="122">
        <v>10.078435607502687</v>
      </c>
      <c r="Q148" s="122">
        <v>11.097675722309784</v>
      </c>
      <c r="R148" s="122">
        <v>12.656242185041863</v>
      </c>
      <c r="S148" s="122">
        <v>14.545453451919126</v>
      </c>
      <c r="T148" s="122">
        <v>16.418214124099595</v>
      </c>
      <c r="U148" s="122">
        <v>19.381968540824197</v>
      </c>
      <c r="V148" s="122">
        <v>21.552672170206144</v>
      </c>
      <c r="W148" s="122">
        <v>23.36147319183155</v>
      </c>
      <c r="DA148" s="130" t="s">
        <v>2213</v>
      </c>
    </row>
    <row r="149" spans="1:105" ht="12" customHeight="1" x14ac:dyDescent="0.25">
      <c r="A149" s="97" t="s">
        <v>124</v>
      </c>
      <c r="B149" s="98">
        <v>8.2719860655116231E-2</v>
      </c>
      <c r="C149" s="98">
        <v>9.9186110557782717E-2</v>
      </c>
      <c r="D149" s="98">
        <v>0.15063064094710107</v>
      </c>
      <c r="E149" s="98">
        <v>0.20154296972481925</v>
      </c>
      <c r="F149" s="98">
        <v>0.41513528816283901</v>
      </c>
      <c r="G149" s="98">
        <v>1.0121336371924092</v>
      </c>
      <c r="H149" s="98">
        <v>2.9210632163473575</v>
      </c>
      <c r="I149" s="98">
        <v>4.4268322635937976</v>
      </c>
      <c r="J149" s="98">
        <v>5.1696294948925612</v>
      </c>
      <c r="K149" s="98">
        <v>5.9687497976336239</v>
      </c>
      <c r="L149" s="98">
        <v>6.3427426800605478</v>
      </c>
      <c r="M149" s="98">
        <v>6.6085078062291638</v>
      </c>
      <c r="N149" s="98">
        <v>7.7837723521392848</v>
      </c>
      <c r="O149" s="98">
        <v>8.7284011174354141</v>
      </c>
      <c r="P149" s="98">
        <v>10.052234890186702</v>
      </c>
      <c r="Q149" s="98">
        <v>11.060339346910638</v>
      </c>
      <c r="R149" s="98">
        <v>12.60700875302534</v>
      </c>
      <c r="S149" s="98">
        <v>14.488509098114546</v>
      </c>
      <c r="T149" s="98">
        <v>16.322255492300474</v>
      </c>
      <c r="U149" s="98">
        <v>19.258050296501949</v>
      </c>
      <c r="V149" s="98">
        <v>21.401142476161763</v>
      </c>
      <c r="W149" s="98">
        <v>23.206933155186771</v>
      </c>
      <c r="DA149" s="63" t="s">
        <v>2214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3.3625131982739538E-3</v>
      </c>
      <c r="L150" s="98">
        <v>3.7879190792358573E-3</v>
      </c>
      <c r="M150" s="98">
        <v>4.2184342753344359E-3</v>
      </c>
      <c r="N150" s="98">
        <v>5.226980694475746E-3</v>
      </c>
      <c r="O150" s="98">
        <v>1.4274499292522138E-2</v>
      </c>
      <c r="P150" s="98">
        <v>2.6200717315985247E-2</v>
      </c>
      <c r="Q150" s="98">
        <v>3.733637539914661E-2</v>
      </c>
      <c r="R150" s="98">
        <v>4.923343201652372E-2</v>
      </c>
      <c r="S150" s="98">
        <v>5.6944353804579177E-2</v>
      </c>
      <c r="T150" s="98">
        <v>9.5958631799119759E-2</v>
      </c>
      <c r="U150" s="98">
        <v>0.1239182443222482</v>
      </c>
      <c r="V150" s="98">
        <v>0.1515296940443801</v>
      </c>
      <c r="W150" s="98">
        <v>0.15454003664477881</v>
      </c>
      <c r="DA150" s="63" t="s">
        <v>2215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3.3625131982739538E-3</v>
      </c>
      <c r="L151" s="101">
        <v>3.7879190792358573E-3</v>
      </c>
      <c r="M151" s="101">
        <v>4.2184342753344359E-3</v>
      </c>
      <c r="N151" s="101">
        <v>5.226980694475746E-3</v>
      </c>
      <c r="O151" s="101">
        <v>1.4274499292522138E-2</v>
      </c>
      <c r="P151" s="101">
        <v>2.6200717315985247E-2</v>
      </c>
      <c r="Q151" s="101">
        <v>3.733637539914661E-2</v>
      </c>
      <c r="R151" s="101">
        <v>4.923343201652372E-2</v>
      </c>
      <c r="S151" s="101">
        <v>5.6944353804579177E-2</v>
      </c>
      <c r="T151" s="101">
        <v>9.5958631799119759E-2</v>
      </c>
      <c r="U151" s="101">
        <v>0.1239182443222482</v>
      </c>
      <c r="V151" s="101">
        <v>0.1515296940443801</v>
      </c>
      <c r="W151" s="101">
        <v>0.15454003664477881</v>
      </c>
      <c r="DA151" s="131" t="s">
        <v>2216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2217</v>
      </c>
    </row>
    <row r="153" spans="1:105" ht="12" customHeight="1" x14ac:dyDescent="0.25">
      <c r="A153" s="106" t="s">
        <v>122</v>
      </c>
      <c r="B153" s="101">
        <v>0</v>
      </c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2218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2219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2220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2221</v>
      </c>
    </row>
    <row r="157" spans="1:105" ht="12" customHeight="1" x14ac:dyDescent="0.25">
      <c r="A157" s="121" t="s">
        <v>54</v>
      </c>
      <c r="B157" s="122">
        <v>6.1188962760521479E-2</v>
      </c>
      <c r="C157" s="122">
        <v>8.031781240976299E-2</v>
      </c>
      <c r="D157" s="122">
        <v>0.21186750475893362</v>
      </c>
      <c r="E157" s="122">
        <v>0.47372723049330095</v>
      </c>
      <c r="F157" s="122">
        <v>1.0494413615887133</v>
      </c>
      <c r="G157" s="122">
        <v>2.2041815912373846</v>
      </c>
      <c r="H157" s="122">
        <v>4.1462068430944878</v>
      </c>
      <c r="I157" s="122">
        <v>6.8013908705033144</v>
      </c>
      <c r="J157" s="122">
        <v>9.3580509040450917</v>
      </c>
      <c r="K157" s="122">
        <v>12.093384382197002</v>
      </c>
      <c r="L157" s="122">
        <v>14.089323368468621</v>
      </c>
      <c r="M157" s="122">
        <v>15.960779494867475</v>
      </c>
      <c r="N157" s="122">
        <v>19.902220115913188</v>
      </c>
      <c r="O157" s="122">
        <v>24.492554548926535</v>
      </c>
      <c r="P157" s="122">
        <v>30.74881361358711</v>
      </c>
      <c r="Q157" s="122">
        <v>36.508247718466386</v>
      </c>
      <c r="R157" s="122">
        <v>41.283168356213331</v>
      </c>
      <c r="S157" s="122">
        <v>46.807966168002665</v>
      </c>
      <c r="T157" s="122">
        <v>54.185480638531146</v>
      </c>
      <c r="U157" s="122">
        <v>66.426616990958337</v>
      </c>
      <c r="V157" s="122">
        <v>72.673741791020561</v>
      </c>
      <c r="W157" s="122">
        <v>79.644586790623308</v>
      </c>
      <c r="DA157" s="130" t="s">
        <v>2222</v>
      </c>
    </row>
    <row r="158" spans="1:105" ht="12" customHeight="1" x14ac:dyDescent="0.25">
      <c r="A158" s="97" t="s">
        <v>50</v>
      </c>
      <c r="B158" s="98">
        <v>6.1188962760521479E-2</v>
      </c>
      <c r="C158" s="98">
        <v>8.031781240976299E-2</v>
      </c>
      <c r="D158" s="98">
        <v>0.21186750475893362</v>
      </c>
      <c r="E158" s="98">
        <v>0.47372723049330095</v>
      </c>
      <c r="F158" s="98">
        <v>1.0494413615887133</v>
      </c>
      <c r="G158" s="98">
        <v>2.2041815912373846</v>
      </c>
      <c r="H158" s="98">
        <v>4.1462068430944878</v>
      </c>
      <c r="I158" s="98">
        <v>6.8013908705033144</v>
      </c>
      <c r="J158" s="98">
        <v>9.3580509040450917</v>
      </c>
      <c r="K158" s="98">
        <v>12.093384382197002</v>
      </c>
      <c r="L158" s="98">
        <v>14.089323368468621</v>
      </c>
      <c r="M158" s="98">
        <v>15.960779494867475</v>
      </c>
      <c r="N158" s="98">
        <v>19.902220115913188</v>
      </c>
      <c r="O158" s="98">
        <v>24.492554548926535</v>
      </c>
      <c r="P158" s="98">
        <v>30.74881361358711</v>
      </c>
      <c r="Q158" s="98">
        <v>36.508247718466386</v>
      </c>
      <c r="R158" s="98">
        <v>41.283168356213331</v>
      </c>
      <c r="S158" s="98">
        <v>46.807966168002665</v>
      </c>
      <c r="T158" s="98">
        <v>54.185480638531146</v>
      </c>
      <c r="U158" s="98">
        <v>66.426616990958337</v>
      </c>
      <c r="V158" s="98">
        <v>72.673741791020561</v>
      </c>
      <c r="W158" s="98">
        <v>79.644586790623308</v>
      </c>
      <c r="DA158" s="63" t="s">
        <v>2223</v>
      </c>
    </row>
    <row r="159" spans="1:105" ht="12" customHeight="1" x14ac:dyDescent="0.25">
      <c r="A159" s="109" t="s">
        <v>120</v>
      </c>
      <c r="B159" s="33">
        <v>0</v>
      </c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2224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0.32325420691827994</v>
      </c>
      <c r="C161" s="117">
        <f t="shared" si="54"/>
        <v>0.34263891298173965</v>
      </c>
      <c r="D161" s="117">
        <f t="shared" si="54"/>
        <v>0.36780698689215507</v>
      </c>
      <c r="E161" s="117">
        <f t="shared" si="54"/>
        <v>0.42185583825236406</v>
      </c>
      <c r="F161" s="117">
        <f t="shared" si="54"/>
        <v>0.43805300565343769</v>
      </c>
      <c r="G161" s="117">
        <f t="shared" si="54"/>
        <v>0.48108246041705949</v>
      </c>
      <c r="H161" s="117">
        <f t="shared" si="54"/>
        <v>0.63747178289106998</v>
      </c>
      <c r="I161" s="117">
        <f t="shared" si="54"/>
        <v>0.86783899190088354</v>
      </c>
      <c r="J161" s="117">
        <f t="shared" si="54"/>
        <v>0.98903623126557894</v>
      </c>
      <c r="K161" s="117">
        <f t="shared" si="54"/>
        <v>1.0907083929843462</v>
      </c>
      <c r="L161" s="117">
        <f t="shared" si="54"/>
        <v>1.1060935612771263</v>
      </c>
      <c r="M161" s="117">
        <f t="shared" si="54"/>
        <v>1.040295141538472</v>
      </c>
      <c r="N161" s="117">
        <f t="shared" si="54"/>
        <v>1.0293359227058154</v>
      </c>
      <c r="O161" s="117">
        <f t="shared" si="54"/>
        <v>0.96001825878113334</v>
      </c>
      <c r="P161" s="117">
        <f t="shared" si="54"/>
        <v>0.92793652638778523</v>
      </c>
      <c r="Q161" s="117">
        <f t="shared" si="54"/>
        <v>0.89028797710572172</v>
      </c>
      <c r="R161" s="117">
        <f t="shared" ref="R161:V161" si="55">R162+R164+R166+R175</f>
        <v>0.8539773057855008</v>
      </c>
      <c r="S161" s="117">
        <f t="shared" si="55"/>
        <v>0.83552614529140634</v>
      </c>
      <c r="T161" s="117">
        <f t="shared" si="55"/>
        <v>0.81568009679777342</v>
      </c>
      <c r="U161" s="117">
        <f t="shared" si="55"/>
        <v>0.82863805223674891</v>
      </c>
      <c r="V161" s="117">
        <f t="shared" si="55"/>
        <v>0.74718866727516575</v>
      </c>
      <c r="W161" s="117">
        <f t="shared" ref="W161" si="56">W162+W164+W166+W175</f>
        <v>0.69562688245330795</v>
      </c>
      <c r="DA161" s="129" t="s">
        <v>2225</v>
      </c>
    </row>
    <row r="162" spans="1:105" ht="12.95" customHeight="1" x14ac:dyDescent="0.25">
      <c r="A162" s="121" t="s">
        <v>57</v>
      </c>
      <c r="B162" s="122">
        <f t="shared" ref="B162:W162" si="57">B163</f>
        <v>0</v>
      </c>
      <c r="C162" s="122">
        <f t="shared" si="57"/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DA162" s="130" t="s">
        <v>2226</v>
      </c>
    </row>
    <row r="163" spans="1:105" ht="12" customHeight="1" x14ac:dyDescent="0.25">
      <c r="A163" s="97" t="s">
        <v>53</v>
      </c>
      <c r="B163" s="33">
        <v>0</v>
      </c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DA163" s="60" t="s">
        <v>2227</v>
      </c>
    </row>
    <row r="164" spans="1:105" ht="12.95" customHeight="1" x14ac:dyDescent="0.25">
      <c r="A164" s="121" t="s">
        <v>92</v>
      </c>
      <c r="B164" s="122">
        <f t="shared" ref="B164:W164" si="58">B165</f>
        <v>0</v>
      </c>
      <c r="C164" s="122">
        <f t="shared" si="58"/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DA164" s="130" t="s">
        <v>2228</v>
      </c>
    </row>
    <row r="165" spans="1:105" ht="12" customHeight="1" x14ac:dyDescent="0.25">
      <c r="A165" s="97" t="s">
        <v>53</v>
      </c>
      <c r="B165" s="98">
        <v>0</v>
      </c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DA165" s="63" t="s">
        <v>2229</v>
      </c>
    </row>
    <row r="166" spans="1:105" ht="12" customHeight="1" x14ac:dyDescent="0.25">
      <c r="A166" s="121" t="s">
        <v>55</v>
      </c>
      <c r="B166" s="122">
        <v>0.18589408685404296</v>
      </c>
      <c r="C166" s="122">
        <v>0.19349799079045021</v>
      </c>
      <c r="D166" s="122">
        <v>0.18633924104377017</v>
      </c>
      <c r="E166" s="122">
        <v>0.17410424146168971</v>
      </c>
      <c r="F166" s="122">
        <v>0.16651995916362033</v>
      </c>
      <c r="G166" s="122">
        <v>0.17197345935313943</v>
      </c>
      <c r="H166" s="122">
        <v>0.24901610016457185</v>
      </c>
      <c r="I166" s="122">
        <v>0.3281003428516292</v>
      </c>
      <c r="J166" s="122">
        <v>0.35073311428737547</v>
      </c>
      <c r="K166" s="122">
        <v>0.36814314481337496</v>
      </c>
      <c r="L166" s="122">
        <v>0.36189246054630447</v>
      </c>
      <c r="M166" s="122">
        <v>0.3353469296328172</v>
      </c>
      <c r="N166" s="122">
        <v>0.32249294656326238</v>
      </c>
      <c r="O166" s="122">
        <v>0.27831420640413751</v>
      </c>
      <c r="P166" s="122">
        <v>0.24340944811970994</v>
      </c>
      <c r="Q166" s="122">
        <v>0.21528370835623126</v>
      </c>
      <c r="R166" s="122">
        <v>0.20583619074760429</v>
      </c>
      <c r="S166" s="122">
        <v>0.20166859294458117</v>
      </c>
      <c r="T166" s="122">
        <v>0.19414661453695828</v>
      </c>
      <c r="U166" s="122">
        <v>0.19438185190695975</v>
      </c>
      <c r="V166" s="122">
        <v>0.17247698462059705</v>
      </c>
      <c r="W166" s="122">
        <v>0.15648695821297129</v>
      </c>
      <c r="DA166" s="130" t="s">
        <v>2230</v>
      </c>
    </row>
    <row r="167" spans="1:105" ht="12" customHeight="1" x14ac:dyDescent="0.25">
      <c r="A167" s="97" t="s">
        <v>124</v>
      </c>
      <c r="B167" s="98">
        <v>0.18589408685404296</v>
      </c>
      <c r="C167" s="98">
        <v>0.19349799079045021</v>
      </c>
      <c r="D167" s="98">
        <v>0.18633924104377017</v>
      </c>
      <c r="E167" s="98">
        <v>0.17410424146168971</v>
      </c>
      <c r="F167" s="98">
        <v>0.16651995916362033</v>
      </c>
      <c r="G167" s="98">
        <v>0.17197345935313943</v>
      </c>
      <c r="H167" s="98">
        <v>0.24901610016457185</v>
      </c>
      <c r="I167" s="98">
        <v>0.3281003428516292</v>
      </c>
      <c r="J167" s="98">
        <v>0.35073311428737547</v>
      </c>
      <c r="K167" s="98">
        <v>0.36814314481337496</v>
      </c>
      <c r="L167" s="98">
        <v>0.36189246054630447</v>
      </c>
      <c r="M167" s="98">
        <v>0.3353469296328172</v>
      </c>
      <c r="N167" s="98">
        <v>0.32249294656326238</v>
      </c>
      <c r="O167" s="98">
        <v>0.27831420640413751</v>
      </c>
      <c r="P167" s="98">
        <v>0.24340944811970994</v>
      </c>
      <c r="Q167" s="98">
        <v>0.21528370835623126</v>
      </c>
      <c r="R167" s="98">
        <v>0.20583619074760429</v>
      </c>
      <c r="S167" s="98">
        <v>0.20166859294458117</v>
      </c>
      <c r="T167" s="98">
        <v>0.19414661453695828</v>
      </c>
      <c r="U167" s="98">
        <v>0.19438185190695975</v>
      </c>
      <c r="V167" s="98">
        <v>0.17247698462059705</v>
      </c>
      <c r="W167" s="98">
        <v>0.15648695821297129</v>
      </c>
      <c r="DA167" s="63" t="s">
        <v>2231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2232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2233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2234</v>
      </c>
    </row>
    <row r="171" spans="1:105" ht="12" customHeight="1" x14ac:dyDescent="0.25">
      <c r="A171" s="106" t="s">
        <v>122</v>
      </c>
      <c r="B171" s="101">
        <v>0</v>
      </c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DA171" s="131" t="s">
        <v>2235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2236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2237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2238</v>
      </c>
    </row>
    <row r="175" spans="1:105" ht="12" customHeight="1" x14ac:dyDescent="0.25">
      <c r="A175" s="121" t="s">
        <v>54</v>
      </c>
      <c r="B175" s="122">
        <v>0.13736012006423698</v>
      </c>
      <c r="C175" s="122">
        <v>0.14914092219128941</v>
      </c>
      <c r="D175" s="122">
        <v>0.18146774584838493</v>
      </c>
      <c r="E175" s="122">
        <v>0.24775159679067435</v>
      </c>
      <c r="F175" s="122">
        <v>0.27153304648981735</v>
      </c>
      <c r="G175" s="122">
        <v>0.30910900106392003</v>
      </c>
      <c r="H175" s="122">
        <v>0.38845568272649816</v>
      </c>
      <c r="I175" s="122">
        <v>0.53973864904925439</v>
      </c>
      <c r="J175" s="122">
        <v>0.63830311697820341</v>
      </c>
      <c r="K175" s="122">
        <v>0.72256524817097123</v>
      </c>
      <c r="L175" s="122">
        <v>0.7442011007308218</v>
      </c>
      <c r="M175" s="122">
        <v>0.70494821190565493</v>
      </c>
      <c r="N175" s="122">
        <v>0.70684297614255309</v>
      </c>
      <c r="O175" s="122">
        <v>0.68170405237699583</v>
      </c>
      <c r="P175" s="122">
        <v>0.68452707826807524</v>
      </c>
      <c r="Q175" s="122">
        <v>0.67500426874949049</v>
      </c>
      <c r="R175" s="122">
        <v>0.64814111503789651</v>
      </c>
      <c r="S175" s="122">
        <v>0.63385755234682517</v>
      </c>
      <c r="T175" s="122">
        <v>0.62153348226081517</v>
      </c>
      <c r="U175" s="122">
        <v>0.63425620032978913</v>
      </c>
      <c r="V175" s="122">
        <v>0.57471168265456873</v>
      </c>
      <c r="W175" s="122">
        <v>0.53913992424033663</v>
      </c>
      <c r="DA175" s="130" t="s">
        <v>2239</v>
      </c>
    </row>
    <row r="176" spans="1:105" ht="12" customHeight="1" x14ac:dyDescent="0.25">
      <c r="A176" s="97" t="s">
        <v>50</v>
      </c>
      <c r="B176" s="98">
        <v>0.13736012006423698</v>
      </c>
      <c r="C176" s="98">
        <v>0.14914092219128941</v>
      </c>
      <c r="D176" s="98">
        <v>0.18146774584838493</v>
      </c>
      <c r="E176" s="98">
        <v>0.24775159679067435</v>
      </c>
      <c r="F176" s="98">
        <v>0.27153304648981735</v>
      </c>
      <c r="G176" s="98">
        <v>0.30910900106392003</v>
      </c>
      <c r="H176" s="98">
        <v>0.38845568272649816</v>
      </c>
      <c r="I176" s="98">
        <v>0.53973864904925439</v>
      </c>
      <c r="J176" s="98">
        <v>0.63830311697820341</v>
      </c>
      <c r="K176" s="98">
        <v>0.72256524817097123</v>
      </c>
      <c r="L176" s="98">
        <v>0.7442011007308218</v>
      </c>
      <c r="M176" s="98">
        <v>0.70494821190565493</v>
      </c>
      <c r="N176" s="98">
        <v>0.70684297614255309</v>
      </c>
      <c r="O176" s="98">
        <v>0.68170405237699583</v>
      </c>
      <c r="P176" s="98">
        <v>0.68452707826807524</v>
      </c>
      <c r="Q176" s="98">
        <v>0.67500426874949049</v>
      </c>
      <c r="R176" s="98">
        <v>0.64814111503789651</v>
      </c>
      <c r="S176" s="98">
        <v>0.63385755234682517</v>
      </c>
      <c r="T176" s="98">
        <v>0.62153348226081517</v>
      </c>
      <c r="U176" s="98">
        <v>0.63425620032978913</v>
      </c>
      <c r="V176" s="98">
        <v>0.57471168265456873</v>
      </c>
      <c r="W176" s="98">
        <v>0.53913992424033663</v>
      </c>
      <c r="DA176" s="63" t="s">
        <v>2240</v>
      </c>
    </row>
    <row r="177" spans="1:105" ht="12" customHeight="1" x14ac:dyDescent="0.25">
      <c r="A177" s="109" t="s">
        <v>120</v>
      </c>
      <c r="B177" s="33">
        <v>0</v>
      </c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DA177" s="60" t="s">
        <v>2241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2242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150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13804.035047153733</v>
      </c>
      <c r="C3" s="117">
        <f t="shared" si="0"/>
        <v>14642.76962566045</v>
      </c>
      <c r="D3" s="117">
        <f t="shared" si="0"/>
        <v>15107.684053865323</v>
      </c>
      <c r="E3" s="117">
        <f t="shared" si="0"/>
        <v>14584.998388736116</v>
      </c>
      <c r="F3" s="117">
        <f t="shared" si="0"/>
        <v>14458.662458041272</v>
      </c>
      <c r="G3" s="117">
        <f t="shared" si="0"/>
        <v>15060.414237383371</v>
      </c>
      <c r="H3" s="117">
        <f t="shared" si="0"/>
        <v>16439.715272980389</v>
      </c>
      <c r="I3" s="117">
        <f t="shared" si="0"/>
        <v>14757.44729561962</v>
      </c>
      <c r="J3" s="117">
        <f t="shared" si="0"/>
        <v>15435.705411662282</v>
      </c>
      <c r="K3" s="117">
        <f t="shared" si="0"/>
        <v>15849.788387149412</v>
      </c>
      <c r="L3" s="117">
        <f t="shared" si="0"/>
        <v>18001.560656064732</v>
      </c>
      <c r="M3" s="117">
        <f t="shared" si="0"/>
        <v>15880.088201338425</v>
      </c>
      <c r="N3" s="117">
        <f t="shared" si="0"/>
        <v>16644.615472019585</v>
      </c>
      <c r="O3" s="117">
        <f t="shared" si="0"/>
        <v>16394.892550231008</v>
      </c>
      <c r="P3" s="117">
        <f t="shared" si="0"/>
        <v>15161.338150553562</v>
      </c>
      <c r="Q3" s="117">
        <f t="shared" si="0"/>
        <v>14973.396382978674</v>
      </c>
      <c r="R3" s="117">
        <f t="shared" ref="R3:V3" si="1">R4+R7+R9+R19</f>
        <v>16361.178916635547</v>
      </c>
      <c r="S3" s="117">
        <f t="shared" si="1"/>
        <v>17113.663919598817</v>
      </c>
      <c r="T3" s="117">
        <f t="shared" si="1"/>
        <v>17910.555588356085</v>
      </c>
      <c r="U3" s="117">
        <f t="shared" si="1"/>
        <v>15431.683547574157</v>
      </c>
      <c r="V3" s="117">
        <f t="shared" si="1"/>
        <v>16767.727550466192</v>
      </c>
      <c r="W3" s="117">
        <f t="shared" ref="W3" si="2">W4+W7+W9+W19</f>
        <v>17330.525813834152</v>
      </c>
      <c r="DA3" s="129" t="s">
        <v>2243</v>
      </c>
    </row>
    <row r="4" spans="1:105" ht="12.95" customHeight="1" x14ac:dyDescent="0.25">
      <c r="A4" s="121" t="s">
        <v>57</v>
      </c>
      <c r="B4" s="122">
        <f t="shared" ref="B4:Q4" si="3">SUM(B5:B6)</f>
        <v>12003.10510462843</v>
      </c>
      <c r="C4" s="122">
        <f t="shared" si="3"/>
        <v>12880.555137117226</v>
      </c>
      <c r="D4" s="122">
        <f t="shared" si="3"/>
        <v>13232.601263401579</v>
      </c>
      <c r="E4" s="122">
        <f t="shared" si="3"/>
        <v>12343.507781769109</v>
      </c>
      <c r="F4" s="122">
        <f t="shared" si="3"/>
        <v>12199.717425296347</v>
      </c>
      <c r="G4" s="122">
        <f t="shared" si="3"/>
        <v>12869.868328765644</v>
      </c>
      <c r="H4" s="122">
        <f t="shared" si="3"/>
        <v>14115.226556020112</v>
      </c>
      <c r="I4" s="122">
        <f t="shared" si="3"/>
        <v>12515.632969235945</v>
      </c>
      <c r="J4" s="122">
        <f t="shared" si="3"/>
        <v>13078.347162025977</v>
      </c>
      <c r="K4" s="122">
        <f t="shared" si="3"/>
        <v>13423.03667602618</v>
      </c>
      <c r="L4" s="122">
        <f t="shared" si="3"/>
        <v>15497.331248830809</v>
      </c>
      <c r="M4" s="122">
        <f t="shared" si="3"/>
        <v>13443.430666186976</v>
      </c>
      <c r="N4" s="122">
        <f t="shared" si="3"/>
        <v>14181.002253190314</v>
      </c>
      <c r="O4" s="122">
        <f t="shared" si="3"/>
        <v>13924.448497290061</v>
      </c>
      <c r="P4" s="122">
        <f t="shared" si="3"/>
        <v>12694.476671595399</v>
      </c>
      <c r="Q4" s="122">
        <f t="shared" si="3"/>
        <v>12518.062648488354</v>
      </c>
      <c r="R4" s="122">
        <f t="shared" ref="R4:V4" si="4">SUM(R5:R6)</f>
        <v>13842.374262646284</v>
      </c>
      <c r="S4" s="122">
        <f t="shared" si="4"/>
        <v>14517.423066046342</v>
      </c>
      <c r="T4" s="122">
        <f t="shared" si="4"/>
        <v>15237.43409373233</v>
      </c>
      <c r="U4" s="122">
        <f t="shared" si="4"/>
        <v>12977.114464721808</v>
      </c>
      <c r="V4" s="122">
        <f t="shared" si="4"/>
        <v>14224.474942414035</v>
      </c>
      <c r="W4" s="122">
        <f t="shared" ref="W4" si="5">SUM(W5:W6)</f>
        <v>14797.063518862562</v>
      </c>
      <c r="DA4" s="130" t="s">
        <v>2244</v>
      </c>
    </row>
    <row r="5" spans="1:105" ht="12" customHeight="1" x14ac:dyDescent="0.25">
      <c r="A5" s="97" t="s">
        <v>51</v>
      </c>
      <c r="B5" s="98">
        <v>11946.44597950298</v>
      </c>
      <c r="C5" s="98">
        <v>12819.286349487966</v>
      </c>
      <c r="D5" s="98">
        <v>13169.787941726008</v>
      </c>
      <c r="E5" s="98">
        <v>12284.522295630624</v>
      </c>
      <c r="F5" s="98">
        <v>12141.945044900629</v>
      </c>
      <c r="G5" s="98">
        <v>12809.351047317048</v>
      </c>
      <c r="H5" s="98">
        <v>14048.622828937292</v>
      </c>
      <c r="I5" s="98">
        <v>12457.756972581661</v>
      </c>
      <c r="J5" s="98">
        <v>13018.004842077011</v>
      </c>
      <c r="K5" s="98">
        <v>13361.517609122538</v>
      </c>
      <c r="L5" s="98">
        <v>15425.541764560505</v>
      </c>
      <c r="M5" s="98">
        <v>13382.21082805912</v>
      </c>
      <c r="N5" s="98">
        <v>14116.346460386765</v>
      </c>
      <c r="O5" s="98">
        <v>13861.507648147202</v>
      </c>
      <c r="P5" s="98">
        <v>12638.821681348434</v>
      </c>
      <c r="Q5" s="98">
        <v>12463.885645247778</v>
      </c>
      <c r="R5" s="98">
        <v>13782.433688408879</v>
      </c>
      <c r="S5" s="98">
        <v>14454.591904643255</v>
      </c>
      <c r="T5" s="98">
        <v>15170.166382147823</v>
      </c>
      <c r="U5" s="98">
        <v>12920.31949613597</v>
      </c>
      <c r="V5" s="98">
        <v>14161.416566783048</v>
      </c>
      <c r="W5" s="98">
        <v>14732.479861670929</v>
      </c>
      <c r="DA5" s="63" t="s">
        <v>2245</v>
      </c>
    </row>
    <row r="6" spans="1:105" ht="12" customHeight="1" x14ac:dyDescent="0.25">
      <c r="A6" s="97" t="s">
        <v>53</v>
      </c>
      <c r="B6" s="98">
        <v>56.659125125450259</v>
      </c>
      <c r="C6" s="98">
        <v>61.268787629259876</v>
      </c>
      <c r="D6" s="98">
        <v>62.813321675570613</v>
      </c>
      <c r="E6" s="98">
        <v>58.985486138483871</v>
      </c>
      <c r="F6" s="98">
        <v>57.772380395718294</v>
      </c>
      <c r="G6" s="98">
        <v>60.517281448595924</v>
      </c>
      <c r="H6" s="98">
        <v>66.603727082819333</v>
      </c>
      <c r="I6" s="98">
        <v>57.875996654283171</v>
      </c>
      <c r="J6" s="98">
        <v>60.342319948965319</v>
      </c>
      <c r="K6" s="98">
        <v>61.519066903641779</v>
      </c>
      <c r="L6" s="98">
        <v>71.789484270304982</v>
      </c>
      <c r="M6" s="98">
        <v>61.219838127856349</v>
      </c>
      <c r="N6" s="98">
        <v>64.65579280354973</v>
      </c>
      <c r="O6" s="98">
        <v>62.940849142857815</v>
      </c>
      <c r="P6" s="98">
        <v>55.654990246965227</v>
      </c>
      <c r="Q6" s="98">
        <v>54.177003240576681</v>
      </c>
      <c r="R6" s="98">
        <v>59.940574237404903</v>
      </c>
      <c r="S6" s="98">
        <v>62.831161403085559</v>
      </c>
      <c r="T6" s="98">
        <v>67.267711584506699</v>
      </c>
      <c r="U6" s="98">
        <v>56.794968585838205</v>
      </c>
      <c r="V6" s="98">
        <v>63.058375630987548</v>
      </c>
      <c r="W6" s="98">
        <v>64.583657191634046</v>
      </c>
      <c r="DA6" s="63" t="s">
        <v>2246</v>
      </c>
    </row>
    <row r="7" spans="1:105" ht="12.95" customHeight="1" x14ac:dyDescent="0.25">
      <c r="A7" s="121" t="s">
        <v>92</v>
      </c>
      <c r="B7" s="122">
        <f t="shared" ref="B7:W7" si="6">B8</f>
        <v>6.9834858066493935E-2</v>
      </c>
      <c r="C7" s="122">
        <f t="shared" si="6"/>
        <v>7.2513978464428058E-2</v>
      </c>
      <c r="D7" s="122">
        <f t="shared" si="6"/>
        <v>8.0774264592421069E-2</v>
      </c>
      <c r="E7" s="122">
        <f t="shared" si="6"/>
        <v>9.5760317085651817E-2</v>
      </c>
      <c r="F7" s="122">
        <f t="shared" si="6"/>
        <v>0.13290812974765639</v>
      </c>
      <c r="G7" s="122">
        <f t="shared" si="6"/>
        <v>0.15857705712082554</v>
      </c>
      <c r="H7" s="122">
        <f t="shared" si="6"/>
        <v>0.24807483123499804</v>
      </c>
      <c r="I7" s="122">
        <f t="shared" si="6"/>
        <v>0.32468213064180429</v>
      </c>
      <c r="J7" s="122">
        <f t="shared" si="6"/>
        <v>0.39916567953347171</v>
      </c>
      <c r="K7" s="122">
        <f t="shared" si="6"/>
        <v>0.49450658615064008</v>
      </c>
      <c r="L7" s="122">
        <f t="shared" si="6"/>
        <v>0.92877751985136137</v>
      </c>
      <c r="M7" s="122">
        <f t="shared" si="6"/>
        <v>0.61030319549225565</v>
      </c>
      <c r="N7" s="122">
        <f t="shared" si="6"/>
        <v>0.86418094879815577</v>
      </c>
      <c r="O7" s="122">
        <f t="shared" si="6"/>
        <v>0.99429951214539747</v>
      </c>
      <c r="P7" s="122">
        <f t="shared" si="6"/>
        <v>1.2310541128806662</v>
      </c>
      <c r="Q7" s="122">
        <f t="shared" si="6"/>
        <v>2.8823705581472487</v>
      </c>
      <c r="R7" s="122">
        <f t="shared" si="6"/>
        <v>2.1293218466975428</v>
      </c>
      <c r="S7" s="122">
        <f t="shared" si="6"/>
        <v>2.612914295700028</v>
      </c>
      <c r="T7" s="122">
        <f t="shared" si="6"/>
        <v>3.4520150520104584</v>
      </c>
      <c r="U7" s="122">
        <f t="shared" si="6"/>
        <v>5.08179238699514</v>
      </c>
      <c r="V7" s="122">
        <f t="shared" si="6"/>
        <v>3.1523901722596053</v>
      </c>
      <c r="W7" s="122">
        <f t="shared" si="6"/>
        <v>4.0545589396276274</v>
      </c>
      <c r="DA7" s="130" t="s">
        <v>2247</v>
      </c>
    </row>
    <row r="8" spans="1:105" ht="12" customHeight="1" x14ac:dyDescent="0.25">
      <c r="A8" s="97" t="s">
        <v>53</v>
      </c>
      <c r="B8" s="98">
        <f>IF(RES_hhdet_fec!B8=0,0,RES_hhdet_fec!B8*1000*11630/RES_hhdet_num!B3)</f>
        <v>6.9834858066493935E-2</v>
      </c>
      <c r="C8" s="98">
        <f>IF(RES_hhdet_fec!C8=0,0,RES_hhdet_fec!C8*1000*11630/RES_hhdet_num!C3)</f>
        <v>7.2513978464428058E-2</v>
      </c>
      <c r="D8" s="98">
        <f>IF(RES_hhdet_fec!D8=0,0,RES_hhdet_fec!D8*1000*11630/RES_hhdet_num!D3)</f>
        <v>8.0774264592421069E-2</v>
      </c>
      <c r="E8" s="98">
        <f>IF(RES_hhdet_fec!E8=0,0,RES_hhdet_fec!E8*1000*11630/RES_hhdet_num!E3)</f>
        <v>9.5760317085651817E-2</v>
      </c>
      <c r="F8" s="98">
        <f>IF(RES_hhdet_fec!F8=0,0,RES_hhdet_fec!F8*1000*11630/RES_hhdet_num!F3)</f>
        <v>0.13290812974765639</v>
      </c>
      <c r="G8" s="98">
        <f>IF(RES_hhdet_fec!G8=0,0,RES_hhdet_fec!G8*1000*11630/RES_hhdet_num!G3)</f>
        <v>0.15857705712082554</v>
      </c>
      <c r="H8" s="98">
        <f>IF(RES_hhdet_fec!H8=0,0,RES_hhdet_fec!H8*1000*11630/RES_hhdet_num!H3)</f>
        <v>0.24807483123499804</v>
      </c>
      <c r="I8" s="98">
        <f>IF(RES_hhdet_fec!I8=0,0,RES_hhdet_fec!I8*1000*11630/RES_hhdet_num!I3)</f>
        <v>0.32468213064180429</v>
      </c>
      <c r="J8" s="98">
        <f>IF(RES_hhdet_fec!J8=0,0,RES_hhdet_fec!J8*1000*11630/RES_hhdet_num!J3)</f>
        <v>0.39916567953347171</v>
      </c>
      <c r="K8" s="98">
        <f>IF(RES_hhdet_fec!K8=0,0,RES_hhdet_fec!K8*1000*11630/RES_hhdet_num!K3)</f>
        <v>0.49450658615064008</v>
      </c>
      <c r="L8" s="98">
        <f>IF(RES_hhdet_fec!L8=0,0,RES_hhdet_fec!L8*1000*11630/RES_hhdet_num!L3)</f>
        <v>0.92877751985136137</v>
      </c>
      <c r="M8" s="98">
        <f>IF(RES_hhdet_fec!M8=0,0,RES_hhdet_fec!M8*1000*11630/RES_hhdet_num!M3)</f>
        <v>0.61030319549225565</v>
      </c>
      <c r="N8" s="98">
        <f>IF(RES_hhdet_fec!N8=0,0,RES_hhdet_fec!N8*1000*11630/RES_hhdet_num!N3)</f>
        <v>0.86418094879815577</v>
      </c>
      <c r="O8" s="98">
        <f>IF(RES_hhdet_fec!O8=0,0,RES_hhdet_fec!O8*1000*11630/RES_hhdet_num!O3)</f>
        <v>0.99429951214539747</v>
      </c>
      <c r="P8" s="98">
        <f>IF(RES_hhdet_fec!P8=0,0,RES_hhdet_fec!P8*1000*11630/RES_hhdet_num!P3)</f>
        <v>1.2310541128806662</v>
      </c>
      <c r="Q8" s="98">
        <f>IF(RES_hhdet_fec!Q8=0,0,RES_hhdet_fec!Q8*1000*11630/RES_hhdet_num!Q3)</f>
        <v>2.8823705581472487</v>
      </c>
      <c r="R8" s="98">
        <f>IF(RES_hhdet_fec!R8=0,0,RES_hhdet_fec!R8*1000*11630/RES_hhdet_num!R3)</f>
        <v>2.1293218466975428</v>
      </c>
      <c r="S8" s="98">
        <f>IF(RES_hhdet_fec!S8=0,0,RES_hhdet_fec!S8*1000*11630/RES_hhdet_num!S3)</f>
        <v>2.612914295700028</v>
      </c>
      <c r="T8" s="98">
        <f>IF(RES_hhdet_fec!T8=0,0,RES_hhdet_fec!T8*1000*11630/RES_hhdet_num!T3)</f>
        <v>3.4520150520104584</v>
      </c>
      <c r="U8" s="98">
        <f>IF(RES_hhdet_fec!U8=0,0,RES_hhdet_fec!U8*1000*11630/RES_hhdet_num!U3)</f>
        <v>5.08179238699514</v>
      </c>
      <c r="V8" s="98">
        <f>IF(RES_hhdet_fec!V8=0,0,RES_hhdet_fec!V8*1000*11630/RES_hhdet_num!V3)</f>
        <v>3.1523901722596053</v>
      </c>
      <c r="W8" s="98">
        <f>IF(RES_hhdet_fec!W8=0,0,RES_hhdet_fec!W8*1000*11630/RES_hhdet_num!W3)</f>
        <v>4.0545589396276274</v>
      </c>
      <c r="DA8" s="63" t="s">
        <v>2248</v>
      </c>
    </row>
    <row r="9" spans="1:105" ht="12" customHeight="1" x14ac:dyDescent="0.25">
      <c r="A9" s="121" t="s">
        <v>55</v>
      </c>
      <c r="B9" s="122">
        <v>1197.9584512938113</v>
      </c>
      <c r="C9" s="122">
        <v>1166.6684277004683</v>
      </c>
      <c r="D9" s="122">
        <v>1247.6773628856354</v>
      </c>
      <c r="E9" s="122">
        <v>1332.4455776705324</v>
      </c>
      <c r="F9" s="122">
        <v>1370.9430023937462</v>
      </c>
      <c r="G9" s="122">
        <v>1366.6646140720652</v>
      </c>
      <c r="H9" s="122">
        <v>1448.2950749180961</v>
      </c>
      <c r="I9" s="122">
        <v>1372.3457371020584</v>
      </c>
      <c r="J9" s="122">
        <v>1449.526225469119</v>
      </c>
      <c r="K9" s="122">
        <v>1497.6212389848399</v>
      </c>
      <c r="L9" s="122">
        <v>1541.6487743257644</v>
      </c>
      <c r="M9" s="122">
        <v>1527.8730863353148</v>
      </c>
      <c r="N9" s="122">
        <v>1558.4285899631554</v>
      </c>
      <c r="O9" s="122">
        <v>1584.8593047629854</v>
      </c>
      <c r="P9" s="122">
        <v>1601.1964719202037</v>
      </c>
      <c r="Q9" s="122">
        <v>1592.4041704080823</v>
      </c>
      <c r="R9" s="122">
        <v>1640.4121080825621</v>
      </c>
      <c r="S9" s="122">
        <v>1699.3574530948631</v>
      </c>
      <c r="T9" s="122">
        <v>1756.2578568888132</v>
      </c>
      <c r="U9" s="122">
        <v>1530.7861947597023</v>
      </c>
      <c r="V9" s="122">
        <v>1630.0730116005261</v>
      </c>
      <c r="W9" s="122">
        <v>1648.3809771506162</v>
      </c>
      <c r="DA9" s="130" t="s">
        <v>2249</v>
      </c>
    </row>
    <row r="10" spans="1:105" ht="12" customHeight="1" x14ac:dyDescent="0.25">
      <c r="A10" s="97" t="s">
        <v>143</v>
      </c>
      <c r="B10" s="98">
        <v>1192.2259209709232</v>
      </c>
      <c r="C10" s="98">
        <v>1163.2895384820001</v>
      </c>
      <c r="D10" s="98">
        <v>1268.6456377684513</v>
      </c>
      <c r="E10" s="98">
        <v>1294.2276309943936</v>
      </c>
      <c r="F10" s="98">
        <v>1345.7591995522932</v>
      </c>
      <c r="G10" s="98">
        <v>1380.734306663277</v>
      </c>
      <c r="H10" s="98">
        <v>1444.3382054139302</v>
      </c>
      <c r="I10" s="98">
        <v>1369.7325035392855</v>
      </c>
      <c r="J10" s="98">
        <v>1448.5608974988036</v>
      </c>
      <c r="K10" s="98">
        <v>1497.2868894464771</v>
      </c>
      <c r="L10" s="98">
        <v>1534.0219382309269</v>
      </c>
      <c r="M10" s="98">
        <v>1523.3966576825053</v>
      </c>
      <c r="N10" s="98">
        <v>1562.6649191298354</v>
      </c>
      <c r="O10" s="98">
        <v>1582.0722605070036</v>
      </c>
      <c r="P10" s="98">
        <v>1607.8157743416668</v>
      </c>
      <c r="Q10" s="98">
        <v>1597.0075662295787</v>
      </c>
      <c r="R10" s="98">
        <v>1656.3158564430764</v>
      </c>
      <c r="S10" s="98">
        <v>1728.0907805850277</v>
      </c>
      <c r="T10" s="98">
        <v>1802.2344104432584</v>
      </c>
      <c r="U10" s="98">
        <v>1521.1915897754729</v>
      </c>
      <c r="V10" s="98">
        <v>1635.4057919108332</v>
      </c>
      <c r="W10" s="98">
        <v>1660.7195498180968</v>
      </c>
      <c r="DA10" s="63" t="s">
        <v>2250</v>
      </c>
    </row>
    <row r="11" spans="1:105" ht="12" customHeight="1" x14ac:dyDescent="0.25">
      <c r="A11" s="97" t="s">
        <v>124</v>
      </c>
      <c r="B11" s="98">
        <v>1324.1745610641469</v>
      </c>
      <c r="C11" s="98">
        <v>1382.0037586013821</v>
      </c>
      <c r="D11" s="98">
        <v>1400.836590320873</v>
      </c>
      <c r="E11" s="98">
        <v>1470.0353180872191</v>
      </c>
      <c r="F11" s="98">
        <v>1513.0575154041896</v>
      </c>
      <c r="G11" s="98">
        <v>1520.5934647891115</v>
      </c>
      <c r="H11" s="98">
        <v>1537.6005520302408</v>
      </c>
      <c r="I11" s="98">
        <v>1596.9376600479029</v>
      </c>
      <c r="J11" s="98">
        <v>1643.9813057237595</v>
      </c>
      <c r="K11" s="98">
        <v>1699.7468677906625</v>
      </c>
      <c r="L11" s="98">
        <v>1727.1653011045626</v>
      </c>
      <c r="M11" s="98">
        <v>1717.2853984975791</v>
      </c>
      <c r="N11" s="98">
        <v>1793.605756488221</v>
      </c>
      <c r="O11" s="98">
        <v>1754.6629766221783</v>
      </c>
      <c r="P11" s="98">
        <v>1745.0778821767806</v>
      </c>
      <c r="Q11" s="98">
        <v>1705.2535192658293</v>
      </c>
      <c r="R11" s="98">
        <v>1720.2911985119351</v>
      </c>
      <c r="S11" s="98">
        <v>1724.6769782009792</v>
      </c>
      <c r="T11" s="98">
        <v>1761.1699915056183</v>
      </c>
      <c r="U11" s="98">
        <v>1829.6279532563965</v>
      </c>
      <c r="V11" s="98">
        <v>1775.7046087612021</v>
      </c>
      <c r="W11" s="98">
        <v>1689.4941518500104</v>
      </c>
      <c r="DA11" s="63" t="s">
        <v>2251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1323.4702982317974</v>
      </c>
      <c r="L12" s="98">
        <v>1366.5050576422734</v>
      </c>
      <c r="M12" s="98">
        <v>1353.5495643163019</v>
      </c>
      <c r="N12" s="98">
        <v>1413.5806734745001</v>
      </c>
      <c r="O12" s="98">
        <v>1390.5797364530906</v>
      </c>
      <c r="P12" s="98">
        <v>1380.9385154916247</v>
      </c>
      <c r="Q12" s="98">
        <v>1364.1357714585665</v>
      </c>
      <c r="R12" s="98">
        <v>1387.4749577422072</v>
      </c>
      <c r="S12" s="98">
        <v>1408.5860971395</v>
      </c>
      <c r="T12" s="98">
        <v>1500.8954938209424</v>
      </c>
      <c r="U12" s="98">
        <v>1555.4154887033449</v>
      </c>
      <c r="V12" s="98">
        <v>1529.5493332377155</v>
      </c>
      <c r="W12" s="98">
        <v>1466.8443472975434</v>
      </c>
      <c r="DA12" s="63" t="s">
        <v>2252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821.94057034124558</v>
      </c>
      <c r="L13" s="101">
        <v>876.52898441272941</v>
      </c>
      <c r="M13" s="101">
        <v>844.49580913501075</v>
      </c>
      <c r="N13" s="101">
        <v>857.2603648525245</v>
      </c>
      <c r="O13" s="101">
        <v>850.40778945559111</v>
      </c>
      <c r="P13" s="101">
        <v>820.5598723766509</v>
      </c>
      <c r="Q13" s="101">
        <v>807.761083548079</v>
      </c>
      <c r="R13" s="101">
        <v>802.74171394810742</v>
      </c>
      <c r="S13" s="101">
        <v>794.42607338767198</v>
      </c>
      <c r="T13" s="101">
        <v>958.13171367210828</v>
      </c>
      <c r="U13" s="101">
        <v>907.90654864011458</v>
      </c>
      <c r="V13" s="101">
        <v>872.59822875408838</v>
      </c>
      <c r="W13" s="101">
        <v>809.69994657610539</v>
      </c>
      <c r="DA13" s="131" t="s">
        <v>2253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501.5297278905519</v>
      </c>
      <c r="L14" s="104">
        <v>489.97607322954423</v>
      </c>
      <c r="M14" s="104">
        <v>509.05375518129125</v>
      </c>
      <c r="N14" s="104">
        <v>556.32030862197541</v>
      </c>
      <c r="O14" s="104">
        <v>540.17194699749939</v>
      </c>
      <c r="P14" s="104">
        <v>560.3786431149739</v>
      </c>
      <c r="Q14" s="104">
        <v>556.3746879104873</v>
      </c>
      <c r="R14" s="104">
        <v>584.73324379409962</v>
      </c>
      <c r="S14" s="104">
        <v>614.16002375182768</v>
      </c>
      <c r="T14" s="104">
        <v>542.76378014883414</v>
      </c>
      <c r="U14" s="104">
        <v>647.50894006323028</v>
      </c>
      <c r="V14" s="104">
        <v>656.95110448362709</v>
      </c>
      <c r="W14" s="104">
        <v>657.14440072143816</v>
      </c>
      <c r="DA14" s="132" t="s">
        <v>2254</v>
      </c>
    </row>
    <row r="15" spans="1:105" ht="12" customHeight="1" x14ac:dyDescent="0.25">
      <c r="A15" s="106" t="s">
        <v>122</v>
      </c>
      <c r="B15" s="101">
        <v>1224.5727701892069</v>
      </c>
      <c r="C15" s="101">
        <v>1047.9042628905454</v>
      </c>
      <c r="D15" s="101">
        <v>789.3302049536544</v>
      </c>
      <c r="E15" s="101">
        <v>1658.0666381368817</v>
      </c>
      <c r="F15" s="101">
        <v>1542.2460674179079</v>
      </c>
      <c r="G15" s="101">
        <v>1224.3440661900249</v>
      </c>
      <c r="H15" s="101">
        <v>1461.9203579093273</v>
      </c>
      <c r="I15" s="101">
        <v>1345.7806201056271</v>
      </c>
      <c r="J15" s="101">
        <v>1418.7083632053132</v>
      </c>
      <c r="K15" s="101">
        <v>1498.5741496475741</v>
      </c>
      <c r="L15" s="101">
        <v>1603.6846276433673</v>
      </c>
      <c r="M15" s="101">
        <v>1573.8900954080038</v>
      </c>
      <c r="N15" s="101">
        <v>1548.4686375602457</v>
      </c>
      <c r="O15" s="101">
        <v>1663.8023338666246</v>
      </c>
      <c r="P15" s="101">
        <v>1662.3031954736455</v>
      </c>
      <c r="Q15" s="101">
        <v>1705.7946899487999</v>
      </c>
      <c r="R15" s="101">
        <v>1715.0622203479165</v>
      </c>
      <c r="S15" s="101">
        <v>1700.9958971473361</v>
      </c>
      <c r="T15" s="101">
        <v>1635.1916796598978</v>
      </c>
      <c r="U15" s="101">
        <v>1721.0622323213104</v>
      </c>
      <c r="V15" s="101">
        <v>1747.2980082857482</v>
      </c>
      <c r="W15" s="101">
        <v>1717.8553901415314</v>
      </c>
      <c r="DA15" s="131" t="s">
        <v>2255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1221.6703045649176</v>
      </c>
      <c r="L16" s="104">
        <v>1327.4993764587864</v>
      </c>
      <c r="M16" s="104">
        <v>1300.6840527889437</v>
      </c>
      <c r="N16" s="104">
        <v>1275.9329993500837</v>
      </c>
      <c r="O16" s="104">
        <v>1368.6298189497322</v>
      </c>
      <c r="P16" s="104">
        <v>1349.7301276227784</v>
      </c>
      <c r="Q16" s="104">
        <v>1381.1185371645524</v>
      </c>
      <c r="R16" s="104">
        <v>1395.2316339926115</v>
      </c>
      <c r="S16" s="104">
        <v>1400.2304645325707</v>
      </c>
      <c r="T16" s="104">
        <v>1400.2956409661481</v>
      </c>
      <c r="U16" s="104">
        <v>1485.2623377679995</v>
      </c>
      <c r="V16" s="104">
        <v>1524.2365398479426</v>
      </c>
      <c r="W16" s="104">
        <v>1486.6851697758248</v>
      </c>
      <c r="DA16" s="132" t="s">
        <v>2256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728.77237614921557</v>
      </c>
      <c r="L17" s="98">
        <v>820.41783896794846</v>
      </c>
      <c r="M17" s="98">
        <v>779.9159938826848</v>
      </c>
      <c r="N17" s="98">
        <v>742.74983740239884</v>
      </c>
      <c r="O17" s="98">
        <v>810.0201815928009</v>
      </c>
      <c r="P17" s="98">
        <v>780.96791763660633</v>
      </c>
      <c r="Q17" s="98">
        <v>802.57885397597011</v>
      </c>
      <c r="R17" s="98">
        <v>799.81622713230695</v>
      </c>
      <c r="S17" s="98">
        <v>786.62930644511539</v>
      </c>
      <c r="T17" s="98">
        <v>881.78945636833259</v>
      </c>
      <c r="U17" s="98">
        <v>866.25340568454646</v>
      </c>
      <c r="V17" s="98">
        <v>874.00611350403858</v>
      </c>
      <c r="W17" s="98">
        <v>817.70642846574549</v>
      </c>
      <c r="DA17" s="63" t="s">
        <v>2257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492.89792841570193</v>
      </c>
      <c r="L18" s="98">
        <v>507.08153749083806</v>
      </c>
      <c r="M18" s="98">
        <v>520.76805890625894</v>
      </c>
      <c r="N18" s="98">
        <v>533.18316194768477</v>
      </c>
      <c r="O18" s="98">
        <v>558.60963735693133</v>
      </c>
      <c r="P18" s="98">
        <v>568.76220998617157</v>
      </c>
      <c r="Q18" s="98">
        <v>578.53968318858233</v>
      </c>
      <c r="R18" s="98">
        <v>595.41540686030442</v>
      </c>
      <c r="S18" s="98">
        <v>613.60115808745525</v>
      </c>
      <c r="T18" s="98">
        <v>518.50618459781538</v>
      </c>
      <c r="U18" s="98">
        <v>619.00893208345303</v>
      </c>
      <c r="V18" s="98">
        <v>650.23042634390379</v>
      </c>
      <c r="W18" s="98">
        <v>668.97874131007927</v>
      </c>
      <c r="DA18" s="63" t="s">
        <v>2258</v>
      </c>
    </row>
    <row r="19" spans="1:105" ht="12" customHeight="1" x14ac:dyDescent="0.25">
      <c r="A19" s="121" t="s">
        <v>54</v>
      </c>
      <c r="B19" s="122">
        <v>602.90165637342614</v>
      </c>
      <c r="C19" s="122">
        <v>595.47354686429298</v>
      </c>
      <c r="D19" s="122">
        <v>627.32465331351693</v>
      </c>
      <c r="E19" s="122">
        <v>908.94926897938842</v>
      </c>
      <c r="F19" s="122">
        <v>887.86912222143087</v>
      </c>
      <c r="G19" s="122">
        <v>823.72271748854041</v>
      </c>
      <c r="H19" s="122">
        <v>875.94556721094511</v>
      </c>
      <c r="I19" s="122">
        <v>869.14390715097636</v>
      </c>
      <c r="J19" s="122">
        <v>907.4328584876522</v>
      </c>
      <c r="K19" s="122">
        <v>928.63596555224194</v>
      </c>
      <c r="L19" s="122">
        <v>961.65185538830576</v>
      </c>
      <c r="M19" s="122">
        <v>908.17414562064369</v>
      </c>
      <c r="N19" s="122">
        <v>904.32044791731494</v>
      </c>
      <c r="O19" s="122">
        <v>884.59044866581644</v>
      </c>
      <c r="P19" s="122">
        <v>864.43395292507773</v>
      </c>
      <c r="Q19" s="122">
        <v>860.04719352408961</v>
      </c>
      <c r="R19" s="122">
        <v>876.26322406000111</v>
      </c>
      <c r="S19" s="122">
        <v>894.27048616191337</v>
      </c>
      <c r="T19" s="122">
        <v>913.41162268292794</v>
      </c>
      <c r="U19" s="122">
        <v>918.70109570565262</v>
      </c>
      <c r="V19" s="122">
        <v>910.02720627936844</v>
      </c>
      <c r="W19" s="122">
        <v>881.02675888134706</v>
      </c>
      <c r="DA19" s="130" t="s">
        <v>2259</v>
      </c>
    </row>
    <row r="20" spans="1:105" ht="12" customHeight="1" x14ac:dyDescent="0.25">
      <c r="A20" s="97" t="s">
        <v>51</v>
      </c>
      <c r="B20" s="98">
        <v>620.91640216305859</v>
      </c>
      <c r="C20" s="98">
        <v>588.43236915062323</v>
      </c>
      <c r="D20" s="98">
        <v>703.06743205778844</v>
      </c>
      <c r="E20" s="98">
        <v>905.94864272026382</v>
      </c>
      <c r="F20" s="98">
        <v>916.27070997516739</v>
      </c>
      <c r="G20" s="98">
        <v>917.39283306878849</v>
      </c>
      <c r="H20" s="98">
        <v>966.93414939913589</v>
      </c>
      <c r="I20" s="98">
        <v>913.2576545198026</v>
      </c>
      <c r="J20" s="98">
        <v>978.48899451702948</v>
      </c>
      <c r="K20" s="98">
        <v>1005.1463885107182</v>
      </c>
      <c r="L20" s="98">
        <v>1028.6801728556261</v>
      </c>
      <c r="M20" s="98">
        <v>979.86751370260299</v>
      </c>
      <c r="N20" s="98">
        <v>984.44524809188476</v>
      </c>
      <c r="O20" s="98">
        <v>955.19387973974835</v>
      </c>
      <c r="P20" s="98">
        <v>952.36608936691687</v>
      </c>
      <c r="Q20" s="98">
        <v>941.06661904974669</v>
      </c>
      <c r="R20" s="98">
        <v>959.18602251907316</v>
      </c>
      <c r="S20" s="98">
        <v>999.12127629184818</v>
      </c>
      <c r="T20" s="98">
        <v>1005.830065595287</v>
      </c>
      <c r="U20" s="98">
        <v>915.29085211537119</v>
      </c>
      <c r="V20" s="98">
        <v>1021.4214780657099</v>
      </c>
      <c r="W20" s="98">
        <v>959.01112030144202</v>
      </c>
      <c r="DA20" s="63" t="s">
        <v>2260</v>
      </c>
    </row>
    <row r="21" spans="1:105" ht="12" customHeight="1" x14ac:dyDescent="0.25">
      <c r="A21" s="97" t="s">
        <v>50</v>
      </c>
      <c r="B21" s="98">
        <v>616.3959753014484</v>
      </c>
      <c r="C21" s="98">
        <v>630.30986336026569</v>
      </c>
      <c r="D21" s="98">
        <v>682.86752444181934</v>
      </c>
      <c r="E21" s="98">
        <v>907.02240501342476</v>
      </c>
      <c r="F21" s="98">
        <v>909.50871360363544</v>
      </c>
      <c r="G21" s="98">
        <v>887.95702930258358</v>
      </c>
      <c r="H21" s="98">
        <v>901.04043103257629</v>
      </c>
      <c r="I21" s="98">
        <v>939.33856270668116</v>
      </c>
      <c r="J21" s="98">
        <v>968.87799849805549</v>
      </c>
      <c r="K21" s="98">
        <v>1000.1523999544106</v>
      </c>
      <c r="L21" s="98">
        <v>1013.9702090150842</v>
      </c>
      <c r="M21" s="98">
        <v>971.1370218971432</v>
      </c>
      <c r="N21" s="98">
        <v>974.12488605194073</v>
      </c>
      <c r="O21" s="98">
        <v>934.99765773976685</v>
      </c>
      <c r="P21" s="98">
        <v>925.95908325059656</v>
      </c>
      <c r="Q21" s="98">
        <v>921.08973382314878</v>
      </c>
      <c r="R21" s="98">
        <v>934.20919732734114</v>
      </c>
      <c r="S21" s="98">
        <v>943.55658747677001</v>
      </c>
      <c r="T21" s="98">
        <v>972.66908856738291</v>
      </c>
      <c r="U21" s="98">
        <v>1016.832987498841</v>
      </c>
      <c r="V21" s="98">
        <v>964.69381512846917</v>
      </c>
      <c r="W21" s="98">
        <v>932.41002253452996</v>
      </c>
      <c r="DA21" s="63" t="s">
        <v>2261</v>
      </c>
    </row>
    <row r="22" spans="1:105" ht="12" customHeight="1" x14ac:dyDescent="0.25">
      <c r="A22" s="109" t="s">
        <v>120</v>
      </c>
      <c r="B22" s="33">
        <v>500.28133675590863</v>
      </c>
      <c r="C22" s="33">
        <v>432.69999840374533</v>
      </c>
      <c r="D22" s="33">
        <v>339.9894608496744</v>
      </c>
      <c r="E22" s="33">
        <v>915.65887517276144</v>
      </c>
      <c r="F22" s="33">
        <v>827.73174994780652</v>
      </c>
      <c r="G22" s="33">
        <v>639.82804120770675</v>
      </c>
      <c r="H22" s="33">
        <v>767.23181062258686</v>
      </c>
      <c r="I22" s="33">
        <v>697.54189966049</v>
      </c>
      <c r="J22" s="33">
        <v>741.60874297872124</v>
      </c>
      <c r="K22" s="33">
        <v>747.7215815997688</v>
      </c>
      <c r="L22" s="33">
        <v>834.29182059192783</v>
      </c>
      <c r="M22" s="33">
        <v>765.30840323438031</v>
      </c>
      <c r="N22" s="33">
        <v>746.90166624553933</v>
      </c>
      <c r="O22" s="33">
        <v>764.29982289474799</v>
      </c>
      <c r="P22" s="33">
        <v>712.00138540812554</v>
      </c>
      <c r="Q22" s="33">
        <v>708.4017237063938</v>
      </c>
      <c r="R22" s="33">
        <v>723.17299928334933</v>
      </c>
      <c r="S22" s="33">
        <v>733.2285632298242</v>
      </c>
      <c r="T22" s="33">
        <v>728.85221445405182</v>
      </c>
      <c r="U22" s="33">
        <v>724.76720452079428</v>
      </c>
      <c r="V22" s="33">
        <v>720.03610524358407</v>
      </c>
      <c r="W22" s="33">
        <v>709.36192584468324</v>
      </c>
      <c r="DA22" s="60" t="s">
        <v>2262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16177.112736250212</v>
      </c>
      <c r="C24" s="117">
        <f t="shared" si="7"/>
        <v>18078.070692096258</v>
      </c>
      <c r="D24" s="117">
        <f t="shared" si="7"/>
        <v>17351.832895466916</v>
      </c>
      <c r="E24" s="117">
        <f t="shared" si="7"/>
        <v>17568.138547497827</v>
      </c>
      <c r="F24" s="117">
        <f t="shared" si="7"/>
        <v>17118.883405445613</v>
      </c>
      <c r="G24" s="117">
        <f t="shared" si="7"/>
        <v>17340.803675290776</v>
      </c>
      <c r="H24" s="117">
        <f t="shared" si="7"/>
        <v>18192.337576541446</v>
      </c>
      <c r="I24" s="117">
        <f t="shared" si="7"/>
        <v>17481.795478899756</v>
      </c>
      <c r="J24" s="117">
        <f t="shared" si="7"/>
        <v>17602.220091670562</v>
      </c>
      <c r="K24" s="117">
        <f t="shared" si="7"/>
        <v>17845.63479483009</v>
      </c>
      <c r="L24" s="117">
        <f t="shared" si="7"/>
        <v>19926.403393478828</v>
      </c>
      <c r="M24" s="117">
        <f t="shared" si="7"/>
        <v>17336.53579865288</v>
      </c>
      <c r="N24" s="117">
        <f t="shared" si="7"/>
        <v>18210.251691876419</v>
      </c>
      <c r="O24" s="117">
        <f t="shared" si="7"/>
        <v>17411.492151854109</v>
      </c>
      <c r="P24" s="117">
        <f t="shared" si="7"/>
        <v>15936.082682760014</v>
      </c>
      <c r="Q24" s="117">
        <f t="shared" si="7"/>
        <v>15978.230603483697</v>
      </c>
      <c r="R24" s="117">
        <f t="shared" ref="R24:V24" si="8">R25+R28+R30+R39</f>
        <v>16942.026335767208</v>
      </c>
      <c r="S24" s="117">
        <f t="shared" si="8"/>
        <v>17121.29634994184</v>
      </c>
      <c r="T24" s="117">
        <f t="shared" si="8"/>
        <v>17404.388498015967</v>
      </c>
      <c r="U24" s="117">
        <f t="shared" si="8"/>
        <v>18170.730581701289</v>
      </c>
      <c r="V24" s="117">
        <f t="shared" si="8"/>
        <v>17982.646875097096</v>
      </c>
      <c r="W24" s="117">
        <f t="shared" ref="W24" si="9">W25+W28+W30+W39</f>
        <v>17627.900539419421</v>
      </c>
      <c r="DA24" s="129" t="s">
        <v>2263</v>
      </c>
    </row>
    <row r="25" spans="1:105" ht="12.95" customHeight="1" x14ac:dyDescent="0.25">
      <c r="A25" s="121" t="s">
        <v>57</v>
      </c>
      <c r="B25" s="122">
        <f t="shared" ref="B25:Q25" si="10">SUM(B26:B27)</f>
        <v>14300.741097290856</v>
      </c>
      <c r="C25" s="122">
        <f t="shared" si="10"/>
        <v>16259.993796835417</v>
      </c>
      <c r="D25" s="122">
        <f t="shared" si="10"/>
        <v>15658.337123425486</v>
      </c>
      <c r="E25" s="122">
        <f t="shared" si="10"/>
        <v>15053.804253374927</v>
      </c>
      <c r="F25" s="122">
        <f t="shared" si="10"/>
        <v>14681.382445013482</v>
      </c>
      <c r="G25" s="122">
        <f t="shared" si="10"/>
        <v>15209.219038004074</v>
      </c>
      <c r="H25" s="122">
        <f t="shared" si="10"/>
        <v>15846.969508696438</v>
      </c>
      <c r="I25" s="122">
        <f t="shared" si="10"/>
        <v>15208.903839368095</v>
      </c>
      <c r="J25" s="122">
        <f t="shared" si="10"/>
        <v>15234.902168934646</v>
      </c>
      <c r="K25" s="122">
        <f t="shared" si="10"/>
        <v>15407.530531028182</v>
      </c>
      <c r="L25" s="122">
        <f t="shared" si="10"/>
        <v>17365.990359131996</v>
      </c>
      <c r="M25" s="122">
        <f t="shared" si="10"/>
        <v>14860.451608758505</v>
      </c>
      <c r="N25" s="122">
        <f t="shared" si="10"/>
        <v>15760.904664854026</v>
      </c>
      <c r="O25" s="122">
        <f t="shared" si="10"/>
        <v>14938.170116191841</v>
      </c>
      <c r="P25" s="122">
        <f t="shared" si="10"/>
        <v>13519.028623988688</v>
      </c>
      <c r="Q25" s="122">
        <f t="shared" si="10"/>
        <v>13559.54594655933</v>
      </c>
      <c r="R25" s="122">
        <f t="shared" ref="R25:V25" si="11">SUM(R26:R27)</f>
        <v>14514.007624666066</v>
      </c>
      <c r="S25" s="122">
        <f t="shared" si="11"/>
        <v>14687.6445915571</v>
      </c>
      <c r="T25" s="122">
        <f t="shared" si="11"/>
        <v>14995.785813798972</v>
      </c>
      <c r="U25" s="122">
        <f t="shared" si="11"/>
        <v>15661.578232650079</v>
      </c>
      <c r="V25" s="122">
        <f t="shared" si="11"/>
        <v>15499.949390260894</v>
      </c>
      <c r="W25" s="122">
        <f t="shared" ref="W25" si="12">SUM(W26:W27)</f>
        <v>15215.406832338664</v>
      </c>
      <c r="DA25" s="130" t="s">
        <v>2264</v>
      </c>
    </row>
    <row r="26" spans="1:105" ht="12" customHeight="1" x14ac:dyDescent="0.25">
      <c r="A26" s="97" t="s">
        <v>74</v>
      </c>
      <c r="B26" s="98">
        <v>14162.239000698592</v>
      </c>
      <c r="C26" s="98">
        <v>16100.890190129358</v>
      </c>
      <c r="D26" s="98">
        <v>15505.837036559515</v>
      </c>
      <c r="E26" s="98">
        <v>14906.354078981987</v>
      </c>
      <c r="F26" s="98">
        <v>14539.028550909841</v>
      </c>
      <c r="G26" s="98">
        <v>15062.392636341796</v>
      </c>
      <c r="H26" s="98">
        <v>15692.30554924932</v>
      </c>
      <c r="I26" s="98">
        <v>15061.529461509761</v>
      </c>
      <c r="J26" s="98">
        <v>15085.832310606756</v>
      </c>
      <c r="K26" s="98">
        <v>15255.847060657223</v>
      </c>
      <c r="L26" s="98">
        <v>17190.975753799645</v>
      </c>
      <c r="M26" s="98">
        <v>14710.984474617004</v>
      </c>
      <c r="N26" s="98">
        <v>15599.197664975118</v>
      </c>
      <c r="O26" s="98">
        <v>14783.201096447689</v>
      </c>
      <c r="P26" s="98">
        <v>13382.868254342675</v>
      </c>
      <c r="Q26" s="98">
        <v>13424.280404263767</v>
      </c>
      <c r="R26" s="98">
        <v>14368.379624423626</v>
      </c>
      <c r="S26" s="98">
        <v>14539.183149696841</v>
      </c>
      <c r="T26" s="98">
        <v>14839.769273948397</v>
      </c>
      <c r="U26" s="98">
        <v>15498.937856588162</v>
      </c>
      <c r="V26" s="98">
        <v>15336.714077096882</v>
      </c>
      <c r="W26" s="98">
        <v>15055.958656330735</v>
      </c>
      <c r="DA26" s="63" t="s">
        <v>2265</v>
      </c>
    </row>
    <row r="27" spans="1:105" ht="12" customHeight="1" x14ac:dyDescent="0.25">
      <c r="A27" s="97" t="s">
        <v>53</v>
      </c>
      <c r="B27" s="98">
        <v>138.50209659226442</v>
      </c>
      <c r="C27" s="98">
        <v>159.10360670605894</v>
      </c>
      <c r="D27" s="98">
        <v>152.50008686597118</v>
      </c>
      <c r="E27" s="98">
        <v>147.45017439293889</v>
      </c>
      <c r="F27" s="98">
        <v>142.35389410363993</v>
      </c>
      <c r="G27" s="98">
        <v>146.82640166227785</v>
      </c>
      <c r="H27" s="98">
        <v>154.66395944711715</v>
      </c>
      <c r="I27" s="98">
        <v>147.37437785833464</v>
      </c>
      <c r="J27" s="98">
        <v>149.06985832789002</v>
      </c>
      <c r="K27" s="98">
        <v>151.6834703709593</v>
      </c>
      <c r="L27" s="98">
        <v>175.0146053323532</v>
      </c>
      <c r="M27" s="98">
        <v>149.46713414150207</v>
      </c>
      <c r="N27" s="98">
        <v>161.70699987890751</v>
      </c>
      <c r="O27" s="98">
        <v>154.96901974415152</v>
      </c>
      <c r="P27" s="98">
        <v>136.16036964601375</v>
      </c>
      <c r="Q27" s="98">
        <v>135.26554229556371</v>
      </c>
      <c r="R27" s="98">
        <v>145.62800024244038</v>
      </c>
      <c r="S27" s="98">
        <v>148.46144186026024</v>
      </c>
      <c r="T27" s="98">
        <v>156.01653985057334</v>
      </c>
      <c r="U27" s="98">
        <v>162.64037606191829</v>
      </c>
      <c r="V27" s="98">
        <v>163.23531316401255</v>
      </c>
      <c r="W27" s="98">
        <v>159.44817600792899</v>
      </c>
      <c r="DA27" s="63" t="s">
        <v>2266</v>
      </c>
    </row>
    <row r="28" spans="1:105" ht="12.95" customHeight="1" x14ac:dyDescent="0.25">
      <c r="A28" s="121" t="s">
        <v>92</v>
      </c>
      <c r="B28" s="122">
        <f t="shared" ref="B28:W28" si="13">B29</f>
        <v>6.7924798598618691E-2</v>
      </c>
      <c r="C28" s="122">
        <f t="shared" si="13"/>
        <v>7.6353755169867588E-2</v>
      </c>
      <c r="D28" s="122">
        <f t="shared" si="13"/>
        <v>8.5584770023120801E-2</v>
      </c>
      <c r="E28" s="122">
        <f t="shared" si="13"/>
        <v>9.745710485564224E-2</v>
      </c>
      <c r="F28" s="122">
        <f t="shared" si="13"/>
        <v>0.11066722397238084</v>
      </c>
      <c r="G28" s="122">
        <f t="shared" si="13"/>
        <v>0.13064899434111746</v>
      </c>
      <c r="H28" s="122">
        <f t="shared" si="13"/>
        <v>0.17419718727293165</v>
      </c>
      <c r="I28" s="122">
        <f t="shared" si="13"/>
        <v>0.24512985469547954</v>
      </c>
      <c r="J28" s="122">
        <f t="shared" si="13"/>
        <v>0.34519495544175138</v>
      </c>
      <c r="K28" s="122">
        <f t="shared" si="13"/>
        <v>0.48896158514802829</v>
      </c>
      <c r="L28" s="122">
        <f t="shared" si="13"/>
        <v>0.97019223936111854</v>
      </c>
      <c r="M28" s="122">
        <f t="shared" si="13"/>
        <v>0.68557879790171694</v>
      </c>
      <c r="N28" s="122">
        <f t="shared" si="13"/>
        <v>0.99211694104834125</v>
      </c>
      <c r="O28" s="122">
        <f t="shared" si="13"/>
        <v>1.1519802159585397</v>
      </c>
      <c r="P28" s="122">
        <f t="shared" si="13"/>
        <v>1.314018020296146</v>
      </c>
      <c r="Q28" s="122">
        <f t="shared" si="13"/>
        <v>2.6440461132134665</v>
      </c>
      <c r="R28" s="122">
        <f t="shared" si="13"/>
        <v>1.7725724708913455</v>
      </c>
      <c r="S28" s="122">
        <f t="shared" si="13"/>
        <v>2.0931204708440858</v>
      </c>
      <c r="T28" s="122">
        <f t="shared" si="13"/>
        <v>2.7613051518943275</v>
      </c>
      <c r="U28" s="122">
        <f t="shared" si="13"/>
        <v>4.2506876647129452</v>
      </c>
      <c r="V28" s="122">
        <f t="shared" si="13"/>
        <v>2.8151722936285903</v>
      </c>
      <c r="W28" s="122">
        <f t="shared" si="13"/>
        <v>3.6465739820961991</v>
      </c>
      <c r="DA28" s="130" t="s">
        <v>2267</v>
      </c>
    </row>
    <row r="29" spans="1:105" ht="12" customHeight="1" x14ac:dyDescent="0.25">
      <c r="A29" s="97" t="s">
        <v>53</v>
      </c>
      <c r="B29" s="98">
        <f>IF(RES_hhdet_fec!B29=0,0,RES_hhdet_fec!B29*1000*11630/RES_hhdet_num!B24)</f>
        <v>6.7924798598618691E-2</v>
      </c>
      <c r="C29" s="98">
        <f>IF(RES_hhdet_fec!C29=0,0,RES_hhdet_fec!C29*1000*11630/RES_hhdet_num!C24)</f>
        <v>7.6353755169867588E-2</v>
      </c>
      <c r="D29" s="98">
        <f>IF(RES_hhdet_fec!D29=0,0,RES_hhdet_fec!D29*1000*11630/RES_hhdet_num!D24)</f>
        <v>8.5584770023120801E-2</v>
      </c>
      <c r="E29" s="98">
        <f>IF(RES_hhdet_fec!E29=0,0,RES_hhdet_fec!E29*1000*11630/RES_hhdet_num!E24)</f>
        <v>9.745710485564224E-2</v>
      </c>
      <c r="F29" s="98">
        <f>IF(RES_hhdet_fec!F29=0,0,RES_hhdet_fec!F29*1000*11630/RES_hhdet_num!F24)</f>
        <v>0.11066722397238084</v>
      </c>
      <c r="G29" s="98">
        <f>IF(RES_hhdet_fec!G29=0,0,RES_hhdet_fec!G29*1000*11630/RES_hhdet_num!G24)</f>
        <v>0.13064899434111746</v>
      </c>
      <c r="H29" s="98">
        <f>IF(RES_hhdet_fec!H29=0,0,RES_hhdet_fec!H29*1000*11630/RES_hhdet_num!H24)</f>
        <v>0.17419718727293165</v>
      </c>
      <c r="I29" s="98">
        <f>IF(RES_hhdet_fec!I29=0,0,RES_hhdet_fec!I29*1000*11630/RES_hhdet_num!I24)</f>
        <v>0.24512985469547954</v>
      </c>
      <c r="J29" s="98">
        <f>IF(RES_hhdet_fec!J29=0,0,RES_hhdet_fec!J29*1000*11630/RES_hhdet_num!J24)</f>
        <v>0.34519495544175138</v>
      </c>
      <c r="K29" s="98">
        <f>IF(RES_hhdet_fec!K29=0,0,RES_hhdet_fec!K29*1000*11630/RES_hhdet_num!K24)</f>
        <v>0.48896158514802829</v>
      </c>
      <c r="L29" s="98">
        <f>IF(RES_hhdet_fec!L29=0,0,RES_hhdet_fec!L29*1000*11630/RES_hhdet_num!L24)</f>
        <v>0.97019223936111854</v>
      </c>
      <c r="M29" s="98">
        <f>IF(RES_hhdet_fec!M29=0,0,RES_hhdet_fec!M29*1000*11630/RES_hhdet_num!M24)</f>
        <v>0.68557879790171694</v>
      </c>
      <c r="N29" s="98">
        <f>IF(RES_hhdet_fec!N29=0,0,RES_hhdet_fec!N29*1000*11630/RES_hhdet_num!N24)</f>
        <v>0.99211694104834125</v>
      </c>
      <c r="O29" s="98">
        <f>IF(RES_hhdet_fec!O29=0,0,RES_hhdet_fec!O29*1000*11630/RES_hhdet_num!O24)</f>
        <v>1.1519802159585397</v>
      </c>
      <c r="P29" s="98">
        <f>IF(RES_hhdet_fec!P29=0,0,RES_hhdet_fec!P29*1000*11630/RES_hhdet_num!P24)</f>
        <v>1.314018020296146</v>
      </c>
      <c r="Q29" s="98">
        <f>IF(RES_hhdet_fec!Q29=0,0,RES_hhdet_fec!Q29*1000*11630/RES_hhdet_num!Q24)</f>
        <v>2.6440461132134665</v>
      </c>
      <c r="R29" s="98">
        <f>IF(RES_hhdet_fec!R29=0,0,RES_hhdet_fec!R29*1000*11630/RES_hhdet_num!R24)</f>
        <v>1.7725724708913455</v>
      </c>
      <c r="S29" s="98">
        <f>IF(RES_hhdet_fec!S29=0,0,RES_hhdet_fec!S29*1000*11630/RES_hhdet_num!S24)</f>
        <v>2.0931204708440858</v>
      </c>
      <c r="T29" s="98">
        <f>IF(RES_hhdet_fec!T29=0,0,RES_hhdet_fec!T29*1000*11630/RES_hhdet_num!T24)</f>
        <v>2.7613051518943275</v>
      </c>
      <c r="U29" s="98">
        <f>IF(RES_hhdet_fec!U29=0,0,RES_hhdet_fec!U29*1000*11630/RES_hhdet_num!U24)</f>
        <v>4.2506876647129452</v>
      </c>
      <c r="V29" s="98">
        <f>IF(RES_hhdet_fec!V29=0,0,RES_hhdet_fec!V29*1000*11630/RES_hhdet_num!V24)</f>
        <v>2.8151722936285903</v>
      </c>
      <c r="W29" s="98">
        <f>IF(RES_hhdet_fec!W29=0,0,RES_hhdet_fec!W29*1000*11630/RES_hhdet_num!W24)</f>
        <v>3.6465739820961991</v>
      </c>
      <c r="DA29" s="63" t="s">
        <v>2268</v>
      </c>
    </row>
    <row r="30" spans="1:105" ht="12" customHeight="1" x14ac:dyDescent="0.25">
      <c r="A30" s="121" t="s">
        <v>55</v>
      </c>
      <c r="B30" s="122">
        <v>1277.6896491288974</v>
      </c>
      <c r="C30" s="122">
        <v>1220.0446314949854</v>
      </c>
      <c r="D30" s="122">
        <v>1075.6709713905991</v>
      </c>
      <c r="E30" s="122">
        <v>1603.3818750699068</v>
      </c>
      <c r="F30" s="122">
        <v>1550.294194063282</v>
      </c>
      <c r="G30" s="122">
        <v>1319.2285783070818</v>
      </c>
      <c r="H30" s="122">
        <v>1486.4686421523554</v>
      </c>
      <c r="I30" s="122">
        <v>1409.0043518107666</v>
      </c>
      <c r="J30" s="122">
        <v>1471.5998716991885</v>
      </c>
      <c r="K30" s="122">
        <v>1522.6241576798002</v>
      </c>
      <c r="L30" s="122">
        <v>1609.3036475667652</v>
      </c>
      <c r="M30" s="122">
        <v>1579.9650708039478</v>
      </c>
      <c r="N30" s="122">
        <v>1559.6281067099105</v>
      </c>
      <c r="O30" s="122">
        <v>1602.9411655825265</v>
      </c>
      <c r="P30" s="122">
        <v>1571.4347538589136</v>
      </c>
      <c r="Q30" s="122">
        <v>1575.1726251749467</v>
      </c>
      <c r="R30" s="122">
        <v>1570.6674625119094</v>
      </c>
      <c r="S30" s="122">
        <v>1564.4079676268948</v>
      </c>
      <c r="T30" s="122">
        <v>1518.5269346936195</v>
      </c>
      <c r="U30" s="122">
        <v>1587.3675748837477</v>
      </c>
      <c r="V30" s="122">
        <v>1597.9521141226517</v>
      </c>
      <c r="W30" s="122">
        <v>1547.7561862520968</v>
      </c>
      <c r="DA30" s="130" t="s">
        <v>2269</v>
      </c>
    </row>
    <row r="31" spans="1:105" ht="12" customHeight="1" x14ac:dyDescent="0.25">
      <c r="A31" s="97" t="s">
        <v>141</v>
      </c>
      <c r="B31" s="98">
        <v>1324.1745610641472</v>
      </c>
      <c r="C31" s="98">
        <v>1385.2839165368846</v>
      </c>
      <c r="D31" s="98">
        <v>1408.2809738176832</v>
      </c>
      <c r="E31" s="98">
        <v>1483.0684788821668</v>
      </c>
      <c r="F31" s="98">
        <v>1531.6029191150028</v>
      </c>
      <c r="G31" s="98">
        <v>1540.6867691897717</v>
      </c>
      <c r="H31" s="98">
        <v>1542.7515065132736</v>
      </c>
      <c r="I31" s="98">
        <v>1596.032778315936</v>
      </c>
      <c r="J31" s="98">
        <v>1644.2897891152959</v>
      </c>
      <c r="K31" s="98">
        <v>1703.3398657142168</v>
      </c>
      <c r="L31" s="98">
        <v>1736.1720318915732</v>
      </c>
      <c r="M31" s="98">
        <v>1732.0053750321683</v>
      </c>
      <c r="N31" s="98">
        <v>1811.5007891810249</v>
      </c>
      <c r="O31" s="98">
        <v>1763.0170864770175</v>
      </c>
      <c r="P31" s="98">
        <v>1756.0192799298325</v>
      </c>
      <c r="Q31" s="98">
        <v>1716.9322350318178</v>
      </c>
      <c r="R31" s="98">
        <v>1736.2603791910351</v>
      </c>
      <c r="S31" s="98">
        <v>1735.8089990830617</v>
      </c>
      <c r="T31" s="98">
        <v>1763.3272679383169</v>
      </c>
      <c r="U31" s="98">
        <v>1828.5165160650035</v>
      </c>
      <c r="V31" s="98">
        <v>1767.1104320435004</v>
      </c>
      <c r="W31" s="98">
        <v>1668.1164433956214</v>
      </c>
      <c r="DA31" s="63" t="s">
        <v>2270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1315.9973346649458</v>
      </c>
      <c r="L32" s="98">
        <v>1359.5674158459308</v>
      </c>
      <c r="M32" s="98">
        <v>1348.8136344496511</v>
      </c>
      <c r="N32" s="98">
        <v>1415.5428782210936</v>
      </c>
      <c r="O32" s="98">
        <v>1401.8255725382551</v>
      </c>
      <c r="P32" s="98">
        <v>1431.8634762368549</v>
      </c>
      <c r="Q32" s="98">
        <v>1420.5500135926923</v>
      </c>
      <c r="R32" s="98">
        <v>1404.2196966835454</v>
      </c>
      <c r="S32" s="98">
        <v>1448.594170710755</v>
      </c>
      <c r="T32" s="98">
        <v>1485.8356367874023</v>
      </c>
      <c r="U32" s="98">
        <v>1542.2695938461088</v>
      </c>
      <c r="V32" s="98">
        <v>1507.5843487147233</v>
      </c>
      <c r="W32" s="98">
        <v>1450.8548230315316</v>
      </c>
      <c r="DA32" s="63" t="s">
        <v>2271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817.29949003556442</v>
      </c>
      <c r="L33" s="101">
        <v>872.29207331599378</v>
      </c>
      <c r="M33" s="101">
        <v>842.53448038557144</v>
      </c>
      <c r="N33" s="101">
        <v>861.93805992251725</v>
      </c>
      <c r="O33" s="101">
        <v>860.8625009164117</v>
      </c>
      <c r="P33" s="101">
        <v>866.24721971792667</v>
      </c>
      <c r="Q33" s="101">
        <v>855.37523340985194</v>
      </c>
      <c r="R33" s="101">
        <v>804.79997033390373</v>
      </c>
      <c r="S33" s="101">
        <v>818.14014577847786</v>
      </c>
      <c r="T33" s="101">
        <v>935.94504828110348</v>
      </c>
      <c r="U33" s="101">
        <v>887.28717589842199</v>
      </c>
      <c r="V33" s="101">
        <v>845.1773490146802</v>
      </c>
      <c r="W33" s="101">
        <v>792.32585231069299</v>
      </c>
      <c r="DA33" s="131" t="s">
        <v>2272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498.69784462938134</v>
      </c>
      <c r="L34" s="104">
        <v>487.27534252993701</v>
      </c>
      <c r="M34" s="104">
        <v>506.27915406407942</v>
      </c>
      <c r="N34" s="104">
        <v>553.60481829857622</v>
      </c>
      <c r="O34" s="104">
        <v>540.96307162184314</v>
      </c>
      <c r="P34" s="104">
        <v>565.61625651892837</v>
      </c>
      <c r="Q34" s="104">
        <v>565.17478018284021</v>
      </c>
      <c r="R34" s="104">
        <v>599.41972634964134</v>
      </c>
      <c r="S34" s="104">
        <v>630.45402493227709</v>
      </c>
      <c r="T34" s="104">
        <v>549.89058850629885</v>
      </c>
      <c r="U34" s="104">
        <v>654.9824179476866</v>
      </c>
      <c r="V34" s="104">
        <v>662.406999700043</v>
      </c>
      <c r="W34" s="104">
        <v>658.52897072083874</v>
      </c>
      <c r="DA34" s="132" t="s">
        <v>2273</v>
      </c>
    </row>
    <row r="35" spans="1:105" ht="12" customHeight="1" x14ac:dyDescent="0.25">
      <c r="A35" s="106" t="s">
        <v>122</v>
      </c>
      <c r="B35" s="101">
        <v>1224.5727701892067</v>
      </c>
      <c r="C35" s="101">
        <v>1052.2294770013548</v>
      </c>
      <c r="D35" s="101">
        <v>797.48377669576064</v>
      </c>
      <c r="E35" s="101">
        <v>1681.1081062572989</v>
      </c>
      <c r="F35" s="101">
        <v>1559.6167395987284</v>
      </c>
      <c r="G35" s="101">
        <v>1233.3963539340832</v>
      </c>
      <c r="H35" s="101">
        <v>1465.53376884305</v>
      </c>
      <c r="I35" s="101">
        <v>1345.6654185944799</v>
      </c>
      <c r="J35" s="101">
        <v>1418.9103966135274</v>
      </c>
      <c r="K35" s="101">
        <v>1499.5864828263009</v>
      </c>
      <c r="L35" s="101">
        <v>1608.9349237927956</v>
      </c>
      <c r="M35" s="101">
        <v>1582.211866309168</v>
      </c>
      <c r="N35" s="101">
        <v>1554.582093385334</v>
      </c>
      <c r="O35" s="101">
        <v>1667.5151494371685</v>
      </c>
      <c r="P35" s="101">
        <v>1665.5125061367478</v>
      </c>
      <c r="Q35" s="101">
        <v>1708.9439349718421</v>
      </c>
      <c r="R35" s="101">
        <v>1718.4291930272507</v>
      </c>
      <c r="S35" s="101">
        <v>1697.1276171179391</v>
      </c>
      <c r="T35" s="101">
        <v>1640.4029178152216</v>
      </c>
      <c r="U35" s="101">
        <v>1731.4431027702647</v>
      </c>
      <c r="V35" s="101">
        <v>1757.8178014650339</v>
      </c>
      <c r="W35" s="101">
        <v>1720.6447931428481</v>
      </c>
      <c r="DA35" s="131" t="s">
        <v>2274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1224.4353761644188</v>
      </c>
      <c r="L36" s="104">
        <v>1330.572615413118</v>
      </c>
      <c r="M36" s="104">
        <v>1303.5720007043358</v>
      </c>
      <c r="N36" s="104">
        <v>1277.7253945170341</v>
      </c>
      <c r="O36" s="104">
        <v>1368.8763952651025</v>
      </c>
      <c r="P36" s="104">
        <v>1360.9158694313994</v>
      </c>
      <c r="Q36" s="104">
        <v>1398.326856633061</v>
      </c>
      <c r="R36" s="104">
        <v>1413.9066038047063</v>
      </c>
      <c r="S36" s="104">
        <v>1418.7301420760718</v>
      </c>
      <c r="T36" s="104">
        <v>1408.7811321715171</v>
      </c>
      <c r="U36" s="104">
        <v>1492.3547261443541</v>
      </c>
      <c r="V36" s="104">
        <v>1528.9603999452672</v>
      </c>
      <c r="W36" s="104">
        <v>1484.8779854203563</v>
      </c>
      <c r="DA36" s="132" t="s">
        <v>2275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730.42184556192183</v>
      </c>
      <c r="L37" s="98">
        <v>822.37927575255185</v>
      </c>
      <c r="M37" s="98">
        <v>781.72158087246612</v>
      </c>
      <c r="N37" s="98">
        <v>743.45391818172482</v>
      </c>
      <c r="O37" s="98">
        <v>808.7872741686914</v>
      </c>
      <c r="P37" s="98">
        <v>786.91501920001213</v>
      </c>
      <c r="Q37" s="98">
        <v>812.80150907566701</v>
      </c>
      <c r="R37" s="98">
        <v>810.89580088027583</v>
      </c>
      <c r="S37" s="98">
        <v>797.08069094671407</v>
      </c>
      <c r="T37" s="98">
        <v>884.66837948281693</v>
      </c>
      <c r="U37" s="98">
        <v>866.90611078549523</v>
      </c>
      <c r="V37" s="98">
        <v>872.00511021928401</v>
      </c>
      <c r="W37" s="98">
        <v>811.13003703448328</v>
      </c>
      <c r="DA37" s="63" t="s">
        <v>2276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494.01353060249693</v>
      </c>
      <c r="L38" s="98">
        <v>508.19333966056627</v>
      </c>
      <c r="M38" s="98">
        <v>521.85041983186954</v>
      </c>
      <c r="N38" s="98">
        <v>534.27147633530933</v>
      </c>
      <c r="O38" s="98">
        <v>560.08912109641108</v>
      </c>
      <c r="P38" s="98">
        <v>574.00085023138706</v>
      </c>
      <c r="Q38" s="98">
        <v>585.52534755739384</v>
      </c>
      <c r="R38" s="98">
        <v>603.01080292443044</v>
      </c>
      <c r="S38" s="98">
        <v>621.64945112935754</v>
      </c>
      <c r="T38" s="98">
        <v>524.11275268870008</v>
      </c>
      <c r="U38" s="98">
        <v>625.44861535885877</v>
      </c>
      <c r="V38" s="98">
        <v>656.95528972598322</v>
      </c>
      <c r="W38" s="98">
        <v>673.74794838587286</v>
      </c>
      <c r="DA38" s="63" t="s">
        <v>2277</v>
      </c>
    </row>
    <row r="39" spans="1:105" ht="12" customHeight="1" x14ac:dyDescent="0.25">
      <c r="A39" s="121" t="s">
        <v>54</v>
      </c>
      <c r="B39" s="122">
        <v>598.61406503185935</v>
      </c>
      <c r="C39" s="122">
        <v>597.95591001068635</v>
      </c>
      <c r="D39" s="122">
        <v>617.73921588080816</v>
      </c>
      <c r="E39" s="122">
        <v>910.85496194813948</v>
      </c>
      <c r="F39" s="122">
        <v>887.09609914487658</v>
      </c>
      <c r="G39" s="122">
        <v>812.22540998527893</v>
      </c>
      <c r="H39" s="122">
        <v>858.72522850537905</v>
      </c>
      <c r="I39" s="122">
        <v>863.64215786620264</v>
      </c>
      <c r="J39" s="122">
        <v>895.37285608128389</v>
      </c>
      <c r="K39" s="122">
        <v>914.9911445369562</v>
      </c>
      <c r="L39" s="122">
        <v>950.13919454070549</v>
      </c>
      <c r="M39" s="122">
        <v>895.43354029252498</v>
      </c>
      <c r="N39" s="122">
        <v>888.72680337143606</v>
      </c>
      <c r="O39" s="122">
        <v>869.22888986378166</v>
      </c>
      <c r="P39" s="122">
        <v>844.30528689211678</v>
      </c>
      <c r="Q39" s="122">
        <v>840.86798563620607</v>
      </c>
      <c r="R39" s="122">
        <v>855.57867611834001</v>
      </c>
      <c r="S39" s="122">
        <v>867.15067028699957</v>
      </c>
      <c r="T39" s="122">
        <v>887.31444437147957</v>
      </c>
      <c r="U39" s="122">
        <v>917.53408650274832</v>
      </c>
      <c r="V39" s="122">
        <v>881.93019841992293</v>
      </c>
      <c r="W39" s="122">
        <v>861.09094684656611</v>
      </c>
      <c r="DA39" s="130" t="s">
        <v>2278</v>
      </c>
    </row>
    <row r="40" spans="1:105" ht="12" customHeight="1" x14ac:dyDescent="0.25">
      <c r="A40" s="97" t="s">
        <v>50</v>
      </c>
      <c r="B40" s="98">
        <v>616.39597530144852</v>
      </c>
      <c r="C40" s="98">
        <v>630.53221188289467</v>
      </c>
      <c r="D40" s="98">
        <v>683.62109458696636</v>
      </c>
      <c r="E40" s="98">
        <v>908.34655760022758</v>
      </c>
      <c r="F40" s="98">
        <v>911.10761884790884</v>
      </c>
      <c r="G40" s="98">
        <v>889.27255393409132</v>
      </c>
      <c r="H40" s="98">
        <v>901.4675071676171</v>
      </c>
      <c r="I40" s="98">
        <v>939.22536753992574</v>
      </c>
      <c r="J40" s="98">
        <v>968.76380158828363</v>
      </c>
      <c r="K40" s="98">
        <v>1000.0400379125126</v>
      </c>
      <c r="L40" s="98">
        <v>1014.001913719964</v>
      </c>
      <c r="M40" s="98">
        <v>971.22415467204678</v>
      </c>
      <c r="N40" s="98">
        <v>974.23963229666901</v>
      </c>
      <c r="O40" s="98">
        <v>935.03116113778651</v>
      </c>
      <c r="P40" s="98">
        <v>925.99347190436595</v>
      </c>
      <c r="Q40" s="98">
        <v>921.08741767835875</v>
      </c>
      <c r="R40" s="98">
        <v>934.16178673326465</v>
      </c>
      <c r="S40" s="98">
        <v>943.35969865386392</v>
      </c>
      <c r="T40" s="98">
        <v>971.89862696893886</v>
      </c>
      <c r="U40" s="98">
        <v>1016.026215024004</v>
      </c>
      <c r="V40" s="98">
        <v>964.43374765853082</v>
      </c>
      <c r="W40" s="98">
        <v>931.10936312023023</v>
      </c>
      <c r="DA40" s="63" t="s">
        <v>2279</v>
      </c>
    </row>
    <row r="41" spans="1:105" ht="12" customHeight="1" x14ac:dyDescent="0.25">
      <c r="A41" s="109" t="s">
        <v>120</v>
      </c>
      <c r="B41" s="33">
        <v>500.28133675590874</v>
      </c>
      <c r="C41" s="33">
        <v>433.05970666852085</v>
      </c>
      <c r="D41" s="33">
        <v>340.95014589084781</v>
      </c>
      <c r="E41" s="33">
        <v>918.23103380181772</v>
      </c>
      <c r="F41" s="33">
        <v>829.57138031697889</v>
      </c>
      <c r="G41" s="33">
        <v>640.72363785588288</v>
      </c>
      <c r="H41" s="33">
        <v>767.46664493524918</v>
      </c>
      <c r="I41" s="33">
        <v>697.33562353752882</v>
      </c>
      <c r="J41" s="33">
        <v>741.36248811837822</v>
      </c>
      <c r="K41" s="33">
        <v>747.47319052049568</v>
      </c>
      <c r="L41" s="33">
        <v>834.42447239649982</v>
      </c>
      <c r="M41" s="33">
        <v>765.53214677438325</v>
      </c>
      <c r="N41" s="33">
        <v>747.13708828712424</v>
      </c>
      <c r="O41" s="33">
        <v>764.19587887693206</v>
      </c>
      <c r="P41" s="33">
        <v>711.89231708411376</v>
      </c>
      <c r="Q41" s="33">
        <v>708.05240615378773</v>
      </c>
      <c r="R41" s="33">
        <v>722.23165702939082</v>
      </c>
      <c r="S41" s="33">
        <v>731.54342863419697</v>
      </c>
      <c r="T41" s="33">
        <v>725.6392510583986</v>
      </c>
      <c r="U41" s="33">
        <v>722.02721138805578</v>
      </c>
      <c r="V41" s="33">
        <v>718.98532042001636</v>
      </c>
      <c r="W41" s="33">
        <v>707.49142641735216</v>
      </c>
      <c r="DA41" s="60" t="s">
        <v>2280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16195.882155041167</v>
      </c>
      <c r="C43" s="117">
        <f t="shared" si="14"/>
        <v>19828.706175568692</v>
      </c>
      <c r="D43" s="117">
        <f t="shared" si="14"/>
        <v>20455.935530967978</v>
      </c>
      <c r="E43" s="117">
        <f t="shared" si="14"/>
        <v>20430.748705269565</v>
      </c>
      <c r="F43" s="117">
        <f t="shared" si="14"/>
        <v>19335.442471401166</v>
      </c>
      <c r="G43" s="117">
        <f t="shared" si="14"/>
        <v>19014.582090985015</v>
      </c>
      <c r="H43" s="117">
        <f t="shared" si="14"/>
        <v>21288.968749334053</v>
      </c>
      <c r="I43" s="117">
        <f t="shared" si="14"/>
        <v>20337.892884368008</v>
      </c>
      <c r="J43" s="117">
        <f t="shared" si="14"/>
        <v>19943.064940258784</v>
      </c>
      <c r="K43" s="117">
        <f t="shared" si="14"/>
        <v>19463.132060228843</v>
      </c>
      <c r="L43" s="117">
        <f t="shared" si="14"/>
        <v>16684.244488122462</v>
      </c>
      <c r="M43" s="117">
        <f t="shared" si="14"/>
        <v>21546.000579201471</v>
      </c>
      <c r="N43" s="117">
        <f t="shared" si="14"/>
        <v>20112.114800717016</v>
      </c>
      <c r="O43" s="117">
        <f t="shared" si="14"/>
        <v>19171.359525978944</v>
      </c>
      <c r="P43" s="117">
        <f t="shared" si="14"/>
        <v>17604.223603627634</v>
      </c>
      <c r="Q43" s="117">
        <f t="shared" si="14"/>
        <v>18608.440371417699</v>
      </c>
      <c r="R43" s="117">
        <f t="shared" ref="R43:V43" si="15">R44+R47+R49+R58</f>
        <v>18177.218394143492</v>
      </c>
      <c r="S43" s="117">
        <f t="shared" si="15"/>
        <v>18271.785936036631</v>
      </c>
      <c r="T43" s="117">
        <f t="shared" si="15"/>
        <v>20742.516078291068</v>
      </c>
      <c r="U43" s="117">
        <f t="shared" si="15"/>
        <v>16722.098544794306</v>
      </c>
      <c r="V43" s="117">
        <f t="shared" si="15"/>
        <v>16214.586675922355</v>
      </c>
      <c r="W43" s="117">
        <f t="shared" ref="W43" si="16">W44+W47+W49+W58</f>
        <v>23766.165802746502</v>
      </c>
      <c r="DA43" s="129" t="s">
        <v>2281</v>
      </c>
    </row>
    <row r="44" spans="1:105" ht="12.95" customHeight="1" x14ac:dyDescent="0.25">
      <c r="A44" s="121" t="s">
        <v>57</v>
      </c>
      <c r="B44" s="122">
        <f t="shared" ref="B44:Q44" si="17">SUM(B45:B46)</f>
        <v>14282.189082775067</v>
      </c>
      <c r="C44" s="122">
        <f t="shared" si="17"/>
        <v>17752.990145588104</v>
      </c>
      <c r="D44" s="122">
        <f t="shared" si="17"/>
        <v>18260.206316770564</v>
      </c>
      <c r="E44" s="122">
        <f t="shared" si="17"/>
        <v>17681.436621689809</v>
      </c>
      <c r="F44" s="122">
        <f t="shared" si="17"/>
        <v>16651.786193128773</v>
      </c>
      <c r="G44" s="122">
        <f t="shared" si="17"/>
        <v>16543.218520628921</v>
      </c>
      <c r="H44" s="122">
        <f t="shared" si="17"/>
        <v>18596.853505044084</v>
      </c>
      <c r="I44" s="122">
        <f t="shared" si="17"/>
        <v>17647.133262874147</v>
      </c>
      <c r="J44" s="122">
        <f t="shared" si="17"/>
        <v>17248.992001386912</v>
      </c>
      <c r="K44" s="122">
        <f t="shared" si="17"/>
        <v>16798.589051807066</v>
      </c>
      <c r="L44" s="122">
        <f t="shared" si="17"/>
        <v>14392.019004826605</v>
      </c>
      <c r="M44" s="122">
        <f t="shared" si="17"/>
        <v>18698.247466532153</v>
      </c>
      <c r="N44" s="122">
        <f t="shared" si="17"/>
        <v>17420.101500667268</v>
      </c>
      <c r="O44" s="122">
        <f t="shared" si="17"/>
        <v>16432.411351792394</v>
      </c>
      <c r="P44" s="122">
        <f t="shared" si="17"/>
        <v>14890.692712318791</v>
      </c>
      <c r="Q44" s="122">
        <f t="shared" si="17"/>
        <v>15770.233622070937</v>
      </c>
      <c r="R44" s="122">
        <f t="shared" ref="R44:V44" si="18">SUM(R45:R46)</f>
        <v>15478.108103149483</v>
      </c>
      <c r="S44" s="122">
        <f t="shared" si="18"/>
        <v>15538.094666981789</v>
      </c>
      <c r="T44" s="122">
        <f t="shared" si="18"/>
        <v>17800.695413259335</v>
      </c>
      <c r="U44" s="122">
        <f t="shared" si="18"/>
        <v>14119.169565351312</v>
      </c>
      <c r="V44" s="122">
        <f t="shared" si="18"/>
        <v>13710.171644434842</v>
      </c>
      <c r="W44" s="122">
        <f t="shared" ref="W44" si="19">SUM(W45:W46)</f>
        <v>20518.331769686483</v>
      </c>
      <c r="DA44" s="130" t="s">
        <v>2282</v>
      </c>
    </row>
    <row r="45" spans="1:105" ht="12" customHeight="1" x14ac:dyDescent="0.25">
      <c r="A45" s="97" t="s">
        <v>216</v>
      </c>
      <c r="B45" s="98">
        <v>14157.522905949938</v>
      </c>
      <c r="C45" s="98">
        <v>17596.09318114935</v>
      </c>
      <c r="D45" s="98">
        <v>18098.167739843735</v>
      </c>
      <c r="E45" s="98">
        <v>17522.618689161427</v>
      </c>
      <c r="F45" s="98">
        <v>16503.203827096921</v>
      </c>
      <c r="G45" s="98">
        <v>16397.284104660557</v>
      </c>
      <c r="H45" s="98">
        <v>18432.793020115449</v>
      </c>
      <c r="I45" s="98">
        <v>17494.882034388258</v>
      </c>
      <c r="J45" s="98">
        <v>17101.248218877179</v>
      </c>
      <c r="K45" s="98">
        <v>16656.639578558752</v>
      </c>
      <c r="L45" s="98">
        <v>14270.136224970291</v>
      </c>
      <c r="M45" s="98">
        <v>18543.796503943096</v>
      </c>
      <c r="N45" s="98">
        <v>17271.512865158427</v>
      </c>
      <c r="O45" s="98">
        <v>16277.662050034931</v>
      </c>
      <c r="P45" s="98">
        <v>14755.194151124681</v>
      </c>
      <c r="Q45" s="98">
        <v>15629.353639448249</v>
      </c>
      <c r="R45" s="98">
        <v>15339.895843923499</v>
      </c>
      <c r="S45" s="98">
        <v>15394.250564322751</v>
      </c>
      <c r="T45" s="98">
        <v>17623.900240153347</v>
      </c>
      <c r="U45" s="98">
        <v>13974.884721532653</v>
      </c>
      <c r="V45" s="98">
        <v>13565.842071345882</v>
      </c>
      <c r="W45" s="98">
        <v>20306.882779272808</v>
      </c>
      <c r="DA45" s="63" t="s">
        <v>2283</v>
      </c>
    </row>
    <row r="46" spans="1:105" ht="12" customHeight="1" x14ac:dyDescent="0.25">
      <c r="A46" s="97" t="s">
        <v>53</v>
      </c>
      <c r="B46" s="98">
        <v>124.66617682512931</v>
      </c>
      <c r="C46" s="98">
        <v>156.89696443875488</v>
      </c>
      <c r="D46" s="98">
        <v>162.03857692682982</v>
      </c>
      <c r="E46" s="98">
        <v>158.81793252838156</v>
      </c>
      <c r="F46" s="98">
        <v>148.58236603185239</v>
      </c>
      <c r="G46" s="98">
        <v>145.9344159683655</v>
      </c>
      <c r="H46" s="98">
        <v>164.06048492863587</v>
      </c>
      <c r="I46" s="98">
        <v>152.25122848589098</v>
      </c>
      <c r="J46" s="98">
        <v>147.74378250973461</v>
      </c>
      <c r="K46" s="98">
        <v>141.94947324831492</v>
      </c>
      <c r="L46" s="98">
        <v>121.8827798563147</v>
      </c>
      <c r="M46" s="98">
        <v>154.45096258905562</v>
      </c>
      <c r="N46" s="98">
        <v>148.58863550884146</v>
      </c>
      <c r="O46" s="98">
        <v>154.74930175746272</v>
      </c>
      <c r="P46" s="98">
        <v>135.49856119411095</v>
      </c>
      <c r="Q46" s="98">
        <v>140.87998262268715</v>
      </c>
      <c r="R46" s="98">
        <v>138.21225922598467</v>
      </c>
      <c r="S46" s="98">
        <v>143.84410265903927</v>
      </c>
      <c r="T46" s="98">
        <v>176.79517310598794</v>
      </c>
      <c r="U46" s="98">
        <v>144.28484381865971</v>
      </c>
      <c r="V46" s="98">
        <v>144.32957308896084</v>
      </c>
      <c r="W46" s="98">
        <v>211.44899041367557</v>
      </c>
      <c r="DA46" s="63" t="s">
        <v>2284</v>
      </c>
    </row>
    <row r="47" spans="1:105" ht="12.95" customHeight="1" x14ac:dyDescent="0.25">
      <c r="A47" s="121" t="s">
        <v>92</v>
      </c>
      <c r="B47" s="122">
        <f t="shared" ref="B47:W47" si="20">B48</f>
        <v>6.9705086543487546E-2</v>
      </c>
      <c r="C47" s="122">
        <f t="shared" si="20"/>
        <v>7.4204293118049686E-2</v>
      </c>
      <c r="D47" s="122">
        <f t="shared" si="20"/>
        <v>8.4272227334717925E-2</v>
      </c>
      <c r="E47" s="122">
        <f t="shared" si="20"/>
        <v>9.6300951584841005E-2</v>
      </c>
      <c r="F47" s="122">
        <f t="shared" si="20"/>
        <v>0.12535893365874456</v>
      </c>
      <c r="G47" s="122">
        <f t="shared" si="20"/>
        <v>0.15287372080709219</v>
      </c>
      <c r="H47" s="122">
        <f t="shared" si="20"/>
        <v>0.21761555298482549</v>
      </c>
      <c r="I47" s="122">
        <f t="shared" si="20"/>
        <v>0.20613714786057805</v>
      </c>
      <c r="J47" s="122">
        <f t="shared" si="20"/>
        <v>0.22840736193199171</v>
      </c>
      <c r="K47" s="122">
        <f t="shared" si="20"/>
        <v>0.2667732550069134</v>
      </c>
      <c r="L47" s="122">
        <f t="shared" si="20"/>
        <v>0.52521332503939466</v>
      </c>
      <c r="M47" s="122">
        <f t="shared" si="20"/>
        <v>0.23973527846194029</v>
      </c>
      <c r="N47" s="122">
        <f t="shared" si="20"/>
        <v>0.27292121827026661</v>
      </c>
      <c r="O47" s="122">
        <f t="shared" si="20"/>
        <v>0.66887007582226021</v>
      </c>
      <c r="P47" s="122">
        <f t="shared" si="20"/>
        <v>1.1733877762836664</v>
      </c>
      <c r="Q47" s="122">
        <f t="shared" si="20"/>
        <v>2.9408737644181451</v>
      </c>
      <c r="R47" s="122">
        <f t="shared" si="20"/>
        <v>1.8018796307944376</v>
      </c>
      <c r="S47" s="122">
        <f t="shared" si="20"/>
        <v>2.2707913173102288</v>
      </c>
      <c r="T47" s="122">
        <f t="shared" si="20"/>
        <v>3.3264785422850278</v>
      </c>
      <c r="U47" s="122">
        <f t="shared" si="20"/>
        <v>5.6603615969330363</v>
      </c>
      <c r="V47" s="122">
        <f t="shared" si="20"/>
        <v>3.8251139818660529</v>
      </c>
      <c r="W47" s="122">
        <f t="shared" si="20"/>
        <v>4.8712779111970361</v>
      </c>
      <c r="DA47" s="130" t="s">
        <v>2285</v>
      </c>
    </row>
    <row r="48" spans="1:105" ht="12" customHeight="1" x14ac:dyDescent="0.25">
      <c r="A48" s="97" t="s">
        <v>53</v>
      </c>
      <c r="B48" s="98">
        <f>IF(RES_hhdet_fec!B48=0,0,RES_hhdet_fec!B48*1000*11630/RES_hhdet_num!B43)</f>
        <v>6.9705086543487546E-2</v>
      </c>
      <c r="C48" s="98">
        <f>IF(RES_hhdet_fec!C48=0,0,RES_hhdet_fec!C48*1000*11630/RES_hhdet_num!C43)</f>
        <v>7.4204293118049686E-2</v>
      </c>
      <c r="D48" s="98">
        <f>IF(RES_hhdet_fec!D48=0,0,RES_hhdet_fec!D48*1000*11630/RES_hhdet_num!D43)</f>
        <v>8.4272227334717925E-2</v>
      </c>
      <c r="E48" s="98">
        <f>IF(RES_hhdet_fec!E48=0,0,RES_hhdet_fec!E48*1000*11630/RES_hhdet_num!E43)</f>
        <v>9.6300951584841005E-2</v>
      </c>
      <c r="F48" s="98">
        <f>IF(RES_hhdet_fec!F48=0,0,RES_hhdet_fec!F48*1000*11630/RES_hhdet_num!F43)</f>
        <v>0.12535893365874456</v>
      </c>
      <c r="G48" s="98">
        <f>IF(RES_hhdet_fec!G48=0,0,RES_hhdet_fec!G48*1000*11630/RES_hhdet_num!G43)</f>
        <v>0.15287372080709219</v>
      </c>
      <c r="H48" s="98">
        <f>IF(RES_hhdet_fec!H48=0,0,RES_hhdet_fec!H48*1000*11630/RES_hhdet_num!H43)</f>
        <v>0.21761555298482549</v>
      </c>
      <c r="I48" s="98">
        <f>IF(RES_hhdet_fec!I48=0,0,RES_hhdet_fec!I48*1000*11630/RES_hhdet_num!I43)</f>
        <v>0.20613714786057805</v>
      </c>
      <c r="J48" s="98">
        <f>IF(RES_hhdet_fec!J48=0,0,RES_hhdet_fec!J48*1000*11630/RES_hhdet_num!J43)</f>
        <v>0.22840736193199171</v>
      </c>
      <c r="K48" s="98">
        <f>IF(RES_hhdet_fec!K48=0,0,RES_hhdet_fec!K48*1000*11630/RES_hhdet_num!K43)</f>
        <v>0.2667732550069134</v>
      </c>
      <c r="L48" s="98">
        <f>IF(RES_hhdet_fec!L48=0,0,RES_hhdet_fec!L48*1000*11630/RES_hhdet_num!L43)</f>
        <v>0.52521332503939466</v>
      </c>
      <c r="M48" s="98">
        <f>IF(RES_hhdet_fec!M48=0,0,RES_hhdet_fec!M48*1000*11630/RES_hhdet_num!M43)</f>
        <v>0.23973527846194029</v>
      </c>
      <c r="N48" s="98">
        <f>IF(RES_hhdet_fec!N48=0,0,RES_hhdet_fec!N48*1000*11630/RES_hhdet_num!N43)</f>
        <v>0.27292121827026661</v>
      </c>
      <c r="O48" s="98">
        <f>IF(RES_hhdet_fec!O48=0,0,RES_hhdet_fec!O48*1000*11630/RES_hhdet_num!O43)</f>
        <v>0.66887007582226021</v>
      </c>
      <c r="P48" s="98">
        <f>IF(RES_hhdet_fec!P48=0,0,RES_hhdet_fec!P48*1000*11630/RES_hhdet_num!P43)</f>
        <v>1.1733877762836664</v>
      </c>
      <c r="Q48" s="98">
        <f>IF(RES_hhdet_fec!Q48=0,0,RES_hhdet_fec!Q48*1000*11630/RES_hhdet_num!Q43)</f>
        <v>2.9408737644181451</v>
      </c>
      <c r="R48" s="98">
        <f>IF(RES_hhdet_fec!R48=0,0,RES_hhdet_fec!R48*1000*11630/RES_hhdet_num!R43)</f>
        <v>1.8018796307944376</v>
      </c>
      <c r="S48" s="98">
        <f>IF(RES_hhdet_fec!S48=0,0,RES_hhdet_fec!S48*1000*11630/RES_hhdet_num!S43)</f>
        <v>2.2707913173102288</v>
      </c>
      <c r="T48" s="98">
        <f>IF(RES_hhdet_fec!T48=0,0,RES_hhdet_fec!T48*1000*11630/RES_hhdet_num!T43)</f>
        <v>3.3264785422850278</v>
      </c>
      <c r="U48" s="98">
        <f>IF(RES_hhdet_fec!U48=0,0,RES_hhdet_fec!U48*1000*11630/RES_hhdet_num!U43)</f>
        <v>5.6603615969330363</v>
      </c>
      <c r="V48" s="98">
        <f>IF(RES_hhdet_fec!V48=0,0,RES_hhdet_fec!V48*1000*11630/RES_hhdet_num!V43)</f>
        <v>3.8251139818660529</v>
      </c>
      <c r="W48" s="98">
        <f>IF(RES_hhdet_fec!W48=0,0,RES_hhdet_fec!W48*1000*11630/RES_hhdet_num!W43)</f>
        <v>4.8712779111970361</v>
      </c>
      <c r="DA48" s="63" t="s">
        <v>2286</v>
      </c>
    </row>
    <row r="49" spans="1:105" ht="12" customHeight="1" x14ac:dyDescent="0.25">
      <c r="A49" s="121" t="s">
        <v>55</v>
      </c>
      <c r="B49" s="122">
        <v>1315.0113400945229</v>
      </c>
      <c r="C49" s="122">
        <v>1478.0275350709678</v>
      </c>
      <c r="D49" s="122">
        <v>1583.1490392088199</v>
      </c>
      <c r="E49" s="122">
        <v>1839.1261466183546</v>
      </c>
      <c r="F49" s="122">
        <v>1799.5534567935629</v>
      </c>
      <c r="G49" s="122">
        <v>1666.8380472639244</v>
      </c>
      <c r="H49" s="122">
        <v>1838.3063339176624</v>
      </c>
      <c r="I49" s="122">
        <v>1841.319874217595</v>
      </c>
      <c r="J49" s="122">
        <v>1809.696272270445</v>
      </c>
      <c r="K49" s="122">
        <v>1760.7767570564417</v>
      </c>
      <c r="L49" s="122">
        <v>1345.9799650542298</v>
      </c>
      <c r="M49" s="122">
        <v>1946.1020564773146</v>
      </c>
      <c r="N49" s="122">
        <v>1794.1874631449125</v>
      </c>
      <c r="O49" s="122">
        <v>1866.9367662808716</v>
      </c>
      <c r="P49" s="122">
        <v>1865.9357745805037</v>
      </c>
      <c r="Q49" s="122">
        <v>1992.0352288751712</v>
      </c>
      <c r="R49" s="122">
        <v>1838.3489052900823</v>
      </c>
      <c r="S49" s="122">
        <v>1863.0852634900414</v>
      </c>
      <c r="T49" s="122">
        <v>2051.6691515149928</v>
      </c>
      <c r="U49" s="122">
        <v>1681.1975898771209</v>
      </c>
      <c r="V49" s="122">
        <v>1622.399643278635</v>
      </c>
      <c r="W49" s="122">
        <v>2386.0748135109202</v>
      </c>
      <c r="DA49" s="130" t="s">
        <v>2287</v>
      </c>
    </row>
    <row r="50" spans="1:105" ht="12" customHeight="1" x14ac:dyDescent="0.25">
      <c r="A50" s="97" t="s">
        <v>138</v>
      </c>
      <c r="B50" s="98">
        <v>1317.8717177237388</v>
      </c>
      <c r="C50" s="98">
        <v>1490.8191431147443</v>
      </c>
      <c r="D50" s="98">
        <v>1605.0626917336849</v>
      </c>
      <c r="E50" s="98">
        <v>1843.0620025577437</v>
      </c>
      <c r="F50" s="98">
        <v>1805.4253734960207</v>
      </c>
      <c r="G50" s="98">
        <v>1677.6182340278183</v>
      </c>
      <c r="H50" s="98">
        <v>1847.8105907348217</v>
      </c>
      <c r="I50" s="98">
        <v>1854.2102010406099</v>
      </c>
      <c r="J50" s="98">
        <v>1819.9202170905626</v>
      </c>
      <c r="K50" s="98">
        <v>1768.1042318694922</v>
      </c>
      <c r="L50" s="98">
        <v>1338.8726175457709</v>
      </c>
      <c r="M50" s="98">
        <v>1956.7090112946678</v>
      </c>
      <c r="N50" s="98">
        <v>1803.3590068395024</v>
      </c>
      <c r="O50" s="98">
        <v>1880.0781250207363</v>
      </c>
      <c r="P50" s="98">
        <v>1882.6475466695094</v>
      </c>
      <c r="Q50" s="98">
        <v>2012.2539286362958</v>
      </c>
      <c r="R50" s="98">
        <v>1851.198591389857</v>
      </c>
      <c r="S50" s="98">
        <v>1875.055647315698</v>
      </c>
      <c r="T50" s="98">
        <v>2071.0434947244503</v>
      </c>
      <c r="U50" s="98">
        <v>1687.803767787037</v>
      </c>
      <c r="V50" s="98">
        <v>1628.7387744786995</v>
      </c>
      <c r="W50" s="98">
        <v>2424.7463721388763</v>
      </c>
      <c r="DA50" s="63" t="s">
        <v>2288</v>
      </c>
    </row>
    <row r="51" spans="1:105" ht="12" customHeight="1" x14ac:dyDescent="0.25">
      <c r="A51" s="97" t="s">
        <v>137</v>
      </c>
      <c r="B51" s="98">
        <v>0</v>
      </c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1311.8601603953812</v>
      </c>
      <c r="L51" s="98">
        <v>1021.503774480463</v>
      </c>
      <c r="M51" s="98">
        <v>1483.4338410830551</v>
      </c>
      <c r="N51" s="98">
        <v>1374.448806411639</v>
      </c>
      <c r="O51" s="98">
        <v>1445.6495449313879</v>
      </c>
      <c r="P51" s="98">
        <v>1423.7622794155302</v>
      </c>
      <c r="Q51" s="98">
        <v>1500.87124284933</v>
      </c>
      <c r="R51" s="98">
        <v>1386.5398772108274</v>
      </c>
      <c r="S51" s="98">
        <v>1430.2994743332786</v>
      </c>
      <c r="T51" s="98">
        <v>1649.2307982137872</v>
      </c>
      <c r="U51" s="98">
        <v>1374.9984534212797</v>
      </c>
      <c r="V51" s="98">
        <v>1346.1204660831711</v>
      </c>
      <c r="W51" s="98">
        <v>1962.5721815996094</v>
      </c>
      <c r="DA51" s="63" t="s">
        <v>2289</v>
      </c>
    </row>
    <row r="52" spans="1:105" ht="12" customHeight="1" x14ac:dyDescent="0.25">
      <c r="A52" s="100" t="s">
        <v>216</v>
      </c>
      <c r="B52" s="101">
        <v>0</v>
      </c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842.44740227313287</v>
      </c>
      <c r="L52" s="101">
        <v>676.32974812130226</v>
      </c>
      <c r="M52" s="101">
        <v>954.62771260918896</v>
      </c>
      <c r="N52" s="101">
        <v>859.90108126829261</v>
      </c>
      <c r="O52" s="101">
        <v>898.92615697968381</v>
      </c>
      <c r="P52" s="101">
        <v>862.92907665998382</v>
      </c>
      <c r="Q52" s="101">
        <v>908.84101690358739</v>
      </c>
      <c r="R52" s="101">
        <v>827.64138011860302</v>
      </c>
      <c r="S52" s="101">
        <v>832.24554907261631</v>
      </c>
      <c r="T52" s="101">
        <v>1066.214322858433</v>
      </c>
      <c r="U52" s="101">
        <v>813.79104864252952</v>
      </c>
      <c r="V52" s="101">
        <v>776.57834407741427</v>
      </c>
      <c r="W52" s="101">
        <v>1108.7233790459206</v>
      </c>
      <c r="DA52" s="131" t="s">
        <v>2290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469.41275812224796</v>
      </c>
      <c r="L53" s="104">
        <v>345.17402635916085</v>
      </c>
      <c r="M53" s="104">
        <v>528.80612847386612</v>
      </c>
      <c r="N53" s="104">
        <v>514.54772514334638</v>
      </c>
      <c r="O53" s="104">
        <v>546.72338795170424</v>
      </c>
      <c r="P53" s="104">
        <v>560.83320275554638</v>
      </c>
      <c r="Q53" s="104">
        <v>592.03022594574259</v>
      </c>
      <c r="R53" s="104">
        <v>558.89849709222449</v>
      </c>
      <c r="S53" s="104">
        <v>598.05392526066237</v>
      </c>
      <c r="T53" s="104">
        <v>583.0164753553538</v>
      </c>
      <c r="U53" s="104">
        <v>561.20740477874983</v>
      </c>
      <c r="V53" s="104">
        <v>569.5421220057566</v>
      </c>
      <c r="W53" s="104">
        <v>853.84880255368876</v>
      </c>
      <c r="DA53" s="132" t="s">
        <v>2291</v>
      </c>
    </row>
    <row r="54" spans="1:105" ht="12" customHeight="1" x14ac:dyDescent="0.25">
      <c r="A54" s="106" t="s">
        <v>122</v>
      </c>
      <c r="B54" s="101">
        <v>1224.5727701892065</v>
      </c>
      <c r="C54" s="101">
        <v>1054.9134431637649</v>
      </c>
      <c r="D54" s="101">
        <v>800.93208370677394</v>
      </c>
      <c r="E54" s="101">
        <v>1690.1801582422872</v>
      </c>
      <c r="F54" s="101">
        <v>1567.5272619501452</v>
      </c>
      <c r="G54" s="101">
        <v>1239.2720149656539</v>
      </c>
      <c r="H54" s="101">
        <v>1467.8734548221394</v>
      </c>
      <c r="I54" s="101">
        <v>1347.7453953397296</v>
      </c>
      <c r="J54" s="101">
        <v>1423.6078297212641</v>
      </c>
      <c r="K54" s="101">
        <v>1506.6068273336448</v>
      </c>
      <c r="L54" s="101">
        <v>1622.4325058041647</v>
      </c>
      <c r="M54" s="101">
        <v>1604.314890795338</v>
      </c>
      <c r="N54" s="101">
        <v>1557.0195641753858</v>
      </c>
      <c r="O54" s="101">
        <v>1656.281028866257</v>
      </c>
      <c r="P54" s="101">
        <v>1630.9384950873898</v>
      </c>
      <c r="Q54" s="101">
        <v>1683.0110524560591</v>
      </c>
      <c r="R54" s="101">
        <v>1719.4505506765413</v>
      </c>
      <c r="S54" s="101">
        <v>1738.8833259664398</v>
      </c>
      <c r="T54" s="101">
        <v>1706.4466748131681</v>
      </c>
      <c r="U54" s="101">
        <v>1792.1863353005604</v>
      </c>
      <c r="V54" s="101">
        <v>1722.0614535839022</v>
      </c>
      <c r="W54" s="101">
        <v>1629.7711288406745</v>
      </c>
      <c r="DA54" s="131" t="s">
        <v>2292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1303.1574084145921</v>
      </c>
      <c r="N55" s="104">
        <v>1257.9999208724798</v>
      </c>
      <c r="O55" s="104">
        <v>1348.9767660862542</v>
      </c>
      <c r="P55" s="104">
        <v>1350.3018812247399</v>
      </c>
      <c r="Q55" s="104">
        <v>1402.2396321089727</v>
      </c>
      <c r="R55" s="104">
        <v>1430.5001385004325</v>
      </c>
      <c r="S55" s="104">
        <v>1445.7162946924666</v>
      </c>
      <c r="T55" s="104">
        <v>1421.210076953161</v>
      </c>
      <c r="U55" s="104">
        <v>1482.3451364567852</v>
      </c>
      <c r="V55" s="104">
        <v>1493.2153572542011</v>
      </c>
      <c r="W55" s="104">
        <v>1438.1547580546908</v>
      </c>
      <c r="DA55" s="132" t="s">
        <v>2293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778.00976955724025</v>
      </c>
      <c r="N56" s="98">
        <v>725.74849088902454</v>
      </c>
      <c r="O56" s="98">
        <v>791.58116964897351</v>
      </c>
      <c r="P56" s="98">
        <v>776.60935770448168</v>
      </c>
      <c r="Q56" s="98">
        <v>816.2164210750957</v>
      </c>
      <c r="R56" s="98">
        <v>826.33096614051692</v>
      </c>
      <c r="S56" s="98">
        <v>822.97180324943565</v>
      </c>
      <c r="T56" s="98">
        <v>899.08820002960988</v>
      </c>
      <c r="U56" s="98">
        <v>862.44307912610498</v>
      </c>
      <c r="V56" s="98">
        <v>845.76508447217077</v>
      </c>
      <c r="W56" s="98">
        <v>777.22046022342636</v>
      </c>
      <c r="DA56" s="63" t="s">
        <v>2294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525.14763885735181</v>
      </c>
      <c r="N57" s="98">
        <v>532.25142998345495</v>
      </c>
      <c r="O57" s="98">
        <v>557.39559643728069</v>
      </c>
      <c r="P57" s="98">
        <v>573.69252352025831</v>
      </c>
      <c r="Q57" s="98">
        <v>586.02321103387692</v>
      </c>
      <c r="R57" s="98">
        <v>604.16917235991559</v>
      </c>
      <c r="S57" s="98">
        <v>622.74449144303071</v>
      </c>
      <c r="T57" s="98">
        <v>522.12187692355121</v>
      </c>
      <c r="U57" s="98">
        <v>619.90205733068012</v>
      </c>
      <c r="V57" s="98">
        <v>647.45027278203065</v>
      </c>
      <c r="W57" s="98">
        <v>660.93429783126476</v>
      </c>
      <c r="DA57" s="63" t="s">
        <v>2295</v>
      </c>
    </row>
    <row r="58" spans="1:105" ht="12" customHeight="1" x14ac:dyDescent="0.25">
      <c r="A58" s="121" t="s">
        <v>54</v>
      </c>
      <c r="B58" s="122">
        <v>598.61202708503356</v>
      </c>
      <c r="C58" s="122">
        <v>597.61429061650131</v>
      </c>
      <c r="D58" s="122">
        <v>612.49590276126207</v>
      </c>
      <c r="E58" s="122">
        <v>910.08963600981781</v>
      </c>
      <c r="F58" s="122">
        <v>883.97746254517324</v>
      </c>
      <c r="G58" s="122">
        <v>804.37264937136274</v>
      </c>
      <c r="H58" s="122">
        <v>853.59129481932348</v>
      </c>
      <c r="I58" s="122">
        <v>849.23361012840712</v>
      </c>
      <c r="J58" s="122">
        <v>884.14825923949832</v>
      </c>
      <c r="K58" s="122">
        <v>903.49947811032803</v>
      </c>
      <c r="L58" s="122">
        <v>945.72030491658779</v>
      </c>
      <c r="M58" s="122">
        <v>901.41132091354393</v>
      </c>
      <c r="N58" s="122">
        <v>897.55291568656389</v>
      </c>
      <c r="O58" s="122">
        <v>871.34253782985752</v>
      </c>
      <c r="P58" s="122">
        <v>846.42172895205704</v>
      </c>
      <c r="Q58" s="122">
        <v>843.23064670717224</v>
      </c>
      <c r="R58" s="122">
        <v>858.95950607312966</v>
      </c>
      <c r="S58" s="122">
        <v>868.33521424748983</v>
      </c>
      <c r="T58" s="122">
        <v>886.82503497445566</v>
      </c>
      <c r="U58" s="122">
        <v>916.07102796893855</v>
      </c>
      <c r="V58" s="122">
        <v>878.19027422701288</v>
      </c>
      <c r="W58" s="122">
        <v>856.8879416379034</v>
      </c>
      <c r="DA58" s="130" t="s">
        <v>2296</v>
      </c>
    </row>
    <row r="59" spans="1:105" ht="12" customHeight="1" x14ac:dyDescent="0.25">
      <c r="A59" s="97" t="s">
        <v>50</v>
      </c>
      <c r="B59" s="98">
        <v>616.3959753014484</v>
      </c>
      <c r="C59" s="98">
        <v>630.43322398979615</v>
      </c>
      <c r="D59" s="98">
        <v>683.17062076762522</v>
      </c>
      <c r="E59" s="98">
        <v>907.54783690714191</v>
      </c>
      <c r="F59" s="98">
        <v>910.26021532160257</v>
      </c>
      <c r="G59" s="98">
        <v>889.14237132452513</v>
      </c>
      <c r="H59" s="98">
        <v>901.95074356119972</v>
      </c>
      <c r="I59" s="98">
        <v>940.10614194195477</v>
      </c>
      <c r="J59" s="98">
        <v>969.96337151236401</v>
      </c>
      <c r="K59" s="98">
        <v>1001.3383902675107</v>
      </c>
      <c r="L59" s="98">
        <v>1015.1616825100912</v>
      </c>
      <c r="M59" s="98">
        <v>972.20904066730589</v>
      </c>
      <c r="N59" s="98">
        <v>974.68419330397489</v>
      </c>
      <c r="O59" s="98">
        <v>934.57910185412095</v>
      </c>
      <c r="P59" s="98">
        <v>925.74712002059982</v>
      </c>
      <c r="Q59" s="98">
        <v>920.99918193369831</v>
      </c>
      <c r="R59" s="98">
        <v>934.29569372109461</v>
      </c>
      <c r="S59" s="98">
        <v>943.09409464799614</v>
      </c>
      <c r="T59" s="98">
        <v>970.48679410330931</v>
      </c>
      <c r="U59" s="98">
        <v>1013.5171142251681</v>
      </c>
      <c r="V59" s="98">
        <v>960.64312691564453</v>
      </c>
      <c r="W59" s="98">
        <v>927.77743011649648</v>
      </c>
      <c r="DA59" s="63" t="s">
        <v>2297</v>
      </c>
    </row>
    <row r="60" spans="1:105" ht="12" customHeight="1" x14ac:dyDescent="0.25">
      <c r="A60" s="109" t="s">
        <v>120</v>
      </c>
      <c r="B60" s="33">
        <v>500.28133675590868</v>
      </c>
      <c r="C60" s="33">
        <v>432.89921017411848</v>
      </c>
      <c r="D60" s="33">
        <v>340.3255660183143</v>
      </c>
      <c r="E60" s="33">
        <v>916.55086423498039</v>
      </c>
      <c r="F60" s="33">
        <v>828.53061445979904</v>
      </c>
      <c r="G60" s="33">
        <v>640.5351224115285</v>
      </c>
      <c r="H60" s="33">
        <v>767.9785381772457</v>
      </c>
      <c r="I60" s="33">
        <v>698.36969024579469</v>
      </c>
      <c r="J60" s="33">
        <v>743.50340141491074</v>
      </c>
      <c r="K60" s="33">
        <v>750.47246607769364</v>
      </c>
      <c r="L60" s="33">
        <v>838.16550440717924</v>
      </c>
      <c r="M60" s="33">
        <v>767.83423319720589</v>
      </c>
      <c r="N60" s="33">
        <v>747.12397228764007</v>
      </c>
      <c r="O60" s="33">
        <v>761.38430874281869</v>
      </c>
      <c r="P60" s="33">
        <v>710.61615148930025</v>
      </c>
      <c r="Q60" s="33">
        <v>708.66534077261326</v>
      </c>
      <c r="R60" s="33">
        <v>725.1884097844694</v>
      </c>
      <c r="S60" s="33">
        <v>732.65960521984027</v>
      </c>
      <c r="T60" s="33">
        <v>722.99420196963615</v>
      </c>
      <c r="U60" s="33">
        <v>715.6697053700957</v>
      </c>
      <c r="V60" s="33">
        <v>708.06971819138118</v>
      </c>
      <c r="W60" s="33">
        <v>695.92747225628978</v>
      </c>
      <c r="DA60" s="60" t="s">
        <v>2298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16536.234706257237</v>
      </c>
      <c r="C62" s="117">
        <f t="shared" si="21"/>
        <v>17747.104171958428</v>
      </c>
      <c r="D62" s="117">
        <f t="shared" si="21"/>
        <v>17056.972749927929</v>
      </c>
      <c r="E62" s="117">
        <f t="shared" si="21"/>
        <v>17128.879616540769</v>
      </c>
      <c r="F62" s="117">
        <f t="shared" si="21"/>
        <v>16750.19128140953</v>
      </c>
      <c r="G62" s="117">
        <f t="shared" si="21"/>
        <v>17494.03674328114</v>
      </c>
      <c r="H62" s="117">
        <f t="shared" si="21"/>
        <v>17846.797961102286</v>
      </c>
      <c r="I62" s="117">
        <f t="shared" si="21"/>
        <v>16903.11393627006</v>
      </c>
      <c r="J62" s="117">
        <f t="shared" si="21"/>
        <v>16766.257752153251</v>
      </c>
      <c r="K62" s="117">
        <f t="shared" si="21"/>
        <v>17081.161466890328</v>
      </c>
      <c r="L62" s="117">
        <f t="shared" si="21"/>
        <v>18653.370247824478</v>
      </c>
      <c r="M62" s="117">
        <f t="shared" si="21"/>
        <v>16708.823047303271</v>
      </c>
      <c r="N62" s="117">
        <f t="shared" si="21"/>
        <v>17043.393539219829</v>
      </c>
      <c r="O62" s="117">
        <f t="shared" si="21"/>
        <v>16840.786660404225</v>
      </c>
      <c r="P62" s="117">
        <f t="shared" si="21"/>
        <v>15187.144367588773</v>
      </c>
      <c r="Q62" s="117">
        <f t="shared" si="21"/>
        <v>14893.888925241732</v>
      </c>
      <c r="R62" s="117">
        <f t="shared" ref="R62:V62" si="22">R63+R66+R68+R77</f>
        <v>16052.546135258559</v>
      </c>
      <c r="S62" s="117">
        <f t="shared" si="22"/>
        <v>16585.109843808073</v>
      </c>
      <c r="T62" s="117">
        <f t="shared" si="22"/>
        <v>16140.274462929625</v>
      </c>
      <c r="U62" s="117">
        <f t="shared" si="22"/>
        <v>16072.514975264086</v>
      </c>
      <c r="V62" s="117">
        <f t="shared" si="22"/>
        <v>15940.89787654459</v>
      </c>
      <c r="W62" s="117">
        <f t="shared" ref="W62" si="23">W63+W66+W68+W77</f>
        <v>18150.045510257216</v>
      </c>
      <c r="DA62" s="129" t="s">
        <v>2299</v>
      </c>
    </row>
    <row r="63" spans="1:105" ht="12.95" customHeight="1" x14ac:dyDescent="0.25">
      <c r="A63" s="121" t="s">
        <v>57</v>
      </c>
      <c r="B63" s="122">
        <f t="shared" ref="B63:Q63" si="24">SUM(B64:B65)</f>
        <v>14465.864439255451</v>
      </c>
      <c r="C63" s="122">
        <f t="shared" si="24"/>
        <v>15735.561936778087</v>
      </c>
      <c r="D63" s="122">
        <f t="shared" si="24"/>
        <v>15052.151396446221</v>
      </c>
      <c r="E63" s="122">
        <f t="shared" si="24"/>
        <v>14540.431544182355</v>
      </c>
      <c r="F63" s="122">
        <f t="shared" si="24"/>
        <v>14168.141621494811</v>
      </c>
      <c r="G63" s="122">
        <f t="shared" si="24"/>
        <v>14987.417502573084</v>
      </c>
      <c r="H63" s="122">
        <f t="shared" si="24"/>
        <v>15286.95205242552</v>
      </c>
      <c r="I63" s="122">
        <f t="shared" si="24"/>
        <v>14342.338958138784</v>
      </c>
      <c r="J63" s="122">
        <f t="shared" si="24"/>
        <v>14170.540652579311</v>
      </c>
      <c r="K63" s="122">
        <f t="shared" si="24"/>
        <v>14400.638462562005</v>
      </c>
      <c r="L63" s="122">
        <f t="shared" si="24"/>
        <v>15932.618529618823</v>
      </c>
      <c r="M63" s="122">
        <f t="shared" si="24"/>
        <v>14037.827010881436</v>
      </c>
      <c r="N63" s="122">
        <f t="shared" si="24"/>
        <v>14380.555172956418</v>
      </c>
      <c r="O63" s="122">
        <f t="shared" si="24"/>
        <v>14132.979031670948</v>
      </c>
      <c r="P63" s="122">
        <f t="shared" si="24"/>
        <v>12557.555134697455</v>
      </c>
      <c r="Q63" s="122">
        <f t="shared" si="24"/>
        <v>12295.949141030113</v>
      </c>
      <c r="R63" s="122">
        <f t="shared" ref="R63:V63" si="25">SUM(R64:R65)</f>
        <v>13376.210603847592</v>
      </c>
      <c r="S63" s="122">
        <f t="shared" si="25"/>
        <v>13826.395483014498</v>
      </c>
      <c r="T63" s="122">
        <f t="shared" si="25"/>
        <v>13599.859107439364</v>
      </c>
      <c r="U63" s="122">
        <f t="shared" si="25"/>
        <v>13431.105108492382</v>
      </c>
      <c r="V63" s="122">
        <f t="shared" si="25"/>
        <v>13363.214753315715</v>
      </c>
      <c r="W63" s="122">
        <f t="shared" ref="W63" si="26">SUM(W64:W65)</f>
        <v>15303.837494798559</v>
      </c>
      <c r="DA63" s="130" t="s">
        <v>2300</v>
      </c>
    </row>
    <row r="64" spans="1:105" ht="12" customHeight="1" x14ac:dyDescent="0.25">
      <c r="A64" s="97" t="s">
        <v>217</v>
      </c>
      <c r="B64" s="98">
        <v>14324.402726014769</v>
      </c>
      <c r="C64" s="98">
        <v>15580.132764798309</v>
      </c>
      <c r="D64" s="98">
        <v>14903.223825088891</v>
      </c>
      <c r="E64" s="98">
        <v>14394.385765898587</v>
      </c>
      <c r="F64" s="98">
        <v>14025.657681218003</v>
      </c>
      <c r="G64" s="98">
        <v>14835.856369455792</v>
      </c>
      <c r="H64" s="98">
        <v>15129.938059556109</v>
      </c>
      <c r="I64" s="98">
        <v>14195.78115341736</v>
      </c>
      <c r="J64" s="98">
        <v>14024.095367042532</v>
      </c>
      <c r="K64" s="98">
        <v>14250.298598972806</v>
      </c>
      <c r="L64" s="98">
        <v>15761.499694846256</v>
      </c>
      <c r="M64" s="98">
        <v>13886.378973334353</v>
      </c>
      <c r="N64" s="98">
        <v>14221.729373261725</v>
      </c>
      <c r="O64" s="98">
        <v>13974.785565741742</v>
      </c>
      <c r="P64" s="98">
        <v>12420.583756066595</v>
      </c>
      <c r="Q64" s="98">
        <v>12162.715634804086</v>
      </c>
      <c r="R64" s="98">
        <v>13230.112739378472</v>
      </c>
      <c r="S64" s="98">
        <v>13674.320372107321</v>
      </c>
      <c r="T64" s="98">
        <v>13445.557026200007</v>
      </c>
      <c r="U64" s="98">
        <v>13279.131695478562</v>
      </c>
      <c r="V64" s="98">
        <v>13209.079501749176</v>
      </c>
      <c r="W64" s="98">
        <v>15128.512839678619</v>
      </c>
      <c r="DA64" s="63" t="s">
        <v>2301</v>
      </c>
    </row>
    <row r="65" spans="1:105" ht="12" customHeight="1" x14ac:dyDescent="0.25">
      <c r="A65" s="97" t="s">
        <v>53</v>
      </c>
      <c r="B65" s="98">
        <v>141.46171324068277</v>
      </c>
      <c r="C65" s="98">
        <v>155.42917197977863</v>
      </c>
      <c r="D65" s="98">
        <v>148.92757135732987</v>
      </c>
      <c r="E65" s="98">
        <v>146.04577828376813</v>
      </c>
      <c r="F65" s="98">
        <v>142.4839402768084</v>
      </c>
      <c r="G65" s="98">
        <v>151.5611331172918</v>
      </c>
      <c r="H65" s="98">
        <v>157.01399286941108</v>
      </c>
      <c r="I65" s="98">
        <v>146.55780472142465</v>
      </c>
      <c r="J65" s="98">
        <v>146.4452855367808</v>
      </c>
      <c r="K65" s="98">
        <v>150.33986358919881</v>
      </c>
      <c r="L65" s="98">
        <v>171.11883477256805</v>
      </c>
      <c r="M65" s="98">
        <v>151.44803754708383</v>
      </c>
      <c r="N65" s="98">
        <v>158.82579969469225</v>
      </c>
      <c r="O65" s="98">
        <v>158.19346592920544</v>
      </c>
      <c r="P65" s="98">
        <v>136.97137863086022</v>
      </c>
      <c r="Q65" s="98">
        <v>133.23350622602555</v>
      </c>
      <c r="R65" s="98">
        <v>146.09786446911988</v>
      </c>
      <c r="S65" s="98">
        <v>152.07511090717688</v>
      </c>
      <c r="T65" s="98">
        <v>154.30208123935705</v>
      </c>
      <c r="U65" s="98">
        <v>151.97341301382068</v>
      </c>
      <c r="V65" s="98">
        <v>154.13525156653841</v>
      </c>
      <c r="W65" s="98">
        <v>175.32465511994113</v>
      </c>
      <c r="DA65" s="63" t="s">
        <v>2302</v>
      </c>
    </row>
    <row r="66" spans="1:105" ht="12.95" customHeight="1" x14ac:dyDescent="0.25">
      <c r="A66" s="121" t="s">
        <v>92</v>
      </c>
      <c r="B66" s="122">
        <f t="shared" ref="B66:W66" si="27">B67</f>
        <v>6.9829491258021681E-2</v>
      </c>
      <c r="C66" s="122">
        <f t="shared" si="27"/>
        <v>7.6294620737082444E-2</v>
      </c>
      <c r="D66" s="122">
        <f t="shared" si="27"/>
        <v>8.9294690213970906E-2</v>
      </c>
      <c r="E66" s="122">
        <f t="shared" si="27"/>
        <v>9.5247650300527231E-2</v>
      </c>
      <c r="F66" s="122">
        <f t="shared" si="27"/>
        <v>0.1198781751765903</v>
      </c>
      <c r="G66" s="122">
        <f t="shared" si="27"/>
        <v>0.13805503665343336</v>
      </c>
      <c r="H66" s="122">
        <f t="shared" si="27"/>
        <v>0.21102578461912927</v>
      </c>
      <c r="I66" s="122">
        <f t="shared" si="27"/>
        <v>0.28731427267836923</v>
      </c>
      <c r="J66" s="122">
        <f t="shared" si="27"/>
        <v>0.37518048021547395</v>
      </c>
      <c r="K66" s="122">
        <f t="shared" si="27"/>
        <v>0.49040268888671429</v>
      </c>
      <c r="L66" s="122">
        <f t="shared" si="27"/>
        <v>0.94778214741719213</v>
      </c>
      <c r="M66" s="122">
        <f t="shared" si="27"/>
        <v>0.66349029545838389</v>
      </c>
      <c r="N66" s="122">
        <f t="shared" si="27"/>
        <v>0.98384625745135346</v>
      </c>
      <c r="O66" s="122">
        <f t="shared" si="27"/>
        <v>1.182272052177187</v>
      </c>
      <c r="P66" s="122">
        <f t="shared" si="27"/>
        <v>1.5006419409377769</v>
      </c>
      <c r="Q66" s="122">
        <f t="shared" si="27"/>
        <v>3.4931970084885124</v>
      </c>
      <c r="R66" s="122">
        <f t="shared" si="27"/>
        <v>2.524805106557988</v>
      </c>
      <c r="S66" s="122">
        <f t="shared" si="27"/>
        <v>3.0027883056886862</v>
      </c>
      <c r="T66" s="122">
        <f t="shared" si="27"/>
        <v>3.8809012594521315</v>
      </c>
      <c r="U66" s="122">
        <f t="shared" si="27"/>
        <v>5.7457057972249599</v>
      </c>
      <c r="V66" s="122">
        <f t="shared" si="27"/>
        <v>3.587125337031845</v>
      </c>
      <c r="W66" s="122">
        <f t="shared" si="27"/>
        <v>4.4004248471894307</v>
      </c>
      <c r="DA66" s="130" t="s">
        <v>2303</v>
      </c>
    </row>
    <row r="67" spans="1:105" ht="12" customHeight="1" x14ac:dyDescent="0.25">
      <c r="A67" s="97" t="s">
        <v>53</v>
      </c>
      <c r="B67" s="98">
        <f>IF(RES_hhdet_fec!B67=0,0,RES_hhdet_fec!B67*1000*11630/RES_hhdet_num!B62)</f>
        <v>6.9829491258021681E-2</v>
      </c>
      <c r="C67" s="98">
        <f>IF(RES_hhdet_fec!C67=0,0,RES_hhdet_fec!C67*1000*11630/RES_hhdet_num!C62)</f>
        <v>7.6294620737082444E-2</v>
      </c>
      <c r="D67" s="98">
        <f>IF(RES_hhdet_fec!D67=0,0,RES_hhdet_fec!D67*1000*11630/RES_hhdet_num!D62)</f>
        <v>8.9294690213970906E-2</v>
      </c>
      <c r="E67" s="98">
        <f>IF(RES_hhdet_fec!E67=0,0,RES_hhdet_fec!E67*1000*11630/RES_hhdet_num!E62)</f>
        <v>9.5247650300527231E-2</v>
      </c>
      <c r="F67" s="98">
        <f>IF(RES_hhdet_fec!F67=0,0,RES_hhdet_fec!F67*1000*11630/RES_hhdet_num!F62)</f>
        <v>0.1198781751765903</v>
      </c>
      <c r="G67" s="98">
        <f>IF(RES_hhdet_fec!G67=0,0,RES_hhdet_fec!G67*1000*11630/RES_hhdet_num!G62)</f>
        <v>0.13805503665343336</v>
      </c>
      <c r="H67" s="98">
        <f>IF(RES_hhdet_fec!H67=0,0,RES_hhdet_fec!H67*1000*11630/RES_hhdet_num!H62)</f>
        <v>0.21102578461912927</v>
      </c>
      <c r="I67" s="98">
        <f>IF(RES_hhdet_fec!I67=0,0,RES_hhdet_fec!I67*1000*11630/RES_hhdet_num!I62)</f>
        <v>0.28731427267836923</v>
      </c>
      <c r="J67" s="98">
        <f>IF(RES_hhdet_fec!J67=0,0,RES_hhdet_fec!J67*1000*11630/RES_hhdet_num!J62)</f>
        <v>0.37518048021547395</v>
      </c>
      <c r="K67" s="98">
        <f>IF(RES_hhdet_fec!K67=0,0,RES_hhdet_fec!K67*1000*11630/RES_hhdet_num!K62)</f>
        <v>0.49040268888671429</v>
      </c>
      <c r="L67" s="98">
        <f>IF(RES_hhdet_fec!L67=0,0,RES_hhdet_fec!L67*1000*11630/RES_hhdet_num!L62)</f>
        <v>0.94778214741719213</v>
      </c>
      <c r="M67" s="98">
        <f>IF(RES_hhdet_fec!M67=0,0,RES_hhdet_fec!M67*1000*11630/RES_hhdet_num!M62)</f>
        <v>0.66349029545838389</v>
      </c>
      <c r="N67" s="98">
        <f>IF(RES_hhdet_fec!N67=0,0,RES_hhdet_fec!N67*1000*11630/RES_hhdet_num!N62)</f>
        <v>0.98384625745135346</v>
      </c>
      <c r="O67" s="98">
        <f>IF(RES_hhdet_fec!O67=0,0,RES_hhdet_fec!O67*1000*11630/RES_hhdet_num!O62)</f>
        <v>1.182272052177187</v>
      </c>
      <c r="P67" s="98">
        <f>IF(RES_hhdet_fec!P67=0,0,RES_hhdet_fec!P67*1000*11630/RES_hhdet_num!P62)</f>
        <v>1.5006419409377769</v>
      </c>
      <c r="Q67" s="98">
        <f>IF(RES_hhdet_fec!Q67=0,0,RES_hhdet_fec!Q67*1000*11630/RES_hhdet_num!Q62)</f>
        <v>3.4931970084885124</v>
      </c>
      <c r="R67" s="98">
        <f>IF(RES_hhdet_fec!R67=0,0,RES_hhdet_fec!R67*1000*11630/RES_hhdet_num!R62)</f>
        <v>2.524805106557988</v>
      </c>
      <c r="S67" s="98">
        <f>IF(RES_hhdet_fec!S67=0,0,RES_hhdet_fec!S67*1000*11630/RES_hhdet_num!S62)</f>
        <v>3.0027883056886862</v>
      </c>
      <c r="T67" s="98">
        <f>IF(RES_hhdet_fec!T67=0,0,RES_hhdet_fec!T67*1000*11630/RES_hhdet_num!T62)</f>
        <v>3.8809012594521315</v>
      </c>
      <c r="U67" s="98">
        <f>IF(RES_hhdet_fec!U67=0,0,RES_hhdet_fec!U67*1000*11630/RES_hhdet_num!U62)</f>
        <v>5.7457057972249599</v>
      </c>
      <c r="V67" s="98">
        <f>IF(RES_hhdet_fec!V67=0,0,RES_hhdet_fec!V67*1000*11630/RES_hhdet_num!V62)</f>
        <v>3.587125337031845</v>
      </c>
      <c r="W67" s="98">
        <f>IF(RES_hhdet_fec!W67=0,0,RES_hhdet_fec!W67*1000*11630/RES_hhdet_num!W62)</f>
        <v>4.4004248471894307</v>
      </c>
      <c r="DA67" s="63" t="s">
        <v>2304</v>
      </c>
    </row>
    <row r="68" spans="1:105" ht="12" customHeight="1" x14ac:dyDescent="0.25">
      <c r="A68" s="121" t="s">
        <v>55</v>
      </c>
      <c r="B68" s="122">
        <v>1444.0381965436452</v>
      </c>
      <c r="C68" s="122">
        <v>1409.3619414205093</v>
      </c>
      <c r="D68" s="122">
        <v>1392.4287585433692</v>
      </c>
      <c r="E68" s="122">
        <v>1618.5538457243497</v>
      </c>
      <c r="F68" s="122">
        <v>1640.336176414806</v>
      </c>
      <c r="G68" s="122">
        <v>1622.4859093506464</v>
      </c>
      <c r="H68" s="122">
        <v>1637.2126426251243</v>
      </c>
      <c r="I68" s="122">
        <v>1636.8856672924971</v>
      </c>
      <c r="J68" s="122">
        <v>1649.1254960608599</v>
      </c>
      <c r="K68" s="122">
        <v>1704.0612151331075</v>
      </c>
      <c r="L68" s="122">
        <v>1702.6544050216419</v>
      </c>
      <c r="M68" s="122">
        <v>1709.6856412143156</v>
      </c>
      <c r="N68" s="122">
        <v>1704.8237760350628</v>
      </c>
      <c r="O68" s="122">
        <v>1744.7362997731132</v>
      </c>
      <c r="P68" s="122">
        <v>1718.0668594314996</v>
      </c>
      <c r="Q68" s="122">
        <v>1697.4595263348892</v>
      </c>
      <c r="R68" s="122">
        <v>1732.9322829443486</v>
      </c>
      <c r="S68" s="122">
        <v>1776.5441257793971</v>
      </c>
      <c r="T68" s="122">
        <v>1660.8450855973092</v>
      </c>
      <c r="U68" s="122">
        <v>1672.8130487874482</v>
      </c>
      <c r="V68" s="122">
        <v>1640.2715627528471</v>
      </c>
      <c r="W68" s="122">
        <v>1832.4008973069413</v>
      </c>
      <c r="DA68" s="130" t="s">
        <v>2305</v>
      </c>
    </row>
    <row r="69" spans="1:105" ht="12" customHeight="1" x14ac:dyDescent="0.25">
      <c r="A69" s="97" t="s">
        <v>134</v>
      </c>
      <c r="B69" s="98">
        <v>1452.0350810119107</v>
      </c>
      <c r="C69" s="98">
        <v>1422.1894584900911</v>
      </c>
      <c r="D69" s="98">
        <v>1411.9136807449595</v>
      </c>
      <c r="E69" s="98">
        <v>1616.1927850237087</v>
      </c>
      <c r="F69" s="98">
        <v>1642.5129213223959</v>
      </c>
      <c r="G69" s="98">
        <v>1633.732192396438</v>
      </c>
      <c r="H69" s="98">
        <v>1642.2523702871595</v>
      </c>
      <c r="I69" s="98">
        <v>1645.4599571909437</v>
      </c>
      <c r="J69" s="98">
        <v>1655.900922012099</v>
      </c>
      <c r="K69" s="98">
        <v>1711.319627542329</v>
      </c>
      <c r="L69" s="98">
        <v>1706.8193575251428</v>
      </c>
      <c r="M69" s="98">
        <v>1715.1256165987697</v>
      </c>
      <c r="N69" s="98">
        <v>1711.2237814530636</v>
      </c>
      <c r="O69" s="98">
        <v>1751.0274120820386</v>
      </c>
      <c r="P69" s="98">
        <v>1725.6713901928765</v>
      </c>
      <c r="Q69" s="98">
        <v>1704.5977202836427</v>
      </c>
      <c r="R69" s="98">
        <v>1741.6762863138588</v>
      </c>
      <c r="S69" s="98">
        <v>1786.860561904439</v>
      </c>
      <c r="T69" s="98">
        <v>1669.2080475209452</v>
      </c>
      <c r="U69" s="98">
        <v>1680.1370758393521</v>
      </c>
      <c r="V69" s="98">
        <v>1646.4130990684009</v>
      </c>
      <c r="W69" s="98">
        <v>1846.4625480196371</v>
      </c>
      <c r="DA69" s="63" t="s">
        <v>2306</v>
      </c>
    </row>
    <row r="70" spans="1:105" ht="12" customHeight="1" x14ac:dyDescent="0.25">
      <c r="A70" s="97" t="s">
        <v>133</v>
      </c>
      <c r="B70" s="98">
        <v>0</v>
      </c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1261.681331241027</v>
      </c>
      <c r="L70" s="98">
        <v>1294.7683493819936</v>
      </c>
      <c r="M70" s="98">
        <v>1316.1979925008256</v>
      </c>
      <c r="N70" s="98">
        <v>1332.135492843845</v>
      </c>
      <c r="O70" s="98">
        <v>1371.988113400701</v>
      </c>
      <c r="P70" s="98">
        <v>1332.9592380034442</v>
      </c>
      <c r="Q70" s="98">
        <v>1319.9050253668443</v>
      </c>
      <c r="R70" s="98">
        <v>1355.4065964311353</v>
      </c>
      <c r="S70" s="98">
        <v>1411.3896494241926</v>
      </c>
      <c r="T70" s="98">
        <v>1362.8884954586281</v>
      </c>
      <c r="U70" s="98">
        <v>1375.4482823428496</v>
      </c>
      <c r="V70" s="98">
        <v>1372.6561025616093</v>
      </c>
      <c r="W70" s="98">
        <v>1557.7211854989907</v>
      </c>
      <c r="DA70" s="63" t="s">
        <v>2307</v>
      </c>
    </row>
    <row r="71" spans="1:105" ht="12" customHeight="1" x14ac:dyDescent="0.25">
      <c r="A71" s="100" t="s">
        <v>217</v>
      </c>
      <c r="B71" s="101">
        <v>0</v>
      </c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764.4466983605206</v>
      </c>
      <c r="L71" s="101">
        <v>810.77311704850865</v>
      </c>
      <c r="M71" s="101">
        <v>799.7605989681125</v>
      </c>
      <c r="N71" s="101">
        <v>785.01526989797151</v>
      </c>
      <c r="O71" s="101">
        <v>812.59741856275434</v>
      </c>
      <c r="P71" s="101">
        <v>766.82278043616725</v>
      </c>
      <c r="Q71" s="101">
        <v>759.09901559765035</v>
      </c>
      <c r="R71" s="101">
        <v>765.62000738670997</v>
      </c>
      <c r="S71" s="101">
        <v>782.63760334683445</v>
      </c>
      <c r="T71" s="101">
        <v>853.68882644148789</v>
      </c>
      <c r="U71" s="101">
        <v>786.06209490153594</v>
      </c>
      <c r="V71" s="101">
        <v>765.63627861952432</v>
      </c>
      <c r="W71" s="101">
        <v>844.87342995133702</v>
      </c>
      <c r="DA71" s="131" t="s">
        <v>2308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497.23463288050664</v>
      </c>
      <c r="L72" s="104">
        <v>483.99523233348492</v>
      </c>
      <c r="M72" s="104">
        <v>516.43739353271326</v>
      </c>
      <c r="N72" s="104">
        <v>547.12022294587359</v>
      </c>
      <c r="O72" s="104">
        <v>559.39069483794663</v>
      </c>
      <c r="P72" s="104">
        <v>566.13645756727681</v>
      </c>
      <c r="Q72" s="104">
        <v>560.80600976919368</v>
      </c>
      <c r="R72" s="104">
        <v>589.78658904442534</v>
      </c>
      <c r="S72" s="104">
        <v>628.75204607735827</v>
      </c>
      <c r="T72" s="104">
        <v>509.19966901713985</v>
      </c>
      <c r="U72" s="104">
        <v>589.3861874413135</v>
      </c>
      <c r="V72" s="104">
        <v>607.01982394208483</v>
      </c>
      <c r="W72" s="104">
        <v>712.84775554765372</v>
      </c>
      <c r="DA72" s="132" t="s">
        <v>2309</v>
      </c>
    </row>
    <row r="73" spans="1:105" ht="12" customHeight="1" x14ac:dyDescent="0.25">
      <c r="A73" s="106" t="s">
        <v>122</v>
      </c>
      <c r="B73" s="101">
        <v>1224.5727701892067</v>
      </c>
      <c r="C73" s="101">
        <v>1054.9287227275877</v>
      </c>
      <c r="D73" s="101">
        <v>802.48236033958938</v>
      </c>
      <c r="E73" s="101">
        <v>1691.8824780876669</v>
      </c>
      <c r="F73" s="101">
        <v>1568.3888364142815</v>
      </c>
      <c r="G73" s="101">
        <v>1236.8314962273937</v>
      </c>
      <c r="H73" s="101">
        <v>1463.0797118795751</v>
      </c>
      <c r="I73" s="101">
        <v>1341.5726069506165</v>
      </c>
      <c r="J73" s="101">
        <v>1416.4623613942897</v>
      </c>
      <c r="K73" s="101">
        <v>1497.4456872711851</v>
      </c>
      <c r="L73" s="101">
        <v>1607.6276298643099</v>
      </c>
      <c r="M73" s="101">
        <v>1579.6994733072668</v>
      </c>
      <c r="N73" s="101">
        <v>1551.5627513496204</v>
      </c>
      <c r="O73" s="101">
        <v>1663.5106581906803</v>
      </c>
      <c r="P73" s="101">
        <v>1656.0415930167114</v>
      </c>
      <c r="Q73" s="101">
        <v>1697.4416998809404</v>
      </c>
      <c r="R73" s="101">
        <v>1707.386878055358</v>
      </c>
      <c r="S73" s="101">
        <v>1684.0522847674579</v>
      </c>
      <c r="T73" s="101">
        <v>1627.2290592799238</v>
      </c>
      <c r="U73" s="101">
        <v>1709.6465139043878</v>
      </c>
      <c r="V73" s="101">
        <v>1733.7300866312821</v>
      </c>
      <c r="W73" s="101">
        <v>1689.9282337618176</v>
      </c>
      <c r="DA73" s="131" t="s">
        <v>2310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1221.5614514817462</v>
      </c>
      <c r="L74" s="104">
        <v>1327.4747659007166</v>
      </c>
      <c r="M74" s="104">
        <v>1299.9766406994727</v>
      </c>
      <c r="N74" s="104">
        <v>1273.3725901348496</v>
      </c>
      <c r="O74" s="104">
        <v>1361.9091991888865</v>
      </c>
      <c r="P74" s="104">
        <v>1343.1286847435124</v>
      </c>
      <c r="Q74" s="104">
        <v>1379.4870510792746</v>
      </c>
      <c r="R74" s="104">
        <v>1395.0882051041606</v>
      </c>
      <c r="S74" s="104">
        <v>1400.5639891299734</v>
      </c>
      <c r="T74" s="104">
        <v>1391.0051664955081</v>
      </c>
      <c r="U74" s="104">
        <v>1471.5164825164818</v>
      </c>
      <c r="V74" s="104">
        <v>1501.7721519916981</v>
      </c>
      <c r="W74" s="104">
        <v>1455.1684734932412</v>
      </c>
      <c r="DA74" s="132" t="s">
        <v>2311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728.70744118290145</v>
      </c>
      <c r="L75" s="98">
        <v>820.44508972728079</v>
      </c>
      <c r="M75" s="98">
        <v>779.35628059770397</v>
      </c>
      <c r="N75" s="98">
        <v>740.51473104151762</v>
      </c>
      <c r="O75" s="98">
        <v>803.81585443187203</v>
      </c>
      <c r="P75" s="98">
        <v>775.17746446289084</v>
      </c>
      <c r="Q75" s="98">
        <v>801.24112288760523</v>
      </c>
      <c r="R75" s="98">
        <v>800.08813598104302</v>
      </c>
      <c r="S75" s="98">
        <v>787.28809097842316</v>
      </c>
      <c r="T75" s="98">
        <v>873.98080269722925</v>
      </c>
      <c r="U75" s="98">
        <v>854.5682833152996</v>
      </c>
      <c r="V75" s="98">
        <v>854.54586777144334</v>
      </c>
      <c r="W75" s="98">
        <v>792.53726954479339</v>
      </c>
      <c r="DA75" s="63" t="s">
        <v>2312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492.85401029884463</v>
      </c>
      <c r="L76" s="98">
        <v>507.02967617343592</v>
      </c>
      <c r="M76" s="98">
        <v>520.62036010176837</v>
      </c>
      <c r="N76" s="98">
        <v>532.85785909333185</v>
      </c>
      <c r="O76" s="98">
        <v>558.09334475701428</v>
      </c>
      <c r="P76" s="98">
        <v>567.95122028062167</v>
      </c>
      <c r="Q76" s="98">
        <v>578.24592819166946</v>
      </c>
      <c r="R76" s="98">
        <v>595.00006912311733</v>
      </c>
      <c r="S76" s="98">
        <v>613.27589815155022</v>
      </c>
      <c r="T76" s="98">
        <v>517.02436379827839</v>
      </c>
      <c r="U76" s="98">
        <v>616.94819920118232</v>
      </c>
      <c r="V76" s="98">
        <v>647.22628422025434</v>
      </c>
      <c r="W76" s="98">
        <v>662.63120394844771</v>
      </c>
      <c r="DA76" s="63" t="s">
        <v>2313</v>
      </c>
    </row>
    <row r="77" spans="1:105" ht="12" customHeight="1" x14ac:dyDescent="0.25">
      <c r="A77" s="121" t="s">
        <v>54</v>
      </c>
      <c r="B77" s="122">
        <v>626.2622409668827</v>
      </c>
      <c r="C77" s="122">
        <v>602.10399913909237</v>
      </c>
      <c r="D77" s="122">
        <v>612.30330024812383</v>
      </c>
      <c r="E77" s="122">
        <v>969.79897898376373</v>
      </c>
      <c r="F77" s="122">
        <v>941.59360532473499</v>
      </c>
      <c r="G77" s="122">
        <v>883.99527632075421</v>
      </c>
      <c r="H77" s="122">
        <v>922.42224026702161</v>
      </c>
      <c r="I77" s="122">
        <v>923.60199656610052</v>
      </c>
      <c r="J77" s="122">
        <v>946.2164230328641</v>
      </c>
      <c r="K77" s="122">
        <v>975.97138650632667</v>
      </c>
      <c r="L77" s="122">
        <v>1017.149531036594</v>
      </c>
      <c r="M77" s="122">
        <v>960.64690491206147</v>
      </c>
      <c r="N77" s="122">
        <v>957.03074397089745</v>
      </c>
      <c r="O77" s="122">
        <v>961.88905690798799</v>
      </c>
      <c r="P77" s="122">
        <v>910.02173151887973</v>
      </c>
      <c r="Q77" s="122">
        <v>896.98706086824188</v>
      </c>
      <c r="R77" s="122">
        <v>940.87844336006208</v>
      </c>
      <c r="S77" s="122">
        <v>979.16744670849073</v>
      </c>
      <c r="T77" s="122">
        <v>875.68936863349916</v>
      </c>
      <c r="U77" s="122">
        <v>962.85111218703173</v>
      </c>
      <c r="V77" s="122">
        <v>933.82443513899682</v>
      </c>
      <c r="W77" s="122">
        <v>1009.4066933045256</v>
      </c>
      <c r="DA77" s="130" t="s">
        <v>2314</v>
      </c>
    </row>
    <row r="78" spans="1:105" ht="12" customHeight="1" x14ac:dyDescent="0.25">
      <c r="A78" s="97" t="s">
        <v>192</v>
      </c>
      <c r="B78" s="98">
        <v>635.00614834477278</v>
      </c>
      <c r="C78" s="98">
        <v>613.69873859044617</v>
      </c>
      <c r="D78" s="98">
        <v>630.44486587978088</v>
      </c>
      <c r="E78" s="98">
        <v>972.82321989029185</v>
      </c>
      <c r="F78" s="98">
        <v>948.11677585216478</v>
      </c>
      <c r="G78" s="98">
        <v>897.55780295752584</v>
      </c>
      <c r="H78" s="98">
        <v>930.98471779782494</v>
      </c>
      <c r="I78" s="98">
        <v>936.49561243532025</v>
      </c>
      <c r="J78" s="98">
        <v>958.21020628188887</v>
      </c>
      <c r="K78" s="98">
        <v>989.48094267125373</v>
      </c>
      <c r="L78" s="98">
        <v>1027.7941153208151</v>
      </c>
      <c r="M78" s="98">
        <v>972.01428054515679</v>
      </c>
      <c r="N78" s="98">
        <v>969.14416090313125</v>
      </c>
      <c r="O78" s="98">
        <v>973.244196670223</v>
      </c>
      <c r="P78" s="98">
        <v>921.53624275449988</v>
      </c>
      <c r="Q78" s="98">
        <v>907.88895425531666</v>
      </c>
      <c r="R78" s="98">
        <v>953.40363582961845</v>
      </c>
      <c r="S78" s="98">
        <v>993.37671779780817</v>
      </c>
      <c r="T78" s="98">
        <v>884.24834219703018</v>
      </c>
      <c r="U78" s="98">
        <v>976.64197646346133</v>
      </c>
      <c r="V78" s="98">
        <v>945.65916072971515</v>
      </c>
      <c r="W78" s="98">
        <v>1031.0472967033927</v>
      </c>
      <c r="DA78" s="63" t="s">
        <v>2315</v>
      </c>
    </row>
    <row r="79" spans="1:105" ht="12" customHeight="1" x14ac:dyDescent="0.25">
      <c r="A79" s="109" t="s">
        <v>120</v>
      </c>
      <c r="B79" s="33">
        <v>500.28133675590868</v>
      </c>
      <c r="C79" s="33">
        <v>433.74642840742843</v>
      </c>
      <c r="D79" s="33">
        <v>342.06840421119881</v>
      </c>
      <c r="E79" s="33">
        <v>923.04643651421418</v>
      </c>
      <c r="F79" s="33">
        <v>833.67619168249155</v>
      </c>
      <c r="G79" s="33">
        <v>642.76409990022785</v>
      </c>
      <c r="H79" s="33">
        <v>767.846470333257</v>
      </c>
      <c r="I79" s="33">
        <v>696.68082518331039</v>
      </c>
      <c r="J79" s="33">
        <v>741.04903894043116</v>
      </c>
      <c r="K79" s="33">
        <v>747.39206398342753</v>
      </c>
      <c r="L79" s="33">
        <v>834.92302227145456</v>
      </c>
      <c r="M79" s="33">
        <v>766.26326042747007</v>
      </c>
      <c r="N79" s="33">
        <v>747.67194175427073</v>
      </c>
      <c r="O79" s="33">
        <v>764.01171951103288</v>
      </c>
      <c r="P79" s="33">
        <v>710.06279229581105</v>
      </c>
      <c r="Q79" s="33">
        <v>705.7714040686468</v>
      </c>
      <c r="R79" s="33">
        <v>720.7291509531774</v>
      </c>
      <c r="S79" s="33">
        <v>730.78593570627879</v>
      </c>
      <c r="T79" s="33">
        <v>725.54083140021203</v>
      </c>
      <c r="U79" s="33">
        <v>721.94753008948624</v>
      </c>
      <c r="V79" s="33">
        <v>717.63974133598288</v>
      </c>
      <c r="W79" s="33">
        <v>696.63048312354056</v>
      </c>
      <c r="DA79" s="60" t="s">
        <v>2316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18147.792815290017</v>
      </c>
      <c r="C81" s="117">
        <f t="shared" si="28"/>
        <v>19599.646582476173</v>
      </c>
      <c r="D81" s="117">
        <f t="shared" si="28"/>
        <v>19013.00984682795</v>
      </c>
      <c r="E81" s="117">
        <f t="shared" si="28"/>
        <v>18725.631511765936</v>
      </c>
      <c r="F81" s="117">
        <f t="shared" si="28"/>
        <v>18608.480273952417</v>
      </c>
      <c r="G81" s="117">
        <f t="shared" si="28"/>
        <v>18178.713261744306</v>
      </c>
      <c r="H81" s="117">
        <f t="shared" si="28"/>
        <v>18835.936499992713</v>
      </c>
      <c r="I81" s="117">
        <f t="shared" si="28"/>
        <v>18077.49729311623</v>
      </c>
      <c r="J81" s="117">
        <f t="shared" si="28"/>
        <v>17962.629650523642</v>
      </c>
      <c r="K81" s="117">
        <f t="shared" si="28"/>
        <v>17603.324364449883</v>
      </c>
      <c r="L81" s="117">
        <f t="shared" si="28"/>
        <v>18720.707349865246</v>
      </c>
      <c r="M81" s="117">
        <f t="shared" si="28"/>
        <v>17931.656497448144</v>
      </c>
      <c r="N81" s="117">
        <f t="shared" si="28"/>
        <v>17628.61290126637</v>
      </c>
      <c r="O81" s="117">
        <f t="shared" si="28"/>
        <v>17196.64431450218</v>
      </c>
      <c r="P81" s="117">
        <f t="shared" si="28"/>
        <v>15503.363495203308</v>
      </c>
      <c r="Q81" s="117">
        <f t="shared" si="28"/>
        <v>15781.063644517801</v>
      </c>
      <c r="R81" s="117">
        <f t="shared" ref="R81:V81" si="29">R82+R85+R87+R100</f>
        <v>14940.428406434166</v>
      </c>
      <c r="S81" s="117">
        <f t="shared" si="29"/>
        <v>12725.623296508487</v>
      </c>
      <c r="T81" s="117">
        <f t="shared" si="29"/>
        <v>20975.373490675724</v>
      </c>
      <c r="U81" s="117">
        <f t="shared" si="29"/>
        <v>18393.125948720943</v>
      </c>
      <c r="V81" s="117">
        <f t="shared" si="29"/>
        <v>16943.501636988283</v>
      </c>
      <c r="W81" s="117">
        <f t="shared" ref="W81" si="30">W82+W85+W87+W100</f>
        <v>17605.708269287999</v>
      </c>
      <c r="DA81" s="129" t="s">
        <v>2317</v>
      </c>
    </row>
    <row r="82" spans="1:105" ht="12.95" customHeight="1" x14ac:dyDescent="0.25">
      <c r="A82" s="121" t="s">
        <v>57</v>
      </c>
      <c r="B82" s="122">
        <f t="shared" ref="B82:Q82" si="31">SUM(B83:B84)</f>
        <v>15994.669073802199</v>
      </c>
      <c r="C82" s="122">
        <f t="shared" si="31"/>
        <v>17481.619694674322</v>
      </c>
      <c r="D82" s="122">
        <f t="shared" si="31"/>
        <v>16838.53561734319</v>
      </c>
      <c r="E82" s="122">
        <f t="shared" si="31"/>
        <v>16120.026783373929</v>
      </c>
      <c r="F82" s="122">
        <f t="shared" si="31"/>
        <v>15965.169900149132</v>
      </c>
      <c r="G82" s="122">
        <f t="shared" si="31"/>
        <v>15728.620956834582</v>
      </c>
      <c r="H82" s="122">
        <f t="shared" si="31"/>
        <v>16316.680248569506</v>
      </c>
      <c r="I82" s="122">
        <f t="shared" si="31"/>
        <v>15542.555730935826</v>
      </c>
      <c r="J82" s="122">
        <f t="shared" si="31"/>
        <v>15390.447040569023</v>
      </c>
      <c r="K82" s="122">
        <f t="shared" si="31"/>
        <v>15042.708865933462</v>
      </c>
      <c r="L82" s="122">
        <f t="shared" si="31"/>
        <v>16200.537811105662</v>
      </c>
      <c r="M82" s="122">
        <f t="shared" si="31"/>
        <v>15341.363050860979</v>
      </c>
      <c r="N82" s="122">
        <f t="shared" si="31"/>
        <v>15125.045894971701</v>
      </c>
      <c r="O82" s="122">
        <f t="shared" si="31"/>
        <v>14701.60796143589</v>
      </c>
      <c r="P82" s="122">
        <f t="shared" si="31"/>
        <v>13054.188425859365</v>
      </c>
      <c r="Q82" s="122">
        <f t="shared" si="31"/>
        <v>13293.622976560047</v>
      </c>
      <c r="R82" s="122">
        <f t="shared" ref="R82:V82" si="32">SUM(R83:R84)</f>
        <v>12631.171187800554</v>
      </c>
      <c r="S82" s="122">
        <f t="shared" si="32"/>
        <v>10654.502005254051</v>
      </c>
      <c r="T82" s="122">
        <f t="shared" si="32"/>
        <v>18062.089147354498</v>
      </c>
      <c r="U82" s="122">
        <f t="shared" si="32"/>
        <v>15731.339647373368</v>
      </c>
      <c r="V82" s="122">
        <f t="shared" si="32"/>
        <v>14457.507929590507</v>
      </c>
      <c r="W82" s="122">
        <f t="shared" ref="W82" si="33">SUM(W83:W84)</f>
        <v>15060.174964631371</v>
      </c>
      <c r="DA82" s="130" t="s">
        <v>2318</v>
      </c>
    </row>
    <row r="83" spans="1:105" ht="12" customHeight="1" x14ac:dyDescent="0.25">
      <c r="A83" s="97" t="s">
        <v>204</v>
      </c>
      <c r="B83" s="98">
        <v>15938.472599583498</v>
      </c>
      <c r="C83" s="98">
        <v>17418.918860632184</v>
      </c>
      <c r="D83" s="98">
        <v>16777.331466936917</v>
      </c>
      <c r="E83" s="98">
        <v>16060.145657872701</v>
      </c>
      <c r="F83" s="98">
        <v>15905.614886411053</v>
      </c>
      <c r="G83" s="98">
        <v>15669.69730494477</v>
      </c>
      <c r="H83" s="98">
        <v>16254.36030293082</v>
      </c>
      <c r="I83" s="98">
        <v>15483.135531677057</v>
      </c>
      <c r="J83" s="98">
        <v>15330.525306178452</v>
      </c>
      <c r="K83" s="98">
        <v>14983.109211731135</v>
      </c>
      <c r="L83" s="98">
        <v>16133.939750097328</v>
      </c>
      <c r="M83" s="98">
        <v>15277.41603127015</v>
      </c>
      <c r="N83" s="98">
        <v>15060.288034405992</v>
      </c>
      <c r="O83" s="98">
        <v>14637.809734879005</v>
      </c>
      <c r="P83" s="98">
        <v>12999.104414203888</v>
      </c>
      <c r="Q83" s="98">
        <v>13238.079502149787</v>
      </c>
      <c r="R83" s="98">
        <v>12577.810008486374</v>
      </c>
      <c r="S83" s="98">
        <v>10608.814001925504</v>
      </c>
      <c r="T83" s="98">
        <v>17981.289135143543</v>
      </c>
      <c r="U83" s="98">
        <v>15661.584057324098</v>
      </c>
      <c r="V83" s="98">
        <v>14392.960795588653</v>
      </c>
      <c r="W83" s="98">
        <v>14994.094264413843</v>
      </c>
      <c r="DA83" s="63" t="s">
        <v>2319</v>
      </c>
    </row>
    <row r="84" spans="1:105" ht="12" customHeight="1" x14ac:dyDescent="0.25">
      <c r="A84" s="97" t="s">
        <v>53</v>
      </c>
      <c r="B84" s="98">
        <v>56.196474218701226</v>
      </c>
      <c r="C84" s="98">
        <v>62.700834042139618</v>
      </c>
      <c r="D84" s="98">
        <v>61.20415040627239</v>
      </c>
      <c r="E84" s="98">
        <v>59.881125501227807</v>
      </c>
      <c r="F84" s="98">
        <v>59.555013738079218</v>
      </c>
      <c r="G84" s="98">
        <v>58.923651889813179</v>
      </c>
      <c r="H84" s="98">
        <v>62.319945638686399</v>
      </c>
      <c r="I84" s="98">
        <v>59.420199258769806</v>
      </c>
      <c r="J84" s="98">
        <v>59.921734390571778</v>
      </c>
      <c r="K84" s="98">
        <v>59.599654202328182</v>
      </c>
      <c r="L84" s="98">
        <v>66.598061008333261</v>
      </c>
      <c r="M84" s="98">
        <v>63.947019590828944</v>
      </c>
      <c r="N84" s="98">
        <v>64.757860565708626</v>
      </c>
      <c r="O84" s="98">
        <v>63.798226556883527</v>
      </c>
      <c r="P84" s="98">
        <v>55.084011655477191</v>
      </c>
      <c r="Q84" s="98">
        <v>55.543474410260934</v>
      </c>
      <c r="R84" s="98">
        <v>53.361179314179488</v>
      </c>
      <c r="S84" s="98">
        <v>45.688003328547133</v>
      </c>
      <c r="T84" s="98">
        <v>80.800012210953739</v>
      </c>
      <c r="U84" s="98">
        <v>69.755590049270225</v>
      </c>
      <c r="V84" s="98">
        <v>64.547134001854758</v>
      </c>
      <c r="W84" s="98">
        <v>66.080700217527237</v>
      </c>
      <c r="DA84" s="63" t="s">
        <v>2320</v>
      </c>
    </row>
    <row r="85" spans="1:105" ht="12.95" customHeight="1" x14ac:dyDescent="0.25">
      <c r="A85" s="121" t="s">
        <v>92</v>
      </c>
      <c r="B85" s="122">
        <f t="shared" ref="B85:W85" si="34">B86</f>
        <v>6.9814070723274654E-2</v>
      </c>
      <c r="C85" s="122">
        <f t="shared" si="34"/>
        <v>7.3910292696297022E-2</v>
      </c>
      <c r="D85" s="122">
        <f t="shared" si="34"/>
        <v>8.4354404225312721E-2</v>
      </c>
      <c r="E85" s="122">
        <f t="shared" si="34"/>
        <v>9.5939003626074812E-2</v>
      </c>
      <c r="F85" s="122">
        <f t="shared" si="34"/>
        <v>0.12596369661862716</v>
      </c>
      <c r="G85" s="122">
        <f t="shared" si="34"/>
        <v>0.14814307937610527</v>
      </c>
      <c r="H85" s="122">
        <f t="shared" si="34"/>
        <v>0.21895886975953605</v>
      </c>
      <c r="I85" s="122">
        <f t="shared" si="34"/>
        <v>0.27580218046758664</v>
      </c>
      <c r="J85" s="122">
        <f t="shared" si="34"/>
        <v>0.36107719355405521</v>
      </c>
      <c r="K85" s="122">
        <f t="shared" si="34"/>
        <v>0.4784430526921607</v>
      </c>
      <c r="L85" s="122">
        <f t="shared" si="34"/>
        <v>0.91922511126414486</v>
      </c>
      <c r="M85" s="122">
        <f t="shared" si="34"/>
        <v>0.65620623807616529</v>
      </c>
      <c r="N85" s="122">
        <f t="shared" si="34"/>
        <v>0.99423279538620069</v>
      </c>
      <c r="O85" s="122">
        <f t="shared" si="34"/>
        <v>1.2152607927835644</v>
      </c>
      <c r="P85" s="122">
        <f t="shared" si="34"/>
        <v>1.5079438158211949</v>
      </c>
      <c r="Q85" s="122">
        <f t="shared" si="34"/>
        <v>3.4107010674827332</v>
      </c>
      <c r="R85" s="122">
        <f t="shared" si="34"/>
        <v>2.5571296118939153</v>
      </c>
      <c r="S85" s="122">
        <f t="shared" si="34"/>
        <v>3.0731153106924523</v>
      </c>
      <c r="T85" s="122">
        <f t="shared" si="34"/>
        <v>4.0665165995662145</v>
      </c>
      <c r="U85" s="122">
        <f t="shared" si="34"/>
        <v>6.7038390773750667</v>
      </c>
      <c r="V85" s="122">
        <f t="shared" si="34"/>
        <v>4.6003107330668849</v>
      </c>
      <c r="W85" s="122">
        <f t="shared" si="34"/>
        <v>5.80268832602356</v>
      </c>
      <c r="DA85" s="130" t="s">
        <v>2321</v>
      </c>
    </row>
    <row r="86" spans="1:105" ht="12" customHeight="1" x14ac:dyDescent="0.25">
      <c r="A86" s="97" t="s">
        <v>53</v>
      </c>
      <c r="B86" s="98">
        <f>IF(RES_hhdet_fec!B86=0,0,RES_hhdet_fec!B86*1000*11630/RES_hhdet_num!B81)</f>
        <v>6.9814070723274654E-2</v>
      </c>
      <c r="C86" s="98">
        <f>IF(RES_hhdet_fec!C86=0,0,RES_hhdet_fec!C86*1000*11630/RES_hhdet_num!C81)</f>
        <v>7.3910292696297022E-2</v>
      </c>
      <c r="D86" s="98">
        <f>IF(RES_hhdet_fec!D86=0,0,RES_hhdet_fec!D86*1000*11630/RES_hhdet_num!D81)</f>
        <v>8.4354404225312721E-2</v>
      </c>
      <c r="E86" s="98">
        <f>IF(RES_hhdet_fec!E86=0,0,RES_hhdet_fec!E86*1000*11630/RES_hhdet_num!E81)</f>
        <v>9.5939003626074812E-2</v>
      </c>
      <c r="F86" s="98">
        <f>IF(RES_hhdet_fec!F86=0,0,RES_hhdet_fec!F86*1000*11630/RES_hhdet_num!F81)</f>
        <v>0.12596369661862716</v>
      </c>
      <c r="G86" s="98">
        <f>IF(RES_hhdet_fec!G86=0,0,RES_hhdet_fec!G86*1000*11630/RES_hhdet_num!G81)</f>
        <v>0.14814307937610527</v>
      </c>
      <c r="H86" s="98">
        <f>IF(RES_hhdet_fec!H86=0,0,RES_hhdet_fec!H86*1000*11630/RES_hhdet_num!H81)</f>
        <v>0.21895886975953605</v>
      </c>
      <c r="I86" s="98">
        <f>IF(RES_hhdet_fec!I86=0,0,RES_hhdet_fec!I86*1000*11630/RES_hhdet_num!I81)</f>
        <v>0.27580218046758664</v>
      </c>
      <c r="J86" s="98">
        <f>IF(RES_hhdet_fec!J86=0,0,RES_hhdet_fec!J86*1000*11630/RES_hhdet_num!J81)</f>
        <v>0.36107719355405521</v>
      </c>
      <c r="K86" s="98">
        <f>IF(RES_hhdet_fec!K86=0,0,RES_hhdet_fec!K86*1000*11630/RES_hhdet_num!K81)</f>
        <v>0.4784430526921607</v>
      </c>
      <c r="L86" s="98">
        <f>IF(RES_hhdet_fec!L86=0,0,RES_hhdet_fec!L86*1000*11630/RES_hhdet_num!L81)</f>
        <v>0.91922511126414486</v>
      </c>
      <c r="M86" s="98">
        <f>IF(RES_hhdet_fec!M86=0,0,RES_hhdet_fec!M86*1000*11630/RES_hhdet_num!M81)</f>
        <v>0.65620623807616529</v>
      </c>
      <c r="N86" s="98">
        <f>IF(RES_hhdet_fec!N86=0,0,RES_hhdet_fec!N86*1000*11630/RES_hhdet_num!N81)</f>
        <v>0.99423279538620069</v>
      </c>
      <c r="O86" s="98">
        <f>IF(RES_hhdet_fec!O86=0,0,RES_hhdet_fec!O86*1000*11630/RES_hhdet_num!O81)</f>
        <v>1.2152607927835644</v>
      </c>
      <c r="P86" s="98">
        <f>IF(RES_hhdet_fec!P86=0,0,RES_hhdet_fec!P86*1000*11630/RES_hhdet_num!P81)</f>
        <v>1.5079438158211949</v>
      </c>
      <c r="Q86" s="98">
        <f>IF(RES_hhdet_fec!Q86=0,0,RES_hhdet_fec!Q86*1000*11630/RES_hhdet_num!Q81)</f>
        <v>3.4107010674827332</v>
      </c>
      <c r="R86" s="98">
        <f>IF(RES_hhdet_fec!R86=0,0,RES_hhdet_fec!R86*1000*11630/RES_hhdet_num!R81)</f>
        <v>2.5571296118939153</v>
      </c>
      <c r="S86" s="98">
        <f>IF(RES_hhdet_fec!S86=0,0,RES_hhdet_fec!S86*1000*11630/RES_hhdet_num!S81)</f>
        <v>3.0731153106924523</v>
      </c>
      <c r="T86" s="98">
        <f>IF(RES_hhdet_fec!T86=0,0,RES_hhdet_fec!T86*1000*11630/RES_hhdet_num!T81)</f>
        <v>4.0665165995662145</v>
      </c>
      <c r="U86" s="98">
        <f>IF(RES_hhdet_fec!U86=0,0,RES_hhdet_fec!U86*1000*11630/RES_hhdet_num!U81)</f>
        <v>6.7038390773750667</v>
      </c>
      <c r="V86" s="98">
        <f>IF(RES_hhdet_fec!V86=0,0,RES_hhdet_fec!V86*1000*11630/RES_hhdet_num!V81)</f>
        <v>4.6003107330668849</v>
      </c>
      <c r="W86" s="98">
        <f>IF(RES_hhdet_fec!W86=0,0,RES_hhdet_fec!W86*1000*11630/RES_hhdet_num!W81)</f>
        <v>5.80268832602356</v>
      </c>
      <c r="DA86" s="63" t="s">
        <v>2322</v>
      </c>
    </row>
    <row r="87" spans="1:105" ht="12" customHeight="1" x14ac:dyDescent="0.25">
      <c r="A87" s="121" t="s">
        <v>55</v>
      </c>
      <c r="B87" s="122">
        <v>1539.0327649991577</v>
      </c>
      <c r="C87" s="122">
        <v>1511.5248529677106</v>
      </c>
      <c r="D87" s="122">
        <v>1527.8309610518684</v>
      </c>
      <c r="E87" s="122">
        <v>1683.0739315525022</v>
      </c>
      <c r="F87" s="122">
        <v>1727.956004354475</v>
      </c>
      <c r="G87" s="122">
        <v>1606.536452252381</v>
      </c>
      <c r="H87" s="122">
        <v>1636.8538887467396</v>
      </c>
      <c r="I87" s="122">
        <v>1638.2329048905729</v>
      </c>
      <c r="J87" s="122">
        <v>1644.3729137649348</v>
      </c>
      <c r="K87" s="122">
        <v>1618.9155600746312</v>
      </c>
      <c r="L87" s="122">
        <v>1561.9060033981752</v>
      </c>
      <c r="M87" s="122">
        <v>1649.6422270683297</v>
      </c>
      <c r="N87" s="122">
        <v>1583.3826622701367</v>
      </c>
      <c r="O87" s="122">
        <v>1590.7102639370366</v>
      </c>
      <c r="P87" s="122">
        <v>1567.8661214004931</v>
      </c>
      <c r="Q87" s="122">
        <v>1598.9662535503044</v>
      </c>
      <c r="R87" s="122">
        <v>1448.1111829803981</v>
      </c>
      <c r="S87" s="122">
        <v>1246.5547099631649</v>
      </c>
      <c r="T87" s="122">
        <v>1907.6285209808834</v>
      </c>
      <c r="U87" s="122">
        <v>1689.0960984405995</v>
      </c>
      <c r="V87" s="122">
        <v>1571.3712807597999</v>
      </c>
      <c r="W87" s="122">
        <v>1628.951530342486</v>
      </c>
      <c r="DA87" s="130" t="s">
        <v>2323</v>
      </c>
    </row>
    <row r="88" spans="1:105" ht="12" customHeight="1" x14ac:dyDescent="0.25">
      <c r="A88" s="97" t="s">
        <v>132</v>
      </c>
      <c r="B88" s="98">
        <v>1577.7906485272244</v>
      </c>
      <c r="C88" s="98">
        <v>1553.2277377608636</v>
      </c>
      <c r="D88" s="98">
        <v>1618.352112578305</v>
      </c>
      <c r="E88" s="98">
        <v>1699.5409348501266</v>
      </c>
      <c r="F88" s="98">
        <v>1775.500855649017</v>
      </c>
      <c r="G88" s="98">
        <v>1686.4718495833072</v>
      </c>
      <c r="H88" s="98">
        <v>1675.0863702305023</v>
      </c>
      <c r="I88" s="98">
        <v>1694.5693081851773</v>
      </c>
      <c r="J88" s="98">
        <v>1686.2839989838149</v>
      </c>
      <c r="K88" s="98">
        <v>1645.078622253892</v>
      </c>
      <c r="L88" s="98">
        <v>1556.2711562070331</v>
      </c>
      <c r="M88" s="98">
        <v>1671.119413394086</v>
      </c>
      <c r="N88" s="98">
        <v>1593.8294217749467</v>
      </c>
      <c r="O88" s="98">
        <v>1589.5570516822395</v>
      </c>
      <c r="P88" s="98">
        <v>1569.9801666478875</v>
      </c>
      <c r="Q88" s="98">
        <v>1607.6685449920983</v>
      </c>
      <c r="R88" s="98">
        <v>1426.4722532917544</v>
      </c>
      <c r="S88" s="98">
        <v>1188.7241880245499</v>
      </c>
      <c r="T88" s="98">
        <v>1991.5071506925678</v>
      </c>
      <c r="U88" s="98">
        <v>1715.6879765680605</v>
      </c>
      <c r="V88" s="98">
        <v>1573.7877702444594</v>
      </c>
      <c r="W88" s="98">
        <v>1649.4045812617742</v>
      </c>
      <c r="DA88" s="63" t="s">
        <v>2324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1167.3237500563148</v>
      </c>
      <c r="L89" s="98">
        <v>1160.8200393324069</v>
      </c>
      <c r="M89" s="98">
        <v>1292.7167564300191</v>
      </c>
      <c r="N89" s="98">
        <v>1276.4068410595362</v>
      </c>
      <c r="O89" s="98">
        <v>1302.5746634429872</v>
      </c>
      <c r="P89" s="98">
        <v>1281.2102252171862</v>
      </c>
      <c r="Q89" s="98">
        <v>1319.2623621774735</v>
      </c>
      <c r="R89" s="98">
        <v>1187.79514142673</v>
      </c>
      <c r="S89" s="98">
        <v>1014.0137022181698</v>
      </c>
      <c r="T89" s="98">
        <v>1736.1503508469214</v>
      </c>
      <c r="U89" s="98">
        <v>1498.5876326720961</v>
      </c>
      <c r="V89" s="98">
        <v>1381.9704240874992</v>
      </c>
      <c r="W89" s="98">
        <v>1449.780495766815</v>
      </c>
      <c r="DA89" s="63" t="s">
        <v>2325</v>
      </c>
    </row>
    <row r="90" spans="1:105" ht="12" customHeight="1" x14ac:dyDescent="0.25">
      <c r="A90" s="100" t="s">
        <v>204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677.9415194774856</v>
      </c>
      <c r="L90" s="101">
        <v>698.06474237774682</v>
      </c>
      <c r="M90" s="101">
        <v>752.14848289431325</v>
      </c>
      <c r="N90" s="101">
        <v>719.67322978645154</v>
      </c>
      <c r="O90" s="101">
        <v>744.90136604529346</v>
      </c>
      <c r="P90" s="101">
        <v>716.76418713107387</v>
      </c>
      <c r="Q90" s="101">
        <v>743.49017208236057</v>
      </c>
      <c r="R90" s="101">
        <v>658.13573828706433</v>
      </c>
      <c r="S90" s="101">
        <v>550.13135747540696</v>
      </c>
      <c r="T90" s="101">
        <v>1071.0398847454853</v>
      </c>
      <c r="U90" s="101">
        <v>844.17250035753</v>
      </c>
      <c r="V90" s="101">
        <v>762.8989503012474</v>
      </c>
      <c r="W90" s="101">
        <v>779.76164405146881</v>
      </c>
      <c r="DA90" s="131" t="s">
        <v>2326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489.38223057882954</v>
      </c>
      <c r="L91" s="104">
        <v>462.7552969546598</v>
      </c>
      <c r="M91" s="104">
        <v>540.56827353570577</v>
      </c>
      <c r="N91" s="104">
        <v>556.73361127308476</v>
      </c>
      <c r="O91" s="104">
        <v>557.67329739769366</v>
      </c>
      <c r="P91" s="104">
        <v>564.44603808611248</v>
      </c>
      <c r="Q91" s="104">
        <v>575.77219009511271</v>
      </c>
      <c r="R91" s="104">
        <v>529.65940313966564</v>
      </c>
      <c r="S91" s="104">
        <v>463.88234474276271</v>
      </c>
      <c r="T91" s="104">
        <v>665.11046610143615</v>
      </c>
      <c r="U91" s="104">
        <v>654.41513231456622</v>
      </c>
      <c r="V91" s="104">
        <v>619.07147378625189</v>
      </c>
      <c r="W91" s="104">
        <v>670.01885171534627</v>
      </c>
      <c r="DA91" s="132" t="s">
        <v>2327</v>
      </c>
    </row>
    <row r="92" spans="1:105" ht="12" customHeight="1" x14ac:dyDescent="0.25">
      <c r="A92" s="106" t="s">
        <v>124</v>
      </c>
      <c r="B92" s="101">
        <v>1324.1745610641472</v>
      </c>
      <c r="C92" s="101">
        <v>1385.4781659498274</v>
      </c>
      <c r="D92" s="101">
        <v>1404.2343318523585</v>
      </c>
      <c r="E92" s="101">
        <v>1475.4942678278835</v>
      </c>
      <c r="F92" s="101">
        <v>1520.2503284202714</v>
      </c>
      <c r="G92" s="101">
        <v>1530.4898058171093</v>
      </c>
      <c r="H92" s="101">
        <v>1539.4902723561922</v>
      </c>
      <c r="I92" s="101">
        <v>1596.133294161433</v>
      </c>
      <c r="J92" s="101">
        <v>1644.166436572518</v>
      </c>
      <c r="K92" s="101">
        <v>1700.8866746735248</v>
      </c>
      <c r="L92" s="101">
        <v>1728.0559547531495</v>
      </c>
      <c r="M92" s="101">
        <v>1718.0557367169388</v>
      </c>
      <c r="N92" s="101">
        <v>1796.3926941696634</v>
      </c>
      <c r="O92" s="101">
        <v>1758.1529711454248</v>
      </c>
      <c r="P92" s="101">
        <v>1742.4530709722596</v>
      </c>
      <c r="Q92" s="101">
        <v>1703.7318692452411</v>
      </c>
      <c r="R92" s="101">
        <v>1710.0134936623815</v>
      </c>
      <c r="S92" s="101">
        <v>1688.3621238617714</v>
      </c>
      <c r="T92" s="101">
        <v>1690.6584160410416</v>
      </c>
      <c r="U92" s="101">
        <v>1769.7265355648374</v>
      </c>
      <c r="V92" s="101">
        <v>1728.2739381798438</v>
      </c>
      <c r="W92" s="101">
        <v>1645.7776020037443</v>
      </c>
      <c r="DA92" s="131" t="s">
        <v>2328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1323.6464032305385</v>
      </c>
      <c r="L93" s="104">
        <v>1367.0500743810737</v>
      </c>
      <c r="M93" s="104">
        <v>1353.456585727685</v>
      </c>
      <c r="N93" s="104">
        <v>1414.2728758534588</v>
      </c>
      <c r="O93" s="104">
        <v>1388.42966622974</v>
      </c>
      <c r="P93" s="104">
        <v>1379.5226304815194</v>
      </c>
      <c r="Q93" s="104">
        <v>1364.9236221251438</v>
      </c>
      <c r="R93" s="104">
        <v>1380.3855204768106</v>
      </c>
      <c r="S93" s="104">
        <v>1394.0107273183562</v>
      </c>
      <c r="T93" s="104">
        <v>1457.8686153940869</v>
      </c>
      <c r="U93" s="104">
        <v>1525.7949181687247</v>
      </c>
      <c r="V93" s="104">
        <v>1505.6338943619578</v>
      </c>
      <c r="W93" s="104">
        <v>1446.5990409446492</v>
      </c>
      <c r="DA93" s="132" t="s">
        <v>2329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822.04994026310806</v>
      </c>
      <c r="L94" s="98">
        <v>876.88173576886913</v>
      </c>
      <c r="M94" s="98">
        <v>844.30422292972764</v>
      </c>
      <c r="N94" s="98">
        <v>857.76316224868128</v>
      </c>
      <c r="O94" s="98">
        <v>848.27761493239609</v>
      </c>
      <c r="P94" s="98">
        <v>818.90970405544772</v>
      </c>
      <c r="Q94" s="98">
        <v>808.23390327643529</v>
      </c>
      <c r="R94" s="98">
        <v>796.30251274190528</v>
      </c>
      <c r="S94" s="98">
        <v>780.53951330014274</v>
      </c>
      <c r="T94" s="98">
        <v>917.62714409926093</v>
      </c>
      <c r="U94" s="98">
        <v>880.51484906134056</v>
      </c>
      <c r="V94" s="98">
        <v>850.67922156264399</v>
      </c>
      <c r="W94" s="98">
        <v>792.73044323640431</v>
      </c>
      <c r="DA94" s="63" t="s">
        <v>2330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501.59646296743023</v>
      </c>
      <c r="L95" s="98">
        <v>490.16833861220454</v>
      </c>
      <c r="M95" s="98">
        <v>509.15236279795732</v>
      </c>
      <c r="N95" s="98">
        <v>556.50971360477752</v>
      </c>
      <c r="O95" s="98">
        <v>540.15205129734386</v>
      </c>
      <c r="P95" s="98">
        <v>560.61292642607168</v>
      </c>
      <c r="Q95" s="98">
        <v>556.68971884870837</v>
      </c>
      <c r="R95" s="98">
        <v>584.08300773490544</v>
      </c>
      <c r="S95" s="98">
        <v>613.47121401821346</v>
      </c>
      <c r="T95" s="98">
        <v>540.24147129482594</v>
      </c>
      <c r="U95" s="98">
        <v>645.28006910738418</v>
      </c>
      <c r="V95" s="98">
        <v>654.95467279931381</v>
      </c>
      <c r="W95" s="98">
        <v>653.86859770824503</v>
      </c>
      <c r="DA95" s="63" t="s">
        <v>2331</v>
      </c>
    </row>
    <row r="96" spans="1:105" ht="12" customHeight="1" x14ac:dyDescent="0.25">
      <c r="A96" s="106" t="s">
        <v>122</v>
      </c>
      <c r="B96" s="101">
        <v>1224.5727701892067</v>
      </c>
      <c r="C96" s="101">
        <v>1052.5018844059039</v>
      </c>
      <c r="D96" s="101">
        <v>790.76988296364846</v>
      </c>
      <c r="E96" s="101">
        <v>1662.8440234056231</v>
      </c>
      <c r="F96" s="101">
        <v>1545.7993706813108</v>
      </c>
      <c r="G96" s="101">
        <v>1227.0777338102544</v>
      </c>
      <c r="H96" s="101">
        <v>1463.2229501130607</v>
      </c>
      <c r="I96" s="101">
        <v>1346.2619508306761</v>
      </c>
      <c r="J96" s="101">
        <v>1420.0882649763792</v>
      </c>
      <c r="K96" s="101">
        <v>1499.9371661250107</v>
      </c>
      <c r="L96" s="101">
        <v>1603.8747607178886</v>
      </c>
      <c r="M96" s="101">
        <v>1572.7092923920593</v>
      </c>
      <c r="N96" s="101">
        <v>1547.5988564537847</v>
      </c>
      <c r="O96" s="101">
        <v>1663.2580255367316</v>
      </c>
      <c r="P96" s="101">
        <v>1661.1344931649303</v>
      </c>
      <c r="Q96" s="101">
        <v>1704.9766889628208</v>
      </c>
      <c r="R96" s="101">
        <v>1708.3446768897131</v>
      </c>
      <c r="S96" s="101">
        <v>1666.2293632415035</v>
      </c>
      <c r="T96" s="101">
        <v>1602.4370951608373</v>
      </c>
      <c r="U96" s="101">
        <v>1694.1505037520924</v>
      </c>
      <c r="V96" s="101">
        <v>1734.4233556835536</v>
      </c>
      <c r="W96" s="101">
        <v>1701.8124291280724</v>
      </c>
      <c r="DA96" s="131" t="s">
        <v>2332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1221.752033361412</v>
      </c>
      <c r="L97" s="104">
        <v>1327.5855763064756</v>
      </c>
      <c r="M97" s="104">
        <v>1300.3475944532152</v>
      </c>
      <c r="N97" s="104">
        <v>1275.6097504028194</v>
      </c>
      <c r="O97" s="104">
        <v>1367.4809302433212</v>
      </c>
      <c r="P97" s="104">
        <v>1349.452112647306</v>
      </c>
      <c r="Q97" s="104">
        <v>1381.7233629257435</v>
      </c>
      <c r="R97" s="104">
        <v>1392.2730409880407</v>
      </c>
      <c r="S97" s="104">
        <v>1393.6078819798388</v>
      </c>
      <c r="T97" s="104">
        <v>1373.9566214830056</v>
      </c>
      <c r="U97" s="104">
        <v>1463.7653046325418</v>
      </c>
      <c r="V97" s="104">
        <v>1504.3640287894775</v>
      </c>
      <c r="W97" s="104">
        <v>1466.5062718468289</v>
      </c>
      <c r="DA97" s="132" t="s">
        <v>2333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728.8211304563298</v>
      </c>
      <c r="L98" s="98">
        <v>820.45446909786506</v>
      </c>
      <c r="M98" s="98">
        <v>779.59889326428333</v>
      </c>
      <c r="N98" s="98">
        <v>742.44028716116293</v>
      </c>
      <c r="O98" s="98">
        <v>808.95775668732438</v>
      </c>
      <c r="P98" s="98">
        <v>780.43617395339015</v>
      </c>
      <c r="Q98" s="98">
        <v>802.86760393056625</v>
      </c>
      <c r="R98" s="98">
        <v>797.19296563261082</v>
      </c>
      <c r="S98" s="98">
        <v>780.47155308789286</v>
      </c>
      <c r="T98" s="98">
        <v>857.49732846843779</v>
      </c>
      <c r="U98" s="98">
        <v>846.8162546931419</v>
      </c>
      <c r="V98" s="98">
        <v>856.12696443953041</v>
      </c>
      <c r="W98" s="98">
        <v>801.03544628096722</v>
      </c>
      <c r="DA98" s="63" t="s">
        <v>2334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492.93090290508212</v>
      </c>
      <c r="L99" s="98">
        <v>507.13110720861067</v>
      </c>
      <c r="M99" s="98">
        <v>520.74870118893159</v>
      </c>
      <c r="N99" s="98">
        <v>533.16946324165622</v>
      </c>
      <c r="O99" s="98">
        <v>558.52317355599666</v>
      </c>
      <c r="P99" s="98">
        <v>569.01593869391604</v>
      </c>
      <c r="Q99" s="98">
        <v>578.85575899517721</v>
      </c>
      <c r="R99" s="98">
        <v>595.08007535542981</v>
      </c>
      <c r="S99" s="98">
        <v>613.13632889194594</v>
      </c>
      <c r="T99" s="98">
        <v>516.45929301456806</v>
      </c>
      <c r="U99" s="98">
        <v>616.94904993939997</v>
      </c>
      <c r="V99" s="98">
        <v>648.23706434994676</v>
      </c>
      <c r="W99" s="98">
        <v>665.47082556586145</v>
      </c>
      <c r="DA99" s="63" t="s">
        <v>2335</v>
      </c>
    </row>
    <row r="100" spans="1:105" ht="12" customHeight="1" x14ac:dyDescent="0.25">
      <c r="A100" s="121" t="s">
        <v>54</v>
      </c>
      <c r="B100" s="122">
        <v>614.02116241793999</v>
      </c>
      <c r="C100" s="122">
        <v>606.42812454144337</v>
      </c>
      <c r="D100" s="122">
        <v>646.55891402866484</v>
      </c>
      <c r="E100" s="122">
        <v>922.43485783587948</v>
      </c>
      <c r="F100" s="122">
        <v>915.22840575219197</v>
      </c>
      <c r="G100" s="122">
        <v>843.40770957796667</v>
      </c>
      <c r="H100" s="122">
        <v>882.18340380670566</v>
      </c>
      <c r="I100" s="122">
        <v>896.43285510936323</v>
      </c>
      <c r="J100" s="122">
        <v>927.44861899613045</v>
      </c>
      <c r="K100" s="122">
        <v>941.22149538909684</v>
      </c>
      <c r="L100" s="122">
        <v>957.34431025014476</v>
      </c>
      <c r="M100" s="122">
        <v>939.99501328076065</v>
      </c>
      <c r="N100" s="122">
        <v>919.1901112291464</v>
      </c>
      <c r="O100" s="122">
        <v>903.11082833647129</v>
      </c>
      <c r="P100" s="122">
        <v>879.80100412762795</v>
      </c>
      <c r="Q100" s="122">
        <v>885.06371333996424</v>
      </c>
      <c r="R100" s="122">
        <v>858.58890604132148</v>
      </c>
      <c r="S100" s="122">
        <v>821.49346598057821</v>
      </c>
      <c r="T100" s="122">
        <v>1001.5893057407733</v>
      </c>
      <c r="U100" s="122">
        <v>965.98636382959694</v>
      </c>
      <c r="V100" s="122">
        <v>910.02211590490754</v>
      </c>
      <c r="W100" s="122">
        <v>910.77908598811916</v>
      </c>
      <c r="DA100" s="130" t="s">
        <v>2336</v>
      </c>
    </row>
    <row r="101" spans="1:105" ht="12" customHeight="1" x14ac:dyDescent="0.25">
      <c r="A101" s="97" t="s">
        <v>207</v>
      </c>
      <c r="B101" s="98">
        <v>637.22570423777631</v>
      </c>
      <c r="C101" s="98">
        <v>619.38696664576287</v>
      </c>
      <c r="D101" s="98">
        <v>702.66551799793899</v>
      </c>
      <c r="E101" s="98">
        <v>944.48163326529527</v>
      </c>
      <c r="F101" s="98">
        <v>975.07858493511776</v>
      </c>
      <c r="G101" s="98">
        <v>918.43283534762895</v>
      </c>
      <c r="H101" s="98">
        <v>933.35035068067828</v>
      </c>
      <c r="I101" s="98">
        <v>969.66651765064955</v>
      </c>
      <c r="J101" s="98">
        <v>1000.8424964767228</v>
      </c>
      <c r="K101" s="98">
        <v>1006.166661202861</v>
      </c>
      <c r="L101" s="98">
        <v>984.91277354485715</v>
      </c>
      <c r="M101" s="98">
        <v>1052.6802432614375</v>
      </c>
      <c r="N101" s="98">
        <v>998.41023511279184</v>
      </c>
      <c r="O101" s="98">
        <v>981.26663654124525</v>
      </c>
      <c r="P101" s="98">
        <v>959.11795605374357</v>
      </c>
      <c r="Q101" s="98">
        <v>980.1893539608443</v>
      </c>
      <c r="R101" s="98">
        <v>870.57520108947972</v>
      </c>
      <c r="S101" s="98">
        <v>736.39426127952561</v>
      </c>
      <c r="T101" s="98">
        <v>1243.6471257444757</v>
      </c>
      <c r="U101" s="98">
        <v>1071.8870716807141</v>
      </c>
      <c r="V101" s="98">
        <v>971.00347943220811</v>
      </c>
      <c r="W101" s="98">
        <v>1012.3737211400879</v>
      </c>
      <c r="DA101" s="63" t="s">
        <v>2337</v>
      </c>
    </row>
    <row r="102" spans="1:105" ht="12" customHeight="1" x14ac:dyDescent="0.25">
      <c r="A102" s="97" t="s">
        <v>50</v>
      </c>
      <c r="B102" s="98">
        <v>616.39597530144829</v>
      </c>
      <c r="C102" s="98">
        <v>630.45400088504846</v>
      </c>
      <c r="D102" s="98">
        <v>683.0869627206871</v>
      </c>
      <c r="E102" s="98">
        <v>907.28962778058303</v>
      </c>
      <c r="F102" s="98">
        <v>909.88632063998341</v>
      </c>
      <c r="G102" s="98">
        <v>888.46098596452975</v>
      </c>
      <c r="H102" s="98">
        <v>901.27061968192936</v>
      </c>
      <c r="I102" s="98">
        <v>939.32182945852526</v>
      </c>
      <c r="J102" s="98">
        <v>968.84149933531012</v>
      </c>
      <c r="K102" s="98">
        <v>1000.0226981942645</v>
      </c>
      <c r="L102" s="98">
        <v>1013.7694157254409</v>
      </c>
      <c r="M102" s="98">
        <v>970.84424701837781</v>
      </c>
      <c r="N102" s="98">
        <v>973.93310873746054</v>
      </c>
      <c r="O102" s="98">
        <v>934.91270761831834</v>
      </c>
      <c r="P102" s="98">
        <v>925.92990000336704</v>
      </c>
      <c r="Q102" s="98">
        <v>921.066588512664</v>
      </c>
      <c r="R102" s="98">
        <v>933.98849607191676</v>
      </c>
      <c r="S102" s="98">
        <v>942.51768454628461</v>
      </c>
      <c r="T102" s="98">
        <v>969.54845249713617</v>
      </c>
      <c r="U102" s="98">
        <v>1014.1163340883356</v>
      </c>
      <c r="V102" s="98">
        <v>963.48013522636154</v>
      </c>
      <c r="W102" s="98">
        <v>931.73008525746536</v>
      </c>
      <c r="DA102" s="63" t="s">
        <v>2338</v>
      </c>
    </row>
    <row r="103" spans="1:105" ht="12" customHeight="1" x14ac:dyDescent="0.25">
      <c r="A103" s="109" t="s">
        <v>120</v>
      </c>
      <c r="B103" s="33">
        <v>500.28133675590863</v>
      </c>
      <c r="C103" s="33">
        <v>432.93325754560874</v>
      </c>
      <c r="D103" s="33">
        <v>340.1950238210668</v>
      </c>
      <c r="E103" s="33">
        <v>915.87832424030773</v>
      </c>
      <c r="F103" s="33">
        <v>828.01788130513171</v>
      </c>
      <c r="G103" s="33">
        <v>640.09236402292618</v>
      </c>
      <c r="H103" s="33">
        <v>767.43384193083318</v>
      </c>
      <c r="I103" s="33">
        <v>697.58320480554778</v>
      </c>
      <c r="J103" s="33">
        <v>741.62684932364971</v>
      </c>
      <c r="K103" s="33">
        <v>747.51058370282885</v>
      </c>
      <c r="L103" s="33">
        <v>833.84951989370234</v>
      </c>
      <c r="M103" s="33">
        <v>764.60860649855795</v>
      </c>
      <c r="N103" s="33">
        <v>746.52566666879966</v>
      </c>
      <c r="O103" s="33">
        <v>764.03884402103233</v>
      </c>
      <c r="P103" s="33">
        <v>711.95669749491492</v>
      </c>
      <c r="Q103" s="33">
        <v>708.33060800058956</v>
      </c>
      <c r="R103" s="33">
        <v>720.9268351399395</v>
      </c>
      <c r="S103" s="33">
        <v>727.01316628678399</v>
      </c>
      <c r="T103" s="33">
        <v>716.64904807791652</v>
      </c>
      <c r="U103" s="33">
        <v>715.25640476643571</v>
      </c>
      <c r="V103" s="33">
        <v>715.34646796293862</v>
      </c>
      <c r="W103" s="33">
        <v>706.75759202402014</v>
      </c>
      <c r="DA103" s="60" t="s">
        <v>2339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11861.370523869393</v>
      </c>
      <c r="C105" s="117">
        <f t="shared" si="35"/>
        <v>9613.7715130600682</v>
      </c>
      <c r="D105" s="117">
        <f t="shared" si="35"/>
        <v>13401.110997639345</v>
      </c>
      <c r="E105" s="117">
        <f t="shared" si="35"/>
        <v>12421.261702062877</v>
      </c>
      <c r="F105" s="117">
        <f t="shared" si="35"/>
        <v>10680.13139784488</v>
      </c>
      <c r="G105" s="117">
        <f t="shared" si="35"/>
        <v>13544.253183177094</v>
      </c>
      <c r="H105" s="117">
        <f t="shared" si="35"/>
        <v>14116.392681712576</v>
      </c>
      <c r="I105" s="117">
        <f t="shared" si="35"/>
        <v>11535.34797708817</v>
      </c>
      <c r="J105" s="117">
        <f t="shared" si="35"/>
        <v>12666.421630520099</v>
      </c>
      <c r="K105" s="117">
        <f t="shared" si="35"/>
        <v>14087.582288628504</v>
      </c>
      <c r="L105" s="117">
        <f t="shared" si="35"/>
        <v>13662.613771229195</v>
      </c>
      <c r="M105" s="117">
        <f t="shared" si="35"/>
        <v>12775.255774369092</v>
      </c>
      <c r="N105" s="117">
        <f t="shared" si="35"/>
        <v>13717.138228745291</v>
      </c>
      <c r="O105" s="117">
        <f t="shared" si="35"/>
        <v>13366.586059336032</v>
      </c>
      <c r="P105" s="117">
        <f t="shared" si="35"/>
        <v>12861.733842108639</v>
      </c>
      <c r="Q105" s="117">
        <f t="shared" si="35"/>
        <v>13133.330598601591</v>
      </c>
      <c r="R105" s="117">
        <f t="shared" ref="R105:V105" si="36">R106+R109+R111+R120</f>
        <v>13430.376094616442</v>
      </c>
      <c r="S105" s="117">
        <f t="shared" si="36"/>
        <v>13517.138174819969</v>
      </c>
      <c r="T105" s="117">
        <f t="shared" si="36"/>
        <v>13936.271719389362</v>
      </c>
      <c r="U105" s="117">
        <f t="shared" si="36"/>
        <v>14432.661341440205</v>
      </c>
      <c r="V105" s="117">
        <f t="shared" si="36"/>
        <v>14157.996644330113</v>
      </c>
      <c r="W105" s="117">
        <f t="shared" ref="W105" si="37">W106+W109+W111+W120</f>
        <v>15379.102548580287</v>
      </c>
      <c r="DA105" s="129" t="s">
        <v>2340</v>
      </c>
    </row>
    <row r="106" spans="1:105" ht="12.95" customHeight="1" x14ac:dyDescent="0.25">
      <c r="A106" s="121" t="s">
        <v>57</v>
      </c>
      <c r="B106" s="122">
        <f t="shared" ref="B106:Q106" si="38">SUM(B107:B108)</f>
        <v>10272.786204216667</v>
      </c>
      <c r="C106" s="122">
        <f t="shared" si="38"/>
        <v>8297.9388012145191</v>
      </c>
      <c r="D106" s="122">
        <f t="shared" si="38"/>
        <v>11749.214816059392</v>
      </c>
      <c r="E106" s="122">
        <f t="shared" si="38"/>
        <v>10410.339251862617</v>
      </c>
      <c r="F106" s="122">
        <f t="shared" si="38"/>
        <v>8829.0341062798216</v>
      </c>
      <c r="G106" s="122">
        <f t="shared" si="38"/>
        <v>11562.507636165145</v>
      </c>
      <c r="H106" s="122">
        <f t="shared" si="38"/>
        <v>12059.535507337308</v>
      </c>
      <c r="I106" s="122">
        <f t="shared" si="38"/>
        <v>9643.9361914681849</v>
      </c>
      <c r="J106" s="122">
        <f t="shared" si="38"/>
        <v>10623.338464831297</v>
      </c>
      <c r="K106" s="122">
        <f t="shared" si="38"/>
        <v>11884.331027655608</v>
      </c>
      <c r="L106" s="122">
        <f t="shared" si="38"/>
        <v>11575.449742181478</v>
      </c>
      <c r="M106" s="122">
        <f t="shared" si="38"/>
        <v>10683.863071049598</v>
      </c>
      <c r="N106" s="122">
        <f t="shared" si="38"/>
        <v>11567.700624584604</v>
      </c>
      <c r="O106" s="122">
        <f t="shared" si="38"/>
        <v>11223.535806366668</v>
      </c>
      <c r="P106" s="122">
        <f t="shared" si="38"/>
        <v>10679.315427203108</v>
      </c>
      <c r="Q106" s="122">
        <f t="shared" si="38"/>
        <v>10920.060664308608</v>
      </c>
      <c r="R106" s="122">
        <f t="shared" ref="R106:V106" si="39">SUM(R107:R108)</f>
        <v>11207.605877001793</v>
      </c>
      <c r="S106" s="122">
        <f t="shared" si="39"/>
        <v>11294.437275364875</v>
      </c>
      <c r="T106" s="122">
        <f t="shared" si="39"/>
        <v>11680.071876443684</v>
      </c>
      <c r="U106" s="122">
        <f t="shared" si="39"/>
        <v>12094.708592716133</v>
      </c>
      <c r="V106" s="122">
        <f t="shared" si="39"/>
        <v>11875.470579116029</v>
      </c>
      <c r="W106" s="122">
        <f t="shared" ref="W106" si="40">SUM(W107:W108)</f>
        <v>13025.615938762743</v>
      </c>
      <c r="DA106" s="130" t="s">
        <v>2341</v>
      </c>
    </row>
    <row r="107" spans="1:105" ht="12" customHeight="1" x14ac:dyDescent="0.25">
      <c r="A107" s="97" t="s">
        <v>202</v>
      </c>
      <c r="B107" s="98">
        <v>10243.656449082333</v>
      </c>
      <c r="C107" s="98">
        <v>8273.962298288865</v>
      </c>
      <c r="D107" s="98">
        <v>11714.865650667158</v>
      </c>
      <c r="E107" s="98">
        <v>10379.560903661928</v>
      </c>
      <c r="F107" s="98">
        <v>8803.1368628592954</v>
      </c>
      <c r="G107" s="98">
        <v>11528.832050677827</v>
      </c>
      <c r="H107" s="98">
        <v>12024.376424344471</v>
      </c>
      <c r="I107" s="98">
        <v>9616.4667958582686</v>
      </c>
      <c r="J107" s="98">
        <v>10593.272753219417</v>
      </c>
      <c r="K107" s="98">
        <v>11851.024187722878</v>
      </c>
      <c r="L107" s="98">
        <v>11542.81875875373</v>
      </c>
      <c r="M107" s="98">
        <v>10654.301243697088</v>
      </c>
      <c r="N107" s="98">
        <v>11535.696464170711</v>
      </c>
      <c r="O107" s="98">
        <v>11192.708913076729</v>
      </c>
      <c r="P107" s="98">
        <v>10650.746878860828</v>
      </c>
      <c r="Q107" s="98">
        <v>10891.170371470984</v>
      </c>
      <c r="R107" s="98">
        <v>11177.946937008164</v>
      </c>
      <c r="S107" s="98">
        <v>11264.628502991332</v>
      </c>
      <c r="T107" s="98">
        <v>11648.557518064563</v>
      </c>
      <c r="U107" s="98">
        <v>12062.550383801699</v>
      </c>
      <c r="V107" s="98">
        <v>11843.746370758152</v>
      </c>
      <c r="W107" s="98">
        <v>12991.490176710873</v>
      </c>
      <c r="DA107" s="63" t="s">
        <v>2342</v>
      </c>
    </row>
    <row r="108" spans="1:105" ht="12" customHeight="1" x14ac:dyDescent="0.25">
      <c r="A108" s="97" t="s">
        <v>53</v>
      </c>
      <c r="B108" s="98">
        <v>29.12975513433452</v>
      </c>
      <c r="C108" s="98">
        <v>23.976502925653449</v>
      </c>
      <c r="D108" s="98">
        <v>34.349165392234511</v>
      </c>
      <c r="E108" s="98">
        <v>30.778348200688331</v>
      </c>
      <c r="F108" s="98">
        <v>25.897243420526625</v>
      </c>
      <c r="G108" s="98">
        <v>33.675585487316646</v>
      </c>
      <c r="H108" s="98">
        <v>35.159082992836709</v>
      </c>
      <c r="I108" s="98">
        <v>27.469395609915956</v>
      </c>
      <c r="J108" s="98">
        <v>30.06571161187977</v>
      </c>
      <c r="K108" s="98">
        <v>33.306839932729567</v>
      </c>
      <c r="L108" s="98">
        <v>32.63098342774758</v>
      </c>
      <c r="M108" s="98">
        <v>29.561827352510317</v>
      </c>
      <c r="N108" s="98">
        <v>32.004160413892727</v>
      </c>
      <c r="O108" s="98">
        <v>30.826893289938958</v>
      </c>
      <c r="P108" s="98">
        <v>28.568548342279723</v>
      </c>
      <c r="Q108" s="98">
        <v>28.890292837625168</v>
      </c>
      <c r="R108" s="98">
        <v>29.658939993628568</v>
      </c>
      <c r="S108" s="98">
        <v>29.808772373541654</v>
      </c>
      <c r="T108" s="98">
        <v>31.514358379120775</v>
      </c>
      <c r="U108" s="98">
        <v>32.158208914434034</v>
      </c>
      <c r="V108" s="98">
        <v>31.724208357875938</v>
      </c>
      <c r="W108" s="98">
        <v>34.125762051869522</v>
      </c>
      <c r="DA108" s="63" t="s">
        <v>2343</v>
      </c>
    </row>
    <row r="109" spans="1:105" ht="12.95" customHeight="1" x14ac:dyDescent="0.25">
      <c r="A109" s="121" t="s">
        <v>92</v>
      </c>
      <c r="B109" s="122">
        <f t="shared" ref="B109:W109" si="41">B110</f>
        <v>8.3723892945785292E-2</v>
      </c>
      <c r="C109" s="122">
        <f t="shared" si="41"/>
        <v>7.3301205006769843E-2</v>
      </c>
      <c r="D109" s="122">
        <f t="shared" si="41"/>
        <v>2.9028844451450396E-2</v>
      </c>
      <c r="E109" s="122">
        <f t="shared" si="41"/>
        <v>7.9021762305474433E-2</v>
      </c>
      <c r="F109" s="122">
        <f t="shared" si="41"/>
        <v>0.15748510089298123</v>
      </c>
      <c r="G109" s="122">
        <f t="shared" si="41"/>
        <v>0.17397210078038836</v>
      </c>
      <c r="H109" s="122">
        <f t="shared" si="41"/>
        <v>0.30773426263914133</v>
      </c>
      <c r="I109" s="122">
        <f t="shared" si="41"/>
        <v>0.40005774962140295</v>
      </c>
      <c r="J109" s="122">
        <f t="shared" si="41"/>
        <v>0.45613929879054449</v>
      </c>
      <c r="K109" s="122">
        <f t="shared" si="41"/>
        <v>0.53835523130966323</v>
      </c>
      <c r="L109" s="122">
        <f t="shared" si="41"/>
        <v>0.88634396244349511</v>
      </c>
      <c r="M109" s="122">
        <f t="shared" si="41"/>
        <v>0.57879900649698457</v>
      </c>
      <c r="N109" s="122">
        <f t="shared" si="41"/>
        <v>0.73844696048503911</v>
      </c>
      <c r="O109" s="122">
        <f t="shared" si="41"/>
        <v>0.93689111062382635</v>
      </c>
      <c r="P109" s="122">
        <f t="shared" si="41"/>
        <v>1.6152969614741881</v>
      </c>
      <c r="Q109" s="122">
        <f t="shared" si="41"/>
        <v>4.4822350513689591</v>
      </c>
      <c r="R109" s="122">
        <f t="shared" si="41"/>
        <v>3.4763953191090726</v>
      </c>
      <c r="S109" s="122">
        <f t="shared" si="41"/>
        <v>4.1019353183771754</v>
      </c>
      <c r="T109" s="122">
        <f t="shared" si="41"/>
        <v>5.1382076948335875</v>
      </c>
      <c r="U109" s="122">
        <f t="shared" si="41"/>
        <v>7.3033477997402079</v>
      </c>
      <c r="V109" s="122">
        <f t="shared" si="41"/>
        <v>4.3302766467838669</v>
      </c>
      <c r="W109" s="122">
        <f t="shared" si="41"/>
        <v>5.0195415613824208</v>
      </c>
      <c r="DA109" s="130" t="s">
        <v>2344</v>
      </c>
    </row>
    <row r="110" spans="1:105" ht="12" customHeight="1" x14ac:dyDescent="0.25">
      <c r="A110" s="97" t="s">
        <v>53</v>
      </c>
      <c r="B110" s="98">
        <f>IF(RES_hhdet_fec!B110=0,0,RES_hhdet_fec!B110*1000*11630/RES_hhdet_num!B105)</f>
        <v>8.3723892945785292E-2</v>
      </c>
      <c r="C110" s="98">
        <f>IF(RES_hhdet_fec!C110=0,0,RES_hhdet_fec!C110*1000*11630/RES_hhdet_num!C105)</f>
        <v>7.3301205006769843E-2</v>
      </c>
      <c r="D110" s="98">
        <f>IF(RES_hhdet_fec!D110=0,0,RES_hhdet_fec!D110*1000*11630/RES_hhdet_num!D105)</f>
        <v>2.9028844451450396E-2</v>
      </c>
      <c r="E110" s="98">
        <f>IF(RES_hhdet_fec!E110=0,0,RES_hhdet_fec!E110*1000*11630/RES_hhdet_num!E105)</f>
        <v>7.9021762305474433E-2</v>
      </c>
      <c r="F110" s="98">
        <f>IF(RES_hhdet_fec!F110=0,0,RES_hhdet_fec!F110*1000*11630/RES_hhdet_num!F105)</f>
        <v>0.15748510089298123</v>
      </c>
      <c r="G110" s="98">
        <f>IF(RES_hhdet_fec!G110=0,0,RES_hhdet_fec!G110*1000*11630/RES_hhdet_num!G105)</f>
        <v>0.17397210078038836</v>
      </c>
      <c r="H110" s="98">
        <f>IF(RES_hhdet_fec!H110=0,0,RES_hhdet_fec!H110*1000*11630/RES_hhdet_num!H105)</f>
        <v>0.30773426263914133</v>
      </c>
      <c r="I110" s="98">
        <f>IF(RES_hhdet_fec!I110=0,0,RES_hhdet_fec!I110*1000*11630/RES_hhdet_num!I105)</f>
        <v>0.40005774962140295</v>
      </c>
      <c r="J110" s="98">
        <f>IF(RES_hhdet_fec!J110=0,0,RES_hhdet_fec!J110*1000*11630/RES_hhdet_num!J105)</f>
        <v>0.45613929879054449</v>
      </c>
      <c r="K110" s="98">
        <f>IF(RES_hhdet_fec!K110=0,0,RES_hhdet_fec!K110*1000*11630/RES_hhdet_num!K105)</f>
        <v>0.53835523130966323</v>
      </c>
      <c r="L110" s="98">
        <f>IF(RES_hhdet_fec!L110=0,0,RES_hhdet_fec!L110*1000*11630/RES_hhdet_num!L105)</f>
        <v>0.88634396244349511</v>
      </c>
      <c r="M110" s="98">
        <f>IF(RES_hhdet_fec!M110=0,0,RES_hhdet_fec!M110*1000*11630/RES_hhdet_num!M105)</f>
        <v>0.57879900649698457</v>
      </c>
      <c r="N110" s="98">
        <f>IF(RES_hhdet_fec!N110=0,0,RES_hhdet_fec!N110*1000*11630/RES_hhdet_num!N105)</f>
        <v>0.73844696048503911</v>
      </c>
      <c r="O110" s="98">
        <f>IF(RES_hhdet_fec!O110=0,0,RES_hhdet_fec!O110*1000*11630/RES_hhdet_num!O105)</f>
        <v>0.93689111062382635</v>
      </c>
      <c r="P110" s="98">
        <f>IF(RES_hhdet_fec!P110=0,0,RES_hhdet_fec!P110*1000*11630/RES_hhdet_num!P105)</f>
        <v>1.6152969614741881</v>
      </c>
      <c r="Q110" s="98">
        <f>IF(RES_hhdet_fec!Q110=0,0,RES_hhdet_fec!Q110*1000*11630/RES_hhdet_num!Q105)</f>
        <v>4.4822350513689591</v>
      </c>
      <c r="R110" s="98">
        <f>IF(RES_hhdet_fec!R110=0,0,RES_hhdet_fec!R110*1000*11630/RES_hhdet_num!R105)</f>
        <v>3.4763953191090726</v>
      </c>
      <c r="S110" s="98">
        <f>IF(RES_hhdet_fec!S110=0,0,RES_hhdet_fec!S110*1000*11630/RES_hhdet_num!S105)</f>
        <v>4.1019353183771754</v>
      </c>
      <c r="T110" s="98">
        <f>IF(RES_hhdet_fec!T110=0,0,RES_hhdet_fec!T110*1000*11630/RES_hhdet_num!T105)</f>
        <v>5.1382076948335875</v>
      </c>
      <c r="U110" s="98">
        <f>IF(RES_hhdet_fec!U110=0,0,RES_hhdet_fec!U110*1000*11630/RES_hhdet_num!U105)</f>
        <v>7.3033477997402079</v>
      </c>
      <c r="V110" s="98">
        <f>IF(RES_hhdet_fec!V110=0,0,RES_hhdet_fec!V110*1000*11630/RES_hhdet_num!V105)</f>
        <v>4.3302766467838669</v>
      </c>
      <c r="W110" s="98">
        <f>IF(RES_hhdet_fec!W110=0,0,RES_hhdet_fec!W110*1000*11630/RES_hhdet_num!W105)</f>
        <v>5.0195415613824208</v>
      </c>
      <c r="DA110" s="63" t="s">
        <v>2345</v>
      </c>
    </row>
    <row r="111" spans="1:105" ht="12" customHeight="1" x14ac:dyDescent="0.25">
      <c r="A111" s="121" t="s">
        <v>55</v>
      </c>
      <c r="B111" s="122">
        <v>989.91073936362034</v>
      </c>
      <c r="C111" s="122">
        <v>721.80134095977792</v>
      </c>
      <c r="D111" s="122">
        <v>1060.4302006337641</v>
      </c>
      <c r="E111" s="122">
        <v>1103.2568963426484</v>
      </c>
      <c r="F111" s="122">
        <v>975.64833220354024</v>
      </c>
      <c r="G111" s="122">
        <v>1186.5367588782337</v>
      </c>
      <c r="H111" s="122">
        <v>1203.3694393091921</v>
      </c>
      <c r="I111" s="122">
        <v>1034.1572148997609</v>
      </c>
      <c r="J111" s="122">
        <v>1152.4569143073336</v>
      </c>
      <c r="K111" s="122">
        <v>1292.7780590189418</v>
      </c>
      <c r="L111" s="122">
        <v>1140.5290945907268</v>
      </c>
      <c r="M111" s="122">
        <v>1201.4367875917928</v>
      </c>
      <c r="N111" s="122">
        <v>1264.0408499216303</v>
      </c>
      <c r="O111" s="122">
        <v>1273.0305829318443</v>
      </c>
      <c r="P111" s="122">
        <v>1334.0088504883158</v>
      </c>
      <c r="Q111" s="122">
        <v>1364.7050903796826</v>
      </c>
      <c r="R111" s="122">
        <v>1360.7358856210974</v>
      </c>
      <c r="S111" s="122">
        <v>1348.6383510912603</v>
      </c>
      <c r="T111" s="122">
        <v>1361.5000422904159</v>
      </c>
      <c r="U111" s="122">
        <v>1411.1664308558156</v>
      </c>
      <c r="V111" s="122">
        <v>1395.9993638577866</v>
      </c>
      <c r="W111" s="122">
        <v>1486.7773066457737</v>
      </c>
      <c r="DA111" s="130" t="s">
        <v>2346</v>
      </c>
    </row>
    <row r="112" spans="1:105" ht="12" customHeight="1" x14ac:dyDescent="0.25">
      <c r="A112" s="97" t="s">
        <v>130</v>
      </c>
      <c r="B112" s="98">
        <v>985.27543998928763</v>
      </c>
      <c r="C112" s="98">
        <v>715.25599432958381</v>
      </c>
      <c r="D112" s="98">
        <v>1072.0644483127539</v>
      </c>
      <c r="E112" s="98">
        <v>1071.5802969910892</v>
      </c>
      <c r="F112" s="98">
        <v>942.96701690067437</v>
      </c>
      <c r="G112" s="98">
        <v>1184.6442446670969</v>
      </c>
      <c r="H112" s="98">
        <v>1190.7682092140647</v>
      </c>
      <c r="I112" s="98">
        <v>1019.2221614397843</v>
      </c>
      <c r="J112" s="98">
        <v>1137.9448257938093</v>
      </c>
      <c r="K112" s="98">
        <v>1282.686015379775</v>
      </c>
      <c r="L112" s="98">
        <v>1109.6048041613433</v>
      </c>
      <c r="M112" s="98">
        <v>1175.001598648121</v>
      </c>
      <c r="N112" s="98">
        <v>1243.6430276704723</v>
      </c>
      <c r="O112" s="98">
        <v>1245.9865703017508</v>
      </c>
      <c r="P112" s="98">
        <v>1317.5743853773231</v>
      </c>
      <c r="Q112" s="98">
        <v>1350.154610915579</v>
      </c>
      <c r="R112" s="98">
        <v>1346.7160089369922</v>
      </c>
      <c r="S112" s="98">
        <v>1333.2452277576963</v>
      </c>
      <c r="T112" s="98">
        <v>1352.7274583141232</v>
      </c>
      <c r="U112" s="98">
        <v>1398.3362566143001</v>
      </c>
      <c r="V112" s="98">
        <v>1375.8796149943303</v>
      </c>
      <c r="W112" s="98">
        <v>1488.9160203506137</v>
      </c>
      <c r="DA112" s="63" t="s">
        <v>2347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1149.704674466708</v>
      </c>
      <c r="L113" s="98">
        <v>1000.5983467700975</v>
      </c>
      <c r="M113" s="98">
        <v>1061.1849823601258</v>
      </c>
      <c r="N113" s="98">
        <v>1126.8157432759426</v>
      </c>
      <c r="O113" s="98">
        <v>1135.9231919274189</v>
      </c>
      <c r="P113" s="98">
        <v>1201.2548392493634</v>
      </c>
      <c r="Q113" s="98">
        <v>1236.8151128590296</v>
      </c>
      <c r="R113" s="98">
        <v>1238.4491076197316</v>
      </c>
      <c r="S113" s="98">
        <v>1232.2414679827677</v>
      </c>
      <c r="T113" s="98">
        <v>1266.4034995521283</v>
      </c>
      <c r="U113" s="98">
        <v>1306.8692218771223</v>
      </c>
      <c r="V113" s="98">
        <v>1290.1378584787522</v>
      </c>
      <c r="W113" s="98">
        <v>1396.7305775412281</v>
      </c>
      <c r="DA113" s="63" t="s">
        <v>2348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609.74231334384513</v>
      </c>
      <c r="L114" s="101">
        <v>551.84393970869064</v>
      </c>
      <c r="M114" s="101">
        <v>565.70289077632708</v>
      </c>
      <c r="N114" s="101">
        <v>581.94995689386667</v>
      </c>
      <c r="O114" s="101">
        <v>599.14941262425339</v>
      </c>
      <c r="P114" s="101">
        <v>620.65992984994193</v>
      </c>
      <c r="Q114" s="101">
        <v>646.93214329954424</v>
      </c>
      <c r="R114" s="101">
        <v>638.75625651473081</v>
      </c>
      <c r="S114" s="101">
        <v>624.50977895030439</v>
      </c>
      <c r="T114" s="101">
        <v>742.51585463437607</v>
      </c>
      <c r="U114" s="101">
        <v>698.1268336099497</v>
      </c>
      <c r="V114" s="101">
        <v>676.71587528343946</v>
      </c>
      <c r="W114" s="101">
        <v>714.99590630446528</v>
      </c>
      <c r="DA114" s="131" t="s">
        <v>2349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539.96236112286306</v>
      </c>
      <c r="L115" s="104">
        <v>448.75440706140671</v>
      </c>
      <c r="M115" s="104">
        <v>495.48209158379865</v>
      </c>
      <c r="N115" s="104">
        <v>544.86578638207607</v>
      </c>
      <c r="O115" s="104">
        <v>536.77377930316538</v>
      </c>
      <c r="P115" s="104">
        <v>580.59490939942168</v>
      </c>
      <c r="Q115" s="104">
        <v>589.88296955948533</v>
      </c>
      <c r="R115" s="104">
        <v>599.69285110500073</v>
      </c>
      <c r="S115" s="104">
        <v>607.73168903246335</v>
      </c>
      <c r="T115" s="104">
        <v>523.88764491775214</v>
      </c>
      <c r="U115" s="104">
        <v>608.74238826717237</v>
      </c>
      <c r="V115" s="104">
        <v>613.42198319531292</v>
      </c>
      <c r="W115" s="104">
        <v>681.73467123676301</v>
      </c>
      <c r="DA115" s="132" t="s">
        <v>2350</v>
      </c>
    </row>
    <row r="116" spans="1:105" ht="12" customHeight="1" x14ac:dyDescent="0.25">
      <c r="A116" s="106" t="s">
        <v>122</v>
      </c>
      <c r="B116" s="101">
        <v>1224.5727701892067</v>
      </c>
      <c r="C116" s="101">
        <v>1047.3518602386087</v>
      </c>
      <c r="D116" s="101">
        <v>783.02219818043591</v>
      </c>
      <c r="E116" s="101">
        <v>1653.2418525840953</v>
      </c>
      <c r="F116" s="101">
        <v>1539.9681134100965</v>
      </c>
      <c r="G116" s="101">
        <v>1224.7229643734433</v>
      </c>
      <c r="H116" s="101">
        <v>1461.7389228755671</v>
      </c>
      <c r="I116" s="101">
        <v>1346.0136933385745</v>
      </c>
      <c r="J116" s="101">
        <v>1417.2952298358337</v>
      </c>
      <c r="K116" s="101">
        <v>1496.0752819849101</v>
      </c>
      <c r="L116" s="101">
        <v>1599.7522408374662</v>
      </c>
      <c r="M116" s="101">
        <v>1570.5060010231882</v>
      </c>
      <c r="N116" s="101">
        <v>1542.8690014624458</v>
      </c>
      <c r="O116" s="101">
        <v>1657.696993424707</v>
      </c>
      <c r="P116" s="101">
        <v>1653.3089999233262</v>
      </c>
      <c r="Q116" s="101">
        <v>1694.7184902069046</v>
      </c>
      <c r="R116" s="101">
        <v>1717.8348506840291</v>
      </c>
      <c r="S116" s="101">
        <v>1678.732440158901</v>
      </c>
      <c r="T116" s="101">
        <v>1619.755176278954</v>
      </c>
      <c r="U116" s="101">
        <v>1694.3032356245101</v>
      </c>
      <c r="V116" s="101">
        <v>1721.7476882463038</v>
      </c>
      <c r="W116" s="101">
        <v>1678.7369727714479</v>
      </c>
      <c r="DA116" s="131" t="s">
        <v>2351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1221.735467666962</v>
      </c>
      <c r="L117" s="104">
        <v>1327.5861399762744</v>
      </c>
      <c r="M117" s="104">
        <v>1300.2471159796919</v>
      </c>
      <c r="N117" s="104">
        <v>1273.8578694975974</v>
      </c>
      <c r="O117" s="104">
        <v>1359.620057125021</v>
      </c>
      <c r="P117" s="104">
        <v>1339.8586723003689</v>
      </c>
      <c r="Q117" s="104">
        <v>1376.2797519444443</v>
      </c>
      <c r="R117" s="104">
        <v>1398.9883727888907</v>
      </c>
      <c r="S117" s="104">
        <v>1403.6989360029959</v>
      </c>
      <c r="T117" s="104">
        <v>1384.0067703659668</v>
      </c>
      <c r="U117" s="104">
        <v>1461.6190048686444</v>
      </c>
      <c r="V117" s="104">
        <v>1491.5923740708429</v>
      </c>
      <c r="W117" s="104">
        <v>1451.5907024980538</v>
      </c>
      <c r="DA117" s="132" t="s">
        <v>2352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728.81124839530094</v>
      </c>
      <c r="L118" s="98">
        <v>820.48854473168035</v>
      </c>
      <c r="M118" s="98">
        <v>779.64552953518159</v>
      </c>
      <c r="N118" s="98">
        <v>740.93203084104289</v>
      </c>
      <c r="O118" s="98">
        <v>801.66092177055884</v>
      </c>
      <c r="P118" s="98">
        <v>772.34721009313625</v>
      </c>
      <c r="Q118" s="98">
        <v>798.44589222444256</v>
      </c>
      <c r="R118" s="98">
        <v>803.7838486405534</v>
      </c>
      <c r="S118" s="98">
        <v>790.15111067560292</v>
      </c>
      <c r="T118" s="98">
        <v>867.06800423933771</v>
      </c>
      <c r="U118" s="98">
        <v>845.04815800137283</v>
      </c>
      <c r="V118" s="98">
        <v>844.89959232186379</v>
      </c>
      <c r="W118" s="98">
        <v>788.6670058256467</v>
      </c>
      <c r="DA118" s="63" t="s">
        <v>2353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492.92421927166106</v>
      </c>
      <c r="L119" s="98">
        <v>507.09759524459417</v>
      </c>
      <c r="M119" s="98">
        <v>520.60158644451042</v>
      </c>
      <c r="N119" s="98">
        <v>532.92583865655445</v>
      </c>
      <c r="O119" s="98">
        <v>557.95913535446186</v>
      </c>
      <c r="P119" s="98">
        <v>567.51146220723251</v>
      </c>
      <c r="Q119" s="98">
        <v>577.83385972000156</v>
      </c>
      <c r="R119" s="98">
        <v>595.20452414833733</v>
      </c>
      <c r="S119" s="98">
        <v>613.54782532739307</v>
      </c>
      <c r="T119" s="98">
        <v>516.93876612662893</v>
      </c>
      <c r="U119" s="98">
        <v>616.57084686727171</v>
      </c>
      <c r="V119" s="98">
        <v>646.69278174897931</v>
      </c>
      <c r="W119" s="98">
        <v>662.92369667240689</v>
      </c>
      <c r="DA119" s="63" t="s">
        <v>2354</v>
      </c>
    </row>
    <row r="120" spans="1:105" ht="12" customHeight="1" x14ac:dyDescent="0.25">
      <c r="A120" s="121" t="s">
        <v>54</v>
      </c>
      <c r="B120" s="122">
        <v>598.58985639615992</v>
      </c>
      <c r="C120" s="122">
        <v>593.95806968076613</v>
      </c>
      <c r="D120" s="122">
        <v>591.43695210173837</v>
      </c>
      <c r="E120" s="122">
        <v>907.58653209530678</v>
      </c>
      <c r="F120" s="122">
        <v>875.29147426062502</v>
      </c>
      <c r="G120" s="122">
        <v>795.03481603293551</v>
      </c>
      <c r="H120" s="122">
        <v>853.18000080343654</v>
      </c>
      <c r="I120" s="122">
        <v>856.85451297060274</v>
      </c>
      <c r="J120" s="122">
        <v>890.17011208267752</v>
      </c>
      <c r="K120" s="122">
        <v>909.93484672264526</v>
      </c>
      <c r="L120" s="122">
        <v>945.74859049454665</v>
      </c>
      <c r="M120" s="122">
        <v>889.37711672120474</v>
      </c>
      <c r="N120" s="122">
        <v>884.65830727857019</v>
      </c>
      <c r="O120" s="122">
        <v>869.08277892689682</v>
      </c>
      <c r="P120" s="122">
        <v>846.79426745574256</v>
      </c>
      <c r="Q120" s="122">
        <v>844.08260886193102</v>
      </c>
      <c r="R120" s="122">
        <v>858.55793667444175</v>
      </c>
      <c r="S120" s="122">
        <v>869.96061304545685</v>
      </c>
      <c r="T120" s="122">
        <v>889.56159296042779</v>
      </c>
      <c r="U120" s="122">
        <v>919.48297006851681</v>
      </c>
      <c r="V120" s="122">
        <v>882.19642470951328</v>
      </c>
      <c r="W120" s="122">
        <v>861.68976161038904</v>
      </c>
      <c r="DA120" s="130" t="s">
        <v>2355</v>
      </c>
    </row>
    <row r="121" spans="1:105" ht="12" customHeight="1" x14ac:dyDescent="0.25">
      <c r="A121" s="97" t="s">
        <v>50</v>
      </c>
      <c r="B121" s="98">
        <v>616.3959753014484</v>
      </c>
      <c r="C121" s="98">
        <v>629.40927490370905</v>
      </c>
      <c r="D121" s="98">
        <v>680.99234950194375</v>
      </c>
      <c r="E121" s="98">
        <v>904.4562817585437</v>
      </c>
      <c r="F121" s="98">
        <v>907.25710872877744</v>
      </c>
      <c r="G121" s="98">
        <v>886.4645798068201</v>
      </c>
      <c r="H121" s="98">
        <v>900.63220779125038</v>
      </c>
      <c r="I121" s="98">
        <v>939.4060685004049</v>
      </c>
      <c r="J121" s="98">
        <v>968.98834524040262</v>
      </c>
      <c r="K121" s="98">
        <v>1000.2211810647063</v>
      </c>
      <c r="L121" s="98">
        <v>1013.9886676974082</v>
      </c>
      <c r="M121" s="98">
        <v>971.00238320730875</v>
      </c>
      <c r="N121" s="98">
        <v>973.89942468633967</v>
      </c>
      <c r="O121" s="98">
        <v>934.76570827241244</v>
      </c>
      <c r="P121" s="98">
        <v>925.78197230856222</v>
      </c>
      <c r="Q121" s="98">
        <v>920.99719734776954</v>
      </c>
      <c r="R121" s="98">
        <v>934.18209162001858</v>
      </c>
      <c r="S121" s="98">
        <v>943.5789515385427</v>
      </c>
      <c r="T121" s="98">
        <v>972.02236001200595</v>
      </c>
      <c r="U121" s="98">
        <v>1015.9883518539582</v>
      </c>
      <c r="V121" s="98">
        <v>963.48270131056483</v>
      </c>
      <c r="W121" s="98">
        <v>929.68625513316931</v>
      </c>
      <c r="DA121" s="63" t="s">
        <v>2356</v>
      </c>
    </row>
    <row r="122" spans="1:105" ht="12" customHeight="1" x14ac:dyDescent="0.25">
      <c r="A122" s="109" t="s">
        <v>120</v>
      </c>
      <c r="B122" s="33">
        <v>500.28133675590874</v>
      </c>
      <c r="C122" s="33">
        <v>431.35606160947003</v>
      </c>
      <c r="D122" s="33">
        <v>338.41330034105857</v>
      </c>
      <c r="E122" s="33">
        <v>912.92857608319605</v>
      </c>
      <c r="F122" s="33">
        <v>826.16185755752053</v>
      </c>
      <c r="G122" s="33">
        <v>639.09903240069548</v>
      </c>
      <c r="H122" s="33">
        <v>767.06195501316768</v>
      </c>
      <c r="I122" s="33">
        <v>697.66269216000592</v>
      </c>
      <c r="J122" s="33">
        <v>741.8636354151148</v>
      </c>
      <c r="K122" s="33">
        <v>747.82690679856739</v>
      </c>
      <c r="L122" s="33">
        <v>834.33169304632099</v>
      </c>
      <c r="M122" s="33">
        <v>764.86262483150654</v>
      </c>
      <c r="N122" s="33">
        <v>746.19195250614928</v>
      </c>
      <c r="O122" s="33">
        <v>762.92731418081314</v>
      </c>
      <c r="P122" s="33">
        <v>710.05975750366747</v>
      </c>
      <c r="Q122" s="33">
        <v>706.18117283798938</v>
      </c>
      <c r="R122" s="33">
        <v>721.32309155740177</v>
      </c>
      <c r="S122" s="33">
        <v>731.92622837092108</v>
      </c>
      <c r="T122" s="33">
        <v>726.09506867708933</v>
      </c>
      <c r="U122" s="33">
        <v>722.04666384179291</v>
      </c>
      <c r="V122" s="33">
        <v>716.38795285291019</v>
      </c>
      <c r="W122" s="33">
        <v>703.95295504389367</v>
      </c>
      <c r="DA122" s="60" t="s">
        <v>2357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11030.224923049771</v>
      </c>
      <c r="C124" s="117">
        <f t="shared" si="42"/>
        <v>12475.124660994396</v>
      </c>
      <c r="D124" s="117">
        <f t="shared" si="42"/>
        <v>11807.109042339511</v>
      </c>
      <c r="E124" s="117">
        <f t="shared" si="42"/>
        <v>12108.795416228531</v>
      </c>
      <c r="F124" s="117">
        <f t="shared" si="42"/>
        <v>12153.886483740614</v>
      </c>
      <c r="G124" s="117">
        <f t="shared" si="42"/>
        <v>12483.504453099027</v>
      </c>
      <c r="H124" s="117">
        <f t="shared" si="42"/>
        <v>12804.852447876503</v>
      </c>
      <c r="I124" s="117">
        <f t="shared" si="42"/>
        <v>12759.769576522518</v>
      </c>
      <c r="J124" s="117">
        <f t="shared" si="42"/>
        <v>12800.289896275306</v>
      </c>
      <c r="K124" s="117">
        <f t="shared" si="42"/>
        <v>13227.602134808452</v>
      </c>
      <c r="L124" s="117">
        <f t="shared" si="42"/>
        <v>14783.13214913461</v>
      </c>
      <c r="M124" s="117">
        <f t="shared" si="42"/>
        <v>13520.738869806424</v>
      </c>
      <c r="N124" s="117">
        <f t="shared" si="42"/>
        <v>14056.067341062539</v>
      </c>
      <c r="O124" s="117">
        <f t="shared" si="42"/>
        <v>13883.391319805372</v>
      </c>
      <c r="P124" s="117">
        <f t="shared" si="42"/>
        <v>13016.030543446144</v>
      </c>
      <c r="Q124" s="117">
        <f t="shared" si="42"/>
        <v>13169.862665431152</v>
      </c>
      <c r="R124" s="117">
        <f t="shared" ref="R124:V124" si="43">R125+R128+R130+R139</f>
        <v>13754.106570227494</v>
      </c>
      <c r="S124" s="117">
        <f t="shared" si="43"/>
        <v>14468.448868738484</v>
      </c>
      <c r="T124" s="117">
        <f t="shared" si="43"/>
        <v>14886.106852336176</v>
      </c>
      <c r="U124" s="117">
        <f t="shared" si="43"/>
        <v>14752.38229791833</v>
      </c>
      <c r="V124" s="117">
        <f t="shared" si="43"/>
        <v>14816.706791617966</v>
      </c>
      <c r="W124" s="117">
        <f t="shared" ref="W124" si="44">W125+W128+W130+W139</f>
        <v>16314.197723826099</v>
      </c>
      <c r="DA124" s="129" t="s">
        <v>2358</v>
      </c>
    </row>
    <row r="125" spans="1:105" ht="12.95" customHeight="1" x14ac:dyDescent="0.25">
      <c r="A125" s="121" t="s">
        <v>57</v>
      </c>
      <c r="B125" s="122">
        <f t="shared" ref="B125:Q125" si="45">SUM(B126:B127)</f>
        <v>9479.666200295429</v>
      </c>
      <c r="C125" s="122">
        <f t="shared" si="45"/>
        <v>10900.15056072739</v>
      </c>
      <c r="D125" s="122">
        <f t="shared" si="45"/>
        <v>10246.863219278375</v>
      </c>
      <c r="E125" s="122">
        <f t="shared" si="45"/>
        <v>10092.450180827896</v>
      </c>
      <c r="F125" s="122">
        <f t="shared" si="45"/>
        <v>10123.467017390354</v>
      </c>
      <c r="G125" s="122">
        <f t="shared" si="45"/>
        <v>10573.914726068893</v>
      </c>
      <c r="H125" s="122">
        <f t="shared" si="45"/>
        <v>10832.074857106998</v>
      </c>
      <c r="I125" s="122">
        <f t="shared" si="45"/>
        <v>10730.1062705646</v>
      </c>
      <c r="J125" s="122">
        <f t="shared" si="45"/>
        <v>10723.53851730956</v>
      </c>
      <c r="K125" s="122">
        <f t="shared" si="45"/>
        <v>11079.545472365815</v>
      </c>
      <c r="L125" s="122">
        <f t="shared" si="45"/>
        <v>12576.626316791253</v>
      </c>
      <c r="M125" s="122">
        <f t="shared" si="45"/>
        <v>11342.613535229926</v>
      </c>
      <c r="N125" s="122">
        <f t="shared" si="45"/>
        <v>11867.32685842566</v>
      </c>
      <c r="O125" s="122">
        <f t="shared" si="45"/>
        <v>11684.732374043779</v>
      </c>
      <c r="P125" s="122">
        <f t="shared" si="45"/>
        <v>10809.07974627363</v>
      </c>
      <c r="Q125" s="122">
        <f t="shared" si="45"/>
        <v>10934.337395508803</v>
      </c>
      <c r="R125" s="122">
        <f t="shared" ref="R125:V125" si="46">SUM(R126:R127)</f>
        <v>11515.581639312277</v>
      </c>
      <c r="S125" s="122">
        <f t="shared" si="46"/>
        <v>12147.435300332494</v>
      </c>
      <c r="T125" s="122">
        <f t="shared" si="46"/>
        <v>12560.999697600888</v>
      </c>
      <c r="U125" s="122">
        <f t="shared" si="46"/>
        <v>12379.521348337981</v>
      </c>
      <c r="V125" s="122">
        <f t="shared" si="46"/>
        <v>12478.187030621759</v>
      </c>
      <c r="W125" s="122">
        <f t="shared" ref="W125" si="47">SUM(W126:W127)</f>
        <v>13822.217631069489</v>
      </c>
      <c r="DA125" s="130" t="s">
        <v>2359</v>
      </c>
    </row>
    <row r="126" spans="1:105" ht="12" customHeight="1" x14ac:dyDescent="0.25">
      <c r="A126" s="97" t="s">
        <v>203</v>
      </c>
      <c r="B126" s="98">
        <v>9451.3748801414113</v>
      </c>
      <c r="C126" s="98">
        <v>10867.508399294542</v>
      </c>
      <c r="D126" s="98">
        <v>10216.460154716709</v>
      </c>
      <c r="E126" s="98">
        <v>10062.47803191715</v>
      </c>
      <c r="F126" s="98">
        <v>10093.863312303303</v>
      </c>
      <c r="G126" s="98">
        <v>10543.404139014521</v>
      </c>
      <c r="H126" s="98">
        <v>10800.875487587287</v>
      </c>
      <c r="I126" s="98">
        <v>10699.908024509643</v>
      </c>
      <c r="J126" s="98">
        <v>10693.554697243415</v>
      </c>
      <c r="K126" s="98">
        <v>11048.866225518497</v>
      </c>
      <c r="L126" s="98">
        <v>12541.555867752111</v>
      </c>
      <c r="M126" s="98">
        <v>11311.607213050063</v>
      </c>
      <c r="N126" s="98">
        <v>11834.991996994837</v>
      </c>
      <c r="O126" s="98">
        <v>11653.269533392098</v>
      </c>
      <c r="P126" s="98">
        <v>10780.93848609292</v>
      </c>
      <c r="Q126" s="98">
        <v>10906.359727476374</v>
      </c>
      <c r="R126" s="98">
        <v>11486.257317665217</v>
      </c>
      <c r="S126" s="98">
        <v>12116.743474809269</v>
      </c>
      <c r="T126" s="98">
        <v>12528.769056385152</v>
      </c>
      <c r="U126" s="98">
        <v>12348.34183525658</v>
      </c>
      <c r="V126" s="98">
        <v>12446.698363004276</v>
      </c>
      <c r="W126" s="98">
        <v>13788.017899010119</v>
      </c>
      <c r="DA126" s="63" t="s">
        <v>2360</v>
      </c>
    </row>
    <row r="127" spans="1:105" ht="12" customHeight="1" x14ac:dyDescent="0.25">
      <c r="A127" s="97" t="s">
        <v>53</v>
      </c>
      <c r="B127" s="98">
        <v>28.291320154017786</v>
      </c>
      <c r="C127" s="98">
        <v>32.642161432847644</v>
      </c>
      <c r="D127" s="98">
        <v>30.403064561666056</v>
      </c>
      <c r="E127" s="98">
        <v>29.97214891074637</v>
      </c>
      <c r="F127" s="98">
        <v>29.603705087051015</v>
      </c>
      <c r="G127" s="98">
        <v>30.51058705437298</v>
      </c>
      <c r="H127" s="98">
        <v>31.199369519709801</v>
      </c>
      <c r="I127" s="98">
        <v>30.198246054957718</v>
      </c>
      <c r="J127" s="98">
        <v>29.983820066145885</v>
      </c>
      <c r="K127" s="98">
        <v>30.679246847317454</v>
      </c>
      <c r="L127" s="98">
        <v>35.070449039142211</v>
      </c>
      <c r="M127" s="98">
        <v>31.006322179861861</v>
      </c>
      <c r="N127" s="98">
        <v>32.334861430822848</v>
      </c>
      <c r="O127" s="98">
        <v>31.462840651680587</v>
      </c>
      <c r="P127" s="98">
        <v>28.141260180709104</v>
      </c>
      <c r="Q127" s="98">
        <v>27.977668032428088</v>
      </c>
      <c r="R127" s="98">
        <v>29.324321647060959</v>
      </c>
      <c r="S127" s="98">
        <v>30.691825523224857</v>
      </c>
      <c r="T127" s="98">
        <v>32.230641215735126</v>
      </c>
      <c r="U127" s="98">
        <v>31.179513081401108</v>
      </c>
      <c r="V127" s="98">
        <v>31.488667617483408</v>
      </c>
      <c r="W127" s="98">
        <v>34.199732059369794</v>
      </c>
      <c r="DA127" s="63" t="s">
        <v>2361</v>
      </c>
    </row>
    <row r="128" spans="1:105" ht="12.95" customHeight="1" x14ac:dyDescent="0.25">
      <c r="A128" s="121" t="s">
        <v>92</v>
      </c>
      <c r="B128" s="122">
        <f t="shared" ref="B128:W128" si="48">B129</f>
        <v>6.9843428859057075E-2</v>
      </c>
      <c r="C128" s="122">
        <f t="shared" si="48"/>
        <v>7.5412842806739516E-2</v>
      </c>
      <c r="D128" s="122">
        <f t="shared" si="48"/>
        <v>9.0637013240081929E-2</v>
      </c>
      <c r="E128" s="122">
        <f t="shared" si="48"/>
        <v>9.625906309637193E-2</v>
      </c>
      <c r="F128" s="122">
        <f t="shared" si="48"/>
        <v>0.1106552790904885</v>
      </c>
      <c r="G128" s="122">
        <f t="shared" si="48"/>
        <v>0.12006600058749196</v>
      </c>
      <c r="H128" s="122">
        <f t="shared" si="48"/>
        <v>0.16434720336810119</v>
      </c>
      <c r="I128" s="122">
        <f t="shared" si="48"/>
        <v>0.2083058280406104</v>
      </c>
      <c r="J128" s="122">
        <f t="shared" si="48"/>
        <v>0.28890018831783149</v>
      </c>
      <c r="K128" s="122">
        <f t="shared" si="48"/>
        <v>0.40898548326841716</v>
      </c>
      <c r="L128" s="122">
        <f t="shared" si="48"/>
        <v>0.83600948899519034</v>
      </c>
      <c r="M128" s="122">
        <f t="shared" si="48"/>
        <v>0.63106410699025206</v>
      </c>
      <c r="N128" s="122">
        <f t="shared" si="48"/>
        <v>0.99604131944332353</v>
      </c>
      <c r="O128" s="122">
        <f t="shared" si="48"/>
        <v>1.2430100135113211</v>
      </c>
      <c r="P128" s="122">
        <f t="shared" si="48"/>
        <v>1.5050544512621913</v>
      </c>
      <c r="Q128" s="122">
        <f t="shared" si="48"/>
        <v>3.2223600160827943</v>
      </c>
      <c r="R128" s="122">
        <f t="shared" si="48"/>
        <v>2.0775018974088826</v>
      </c>
      <c r="S128" s="122">
        <f t="shared" si="48"/>
        <v>2.3352329369484708</v>
      </c>
      <c r="T128" s="122">
        <f t="shared" si="48"/>
        <v>2.8383019515866441</v>
      </c>
      <c r="U128" s="122">
        <f t="shared" si="48"/>
        <v>3.9657238564817598</v>
      </c>
      <c r="V128" s="122">
        <f t="shared" si="48"/>
        <v>2.4336391262606472</v>
      </c>
      <c r="W128" s="122">
        <f t="shared" si="48"/>
        <v>2.9960535397106933</v>
      </c>
      <c r="DA128" s="130" t="s">
        <v>2362</v>
      </c>
    </row>
    <row r="129" spans="1:105" ht="12" customHeight="1" x14ac:dyDescent="0.25">
      <c r="A129" s="97" t="s">
        <v>53</v>
      </c>
      <c r="B129" s="98">
        <f>IF(RES_hhdet_fec!B129=0,0,RES_hhdet_fec!B129*1000*11630/RES_hhdet_num!B124)</f>
        <v>6.9843428859057075E-2</v>
      </c>
      <c r="C129" s="98">
        <f>IF(RES_hhdet_fec!C129=0,0,RES_hhdet_fec!C129*1000*11630/RES_hhdet_num!C124)</f>
        <v>7.5412842806739516E-2</v>
      </c>
      <c r="D129" s="98">
        <f>IF(RES_hhdet_fec!D129=0,0,RES_hhdet_fec!D129*1000*11630/RES_hhdet_num!D124)</f>
        <v>9.0637013240081929E-2</v>
      </c>
      <c r="E129" s="98">
        <f>IF(RES_hhdet_fec!E129=0,0,RES_hhdet_fec!E129*1000*11630/RES_hhdet_num!E124)</f>
        <v>9.625906309637193E-2</v>
      </c>
      <c r="F129" s="98">
        <f>IF(RES_hhdet_fec!F129=0,0,RES_hhdet_fec!F129*1000*11630/RES_hhdet_num!F124)</f>
        <v>0.1106552790904885</v>
      </c>
      <c r="G129" s="98">
        <f>IF(RES_hhdet_fec!G129=0,0,RES_hhdet_fec!G129*1000*11630/RES_hhdet_num!G124)</f>
        <v>0.12006600058749196</v>
      </c>
      <c r="H129" s="98">
        <f>IF(RES_hhdet_fec!H129=0,0,RES_hhdet_fec!H129*1000*11630/RES_hhdet_num!H124)</f>
        <v>0.16434720336810119</v>
      </c>
      <c r="I129" s="98">
        <f>IF(RES_hhdet_fec!I129=0,0,RES_hhdet_fec!I129*1000*11630/RES_hhdet_num!I124)</f>
        <v>0.2083058280406104</v>
      </c>
      <c r="J129" s="98">
        <f>IF(RES_hhdet_fec!J129=0,0,RES_hhdet_fec!J129*1000*11630/RES_hhdet_num!J124)</f>
        <v>0.28890018831783149</v>
      </c>
      <c r="K129" s="98">
        <f>IF(RES_hhdet_fec!K129=0,0,RES_hhdet_fec!K129*1000*11630/RES_hhdet_num!K124)</f>
        <v>0.40898548326841716</v>
      </c>
      <c r="L129" s="98">
        <f>IF(RES_hhdet_fec!L129=0,0,RES_hhdet_fec!L129*1000*11630/RES_hhdet_num!L124)</f>
        <v>0.83600948899519034</v>
      </c>
      <c r="M129" s="98">
        <f>IF(RES_hhdet_fec!M129=0,0,RES_hhdet_fec!M129*1000*11630/RES_hhdet_num!M124)</f>
        <v>0.63106410699025206</v>
      </c>
      <c r="N129" s="98">
        <f>IF(RES_hhdet_fec!N129=0,0,RES_hhdet_fec!N129*1000*11630/RES_hhdet_num!N124)</f>
        <v>0.99604131944332353</v>
      </c>
      <c r="O129" s="98">
        <f>IF(RES_hhdet_fec!O129=0,0,RES_hhdet_fec!O129*1000*11630/RES_hhdet_num!O124)</f>
        <v>1.2430100135113211</v>
      </c>
      <c r="P129" s="98">
        <f>IF(RES_hhdet_fec!P129=0,0,RES_hhdet_fec!P129*1000*11630/RES_hhdet_num!P124)</f>
        <v>1.5050544512621913</v>
      </c>
      <c r="Q129" s="98">
        <f>IF(RES_hhdet_fec!Q129=0,0,RES_hhdet_fec!Q129*1000*11630/RES_hhdet_num!Q124)</f>
        <v>3.2223600160827943</v>
      </c>
      <c r="R129" s="98">
        <f>IF(RES_hhdet_fec!R129=0,0,RES_hhdet_fec!R129*1000*11630/RES_hhdet_num!R124)</f>
        <v>2.0775018974088826</v>
      </c>
      <c r="S129" s="98">
        <f>IF(RES_hhdet_fec!S129=0,0,RES_hhdet_fec!S129*1000*11630/RES_hhdet_num!S124)</f>
        <v>2.3352329369484708</v>
      </c>
      <c r="T129" s="98">
        <f>IF(RES_hhdet_fec!T129=0,0,RES_hhdet_fec!T129*1000*11630/RES_hhdet_num!T124)</f>
        <v>2.8383019515866441</v>
      </c>
      <c r="U129" s="98">
        <f>IF(RES_hhdet_fec!U129=0,0,RES_hhdet_fec!U129*1000*11630/RES_hhdet_num!U124)</f>
        <v>3.9657238564817598</v>
      </c>
      <c r="V129" s="98">
        <f>IF(RES_hhdet_fec!V129=0,0,RES_hhdet_fec!V129*1000*11630/RES_hhdet_num!V124)</f>
        <v>2.4336391262606472</v>
      </c>
      <c r="W129" s="98">
        <f>IF(RES_hhdet_fec!W129=0,0,RES_hhdet_fec!W129*1000*11630/RES_hhdet_num!W124)</f>
        <v>2.9960535397106933</v>
      </c>
      <c r="DA129" s="63" t="s">
        <v>2363</v>
      </c>
    </row>
    <row r="130" spans="1:105" ht="12" customHeight="1" x14ac:dyDescent="0.25">
      <c r="A130" s="121" t="s">
        <v>55</v>
      </c>
      <c r="B130" s="122">
        <v>951.8766854041944</v>
      </c>
      <c r="C130" s="122">
        <v>976.86351671649709</v>
      </c>
      <c r="D130" s="122">
        <v>941.89551405238876</v>
      </c>
      <c r="E130" s="122">
        <v>1105.3535153488372</v>
      </c>
      <c r="F130" s="122">
        <v>1143.3797222527696</v>
      </c>
      <c r="G130" s="122">
        <v>1098.0158120528902</v>
      </c>
      <c r="H130" s="122">
        <v>1114.7545644225484</v>
      </c>
      <c r="I130" s="122">
        <v>1168.4307940325514</v>
      </c>
      <c r="J130" s="122">
        <v>1182.8607702381848</v>
      </c>
      <c r="K130" s="122">
        <v>1234.4998926401483</v>
      </c>
      <c r="L130" s="122">
        <v>1256.7701541966214</v>
      </c>
      <c r="M130" s="122">
        <v>1284.026797887934</v>
      </c>
      <c r="N130" s="122">
        <v>1301.0308726395381</v>
      </c>
      <c r="O130" s="122">
        <v>1329.454909109294</v>
      </c>
      <c r="P130" s="122">
        <v>1362.0991897323988</v>
      </c>
      <c r="Q130" s="122">
        <v>1392.0596441417415</v>
      </c>
      <c r="R130" s="122">
        <v>1380.8836418199917</v>
      </c>
      <c r="S130" s="122">
        <v>1451.043746529675</v>
      </c>
      <c r="T130" s="122">
        <v>1433.8281282909372</v>
      </c>
      <c r="U130" s="122">
        <v>1450.0473236510172</v>
      </c>
      <c r="V130" s="122">
        <v>1454.1112862043658</v>
      </c>
      <c r="W130" s="122">
        <v>1627.3436550169217</v>
      </c>
      <c r="DA130" s="130" t="s">
        <v>2364</v>
      </c>
    </row>
    <row r="131" spans="1:105" ht="12" customHeight="1" x14ac:dyDescent="0.25">
      <c r="A131" s="97" t="s">
        <v>128</v>
      </c>
      <c r="B131" s="98">
        <v>946.38804067471415</v>
      </c>
      <c r="C131" s="98">
        <v>975.31822668025893</v>
      </c>
      <c r="D131" s="98">
        <v>943.98191056196481</v>
      </c>
      <c r="E131" s="98">
        <v>1095.6357479289243</v>
      </c>
      <c r="F131" s="98">
        <v>1137.031166977082</v>
      </c>
      <c r="G131" s="98">
        <v>1097.4025613837837</v>
      </c>
      <c r="H131" s="98">
        <v>1110.1325650705487</v>
      </c>
      <c r="I131" s="98">
        <v>1166.0188454279053</v>
      </c>
      <c r="J131" s="98">
        <v>1179.5178255628425</v>
      </c>
      <c r="K131" s="98">
        <v>1231.1693922712852</v>
      </c>
      <c r="L131" s="98">
        <v>1252.0828127492948</v>
      </c>
      <c r="M131" s="98">
        <v>1280.1516694292054</v>
      </c>
      <c r="N131" s="98">
        <v>1297.8885399539822</v>
      </c>
      <c r="O131" s="98">
        <v>1325.9473339804176</v>
      </c>
      <c r="P131" s="98">
        <v>1360.7607649915328</v>
      </c>
      <c r="Q131" s="98">
        <v>1390.9334550790966</v>
      </c>
      <c r="R131" s="98">
        <v>1379.6480651867346</v>
      </c>
      <c r="S131" s="98">
        <v>1451.0823441112614</v>
      </c>
      <c r="T131" s="98">
        <v>1434.4523590015212</v>
      </c>
      <c r="U131" s="98">
        <v>1450.1287644495414</v>
      </c>
      <c r="V131" s="98">
        <v>1454.2601327613004</v>
      </c>
      <c r="W131" s="98">
        <v>1638.214362705266</v>
      </c>
      <c r="DA131" s="63" t="s">
        <v>2365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1086.1648578547374</v>
      </c>
      <c r="L132" s="98">
        <v>1115.908076323351</v>
      </c>
      <c r="M132" s="98">
        <v>1144.2990063337645</v>
      </c>
      <c r="N132" s="98">
        <v>1164.9396446256255</v>
      </c>
      <c r="O132" s="98">
        <v>1196.6590420596588</v>
      </c>
      <c r="P132" s="98">
        <v>1220.0847599954755</v>
      </c>
      <c r="Q132" s="98">
        <v>1246.4585164170837</v>
      </c>
      <c r="R132" s="98">
        <v>1235.5057912132493</v>
      </c>
      <c r="S132" s="98">
        <v>1300.9029782040475</v>
      </c>
      <c r="T132" s="98">
        <v>1301.3504267473752</v>
      </c>
      <c r="U132" s="98">
        <v>1308.1719646282972</v>
      </c>
      <c r="V132" s="98">
        <v>1314.3299760030195</v>
      </c>
      <c r="W132" s="98">
        <v>1481.2443584132984</v>
      </c>
      <c r="DA132" s="63" t="s">
        <v>2366</v>
      </c>
    </row>
    <row r="133" spans="1:105" ht="12" customHeight="1" x14ac:dyDescent="0.25">
      <c r="A133" s="100" t="s">
        <v>203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589.96106031507531</v>
      </c>
      <c r="L133" s="101">
        <v>630.15986026084818</v>
      </c>
      <c r="M133" s="101">
        <v>625.54347917651296</v>
      </c>
      <c r="N133" s="101">
        <v>617.1121023468952</v>
      </c>
      <c r="O133" s="101">
        <v>647.88602935941844</v>
      </c>
      <c r="P133" s="101">
        <v>647.64332236887003</v>
      </c>
      <c r="Q133" s="101">
        <v>668.4046730028947</v>
      </c>
      <c r="R133" s="101">
        <v>654.03354290235131</v>
      </c>
      <c r="S133" s="101">
        <v>678.13506516994039</v>
      </c>
      <c r="T133" s="101">
        <v>780.20069046626622</v>
      </c>
      <c r="U133" s="101">
        <v>715.51706094046665</v>
      </c>
      <c r="V133" s="101">
        <v>706.0722342387902</v>
      </c>
      <c r="W133" s="101">
        <v>778.47187273482746</v>
      </c>
      <c r="DA133" s="131" t="s">
        <v>2367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496.20379753966205</v>
      </c>
      <c r="L134" s="104">
        <v>485.74821606250271</v>
      </c>
      <c r="M134" s="104">
        <v>518.75552715725178</v>
      </c>
      <c r="N134" s="104">
        <v>547.82754227873033</v>
      </c>
      <c r="O134" s="104">
        <v>548.77301270024032</v>
      </c>
      <c r="P134" s="104">
        <v>572.44143762660542</v>
      </c>
      <c r="Q134" s="104">
        <v>578.05384341418892</v>
      </c>
      <c r="R134" s="104">
        <v>581.47224831089773</v>
      </c>
      <c r="S134" s="104">
        <v>622.7679130341071</v>
      </c>
      <c r="T134" s="104">
        <v>521.14973628110886</v>
      </c>
      <c r="U134" s="104">
        <v>592.65490368783037</v>
      </c>
      <c r="V134" s="104">
        <v>608.25774176422942</v>
      </c>
      <c r="W134" s="104">
        <v>702.77248567847107</v>
      </c>
      <c r="DA134" s="132" t="s">
        <v>2368</v>
      </c>
    </row>
    <row r="135" spans="1:105" ht="12" customHeight="1" x14ac:dyDescent="0.25">
      <c r="A135" s="106" t="s">
        <v>122</v>
      </c>
      <c r="B135" s="101">
        <v>1224.5727701892067</v>
      </c>
      <c r="C135" s="101">
        <v>1054.608577067637</v>
      </c>
      <c r="D135" s="101">
        <v>803.44123090576682</v>
      </c>
      <c r="E135" s="101">
        <v>1698.9598956052728</v>
      </c>
      <c r="F135" s="101">
        <v>1578.267448900792</v>
      </c>
      <c r="G135" s="101">
        <v>1225.0188524104706</v>
      </c>
      <c r="H135" s="101">
        <v>1453.4720162897793</v>
      </c>
      <c r="I135" s="101">
        <v>1340.485512227747</v>
      </c>
      <c r="J135" s="101">
        <v>1415.5730271353252</v>
      </c>
      <c r="K135" s="101">
        <v>1496.203393510393</v>
      </c>
      <c r="L135" s="101">
        <v>1608.9775660714527</v>
      </c>
      <c r="M135" s="101">
        <v>1582.7544346990071</v>
      </c>
      <c r="N135" s="101">
        <v>1556.3748653820603</v>
      </c>
      <c r="O135" s="101">
        <v>1669.0711939416051</v>
      </c>
      <c r="P135" s="101">
        <v>1649.4147326482953</v>
      </c>
      <c r="Q135" s="101">
        <v>1697.6289402024945</v>
      </c>
      <c r="R135" s="101">
        <v>1713.5952190821354</v>
      </c>
      <c r="S135" s="101">
        <v>1694.9505559044421</v>
      </c>
      <c r="T135" s="101">
        <v>1641.0150325350232</v>
      </c>
      <c r="U135" s="101">
        <v>1720.4555153405331</v>
      </c>
      <c r="V135" s="101">
        <v>1737.177248613139</v>
      </c>
      <c r="W135" s="101">
        <v>1626.9167980577131</v>
      </c>
      <c r="DA135" s="131" t="s">
        <v>2369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1221.5621313750819</v>
      </c>
      <c r="L136" s="104">
        <v>1327.7273042191152</v>
      </c>
      <c r="M136" s="104">
        <v>1300.3422702559396</v>
      </c>
      <c r="N136" s="104">
        <v>1273.9227857520245</v>
      </c>
      <c r="O136" s="104">
        <v>1361.895181301405</v>
      </c>
      <c r="P136" s="104">
        <v>1337.202444088399</v>
      </c>
      <c r="Q136" s="104">
        <v>1381.3277710702123</v>
      </c>
      <c r="R136" s="104">
        <v>1400.0967103593789</v>
      </c>
      <c r="S136" s="104">
        <v>1406.3147701375865</v>
      </c>
      <c r="T136" s="104">
        <v>1399.210657849989</v>
      </c>
      <c r="U136" s="104">
        <v>1478.4455337097852</v>
      </c>
      <c r="V136" s="104">
        <v>1506.7559341211524</v>
      </c>
      <c r="W136" s="104">
        <v>1423.2893612576318</v>
      </c>
      <c r="DA136" s="132" t="s">
        <v>2370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728.70784676489836</v>
      </c>
      <c r="L137" s="98">
        <v>820.67865377372561</v>
      </c>
      <c r="M137" s="98">
        <v>779.69443575303467</v>
      </c>
      <c r="N137" s="98">
        <v>741.01425732113546</v>
      </c>
      <c r="O137" s="98">
        <v>803.79590886135236</v>
      </c>
      <c r="P137" s="98">
        <v>770.26135267661573</v>
      </c>
      <c r="Q137" s="98">
        <v>803.13292583315842</v>
      </c>
      <c r="R137" s="98">
        <v>804.87356053340761</v>
      </c>
      <c r="S137" s="98">
        <v>792.83014439546093</v>
      </c>
      <c r="T137" s="98">
        <v>881.9203600097095</v>
      </c>
      <c r="U137" s="98">
        <v>861.23099218111895</v>
      </c>
      <c r="V137" s="98">
        <v>859.33896997960562</v>
      </c>
      <c r="W137" s="98">
        <v>768.00938668123229</v>
      </c>
      <c r="DA137" s="63" t="s">
        <v>2371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492.85428461018324</v>
      </c>
      <c r="L138" s="98">
        <v>507.04865044538963</v>
      </c>
      <c r="M138" s="98">
        <v>520.6478345029052</v>
      </c>
      <c r="N138" s="98">
        <v>532.90852843088942</v>
      </c>
      <c r="O138" s="98">
        <v>558.0992724400528</v>
      </c>
      <c r="P138" s="98">
        <v>566.9410914117833</v>
      </c>
      <c r="Q138" s="98">
        <v>578.19484523705387</v>
      </c>
      <c r="R138" s="98">
        <v>595.22314982597129</v>
      </c>
      <c r="S138" s="98">
        <v>613.48462574212567</v>
      </c>
      <c r="T138" s="98">
        <v>517.29029784027978</v>
      </c>
      <c r="U138" s="98">
        <v>617.21454152866647</v>
      </c>
      <c r="V138" s="98">
        <v>647.41696414154694</v>
      </c>
      <c r="W138" s="98">
        <v>655.27997457639924</v>
      </c>
      <c r="DA138" s="63" t="s">
        <v>2372</v>
      </c>
    </row>
    <row r="139" spans="1:105" ht="12" customHeight="1" x14ac:dyDescent="0.25">
      <c r="A139" s="121" t="s">
        <v>54</v>
      </c>
      <c r="B139" s="122">
        <v>598.61219392128817</v>
      </c>
      <c r="C139" s="122">
        <v>598.03517070769988</v>
      </c>
      <c r="D139" s="122">
        <v>618.25967199550712</v>
      </c>
      <c r="E139" s="122">
        <v>910.89546098870062</v>
      </c>
      <c r="F139" s="122">
        <v>886.92908881839992</v>
      </c>
      <c r="G139" s="122">
        <v>811.45384897665713</v>
      </c>
      <c r="H139" s="122">
        <v>857.85867914358812</v>
      </c>
      <c r="I139" s="122">
        <v>861.02420609732599</v>
      </c>
      <c r="J139" s="122">
        <v>893.60170853924262</v>
      </c>
      <c r="K139" s="122">
        <v>913.14778431922093</v>
      </c>
      <c r="L139" s="122">
        <v>948.89966865773943</v>
      </c>
      <c r="M139" s="122">
        <v>893.46747258157268</v>
      </c>
      <c r="N139" s="122">
        <v>886.71356867789609</v>
      </c>
      <c r="O139" s="122">
        <v>867.96102663878776</v>
      </c>
      <c r="P139" s="122">
        <v>843.34655298885468</v>
      </c>
      <c r="Q139" s="122">
        <v>840.24326576452324</v>
      </c>
      <c r="R139" s="122">
        <v>855.56378719781594</v>
      </c>
      <c r="S139" s="122">
        <v>867.63458893936729</v>
      </c>
      <c r="T139" s="122">
        <v>888.44072449276416</v>
      </c>
      <c r="U139" s="122">
        <v>918.84790207284993</v>
      </c>
      <c r="V139" s="122">
        <v>881.97483566557946</v>
      </c>
      <c r="W139" s="122">
        <v>861.64038419997723</v>
      </c>
      <c r="DA139" s="130" t="s">
        <v>2373</v>
      </c>
    </row>
    <row r="140" spans="1:105" ht="12" customHeight="1" x14ac:dyDescent="0.25">
      <c r="A140" s="97" t="s">
        <v>50</v>
      </c>
      <c r="B140" s="98">
        <v>616.3959753014484</v>
      </c>
      <c r="C140" s="98">
        <v>630.55352846362655</v>
      </c>
      <c r="D140" s="98">
        <v>683.67441895659499</v>
      </c>
      <c r="E140" s="98">
        <v>908.39295909313398</v>
      </c>
      <c r="F140" s="98">
        <v>911.12548089597544</v>
      </c>
      <c r="G140" s="98">
        <v>889.36994347725522</v>
      </c>
      <c r="H140" s="98">
        <v>901.61975440134029</v>
      </c>
      <c r="I140" s="98">
        <v>939.35568679187895</v>
      </c>
      <c r="J140" s="98">
        <v>968.9233687901434</v>
      </c>
      <c r="K140" s="98">
        <v>1000.1455670388962</v>
      </c>
      <c r="L140" s="98">
        <v>1014.0476814145155</v>
      </c>
      <c r="M140" s="98">
        <v>971.16521512241695</v>
      </c>
      <c r="N140" s="98">
        <v>974.11715476557777</v>
      </c>
      <c r="O140" s="98">
        <v>934.90422259053094</v>
      </c>
      <c r="P140" s="98">
        <v>925.9344234229967</v>
      </c>
      <c r="Q140" s="98">
        <v>921.07185226781382</v>
      </c>
      <c r="R140" s="98">
        <v>934.22762062069035</v>
      </c>
      <c r="S140" s="98">
        <v>943.52776529890446</v>
      </c>
      <c r="T140" s="98">
        <v>972.28770365932951</v>
      </c>
      <c r="U140" s="98">
        <v>1016.211522353366</v>
      </c>
      <c r="V140" s="98">
        <v>963.79321371014055</v>
      </c>
      <c r="W140" s="98">
        <v>929.82587940856115</v>
      </c>
      <c r="DA140" s="63" t="s">
        <v>2374</v>
      </c>
    </row>
    <row r="141" spans="1:105" ht="12" customHeight="1" x14ac:dyDescent="0.25">
      <c r="A141" s="109" t="s">
        <v>120</v>
      </c>
      <c r="B141" s="33">
        <v>500.28133675590857</v>
      </c>
      <c r="C141" s="33">
        <v>433.09772306165127</v>
      </c>
      <c r="D141" s="33">
        <v>341.02163964161343</v>
      </c>
      <c r="E141" s="33">
        <v>918.20681067308817</v>
      </c>
      <c r="F141" s="33">
        <v>829.51952418670317</v>
      </c>
      <c r="G141" s="33">
        <v>640.74388157018859</v>
      </c>
      <c r="H141" s="33">
        <v>767.58906618051537</v>
      </c>
      <c r="I141" s="33">
        <v>697.51687549266376</v>
      </c>
      <c r="J141" s="33">
        <v>741.7187374022833</v>
      </c>
      <c r="K141" s="33">
        <v>747.76707993507216</v>
      </c>
      <c r="L141" s="33">
        <v>834.56250137946279</v>
      </c>
      <c r="M141" s="33">
        <v>765.29138850967274</v>
      </c>
      <c r="N141" s="33">
        <v>746.79269587479405</v>
      </c>
      <c r="O141" s="33">
        <v>763.82736273755597</v>
      </c>
      <c r="P141" s="33">
        <v>711.79435743707336</v>
      </c>
      <c r="Q141" s="33">
        <v>708.39268308144608</v>
      </c>
      <c r="R141" s="33">
        <v>723.52125897766666</v>
      </c>
      <c r="S141" s="33">
        <v>733.39562539412793</v>
      </c>
      <c r="T141" s="33">
        <v>727.99067759295951</v>
      </c>
      <c r="U141" s="33">
        <v>723.04349433551624</v>
      </c>
      <c r="V141" s="33">
        <v>717.46816443297712</v>
      </c>
      <c r="W141" s="33">
        <v>704.77644104596368</v>
      </c>
      <c r="DA141" s="60" t="s">
        <v>2375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6562.7943559832156</v>
      </c>
      <c r="C143" s="117">
        <f t="shared" si="49"/>
        <v>7697.4843415178102</v>
      </c>
      <c r="D143" s="117">
        <f t="shared" si="49"/>
        <v>4193.1361556338925</v>
      </c>
      <c r="E143" s="117">
        <f t="shared" si="49"/>
        <v>6442.0309701709648</v>
      </c>
      <c r="F143" s="117">
        <f t="shared" si="49"/>
        <v>6174.7995507638861</v>
      </c>
      <c r="G143" s="117">
        <f t="shared" si="49"/>
        <v>6122.497472511508</v>
      </c>
      <c r="H143" s="117">
        <f t="shared" si="49"/>
        <v>7101.7237523945605</v>
      </c>
      <c r="I143" s="117">
        <f t="shared" si="49"/>
        <v>6228.2201603025624</v>
      </c>
      <c r="J143" s="117">
        <f t="shared" si="49"/>
        <v>6806.675103986141</v>
      </c>
      <c r="K143" s="117">
        <f t="shared" si="49"/>
        <v>6806.4622258674299</v>
      </c>
      <c r="L143" s="117">
        <f t="shared" si="49"/>
        <v>7028.6563255851661</v>
      </c>
      <c r="M143" s="117">
        <f t="shared" si="49"/>
        <v>6688.1738988677198</v>
      </c>
      <c r="N143" s="117">
        <f t="shared" si="49"/>
        <v>6415.6047918798486</v>
      </c>
      <c r="O143" s="117">
        <f t="shared" si="49"/>
        <v>6276.6341528150724</v>
      </c>
      <c r="P143" s="117">
        <f t="shared" si="49"/>
        <v>5962.4800659856237</v>
      </c>
      <c r="Q143" s="117">
        <f t="shared" si="49"/>
        <v>5863.2761033023735</v>
      </c>
      <c r="R143" s="117">
        <f t="shared" ref="R143:V143" si="50">R144+R146+R148+R157</f>
        <v>5914.2941476499718</v>
      </c>
      <c r="S143" s="117">
        <f t="shared" si="50"/>
        <v>5945.2440061785865</v>
      </c>
      <c r="T143" s="117">
        <f t="shared" si="50"/>
        <v>5981.1130293677606</v>
      </c>
      <c r="U143" s="117">
        <f t="shared" si="50"/>
        <v>6018.1909866190708</v>
      </c>
      <c r="V143" s="117">
        <f t="shared" si="50"/>
        <v>5898.958900865644</v>
      </c>
      <c r="W143" s="117">
        <f t="shared" ref="W143" si="51">W144+W146+W148+W157</f>
        <v>6222.3325529735084</v>
      </c>
      <c r="DA143" s="129" t="s">
        <v>2376</v>
      </c>
    </row>
    <row r="144" spans="1:105" ht="12.95" customHeight="1" x14ac:dyDescent="0.25">
      <c r="A144" s="121" t="s">
        <v>57</v>
      </c>
      <c r="B144" s="122">
        <f t="shared" ref="B144:W144" si="52">B145</f>
        <v>4685.9173977879282</v>
      </c>
      <c r="C144" s="122">
        <f t="shared" si="52"/>
        <v>5906.1490434214538</v>
      </c>
      <c r="D144" s="122">
        <f t="shared" si="52"/>
        <v>2696.4123808308004</v>
      </c>
      <c r="E144" s="122">
        <f t="shared" si="52"/>
        <v>3913.2183712189767</v>
      </c>
      <c r="F144" s="122">
        <f t="shared" si="52"/>
        <v>3778.3754084164593</v>
      </c>
      <c r="G144" s="122">
        <f t="shared" si="52"/>
        <v>4058.9202323914878</v>
      </c>
      <c r="H144" s="122">
        <f t="shared" si="52"/>
        <v>4768.7864772492812</v>
      </c>
      <c r="I144" s="122">
        <f t="shared" si="52"/>
        <v>3947.0297668837811</v>
      </c>
      <c r="J144" s="122">
        <f t="shared" si="52"/>
        <v>4449.9003664391275</v>
      </c>
      <c r="K144" s="122">
        <f t="shared" si="52"/>
        <v>4400.0960481078973</v>
      </c>
      <c r="L144" s="122">
        <f t="shared" si="52"/>
        <v>4500.5190239168423</v>
      </c>
      <c r="M144" s="122">
        <f t="shared" si="52"/>
        <v>4247.287143560864</v>
      </c>
      <c r="N144" s="122">
        <f t="shared" si="52"/>
        <v>3995.0802787913708</v>
      </c>
      <c r="O144" s="122">
        <f t="shared" si="52"/>
        <v>3832.2546721639583</v>
      </c>
      <c r="P144" s="122">
        <f t="shared" si="52"/>
        <v>3594.2008757539461</v>
      </c>
      <c r="Q144" s="122">
        <f t="shared" si="52"/>
        <v>3492.8892603515346</v>
      </c>
      <c r="R144" s="122">
        <f t="shared" si="52"/>
        <v>3531.127283731897</v>
      </c>
      <c r="S144" s="122">
        <f t="shared" si="52"/>
        <v>3547.0308974222753</v>
      </c>
      <c r="T144" s="122">
        <f t="shared" si="52"/>
        <v>3599.0243327099374</v>
      </c>
      <c r="U144" s="122">
        <f t="shared" si="52"/>
        <v>3528.3185642732524</v>
      </c>
      <c r="V144" s="122">
        <f t="shared" si="52"/>
        <v>3441.4114805552981</v>
      </c>
      <c r="W144" s="122">
        <f t="shared" si="52"/>
        <v>3827.4912825910019</v>
      </c>
      <c r="DA144" s="130" t="s">
        <v>2377</v>
      </c>
    </row>
    <row r="145" spans="1:105" ht="12" customHeight="1" x14ac:dyDescent="0.25">
      <c r="A145" s="97" t="s">
        <v>53</v>
      </c>
      <c r="B145" s="98">
        <v>4685.9173977879282</v>
      </c>
      <c r="C145" s="98">
        <v>5906.1490434214538</v>
      </c>
      <c r="D145" s="98">
        <v>2696.4123808308004</v>
      </c>
      <c r="E145" s="98">
        <v>3913.2183712189767</v>
      </c>
      <c r="F145" s="98">
        <v>3778.3754084164593</v>
      </c>
      <c r="G145" s="98">
        <v>4058.9202323914878</v>
      </c>
      <c r="H145" s="98">
        <v>4768.7864772492812</v>
      </c>
      <c r="I145" s="98">
        <v>3947.0297668837811</v>
      </c>
      <c r="J145" s="98">
        <v>4449.9003664391275</v>
      </c>
      <c r="K145" s="98">
        <v>4400.0960481078973</v>
      </c>
      <c r="L145" s="98">
        <v>4500.5190239168423</v>
      </c>
      <c r="M145" s="98">
        <v>4247.287143560864</v>
      </c>
      <c r="N145" s="98">
        <v>3995.0802787913708</v>
      </c>
      <c r="O145" s="98">
        <v>3832.2546721639583</v>
      </c>
      <c r="P145" s="98">
        <v>3594.2008757539461</v>
      </c>
      <c r="Q145" s="98">
        <v>3492.8892603515346</v>
      </c>
      <c r="R145" s="98">
        <v>3531.127283731897</v>
      </c>
      <c r="S145" s="98">
        <v>3547.0308974222753</v>
      </c>
      <c r="T145" s="98">
        <v>3599.0243327099374</v>
      </c>
      <c r="U145" s="98">
        <v>3528.3185642732524</v>
      </c>
      <c r="V145" s="98">
        <v>3441.4114805552981</v>
      </c>
      <c r="W145" s="98">
        <v>3827.4912825910019</v>
      </c>
      <c r="DA145" s="63" t="s">
        <v>2378</v>
      </c>
    </row>
    <row r="146" spans="1:105" ht="12.95" customHeight="1" x14ac:dyDescent="0.25">
      <c r="A146" s="121" t="s">
        <v>92</v>
      </c>
      <c r="B146" s="122">
        <f t="shared" ref="B146:W146" si="53">B147</f>
        <v>0.60310408930132553</v>
      </c>
      <c r="C146" s="122">
        <f t="shared" si="53"/>
        <v>0.62625802085969851</v>
      </c>
      <c r="D146" s="122">
        <f t="shared" si="53"/>
        <v>0.33974609940269695</v>
      </c>
      <c r="E146" s="122">
        <f t="shared" si="53"/>
        <v>0.29924616489295419</v>
      </c>
      <c r="F146" s="122">
        <f t="shared" si="53"/>
        <v>0.34680579798834199</v>
      </c>
      <c r="G146" s="122">
        <f t="shared" si="53"/>
        <v>0.42888800017169171</v>
      </c>
      <c r="H146" s="122">
        <f t="shared" si="53"/>
        <v>0.64825095591669069</v>
      </c>
      <c r="I146" s="122">
        <f t="shared" si="53"/>
        <v>0.78331227869230158</v>
      </c>
      <c r="J146" s="122">
        <f t="shared" si="53"/>
        <v>0.9554838866571731</v>
      </c>
      <c r="K146" s="122">
        <f t="shared" si="53"/>
        <v>1.2455418727107821</v>
      </c>
      <c r="L146" s="122">
        <f t="shared" si="53"/>
        <v>2.5413274569209303</v>
      </c>
      <c r="M146" s="122">
        <f t="shared" si="53"/>
        <v>1.6643339160877479</v>
      </c>
      <c r="N146" s="122">
        <f t="shared" si="53"/>
        <v>2.4062685295225861</v>
      </c>
      <c r="O146" s="122">
        <f t="shared" si="53"/>
        <v>2.7531311553781452</v>
      </c>
      <c r="P146" s="122">
        <f t="shared" si="53"/>
        <v>3.7074371380826916</v>
      </c>
      <c r="Q146" s="122">
        <f t="shared" si="53"/>
        <v>10.183436522164007</v>
      </c>
      <c r="R146" s="122">
        <f t="shared" si="53"/>
        <v>8.3878739239916378</v>
      </c>
      <c r="S146" s="122">
        <f t="shared" si="53"/>
        <v>10.255254337144148</v>
      </c>
      <c r="T146" s="122">
        <f t="shared" si="53"/>
        <v>13.078190341048341</v>
      </c>
      <c r="U146" s="122">
        <f t="shared" si="53"/>
        <v>19.144092108942608</v>
      </c>
      <c r="V146" s="122">
        <f t="shared" si="53"/>
        <v>12.340482832339944</v>
      </c>
      <c r="W146" s="122">
        <f t="shared" si="53"/>
        <v>16.685683218586359</v>
      </c>
      <c r="DA146" s="130" t="s">
        <v>2379</v>
      </c>
    </row>
    <row r="147" spans="1:105" ht="12" customHeight="1" x14ac:dyDescent="0.25">
      <c r="A147" s="97" t="s">
        <v>53</v>
      </c>
      <c r="B147" s="98">
        <f>IF(RES_hhdet_fec!B147=0,0,RES_hhdet_fec!B147*1000*11630/RES_hhdet_num!B143)</f>
        <v>0.60310408930132553</v>
      </c>
      <c r="C147" s="98">
        <f>IF(RES_hhdet_fec!C147=0,0,RES_hhdet_fec!C147*1000*11630/RES_hhdet_num!C143)</f>
        <v>0.62625802085969851</v>
      </c>
      <c r="D147" s="98">
        <f>IF(RES_hhdet_fec!D147=0,0,RES_hhdet_fec!D147*1000*11630/RES_hhdet_num!D143)</f>
        <v>0.33974609940269695</v>
      </c>
      <c r="E147" s="98">
        <f>IF(RES_hhdet_fec!E147=0,0,RES_hhdet_fec!E147*1000*11630/RES_hhdet_num!E143)</f>
        <v>0.29924616489295419</v>
      </c>
      <c r="F147" s="98">
        <f>IF(RES_hhdet_fec!F147=0,0,RES_hhdet_fec!F147*1000*11630/RES_hhdet_num!F143)</f>
        <v>0.34680579798834199</v>
      </c>
      <c r="G147" s="98">
        <f>IF(RES_hhdet_fec!G147=0,0,RES_hhdet_fec!G147*1000*11630/RES_hhdet_num!G143)</f>
        <v>0.42888800017169171</v>
      </c>
      <c r="H147" s="98">
        <f>IF(RES_hhdet_fec!H147=0,0,RES_hhdet_fec!H147*1000*11630/RES_hhdet_num!H143)</f>
        <v>0.64825095591669069</v>
      </c>
      <c r="I147" s="98">
        <f>IF(RES_hhdet_fec!I147=0,0,RES_hhdet_fec!I147*1000*11630/RES_hhdet_num!I143)</f>
        <v>0.78331227869230158</v>
      </c>
      <c r="J147" s="98">
        <f>IF(RES_hhdet_fec!J147=0,0,RES_hhdet_fec!J147*1000*11630/RES_hhdet_num!J143)</f>
        <v>0.9554838866571731</v>
      </c>
      <c r="K147" s="98">
        <f>IF(RES_hhdet_fec!K147=0,0,RES_hhdet_fec!K147*1000*11630/RES_hhdet_num!K143)</f>
        <v>1.2455418727107821</v>
      </c>
      <c r="L147" s="98">
        <f>IF(RES_hhdet_fec!L147=0,0,RES_hhdet_fec!L147*1000*11630/RES_hhdet_num!L143)</f>
        <v>2.5413274569209303</v>
      </c>
      <c r="M147" s="98">
        <f>IF(RES_hhdet_fec!M147=0,0,RES_hhdet_fec!M147*1000*11630/RES_hhdet_num!M143)</f>
        <v>1.6643339160877479</v>
      </c>
      <c r="N147" s="98">
        <f>IF(RES_hhdet_fec!N147=0,0,RES_hhdet_fec!N147*1000*11630/RES_hhdet_num!N143)</f>
        <v>2.4062685295225861</v>
      </c>
      <c r="O147" s="98">
        <f>IF(RES_hhdet_fec!O147=0,0,RES_hhdet_fec!O147*1000*11630/RES_hhdet_num!O143)</f>
        <v>2.7531311553781452</v>
      </c>
      <c r="P147" s="98">
        <f>IF(RES_hhdet_fec!P147=0,0,RES_hhdet_fec!P147*1000*11630/RES_hhdet_num!P143)</f>
        <v>3.7074371380826916</v>
      </c>
      <c r="Q147" s="98">
        <f>IF(RES_hhdet_fec!Q147=0,0,RES_hhdet_fec!Q147*1000*11630/RES_hhdet_num!Q143)</f>
        <v>10.183436522164007</v>
      </c>
      <c r="R147" s="98">
        <f>IF(RES_hhdet_fec!R147=0,0,RES_hhdet_fec!R147*1000*11630/RES_hhdet_num!R143)</f>
        <v>8.3878739239916378</v>
      </c>
      <c r="S147" s="98">
        <f>IF(RES_hhdet_fec!S147=0,0,RES_hhdet_fec!S147*1000*11630/RES_hhdet_num!S143)</f>
        <v>10.255254337144148</v>
      </c>
      <c r="T147" s="98">
        <f>IF(RES_hhdet_fec!T147=0,0,RES_hhdet_fec!T147*1000*11630/RES_hhdet_num!T143)</f>
        <v>13.078190341048341</v>
      </c>
      <c r="U147" s="98">
        <f>IF(RES_hhdet_fec!U147=0,0,RES_hhdet_fec!U147*1000*11630/RES_hhdet_num!U143)</f>
        <v>19.144092108942608</v>
      </c>
      <c r="V147" s="98">
        <f>IF(RES_hhdet_fec!V147=0,0,RES_hhdet_fec!V147*1000*11630/RES_hhdet_num!V143)</f>
        <v>12.340482832339944</v>
      </c>
      <c r="W147" s="98">
        <f>IF(RES_hhdet_fec!W147=0,0,RES_hhdet_fec!W147*1000*11630/RES_hhdet_num!W143)</f>
        <v>16.685683218586359</v>
      </c>
      <c r="DA147" s="63" t="s">
        <v>2380</v>
      </c>
    </row>
    <row r="148" spans="1:105" ht="12" customHeight="1" x14ac:dyDescent="0.25">
      <c r="A148" s="121" t="s">
        <v>55</v>
      </c>
      <c r="B148" s="122">
        <v>1277.6551199772077</v>
      </c>
      <c r="C148" s="122">
        <v>1197.38227498477</v>
      </c>
      <c r="D148" s="122">
        <v>924.9647121077378</v>
      </c>
      <c r="E148" s="122">
        <v>1622.0965116298387</v>
      </c>
      <c r="F148" s="122">
        <v>1528.0616579435004</v>
      </c>
      <c r="G148" s="122">
        <v>1266.6844028662688</v>
      </c>
      <c r="H148" s="122">
        <v>1472.8782786541656</v>
      </c>
      <c r="I148" s="122">
        <v>1406.3105803536564</v>
      </c>
      <c r="J148" s="122">
        <v>1458.7848007640685</v>
      </c>
      <c r="K148" s="122">
        <v>1492.3966674603607</v>
      </c>
      <c r="L148" s="122">
        <v>1582.3719820208287</v>
      </c>
      <c r="M148" s="122">
        <v>1554.5646146033255</v>
      </c>
      <c r="N148" s="122">
        <v>1536.0352197977688</v>
      </c>
      <c r="O148" s="122">
        <v>1572.3602391131749</v>
      </c>
      <c r="P148" s="122">
        <v>1516.170795581223</v>
      </c>
      <c r="Q148" s="122">
        <v>1514.8048483051209</v>
      </c>
      <c r="R148" s="122">
        <v>1516.7481784606839</v>
      </c>
      <c r="S148" s="122">
        <v>1520.0147437345254</v>
      </c>
      <c r="T148" s="122">
        <v>1482.2970722865166</v>
      </c>
      <c r="U148" s="122">
        <v>1554.8587096352783</v>
      </c>
      <c r="V148" s="122">
        <v>1565.4184595618972</v>
      </c>
      <c r="W148" s="122">
        <v>1517.1469057745373</v>
      </c>
      <c r="DA148" s="130" t="s">
        <v>2381</v>
      </c>
    </row>
    <row r="149" spans="1:105" ht="12" customHeight="1" x14ac:dyDescent="0.25">
      <c r="A149" s="97" t="s">
        <v>124</v>
      </c>
      <c r="B149" s="98">
        <v>1324.1745610641472</v>
      </c>
      <c r="C149" s="98">
        <v>1377.3989200038925</v>
      </c>
      <c r="D149" s="98">
        <v>1384.350145328126</v>
      </c>
      <c r="E149" s="98">
        <v>1449.7208046387161</v>
      </c>
      <c r="F149" s="98">
        <v>1486.9826759674843</v>
      </c>
      <c r="G149" s="98">
        <v>1497.1767406736567</v>
      </c>
      <c r="H149" s="98">
        <v>1519.4441975452332</v>
      </c>
      <c r="I149" s="98">
        <v>1583.3383062104024</v>
      </c>
      <c r="J149" s="98">
        <v>1632.1923241544005</v>
      </c>
      <c r="K149" s="98">
        <v>1692.4658147083751</v>
      </c>
      <c r="L149" s="98">
        <v>1724.2137250296232</v>
      </c>
      <c r="M149" s="98">
        <v>1715.6256361330791</v>
      </c>
      <c r="N149" s="98">
        <v>1785.1312364719224</v>
      </c>
      <c r="O149" s="98">
        <v>1731.2797707596201</v>
      </c>
      <c r="P149" s="98">
        <v>1698.0078431714944</v>
      </c>
      <c r="Q149" s="98">
        <v>1657.9148457310257</v>
      </c>
      <c r="R149" s="98">
        <v>1681.0045646736339</v>
      </c>
      <c r="S149" s="98">
        <v>1689.3859046756575</v>
      </c>
      <c r="T149" s="98">
        <v>1718.5736315148233</v>
      </c>
      <c r="U149" s="98">
        <v>1783.3621719506486</v>
      </c>
      <c r="V149" s="98">
        <v>1724.4477866134216</v>
      </c>
      <c r="W149" s="98">
        <v>1633.87301209116</v>
      </c>
      <c r="DA149" s="63" t="s">
        <v>2382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1324.1385037508967</v>
      </c>
      <c r="L150" s="98">
        <v>1368.1257190169435</v>
      </c>
      <c r="M150" s="98">
        <v>1353.3685837937899</v>
      </c>
      <c r="N150" s="98">
        <v>1408.1673823488245</v>
      </c>
      <c r="O150" s="98">
        <v>1366.9421659103957</v>
      </c>
      <c r="P150" s="98">
        <v>1355.400456571426</v>
      </c>
      <c r="Q150" s="98">
        <v>1347.2764421380584</v>
      </c>
      <c r="R150" s="98">
        <v>1380.0643262144188</v>
      </c>
      <c r="S150" s="98">
        <v>1407.0153859201912</v>
      </c>
      <c r="T150" s="98">
        <v>1482.1435322277853</v>
      </c>
      <c r="U150" s="98">
        <v>1535.1106336390644</v>
      </c>
      <c r="V150" s="98">
        <v>1504.5290767714855</v>
      </c>
      <c r="W150" s="98">
        <v>1442.7873898611742</v>
      </c>
      <c r="DA150" s="63" t="s">
        <v>2383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822.35555904647561</v>
      </c>
      <c r="L151" s="101">
        <v>877.63762134638625</v>
      </c>
      <c r="M151" s="101">
        <v>844.10553141046682</v>
      </c>
      <c r="N151" s="101">
        <v>852.22696589705822</v>
      </c>
      <c r="O151" s="101">
        <v>826.82848702295018</v>
      </c>
      <c r="P151" s="101">
        <v>795.45079318193598</v>
      </c>
      <c r="Q151" s="101">
        <v>790.19988027641068</v>
      </c>
      <c r="R151" s="101">
        <v>793.89963822313871</v>
      </c>
      <c r="S151" s="101">
        <v>790.78704659008781</v>
      </c>
      <c r="T151" s="101">
        <v>938.72778657353354</v>
      </c>
      <c r="U151" s="101">
        <v>887.00950959137833</v>
      </c>
      <c r="V151" s="101">
        <v>847.60040191532505</v>
      </c>
      <c r="W151" s="101">
        <v>787.39999627434054</v>
      </c>
      <c r="DA151" s="131" t="s">
        <v>2384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501.78294470442114</v>
      </c>
      <c r="L152" s="104">
        <v>490.48809767055707</v>
      </c>
      <c r="M152" s="104">
        <v>509.26305238332316</v>
      </c>
      <c r="N152" s="104">
        <v>555.94041645176605</v>
      </c>
      <c r="O152" s="104">
        <v>540.11367888744553</v>
      </c>
      <c r="P152" s="104">
        <v>559.9496633894903</v>
      </c>
      <c r="Q152" s="104">
        <v>557.07656186164763</v>
      </c>
      <c r="R152" s="104">
        <v>586.16468799128018</v>
      </c>
      <c r="S152" s="104">
        <v>616.22833933010361</v>
      </c>
      <c r="T152" s="104">
        <v>543.41574565425162</v>
      </c>
      <c r="U152" s="104">
        <v>648.10112404768574</v>
      </c>
      <c r="V152" s="104">
        <v>656.92867485616046</v>
      </c>
      <c r="W152" s="104">
        <v>655.38739358683404</v>
      </c>
      <c r="DA152" s="132" t="s">
        <v>2385</v>
      </c>
    </row>
    <row r="153" spans="1:105" ht="12" customHeight="1" x14ac:dyDescent="0.25">
      <c r="A153" s="106" t="s">
        <v>122</v>
      </c>
      <c r="B153" s="101">
        <v>1224.5727701892067</v>
      </c>
      <c r="C153" s="101">
        <v>1042.7338292637351</v>
      </c>
      <c r="D153" s="101">
        <v>780.86148845838227</v>
      </c>
      <c r="E153" s="101">
        <v>1648.7095118010211</v>
      </c>
      <c r="F153" s="101">
        <v>1534.2072536645626</v>
      </c>
      <c r="G153" s="101">
        <v>1218.0461558752181</v>
      </c>
      <c r="H153" s="101">
        <v>1453.6253903071479</v>
      </c>
      <c r="I153" s="101">
        <v>1336.1922418763174</v>
      </c>
      <c r="J153" s="101">
        <v>1408.0797194237575</v>
      </c>
      <c r="K153" s="101">
        <v>1489.2717756958452</v>
      </c>
      <c r="L153" s="101">
        <v>1598.2670037760004</v>
      </c>
      <c r="M153" s="101">
        <v>1571.2013850479775</v>
      </c>
      <c r="N153" s="101">
        <v>1544.0931564838875</v>
      </c>
      <c r="O153" s="101">
        <v>1658.3551626052752</v>
      </c>
      <c r="P153" s="101">
        <v>1651.7731868713888</v>
      </c>
      <c r="Q153" s="101">
        <v>1686.8216130265616</v>
      </c>
      <c r="R153" s="101">
        <v>1685.2742344550297</v>
      </c>
      <c r="S153" s="101">
        <v>1656.1998761819791</v>
      </c>
      <c r="T153" s="101">
        <v>1605.9132703087432</v>
      </c>
      <c r="U153" s="101">
        <v>1698.055037462668</v>
      </c>
      <c r="V153" s="101">
        <v>1738.9883117814556</v>
      </c>
      <c r="W153" s="101">
        <v>1698.0271066814939</v>
      </c>
      <c r="DA153" s="131" t="s">
        <v>2386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1222.1742145363457</v>
      </c>
      <c r="L154" s="104">
        <v>1328.1374016671168</v>
      </c>
      <c r="M154" s="104">
        <v>1300.573205181933</v>
      </c>
      <c r="N154" s="104">
        <v>1273.6122383442971</v>
      </c>
      <c r="O154" s="104">
        <v>1359.8694845558991</v>
      </c>
      <c r="P154" s="104">
        <v>1339.3986017062323</v>
      </c>
      <c r="Q154" s="104">
        <v>1374.9523606662301</v>
      </c>
      <c r="R154" s="104">
        <v>1392.8014532109482</v>
      </c>
      <c r="S154" s="104">
        <v>1401.1709360048751</v>
      </c>
      <c r="T154" s="104">
        <v>1390.5558762058565</v>
      </c>
      <c r="U154" s="104">
        <v>1472.2385121279733</v>
      </c>
      <c r="V154" s="104">
        <v>1504.8051386604557</v>
      </c>
      <c r="W154" s="104">
        <v>1464.2574035943726</v>
      </c>
      <c r="DA154" s="132" t="s">
        <v>2387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729.07297743736262</v>
      </c>
      <c r="L155" s="98">
        <v>820.83036495153806</v>
      </c>
      <c r="M155" s="98">
        <v>779.63057959409764</v>
      </c>
      <c r="N155" s="98">
        <v>740.3436741807576</v>
      </c>
      <c r="O155" s="98">
        <v>801.20863528167786</v>
      </c>
      <c r="P155" s="98">
        <v>770.76295603439837</v>
      </c>
      <c r="Q155" s="98">
        <v>795.56270320799342</v>
      </c>
      <c r="R155" s="98">
        <v>795.95998116842009</v>
      </c>
      <c r="S155" s="98">
        <v>785.4930083123877</v>
      </c>
      <c r="T155" s="98">
        <v>871.23220945871572</v>
      </c>
      <c r="U155" s="98">
        <v>852.40303690225926</v>
      </c>
      <c r="V155" s="98">
        <v>854.31952147068966</v>
      </c>
      <c r="W155" s="98">
        <v>796.91232346316883</v>
      </c>
      <c r="DA155" s="63" t="s">
        <v>2388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493.10123709898318</v>
      </c>
      <c r="L156" s="98">
        <v>507.30703671557853</v>
      </c>
      <c r="M156" s="98">
        <v>520.94262558783532</v>
      </c>
      <c r="N156" s="98">
        <v>533.26856416353951</v>
      </c>
      <c r="O156" s="98">
        <v>558.66084927422139</v>
      </c>
      <c r="P156" s="98">
        <v>568.6356456718338</v>
      </c>
      <c r="Q156" s="98">
        <v>579.3896574582368</v>
      </c>
      <c r="R156" s="98">
        <v>596.84147204252827</v>
      </c>
      <c r="S156" s="98">
        <v>615.67792769248729</v>
      </c>
      <c r="T156" s="98">
        <v>519.32366674714069</v>
      </c>
      <c r="U156" s="98">
        <v>619.83547522571394</v>
      </c>
      <c r="V156" s="98">
        <v>650.485617189766</v>
      </c>
      <c r="W156" s="98">
        <v>667.34508013120353</v>
      </c>
      <c r="DA156" s="63" t="s">
        <v>2389</v>
      </c>
    </row>
    <row r="157" spans="1:105" ht="12" customHeight="1" x14ac:dyDescent="0.25">
      <c r="A157" s="121" t="s">
        <v>54</v>
      </c>
      <c r="B157" s="122">
        <v>598.61873412877867</v>
      </c>
      <c r="C157" s="122">
        <v>593.32676509072644</v>
      </c>
      <c r="D157" s="122">
        <v>571.41931659595173</v>
      </c>
      <c r="E157" s="122">
        <v>906.41684115725661</v>
      </c>
      <c r="F157" s="122">
        <v>868.01567860593786</v>
      </c>
      <c r="G157" s="122">
        <v>796.46394925358004</v>
      </c>
      <c r="H157" s="122">
        <v>859.41074553519661</v>
      </c>
      <c r="I157" s="122">
        <v>874.09650078643256</v>
      </c>
      <c r="J157" s="122">
        <v>897.03445289628769</v>
      </c>
      <c r="K157" s="122">
        <v>912.72396842646162</v>
      </c>
      <c r="L157" s="122">
        <v>943.22399219057422</v>
      </c>
      <c r="M157" s="122">
        <v>884.65780678744227</v>
      </c>
      <c r="N157" s="122">
        <v>882.08302476118672</v>
      </c>
      <c r="O157" s="122">
        <v>869.26611038256158</v>
      </c>
      <c r="P157" s="122">
        <v>848.40095751237209</v>
      </c>
      <c r="Q157" s="122">
        <v>845.39855812355358</v>
      </c>
      <c r="R157" s="122">
        <v>858.03081153339883</v>
      </c>
      <c r="S157" s="122">
        <v>867.94311068464128</v>
      </c>
      <c r="T157" s="122">
        <v>886.71343403025787</v>
      </c>
      <c r="U157" s="122">
        <v>915.86962060159749</v>
      </c>
      <c r="V157" s="122">
        <v>879.78847791610849</v>
      </c>
      <c r="W157" s="122">
        <v>861.00868138938313</v>
      </c>
      <c r="DA157" s="130" t="s">
        <v>2390</v>
      </c>
    </row>
    <row r="158" spans="1:105" ht="12" customHeight="1" x14ac:dyDescent="0.25">
      <c r="A158" s="97" t="s">
        <v>50</v>
      </c>
      <c r="B158" s="98">
        <v>616.3959753014484</v>
      </c>
      <c r="C158" s="98">
        <v>629.134781461849</v>
      </c>
      <c r="D158" s="98">
        <v>679.30053170852557</v>
      </c>
      <c r="E158" s="98">
        <v>902.00440723552344</v>
      </c>
      <c r="F158" s="98">
        <v>904.96247372591756</v>
      </c>
      <c r="G158" s="98">
        <v>884.84513902011304</v>
      </c>
      <c r="H158" s="98">
        <v>899.44134833703833</v>
      </c>
      <c r="I158" s="98">
        <v>938.23547730033147</v>
      </c>
      <c r="J158" s="98">
        <v>967.78859498981319</v>
      </c>
      <c r="K158" s="98">
        <v>999.25478125587711</v>
      </c>
      <c r="L158" s="98">
        <v>1013.2784404669937</v>
      </c>
      <c r="M158" s="98">
        <v>970.51369349878473</v>
      </c>
      <c r="N158" s="98">
        <v>973.68583000248998</v>
      </c>
      <c r="O158" s="98">
        <v>934.73475359080987</v>
      </c>
      <c r="P158" s="98">
        <v>925.76047526492471</v>
      </c>
      <c r="Q158" s="98">
        <v>920.97168079092262</v>
      </c>
      <c r="R158" s="98">
        <v>934.03478351832041</v>
      </c>
      <c r="S158" s="98">
        <v>943.13149613221469</v>
      </c>
      <c r="T158" s="98">
        <v>971.31839124745841</v>
      </c>
      <c r="U158" s="98">
        <v>1014.7451570746282</v>
      </c>
      <c r="V158" s="98">
        <v>962.32537347431116</v>
      </c>
      <c r="W158" s="98">
        <v>928.89392866491869</v>
      </c>
      <c r="DA158" s="63" t="s">
        <v>2391</v>
      </c>
    </row>
    <row r="159" spans="1:105" ht="12" customHeight="1" x14ac:dyDescent="0.25">
      <c r="A159" s="109" t="s">
        <v>120</v>
      </c>
      <c r="B159" s="33">
        <v>500.28133675590863</v>
      </c>
      <c r="C159" s="33">
        <v>431.03559411838091</v>
      </c>
      <c r="D159" s="33">
        <v>337.42104116220133</v>
      </c>
      <c r="E159" s="33">
        <v>910.92282491478647</v>
      </c>
      <c r="F159" s="33">
        <v>824.54635639171852</v>
      </c>
      <c r="G159" s="33">
        <v>637.91853342177842</v>
      </c>
      <c r="H159" s="33">
        <v>765.37891052445786</v>
      </c>
      <c r="I159" s="33">
        <v>695.64811207574883</v>
      </c>
      <c r="J159" s="33">
        <v>739.01810628059548</v>
      </c>
      <c r="K159" s="33">
        <v>745.31521996568847</v>
      </c>
      <c r="L159" s="33">
        <v>832.41171130451244</v>
      </c>
      <c r="M159" s="33">
        <v>763.99723625824481</v>
      </c>
      <c r="N159" s="33">
        <v>745.91967823827838</v>
      </c>
      <c r="O159" s="33">
        <v>762.70542678166669</v>
      </c>
      <c r="P159" s="33">
        <v>709.31705416877128</v>
      </c>
      <c r="Q159" s="33">
        <v>704.48866286205055</v>
      </c>
      <c r="R159" s="33">
        <v>718.26926883348176</v>
      </c>
      <c r="S159" s="33">
        <v>727.73170220095903</v>
      </c>
      <c r="T159" s="33">
        <v>721.97258259126625</v>
      </c>
      <c r="U159" s="33">
        <v>717.65839590877465</v>
      </c>
      <c r="V159" s="33">
        <v>713.0414382789437</v>
      </c>
      <c r="W159" s="33">
        <v>701.84144821008067</v>
      </c>
      <c r="DA159" s="60" t="s">
        <v>2392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11955.012491150477</v>
      </c>
      <c r="C161" s="117">
        <f t="shared" si="54"/>
        <v>13736.000191615154</v>
      </c>
      <c r="D161" s="117">
        <f t="shared" si="54"/>
        <v>11945.95983450432</v>
      </c>
      <c r="E161" s="117">
        <f t="shared" si="54"/>
        <v>13860.064167659346</v>
      </c>
      <c r="F161" s="117">
        <f t="shared" si="54"/>
        <v>14095.16962651894</v>
      </c>
      <c r="G161" s="117">
        <f t="shared" si="54"/>
        <v>12455.007759701919</v>
      </c>
      <c r="H161" s="117">
        <f t="shared" si="54"/>
        <v>12710.60058006729</v>
      </c>
      <c r="I161" s="117">
        <f t="shared" si="54"/>
        <v>14308.977889113834</v>
      </c>
      <c r="J161" s="117">
        <f t="shared" si="54"/>
        <v>13918.148484283969</v>
      </c>
      <c r="K161" s="117">
        <f t="shared" si="54"/>
        <v>14556.068906549701</v>
      </c>
      <c r="L161" s="117">
        <f t="shared" si="54"/>
        <v>16634.480806044168</v>
      </c>
      <c r="M161" s="117">
        <f t="shared" si="54"/>
        <v>14419.048315596292</v>
      </c>
      <c r="N161" s="117">
        <f t="shared" si="54"/>
        <v>15045.369596339799</v>
      </c>
      <c r="O161" s="117">
        <f t="shared" si="54"/>
        <v>14932.27287926204</v>
      </c>
      <c r="P161" s="117">
        <f t="shared" si="54"/>
        <v>14067.100868959365</v>
      </c>
      <c r="Q161" s="117">
        <f t="shared" si="54"/>
        <v>14485.863497133842</v>
      </c>
      <c r="R161" s="117">
        <f t="shared" ref="R161:V161" si="55">R162+R164+R166+R175</f>
        <v>14179.925246157207</v>
      </c>
      <c r="S161" s="117">
        <f t="shared" si="55"/>
        <v>15166.024185847687</v>
      </c>
      <c r="T161" s="117">
        <f t="shared" si="55"/>
        <v>15782.291793283925</v>
      </c>
      <c r="U161" s="117">
        <f t="shared" si="55"/>
        <v>15791.413751713004</v>
      </c>
      <c r="V161" s="117">
        <f t="shared" si="55"/>
        <v>15610.078972282932</v>
      </c>
      <c r="W161" s="117">
        <f t="shared" ref="W161" si="56">W162+W164+W166+W175</f>
        <v>15802.488324253327</v>
      </c>
      <c r="DA161" s="129" t="s">
        <v>2393</v>
      </c>
    </row>
    <row r="162" spans="1:105" ht="12.95" customHeight="1" x14ac:dyDescent="0.25">
      <c r="A162" s="121" t="s">
        <v>57</v>
      </c>
      <c r="B162" s="122">
        <f t="shared" ref="B162:W162" si="57">B163</f>
        <v>10078.409201472552</v>
      </c>
      <c r="C162" s="122">
        <f t="shared" si="57"/>
        <v>11926.856475069842</v>
      </c>
      <c r="D162" s="122">
        <f t="shared" si="57"/>
        <v>10317.879413467515</v>
      </c>
      <c r="E162" s="122">
        <f t="shared" si="57"/>
        <v>11340.750804051335</v>
      </c>
      <c r="F162" s="122">
        <f t="shared" si="57"/>
        <v>11677.926551402497</v>
      </c>
      <c r="G162" s="122">
        <f t="shared" si="57"/>
        <v>10371.094003273312</v>
      </c>
      <c r="H162" s="122">
        <f t="shared" si="57"/>
        <v>10376.724619674282</v>
      </c>
      <c r="I162" s="122">
        <f t="shared" si="57"/>
        <v>12040.436808687611</v>
      </c>
      <c r="J162" s="122">
        <f t="shared" si="57"/>
        <v>11560.492248195616</v>
      </c>
      <c r="K162" s="122">
        <f t="shared" si="57"/>
        <v>12134.369102743529</v>
      </c>
      <c r="L162" s="122">
        <f t="shared" si="57"/>
        <v>14088.249989490349</v>
      </c>
      <c r="M162" s="122">
        <f t="shared" si="57"/>
        <v>11954.042432317221</v>
      </c>
      <c r="N162" s="122">
        <f t="shared" si="57"/>
        <v>12599.067432798693</v>
      </c>
      <c r="O162" s="122">
        <f t="shared" si="57"/>
        <v>12450.008789104553</v>
      </c>
      <c r="P162" s="122">
        <f t="shared" si="57"/>
        <v>11652.515573719917</v>
      </c>
      <c r="Q162" s="122">
        <f t="shared" si="57"/>
        <v>12075.158939816039</v>
      </c>
      <c r="R162" s="122">
        <f t="shared" si="57"/>
        <v>11754.146947302326</v>
      </c>
      <c r="S162" s="122">
        <f t="shared" si="57"/>
        <v>12731.09526881157</v>
      </c>
      <c r="T162" s="122">
        <f t="shared" si="57"/>
        <v>13362.710947001682</v>
      </c>
      <c r="U162" s="122">
        <f t="shared" si="57"/>
        <v>13265.323174844139</v>
      </c>
      <c r="V162" s="122">
        <f t="shared" si="57"/>
        <v>13114.697415151908</v>
      </c>
      <c r="W162" s="122">
        <f t="shared" si="57"/>
        <v>13378.812194057129</v>
      </c>
      <c r="DA162" s="130" t="s">
        <v>2394</v>
      </c>
    </row>
    <row r="163" spans="1:105" ht="12" customHeight="1" x14ac:dyDescent="0.25">
      <c r="A163" s="97" t="s">
        <v>53</v>
      </c>
      <c r="B163" s="33">
        <v>10078.409201472552</v>
      </c>
      <c r="C163" s="33">
        <v>11926.856475069842</v>
      </c>
      <c r="D163" s="33">
        <v>10317.879413467515</v>
      </c>
      <c r="E163" s="33">
        <v>11340.750804051335</v>
      </c>
      <c r="F163" s="33">
        <v>11677.926551402497</v>
      </c>
      <c r="G163" s="33">
        <v>10371.094003273312</v>
      </c>
      <c r="H163" s="33">
        <v>10376.724619674282</v>
      </c>
      <c r="I163" s="33">
        <v>12040.436808687611</v>
      </c>
      <c r="J163" s="33">
        <v>11560.492248195616</v>
      </c>
      <c r="K163" s="33">
        <v>12134.369102743529</v>
      </c>
      <c r="L163" s="33">
        <v>14088.249989490349</v>
      </c>
      <c r="M163" s="33">
        <v>11954.042432317221</v>
      </c>
      <c r="N163" s="33">
        <v>12599.067432798693</v>
      </c>
      <c r="O163" s="33">
        <v>12450.008789104553</v>
      </c>
      <c r="P163" s="33">
        <v>11652.515573719917</v>
      </c>
      <c r="Q163" s="33">
        <v>12075.158939816039</v>
      </c>
      <c r="R163" s="33">
        <v>11754.146947302326</v>
      </c>
      <c r="S163" s="33">
        <v>12731.09526881157</v>
      </c>
      <c r="T163" s="33">
        <v>13362.710947001682</v>
      </c>
      <c r="U163" s="33">
        <v>13265.323174844139</v>
      </c>
      <c r="V163" s="33">
        <v>13114.697415151908</v>
      </c>
      <c r="W163" s="33">
        <v>13378.812194057129</v>
      </c>
      <c r="DA163" s="60" t="s">
        <v>2395</v>
      </c>
    </row>
    <row r="164" spans="1:105" ht="12.95" customHeight="1" x14ac:dyDescent="0.25">
      <c r="A164" s="121" t="s">
        <v>92</v>
      </c>
      <c r="B164" s="122">
        <f t="shared" ref="B164:W164" si="58">B165</f>
        <v>0.35801174584927686</v>
      </c>
      <c r="C164" s="122">
        <f t="shared" si="58"/>
        <v>0.34177645370704313</v>
      </c>
      <c r="D164" s="122">
        <f t="shared" si="58"/>
        <v>0.40020354669592961</v>
      </c>
      <c r="E164" s="122">
        <f t="shared" si="58"/>
        <v>0.39313021574138002</v>
      </c>
      <c r="F164" s="122">
        <f t="shared" si="58"/>
        <v>0.55704257473276797</v>
      </c>
      <c r="G164" s="122">
        <f t="shared" si="58"/>
        <v>0.63889001291538028</v>
      </c>
      <c r="H164" s="122">
        <f t="shared" si="58"/>
        <v>0.86126205142057322</v>
      </c>
      <c r="I164" s="122">
        <f t="shared" si="58"/>
        <v>0.81532102132028594</v>
      </c>
      <c r="J164" s="122">
        <f t="shared" si="58"/>
        <v>0.86697208610226084</v>
      </c>
      <c r="K164" s="122">
        <f t="shared" si="58"/>
        <v>1.0871032252259398</v>
      </c>
      <c r="L164" s="122">
        <f t="shared" si="58"/>
        <v>2.1904257051340585</v>
      </c>
      <c r="M164" s="122">
        <f t="shared" si="58"/>
        <v>1.3762496817907426</v>
      </c>
      <c r="N164" s="122">
        <f t="shared" si="58"/>
        <v>1.8781304089951174</v>
      </c>
      <c r="O164" s="122">
        <f t="shared" si="58"/>
        <v>1.7828050014395485</v>
      </c>
      <c r="P164" s="122">
        <f t="shared" si="58"/>
        <v>1.9606086577806245</v>
      </c>
      <c r="Q164" s="122">
        <f t="shared" si="58"/>
        <v>4.7793055841910412</v>
      </c>
      <c r="R164" s="122">
        <f t="shared" si="58"/>
        <v>3.5287781593217145</v>
      </c>
      <c r="S164" s="122">
        <f t="shared" si="58"/>
        <v>4.2429499098103358</v>
      </c>
      <c r="T164" s="122">
        <f t="shared" si="58"/>
        <v>5.4906615174523212</v>
      </c>
      <c r="U164" s="122">
        <f t="shared" si="58"/>
        <v>8.7484088180010282</v>
      </c>
      <c r="V164" s="122">
        <f t="shared" si="58"/>
        <v>6.5409806150984142</v>
      </c>
      <c r="W164" s="122">
        <f t="shared" si="58"/>
        <v>9.5754170077646492</v>
      </c>
      <c r="DA164" s="130" t="s">
        <v>2396</v>
      </c>
    </row>
    <row r="165" spans="1:105" ht="12" customHeight="1" x14ac:dyDescent="0.25">
      <c r="A165" s="97" t="s">
        <v>53</v>
      </c>
      <c r="B165" s="98">
        <f>IF(RES_hhdet_fec!B165=0,0,RES_hhdet_fec!B165*1000*11630/RES_hhdet_num!B161)</f>
        <v>0.35801174584927686</v>
      </c>
      <c r="C165" s="98">
        <f>IF(RES_hhdet_fec!C165=0,0,RES_hhdet_fec!C165*1000*11630/RES_hhdet_num!C161)</f>
        <v>0.34177645370704313</v>
      </c>
      <c r="D165" s="98">
        <f>IF(RES_hhdet_fec!D165=0,0,RES_hhdet_fec!D165*1000*11630/RES_hhdet_num!D161)</f>
        <v>0.40020354669592961</v>
      </c>
      <c r="E165" s="98">
        <f>IF(RES_hhdet_fec!E165=0,0,RES_hhdet_fec!E165*1000*11630/RES_hhdet_num!E161)</f>
        <v>0.39313021574138002</v>
      </c>
      <c r="F165" s="98">
        <f>IF(RES_hhdet_fec!F165=0,0,RES_hhdet_fec!F165*1000*11630/RES_hhdet_num!F161)</f>
        <v>0.55704257473276797</v>
      </c>
      <c r="G165" s="98">
        <f>IF(RES_hhdet_fec!G165=0,0,RES_hhdet_fec!G165*1000*11630/RES_hhdet_num!G161)</f>
        <v>0.63889001291538028</v>
      </c>
      <c r="H165" s="98">
        <f>IF(RES_hhdet_fec!H165=0,0,RES_hhdet_fec!H165*1000*11630/RES_hhdet_num!H161)</f>
        <v>0.86126205142057322</v>
      </c>
      <c r="I165" s="98">
        <f>IF(RES_hhdet_fec!I165=0,0,RES_hhdet_fec!I165*1000*11630/RES_hhdet_num!I161)</f>
        <v>0.81532102132028594</v>
      </c>
      <c r="J165" s="98">
        <f>IF(RES_hhdet_fec!J165=0,0,RES_hhdet_fec!J165*1000*11630/RES_hhdet_num!J161)</f>
        <v>0.86697208610226084</v>
      </c>
      <c r="K165" s="98">
        <f>IF(RES_hhdet_fec!K165=0,0,RES_hhdet_fec!K165*1000*11630/RES_hhdet_num!K161)</f>
        <v>1.0871032252259398</v>
      </c>
      <c r="L165" s="98">
        <f>IF(RES_hhdet_fec!L165=0,0,RES_hhdet_fec!L165*1000*11630/RES_hhdet_num!L161)</f>
        <v>2.1904257051340585</v>
      </c>
      <c r="M165" s="98">
        <f>IF(RES_hhdet_fec!M165=0,0,RES_hhdet_fec!M165*1000*11630/RES_hhdet_num!M161)</f>
        <v>1.3762496817907426</v>
      </c>
      <c r="N165" s="98">
        <f>IF(RES_hhdet_fec!N165=0,0,RES_hhdet_fec!N165*1000*11630/RES_hhdet_num!N161)</f>
        <v>1.8781304089951174</v>
      </c>
      <c r="O165" s="98">
        <f>IF(RES_hhdet_fec!O165=0,0,RES_hhdet_fec!O165*1000*11630/RES_hhdet_num!O161)</f>
        <v>1.7828050014395485</v>
      </c>
      <c r="P165" s="98">
        <f>IF(RES_hhdet_fec!P165=0,0,RES_hhdet_fec!P165*1000*11630/RES_hhdet_num!P161)</f>
        <v>1.9606086577806245</v>
      </c>
      <c r="Q165" s="98">
        <f>IF(RES_hhdet_fec!Q165=0,0,RES_hhdet_fec!Q165*1000*11630/RES_hhdet_num!Q161)</f>
        <v>4.7793055841910412</v>
      </c>
      <c r="R165" s="98">
        <f>IF(RES_hhdet_fec!R165=0,0,RES_hhdet_fec!R165*1000*11630/RES_hhdet_num!R161)</f>
        <v>3.5287781593217145</v>
      </c>
      <c r="S165" s="98">
        <f>IF(RES_hhdet_fec!S165=0,0,RES_hhdet_fec!S165*1000*11630/RES_hhdet_num!S161)</f>
        <v>4.2429499098103358</v>
      </c>
      <c r="T165" s="98">
        <f>IF(RES_hhdet_fec!T165=0,0,RES_hhdet_fec!T165*1000*11630/RES_hhdet_num!T161)</f>
        <v>5.4906615174523212</v>
      </c>
      <c r="U165" s="98">
        <f>IF(RES_hhdet_fec!U165=0,0,RES_hhdet_fec!U165*1000*11630/RES_hhdet_num!U161)</f>
        <v>8.7484088180010282</v>
      </c>
      <c r="V165" s="98">
        <f>IF(RES_hhdet_fec!V165=0,0,RES_hhdet_fec!V165*1000*11630/RES_hhdet_num!V161)</f>
        <v>6.5409806150984142</v>
      </c>
      <c r="W165" s="98">
        <f>IF(RES_hhdet_fec!W165=0,0,RES_hhdet_fec!W165*1000*11630/RES_hhdet_num!W161)</f>
        <v>9.5754170077646492</v>
      </c>
      <c r="DA165" s="63" t="s">
        <v>2397</v>
      </c>
    </row>
    <row r="166" spans="1:105" ht="12" customHeight="1" x14ac:dyDescent="0.25">
      <c r="A166" s="121" t="s">
        <v>55</v>
      </c>
      <c r="B166" s="122">
        <v>1277.6822669629021</v>
      </c>
      <c r="C166" s="122">
        <v>1212.5444716867892</v>
      </c>
      <c r="D166" s="122">
        <v>1025.0744372422273</v>
      </c>
      <c r="E166" s="122">
        <v>1610.2547318552306</v>
      </c>
      <c r="F166" s="122">
        <v>1539.3495664502909</v>
      </c>
      <c r="G166" s="122">
        <v>1286.7845004181108</v>
      </c>
      <c r="H166" s="122">
        <v>1478.0524452599921</v>
      </c>
      <c r="I166" s="122">
        <v>1402.9933644580133</v>
      </c>
      <c r="J166" s="122">
        <v>1462.5938731107328</v>
      </c>
      <c r="K166" s="122">
        <v>1507.5708537628668</v>
      </c>
      <c r="L166" s="122">
        <v>1596.6328384401288</v>
      </c>
      <c r="M166" s="122">
        <v>1570.7878913872889</v>
      </c>
      <c r="N166" s="122">
        <v>1557.0601027749319</v>
      </c>
      <c r="O166" s="122">
        <v>1610.7531036015644</v>
      </c>
      <c r="P166" s="122">
        <v>1567.4000906084855</v>
      </c>
      <c r="Q166" s="122">
        <v>1564.6657316880348</v>
      </c>
      <c r="R166" s="122">
        <v>1565.2472699281891</v>
      </c>
      <c r="S166" s="122">
        <v>1561.2739206604863</v>
      </c>
      <c r="T166" s="122">
        <v>1523.3340473051592</v>
      </c>
      <c r="U166" s="122">
        <v>1595.9962166003907</v>
      </c>
      <c r="V166" s="122">
        <v>1604.0411621371782</v>
      </c>
      <c r="W166" s="122">
        <v>1550.8388222304684</v>
      </c>
      <c r="DA166" s="130" t="s">
        <v>2398</v>
      </c>
    </row>
    <row r="167" spans="1:105" ht="12" customHeight="1" x14ac:dyDescent="0.25">
      <c r="A167" s="97" t="s">
        <v>124</v>
      </c>
      <c r="B167" s="98">
        <v>1324.1745610641469</v>
      </c>
      <c r="C167" s="98">
        <v>1382.8143815793362</v>
      </c>
      <c r="D167" s="98">
        <v>1402.2214173658999</v>
      </c>
      <c r="E167" s="98">
        <v>1473.920800161947</v>
      </c>
      <c r="F167" s="98">
        <v>1517.7047905200511</v>
      </c>
      <c r="G167" s="98">
        <v>1523.2569864790028</v>
      </c>
      <c r="H167" s="98">
        <v>1531.0259261835713</v>
      </c>
      <c r="I167" s="98">
        <v>1588.9525963372535</v>
      </c>
      <c r="J167" s="98">
        <v>1637.3186878681772</v>
      </c>
      <c r="K167" s="98">
        <v>1696.9986088794803</v>
      </c>
      <c r="L167" s="98">
        <v>1729.7687431508255</v>
      </c>
      <c r="M167" s="98">
        <v>1726.6183797741405</v>
      </c>
      <c r="N167" s="98">
        <v>1810.8075545245365</v>
      </c>
      <c r="O167" s="98">
        <v>1773.0683104466773</v>
      </c>
      <c r="P167" s="98">
        <v>1756.6115608534024</v>
      </c>
      <c r="Q167" s="98">
        <v>1710.6830055711557</v>
      </c>
      <c r="R167" s="98">
        <v>1735.8786956212632</v>
      </c>
      <c r="S167" s="98">
        <v>1744.1692512809673</v>
      </c>
      <c r="T167" s="98">
        <v>1780.5604579092403</v>
      </c>
      <c r="U167" s="98">
        <v>1852.1744109550691</v>
      </c>
      <c r="V167" s="98">
        <v>1786.5301950488072</v>
      </c>
      <c r="W167" s="98">
        <v>1680.2056164664348</v>
      </c>
      <c r="DA167" s="63" t="s">
        <v>2399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2400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2401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2402</v>
      </c>
    </row>
    <row r="171" spans="1:105" ht="12" customHeight="1" x14ac:dyDescent="0.25">
      <c r="A171" s="106" t="s">
        <v>122</v>
      </c>
      <c r="B171" s="101">
        <v>1224.5727701892067</v>
      </c>
      <c r="C171" s="101">
        <v>1048.9153539117362</v>
      </c>
      <c r="D171" s="101">
        <v>790.36062514398441</v>
      </c>
      <c r="E171" s="101">
        <v>1663.8807866816358</v>
      </c>
      <c r="F171" s="101">
        <v>1545.7320003784387</v>
      </c>
      <c r="G171" s="101">
        <v>1225.6044766949128</v>
      </c>
      <c r="H171" s="101">
        <v>1460.5251752316724</v>
      </c>
      <c r="I171" s="101">
        <v>1341.2559861606319</v>
      </c>
      <c r="J171" s="101">
        <v>1413.5126993495562</v>
      </c>
      <c r="K171" s="101">
        <v>1494.3570000362683</v>
      </c>
      <c r="L171" s="101">
        <v>1604.2519157540582</v>
      </c>
      <c r="M171" s="101">
        <v>1579.9991036524452</v>
      </c>
      <c r="N171" s="101">
        <v>1556.49214511021</v>
      </c>
      <c r="O171" s="101">
        <v>1672.4273813625352</v>
      </c>
      <c r="P171" s="101">
        <v>1669.648563490731</v>
      </c>
      <c r="Q171" s="101">
        <v>1710.813637601161</v>
      </c>
      <c r="R171" s="101">
        <v>1723.8929630869013</v>
      </c>
      <c r="S171" s="101">
        <v>1705.6217130026801</v>
      </c>
      <c r="T171" s="101">
        <v>1647.1653003903086</v>
      </c>
      <c r="U171" s="101">
        <v>1740.8887998285115</v>
      </c>
      <c r="V171" s="101">
        <v>1769.1051421638763</v>
      </c>
      <c r="W171" s="101">
        <v>1729.7227068851507</v>
      </c>
      <c r="DA171" s="131" t="s">
        <v>2403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1223.7780314147428</v>
      </c>
      <c r="L172" s="104">
        <v>1330.2140782743695</v>
      </c>
      <c r="M172" s="104">
        <v>1303.9063415140008</v>
      </c>
      <c r="N172" s="104">
        <v>1279.4208727431715</v>
      </c>
      <c r="O172" s="104">
        <v>1371.5298685589935</v>
      </c>
      <c r="P172" s="104">
        <v>1358.307707027177</v>
      </c>
      <c r="Q172" s="104">
        <v>1395.8098998631308</v>
      </c>
      <c r="R172" s="104">
        <v>1415.846132754835</v>
      </c>
      <c r="S172" s="104">
        <v>1422.2946278144711</v>
      </c>
      <c r="T172" s="104">
        <v>1417.6244968518852</v>
      </c>
      <c r="U172" s="104">
        <v>1502.3264711288987</v>
      </c>
      <c r="V172" s="104">
        <v>1535.4495622924298</v>
      </c>
      <c r="W172" s="104">
        <v>1488.0797816373899</v>
      </c>
      <c r="DA172" s="132" t="s">
        <v>2404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730.02971464625648</v>
      </c>
      <c r="L173" s="98">
        <v>822.17430015363686</v>
      </c>
      <c r="M173" s="98">
        <v>782.05800379249672</v>
      </c>
      <c r="N173" s="98">
        <v>744.88342632977151</v>
      </c>
      <c r="O173" s="98">
        <v>810.91804468775524</v>
      </c>
      <c r="P173" s="98">
        <v>784.6509185806309</v>
      </c>
      <c r="Q173" s="98">
        <v>810.47314702688868</v>
      </c>
      <c r="R173" s="98">
        <v>812.25873344849072</v>
      </c>
      <c r="S173" s="98">
        <v>799.80516389925833</v>
      </c>
      <c r="T173" s="98">
        <v>892.47439669143228</v>
      </c>
      <c r="U173" s="98">
        <v>875.66150313339745</v>
      </c>
      <c r="V173" s="98">
        <v>877.93529236036773</v>
      </c>
      <c r="W173" s="98">
        <v>814.10031714988611</v>
      </c>
      <c r="DA173" s="63" t="s">
        <v>2405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493.74831676848652</v>
      </c>
      <c r="L174" s="33">
        <v>508.03977812073276</v>
      </c>
      <c r="M174" s="33">
        <v>521.84833772150409</v>
      </c>
      <c r="N174" s="33">
        <v>534.53744641339995</v>
      </c>
      <c r="O174" s="33">
        <v>560.61182387123836</v>
      </c>
      <c r="P174" s="33">
        <v>573.65678844654599</v>
      </c>
      <c r="Q174" s="33">
        <v>585.33675283624189</v>
      </c>
      <c r="R174" s="33">
        <v>603.58739930634442</v>
      </c>
      <c r="S174" s="33">
        <v>622.48946391521281</v>
      </c>
      <c r="T174" s="33">
        <v>525.15010016045323</v>
      </c>
      <c r="U174" s="33">
        <v>626.66496799550123</v>
      </c>
      <c r="V174" s="33">
        <v>657.51426993206223</v>
      </c>
      <c r="W174" s="33">
        <v>673.97946448750383</v>
      </c>
      <c r="DA174" s="60" t="s">
        <v>2406</v>
      </c>
    </row>
    <row r="175" spans="1:105" ht="12" customHeight="1" x14ac:dyDescent="0.25">
      <c r="A175" s="121" t="s">
        <v>54</v>
      </c>
      <c r="B175" s="122">
        <v>598.563010969174</v>
      </c>
      <c r="C175" s="122">
        <v>596.25746840481588</v>
      </c>
      <c r="D175" s="122">
        <v>602.6057802478814</v>
      </c>
      <c r="E175" s="122">
        <v>908.66550153704031</v>
      </c>
      <c r="F175" s="122">
        <v>877.33646609141931</v>
      </c>
      <c r="G175" s="122">
        <v>796.4903659975804</v>
      </c>
      <c r="H175" s="122">
        <v>854.96225308159467</v>
      </c>
      <c r="I175" s="122">
        <v>864.73239494688869</v>
      </c>
      <c r="J175" s="122">
        <v>894.19539089151908</v>
      </c>
      <c r="K175" s="122">
        <v>913.04184681807976</v>
      </c>
      <c r="L175" s="122">
        <v>947.40755240855754</v>
      </c>
      <c r="M175" s="122">
        <v>892.84174220999171</v>
      </c>
      <c r="N175" s="122">
        <v>887.36393035717754</v>
      </c>
      <c r="O175" s="122">
        <v>869.72818155448238</v>
      </c>
      <c r="P175" s="122">
        <v>845.22459597318266</v>
      </c>
      <c r="Q175" s="122">
        <v>841.25952004557701</v>
      </c>
      <c r="R175" s="122">
        <v>857.00225076736933</v>
      </c>
      <c r="S175" s="122">
        <v>869.41204646582162</v>
      </c>
      <c r="T175" s="122">
        <v>890.75613745963005</v>
      </c>
      <c r="U175" s="122">
        <v>921.34595145047297</v>
      </c>
      <c r="V175" s="122">
        <v>884.79941437874709</v>
      </c>
      <c r="W175" s="122">
        <v>863.2618909579636</v>
      </c>
      <c r="DA175" s="130" t="s">
        <v>2407</v>
      </c>
    </row>
    <row r="176" spans="1:105" ht="12" customHeight="1" x14ac:dyDescent="0.25">
      <c r="A176" s="97" t="s">
        <v>50</v>
      </c>
      <c r="B176" s="98">
        <v>616.3959753014484</v>
      </c>
      <c r="C176" s="98">
        <v>630.08224981862907</v>
      </c>
      <c r="D176" s="98">
        <v>682.19838896018439</v>
      </c>
      <c r="E176" s="98">
        <v>905.85381003376904</v>
      </c>
      <c r="F176" s="98">
        <v>908.31177230106471</v>
      </c>
      <c r="G176" s="98">
        <v>887.06293281131582</v>
      </c>
      <c r="H176" s="98">
        <v>900.5019433275512</v>
      </c>
      <c r="I176" s="98">
        <v>938.77067008512358</v>
      </c>
      <c r="J176" s="98">
        <v>968.27272181726289</v>
      </c>
      <c r="K176" s="98">
        <v>999.64324352404662</v>
      </c>
      <c r="L176" s="98">
        <v>1013.6478322008903</v>
      </c>
      <c r="M176" s="98">
        <v>970.9985528244041</v>
      </c>
      <c r="N176" s="98">
        <v>974.21805718680707</v>
      </c>
      <c r="O176" s="98">
        <v>935.17803666978477</v>
      </c>
      <c r="P176" s="98">
        <v>926.06447376249287</v>
      </c>
      <c r="Q176" s="98">
        <v>921.10745283589904</v>
      </c>
      <c r="R176" s="98">
        <v>934.26198797574909</v>
      </c>
      <c r="S176" s="98">
        <v>943.6446559082857</v>
      </c>
      <c r="T176" s="98">
        <v>972.66421249368625</v>
      </c>
      <c r="U176" s="98">
        <v>1017.162903128211</v>
      </c>
      <c r="V176" s="98">
        <v>965.27519148166016</v>
      </c>
      <c r="W176" s="98">
        <v>931.47286872871405</v>
      </c>
      <c r="DA176" s="63" t="s">
        <v>2408</v>
      </c>
    </row>
    <row r="177" spans="1:105" ht="12" customHeight="1" x14ac:dyDescent="0.25">
      <c r="A177" s="109" t="s">
        <v>120</v>
      </c>
      <c r="B177" s="33">
        <v>500.28133675590863</v>
      </c>
      <c r="C177" s="33">
        <v>432.32527197135812</v>
      </c>
      <c r="D177" s="33">
        <v>339.32062543967061</v>
      </c>
      <c r="E177" s="33">
        <v>913.97157766547059</v>
      </c>
      <c r="F177" s="33">
        <v>826.69857420086896</v>
      </c>
      <c r="G177" s="33">
        <v>639.32032358551044</v>
      </c>
      <c r="H177" s="33">
        <v>766.80743985318338</v>
      </c>
      <c r="I177" s="33">
        <v>696.81942507693145</v>
      </c>
      <c r="J177" s="33">
        <v>740.4239929326435</v>
      </c>
      <c r="K177" s="33">
        <v>746.53692577978018</v>
      </c>
      <c r="L177" s="33">
        <v>833.59118649212019</v>
      </c>
      <c r="M177" s="33">
        <v>765.26811262691569</v>
      </c>
      <c r="N177" s="33">
        <v>747.39819822103391</v>
      </c>
      <c r="O177" s="33">
        <v>764.76636992779322</v>
      </c>
      <c r="P177" s="33">
        <v>711.8982085801689</v>
      </c>
      <c r="Q177" s="33">
        <v>707.65504329164548</v>
      </c>
      <c r="R177" s="33">
        <v>722.71014067380509</v>
      </c>
      <c r="S177" s="33">
        <v>732.90344813163881</v>
      </c>
      <c r="T177" s="33">
        <v>728.3830472053661</v>
      </c>
      <c r="U177" s="33">
        <v>725.64838273366456</v>
      </c>
      <c r="V177" s="33">
        <v>721.54321330542291</v>
      </c>
      <c r="W177" s="33">
        <v>709.31895795541993</v>
      </c>
      <c r="DA177" s="60" t="s">
        <v>2409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2410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151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8167.5360834545017</v>
      </c>
      <c r="C3" s="117">
        <f t="shared" si="0"/>
        <v>8714.121322079649</v>
      </c>
      <c r="D3" s="117">
        <f t="shared" si="0"/>
        <v>9065.0174674742066</v>
      </c>
      <c r="E3" s="117">
        <f t="shared" si="0"/>
        <v>8841.9126068021269</v>
      </c>
      <c r="F3" s="117">
        <f t="shared" si="0"/>
        <v>8835.4332092645782</v>
      </c>
      <c r="G3" s="117">
        <f t="shared" si="0"/>
        <v>9266.1904203548147</v>
      </c>
      <c r="H3" s="117">
        <f t="shared" si="0"/>
        <v>10192.325700281208</v>
      </c>
      <c r="I3" s="117">
        <f t="shared" si="0"/>
        <v>9204.3788126826257</v>
      </c>
      <c r="J3" s="117">
        <f t="shared" si="0"/>
        <v>9702.2235489940904</v>
      </c>
      <c r="K3" s="117">
        <f t="shared" si="0"/>
        <v>10035.808962949737</v>
      </c>
      <c r="L3" s="117">
        <f t="shared" si="0"/>
        <v>11492.691721631738</v>
      </c>
      <c r="M3" s="117">
        <f t="shared" si="0"/>
        <v>10223.67534987305</v>
      </c>
      <c r="N3" s="117">
        <f t="shared" si="0"/>
        <v>10825.662362260115</v>
      </c>
      <c r="O3" s="117">
        <f t="shared" si="0"/>
        <v>10763.261895600119</v>
      </c>
      <c r="P3" s="117">
        <f t="shared" si="0"/>
        <v>9996.069001029613</v>
      </c>
      <c r="Q3" s="117">
        <f t="shared" si="0"/>
        <v>9933.5600975720317</v>
      </c>
      <c r="R3" s="117">
        <f t="shared" ref="R3:V3" si="1">R4+R7+R9+R19</f>
        <v>10920.361278254424</v>
      </c>
      <c r="S3" s="117">
        <f t="shared" si="1"/>
        <v>11526.023271033058</v>
      </c>
      <c r="T3" s="117">
        <f t="shared" si="1"/>
        <v>12132.152683870421</v>
      </c>
      <c r="U3" s="117">
        <f t="shared" si="1"/>
        <v>10592.668324902084</v>
      </c>
      <c r="V3" s="117">
        <f t="shared" si="1"/>
        <v>11670.40009886736</v>
      </c>
      <c r="W3" s="117">
        <f t="shared" ref="W3" si="2">W4+W7+W9+W19</f>
        <v>12166.997971757899</v>
      </c>
      <c r="DA3" s="129" t="s">
        <v>2411</v>
      </c>
    </row>
    <row r="4" spans="1:105" ht="12.95" customHeight="1" x14ac:dyDescent="0.25">
      <c r="A4" s="121" t="s">
        <v>57</v>
      </c>
      <c r="B4" s="122">
        <f t="shared" ref="B4:Q4" si="3">SUM(B5:B6)</f>
        <v>7066.8655445330769</v>
      </c>
      <c r="C4" s="122">
        <f t="shared" si="3"/>
        <v>7632.4018869241454</v>
      </c>
      <c r="D4" s="122">
        <f t="shared" si="3"/>
        <v>7906.8273375494518</v>
      </c>
      <c r="E4" s="122">
        <f t="shared" si="3"/>
        <v>7431.1197798893481</v>
      </c>
      <c r="F4" s="122">
        <f t="shared" si="3"/>
        <v>7403.8409902290032</v>
      </c>
      <c r="G4" s="122">
        <f t="shared" si="3"/>
        <v>7875.6639187847832</v>
      </c>
      <c r="H4" s="122">
        <f t="shared" si="3"/>
        <v>8704.0875671859067</v>
      </c>
      <c r="I4" s="122">
        <f t="shared" si="3"/>
        <v>7766.9308035779659</v>
      </c>
      <c r="J4" s="122">
        <f t="shared" si="3"/>
        <v>8181.084818664066</v>
      </c>
      <c r="K4" s="122">
        <f t="shared" si="3"/>
        <v>8458.8721730725429</v>
      </c>
      <c r="L4" s="122">
        <f t="shared" si="3"/>
        <v>9849.2949461033259</v>
      </c>
      <c r="M4" s="122">
        <f t="shared" si="3"/>
        <v>8614.5314195973551</v>
      </c>
      <c r="N4" s="122">
        <f t="shared" si="3"/>
        <v>9185.6323804902113</v>
      </c>
      <c r="O4" s="122">
        <f t="shared" si="3"/>
        <v>9102.6763893775551</v>
      </c>
      <c r="P4" s="122">
        <f t="shared" si="3"/>
        <v>8330.5831195275132</v>
      </c>
      <c r="Q4" s="122">
        <f t="shared" si="3"/>
        <v>8260.6206018028333</v>
      </c>
      <c r="R4" s="122">
        <f t="shared" ref="R4:V4" si="4">SUM(R5:R6)</f>
        <v>9193.748421850265</v>
      </c>
      <c r="S4" s="122">
        <f t="shared" si="4"/>
        <v>9730.4206913974449</v>
      </c>
      <c r="T4" s="122">
        <f t="shared" si="4"/>
        <v>10268.913885157954</v>
      </c>
      <c r="U4" s="122">
        <f t="shared" si="4"/>
        <v>8858.7543395455123</v>
      </c>
      <c r="V4" s="122">
        <f t="shared" si="4"/>
        <v>9853.5617679009556</v>
      </c>
      <c r="W4" s="122">
        <f t="shared" ref="W4" si="5">SUM(W5:W6)</f>
        <v>10337.116847626568</v>
      </c>
      <c r="DA4" s="130" t="s">
        <v>2412</v>
      </c>
    </row>
    <row r="5" spans="1:105" ht="12" customHeight="1" x14ac:dyDescent="0.25">
      <c r="A5" s="97" t="s">
        <v>51</v>
      </c>
      <c r="B5" s="98">
        <v>7010.2064194076265</v>
      </c>
      <c r="C5" s="98">
        <v>7571.1330992948851</v>
      </c>
      <c r="D5" s="98">
        <v>7844.0140158738814</v>
      </c>
      <c r="E5" s="98">
        <v>7372.1342937508643</v>
      </c>
      <c r="F5" s="98">
        <v>7346.0686098332853</v>
      </c>
      <c r="G5" s="98">
        <v>7815.1466373361873</v>
      </c>
      <c r="H5" s="98">
        <v>8637.4838401030865</v>
      </c>
      <c r="I5" s="98">
        <v>7709.0548069236829</v>
      </c>
      <c r="J5" s="98">
        <v>8120.7424987151007</v>
      </c>
      <c r="K5" s="98">
        <v>8397.3531061689009</v>
      </c>
      <c r="L5" s="98">
        <v>9777.5054618330214</v>
      </c>
      <c r="M5" s="98">
        <v>8553.3115814694993</v>
      </c>
      <c r="N5" s="98">
        <v>9120.9765876866622</v>
      </c>
      <c r="O5" s="98">
        <v>9039.7355402346966</v>
      </c>
      <c r="P5" s="98">
        <v>8274.9281292805481</v>
      </c>
      <c r="Q5" s="98">
        <v>8206.4435985622567</v>
      </c>
      <c r="R5" s="98">
        <v>9133.8078476128594</v>
      </c>
      <c r="S5" s="98">
        <v>9667.5895299943586</v>
      </c>
      <c r="T5" s="98">
        <v>10201.646173573447</v>
      </c>
      <c r="U5" s="98">
        <v>8801.9593709596738</v>
      </c>
      <c r="V5" s="98">
        <v>9790.5033922699677</v>
      </c>
      <c r="W5" s="98">
        <v>10272.533190434935</v>
      </c>
      <c r="DA5" s="63" t="s">
        <v>2413</v>
      </c>
    </row>
    <row r="6" spans="1:105" ht="12" customHeight="1" x14ac:dyDescent="0.25">
      <c r="A6" s="97" t="s">
        <v>53</v>
      </c>
      <c r="B6" s="98">
        <v>56.659125125450259</v>
      </c>
      <c r="C6" s="98">
        <v>61.268787629259876</v>
      </c>
      <c r="D6" s="98">
        <v>62.813321675570613</v>
      </c>
      <c r="E6" s="98">
        <v>58.985486138483871</v>
      </c>
      <c r="F6" s="98">
        <v>57.772380395718294</v>
      </c>
      <c r="G6" s="98">
        <v>60.517281448595924</v>
      </c>
      <c r="H6" s="98">
        <v>66.603727082819333</v>
      </c>
      <c r="I6" s="98">
        <v>57.875996654283171</v>
      </c>
      <c r="J6" s="98">
        <v>60.342319948965319</v>
      </c>
      <c r="K6" s="98">
        <v>61.519066903641779</v>
      </c>
      <c r="L6" s="98">
        <v>71.789484270304982</v>
      </c>
      <c r="M6" s="98">
        <v>61.219838127856349</v>
      </c>
      <c r="N6" s="98">
        <v>64.65579280354973</v>
      </c>
      <c r="O6" s="98">
        <v>62.940849142857815</v>
      </c>
      <c r="P6" s="98">
        <v>55.654990246965227</v>
      </c>
      <c r="Q6" s="98">
        <v>54.177003240576681</v>
      </c>
      <c r="R6" s="98">
        <v>59.940574237404903</v>
      </c>
      <c r="S6" s="98">
        <v>62.831161403085559</v>
      </c>
      <c r="T6" s="98">
        <v>67.267711584506699</v>
      </c>
      <c r="U6" s="98">
        <v>56.794968585838205</v>
      </c>
      <c r="V6" s="98">
        <v>63.058375630987548</v>
      </c>
      <c r="W6" s="98">
        <v>64.583657191634046</v>
      </c>
      <c r="DA6" s="63" t="s">
        <v>2414</v>
      </c>
    </row>
    <row r="7" spans="1:105" ht="12.95" customHeight="1" x14ac:dyDescent="0.25">
      <c r="A7" s="121" t="s">
        <v>92</v>
      </c>
      <c r="B7" s="122">
        <f t="shared" ref="B7:W7" si="6">B8</f>
        <v>0.12463584825460687</v>
      </c>
      <c r="C7" s="122">
        <f t="shared" si="6"/>
        <v>0.1345449700432686</v>
      </c>
      <c r="D7" s="122">
        <f t="shared" si="6"/>
        <v>0.15737147546511521</v>
      </c>
      <c r="E7" s="122">
        <f t="shared" si="6"/>
        <v>0.20097809874195241</v>
      </c>
      <c r="F7" s="122">
        <f t="shared" si="6"/>
        <v>0.30046482784971512</v>
      </c>
      <c r="G7" s="122">
        <f t="shared" si="6"/>
        <v>0.37550940274474498</v>
      </c>
      <c r="H7" s="122">
        <f t="shared" si="6"/>
        <v>0.61501339482993245</v>
      </c>
      <c r="I7" s="122">
        <f t="shared" si="6"/>
        <v>0.84078441597861886</v>
      </c>
      <c r="J7" s="122">
        <f t="shared" si="6"/>
        <v>1.0615130131590387</v>
      </c>
      <c r="K7" s="122">
        <f t="shared" si="6"/>
        <v>1.3448669690967043</v>
      </c>
      <c r="L7" s="122">
        <f t="shared" si="6"/>
        <v>2.5687518909098279</v>
      </c>
      <c r="M7" s="122">
        <f t="shared" si="6"/>
        <v>1.7321166238087091</v>
      </c>
      <c r="N7" s="122">
        <f t="shared" si="6"/>
        <v>2.524904952293566</v>
      </c>
      <c r="O7" s="122">
        <f t="shared" si="6"/>
        <v>3.0102520077826402</v>
      </c>
      <c r="P7" s="122">
        <f t="shared" si="6"/>
        <v>3.9435682920129214</v>
      </c>
      <c r="Q7" s="122">
        <f t="shared" si="6"/>
        <v>9.7254227407423048</v>
      </c>
      <c r="R7" s="122">
        <f t="shared" si="6"/>
        <v>7.4474957029546989</v>
      </c>
      <c r="S7" s="122">
        <f t="shared" si="6"/>
        <v>9.3202119006288111</v>
      </c>
      <c r="T7" s="122">
        <f t="shared" si="6"/>
        <v>12.47123228431154</v>
      </c>
      <c r="U7" s="122">
        <f t="shared" si="6"/>
        <v>18.61258045090652</v>
      </c>
      <c r="V7" s="122">
        <f t="shared" si="6"/>
        <v>11.721331515236301</v>
      </c>
      <c r="W7" s="122">
        <f t="shared" si="6"/>
        <v>15.291103476945409</v>
      </c>
      <c r="DA7" s="130" t="s">
        <v>2415</v>
      </c>
    </row>
    <row r="8" spans="1:105" ht="12" customHeight="1" x14ac:dyDescent="0.25">
      <c r="A8" s="97" t="s">
        <v>53</v>
      </c>
      <c r="B8" s="98">
        <f>IF(RES_hhdet_tes!B8=0,0,RES_hhdet_tes!B8*1000*11630/RES_hhdet_num!B3)</f>
        <v>0.12463584825460687</v>
      </c>
      <c r="C8" s="98">
        <f>IF(RES_hhdet_tes!C8=0,0,RES_hhdet_tes!C8*1000*11630/RES_hhdet_num!C3)</f>
        <v>0.1345449700432686</v>
      </c>
      <c r="D8" s="98">
        <f>IF(RES_hhdet_tes!D8=0,0,RES_hhdet_tes!D8*1000*11630/RES_hhdet_num!D3)</f>
        <v>0.15737147546511521</v>
      </c>
      <c r="E8" s="98">
        <f>IF(RES_hhdet_tes!E8=0,0,RES_hhdet_tes!E8*1000*11630/RES_hhdet_num!E3)</f>
        <v>0.20097809874195241</v>
      </c>
      <c r="F8" s="98">
        <f>IF(RES_hhdet_tes!F8=0,0,RES_hhdet_tes!F8*1000*11630/RES_hhdet_num!F3)</f>
        <v>0.30046482784971512</v>
      </c>
      <c r="G8" s="98">
        <f>IF(RES_hhdet_tes!G8=0,0,RES_hhdet_tes!G8*1000*11630/RES_hhdet_num!G3)</f>
        <v>0.37550940274474498</v>
      </c>
      <c r="H8" s="98">
        <f>IF(RES_hhdet_tes!H8=0,0,RES_hhdet_tes!H8*1000*11630/RES_hhdet_num!H3)</f>
        <v>0.61501339482993245</v>
      </c>
      <c r="I8" s="98">
        <f>IF(RES_hhdet_tes!I8=0,0,RES_hhdet_tes!I8*1000*11630/RES_hhdet_num!I3)</f>
        <v>0.84078441597861886</v>
      </c>
      <c r="J8" s="98">
        <f>IF(RES_hhdet_tes!J8=0,0,RES_hhdet_tes!J8*1000*11630/RES_hhdet_num!J3)</f>
        <v>1.0615130131590387</v>
      </c>
      <c r="K8" s="98">
        <f>IF(RES_hhdet_tes!K8=0,0,RES_hhdet_tes!K8*1000*11630/RES_hhdet_num!K3)</f>
        <v>1.3448669690967043</v>
      </c>
      <c r="L8" s="98">
        <f>IF(RES_hhdet_tes!L8=0,0,RES_hhdet_tes!L8*1000*11630/RES_hhdet_num!L3)</f>
        <v>2.5687518909098279</v>
      </c>
      <c r="M8" s="98">
        <f>IF(RES_hhdet_tes!M8=0,0,RES_hhdet_tes!M8*1000*11630/RES_hhdet_num!M3)</f>
        <v>1.7321166238087091</v>
      </c>
      <c r="N8" s="98">
        <f>IF(RES_hhdet_tes!N8=0,0,RES_hhdet_tes!N8*1000*11630/RES_hhdet_num!N3)</f>
        <v>2.524904952293566</v>
      </c>
      <c r="O8" s="98">
        <f>IF(RES_hhdet_tes!O8=0,0,RES_hhdet_tes!O8*1000*11630/RES_hhdet_num!O3)</f>
        <v>3.0102520077826402</v>
      </c>
      <c r="P8" s="98">
        <f>IF(RES_hhdet_tes!P8=0,0,RES_hhdet_tes!P8*1000*11630/RES_hhdet_num!P3)</f>
        <v>3.9435682920129214</v>
      </c>
      <c r="Q8" s="98">
        <f>IF(RES_hhdet_tes!Q8=0,0,RES_hhdet_tes!Q8*1000*11630/RES_hhdet_num!Q3)</f>
        <v>9.7254227407423048</v>
      </c>
      <c r="R8" s="98">
        <f>IF(RES_hhdet_tes!R8=0,0,RES_hhdet_tes!R8*1000*11630/RES_hhdet_num!R3)</f>
        <v>7.4474957029546989</v>
      </c>
      <c r="S8" s="98">
        <f>IF(RES_hhdet_tes!S8=0,0,RES_hhdet_tes!S8*1000*11630/RES_hhdet_num!S3)</f>
        <v>9.3202119006288111</v>
      </c>
      <c r="T8" s="98">
        <f>IF(RES_hhdet_tes!T8=0,0,RES_hhdet_tes!T8*1000*11630/RES_hhdet_num!T3)</f>
        <v>12.47123228431154</v>
      </c>
      <c r="U8" s="98">
        <f>IF(RES_hhdet_tes!U8=0,0,RES_hhdet_tes!U8*1000*11630/RES_hhdet_num!U3)</f>
        <v>18.61258045090652</v>
      </c>
      <c r="V8" s="98">
        <f>IF(RES_hhdet_tes!V8=0,0,RES_hhdet_tes!V8*1000*11630/RES_hhdet_num!V3)</f>
        <v>11.721331515236301</v>
      </c>
      <c r="W8" s="98">
        <f>IF(RES_hhdet_tes!W8=0,0,RES_hhdet_tes!W8*1000*11630/RES_hhdet_num!W3)</f>
        <v>15.291103476945409</v>
      </c>
      <c r="DA8" s="63" t="s">
        <v>2416</v>
      </c>
    </row>
    <row r="9" spans="1:105" ht="12" customHeight="1" x14ac:dyDescent="0.25">
      <c r="A9" s="121" t="s">
        <v>55</v>
      </c>
      <c r="B9" s="122">
        <v>738.20735766758048</v>
      </c>
      <c r="C9" s="122">
        <v>723.31011580873906</v>
      </c>
      <c r="D9" s="122">
        <v>780.10796533521329</v>
      </c>
      <c r="E9" s="122">
        <v>839.1729143943395</v>
      </c>
      <c r="F9" s="122">
        <v>869.97075171732683</v>
      </c>
      <c r="G9" s="122">
        <v>874.02077628053053</v>
      </c>
      <c r="H9" s="122">
        <v>933.90584859893931</v>
      </c>
      <c r="I9" s="122">
        <v>890.30091449521399</v>
      </c>
      <c r="J9" s="122">
        <v>947.71748287390062</v>
      </c>
      <c r="K9" s="122">
        <v>988.63945994394589</v>
      </c>
      <c r="L9" s="122">
        <v>1026.6354275939502</v>
      </c>
      <c r="M9" s="122">
        <v>1026.8278175460741</v>
      </c>
      <c r="N9" s="122">
        <v>1059.2515328639233</v>
      </c>
      <c r="O9" s="122">
        <v>1089.2015010740072</v>
      </c>
      <c r="P9" s="122">
        <v>1108.3191592623589</v>
      </c>
      <c r="Q9" s="122">
        <v>1112.7933045435984</v>
      </c>
      <c r="R9" s="122">
        <v>1157.9176338033192</v>
      </c>
      <c r="S9" s="122">
        <v>1213.3516088358183</v>
      </c>
      <c r="T9" s="122">
        <v>1267.1269988260904</v>
      </c>
      <c r="U9" s="122">
        <v>1125.8462458216927</v>
      </c>
      <c r="V9" s="122">
        <v>1217.5552038415892</v>
      </c>
      <c r="W9" s="122">
        <v>1244.9485427198979</v>
      </c>
      <c r="DA9" s="130" t="s">
        <v>2417</v>
      </c>
    </row>
    <row r="10" spans="1:105" ht="12" customHeight="1" x14ac:dyDescent="0.25">
      <c r="A10" s="97" t="s">
        <v>143</v>
      </c>
      <c r="B10" s="98">
        <v>737.84079563606861</v>
      </c>
      <c r="C10" s="98">
        <v>724.35878105436097</v>
      </c>
      <c r="D10" s="98">
        <v>796.08135364992529</v>
      </c>
      <c r="E10" s="98">
        <v>816.65015211717798</v>
      </c>
      <c r="F10" s="98">
        <v>855.70725536491591</v>
      </c>
      <c r="G10" s="98">
        <v>885.36914962123649</v>
      </c>
      <c r="H10" s="98">
        <v>934.08731064234712</v>
      </c>
      <c r="I10" s="98">
        <v>891.87968869077883</v>
      </c>
      <c r="J10" s="98">
        <v>951.0967569909983</v>
      </c>
      <c r="K10" s="98">
        <v>990.59111650103387</v>
      </c>
      <c r="L10" s="98">
        <v>1023.7458530841311</v>
      </c>
      <c r="M10" s="98">
        <v>1025.7352323372781</v>
      </c>
      <c r="N10" s="98">
        <v>1064.3624999611973</v>
      </c>
      <c r="O10" s="98">
        <v>1087.071793901159</v>
      </c>
      <c r="P10" s="98">
        <v>1109.1944054234118</v>
      </c>
      <c r="Q10" s="98">
        <v>1108.0668205652282</v>
      </c>
      <c r="R10" s="98">
        <v>1157.3300915922669</v>
      </c>
      <c r="S10" s="98">
        <v>1220.2060511786674</v>
      </c>
      <c r="T10" s="98">
        <v>1286.5236594840408</v>
      </c>
      <c r="U10" s="98">
        <v>1100.8319488596803</v>
      </c>
      <c r="V10" s="98">
        <v>1203.4209863629726</v>
      </c>
      <c r="W10" s="98">
        <v>1239.3835588820609</v>
      </c>
      <c r="DA10" s="63" t="s">
        <v>2418</v>
      </c>
    </row>
    <row r="11" spans="1:105" ht="12" customHeight="1" x14ac:dyDescent="0.25">
      <c r="A11" s="97" t="s">
        <v>124</v>
      </c>
      <c r="B11" s="98">
        <v>731.00321543034818</v>
      </c>
      <c r="C11" s="98">
        <v>767.29977094002481</v>
      </c>
      <c r="D11" s="98">
        <v>781.43851589186386</v>
      </c>
      <c r="E11" s="98">
        <v>824.33846436452359</v>
      </c>
      <c r="F11" s="98">
        <v>854.30964727531273</v>
      </c>
      <c r="G11" s="98">
        <v>866.57470832822003</v>
      </c>
      <c r="H11" s="98">
        <v>884.47476830280459</v>
      </c>
      <c r="I11" s="98">
        <v>923.90529847869266</v>
      </c>
      <c r="J11" s="98">
        <v>953.7642684341032</v>
      </c>
      <c r="K11" s="98">
        <v>991.0411920096634</v>
      </c>
      <c r="L11" s="98">
        <v>1012.0664871774069</v>
      </c>
      <c r="M11" s="98">
        <v>1012.9185555120431</v>
      </c>
      <c r="N11" s="98">
        <v>1071.03789928231</v>
      </c>
      <c r="O11" s="98">
        <v>1067.7851898010431</v>
      </c>
      <c r="P11" s="98">
        <v>1088.9224097755848</v>
      </c>
      <c r="Q11" s="98">
        <v>1095.0970790795241</v>
      </c>
      <c r="R11" s="98">
        <v>1138.2093637584862</v>
      </c>
      <c r="S11" s="98">
        <v>1175.780100972813</v>
      </c>
      <c r="T11" s="98">
        <v>1228.265544335077</v>
      </c>
      <c r="U11" s="98">
        <v>1312.9186275361235</v>
      </c>
      <c r="V11" s="98">
        <v>1308.296971729198</v>
      </c>
      <c r="W11" s="98">
        <v>1273.3126153886021</v>
      </c>
      <c r="DA11" s="63" t="s">
        <v>2419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989.59301233913038</v>
      </c>
      <c r="L12" s="98">
        <v>1010.8085825202068</v>
      </c>
      <c r="M12" s="98">
        <v>1012.0873657572662</v>
      </c>
      <c r="N12" s="98">
        <v>1070.6443575145654</v>
      </c>
      <c r="O12" s="98">
        <v>1067.229032661457</v>
      </c>
      <c r="P12" s="98">
        <v>1086.5909549980854</v>
      </c>
      <c r="Q12" s="98">
        <v>1092.3598785342947</v>
      </c>
      <c r="R12" s="98">
        <v>1135.7819822637571</v>
      </c>
      <c r="S12" s="98">
        <v>1173.5711925642879</v>
      </c>
      <c r="T12" s="98">
        <v>1227.7565100078677</v>
      </c>
      <c r="U12" s="98">
        <v>1312.5367101346246</v>
      </c>
      <c r="V12" s="98">
        <v>1308.2839874567608</v>
      </c>
      <c r="W12" s="98">
        <v>1272.9241978955065</v>
      </c>
      <c r="DA12" s="63" t="s">
        <v>2420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488.06328444857843</v>
      </c>
      <c r="L13" s="101">
        <v>520.83250929066264</v>
      </c>
      <c r="M13" s="101">
        <v>503.03361057597493</v>
      </c>
      <c r="N13" s="101">
        <v>514.3240488925901</v>
      </c>
      <c r="O13" s="101">
        <v>527.05708566395765</v>
      </c>
      <c r="P13" s="101">
        <v>526.21231188311174</v>
      </c>
      <c r="Q13" s="101">
        <v>535.98519062380751</v>
      </c>
      <c r="R13" s="101">
        <v>551.04873846965756</v>
      </c>
      <c r="S13" s="101">
        <v>559.41116881246012</v>
      </c>
      <c r="T13" s="101">
        <v>684.99272985903349</v>
      </c>
      <c r="U13" s="101">
        <v>665.02777007139446</v>
      </c>
      <c r="V13" s="101">
        <v>651.33288297313368</v>
      </c>
      <c r="W13" s="101">
        <v>615.77979717406822</v>
      </c>
      <c r="DA13" s="131" t="s">
        <v>2421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501.5297278905519</v>
      </c>
      <c r="L14" s="104">
        <v>489.97607322954423</v>
      </c>
      <c r="M14" s="104">
        <v>509.05375518129125</v>
      </c>
      <c r="N14" s="104">
        <v>556.32030862197541</v>
      </c>
      <c r="O14" s="104">
        <v>540.17194699749939</v>
      </c>
      <c r="P14" s="104">
        <v>560.3786431149739</v>
      </c>
      <c r="Q14" s="104">
        <v>556.3746879104873</v>
      </c>
      <c r="R14" s="104">
        <v>584.73324379409962</v>
      </c>
      <c r="S14" s="104">
        <v>614.16002375182768</v>
      </c>
      <c r="T14" s="104">
        <v>542.76378014883414</v>
      </c>
      <c r="U14" s="104">
        <v>647.50894006323028</v>
      </c>
      <c r="V14" s="104">
        <v>656.95110448362709</v>
      </c>
      <c r="W14" s="104">
        <v>657.14440072143816</v>
      </c>
      <c r="DA14" s="132" t="s">
        <v>2422</v>
      </c>
    </row>
    <row r="15" spans="1:105" ht="12" customHeight="1" x14ac:dyDescent="0.25">
      <c r="A15" s="106" t="s">
        <v>122</v>
      </c>
      <c r="B15" s="101">
        <v>757.36344084985171</v>
      </c>
      <c r="C15" s="101">
        <v>655.3594214681259</v>
      </c>
      <c r="D15" s="101">
        <v>499.92315596224728</v>
      </c>
      <c r="E15" s="101">
        <v>1060.6846158570047</v>
      </c>
      <c r="F15" s="101">
        <v>990.26907804721338</v>
      </c>
      <c r="G15" s="101">
        <v>788.3632992055343</v>
      </c>
      <c r="H15" s="101">
        <v>943.11462919993926</v>
      </c>
      <c r="I15" s="101">
        <v>869.69735065879865</v>
      </c>
      <c r="J15" s="101">
        <v>919.51639726022336</v>
      </c>
      <c r="K15" s="101">
        <v>974.01884547819611</v>
      </c>
      <c r="L15" s="101">
        <v>1048.5989630412671</v>
      </c>
      <c r="M15" s="101">
        <v>1035.9742190493507</v>
      </c>
      <c r="N15" s="101">
        <v>1025.2161660296283</v>
      </c>
      <c r="O15" s="101">
        <v>1104.5424606783231</v>
      </c>
      <c r="P15" s="101">
        <v>1106.6672628963233</v>
      </c>
      <c r="Q15" s="101">
        <v>1142.9977994231631</v>
      </c>
      <c r="R15" s="101">
        <v>1165.7552218254996</v>
      </c>
      <c r="S15" s="101">
        <v>1181.9608900391329</v>
      </c>
      <c r="T15" s="101">
        <v>1158.7915368028666</v>
      </c>
      <c r="U15" s="101">
        <v>1255.3948417269569</v>
      </c>
      <c r="V15" s="101">
        <v>1300.2467028832632</v>
      </c>
      <c r="W15" s="101">
        <v>1285.8536682227079</v>
      </c>
      <c r="DA15" s="131" t="s">
        <v>2423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972.62553913662464</v>
      </c>
      <c r="L16" s="104">
        <v>1047.6725996837013</v>
      </c>
      <c r="M16" s="104">
        <v>1035.6076402854624</v>
      </c>
      <c r="N16" s="104">
        <v>1025.1111458275266</v>
      </c>
      <c r="O16" s="104">
        <v>1104.6365694435576</v>
      </c>
      <c r="P16" s="104">
        <v>1103.7051053210469</v>
      </c>
      <c r="Q16" s="104">
        <v>1138.473619530803</v>
      </c>
      <c r="R16" s="104">
        <v>1161.3791741233138</v>
      </c>
      <c r="S16" s="104">
        <v>1176.8091454850999</v>
      </c>
      <c r="T16" s="104">
        <v>1155.9549989766313</v>
      </c>
      <c r="U16" s="104">
        <v>1254.1543629165324</v>
      </c>
      <c r="V16" s="104">
        <v>1299.7293366210611</v>
      </c>
      <c r="W16" s="104">
        <v>1285.7522043205315</v>
      </c>
      <c r="DA16" s="132" t="s">
        <v>2424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479.72761072092271</v>
      </c>
      <c r="L17" s="98">
        <v>540.59106219286321</v>
      </c>
      <c r="M17" s="98">
        <v>514.83958137920354</v>
      </c>
      <c r="N17" s="98">
        <v>491.92798387984192</v>
      </c>
      <c r="O17" s="98">
        <v>546.02693208662629</v>
      </c>
      <c r="P17" s="98">
        <v>534.94289533487517</v>
      </c>
      <c r="Q17" s="98">
        <v>559.93393634222093</v>
      </c>
      <c r="R17" s="98">
        <v>565.96376726300912</v>
      </c>
      <c r="S17" s="98">
        <v>563.20798739764462</v>
      </c>
      <c r="T17" s="98">
        <v>637.44881437881577</v>
      </c>
      <c r="U17" s="98">
        <v>635.14543083307956</v>
      </c>
      <c r="V17" s="98">
        <v>649.49891027715739</v>
      </c>
      <c r="W17" s="98">
        <v>616.77346301045247</v>
      </c>
      <c r="DA17" s="63" t="s">
        <v>2425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492.89792841570193</v>
      </c>
      <c r="L18" s="98">
        <v>507.08153749083806</v>
      </c>
      <c r="M18" s="98">
        <v>520.76805890625894</v>
      </c>
      <c r="N18" s="98">
        <v>533.18316194768477</v>
      </c>
      <c r="O18" s="98">
        <v>558.60963735693133</v>
      </c>
      <c r="P18" s="98">
        <v>568.76220998617157</v>
      </c>
      <c r="Q18" s="98">
        <v>578.53968318858233</v>
      </c>
      <c r="R18" s="98">
        <v>595.41540686030442</v>
      </c>
      <c r="S18" s="98">
        <v>613.60115808745525</v>
      </c>
      <c r="T18" s="98">
        <v>518.50618459781538</v>
      </c>
      <c r="U18" s="98">
        <v>619.00893208345303</v>
      </c>
      <c r="V18" s="98">
        <v>650.23042634390379</v>
      </c>
      <c r="W18" s="98">
        <v>668.97874131007927</v>
      </c>
      <c r="DA18" s="63" t="s">
        <v>2426</v>
      </c>
    </row>
    <row r="19" spans="1:105" ht="12" customHeight="1" x14ac:dyDescent="0.25">
      <c r="A19" s="121" t="s">
        <v>54</v>
      </c>
      <c r="B19" s="122">
        <v>362.33854540558929</v>
      </c>
      <c r="C19" s="122">
        <v>358.27477437672189</v>
      </c>
      <c r="D19" s="122">
        <v>377.92479311407635</v>
      </c>
      <c r="E19" s="122">
        <v>571.41893441969592</v>
      </c>
      <c r="F19" s="122">
        <v>561.32100249039911</v>
      </c>
      <c r="G19" s="122">
        <v>516.13021588675724</v>
      </c>
      <c r="H19" s="122">
        <v>553.71727110153131</v>
      </c>
      <c r="I19" s="122">
        <v>546.30631019346754</v>
      </c>
      <c r="J19" s="122">
        <v>572.35973444296485</v>
      </c>
      <c r="K19" s="122">
        <v>586.95246296415155</v>
      </c>
      <c r="L19" s="122">
        <v>614.19259604355341</v>
      </c>
      <c r="M19" s="122">
        <v>580.58399610581193</v>
      </c>
      <c r="N19" s="122">
        <v>578.25354395368595</v>
      </c>
      <c r="O19" s="122">
        <v>568.37375314077326</v>
      </c>
      <c r="P19" s="122">
        <v>553.22315394772932</v>
      </c>
      <c r="Q19" s="122">
        <v>550.42076848485658</v>
      </c>
      <c r="R19" s="122">
        <v>561.24772689788495</v>
      </c>
      <c r="S19" s="122">
        <v>572.93075889916634</v>
      </c>
      <c r="T19" s="122">
        <v>583.64056760206597</v>
      </c>
      <c r="U19" s="122">
        <v>589.45515908397283</v>
      </c>
      <c r="V19" s="122">
        <v>587.56179560957673</v>
      </c>
      <c r="W19" s="122">
        <v>569.64147793448706</v>
      </c>
      <c r="DA19" s="130" t="s">
        <v>2427</v>
      </c>
    </row>
    <row r="20" spans="1:105" ht="12" customHeight="1" x14ac:dyDescent="0.25">
      <c r="A20" s="97" t="s">
        <v>51</v>
      </c>
      <c r="B20" s="98">
        <v>361.51989709971991</v>
      </c>
      <c r="C20" s="98">
        <v>343.32050171039975</v>
      </c>
      <c r="D20" s="98">
        <v>410.96801902828446</v>
      </c>
      <c r="E20" s="98">
        <v>530.38397050616163</v>
      </c>
      <c r="F20" s="98">
        <v>537.38204757086066</v>
      </c>
      <c r="G20" s="98">
        <v>538.9497444265096</v>
      </c>
      <c r="H20" s="98">
        <v>568.93132504843197</v>
      </c>
      <c r="I20" s="98">
        <v>537.70161579195224</v>
      </c>
      <c r="J20" s="98">
        <v>576.21498882204082</v>
      </c>
      <c r="K20" s="98">
        <v>592.0541186737438</v>
      </c>
      <c r="L20" s="98">
        <v>606.05841894451146</v>
      </c>
      <c r="M20" s="98">
        <v>577.42945179506012</v>
      </c>
      <c r="N20" s="98">
        <v>580.25396427422572</v>
      </c>
      <c r="O20" s="98">
        <v>563.10794956349127</v>
      </c>
      <c r="P20" s="98">
        <v>561.48311959837952</v>
      </c>
      <c r="Q20" s="98">
        <v>554.84956096005169</v>
      </c>
      <c r="R20" s="98">
        <v>565.61192986203048</v>
      </c>
      <c r="S20" s="98">
        <v>589.32533000360422</v>
      </c>
      <c r="T20" s="98">
        <v>593.5412518401431</v>
      </c>
      <c r="U20" s="98">
        <v>540.45531248256589</v>
      </c>
      <c r="V20" s="98">
        <v>603.79130024618007</v>
      </c>
      <c r="W20" s="98">
        <v>567.68631291905353</v>
      </c>
      <c r="DA20" s="63" t="s">
        <v>2428</v>
      </c>
    </row>
    <row r="21" spans="1:105" ht="12" customHeight="1" x14ac:dyDescent="0.25">
      <c r="A21" s="97" t="s">
        <v>50</v>
      </c>
      <c r="B21" s="98">
        <v>361.23804877310943</v>
      </c>
      <c r="C21" s="98">
        <v>370.08497251037704</v>
      </c>
      <c r="D21" s="98">
        <v>401.73890735870634</v>
      </c>
      <c r="E21" s="98">
        <v>534.42283718915292</v>
      </c>
      <c r="F21" s="98">
        <v>537.04296471746329</v>
      </c>
      <c r="G21" s="98">
        <v>525.67705654200381</v>
      </c>
      <c r="H21" s="98">
        <v>534.78039745402509</v>
      </c>
      <c r="I21" s="98">
        <v>558.20334485558828</v>
      </c>
      <c r="J21" s="98">
        <v>576.08320347341169</v>
      </c>
      <c r="K21" s="98">
        <v>595.12863726385797</v>
      </c>
      <c r="L21" s="98">
        <v>603.77526187283411</v>
      </c>
      <c r="M21" s="98">
        <v>578.62769739443263</v>
      </c>
      <c r="N21" s="98">
        <v>580.84932285044135</v>
      </c>
      <c r="O21" s="98">
        <v>557.86473079544805</v>
      </c>
      <c r="P21" s="98">
        <v>552.66780172514052</v>
      </c>
      <c r="Q21" s="98">
        <v>549.89297068287942</v>
      </c>
      <c r="R21" s="98">
        <v>557.98108728295722</v>
      </c>
      <c r="S21" s="98">
        <v>564.10628417946305</v>
      </c>
      <c r="T21" s="98">
        <v>582.15556876519463</v>
      </c>
      <c r="U21" s="98">
        <v>610.23324585231626</v>
      </c>
      <c r="V21" s="98">
        <v>580.95088793491448</v>
      </c>
      <c r="W21" s="98">
        <v>563.06525730480234</v>
      </c>
      <c r="DA21" s="63" t="s">
        <v>2429</v>
      </c>
    </row>
    <row r="22" spans="1:105" ht="12" customHeight="1" x14ac:dyDescent="0.25">
      <c r="A22" s="109" t="s">
        <v>120</v>
      </c>
      <c r="B22" s="33">
        <v>369.69618704184342</v>
      </c>
      <c r="C22" s="33">
        <v>321.30935960771103</v>
      </c>
      <c r="D22" s="33">
        <v>254.10518936036263</v>
      </c>
      <c r="E22" s="33">
        <v>687.99462653962632</v>
      </c>
      <c r="F22" s="33">
        <v>623.6610796510131</v>
      </c>
      <c r="G22" s="33">
        <v>483.02171374050982</v>
      </c>
      <c r="H22" s="33">
        <v>580.34459761858659</v>
      </c>
      <c r="I22" s="33">
        <v>528.23451801553267</v>
      </c>
      <c r="J22" s="33">
        <v>562.60681021992764</v>
      </c>
      <c r="K22" s="33">
        <v>568.58942120627921</v>
      </c>
      <c r="L22" s="33">
        <v>636.45670782114655</v>
      </c>
      <c r="M22" s="33">
        <v>585.57167854262775</v>
      </c>
      <c r="N22" s="33">
        <v>572.9815259100385</v>
      </c>
      <c r="O22" s="33">
        <v>587.67856488823736</v>
      </c>
      <c r="P22" s="33">
        <v>548.81933365880536</v>
      </c>
      <c r="Q22" s="33">
        <v>548.36311812775216</v>
      </c>
      <c r="R22" s="33">
        <v>563.69586777280313</v>
      </c>
      <c r="S22" s="33">
        <v>576.86467261767564</v>
      </c>
      <c r="T22" s="33">
        <v>578.84538118535147</v>
      </c>
      <c r="U22" s="33">
        <v>584.12816378802097</v>
      </c>
      <c r="V22" s="33">
        <v>589.00043597151296</v>
      </c>
      <c r="W22" s="33">
        <v>584.90971553877239</v>
      </c>
      <c r="DA22" s="60" t="s">
        <v>2430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8098.9860690112464</v>
      </c>
      <c r="C24" s="117">
        <f t="shared" si="7"/>
        <v>9097.4586827824696</v>
      </c>
      <c r="D24" s="117">
        <f t="shared" si="7"/>
        <v>8771.9987650799212</v>
      </c>
      <c r="E24" s="117">
        <f t="shared" si="7"/>
        <v>9061.4709168803711</v>
      </c>
      <c r="F24" s="117">
        <f t="shared" si="7"/>
        <v>8891.9790493226574</v>
      </c>
      <c r="G24" s="117">
        <f t="shared" si="7"/>
        <v>9055.6487652963897</v>
      </c>
      <c r="H24" s="117">
        <f t="shared" si="7"/>
        <v>9656.2882904639773</v>
      </c>
      <c r="I24" s="117">
        <f t="shared" si="7"/>
        <v>9433.7529658304702</v>
      </c>
      <c r="J24" s="117">
        <f t="shared" si="7"/>
        <v>9675.367133990856</v>
      </c>
      <c r="K24" s="117">
        <f t="shared" si="7"/>
        <v>10000.551244428836</v>
      </c>
      <c r="L24" s="117">
        <f t="shared" si="7"/>
        <v>11371.313601684793</v>
      </c>
      <c r="M24" s="117">
        <f t="shared" si="7"/>
        <v>10119.990296983917</v>
      </c>
      <c r="N24" s="117">
        <f t="shared" si="7"/>
        <v>10902.229575058343</v>
      </c>
      <c r="O24" s="117">
        <f t="shared" si="7"/>
        <v>10732.915728368333</v>
      </c>
      <c r="P24" s="117">
        <f t="shared" si="7"/>
        <v>9898.6734044670156</v>
      </c>
      <c r="Q24" s="117">
        <f t="shared" si="7"/>
        <v>10033.647410102823</v>
      </c>
      <c r="R24" s="117">
        <f t="shared" ref="R24:V24" si="8">R25+R28+R30+R39</f>
        <v>10759.452002378528</v>
      </c>
      <c r="S24" s="117">
        <f t="shared" si="8"/>
        <v>11052.033472933172</v>
      </c>
      <c r="T24" s="117">
        <f t="shared" si="8"/>
        <v>11387.70504459573</v>
      </c>
      <c r="U24" s="117">
        <f t="shared" si="8"/>
        <v>12135.881630378581</v>
      </c>
      <c r="V24" s="117">
        <f t="shared" si="8"/>
        <v>12209.359832043889</v>
      </c>
      <c r="W24" s="117">
        <f t="shared" ref="W24" si="9">W25+W28+W30+W39</f>
        <v>12181.59092788021</v>
      </c>
      <c r="DA24" s="129" t="s">
        <v>2431</v>
      </c>
    </row>
    <row r="25" spans="1:105" ht="12.95" customHeight="1" x14ac:dyDescent="0.25">
      <c r="A25" s="121" t="s">
        <v>57</v>
      </c>
      <c r="B25" s="122">
        <f t="shared" ref="B25:Q25" si="10">SUM(B26:B27)</f>
        <v>6993.025772930383</v>
      </c>
      <c r="C25" s="122">
        <f t="shared" si="10"/>
        <v>8023.4314614597288</v>
      </c>
      <c r="D25" s="122">
        <f t="shared" si="10"/>
        <v>7770.0741102686807</v>
      </c>
      <c r="E25" s="122">
        <f t="shared" si="10"/>
        <v>7518.9075170325195</v>
      </c>
      <c r="F25" s="122">
        <f t="shared" si="10"/>
        <v>7382.7789262685546</v>
      </c>
      <c r="G25" s="122">
        <f t="shared" si="10"/>
        <v>7731.2375434469386</v>
      </c>
      <c r="H25" s="122">
        <f t="shared" si="10"/>
        <v>8177.6831440022434</v>
      </c>
      <c r="I25" s="122">
        <f t="shared" si="10"/>
        <v>7999.4527642240801</v>
      </c>
      <c r="J25" s="122">
        <f t="shared" si="10"/>
        <v>8173.6730543904041</v>
      </c>
      <c r="K25" s="122">
        <f t="shared" si="10"/>
        <v>8433.601419933686</v>
      </c>
      <c r="L25" s="122">
        <f t="shared" si="10"/>
        <v>9709.5935310954719</v>
      </c>
      <c r="M25" s="122">
        <f t="shared" si="10"/>
        <v>8502.5697139397198</v>
      </c>
      <c r="N25" s="122">
        <f t="shared" si="10"/>
        <v>9286.4934792094264</v>
      </c>
      <c r="O25" s="122">
        <f t="shared" si="10"/>
        <v>9057.7974657788782</v>
      </c>
      <c r="P25" s="122">
        <f t="shared" si="10"/>
        <v>8234.0309676089764</v>
      </c>
      <c r="Q25" s="122">
        <f t="shared" si="10"/>
        <v>8330.9868061553025</v>
      </c>
      <c r="R25" s="122">
        <f t="shared" ref="R25:V25" si="11">SUM(R26:R27)</f>
        <v>9022.0072366396671</v>
      </c>
      <c r="S25" s="122">
        <f t="shared" si="11"/>
        <v>9285.7382254508648</v>
      </c>
      <c r="T25" s="122">
        <f t="shared" si="11"/>
        <v>9620.4415918682953</v>
      </c>
      <c r="U25" s="122">
        <f t="shared" si="11"/>
        <v>10244.899546685434</v>
      </c>
      <c r="V25" s="122">
        <f t="shared" si="11"/>
        <v>10300.863320728266</v>
      </c>
      <c r="W25" s="122">
        <f t="shared" ref="W25" si="12">SUM(W26:W27)</f>
        <v>10304.037388945439</v>
      </c>
      <c r="DA25" s="130" t="s">
        <v>2432</v>
      </c>
    </row>
    <row r="26" spans="1:105" ht="12" customHeight="1" x14ac:dyDescent="0.25">
      <c r="A26" s="97" t="s">
        <v>74</v>
      </c>
      <c r="B26" s="98">
        <v>6854.523676338119</v>
      </c>
      <c r="C26" s="98">
        <v>7864.3278547536702</v>
      </c>
      <c r="D26" s="98">
        <v>7617.5740234027098</v>
      </c>
      <c r="E26" s="98">
        <v>7371.4573426395809</v>
      </c>
      <c r="F26" s="98">
        <v>7240.4250321649151</v>
      </c>
      <c r="G26" s="98">
        <v>7584.4111417846607</v>
      </c>
      <c r="H26" s="98">
        <v>8023.0191845551262</v>
      </c>
      <c r="I26" s="98">
        <v>7852.0783863657452</v>
      </c>
      <c r="J26" s="98">
        <v>8024.6031960625141</v>
      </c>
      <c r="K26" s="98">
        <v>8281.9179495627268</v>
      </c>
      <c r="L26" s="98">
        <v>9534.5789257631186</v>
      </c>
      <c r="M26" s="98">
        <v>8353.1025797982184</v>
      </c>
      <c r="N26" s="98">
        <v>9124.786479330518</v>
      </c>
      <c r="O26" s="98">
        <v>8902.8284460347259</v>
      </c>
      <c r="P26" s="98">
        <v>8097.8705979629631</v>
      </c>
      <c r="Q26" s="98">
        <v>8195.7212638597393</v>
      </c>
      <c r="R26" s="98">
        <v>8876.3792363972261</v>
      </c>
      <c r="S26" s="98">
        <v>9137.2767835906052</v>
      </c>
      <c r="T26" s="98">
        <v>9464.4250520177211</v>
      </c>
      <c r="U26" s="98">
        <v>10082.259170623516</v>
      </c>
      <c r="V26" s="98">
        <v>10137.628007564253</v>
      </c>
      <c r="W26" s="98">
        <v>10144.58921293751</v>
      </c>
      <c r="DA26" s="63" t="s">
        <v>2433</v>
      </c>
    </row>
    <row r="27" spans="1:105" ht="12" customHeight="1" x14ac:dyDescent="0.25">
      <c r="A27" s="97" t="s">
        <v>53</v>
      </c>
      <c r="B27" s="98">
        <v>138.50209659226442</v>
      </c>
      <c r="C27" s="98">
        <v>159.10360670605894</v>
      </c>
      <c r="D27" s="98">
        <v>152.50008686597118</v>
      </c>
      <c r="E27" s="98">
        <v>147.45017439293889</v>
      </c>
      <c r="F27" s="98">
        <v>142.35389410363993</v>
      </c>
      <c r="G27" s="98">
        <v>146.82640166227785</v>
      </c>
      <c r="H27" s="98">
        <v>154.66395944711715</v>
      </c>
      <c r="I27" s="98">
        <v>147.37437785833464</v>
      </c>
      <c r="J27" s="98">
        <v>149.06985832789002</v>
      </c>
      <c r="K27" s="98">
        <v>151.6834703709593</v>
      </c>
      <c r="L27" s="98">
        <v>175.0146053323532</v>
      </c>
      <c r="M27" s="98">
        <v>149.46713414150207</v>
      </c>
      <c r="N27" s="98">
        <v>161.70699987890751</v>
      </c>
      <c r="O27" s="98">
        <v>154.96901974415152</v>
      </c>
      <c r="P27" s="98">
        <v>136.16036964601375</v>
      </c>
      <c r="Q27" s="98">
        <v>135.26554229556371</v>
      </c>
      <c r="R27" s="98">
        <v>145.62800024244038</v>
      </c>
      <c r="S27" s="98">
        <v>148.46144186026024</v>
      </c>
      <c r="T27" s="98">
        <v>156.01653985057334</v>
      </c>
      <c r="U27" s="98">
        <v>162.64037606191829</v>
      </c>
      <c r="V27" s="98">
        <v>163.23531316401255</v>
      </c>
      <c r="W27" s="98">
        <v>159.44817600792899</v>
      </c>
      <c r="DA27" s="63" t="s">
        <v>2434</v>
      </c>
    </row>
    <row r="28" spans="1:105" ht="12.95" customHeight="1" x14ac:dyDescent="0.25">
      <c r="A28" s="121" t="s">
        <v>92</v>
      </c>
      <c r="B28" s="122">
        <f t="shared" ref="B28:W28" si="13">B29</f>
        <v>0.12122692198788915</v>
      </c>
      <c r="C28" s="122">
        <f t="shared" si="13"/>
        <v>0.14158335017392901</v>
      </c>
      <c r="D28" s="122">
        <f t="shared" si="13"/>
        <v>0.16416699071031482</v>
      </c>
      <c r="E28" s="122">
        <f t="shared" si="13"/>
        <v>0.19580132034458361</v>
      </c>
      <c r="F28" s="122">
        <f t="shared" si="13"/>
        <v>0.2355770792569839</v>
      </c>
      <c r="G28" s="122">
        <f t="shared" si="13"/>
        <v>0.29262359274812749</v>
      </c>
      <c r="H28" s="122">
        <f t="shared" si="13"/>
        <v>0.42203453132807572</v>
      </c>
      <c r="I28" s="122">
        <f t="shared" si="13"/>
        <v>0.63212846644366194</v>
      </c>
      <c r="J28" s="122">
        <f t="shared" si="13"/>
        <v>0.92410908710574624</v>
      </c>
      <c r="K28" s="122">
        <f t="shared" si="13"/>
        <v>1.3398885272853434</v>
      </c>
      <c r="L28" s="122">
        <f t="shared" si="13"/>
        <v>2.7114035569364567</v>
      </c>
      <c r="M28" s="122">
        <f t="shared" si="13"/>
        <v>1.9606169339089872</v>
      </c>
      <c r="N28" s="122">
        <f t="shared" si="13"/>
        <v>2.9114576401286953</v>
      </c>
      <c r="O28" s="122">
        <f t="shared" si="13"/>
        <v>3.4939455884180872</v>
      </c>
      <c r="P28" s="122">
        <f t="shared" si="13"/>
        <v>4.1462934607200523</v>
      </c>
      <c r="Q28" s="122">
        <f t="shared" si="13"/>
        <v>8.748013880622528</v>
      </c>
      <c r="R28" s="122">
        <f t="shared" si="13"/>
        <v>6.1014786265408301</v>
      </c>
      <c r="S28" s="122">
        <f t="shared" si="13"/>
        <v>7.4162077389863548</v>
      </c>
      <c r="T28" s="122">
        <f t="shared" si="13"/>
        <v>9.9919699817217733</v>
      </c>
      <c r="U28" s="122">
        <f t="shared" si="13"/>
        <v>15.695196856402463</v>
      </c>
      <c r="V28" s="122">
        <f t="shared" si="13"/>
        <v>10.574538890576788</v>
      </c>
      <c r="W28" s="122">
        <f t="shared" si="13"/>
        <v>13.872751167608083</v>
      </c>
      <c r="DA28" s="130" t="s">
        <v>2435</v>
      </c>
    </row>
    <row r="29" spans="1:105" ht="12" customHeight="1" x14ac:dyDescent="0.25">
      <c r="A29" s="97" t="s">
        <v>53</v>
      </c>
      <c r="B29" s="98">
        <f>IF(RES_hhdet_tes!B29=0,0,RES_hhdet_tes!B29*1000*11630/RES_hhdet_num!B24)</f>
        <v>0.12122692198788915</v>
      </c>
      <c r="C29" s="98">
        <f>IF(RES_hhdet_tes!C29=0,0,RES_hhdet_tes!C29*1000*11630/RES_hhdet_num!C24)</f>
        <v>0.14158335017392901</v>
      </c>
      <c r="D29" s="98">
        <f>IF(RES_hhdet_tes!D29=0,0,RES_hhdet_tes!D29*1000*11630/RES_hhdet_num!D24)</f>
        <v>0.16416699071031482</v>
      </c>
      <c r="E29" s="98">
        <f>IF(RES_hhdet_tes!E29=0,0,RES_hhdet_tes!E29*1000*11630/RES_hhdet_num!E24)</f>
        <v>0.19580132034458361</v>
      </c>
      <c r="F29" s="98">
        <f>IF(RES_hhdet_tes!F29=0,0,RES_hhdet_tes!F29*1000*11630/RES_hhdet_num!F24)</f>
        <v>0.2355770792569839</v>
      </c>
      <c r="G29" s="98">
        <f>IF(RES_hhdet_tes!G29=0,0,RES_hhdet_tes!G29*1000*11630/RES_hhdet_num!G24)</f>
        <v>0.29262359274812749</v>
      </c>
      <c r="H29" s="98">
        <f>IF(RES_hhdet_tes!H29=0,0,RES_hhdet_tes!H29*1000*11630/RES_hhdet_num!H24)</f>
        <v>0.42203453132807572</v>
      </c>
      <c r="I29" s="98">
        <f>IF(RES_hhdet_tes!I29=0,0,RES_hhdet_tes!I29*1000*11630/RES_hhdet_num!I24)</f>
        <v>0.63212846644366194</v>
      </c>
      <c r="J29" s="98">
        <f>IF(RES_hhdet_tes!J29=0,0,RES_hhdet_tes!J29*1000*11630/RES_hhdet_num!J24)</f>
        <v>0.92410908710574624</v>
      </c>
      <c r="K29" s="98">
        <f>IF(RES_hhdet_tes!K29=0,0,RES_hhdet_tes!K29*1000*11630/RES_hhdet_num!K24)</f>
        <v>1.3398885272853434</v>
      </c>
      <c r="L29" s="98">
        <f>IF(RES_hhdet_tes!L29=0,0,RES_hhdet_tes!L29*1000*11630/RES_hhdet_num!L24)</f>
        <v>2.7114035569364567</v>
      </c>
      <c r="M29" s="98">
        <f>IF(RES_hhdet_tes!M29=0,0,RES_hhdet_tes!M29*1000*11630/RES_hhdet_num!M24)</f>
        <v>1.9606169339089872</v>
      </c>
      <c r="N29" s="98">
        <f>IF(RES_hhdet_tes!N29=0,0,RES_hhdet_tes!N29*1000*11630/RES_hhdet_num!N24)</f>
        <v>2.9114576401286953</v>
      </c>
      <c r="O29" s="98">
        <f>IF(RES_hhdet_tes!O29=0,0,RES_hhdet_tes!O29*1000*11630/RES_hhdet_num!O24)</f>
        <v>3.4939455884180872</v>
      </c>
      <c r="P29" s="98">
        <f>IF(RES_hhdet_tes!P29=0,0,RES_hhdet_tes!P29*1000*11630/RES_hhdet_num!P24)</f>
        <v>4.1462934607200523</v>
      </c>
      <c r="Q29" s="98">
        <f>IF(RES_hhdet_tes!Q29=0,0,RES_hhdet_tes!Q29*1000*11630/RES_hhdet_num!Q24)</f>
        <v>8.748013880622528</v>
      </c>
      <c r="R29" s="98">
        <f>IF(RES_hhdet_tes!R29=0,0,RES_hhdet_tes!R29*1000*11630/RES_hhdet_num!R24)</f>
        <v>6.1014786265408301</v>
      </c>
      <c r="S29" s="98">
        <f>IF(RES_hhdet_tes!S29=0,0,RES_hhdet_tes!S29*1000*11630/RES_hhdet_num!S24)</f>
        <v>7.4162077389863548</v>
      </c>
      <c r="T29" s="98">
        <f>IF(RES_hhdet_tes!T29=0,0,RES_hhdet_tes!T29*1000*11630/RES_hhdet_num!T24)</f>
        <v>9.9919699817217733</v>
      </c>
      <c r="U29" s="98">
        <f>IF(RES_hhdet_tes!U29=0,0,RES_hhdet_tes!U29*1000*11630/RES_hhdet_num!U24)</f>
        <v>15.695196856402463</v>
      </c>
      <c r="V29" s="98">
        <f>IF(RES_hhdet_tes!V29=0,0,RES_hhdet_tes!V29*1000*11630/RES_hhdet_num!V24)</f>
        <v>10.574538890576788</v>
      </c>
      <c r="W29" s="98">
        <f>IF(RES_hhdet_tes!W29=0,0,RES_hhdet_tes!W29*1000*11630/RES_hhdet_num!W24)</f>
        <v>13.872751167608083</v>
      </c>
      <c r="DA29" s="63" t="s">
        <v>2436</v>
      </c>
    </row>
    <row r="30" spans="1:105" ht="12" customHeight="1" x14ac:dyDescent="0.25">
      <c r="A30" s="121" t="s">
        <v>55</v>
      </c>
      <c r="B30" s="122">
        <v>743.30573274911296</v>
      </c>
      <c r="C30" s="122">
        <v>711.84699620678794</v>
      </c>
      <c r="D30" s="122">
        <v>628.40562275988088</v>
      </c>
      <c r="E30" s="122">
        <v>968.97252484681633</v>
      </c>
      <c r="F30" s="122">
        <v>946.41350520629726</v>
      </c>
      <c r="G30" s="122">
        <v>811.66417969224221</v>
      </c>
      <c r="H30" s="122">
        <v>928.86909351296811</v>
      </c>
      <c r="I30" s="122">
        <v>884.82907786465682</v>
      </c>
      <c r="J30" s="122">
        <v>929.03610534324332</v>
      </c>
      <c r="K30" s="122">
        <v>979.41806526722894</v>
      </c>
      <c r="L30" s="122">
        <v>1043.610976475929</v>
      </c>
      <c r="M30" s="122">
        <v>1034.2736442809985</v>
      </c>
      <c r="N30" s="122">
        <v>1034.9378430425609</v>
      </c>
      <c r="O30" s="122">
        <v>1102.2759045402504</v>
      </c>
      <c r="P30" s="122">
        <v>1109.2966867246855</v>
      </c>
      <c r="Q30" s="122">
        <v>1144.5956932518895</v>
      </c>
      <c r="R30" s="122">
        <v>1171.2431749035495</v>
      </c>
      <c r="S30" s="122">
        <v>1190.1824359141301</v>
      </c>
      <c r="T30" s="122">
        <v>1176.2528839320178</v>
      </c>
      <c r="U30" s="122">
        <v>1273.7990621114959</v>
      </c>
      <c r="V30" s="122">
        <v>1314.2653581171512</v>
      </c>
      <c r="W30" s="122">
        <v>1293.7756749818482</v>
      </c>
      <c r="DA30" s="130" t="s">
        <v>2437</v>
      </c>
    </row>
    <row r="31" spans="1:105" ht="12" customHeight="1" x14ac:dyDescent="0.25">
      <c r="A31" s="97" t="s">
        <v>141</v>
      </c>
      <c r="B31" s="98">
        <v>731.00321543034829</v>
      </c>
      <c r="C31" s="98">
        <v>767.36680237870223</v>
      </c>
      <c r="D31" s="98">
        <v>781.63795870954527</v>
      </c>
      <c r="E31" s="98">
        <v>824.77197508068764</v>
      </c>
      <c r="F31" s="98">
        <v>855.1447279955496</v>
      </c>
      <c r="G31" s="98">
        <v>867.98955017750586</v>
      </c>
      <c r="H31" s="98">
        <v>886.05433914113496</v>
      </c>
      <c r="I31" s="98">
        <v>925.54487360780706</v>
      </c>
      <c r="J31" s="98">
        <v>955.5835532675452</v>
      </c>
      <c r="K31" s="98">
        <v>993.33882023827482</v>
      </c>
      <c r="L31" s="98">
        <v>1014.7969990104519</v>
      </c>
      <c r="M31" s="98">
        <v>1015.869292573985</v>
      </c>
      <c r="N31" s="98">
        <v>1074.1907085636049</v>
      </c>
      <c r="O31" s="98">
        <v>1070.2770663551939</v>
      </c>
      <c r="P31" s="98">
        <v>1095.258431857605</v>
      </c>
      <c r="Q31" s="98">
        <v>1104.0721248249217</v>
      </c>
      <c r="R31" s="98">
        <v>1149.2375345902835</v>
      </c>
      <c r="S31" s="98">
        <v>1187.7029434407477</v>
      </c>
      <c r="T31" s="98">
        <v>1240.2715298556175</v>
      </c>
      <c r="U31" s="98">
        <v>1326.1296748503191</v>
      </c>
      <c r="V31" s="98">
        <v>1321.7424616167059</v>
      </c>
      <c r="W31" s="98">
        <v>1281.5611110271191</v>
      </c>
      <c r="DA31" s="63" t="s">
        <v>2438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984.00528397295432</v>
      </c>
      <c r="L32" s="98">
        <v>1005.2370415422049</v>
      </c>
      <c r="M32" s="98">
        <v>1006.570976363879</v>
      </c>
      <c r="N32" s="98">
        <v>1065.4183674732633</v>
      </c>
      <c r="O32" s="98">
        <v>1068.7920741563851</v>
      </c>
      <c r="P32" s="98">
        <v>1096.7468440927851</v>
      </c>
      <c r="Q32" s="98">
        <v>1109.6375655581594</v>
      </c>
      <c r="R32" s="98">
        <v>1164.3089087664839</v>
      </c>
      <c r="S32" s="98">
        <v>1204.7066778734245</v>
      </c>
      <c r="T32" s="98">
        <v>1243.8776766672506</v>
      </c>
      <c r="U32" s="98">
        <v>1327.6858663374262</v>
      </c>
      <c r="V32" s="98">
        <v>1319.1491192758006</v>
      </c>
      <c r="W32" s="98">
        <v>1275.6061847677709</v>
      </c>
      <c r="DA32" s="63" t="s">
        <v>2439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485.30743934357292</v>
      </c>
      <c r="L33" s="101">
        <v>517.96169901226801</v>
      </c>
      <c r="M33" s="101">
        <v>500.29182229979961</v>
      </c>
      <c r="N33" s="101">
        <v>511.81354917468701</v>
      </c>
      <c r="O33" s="101">
        <v>527.82900253454181</v>
      </c>
      <c r="P33" s="101">
        <v>531.13058757385647</v>
      </c>
      <c r="Q33" s="101">
        <v>544.46278537531919</v>
      </c>
      <c r="R33" s="101">
        <v>564.88918241684269</v>
      </c>
      <c r="S33" s="101">
        <v>574.25265294114729</v>
      </c>
      <c r="T33" s="101">
        <v>693.98708816095188</v>
      </c>
      <c r="U33" s="101">
        <v>672.70344838973949</v>
      </c>
      <c r="V33" s="101">
        <v>656.74211957575778</v>
      </c>
      <c r="W33" s="101">
        <v>617.07721404693234</v>
      </c>
      <c r="DA33" s="131" t="s">
        <v>2440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498.69784462938134</v>
      </c>
      <c r="L34" s="104">
        <v>487.27534252993701</v>
      </c>
      <c r="M34" s="104">
        <v>506.27915406407942</v>
      </c>
      <c r="N34" s="104">
        <v>553.60481829857622</v>
      </c>
      <c r="O34" s="104">
        <v>540.96307162184314</v>
      </c>
      <c r="P34" s="104">
        <v>565.61625651892837</v>
      </c>
      <c r="Q34" s="104">
        <v>565.17478018284021</v>
      </c>
      <c r="R34" s="104">
        <v>599.41972634964134</v>
      </c>
      <c r="S34" s="104">
        <v>630.45402493227709</v>
      </c>
      <c r="T34" s="104">
        <v>549.89058850629885</v>
      </c>
      <c r="U34" s="104">
        <v>654.9824179476866</v>
      </c>
      <c r="V34" s="104">
        <v>662.406999700043</v>
      </c>
      <c r="W34" s="104">
        <v>658.52897072083874</v>
      </c>
      <c r="DA34" s="132" t="s">
        <v>2441</v>
      </c>
    </row>
    <row r="35" spans="1:105" ht="12" customHeight="1" x14ac:dyDescent="0.25">
      <c r="A35" s="106" t="s">
        <v>122</v>
      </c>
      <c r="B35" s="101">
        <v>757.3634408498516</v>
      </c>
      <c r="C35" s="101">
        <v>655.46170715259177</v>
      </c>
      <c r="D35" s="101">
        <v>500.24569562804686</v>
      </c>
      <c r="E35" s="101">
        <v>1062.1306071852264</v>
      </c>
      <c r="F35" s="101">
        <v>991.9351367625228</v>
      </c>
      <c r="G35" s="101">
        <v>789.83373026016727</v>
      </c>
      <c r="H35" s="101">
        <v>944.79439277982169</v>
      </c>
      <c r="I35" s="101">
        <v>871.04029123145438</v>
      </c>
      <c r="J35" s="101">
        <v>920.9362051468413</v>
      </c>
      <c r="K35" s="101">
        <v>975.71967029792268</v>
      </c>
      <c r="L35" s="101">
        <v>1050.9233368253276</v>
      </c>
      <c r="M35" s="101">
        <v>1038.4962472982152</v>
      </c>
      <c r="N35" s="101">
        <v>1027.5438876109156</v>
      </c>
      <c r="O35" s="101">
        <v>1106.6842358326496</v>
      </c>
      <c r="P35" s="101">
        <v>1109.3393924042873</v>
      </c>
      <c r="Q35" s="101">
        <v>1146.7420401541985</v>
      </c>
      <c r="R35" s="101">
        <v>1171.075781641227</v>
      </c>
      <c r="S35" s="101">
        <v>1188.3128010693497</v>
      </c>
      <c r="T35" s="101">
        <v>1167.3128742006368</v>
      </c>
      <c r="U35" s="101">
        <v>1267.1171181208085</v>
      </c>
      <c r="V35" s="101">
        <v>1313.9513878000523</v>
      </c>
      <c r="W35" s="101">
        <v>1297.0960905800066</v>
      </c>
      <c r="DA35" s="131" t="s">
        <v>2442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974.82693442729101</v>
      </c>
      <c r="L36" s="104">
        <v>1049.9696753675385</v>
      </c>
      <c r="M36" s="104">
        <v>1037.760040427788</v>
      </c>
      <c r="N36" s="104">
        <v>1027.2035660098197</v>
      </c>
      <c r="O36" s="104">
        <v>1107.5622114898699</v>
      </c>
      <c r="P36" s="104">
        <v>1113.8708896893954</v>
      </c>
      <c r="Q36" s="104">
        <v>1152.2202903813752</v>
      </c>
      <c r="R36" s="104">
        <v>1176.1942674286906</v>
      </c>
      <c r="S36" s="104">
        <v>1192.2447500833343</v>
      </c>
      <c r="T36" s="104">
        <v>1168.4542528028674</v>
      </c>
      <c r="U36" s="104">
        <v>1267.2016009401716</v>
      </c>
      <c r="V36" s="104">
        <v>1313.1714978432055</v>
      </c>
      <c r="W36" s="104">
        <v>1294.918442545913</v>
      </c>
      <c r="DA36" s="132" t="s">
        <v>2443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480.81340382479419</v>
      </c>
      <c r="L37" s="98">
        <v>541.77633570697219</v>
      </c>
      <c r="M37" s="98">
        <v>515.9096205959188</v>
      </c>
      <c r="N37" s="98">
        <v>492.93208967451034</v>
      </c>
      <c r="O37" s="98">
        <v>547.47309039345873</v>
      </c>
      <c r="P37" s="98">
        <v>539.87003945800836</v>
      </c>
      <c r="Q37" s="98">
        <v>566.69494282398136</v>
      </c>
      <c r="R37" s="98">
        <v>573.18346450425997</v>
      </c>
      <c r="S37" s="98">
        <v>570.59529895397691</v>
      </c>
      <c r="T37" s="98">
        <v>644.34150011416727</v>
      </c>
      <c r="U37" s="98">
        <v>641.75298558131294</v>
      </c>
      <c r="V37" s="98">
        <v>656.21620811722221</v>
      </c>
      <c r="W37" s="98">
        <v>621.17049416004011</v>
      </c>
      <c r="DA37" s="63" t="s">
        <v>2444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494.01353060249693</v>
      </c>
      <c r="L38" s="98">
        <v>508.19333966056627</v>
      </c>
      <c r="M38" s="98">
        <v>521.85041983186954</v>
      </c>
      <c r="N38" s="98">
        <v>534.27147633530933</v>
      </c>
      <c r="O38" s="98">
        <v>560.08912109641108</v>
      </c>
      <c r="P38" s="98">
        <v>574.00085023138706</v>
      </c>
      <c r="Q38" s="98">
        <v>585.52534755739384</v>
      </c>
      <c r="R38" s="98">
        <v>603.01080292443044</v>
      </c>
      <c r="S38" s="98">
        <v>621.64945112935754</v>
      </c>
      <c r="T38" s="98">
        <v>524.11275268870008</v>
      </c>
      <c r="U38" s="98">
        <v>625.44861535885877</v>
      </c>
      <c r="V38" s="98">
        <v>656.95528972598322</v>
      </c>
      <c r="W38" s="98">
        <v>673.74794838587286</v>
      </c>
      <c r="DA38" s="63" t="s">
        <v>2445</v>
      </c>
    </row>
    <row r="39" spans="1:105" ht="12" customHeight="1" x14ac:dyDescent="0.25">
      <c r="A39" s="121" t="s">
        <v>54</v>
      </c>
      <c r="B39" s="122">
        <v>362.533336409762</v>
      </c>
      <c r="C39" s="122">
        <v>362.03864176577889</v>
      </c>
      <c r="D39" s="122">
        <v>373.35486506064916</v>
      </c>
      <c r="E39" s="122">
        <v>573.39507368069019</v>
      </c>
      <c r="F39" s="122">
        <v>562.55104076854923</v>
      </c>
      <c r="G39" s="122">
        <v>512.45441856446155</v>
      </c>
      <c r="H39" s="122">
        <v>549.31401841743775</v>
      </c>
      <c r="I39" s="122">
        <v>548.83899527528911</v>
      </c>
      <c r="J39" s="122">
        <v>571.7338651701026</v>
      </c>
      <c r="K39" s="122">
        <v>586.19187070063469</v>
      </c>
      <c r="L39" s="122">
        <v>615.39769055645525</v>
      </c>
      <c r="M39" s="122">
        <v>581.18632182928889</v>
      </c>
      <c r="N39" s="122">
        <v>577.88679516622904</v>
      </c>
      <c r="O39" s="122">
        <v>569.34841246078577</v>
      </c>
      <c r="P39" s="122">
        <v>551.19945667263312</v>
      </c>
      <c r="Q39" s="122">
        <v>549.31689681501007</v>
      </c>
      <c r="R39" s="122">
        <v>560.10011220877175</v>
      </c>
      <c r="S39" s="122">
        <v>568.69660382919085</v>
      </c>
      <c r="T39" s="122">
        <v>581.01859881369523</v>
      </c>
      <c r="U39" s="122">
        <v>601.48782472524681</v>
      </c>
      <c r="V39" s="122">
        <v>583.65661430789669</v>
      </c>
      <c r="W39" s="122">
        <v>569.90511278531721</v>
      </c>
      <c r="DA39" s="130" t="s">
        <v>2446</v>
      </c>
    </row>
    <row r="40" spans="1:105" ht="12" customHeight="1" x14ac:dyDescent="0.25">
      <c r="A40" s="97" t="s">
        <v>50</v>
      </c>
      <c r="B40" s="98">
        <v>361.23804877310943</v>
      </c>
      <c r="C40" s="98">
        <v>370.0849725103771</v>
      </c>
      <c r="D40" s="98">
        <v>401.7389073587064</v>
      </c>
      <c r="E40" s="98">
        <v>534.42283718915314</v>
      </c>
      <c r="F40" s="98">
        <v>537.04296471746329</v>
      </c>
      <c r="G40" s="98">
        <v>525.67705654200381</v>
      </c>
      <c r="H40" s="98">
        <v>534.78039745402532</v>
      </c>
      <c r="I40" s="98">
        <v>558.20334485558783</v>
      </c>
      <c r="J40" s="98">
        <v>576.08320347341134</v>
      </c>
      <c r="K40" s="98">
        <v>595.12863726385831</v>
      </c>
      <c r="L40" s="98">
        <v>603.77526187283354</v>
      </c>
      <c r="M40" s="98">
        <v>578.62769739443354</v>
      </c>
      <c r="N40" s="98">
        <v>580.84932285044067</v>
      </c>
      <c r="O40" s="98">
        <v>557.86473079544737</v>
      </c>
      <c r="P40" s="98">
        <v>552.66780172514007</v>
      </c>
      <c r="Q40" s="98">
        <v>549.8929706828792</v>
      </c>
      <c r="R40" s="98">
        <v>557.98108728295824</v>
      </c>
      <c r="S40" s="98">
        <v>564.10628417946509</v>
      </c>
      <c r="T40" s="98">
        <v>582.15556876519361</v>
      </c>
      <c r="U40" s="98">
        <v>610.23324585231353</v>
      </c>
      <c r="V40" s="98">
        <v>580.9508879349163</v>
      </c>
      <c r="W40" s="98">
        <v>563.06525730479905</v>
      </c>
      <c r="DA40" s="63" t="s">
        <v>2447</v>
      </c>
    </row>
    <row r="41" spans="1:105" ht="12" customHeight="1" x14ac:dyDescent="0.25">
      <c r="A41" s="109" t="s">
        <v>120</v>
      </c>
      <c r="B41" s="33">
        <v>369.69618704184353</v>
      </c>
      <c r="C41" s="33">
        <v>321.30935960771109</v>
      </c>
      <c r="D41" s="33">
        <v>254.10518936036263</v>
      </c>
      <c r="E41" s="33">
        <v>687.99462653962621</v>
      </c>
      <c r="F41" s="33">
        <v>623.66107965101321</v>
      </c>
      <c r="G41" s="33">
        <v>483.0217137405096</v>
      </c>
      <c r="H41" s="33">
        <v>580.34459761858682</v>
      </c>
      <c r="I41" s="33">
        <v>528.23451801553244</v>
      </c>
      <c r="J41" s="33">
        <v>562.60681021992707</v>
      </c>
      <c r="K41" s="33">
        <v>568.58942120628058</v>
      </c>
      <c r="L41" s="33">
        <v>636.45670782114632</v>
      </c>
      <c r="M41" s="33">
        <v>585.5716785426273</v>
      </c>
      <c r="N41" s="33">
        <v>572.98152591003736</v>
      </c>
      <c r="O41" s="33">
        <v>587.67856488823656</v>
      </c>
      <c r="P41" s="33">
        <v>548.81933365880684</v>
      </c>
      <c r="Q41" s="33">
        <v>548.36311812775216</v>
      </c>
      <c r="R41" s="33">
        <v>563.6958677728021</v>
      </c>
      <c r="S41" s="33">
        <v>576.86467261767382</v>
      </c>
      <c r="T41" s="33">
        <v>578.84538118535386</v>
      </c>
      <c r="U41" s="33">
        <v>584.12816378801972</v>
      </c>
      <c r="V41" s="33">
        <v>589.00043597151205</v>
      </c>
      <c r="W41" s="33">
        <v>584.90971553877728</v>
      </c>
      <c r="DA41" s="60" t="s">
        <v>2448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7315.8607629178541</v>
      </c>
      <c r="C43" s="117">
        <f t="shared" si="14"/>
        <v>9015.6961651482034</v>
      </c>
      <c r="D43" s="117">
        <f t="shared" si="14"/>
        <v>9423.6657302184194</v>
      </c>
      <c r="E43" s="117">
        <f t="shared" si="14"/>
        <v>9607.3026797889142</v>
      </c>
      <c r="F43" s="117">
        <f t="shared" si="14"/>
        <v>9184.2055498609752</v>
      </c>
      <c r="G43" s="117">
        <f t="shared" si="14"/>
        <v>9042.4838664480958</v>
      </c>
      <c r="H43" s="117">
        <f t="shared" si="14"/>
        <v>10163.690596843708</v>
      </c>
      <c r="I43" s="117">
        <f t="shared" si="14"/>
        <v>9756.783965737437</v>
      </c>
      <c r="J43" s="117">
        <f t="shared" si="14"/>
        <v>9612.3098660428077</v>
      </c>
      <c r="K43" s="117">
        <f t="shared" si="14"/>
        <v>9405.3573835325569</v>
      </c>
      <c r="L43" s="117">
        <f t="shared" si="14"/>
        <v>8100.7498379429298</v>
      </c>
      <c r="M43" s="117">
        <f t="shared" si="14"/>
        <v>10419.1822661243</v>
      </c>
      <c r="N43" s="117">
        <f t="shared" si="14"/>
        <v>10103.123129471111</v>
      </c>
      <c r="O43" s="117">
        <f t="shared" si="14"/>
        <v>10698.317822378765</v>
      </c>
      <c r="P43" s="117">
        <f t="shared" si="14"/>
        <v>9838.8246381092013</v>
      </c>
      <c r="Q43" s="117">
        <f t="shared" si="14"/>
        <v>10400.824295990495</v>
      </c>
      <c r="R43" s="117">
        <f t="shared" ref="R43:V43" si="15">R44+R47+R49+R58</f>
        <v>10216.853984442878</v>
      </c>
      <c r="S43" s="117">
        <f t="shared" si="15"/>
        <v>10717.970020345094</v>
      </c>
      <c r="T43" s="117">
        <f t="shared" si="15"/>
        <v>12816.808798772845</v>
      </c>
      <c r="U43" s="117">
        <f t="shared" si="15"/>
        <v>10848.00341617487</v>
      </c>
      <c r="V43" s="117">
        <f t="shared" si="15"/>
        <v>10840.069965552379</v>
      </c>
      <c r="W43" s="117">
        <f t="shared" ref="W43" si="16">W44+W47+W49+W58</f>
        <v>15925.935748912723</v>
      </c>
      <c r="DA43" s="129" t="s">
        <v>2449</v>
      </c>
    </row>
    <row r="44" spans="1:105" ht="12.95" customHeight="1" x14ac:dyDescent="0.25">
      <c r="A44" s="121" t="s">
        <v>57</v>
      </c>
      <c r="B44" s="122">
        <f t="shared" ref="B44:Q44" si="17">SUM(B45:B46)</f>
        <v>6294.4446979549684</v>
      </c>
      <c r="C44" s="122">
        <f t="shared" si="17"/>
        <v>7912.1527584923997</v>
      </c>
      <c r="D44" s="122">
        <f t="shared" si="17"/>
        <v>8256.0723558832597</v>
      </c>
      <c r="E44" s="122">
        <f t="shared" si="17"/>
        <v>8098.5821254097937</v>
      </c>
      <c r="F44" s="122">
        <f t="shared" si="17"/>
        <v>7705.8008680567045</v>
      </c>
      <c r="G44" s="122">
        <f t="shared" si="17"/>
        <v>7684.2694695384434</v>
      </c>
      <c r="H44" s="122">
        <f t="shared" si="17"/>
        <v>8674.513875072962</v>
      </c>
      <c r="I44" s="122">
        <f t="shared" si="17"/>
        <v>8264.1672743054332</v>
      </c>
      <c r="J44" s="122">
        <f t="shared" si="17"/>
        <v>8100.962780801131</v>
      </c>
      <c r="K44" s="122">
        <f t="shared" si="17"/>
        <v>7892.3911499260321</v>
      </c>
      <c r="L44" s="122">
        <f t="shared" si="17"/>
        <v>6761.9056626586471</v>
      </c>
      <c r="M44" s="122">
        <f t="shared" si="17"/>
        <v>8786.0791895246566</v>
      </c>
      <c r="N44" s="122">
        <f t="shared" si="17"/>
        <v>8533.1333570642037</v>
      </c>
      <c r="O44" s="122">
        <f t="shared" si="17"/>
        <v>9044.9551504160954</v>
      </c>
      <c r="P44" s="122">
        <f t="shared" si="17"/>
        <v>8194.0094011152778</v>
      </c>
      <c r="Q44" s="122">
        <f t="shared" si="17"/>
        <v>8676.7794411118703</v>
      </c>
      <c r="R44" s="122">
        <f t="shared" ref="R44:V44" si="18">SUM(R45:R46)</f>
        <v>8562.5841242977694</v>
      </c>
      <c r="S44" s="122">
        <f t="shared" si="18"/>
        <v>8996.9399854269814</v>
      </c>
      <c r="T44" s="122">
        <f t="shared" si="18"/>
        <v>10901.713614591165</v>
      </c>
      <c r="U44" s="122">
        <f t="shared" si="18"/>
        <v>9088.6640010510673</v>
      </c>
      <c r="V44" s="122">
        <f t="shared" si="18"/>
        <v>9107.8283044959117</v>
      </c>
      <c r="W44" s="122">
        <f t="shared" ref="W44" si="19">SUM(W45:W46)</f>
        <v>13664.491859530164</v>
      </c>
      <c r="DA44" s="130" t="s">
        <v>2450</v>
      </c>
    </row>
    <row r="45" spans="1:105" ht="12" customHeight="1" x14ac:dyDescent="0.25">
      <c r="A45" s="97" t="s">
        <v>216</v>
      </c>
      <c r="B45" s="98">
        <v>6169.7785211298387</v>
      </c>
      <c r="C45" s="98">
        <v>7755.2557940536444</v>
      </c>
      <c r="D45" s="98">
        <v>8094.0337789564292</v>
      </c>
      <c r="E45" s="98">
        <v>7939.7641928814119</v>
      </c>
      <c r="F45" s="98">
        <v>7557.2185020248526</v>
      </c>
      <c r="G45" s="98">
        <v>7538.3350535700783</v>
      </c>
      <c r="H45" s="98">
        <v>8510.4533901443265</v>
      </c>
      <c r="I45" s="98">
        <v>8111.9160458195429</v>
      </c>
      <c r="J45" s="98">
        <v>7953.218998291396</v>
      </c>
      <c r="K45" s="98">
        <v>7750.4416766777176</v>
      </c>
      <c r="L45" s="98">
        <v>6640.0228828023328</v>
      </c>
      <c r="M45" s="98">
        <v>8631.6282269356016</v>
      </c>
      <c r="N45" s="98">
        <v>8384.5447215553613</v>
      </c>
      <c r="O45" s="98">
        <v>8890.205848658632</v>
      </c>
      <c r="P45" s="98">
        <v>8058.5108399211676</v>
      </c>
      <c r="Q45" s="98">
        <v>8535.8994584891825</v>
      </c>
      <c r="R45" s="98">
        <v>8424.3718650717856</v>
      </c>
      <c r="S45" s="98">
        <v>8853.0958827679424</v>
      </c>
      <c r="T45" s="98">
        <v>10724.918441485177</v>
      </c>
      <c r="U45" s="98">
        <v>8944.379157232408</v>
      </c>
      <c r="V45" s="98">
        <v>8963.4987314069513</v>
      </c>
      <c r="W45" s="98">
        <v>13453.042869116489</v>
      </c>
      <c r="DA45" s="63" t="s">
        <v>2451</v>
      </c>
    </row>
    <row r="46" spans="1:105" ht="12" customHeight="1" x14ac:dyDescent="0.25">
      <c r="A46" s="97" t="s">
        <v>53</v>
      </c>
      <c r="B46" s="98">
        <v>124.66617682512931</v>
      </c>
      <c r="C46" s="98">
        <v>156.89696443875488</v>
      </c>
      <c r="D46" s="98">
        <v>162.03857692682982</v>
      </c>
      <c r="E46" s="98">
        <v>158.81793252838156</v>
      </c>
      <c r="F46" s="98">
        <v>148.58236603185239</v>
      </c>
      <c r="G46" s="98">
        <v>145.9344159683655</v>
      </c>
      <c r="H46" s="98">
        <v>164.06048492863587</v>
      </c>
      <c r="I46" s="98">
        <v>152.25122848589098</v>
      </c>
      <c r="J46" s="98">
        <v>147.74378250973461</v>
      </c>
      <c r="K46" s="98">
        <v>141.94947324831492</v>
      </c>
      <c r="L46" s="98">
        <v>121.8827798563147</v>
      </c>
      <c r="M46" s="98">
        <v>154.45096258905562</v>
      </c>
      <c r="N46" s="98">
        <v>148.58863550884146</v>
      </c>
      <c r="O46" s="98">
        <v>154.74930175746272</v>
      </c>
      <c r="P46" s="98">
        <v>135.49856119411095</v>
      </c>
      <c r="Q46" s="98">
        <v>140.87998262268715</v>
      </c>
      <c r="R46" s="98">
        <v>138.21225922598467</v>
      </c>
      <c r="S46" s="98">
        <v>143.84410265903927</v>
      </c>
      <c r="T46" s="98">
        <v>176.79517310598794</v>
      </c>
      <c r="U46" s="98">
        <v>144.28484381865971</v>
      </c>
      <c r="V46" s="98">
        <v>144.32957308896084</v>
      </c>
      <c r="W46" s="98">
        <v>211.44899041367557</v>
      </c>
      <c r="DA46" s="63" t="s">
        <v>2452</v>
      </c>
    </row>
    <row r="47" spans="1:105" ht="12.95" customHeight="1" x14ac:dyDescent="0.25">
      <c r="A47" s="121" t="s">
        <v>92</v>
      </c>
      <c r="B47" s="122">
        <f t="shared" ref="B47:W47" si="20">B48</f>
        <v>0.12440424208689912</v>
      </c>
      <c r="C47" s="122">
        <f t="shared" si="20"/>
        <v>0.13751725893616173</v>
      </c>
      <c r="D47" s="122">
        <f t="shared" si="20"/>
        <v>0.16355984610726773</v>
      </c>
      <c r="E47" s="122">
        <f t="shared" si="20"/>
        <v>0.19920697451135805</v>
      </c>
      <c r="F47" s="122">
        <f t="shared" si="20"/>
        <v>0.27710348331398643</v>
      </c>
      <c r="G47" s="122">
        <f t="shared" si="20"/>
        <v>0.35284300954355186</v>
      </c>
      <c r="H47" s="122">
        <f t="shared" si="20"/>
        <v>0.52418934234222048</v>
      </c>
      <c r="I47" s="122">
        <f t="shared" si="20"/>
        <v>0.50757466553698605</v>
      </c>
      <c r="J47" s="122">
        <f t="shared" si="20"/>
        <v>0.56740895969067984</v>
      </c>
      <c r="K47" s="122">
        <f t="shared" si="20"/>
        <v>0.67193111398137761</v>
      </c>
      <c r="L47" s="122">
        <f t="shared" si="20"/>
        <v>1.3408636272879946</v>
      </c>
      <c r="M47" s="122">
        <f t="shared" si="20"/>
        <v>0.62579123763937883</v>
      </c>
      <c r="N47" s="122">
        <f t="shared" si="20"/>
        <v>0.78046830765184505</v>
      </c>
      <c r="O47" s="122">
        <f t="shared" si="20"/>
        <v>2.177515004440659</v>
      </c>
      <c r="P47" s="122">
        <f t="shared" si="20"/>
        <v>3.9649838820417362</v>
      </c>
      <c r="Q47" s="122">
        <f t="shared" si="20"/>
        <v>10.164016152505198</v>
      </c>
      <c r="R47" s="122">
        <f t="shared" si="20"/>
        <v>6.2728058746913726</v>
      </c>
      <c r="S47" s="122">
        <f t="shared" si="20"/>
        <v>8.0478868572469402</v>
      </c>
      <c r="T47" s="122">
        <f t="shared" si="20"/>
        <v>12.061644081564584</v>
      </c>
      <c r="U47" s="122">
        <f t="shared" si="20"/>
        <v>20.976966805728253</v>
      </c>
      <c r="V47" s="122">
        <f t="shared" si="20"/>
        <v>14.466766259122066</v>
      </c>
      <c r="W47" s="122">
        <f t="shared" si="20"/>
        <v>18.70029155575552</v>
      </c>
      <c r="DA47" s="130" t="s">
        <v>2453</v>
      </c>
    </row>
    <row r="48" spans="1:105" ht="12" customHeight="1" x14ac:dyDescent="0.25">
      <c r="A48" s="97" t="s">
        <v>53</v>
      </c>
      <c r="B48" s="98">
        <f>IF(RES_hhdet_tes!B48=0,0,RES_hhdet_tes!B48*1000*11630/RES_hhdet_num!B43)</f>
        <v>0.12440424208689912</v>
      </c>
      <c r="C48" s="98">
        <f>IF(RES_hhdet_tes!C48=0,0,RES_hhdet_tes!C48*1000*11630/RES_hhdet_num!C43)</f>
        <v>0.13751725893616173</v>
      </c>
      <c r="D48" s="98">
        <f>IF(RES_hhdet_tes!D48=0,0,RES_hhdet_tes!D48*1000*11630/RES_hhdet_num!D43)</f>
        <v>0.16355984610726773</v>
      </c>
      <c r="E48" s="98">
        <f>IF(RES_hhdet_tes!E48=0,0,RES_hhdet_tes!E48*1000*11630/RES_hhdet_num!E43)</f>
        <v>0.19920697451135805</v>
      </c>
      <c r="F48" s="98">
        <f>IF(RES_hhdet_tes!F48=0,0,RES_hhdet_tes!F48*1000*11630/RES_hhdet_num!F43)</f>
        <v>0.27710348331398643</v>
      </c>
      <c r="G48" s="98">
        <f>IF(RES_hhdet_tes!G48=0,0,RES_hhdet_tes!G48*1000*11630/RES_hhdet_num!G43)</f>
        <v>0.35284300954355186</v>
      </c>
      <c r="H48" s="98">
        <f>IF(RES_hhdet_tes!H48=0,0,RES_hhdet_tes!H48*1000*11630/RES_hhdet_num!H43)</f>
        <v>0.52418934234222048</v>
      </c>
      <c r="I48" s="98">
        <f>IF(RES_hhdet_tes!I48=0,0,RES_hhdet_tes!I48*1000*11630/RES_hhdet_num!I43)</f>
        <v>0.50757466553698605</v>
      </c>
      <c r="J48" s="98">
        <f>IF(RES_hhdet_tes!J48=0,0,RES_hhdet_tes!J48*1000*11630/RES_hhdet_num!J43)</f>
        <v>0.56740895969067984</v>
      </c>
      <c r="K48" s="98">
        <f>IF(RES_hhdet_tes!K48=0,0,RES_hhdet_tes!K48*1000*11630/RES_hhdet_num!K43)</f>
        <v>0.67193111398137761</v>
      </c>
      <c r="L48" s="98">
        <f>IF(RES_hhdet_tes!L48=0,0,RES_hhdet_tes!L48*1000*11630/RES_hhdet_num!L43)</f>
        <v>1.3408636272879946</v>
      </c>
      <c r="M48" s="98">
        <f>IF(RES_hhdet_tes!M48=0,0,RES_hhdet_tes!M48*1000*11630/RES_hhdet_num!M43)</f>
        <v>0.62579123763937883</v>
      </c>
      <c r="N48" s="98">
        <f>IF(RES_hhdet_tes!N48=0,0,RES_hhdet_tes!N48*1000*11630/RES_hhdet_num!N43)</f>
        <v>0.78046830765184505</v>
      </c>
      <c r="O48" s="98">
        <f>IF(RES_hhdet_tes!O48=0,0,RES_hhdet_tes!O48*1000*11630/RES_hhdet_num!O43)</f>
        <v>2.177515004440659</v>
      </c>
      <c r="P48" s="98">
        <f>IF(RES_hhdet_tes!P48=0,0,RES_hhdet_tes!P48*1000*11630/RES_hhdet_num!P43)</f>
        <v>3.9649838820417362</v>
      </c>
      <c r="Q48" s="98">
        <f>IF(RES_hhdet_tes!Q48=0,0,RES_hhdet_tes!Q48*1000*11630/RES_hhdet_num!Q43)</f>
        <v>10.164016152505198</v>
      </c>
      <c r="R48" s="98">
        <f>IF(RES_hhdet_tes!R48=0,0,RES_hhdet_tes!R48*1000*11630/RES_hhdet_num!R43)</f>
        <v>6.2728058746913726</v>
      </c>
      <c r="S48" s="98">
        <f>IF(RES_hhdet_tes!S48=0,0,RES_hhdet_tes!S48*1000*11630/RES_hhdet_num!S43)</f>
        <v>8.0478868572469402</v>
      </c>
      <c r="T48" s="98">
        <f>IF(RES_hhdet_tes!T48=0,0,RES_hhdet_tes!T48*1000*11630/RES_hhdet_num!T43)</f>
        <v>12.061644081564584</v>
      </c>
      <c r="U48" s="98">
        <f>IF(RES_hhdet_tes!U48=0,0,RES_hhdet_tes!U48*1000*11630/RES_hhdet_num!U43)</f>
        <v>20.976966805728253</v>
      </c>
      <c r="V48" s="98">
        <f>IF(RES_hhdet_tes!V48=0,0,RES_hhdet_tes!V48*1000*11630/RES_hhdet_num!V43)</f>
        <v>14.466766259122066</v>
      </c>
      <c r="W48" s="98">
        <f>IF(RES_hhdet_tes!W48=0,0,RES_hhdet_tes!W48*1000*11630/RES_hhdet_num!W43)</f>
        <v>18.70029155575552</v>
      </c>
      <c r="DA48" s="63" t="s">
        <v>2454</v>
      </c>
    </row>
    <row r="49" spans="1:105" ht="12" customHeight="1" x14ac:dyDescent="0.25">
      <c r="A49" s="121" t="s">
        <v>55</v>
      </c>
      <c r="B49" s="122">
        <v>658.75817586088249</v>
      </c>
      <c r="C49" s="122">
        <v>741.42465334773487</v>
      </c>
      <c r="D49" s="122">
        <v>796.12439667095862</v>
      </c>
      <c r="E49" s="122">
        <v>930.74102365531235</v>
      </c>
      <c r="F49" s="122">
        <v>913.22980363558054</v>
      </c>
      <c r="G49" s="122">
        <v>846.72905132790834</v>
      </c>
      <c r="H49" s="122">
        <v>937.42499509183403</v>
      </c>
      <c r="I49" s="122">
        <v>945.17152497099607</v>
      </c>
      <c r="J49" s="122">
        <v>939.80323935801528</v>
      </c>
      <c r="K49" s="122">
        <v>927.51608662195952</v>
      </c>
      <c r="L49" s="122">
        <v>720.90605185899119</v>
      </c>
      <c r="M49" s="122">
        <v>1051.4441152119493</v>
      </c>
      <c r="N49" s="122">
        <v>991.02676205671162</v>
      </c>
      <c r="O49" s="122">
        <v>1082.4348539434945</v>
      </c>
      <c r="P49" s="122">
        <v>1089.6014996830459</v>
      </c>
      <c r="Q49" s="122">
        <v>1164.5481856622996</v>
      </c>
      <c r="R49" s="122">
        <v>1087.9570727813623</v>
      </c>
      <c r="S49" s="122">
        <v>1144.3433234316549</v>
      </c>
      <c r="T49" s="122">
        <v>1321.9969386284006</v>
      </c>
      <c r="U49" s="122">
        <v>1136.6699451512238</v>
      </c>
      <c r="V49" s="122">
        <v>1134.1962235109534</v>
      </c>
      <c r="W49" s="122">
        <v>1672.999268916426</v>
      </c>
      <c r="DA49" s="130" t="s">
        <v>2455</v>
      </c>
    </row>
    <row r="50" spans="1:105" ht="12" customHeight="1" x14ac:dyDescent="0.25">
      <c r="A50" s="97" t="s">
        <v>138</v>
      </c>
      <c r="B50" s="98">
        <v>655.63950321498987</v>
      </c>
      <c r="C50" s="98">
        <v>744.02395352856774</v>
      </c>
      <c r="D50" s="98">
        <v>804.41523259696874</v>
      </c>
      <c r="E50" s="98">
        <v>927.27839488619395</v>
      </c>
      <c r="F50" s="98">
        <v>911.25480084291462</v>
      </c>
      <c r="G50" s="98">
        <v>848.17341390179274</v>
      </c>
      <c r="H50" s="98">
        <v>937.24898558284576</v>
      </c>
      <c r="I50" s="98">
        <v>947.11004685885746</v>
      </c>
      <c r="J50" s="98">
        <v>940.28932577327316</v>
      </c>
      <c r="K50" s="98">
        <v>926.20023114946548</v>
      </c>
      <c r="L50" s="98">
        <v>711.89661843932026</v>
      </c>
      <c r="M50" s="98">
        <v>1051.712989173589</v>
      </c>
      <c r="N50" s="98">
        <v>989.81720920512578</v>
      </c>
      <c r="O50" s="98">
        <v>1081.647136759447</v>
      </c>
      <c r="P50" s="98">
        <v>1088.8423328509166</v>
      </c>
      <c r="Q50" s="98">
        <v>1165.0909309383646</v>
      </c>
      <c r="R50" s="98">
        <v>1085.1437868926853</v>
      </c>
      <c r="S50" s="98">
        <v>1142.9730849745679</v>
      </c>
      <c r="T50" s="98">
        <v>1326.324029556265</v>
      </c>
      <c r="U50" s="98">
        <v>1133.400127688461</v>
      </c>
      <c r="V50" s="98">
        <v>1129.7775717745981</v>
      </c>
      <c r="W50" s="98">
        <v>1686.195984873558</v>
      </c>
      <c r="DA50" s="63" t="s">
        <v>2456</v>
      </c>
    </row>
    <row r="51" spans="1:105" ht="12" customHeight="1" x14ac:dyDescent="0.25">
      <c r="A51" s="97" t="s">
        <v>137</v>
      </c>
      <c r="B51" s="98">
        <v>0</v>
      </c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926.20043044737861</v>
      </c>
      <c r="L51" s="98">
        <v>711.89020417035317</v>
      </c>
      <c r="M51" s="98">
        <v>1051.743854121685</v>
      </c>
      <c r="N51" s="98">
        <v>989.98961123121728</v>
      </c>
      <c r="O51" s="98">
        <v>1080.0252595544059</v>
      </c>
      <c r="P51" s="98">
        <v>1087.9120514565104</v>
      </c>
      <c r="Q51" s="98">
        <v>1164.3937709926536</v>
      </c>
      <c r="R51" s="98">
        <v>1084.5484433013621</v>
      </c>
      <c r="S51" s="98">
        <v>1142.0730925316834</v>
      </c>
      <c r="T51" s="98">
        <v>1322.7308960986504</v>
      </c>
      <c r="U51" s="98">
        <v>1132.3323607254943</v>
      </c>
      <c r="V51" s="98">
        <v>1128.5749789392933</v>
      </c>
      <c r="W51" s="98">
        <v>1679.93869324309</v>
      </c>
      <c r="DA51" s="63" t="s">
        <v>2457</v>
      </c>
    </row>
    <row r="52" spans="1:105" ht="12" customHeight="1" x14ac:dyDescent="0.25">
      <c r="A52" s="100" t="s">
        <v>216</v>
      </c>
      <c r="B52" s="101">
        <v>0</v>
      </c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456.78767232513042</v>
      </c>
      <c r="L52" s="101">
        <v>366.71617781119238</v>
      </c>
      <c r="M52" s="101">
        <v>522.93772564781864</v>
      </c>
      <c r="N52" s="101">
        <v>475.4418860878709</v>
      </c>
      <c r="O52" s="101">
        <v>533.30187160270157</v>
      </c>
      <c r="P52" s="101">
        <v>527.07884870096427</v>
      </c>
      <c r="Q52" s="101">
        <v>572.36354504691121</v>
      </c>
      <c r="R52" s="101">
        <v>525.64994620913751</v>
      </c>
      <c r="S52" s="101">
        <v>544.01916727102082</v>
      </c>
      <c r="T52" s="101">
        <v>739.71442074329661</v>
      </c>
      <c r="U52" s="101">
        <v>571.12495594674419</v>
      </c>
      <c r="V52" s="101">
        <v>559.03285693353655</v>
      </c>
      <c r="W52" s="101">
        <v>826.08989068940161</v>
      </c>
      <c r="DA52" s="131" t="s">
        <v>2458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469.41275812224796</v>
      </c>
      <c r="L53" s="104">
        <v>345.17402635916085</v>
      </c>
      <c r="M53" s="104">
        <v>528.80612847386612</v>
      </c>
      <c r="N53" s="104">
        <v>514.54772514334638</v>
      </c>
      <c r="O53" s="104">
        <v>546.72338795170424</v>
      </c>
      <c r="P53" s="104">
        <v>560.83320275554638</v>
      </c>
      <c r="Q53" s="104">
        <v>592.03022594574259</v>
      </c>
      <c r="R53" s="104">
        <v>558.89849709222449</v>
      </c>
      <c r="S53" s="104">
        <v>598.05392526066237</v>
      </c>
      <c r="T53" s="104">
        <v>583.0164753553538</v>
      </c>
      <c r="U53" s="104">
        <v>561.20740477874983</v>
      </c>
      <c r="V53" s="104">
        <v>569.5421220057566</v>
      </c>
      <c r="W53" s="104">
        <v>853.84880255368876</v>
      </c>
      <c r="DA53" s="132" t="s">
        <v>2459</v>
      </c>
    </row>
    <row r="54" spans="1:105" ht="12" customHeight="1" x14ac:dyDescent="0.25">
      <c r="A54" s="106" t="s">
        <v>122</v>
      </c>
      <c r="B54" s="101">
        <v>757.3634408498516</v>
      </c>
      <c r="C54" s="101">
        <v>655.44636728365913</v>
      </c>
      <c r="D54" s="101">
        <v>500.17955455703168</v>
      </c>
      <c r="E54" s="101">
        <v>1061.7785088524452</v>
      </c>
      <c r="F54" s="101">
        <v>991.27116661941784</v>
      </c>
      <c r="G54" s="101">
        <v>789.44243946842687</v>
      </c>
      <c r="H54" s="101">
        <v>944.28504847812405</v>
      </c>
      <c r="I54" s="101">
        <v>870.94494067010419</v>
      </c>
      <c r="J54" s="101">
        <v>921.44708130814251</v>
      </c>
      <c r="K54" s="101">
        <v>976.85877505991209</v>
      </c>
      <c r="L54" s="101">
        <v>1053.4761562563372</v>
      </c>
      <c r="M54" s="101">
        <v>1042.0538465887341</v>
      </c>
      <c r="N54" s="101">
        <v>1028.8780123935605</v>
      </c>
      <c r="O54" s="101">
        <v>1106.2254046174519</v>
      </c>
      <c r="P54" s="101">
        <v>1106.5901535921505</v>
      </c>
      <c r="Q54" s="101">
        <v>1144.1742060369002</v>
      </c>
      <c r="R54" s="101">
        <v>1169.8727886441127</v>
      </c>
      <c r="S54" s="101">
        <v>1187.9487204804043</v>
      </c>
      <c r="T54" s="101">
        <v>1167.4026716752298</v>
      </c>
      <c r="U54" s="101">
        <v>1262.9965386572192</v>
      </c>
      <c r="V54" s="101">
        <v>1297.9659362839059</v>
      </c>
      <c r="W54" s="101">
        <v>1269.1764402896729</v>
      </c>
      <c r="DA54" s="131" t="s">
        <v>2460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1044.3169425958204</v>
      </c>
      <c r="N55" s="104">
        <v>1023.3197748885667</v>
      </c>
      <c r="O55" s="104">
        <v>1102.2358339263687</v>
      </c>
      <c r="P55" s="104">
        <v>1113.2725697602491</v>
      </c>
      <c r="Q55" s="104">
        <v>1153.2000061218414</v>
      </c>
      <c r="R55" s="104">
        <v>1178.453708690728</v>
      </c>
      <c r="S55" s="104">
        <v>1194.3448984269592</v>
      </c>
      <c r="T55" s="104">
        <v>1164.0158046966969</v>
      </c>
      <c r="U55" s="104">
        <v>1255.9638956508511</v>
      </c>
      <c r="V55" s="104">
        <v>1294.1721571993053</v>
      </c>
      <c r="W55" s="104">
        <v>1270.2910838144269</v>
      </c>
      <c r="DA55" s="132" t="s">
        <v>2461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519.16930373846844</v>
      </c>
      <c r="N56" s="98">
        <v>491.06834490511187</v>
      </c>
      <c r="O56" s="98">
        <v>544.84023748908817</v>
      </c>
      <c r="P56" s="98">
        <v>539.58004623999091</v>
      </c>
      <c r="Q56" s="98">
        <v>567.17679508796425</v>
      </c>
      <c r="R56" s="98">
        <v>574.28453633081256</v>
      </c>
      <c r="S56" s="98">
        <v>571.60040698392845</v>
      </c>
      <c r="T56" s="98">
        <v>641.89392777314561</v>
      </c>
      <c r="U56" s="98">
        <v>636.06183832017086</v>
      </c>
      <c r="V56" s="98">
        <v>646.72188441727428</v>
      </c>
      <c r="W56" s="98">
        <v>609.35678598316213</v>
      </c>
      <c r="DA56" s="63" t="s">
        <v>2462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525.14763885735181</v>
      </c>
      <c r="N57" s="98">
        <v>532.25142998345495</v>
      </c>
      <c r="O57" s="98">
        <v>557.39559643728069</v>
      </c>
      <c r="P57" s="98">
        <v>573.69252352025831</v>
      </c>
      <c r="Q57" s="98">
        <v>586.02321103387692</v>
      </c>
      <c r="R57" s="98">
        <v>604.16917235991559</v>
      </c>
      <c r="S57" s="98">
        <v>622.74449144303071</v>
      </c>
      <c r="T57" s="98">
        <v>522.12187692355121</v>
      </c>
      <c r="U57" s="98">
        <v>619.90205733068012</v>
      </c>
      <c r="V57" s="98">
        <v>647.45027278203065</v>
      </c>
      <c r="W57" s="98">
        <v>660.93429783126476</v>
      </c>
      <c r="DA57" s="63" t="s">
        <v>2463</v>
      </c>
    </row>
    <row r="58" spans="1:105" ht="12" customHeight="1" x14ac:dyDescent="0.25">
      <c r="A58" s="121" t="s">
        <v>54</v>
      </c>
      <c r="B58" s="122">
        <v>362.53348485991648</v>
      </c>
      <c r="C58" s="122">
        <v>361.98123604913189</v>
      </c>
      <c r="D58" s="122">
        <v>371.30541781809376</v>
      </c>
      <c r="E58" s="122">
        <v>577.78032374929717</v>
      </c>
      <c r="F58" s="122">
        <v>564.89777468537534</v>
      </c>
      <c r="G58" s="122">
        <v>511.13250257220005</v>
      </c>
      <c r="H58" s="122">
        <v>551.22753733656828</v>
      </c>
      <c r="I58" s="122">
        <v>546.93759179547203</v>
      </c>
      <c r="J58" s="122">
        <v>570.97643692397082</v>
      </c>
      <c r="K58" s="122">
        <v>584.77821587058372</v>
      </c>
      <c r="L58" s="122">
        <v>616.59725979800362</v>
      </c>
      <c r="M58" s="122">
        <v>581.03317015005712</v>
      </c>
      <c r="N58" s="122">
        <v>578.18254204254254</v>
      </c>
      <c r="O58" s="122">
        <v>568.75030301473464</v>
      </c>
      <c r="P58" s="122">
        <v>551.24875342883604</v>
      </c>
      <c r="Q58" s="122">
        <v>549.33265306382077</v>
      </c>
      <c r="R58" s="122">
        <v>560.03998148905441</v>
      </c>
      <c r="S58" s="122">
        <v>568.63882462921219</v>
      </c>
      <c r="T58" s="122">
        <v>581.03660147171547</v>
      </c>
      <c r="U58" s="122">
        <v>601.69250316685122</v>
      </c>
      <c r="V58" s="122">
        <v>583.57867128639214</v>
      </c>
      <c r="W58" s="122">
        <v>569.74432891037702</v>
      </c>
      <c r="DA58" s="130" t="s">
        <v>2464</v>
      </c>
    </row>
    <row r="59" spans="1:105" ht="12" customHeight="1" x14ac:dyDescent="0.25">
      <c r="A59" s="97" t="s">
        <v>50</v>
      </c>
      <c r="B59" s="98">
        <v>361.23804877310943</v>
      </c>
      <c r="C59" s="98">
        <v>370.0849725103771</v>
      </c>
      <c r="D59" s="98">
        <v>401.73890735870629</v>
      </c>
      <c r="E59" s="98">
        <v>534.42283718915314</v>
      </c>
      <c r="F59" s="98">
        <v>537.04296471746341</v>
      </c>
      <c r="G59" s="98">
        <v>525.67705654200347</v>
      </c>
      <c r="H59" s="98">
        <v>534.78039745402498</v>
      </c>
      <c r="I59" s="98">
        <v>558.20334485558817</v>
      </c>
      <c r="J59" s="98">
        <v>576.08320347341191</v>
      </c>
      <c r="K59" s="98">
        <v>595.12863726385865</v>
      </c>
      <c r="L59" s="98">
        <v>603.77526187283388</v>
      </c>
      <c r="M59" s="98">
        <v>578.62769739443286</v>
      </c>
      <c r="N59" s="98">
        <v>580.84932285044158</v>
      </c>
      <c r="O59" s="98">
        <v>557.86473079544805</v>
      </c>
      <c r="P59" s="98">
        <v>552.6678017251412</v>
      </c>
      <c r="Q59" s="98">
        <v>549.89297068287806</v>
      </c>
      <c r="R59" s="98">
        <v>557.98108728295688</v>
      </c>
      <c r="S59" s="98">
        <v>564.10628417946214</v>
      </c>
      <c r="T59" s="98">
        <v>582.15556876519588</v>
      </c>
      <c r="U59" s="98">
        <v>610.23324585231444</v>
      </c>
      <c r="V59" s="98">
        <v>580.95088793491357</v>
      </c>
      <c r="W59" s="98">
        <v>563.06525730480075</v>
      </c>
      <c r="DA59" s="63" t="s">
        <v>2465</v>
      </c>
    </row>
    <row r="60" spans="1:105" ht="12" customHeight="1" x14ac:dyDescent="0.25">
      <c r="A60" s="109" t="s">
        <v>120</v>
      </c>
      <c r="B60" s="33">
        <v>369.69618704184353</v>
      </c>
      <c r="C60" s="33">
        <v>321.30935960771109</v>
      </c>
      <c r="D60" s="33">
        <v>254.10518936036257</v>
      </c>
      <c r="E60" s="33">
        <v>687.9946265396261</v>
      </c>
      <c r="F60" s="33">
        <v>623.66107965101321</v>
      </c>
      <c r="G60" s="33">
        <v>483.02171374050994</v>
      </c>
      <c r="H60" s="33">
        <v>580.3445976185867</v>
      </c>
      <c r="I60" s="33">
        <v>528.23451801553279</v>
      </c>
      <c r="J60" s="33">
        <v>562.60681021992741</v>
      </c>
      <c r="K60" s="33">
        <v>568.58942120627978</v>
      </c>
      <c r="L60" s="33">
        <v>636.45670782114735</v>
      </c>
      <c r="M60" s="33">
        <v>585.57167854262752</v>
      </c>
      <c r="N60" s="33">
        <v>572.98152591003884</v>
      </c>
      <c r="O60" s="33">
        <v>587.67856488823816</v>
      </c>
      <c r="P60" s="33">
        <v>548.8193336588057</v>
      </c>
      <c r="Q60" s="33">
        <v>548.36311812775239</v>
      </c>
      <c r="R60" s="33">
        <v>563.69586777280222</v>
      </c>
      <c r="S60" s="33">
        <v>576.86467261767575</v>
      </c>
      <c r="T60" s="33">
        <v>578.84538118535158</v>
      </c>
      <c r="U60" s="33">
        <v>584.12816378802063</v>
      </c>
      <c r="V60" s="33">
        <v>589.0004359715133</v>
      </c>
      <c r="W60" s="33">
        <v>584.90971553877137</v>
      </c>
      <c r="DA60" s="60" t="s">
        <v>2466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8259.3789756630576</v>
      </c>
      <c r="C62" s="117">
        <f t="shared" si="21"/>
        <v>8926.3352025253262</v>
      </c>
      <c r="D62" s="117">
        <f t="shared" si="21"/>
        <v>8677.6311500723332</v>
      </c>
      <c r="E62" s="117">
        <f t="shared" si="21"/>
        <v>8881.606725265241</v>
      </c>
      <c r="F62" s="117">
        <f t="shared" si="21"/>
        <v>8828.8256362539032</v>
      </c>
      <c r="G62" s="117">
        <f t="shared" si="21"/>
        <v>9387.0712981104734</v>
      </c>
      <c r="H62" s="117">
        <f t="shared" si="21"/>
        <v>9754.3965528543522</v>
      </c>
      <c r="I62" s="117">
        <f t="shared" si="21"/>
        <v>9421.5567260822336</v>
      </c>
      <c r="J62" s="117">
        <f t="shared" si="21"/>
        <v>9531.7916339669846</v>
      </c>
      <c r="K62" s="117">
        <f t="shared" si="21"/>
        <v>9928.3025980325692</v>
      </c>
      <c r="L62" s="117">
        <f t="shared" si="21"/>
        <v>11108.490396841158</v>
      </c>
      <c r="M62" s="117">
        <f t="shared" si="21"/>
        <v>10223.40237396912</v>
      </c>
      <c r="N62" s="117">
        <f t="shared" si="21"/>
        <v>10753.274635901565</v>
      </c>
      <c r="O62" s="117">
        <f t="shared" si="21"/>
        <v>10936.670137695799</v>
      </c>
      <c r="P62" s="117">
        <f t="shared" si="21"/>
        <v>9939.4013610553666</v>
      </c>
      <c r="Q62" s="117">
        <f t="shared" si="21"/>
        <v>9865.9021170000688</v>
      </c>
      <c r="R62" s="117">
        <f t="shared" ref="R62:V62" si="22">R63+R66+R68+R77</f>
        <v>10779.501029270905</v>
      </c>
      <c r="S62" s="117">
        <f t="shared" si="22"/>
        <v>11321.6104337877</v>
      </c>
      <c r="T62" s="117">
        <f t="shared" si="22"/>
        <v>11216.01759004827</v>
      </c>
      <c r="U62" s="117">
        <f t="shared" si="22"/>
        <v>11377.904634750776</v>
      </c>
      <c r="V62" s="117">
        <f t="shared" si="22"/>
        <v>11524.777267947535</v>
      </c>
      <c r="W62" s="117">
        <f t="shared" ref="W62" si="23">W63+W66+W68+W77</f>
        <v>13360.981667667045</v>
      </c>
      <c r="DA62" s="129" t="s">
        <v>2467</v>
      </c>
    </row>
    <row r="63" spans="1:105" ht="12.95" customHeight="1" x14ac:dyDescent="0.25">
      <c r="A63" s="121" t="s">
        <v>57</v>
      </c>
      <c r="B63" s="122">
        <f t="shared" ref="B63:Q63" si="24">SUM(B64:B65)</f>
        <v>7142.4579909950116</v>
      </c>
      <c r="C63" s="122">
        <f t="shared" si="24"/>
        <v>7838.1334924426947</v>
      </c>
      <c r="D63" s="122">
        <f t="shared" si="24"/>
        <v>7588.0498843636551</v>
      </c>
      <c r="E63" s="122">
        <f t="shared" si="24"/>
        <v>7447.2933293544802</v>
      </c>
      <c r="F63" s="122">
        <f t="shared" si="24"/>
        <v>7389.5234003326896</v>
      </c>
      <c r="G63" s="122">
        <f t="shared" si="24"/>
        <v>7980.547838930037</v>
      </c>
      <c r="H63" s="122">
        <f t="shared" si="24"/>
        <v>8301.9385217517447</v>
      </c>
      <c r="I63" s="122">
        <f t="shared" si="24"/>
        <v>7955.1293320768364</v>
      </c>
      <c r="J63" s="122">
        <f t="shared" si="24"/>
        <v>8029.7646872489449</v>
      </c>
      <c r="K63" s="122">
        <f t="shared" si="24"/>
        <v>8358.896878728403</v>
      </c>
      <c r="L63" s="122">
        <f t="shared" si="24"/>
        <v>9493.4610057322934</v>
      </c>
      <c r="M63" s="122">
        <f t="shared" si="24"/>
        <v>8615.2551507702283</v>
      </c>
      <c r="N63" s="122">
        <f t="shared" si="24"/>
        <v>9121.0322020659023</v>
      </c>
      <c r="O63" s="122">
        <f t="shared" si="24"/>
        <v>9246.263396141876</v>
      </c>
      <c r="P63" s="122">
        <f t="shared" si="24"/>
        <v>8283.0751433378955</v>
      </c>
      <c r="Q63" s="122">
        <f t="shared" si="24"/>
        <v>8205.8339741948621</v>
      </c>
      <c r="R63" s="122">
        <f t="shared" ref="R63:V63" si="25">SUM(R64:R65)</f>
        <v>9051.1164632051878</v>
      </c>
      <c r="S63" s="122">
        <f t="shared" si="25"/>
        <v>9511.7604463226362</v>
      </c>
      <c r="T63" s="122">
        <f t="shared" si="25"/>
        <v>9514.7229998095245</v>
      </c>
      <c r="U63" s="122">
        <f t="shared" si="25"/>
        <v>9572.9755906416904</v>
      </c>
      <c r="V63" s="122">
        <f t="shared" si="25"/>
        <v>9726.6095706735614</v>
      </c>
      <c r="W63" s="122">
        <f t="shared" ref="W63" si="26">SUM(W64:W65)</f>
        <v>11330.02488200303</v>
      </c>
      <c r="DA63" s="130" t="s">
        <v>2468</v>
      </c>
    </row>
    <row r="64" spans="1:105" ht="12" customHeight="1" x14ac:dyDescent="0.25">
      <c r="A64" s="97" t="s">
        <v>217</v>
      </c>
      <c r="B64" s="98">
        <v>7000.9962777543287</v>
      </c>
      <c r="C64" s="98">
        <v>7682.7043204629163</v>
      </c>
      <c r="D64" s="98">
        <v>7439.1223130063254</v>
      </c>
      <c r="E64" s="98">
        <v>7301.2475510707118</v>
      </c>
      <c r="F64" s="98">
        <v>7247.0394600558811</v>
      </c>
      <c r="G64" s="98">
        <v>7828.9867058127447</v>
      </c>
      <c r="H64" s="98">
        <v>8144.924528882334</v>
      </c>
      <c r="I64" s="98">
        <v>7808.5715273554115</v>
      </c>
      <c r="J64" s="98">
        <v>7883.3194017121641</v>
      </c>
      <c r="K64" s="98">
        <v>8208.5570151392039</v>
      </c>
      <c r="L64" s="98">
        <v>9322.342170959726</v>
      </c>
      <c r="M64" s="98">
        <v>8463.8071132231453</v>
      </c>
      <c r="N64" s="98">
        <v>8962.2064023712101</v>
      </c>
      <c r="O64" s="98">
        <v>9088.0699302126704</v>
      </c>
      <c r="P64" s="98">
        <v>8146.1037647070361</v>
      </c>
      <c r="Q64" s="98">
        <v>8072.6004679688358</v>
      </c>
      <c r="R64" s="98">
        <v>8905.0185987360674</v>
      </c>
      <c r="S64" s="98">
        <v>9359.6853354154591</v>
      </c>
      <c r="T64" s="98">
        <v>9360.4209185701675</v>
      </c>
      <c r="U64" s="98">
        <v>9421.00217762787</v>
      </c>
      <c r="V64" s="98">
        <v>9572.4743191070229</v>
      </c>
      <c r="W64" s="98">
        <v>11154.700226883089</v>
      </c>
      <c r="DA64" s="63" t="s">
        <v>2469</v>
      </c>
    </row>
    <row r="65" spans="1:105" ht="12" customHeight="1" x14ac:dyDescent="0.25">
      <c r="A65" s="97" t="s">
        <v>53</v>
      </c>
      <c r="B65" s="98">
        <v>141.46171324068277</v>
      </c>
      <c r="C65" s="98">
        <v>155.42917197977863</v>
      </c>
      <c r="D65" s="98">
        <v>148.92757135732987</v>
      </c>
      <c r="E65" s="98">
        <v>146.04577828376813</v>
      </c>
      <c r="F65" s="98">
        <v>142.4839402768084</v>
      </c>
      <c r="G65" s="98">
        <v>151.5611331172918</v>
      </c>
      <c r="H65" s="98">
        <v>157.01399286941108</v>
      </c>
      <c r="I65" s="98">
        <v>146.55780472142465</v>
      </c>
      <c r="J65" s="98">
        <v>146.4452855367808</v>
      </c>
      <c r="K65" s="98">
        <v>150.33986358919881</v>
      </c>
      <c r="L65" s="98">
        <v>171.11883477256805</v>
      </c>
      <c r="M65" s="98">
        <v>151.44803754708383</v>
      </c>
      <c r="N65" s="98">
        <v>158.82579969469225</v>
      </c>
      <c r="O65" s="98">
        <v>158.19346592920544</v>
      </c>
      <c r="P65" s="98">
        <v>136.97137863086022</v>
      </c>
      <c r="Q65" s="98">
        <v>133.23350622602555</v>
      </c>
      <c r="R65" s="98">
        <v>146.09786446911988</v>
      </c>
      <c r="S65" s="98">
        <v>152.07511090717688</v>
      </c>
      <c r="T65" s="98">
        <v>154.30208123935705</v>
      </c>
      <c r="U65" s="98">
        <v>151.97341301382068</v>
      </c>
      <c r="V65" s="98">
        <v>154.13525156653841</v>
      </c>
      <c r="W65" s="98">
        <v>175.32465511994113</v>
      </c>
      <c r="DA65" s="63" t="s">
        <v>2470</v>
      </c>
    </row>
    <row r="66" spans="1:105" ht="12.95" customHeight="1" x14ac:dyDescent="0.25">
      <c r="A66" s="121" t="s">
        <v>92</v>
      </c>
      <c r="B66" s="122">
        <f t="shared" ref="B66:W66" si="27">B67</f>
        <v>0.12462626999032911</v>
      </c>
      <c r="C66" s="122">
        <f t="shared" si="27"/>
        <v>0.14111764126927315</v>
      </c>
      <c r="D66" s="122">
        <f t="shared" si="27"/>
        <v>0.17227557068527019</v>
      </c>
      <c r="E66" s="122">
        <f t="shared" si="27"/>
        <v>0.19353051263691434</v>
      </c>
      <c r="F66" s="122">
        <f t="shared" si="27"/>
        <v>0.26184106648397332</v>
      </c>
      <c r="G66" s="122">
        <f t="shared" si="27"/>
        <v>0.3192664076647071</v>
      </c>
      <c r="H66" s="122">
        <f t="shared" si="27"/>
        <v>0.51877634402360617</v>
      </c>
      <c r="I66" s="122">
        <f t="shared" si="27"/>
        <v>0.74574770484302988</v>
      </c>
      <c r="J66" s="122">
        <f t="shared" si="27"/>
        <v>1.0015634141701613</v>
      </c>
      <c r="K66" s="122">
        <f t="shared" si="27"/>
        <v>1.342545546804647</v>
      </c>
      <c r="L66" s="122">
        <f t="shared" si="27"/>
        <v>2.6381184811123819</v>
      </c>
      <c r="M66" s="122">
        <f t="shared" si="27"/>
        <v>1.9008279927349676</v>
      </c>
      <c r="N66" s="122">
        <f t="shared" si="27"/>
        <v>2.9016681141692837</v>
      </c>
      <c r="O66" s="122">
        <f t="shared" si="27"/>
        <v>3.6245985418514879</v>
      </c>
      <c r="P66" s="122">
        <f t="shared" si="27"/>
        <v>4.8462629199878595</v>
      </c>
      <c r="Q66" s="122">
        <f t="shared" si="27"/>
        <v>11.822258440192003</v>
      </c>
      <c r="R66" s="122">
        <f t="shared" si="27"/>
        <v>8.8429609269814264</v>
      </c>
      <c r="S66" s="122">
        <f t="shared" si="27"/>
        <v>10.728697612174759</v>
      </c>
      <c r="T66" s="122">
        <f t="shared" si="27"/>
        <v>14.101250360451978</v>
      </c>
      <c r="U66" s="122">
        <f t="shared" si="27"/>
        <v>21.216418809102482</v>
      </c>
      <c r="V66" s="122">
        <f t="shared" si="27"/>
        <v>13.478354466285834</v>
      </c>
      <c r="W66" s="122">
        <f t="shared" si="27"/>
        <v>16.776153186983485</v>
      </c>
      <c r="DA66" s="130" t="s">
        <v>2471</v>
      </c>
    </row>
    <row r="67" spans="1:105" ht="12" customHeight="1" x14ac:dyDescent="0.25">
      <c r="A67" s="97" t="s">
        <v>53</v>
      </c>
      <c r="B67" s="98">
        <f>IF(RES_hhdet_tes!B67=0,0,RES_hhdet_tes!B67*1000*11630/RES_hhdet_num!B62)</f>
        <v>0.12462626999032911</v>
      </c>
      <c r="C67" s="98">
        <f>IF(RES_hhdet_tes!C67=0,0,RES_hhdet_tes!C67*1000*11630/RES_hhdet_num!C62)</f>
        <v>0.14111764126927315</v>
      </c>
      <c r="D67" s="98">
        <f>IF(RES_hhdet_tes!D67=0,0,RES_hhdet_tes!D67*1000*11630/RES_hhdet_num!D62)</f>
        <v>0.17227557068527019</v>
      </c>
      <c r="E67" s="98">
        <f>IF(RES_hhdet_tes!E67=0,0,RES_hhdet_tes!E67*1000*11630/RES_hhdet_num!E62)</f>
        <v>0.19353051263691434</v>
      </c>
      <c r="F67" s="98">
        <f>IF(RES_hhdet_tes!F67=0,0,RES_hhdet_tes!F67*1000*11630/RES_hhdet_num!F62)</f>
        <v>0.26184106648397332</v>
      </c>
      <c r="G67" s="98">
        <f>IF(RES_hhdet_tes!G67=0,0,RES_hhdet_tes!G67*1000*11630/RES_hhdet_num!G62)</f>
        <v>0.3192664076647071</v>
      </c>
      <c r="H67" s="98">
        <f>IF(RES_hhdet_tes!H67=0,0,RES_hhdet_tes!H67*1000*11630/RES_hhdet_num!H62)</f>
        <v>0.51877634402360617</v>
      </c>
      <c r="I67" s="98">
        <f>IF(RES_hhdet_tes!I67=0,0,RES_hhdet_tes!I67*1000*11630/RES_hhdet_num!I62)</f>
        <v>0.74574770484302988</v>
      </c>
      <c r="J67" s="98">
        <f>IF(RES_hhdet_tes!J67=0,0,RES_hhdet_tes!J67*1000*11630/RES_hhdet_num!J62)</f>
        <v>1.0015634141701613</v>
      </c>
      <c r="K67" s="98">
        <f>IF(RES_hhdet_tes!K67=0,0,RES_hhdet_tes!K67*1000*11630/RES_hhdet_num!K62)</f>
        <v>1.342545546804647</v>
      </c>
      <c r="L67" s="98">
        <f>IF(RES_hhdet_tes!L67=0,0,RES_hhdet_tes!L67*1000*11630/RES_hhdet_num!L62)</f>
        <v>2.6381184811123819</v>
      </c>
      <c r="M67" s="98">
        <f>IF(RES_hhdet_tes!M67=0,0,RES_hhdet_tes!M67*1000*11630/RES_hhdet_num!M62)</f>
        <v>1.9008279927349676</v>
      </c>
      <c r="N67" s="98">
        <f>IF(RES_hhdet_tes!N67=0,0,RES_hhdet_tes!N67*1000*11630/RES_hhdet_num!N62)</f>
        <v>2.9016681141692837</v>
      </c>
      <c r="O67" s="98">
        <f>IF(RES_hhdet_tes!O67=0,0,RES_hhdet_tes!O67*1000*11630/RES_hhdet_num!O62)</f>
        <v>3.6245985418514879</v>
      </c>
      <c r="P67" s="98">
        <f>IF(RES_hhdet_tes!P67=0,0,RES_hhdet_tes!P67*1000*11630/RES_hhdet_num!P62)</f>
        <v>4.8462629199878595</v>
      </c>
      <c r="Q67" s="98">
        <f>IF(RES_hhdet_tes!Q67=0,0,RES_hhdet_tes!Q67*1000*11630/RES_hhdet_num!Q62)</f>
        <v>11.822258440192003</v>
      </c>
      <c r="R67" s="98">
        <f>IF(RES_hhdet_tes!R67=0,0,RES_hhdet_tes!R67*1000*11630/RES_hhdet_num!R62)</f>
        <v>8.8429609269814264</v>
      </c>
      <c r="S67" s="98">
        <f>IF(RES_hhdet_tes!S67=0,0,RES_hhdet_tes!S67*1000*11630/RES_hhdet_num!S62)</f>
        <v>10.728697612174759</v>
      </c>
      <c r="T67" s="98">
        <f>IF(RES_hhdet_tes!T67=0,0,RES_hhdet_tes!T67*1000*11630/RES_hhdet_num!T62)</f>
        <v>14.101250360451978</v>
      </c>
      <c r="U67" s="98">
        <f>IF(RES_hhdet_tes!U67=0,0,RES_hhdet_tes!U67*1000*11630/RES_hhdet_num!U62)</f>
        <v>21.216418809102482</v>
      </c>
      <c r="V67" s="98">
        <f>IF(RES_hhdet_tes!V67=0,0,RES_hhdet_tes!V67*1000*11630/RES_hhdet_num!V62)</f>
        <v>13.478354466285834</v>
      </c>
      <c r="W67" s="98">
        <f>IF(RES_hhdet_tes!W67=0,0,RES_hhdet_tes!W67*1000*11630/RES_hhdet_num!W62)</f>
        <v>16.776153186983485</v>
      </c>
      <c r="DA67" s="63" t="s">
        <v>2472</v>
      </c>
    </row>
    <row r="68" spans="1:105" ht="12" customHeight="1" x14ac:dyDescent="0.25">
      <c r="A68" s="121" t="s">
        <v>55</v>
      </c>
      <c r="B68" s="122">
        <v>747.78667648369606</v>
      </c>
      <c r="C68" s="122">
        <v>733.23293591691015</v>
      </c>
      <c r="D68" s="122">
        <v>728.94520053357633</v>
      </c>
      <c r="E68" s="122">
        <v>858.27504194882715</v>
      </c>
      <c r="F68" s="122">
        <v>879.52307307520323</v>
      </c>
      <c r="G68" s="122">
        <v>881.00280717769976</v>
      </c>
      <c r="H68" s="122">
        <v>901.36071284103787</v>
      </c>
      <c r="I68" s="122">
        <v>913.91376318300229</v>
      </c>
      <c r="J68" s="122">
        <v>934.80484996310395</v>
      </c>
      <c r="K68" s="122">
        <v>983.34413156520759</v>
      </c>
      <c r="L68" s="122">
        <v>1001.6886492385471</v>
      </c>
      <c r="M68" s="122">
        <v>1028.8249499091783</v>
      </c>
      <c r="N68" s="122">
        <v>1053.5635921721469</v>
      </c>
      <c r="O68" s="122">
        <v>1107.4042568987797</v>
      </c>
      <c r="P68" s="122">
        <v>1103.0953454395021</v>
      </c>
      <c r="Q68" s="122">
        <v>1107.4147513931659</v>
      </c>
      <c r="R68" s="122">
        <v>1151.8044359188289</v>
      </c>
      <c r="S68" s="122">
        <v>1207.0848574775891</v>
      </c>
      <c r="T68" s="122">
        <v>1155.0997238998386</v>
      </c>
      <c r="U68" s="122">
        <v>1196.373078169217</v>
      </c>
      <c r="V68" s="122">
        <v>1211.3362101040589</v>
      </c>
      <c r="W68" s="122">
        <v>1389.1189074894733</v>
      </c>
      <c r="DA68" s="130" t="s">
        <v>2473</v>
      </c>
    </row>
    <row r="69" spans="1:105" ht="12" customHeight="1" x14ac:dyDescent="0.25">
      <c r="A69" s="97" t="s">
        <v>134</v>
      </c>
      <c r="B69" s="98">
        <v>747.43771820134566</v>
      </c>
      <c r="C69" s="98">
        <v>736.04815437004561</v>
      </c>
      <c r="D69" s="98">
        <v>736.49961300029099</v>
      </c>
      <c r="E69" s="98">
        <v>851.72181944792544</v>
      </c>
      <c r="F69" s="98">
        <v>876.14266467219511</v>
      </c>
      <c r="G69" s="98">
        <v>883.69137883529038</v>
      </c>
      <c r="H69" s="98">
        <v>900.16048056824616</v>
      </c>
      <c r="I69" s="98">
        <v>915.21502114191776</v>
      </c>
      <c r="J69" s="98">
        <v>935.25977873791476</v>
      </c>
      <c r="K69" s="98">
        <v>983.62741387887831</v>
      </c>
      <c r="L69" s="98">
        <v>1000.3127182246266</v>
      </c>
      <c r="M69" s="98">
        <v>1028.6071989973698</v>
      </c>
      <c r="N69" s="98">
        <v>1054.3980265154664</v>
      </c>
      <c r="O69" s="98">
        <v>1107.5058583510029</v>
      </c>
      <c r="P69" s="98">
        <v>1103.0867734807609</v>
      </c>
      <c r="Q69" s="98">
        <v>1106.516663571683</v>
      </c>
      <c r="R69" s="98">
        <v>1151.5496901459512</v>
      </c>
      <c r="S69" s="98">
        <v>1207.9745112115902</v>
      </c>
      <c r="T69" s="98">
        <v>1155.1805188944179</v>
      </c>
      <c r="U69" s="98">
        <v>1194.8680030305432</v>
      </c>
      <c r="V69" s="98">
        <v>1209.0123118773749</v>
      </c>
      <c r="W69" s="98">
        <v>1392.5121362603556</v>
      </c>
      <c r="DA69" s="63" t="s">
        <v>2474</v>
      </c>
    </row>
    <row r="70" spans="1:105" ht="12" customHeight="1" x14ac:dyDescent="0.25">
      <c r="A70" s="97" t="s">
        <v>133</v>
      </c>
      <c r="B70" s="98">
        <v>0</v>
      </c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981.37818833437757</v>
      </c>
      <c r="L70" s="98">
        <v>998.28952060159702</v>
      </c>
      <c r="M70" s="98">
        <v>1026.9463414993043</v>
      </c>
      <c r="N70" s="98">
        <v>1053.0888184401247</v>
      </c>
      <c r="O70" s="98">
        <v>1105.7366070602243</v>
      </c>
      <c r="P70" s="98">
        <v>1098.352729509905</v>
      </c>
      <c r="Q70" s="98">
        <v>1101.0146196150031</v>
      </c>
      <c r="R70" s="98">
        <v>1145.9301325738288</v>
      </c>
      <c r="S70" s="98">
        <v>1202.9149799390252</v>
      </c>
      <c r="T70" s="98">
        <v>1149.8105887708534</v>
      </c>
      <c r="U70" s="98">
        <v>1190.4131044570636</v>
      </c>
      <c r="V70" s="98">
        <v>1205.1329840741062</v>
      </c>
      <c r="W70" s="98">
        <v>1387.2439128488925</v>
      </c>
      <c r="DA70" s="63" t="s">
        <v>2475</v>
      </c>
    </row>
    <row r="71" spans="1:105" ht="12" customHeight="1" x14ac:dyDescent="0.25">
      <c r="A71" s="100" t="s">
        <v>217</v>
      </c>
      <c r="B71" s="101">
        <v>0</v>
      </c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484.14355545387099</v>
      </c>
      <c r="L71" s="101">
        <v>514.29428826811215</v>
      </c>
      <c r="M71" s="101">
        <v>510.50894796659094</v>
      </c>
      <c r="N71" s="101">
        <v>505.96859549425119</v>
      </c>
      <c r="O71" s="101">
        <v>546.34591222227778</v>
      </c>
      <c r="P71" s="101">
        <v>532.21627194262817</v>
      </c>
      <c r="Q71" s="101">
        <v>540.20860984580952</v>
      </c>
      <c r="R71" s="101">
        <v>556.14354352940347</v>
      </c>
      <c r="S71" s="101">
        <v>574.16293386166683</v>
      </c>
      <c r="T71" s="101">
        <v>640.61091975371335</v>
      </c>
      <c r="U71" s="101">
        <v>601.02691701574997</v>
      </c>
      <c r="V71" s="101">
        <v>598.11316013202133</v>
      </c>
      <c r="W71" s="101">
        <v>674.39615730123853</v>
      </c>
      <c r="DA71" s="131" t="s">
        <v>2476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497.23463288050664</v>
      </c>
      <c r="L72" s="104">
        <v>483.99523233348492</v>
      </c>
      <c r="M72" s="104">
        <v>516.43739353271326</v>
      </c>
      <c r="N72" s="104">
        <v>547.12022294587359</v>
      </c>
      <c r="O72" s="104">
        <v>559.39069483794663</v>
      </c>
      <c r="P72" s="104">
        <v>566.13645756727681</v>
      </c>
      <c r="Q72" s="104">
        <v>560.80600976919368</v>
      </c>
      <c r="R72" s="104">
        <v>589.78658904442534</v>
      </c>
      <c r="S72" s="104">
        <v>628.75204607735827</v>
      </c>
      <c r="T72" s="104">
        <v>509.19966901713985</v>
      </c>
      <c r="U72" s="104">
        <v>589.3861874413135</v>
      </c>
      <c r="V72" s="104">
        <v>607.01982394208483</v>
      </c>
      <c r="W72" s="104">
        <v>712.84775554765372</v>
      </c>
      <c r="DA72" s="132" t="s">
        <v>2477</v>
      </c>
    </row>
    <row r="73" spans="1:105" ht="12" customHeight="1" x14ac:dyDescent="0.25">
      <c r="A73" s="106" t="s">
        <v>122</v>
      </c>
      <c r="B73" s="101">
        <v>757.36344084985171</v>
      </c>
      <c r="C73" s="101">
        <v>655.44649195772502</v>
      </c>
      <c r="D73" s="101">
        <v>500.21970811563369</v>
      </c>
      <c r="E73" s="101">
        <v>1061.8017210524745</v>
      </c>
      <c r="F73" s="101">
        <v>991.25476559637252</v>
      </c>
      <c r="G73" s="101">
        <v>788.80705498774353</v>
      </c>
      <c r="H73" s="101">
        <v>942.83120038564607</v>
      </c>
      <c r="I73" s="101">
        <v>869.09623605330694</v>
      </c>
      <c r="J73" s="101">
        <v>919.18293105213831</v>
      </c>
      <c r="K73" s="101">
        <v>973.83024618755223</v>
      </c>
      <c r="L73" s="101">
        <v>1049.0121894764045</v>
      </c>
      <c r="M73" s="101">
        <v>1036.4785320336166</v>
      </c>
      <c r="N73" s="101">
        <v>1025.4254271487496</v>
      </c>
      <c r="O73" s="101">
        <v>1104.3720103713756</v>
      </c>
      <c r="P73" s="101">
        <v>1105.7133444586279</v>
      </c>
      <c r="Q73" s="101">
        <v>1141.7516011872949</v>
      </c>
      <c r="R73" s="101">
        <v>1164.2046178958706</v>
      </c>
      <c r="S73" s="101">
        <v>1179.3826725531294</v>
      </c>
      <c r="T73" s="101">
        <v>1156.9598369181113</v>
      </c>
      <c r="U73" s="101">
        <v>1252.9778379545155</v>
      </c>
      <c r="V73" s="101">
        <v>1297.2690554381988</v>
      </c>
      <c r="W73" s="101">
        <v>1278.7194115766338</v>
      </c>
      <c r="DA73" s="131" t="s">
        <v>2478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972.53887640257051</v>
      </c>
      <c r="L74" s="104">
        <v>1047.5654498917866</v>
      </c>
      <c r="M74" s="104">
        <v>1035.3139240949715</v>
      </c>
      <c r="N74" s="104">
        <v>1024.485710507048</v>
      </c>
      <c r="O74" s="104">
        <v>1103.6156137559694</v>
      </c>
      <c r="P74" s="104">
        <v>1102.1313483754154</v>
      </c>
      <c r="Q74" s="104">
        <v>1137.8955566523027</v>
      </c>
      <c r="R74" s="104">
        <v>1160.5690429230808</v>
      </c>
      <c r="S74" s="104">
        <v>1176.1853382086822</v>
      </c>
      <c r="T74" s="104">
        <v>1152.6514353708444</v>
      </c>
      <c r="U74" s="104">
        <v>1249.9791773882605</v>
      </c>
      <c r="V74" s="104">
        <v>1293.7244320652396</v>
      </c>
      <c r="W74" s="104">
        <v>1273.5524741187294</v>
      </c>
      <c r="DA74" s="132" t="s">
        <v>2479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479.68486610372588</v>
      </c>
      <c r="L75" s="98">
        <v>540.53577371835058</v>
      </c>
      <c r="M75" s="98">
        <v>514.69356399320304</v>
      </c>
      <c r="N75" s="98">
        <v>491.62785141371603</v>
      </c>
      <c r="O75" s="98">
        <v>545.52226899895516</v>
      </c>
      <c r="P75" s="98">
        <v>534.18012809479376</v>
      </c>
      <c r="Q75" s="98">
        <v>559.64962846063304</v>
      </c>
      <c r="R75" s="98">
        <v>565.56897379996349</v>
      </c>
      <c r="S75" s="98">
        <v>562.9094400571322</v>
      </c>
      <c r="T75" s="98">
        <v>635.62707157256636</v>
      </c>
      <c r="U75" s="98">
        <v>633.03097818707829</v>
      </c>
      <c r="V75" s="98">
        <v>646.49814784498517</v>
      </c>
      <c r="W75" s="98">
        <v>610.92127017028145</v>
      </c>
      <c r="DA75" s="63" t="s">
        <v>2480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492.85401029884463</v>
      </c>
      <c r="L76" s="98">
        <v>507.02967617343592</v>
      </c>
      <c r="M76" s="98">
        <v>520.62036010176837</v>
      </c>
      <c r="N76" s="98">
        <v>532.85785909333185</v>
      </c>
      <c r="O76" s="98">
        <v>558.09334475701428</v>
      </c>
      <c r="P76" s="98">
        <v>567.95122028062167</v>
      </c>
      <c r="Q76" s="98">
        <v>578.24592819166946</v>
      </c>
      <c r="R76" s="98">
        <v>595.00006912311733</v>
      </c>
      <c r="S76" s="98">
        <v>613.27589815155022</v>
      </c>
      <c r="T76" s="98">
        <v>517.02436379827839</v>
      </c>
      <c r="U76" s="98">
        <v>616.94819920118232</v>
      </c>
      <c r="V76" s="98">
        <v>647.22628422025434</v>
      </c>
      <c r="W76" s="98">
        <v>662.63120394844771</v>
      </c>
      <c r="DA76" s="63" t="s">
        <v>2481</v>
      </c>
    </row>
    <row r="77" spans="1:105" ht="12" customHeight="1" x14ac:dyDescent="0.25">
      <c r="A77" s="121" t="s">
        <v>54</v>
      </c>
      <c r="B77" s="122">
        <v>369.00968191435857</v>
      </c>
      <c r="C77" s="122">
        <v>354.82765652445147</v>
      </c>
      <c r="D77" s="122">
        <v>360.46378960441746</v>
      </c>
      <c r="E77" s="122">
        <v>575.844823449297</v>
      </c>
      <c r="F77" s="122">
        <v>559.51732177952795</v>
      </c>
      <c r="G77" s="122">
        <v>525.20138559507222</v>
      </c>
      <c r="H77" s="122">
        <v>550.57854191754416</v>
      </c>
      <c r="I77" s="122">
        <v>551.7678831175532</v>
      </c>
      <c r="J77" s="122">
        <v>566.22053334076554</v>
      </c>
      <c r="K77" s="122">
        <v>584.71904219215583</v>
      </c>
      <c r="L77" s="122">
        <v>610.70262338920497</v>
      </c>
      <c r="M77" s="122">
        <v>577.42144529697919</v>
      </c>
      <c r="N77" s="122">
        <v>575.77717354934873</v>
      </c>
      <c r="O77" s="122">
        <v>579.37788611329029</v>
      </c>
      <c r="P77" s="122">
        <v>548.38460935798139</v>
      </c>
      <c r="Q77" s="122">
        <v>540.83113297184934</v>
      </c>
      <c r="R77" s="122">
        <v>567.73716921990888</v>
      </c>
      <c r="S77" s="122">
        <v>592.03643237530287</v>
      </c>
      <c r="T77" s="122">
        <v>532.0936159784535</v>
      </c>
      <c r="U77" s="122">
        <v>587.33954713076571</v>
      </c>
      <c r="V77" s="122">
        <v>573.35313270362826</v>
      </c>
      <c r="W77" s="122">
        <v>625.06172498755768</v>
      </c>
      <c r="DA77" s="130" t="s">
        <v>2482</v>
      </c>
    </row>
    <row r="78" spans="1:105" ht="12" customHeight="1" x14ac:dyDescent="0.25">
      <c r="A78" s="97" t="s">
        <v>192</v>
      </c>
      <c r="B78" s="98">
        <v>368.9620339213015</v>
      </c>
      <c r="C78" s="98">
        <v>357.13605238638843</v>
      </c>
      <c r="D78" s="98">
        <v>367.60391678678951</v>
      </c>
      <c r="E78" s="98">
        <v>568.59028702733099</v>
      </c>
      <c r="F78" s="98">
        <v>555.64009143510009</v>
      </c>
      <c r="G78" s="98">
        <v>527.57281590331957</v>
      </c>
      <c r="H78" s="98">
        <v>548.92969887293225</v>
      </c>
      <c r="I78" s="98">
        <v>553.10504424662076</v>
      </c>
      <c r="J78" s="98">
        <v>566.43178627468114</v>
      </c>
      <c r="K78" s="98">
        <v>585.67233935929494</v>
      </c>
      <c r="L78" s="98">
        <v>609.19822359437558</v>
      </c>
      <c r="M78" s="98">
        <v>576.94482719957568</v>
      </c>
      <c r="N78" s="98">
        <v>575.93892860856783</v>
      </c>
      <c r="O78" s="98">
        <v>578.90155381141653</v>
      </c>
      <c r="P78" s="98">
        <v>548.35957602931057</v>
      </c>
      <c r="Q78" s="98">
        <v>540.40170736655625</v>
      </c>
      <c r="R78" s="98">
        <v>567.96709536638468</v>
      </c>
      <c r="S78" s="98">
        <v>592.90436995418406</v>
      </c>
      <c r="T78" s="98">
        <v>529.42860751531714</v>
      </c>
      <c r="U78" s="98">
        <v>587.52338728554378</v>
      </c>
      <c r="V78" s="98">
        <v>572.49654319605236</v>
      </c>
      <c r="W78" s="98">
        <v>627.83979340793394</v>
      </c>
      <c r="DA78" s="63" t="s">
        <v>2483</v>
      </c>
    </row>
    <row r="79" spans="1:105" ht="12" customHeight="1" x14ac:dyDescent="0.25">
      <c r="A79" s="109" t="s">
        <v>120</v>
      </c>
      <c r="B79" s="33">
        <v>369.69618704184353</v>
      </c>
      <c r="C79" s="33">
        <v>321.30935960771097</v>
      </c>
      <c r="D79" s="33">
        <v>254.10518936036263</v>
      </c>
      <c r="E79" s="33">
        <v>687.99462653962632</v>
      </c>
      <c r="F79" s="33">
        <v>623.66107965101332</v>
      </c>
      <c r="G79" s="33">
        <v>483.02171374050965</v>
      </c>
      <c r="H79" s="33">
        <v>580.3445976185867</v>
      </c>
      <c r="I79" s="33">
        <v>528.23451801553267</v>
      </c>
      <c r="J79" s="33">
        <v>562.60681021992718</v>
      </c>
      <c r="K79" s="33">
        <v>568.58942120627967</v>
      </c>
      <c r="L79" s="33">
        <v>636.45670782114723</v>
      </c>
      <c r="M79" s="33">
        <v>585.57167854262661</v>
      </c>
      <c r="N79" s="33">
        <v>572.98152591003804</v>
      </c>
      <c r="O79" s="33">
        <v>587.67856488823816</v>
      </c>
      <c r="P79" s="33">
        <v>548.81933365880582</v>
      </c>
      <c r="Q79" s="33">
        <v>548.36311812775239</v>
      </c>
      <c r="R79" s="33">
        <v>563.69586777280244</v>
      </c>
      <c r="S79" s="33">
        <v>576.86467261767541</v>
      </c>
      <c r="T79" s="33">
        <v>578.84538118535272</v>
      </c>
      <c r="U79" s="33">
        <v>584.12816378802017</v>
      </c>
      <c r="V79" s="33">
        <v>589.0004359715133</v>
      </c>
      <c r="W79" s="33">
        <v>584.90971553877171</v>
      </c>
      <c r="DA79" s="60" t="s">
        <v>2484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8104.9586424101717</v>
      </c>
      <c r="C81" s="117">
        <f t="shared" si="28"/>
        <v>8901.6021224324086</v>
      </c>
      <c r="D81" s="117">
        <f t="shared" si="28"/>
        <v>8840.7609194079469</v>
      </c>
      <c r="E81" s="117">
        <f t="shared" si="28"/>
        <v>8972.88673820228</v>
      </c>
      <c r="F81" s="117">
        <f t="shared" si="28"/>
        <v>9098.1300641067792</v>
      </c>
      <c r="G81" s="117">
        <f t="shared" si="28"/>
        <v>9036.130352288521</v>
      </c>
      <c r="H81" s="117">
        <f t="shared" si="28"/>
        <v>9582.108481845873</v>
      </c>
      <c r="I81" s="117">
        <f t="shared" si="28"/>
        <v>9441.4037790733946</v>
      </c>
      <c r="J81" s="117">
        <f t="shared" si="28"/>
        <v>9646.020497615722</v>
      </c>
      <c r="K81" s="117">
        <f t="shared" si="28"/>
        <v>9749.1938793620702</v>
      </c>
      <c r="L81" s="117">
        <f t="shared" si="28"/>
        <v>10712.370449181013</v>
      </c>
      <c r="M81" s="117">
        <f t="shared" si="28"/>
        <v>10658.60712563101</v>
      </c>
      <c r="N81" s="117">
        <f t="shared" si="28"/>
        <v>10845.647575434989</v>
      </c>
      <c r="O81" s="117">
        <f t="shared" si="28"/>
        <v>10902.37274494795</v>
      </c>
      <c r="P81" s="117">
        <f t="shared" si="28"/>
        <v>9901.3361259170906</v>
      </c>
      <c r="Q81" s="117">
        <f t="shared" si="28"/>
        <v>10171.158039657243</v>
      </c>
      <c r="R81" s="117">
        <f t="shared" ref="R81:V81" si="29">R82+R85+R87+R100</f>
        <v>9786.6054769246439</v>
      </c>
      <c r="S81" s="117">
        <f t="shared" si="29"/>
        <v>8539.2863454509061</v>
      </c>
      <c r="T81" s="117">
        <f t="shared" si="29"/>
        <v>14443.091217413255</v>
      </c>
      <c r="U81" s="117">
        <f t="shared" si="29"/>
        <v>12834.146031197783</v>
      </c>
      <c r="V81" s="117">
        <f t="shared" si="29"/>
        <v>11923.413346932275</v>
      </c>
      <c r="W81" s="117">
        <f t="shared" ref="W81" si="30">W82+W85+W87+W100</f>
        <v>12474.369597597444</v>
      </c>
      <c r="DA81" s="129" t="s">
        <v>2485</v>
      </c>
    </row>
    <row r="82" spans="1:105" ht="12.95" customHeight="1" x14ac:dyDescent="0.25">
      <c r="A82" s="121" t="s">
        <v>57</v>
      </c>
      <c r="B82" s="122">
        <f t="shared" ref="B82:Q82" si="31">SUM(B83:B84)</f>
        <v>7009.1609515868768</v>
      </c>
      <c r="C82" s="122">
        <f t="shared" si="31"/>
        <v>7810.7953914596646</v>
      </c>
      <c r="D82" s="122">
        <f t="shared" si="31"/>
        <v>7704.2677682816029</v>
      </c>
      <c r="E82" s="122">
        <f t="shared" si="31"/>
        <v>7543.9543739538585</v>
      </c>
      <c r="F82" s="122">
        <f t="shared" si="31"/>
        <v>7632.2950321140243</v>
      </c>
      <c r="G82" s="122">
        <f t="shared" si="31"/>
        <v>7668.2704186872134</v>
      </c>
      <c r="H82" s="122">
        <f t="shared" si="31"/>
        <v>8144.2629080935567</v>
      </c>
      <c r="I82" s="122">
        <f t="shared" si="31"/>
        <v>7974.1620474284346</v>
      </c>
      <c r="J82" s="122">
        <f t="shared" si="31"/>
        <v>8124.0627132887166</v>
      </c>
      <c r="K82" s="122">
        <f t="shared" si="31"/>
        <v>8194.9529118585451</v>
      </c>
      <c r="L82" s="122">
        <f t="shared" si="31"/>
        <v>9137.0477497772281</v>
      </c>
      <c r="M82" s="122">
        <f t="shared" si="31"/>
        <v>8998.2859527383334</v>
      </c>
      <c r="N82" s="122">
        <f t="shared" si="31"/>
        <v>9200.1331220392258</v>
      </c>
      <c r="O82" s="122">
        <f t="shared" si="31"/>
        <v>9226.6726374377522</v>
      </c>
      <c r="P82" s="122">
        <f t="shared" si="31"/>
        <v>8245.1175647811215</v>
      </c>
      <c r="Q82" s="122">
        <f t="shared" si="31"/>
        <v>8468.9728402228629</v>
      </c>
      <c r="R82" s="122">
        <f t="shared" ref="R82:V82" si="32">SUM(R83:R84)</f>
        <v>8184.593897361472</v>
      </c>
      <c r="S82" s="122">
        <f t="shared" si="32"/>
        <v>7075.5256310588939</v>
      </c>
      <c r="T82" s="122">
        <f t="shared" si="32"/>
        <v>12334.71970087205</v>
      </c>
      <c r="U82" s="122">
        <f t="shared" si="32"/>
        <v>10880.323582230378</v>
      </c>
      <c r="V82" s="122">
        <f t="shared" si="32"/>
        <v>10086.196567291689</v>
      </c>
      <c r="W82" s="122">
        <f t="shared" ref="W82" si="33">SUM(W83:W84)</f>
        <v>10576.730232149906</v>
      </c>
      <c r="DA82" s="130" t="s">
        <v>2486</v>
      </c>
    </row>
    <row r="83" spans="1:105" ht="12" customHeight="1" x14ac:dyDescent="0.25">
      <c r="A83" s="97" t="s">
        <v>204</v>
      </c>
      <c r="B83" s="98">
        <v>6952.9644773681757</v>
      </c>
      <c r="C83" s="98">
        <v>7748.0945574175248</v>
      </c>
      <c r="D83" s="98">
        <v>7643.0636178753302</v>
      </c>
      <c r="E83" s="98">
        <v>7484.0732484526307</v>
      </c>
      <c r="F83" s="98">
        <v>7572.7400183759446</v>
      </c>
      <c r="G83" s="98">
        <v>7609.3467667974001</v>
      </c>
      <c r="H83" s="98">
        <v>8081.9429624548702</v>
      </c>
      <c r="I83" s="98">
        <v>7914.741848169665</v>
      </c>
      <c r="J83" s="98">
        <v>8064.1409788981446</v>
      </c>
      <c r="K83" s="98">
        <v>8135.3532576562166</v>
      </c>
      <c r="L83" s="98">
        <v>9070.4496887688947</v>
      </c>
      <c r="M83" s="98">
        <v>8934.3389331475046</v>
      </c>
      <c r="N83" s="98">
        <v>9135.3752614735167</v>
      </c>
      <c r="O83" s="98">
        <v>9162.8744108808678</v>
      </c>
      <c r="P83" s="98">
        <v>8190.0335531256442</v>
      </c>
      <c r="Q83" s="98">
        <v>8413.4293658126026</v>
      </c>
      <c r="R83" s="98">
        <v>8131.2327180472921</v>
      </c>
      <c r="S83" s="98">
        <v>7029.8376277303469</v>
      </c>
      <c r="T83" s="98">
        <v>12253.919688661097</v>
      </c>
      <c r="U83" s="98">
        <v>10810.567992181108</v>
      </c>
      <c r="V83" s="98">
        <v>10021.649433289835</v>
      </c>
      <c r="W83" s="98">
        <v>10510.649531932379</v>
      </c>
      <c r="DA83" s="63" t="s">
        <v>2487</v>
      </c>
    </row>
    <row r="84" spans="1:105" ht="12" customHeight="1" x14ac:dyDescent="0.25">
      <c r="A84" s="97" t="s">
        <v>53</v>
      </c>
      <c r="B84" s="98">
        <v>56.196474218701226</v>
      </c>
      <c r="C84" s="98">
        <v>62.700834042139618</v>
      </c>
      <c r="D84" s="98">
        <v>61.20415040627239</v>
      </c>
      <c r="E84" s="98">
        <v>59.881125501227807</v>
      </c>
      <c r="F84" s="98">
        <v>59.555013738079218</v>
      </c>
      <c r="G84" s="98">
        <v>58.923651889813179</v>
      </c>
      <c r="H84" s="98">
        <v>62.319945638686399</v>
      </c>
      <c r="I84" s="98">
        <v>59.420199258769806</v>
      </c>
      <c r="J84" s="98">
        <v>59.921734390571778</v>
      </c>
      <c r="K84" s="98">
        <v>59.599654202328182</v>
      </c>
      <c r="L84" s="98">
        <v>66.598061008333261</v>
      </c>
      <c r="M84" s="98">
        <v>63.947019590828944</v>
      </c>
      <c r="N84" s="98">
        <v>64.757860565708626</v>
      </c>
      <c r="O84" s="98">
        <v>63.798226556883527</v>
      </c>
      <c r="P84" s="98">
        <v>55.084011655477191</v>
      </c>
      <c r="Q84" s="98">
        <v>55.543474410260934</v>
      </c>
      <c r="R84" s="98">
        <v>53.361179314179488</v>
      </c>
      <c r="S84" s="98">
        <v>45.688003328547133</v>
      </c>
      <c r="T84" s="98">
        <v>80.800012210953739</v>
      </c>
      <c r="U84" s="98">
        <v>69.755590049270225</v>
      </c>
      <c r="V84" s="98">
        <v>64.547134001854758</v>
      </c>
      <c r="W84" s="98">
        <v>66.080700217527237</v>
      </c>
      <c r="DA84" s="63" t="s">
        <v>2488</v>
      </c>
    </row>
    <row r="85" spans="1:105" ht="12.95" customHeight="1" x14ac:dyDescent="0.25">
      <c r="A85" s="121" t="s">
        <v>92</v>
      </c>
      <c r="B85" s="122">
        <f t="shared" ref="B85:W85" si="34">B86</f>
        <v>0.12459874861372801</v>
      </c>
      <c r="C85" s="122">
        <f t="shared" si="34"/>
        <v>0.13696468277121365</v>
      </c>
      <c r="D85" s="122">
        <f t="shared" si="34"/>
        <v>0.16367225785808845</v>
      </c>
      <c r="E85" s="122">
        <f t="shared" si="34"/>
        <v>0.19855810187419526</v>
      </c>
      <c r="F85" s="122">
        <f t="shared" si="34"/>
        <v>0.27942200024218083</v>
      </c>
      <c r="G85" s="122">
        <f t="shared" si="34"/>
        <v>0.34483896345951803</v>
      </c>
      <c r="H85" s="122">
        <f t="shared" si="34"/>
        <v>0.53659501423751588</v>
      </c>
      <c r="I85" s="122">
        <f t="shared" si="34"/>
        <v>0.71107605338186863</v>
      </c>
      <c r="J85" s="122">
        <f t="shared" si="34"/>
        <v>0.96116462817825066</v>
      </c>
      <c r="K85" s="122">
        <f t="shared" si="34"/>
        <v>1.3101652160991866</v>
      </c>
      <c r="L85" s="122">
        <f t="shared" si="34"/>
        <v>2.5653367393993349</v>
      </c>
      <c r="M85" s="122">
        <f t="shared" si="34"/>
        <v>1.8926936765590021</v>
      </c>
      <c r="N85" s="122">
        <f t="shared" si="34"/>
        <v>2.9521146916825596</v>
      </c>
      <c r="O85" s="122">
        <f t="shared" si="34"/>
        <v>3.7407700228869687</v>
      </c>
      <c r="P85" s="122">
        <f t="shared" si="34"/>
        <v>4.8576308242813715</v>
      </c>
      <c r="Q85" s="122">
        <f t="shared" si="34"/>
        <v>11.472285950583876</v>
      </c>
      <c r="R85" s="122">
        <f t="shared" si="34"/>
        <v>8.973602737215014</v>
      </c>
      <c r="S85" s="122">
        <f t="shared" si="34"/>
        <v>11.077621137964819</v>
      </c>
      <c r="T85" s="122">
        <f t="shared" si="34"/>
        <v>15.021472223002508</v>
      </c>
      <c r="U85" s="122">
        <f t="shared" si="34"/>
        <v>25.154251390448131</v>
      </c>
      <c r="V85" s="122">
        <f t="shared" si="34"/>
        <v>17.470421072511705</v>
      </c>
      <c r="W85" s="122">
        <f t="shared" si="34"/>
        <v>22.195590433009084</v>
      </c>
      <c r="DA85" s="130" t="s">
        <v>2489</v>
      </c>
    </row>
    <row r="86" spans="1:105" ht="12" customHeight="1" x14ac:dyDescent="0.25">
      <c r="A86" s="97" t="s">
        <v>53</v>
      </c>
      <c r="B86" s="98">
        <f>IF(RES_hhdet_tes!B86=0,0,RES_hhdet_tes!B86*1000*11630/RES_hhdet_num!B81)</f>
        <v>0.12459874861372801</v>
      </c>
      <c r="C86" s="98">
        <f>IF(RES_hhdet_tes!C86=0,0,RES_hhdet_tes!C86*1000*11630/RES_hhdet_num!C81)</f>
        <v>0.13696468277121365</v>
      </c>
      <c r="D86" s="98">
        <f>IF(RES_hhdet_tes!D86=0,0,RES_hhdet_tes!D86*1000*11630/RES_hhdet_num!D81)</f>
        <v>0.16367225785808845</v>
      </c>
      <c r="E86" s="98">
        <f>IF(RES_hhdet_tes!E86=0,0,RES_hhdet_tes!E86*1000*11630/RES_hhdet_num!E81)</f>
        <v>0.19855810187419526</v>
      </c>
      <c r="F86" s="98">
        <f>IF(RES_hhdet_tes!F86=0,0,RES_hhdet_tes!F86*1000*11630/RES_hhdet_num!F81)</f>
        <v>0.27942200024218083</v>
      </c>
      <c r="G86" s="98">
        <f>IF(RES_hhdet_tes!G86=0,0,RES_hhdet_tes!G86*1000*11630/RES_hhdet_num!G81)</f>
        <v>0.34483896345951803</v>
      </c>
      <c r="H86" s="98">
        <f>IF(RES_hhdet_tes!H86=0,0,RES_hhdet_tes!H86*1000*11630/RES_hhdet_num!H81)</f>
        <v>0.53659501423751588</v>
      </c>
      <c r="I86" s="98">
        <f>IF(RES_hhdet_tes!I86=0,0,RES_hhdet_tes!I86*1000*11630/RES_hhdet_num!I81)</f>
        <v>0.71107605338186863</v>
      </c>
      <c r="J86" s="98">
        <f>IF(RES_hhdet_tes!J86=0,0,RES_hhdet_tes!J86*1000*11630/RES_hhdet_num!J81)</f>
        <v>0.96116462817825066</v>
      </c>
      <c r="K86" s="98">
        <f>IF(RES_hhdet_tes!K86=0,0,RES_hhdet_tes!K86*1000*11630/RES_hhdet_num!K81)</f>
        <v>1.3101652160991866</v>
      </c>
      <c r="L86" s="98">
        <f>IF(RES_hhdet_tes!L86=0,0,RES_hhdet_tes!L86*1000*11630/RES_hhdet_num!L81)</f>
        <v>2.5653367393993349</v>
      </c>
      <c r="M86" s="98">
        <f>IF(RES_hhdet_tes!M86=0,0,RES_hhdet_tes!M86*1000*11630/RES_hhdet_num!M81)</f>
        <v>1.8926936765590021</v>
      </c>
      <c r="N86" s="98">
        <f>IF(RES_hhdet_tes!N86=0,0,RES_hhdet_tes!N86*1000*11630/RES_hhdet_num!N81)</f>
        <v>2.9521146916825596</v>
      </c>
      <c r="O86" s="98">
        <f>IF(RES_hhdet_tes!O86=0,0,RES_hhdet_tes!O86*1000*11630/RES_hhdet_num!O81)</f>
        <v>3.7407700228869687</v>
      </c>
      <c r="P86" s="98">
        <f>IF(RES_hhdet_tes!P86=0,0,RES_hhdet_tes!P86*1000*11630/RES_hhdet_num!P81)</f>
        <v>4.8576308242813715</v>
      </c>
      <c r="Q86" s="98">
        <f>IF(RES_hhdet_tes!Q86=0,0,RES_hhdet_tes!Q86*1000*11630/RES_hhdet_num!Q81)</f>
        <v>11.472285950583876</v>
      </c>
      <c r="R86" s="98">
        <f>IF(RES_hhdet_tes!R86=0,0,RES_hhdet_tes!R86*1000*11630/RES_hhdet_num!R81)</f>
        <v>8.973602737215014</v>
      </c>
      <c r="S86" s="98">
        <f>IF(RES_hhdet_tes!S86=0,0,RES_hhdet_tes!S86*1000*11630/RES_hhdet_num!S81)</f>
        <v>11.077621137964819</v>
      </c>
      <c r="T86" s="98">
        <f>IF(RES_hhdet_tes!T86=0,0,RES_hhdet_tes!T86*1000*11630/RES_hhdet_num!T81)</f>
        <v>15.021472223002508</v>
      </c>
      <c r="U86" s="98">
        <f>IF(RES_hhdet_tes!U86=0,0,RES_hhdet_tes!U86*1000*11630/RES_hhdet_num!U81)</f>
        <v>25.154251390448131</v>
      </c>
      <c r="V86" s="98">
        <f>IF(RES_hhdet_tes!V86=0,0,RES_hhdet_tes!V86*1000*11630/RES_hhdet_num!V81)</f>
        <v>17.470421072511705</v>
      </c>
      <c r="W86" s="98">
        <f>IF(RES_hhdet_tes!W86=0,0,RES_hhdet_tes!W86*1000*11630/RES_hhdet_num!W81)</f>
        <v>22.195590433009084</v>
      </c>
      <c r="DA86" s="63" t="s">
        <v>2490</v>
      </c>
    </row>
    <row r="87" spans="1:105" ht="12" customHeight="1" x14ac:dyDescent="0.25">
      <c r="A87" s="121" t="s">
        <v>55</v>
      </c>
      <c r="B87" s="122">
        <v>733.21876108214769</v>
      </c>
      <c r="C87" s="122">
        <v>732.35624667720765</v>
      </c>
      <c r="D87" s="122">
        <v>753.87694747240505</v>
      </c>
      <c r="E87" s="122">
        <v>863.19474715440049</v>
      </c>
      <c r="F87" s="122">
        <v>902.04790598598845</v>
      </c>
      <c r="G87" s="122">
        <v>850.89365260330442</v>
      </c>
      <c r="H87" s="122">
        <v>891.42716422104877</v>
      </c>
      <c r="I87" s="122">
        <v>914.83353401212969</v>
      </c>
      <c r="J87" s="122">
        <v>947.77941088581122</v>
      </c>
      <c r="K87" s="122">
        <v>969.06402700152</v>
      </c>
      <c r="L87" s="122">
        <v>971.63307755580217</v>
      </c>
      <c r="M87" s="122">
        <v>1068.7003969500904</v>
      </c>
      <c r="N87" s="122">
        <v>1065.1528294714883</v>
      </c>
      <c r="O87" s="122">
        <v>1103.0138500808171</v>
      </c>
      <c r="P87" s="122">
        <v>1099.1505485383207</v>
      </c>
      <c r="Q87" s="122">
        <v>1135.7351081549455</v>
      </c>
      <c r="R87" s="122">
        <v>1051.5085009608342</v>
      </c>
      <c r="S87" s="122">
        <v>930.56707945199287</v>
      </c>
      <c r="T87" s="122">
        <v>1465.656605302514</v>
      </c>
      <c r="U87" s="122">
        <v>1319.8789971882486</v>
      </c>
      <c r="V87" s="122">
        <v>1242.0154595899289</v>
      </c>
      <c r="W87" s="122">
        <v>1298.250812433874</v>
      </c>
      <c r="DA87" s="130" t="s">
        <v>2491</v>
      </c>
    </row>
    <row r="88" spans="1:105" ht="12" customHeight="1" x14ac:dyDescent="0.25">
      <c r="A88" s="97" t="s">
        <v>132</v>
      </c>
      <c r="B88" s="98">
        <v>731.72284433101436</v>
      </c>
      <c r="C88" s="98">
        <v>735.28010762840063</v>
      </c>
      <c r="D88" s="98">
        <v>780.22102519516773</v>
      </c>
      <c r="E88" s="98">
        <v>832.14689732912927</v>
      </c>
      <c r="F88" s="98">
        <v>887.3340822047345</v>
      </c>
      <c r="G88" s="98">
        <v>862.62509159287549</v>
      </c>
      <c r="H88" s="98">
        <v>881.67751784886013</v>
      </c>
      <c r="I88" s="98">
        <v>922.85281148133697</v>
      </c>
      <c r="J88" s="98">
        <v>952.77293079270476</v>
      </c>
      <c r="K88" s="98">
        <v>967.28980612975465</v>
      </c>
      <c r="L88" s="98">
        <v>955.47868741131583</v>
      </c>
      <c r="M88" s="98">
        <v>1076.6334592713713</v>
      </c>
      <c r="N88" s="98">
        <v>1072.5179631703893</v>
      </c>
      <c r="O88" s="98">
        <v>1103.6184419170108</v>
      </c>
      <c r="P88" s="98">
        <v>1098.104815869619</v>
      </c>
      <c r="Q88" s="98">
        <v>1135.5912690021898</v>
      </c>
      <c r="R88" s="98">
        <v>1028.2340800587888</v>
      </c>
      <c r="S88" s="98">
        <v>881.08759083715438</v>
      </c>
      <c r="T88" s="98">
        <v>1521.927800760938</v>
      </c>
      <c r="U88" s="98">
        <v>1330.6376534118519</v>
      </c>
      <c r="V88" s="98">
        <v>1232.6390191724072</v>
      </c>
      <c r="W88" s="98">
        <v>1301.8005973948564</v>
      </c>
      <c r="DA88" s="63" t="s">
        <v>2492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965.6863519335451</v>
      </c>
      <c r="L89" s="98">
        <v>954.16106903342325</v>
      </c>
      <c r="M89" s="98">
        <v>1075.450500657746</v>
      </c>
      <c r="N89" s="98">
        <v>1071.698053265718</v>
      </c>
      <c r="O89" s="98">
        <v>1102.2850684655441</v>
      </c>
      <c r="P89" s="98">
        <v>1095.0173428015821</v>
      </c>
      <c r="Q89" s="98">
        <v>1131.711436193767</v>
      </c>
      <c r="R89" s="98">
        <v>1025.4323494226553</v>
      </c>
      <c r="S89" s="98">
        <v>879.86518541568387</v>
      </c>
      <c r="T89" s="98">
        <v>1516.7881420193958</v>
      </c>
      <c r="U89" s="98">
        <v>1327.7244943605112</v>
      </c>
      <c r="V89" s="98">
        <v>1230.4011168798156</v>
      </c>
      <c r="W89" s="98">
        <v>1299.2760856263533</v>
      </c>
      <c r="DA89" s="63" t="s">
        <v>2493</v>
      </c>
    </row>
    <row r="90" spans="1:105" ht="12" customHeight="1" x14ac:dyDescent="0.25">
      <c r="A90" s="100" t="s">
        <v>204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476.30412135471568</v>
      </c>
      <c r="L90" s="101">
        <v>491.40577207876356</v>
      </c>
      <c r="M90" s="101">
        <v>534.88222712204038</v>
      </c>
      <c r="N90" s="101">
        <v>514.96444199263351</v>
      </c>
      <c r="O90" s="101">
        <v>544.61177106785055</v>
      </c>
      <c r="P90" s="101">
        <v>530.57130471546964</v>
      </c>
      <c r="Q90" s="101">
        <v>555.93924609865439</v>
      </c>
      <c r="R90" s="101">
        <v>495.77294628298978</v>
      </c>
      <c r="S90" s="101">
        <v>415.98284067292116</v>
      </c>
      <c r="T90" s="101">
        <v>851.67767591795985</v>
      </c>
      <c r="U90" s="101">
        <v>673.30936204594514</v>
      </c>
      <c r="V90" s="101">
        <v>611.32964309356362</v>
      </c>
      <c r="W90" s="101">
        <v>629.25723391100712</v>
      </c>
      <c r="DA90" s="131" t="s">
        <v>2494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489.38223057882954</v>
      </c>
      <c r="L91" s="104">
        <v>462.7552969546598</v>
      </c>
      <c r="M91" s="104">
        <v>540.56827353570577</v>
      </c>
      <c r="N91" s="104">
        <v>556.73361127308476</v>
      </c>
      <c r="O91" s="104">
        <v>557.67329739769366</v>
      </c>
      <c r="P91" s="104">
        <v>564.44603808611248</v>
      </c>
      <c r="Q91" s="104">
        <v>575.77219009511271</v>
      </c>
      <c r="R91" s="104">
        <v>529.65940313966564</v>
      </c>
      <c r="S91" s="104">
        <v>463.88234474276271</v>
      </c>
      <c r="T91" s="104">
        <v>665.11046610143615</v>
      </c>
      <c r="U91" s="104">
        <v>654.41513231456622</v>
      </c>
      <c r="V91" s="104">
        <v>619.07147378625189</v>
      </c>
      <c r="W91" s="104">
        <v>670.01885171534627</v>
      </c>
      <c r="DA91" s="132" t="s">
        <v>2495</v>
      </c>
    </row>
    <row r="92" spans="1:105" ht="12" customHeight="1" x14ac:dyDescent="0.25">
      <c r="A92" s="106" t="s">
        <v>124</v>
      </c>
      <c r="B92" s="101">
        <v>731.00321543034818</v>
      </c>
      <c r="C92" s="101">
        <v>767.34033942303483</v>
      </c>
      <c r="D92" s="101">
        <v>781.47595010499651</v>
      </c>
      <c r="E92" s="101">
        <v>824.44595756815636</v>
      </c>
      <c r="F92" s="101">
        <v>854.51402100069447</v>
      </c>
      <c r="G92" s="101">
        <v>867.03120552140945</v>
      </c>
      <c r="H92" s="101">
        <v>884.54106241403997</v>
      </c>
      <c r="I92" s="101">
        <v>923.87180174373657</v>
      </c>
      <c r="J92" s="101">
        <v>953.81910004454812</v>
      </c>
      <c r="K92" s="101">
        <v>991.18200725095448</v>
      </c>
      <c r="L92" s="101">
        <v>1012.187431433214</v>
      </c>
      <c r="M92" s="101">
        <v>1012.9894453785752</v>
      </c>
      <c r="N92" s="101">
        <v>1071.2480545956782</v>
      </c>
      <c r="O92" s="101">
        <v>1068.0115185163081</v>
      </c>
      <c r="P92" s="101">
        <v>1089.1181964177561</v>
      </c>
      <c r="Q92" s="101">
        <v>1095.3991607424578</v>
      </c>
      <c r="R92" s="101">
        <v>1137.4140249862567</v>
      </c>
      <c r="S92" s="101">
        <v>1173.9211838828624</v>
      </c>
      <c r="T92" s="101">
        <v>1223.6047687007554</v>
      </c>
      <c r="U92" s="101">
        <v>1308.7577880274921</v>
      </c>
      <c r="V92" s="101">
        <v>1304.7031842250831</v>
      </c>
      <c r="W92" s="101">
        <v>1266.1494827641079</v>
      </c>
      <c r="DA92" s="131" t="s">
        <v>2496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989.72469060680646</v>
      </c>
      <c r="L93" s="104">
        <v>1011.2052212736742</v>
      </c>
      <c r="M93" s="104">
        <v>1012.2834148424158</v>
      </c>
      <c r="N93" s="104">
        <v>1071.0088694207093</v>
      </c>
      <c r="O93" s="104">
        <v>1067.189724309831</v>
      </c>
      <c r="P93" s="104">
        <v>1087.0452373478392</v>
      </c>
      <c r="Q93" s="104">
        <v>1092.9783954526363</v>
      </c>
      <c r="R93" s="104">
        <v>1134.5189680464382</v>
      </c>
      <c r="S93" s="104">
        <v>1172.2549765468577</v>
      </c>
      <c r="T93" s="104">
        <v>1222.0509319479058</v>
      </c>
      <c r="U93" s="104">
        <v>1308.0186644819812</v>
      </c>
      <c r="V93" s="104">
        <v>1304.3081974979452</v>
      </c>
      <c r="W93" s="104">
        <v>1266.5787905262059</v>
      </c>
      <c r="DA93" s="132" t="s">
        <v>2497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488.12822763937635</v>
      </c>
      <c r="L94" s="98">
        <v>521.03688266146946</v>
      </c>
      <c r="M94" s="98">
        <v>503.13105204445833</v>
      </c>
      <c r="N94" s="98">
        <v>514.49915581593177</v>
      </c>
      <c r="O94" s="98">
        <v>527.03767301248706</v>
      </c>
      <c r="P94" s="98">
        <v>526.43231092176757</v>
      </c>
      <c r="Q94" s="98">
        <v>536.2886766039278</v>
      </c>
      <c r="R94" s="98">
        <v>550.43596031153288</v>
      </c>
      <c r="S94" s="98">
        <v>558.78376252864427</v>
      </c>
      <c r="T94" s="98">
        <v>681.80946065308001</v>
      </c>
      <c r="U94" s="98">
        <v>662.7385953745968</v>
      </c>
      <c r="V94" s="98">
        <v>649.35352469863165</v>
      </c>
      <c r="W94" s="98">
        <v>612.71019281796089</v>
      </c>
      <c r="DA94" s="63" t="s">
        <v>2498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501.59646296743023</v>
      </c>
      <c r="L95" s="98">
        <v>490.16833861220454</v>
      </c>
      <c r="M95" s="98">
        <v>509.15236279795732</v>
      </c>
      <c r="N95" s="98">
        <v>556.50971360477752</v>
      </c>
      <c r="O95" s="98">
        <v>540.15205129734386</v>
      </c>
      <c r="P95" s="98">
        <v>560.61292642607168</v>
      </c>
      <c r="Q95" s="98">
        <v>556.68971884870837</v>
      </c>
      <c r="R95" s="98">
        <v>584.08300773490544</v>
      </c>
      <c r="S95" s="98">
        <v>613.47121401821346</v>
      </c>
      <c r="T95" s="98">
        <v>540.24147129482594</v>
      </c>
      <c r="U95" s="98">
        <v>645.28006910738418</v>
      </c>
      <c r="V95" s="98">
        <v>654.95467279931381</v>
      </c>
      <c r="W95" s="98">
        <v>653.86859770824503</v>
      </c>
      <c r="DA95" s="63" t="s">
        <v>2499</v>
      </c>
    </row>
    <row r="96" spans="1:105" ht="12" customHeight="1" x14ac:dyDescent="0.25">
      <c r="A96" s="106" t="s">
        <v>122</v>
      </c>
      <c r="B96" s="101">
        <v>757.36344084985171</v>
      </c>
      <c r="C96" s="101">
        <v>655.41641146570873</v>
      </c>
      <c r="D96" s="101">
        <v>499.92969969519231</v>
      </c>
      <c r="E96" s="101">
        <v>1060.8668050570313</v>
      </c>
      <c r="F96" s="101">
        <v>990.45211846423535</v>
      </c>
      <c r="G96" s="101">
        <v>788.59660707574164</v>
      </c>
      <c r="H96" s="101">
        <v>943.26775995263461</v>
      </c>
      <c r="I96" s="101">
        <v>869.79180878488319</v>
      </c>
      <c r="J96" s="101">
        <v>919.73156796369062</v>
      </c>
      <c r="K96" s="101">
        <v>974.23419162979008</v>
      </c>
      <c r="L96" s="101">
        <v>1048.7022293772711</v>
      </c>
      <c r="M96" s="101">
        <v>1035.8366114495354</v>
      </c>
      <c r="N96" s="101">
        <v>1025.1295663045544</v>
      </c>
      <c r="O96" s="101">
        <v>1104.4886876403561</v>
      </c>
      <c r="P96" s="101">
        <v>1106.5779544843056</v>
      </c>
      <c r="Q96" s="101">
        <v>1142.9625963369735</v>
      </c>
      <c r="R96" s="101">
        <v>1164.6434550233434</v>
      </c>
      <c r="S96" s="101">
        <v>1178.2144737600984</v>
      </c>
      <c r="T96" s="101">
        <v>1155.1649096960334</v>
      </c>
      <c r="U96" s="101">
        <v>1252.2987210821238</v>
      </c>
      <c r="V96" s="101">
        <v>1298.3671575172161</v>
      </c>
      <c r="W96" s="101">
        <v>1282.2249636023971</v>
      </c>
      <c r="DA96" s="131" t="s">
        <v>2500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972.69060703133914</v>
      </c>
      <c r="L97" s="104">
        <v>1047.7750148403275</v>
      </c>
      <c r="M97" s="104">
        <v>1035.5691452210676</v>
      </c>
      <c r="N97" s="104">
        <v>1025.0848083562119</v>
      </c>
      <c r="O97" s="104">
        <v>1104.4655894423945</v>
      </c>
      <c r="P97" s="104">
        <v>1104.1974757092109</v>
      </c>
      <c r="Q97" s="104">
        <v>1139.0956061948752</v>
      </c>
      <c r="R97" s="104">
        <v>1160.7250979578298</v>
      </c>
      <c r="S97" s="104">
        <v>1175.9176620823155</v>
      </c>
      <c r="T97" s="104">
        <v>1151.3916694960899</v>
      </c>
      <c r="U97" s="104">
        <v>1249.9809010419792</v>
      </c>
      <c r="V97" s="104">
        <v>1295.7448551863497</v>
      </c>
      <c r="W97" s="104">
        <v>1279.0101210192513</v>
      </c>
      <c r="DA97" s="132" t="s">
        <v>2501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479.75970412625713</v>
      </c>
      <c r="L98" s="98">
        <v>540.64390763171673</v>
      </c>
      <c r="M98" s="98">
        <v>514.82044403213581</v>
      </c>
      <c r="N98" s="98">
        <v>491.91534511455541</v>
      </c>
      <c r="O98" s="98">
        <v>545.94241588639773</v>
      </c>
      <c r="P98" s="98">
        <v>535.18153701529479</v>
      </c>
      <c r="Q98" s="98">
        <v>560.23984719969826</v>
      </c>
      <c r="R98" s="98">
        <v>565.64502260239999</v>
      </c>
      <c r="S98" s="98">
        <v>562.78133319036965</v>
      </c>
      <c r="T98" s="98">
        <v>634.93237648152206</v>
      </c>
      <c r="U98" s="98">
        <v>633.03185110257914</v>
      </c>
      <c r="V98" s="98">
        <v>647.50779083640293</v>
      </c>
      <c r="W98" s="98">
        <v>613.53929545338974</v>
      </c>
      <c r="DA98" s="63" t="s">
        <v>2502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492.93090290508212</v>
      </c>
      <c r="L99" s="98">
        <v>507.13110720861067</v>
      </c>
      <c r="M99" s="98">
        <v>520.74870118893159</v>
      </c>
      <c r="N99" s="98">
        <v>533.16946324165622</v>
      </c>
      <c r="O99" s="98">
        <v>558.52317355599666</v>
      </c>
      <c r="P99" s="98">
        <v>569.01593869391604</v>
      </c>
      <c r="Q99" s="98">
        <v>578.85575899517721</v>
      </c>
      <c r="R99" s="98">
        <v>595.08007535542981</v>
      </c>
      <c r="S99" s="98">
        <v>613.13632889194594</v>
      </c>
      <c r="T99" s="98">
        <v>516.45929301456806</v>
      </c>
      <c r="U99" s="98">
        <v>616.94904993939997</v>
      </c>
      <c r="V99" s="98">
        <v>648.23706434994676</v>
      </c>
      <c r="W99" s="98">
        <v>665.47082556586145</v>
      </c>
      <c r="DA99" s="63" t="s">
        <v>2503</v>
      </c>
    </row>
    <row r="100" spans="1:105" ht="12" customHeight="1" x14ac:dyDescent="0.25">
      <c r="A100" s="121" t="s">
        <v>54</v>
      </c>
      <c r="B100" s="122">
        <v>362.45433099253398</v>
      </c>
      <c r="C100" s="122">
        <v>358.31351961276488</v>
      </c>
      <c r="D100" s="122">
        <v>382.45253139608002</v>
      </c>
      <c r="E100" s="122">
        <v>565.53905899214567</v>
      </c>
      <c r="F100" s="122">
        <v>563.50770400652516</v>
      </c>
      <c r="G100" s="122">
        <v>516.62144203454318</v>
      </c>
      <c r="H100" s="122">
        <v>545.88181451702951</v>
      </c>
      <c r="I100" s="122">
        <v>551.69712157944878</v>
      </c>
      <c r="J100" s="122">
        <v>573.21720881301485</v>
      </c>
      <c r="K100" s="122">
        <v>583.86677528590815</v>
      </c>
      <c r="L100" s="122">
        <v>601.12428510858433</v>
      </c>
      <c r="M100" s="122">
        <v>589.72808226602638</v>
      </c>
      <c r="N100" s="122">
        <v>577.40950923259197</v>
      </c>
      <c r="O100" s="122">
        <v>568.94548740649475</v>
      </c>
      <c r="P100" s="122">
        <v>552.21038177336766</v>
      </c>
      <c r="Q100" s="122">
        <v>554.97780532884985</v>
      </c>
      <c r="R100" s="122">
        <v>541.52947586512437</v>
      </c>
      <c r="S100" s="122">
        <v>522.11601380205332</v>
      </c>
      <c r="T100" s="122">
        <v>627.69343901568675</v>
      </c>
      <c r="U100" s="122">
        <v>608.78920038870729</v>
      </c>
      <c r="V100" s="122">
        <v>577.73089897814532</v>
      </c>
      <c r="W100" s="122">
        <v>577.19296258065378</v>
      </c>
      <c r="DA100" s="130" t="s">
        <v>2504</v>
      </c>
    </row>
    <row r="101" spans="1:105" ht="12" customHeight="1" x14ac:dyDescent="0.25">
      <c r="A101" s="97" t="s">
        <v>207</v>
      </c>
      <c r="B101" s="98">
        <v>362.33515111782924</v>
      </c>
      <c r="C101" s="98">
        <v>352.85775664206903</v>
      </c>
      <c r="D101" s="98">
        <v>400.96990449271931</v>
      </c>
      <c r="E101" s="98">
        <v>539.80908282590985</v>
      </c>
      <c r="F101" s="98">
        <v>558.40215821867218</v>
      </c>
      <c r="G101" s="98">
        <v>527.11342067543478</v>
      </c>
      <c r="H101" s="98">
        <v>536.96143927007506</v>
      </c>
      <c r="I101" s="98">
        <v>558.52707209507855</v>
      </c>
      <c r="J101" s="98">
        <v>576.75592257185065</v>
      </c>
      <c r="K101" s="98">
        <v>580.21065886493102</v>
      </c>
      <c r="L101" s="98">
        <v>568.30854423907556</v>
      </c>
      <c r="M101" s="98">
        <v>607.80843575022675</v>
      </c>
      <c r="N101" s="98">
        <v>576.78898905604296</v>
      </c>
      <c r="O101" s="98">
        <v>567.12125142795207</v>
      </c>
      <c r="P101" s="98">
        <v>554.41066660400736</v>
      </c>
      <c r="Q101" s="98">
        <v>566.66106080199393</v>
      </c>
      <c r="R101" s="98">
        <v>503.54873818618432</v>
      </c>
      <c r="S101" s="98">
        <v>426.51502313726536</v>
      </c>
      <c r="T101" s="98">
        <v>722.11754046996157</v>
      </c>
      <c r="U101" s="98">
        <v>623.55055625560703</v>
      </c>
      <c r="V101" s="98">
        <v>565.79341187976252</v>
      </c>
      <c r="W101" s="98">
        <v>590.98950432595484</v>
      </c>
      <c r="DA101" s="63" t="s">
        <v>2505</v>
      </c>
    </row>
    <row r="102" spans="1:105" ht="12" customHeight="1" x14ac:dyDescent="0.25">
      <c r="A102" s="97" t="s">
        <v>50</v>
      </c>
      <c r="B102" s="98">
        <v>361.23804877310943</v>
      </c>
      <c r="C102" s="98">
        <v>370.0849725103771</v>
      </c>
      <c r="D102" s="98">
        <v>401.7389073587064</v>
      </c>
      <c r="E102" s="98">
        <v>534.42283718915326</v>
      </c>
      <c r="F102" s="98">
        <v>537.04296471746318</v>
      </c>
      <c r="G102" s="98">
        <v>525.6770565420037</v>
      </c>
      <c r="H102" s="98">
        <v>534.78039745402509</v>
      </c>
      <c r="I102" s="98">
        <v>558.2033448555884</v>
      </c>
      <c r="J102" s="98">
        <v>576.08320347341134</v>
      </c>
      <c r="K102" s="98">
        <v>595.12863726385842</v>
      </c>
      <c r="L102" s="98">
        <v>603.77526187283445</v>
      </c>
      <c r="M102" s="98">
        <v>578.62769739443297</v>
      </c>
      <c r="N102" s="98">
        <v>580.84932285044147</v>
      </c>
      <c r="O102" s="98">
        <v>557.86473079544749</v>
      </c>
      <c r="P102" s="98">
        <v>552.66780172514098</v>
      </c>
      <c r="Q102" s="98">
        <v>549.89297068287885</v>
      </c>
      <c r="R102" s="98">
        <v>557.98108728295711</v>
      </c>
      <c r="S102" s="98">
        <v>564.10628417946225</v>
      </c>
      <c r="T102" s="98">
        <v>582.15556876519599</v>
      </c>
      <c r="U102" s="98">
        <v>610.23324585231524</v>
      </c>
      <c r="V102" s="98">
        <v>580.95088793491436</v>
      </c>
      <c r="W102" s="98">
        <v>563.06525730480234</v>
      </c>
      <c r="DA102" s="63" t="s">
        <v>2506</v>
      </c>
    </row>
    <row r="103" spans="1:105" ht="12" customHeight="1" x14ac:dyDescent="0.25">
      <c r="A103" s="109" t="s">
        <v>120</v>
      </c>
      <c r="B103" s="33">
        <v>369.69618704184342</v>
      </c>
      <c r="C103" s="33">
        <v>321.30935960771097</v>
      </c>
      <c r="D103" s="33">
        <v>254.10518936036263</v>
      </c>
      <c r="E103" s="33">
        <v>687.9946265396261</v>
      </c>
      <c r="F103" s="33">
        <v>623.66107965101332</v>
      </c>
      <c r="G103" s="33">
        <v>483.02171374050982</v>
      </c>
      <c r="H103" s="33">
        <v>580.34459761858659</v>
      </c>
      <c r="I103" s="33">
        <v>528.23451801553267</v>
      </c>
      <c r="J103" s="33">
        <v>562.6068102199273</v>
      </c>
      <c r="K103" s="33">
        <v>568.58942120627989</v>
      </c>
      <c r="L103" s="33">
        <v>636.45670782114689</v>
      </c>
      <c r="M103" s="33">
        <v>585.5716785426265</v>
      </c>
      <c r="N103" s="33">
        <v>572.98152591003827</v>
      </c>
      <c r="O103" s="33">
        <v>587.67856488823713</v>
      </c>
      <c r="P103" s="33">
        <v>548.81933365880548</v>
      </c>
      <c r="Q103" s="33">
        <v>548.36311812775216</v>
      </c>
      <c r="R103" s="33">
        <v>563.69586777280313</v>
      </c>
      <c r="S103" s="33">
        <v>576.86467261767541</v>
      </c>
      <c r="T103" s="33">
        <v>578.84538118535215</v>
      </c>
      <c r="U103" s="33">
        <v>584.12816378801961</v>
      </c>
      <c r="V103" s="33">
        <v>589.00043597151205</v>
      </c>
      <c r="W103" s="33">
        <v>584.90971553877137</v>
      </c>
      <c r="DA103" s="60" t="s">
        <v>2507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8357.3567888540456</v>
      </c>
      <c r="C105" s="117">
        <f t="shared" si="35"/>
        <v>6872.2696006357437</v>
      </c>
      <c r="D105" s="117">
        <f t="shared" si="35"/>
        <v>9817.6209117521394</v>
      </c>
      <c r="E105" s="117">
        <f t="shared" si="35"/>
        <v>9190.7216390249996</v>
      </c>
      <c r="F105" s="117">
        <f t="shared" si="35"/>
        <v>7962.8314167815006</v>
      </c>
      <c r="G105" s="117">
        <f t="shared" si="35"/>
        <v>10204.365673386503</v>
      </c>
      <c r="H105" s="117">
        <f t="shared" si="35"/>
        <v>10685.19565423663</v>
      </c>
      <c r="I105" s="117">
        <f t="shared" si="35"/>
        <v>8737.6678070296402</v>
      </c>
      <c r="J105" s="117">
        <f t="shared" si="35"/>
        <v>9636.9933728143224</v>
      </c>
      <c r="K105" s="117">
        <f t="shared" si="35"/>
        <v>10774.416013057129</v>
      </c>
      <c r="L105" s="117">
        <f t="shared" si="35"/>
        <v>10473.82747993442</v>
      </c>
      <c r="M105" s="117">
        <f t="shared" si="35"/>
        <v>9862.4195932243529</v>
      </c>
      <c r="N105" s="117">
        <f t="shared" si="35"/>
        <v>10690.798172910781</v>
      </c>
      <c r="O105" s="117">
        <f t="shared" si="35"/>
        <v>10523.905930138953</v>
      </c>
      <c r="P105" s="117">
        <f t="shared" si="35"/>
        <v>10209.020518341949</v>
      </c>
      <c r="Q105" s="117">
        <f t="shared" si="35"/>
        <v>10509.781177536079</v>
      </c>
      <c r="R105" s="117">
        <f t="shared" ref="R105:V105" si="36">R106+R109+R111+R120</f>
        <v>10809.930045305686</v>
      </c>
      <c r="S105" s="117">
        <f t="shared" si="36"/>
        <v>10951.666253200372</v>
      </c>
      <c r="T105" s="117">
        <f t="shared" si="36"/>
        <v>11374.391943653995</v>
      </c>
      <c r="U105" s="117">
        <f t="shared" si="36"/>
        <v>11864.277696772388</v>
      </c>
      <c r="V105" s="117">
        <f t="shared" si="36"/>
        <v>11712.977249716301</v>
      </c>
      <c r="W105" s="117">
        <f t="shared" ref="W105" si="37">W106+W109+W111+W120</f>
        <v>12796.316859752849</v>
      </c>
      <c r="DA105" s="129" t="s">
        <v>2508</v>
      </c>
    </row>
    <row r="106" spans="1:105" ht="12.95" customHeight="1" x14ac:dyDescent="0.25">
      <c r="A106" s="121" t="s">
        <v>57</v>
      </c>
      <c r="B106" s="122">
        <f t="shared" ref="B106:Q106" si="38">SUM(B107:B108)</f>
        <v>7237.3454127657506</v>
      </c>
      <c r="C106" s="122">
        <f t="shared" si="38"/>
        <v>5949.6460625780237</v>
      </c>
      <c r="D106" s="122">
        <f t="shared" si="38"/>
        <v>8613.2724760200308</v>
      </c>
      <c r="E106" s="122">
        <f t="shared" si="38"/>
        <v>7724.2680904938161</v>
      </c>
      <c r="F106" s="122">
        <f t="shared" si="38"/>
        <v>6611.8445652948294</v>
      </c>
      <c r="G106" s="122">
        <f t="shared" si="38"/>
        <v>8731.3444953202124</v>
      </c>
      <c r="H106" s="122">
        <f t="shared" si="38"/>
        <v>9154.3487885733593</v>
      </c>
      <c r="I106" s="122">
        <f t="shared" si="38"/>
        <v>7345.2898569959352</v>
      </c>
      <c r="J106" s="122">
        <f t="shared" si="38"/>
        <v>8122.4261726349096</v>
      </c>
      <c r="K106" s="122">
        <f t="shared" si="38"/>
        <v>9126.0746546285627</v>
      </c>
      <c r="L106" s="122">
        <f t="shared" si="38"/>
        <v>8921.1087857890179</v>
      </c>
      <c r="M106" s="122">
        <f t="shared" si="38"/>
        <v>8290.0057617370985</v>
      </c>
      <c r="N106" s="122">
        <f t="shared" si="38"/>
        <v>9061.6420377382383</v>
      </c>
      <c r="O106" s="122">
        <f t="shared" si="38"/>
        <v>8885.7110158599644</v>
      </c>
      <c r="P106" s="122">
        <f t="shared" si="38"/>
        <v>8523.8601022971397</v>
      </c>
      <c r="Q106" s="122">
        <f t="shared" si="38"/>
        <v>8781.1853455971595</v>
      </c>
      <c r="R106" s="122">
        <f t="shared" ref="R106:V106" si="39">SUM(R107:R108)</f>
        <v>9068.5799817821717</v>
      </c>
      <c r="S106" s="122">
        <f t="shared" si="39"/>
        <v>9202.9314479726672</v>
      </c>
      <c r="T106" s="122">
        <f t="shared" si="39"/>
        <v>9590.2856023537042</v>
      </c>
      <c r="U106" s="122">
        <f t="shared" si="39"/>
        <v>9999.7752480850759</v>
      </c>
      <c r="V106" s="122">
        <f t="shared" si="39"/>
        <v>9882.785750521487</v>
      </c>
      <c r="W106" s="122">
        <f t="shared" ref="W106" si="40">SUM(W107:W108)</f>
        <v>10890.061723886027</v>
      </c>
      <c r="DA106" s="130" t="s">
        <v>2509</v>
      </c>
    </row>
    <row r="107" spans="1:105" ht="12" customHeight="1" x14ac:dyDescent="0.25">
      <c r="A107" s="97" t="s">
        <v>202</v>
      </c>
      <c r="B107" s="98">
        <v>7208.2156576314164</v>
      </c>
      <c r="C107" s="98">
        <v>5925.6695596523705</v>
      </c>
      <c r="D107" s="98">
        <v>8578.923310627797</v>
      </c>
      <c r="E107" s="98">
        <v>7693.4897422931281</v>
      </c>
      <c r="F107" s="98">
        <v>6585.9473218743024</v>
      </c>
      <c r="G107" s="98">
        <v>8697.6689098328952</v>
      </c>
      <c r="H107" s="98">
        <v>9119.1897055805221</v>
      </c>
      <c r="I107" s="98">
        <v>7317.8204613860189</v>
      </c>
      <c r="J107" s="98">
        <v>8092.3604610230295</v>
      </c>
      <c r="K107" s="98">
        <v>9092.7678146958333</v>
      </c>
      <c r="L107" s="98">
        <v>8888.4778023612707</v>
      </c>
      <c r="M107" s="98">
        <v>8260.4439343845879</v>
      </c>
      <c r="N107" s="98">
        <v>9029.637877324345</v>
      </c>
      <c r="O107" s="98">
        <v>8854.8841225700253</v>
      </c>
      <c r="P107" s="98">
        <v>8495.2915539548594</v>
      </c>
      <c r="Q107" s="98">
        <v>8752.2950527595349</v>
      </c>
      <c r="R107" s="98">
        <v>9038.9210417885424</v>
      </c>
      <c r="S107" s="98">
        <v>9173.1226755991247</v>
      </c>
      <c r="T107" s="98">
        <v>9558.7712439745828</v>
      </c>
      <c r="U107" s="98">
        <v>9967.6170391706419</v>
      </c>
      <c r="V107" s="98">
        <v>9851.0615421636103</v>
      </c>
      <c r="W107" s="98">
        <v>10855.935961834157</v>
      </c>
      <c r="DA107" s="63" t="s">
        <v>2510</v>
      </c>
    </row>
    <row r="108" spans="1:105" ht="12" customHeight="1" x14ac:dyDescent="0.25">
      <c r="A108" s="97" t="s">
        <v>53</v>
      </c>
      <c r="B108" s="98">
        <v>29.12975513433452</v>
      </c>
      <c r="C108" s="98">
        <v>23.976502925653449</v>
      </c>
      <c r="D108" s="98">
        <v>34.349165392234511</v>
      </c>
      <c r="E108" s="98">
        <v>30.778348200688331</v>
      </c>
      <c r="F108" s="98">
        <v>25.897243420526625</v>
      </c>
      <c r="G108" s="98">
        <v>33.675585487316646</v>
      </c>
      <c r="H108" s="98">
        <v>35.159082992836709</v>
      </c>
      <c r="I108" s="98">
        <v>27.469395609915956</v>
      </c>
      <c r="J108" s="98">
        <v>30.06571161187977</v>
      </c>
      <c r="K108" s="98">
        <v>33.306839932729567</v>
      </c>
      <c r="L108" s="98">
        <v>32.63098342774758</v>
      </c>
      <c r="M108" s="98">
        <v>29.561827352510317</v>
      </c>
      <c r="N108" s="98">
        <v>32.004160413892727</v>
      </c>
      <c r="O108" s="98">
        <v>30.826893289938958</v>
      </c>
      <c r="P108" s="98">
        <v>28.568548342279723</v>
      </c>
      <c r="Q108" s="98">
        <v>28.890292837625168</v>
      </c>
      <c r="R108" s="98">
        <v>29.658939993628568</v>
      </c>
      <c r="S108" s="98">
        <v>29.808772373541654</v>
      </c>
      <c r="T108" s="98">
        <v>31.514358379120775</v>
      </c>
      <c r="U108" s="98">
        <v>32.158208914434034</v>
      </c>
      <c r="V108" s="98">
        <v>31.724208357875938</v>
      </c>
      <c r="W108" s="98">
        <v>34.125762051869522</v>
      </c>
      <c r="DA108" s="63" t="s">
        <v>2511</v>
      </c>
    </row>
    <row r="109" spans="1:105" ht="12.95" customHeight="1" x14ac:dyDescent="0.25">
      <c r="A109" s="121" t="s">
        <v>92</v>
      </c>
      <c r="B109" s="122">
        <f t="shared" ref="B109:W109" si="41">B110</f>
        <v>0.14942392245631919</v>
      </c>
      <c r="C109" s="122">
        <f t="shared" si="41"/>
        <v>0.13082231591857327</v>
      </c>
      <c r="D109" s="122">
        <f t="shared" si="41"/>
        <v>5.1808434243721266E-2</v>
      </c>
      <c r="E109" s="122">
        <f t="shared" si="41"/>
        <v>0.17544375278897703</v>
      </c>
      <c r="F109" s="122">
        <f t="shared" si="41"/>
        <v>0.37205730212534749</v>
      </c>
      <c r="G109" s="122">
        <f t="shared" si="41"/>
        <v>0.43315143230986647</v>
      </c>
      <c r="H109" s="122">
        <f t="shared" si="41"/>
        <v>0.77808513822762093</v>
      </c>
      <c r="I109" s="122">
        <f t="shared" si="41"/>
        <v>1.0366848440795406</v>
      </c>
      <c r="J109" s="122">
        <f t="shared" si="41"/>
        <v>1.2000585039316756</v>
      </c>
      <c r="K109" s="122">
        <f t="shared" si="41"/>
        <v>1.4338895244843473</v>
      </c>
      <c r="L109" s="122">
        <f t="shared" si="41"/>
        <v>2.4177578100907038</v>
      </c>
      <c r="M109" s="122">
        <f t="shared" si="41"/>
        <v>1.6218236329402942</v>
      </c>
      <c r="N109" s="122">
        <f t="shared" si="41"/>
        <v>2.1646179863418848</v>
      </c>
      <c r="O109" s="122">
        <f t="shared" si="41"/>
        <v>2.9068018086830678</v>
      </c>
      <c r="P109" s="122">
        <f t="shared" si="41"/>
        <v>5.3756968953338848</v>
      </c>
      <c r="Q109" s="122">
        <f t="shared" si="41"/>
        <v>15.554031222803642</v>
      </c>
      <c r="R109" s="122">
        <f t="shared" si="41"/>
        <v>12.356544046397687</v>
      </c>
      <c r="S109" s="122">
        <f t="shared" si="41"/>
        <v>14.767887257091568</v>
      </c>
      <c r="T109" s="122">
        <f t="shared" si="41"/>
        <v>18.673843625365315</v>
      </c>
      <c r="U109" s="122">
        <f t="shared" si="41"/>
        <v>26.843217964859072</v>
      </c>
      <c r="V109" s="122">
        <f t="shared" si="41"/>
        <v>16.126292332492593</v>
      </c>
      <c r="W109" s="122">
        <f t="shared" si="41"/>
        <v>18.937071226361645</v>
      </c>
      <c r="DA109" s="130" t="s">
        <v>2512</v>
      </c>
    </row>
    <row r="110" spans="1:105" ht="12" customHeight="1" x14ac:dyDescent="0.25">
      <c r="A110" s="97" t="s">
        <v>53</v>
      </c>
      <c r="B110" s="98">
        <f>IF(RES_hhdet_tes!B110=0,0,RES_hhdet_tes!B110*1000*11630/RES_hhdet_num!B105)</f>
        <v>0.14942392245631919</v>
      </c>
      <c r="C110" s="98">
        <f>IF(RES_hhdet_tes!C110=0,0,RES_hhdet_tes!C110*1000*11630/RES_hhdet_num!C105)</f>
        <v>0.13082231591857327</v>
      </c>
      <c r="D110" s="98">
        <f>IF(RES_hhdet_tes!D110=0,0,RES_hhdet_tes!D110*1000*11630/RES_hhdet_num!D105)</f>
        <v>5.1808434243721266E-2</v>
      </c>
      <c r="E110" s="98">
        <f>IF(RES_hhdet_tes!E110=0,0,RES_hhdet_tes!E110*1000*11630/RES_hhdet_num!E105)</f>
        <v>0.17544375278897703</v>
      </c>
      <c r="F110" s="98">
        <f>IF(RES_hhdet_tes!F110=0,0,RES_hhdet_tes!F110*1000*11630/RES_hhdet_num!F105)</f>
        <v>0.37205730212534749</v>
      </c>
      <c r="G110" s="98">
        <f>IF(RES_hhdet_tes!G110=0,0,RES_hhdet_tes!G110*1000*11630/RES_hhdet_num!G105)</f>
        <v>0.43315143230986647</v>
      </c>
      <c r="H110" s="98">
        <f>IF(RES_hhdet_tes!H110=0,0,RES_hhdet_tes!H110*1000*11630/RES_hhdet_num!H105)</f>
        <v>0.77808513822762093</v>
      </c>
      <c r="I110" s="98">
        <f>IF(RES_hhdet_tes!I110=0,0,RES_hhdet_tes!I110*1000*11630/RES_hhdet_num!I105)</f>
        <v>1.0366848440795406</v>
      </c>
      <c r="J110" s="98">
        <f>IF(RES_hhdet_tes!J110=0,0,RES_hhdet_tes!J110*1000*11630/RES_hhdet_num!J105)</f>
        <v>1.2000585039316756</v>
      </c>
      <c r="K110" s="98">
        <f>IF(RES_hhdet_tes!K110=0,0,RES_hhdet_tes!K110*1000*11630/RES_hhdet_num!K105)</f>
        <v>1.4338895244843473</v>
      </c>
      <c r="L110" s="98">
        <f>IF(RES_hhdet_tes!L110=0,0,RES_hhdet_tes!L110*1000*11630/RES_hhdet_num!L105)</f>
        <v>2.4177578100907038</v>
      </c>
      <c r="M110" s="98">
        <f>IF(RES_hhdet_tes!M110=0,0,RES_hhdet_tes!M110*1000*11630/RES_hhdet_num!M105)</f>
        <v>1.6218236329402942</v>
      </c>
      <c r="N110" s="98">
        <f>IF(RES_hhdet_tes!N110=0,0,RES_hhdet_tes!N110*1000*11630/RES_hhdet_num!N105)</f>
        <v>2.1646179863418848</v>
      </c>
      <c r="O110" s="98">
        <f>IF(RES_hhdet_tes!O110=0,0,RES_hhdet_tes!O110*1000*11630/RES_hhdet_num!O105)</f>
        <v>2.9068018086830678</v>
      </c>
      <c r="P110" s="98">
        <f>IF(RES_hhdet_tes!P110=0,0,RES_hhdet_tes!P110*1000*11630/RES_hhdet_num!P105)</f>
        <v>5.3756968953338848</v>
      </c>
      <c r="Q110" s="98">
        <f>IF(RES_hhdet_tes!Q110=0,0,RES_hhdet_tes!Q110*1000*11630/RES_hhdet_num!Q105)</f>
        <v>15.554031222803642</v>
      </c>
      <c r="R110" s="98">
        <f>IF(RES_hhdet_tes!R110=0,0,RES_hhdet_tes!R110*1000*11630/RES_hhdet_num!R105)</f>
        <v>12.356544046397687</v>
      </c>
      <c r="S110" s="98">
        <f>IF(RES_hhdet_tes!S110=0,0,RES_hhdet_tes!S110*1000*11630/RES_hhdet_num!S105)</f>
        <v>14.767887257091568</v>
      </c>
      <c r="T110" s="98">
        <f>IF(RES_hhdet_tes!T110=0,0,RES_hhdet_tes!T110*1000*11630/RES_hhdet_num!T105)</f>
        <v>18.673843625365315</v>
      </c>
      <c r="U110" s="98">
        <f>IF(RES_hhdet_tes!U110=0,0,RES_hhdet_tes!U110*1000*11630/RES_hhdet_num!U105)</f>
        <v>26.843217964859072</v>
      </c>
      <c r="V110" s="98">
        <f>IF(RES_hhdet_tes!V110=0,0,RES_hhdet_tes!V110*1000*11630/RES_hhdet_num!V105)</f>
        <v>16.126292332492593</v>
      </c>
      <c r="W110" s="98">
        <f>IF(RES_hhdet_tes!W110=0,0,RES_hhdet_tes!W110*1000*11630/RES_hhdet_num!W105)</f>
        <v>18.937071226361645</v>
      </c>
      <c r="DA110" s="63" t="s">
        <v>2513</v>
      </c>
    </row>
    <row r="111" spans="1:105" ht="12" customHeight="1" x14ac:dyDescent="0.25">
      <c r="A111" s="121" t="s">
        <v>55</v>
      </c>
      <c r="B111" s="122">
        <v>757.3268523264976</v>
      </c>
      <c r="C111" s="122">
        <v>561.1384991435649</v>
      </c>
      <c r="D111" s="122">
        <v>841.15142938343513</v>
      </c>
      <c r="E111" s="122">
        <v>875.11524807258331</v>
      </c>
      <c r="F111" s="122">
        <v>779.42922604337366</v>
      </c>
      <c r="G111" s="122">
        <v>962.67698098933067</v>
      </c>
      <c r="H111" s="122">
        <v>979.10123202148611</v>
      </c>
      <c r="I111" s="122">
        <v>843.37180268689372</v>
      </c>
      <c r="J111" s="122">
        <v>941.96060022794632</v>
      </c>
      <c r="K111" s="122">
        <v>1061.2724247144627</v>
      </c>
      <c r="L111" s="122">
        <v>934.11210466400439</v>
      </c>
      <c r="M111" s="122">
        <v>989.41469866174111</v>
      </c>
      <c r="N111" s="122">
        <v>1049.2256723779005</v>
      </c>
      <c r="O111" s="122">
        <v>1066.0274420852925</v>
      </c>
      <c r="P111" s="122">
        <v>1128.5260521304394</v>
      </c>
      <c r="Q111" s="122">
        <v>1163.6965916817926</v>
      </c>
      <c r="R111" s="122">
        <v>1168.9820954683596</v>
      </c>
      <c r="S111" s="122">
        <v>1165.422933464813</v>
      </c>
      <c r="T111" s="122">
        <v>1184.3868529260403</v>
      </c>
      <c r="U111" s="122">
        <v>1235.996667471142</v>
      </c>
      <c r="V111" s="122">
        <v>1230.4662748378405</v>
      </c>
      <c r="W111" s="122">
        <v>1317.6727123198732</v>
      </c>
      <c r="DA111" s="130" t="s">
        <v>2514</v>
      </c>
    </row>
    <row r="112" spans="1:105" ht="12" customHeight="1" x14ac:dyDescent="0.25">
      <c r="A112" s="97" t="s">
        <v>130</v>
      </c>
      <c r="B112" s="98">
        <v>757.32612959023379</v>
      </c>
      <c r="C112" s="98">
        <v>559.24418245700838</v>
      </c>
      <c r="D112" s="98">
        <v>855.46983876160778</v>
      </c>
      <c r="E112" s="98">
        <v>864.43255926321615</v>
      </c>
      <c r="F112" s="98">
        <v>767.21858221203581</v>
      </c>
      <c r="G112" s="98">
        <v>971.30602502749502</v>
      </c>
      <c r="H112" s="98">
        <v>980.85344997568382</v>
      </c>
      <c r="I112" s="98">
        <v>842.10686223935568</v>
      </c>
      <c r="J112" s="98">
        <v>943.19729692653141</v>
      </c>
      <c r="K112" s="98">
        <v>1066.8804501962422</v>
      </c>
      <c r="L112" s="98">
        <v>925.55515413149794</v>
      </c>
      <c r="M112" s="98">
        <v>985.62200477988461</v>
      </c>
      <c r="N112" s="98">
        <v>1051.4398435902267</v>
      </c>
      <c r="O112" s="98">
        <v>1062.3108984912981</v>
      </c>
      <c r="P112" s="98">
        <v>1131.0887130137196</v>
      </c>
      <c r="Q112" s="98">
        <v>1166.233518070871</v>
      </c>
      <c r="R112" s="98">
        <v>1169.5907427521672</v>
      </c>
      <c r="S112" s="98">
        <v>1164.2660044647052</v>
      </c>
      <c r="T112" s="98">
        <v>1187.9011903577875</v>
      </c>
      <c r="U112" s="98">
        <v>1234.1273754801341</v>
      </c>
      <c r="V112" s="98">
        <v>1220.0993699919193</v>
      </c>
      <c r="W112" s="98">
        <v>1325.3007110962026</v>
      </c>
      <c r="DA112" s="63" t="s">
        <v>2515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1064.668549177575</v>
      </c>
      <c r="L113" s="98">
        <v>923.63686751869022</v>
      </c>
      <c r="M113" s="98">
        <v>983.45647612673599</v>
      </c>
      <c r="N113" s="98">
        <v>1049.0314670371463</v>
      </c>
      <c r="O113" s="98">
        <v>1059.6302066375838</v>
      </c>
      <c r="P113" s="98">
        <v>1125.3655355267392</v>
      </c>
      <c r="Q113" s="98">
        <v>1160.1978041147299</v>
      </c>
      <c r="R113" s="98">
        <v>1164.0726079480023</v>
      </c>
      <c r="S113" s="98">
        <v>1159.6783825387695</v>
      </c>
      <c r="T113" s="98">
        <v>1183.3250620344122</v>
      </c>
      <c r="U113" s="98">
        <v>1230.4888383636849</v>
      </c>
      <c r="V113" s="98">
        <v>1217.3986607529371</v>
      </c>
      <c r="W113" s="98">
        <v>1321.8265708055135</v>
      </c>
      <c r="DA113" s="63" t="s">
        <v>2516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524.70618805471179</v>
      </c>
      <c r="L114" s="101">
        <v>474.88246045728357</v>
      </c>
      <c r="M114" s="101">
        <v>487.97438454293746</v>
      </c>
      <c r="N114" s="101">
        <v>504.16568065507028</v>
      </c>
      <c r="O114" s="101">
        <v>522.8564273344183</v>
      </c>
      <c r="P114" s="101">
        <v>544.77062612731754</v>
      </c>
      <c r="Q114" s="101">
        <v>570.3148345552446</v>
      </c>
      <c r="R114" s="101">
        <v>564.37975684300159</v>
      </c>
      <c r="S114" s="101">
        <v>551.94669350630613</v>
      </c>
      <c r="T114" s="101">
        <v>659.43741711666007</v>
      </c>
      <c r="U114" s="101">
        <v>621.74645009651238</v>
      </c>
      <c r="V114" s="101">
        <v>603.97667755762404</v>
      </c>
      <c r="W114" s="101">
        <v>640.09189956875036</v>
      </c>
      <c r="DA114" s="131" t="s">
        <v>2517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539.96236112286306</v>
      </c>
      <c r="L115" s="104">
        <v>448.75440706140671</v>
      </c>
      <c r="M115" s="104">
        <v>495.48209158379865</v>
      </c>
      <c r="N115" s="104">
        <v>544.86578638207607</v>
      </c>
      <c r="O115" s="104">
        <v>536.77377930316538</v>
      </c>
      <c r="P115" s="104">
        <v>580.59490939942168</v>
      </c>
      <c r="Q115" s="104">
        <v>589.88296955948533</v>
      </c>
      <c r="R115" s="104">
        <v>599.69285110500073</v>
      </c>
      <c r="S115" s="104">
        <v>607.73168903246335</v>
      </c>
      <c r="T115" s="104">
        <v>523.88764491775214</v>
      </c>
      <c r="U115" s="104">
        <v>608.74238826717237</v>
      </c>
      <c r="V115" s="104">
        <v>613.42198319531292</v>
      </c>
      <c r="W115" s="104">
        <v>681.73467123676301</v>
      </c>
      <c r="DA115" s="132" t="s">
        <v>2518</v>
      </c>
    </row>
    <row r="116" spans="1:105" ht="12" customHeight="1" x14ac:dyDescent="0.25">
      <c r="A116" s="106" t="s">
        <v>122</v>
      </c>
      <c r="B116" s="101">
        <v>757.36344084985183</v>
      </c>
      <c r="C116" s="101">
        <v>655.35746352081605</v>
      </c>
      <c r="D116" s="101">
        <v>499.74204447915605</v>
      </c>
      <c r="E116" s="101">
        <v>1060.5934325252199</v>
      </c>
      <c r="F116" s="101">
        <v>990.27471348578194</v>
      </c>
      <c r="G116" s="101">
        <v>788.56444490927345</v>
      </c>
      <c r="H116" s="101">
        <v>943.17460862804012</v>
      </c>
      <c r="I116" s="101">
        <v>869.78482320009073</v>
      </c>
      <c r="J116" s="101">
        <v>919.3915075596002</v>
      </c>
      <c r="K116" s="101">
        <v>973.74590271774878</v>
      </c>
      <c r="L116" s="101">
        <v>1048.156020321265</v>
      </c>
      <c r="M116" s="101">
        <v>1035.4925931724558</v>
      </c>
      <c r="N116" s="101">
        <v>1024.5188032905032</v>
      </c>
      <c r="O116" s="101">
        <v>1103.8844919898199</v>
      </c>
      <c r="P116" s="101">
        <v>1105.4254975926208</v>
      </c>
      <c r="Q116" s="101">
        <v>1141.39229807025</v>
      </c>
      <c r="R116" s="101">
        <v>1165.273313045069</v>
      </c>
      <c r="S116" s="101">
        <v>1179.3920827854727</v>
      </c>
      <c r="T116" s="101">
        <v>1156.9599866596773</v>
      </c>
      <c r="U116" s="101">
        <v>1252.3976054571317</v>
      </c>
      <c r="V116" s="101">
        <v>1297.212538578691</v>
      </c>
      <c r="W116" s="101">
        <v>1278.7574733686229</v>
      </c>
      <c r="DA116" s="131" t="s">
        <v>2519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972.67741835233517</v>
      </c>
      <c r="L117" s="104">
        <v>1047.7057763375108</v>
      </c>
      <c r="M117" s="104">
        <v>1035.2765905017141</v>
      </c>
      <c r="N117" s="104">
        <v>1024.6164096980974</v>
      </c>
      <c r="O117" s="104">
        <v>1103.3502180232281</v>
      </c>
      <c r="P117" s="104">
        <v>1101.2779807954603</v>
      </c>
      <c r="Q117" s="104">
        <v>1137.0846717673646</v>
      </c>
      <c r="R117" s="104">
        <v>1160.967839806063</v>
      </c>
      <c r="S117" s="104">
        <v>1176.7068600200744</v>
      </c>
      <c r="T117" s="104">
        <v>1152.4606043655774</v>
      </c>
      <c r="U117" s="104">
        <v>1249.2146357937836</v>
      </c>
      <c r="V117" s="104">
        <v>1292.6580273185791</v>
      </c>
      <c r="W117" s="104">
        <v>1274.1146342313837</v>
      </c>
      <c r="DA117" s="132" t="s">
        <v>2520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479.75319908067428</v>
      </c>
      <c r="L118" s="98">
        <v>540.60818109291688</v>
      </c>
      <c r="M118" s="98">
        <v>514.67500405720364</v>
      </c>
      <c r="N118" s="98">
        <v>491.69057104154302</v>
      </c>
      <c r="O118" s="98">
        <v>545.39108266876644</v>
      </c>
      <c r="P118" s="98">
        <v>533.76651858822788</v>
      </c>
      <c r="Q118" s="98">
        <v>559.25081204736318</v>
      </c>
      <c r="R118" s="98">
        <v>565.76331565772568</v>
      </c>
      <c r="S118" s="98">
        <v>563.1590346926813</v>
      </c>
      <c r="T118" s="98">
        <v>635.52183823894836</v>
      </c>
      <c r="U118" s="98">
        <v>632.643788926512</v>
      </c>
      <c r="V118" s="98">
        <v>645.96524556959992</v>
      </c>
      <c r="W118" s="98">
        <v>611.19093755897677</v>
      </c>
      <c r="DA118" s="63" t="s">
        <v>2521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492.92421927166106</v>
      </c>
      <c r="L119" s="98">
        <v>507.09759524459417</v>
      </c>
      <c r="M119" s="98">
        <v>520.60158644451042</v>
      </c>
      <c r="N119" s="98">
        <v>532.92583865655445</v>
      </c>
      <c r="O119" s="98">
        <v>557.95913535446186</v>
      </c>
      <c r="P119" s="98">
        <v>567.51146220723251</v>
      </c>
      <c r="Q119" s="98">
        <v>577.83385972000156</v>
      </c>
      <c r="R119" s="98">
        <v>595.20452414833733</v>
      </c>
      <c r="S119" s="98">
        <v>613.54782532739307</v>
      </c>
      <c r="T119" s="98">
        <v>516.93876612662893</v>
      </c>
      <c r="U119" s="98">
        <v>616.57084686727171</v>
      </c>
      <c r="V119" s="98">
        <v>646.69278174897931</v>
      </c>
      <c r="W119" s="98">
        <v>662.92369667240689</v>
      </c>
      <c r="DA119" s="63" t="s">
        <v>2522</v>
      </c>
    </row>
    <row r="120" spans="1:105" ht="12" customHeight="1" x14ac:dyDescent="0.25">
      <c r="A120" s="121" t="s">
        <v>54</v>
      </c>
      <c r="B120" s="122">
        <v>362.53509983933981</v>
      </c>
      <c r="C120" s="122">
        <v>361.35421659823589</v>
      </c>
      <c r="D120" s="122">
        <v>363.14519791443036</v>
      </c>
      <c r="E120" s="122">
        <v>591.1628567058101</v>
      </c>
      <c r="F120" s="122">
        <v>571.18556814117176</v>
      </c>
      <c r="G120" s="122">
        <v>509.91104564465064</v>
      </c>
      <c r="H120" s="122">
        <v>550.96754850355694</v>
      </c>
      <c r="I120" s="122">
        <v>547.96946250273209</v>
      </c>
      <c r="J120" s="122">
        <v>571.40654144753455</v>
      </c>
      <c r="K120" s="122">
        <v>585.63504418961929</v>
      </c>
      <c r="L120" s="122">
        <v>616.18883167130821</v>
      </c>
      <c r="M120" s="122">
        <v>581.37730919257297</v>
      </c>
      <c r="N120" s="122">
        <v>577.76584480830013</v>
      </c>
      <c r="O120" s="122">
        <v>569.2606703850123</v>
      </c>
      <c r="P120" s="122">
        <v>551.25866701903692</v>
      </c>
      <c r="Q120" s="122">
        <v>549.3452090343236</v>
      </c>
      <c r="R120" s="122">
        <v>560.01142400875733</v>
      </c>
      <c r="S120" s="122">
        <v>568.54398450579845</v>
      </c>
      <c r="T120" s="122">
        <v>581.04564474888559</v>
      </c>
      <c r="U120" s="122">
        <v>601.66256325131212</v>
      </c>
      <c r="V120" s="122">
        <v>583.59893202448211</v>
      </c>
      <c r="W120" s="122">
        <v>569.64535232058893</v>
      </c>
      <c r="DA120" s="130" t="s">
        <v>2523</v>
      </c>
    </row>
    <row r="121" spans="1:105" ht="12" customHeight="1" x14ac:dyDescent="0.25">
      <c r="A121" s="97" t="s">
        <v>50</v>
      </c>
      <c r="B121" s="98">
        <v>361.23804877310931</v>
      </c>
      <c r="C121" s="98">
        <v>370.0849725103771</v>
      </c>
      <c r="D121" s="98">
        <v>401.7389073587064</v>
      </c>
      <c r="E121" s="98">
        <v>534.42283718915303</v>
      </c>
      <c r="F121" s="98">
        <v>537.04296471746306</v>
      </c>
      <c r="G121" s="98">
        <v>525.67705654200358</v>
      </c>
      <c r="H121" s="98">
        <v>534.78039745402509</v>
      </c>
      <c r="I121" s="98">
        <v>558.20334485558828</v>
      </c>
      <c r="J121" s="98">
        <v>576.08320347341169</v>
      </c>
      <c r="K121" s="98">
        <v>595.12863726385899</v>
      </c>
      <c r="L121" s="98">
        <v>603.77526187283331</v>
      </c>
      <c r="M121" s="98">
        <v>578.62769739443331</v>
      </c>
      <c r="N121" s="98">
        <v>580.8493228504409</v>
      </c>
      <c r="O121" s="98">
        <v>557.86473079544726</v>
      </c>
      <c r="P121" s="98">
        <v>552.66780172514052</v>
      </c>
      <c r="Q121" s="98">
        <v>549.89297068287908</v>
      </c>
      <c r="R121" s="98">
        <v>557.98108728295824</v>
      </c>
      <c r="S121" s="98">
        <v>564.10628417946441</v>
      </c>
      <c r="T121" s="98">
        <v>582.15556876519383</v>
      </c>
      <c r="U121" s="98">
        <v>610.23324585231398</v>
      </c>
      <c r="V121" s="98">
        <v>580.95088793491561</v>
      </c>
      <c r="W121" s="98">
        <v>563.06525730479962</v>
      </c>
      <c r="DA121" s="63" t="s">
        <v>2524</v>
      </c>
    </row>
    <row r="122" spans="1:105" ht="12" customHeight="1" x14ac:dyDescent="0.25">
      <c r="A122" s="109" t="s">
        <v>120</v>
      </c>
      <c r="B122" s="33">
        <v>369.69618704184347</v>
      </c>
      <c r="C122" s="33">
        <v>321.30935960771109</v>
      </c>
      <c r="D122" s="33">
        <v>254.10518936036263</v>
      </c>
      <c r="E122" s="33">
        <v>687.9946265396261</v>
      </c>
      <c r="F122" s="33">
        <v>623.66107965101321</v>
      </c>
      <c r="G122" s="33">
        <v>483.02171374050988</v>
      </c>
      <c r="H122" s="33">
        <v>580.34459761858704</v>
      </c>
      <c r="I122" s="33">
        <v>528.23451801553256</v>
      </c>
      <c r="J122" s="33">
        <v>562.60681021992764</v>
      </c>
      <c r="K122" s="33">
        <v>568.58942120627989</v>
      </c>
      <c r="L122" s="33">
        <v>636.45670782114757</v>
      </c>
      <c r="M122" s="33">
        <v>585.57167854262684</v>
      </c>
      <c r="N122" s="33">
        <v>572.98152591003759</v>
      </c>
      <c r="O122" s="33">
        <v>587.67856488823861</v>
      </c>
      <c r="P122" s="33">
        <v>548.81933365880639</v>
      </c>
      <c r="Q122" s="33">
        <v>548.36311812775148</v>
      </c>
      <c r="R122" s="33">
        <v>563.69586777280324</v>
      </c>
      <c r="S122" s="33">
        <v>576.86467261767484</v>
      </c>
      <c r="T122" s="33">
        <v>578.84538118535318</v>
      </c>
      <c r="U122" s="33">
        <v>584.12816378801995</v>
      </c>
      <c r="V122" s="33">
        <v>589.00043597151171</v>
      </c>
      <c r="W122" s="33">
        <v>584.90971553877466</v>
      </c>
      <c r="DA122" s="60" t="s">
        <v>2525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8127.7695294514015</v>
      </c>
      <c r="C124" s="117">
        <f t="shared" si="42"/>
        <v>9219.9740250828527</v>
      </c>
      <c r="D124" s="117">
        <f t="shared" si="42"/>
        <v>8730.445475385226</v>
      </c>
      <c r="E124" s="117">
        <f t="shared" si="42"/>
        <v>8955.3585555594454</v>
      </c>
      <c r="F124" s="117">
        <f t="shared" si="42"/>
        <v>9012.9292334177062</v>
      </c>
      <c r="G124" s="117">
        <f t="shared" si="42"/>
        <v>9284.4864576186046</v>
      </c>
      <c r="H124" s="117">
        <f t="shared" si="42"/>
        <v>9547.9612878657881</v>
      </c>
      <c r="I124" s="117">
        <f t="shared" si="42"/>
        <v>9544.557780438261</v>
      </c>
      <c r="J124" s="117">
        <f t="shared" si="42"/>
        <v>9608.3944214252588</v>
      </c>
      <c r="K124" s="117">
        <f t="shared" si="42"/>
        <v>9974.9964923338866</v>
      </c>
      <c r="L124" s="117">
        <f t="shared" si="42"/>
        <v>11210.893836022735</v>
      </c>
      <c r="M124" s="117">
        <f t="shared" si="42"/>
        <v>10311.647717312522</v>
      </c>
      <c r="N124" s="117">
        <f t="shared" si="42"/>
        <v>10791.328858931489</v>
      </c>
      <c r="O124" s="117">
        <f t="shared" si="42"/>
        <v>10728.643897372363</v>
      </c>
      <c r="P124" s="117">
        <f t="shared" si="42"/>
        <v>10068.017869244013</v>
      </c>
      <c r="Q124" s="117">
        <f t="shared" si="42"/>
        <v>10206.347619582264</v>
      </c>
      <c r="R124" s="117">
        <f t="shared" ref="R124:V124" si="43">R125+R128+R130+R139</f>
        <v>10669.092200856543</v>
      </c>
      <c r="S124" s="117">
        <f t="shared" si="43"/>
        <v>11249.196524713563</v>
      </c>
      <c r="T124" s="117">
        <f t="shared" si="43"/>
        <v>11583.855061872073</v>
      </c>
      <c r="U124" s="117">
        <f t="shared" si="43"/>
        <v>11515.341422417881</v>
      </c>
      <c r="V124" s="117">
        <f t="shared" si="43"/>
        <v>11616.6384034732</v>
      </c>
      <c r="W124" s="117">
        <f t="shared" ref="W124" si="44">W125+W128+W130+W139</f>
        <v>12863.61601355828</v>
      </c>
      <c r="DA124" s="129" t="s">
        <v>2526</v>
      </c>
    </row>
    <row r="125" spans="1:105" ht="12.95" customHeight="1" x14ac:dyDescent="0.25">
      <c r="A125" s="121" t="s">
        <v>57</v>
      </c>
      <c r="B125" s="122">
        <f t="shared" ref="B125:Q125" si="45">SUM(B126:B127)</f>
        <v>7029.034579711566</v>
      </c>
      <c r="C125" s="122">
        <f t="shared" si="45"/>
        <v>8099.9847160857498</v>
      </c>
      <c r="D125" s="122">
        <f t="shared" si="45"/>
        <v>7623.7625044263987</v>
      </c>
      <c r="E125" s="122">
        <f t="shared" si="45"/>
        <v>7521.9408112885549</v>
      </c>
      <c r="F125" s="122">
        <f t="shared" si="45"/>
        <v>7558.1440624397146</v>
      </c>
      <c r="G125" s="122">
        <f t="shared" si="45"/>
        <v>7910.729463828392</v>
      </c>
      <c r="H125" s="122">
        <f t="shared" si="45"/>
        <v>8123.3606298889508</v>
      </c>
      <c r="I125" s="122">
        <f t="shared" si="45"/>
        <v>8074.9818305604476</v>
      </c>
      <c r="J125" s="122">
        <f t="shared" si="45"/>
        <v>8100.3026971298923</v>
      </c>
      <c r="K125" s="122">
        <f t="shared" si="45"/>
        <v>8406.1141087500437</v>
      </c>
      <c r="L125" s="122">
        <f t="shared" si="45"/>
        <v>9588.0435763579353</v>
      </c>
      <c r="M125" s="122">
        <f t="shared" si="45"/>
        <v>8695.084591903762</v>
      </c>
      <c r="N125" s="122">
        <f t="shared" si="45"/>
        <v>9155.2765589436749</v>
      </c>
      <c r="O125" s="122">
        <f t="shared" si="45"/>
        <v>9069.0199346208083</v>
      </c>
      <c r="P125" s="122">
        <f t="shared" si="45"/>
        <v>8396.3721925525006</v>
      </c>
      <c r="Q125" s="122">
        <f t="shared" si="45"/>
        <v>8503.7936413847274</v>
      </c>
      <c r="R125" s="122">
        <f t="shared" ref="R125:V125" si="46">SUM(R126:R127)</f>
        <v>8966.2663711179885</v>
      </c>
      <c r="S125" s="122">
        <f t="shared" si="46"/>
        <v>9475.558495461004</v>
      </c>
      <c r="T125" s="122">
        <f t="shared" si="46"/>
        <v>9808.2610690459624</v>
      </c>
      <c r="U125" s="122">
        <f t="shared" si="46"/>
        <v>9695.444295058207</v>
      </c>
      <c r="V125" s="122">
        <f t="shared" si="46"/>
        <v>9809.4096509019419</v>
      </c>
      <c r="W125" s="122">
        <f t="shared" ref="W125" si="47">SUM(W126:W127)</f>
        <v>10913.666704374669</v>
      </c>
      <c r="DA125" s="130" t="s">
        <v>2527</v>
      </c>
    </row>
    <row r="126" spans="1:105" ht="12" customHeight="1" x14ac:dyDescent="0.25">
      <c r="A126" s="97" t="s">
        <v>203</v>
      </c>
      <c r="B126" s="98">
        <v>7000.7432595575483</v>
      </c>
      <c r="C126" s="98">
        <v>8067.3425546529024</v>
      </c>
      <c r="D126" s="98">
        <v>7593.3594398647328</v>
      </c>
      <c r="E126" s="98">
        <v>7491.9686623778089</v>
      </c>
      <c r="F126" s="98">
        <v>7528.5403573526637</v>
      </c>
      <c r="G126" s="98">
        <v>7880.218876774019</v>
      </c>
      <c r="H126" s="98">
        <v>8092.1612603692411</v>
      </c>
      <c r="I126" s="98">
        <v>8044.7835845054897</v>
      </c>
      <c r="J126" s="98">
        <v>8070.3188770637462</v>
      </c>
      <c r="K126" s="98">
        <v>8375.434861902726</v>
      </c>
      <c r="L126" s="98">
        <v>9552.9731273187936</v>
      </c>
      <c r="M126" s="98">
        <v>8664.0782697238992</v>
      </c>
      <c r="N126" s="98">
        <v>9122.9416975128515</v>
      </c>
      <c r="O126" s="98">
        <v>9037.5570939691279</v>
      </c>
      <c r="P126" s="98">
        <v>8368.2309323717909</v>
      </c>
      <c r="Q126" s="98">
        <v>8475.8159733522989</v>
      </c>
      <c r="R126" s="98">
        <v>8936.9420494709284</v>
      </c>
      <c r="S126" s="98">
        <v>9444.8666699377791</v>
      </c>
      <c r="T126" s="98">
        <v>9776.0304278302265</v>
      </c>
      <c r="U126" s="98">
        <v>9664.2647819768063</v>
      </c>
      <c r="V126" s="98">
        <v>9777.920983284459</v>
      </c>
      <c r="W126" s="98">
        <v>10879.4669723153</v>
      </c>
      <c r="DA126" s="63" t="s">
        <v>2528</v>
      </c>
    </row>
    <row r="127" spans="1:105" ht="12" customHeight="1" x14ac:dyDescent="0.25">
      <c r="A127" s="97" t="s">
        <v>53</v>
      </c>
      <c r="B127" s="98">
        <v>28.291320154017786</v>
      </c>
      <c r="C127" s="98">
        <v>32.642161432847644</v>
      </c>
      <c r="D127" s="98">
        <v>30.403064561666056</v>
      </c>
      <c r="E127" s="98">
        <v>29.97214891074637</v>
      </c>
      <c r="F127" s="98">
        <v>29.603705087051015</v>
      </c>
      <c r="G127" s="98">
        <v>30.51058705437298</v>
      </c>
      <c r="H127" s="98">
        <v>31.199369519709801</v>
      </c>
      <c r="I127" s="98">
        <v>30.198246054957718</v>
      </c>
      <c r="J127" s="98">
        <v>29.983820066145885</v>
      </c>
      <c r="K127" s="98">
        <v>30.679246847317454</v>
      </c>
      <c r="L127" s="98">
        <v>35.070449039142211</v>
      </c>
      <c r="M127" s="98">
        <v>31.006322179861861</v>
      </c>
      <c r="N127" s="98">
        <v>32.334861430822848</v>
      </c>
      <c r="O127" s="98">
        <v>31.462840651680587</v>
      </c>
      <c r="P127" s="98">
        <v>28.141260180709104</v>
      </c>
      <c r="Q127" s="98">
        <v>27.977668032428088</v>
      </c>
      <c r="R127" s="98">
        <v>29.324321647060959</v>
      </c>
      <c r="S127" s="98">
        <v>30.691825523224857</v>
      </c>
      <c r="T127" s="98">
        <v>32.230641215735126</v>
      </c>
      <c r="U127" s="98">
        <v>31.179513081401108</v>
      </c>
      <c r="V127" s="98">
        <v>31.488667617483408</v>
      </c>
      <c r="W127" s="98">
        <v>34.199732059369794</v>
      </c>
      <c r="DA127" s="63" t="s">
        <v>2529</v>
      </c>
    </row>
    <row r="128" spans="1:105" ht="12.95" customHeight="1" x14ac:dyDescent="0.25">
      <c r="A128" s="121" t="s">
        <v>92</v>
      </c>
      <c r="B128" s="122">
        <f t="shared" ref="B128:W128" si="48">B129</f>
        <v>0.1246511447416464</v>
      </c>
      <c r="C128" s="122">
        <f t="shared" si="48"/>
        <v>0.1395912700877287</v>
      </c>
      <c r="D128" s="122">
        <f t="shared" si="48"/>
        <v>0.17466249997827132</v>
      </c>
      <c r="E128" s="122">
        <f t="shared" si="48"/>
        <v>0.1936662129808808</v>
      </c>
      <c r="F128" s="122">
        <f t="shared" si="48"/>
        <v>0.23459971057035653</v>
      </c>
      <c r="G128" s="122">
        <f t="shared" si="48"/>
        <v>0.26846429123202964</v>
      </c>
      <c r="H128" s="122">
        <f t="shared" si="48"/>
        <v>0.39396625268385488</v>
      </c>
      <c r="I128" s="122">
        <f t="shared" si="48"/>
        <v>0.53478590917513558</v>
      </c>
      <c r="J128" s="122">
        <f t="shared" si="48"/>
        <v>0.76938909812204104</v>
      </c>
      <c r="K128" s="122">
        <f t="shared" si="48"/>
        <v>1.1246938769964072</v>
      </c>
      <c r="L128" s="122">
        <f t="shared" si="48"/>
        <v>2.342605064061686</v>
      </c>
      <c r="M128" s="122">
        <f t="shared" si="48"/>
        <v>1.8198942963816351</v>
      </c>
      <c r="N128" s="122">
        <f t="shared" si="48"/>
        <v>2.9511221064404336</v>
      </c>
      <c r="O128" s="122">
        <f t="shared" si="48"/>
        <v>3.8175310737896631</v>
      </c>
      <c r="P128" s="122">
        <f t="shared" si="48"/>
        <v>4.8268716708404442</v>
      </c>
      <c r="Q128" s="122">
        <f t="shared" si="48"/>
        <v>10.750083684911919</v>
      </c>
      <c r="R128" s="122">
        <f t="shared" si="48"/>
        <v>7.1351461845687583</v>
      </c>
      <c r="S128" s="122">
        <f t="shared" si="48"/>
        <v>8.1852784937853755</v>
      </c>
      <c r="T128" s="122">
        <f t="shared" si="48"/>
        <v>10.1029085562361</v>
      </c>
      <c r="U128" s="122">
        <f t="shared" si="48"/>
        <v>14.400084125926872</v>
      </c>
      <c r="V128" s="122">
        <f t="shared" si="48"/>
        <v>9.0428651677670633</v>
      </c>
      <c r="W128" s="122">
        <f t="shared" si="48"/>
        <v>11.378580638387316</v>
      </c>
      <c r="DA128" s="130" t="s">
        <v>2530</v>
      </c>
    </row>
    <row r="129" spans="1:105" ht="12" customHeight="1" x14ac:dyDescent="0.25">
      <c r="A129" s="97" t="s">
        <v>53</v>
      </c>
      <c r="B129" s="98">
        <f>IF(RES_hhdet_tes!B129=0,0,RES_hhdet_tes!B129*1000*11630/RES_hhdet_num!B124)</f>
        <v>0.1246511447416464</v>
      </c>
      <c r="C129" s="98">
        <f>IF(RES_hhdet_tes!C129=0,0,RES_hhdet_tes!C129*1000*11630/RES_hhdet_num!C124)</f>
        <v>0.1395912700877287</v>
      </c>
      <c r="D129" s="98">
        <f>IF(RES_hhdet_tes!D129=0,0,RES_hhdet_tes!D129*1000*11630/RES_hhdet_num!D124)</f>
        <v>0.17466249997827132</v>
      </c>
      <c r="E129" s="98">
        <f>IF(RES_hhdet_tes!E129=0,0,RES_hhdet_tes!E129*1000*11630/RES_hhdet_num!E124)</f>
        <v>0.1936662129808808</v>
      </c>
      <c r="F129" s="98">
        <f>IF(RES_hhdet_tes!F129=0,0,RES_hhdet_tes!F129*1000*11630/RES_hhdet_num!F124)</f>
        <v>0.23459971057035653</v>
      </c>
      <c r="G129" s="98">
        <f>IF(RES_hhdet_tes!G129=0,0,RES_hhdet_tes!G129*1000*11630/RES_hhdet_num!G124)</f>
        <v>0.26846429123202964</v>
      </c>
      <c r="H129" s="98">
        <f>IF(RES_hhdet_tes!H129=0,0,RES_hhdet_tes!H129*1000*11630/RES_hhdet_num!H124)</f>
        <v>0.39396625268385488</v>
      </c>
      <c r="I129" s="98">
        <f>IF(RES_hhdet_tes!I129=0,0,RES_hhdet_tes!I129*1000*11630/RES_hhdet_num!I124)</f>
        <v>0.53478590917513558</v>
      </c>
      <c r="J129" s="98">
        <f>IF(RES_hhdet_tes!J129=0,0,RES_hhdet_tes!J129*1000*11630/RES_hhdet_num!J124)</f>
        <v>0.76938909812204104</v>
      </c>
      <c r="K129" s="98">
        <f>IF(RES_hhdet_tes!K129=0,0,RES_hhdet_tes!K129*1000*11630/RES_hhdet_num!K124)</f>
        <v>1.1246938769964072</v>
      </c>
      <c r="L129" s="98">
        <f>IF(RES_hhdet_tes!L129=0,0,RES_hhdet_tes!L129*1000*11630/RES_hhdet_num!L124)</f>
        <v>2.342605064061686</v>
      </c>
      <c r="M129" s="98">
        <f>IF(RES_hhdet_tes!M129=0,0,RES_hhdet_tes!M129*1000*11630/RES_hhdet_num!M124)</f>
        <v>1.8198942963816351</v>
      </c>
      <c r="N129" s="98">
        <f>IF(RES_hhdet_tes!N129=0,0,RES_hhdet_tes!N129*1000*11630/RES_hhdet_num!N124)</f>
        <v>2.9511221064404336</v>
      </c>
      <c r="O129" s="98">
        <f>IF(RES_hhdet_tes!O129=0,0,RES_hhdet_tes!O129*1000*11630/RES_hhdet_num!O124)</f>
        <v>3.8175310737896631</v>
      </c>
      <c r="P129" s="98">
        <f>IF(RES_hhdet_tes!P129=0,0,RES_hhdet_tes!P129*1000*11630/RES_hhdet_num!P124)</f>
        <v>4.8268716708404442</v>
      </c>
      <c r="Q129" s="98">
        <f>IF(RES_hhdet_tes!Q129=0,0,RES_hhdet_tes!Q129*1000*11630/RES_hhdet_num!Q124)</f>
        <v>10.750083684911919</v>
      </c>
      <c r="R129" s="98">
        <f>IF(RES_hhdet_tes!R129=0,0,RES_hhdet_tes!R129*1000*11630/RES_hhdet_num!R124)</f>
        <v>7.1351461845687583</v>
      </c>
      <c r="S129" s="98">
        <f>IF(RES_hhdet_tes!S129=0,0,RES_hhdet_tes!S129*1000*11630/RES_hhdet_num!S124)</f>
        <v>8.1852784937853755</v>
      </c>
      <c r="T129" s="98">
        <f>IF(RES_hhdet_tes!T129=0,0,RES_hhdet_tes!T129*1000*11630/RES_hhdet_num!T124)</f>
        <v>10.1029085562361</v>
      </c>
      <c r="U129" s="98">
        <f>IF(RES_hhdet_tes!U129=0,0,RES_hhdet_tes!U129*1000*11630/RES_hhdet_num!U124)</f>
        <v>14.400084125926872</v>
      </c>
      <c r="V129" s="98">
        <f>IF(RES_hhdet_tes!V129=0,0,RES_hhdet_tes!V129*1000*11630/RES_hhdet_num!V124)</f>
        <v>9.0428651677670633</v>
      </c>
      <c r="W129" s="98">
        <f>IF(RES_hhdet_tes!W129=0,0,RES_hhdet_tes!W129*1000*11630/RES_hhdet_num!W124)</f>
        <v>11.378580638387316</v>
      </c>
      <c r="DA129" s="63" t="s">
        <v>2531</v>
      </c>
    </row>
    <row r="130" spans="1:105" ht="12" customHeight="1" x14ac:dyDescent="0.25">
      <c r="A130" s="121" t="s">
        <v>55</v>
      </c>
      <c r="B130" s="122">
        <v>736.0768258880297</v>
      </c>
      <c r="C130" s="122">
        <v>757.79744310012018</v>
      </c>
      <c r="D130" s="122">
        <v>732.95368235737499</v>
      </c>
      <c r="E130" s="122">
        <v>859.64090806526019</v>
      </c>
      <c r="F130" s="122">
        <v>891.82509568351225</v>
      </c>
      <c r="G130" s="122">
        <v>861.17908894696632</v>
      </c>
      <c r="H130" s="122">
        <v>874.5495640307397</v>
      </c>
      <c r="I130" s="122">
        <v>920.54470845992012</v>
      </c>
      <c r="J130" s="122">
        <v>935.70675330287361</v>
      </c>
      <c r="K130" s="122">
        <v>981.77742708705296</v>
      </c>
      <c r="L130" s="122">
        <v>1004.8699578620589</v>
      </c>
      <c r="M130" s="122">
        <v>1033.4948428397629</v>
      </c>
      <c r="N130" s="122">
        <v>1055.2769306015787</v>
      </c>
      <c r="O130" s="122">
        <v>1086.2754045786476</v>
      </c>
      <c r="P130" s="122">
        <v>1115.6352504426927</v>
      </c>
      <c r="Q130" s="122">
        <v>1142.4923433456404</v>
      </c>
      <c r="R130" s="122">
        <v>1135.5760748291702</v>
      </c>
      <c r="S130" s="122">
        <v>1196.738534521684</v>
      </c>
      <c r="T130" s="122">
        <v>1184.4716293310044</v>
      </c>
      <c r="U130" s="122">
        <v>1203.9335193653878</v>
      </c>
      <c r="V130" s="122">
        <v>1214.5612926479394</v>
      </c>
      <c r="W130" s="122">
        <v>1368.8870356953948</v>
      </c>
      <c r="DA130" s="130" t="s">
        <v>2532</v>
      </c>
    </row>
    <row r="131" spans="1:105" ht="12" customHeight="1" x14ac:dyDescent="0.25">
      <c r="A131" s="97" t="s">
        <v>128</v>
      </c>
      <c r="B131" s="98">
        <v>735.64838311405003</v>
      </c>
      <c r="C131" s="98">
        <v>759.83188795751664</v>
      </c>
      <c r="D131" s="98">
        <v>736.46020921174511</v>
      </c>
      <c r="E131" s="98">
        <v>856.32741468991753</v>
      </c>
      <c r="F131" s="98">
        <v>890.36746180794478</v>
      </c>
      <c r="G131" s="98">
        <v>861.5286547523699</v>
      </c>
      <c r="H131" s="98">
        <v>873.62791190993312</v>
      </c>
      <c r="I131" s="98">
        <v>921.26688419485288</v>
      </c>
      <c r="J131" s="98">
        <v>935.94467284905556</v>
      </c>
      <c r="K131" s="98">
        <v>981.8998555938656</v>
      </c>
      <c r="L131" s="98">
        <v>1004.2120298050377</v>
      </c>
      <c r="M131" s="98">
        <v>1033.4481527256273</v>
      </c>
      <c r="N131" s="98">
        <v>1055.7378869846784</v>
      </c>
      <c r="O131" s="98">
        <v>1085.993052979115</v>
      </c>
      <c r="P131" s="98">
        <v>1115.8644489153914</v>
      </c>
      <c r="Q131" s="98">
        <v>1142.5782468930254</v>
      </c>
      <c r="R131" s="98">
        <v>1135.2021047950577</v>
      </c>
      <c r="S131" s="98">
        <v>1197.083340682424</v>
      </c>
      <c r="T131" s="98">
        <v>1185.0277673256116</v>
      </c>
      <c r="U131" s="98">
        <v>1203.2050380757794</v>
      </c>
      <c r="V131" s="98">
        <v>1213.2526216924846</v>
      </c>
      <c r="W131" s="98">
        <v>1374.2199851466223</v>
      </c>
      <c r="DA131" s="63" t="s">
        <v>2533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979.33302912607439</v>
      </c>
      <c r="L132" s="98">
        <v>1001.9139394965745</v>
      </c>
      <c r="M132" s="98">
        <v>1031.6208113581597</v>
      </c>
      <c r="N132" s="98">
        <v>1054.4576086143149</v>
      </c>
      <c r="O132" s="98">
        <v>1084.4170024428774</v>
      </c>
      <c r="P132" s="98">
        <v>1111.026972059029</v>
      </c>
      <c r="Q132" s="98">
        <v>1136.3594413336846</v>
      </c>
      <c r="R132" s="98">
        <v>1128.9915795250542</v>
      </c>
      <c r="S132" s="98">
        <v>1191.0531537080292</v>
      </c>
      <c r="T132" s="98">
        <v>1177.9068266712854</v>
      </c>
      <c r="U132" s="98">
        <v>1197.0093767034127</v>
      </c>
      <c r="V132" s="98">
        <v>1207.3918829736285</v>
      </c>
      <c r="W132" s="98">
        <v>1366.9707594975487</v>
      </c>
      <c r="DA132" s="63" t="s">
        <v>2534</v>
      </c>
    </row>
    <row r="133" spans="1:105" ht="12" customHeight="1" x14ac:dyDescent="0.25">
      <c r="A133" s="100" t="s">
        <v>203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483.12923158641217</v>
      </c>
      <c r="L133" s="101">
        <v>516.16572343407165</v>
      </c>
      <c r="M133" s="101">
        <v>512.86528420090826</v>
      </c>
      <c r="N133" s="101">
        <v>506.63006633558456</v>
      </c>
      <c r="O133" s="101">
        <v>535.64398974263702</v>
      </c>
      <c r="P133" s="101">
        <v>538.58553443242351</v>
      </c>
      <c r="Q133" s="101">
        <v>558.30559791949565</v>
      </c>
      <c r="R133" s="101">
        <v>547.51933121415664</v>
      </c>
      <c r="S133" s="101">
        <v>568.28524067392209</v>
      </c>
      <c r="T133" s="101">
        <v>656.75709039017659</v>
      </c>
      <c r="U133" s="101">
        <v>604.35447301558247</v>
      </c>
      <c r="V133" s="101">
        <v>599.13414120939922</v>
      </c>
      <c r="W133" s="101">
        <v>664.1982738190776</v>
      </c>
      <c r="DA133" s="131" t="s">
        <v>2535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496.20379753966205</v>
      </c>
      <c r="L134" s="104">
        <v>485.74821606250271</v>
      </c>
      <c r="M134" s="104">
        <v>518.75552715725178</v>
      </c>
      <c r="N134" s="104">
        <v>547.82754227873033</v>
      </c>
      <c r="O134" s="104">
        <v>548.77301270024032</v>
      </c>
      <c r="P134" s="104">
        <v>572.44143762660542</v>
      </c>
      <c r="Q134" s="104">
        <v>578.05384341418892</v>
      </c>
      <c r="R134" s="104">
        <v>581.47224831089773</v>
      </c>
      <c r="S134" s="104">
        <v>622.7679130341071</v>
      </c>
      <c r="T134" s="104">
        <v>521.14973628110886</v>
      </c>
      <c r="U134" s="104">
        <v>592.65490368783037</v>
      </c>
      <c r="V134" s="104">
        <v>608.25774176422942</v>
      </c>
      <c r="W134" s="104">
        <v>702.77248567847107</v>
      </c>
      <c r="DA134" s="132" t="s">
        <v>2536</v>
      </c>
    </row>
    <row r="135" spans="1:105" ht="12" customHeight="1" x14ac:dyDescent="0.25">
      <c r="A135" s="106" t="s">
        <v>122</v>
      </c>
      <c r="B135" s="101">
        <v>757.36344084985171</v>
      </c>
      <c r="C135" s="101">
        <v>655.44252298144283</v>
      </c>
      <c r="D135" s="101">
        <v>500.25886153693205</v>
      </c>
      <c r="E135" s="101">
        <v>1062.0444770692288</v>
      </c>
      <c r="F135" s="101">
        <v>991.67570025464988</v>
      </c>
      <c r="G135" s="101">
        <v>788.78467940476821</v>
      </c>
      <c r="H135" s="101">
        <v>942.09168900585246</v>
      </c>
      <c r="I135" s="101">
        <v>869.02879210833373</v>
      </c>
      <c r="J135" s="101">
        <v>919.14447066614605</v>
      </c>
      <c r="K135" s="101">
        <v>973.7453367449765</v>
      </c>
      <c r="L135" s="101">
        <v>1049.2667981372445</v>
      </c>
      <c r="M135" s="101">
        <v>1036.9142868272911</v>
      </c>
      <c r="N135" s="101">
        <v>1026.0428691383279</v>
      </c>
      <c r="O135" s="101">
        <v>1105.0550694982976</v>
      </c>
      <c r="P135" s="101">
        <v>1104.7885848784031</v>
      </c>
      <c r="Q135" s="101">
        <v>1141.6848552752656</v>
      </c>
      <c r="R135" s="101">
        <v>1164.8111610426154</v>
      </c>
      <c r="S135" s="101">
        <v>1180.3258987091431</v>
      </c>
      <c r="T135" s="101">
        <v>1158.1639304627963</v>
      </c>
      <c r="U135" s="101">
        <v>1253.8037647416627</v>
      </c>
      <c r="V135" s="101">
        <v>1297.3076108895511</v>
      </c>
      <c r="W135" s="101">
        <v>1263.3210847242758</v>
      </c>
      <c r="DA135" s="131" t="s">
        <v>2537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972.53941769560174</v>
      </c>
      <c r="L136" s="104">
        <v>1047.6046523145828</v>
      </c>
      <c r="M136" s="104">
        <v>1035.3685601258167</v>
      </c>
      <c r="N136" s="104">
        <v>1024.5831286297284</v>
      </c>
      <c r="O136" s="104">
        <v>1103.6273356007398</v>
      </c>
      <c r="P136" s="104">
        <v>1100.1711541677232</v>
      </c>
      <c r="Q136" s="104">
        <v>1137.795033563001</v>
      </c>
      <c r="R136" s="104">
        <v>1161.0041698604396</v>
      </c>
      <c r="S136" s="104">
        <v>1176.5856512365617</v>
      </c>
      <c r="T136" s="104">
        <v>1153.2443073449524</v>
      </c>
      <c r="U136" s="104">
        <v>1250.5188051298501</v>
      </c>
      <c r="V136" s="104">
        <v>1294.1055773909079</v>
      </c>
      <c r="W136" s="104">
        <v>1259.4236852859667</v>
      </c>
      <c r="DA136" s="132" t="s">
        <v>2538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479.68513308541827</v>
      </c>
      <c r="L137" s="98">
        <v>540.55600186919332</v>
      </c>
      <c r="M137" s="98">
        <v>514.72072562291135</v>
      </c>
      <c r="N137" s="98">
        <v>491.67460019883907</v>
      </c>
      <c r="O137" s="98">
        <v>545.528063160687</v>
      </c>
      <c r="P137" s="98">
        <v>533.2300627559398</v>
      </c>
      <c r="Q137" s="98">
        <v>559.60018832594722</v>
      </c>
      <c r="R137" s="98">
        <v>565.78102003446838</v>
      </c>
      <c r="S137" s="98">
        <v>563.10102549443627</v>
      </c>
      <c r="T137" s="98">
        <v>635.95400950467251</v>
      </c>
      <c r="U137" s="98">
        <v>633.30426360118372</v>
      </c>
      <c r="V137" s="98">
        <v>646.68861324936108</v>
      </c>
      <c r="W137" s="98">
        <v>604.14371070956759</v>
      </c>
      <c r="DA137" s="63" t="s">
        <v>2539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492.85428461018324</v>
      </c>
      <c r="L138" s="98">
        <v>507.04865044538963</v>
      </c>
      <c r="M138" s="98">
        <v>520.6478345029052</v>
      </c>
      <c r="N138" s="98">
        <v>532.90852843088942</v>
      </c>
      <c r="O138" s="98">
        <v>558.0992724400528</v>
      </c>
      <c r="P138" s="98">
        <v>566.9410914117833</v>
      </c>
      <c r="Q138" s="98">
        <v>578.19484523705387</v>
      </c>
      <c r="R138" s="98">
        <v>595.22314982597129</v>
      </c>
      <c r="S138" s="98">
        <v>613.48462574212567</v>
      </c>
      <c r="T138" s="98">
        <v>517.29029784027978</v>
      </c>
      <c r="U138" s="98">
        <v>617.21454152866647</v>
      </c>
      <c r="V138" s="98">
        <v>647.41696414154694</v>
      </c>
      <c r="W138" s="98">
        <v>655.27997457639924</v>
      </c>
      <c r="DA138" s="63" t="s">
        <v>2540</v>
      </c>
    </row>
    <row r="139" spans="1:105" ht="12" customHeight="1" x14ac:dyDescent="0.25">
      <c r="A139" s="121" t="s">
        <v>54</v>
      </c>
      <c r="B139" s="122">
        <v>362.53347270706359</v>
      </c>
      <c r="C139" s="122">
        <v>362.05227462689606</v>
      </c>
      <c r="D139" s="122">
        <v>373.55462610147259</v>
      </c>
      <c r="E139" s="122">
        <v>573.58316999264946</v>
      </c>
      <c r="F139" s="122">
        <v>562.72547558391</v>
      </c>
      <c r="G139" s="122">
        <v>512.30944055201587</v>
      </c>
      <c r="H139" s="122">
        <v>549.65712769341292</v>
      </c>
      <c r="I139" s="122">
        <v>548.49645550871753</v>
      </c>
      <c r="J139" s="122">
        <v>571.61558189437119</v>
      </c>
      <c r="K139" s="122">
        <v>585.98026261979442</v>
      </c>
      <c r="L139" s="122">
        <v>615.63769673868035</v>
      </c>
      <c r="M139" s="122">
        <v>581.2483882726176</v>
      </c>
      <c r="N139" s="122">
        <v>577.82424727979526</v>
      </c>
      <c r="O139" s="122">
        <v>569.53102709911809</v>
      </c>
      <c r="P139" s="122">
        <v>551.18355457797929</v>
      </c>
      <c r="Q139" s="122">
        <v>549.31155116698403</v>
      </c>
      <c r="R139" s="122">
        <v>560.11460872481609</v>
      </c>
      <c r="S139" s="122">
        <v>568.71421623708932</v>
      </c>
      <c r="T139" s="122">
        <v>581.01945493886853</v>
      </c>
      <c r="U139" s="122">
        <v>601.56352386835954</v>
      </c>
      <c r="V139" s="122">
        <v>583.6245947555534</v>
      </c>
      <c r="W139" s="122">
        <v>569.68369284982725</v>
      </c>
      <c r="DA139" s="130" t="s">
        <v>2541</v>
      </c>
    </row>
    <row r="140" spans="1:105" ht="12" customHeight="1" x14ac:dyDescent="0.25">
      <c r="A140" s="97" t="s">
        <v>50</v>
      </c>
      <c r="B140" s="98">
        <v>361.23804877310937</v>
      </c>
      <c r="C140" s="98">
        <v>370.0849725103771</v>
      </c>
      <c r="D140" s="98">
        <v>401.73890735870634</v>
      </c>
      <c r="E140" s="98">
        <v>534.42283718915303</v>
      </c>
      <c r="F140" s="98">
        <v>537.04296471746318</v>
      </c>
      <c r="G140" s="98">
        <v>525.6770565420037</v>
      </c>
      <c r="H140" s="98">
        <v>534.78039745402543</v>
      </c>
      <c r="I140" s="98">
        <v>558.20334485558828</v>
      </c>
      <c r="J140" s="98">
        <v>576.08320347341237</v>
      </c>
      <c r="K140" s="98">
        <v>595.12863726385808</v>
      </c>
      <c r="L140" s="98">
        <v>603.77526187283399</v>
      </c>
      <c r="M140" s="98">
        <v>578.62769739443365</v>
      </c>
      <c r="N140" s="98">
        <v>580.84932285044169</v>
      </c>
      <c r="O140" s="98">
        <v>557.86473079544703</v>
      </c>
      <c r="P140" s="98">
        <v>552.66780172513984</v>
      </c>
      <c r="Q140" s="98">
        <v>549.89297068288022</v>
      </c>
      <c r="R140" s="98">
        <v>557.98108728295631</v>
      </c>
      <c r="S140" s="98">
        <v>564.10628417946327</v>
      </c>
      <c r="T140" s="98">
        <v>582.15556876519622</v>
      </c>
      <c r="U140" s="98">
        <v>610.23324585231671</v>
      </c>
      <c r="V140" s="98">
        <v>580.95088793491539</v>
      </c>
      <c r="W140" s="98">
        <v>563.06525730480371</v>
      </c>
      <c r="DA140" s="63" t="s">
        <v>2542</v>
      </c>
    </row>
    <row r="141" spans="1:105" ht="12" customHeight="1" x14ac:dyDescent="0.25">
      <c r="A141" s="109" t="s">
        <v>120</v>
      </c>
      <c r="B141" s="33">
        <v>369.69618704184342</v>
      </c>
      <c r="C141" s="33">
        <v>321.30935960771109</v>
      </c>
      <c r="D141" s="33">
        <v>254.1051893603626</v>
      </c>
      <c r="E141" s="33">
        <v>687.99462653962632</v>
      </c>
      <c r="F141" s="33">
        <v>623.6610796510131</v>
      </c>
      <c r="G141" s="33">
        <v>483.02171374050988</v>
      </c>
      <c r="H141" s="33">
        <v>580.34459761858693</v>
      </c>
      <c r="I141" s="33">
        <v>528.23451801553256</v>
      </c>
      <c r="J141" s="33">
        <v>562.60681021992809</v>
      </c>
      <c r="K141" s="33">
        <v>568.58942120627921</v>
      </c>
      <c r="L141" s="33">
        <v>636.45670782114621</v>
      </c>
      <c r="M141" s="33">
        <v>585.57167854262775</v>
      </c>
      <c r="N141" s="33">
        <v>572.98152591003861</v>
      </c>
      <c r="O141" s="33">
        <v>587.67856488823713</v>
      </c>
      <c r="P141" s="33">
        <v>548.81933365880525</v>
      </c>
      <c r="Q141" s="33">
        <v>548.36311812775125</v>
      </c>
      <c r="R141" s="33">
        <v>563.69586777280392</v>
      </c>
      <c r="S141" s="33">
        <v>576.86467261767621</v>
      </c>
      <c r="T141" s="33">
        <v>578.8453811853509</v>
      </c>
      <c r="U141" s="33">
        <v>584.12816378802165</v>
      </c>
      <c r="V141" s="33">
        <v>589.00043597151489</v>
      </c>
      <c r="W141" s="33">
        <v>584.90971553877546</v>
      </c>
      <c r="DA141" s="60" t="s">
        <v>2543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7109.1914158489999</v>
      </c>
      <c r="C143" s="117">
        <f t="shared" si="49"/>
        <v>8728.2962792331291</v>
      </c>
      <c r="D143" s="117">
        <f t="shared" si="49"/>
        <v>4662.092424880444</v>
      </c>
      <c r="E143" s="117">
        <f t="shared" si="49"/>
        <v>7387.9975019288531</v>
      </c>
      <c r="F143" s="117">
        <f t="shared" si="49"/>
        <v>7421.6556736095645</v>
      </c>
      <c r="G143" s="117">
        <f t="shared" si="49"/>
        <v>7954.3393329533228</v>
      </c>
      <c r="H143" s="117">
        <f t="shared" si="49"/>
        <v>9684.5280595437744</v>
      </c>
      <c r="I143" s="117">
        <f t="shared" si="49"/>
        <v>8534.8734224917262</v>
      </c>
      <c r="J143" s="117">
        <f t="shared" si="49"/>
        <v>9852.0800725441022</v>
      </c>
      <c r="K143" s="117">
        <f t="shared" si="49"/>
        <v>10137.568290897056</v>
      </c>
      <c r="L143" s="117">
        <f t="shared" si="49"/>
        <v>10732.072034236302</v>
      </c>
      <c r="M143" s="117">
        <f t="shared" si="49"/>
        <v>10509.943685705941</v>
      </c>
      <c r="N143" s="117">
        <f t="shared" si="49"/>
        <v>10310.764537128434</v>
      </c>
      <c r="O143" s="117">
        <f t="shared" si="49"/>
        <v>10415.050837299332</v>
      </c>
      <c r="P143" s="117">
        <f t="shared" si="49"/>
        <v>10226.072119843808</v>
      </c>
      <c r="Q143" s="117">
        <f t="shared" si="49"/>
        <v>10377.115611505376</v>
      </c>
      <c r="R143" s="117">
        <f t="shared" ref="R143:V143" si="50">R144+R146+R148+R157</f>
        <v>10775.409141091792</v>
      </c>
      <c r="S143" s="117">
        <f t="shared" si="50"/>
        <v>11134.999398309963</v>
      </c>
      <c r="T143" s="117">
        <f t="shared" si="50"/>
        <v>11559.502191594227</v>
      </c>
      <c r="U143" s="117">
        <f t="shared" si="50"/>
        <v>11834.759515014193</v>
      </c>
      <c r="V143" s="117">
        <f t="shared" si="50"/>
        <v>11876.792977001387</v>
      </c>
      <c r="W143" s="117">
        <f t="shared" ref="W143" si="51">W144+W146+W148+W157</f>
        <v>13212.549801828965</v>
      </c>
      <c r="DA143" s="129" t="s">
        <v>2544</v>
      </c>
    </row>
    <row r="144" spans="1:105" ht="12.95" customHeight="1" x14ac:dyDescent="0.25">
      <c r="A144" s="121" t="s">
        <v>57</v>
      </c>
      <c r="B144" s="122">
        <f t="shared" ref="B144:W144" si="52">B145</f>
        <v>6002.2671749612391</v>
      </c>
      <c r="C144" s="122">
        <f t="shared" si="52"/>
        <v>7658.7884388336242</v>
      </c>
      <c r="D144" s="122">
        <f t="shared" si="52"/>
        <v>3739.3215293031899</v>
      </c>
      <c r="E144" s="122">
        <f t="shared" si="52"/>
        <v>5748.2024805029496</v>
      </c>
      <c r="F144" s="122">
        <f t="shared" si="52"/>
        <v>5872.0630277528635</v>
      </c>
      <c r="G144" s="122">
        <f t="shared" si="52"/>
        <v>6641.7079569195093</v>
      </c>
      <c r="H144" s="122">
        <f t="shared" si="52"/>
        <v>8209.6967958405658</v>
      </c>
      <c r="I144" s="122">
        <f t="shared" si="52"/>
        <v>7098.7506878289942</v>
      </c>
      <c r="J144" s="122">
        <f t="shared" si="52"/>
        <v>8351.6079549326314</v>
      </c>
      <c r="K144" s="122">
        <f t="shared" si="52"/>
        <v>8571.7226025841719</v>
      </c>
      <c r="L144" s="122">
        <f t="shared" si="52"/>
        <v>9066.1494038663895</v>
      </c>
      <c r="M144" s="122">
        <f t="shared" si="52"/>
        <v>8890.7489831069906</v>
      </c>
      <c r="N144" s="122">
        <f t="shared" si="52"/>
        <v>8694.6583939293923</v>
      </c>
      <c r="O144" s="122">
        <f t="shared" si="52"/>
        <v>8736.9089196279383</v>
      </c>
      <c r="P144" s="122">
        <f t="shared" si="52"/>
        <v>8559.6976587937042</v>
      </c>
      <c r="Q144" s="122">
        <f t="shared" si="52"/>
        <v>8656.7242616010753</v>
      </c>
      <c r="R144" s="122">
        <f t="shared" si="52"/>
        <v>9024.0113210045656</v>
      </c>
      <c r="S144" s="122">
        <f t="shared" si="52"/>
        <v>9348.8292367292179</v>
      </c>
      <c r="T144" s="122">
        <f t="shared" si="52"/>
        <v>9763.9942814317437</v>
      </c>
      <c r="U144" s="122">
        <f t="shared" si="52"/>
        <v>9899.0333874485768</v>
      </c>
      <c r="V144" s="122">
        <f t="shared" si="52"/>
        <v>9944.554312403734</v>
      </c>
      <c r="W144" s="122">
        <f t="shared" si="52"/>
        <v>11297.199620876996</v>
      </c>
      <c r="DA144" s="130" t="s">
        <v>2545</v>
      </c>
    </row>
    <row r="145" spans="1:105" ht="12" customHeight="1" x14ac:dyDescent="0.25">
      <c r="A145" s="97" t="s">
        <v>53</v>
      </c>
      <c r="B145" s="98">
        <v>6002.2671749612391</v>
      </c>
      <c r="C145" s="98">
        <v>7658.7884388336242</v>
      </c>
      <c r="D145" s="98">
        <v>3739.3215293031899</v>
      </c>
      <c r="E145" s="98">
        <v>5748.2024805029496</v>
      </c>
      <c r="F145" s="98">
        <v>5872.0630277528635</v>
      </c>
      <c r="G145" s="98">
        <v>6641.7079569195093</v>
      </c>
      <c r="H145" s="98">
        <v>8209.6967958405658</v>
      </c>
      <c r="I145" s="98">
        <v>7098.7506878289942</v>
      </c>
      <c r="J145" s="98">
        <v>8351.6079549326314</v>
      </c>
      <c r="K145" s="98">
        <v>8571.7226025841719</v>
      </c>
      <c r="L145" s="98">
        <v>9066.1494038663895</v>
      </c>
      <c r="M145" s="98">
        <v>8890.7489831069906</v>
      </c>
      <c r="N145" s="98">
        <v>8694.6583939293923</v>
      </c>
      <c r="O145" s="98">
        <v>8736.9089196279383</v>
      </c>
      <c r="P145" s="98">
        <v>8559.6976587937042</v>
      </c>
      <c r="Q145" s="98">
        <v>8656.7242616010753</v>
      </c>
      <c r="R145" s="98">
        <v>9024.0113210045656</v>
      </c>
      <c r="S145" s="98">
        <v>9348.8292367292179</v>
      </c>
      <c r="T145" s="98">
        <v>9763.9942814317437</v>
      </c>
      <c r="U145" s="98">
        <v>9899.0333874485768</v>
      </c>
      <c r="V145" s="98">
        <v>9944.554312403734</v>
      </c>
      <c r="W145" s="98">
        <v>11297.199620876996</v>
      </c>
      <c r="DA145" s="63" t="s">
        <v>2546</v>
      </c>
    </row>
    <row r="146" spans="1:105" ht="12.95" customHeight="1" x14ac:dyDescent="0.25">
      <c r="A146" s="121" t="s">
        <v>92</v>
      </c>
      <c r="B146" s="122">
        <f t="shared" ref="B146:W146" si="53">B147</f>
        <v>1.0763734879266249</v>
      </c>
      <c r="C146" s="122">
        <f t="shared" si="53"/>
        <v>1.1804520926180297</v>
      </c>
      <c r="D146" s="122">
        <f t="shared" si="53"/>
        <v>0.71704051357097709</v>
      </c>
      <c r="E146" s="122">
        <f t="shared" si="53"/>
        <v>0.6741282541656346</v>
      </c>
      <c r="F146" s="122">
        <f t="shared" si="53"/>
        <v>0.83672366788163643</v>
      </c>
      <c r="G146" s="122">
        <f t="shared" si="53"/>
        <v>1.0672318629780737</v>
      </c>
      <c r="H146" s="122">
        <f t="shared" si="53"/>
        <v>1.6652956739816343</v>
      </c>
      <c r="I146" s="122">
        <f t="shared" si="53"/>
        <v>2.0726384088469598</v>
      </c>
      <c r="J146" s="122">
        <f t="shared" si="53"/>
        <v>2.6010871703464997</v>
      </c>
      <c r="K146" s="122">
        <f t="shared" si="53"/>
        <v>3.4744952980017301</v>
      </c>
      <c r="L146" s="122">
        <f t="shared" si="53"/>
        <v>7.2336826320264933</v>
      </c>
      <c r="M146" s="122">
        <f t="shared" si="53"/>
        <v>4.854355693675191</v>
      </c>
      <c r="N146" s="122">
        <f t="shared" si="53"/>
        <v>7.22254098139737</v>
      </c>
      <c r="O146" s="122">
        <f t="shared" si="53"/>
        <v>8.5774745056599198</v>
      </c>
      <c r="P146" s="122">
        <f t="shared" si="53"/>
        <v>12.213813001274834</v>
      </c>
      <c r="Q146" s="122">
        <f t="shared" si="53"/>
        <v>35.241032447095151</v>
      </c>
      <c r="R146" s="122">
        <f t="shared" si="53"/>
        <v>29.94942468566299</v>
      </c>
      <c r="S146" s="122">
        <f t="shared" si="53"/>
        <v>37.238051796494211</v>
      </c>
      <c r="T146" s="122">
        <f t="shared" si="53"/>
        <v>48.134757797319338</v>
      </c>
      <c r="U146" s="122">
        <f t="shared" si="53"/>
        <v>71.450590112612005</v>
      </c>
      <c r="V146" s="122">
        <f t="shared" si="53"/>
        <v>46.774608762115029</v>
      </c>
      <c r="W146" s="122">
        <f t="shared" si="53"/>
        <v>64.131420475010742</v>
      </c>
      <c r="DA146" s="130" t="s">
        <v>2547</v>
      </c>
    </row>
    <row r="147" spans="1:105" ht="12" customHeight="1" x14ac:dyDescent="0.25">
      <c r="A147" s="97" t="s">
        <v>53</v>
      </c>
      <c r="B147" s="98">
        <f>IF(RES_hhdet_tes!B147=0,0,RES_hhdet_tes!B147*1000*11630/RES_hhdet_num!B143)</f>
        <v>1.0763734879266249</v>
      </c>
      <c r="C147" s="98">
        <f>IF(RES_hhdet_tes!C147=0,0,RES_hhdet_tes!C147*1000*11630/RES_hhdet_num!C143)</f>
        <v>1.1804520926180297</v>
      </c>
      <c r="D147" s="98">
        <f>IF(RES_hhdet_tes!D147=0,0,RES_hhdet_tes!D147*1000*11630/RES_hhdet_num!D143)</f>
        <v>0.71704051357097709</v>
      </c>
      <c r="E147" s="98">
        <f>IF(RES_hhdet_tes!E147=0,0,RES_hhdet_tes!E147*1000*11630/RES_hhdet_num!E143)</f>
        <v>0.6741282541656346</v>
      </c>
      <c r="F147" s="98">
        <f>IF(RES_hhdet_tes!F147=0,0,RES_hhdet_tes!F147*1000*11630/RES_hhdet_num!F143)</f>
        <v>0.83672366788163643</v>
      </c>
      <c r="G147" s="98">
        <f>IF(RES_hhdet_tes!G147=0,0,RES_hhdet_tes!G147*1000*11630/RES_hhdet_num!G143)</f>
        <v>1.0672318629780737</v>
      </c>
      <c r="H147" s="98">
        <f>IF(RES_hhdet_tes!H147=0,0,RES_hhdet_tes!H147*1000*11630/RES_hhdet_num!H143)</f>
        <v>1.6652956739816343</v>
      </c>
      <c r="I147" s="98">
        <f>IF(RES_hhdet_tes!I147=0,0,RES_hhdet_tes!I147*1000*11630/RES_hhdet_num!I143)</f>
        <v>2.0726384088469598</v>
      </c>
      <c r="J147" s="98">
        <f>IF(RES_hhdet_tes!J147=0,0,RES_hhdet_tes!J147*1000*11630/RES_hhdet_num!J143)</f>
        <v>2.6010871703464997</v>
      </c>
      <c r="K147" s="98">
        <f>IF(RES_hhdet_tes!K147=0,0,RES_hhdet_tes!K147*1000*11630/RES_hhdet_num!K143)</f>
        <v>3.4744952980017301</v>
      </c>
      <c r="L147" s="98">
        <f>IF(RES_hhdet_tes!L147=0,0,RES_hhdet_tes!L147*1000*11630/RES_hhdet_num!L143)</f>
        <v>7.2336826320264933</v>
      </c>
      <c r="M147" s="98">
        <f>IF(RES_hhdet_tes!M147=0,0,RES_hhdet_tes!M147*1000*11630/RES_hhdet_num!M143)</f>
        <v>4.854355693675191</v>
      </c>
      <c r="N147" s="98">
        <f>IF(RES_hhdet_tes!N147=0,0,RES_hhdet_tes!N147*1000*11630/RES_hhdet_num!N143)</f>
        <v>7.22254098139737</v>
      </c>
      <c r="O147" s="98">
        <f>IF(RES_hhdet_tes!O147=0,0,RES_hhdet_tes!O147*1000*11630/RES_hhdet_num!O143)</f>
        <v>8.5774745056599198</v>
      </c>
      <c r="P147" s="98">
        <f>IF(RES_hhdet_tes!P147=0,0,RES_hhdet_tes!P147*1000*11630/RES_hhdet_num!P143)</f>
        <v>12.213813001274834</v>
      </c>
      <c r="Q147" s="98">
        <f>IF(RES_hhdet_tes!Q147=0,0,RES_hhdet_tes!Q147*1000*11630/RES_hhdet_num!Q143)</f>
        <v>35.241032447095151</v>
      </c>
      <c r="R147" s="98">
        <f>IF(RES_hhdet_tes!R147=0,0,RES_hhdet_tes!R147*1000*11630/RES_hhdet_num!R143)</f>
        <v>29.94942468566299</v>
      </c>
      <c r="S147" s="98">
        <f>IF(RES_hhdet_tes!S147=0,0,RES_hhdet_tes!S147*1000*11630/RES_hhdet_num!S143)</f>
        <v>37.238051796494211</v>
      </c>
      <c r="T147" s="98">
        <f>IF(RES_hhdet_tes!T147=0,0,RES_hhdet_tes!T147*1000*11630/RES_hhdet_num!T143)</f>
        <v>48.134757797319338</v>
      </c>
      <c r="U147" s="98">
        <f>IF(RES_hhdet_tes!U147=0,0,RES_hhdet_tes!U147*1000*11630/RES_hhdet_num!U143)</f>
        <v>71.450590112612005</v>
      </c>
      <c r="V147" s="98">
        <f>IF(RES_hhdet_tes!V147=0,0,RES_hhdet_tes!V147*1000*11630/RES_hhdet_num!V143)</f>
        <v>46.774608762115029</v>
      </c>
      <c r="W147" s="98">
        <f>IF(RES_hhdet_tes!W147=0,0,RES_hhdet_tes!W147*1000*11630/RES_hhdet_num!W143)</f>
        <v>64.131420475010742</v>
      </c>
      <c r="DA147" s="63" t="s">
        <v>2548</v>
      </c>
    </row>
    <row r="148" spans="1:105" ht="12" customHeight="1" x14ac:dyDescent="0.25">
      <c r="A148" s="121" t="s">
        <v>55</v>
      </c>
      <c r="B148" s="122">
        <v>743.31487110108549</v>
      </c>
      <c r="C148" s="122">
        <v>707.05899888678732</v>
      </c>
      <c r="D148" s="122">
        <v>566.90126051302843</v>
      </c>
      <c r="E148" s="122">
        <v>1028.7176077549909</v>
      </c>
      <c r="F148" s="122">
        <v>971.91668463181009</v>
      </c>
      <c r="G148" s="122">
        <v>801.15449851621042</v>
      </c>
      <c r="H148" s="122">
        <v>924.78025033388894</v>
      </c>
      <c r="I148" s="122">
        <v>883.77037049966293</v>
      </c>
      <c r="J148" s="122">
        <v>925.95580618804581</v>
      </c>
      <c r="K148" s="122">
        <v>976.28588844660737</v>
      </c>
      <c r="L148" s="122">
        <v>1042.2553010123679</v>
      </c>
      <c r="M148" s="122">
        <v>1032.8258013305519</v>
      </c>
      <c r="N148" s="122">
        <v>1031.1985435268534</v>
      </c>
      <c r="O148" s="122">
        <v>1100.3535581819588</v>
      </c>
      <c r="P148" s="122">
        <v>1102.8683357342222</v>
      </c>
      <c r="Q148" s="122">
        <v>1135.7914105356238</v>
      </c>
      <c r="R148" s="122">
        <v>1161.454261608905</v>
      </c>
      <c r="S148" s="122">
        <v>1180.372327251449</v>
      </c>
      <c r="T148" s="122">
        <v>1166.3407557923676</v>
      </c>
      <c r="U148" s="122">
        <v>1262.7305077421615</v>
      </c>
      <c r="V148" s="122">
        <v>1301.8479953331766</v>
      </c>
      <c r="W148" s="122">
        <v>1281.6223415400812</v>
      </c>
      <c r="DA148" s="130" t="s">
        <v>2549</v>
      </c>
    </row>
    <row r="149" spans="1:105" ht="12" customHeight="1" x14ac:dyDescent="0.25">
      <c r="A149" s="97" t="s">
        <v>124</v>
      </c>
      <c r="B149" s="98">
        <v>731.00321543034829</v>
      </c>
      <c r="C149" s="98">
        <v>767.27320501693578</v>
      </c>
      <c r="D149" s="98">
        <v>781.10573443924068</v>
      </c>
      <c r="E149" s="98">
        <v>823.79587096167631</v>
      </c>
      <c r="F149" s="98">
        <v>853.17086765074896</v>
      </c>
      <c r="G149" s="98">
        <v>865.11797880576546</v>
      </c>
      <c r="H149" s="98">
        <v>883.07066855268727</v>
      </c>
      <c r="I149" s="98">
        <v>922.67237125889562</v>
      </c>
      <c r="J149" s="98">
        <v>952.75361078524224</v>
      </c>
      <c r="K149" s="98">
        <v>990.52527862308864</v>
      </c>
      <c r="L149" s="98">
        <v>1011.9775898447486</v>
      </c>
      <c r="M149" s="98">
        <v>1013.0300012482375</v>
      </c>
      <c r="N149" s="98">
        <v>1071.2197641354314</v>
      </c>
      <c r="O149" s="98">
        <v>1067.923629856364</v>
      </c>
      <c r="P149" s="98">
        <v>1087.6639883365094</v>
      </c>
      <c r="Q149" s="98">
        <v>1094.6735378544399</v>
      </c>
      <c r="R149" s="98">
        <v>1138.9765458124111</v>
      </c>
      <c r="S149" s="98">
        <v>1177.7289433929468</v>
      </c>
      <c r="T149" s="98">
        <v>1229.6861557069199</v>
      </c>
      <c r="U149" s="98">
        <v>1314.64851769185</v>
      </c>
      <c r="V149" s="98">
        <v>1309.2501128066544</v>
      </c>
      <c r="W149" s="98">
        <v>1269.3943421340634</v>
      </c>
      <c r="DA149" s="63" t="s">
        <v>2550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990.09264690848204</v>
      </c>
      <c r="L150" s="98">
        <v>1011.8648763429328</v>
      </c>
      <c r="M150" s="98">
        <v>1012.503484981825</v>
      </c>
      <c r="N150" s="98">
        <v>1069.9132509879926</v>
      </c>
      <c r="O150" s="98">
        <v>1067.1139111356661</v>
      </c>
      <c r="P150" s="98">
        <v>1085.7591504757061</v>
      </c>
      <c r="Q150" s="98">
        <v>1093.7379048189109</v>
      </c>
      <c r="R150" s="98">
        <v>1138.5624099973074</v>
      </c>
      <c r="S150" s="98">
        <v>1177.5234452116815</v>
      </c>
      <c r="T150" s="98">
        <v>1229.2312858179951</v>
      </c>
      <c r="U150" s="98">
        <v>1313.7371000762312</v>
      </c>
      <c r="V150" s="98">
        <v>1308.23932001917</v>
      </c>
      <c r="W150" s="98">
        <v>1269.5207801762697</v>
      </c>
      <c r="DA150" s="63" t="s">
        <v>2551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488.30970220406118</v>
      </c>
      <c r="L151" s="101">
        <v>521.37677867237562</v>
      </c>
      <c r="M151" s="101">
        <v>503.24043259850191</v>
      </c>
      <c r="N151" s="101">
        <v>513.97283453622651</v>
      </c>
      <c r="O151" s="101">
        <v>527.00023224822053</v>
      </c>
      <c r="P151" s="101">
        <v>525.80948708621565</v>
      </c>
      <c r="Q151" s="101">
        <v>536.66134295726329</v>
      </c>
      <c r="R151" s="101">
        <v>552.39772200602727</v>
      </c>
      <c r="S151" s="101">
        <v>561.2951058815778</v>
      </c>
      <c r="T151" s="101">
        <v>685.81554016374332</v>
      </c>
      <c r="U151" s="101">
        <v>665.63597602854543</v>
      </c>
      <c r="V151" s="101">
        <v>651.31064516300955</v>
      </c>
      <c r="W151" s="101">
        <v>614.13338658943553</v>
      </c>
      <c r="DA151" s="131" t="s">
        <v>2552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501.78294470442114</v>
      </c>
      <c r="L152" s="104">
        <v>490.48809767055707</v>
      </c>
      <c r="M152" s="104">
        <v>509.26305238332316</v>
      </c>
      <c r="N152" s="104">
        <v>555.94041645176605</v>
      </c>
      <c r="O152" s="104">
        <v>540.11367888744553</v>
      </c>
      <c r="P152" s="104">
        <v>559.9496633894903</v>
      </c>
      <c r="Q152" s="104">
        <v>557.07656186164763</v>
      </c>
      <c r="R152" s="104">
        <v>586.16468799128018</v>
      </c>
      <c r="S152" s="104">
        <v>616.22833933010361</v>
      </c>
      <c r="T152" s="104">
        <v>543.41574565425162</v>
      </c>
      <c r="U152" s="104">
        <v>648.10112404768574</v>
      </c>
      <c r="V152" s="104">
        <v>656.92867485616046</v>
      </c>
      <c r="W152" s="104">
        <v>655.38739358683404</v>
      </c>
      <c r="DA152" s="132" t="s">
        <v>2553</v>
      </c>
    </row>
    <row r="153" spans="1:105" ht="12" customHeight="1" x14ac:dyDescent="0.25">
      <c r="A153" s="106" t="s">
        <v>122</v>
      </c>
      <c r="B153" s="101">
        <v>757.3634408498516</v>
      </c>
      <c r="C153" s="101">
        <v>655.33026353920729</v>
      </c>
      <c r="D153" s="101">
        <v>499.70810857415751</v>
      </c>
      <c r="E153" s="101">
        <v>1060.3553733749477</v>
      </c>
      <c r="F153" s="101">
        <v>989.68157922337707</v>
      </c>
      <c r="G153" s="101">
        <v>787.65699320941644</v>
      </c>
      <c r="H153" s="101">
        <v>942.02526428739486</v>
      </c>
      <c r="I153" s="101">
        <v>868.361803036683</v>
      </c>
      <c r="J153" s="101">
        <v>918.12001662553632</v>
      </c>
      <c r="K153" s="101">
        <v>972.86900278577957</v>
      </c>
      <c r="L153" s="101">
        <v>1048.1171621869023</v>
      </c>
      <c r="M153" s="101">
        <v>1035.9717978209555</v>
      </c>
      <c r="N153" s="101">
        <v>1025.3521055477152</v>
      </c>
      <c r="O153" s="101">
        <v>1104.7710581086417</v>
      </c>
      <c r="P153" s="101">
        <v>1106.2892695896867</v>
      </c>
      <c r="Q153" s="101">
        <v>1142.0434251240254</v>
      </c>
      <c r="R153" s="101">
        <v>1164.4294277965798</v>
      </c>
      <c r="S153" s="101">
        <v>1180.5791859835988</v>
      </c>
      <c r="T153" s="101">
        <v>1159.3049212840483</v>
      </c>
      <c r="U153" s="101">
        <v>1257.4439417894619</v>
      </c>
      <c r="V153" s="101">
        <v>1304.1269015846192</v>
      </c>
      <c r="W153" s="101">
        <v>1286.5942383371662</v>
      </c>
      <c r="DA153" s="131" t="s">
        <v>2554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973.02672406008992</v>
      </c>
      <c r="L154" s="104">
        <v>1048.1384998231138</v>
      </c>
      <c r="M154" s="104">
        <v>1035.9547863634295</v>
      </c>
      <c r="N154" s="104">
        <v>1025.275342241815</v>
      </c>
      <c r="O154" s="104">
        <v>1104.7378397275759</v>
      </c>
      <c r="P154" s="104">
        <v>1103.4595023653069</v>
      </c>
      <c r="Q154" s="104">
        <v>1140.1462330288919</v>
      </c>
      <c r="R154" s="104">
        <v>1164.1607655710561</v>
      </c>
      <c r="S154" s="104">
        <v>1180.7921260125224</v>
      </c>
      <c r="T154" s="104">
        <v>1157.7774894408883</v>
      </c>
      <c r="U154" s="104">
        <v>1255.8289957599011</v>
      </c>
      <c r="V154" s="104">
        <v>1300.2394312203994</v>
      </c>
      <c r="W154" s="104">
        <v>1282.6123684301733</v>
      </c>
      <c r="DA154" s="132" t="s">
        <v>2555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479.92548696110669</v>
      </c>
      <c r="L155" s="98">
        <v>540.831463107535</v>
      </c>
      <c r="M155" s="98">
        <v>515.01216077559434</v>
      </c>
      <c r="N155" s="98">
        <v>492.00677807827554</v>
      </c>
      <c r="O155" s="98">
        <v>546.07699045335448</v>
      </c>
      <c r="P155" s="98">
        <v>534.82385669347298</v>
      </c>
      <c r="Q155" s="98">
        <v>560.75657557065517</v>
      </c>
      <c r="R155" s="98">
        <v>567.31929352852774</v>
      </c>
      <c r="S155" s="98">
        <v>565.11419832003514</v>
      </c>
      <c r="T155" s="98">
        <v>638.4538226937475</v>
      </c>
      <c r="U155" s="98">
        <v>635.99352053418704</v>
      </c>
      <c r="V155" s="98">
        <v>649.75381403063318</v>
      </c>
      <c r="W155" s="98">
        <v>615.26728829896979</v>
      </c>
      <c r="DA155" s="63" t="s">
        <v>2556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493.10123709898318</v>
      </c>
      <c r="L156" s="98">
        <v>507.30703671557853</v>
      </c>
      <c r="M156" s="98">
        <v>520.94262558783532</v>
      </c>
      <c r="N156" s="98">
        <v>533.26856416353951</v>
      </c>
      <c r="O156" s="98">
        <v>558.66084927422139</v>
      </c>
      <c r="P156" s="98">
        <v>568.6356456718338</v>
      </c>
      <c r="Q156" s="98">
        <v>579.3896574582368</v>
      </c>
      <c r="R156" s="98">
        <v>596.84147204252827</v>
      </c>
      <c r="S156" s="98">
        <v>615.67792769248729</v>
      </c>
      <c r="T156" s="98">
        <v>519.32366674714069</v>
      </c>
      <c r="U156" s="98">
        <v>619.83547522571394</v>
      </c>
      <c r="V156" s="98">
        <v>650.485617189766</v>
      </c>
      <c r="W156" s="98">
        <v>667.34508013120353</v>
      </c>
      <c r="DA156" s="63" t="s">
        <v>2557</v>
      </c>
    </row>
    <row r="157" spans="1:105" ht="12" customHeight="1" x14ac:dyDescent="0.25">
      <c r="A157" s="121" t="s">
        <v>54</v>
      </c>
      <c r="B157" s="122">
        <v>362.53299629874891</v>
      </c>
      <c r="C157" s="122">
        <v>361.2683894200992</v>
      </c>
      <c r="D157" s="122">
        <v>355.15259455065473</v>
      </c>
      <c r="E157" s="122">
        <v>610.40328541674717</v>
      </c>
      <c r="F157" s="122">
        <v>576.83923755700926</v>
      </c>
      <c r="G157" s="122">
        <v>510.40964565462525</v>
      </c>
      <c r="H157" s="122">
        <v>548.38571769533746</v>
      </c>
      <c r="I157" s="122">
        <v>550.27972575422291</v>
      </c>
      <c r="J157" s="122">
        <v>571.91522425307937</v>
      </c>
      <c r="K157" s="122">
        <v>586.08530456827452</v>
      </c>
      <c r="L157" s="122">
        <v>616.43364672551729</v>
      </c>
      <c r="M157" s="122">
        <v>581.51454557472459</v>
      </c>
      <c r="N157" s="122">
        <v>577.68505869078888</v>
      </c>
      <c r="O157" s="122">
        <v>569.21088498377537</v>
      </c>
      <c r="P157" s="122">
        <v>551.29231231460665</v>
      </c>
      <c r="Q157" s="122">
        <v>549.35890692158273</v>
      </c>
      <c r="R157" s="122">
        <v>559.99413379265707</v>
      </c>
      <c r="S157" s="122">
        <v>568.55978253280261</v>
      </c>
      <c r="T157" s="122">
        <v>581.03239657279698</v>
      </c>
      <c r="U157" s="122">
        <v>601.54502971084287</v>
      </c>
      <c r="V157" s="122">
        <v>583.61606050236105</v>
      </c>
      <c r="W157" s="122">
        <v>569.59641893687728</v>
      </c>
      <c r="DA157" s="130" t="s">
        <v>2558</v>
      </c>
    </row>
    <row r="158" spans="1:105" ht="12" customHeight="1" x14ac:dyDescent="0.25">
      <c r="A158" s="97" t="s">
        <v>50</v>
      </c>
      <c r="B158" s="98">
        <v>361.23804877310943</v>
      </c>
      <c r="C158" s="98">
        <v>370.08497251037704</v>
      </c>
      <c r="D158" s="98">
        <v>401.7389073587064</v>
      </c>
      <c r="E158" s="98">
        <v>534.42283718915303</v>
      </c>
      <c r="F158" s="98">
        <v>537.04296471746318</v>
      </c>
      <c r="G158" s="98">
        <v>525.67705654200358</v>
      </c>
      <c r="H158" s="98">
        <v>534.78039745402521</v>
      </c>
      <c r="I158" s="98">
        <v>558.20334485558851</v>
      </c>
      <c r="J158" s="98">
        <v>576.08320347341146</v>
      </c>
      <c r="K158" s="98">
        <v>595.12863726385865</v>
      </c>
      <c r="L158" s="98">
        <v>603.77526187283388</v>
      </c>
      <c r="M158" s="98">
        <v>578.62769739443297</v>
      </c>
      <c r="N158" s="98">
        <v>580.84932285044329</v>
      </c>
      <c r="O158" s="98">
        <v>557.86473079544794</v>
      </c>
      <c r="P158" s="98">
        <v>552.667801725142</v>
      </c>
      <c r="Q158" s="98">
        <v>549.89297068287613</v>
      </c>
      <c r="R158" s="98">
        <v>557.98108728295597</v>
      </c>
      <c r="S158" s="98">
        <v>564.10628417946486</v>
      </c>
      <c r="T158" s="98">
        <v>582.15556876519406</v>
      </c>
      <c r="U158" s="98">
        <v>610.23324585231865</v>
      </c>
      <c r="V158" s="98">
        <v>580.95088793491561</v>
      </c>
      <c r="W158" s="98">
        <v>563.06525730480837</v>
      </c>
      <c r="DA158" s="63" t="s">
        <v>2559</v>
      </c>
    </row>
    <row r="159" spans="1:105" ht="12" customHeight="1" x14ac:dyDescent="0.25">
      <c r="A159" s="109" t="s">
        <v>120</v>
      </c>
      <c r="B159" s="33">
        <v>369.69618704184353</v>
      </c>
      <c r="C159" s="33">
        <v>321.30935960771103</v>
      </c>
      <c r="D159" s="33">
        <v>254.10518936036266</v>
      </c>
      <c r="E159" s="33">
        <v>687.9946265396261</v>
      </c>
      <c r="F159" s="33">
        <v>623.66107965101321</v>
      </c>
      <c r="G159" s="33">
        <v>483.02171374050931</v>
      </c>
      <c r="H159" s="33">
        <v>580.34459761858659</v>
      </c>
      <c r="I159" s="33">
        <v>528.23451801553233</v>
      </c>
      <c r="J159" s="33">
        <v>562.60681021992741</v>
      </c>
      <c r="K159" s="33">
        <v>568.58942120627921</v>
      </c>
      <c r="L159" s="33">
        <v>636.45670782114757</v>
      </c>
      <c r="M159" s="33">
        <v>585.57167854262798</v>
      </c>
      <c r="N159" s="33">
        <v>572.98152591003986</v>
      </c>
      <c r="O159" s="33">
        <v>587.67856488823691</v>
      </c>
      <c r="P159" s="33">
        <v>548.81933365880695</v>
      </c>
      <c r="Q159" s="33">
        <v>548.36311812775386</v>
      </c>
      <c r="R159" s="33">
        <v>563.69586777280131</v>
      </c>
      <c r="S159" s="33">
        <v>576.86467261767655</v>
      </c>
      <c r="T159" s="33">
        <v>578.84538118535227</v>
      </c>
      <c r="U159" s="33">
        <v>584.1281637880212</v>
      </c>
      <c r="V159" s="33">
        <v>589.00043597151534</v>
      </c>
      <c r="W159" s="33">
        <v>584.90971553877171</v>
      </c>
      <c r="DA159" s="60" t="s">
        <v>2560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7798.7177261804654</v>
      </c>
      <c r="C161" s="117">
        <f t="shared" si="54"/>
        <v>9054.180551693973</v>
      </c>
      <c r="D161" s="117">
        <f t="shared" si="54"/>
        <v>7964.8490077391471</v>
      </c>
      <c r="E161" s="117">
        <f t="shared" si="54"/>
        <v>9345.3657034773551</v>
      </c>
      <c r="F161" s="117">
        <f t="shared" si="54"/>
        <v>9587.7275694345881</v>
      </c>
      <c r="G161" s="117">
        <f t="shared" si="54"/>
        <v>8523.4053789557311</v>
      </c>
      <c r="H161" s="117">
        <f t="shared" si="54"/>
        <v>8750.2918264192267</v>
      </c>
      <c r="I161" s="117">
        <f t="shared" si="54"/>
        <v>9944.5353452627296</v>
      </c>
      <c r="J161" s="117">
        <f t="shared" si="54"/>
        <v>9725.4329665564619</v>
      </c>
      <c r="K161" s="117">
        <f t="shared" si="54"/>
        <v>10245.535257258327</v>
      </c>
      <c r="L161" s="117">
        <f t="shared" si="54"/>
        <v>11781.258561787088</v>
      </c>
      <c r="M161" s="117">
        <f t="shared" si="54"/>
        <v>10229.70874562991</v>
      </c>
      <c r="N161" s="117">
        <f t="shared" si="54"/>
        <v>10726.567719167819</v>
      </c>
      <c r="O161" s="117">
        <f t="shared" si="54"/>
        <v>10717.933629933636</v>
      </c>
      <c r="P161" s="117">
        <f t="shared" si="54"/>
        <v>10155.618469100467</v>
      </c>
      <c r="Q161" s="117">
        <f t="shared" si="54"/>
        <v>10540.560429829782</v>
      </c>
      <c r="R161" s="117">
        <f t="shared" ref="R161:V161" si="55">R162+R164+R166+R175</f>
        <v>10354.536576641538</v>
      </c>
      <c r="S161" s="117">
        <f t="shared" si="55"/>
        <v>11156.391322464066</v>
      </c>
      <c r="T161" s="117">
        <f t="shared" si="55"/>
        <v>11688.101854041835</v>
      </c>
      <c r="U161" s="117">
        <f t="shared" si="55"/>
        <v>11878.707727949555</v>
      </c>
      <c r="V161" s="117">
        <f t="shared" si="55"/>
        <v>11924.73741999682</v>
      </c>
      <c r="W161" s="117">
        <f t="shared" ref="W161" si="56">W162+W164+W166+W175</f>
        <v>12257.952174927965</v>
      </c>
      <c r="DA161" s="129" t="s">
        <v>2561</v>
      </c>
    </row>
    <row r="162" spans="1:105" ht="12.95" customHeight="1" x14ac:dyDescent="0.25">
      <c r="A162" s="121" t="s">
        <v>57</v>
      </c>
      <c r="B162" s="122">
        <f t="shared" ref="B162:W162" si="57">B163</f>
        <v>6692.2340327073962</v>
      </c>
      <c r="C162" s="122">
        <f t="shared" si="57"/>
        <v>7981.5306137825482</v>
      </c>
      <c r="D162" s="122">
        <f t="shared" si="57"/>
        <v>6988.5861097722354</v>
      </c>
      <c r="E162" s="122">
        <f t="shared" si="57"/>
        <v>7762.4777787958146</v>
      </c>
      <c r="F162" s="122">
        <f t="shared" si="57"/>
        <v>8056.7459517610168</v>
      </c>
      <c r="G162" s="122">
        <f t="shared" si="57"/>
        <v>7206.9306280882311</v>
      </c>
      <c r="H162" s="122">
        <f t="shared" si="57"/>
        <v>7269.0574627729156</v>
      </c>
      <c r="I162" s="122">
        <f t="shared" si="57"/>
        <v>8510.3695820416633</v>
      </c>
      <c r="J162" s="122">
        <f t="shared" si="57"/>
        <v>8224.5511755882762</v>
      </c>
      <c r="K162" s="122">
        <f t="shared" si="57"/>
        <v>8678.9502990303918</v>
      </c>
      <c r="L162" s="122">
        <f t="shared" si="57"/>
        <v>10116.297868567752</v>
      </c>
      <c r="M162" s="122">
        <f t="shared" si="57"/>
        <v>8610.5377059565981</v>
      </c>
      <c r="N162" s="122">
        <f t="shared" si="57"/>
        <v>9108.5172044173996</v>
      </c>
      <c r="O162" s="122">
        <f t="shared" si="57"/>
        <v>9040.3187020408295</v>
      </c>
      <c r="P162" s="122">
        <f t="shared" si="57"/>
        <v>8488.7195103724152</v>
      </c>
      <c r="Q162" s="122">
        <f t="shared" si="57"/>
        <v>8830.3116207866387</v>
      </c>
      <c r="R162" s="122">
        <f t="shared" si="57"/>
        <v>8609.2671456715125</v>
      </c>
      <c r="S162" s="122">
        <f t="shared" si="57"/>
        <v>9380.1937664971501</v>
      </c>
      <c r="T162" s="122">
        <f t="shared" si="57"/>
        <v>9908.2462597185659</v>
      </c>
      <c r="U162" s="122">
        <f t="shared" si="57"/>
        <v>9968.2121392991685</v>
      </c>
      <c r="V162" s="122">
        <f t="shared" si="57"/>
        <v>10000.710274972913</v>
      </c>
      <c r="W162" s="122">
        <f t="shared" si="57"/>
        <v>10356.777027087875</v>
      </c>
      <c r="DA162" s="130" t="s">
        <v>2562</v>
      </c>
    </row>
    <row r="163" spans="1:105" ht="12" customHeight="1" x14ac:dyDescent="0.25">
      <c r="A163" s="97" t="s">
        <v>53</v>
      </c>
      <c r="B163" s="33">
        <v>6692.2340327073962</v>
      </c>
      <c r="C163" s="33">
        <v>7981.5306137825482</v>
      </c>
      <c r="D163" s="33">
        <v>6988.5861097722354</v>
      </c>
      <c r="E163" s="33">
        <v>7762.4777787958146</v>
      </c>
      <c r="F163" s="33">
        <v>8056.7459517610168</v>
      </c>
      <c r="G163" s="33">
        <v>7206.9306280882311</v>
      </c>
      <c r="H163" s="33">
        <v>7269.0574627729156</v>
      </c>
      <c r="I163" s="33">
        <v>8510.3695820416633</v>
      </c>
      <c r="J163" s="33">
        <v>8224.5511755882762</v>
      </c>
      <c r="K163" s="33">
        <v>8678.9502990303918</v>
      </c>
      <c r="L163" s="33">
        <v>10116.297868567752</v>
      </c>
      <c r="M163" s="33">
        <v>8610.5377059565981</v>
      </c>
      <c r="N163" s="33">
        <v>9108.5172044173996</v>
      </c>
      <c r="O163" s="33">
        <v>9040.3187020408295</v>
      </c>
      <c r="P163" s="33">
        <v>8488.7195103724152</v>
      </c>
      <c r="Q163" s="33">
        <v>8830.3116207866387</v>
      </c>
      <c r="R163" s="33">
        <v>8609.2671456715125</v>
      </c>
      <c r="S163" s="33">
        <v>9380.1937664971501</v>
      </c>
      <c r="T163" s="33">
        <v>9908.2462597185659</v>
      </c>
      <c r="U163" s="33">
        <v>9968.2121392991685</v>
      </c>
      <c r="V163" s="33">
        <v>10000.710274972913</v>
      </c>
      <c r="W163" s="33">
        <v>10356.777027087875</v>
      </c>
      <c r="DA163" s="60" t="s">
        <v>2563</v>
      </c>
    </row>
    <row r="164" spans="1:105" ht="12.95" customHeight="1" x14ac:dyDescent="0.25">
      <c r="A164" s="121" t="s">
        <v>92</v>
      </c>
      <c r="B164" s="122">
        <f t="shared" ref="B164:W164" si="58">B165</f>
        <v>0.63895164770795332</v>
      </c>
      <c r="C164" s="122">
        <f t="shared" si="58"/>
        <v>0.64422445150037266</v>
      </c>
      <c r="D164" s="122">
        <f t="shared" si="58"/>
        <v>0.78494024472208501</v>
      </c>
      <c r="E164" s="122">
        <f t="shared" si="58"/>
        <v>0.83740835176965067</v>
      </c>
      <c r="F164" s="122">
        <f t="shared" si="58"/>
        <v>1.246588700860088</v>
      </c>
      <c r="G164" s="122">
        <f t="shared" si="58"/>
        <v>1.5175458012536642</v>
      </c>
      <c r="H164" s="122">
        <f t="shared" si="58"/>
        <v>2.1506893563533205</v>
      </c>
      <c r="I164" s="122">
        <f t="shared" si="58"/>
        <v>2.0825838943458801</v>
      </c>
      <c r="J164" s="122">
        <f t="shared" si="58"/>
        <v>2.2892873609139111</v>
      </c>
      <c r="K164" s="122">
        <f t="shared" si="58"/>
        <v>2.9574341104562589</v>
      </c>
      <c r="L164" s="122">
        <f t="shared" si="58"/>
        <v>6.1097959367312438</v>
      </c>
      <c r="M164" s="122">
        <f t="shared" si="58"/>
        <v>3.9261736590269445</v>
      </c>
      <c r="N164" s="122">
        <f t="shared" si="58"/>
        <v>5.4674661582596755</v>
      </c>
      <c r="O164" s="122">
        <f t="shared" si="58"/>
        <v>5.320386454175571</v>
      </c>
      <c r="P164" s="122">
        <f t="shared" si="58"/>
        <v>6.1140657346506879</v>
      </c>
      <c r="Q164" s="122">
        <f t="shared" si="58"/>
        <v>15.935491594016506</v>
      </c>
      <c r="R164" s="122">
        <f t="shared" si="58"/>
        <v>12.324926532276557</v>
      </c>
      <c r="S164" s="122">
        <f t="shared" si="58"/>
        <v>15.126020163257852</v>
      </c>
      <c r="T164" s="122">
        <f t="shared" si="58"/>
        <v>19.908530016383587</v>
      </c>
      <c r="U164" s="122">
        <f t="shared" si="58"/>
        <v>32.289827246259598</v>
      </c>
      <c r="V164" s="122">
        <f t="shared" si="58"/>
        <v>24.563255675049351</v>
      </c>
      <c r="W164" s="122">
        <f t="shared" si="58"/>
        <v>36.615162361355026</v>
      </c>
      <c r="DA164" s="130" t="s">
        <v>2564</v>
      </c>
    </row>
    <row r="165" spans="1:105" ht="12" customHeight="1" x14ac:dyDescent="0.25">
      <c r="A165" s="97" t="s">
        <v>53</v>
      </c>
      <c r="B165" s="98">
        <f>IF(RES_hhdet_tes!B165=0,0,RES_hhdet_tes!B165*1000*11630/RES_hhdet_num!B161)</f>
        <v>0.63895164770795332</v>
      </c>
      <c r="C165" s="98">
        <f>IF(RES_hhdet_tes!C165=0,0,RES_hhdet_tes!C165*1000*11630/RES_hhdet_num!C161)</f>
        <v>0.64422445150037266</v>
      </c>
      <c r="D165" s="98">
        <f>IF(RES_hhdet_tes!D165=0,0,RES_hhdet_tes!D165*1000*11630/RES_hhdet_num!D161)</f>
        <v>0.78494024472208501</v>
      </c>
      <c r="E165" s="98">
        <f>IF(RES_hhdet_tes!E165=0,0,RES_hhdet_tes!E165*1000*11630/RES_hhdet_num!E161)</f>
        <v>0.83740835176965067</v>
      </c>
      <c r="F165" s="98">
        <f>IF(RES_hhdet_tes!F165=0,0,RES_hhdet_tes!F165*1000*11630/RES_hhdet_num!F161)</f>
        <v>1.246588700860088</v>
      </c>
      <c r="G165" s="98">
        <f>IF(RES_hhdet_tes!G165=0,0,RES_hhdet_tes!G165*1000*11630/RES_hhdet_num!G161)</f>
        <v>1.5175458012536642</v>
      </c>
      <c r="H165" s="98">
        <f>IF(RES_hhdet_tes!H165=0,0,RES_hhdet_tes!H165*1000*11630/RES_hhdet_num!H161)</f>
        <v>2.1506893563533205</v>
      </c>
      <c r="I165" s="98">
        <f>IF(RES_hhdet_tes!I165=0,0,RES_hhdet_tes!I165*1000*11630/RES_hhdet_num!I161)</f>
        <v>2.0825838943458801</v>
      </c>
      <c r="J165" s="98">
        <f>IF(RES_hhdet_tes!J165=0,0,RES_hhdet_tes!J165*1000*11630/RES_hhdet_num!J161)</f>
        <v>2.2892873609139111</v>
      </c>
      <c r="K165" s="98">
        <f>IF(RES_hhdet_tes!K165=0,0,RES_hhdet_tes!K165*1000*11630/RES_hhdet_num!K161)</f>
        <v>2.9574341104562589</v>
      </c>
      <c r="L165" s="98">
        <f>IF(RES_hhdet_tes!L165=0,0,RES_hhdet_tes!L165*1000*11630/RES_hhdet_num!L161)</f>
        <v>6.1097959367312438</v>
      </c>
      <c r="M165" s="98">
        <f>IF(RES_hhdet_tes!M165=0,0,RES_hhdet_tes!M165*1000*11630/RES_hhdet_num!M161)</f>
        <v>3.9261736590269445</v>
      </c>
      <c r="N165" s="98">
        <f>IF(RES_hhdet_tes!N165=0,0,RES_hhdet_tes!N165*1000*11630/RES_hhdet_num!N161)</f>
        <v>5.4674661582596755</v>
      </c>
      <c r="O165" s="98">
        <f>IF(RES_hhdet_tes!O165=0,0,RES_hhdet_tes!O165*1000*11630/RES_hhdet_num!O161)</f>
        <v>5.320386454175571</v>
      </c>
      <c r="P165" s="98">
        <f>IF(RES_hhdet_tes!P165=0,0,RES_hhdet_tes!P165*1000*11630/RES_hhdet_num!P161)</f>
        <v>6.1140657346506879</v>
      </c>
      <c r="Q165" s="98">
        <f>IF(RES_hhdet_tes!Q165=0,0,RES_hhdet_tes!Q165*1000*11630/RES_hhdet_num!Q161)</f>
        <v>15.935491594016506</v>
      </c>
      <c r="R165" s="98">
        <f>IF(RES_hhdet_tes!R165=0,0,RES_hhdet_tes!R165*1000*11630/RES_hhdet_num!R161)</f>
        <v>12.324926532276557</v>
      </c>
      <c r="S165" s="98">
        <f>IF(RES_hhdet_tes!S165=0,0,RES_hhdet_tes!S165*1000*11630/RES_hhdet_num!S161)</f>
        <v>15.126020163257852</v>
      </c>
      <c r="T165" s="98">
        <f>IF(RES_hhdet_tes!T165=0,0,RES_hhdet_tes!T165*1000*11630/RES_hhdet_num!T161)</f>
        <v>19.908530016383587</v>
      </c>
      <c r="U165" s="98">
        <f>IF(RES_hhdet_tes!U165=0,0,RES_hhdet_tes!U165*1000*11630/RES_hhdet_num!U161)</f>
        <v>32.289827246259598</v>
      </c>
      <c r="V165" s="98">
        <f>IF(RES_hhdet_tes!V165=0,0,RES_hhdet_tes!V165*1000*11630/RES_hhdet_num!V161)</f>
        <v>24.563255675049351</v>
      </c>
      <c r="W165" s="98">
        <f>IF(RES_hhdet_tes!W165=0,0,RES_hhdet_tes!W165*1000*11630/RES_hhdet_num!W161)</f>
        <v>36.615162361355026</v>
      </c>
      <c r="DA165" s="63" t="s">
        <v>2565</v>
      </c>
    </row>
    <row r="166" spans="1:105" ht="12" customHeight="1" x14ac:dyDescent="0.25">
      <c r="A166" s="121" t="s">
        <v>55</v>
      </c>
      <c r="B166" s="122">
        <v>743.30768648466335</v>
      </c>
      <c r="C166" s="122">
        <v>710.26342732510147</v>
      </c>
      <c r="D166" s="122">
        <v>608.0094347381812</v>
      </c>
      <c r="E166" s="122">
        <v>994.43614732433059</v>
      </c>
      <c r="F166" s="122">
        <v>959.81720215175505</v>
      </c>
      <c r="G166" s="122">
        <v>804.87457492478939</v>
      </c>
      <c r="H166" s="122">
        <v>928.78297115487919</v>
      </c>
      <c r="I166" s="122">
        <v>883.05044339723713</v>
      </c>
      <c r="J166" s="122">
        <v>926.89069496371246</v>
      </c>
      <c r="K166" s="122">
        <v>977.57939183093833</v>
      </c>
      <c r="L166" s="122">
        <v>1043.0525961317012</v>
      </c>
      <c r="M166" s="122">
        <v>1033.979156379231</v>
      </c>
      <c r="N166" s="122">
        <v>1034.7464717880605</v>
      </c>
      <c r="O166" s="122">
        <v>1102.9792382785615</v>
      </c>
      <c r="P166" s="122">
        <v>1109.5697462318872</v>
      </c>
      <c r="Q166" s="122">
        <v>1144.9926315404589</v>
      </c>
      <c r="R166" s="122">
        <v>1172.8763522367578</v>
      </c>
      <c r="S166" s="122">
        <v>1192.4711686869234</v>
      </c>
      <c r="T166" s="122">
        <v>1178.9014095718899</v>
      </c>
      <c r="U166" s="122">
        <v>1276.5529093631153</v>
      </c>
      <c r="V166" s="122">
        <v>1315.8551899998681</v>
      </c>
      <c r="W166" s="122">
        <v>1294.7875230213228</v>
      </c>
      <c r="DA166" s="130" t="s">
        <v>2566</v>
      </c>
    </row>
    <row r="167" spans="1:105" ht="12" customHeight="1" x14ac:dyDescent="0.25">
      <c r="A167" s="97" t="s">
        <v>124</v>
      </c>
      <c r="B167" s="98">
        <v>731.00321543034806</v>
      </c>
      <c r="C167" s="98">
        <v>767.33693970428112</v>
      </c>
      <c r="D167" s="98">
        <v>781.51661135298605</v>
      </c>
      <c r="E167" s="98">
        <v>824.53907335704423</v>
      </c>
      <c r="F167" s="98">
        <v>854.64204019036652</v>
      </c>
      <c r="G167" s="98">
        <v>867.01502261370092</v>
      </c>
      <c r="H167" s="98">
        <v>884.54610724626843</v>
      </c>
      <c r="I167" s="98">
        <v>923.78962880496192</v>
      </c>
      <c r="J167" s="98">
        <v>953.8036766448937</v>
      </c>
      <c r="K167" s="98">
        <v>991.58612356088383</v>
      </c>
      <c r="L167" s="98">
        <v>1013.1515731447237</v>
      </c>
      <c r="M167" s="98">
        <v>1014.5082372677495</v>
      </c>
      <c r="N167" s="98">
        <v>1073.6176326621237</v>
      </c>
      <c r="O167" s="98">
        <v>1070.9976576693703</v>
      </c>
      <c r="P167" s="98">
        <v>1095.4038353040714</v>
      </c>
      <c r="Q167" s="98">
        <v>1104.2337049331245</v>
      </c>
      <c r="R167" s="98">
        <v>1150.4182829331739</v>
      </c>
      <c r="S167" s="98">
        <v>1189.8854458460573</v>
      </c>
      <c r="T167" s="98">
        <v>1243.0127358795771</v>
      </c>
      <c r="U167" s="98">
        <v>1328.7713460109774</v>
      </c>
      <c r="V167" s="98">
        <v>1322.9584011913753</v>
      </c>
      <c r="W167" s="98">
        <v>1282.261670952877</v>
      </c>
      <c r="DA167" s="63" t="s">
        <v>2567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2568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2569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2570</v>
      </c>
    </row>
    <row r="171" spans="1:105" ht="12" customHeight="1" x14ac:dyDescent="0.25">
      <c r="A171" s="106" t="s">
        <v>122</v>
      </c>
      <c r="B171" s="101">
        <v>757.36344084985171</v>
      </c>
      <c r="C171" s="101">
        <v>655.41587096695116</v>
      </c>
      <c r="D171" s="101">
        <v>500.02890461088242</v>
      </c>
      <c r="E171" s="101">
        <v>1061.264043287257</v>
      </c>
      <c r="F171" s="101">
        <v>990.83039093524144</v>
      </c>
      <c r="G171" s="101">
        <v>788.79763452843895</v>
      </c>
      <c r="H171" s="101">
        <v>943.41956753129568</v>
      </c>
      <c r="I171" s="101">
        <v>869.5252719086975</v>
      </c>
      <c r="J171" s="101">
        <v>919.33068849205483</v>
      </c>
      <c r="K171" s="101">
        <v>974.10971175020848</v>
      </c>
      <c r="L171" s="101">
        <v>1049.6172461514586</v>
      </c>
      <c r="M171" s="101">
        <v>1037.8679106373427</v>
      </c>
      <c r="N171" s="101">
        <v>1027.825585381963</v>
      </c>
      <c r="O171" s="101">
        <v>1107.5765371881168</v>
      </c>
      <c r="P171" s="101">
        <v>1110.2235309351138</v>
      </c>
      <c r="Q171" s="101">
        <v>1147.7932069908566</v>
      </c>
      <c r="R171" s="101">
        <v>1173.2256148826882</v>
      </c>
      <c r="S171" s="101">
        <v>1191.2670565145052</v>
      </c>
      <c r="T171" s="101">
        <v>1170.5544781360275</v>
      </c>
      <c r="U171" s="101">
        <v>1270.5861116020587</v>
      </c>
      <c r="V171" s="101">
        <v>1317.8214898408012</v>
      </c>
      <c r="W171" s="101">
        <v>1300.5369906440737</v>
      </c>
      <c r="DA171" s="131" t="s">
        <v>2571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974.30359331867669</v>
      </c>
      <c r="L172" s="104">
        <v>1049.65240446384</v>
      </c>
      <c r="M172" s="104">
        <v>1037.7558999100177</v>
      </c>
      <c r="N172" s="104">
        <v>1027.7149266659055</v>
      </c>
      <c r="O172" s="104">
        <v>1108.5958431378237</v>
      </c>
      <c r="P172" s="104">
        <v>1113.2032244651459</v>
      </c>
      <c r="Q172" s="104">
        <v>1151.849166116174</v>
      </c>
      <c r="R172" s="104">
        <v>1177.3189394175463</v>
      </c>
      <c r="S172" s="104">
        <v>1193.8557879956447</v>
      </c>
      <c r="T172" s="104">
        <v>1170.7669098767242</v>
      </c>
      <c r="U172" s="104">
        <v>1269.6660144357156</v>
      </c>
      <c r="V172" s="104">
        <v>1314.2888293967505</v>
      </c>
      <c r="W172" s="104">
        <v>1295.3634078633818</v>
      </c>
      <c r="DA172" s="132" t="s">
        <v>2572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480.55527655019023</v>
      </c>
      <c r="L173" s="98">
        <v>541.61262634310697</v>
      </c>
      <c r="M173" s="98">
        <v>515.90756218851368</v>
      </c>
      <c r="N173" s="98">
        <v>493.17748025250552</v>
      </c>
      <c r="O173" s="98">
        <v>547.98401926658539</v>
      </c>
      <c r="P173" s="98">
        <v>539.54643601859982</v>
      </c>
      <c r="Q173" s="98">
        <v>566.51241327993205</v>
      </c>
      <c r="R173" s="98">
        <v>573.73154011120187</v>
      </c>
      <c r="S173" s="98">
        <v>571.36632408043192</v>
      </c>
      <c r="T173" s="98">
        <v>645.61680971627084</v>
      </c>
      <c r="U173" s="98">
        <v>643.00104644021451</v>
      </c>
      <c r="V173" s="98">
        <v>656.77455946468831</v>
      </c>
      <c r="W173" s="98">
        <v>621.38394337587818</v>
      </c>
      <c r="DA173" s="63" t="s">
        <v>2573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493.74831676848652</v>
      </c>
      <c r="L174" s="33">
        <v>508.03977812073276</v>
      </c>
      <c r="M174" s="33">
        <v>521.84833772150409</v>
      </c>
      <c r="N174" s="33">
        <v>534.53744641339995</v>
      </c>
      <c r="O174" s="33">
        <v>560.61182387123836</v>
      </c>
      <c r="P174" s="33">
        <v>573.65678844654599</v>
      </c>
      <c r="Q174" s="33">
        <v>585.33675283624189</v>
      </c>
      <c r="R174" s="33">
        <v>603.58739930634442</v>
      </c>
      <c r="S174" s="33">
        <v>622.48946391521281</v>
      </c>
      <c r="T174" s="33">
        <v>525.15010016045323</v>
      </c>
      <c r="U174" s="33">
        <v>626.66496799550123</v>
      </c>
      <c r="V174" s="33">
        <v>657.51426993206223</v>
      </c>
      <c r="W174" s="33">
        <v>673.97946448750383</v>
      </c>
      <c r="DA174" s="60" t="s">
        <v>2574</v>
      </c>
    </row>
    <row r="175" spans="1:105" ht="12" customHeight="1" x14ac:dyDescent="0.25">
      <c r="A175" s="121" t="s">
        <v>54</v>
      </c>
      <c r="B175" s="122">
        <v>362.53705534069752</v>
      </c>
      <c r="C175" s="122">
        <v>361.7422861348216</v>
      </c>
      <c r="D175" s="122">
        <v>367.46852298400893</v>
      </c>
      <c r="E175" s="122">
        <v>587.61436900544072</v>
      </c>
      <c r="F175" s="122">
        <v>569.91782682095584</v>
      </c>
      <c r="G175" s="122">
        <v>510.08263014145757</v>
      </c>
      <c r="H175" s="122">
        <v>550.30070313507883</v>
      </c>
      <c r="I175" s="122">
        <v>549.03273592948403</v>
      </c>
      <c r="J175" s="122">
        <v>571.70180864355791</v>
      </c>
      <c r="K175" s="122">
        <v>586.04813228653938</v>
      </c>
      <c r="L175" s="122">
        <v>615.79830115090488</v>
      </c>
      <c r="M175" s="122">
        <v>581.26570963505469</v>
      </c>
      <c r="N175" s="122">
        <v>577.83657680409806</v>
      </c>
      <c r="O175" s="122">
        <v>569.3153031600682</v>
      </c>
      <c r="P175" s="122">
        <v>551.21514676151389</v>
      </c>
      <c r="Q175" s="122">
        <v>549.32068590866822</v>
      </c>
      <c r="R175" s="122">
        <v>560.06815220099145</v>
      </c>
      <c r="S175" s="122">
        <v>568.60036711673433</v>
      </c>
      <c r="T175" s="122">
        <v>581.04565473499542</v>
      </c>
      <c r="U175" s="122">
        <v>601.65285204101167</v>
      </c>
      <c r="V175" s="122">
        <v>583.60869934898972</v>
      </c>
      <c r="W175" s="122">
        <v>569.7724624574106</v>
      </c>
      <c r="DA175" s="130" t="s">
        <v>2575</v>
      </c>
    </row>
    <row r="176" spans="1:105" ht="12" customHeight="1" x14ac:dyDescent="0.25">
      <c r="A176" s="97" t="s">
        <v>50</v>
      </c>
      <c r="B176" s="98">
        <v>361.23804877310943</v>
      </c>
      <c r="C176" s="98">
        <v>370.08497251037704</v>
      </c>
      <c r="D176" s="98">
        <v>401.73890735870634</v>
      </c>
      <c r="E176" s="98">
        <v>534.42283718915303</v>
      </c>
      <c r="F176" s="98">
        <v>537.04296471746318</v>
      </c>
      <c r="G176" s="98">
        <v>525.67705654200381</v>
      </c>
      <c r="H176" s="98">
        <v>534.78039745402475</v>
      </c>
      <c r="I176" s="98">
        <v>558.2033448555884</v>
      </c>
      <c r="J176" s="98">
        <v>576.08320347341146</v>
      </c>
      <c r="K176" s="98">
        <v>595.1286372638582</v>
      </c>
      <c r="L176" s="98">
        <v>603.77526187283399</v>
      </c>
      <c r="M176" s="98">
        <v>578.62769739443274</v>
      </c>
      <c r="N176" s="98">
        <v>580.8493228504426</v>
      </c>
      <c r="O176" s="98">
        <v>557.86473079544726</v>
      </c>
      <c r="P176" s="98">
        <v>552.66780172514177</v>
      </c>
      <c r="Q176" s="98">
        <v>549.89297068287988</v>
      </c>
      <c r="R176" s="98">
        <v>557.98108728295813</v>
      </c>
      <c r="S176" s="98">
        <v>564.10628417946236</v>
      </c>
      <c r="T176" s="98">
        <v>582.15556876519349</v>
      </c>
      <c r="U176" s="98">
        <v>610.2332458523133</v>
      </c>
      <c r="V176" s="98">
        <v>580.95088793491175</v>
      </c>
      <c r="W176" s="98">
        <v>563.06525730479859</v>
      </c>
      <c r="DA176" s="63" t="s">
        <v>2576</v>
      </c>
    </row>
    <row r="177" spans="1:105" ht="12" customHeight="1" x14ac:dyDescent="0.25">
      <c r="A177" s="109" t="s">
        <v>120</v>
      </c>
      <c r="B177" s="33">
        <v>369.69618704184342</v>
      </c>
      <c r="C177" s="33">
        <v>321.30935960771114</v>
      </c>
      <c r="D177" s="33">
        <v>254.10518936036257</v>
      </c>
      <c r="E177" s="33">
        <v>687.99462653962621</v>
      </c>
      <c r="F177" s="33">
        <v>623.66107965101321</v>
      </c>
      <c r="G177" s="33">
        <v>483.02171374050982</v>
      </c>
      <c r="H177" s="33">
        <v>580.34459761858704</v>
      </c>
      <c r="I177" s="33">
        <v>528.23451801553222</v>
      </c>
      <c r="J177" s="33">
        <v>562.60681021992775</v>
      </c>
      <c r="K177" s="33">
        <v>568.58942120628035</v>
      </c>
      <c r="L177" s="33">
        <v>636.45670782114655</v>
      </c>
      <c r="M177" s="33">
        <v>585.57167854262741</v>
      </c>
      <c r="N177" s="33">
        <v>572.98152591003918</v>
      </c>
      <c r="O177" s="33">
        <v>587.67856488823861</v>
      </c>
      <c r="P177" s="33">
        <v>548.81933365880491</v>
      </c>
      <c r="Q177" s="33">
        <v>548.36311812775205</v>
      </c>
      <c r="R177" s="33">
        <v>563.69586777280335</v>
      </c>
      <c r="S177" s="33">
        <v>576.86467261767552</v>
      </c>
      <c r="T177" s="33">
        <v>578.8453811853492</v>
      </c>
      <c r="U177" s="33">
        <v>584.12816378801892</v>
      </c>
      <c r="V177" s="33">
        <v>589.00043597151137</v>
      </c>
      <c r="W177" s="33">
        <v>584.90971553877046</v>
      </c>
      <c r="DA177" s="60" t="s">
        <v>2577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2578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152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4654.452117283663</v>
      </c>
      <c r="C3" s="117">
        <f t="shared" si="0"/>
        <v>4941.100536887202</v>
      </c>
      <c r="D3" s="117">
        <f t="shared" si="0"/>
        <v>5082.3929206239018</v>
      </c>
      <c r="E3" s="117">
        <f t="shared" si="0"/>
        <v>4798.1518190412062</v>
      </c>
      <c r="F3" s="117">
        <f t="shared" si="0"/>
        <v>4745.1568439026632</v>
      </c>
      <c r="G3" s="117">
        <f t="shared" si="0"/>
        <v>4960.9345375692737</v>
      </c>
      <c r="H3" s="117">
        <f t="shared" si="0"/>
        <v>5409.1391408716572</v>
      </c>
      <c r="I3" s="117">
        <f t="shared" si="0"/>
        <v>4848.1355152460119</v>
      </c>
      <c r="J3" s="117">
        <f t="shared" si="0"/>
        <v>5064.840758120482</v>
      </c>
      <c r="K3" s="117">
        <f t="shared" si="0"/>
        <v>5204.380714183113</v>
      </c>
      <c r="L3" s="117">
        <f t="shared" si="0"/>
        <v>5918.6003982852899</v>
      </c>
      <c r="M3" s="117">
        <f t="shared" si="0"/>
        <v>5209.9872607216093</v>
      </c>
      <c r="N3" s="117">
        <f t="shared" si="0"/>
        <v>5467.4483082189799</v>
      </c>
      <c r="O3" s="117">
        <f t="shared" si="0"/>
        <v>5380.3298836206031</v>
      </c>
      <c r="P3" s="117">
        <f t="shared" si="0"/>
        <v>4964.2333542693186</v>
      </c>
      <c r="Q3" s="117">
        <f t="shared" si="0"/>
        <v>4895.7347712336496</v>
      </c>
      <c r="R3" s="117">
        <f t="shared" ref="R3:V3" si="1">R4+R7+R9+R19</f>
        <v>5366.8112309479511</v>
      </c>
      <c r="S3" s="117">
        <f t="shared" si="1"/>
        <v>5628.1336821798368</v>
      </c>
      <c r="T3" s="117">
        <f t="shared" si="1"/>
        <v>5907.8945693825617</v>
      </c>
      <c r="U3" s="117">
        <f t="shared" si="1"/>
        <v>5053.0425439959536</v>
      </c>
      <c r="V3" s="117">
        <f t="shared" si="1"/>
        <v>5503.9283576081825</v>
      </c>
      <c r="W3" s="117">
        <f t="shared" ref="W3" si="2">W4+W7+W9+W19</f>
        <v>5713.3051989108426</v>
      </c>
      <c r="DA3" s="129" t="s">
        <v>2579</v>
      </c>
    </row>
    <row r="4" spans="1:105" ht="12.95" customHeight="1" x14ac:dyDescent="0.25">
      <c r="A4" s="121" t="s">
        <v>57</v>
      </c>
      <c r="B4" s="122">
        <f t="shared" ref="B4:Q4" si="3">SUM(B5:B6)</f>
        <v>4122.8575339861663</v>
      </c>
      <c r="C4" s="122">
        <f t="shared" si="3"/>
        <v>4422.1259412971185</v>
      </c>
      <c r="D4" s="122">
        <f t="shared" si="3"/>
        <v>4528.0290711508997</v>
      </c>
      <c r="E4" s="122">
        <f t="shared" si="3"/>
        <v>4222.5351549246261</v>
      </c>
      <c r="F4" s="122">
        <f t="shared" si="3"/>
        <v>4167.0596832475585</v>
      </c>
      <c r="G4" s="122">
        <f t="shared" si="3"/>
        <v>4379.4487595883866</v>
      </c>
      <c r="H4" s="122">
        <f t="shared" si="3"/>
        <v>4799.7284943209434</v>
      </c>
      <c r="I4" s="122">
        <f t="shared" si="3"/>
        <v>4256.9392757389805</v>
      </c>
      <c r="J4" s="122">
        <f t="shared" si="3"/>
        <v>4446.7781589420892</v>
      </c>
      <c r="K4" s="122">
        <f t="shared" si="3"/>
        <v>4571.4185804962535</v>
      </c>
      <c r="L4" s="122">
        <f t="shared" si="3"/>
        <v>5280.4749964662751</v>
      </c>
      <c r="M4" s="122">
        <f t="shared" si="3"/>
        <v>4586.1733577549203</v>
      </c>
      <c r="N4" s="122">
        <f t="shared" si="3"/>
        <v>4833.058139106578</v>
      </c>
      <c r="O4" s="122">
        <f t="shared" si="3"/>
        <v>4749.8935197487199</v>
      </c>
      <c r="P4" s="122">
        <f t="shared" si="3"/>
        <v>4328.7647477220034</v>
      </c>
      <c r="Q4" s="122">
        <f t="shared" si="3"/>
        <v>4266.3522184667017</v>
      </c>
      <c r="R4" s="122">
        <f t="shared" ref="R4:V4" si="4">SUM(R5:R6)</f>
        <v>4716.854631303826</v>
      </c>
      <c r="S4" s="122">
        <f t="shared" si="4"/>
        <v>4948.6663366617895</v>
      </c>
      <c r="T4" s="122">
        <f t="shared" si="4"/>
        <v>5195.2177536066183</v>
      </c>
      <c r="U4" s="122">
        <f t="shared" si="4"/>
        <v>4420.9535764059119</v>
      </c>
      <c r="V4" s="122">
        <f t="shared" si="4"/>
        <v>4834.638986637814</v>
      </c>
      <c r="W4" s="122">
        <f t="shared" ref="W4" si="5">SUM(W5:W6)</f>
        <v>5029.0166597412099</v>
      </c>
      <c r="DA4" s="130" t="s">
        <v>2580</v>
      </c>
    </row>
    <row r="5" spans="1:105" ht="12" customHeight="1" x14ac:dyDescent="0.25">
      <c r="A5" s="97" t="s">
        <v>51</v>
      </c>
      <c r="B5" s="98">
        <v>4122.8575339861663</v>
      </c>
      <c r="C5" s="98">
        <v>4422.1259412971185</v>
      </c>
      <c r="D5" s="98">
        <v>4528.0290711508997</v>
      </c>
      <c r="E5" s="98">
        <v>4222.5351549246261</v>
      </c>
      <c r="F5" s="98">
        <v>4167.0596832475585</v>
      </c>
      <c r="G5" s="98">
        <v>4379.4487595883866</v>
      </c>
      <c r="H5" s="98">
        <v>4799.7284943209434</v>
      </c>
      <c r="I5" s="98">
        <v>4256.9392757389805</v>
      </c>
      <c r="J5" s="98">
        <v>4446.7781589420892</v>
      </c>
      <c r="K5" s="98">
        <v>4571.4185804962535</v>
      </c>
      <c r="L5" s="98">
        <v>5280.4749964662751</v>
      </c>
      <c r="M5" s="98">
        <v>4586.1733577549203</v>
      </c>
      <c r="N5" s="98">
        <v>4833.058139106578</v>
      </c>
      <c r="O5" s="98">
        <v>4749.8935197487199</v>
      </c>
      <c r="P5" s="98">
        <v>4328.7647477220034</v>
      </c>
      <c r="Q5" s="98">
        <v>4266.3522184667017</v>
      </c>
      <c r="R5" s="98">
        <v>4716.854631303826</v>
      </c>
      <c r="S5" s="98">
        <v>4948.6663366617895</v>
      </c>
      <c r="T5" s="98">
        <v>5195.2177536066183</v>
      </c>
      <c r="U5" s="98">
        <v>4420.9535764059119</v>
      </c>
      <c r="V5" s="98">
        <v>4834.638986637814</v>
      </c>
      <c r="W5" s="98">
        <v>5029.0166597412099</v>
      </c>
      <c r="DA5" s="63" t="s">
        <v>2581</v>
      </c>
    </row>
    <row r="6" spans="1:105" ht="12" customHeight="1" x14ac:dyDescent="0.25">
      <c r="A6" s="97" t="s">
        <v>53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2582</v>
      </c>
    </row>
    <row r="7" spans="1:105" ht="12.95" customHeight="1" x14ac:dyDescent="0.25">
      <c r="A7" s="121" t="s">
        <v>92</v>
      </c>
      <c r="B7" s="122">
        <f t="shared" ref="B7:W7" si="6">B8</f>
        <v>0</v>
      </c>
      <c r="C7" s="122">
        <f t="shared" si="6"/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2583</v>
      </c>
    </row>
    <row r="8" spans="1:105" ht="12" customHeight="1" x14ac:dyDescent="0.25">
      <c r="A8" s="97" t="s">
        <v>53</v>
      </c>
      <c r="B8" s="98">
        <v>0</v>
      </c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2584</v>
      </c>
    </row>
    <row r="9" spans="1:105" ht="12" customHeight="1" x14ac:dyDescent="0.25">
      <c r="A9" s="121" t="s">
        <v>55</v>
      </c>
      <c r="B9" s="122">
        <v>394.61262099279691</v>
      </c>
      <c r="C9" s="122">
        <v>383.411098636372</v>
      </c>
      <c r="D9" s="122">
        <v>409.63904545333776</v>
      </c>
      <c r="E9" s="122">
        <v>401.06949448872081</v>
      </c>
      <c r="F9" s="122">
        <v>409.73868383255098</v>
      </c>
      <c r="G9" s="122">
        <v>415.96652354586195</v>
      </c>
      <c r="H9" s="122">
        <v>438.5479398259655</v>
      </c>
      <c r="I9" s="122">
        <v>417.23076835603439</v>
      </c>
      <c r="J9" s="122">
        <v>438.34352103529108</v>
      </c>
      <c r="K9" s="122">
        <v>449.64438321272712</v>
      </c>
      <c r="L9" s="122">
        <v>456.14974062540824</v>
      </c>
      <c r="M9" s="122">
        <v>451.03214985583702</v>
      </c>
      <c r="N9" s="122">
        <v>461.25377121254587</v>
      </c>
      <c r="O9" s="122">
        <v>463.30757837822648</v>
      </c>
      <c r="P9" s="122">
        <v>467.70181447017967</v>
      </c>
      <c r="Q9" s="122">
        <v>461.46864079858574</v>
      </c>
      <c r="R9" s="122">
        <v>477.4292414246562</v>
      </c>
      <c r="S9" s="122">
        <v>500.8449430118585</v>
      </c>
      <c r="T9" s="122">
        <v>525.85893823229537</v>
      </c>
      <c r="U9" s="122">
        <v>446.56965106009818</v>
      </c>
      <c r="V9" s="122">
        <v>483.77427790474587</v>
      </c>
      <c r="W9" s="122">
        <v>501.98308432882948</v>
      </c>
      <c r="DA9" s="130" t="s">
        <v>2585</v>
      </c>
    </row>
    <row r="10" spans="1:105" ht="12" customHeight="1" x14ac:dyDescent="0.25">
      <c r="A10" s="97" t="s">
        <v>143</v>
      </c>
      <c r="B10" s="98">
        <v>411.4510398257429</v>
      </c>
      <c r="C10" s="98">
        <v>401.28699095377317</v>
      </c>
      <c r="D10" s="98">
        <v>436.18502850786706</v>
      </c>
      <c r="E10" s="98">
        <v>444.86236736225516</v>
      </c>
      <c r="F10" s="98">
        <v>461.85836643767828</v>
      </c>
      <c r="G10" s="98">
        <v>472.0656904710367</v>
      </c>
      <c r="H10" s="98">
        <v>493.45984473881839</v>
      </c>
      <c r="I10" s="98">
        <v>468.05119929742193</v>
      </c>
      <c r="J10" s="98">
        <v>494.8092306798917</v>
      </c>
      <c r="K10" s="98">
        <v>512.27153284413203</v>
      </c>
      <c r="L10" s="98">
        <v>525.12674189955328</v>
      </c>
      <c r="M10" s="98">
        <v>522.07824660087886</v>
      </c>
      <c r="N10" s="98">
        <v>535.01452569830496</v>
      </c>
      <c r="O10" s="98">
        <v>542.12535668592125</v>
      </c>
      <c r="P10" s="98">
        <v>550.67287285748125</v>
      </c>
      <c r="Q10" s="98">
        <v>546.65109798158971</v>
      </c>
      <c r="R10" s="98">
        <v>566.85207380579948</v>
      </c>
      <c r="S10" s="98">
        <v>591.62823336642532</v>
      </c>
      <c r="T10" s="98">
        <v>617.19825408862391</v>
      </c>
      <c r="U10" s="98">
        <v>520.50705102360098</v>
      </c>
      <c r="V10" s="98">
        <v>558.31961183114106</v>
      </c>
      <c r="W10" s="98">
        <v>566.8961615160074</v>
      </c>
      <c r="DA10" s="63" t="s">
        <v>2586</v>
      </c>
    </row>
    <row r="11" spans="1:105" ht="12" customHeight="1" x14ac:dyDescent="0.25">
      <c r="A11" s="97" t="s">
        <v>124</v>
      </c>
      <c r="B11" s="98">
        <v>300.79949329133166</v>
      </c>
      <c r="C11" s="98">
        <v>313.93597380389002</v>
      </c>
      <c r="D11" s="98">
        <v>318.21403985728949</v>
      </c>
      <c r="E11" s="98">
        <v>333.93322285669268</v>
      </c>
      <c r="F11" s="98">
        <v>343.70614519921583</v>
      </c>
      <c r="G11" s="98">
        <v>345.41801146149464</v>
      </c>
      <c r="H11" s="98">
        <v>349.28134139918956</v>
      </c>
      <c r="I11" s="98">
        <v>362.76035885648173</v>
      </c>
      <c r="J11" s="98">
        <v>373.44679340820932</v>
      </c>
      <c r="K11" s="98">
        <v>386.11449848732696</v>
      </c>
      <c r="L11" s="98">
        <v>392.34286979891249</v>
      </c>
      <c r="M11" s="98">
        <v>390.09855112271015</v>
      </c>
      <c r="N11" s="98">
        <v>407.43548364386442</v>
      </c>
      <c r="O11" s="98">
        <v>398.58924176949415</v>
      </c>
      <c r="P11" s="98">
        <v>396.41189171527765</v>
      </c>
      <c r="Q11" s="98">
        <v>387.36538943642586</v>
      </c>
      <c r="R11" s="98">
        <v>390.78134865397124</v>
      </c>
      <c r="S11" s="98">
        <v>391.77762236813453</v>
      </c>
      <c r="T11" s="98">
        <v>400.06737527041633</v>
      </c>
      <c r="U11" s="98">
        <v>415.61828586172311</v>
      </c>
      <c r="V11" s="98">
        <v>403.36905892619473</v>
      </c>
      <c r="W11" s="98">
        <v>383.78549153424848</v>
      </c>
      <c r="DA11" s="63" t="s">
        <v>2587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186.71201995871738</v>
      </c>
      <c r="L12" s="98">
        <v>199.11232409919558</v>
      </c>
      <c r="M12" s="98">
        <v>191.83566800310911</v>
      </c>
      <c r="N12" s="98">
        <v>194.73526447989951</v>
      </c>
      <c r="O12" s="98">
        <v>193.17863345273213</v>
      </c>
      <c r="P12" s="98">
        <v>186.39838060908005</v>
      </c>
      <c r="Q12" s="98">
        <v>183.49100773878166</v>
      </c>
      <c r="R12" s="98">
        <v>182.3508077404521</v>
      </c>
      <c r="S12" s="98">
        <v>180.4618268307436</v>
      </c>
      <c r="T12" s="98">
        <v>217.64920007775618</v>
      </c>
      <c r="U12" s="98">
        <v>206.24005158908847</v>
      </c>
      <c r="V12" s="98">
        <v>198.21941364377872</v>
      </c>
      <c r="W12" s="98">
        <v>183.93143986422811</v>
      </c>
      <c r="DA12" s="63" t="s">
        <v>2588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186.71201995871738</v>
      </c>
      <c r="L13" s="101">
        <v>199.11232409919558</v>
      </c>
      <c r="M13" s="101">
        <v>191.83566800310911</v>
      </c>
      <c r="N13" s="101">
        <v>194.73526447989951</v>
      </c>
      <c r="O13" s="101">
        <v>193.17863345273213</v>
      </c>
      <c r="P13" s="101">
        <v>186.39838060908005</v>
      </c>
      <c r="Q13" s="101">
        <v>183.49100773878166</v>
      </c>
      <c r="R13" s="101">
        <v>182.3508077404521</v>
      </c>
      <c r="S13" s="101">
        <v>180.4618268307436</v>
      </c>
      <c r="T13" s="101">
        <v>217.64920007775618</v>
      </c>
      <c r="U13" s="101">
        <v>206.24005158908847</v>
      </c>
      <c r="V13" s="101">
        <v>198.21941364377872</v>
      </c>
      <c r="W13" s="101">
        <v>183.93143986422811</v>
      </c>
      <c r="DA13" s="131" t="s">
        <v>2589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2590</v>
      </c>
    </row>
    <row r="15" spans="1:105" ht="12" customHeight="1" x14ac:dyDescent="0.25">
      <c r="A15" s="106" t="s">
        <v>122</v>
      </c>
      <c r="B15" s="101">
        <v>0</v>
      </c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2591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2592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2593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2594</v>
      </c>
    </row>
    <row r="19" spans="1:105" ht="12" customHeight="1" x14ac:dyDescent="0.25">
      <c r="A19" s="121" t="s">
        <v>54</v>
      </c>
      <c r="B19" s="122">
        <v>136.98196230470003</v>
      </c>
      <c r="C19" s="122">
        <v>135.56349695371145</v>
      </c>
      <c r="D19" s="122">
        <v>144.72480401966445</v>
      </c>
      <c r="E19" s="122">
        <v>174.54716962785875</v>
      </c>
      <c r="F19" s="122">
        <v>168.35847682255334</v>
      </c>
      <c r="G19" s="122">
        <v>165.51925443502486</v>
      </c>
      <c r="H19" s="122">
        <v>170.86270672474768</v>
      </c>
      <c r="I19" s="122">
        <v>173.96547115099631</v>
      </c>
      <c r="J19" s="122">
        <v>179.71907814310188</v>
      </c>
      <c r="K19" s="122">
        <v>183.31775047413228</v>
      </c>
      <c r="L19" s="122">
        <v>181.97566119360656</v>
      </c>
      <c r="M19" s="122">
        <v>172.78175311085201</v>
      </c>
      <c r="N19" s="122">
        <v>173.13639789985612</v>
      </c>
      <c r="O19" s="122">
        <v>167.12878549365632</v>
      </c>
      <c r="P19" s="122">
        <v>167.76679207713576</v>
      </c>
      <c r="Q19" s="122">
        <v>167.91391196836202</v>
      </c>
      <c r="R19" s="122">
        <v>172.52735821946891</v>
      </c>
      <c r="S19" s="122">
        <v>178.62240250618842</v>
      </c>
      <c r="T19" s="122">
        <v>186.81787754364797</v>
      </c>
      <c r="U19" s="122">
        <v>185.51931652994324</v>
      </c>
      <c r="V19" s="122">
        <v>185.51509306562264</v>
      </c>
      <c r="W19" s="122">
        <v>182.30545484080378</v>
      </c>
      <c r="DA19" s="130" t="s">
        <v>2595</v>
      </c>
    </row>
    <row r="20" spans="1:105" ht="12" customHeight="1" x14ac:dyDescent="0.25">
      <c r="A20" s="97" t="s">
        <v>51</v>
      </c>
      <c r="B20" s="98">
        <v>214.28547628522867</v>
      </c>
      <c r="C20" s="98">
        <v>202.98493795825291</v>
      </c>
      <c r="D20" s="98">
        <v>241.72824842917336</v>
      </c>
      <c r="E20" s="98">
        <v>311.39997961525842</v>
      </c>
      <c r="F20" s="98">
        <v>314.45989257558728</v>
      </c>
      <c r="G20" s="98">
        <v>313.65171350190246</v>
      </c>
      <c r="H20" s="98">
        <v>330.35418813034551</v>
      </c>
      <c r="I20" s="98">
        <v>312.06921012755572</v>
      </c>
      <c r="J20" s="98">
        <v>334.23889008857634</v>
      </c>
      <c r="K20" s="98">
        <v>343.89393562744829</v>
      </c>
      <c r="L20" s="98">
        <v>352.13803281803257</v>
      </c>
      <c r="M20" s="98">
        <v>335.80716543861195</v>
      </c>
      <c r="N20" s="98">
        <v>337.04763000446508</v>
      </c>
      <c r="O20" s="98">
        <v>327.31426729659643</v>
      </c>
      <c r="P20" s="98">
        <v>326.18299858294512</v>
      </c>
      <c r="Q20" s="98">
        <v>322.12439781479003</v>
      </c>
      <c r="R20" s="98">
        <v>328.26865957686323</v>
      </c>
      <c r="S20" s="98">
        <v>342.0586246118624</v>
      </c>
      <c r="T20" s="98">
        <v>344.4593870797155</v>
      </c>
      <c r="U20" s="98">
        <v>313.18562728431164</v>
      </c>
      <c r="V20" s="98">
        <v>348.70834258408377</v>
      </c>
      <c r="W20" s="98">
        <v>327.3639567918629</v>
      </c>
      <c r="DA20" s="63" t="s">
        <v>2596</v>
      </c>
    </row>
    <row r="21" spans="1:105" ht="12" customHeight="1" x14ac:dyDescent="0.25">
      <c r="A21" s="97" t="s">
        <v>50</v>
      </c>
      <c r="B21" s="98">
        <v>140.02050974947704</v>
      </c>
      <c r="C21" s="98">
        <v>143.18118856091797</v>
      </c>
      <c r="D21" s="98">
        <v>155.12018685220372</v>
      </c>
      <c r="E21" s="98">
        <v>206.0392095228496</v>
      </c>
      <c r="F21" s="98">
        <v>206.60399938220183</v>
      </c>
      <c r="G21" s="98">
        <v>201.70831877637491</v>
      </c>
      <c r="H21" s="98">
        <v>204.68034431336005</v>
      </c>
      <c r="I21" s="98">
        <v>213.38014790444973</v>
      </c>
      <c r="J21" s="98">
        <v>220.09032613881834</v>
      </c>
      <c r="K21" s="98">
        <v>227.19461917364393</v>
      </c>
      <c r="L21" s="98">
        <v>230.33347267986653</v>
      </c>
      <c r="M21" s="98">
        <v>220.60348589415511</v>
      </c>
      <c r="N21" s="98">
        <v>221.28220911555891</v>
      </c>
      <c r="O21" s="98">
        <v>212.39406793216546</v>
      </c>
      <c r="P21" s="98">
        <v>210.34086535120559</v>
      </c>
      <c r="Q21" s="98">
        <v>209.23474393526655</v>
      </c>
      <c r="R21" s="98">
        <v>212.21496126487884</v>
      </c>
      <c r="S21" s="98">
        <v>214.33831441122308</v>
      </c>
      <c r="T21" s="98">
        <v>220.95151015896673</v>
      </c>
      <c r="U21" s="98">
        <v>230.9837814402367</v>
      </c>
      <c r="V21" s="98">
        <v>219.13984704458312</v>
      </c>
      <c r="W21" s="98">
        <v>211.80626071894386</v>
      </c>
      <c r="DA21" s="63" t="s">
        <v>2597</v>
      </c>
    </row>
    <row r="22" spans="1:105" ht="12" customHeight="1" x14ac:dyDescent="0.25">
      <c r="A22" s="109" t="s">
        <v>120</v>
      </c>
      <c r="B22" s="33">
        <v>0</v>
      </c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2598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3496.0859284163007</v>
      </c>
      <c r="C24" s="117">
        <f t="shared" si="7"/>
        <v>3935.6389460490841</v>
      </c>
      <c r="D24" s="117">
        <f t="shared" si="7"/>
        <v>3793.4415847938249</v>
      </c>
      <c r="E24" s="117">
        <f t="shared" si="7"/>
        <v>3672.3275363243979</v>
      </c>
      <c r="F24" s="117">
        <f t="shared" si="7"/>
        <v>3564.4851596991057</v>
      </c>
      <c r="G24" s="117">
        <f t="shared" si="7"/>
        <v>3658.7174342957906</v>
      </c>
      <c r="H24" s="117">
        <f t="shared" si="7"/>
        <v>3799.1361953434416</v>
      </c>
      <c r="I24" s="117">
        <f t="shared" si="7"/>
        <v>3659.7852369795728</v>
      </c>
      <c r="J24" s="117">
        <f t="shared" si="7"/>
        <v>3663.2602484181925</v>
      </c>
      <c r="K24" s="117">
        <f t="shared" si="7"/>
        <v>3698.8696340077595</v>
      </c>
      <c r="L24" s="117">
        <f t="shared" si="7"/>
        <v>4132.3895278428172</v>
      </c>
      <c r="M24" s="117">
        <f t="shared" si="7"/>
        <v>3553.1031921284007</v>
      </c>
      <c r="N24" s="117">
        <f t="shared" si="7"/>
        <v>3747.0923798610206</v>
      </c>
      <c r="O24" s="117">
        <f t="shared" si="7"/>
        <v>3539.6774299241542</v>
      </c>
      <c r="P24" s="117">
        <f t="shared" si="7"/>
        <v>3215.2733380423924</v>
      </c>
      <c r="Q24" s="117">
        <f t="shared" si="7"/>
        <v>3221.1824049837774</v>
      </c>
      <c r="R24" s="117">
        <f t="shared" ref="R24:V24" si="8">R25+R28+R30+R39</f>
        <v>3439.848304540546</v>
      </c>
      <c r="S24" s="117">
        <f t="shared" si="8"/>
        <v>3483.5781691300763</v>
      </c>
      <c r="T24" s="117">
        <f t="shared" si="8"/>
        <v>3561.2738348991138</v>
      </c>
      <c r="U24" s="117">
        <f t="shared" si="8"/>
        <v>3720.7228718964498</v>
      </c>
      <c r="V24" s="117">
        <f t="shared" si="8"/>
        <v>3673.6596661528383</v>
      </c>
      <c r="W24" s="117">
        <f t="shared" ref="W24" si="9">W25+W28+W30+W39</f>
        <v>3608.5317349764682</v>
      </c>
      <c r="DA24" s="129" t="s">
        <v>2599</v>
      </c>
    </row>
    <row r="25" spans="1:105" ht="12.95" customHeight="1" x14ac:dyDescent="0.25">
      <c r="A25" s="121" t="s">
        <v>57</v>
      </c>
      <c r="B25" s="122">
        <f t="shared" ref="B25:Q25" si="10">SUM(B26:B27)</f>
        <v>3217.0942113986921</v>
      </c>
      <c r="C25" s="122">
        <f t="shared" si="10"/>
        <v>3657.4782155897847</v>
      </c>
      <c r="D25" s="122">
        <f t="shared" si="10"/>
        <v>3522.3059412248595</v>
      </c>
      <c r="E25" s="122">
        <f t="shared" si="10"/>
        <v>3386.1273925815481</v>
      </c>
      <c r="F25" s="122">
        <f t="shared" si="10"/>
        <v>3302.6857256246794</v>
      </c>
      <c r="G25" s="122">
        <f t="shared" si="10"/>
        <v>3421.5731112714034</v>
      </c>
      <c r="H25" s="122">
        <f t="shared" si="10"/>
        <v>3564.6641285674759</v>
      </c>
      <c r="I25" s="122">
        <f t="shared" si="10"/>
        <v>3421.3770324765578</v>
      </c>
      <c r="J25" s="122">
        <f t="shared" si="10"/>
        <v>3426.8976676774319</v>
      </c>
      <c r="K25" s="122">
        <f t="shared" si="10"/>
        <v>3465.5182182988947</v>
      </c>
      <c r="L25" s="122">
        <f t="shared" si="10"/>
        <v>3905.1020522331278</v>
      </c>
      <c r="M25" s="122">
        <f t="shared" si="10"/>
        <v>3341.7472332539992</v>
      </c>
      <c r="N25" s="122">
        <f t="shared" si="10"/>
        <v>3543.5137415757481</v>
      </c>
      <c r="O25" s="122">
        <f t="shared" si="10"/>
        <v>3358.151961069058</v>
      </c>
      <c r="P25" s="122">
        <f t="shared" si="10"/>
        <v>3040.052352656483</v>
      </c>
      <c r="Q25" s="122">
        <f t="shared" si="10"/>
        <v>3049.459536632558</v>
      </c>
      <c r="R25" s="122">
        <f t="shared" ref="R25:V25" si="11">SUM(R26:R27)</f>
        <v>3263.9211154840709</v>
      </c>
      <c r="S25" s="122">
        <f t="shared" si="11"/>
        <v>3302.7208442851347</v>
      </c>
      <c r="T25" s="122">
        <f t="shared" si="11"/>
        <v>3371.0019882701181</v>
      </c>
      <c r="U25" s="122">
        <f t="shared" si="11"/>
        <v>3520.7387235025676</v>
      </c>
      <c r="V25" s="122">
        <f t="shared" si="11"/>
        <v>3483.887969753328</v>
      </c>
      <c r="W25" s="122">
        <f t="shared" ref="W25" si="12">SUM(W26:W27)</f>
        <v>3420.1115683720905</v>
      </c>
      <c r="DA25" s="130" t="s">
        <v>2600</v>
      </c>
    </row>
    <row r="26" spans="1:105" ht="12" customHeight="1" x14ac:dyDescent="0.25">
      <c r="A26" s="97" t="s">
        <v>74</v>
      </c>
      <c r="B26" s="98">
        <v>3217.0942113986921</v>
      </c>
      <c r="C26" s="98">
        <v>3657.4782155897847</v>
      </c>
      <c r="D26" s="98">
        <v>3522.3059412248595</v>
      </c>
      <c r="E26" s="98">
        <v>3386.1273925815481</v>
      </c>
      <c r="F26" s="98">
        <v>3302.6857256246794</v>
      </c>
      <c r="G26" s="98">
        <v>3421.5731112714034</v>
      </c>
      <c r="H26" s="98">
        <v>3564.6641285674759</v>
      </c>
      <c r="I26" s="98">
        <v>3421.3770324765578</v>
      </c>
      <c r="J26" s="98">
        <v>3426.8976676774319</v>
      </c>
      <c r="K26" s="98">
        <v>3465.5182182988947</v>
      </c>
      <c r="L26" s="98">
        <v>3905.1020522331278</v>
      </c>
      <c r="M26" s="98">
        <v>3341.7472332539992</v>
      </c>
      <c r="N26" s="98">
        <v>3543.5137415757481</v>
      </c>
      <c r="O26" s="98">
        <v>3358.151961069058</v>
      </c>
      <c r="P26" s="98">
        <v>3040.052352656483</v>
      </c>
      <c r="Q26" s="98">
        <v>3049.459536632558</v>
      </c>
      <c r="R26" s="98">
        <v>3263.9211154840709</v>
      </c>
      <c r="S26" s="98">
        <v>3302.7208442851347</v>
      </c>
      <c r="T26" s="98">
        <v>3371.0019882701181</v>
      </c>
      <c r="U26" s="98">
        <v>3520.7387235025676</v>
      </c>
      <c r="V26" s="98">
        <v>3483.887969753328</v>
      </c>
      <c r="W26" s="98">
        <v>3420.1115683720905</v>
      </c>
      <c r="DA26" s="63" t="s">
        <v>2601</v>
      </c>
    </row>
    <row r="27" spans="1:105" ht="12" customHeight="1" x14ac:dyDescent="0.25">
      <c r="A27" s="97" t="s">
        <v>53</v>
      </c>
      <c r="B27" s="98">
        <v>0</v>
      </c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2602</v>
      </c>
    </row>
    <row r="28" spans="1:105" ht="12.95" customHeight="1" x14ac:dyDescent="0.25">
      <c r="A28" s="121" t="s">
        <v>92</v>
      </c>
      <c r="B28" s="122">
        <f t="shared" ref="B28:W28" si="13">B29</f>
        <v>0</v>
      </c>
      <c r="C28" s="122">
        <f t="shared" si="13"/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2603</v>
      </c>
    </row>
    <row r="29" spans="1:105" ht="12" customHeight="1" x14ac:dyDescent="0.25">
      <c r="A29" s="97" t="s">
        <v>53</v>
      </c>
      <c r="B29" s="98">
        <v>0</v>
      </c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DA29" s="63" t="s">
        <v>2604</v>
      </c>
    </row>
    <row r="30" spans="1:105" ht="12" customHeight="1" x14ac:dyDescent="0.25">
      <c r="A30" s="121" t="s">
        <v>55</v>
      </c>
      <c r="B30" s="122">
        <v>160.41408623201735</v>
      </c>
      <c r="C30" s="122">
        <v>158.55743151215216</v>
      </c>
      <c r="D30" s="122">
        <v>145.70057693370075</v>
      </c>
      <c r="E30" s="122">
        <v>132.22347720710746</v>
      </c>
      <c r="F30" s="122">
        <v>115.78177877932406</v>
      </c>
      <c r="G30" s="122">
        <v>97.756932689824396</v>
      </c>
      <c r="H30" s="122">
        <v>95.012578145114034</v>
      </c>
      <c r="I30" s="122">
        <v>91.720560799543975</v>
      </c>
      <c r="J30" s="122">
        <v>87.321238726427808</v>
      </c>
      <c r="K30" s="122">
        <v>82.678821878093572</v>
      </c>
      <c r="L30" s="122">
        <v>78.86233391387897</v>
      </c>
      <c r="M30" s="122">
        <v>72.024967484147538</v>
      </c>
      <c r="N30" s="122">
        <v>65.601427498578389</v>
      </c>
      <c r="O30" s="122">
        <v>50.936590825911225</v>
      </c>
      <c r="P30" s="122">
        <v>45.12877242965785</v>
      </c>
      <c r="Q30" s="122">
        <v>41.276874118820906</v>
      </c>
      <c r="R30" s="122">
        <v>42.407729549604085</v>
      </c>
      <c r="S30" s="122">
        <v>43.664074650806036</v>
      </c>
      <c r="T30" s="122">
        <v>45.326778415291869</v>
      </c>
      <c r="U30" s="122">
        <v>46.503738918293514</v>
      </c>
      <c r="V30" s="122">
        <v>44.331410793884253</v>
      </c>
      <c r="W30" s="122">
        <v>43.136839273356422</v>
      </c>
      <c r="DA30" s="130" t="s">
        <v>2605</v>
      </c>
    </row>
    <row r="31" spans="1:105" ht="12" customHeight="1" x14ac:dyDescent="0.25">
      <c r="A31" s="97" t="s">
        <v>141</v>
      </c>
      <c r="B31" s="98">
        <v>300.79949329133171</v>
      </c>
      <c r="C31" s="98">
        <v>314.68109448051882</v>
      </c>
      <c r="D31" s="98">
        <v>319.90510601242494</v>
      </c>
      <c r="E31" s="98">
        <v>336.89383566287307</v>
      </c>
      <c r="F31" s="98">
        <v>347.91891910616414</v>
      </c>
      <c r="G31" s="98">
        <v>349.98240648914856</v>
      </c>
      <c r="H31" s="98">
        <v>350.45143221955527</v>
      </c>
      <c r="I31" s="98">
        <v>362.55480592224808</v>
      </c>
      <c r="J31" s="98">
        <v>373.51686849543069</v>
      </c>
      <c r="K31" s="98">
        <v>386.93068389564149</v>
      </c>
      <c r="L31" s="98">
        <v>394.38883876448989</v>
      </c>
      <c r="M31" s="98">
        <v>393.44234099230744</v>
      </c>
      <c r="N31" s="98">
        <v>411.50051927036179</v>
      </c>
      <c r="O31" s="98">
        <v>400.48696136411934</v>
      </c>
      <c r="P31" s="98">
        <v>398.89733962886078</v>
      </c>
      <c r="Q31" s="98">
        <v>390.01832650982777</v>
      </c>
      <c r="R31" s="98">
        <v>394.40890773703563</v>
      </c>
      <c r="S31" s="98">
        <v>394.30637223170828</v>
      </c>
      <c r="T31" s="98">
        <v>400.55742218486813</v>
      </c>
      <c r="U31" s="98">
        <v>415.36581178932624</v>
      </c>
      <c r="V31" s="98">
        <v>401.41680574300165</v>
      </c>
      <c r="W31" s="98">
        <v>378.92933128174951</v>
      </c>
      <c r="DA31" s="63" t="s">
        <v>2606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185.65775215647886</v>
      </c>
      <c r="L32" s="98">
        <v>198.14986737446119</v>
      </c>
      <c r="M32" s="98">
        <v>191.39013256438645</v>
      </c>
      <c r="N32" s="98">
        <v>195.79784969199906</v>
      </c>
      <c r="O32" s="98">
        <v>195.55352570817215</v>
      </c>
      <c r="P32" s="98">
        <v>196.77671843112429</v>
      </c>
      <c r="Q32" s="98">
        <v>194.30703802138203</v>
      </c>
      <c r="R32" s="98">
        <v>182.81836126104963</v>
      </c>
      <c r="S32" s="98">
        <v>185.84871551503906</v>
      </c>
      <c r="T32" s="98">
        <v>212.60927716753551</v>
      </c>
      <c r="U32" s="98">
        <v>201.55615487708556</v>
      </c>
      <c r="V32" s="98">
        <v>191.9904866021748</v>
      </c>
      <c r="W32" s="98">
        <v>179.98474061089703</v>
      </c>
      <c r="DA32" s="63" t="s">
        <v>2607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185.65775215647886</v>
      </c>
      <c r="L33" s="101">
        <v>198.14986737446119</v>
      </c>
      <c r="M33" s="101">
        <v>191.39013256438645</v>
      </c>
      <c r="N33" s="101">
        <v>195.79784969199906</v>
      </c>
      <c r="O33" s="101">
        <v>195.55352570817215</v>
      </c>
      <c r="P33" s="101">
        <v>196.77671843112429</v>
      </c>
      <c r="Q33" s="101">
        <v>194.30703802138203</v>
      </c>
      <c r="R33" s="101">
        <v>182.81836126104963</v>
      </c>
      <c r="S33" s="101">
        <v>185.84871551503906</v>
      </c>
      <c r="T33" s="101">
        <v>212.60927716753551</v>
      </c>
      <c r="U33" s="101">
        <v>201.55615487708556</v>
      </c>
      <c r="V33" s="101">
        <v>191.9904866021748</v>
      </c>
      <c r="W33" s="101">
        <v>179.98474061089703</v>
      </c>
      <c r="DA33" s="131" t="s">
        <v>2608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2609</v>
      </c>
    </row>
    <row r="35" spans="1:105" ht="12" customHeight="1" x14ac:dyDescent="0.25">
      <c r="A35" s="106" t="s">
        <v>122</v>
      </c>
      <c r="B35" s="101">
        <v>0</v>
      </c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2610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2611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2612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2613</v>
      </c>
    </row>
    <row r="39" spans="1:105" ht="12" customHeight="1" x14ac:dyDescent="0.25">
      <c r="A39" s="121" t="s">
        <v>54</v>
      </c>
      <c r="B39" s="122">
        <v>118.57763078559151</v>
      </c>
      <c r="C39" s="122">
        <v>119.60329894714744</v>
      </c>
      <c r="D39" s="122">
        <v>125.43506663526487</v>
      </c>
      <c r="E39" s="122">
        <v>153.97666653574228</v>
      </c>
      <c r="F39" s="122">
        <v>146.01765529510223</v>
      </c>
      <c r="G39" s="122">
        <v>139.38739033456298</v>
      </c>
      <c r="H39" s="122">
        <v>139.45948863085169</v>
      </c>
      <c r="I39" s="122">
        <v>146.68764370347097</v>
      </c>
      <c r="J39" s="122">
        <v>149.04134201433266</v>
      </c>
      <c r="K39" s="122">
        <v>150.67259383077118</v>
      </c>
      <c r="L39" s="122">
        <v>148.42514169581034</v>
      </c>
      <c r="M39" s="122">
        <v>139.3309913902541</v>
      </c>
      <c r="N39" s="122">
        <v>137.97721078669429</v>
      </c>
      <c r="O39" s="122">
        <v>130.58887802918542</v>
      </c>
      <c r="P39" s="122">
        <v>130.09221295625122</v>
      </c>
      <c r="Q39" s="122">
        <v>130.44599423239839</v>
      </c>
      <c r="R39" s="122">
        <v>133.5194595068711</v>
      </c>
      <c r="S39" s="122">
        <v>137.19325019413557</v>
      </c>
      <c r="T39" s="122">
        <v>144.9450682137041</v>
      </c>
      <c r="U39" s="122">
        <v>153.48040947558889</v>
      </c>
      <c r="V39" s="122">
        <v>145.44028560562646</v>
      </c>
      <c r="W39" s="122">
        <v>145.28332733102093</v>
      </c>
      <c r="DA39" s="130" t="s">
        <v>2614</v>
      </c>
    </row>
    <row r="40" spans="1:105" ht="12" customHeight="1" x14ac:dyDescent="0.25">
      <c r="A40" s="97" t="s">
        <v>50</v>
      </c>
      <c r="B40" s="98">
        <v>140.02050974947704</v>
      </c>
      <c r="C40" s="98">
        <v>143.23169725131837</v>
      </c>
      <c r="D40" s="98">
        <v>155.29136784637529</v>
      </c>
      <c r="E40" s="98">
        <v>206.34000402446773</v>
      </c>
      <c r="F40" s="98">
        <v>206.96720669749101</v>
      </c>
      <c r="G40" s="98">
        <v>202.00715335166819</v>
      </c>
      <c r="H40" s="98">
        <v>204.77735892819595</v>
      </c>
      <c r="I40" s="98">
        <v>213.35443449036956</v>
      </c>
      <c r="J40" s="98">
        <v>220.06438516879456</v>
      </c>
      <c r="K40" s="98">
        <v>227.16909501220641</v>
      </c>
      <c r="L40" s="98">
        <v>230.34067472062705</v>
      </c>
      <c r="M40" s="98">
        <v>220.62327897530221</v>
      </c>
      <c r="N40" s="98">
        <v>221.30827487251139</v>
      </c>
      <c r="O40" s="98">
        <v>212.40167856405961</v>
      </c>
      <c r="P40" s="98">
        <v>210.34867707779583</v>
      </c>
      <c r="Q40" s="98">
        <v>209.23421779981598</v>
      </c>
      <c r="R40" s="98">
        <v>212.20419147432844</v>
      </c>
      <c r="S40" s="98">
        <v>214.29358914621179</v>
      </c>
      <c r="T40" s="98">
        <v>220.77649210226414</v>
      </c>
      <c r="U40" s="98">
        <v>230.8005150048528</v>
      </c>
      <c r="V40" s="98">
        <v>219.0807701181119</v>
      </c>
      <c r="W40" s="98">
        <v>211.51080292639153</v>
      </c>
      <c r="DA40" s="63" t="s">
        <v>2615</v>
      </c>
    </row>
    <row r="41" spans="1:105" ht="12" customHeight="1" x14ac:dyDescent="0.25">
      <c r="A41" s="109" t="s">
        <v>120</v>
      </c>
      <c r="B41" s="33">
        <v>0</v>
      </c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2616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4236.0133861064405</v>
      </c>
      <c r="C43" s="117">
        <f t="shared" si="14"/>
        <v>5199.3705069299922</v>
      </c>
      <c r="D43" s="117">
        <f t="shared" si="14"/>
        <v>5367.5637108325764</v>
      </c>
      <c r="E43" s="117">
        <f t="shared" si="14"/>
        <v>5301.2860027202441</v>
      </c>
      <c r="F43" s="117">
        <f t="shared" si="14"/>
        <v>5012.4021888868037</v>
      </c>
      <c r="G43" s="117">
        <f t="shared" si="14"/>
        <v>4943.7626885869986</v>
      </c>
      <c r="H43" s="117">
        <f t="shared" si="14"/>
        <v>5528.6529939679176</v>
      </c>
      <c r="I43" s="117">
        <f t="shared" si="14"/>
        <v>5282.2507686965337</v>
      </c>
      <c r="J43" s="117">
        <f t="shared" si="14"/>
        <v>5171.7286403116359</v>
      </c>
      <c r="K43" s="117">
        <f t="shared" si="14"/>
        <v>5041.1956789024034</v>
      </c>
      <c r="L43" s="117">
        <f t="shared" si="14"/>
        <v>4294.3624343432475</v>
      </c>
      <c r="M43" s="117">
        <f t="shared" si="14"/>
        <v>5598.077483723433</v>
      </c>
      <c r="N43" s="117">
        <f t="shared" si="14"/>
        <v>5219.2774470548484</v>
      </c>
      <c r="O43" s="117">
        <f t="shared" si="14"/>
        <v>4960.4571745409057</v>
      </c>
      <c r="P43" s="117">
        <f t="shared" si="14"/>
        <v>4551.9509403320189</v>
      </c>
      <c r="Q43" s="117">
        <f t="shared" si="14"/>
        <v>4818.324118724554</v>
      </c>
      <c r="R43" s="117">
        <f t="shared" ref="R43:V43" si="15">R44+R47+R49+R58</f>
        <v>4704.3174390697977</v>
      </c>
      <c r="S43" s="117">
        <f t="shared" si="15"/>
        <v>4728.6731284443849</v>
      </c>
      <c r="T43" s="117">
        <f t="shared" si="15"/>
        <v>5382.1471636836905</v>
      </c>
      <c r="U43" s="117">
        <f t="shared" si="15"/>
        <v>4318.8328102341584</v>
      </c>
      <c r="V43" s="117">
        <f t="shared" si="15"/>
        <v>4186.0034856461525</v>
      </c>
      <c r="W43" s="117">
        <f t="shared" ref="W43" si="16">W44+W47+W49+W58</f>
        <v>6183.6596276609898</v>
      </c>
      <c r="DA43" s="129" t="s">
        <v>2617</v>
      </c>
    </row>
    <row r="44" spans="1:105" ht="12.95" customHeight="1" x14ac:dyDescent="0.25">
      <c r="A44" s="121" t="s">
        <v>57</v>
      </c>
      <c r="B44" s="122">
        <f t="shared" ref="B44:Q44" si="17">SUM(B45:B46)</f>
        <v>3776.6608103912067</v>
      </c>
      <c r="C44" s="122">
        <f t="shared" si="17"/>
        <v>4693.9338170034016</v>
      </c>
      <c r="D44" s="122">
        <f t="shared" si="17"/>
        <v>4827.8672262807158</v>
      </c>
      <c r="E44" s="122">
        <f t="shared" si="17"/>
        <v>4674.333761520702</v>
      </c>
      <c r="F44" s="122">
        <f t="shared" si="17"/>
        <v>4402.394652916375</v>
      </c>
      <c r="G44" s="122">
        <f t="shared" si="17"/>
        <v>4374.1395077592497</v>
      </c>
      <c r="H44" s="122">
        <f t="shared" si="17"/>
        <v>4917.1318660459974</v>
      </c>
      <c r="I44" s="122">
        <f t="shared" si="17"/>
        <v>4666.9347314934121</v>
      </c>
      <c r="J44" s="122">
        <f t="shared" si="17"/>
        <v>4561.9289748676747</v>
      </c>
      <c r="K44" s="122">
        <f t="shared" si="17"/>
        <v>4443.3251739763327</v>
      </c>
      <c r="L44" s="122">
        <f t="shared" si="17"/>
        <v>3806.7015393730767</v>
      </c>
      <c r="M44" s="122">
        <f t="shared" si="17"/>
        <v>4946.7431553918605</v>
      </c>
      <c r="N44" s="122">
        <f t="shared" si="17"/>
        <v>4607.3487719096611</v>
      </c>
      <c r="O44" s="122">
        <f t="shared" si="17"/>
        <v>4342.2291284673202</v>
      </c>
      <c r="P44" s="122">
        <f t="shared" si="17"/>
        <v>3936.0955917540196</v>
      </c>
      <c r="Q44" s="122">
        <f t="shared" si="17"/>
        <v>4169.2863768592142</v>
      </c>
      <c r="R44" s="122">
        <f t="shared" ref="R44:V44" si="18">SUM(R45:R46)</f>
        <v>4092.0706153250353</v>
      </c>
      <c r="S44" s="122">
        <f t="shared" si="18"/>
        <v>4106.5702805387346</v>
      </c>
      <c r="T44" s="122">
        <f t="shared" si="18"/>
        <v>4701.3516280633039</v>
      </c>
      <c r="U44" s="122">
        <f t="shared" si="18"/>
        <v>3727.9402483160516</v>
      </c>
      <c r="V44" s="122">
        <f t="shared" si="18"/>
        <v>3618.8240309522303</v>
      </c>
      <c r="W44" s="122">
        <f t="shared" ref="W44" si="19">SUM(W45:W46)</f>
        <v>5417.0640501988137</v>
      </c>
      <c r="DA44" s="130" t="s">
        <v>2618</v>
      </c>
    </row>
    <row r="45" spans="1:105" ht="12" customHeight="1" x14ac:dyDescent="0.25">
      <c r="A45" s="97" t="s">
        <v>216</v>
      </c>
      <c r="B45" s="98">
        <v>3776.6608103912067</v>
      </c>
      <c r="C45" s="98">
        <v>4693.9338170034016</v>
      </c>
      <c r="D45" s="98">
        <v>4827.8672262807158</v>
      </c>
      <c r="E45" s="98">
        <v>4674.333761520702</v>
      </c>
      <c r="F45" s="98">
        <v>4402.394652916375</v>
      </c>
      <c r="G45" s="98">
        <v>4374.1395077592497</v>
      </c>
      <c r="H45" s="98">
        <v>4917.1318660459974</v>
      </c>
      <c r="I45" s="98">
        <v>4666.9347314934121</v>
      </c>
      <c r="J45" s="98">
        <v>4561.9289748676747</v>
      </c>
      <c r="K45" s="98">
        <v>4443.3251739763327</v>
      </c>
      <c r="L45" s="98">
        <v>3806.7015393730767</v>
      </c>
      <c r="M45" s="98">
        <v>4946.7431553918605</v>
      </c>
      <c r="N45" s="98">
        <v>4607.3487719096611</v>
      </c>
      <c r="O45" s="98">
        <v>4342.2291284673202</v>
      </c>
      <c r="P45" s="98">
        <v>3936.0955917540196</v>
      </c>
      <c r="Q45" s="98">
        <v>4169.2863768592142</v>
      </c>
      <c r="R45" s="98">
        <v>4092.0706153250353</v>
      </c>
      <c r="S45" s="98">
        <v>4106.5702805387346</v>
      </c>
      <c r="T45" s="98">
        <v>4701.3516280633039</v>
      </c>
      <c r="U45" s="98">
        <v>3727.9402483160516</v>
      </c>
      <c r="V45" s="98">
        <v>3618.8240309522303</v>
      </c>
      <c r="W45" s="98">
        <v>5417.0640501988137</v>
      </c>
      <c r="DA45" s="63" t="s">
        <v>2619</v>
      </c>
    </row>
    <row r="46" spans="1:105" ht="12" customHeight="1" x14ac:dyDescent="0.25">
      <c r="A46" s="97" t="s">
        <v>53</v>
      </c>
      <c r="B46" s="98">
        <v>0</v>
      </c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2620</v>
      </c>
    </row>
    <row r="47" spans="1:105" ht="12.95" customHeight="1" x14ac:dyDescent="0.25">
      <c r="A47" s="121" t="s">
        <v>92</v>
      </c>
      <c r="B47" s="122">
        <f t="shared" ref="B47:W47" si="20">B48</f>
        <v>0</v>
      </c>
      <c r="C47" s="122">
        <f t="shared" si="20"/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2621</v>
      </c>
    </row>
    <row r="48" spans="1:105" ht="12" customHeight="1" x14ac:dyDescent="0.25">
      <c r="A48" s="97" t="s">
        <v>53</v>
      </c>
      <c r="B48" s="98">
        <v>0</v>
      </c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DA48" s="63" t="s">
        <v>2622</v>
      </c>
    </row>
    <row r="49" spans="1:105" ht="12" customHeight="1" x14ac:dyDescent="0.25">
      <c r="A49" s="121" t="s">
        <v>55</v>
      </c>
      <c r="B49" s="122">
        <v>340.77740245228517</v>
      </c>
      <c r="C49" s="122">
        <v>386.02071552852453</v>
      </c>
      <c r="D49" s="122">
        <v>416.49840365701772</v>
      </c>
      <c r="E49" s="122">
        <v>478.99783641152283</v>
      </c>
      <c r="F49" s="122">
        <v>469.72781062260134</v>
      </c>
      <c r="G49" s="122">
        <v>436.51560842775064</v>
      </c>
      <c r="H49" s="122">
        <v>480.59134269374977</v>
      </c>
      <c r="I49" s="122">
        <v>482.0400234173523</v>
      </c>
      <c r="J49" s="122">
        <v>472.95760424602673</v>
      </c>
      <c r="K49" s="122">
        <v>459.11853701988184</v>
      </c>
      <c r="L49" s="122">
        <v>347.5302931238096</v>
      </c>
      <c r="M49" s="122">
        <v>506.99119614951695</v>
      </c>
      <c r="N49" s="122">
        <v>465.56583064185924</v>
      </c>
      <c r="O49" s="122">
        <v>483.44327325477332</v>
      </c>
      <c r="P49" s="122">
        <v>483.1040115751818</v>
      </c>
      <c r="Q49" s="122">
        <v>516.44950628864251</v>
      </c>
      <c r="R49" s="122">
        <v>476.47509983852365</v>
      </c>
      <c r="S49" s="122">
        <v>483.97802168202026</v>
      </c>
      <c r="T49" s="122">
        <v>534.86206023397938</v>
      </c>
      <c r="U49" s="122">
        <v>435.98603970743062</v>
      </c>
      <c r="V49" s="122">
        <v>420.19780825185825</v>
      </c>
      <c r="W49" s="122">
        <v>620.28090755528876</v>
      </c>
      <c r="DA49" s="130" t="s">
        <v>2623</v>
      </c>
    </row>
    <row r="50" spans="1:105" ht="12" customHeight="1" x14ac:dyDescent="0.25">
      <c r="A50" s="97" t="s">
        <v>138</v>
      </c>
      <c r="B50" s="98">
        <v>351.55545941998474</v>
      </c>
      <c r="C50" s="98">
        <v>397.69091461728914</v>
      </c>
      <c r="D50" s="98">
        <v>428.16652364687781</v>
      </c>
      <c r="E50" s="98">
        <v>491.65521980230375</v>
      </c>
      <c r="F50" s="98">
        <v>481.6152726337985</v>
      </c>
      <c r="G50" s="98">
        <v>447.52144010926099</v>
      </c>
      <c r="H50" s="98">
        <v>492.92195318442117</v>
      </c>
      <c r="I50" s="98">
        <v>494.62911322959326</v>
      </c>
      <c r="J50" s="98">
        <v>485.4819171110783</v>
      </c>
      <c r="K50" s="98">
        <v>471.65948489350586</v>
      </c>
      <c r="L50" s="98">
        <v>357.15765945650998</v>
      </c>
      <c r="M50" s="98">
        <v>521.97169585296558</v>
      </c>
      <c r="N50" s="98">
        <v>481.06404866450561</v>
      </c>
      <c r="O50" s="98">
        <v>501.52964063053173</v>
      </c>
      <c r="P50" s="98">
        <v>502.21505954955836</v>
      </c>
      <c r="Q50" s="98">
        <v>536.78885800301816</v>
      </c>
      <c r="R50" s="98">
        <v>493.82573623915869</v>
      </c>
      <c r="S50" s="98">
        <v>500.18984447793531</v>
      </c>
      <c r="T50" s="98">
        <v>552.47156265269405</v>
      </c>
      <c r="U50" s="98">
        <v>450.23853309487004</v>
      </c>
      <c r="V50" s="98">
        <v>434.48235547993841</v>
      </c>
      <c r="W50" s="98">
        <v>646.82534223176651</v>
      </c>
      <c r="DA50" s="63" t="s">
        <v>2624</v>
      </c>
    </row>
    <row r="51" spans="1:105" ht="12" customHeight="1" x14ac:dyDescent="0.25">
      <c r="A51" s="97" t="s">
        <v>137</v>
      </c>
      <c r="B51" s="98">
        <v>0</v>
      </c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224.73126903038099</v>
      </c>
      <c r="L51" s="98">
        <v>180.41772360883868</v>
      </c>
      <c r="M51" s="98">
        <v>254.65648861562724</v>
      </c>
      <c r="N51" s="98">
        <v>229.38721243912971</v>
      </c>
      <c r="O51" s="98">
        <v>239.79754163590053</v>
      </c>
      <c r="P51" s="98">
        <v>230.19496048981725</v>
      </c>
      <c r="Q51" s="98">
        <v>242.44242966920089</v>
      </c>
      <c r="R51" s="98">
        <v>220.78161456043867</v>
      </c>
      <c r="S51" s="98">
        <v>222.00982267061104</v>
      </c>
      <c r="T51" s="98">
        <v>284.42333276571549</v>
      </c>
      <c r="U51" s="98">
        <v>217.08690013588119</v>
      </c>
      <c r="V51" s="98">
        <v>207.16003906609123</v>
      </c>
      <c r="W51" s="98">
        <v>295.76304859428967</v>
      </c>
      <c r="DA51" s="63" t="s">
        <v>2625</v>
      </c>
    </row>
    <row r="52" spans="1:105" ht="12" customHeight="1" x14ac:dyDescent="0.25">
      <c r="A52" s="100" t="s">
        <v>216</v>
      </c>
      <c r="B52" s="101">
        <v>0</v>
      </c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224.73126903038099</v>
      </c>
      <c r="L52" s="101">
        <v>180.41772360883868</v>
      </c>
      <c r="M52" s="101">
        <v>254.65648861562724</v>
      </c>
      <c r="N52" s="101">
        <v>229.38721243912971</v>
      </c>
      <c r="O52" s="101">
        <v>239.79754163590053</v>
      </c>
      <c r="P52" s="101">
        <v>230.19496048981725</v>
      </c>
      <c r="Q52" s="101">
        <v>242.44242966920089</v>
      </c>
      <c r="R52" s="101">
        <v>220.78161456043867</v>
      </c>
      <c r="S52" s="101">
        <v>222.00982267061104</v>
      </c>
      <c r="T52" s="101">
        <v>284.42333276571549</v>
      </c>
      <c r="U52" s="101">
        <v>217.08690013588119</v>
      </c>
      <c r="V52" s="101">
        <v>207.16003906609123</v>
      </c>
      <c r="W52" s="101">
        <v>295.76304859428967</v>
      </c>
      <c r="DA52" s="131" t="s">
        <v>2626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2627</v>
      </c>
    </row>
    <row r="54" spans="1:105" ht="12" customHeight="1" x14ac:dyDescent="0.25">
      <c r="A54" s="106" t="s">
        <v>122</v>
      </c>
      <c r="B54" s="101">
        <v>0</v>
      </c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2628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2629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2630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2631</v>
      </c>
    </row>
    <row r="58" spans="1:105" ht="12" customHeight="1" x14ac:dyDescent="0.25">
      <c r="A58" s="121" t="s">
        <v>54</v>
      </c>
      <c r="B58" s="122">
        <v>118.5751732629487</v>
      </c>
      <c r="C58" s="122">
        <v>119.41597439806658</v>
      </c>
      <c r="D58" s="122">
        <v>123.19808089484323</v>
      </c>
      <c r="E58" s="122">
        <v>147.95440478801945</v>
      </c>
      <c r="F58" s="122">
        <v>140.2797253478272</v>
      </c>
      <c r="G58" s="122">
        <v>133.10757239999873</v>
      </c>
      <c r="H58" s="122">
        <v>130.92978522817089</v>
      </c>
      <c r="I58" s="122">
        <v>133.27601378576958</v>
      </c>
      <c r="J58" s="122">
        <v>136.84206119793416</v>
      </c>
      <c r="K58" s="122">
        <v>138.75196790618918</v>
      </c>
      <c r="L58" s="122">
        <v>140.13060184636103</v>
      </c>
      <c r="M58" s="122">
        <v>144.3431321820558</v>
      </c>
      <c r="N58" s="122">
        <v>146.36284450332778</v>
      </c>
      <c r="O58" s="122">
        <v>134.78477281881223</v>
      </c>
      <c r="P58" s="122">
        <v>132.75133700281773</v>
      </c>
      <c r="Q58" s="122">
        <v>132.58823557669714</v>
      </c>
      <c r="R58" s="122">
        <v>135.77172390623869</v>
      </c>
      <c r="S58" s="122">
        <v>138.12482622363024</v>
      </c>
      <c r="T58" s="122">
        <v>145.93347538640668</v>
      </c>
      <c r="U58" s="122">
        <v>154.90652221067666</v>
      </c>
      <c r="V58" s="122">
        <v>146.98164644206443</v>
      </c>
      <c r="W58" s="122">
        <v>146.31466990688759</v>
      </c>
      <c r="DA58" s="130" t="s">
        <v>2632</v>
      </c>
    </row>
    <row r="59" spans="1:105" ht="12" customHeight="1" x14ac:dyDescent="0.25">
      <c r="A59" s="97" t="s">
        <v>50</v>
      </c>
      <c r="B59" s="98">
        <v>140.02050974947704</v>
      </c>
      <c r="C59" s="98">
        <v>143.20921116152212</v>
      </c>
      <c r="D59" s="98">
        <v>155.18903821357375</v>
      </c>
      <c r="E59" s="98">
        <v>206.15856663182637</v>
      </c>
      <c r="F59" s="98">
        <v>206.77471051245527</v>
      </c>
      <c r="G59" s="98">
        <v>201.97758107007911</v>
      </c>
      <c r="H59" s="98">
        <v>204.88713090736215</v>
      </c>
      <c r="I59" s="98">
        <v>213.5545112035345</v>
      </c>
      <c r="J59" s="98">
        <v>220.33687947274862</v>
      </c>
      <c r="K59" s="98">
        <v>227.46402873316779</v>
      </c>
      <c r="L59" s="98">
        <v>230.60412779899232</v>
      </c>
      <c r="M59" s="98">
        <v>220.84700567798524</v>
      </c>
      <c r="N59" s="98">
        <v>221.40926135093096</v>
      </c>
      <c r="O59" s="98">
        <v>212.29898877718216</v>
      </c>
      <c r="P59" s="98">
        <v>210.29271578387949</v>
      </c>
      <c r="Q59" s="98">
        <v>209.21417416805897</v>
      </c>
      <c r="R59" s="98">
        <v>212.23460978568389</v>
      </c>
      <c r="S59" s="98">
        <v>214.23325454023885</v>
      </c>
      <c r="T59" s="98">
        <v>220.45578014850778</v>
      </c>
      <c r="U59" s="98">
        <v>230.23054766738917</v>
      </c>
      <c r="V59" s="98">
        <v>218.21969271015789</v>
      </c>
      <c r="W59" s="98">
        <v>210.75392102526339</v>
      </c>
      <c r="DA59" s="63" t="s">
        <v>2633</v>
      </c>
    </row>
    <row r="60" spans="1:105" ht="12" customHeight="1" x14ac:dyDescent="0.25">
      <c r="A60" s="109" t="s">
        <v>120</v>
      </c>
      <c r="B60" s="33">
        <v>0</v>
      </c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2634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3294.9746139676977</v>
      </c>
      <c r="C62" s="117">
        <f t="shared" si="21"/>
        <v>3538.8799291599657</v>
      </c>
      <c r="D62" s="117">
        <f t="shared" si="21"/>
        <v>3404.4544623104703</v>
      </c>
      <c r="E62" s="117">
        <f t="shared" si="21"/>
        <v>3407.138125424367</v>
      </c>
      <c r="F62" s="117">
        <f t="shared" si="21"/>
        <v>3334.5458365293525</v>
      </c>
      <c r="G62" s="117">
        <f t="shared" si="21"/>
        <v>3487.9574147907197</v>
      </c>
      <c r="H62" s="117">
        <f t="shared" si="21"/>
        <v>3555.6065765903213</v>
      </c>
      <c r="I62" s="117">
        <f t="shared" si="21"/>
        <v>3368.4576018463013</v>
      </c>
      <c r="J62" s="117">
        <f t="shared" si="21"/>
        <v>3339.7242218502129</v>
      </c>
      <c r="K62" s="117">
        <f t="shared" si="21"/>
        <v>3401.9008495145654</v>
      </c>
      <c r="L62" s="117">
        <f t="shared" si="21"/>
        <v>3713.635277433129</v>
      </c>
      <c r="M62" s="117">
        <f t="shared" si="21"/>
        <v>3325.8658925824761</v>
      </c>
      <c r="N62" s="117">
        <f t="shared" si="21"/>
        <v>3392.4142622528175</v>
      </c>
      <c r="O62" s="117">
        <f t="shared" si="21"/>
        <v>3350.9322480634382</v>
      </c>
      <c r="P62" s="117">
        <f t="shared" si="21"/>
        <v>3021.9968168597579</v>
      </c>
      <c r="Q62" s="117">
        <f t="shared" si="21"/>
        <v>2963.2733445312097</v>
      </c>
      <c r="R62" s="117">
        <f t="shared" ref="R62:V62" si="22">R63+R66+R68+R77</f>
        <v>3194.5927483581422</v>
      </c>
      <c r="S62" s="117">
        <f t="shared" si="22"/>
        <v>3300.6202879166794</v>
      </c>
      <c r="T62" s="117">
        <f t="shared" si="22"/>
        <v>3210.7416788243031</v>
      </c>
      <c r="U62" s="117">
        <f t="shared" si="22"/>
        <v>3196.3727263561182</v>
      </c>
      <c r="V62" s="117">
        <f t="shared" si="22"/>
        <v>3169.8855405798517</v>
      </c>
      <c r="W62" s="117">
        <f t="shared" ref="W62" si="23">W63+W66+W68+W77</f>
        <v>3609.5958742147031</v>
      </c>
      <c r="DA62" s="129" t="s">
        <v>2635</v>
      </c>
    </row>
    <row r="63" spans="1:105" ht="12.95" customHeight="1" x14ac:dyDescent="0.25">
      <c r="A63" s="121" t="s">
        <v>57</v>
      </c>
      <c r="B63" s="122">
        <f t="shared" ref="B63:Q63" si="24">SUM(B64:B65)</f>
        <v>2892.212633676761</v>
      </c>
      <c r="C63" s="122">
        <f t="shared" si="24"/>
        <v>3145.8225281636096</v>
      </c>
      <c r="D63" s="122">
        <f t="shared" si="24"/>
        <v>3009.1934477540617</v>
      </c>
      <c r="E63" s="122">
        <f t="shared" si="24"/>
        <v>2906.4836527395037</v>
      </c>
      <c r="F63" s="122">
        <f t="shared" si="24"/>
        <v>2832.0921986452622</v>
      </c>
      <c r="G63" s="122">
        <f t="shared" si="24"/>
        <v>2995.8086392050668</v>
      </c>
      <c r="H63" s="122">
        <f t="shared" si="24"/>
        <v>3055.1877006501813</v>
      </c>
      <c r="I63" s="122">
        <f t="shared" si="24"/>
        <v>2866.6149966907524</v>
      </c>
      <c r="J63" s="122">
        <f t="shared" si="24"/>
        <v>2831.9869730151381</v>
      </c>
      <c r="K63" s="122">
        <f t="shared" si="24"/>
        <v>2877.6820222644387</v>
      </c>
      <c r="L63" s="122">
        <f t="shared" si="24"/>
        <v>3182.8947281443598</v>
      </c>
      <c r="M63" s="122">
        <f t="shared" si="24"/>
        <v>2804.2367505591783</v>
      </c>
      <c r="N63" s="122">
        <f t="shared" si="24"/>
        <v>2872.0527485944017</v>
      </c>
      <c r="O63" s="122">
        <f t="shared" si="24"/>
        <v>2822.1553690955852</v>
      </c>
      <c r="P63" s="122">
        <f t="shared" si="24"/>
        <v>2508.3180200332686</v>
      </c>
      <c r="Q63" s="122">
        <f t="shared" si="24"/>
        <v>2456.3715870895626</v>
      </c>
      <c r="R63" s="122">
        <f t="shared" ref="R63:V63" si="25">SUM(R64:R65)</f>
        <v>2671.9535688448764</v>
      </c>
      <c r="S63" s="122">
        <f t="shared" si="25"/>
        <v>2761.665742350795</v>
      </c>
      <c r="T63" s="122">
        <f t="shared" si="25"/>
        <v>2715.464697011354</v>
      </c>
      <c r="U63" s="122">
        <f t="shared" si="25"/>
        <v>2681.853437218851</v>
      </c>
      <c r="V63" s="122">
        <f t="shared" si="25"/>
        <v>2667.7056961732642</v>
      </c>
      <c r="W63" s="122">
        <f t="shared" ref="W63" si="26">SUM(W64:W65)</f>
        <v>3055.3544531014941</v>
      </c>
      <c r="DA63" s="130" t="s">
        <v>2636</v>
      </c>
    </row>
    <row r="64" spans="1:105" ht="12" customHeight="1" x14ac:dyDescent="0.25">
      <c r="A64" s="97" t="s">
        <v>217</v>
      </c>
      <c r="B64" s="98">
        <v>2892.212633676761</v>
      </c>
      <c r="C64" s="98">
        <v>3145.8225281636096</v>
      </c>
      <c r="D64" s="98">
        <v>3009.1934477540617</v>
      </c>
      <c r="E64" s="98">
        <v>2906.4836527395037</v>
      </c>
      <c r="F64" s="98">
        <v>2832.0921986452622</v>
      </c>
      <c r="G64" s="98">
        <v>2995.8086392050668</v>
      </c>
      <c r="H64" s="98">
        <v>3055.1877006501813</v>
      </c>
      <c r="I64" s="98">
        <v>2866.6149966907524</v>
      </c>
      <c r="J64" s="98">
        <v>2831.9869730151381</v>
      </c>
      <c r="K64" s="98">
        <v>2877.6820222644387</v>
      </c>
      <c r="L64" s="98">
        <v>3182.8947281443598</v>
      </c>
      <c r="M64" s="98">
        <v>2804.2367505591783</v>
      </c>
      <c r="N64" s="98">
        <v>2872.0527485944017</v>
      </c>
      <c r="O64" s="98">
        <v>2822.1553690955852</v>
      </c>
      <c r="P64" s="98">
        <v>2508.3180200332686</v>
      </c>
      <c r="Q64" s="98">
        <v>2456.3715870895626</v>
      </c>
      <c r="R64" s="98">
        <v>2671.9535688448764</v>
      </c>
      <c r="S64" s="98">
        <v>2761.665742350795</v>
      </c>
      <c r="T64" s="98">
        <v>2715.464697011354</v>
      </c>
      <c r="U64" s="98">
        <v>2681.853437218851</v>
      </c>
      <c r="V64" s="98">
        <v>2667.7056961732642</v>
      </c>
      <c r="W64" s="98">
        <v>3055.3544531014941</v>
      </c>
      <c r="DA64" s="63" t="s">
        <v>2637</v>
      </c>
    </row>
    <row r="65" spans="1:105" ht="12" customHeight="1" x14ac:dyDescent="0.25">
      <c r="A65" s="97" t="s">
        <v>53</v>
      </c>
      <c r="B65" s="98">
        <v>0</v>
      </c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DA65" s="63" t="s">
        <v>2638</v>
      </c>
    </row>
    <row r="66" spans="1:105" ht="12.95" customHeight="1" x14ac:dyDescent="0.25">
      <c r="A66" s="121" t="s">
        <v>92</v>
      </c>
      <c r="B66" s="122">
        <f t="shared" ref="B66:W66" si="27">B67</f>
        <v>0</v>
      </c>
      <c r="C66" s="122">
        <f t="shared" si="27"/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DA66" s="130" t="s">
        <v>2639</v>
      </c>
    </row>
    <row r="67" spans="1:105" ht="12" customHeight="1" x14ac:dyDescent="0.25">
      <c r="A67" s="97" t="s">
        <v>53</v>
      </c>
      <c r="B67" s="98">
        <v>0</v>
      </c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DA67" s="63" t="s">
        <v>2640</v>
      </c>
    </row>
    <row r="68" spans="1:105" ht="12" customHeight="1" x14ac:dyDescent="0.25">
      <c r="A68" s="121" t="s">
        <v>55</v>
      </c>
      <c r="B68" s="122">
        <v>282.8703784326139</v>
      </c>
      <c r="C68" s="122">
        <v>277.12801948455967</v>
      </c>
      <c r="D68" s="122">
        <v>275.97250378209804</v>
      </c>
      <c r="E68" s="122">
        <v>316.15841951818982</v>
      </c>
      <c r="F68" s="122">
        <v>321.92028579733824</v>
      </c>
      <c r="G68" s="122">
        <v>320.55219885820003</v>
      </c>
      <c r="H68" s="122">
        <v>322.29221585907391</v>
      </c>
      <c r="I68" s="122">
        <v>322.89953755626675</v>
      </c>
      <c r="J68" s="122">
        <v>324.92582089185044</v>
      </c>
      <c r="K68" s="122">
        <v>335.55511503573609</v>
      </c>
      <c r="L68" s="122">
        <v>334.64159547029459</v>
      </c>
      <c r="M68" s="122">
        <v>336.18375615319377</v>
      </c>
      <c r="N68" s="122">
        <v>335.34931982190449</v>
      </c>
      <c r="O68" s="122">
        <v>342.90035138620198</v>
      </c>
      <c r="P68" s="122">
        <v>337.70906050774084</v>
      </c>
      <c r="Q68" s="122">
        <v>333.43523643717009</v>
      </c>
      <c r="R68" s="122">
        <v>340.45498424192499</v>
      </c>
      <c r="S68" s="122">
        <v>349.18822932575841</v>
      </c>
      <c r="T68" s="122">
        <v>326.32501893354203</v>
      </c>
      <c r="U68" s="122">
        <v>327.95671257956462</v>
      </c>
      <c r="V68" s="122">
        <v>321.10709226373535</v>
      </c>
      <c r="W68" s="122">
        <v>359.48599853689501</v>
      </c>
      <c r="DA68" s="130" t="s">
        <v>2641</v>
      </c>
    </row>
    <row r="69" spans="1:105" ht="12" customHeight="1" x14ac:dyDescent="0.25">
      <c r="A69" s="97" t="s">
        <v>134</v>
      </c>
      <c r="B69" s="98">
        <v>293.17761348733654</v>
      </c>
      <c r="C69" s="98">
        <v>287.15773513454076</v>
      </c>
      <c r="D69" s="98">
        <v>285.0874043600906</v>
      </c>
      <c r="E69" s="98">
        <v>326.33819780455894</v>
      </c>
      <c r="F69" s="98">
        <v>331.65988621556278</v>
      </c>
      <c r="G69" s="98">
        <v>329.89999998956699</v>
      </c>
      <c r="H69" s="98">
        <v>331.61994605099784</v>
      </c>
      <c r="I69" s="98">
        <v>332.27478916172078</v>
      </c>
      <c r="J69" s="98">
        <v>334.38804550364114</v>
      </c>
      <c r="K69" s="98">
        <v>345.58109027145673</v>
      </c>
      <c r="L69" s="98">
        <v>344.67699394987756</v>
      </c>
      <c r="M69" s="98">
        <v>346.35510777341779</v>
      </c>
      <c r="N69" s="98">
        <v>345.57857458759918</v>
      </c>
      <c r="O69" s="98">
        <v>353.61339815868462</v>
      </c>
      <c r="P69" s="98">
        <v>348.49671558814345</v>
      </c>
      <c r="Q69" s="98">
        <v>344.25908927285599</v>
      </c>
      <c r="R69" s="98">
        <v>351.74894278394697</v>
      </c>
      <c r="S69" s="98">
        <v>360.87435908222056</v>
      </c>
      <c r="T69" s="98">
        <v>337.11325727733009</v>
      </c>
      <c r="U69" s="98">
        <v>339.32048383651562</v>
      </c>
      <c r="V69" s="98">
        <v>332.50958948785421</v>
      </c>
      <c r="W69" s="98">
        <v>372.91157619804596</v>
      </c>
      <c r="DA69" s="63" t="s">
        <v>2642</v>
      </c>
    </row>
    <row r="70" spans="1:105" ht="12" customHeight="1" x14ac:dyDescent="0.25">
      <c r="A70" s="97" t="s">
        <v>133</v>
      </c>
      <c r="B70" s="98">
        <v>0</v>
      </c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154.37111759960214</v>
      </c>
      <c r="L70" s="98">
        <v>163.72842241774003</v>
      </c>
      <c r="M70" s="98">
        <v>161.50488673701292</v>
      </c>
      <c r="N70" s="98">
        <v>158.53242629113228</v>
      </c>
      <c r="O70" s="98">
        <v>164.10099152661803</v>
      </c>
      <c r="P70" s="98">
        <v>154.85869554243686</v>
      </c>
      <c r="Q70" s="98">
        <v>153.30698420392366</v>
      </c>
      <c r="R70" s="98">
        <v>154.62461669181997</v>
      </c>
      <c r="S70" s="98">
        <v>158.06149037192671</v>
      </c>
      <c r="T70" s="98">
        <v>172.41099538812293</v>
      </c>
      <c r="U70" s="98">
        <v>158.75310068631424</v>
      </c>
      <c r="V70" s="98">
        <v>154.62790282999916</v>
      </c>
      <c r="W70" s="98">
        <v>170.63063791297205</v>
      </c>
      <c r="DA70" s="63" t="s">
        <v>2643</v>
      </c>
    </row>
    <row r="71" spans="1:105" ht="12" customHeight="1" x14ac:dyDescent="0.25">
      <c r="A71" s="100" t="s">
        <v>217</v>
      </c>
      <c r="B71" s="101">
        <v>0</v>
      </c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154.37111759960214</v>
      </c>
      <c r="L71" s="101">
        <v>163.72842241774003</v>
      </c>
      <c r="M71" s="101">
        <v>161.50488673701292</v>
      </c>
      <c r="N71" s="101">
        <v>158.53242629113228</v>
      </c>
      <c r="O71" s="101">
        <v>164.10099152661803</v>
      </c>
      <c r="P71" s="101">
        <v>154.85869554243686</v>
      </c>
      <c r="Q71" s="101">
        <v>153.30698420392366</v>
      </c>
      <c r="R71" s="101">
        <v>154.62461669181997</v>
      </c>
      <c r="S71" s="101">
        <v>158.06149037192671</v>
      </c>
      <c r="T71" s="101">
        <v>172.41099538812293</v>
      </c>
      <c r="U71" s="101">
        <v>158.75310068631424</v>
      </c>
      <c r="V71" s="101">
        <v>154.62790282999916</v>
      </c>
      <c r="W71" s="101">
        <v>170.63063791297205</v>
      </c>
      <c r="DA71" s="131" t="s">
        <v>2644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2645</v>
      </c>
    </row>
    <row r="73" spans="1:105" ht="12" customHeight="1" x14ac:dyDescent="0.25">
      <c r="A73" s="106" t="s">
        <v>122</v>
      </c>
      <c r="B73" s="101">
        <v>0</v>
      </c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DA73" s="131" t="s">
        <v>2646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2647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2648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2649</v>
      </c>
    </row>
    <row r="77" spans="1:105" ht="12" customHeight="1" x14ac:dyDescent="0.25">
      <c r="A77" s="121" t="s">
        <v>54</v>
      </c>
      <c r="B77" s="122">
        <v>119.89160185832284</v>
      </c>
      <c r="C77" s="122">
        <v>115.92938151179673</v>
      </c>
      <c r="D77" s="122">
        <v>119.28851077431031</v>
      </c>
      <c r="E77" s="122">
        <v>184.49605316667345</v>
      </c>
      <c r="F77" s="122">
        <v>180.53335208675188</v>
      </c>
      <c r="G77" s="122">
        <v>171.5965767274528</v>
      </c>
      <c r="H77" s="122">
        <v>178.12666008106598</v>
      </c>
      <c r="I77" s="122">
        <v>178.94306759928233</v>
      </c>
      <c r="J77" s="122">
        <v>182.81142794322426</v>
      </c>
      <c r="K77" s="122">
        <v>188.6637122143909</v>
      </c>
      <c r="L77" s="122">
        <v>196.09895381847451</v>
      </c>
      <c r="M77" s="122">
        <v>185.44538587010402</v>
      </c>
      <c r="N77" s="122">
        <v>185.01219383651124</v>
      </c>
      <c r="O77" s="122">
        <v>185.87652758165092</v>
      </c>
      <c r="P77" s="122">
        <v>175.96973631874818</v>
      </c>
      <c r="Q77" s="122">
        <v>173.46652100447699</v>
      </c>
      <c r="R77" s="122">
        <v>182.1841952713408</v>
      </c>
      <c r="S77" s="122">
        <v>189.76631624012586</v>
      </c>
      <c r="T77" s="122">
        <v>168.95196287940698</v>
      </c>
      <c r="U77" s="122">
        <v>186.56257655770247</v>
      </c>
      <c r="V77" s="122">
        <v>181.0727521428519</v>
      </c>
      <c r="W77" s="122">
        <v>194.75542257631432</v>
      </c>
      <c r="DA77" s="130" t="s">
        <v>2650</v>
      </c>
    </row>
    <row r="78" spans="1:105" ht="12" customHeight="1" x14ac:dyDescent="0.25">
      <c r="A78" s="97" t="s">
        <v>192</v>
      </c>
      <c r="B78" s="98">
        <v>128.2128714078768</v>
      </c>
      <c r="C78" s="98">
        <v>123.91340603498429</v>
      </c>
      <c r="D78" s="98">
        <v>127.29665620279373</v>
      </c>
      <c r="E78" s="98">
        <v>196.43038831952768</v>
      </c>
      <c r="F78" s="98">
        <v>191.44586195707248</v>
      </c>
      <c r="G78" s="98">
        <v>181.24409898049649</v>
      </c>
      <c r="H78" s="98">
        <v>187.99370150181852</v>
      </c>
      <c r="I78" s="98">
        <v>189.11057714466955</v>
      </c>
      <c r="J78" s="98">
        <v>193.49831490576369</v>
      </c>
      <c r="K78" s="98">
        <v>199.81416531886455</v>
      </c>
      <c r="L78" s="98">
        <v>207.55388348877096</v>
      </c>
      <c r="M78" s="98">
        <v>196.29006041152053</v>
      </c>
      <c r="N78" s="98">
        <v>195.71692570238233</v>
      </c>
      <c r="O78" s="98">
        <v>196.54300398048403</v>
      </c>
      <c r="P78" s="98">
        <v>186.10284421501967</v>
      </c>
      <c r="Q78" s="98">
        <v>183.35647222431652</v>
      </c>
      <c r="R78" s="98">
        <v>192.54939829214976</v>
      </c>
      <c r="S78" s="98">
        <v>200.62236192644536</v>
      </c>
      <c r="T78" s="98">
        <v>178.58279519011222</v>
      </c>
      <c r="U78" s="98">
        <v>197.24261356656066</v>
      </c>
      <c r="V78" s="98">
        <v>190.98532410097329</v>
      </c>
      <c r="W78" s="98">
        <v>208.23031204221718</v>
      </c>
      <c r="DA78" s="63" t="s">
        <v>2651</v>
      </c>
    </row>
    <row r="79" spans="1:105" ht="12" customHeight="1" x14ac:dyDescent="0.25">
      <c r="A79" s="109" t="s">
        <v>120</v>
      </c>
      <c r="B79" s="33">
        <v>0</v>
      </c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DA79" s="60" t="s">
        <v>2652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91.974630640488783</v>
      </c>
      <c r="C81" s="117">
        <f t="shared" si="28"/>
        <v>91.283907015232103</v>
      </c>
      <c r="D81" s="117">
        <f t="shared" si="28"/>
        <v>93.829017183611043</v>
      </c>
      <c r="E81" s="117">
        <f t="shared" si="28"/>
        <v>109.16474687329458</v>
      </c>
      <c r="F81" s="117">
        <f t="shared" si="28"/>
        <v>103.70722525295962</v>
      </c>
      <c r="G81" s="117">
        <f t="shared" si="28"/>
        <v>98.410311032346158</v>
      </c>
      <c r="H81" s="117">
        <f t="shared" si="28"/>
        <v>99.422441003748531</v>
      </c>
      <c r="I81" s="117">
        <f t="shared" si="28"/>
        <v>105.1989280462289</v>
      </c>
      <c r="J81" s="117">
        <f t="shared" si="28"/>
        <v>108.20604194780998</v>
      </c>
      <c r="K81" s="117">
        <f t="shared" si="28"/>
        <v>110.15561142503198</v>
      </c>
      <c r="L81" s="117">
        <f t="shared" si="28"/>
        <v>107.65647144680194</v>
      </c>
      <c r="M81" s="117">
        <f t="shared" si="28"/>
        <v>100.14402404551171</v>
      </c>
      <c r="N81" s="117">
        <f t="shared" si="28"/>
        <v>99.998687204442192</v>
      </c>
      <c r="O81" s="117">
        <f t="shared" si="28"/>
        <v>94.996757977186064</v>
      </c>
      <c r="P81" s="117">
        <f t="shared" si="28"/>
        <v>93.616092145630674</v>
      </c>
      <c r="Q81" s="117">
        <f t="shared" si="28"/>
        <v>93.646274882717123</v>
      </c>
      <c r="R81" s="117">
        <f t="shared" ref="R81:V81" si="29">R82+R85+R87+R100</f>
        <v>95.186779478022245</v>
      </c>
      <c r="S81" s="117">
        <f t="shared" si="29"/>
        <v>97.835510708920154</v>
      </c>
      <c r="T81" s="117">
        <f t="shared" si="29"/>
        <v>102.96730684190923</v>
      </c>
      <c r="U81" s="117">
        <f t="shared" si="29"/>
        <v>108.06600776426333</v>
      </c>
      <c r="V81" s="117">
        <f t="shared" si="29"/>
        <v>103.13169358883617</v>
      </c>
      <c r="W81" s="117">
        <f t="shared" ref="W81" si="30">W82+W85+W87+W100</f>
        <v>101.04898614898502</v>
      </c>
      <c r="DA81" s="129" t="s">
        <v>2653</v>
      </c>
    </row>
    <row r="82" spans="1:105" ht="12.95" customHeight="1" x14ac:dyDescent="0.25">
      <c r="A82" s="121" t="s">
        <v>57</v>
      </c>
      <c r="B82" s="122">
        <f t="shared" ref="B82:Q82" si="31">SUM(B83:B84)</f>
        <v>0</v>
      </c>
      <c r="C82" s="122">
        <f t="shared" si="31"/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" si="33">SUM(W83:W84)</f>
        <v>0</v>
      </c>
      <c r="DA82" s="130" t="s">
        <v>2654</v>
      </c>
    </row>
    <row r="83" spans="1:105" ht="12" customHeight="1" x14ac:dyDescent="0.25">
      <c r="A83" s="97" t="s">
        <v>204</v>
      </c>
      <c r="B83" s="98">
        <v>0</v>
      </c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DA83" s="63" t="s">
        <v>2655</v>
      </c>
    </row>
    <row r="84" spans="1:105" ht="12" customHeight="1" x14ac:dyDescent="0.25">
      <c r="A84" s="97" t="s">
        <v>53</v>
      </c>
      <c r="B84" s="98">
        <v>0</v>
      </c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DA84" s="63" t="s">
        <v>2656</v>
      </c>
    </row>
    <row r="85" spans="1:105" ht="12.95" customHeight="1" x14ac:dyDescent="0.25">
      <c r="A85" s="121" t="s">
        <v>92</v>
      </c>
      <c r="B85" s="122">
        <f t="shared" ref="B85:W85" si="34">B86</f>
        <v>0</v>
      </c>
      <c r="C85" s="122">
        <f t="shared" si="34"/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DA85" s="130" t="s">
        <v>2657</v>
      </c>
    </row>
    <row r="86" spans="1:105" ht="12" customHeight="1" x14ac:dyDescent="0.25">
      <c r="A86" s="97" t="s">
        <v>53</v>
      </c>
      <c r="B86" s="98">
        <v>0</v>
      </c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DA86" s="63" t="s">
        <v>2658</v>
      </c>
    </row>
    <row r="87" spans="1:105" ht="12" customHeight="1" x14ac:dyDescent="0.25">
      <c r="A87" s="121" t="s">
        <v>55</v>
      </c>
      <c r="B87" s="122">
        <v>20.717504928687681</v>
      </c>
      <c r="C87" s="122">
        <v>19.94644915059666</v>
      </c>
      <c r="D87" s="122">
        <v>18.654138573854496</v>
      </c>
      <c r="E87" s="122">
        <v>17.088100268115731</v>
      </c>
      <c r="F87" s="122">
        <v>15.532712522866694</v>
      </c>
      <c r="G87" s="122">
        <v>13.529855561754884</v>
      </c>
      <c r="H87" s="122">
        <v>13.056688926356578</v>
      </c>
      <c r="I87" s="122">
        <v>12.746213388358962</v>
      </c>
      <c r="J87" s="122">
        <v>12.421770006385703</v>
      </c>
      <c r="K87" s="122">
        <v>11.867167989593625</v>
      </c>
      <c r="L87" s="122">
        <v>10.8623240971316</v>
      </c>
      <c r="M87" s="122">
        <v>9.6478941710509147</v>
      </c>
      <c r="N87" s="122">
        <v>9.212457930889757</v>
      </c>
      <c r="O87" s="122">
        <v>8.2607936777253066</v>
      </c>
      <c r="P87" s="122">
        <v>7.5468683590410599</v>
      </c>
      <c r="Q87" s="122">
        <v>7.2523452282667771</v>
      </c>
      <c r="R87" s="122">
        <v>7.147590655420438</v>
      </c>
      <c r="S87" s="122">
        <v>7.02834557632419</v>
      </c>
      <c r="T87" s="122">
        <v>6.6606859983085291</v>
      </c>
      <c r="U87" s="122">
        <v>6.5316450716525631</v>
      </c>
      <c r="V87" s="122">
        <v>6.330089536991264</v>
      </c>
      <c r="W87" s="122">
        <v>6.3566562515532041</v>
      </c>
      <c r="DA87" s="130" t="s">
        <v>2659</v>
      </c>
    </row>
    <row r="88" spans="1:105" ht="12" customHeight="1" x14ac:dyDescent="0.25">
      <c r="A88" s="97" t="s">
        <v>132</v>
      </c>
      <c r="B88" s="98">
        <v>0</v>
      </c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DA88" s="63" t="s">
        <v>2660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2661</v>
      </c>
    </row>
    <row r="90" spans="1:105" ht="12" customHeight="1" x14ac:dyDescent="0.25">
      <c r="A90" s="100" t="s">
        <v>204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2662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2663</v>
      </c>
    </row>
    <row r="92" spans="1:105" ht="12" customHeight="1" x14ac:dyDescent="0.25">
      <c r="A92" s="106" t="s">
        <v>124</v>
      </c>
      <c r="B92" s="101">
        <v>300.79949329133171</v>
      </c>
      <c r="C92" s="101">
        <v>314.7252201771629</v>
      </c>
      <c r="D92" s="101">
        <v>318.98587082358182</v>
      </c>
      <c r="E92" s="101">
        <v>335.17327787978212</v>
      </c>
      <c r="F92" s="101">
        <v>345.34006460394892</v>
      </c>
      <c r="G92" s="101">
        <v>347.66606428941463</v>
      </c>
      <c r="H92" s="101">
        <v>349.71061026843262</v>
      </c>
      <c r="I92" s="101">
        <v>362.57763910171116</v>
      </c>
      <c r="J92" s="101">
        <v>373.48884773181322</v>
      </c>
      <c r="K92" s="101">
        <v>386.37341701883798</v>
      </c>
      <c r="L92" s="101">
        <v>392.54519068172544</v>
      </c>
      <c r="M92" s="101">
        <v>390.27354115261994</v>
      </c>
      <c r="N92" s="101">
        <v>408.06856440758082</v>
      </c>
      <c r="O92" s="101">
        <v>399.38202892539471</v>
      </c>
      <c r="P92" s="101">
        <v>395.81563960205852</v>
      </c>
      <c r="Q92" s="101">
        <v>387.01973141774903</v>
      </c>
      <c r="R92" s="101">
        <v>388.44666522034657</v>
      </c>
      <c r="S92" s="101">
        <v>383.5283400564399</v>
      </c>
      <c r="T92" s="101">
        <v>384.04996578788302</v>
      </c>
      <c r="U92" s="101">
        <v>402.01107981890846</v>
      </c>
      <c r="V92" s="101">
        <v>392.59470779693328</v>
      </c>
      <c r="W92" s="101">
        <v>373.85484007117054</v>
      </c>
      <c r="DA92" s="131" t="s">
        <v>2664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186.73686443016766</v>
      </c>
      <c r="L93" s="104">
        <v>199.19245509725633</v>
      </c>
      <c r="M93" s="104">
        <v>191.79214728071696</v>
      </c>
      <c r="N93" s="104">
        <v>194.84947993641046</v>
      </c>
      <c r="O93" s="104">
        <v>192.69474300804313</v>
      </c>
      <c r="P93" s="104">
        <v>186.02352837323551</v>
      </c>
      <c r="Q93" s="104">
        <v>183.59841346827508</v>
      </c>
      <c r="R93" s="104">
        <v>180.88807879445122</v>
      </c>
      <c r="S93" s="104">
        <v>177.3073558412604</v>
      </c>
      <c r="T93" s="104">
        <v>208.44818205358811</v>
      </c>
      <c r="U93" s="104">
        <v>200.01775311277419</v>
      </c>
      <c r="V93" s="104">
        <v>193.24029197017023</v>
      </c>
      <c r="W93" s="104">
        <v>180.07664748558162</v>
      </c>
      <c r="DA93" s="132" t="s">
        <v>2665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186.73686443016766</v>
      </c>
      <c r="L94" s="98">
        <v>199.19245509725633</v>
      </c>
      <c r="M94" s="98">
        <v>191.79214728071696</v>
      </c>
      <c r="N94" s="98">
        <v>194.84947993641046</v>
      </c>
      <c r="O94" s="98">
        <v>192.69474300804313</v>
      </c>
      <c r="P94" s="98">
        <v>186.02352837323551</v>
      </c>
      <c r="Q94" s="98">
        <v>183.59841346827508</v>
      </c>
      <c r="R94" s="98">
        <v>180.88807879445122</v>
      </c>
      <c r="S94" s="98">
        <v>177.3073558412604</v>
      </c>
      <c r="T94" s="98">
        <v>208.44818205358811</v>
      </c>
      <c r="U94" s="98">
        <v>200.01775311277419</v>
      </c>
      <c r="V94" s="98">
        <v>193.24029197017023</v>
      </c>
      <c r="W94" s="98">
        <v>180.07664748558162</v>
      </c>
      <c r="DA94" s="63" t="s">
        <v>2666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2667</v>
      </c>
    </row>
    <row r="96" spans="1:105" ht="12" customHeight="1" x14ac:dyDescent="0.25">
      <c r="A96" s="106" t="s">
        <v>122</v>
      </c>
      <c r="B96" s="101">
        <v>0</v>
      </c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DA96" s="131" t="s">
        <v>2668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2669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2670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2671</v>
      </c>
    </row>
    <row r="100" spans="1:105" ht="12" customHeight="1" x14ac:dyDescent="0.25">
      <c r="A100" s="121" t="s">
        <v>54</v>
      </c>
      <c r="B100" s="122">
        <v>71.257125711801109</v>
      </c>
      <c r="C100" s="122">
        <v>71.337457864635439</v>
      </c>
      <c r="D100" s="122">
        <v>75.174878609756547</v>
      </c>
      <c r="E100" s="122">
        <v>92.076646605178851</v>
      </c>
      <c r="F100" s="122">
        <v>88.174512730092928</v>
      </c>
      <c r="G100" s="122">
        <v>84.880455470591272</v>
      </c>
      <c r="H100" s="122">
        <v>86.365752077391946</v>
      </c>
      <c r="I100" s="122">
        <v>92.452714657869933</v>
      </c>
      <c r="J100" s="122">
        <v>95.784271941424279</v>
      </c>
      <c r="K100" s="122">
        <v>98.288443435438353</v>
      </c>
      <c r="L100" s="122">
        <v>96.79414734967034</v>
      </c>
      <c r="M100" s="122">
        <v>90.496129874460792</v>
      </c>
      <c r="N100" s="122">
        <v>90.786229273552436</v>
      </c>
      <c r="O100" s="122">
        <v>86.735964299460761</v>
      </c>
      <c r="P100" s="122">
        <v>86.069223786589617</v>
      </c>
      <c r="Q100" s="122">
        <v>86.393929654450346</v>
      </c>
      <c r="R100" s="122">
        <v>88.039188822601801</v>
      </c>
      <c r="S100" s="122">
        <v>90.807165132595969</v>
      </c>
      <c r="T100" s="122">
        <v>96.306620843600712</v>
      </c>
      <c r="U100" s="122">
        <v>101.53436269261077</v>
      </c>
      <c r="V100" s="122">
        <v>96.801604051844905</v>
      </c>
      <c r="W100" s="122">
        <v>94.692329897431819</v>
      </c>
      <c r="DA100" s="130" t="s">
        <v>2672</v>
      </c>
    </row>
    <row r="101" spans="1:105" ht="12" customHeight="1" x14ac:dyDescent="0.25">
      <c r="A101" s="97" t="s">
        <v>207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2673</v>
      </c>
    </row>
    <row r="102" spans="1:105" ht="12" customHeight="1" x14ac:dyDescent="0.25">
      <c r="A102" s="97" t="s">
        <v>50</v>
      </c>
      <c r="B102" s="98">
        <v>140.02050974947704</v>
      </c>
      <c r="C102" s="98">
        <v>143.21393084104761</v>
      </c>
      <c r="D102" s="98">
        <v>155.1700344516313</v>
      </c>
      <c r="E102" s="98">
        <v>206.0999118466373</v>
      </c>
      <c r="F102" s="98">
        <v>206.68977659657864</v>
      </c>
      <c r="G102" s="98">
        <v>201.82279757170261</v>
      </c>
      <c r="H102" s="98">
        <v>204.73263396694711</v>
      </c>
      <c r="I102" s="98">
        <v>213.37634677979861</v>
      </c>
      <c r="J102" s="98">
        <v>220.08203498900906</v>
      </c>
      <c r="K102" s="98">
        <v>227.16515612180916</v>
      </c>
      <c r="L102" s="98">
        <v>230.28786047619118</v>
      </c>
      <c r="M102" s="98">
        <v>220.53697915269476</v>
      </c>
      <c r="N102" s="98">
        <v>221.23864498080158</v>
      </c>
      <c r="O102" s="98">
        <v>212.37477066257725</v>
      </c>
      <c r="P102" s="98">
        <v>210.33423608476488</v>
      </c>
      <c r="Q102" s="98">
        <v>209.22948624653682</v>
      </c>
      <c r="R102" s="98">
        <v>212.16482676769664</v>
      </c>
      <c r="S102" s="98">
        <v>214.10231722153404</v>
      </c>
      <c r="T102" s="98">
        <v>220.2426264692495</v>
      </c>
      <c r="U102" s="98">
        <v>230.36666645150638</v>
      </c>
      <c r="V102" s="98">
        <v>218.8641475180203</v>
      </c>
      <c r="W102" s="98">
        <v>211.65180616708588</v>
      </c>
      <c r="DA102" s="63" t="s">
        <v>2674</v>
      </c>
    </row>
    <row r="103" spans="1:105" ht="12" customHeight="1" x14ac:dyDescent="0.25">
      <c r="A103" s="109" t="s">
        <v>120</v>
      </c>
      <c r="B103" s="33">
        <v>0</v>
      </c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DA103" s="60" t="s">
        <v>2675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118.54843803648217</v>
      </c>
      <c r="C105" s="117">
        <f t="shared" si="35"/>
        <v>117.38402851831619</v>
      </c>
      <c r="D105" s="117">
        <f t="shared" si="35"/>
        <v>114.25478902211566</v>
      </c>
      <c r="E105" s="117">
        <f t="shared" si="35"/>
        <v>129.54655388233888</v>
      </c>
      <c r="F105" s="117">
        <f t="shared" si="35"/>
        <v>124.85622281804946</v>
      </c>
      <c r="G105" s="117">
        <f t="shared" si="35"/>
        <v>126.94038834697419</v>
      </c>
      <c r="H105" s="117">
        <f t="shared" si="35"/>
        <v>131.90575745430343</v>
      </c>
      <c r="I105" s="117">
        <f t="shared" si="35"/>
        <v>140.52428624711627</v>
      </c>
      <c r="J105" s="117">
        <f t="shared" si="35"/>
        <v>143.72957635387763</v>
      </c>
      <c r="K105" s="117">
        <f t="shared" si="35"/>
        <v>145.93272612468385</v>
      </c>
      <c r="L105" s="117">
        <f t="shared" si="35"/>
        <v>142.84726843271355</v>
      </c>
      <c r="M105" s="117">
        <f t="shared" si="35"/>
        <v>133.23253580502819</v>
      </c>
      <c r="N105" s="117">
        <f t="shared" si="35"/>
        <v>134.52808075757392</v>
      </c>
      <c r="O105" s="117">
        <f t="shared" si="35"/>
        <v>131.17672459919808</v>
      </c>
      <c r="P105" s="117">
        <f t="shared" si="35"/>
        <v>133.29806574893351</v>
      </c>
      <c r="Q105" s="117">
        <f t="shared" si="35"/>
        <v>134.30503125478336</v>
      </c>
      <c r="R105" s="117">
        <f t="shared" ref="R105:V105" si="36">R106+R109+R111+R120</f>
        <v>136.81564947485776</v>
      </c>
      <c r="S105" s="117">
        <f t="shared" si="36"/>
        <v>139.78917041184482</v>
      </c>
      <c r="T105" s="117">
        <f t="shared" si="36"/>
        <v>146.76760841579332</v>
      </c>
      <c r="U105" s="117">
        <f t="shared" si="36"/>
        <v>155.01953233214266</v>
      </c>
      <c r="V105" s="117">
        <f t="shared" si="36"/>
        <v>146.86522770060546</v>
      </c>
      <c r="W105" s="117">
        <f t="shared" ref="W105" si="37">W106+W109+W111+W120</f>
        <v>147.57258459829393</v>
      </c>
      <c r="DA105" s="129" t="s">
        <v>2676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2677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2678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2679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2680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2681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2682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2683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2684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2685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2686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2687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2688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2689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2690</v>
      </c>
    </row>
    <row r="120" spans="1:105" ht="12" customHeight="1" x14ac:dyDescent="0.25">
      <c r="A120" s="121" t="s">
        <v>54</v>
      </c>
      <c r="B120" s="122">
        <v>118.54843803648217</v>
      </c>
      <c r="C120" s="122">
        <v>117.38402851831619</v>
      </c>
      <c r="D120" s="122">
        <v>114.25478902211566</v>
      </c>
      <c r="E120" s="122">
        <v>129.54655388233888</v>
      </c>
      <c r="F120" s="122">
        <v>124.85622281804946</v>
      </c>
      <c r="G120" s="122">
        <v>126.94038834697419</v>
      </c>
      <c r="H120" s="122">
        <v>131.90575745430343</v>
      </c>
      <c r="I120" s="122">
        <v>140.52428624711627</v>
      </c>
      <c r="J120" s="122">
        <v>143.72957635387763</v>
      </c>
      <c r="K120" s="122">
        <v>145.93272612468385</v>
      </c>
      <c r="L120" s="122">
        <v>142.84726843271355</v>
      </c>
      <c r="M120" s="122">
        <v>133.23253580502819</v>
      </c>
      <c r="N120" s="122">
        <v>134.52808075757392</v>
      </c>
      <c r="O120" s="122">
        <v>131.17672459919808</v>
      </c>
      <c r="P120" s="122">
        <v>133.29806574893351</v>
      </c>
      <c r="Q120" s="122">
        <v>134.30503125478336</v>
      </c>
      <c r="R120" s="122">
        <v>136.81564947485776</v>
      </c>
      <c r="S120" s="122">
        <v>139.78917041184482</v>
      </c>
      <c r="T120" s="122">
        <v>146.76760841579332</v>
      </c>
      <c r="U120" s="122">
        <v>155.01953233214266</v>
      </c>
      <c r="V120" s="122">
        <v>146.86522770060546</v>
      </c>
      <c r="W120" s="122">
        <v>147.57258459829393</v>
      </c>
      <c r="DA120" s="130" t="s">
        <v>2691</v>
      </c>
    </row>
    <row r="121" spans="1:105" ht="12" customHeight="1" x14ac:dyDescent="0.25">
      <c r="A121" s="97" t="s">
        <v>50</v>
      </c>
      <c r="B121" s="98">
        <v>140.02050974947701</v>
      </c>
      <c r="C121" s="98">
        <v>142.97661088712655</v>
      </c>
      <c r="D121" s="98">
        <v>154.69422211286155</v>
      </c>
      <c r="E121" s="98">
        <v>205.45628896427081</v>
      </c>
      <c r="F121" s="98">
        <v>206.09252481882913</v>
      </c>
      <c r="G121" s="98">
        <v>201.36929394891729</v>
      </c>
      <c r="H121" s="98">
        <v>204.58761232186049</v>
      </c>
      <c r="I121" s="98">
        <v>213.39548252055195</v>
      </c>
      <c r="J121" s="98">
        <v>220.11539250480988</v>
      </c>
      <c r="K121" s="98">
        <v>227.21024349065874</v>
      </c>
      <c r="L121" s="98">
        <v>230.33766575414327</v>
      </c>
      <c r="M121" s="98">
        <v>220.57290136937226</v>
      </c>
      <c r="N121" s="98">
        <v>221.23099331174899</v>
      </c>
      <c r="O121" s="98">
        <v>212.34137829116125</v>
      </c>
      <c r="P121" s="98">
        <v>210.30063282961305</v>
      </c>
      <c r="Q121" s="98">
        <v>209.2137233495194</v>
      </c>
      <c r="R121" s="98">
        <v>212.20880393240344</v>
      </c>
      <c r="S121" s="98">
        <v>214.34339463149541</v>
      </c>
      <c r="T121" s="98">
        <v>220.80459930032728</v>
      </c>
      <c r="U121" s="98">
        <v>230.79191400714515</v>
      </c>
      <c r="V121" s="98">
        <v>218.86473042970789</v>
      </c>
      <c r="W121" s="98">
        <v>211.18752971605076</v>
      </c>
      <c r="DA121" s="63" t="s">
        <v>2692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2693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118.57537444772352</v>
      </c>
      <c r="C124" s="117">
        <f t="shared" si="42"/>
        <v>119.64737724951721</v>
      </c>
      <c r="D124" s="117">
        <f t="shared" si="42"/>
        <v>125.65498980935925</v>
      </c>
      <c r="E124" s="117">
        <f t="shared" si="42"/>
        <v>153.73179192208229</v>
      </c>
      <c r="F124" s="117">
        <f t="shared" si="42"/>
        <v>145.60371142562843</v>
      </c>
      <c r="G124" s="117">
        <f t="shared" si="42"/>
        <v>138.71599348064103</v>
      </c>
      <c r="H124" s="117">
        <f t="shared" si="42"/>
        <v>137.94075899511469</v>
      </c>
      <c r="I124" s="117">
        <f t="shared" si="42"/>
        <v>144.26904527354225</v>
      </c>
      <c r="J124" s="117">
        <f t="shared" si="42"/>
        <v>147.13405181088049</v>
      </c>
      <c r="K124" s="117">
        <f t="shared" si="42"/>
        <v>148.87698981099382</v>
      </c>
      <c r="L124" s="117">
        <f t="shared" si="42"/>
        <v>146.74018750724667</v>
      </c>
      <c r="M124" s="117">
        <f t="shared" si="42"/>
        <v>137.35068856116484</v>
      </c>
      <c r="N124" s="117">
        <f t="shared" si="42"/>
        <v>136.20071615623087</v>
      </c>
      <c r="O124" s="117">
        <f t="shared" si="42"/>
        <v>129.27033086137692</v>
      </c>
      <c r="P124" s="117">
        <f t="shared" si="42"/>
        <v>129.21479968918959</v>
      </c>
      <c r="Q124" s="117">
        <f t="shared" si="42"/>
        <v>129.71269089161163</v>
      </c>
      <c r="R124" s="117">
        <f t="shared" ref="R124:V124" si="43">R125+R128+R130+R139</f>
        <v>132.99053904064903</v>
      </c>
      <c r="S124" s="117">
        <f t="shared" si="43"/>
        <v>136.92181639670881</v>
      </c>
      <c r="T124" s="117">
        <f t="shared" si="43"/>
        <v>145.06021659328678</v>
      </c>
      <c r="U124" s="117">
        <f t="shared" si="43"/>
        <v>154.1777960004529</v>
      </c>
      <c r="V124" s="117">
        <f t="shared" si="43"/>
        <v>146.21457298361867</v>
      </c>
      <c r="W124" s="117">
        <f t="shared" ref="W124" si="44">W125+W128+W130+W139</f>
        <v>147.22402401388234</v>
      </c>
      <c r="DA124" s="129" t="s">
        <v>2694</v>
      </c>
    </row>
    <row r="125" spans="1:105" ht="12.95" customHeight="1" x14ac:dyDescent="0.25">
      <c r="A125" s="121" t="s">
        <v>57</v>
      </c>
      <c r="B125" s="122">
        <f t="shared" ref="B125:Q125" si="45">SUM(B126:B127)</f>
        <v>0</v>
      </c>
      <c r="C125" s="122">
        <f t="shared" si="45"/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2695</v>
      </c>
    </row>
    <row r="126" spans="1:105" ht="12" customHeight="1" x14ac:dyDescent="0.25">
      <c r="A126" s="97" t="s">
        <v>203</v>
      </c>
      <c r="B126" s="98">
        <v>0</v>
      </c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2696</v>
      </c>
    </row>
    <row r="127" spans="1:105" ht="12" customHeight="1" x14ac:dyDescent="0.25">
      <c r="A127" s="97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2697</v>
      </c>
    </row>
    <row r="128" spans="1:105" ht="12.95" customHeight="1" x14ac:dyDescent="0.25">
      <c r="A128" s="121" t="s">
        <v>92</v>
      </c>
      <c r="B128" s="122">
        <f t="shared" ref="B128:W128" si="48">B129</f>
        <v>0</v>
      </c>
      <c r="C128" s="122">
        <f t="shared" si="48"/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2698</v>
      </c>
    </row>
    <row r="129" spans="1:105" ht="12" customHeight="1" x14ac:dyDescent="0.25">
      <c r="A129" s="97" t="s">
        <v>53</v>
      </c>
      <c r="B129" s="98">
        <v>0</v>
      </c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DA129" s="63" t="s">
        <v>2699</v>
      </c>
    </row>
    <row r="130" spans="1:105" ht="12" customHeight="1" x14ac:dyDescent="0.25">
      <c r="A130" s="121" t="s">
        <v>55</v>
      </c>
      <c r="B130" s="122">
        <v>0</v>
      </c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2700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2701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2702</v>
      </c>
    </row>
    <row r="133" spans="1:105" ht="12" customHeight="1" x14ac:dyDescent="0.25">
      <c r="A133" s="100" t="s">
        <v>203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2703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2704</v>
      </c>
    </row>
    <row r="135" spans="1:105" ht="12" customHeight="1" x14ac:dyDescent="0.25">
      <c r="A135" s="106" t="s">
        <v>122</v>
      </c>
      <c r="B135" s="101">
        <v>0</v>
      </c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2705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2706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2707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2708</v>
      </c>
    </row>
    <row r="139" spans="1:105" ht="12" customHeight="1" x14ac:dyDescent="0.25">
      <c r="A139" s="121" t="s">
        <v>54</v>
      </c>
      <c r="B139" s="122">
        <v>118.57537444772352</v>
      </c>
      <c r="C139" s="122">
        <v>119.64737724951721</v>
      </c>
      <c r="D139" s="122">
        <v>125.65498980935925</v>
      </c>
      <c r="E139" s="122">
        <v>153.73179192208229</v>
      </c>
      <c r="F139" s="122">
        <v>145.60371142562843</v>
      </c>
      <c r="G139" s="122">
        <v>138.71599348064103</v>
      </c>
      <c r="H139" s="122">
        <v>137.94075899511469</v>
      </c>
      <c r="I139" s="122">
        <v>144.26904527354225</v>
      </c>
      <c r="J139" s="122">
        <v>147.13405181088049</v>
      </c>
      <c r="K139" s="122">
        <v>148.87698981099382</v>
      </c>
      <c r="L139" s="122">
        <v>146.74018750724667</v>
      </c>
      <c r="M139" s="122">
        <v>137.35068856116484</v>
      </c>
      <c r="N139" s="122">
        <v>136.20071615623087</v>
      </c>
      <c r="O139" s="122">
        <v>129.27033086137692</v>
      </c>
      <c r="P139" s="122">
        <v>129.21479968918959</v>
      </c>
      <c r="Q139" s="122">
        <v>129.71269089161163</v>
      </c>
      <c r="R139" s="122">
        <v>132.99053904064903</v>
      </c>
      <c r="S139" s="122">
        <v>136.92181639670881</v>
      </c>
      <c r="T139" s="122">
        <v>145.06021659328678</v>
      </c>
      <c r="U139" s="122">
        <v>154.1777960004529</v>
      </c>
      <c r="V139" s="122">
        <v>146.21457298361867</v>
      </c>
      <c r="W139" s="122">
        <v>147.22402401388234</v>
      </c>
      <c r="DA139" s="130" t="s">
        <v>2709</v>
      </c>
    </row>
    <row r="140" spans="1:105" ht="12" customHeight="1" x14ac:dyDescent="0.25">
      <c r="A140" s="97" t="s">
        <v>50</v>
      </c>
      <c r="B140" s="98">
        <v>140.02050974947704</v>
      </c>
      <c r="C140" s="98">
        <v>143.23653952579741</v>
      </c>
      <c r="D140" s="98">
        <v>155.30348101018015</v>
      </c>
      <c r="E140" s="98">
        <v>206.35054458759635</v>
      </c>
      <c r="F140" s="98">
        <v>206.97126424032979</v>
      </c>
      <c r="G140" s="98">
        <v>202.02927636029332</v>
      </c>
      <c r="H140" s="98">
        <v>204.81194340980846</v>
      </c>
      <c r="I140" s="98">
        <v>213.38403781164322</v>
      </c>
      <c r="J140" s="98">
        <v>220.10063245436899</v>
      </c>
      <c r="K140" s="98">
        <v>227.19306700855572</v>
      </c>
      <c r="L140" s="98">
        <v>230.35107131012134</v>
      </c>
      <c r="M140" s="98">
        <v>220.60989026720827</v>
      </c>
      <c r="N140" s="98">
        <v>221.28045287654862</v>
      </c>
      <c r="O140" s="98">
        <v>212.37284320366504</v>
      </c>
      <c r="P140" s="98">
        <v>210.33526362476795</v>
      </c>
      <c r="Q140" s="98">
        <v>209.23068196115665</v>
      </c>
      <c r="R140" s="98">
        <v>212.21914630019603</v>
      </c>
      <c r="S140" s="98">
        <v>214.33176716529917</v>
      </c>
      <c r="T140" s="98">
        <v>220.86487476325328</v>
      </c>
      <c r="U140" s="98">
        <v>230.84260941779067</v>
      </c>
      <c r="V140" s="98">
        <v>218.93526642639557</v>
      </c>
      <c r="W140" s="98">
        <v>211.21924676644878</v>
      </c>
      <c r="DA140" s="63" t="s">
        <v>2710</v>
      </c>
    </row>
    <row r="141" spans="1:105" ht="12" customHeight="1" x14ac:dyDescent="0.25">
      <c r="A141" s="109" t="s">
        <v>120</v>
      </c>
      <c r="B141" s="33">
        <v>0</v>
      </c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2711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278.89306863495682</v>
      </c>
      <c r="C143" s="117">
        <f t="shared" si="49"/>
        <v>261.66752619175759</v>
      </c>
      <c r="D143" s="117">
        <f t="shared" si="49"/>
        <v>180.70695199702629</v>
      </c>
      <c r="E143" s="117">
        <f t="shared" si="49"/>
        <v>147.56778850920458</v>
      </c>
      <c r="F143" s="117">
        <f t="shared" si="49"/>
        <v>155.08011962638207</v>
      </c>
      <c r="G143" s="117">
        <f t="shared" si="49"/>
        <v>188.31987987761542</v>
      </c>
      <c r="H143" s="117">
        <f t="shared" si="49"/>
        <v>244.27174268774525</v>
      </c>
      <c r="I143" s="117">
        <f t="shared" si="49"/>
        <v>258.82216435611804</v>
      </c>
      <c r="J143" s="117">
        <f t="shared" si="49"/>
        <v>235.73564182805677</v>
      </c>
      <c r="K143" s="117">
        <f t="shared" si="49"/>
        <v>223.54138084549774</v>
      </c>
      <c r="L143" s="117">
        <f t="shared" si="49"/>
        <v>204.54672266093212</v>
      </c>
      <c r="M143" s="117">
        <f t="shared" si="49"/>
        <v>182.17515584065964</v>
      </c>
      <c r="N143" s="117">
        <f t="shared" si="49"/>
        <v>183.97647708698102</v>
      </c>
      <c r="O143" s="117">
        <f t="shared" si="49"/>
        <v>178.47581136874976</v>
      </c>
      <c r="P143" s="117">
        <f t="shared" si="49"/>
        <v>179.42573401667283</v>
      </c>
      <c r="Q143" s="117">
        <f t="shared" si="49"/>
        <v>177.56844837457868</v>
      </c>
      <c r="R143" s="117">
        <f t="shared" ref="R143:V143" si="50">R144+R146+R148+R157</f>
        <v>179.56998126131546</v>
      </c>
      <c r="S143" s="117">
        <f t="shared" si="50"/>
        <v>182.79368144106024</v>
      </c>
      <c r="T143" s="117">
        <f t="shared" si="50"/>
        <v>189.94908437126577</v>
      </c>
      <c r="U143" s="117">
        <f t="shared" si="50"/>
        <v>198.665475561226</v>
      </c>
      <c r="V143" s="117">
        <f t="shared" si="50"/>
        <v>189.58884427736336</v>
      </c>
      <c r="W143" s="117">
        <f t="shared" ref="W143" si="51">W144+W146+W148+W157</f>
        <v>191.30746311967874</v>
      </c>
      <c r="DA143" s="129" t="s">
        <v>2712</v>
      </c>
    </row>
    <row r="144" spans="1:105" ht="12.95" customHeight="1" x14ac:dyDescent="0.25">
      <c r="A144" s="121" t="s">
        <v>57</v>
      </c>
      <c r="B144" s="122">
        <f t="shared" ref="B144:W144" si="52">B145</f>
        <v>0</v>
      </c>
      <c r="C144" s="122">
        <f t="shared" si="52"/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2713</v>
      </c>
    </row>
    <row r="145" spans="1:105" ht="12" customHeight="1" x14ac:dyDescent="0.25">
      <c r="A145" s="97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2714</v>
      </c>
    </row>
    <row r="146" spans="1:105" ht="12.95" customHeight="1" x14ac:dyDescent="0.25">
      <c r="A146" s="121" t="s">
        <v>92</v>
      </c>
      <c r="B146" s="122">
        <f t="shared" ref="B146:W146" si="53">B147</f>
        <v>0</v>
      </c>
      <c r="C146" s="122">
        <f t="shared" si="53"/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2715</v>
      </c>
    </row>
    <row r="147" spans="1:105" ht="12" customHeight="1" x14ac:dyDescent="0.25">
      <c r="A147" s="97" t="s">
        <v>53</v>
      </c>
      <c r="B147" s="98">
        <v>0</v>
      </c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DA147" s="63" t="s">
        <v>2716</v>
      </c>
    </row>
    <row r="148" spans="1:105" ht="12" customHeight="1" x14ac:dyDescent="0.25">
      <c r="A148" s="121" t="s">
        <v>55</v>
      </c>
      <c r="B148" s="122">
        <v>160.30980747115549</v>
      </c>
      <c r="C148" s="122">
        <v>144.58616699385234</v>
      </c>
      <c r="D148" s="122">
        <v>75.090050322582798</v>
      </c>
      <c r="E148" s="122">
        <v>44.043481146158051</v>
      </c>
      <c r="F148" s="122">
        <v>43.957569691109597</v>
      </c>
      <c r="G148" s="122">
        <v>59.261879336753282</v>
      </c>
      <c r="H148" s="122">
        <v>100.96305877047413</v>
      </c>
      <c r="I148" s="122">
        <v>102.04306540947393</v>
      </c>
      <c r="J148" s="122">
        <v>83.885788613636251</v>
      </c>
      <c r="K148" s="122">
        <v>73.898562282149328</v>
      </c>
      <c r="L148" s="122">
        <v>63.523747839410092</v>
      </c>
      <c r="M148" s="122">
        <v>53.36674097137864</v>
      </c>
      <c r="N148" s="122">
        <v>51.748990684209282</v>
      </c>
      <c r="O148" s="122">
        <v>46.948858679540194</v>
      </c>
      <c r="P148" s="122">
        <v>44.292249444075381</v>
      </c>
      <c r="Q148" s="122">
        <v>41.393946722329382</v>
      </c>
      <c r="R148" s="122">
        <v>42.133963816093107</v>
      </c>
      <c r="S148" s="122">
        <v>43.336084625388061</v>
      </c>
      <c r="T148" s="122">
        <v>44.170843330067946</v>
      </c>
      <c r="U148" s="122">
        <v>44.873458449555358</v>
      </c>
      <c r="V148" s="122">
        <v>43.365188550205119</v>
      </c>
      <c r="W148" s="122">
        <v>43.387973210789013</v>
      </c>
      <c r="DA148" s="130" t="s">
        <v>2717</v>
      </c>
    </row>
    <row r="149" spans="1:105" ht="12" customHeight="1" x14ac:dyDescent="0.25">
      <c r="A149" s="97" t="s">
        <v>124</v>
      </c>
      <c r="B149" s="98">
        <v>300.79949329133177</v>
      </c>
      <c r="C149" s="98">
        <v>312.88993866808426</v>
      </c>
      <c r="D149" s="98">
        <v>314.46897901273712</v>
      </c>
      <c r="E149" s="98">
        <v>329.31857798173075</v>
      </c>
      <c r="F149" s="98">
        <v>337.78298467277381</v>
      </c>
      <c r="G149" s="98">
        <v>340.09866841142787</v>
      </c>
      <c r="H149" s="98">
        <v>345.15694391437523</v>
      </c>
      <c r="I149" s="98">
        <v>359.67112963875508</v>
      </c>
      <c r="J149" s="98">
        <v>370.76880835491363</v>
      </c>
      <c r="K149" s="98">
        <v>384.46053446915448</v>
      </c>
      <c r="L149" s="98">
        <v>391.67238977772928</v>
      </c>
      <c r="M149" s="98">
        <v>389.72151950399029</v>
      </c>
      <c r="N149" s="98">
        <v>405.51041167696195</v>
      </c>
      <c r="O149" s="98">
        <v>393.27751272575534</v>
      </c>
      <c r="P149" s="98">
        <v>385.71946165483678</v>
      </c>
      <c r="Q149" s="98">
        <v>376.61193635625983</v>
      </c>
      <c r="R149" s="98">
        <v>381.85699691126274</v>
      </c>
      <c r="S149" s="98">
        <v>383.76090210612244</v>
      </c>
      <c r="T149" s="98">
        <v>390.39118613490734</v>
      </c>
      <c r="U149" s="98">
        <v>405.10855098030942</v>
      </c>
      <c r="V149" s="98">
        <v>391.72555920710494</v>
      </c>
      <c r="W149" s="98">
        <v>371.15059342662806</v>
      </c>
      <c r="DA149" s="63" t="s">
        <v>2718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186.80628879299744</v>
      </c>
      <c r="L150" s="98">
        <v>199.36416206504512</v>
      </c>
      <c r="M150" s="98">
        <v>191.74701251520165</v>
      </c>
      <c r="N150" s="98">
        <v>193.59187757317576</v>
      </c>
      <c r="O150" s="98">
        <v>187.8223591121334</v>
      </c>
      <c r="P150" s="98">
        <v>180.6946021792086</v>
      </c>
      <c r="Q150" s="98">
        <v>179.50180480358947</v>
      </c>
      <c r="R150" s="98">
        <v>180.3422418187682</v>
      </c>
      <c r="S150" s="98">
        <v>179.63518550340436</v>
      </c>
      <c r="T150" s="98">
        <v>213.24140399804389</v>
      </c>
      <c r="U150" s="98">
        <v>201.49308019877756</v>
      </c>
      <c r="V150" s="98">
        <v>192.54090729908526</v>
      </c>
      <c r="W150" s="98">
        <v>178.86578315367916</v>
      </c>
      <c r="DA150" s="63" t="s">
        <v>2719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186.80628879299744</v>
      </c>
      <c r="L151" s="101">
        <v>199.36416206504512</v>
      </c>
      <c r="M151" s="101">
        <v>191.74701251520165</v>
      </c>
      <c r="N151" s="101">
        <v>193.59187757317576</v>
      </c>
      <c r="O151" s="101">
        <v>187.8223591121334</v>
      </c>
      <c r="P151" s="101">
        <v>180.6946021792086</v>
      </c>
      <c r="Q151" s="101">
        <v>179.50180480358947</v>
      </c>
      <c r="R151" s="101">
        <v>180.3422418187682</v>
      </c>
      <c r="S151" s="101">
        <v>179.63518550340436</v>
      </c>
      <c r="T151" s="101">
        <v>213.24140399804389</v>
      </c>
      <c r="U151" s="101">
        <v>201.49308019877756</v>
      </c>
      <c r="V151" s="101">
        <v>192.54090729908526</v>
      </c>
      <c r="W151" s="101">
        <v>178.86578315367916</v>
      </c>
      <c r="DA151" s="131" t="s">
        <v>2720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2721</v>
      </c>
    </row>
    <row r="153" spans="1:105" ht="12" customHeight="1" x14ac:dyDescent="0.25">
      <c r="A153" s="106" t="s">
        <v>122</v>
      </c>
      <c r="B153" s="101">
        <v>0</v>
      </c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2722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2723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2724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2725</v>
      </c>
    </row>
    <row r="157" spans="1:105" ht="12" customHeight="1" x14ac:dyDescent="0.25">
      <c r="A157" s="121" t="s">
        <v>54</v>
      </c>
      <c r="B157" s="122">
        <v>118.58326116380131</v>
      </c>
      <c r="C157" s="122">
        <v>117.08135919790523</v>
      </c>
      <c r="D157" s="122">
        <v>105.61690167444348</v>
      </c>
      <c r="E157" s="122">
        <v>103.52430736304653</v>
      </c>
      <c r="F157" s="122">
        <v>111.12254993527247</v>
      </c>
      <c r="G157" s="122">
        <v>129.05800054086214</v>
      </c>
      <c r="H157" s="122">
        <v>143.30868391727111</v>
      </c>
      <c r="I157" s="122">
        <v>156.7790989466441</v>
      </c>
      <c r="J157" s="122">
        <v>151.84985321442051</v>
      </c>
      <c r="K157" s="122">
        <v>149.64281856334841</v>
      </c>
      <c r="L157" s="122">
        <v>141.02297482152201</v>
      </c>
      <c r="M157" s="122">
        <v>128.80841486928099</v>
      </c>
      <c r="N157" s="122">
        <v>132.22748640277175</v>
      </c>
      <c r="O157" s="122">
        <v>131.52695268920957</v>
      </c>
      <c r="P157" s="122">
        <v>135.13348457259744</v>
      </c>
      <c r="Q157" s="122">
        <v>136.17450165224929</v>
      </c>
      <c r="R157" s="122">
        <v>137.43601744522235</v>
      </c>
      <c r="S157" s="122">
        <v>139.45759681567219</v>
      </c>
      <c r="T157" s="122">
        <v>145.77824104119782</v>
      </c>
      <c r="U157" s="122">
        <v>153.79201711167065</v>
      </c>
      <c r="V157" s="122">
        <v>146.22365572715825</v>
      </c>
      <c r="W157" s="122">
        <v>147.91948990888972</v>
      </c>
      <c r="DA157" s="130" t="s">
        <v>2726</v>
      </c>
    </row>
    <row r="158" spans="1:105" ht="12" customHeight="1" x14ac:dyDescent="0.25">
      <c r="A158" s="97" t="s">
        <v>50</v>
      </c>
      <c r="B158" s="98">
        <v>140.02050974947707</v>
      </c>
      <c r="C158" s="98">
        <v>142.91425695687366</v>
      </c>
      <c r="D158" s="98">
        <v>154.30990878290868</v>
      </c>
      <c r="E158" s="98">
        <v>204.89932114762152</v>
      </c>
      <c r="F158" s="98">
        <v>205.57127553157949</v>
      </c>
      <c r="G158" s="98">
        <v>201.00142177980891</v>
      </c>
      <c r="H158" s="98">
        <v>204.31709668824163</v>
      </c>
      <c r="I158" s="98">
        <v>213.12957102354332</v>
      </c>
      <c r="J158" s="98">
        <v>219.84285723788597</v>
      </c>
      <c r="K158" s="98">
        <v>226.99071611008506</v>
      </c>
      <c r="L158" s="98">
        <v>230.17633053648237</v>
      </c>
      <c r="M158" s="98">
        <v>220.46189061518399</v>
      </c>
      <c r="N158" s="98">
        <v>221.18247314336571</v>
      </c>
      <c r="O158" s="98">
        <v>212.33434662568845</v>
      </c>
      <c r="P158" s="98">
        <v>210.29574956118037</v>
      </c>
      <c r="Q158" s="98">
        <v>209.20792700846604</v>
      </c>
      <c r="R158" s="98">
        <v>212.17534142402172</v>
      </c>
      <c r="S158" s="98">
        <v>214.24175066139392</v>
      </c>
      <c r="T158" s="98">
        <v>220.64468575577271</v>
      </c>
      <c r="U158" s="98">
        <v>230.50950988107263</v>
      </c>
      <c r="V158" s="98">
        <v>218.60183183842452</v>
      </c>
      <c r="W158" s="98">
        <v>211.00754483552296</v>
      </c>
      <c r="DA158" s="63" t="s">
        <v>2727</v>
      </c>
    </row>
    <row r="159" spans="1:105" ht="12" customHeight="1" x14ac:dyDescent="0.25">
      <c r="A159" s="109" t="s">
        <v>120</v>
      </c>
      <c r="B159" s="33">
        <v>0</v>
      </c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2728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278.90785756538389</v>
      </c>
      <c r="C161" s="117">
        <f t="shared" si="54"/>
        <v>272.58465631005538</v>
      </c>
      <c r="D161" s="117">
        <f t="shared" si="54"/>
        <v>241.18490943747872</v>
      </c>
      <c r="E161" s="117">
        <f t="shared" si="54"/>
        <v>229.02054193939415</v>
      </c>
      <c r="F161" s="117">
        <f t="shared" si="54"/>
        <v>206.53135580077216</v>
      </c>
      <c r="G161" s="117">
        <f t="shared" si="54"/>
        <v>198.95883391937943</v>
      </c>
      <c r="H161" s="117">
        <f t="shared" si="54"/>
        <v>221.3443690593993</v>
      </c>
      <c r="I161" s="117">
        <f t="shared" si="54"/>
        <v>237.95969067751125</v>
      </c>
      <c r="J161" s="117">
        <f t="shared" si="54"/>
        <v>230.008425875716</v>
      </c>
      <c r="K161" s="117">
        <f t="shared" si="54"/>
        <v>225.49274198559982</v>
      </c>
      <c r="L161" s="117">
        <f t="shared" si="54"/>
        <v>216.32966189656295</v>
      </c>
      <c r="M161" s="117">
        <f t="shared" si="54"/>
        <v>201.84228590191546</v>
      </c>
      <c r="N161" s="117">
        <f t="shared" si="54"/>
        <v>198.86706389215911</v>
      </c>
      <c r="O161" s="117">
        <f t="shared" si="54"/>
        <v>184.26454103284709</v>
      </c>
      <c r="P161" s="117">
        <f t="shared" si="54"/>
        <v>177.52755431180125</v>
      </c>
      <c r="Q161" s="117">
        <f t="shared" si="54"/>
        <v>172.73728698209578</v>
      </c>
      <c r="R161" s="117">
        <f t="shared" ref="R161:V161" si="55">R162+R164+R166+R175</f>
        <v>177.50515605601763</v>
      </c>
      <c r="S161" s="117">
        <f t="shared" si="55"/>
        <v>183.02872843185241</v>
      </c>
      <c r="T161" s="117">
        <f t="shared" si="55"/>
        <v>192.74104366677068</v>
      </c>
      <c r="U161" s="117">
        <f t="shared" si="55"/>
        <v>202.65053857587401</v>
      </c>
      <c r="V161" s="117">
        <f t="shared" si="55"/>
        <v>190.95033664072724</v>
      </c>
      <c r="W161" s="117">
        <f t="shared" ref="W161" si="56">W162+W164+W166+W175</f>
        <v>189.18326963647212</v>
      </c>
      <c r="DA161" s="129" t="s">
        <v>2729</v>
      </c>
    </row>
    <row r="162" spans="1:105" ht="12.95" customHeight="1" x14ac:dyDescent="0.25">
      <c r="A162" s="121" t="s">
        <v>57</v>
      </c>
      <c r="B162" s="122">
        <f t="shared" ref="B162:W162" si="57">B163</f>
        <v>0</v>
      </c>
      <c r="C162" s="122">
        <f t="shared" si="57"/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DA162" s="130" t="s">
        <v>2730</v>
      </c>
    </row>
    <row r="163" spans="1:105" ht="12" customHeight="1" x14ac:dyDescent="0.25">
      <c r="A163" s="97" t="s">
        <v>53</v>
      </c>
      <c r="B163" s="33">
        <v>0</v>
      </c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DA163" s="60" t="s">
        <v>2731</v>
      </c>
    </row>
    <row r="164" spans="1:105" ht="12.95" customHeight="1" x14ac:dyDescent="0.25">
      <c r="A164" s="121" t="s">
        <v>92</v>
      </c>
      <c r="B164" s="122">
        <f t="shared" ref="B164:W164" si="58">B165</f>
        <v>0</v>
      </c>
      <c r="C164" s="122">
        <f t="shared" si="58"/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DA164" s="130" t="s">
        <v>2732</v>
      </c>
    </row>
    <row r="165" spans="1:105" ht="12" customHeight="1" x14ac:dyDescent="0.25">
      <c r="A165" s="97" t="s">
        <v>53</v>
      </c>
      <c r="B165" s="98">
        <v>0</v>
      </c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DA165" s="63" t="s">
        <v>2733</v>
      </c>
    </row>
    <row r="166" spans="1:105" ht="12" customHeight="1" x14ac:dyDescent="0.25">
      <c r="A166" s="121" t="s">
        <v>55</v>
      </c>
      <c r="B166" s="122">
        <v>160.39179193618892</v>
      </c>
      <c r="C166" s="122">
        <v>153.93634907752602</v>
      </c>
      <c r="D166" s="122">
        <v>122.18966625820994</v>
      </c>
      <c r="E166" s="122">
        <v>94.51913217246998</v>
      </c>
      <c r="F166" s="122">
        <v>78.510117474597052</v>
      </c>
      <c r="G166" s="122">
        <v>71.122191626608526</v>
      </c>
      <c r="H166" s="122">
        <v>86.463923668254111</v>
      </c>
      <c r="I166" s="122">
        <v>89.964448272999505</v>
      </c>
      <c r="J166" s="122">
        <v>81.565840531947785</v>
      </c>
      <c r="K166" s="122">
        <v>76.109808727181104</v>
      </c>
      <c r="L166" s="122">
        <v>70.778889213046057</v>
      </c>
      <c r="M166" s="122">
        <v>65.06537245495096</v>
      </c>
      <c r="N166" s="122">
        <v>62.305437898621015</v>
      </c>
      <c r="O166" s="122">
        <v>53.419233474882432</v>
      </c>
      <c r="P166" s="122">
        <v>46.567715347180012</v>
      </c>
      <c r="Q166" s="122">
        <v>41.770218928255964</v>
      </c>
      <c r="R166" s="122">
        <v>42.784491945043506</v>
      </c>
      <c r="S166" s="122">
        <v>44.177128793993688</v>
      </c>
      <c r="T166" s="122">
        <v>45.875854096634754</v>
      </c>
      <c r="U166" s="122">
        <v>47.537748081917279</v>
      </c>
      <c r="V166" s="122">
        <v>44.077941380167914</v>
      </c>
      <c r="W166" s="122">
        <v>42.558324235238317</v>
      </c>
      <c r="DA166" s="130" t="s">
        <v>2734</v>
      </c>
    </row>
    <row r="167" spans="1:105" ht="12" customHeight="1" x14ac:dyDescent="0.25">
      <c r="A167" s="97" t="s">
        <v>124</v>
      </c>
      <c r="B167" s="98">
        <v>300.79949329133166</v>
      </c>
      <c r="C167" s="98">
        <v>314.12011491956207</v>
      </c>
      <c r="D167" s="98">
        <v>318.52861716883791</v>
      </c>
      <c r="E167" s="98">
        <v>334.8158489647879</v>
      </c>
      <c r="F167" s="98">
        <v>344.76182021453485</v>
      </c>
      <c r="G167" s="98">
        <v>346.02305704857025</v>
      </c>
      <c r="H167" s="98">
        <v>347.78784939186011</v>
      </c>
      <c r="I167" s="98">
        <v>360.94647178397048</v>
      </c>
      <c r="J167" s="98">
        <v>371.93331313613515</v>
      </c>
      <c r="K167" s="98">
        <v>385.49020399306278</v>
      </c>
      <c r="L167" s="98">
        <v>392.93426769414168</v>
      </c>
      <c r="M167" s="98">
        <v>392.21863114949383</v>
      </c>
      <c r="N167" s="98">
        <v>411.34304408579385</v>
      </c>
      <c r="O167" s="98">
        <v>402.77019740106726</v>
      </c>
      <c r="P167" s="98">
        <v>399.03188216345893</v>
      </c>
      <c r="Q167" s="98">
        <v>388.59875154554379</v>
      </c>
      <c r="R167" s="98">
        <v>394.32220449732625</v>
      </c>
      <c r="S167" s="98">
        <v>396.20548712098463</v>
      </c>
      <c r="T167" s="98">
        <v>404.47211361866306</v>
      </c>
      <c r="U167" s="98">
        <v>420.73993919255361</v>
      </c>
      <c r="V167" s="98">
        <v>405.82819910728716</v>
      </c>
      <c r="W167" s="98">
        <v>381.67550783651529</v>
      </c>
      <c r="DA167" s="63" t="s">
        <v>2735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2736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2737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2738</v>
      </c>
    </row>
    <row r="171" spans="1:105" ht="12" customHeight="1" x14ac:dyDescent="0.25">
      <c r="A171" s="106" t="s">
        <v>122</v>
      </c>
      <c r="B171" s="101">
        <v>0</v>
      </c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DA171" s="131" t="s">
        <v>2739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2740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2741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2742</v>
      </c>
    </row>
    <row r="175" spans="1:105" ht="12" customHeight="1" x14ac:dyDescent="0.25">
      <c r="A175" s="121" t="s">
        <v>54</v>
      </c>
      <c r="B175" s="122">
        <v>118.51606562919498</v>
      </c>
      <c r="C175" s="122">
        <v>118.64830723252936</v>
      </c>
      <c r="D175" s="122">
        <v>118.9952431792688</v>
      </c>
      <c r="E175" s="122">
        <v>134.50140976692418</v>
      </c>
      <c r="F175" s="122">
        <v>128.02123832617511</v>
      </c>
      <c r="G175" s="122">
        <v>127.8366422927709</v>
      </c>
      <c r="H175" s="122">
        <v>134.8804453911452</v>
      </c>
      <c r="I175" s="122">
        <v>147.99524240451174</v>
      </c>
      <c r="J175" s="122">
        <v>148.44258534376823</v>
      </c>
      <c r="K175" s="122">
        <v>149.38293325841872</v>
      </c>
      <c r="L175" s="122">
        <v>145.5507726835169</v>
      </c>
      <c r="M175" s="122">
        <v>136.7769134469645</v>
      </c>
      <c r="N175" s="122">
        <v>136.56162599353809</v>
      </c>
      <c r="O175" s="122">
        <v>130.84530755796465</v>
      </c>
      <c r="P175" s="122">
        <v>130.95983896462124</v>
      </c>
      <c r="Q175" s="122">
        <v>130.96706805383982</v>
      </c>
      <c r="R175" s="122">
        <v>134.72066411097413</v>
      </c>
      <c r="S175" s="122">
        <v>138.85159963785873</v>
      </c>
      <c r="T175" s="122">
        <v>146.86518957013593</v>
      </c>
      <c r="U175" s="122">
        <v>155.11279049395674</v>
      </c>
      <c r="V175" s="122">
        <v>146.87239526055933</v>
      </c>
      <c r="W175" s="122">
        <v>146.62494540123379</v>
      </c>
      <c r="DA175" s="130" t="s">
        <v>2743</v>
      </c>
    </row>
    <row r="176" spans="1:105" ht="12" customHeight="1" x14ac:dyDescent="0.25">
      <c r="A176" s="97" t="s">
        <v>50</v>
      </c>
      <c r="B176" s="98">
        <v>140.02050974947704</v>
      </c>
      <c r="C176" s="98">
        <v>143.12948386879981</v>
      </c>
      <c r="D176" s="98">
        <v>154.96818603619548</v>
      </c>
      <c r="E176" s="98">
        <v>205.77375148727106</v>
      </c>
      <c r="F176" s="98">
        <v>206.33210219590987</v>
      </c>
      <c r="G176" s="98">
        <v>201.50521581741853</v>
      </c>
      <c r="H176" s="98">
        <v>204.55802144628655</v>
      </c>
      <c r="I176" s="98">
        <v>213.2511454165367</v>
      </c>
      <c r="J176" s="98">
        <v>219.95283148800945</v>
      </c>
      <c r="K176" s="98">
        <v>227.07895919892246</v>
      </c>
      <c r="L176" s="98">
        <v>230.26024156275429</v>
      </c>
      <c r="M176" s="98">
        <v>220.57203125959168</v>
      </c>
      <c r="N176" s="98">
        <v>221.30337387055516</v>
      </c>
      <c r="O176" s="98">
        <v>212.43504280990831</v>
      </c>
      <c r="P176" s="98">
        <v>210.36480585988789</v>
      </c>
      <c r="Q176" s="98">
        <v>209.23876898620287</v>
      </c>
      <c r="R176" s="98">
        <v>212.22695318857123</v>
      </c>
      <c r="S176" s="98">
        <v>214.35832003612617</v>
      </c>
      <c r="T176" s="98">
        <v>220.95040251006586</v>
      </c>
      <c r="U176" s="98">
        <v>231.05872507460441</v>
      </c>
      <c r="V176" s="98">
        <v>219.27191249697393</v>
      </c>
      <c r="W176" s="98">
        <v>211.59337686041468</v>
      </c>
      <c r="DA176" s="63" t="s">
        <v>2744</v>
      </c>
    </row>
    <row r="177" spans="1:105" ht="12" customHeight="1" x14ac:dyDescent="0.25">
      <c r="A177" s="109" t="s">
        <v>120</v>
      </c>
      <c r="B177" s="33">
        <v>0</v>
      </c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DA177" s="60" t="s">
        <v>2745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1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2746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153</v>
      </c>
      <c r="DA2" s="9"/>
    </row>
    <row r="3" spans="1:105" ht="12" customHeight="1" x14ac:dyDescent="0.25">
      <c r="A3" s="116" t="s">
        <v>144</v>
      </c>
      <c r="B3" s="118">
        <f t="shared" ref="B3:Q3" si="0">B4+B7+B9+B19</f>
        <v>185.82898346167011</v>
      </c>
      <c r="C3" s="118">
        <f t="shared" si="0"/>
        <v>196.98428130753561</v>
      </c>
      <c r="D3" s="118">
        <f t="shared" si="0"/>
        <v>203.07591449188882</v>
      </c>
      <c r="E3" s="118">
        <f t="shared" si="0"/>
        <v>195.88285562639476</v>
      </c>
      <c r="F3" s="118">
        <f t="shared" si="0"/>
        <v>194.01505057848678</v>
      </c>
      <c r="G3" s="118">
        <f t="shared" si="0"/>
        <v>201.89616175816332</v>
      </c>
      <c r="H3" s="118">
        <f t="shared" si="0"/>
        <v>220.17702831504585</v>
      </c>
      <c r="I3" s="118">
        <f t="shared" si="0"/>
        <v>197.44160478248335</v>
      </c>
      <c r="J3" s="118">
        <f t="shared" si="0"/>
        <v>206.29138019826047</v>
      </c>
      <c r="K3" s="118">
        <f t="shared" si="0"/>
        <v>211.58579603938369</v>
      </c>
      <c r="L3" s="118">
        <f t="shared" si="0"/>
        <v>240.03417657034757</v>
      </c>
      <c r="M3" s="118">
        <f t="shared" si="0"/>
        <v>211.49077217526201</v>
      </c>
      <c r="N3" s="118">
        <f t="shared" si="0"/>
        <v>221.33797170238807</v>
      </c>
      <c r="O3" s="118">
        <f t="shared" si="0"/>
        <v>217.74616929272565</v>
      </c>
      <c r="P3" s="118">
        <f t="shared" si="0"/>
        <v>201.09530319499851</v>
      </c>
      <c r="Q3" s="118">
        <f t="shared" si="0"/>
        <v>198.33554287993678</v>
      </c>
      <c r="R3" s="118">
        <f t="shared" ref="R3:V3" si="1">R4+R7+R9+R19</f>
        <v>216.41759419967846</v>
      </c>
      <c r="S3" s="118">
        <f t="shared" si="1"/>
        <v>226.05942498915357</v>
      </c>
      <c r="T3" s="118">
        <f t="shared" si="1"/>
        <v>236.24276041826647</v>
      </c>
      <c r="U3" s="118">
        <f t="shared" si="1"/>
        <v>203.23764726385204</v>
      </c>
      <c r="V3" s="118">
        <f t="shared" si="1"/>
        <v>220.4953172481755</v>
      </c>
      <c r="W3" s="118">
        <f t="shared" ref="W3" si="2">W4+W7+W9+W19</f>
        <v>227.46885161858498</v>
      </c>
      <c r="DA3" s="129" t="s">
        <v>2747</v>
      </c>
    </row>
    <row r="4" spans="1:105" ht="12.95" customHeight="1" x14ac:dyDescent="0.25">
      <c r="A4" s="121" t="s">
        <v>57</v>
      </c>
      <c r="B4" s="123">
        <f t="shared" ref="B4:Q4" si="3">SUM(B5:B6)</f>
        <v>161.58498673448372</v>
      </c>
      <c r="C4" s="123">
        <f t="shared" si="3"/>
        <v>173.27779930927383</v>
      </c>
      <c r="D4" s="123">
        <f t="shared" si="3"/>
        <v>177.87124704823762</v>
      </c>
      <c r="E4" s="123">
        <f t="shared" si="3"/>
        <v>165.77866437111643</v>
      </c>
      <c r="F4" s="123">
        <f t="shared" si="3"/>
        <v>163.70316411914959</v>
      </c>
      <c r="G4" s="123">
        <f t="shared" si="3"/>
        <v>172.53024896625811</v>
      </c>
      <c r="H4" s="123">
        <f t="shared" si="3"/>
        <v>189.04516200508985</v>
      </c>
      <c r="I4" s="123">
        <f t="shared" si="3"/>
        <v>167.44811001615355</v>
      </c>
      <c r="J4" s="123">
        <f t="shared" si="3"/>
        <v>174.78632915136708</v>
      </c>
      <c r="K4" s="123">
        <f t="shared" si="3"/>
        <v>179.1900201434575</v>
      </c>
      <c r="L4" s="123">
        <f t="shared" si="3"/>
        <v>206.64259151874077</v>
      </c>
      <c r="M4" s="123">
        <f t="shared" si="3"/>
        <v>179.03940433006218</v>
      </c>
      <c r="N4" s="123">
        <f t="shared" si="3"/>
        <v>188.57715762221164</v>
      </c>
      <c r="O4" s="123">
        <f t="shared" si="3"/>
        <v>184.93535779568373</v>
      </c>
      <c r="P4" s="123">
        <f t="shared" si="3"/>
        <v>168.37561499036323</v>
      </c>
      <c r="Q4" s="123">
        <f t="shared" si="3"/>
        <v>165.81253095091682</v>
      </c>
      <c r="R4" s="123">
        <f t="shared" ref="R4:V4" si="4">SUM(R5:R6)</f>
        <v>183.10009023173063</v>
      </c>
      <c r="S4" s="123">
        <f t="shared" si="4"/>
        <v>191.76491521937305</v>
      </c>
      <c r="T4" s="123">
        <f t="shared" si="4"/>
        <v>200.98390997624733</v>
      </c>
      <c r="U4" s="123">
        <f t="shared" si="4"/>
        <v>170.91059468351816</v>
      </c>
      <c r="V4" s="123">
        <f t="shared" si="4"/>
        <v>187.05159096106044</v>
      </c>
      <c r="W4" s="123">
        <f t="shared" ref="W4" si="5">SUM(W5:W6)</f>
        <v>194.21632569717571</v>
      </c>
      <c r="DA4" s="130" t="s">
        <v>2748</v>
      </c>
    </row>
    <row r="5" spans="1:105" ht="12" customHeight="1" x14ac:dyDescent="0.25">
      <c r="A5" s="97" t="s">
        <v>51</v>
      </c>
      <c r="B5" s="99">
        <v>160.82224543529665</v>
      </c>
      <c r="C5" s="99">
        <v>172.45357080563176</v>
      </c>
      <c r="D5" s="99">
        <v>177.02691692483421</v>
      </c>
      <c r="E5" s="99">
        <v>164.98646370318625</v>
      </c>
      <c r="F5" s="99">
        <v>162.92793948567868</v>
      </c>
      <c r="G5" s="99">
        <v>171.71896936584835</v>
      </c>
      <c r="H5" s="99">
        <v>188.15313860563938</v>
      </c>
      <c r="I5" s="99">
        <v>166.67378032153223</v>
      </c>
      <c r="J5" s="99">
        <v>173.9798807167376</v>
      </c>
      <c r="K5" s="99">
        <v>178.3687750628001</v>
      </c>
      <c r="L5" s="99">
        <v>205.68534508480855</v>
      </c>
      <c r="M5" s="99">
        <v>178.224079460707</v>
      </c>
      <c r="N5" s="99">
        <v>187.71737314344102</v>
      </c>
      <c r="O5" s="99">
        <v>184.09941887440695</v>
      </c>
      <c r="P5" s="99">
        <v>167.63742440145273</v>
      </c>
      <c r="Q5" s="99">
        <v>165.09490983981456</v>
      </c>
      <c r="R5" s="99">
        <v>182.30722591935418</v>
      </c>
      <c r="S5" s="99">
        <v>190.93495991085982</v>
      </c>
      <c r="T5" s="99">
        <v>200.09663935008791</v>
      </c>
      <c r="U5" s="99">
        <v>170.16259620647418</v>
      </c>
      <c r="V5" s="99">
        <v>186.22237444987479</v>
      </c>
      <c r="W5" s="99">
        <v>193.36864395384495</v>
      </c>
      <c r="DA5" s="63" t="s">
        <v>2749</v>
      </c>
    </row>
    <row r="6" spans="1:105" ht="12" customHeight="1" x14ac:dyDescent="0.25">
      <c r="A6" s="97" t="s">
        <v>53</v>
      </c>
      <c r="B6" s="99">
        <v>0.76274129918707767</v>
      </c>
      <c r="C6" s="99">
        <v>0.824228503642078</v>
      </c>
      <c r="D6" s="99">
        <v>0.84433012340339975</v>
      </c>
      <c r="E6" s="99">
        <v>0.79220066793017974</v>
      </c>
      <c r="F6" s="99">
        <v>0.77522463347092463</v>
      </c>
      <c r="G6" s="99">
        <v>0.81127960040977176</v>
      </c>
      <c r="H6" s="99">
        <v>0.89202339945045306</v>
      </c>
      <c r="I6" s="99">
        <v>0.77432969462131607</v>
      </c>
      <c r="J6" s="99">
        <v>0.80644843462949578</v>
      </c>
      <c r="K6" s="99">
        <v>0.8212450806573941</v>
      </c>
      <c r="L6" s="99">
        <v>0.95724643393222308</v>
      </c>
      <c r="M6" s="99">
        <v>0.81532486935517345</v>
      </c>
      <c r="N6" s="99">
        <v>0.85978447877060804</v>
      </c>
      <c r="O6" s="99">
        <v>0.83593892127676772</v>
      </c>
      <c r="P6" s="99">
        <v>0.73819058891048628</v>
      </c>
      <c r="Q6" s="99">
        <v>0.71762111110227045</v>
      </c>
      <c r="R6" s="99">
        <v>0.79286431237645527</v>
      </c>
      <c r="S6" s="99">
        <v>0.8299553085132213</v>
      </c>
      <c r="T6" s="99">
        <v>0.88727062615941243</v>
      </c>
      <c r="U6" s="99">
        <v>0.74799847704398192</v>
      </c>
      <c r="V6" s="99">
        <v>0.82921651118565831</v>
      </c>
      <c r="W6" s="99">
        <v>0.84768174333074209</v>
      </c>
      <c r="DA6" s="63" t="s">
        <v>2750</v>
      </c>
    </row>
    <row r="7" spans="1:105" ht="12.95" customHeight="1" x14ac:dyDescent="0.25">
      <c r="A7" s="121" t="s">
        <v>92</v>
      </c>
      <c r="B7" s="123">
        <f t="shared" ref="B7:W7" si="6">B8</f>
        <v>9.4011212231472779E-4</v>
      </c>
      <c r="C7" s="123">
        <f t="shared" si="6"/>
        <v>9.7550629407796891E-4</v>
      </c>
      <c r="D7" s="123">
        <f t="shared" si="6"/>
        <v>1.0857592461578445E-3</v>
      </c>
      <c r="E7" s="123">
        <f t="shared" si="6"/>
        <v>1.2861026012120117E-3</v>
      </c>
      <c r="F7" s="123">
        <f t="shared" si="6"/>
        <v>1.7834414206787505E-3</v>
      </c>
      <c r="G7" s="123">
        <f t="shared" si="6"/>
        <v>2.125844526648441E-3</v>
      </c>
      <c r="H7" s="123">
        <f t="shared" si="6"/>
        <v>3.3224650326426335E-3</v>
      </c>
      <c r="I7" s="123">
        <f t="shared" si="6"/>
        <v>4.343960011101781E-3</v>
      </c>
      <c r="J7" s="123">
        <f t="shared" si="6"/>
        <v>5.334672874523892E-3</v>
      </c>
      <c r="K7" s="123">
        <f t="shared" si="6"/>
        <v>6.6013859063401084E-3</v>
      </c>
      <c r="L7" s="123">
        <f t="shared" si="6"/>
        <v>1.2384389967847768E-2</v>
      </c>
      <c r="M7" s="123">
        <f t="shared" si="6"/>
        <v>8.1280086381893182E-3</v>
      </c>
      <c r="N7" s="123">
        <f t="shared" si="6"/>
        <v>1.1491767936145689E-2</v>
      </c>
      <c r="O7" s="123">
        <f t="shared" si="6"/>
        <v>1.3205631524327107E-2</v>
      </c>
      <c r="P7" s="123">
        <f t="shared" si="6"/>
        <v>1.6328321261678921E-2</v>
      </c>
      <c r="Q7" s="123">
        <f t="shared" si="6"/>
        <v>3.8179482784623707E-2</v>
      </c>
      <c r="R7" s="123">
        <f t="shared" si="6"/>
        <v>2.8165617752064824E-2</v>
      </c>
      <c r="S7" s="123">
        <f t="shared" si="6"/>
        <v>3.4514754175781093E-2</v>
      </c>
      <c r="T7" s="123">
        <f t="shared" si="6"/>
        <v>4.553256658450807E-2</v>
      </c>
      <c r="U7" s="123">
        <f t="shared" si="6"/>
        <v>6.6927987826616853E-2</v>
      </c>
      <c r="V7" s="123">
        <f t="shared" si="6"/>
        <v>4.1453874356581308E-2</v>
      </c>
      <c r="W7" s="123">
        <f t="shared" si="6"/>
        <v>5.3217419697718926E-2</v>
      </c>
      <c r="DA7" s="130" t="s">
        <v>2751</v>
      </c>
    </row>
    <row r="8" spans="1:105" ht="12" customHeight="1" x14ac:dyDescent="0.25">
      <c r="A8" s="97" t="s">
        <v>53</v>
      </c>
      <c r="B8" s="99">
        <f>RES_hhdet_fech!B8/RES_summary!B$19</f>
        <v>9.4011212231472779E-4</v>
      </c>
      <c r="C8" s="99">
        <f>RES_hhdet_fech!C8/RES_summary!C$19</f>
        <v>9.7550629407796891E-4</v>
      </c>
      <c r="D8" s="99">
        <f>RES_hhdet_fech!D8/RES_summary!D$19</f>
        <v>1.0857592461578445E-3</v>
      </c>
      <c r="E8" s="99">
        <f>RES_hhdet_fech!E8/RES_summary!E$19</f>
        <v>1.2861026012120117E-3</v>
      </c>
      <c r="F8" s="99">
        <f>RES_hhdet_fech!F8/RES_summary!F$19</f>
        <v>1.7834414206787505E-3</v>
      </c>
      <c r="G8" s="99">
        <f>RES_hhdet_fech!G8/RES_summary!G$19</f>
        <v>2.125844526648441E-3</v>
      </c>
      <c r="H8" s="99">
        <f>RES_hhdet_fech!H8/RES_summary!H$19</f>
        <v>3.3224650326426335E-3</v>
      </c>
      <c r="I8" s="99">
        <f>RES_hhdet_fech!I8/RES_summary!I$19</f>
        <v>4.343960011101781E-3</v>
      </c>
      <c r="J8" s="99">
        <f>RES_hhdet_fech!J8/RES_summary!J$19</f>
        <v>5.334672874523892E-3</v>
      </c>
      <c r="K8" s="99">
        <f>RES_hhdet_fech!K8/RES_summary!K$19</f>
        <v>6.6013859063401084E-3</v>
      </c>
      <c r="L8" s="99">
        <f>RES_hhdet_fech!L8/RES_summary!L$19</f>
        <v>1.2384389967847768E-2</v>
      </c>
      <c r="M8" s="99">
        <f>RES_hhdet_fech!M8/RES_summary!M$19</f>
        <v>8.1280086381893182E-3</v>
      </c>
      <c r="N8" s="99">
        <f>RES_hhdet_fech!N8/RES_summary!N$19</f>
        <v>1.1491767936145689E-2</v>
      </c>
      <c r="O8" s="99">
        <f>RES_hhdet_fech!O8/RES_summary!O$19</f>
        <v>1.3205631524327107E-2</v>
      </c>
      <c r="P8" s="99">
        <f>RES_hhdet_fech!P8/RES_summary!P$19</f>
        <v>1.6328321261678921E-2</v>
      </c>
      <c r="Q8" s="99">
        <f>RES_hhdet_fech!Q8/RES_summary!Q$19</f>
        <v>3.8179482784623707E-2</v>
      </c>
      <c r="R8" s="99">
        <f>RES_hhdet_fech!R8/RES_summary!R$19</f>
        <v>2.8165617752064824E-2</v>
      </c>
      <c r="S8" s="99">
        <f>RES_hhdet_fech!S8/RES_summary!S$19</f>
        <v>3.4514754175781093E-2</v>
      </c>
      <c r="T8" s="99">
        <f>RES_hhdet_fech!T8/RES_summary!T$19</f>
        <v>4.553256658450807E-2</v>
      </c>
      <c r="U8" s="99">
        <f>RES_hhdet_fech!U8/RES_summary!U$19</f>
        <v>6.6927987826616853E-2</v>
      </c>
      <c r="V8" s="99">
        <f>RES_hhdet_fech!V8/RES_summary!V$19</f>
        <v>4.1453874356581308E-2</v>
      </c>
      <c r="W8" s="99">
        <f>RES_hhdet_fech!W8/RES_summary!W$19</f>
        <v>5.3217419697718926E-2</v>
      </c>
      <c r="DA8" s="63" t="s">
        <v>2752</v>
      </c>
    </row>
    <row r="9" spans="1:105" ht="12" customHeight="1" x14ac:dyDescent="0.25">
      <c r="A9" s="121" t="s">
        <v>55</v>
      </c>
      <c r="B9" s="123">
        <v>16.126835412457666</v>
      </c>
      <c r="C9" s="123">
        <v>15.694800070611892</v>
      </c>
      <c r="D9" s="123">
        <v>16.77114907589047</v>
      </c>
      <c r="E9" s="123">
        <v>17.895322149808113</v>
      </c>
      <c r="F9" s="123">
        <v>18.396139803493153</v>
      </c>
      <c r="G9" s="123">
        <v>18.32116538381425</v>
      </c>
      <c r="H9" s="123">
        <v>19.397009037187082</v>
      </c>
      <c r="I9" s="123">
        <v>18.360773324954213</v>
      </c>
      <c r="J9" s="123">
        <v>19.372277308406943</v>
      </c>
      <c r="K9" s="123">
        <v>19.992404584594301</v>
      </c>
      <c r="L9" s="123">
        <v>20.556461807732266</v>
      </c>
      <c r="M9" s="123">
        <v>20.348190433074667</v>
      </c>
      <c r="N9" s="123">
        <v>20.723784440999406</v>
      </c>
      <c r="O9" s="123">
        <v>21.049057895485262</v>
      </c>
      <c r="P9" s="123">
        <v>21.237775109171274</v>
      </c>
      <c r="Q9" s="123">
        <v>21.092765965989472</v>
      </c>
      <c r="R9" s="123">
        <v>21.698561193917616</v>
      </c>
      <c r="S9" s="123">
        <v>22.447312890006941</v>
      </c>
      <c r="T9" s="123">
        <v>23.165289433423091</v>
      </c>
      <c r="U9" s="123">
        <v>20.160689773595916</v>
      </c>
      <c r="V9" s="123">
        <v>21.435430934143124</v>
      </c>
      <c r="W9" s="123">
        <v>21.635542506336549</v>
      </c>
      <c r="DA9" s="130" t="s">
        <v>2753</v>
      </c>
    </row>
    <row r="10" spans="1:105" ht="12" customHeight="1" x14ac:dyDescent="0.25">
      <c r="A10" s="97" t="s">
        <v>143</v>
      </c>
      <c r="B10" s="99">
        <v>16.049664478094883</v>
      </c>
      <c r="C10" s="99">
        <v>15.649345004300438</v>
      </c>
      <c r="D10" s="99">
        <v>17.053002441499853</v>
      </c>
      <c r="E10" s="99">
        <v>17.382038546233574</v>
      </c>
      <c r="F10" s="99">
        <v>18.058208352626085</v>
      </c>
      <c r="G10" s="99">
        <v>18.509780177969905</v>
      </c>
      <c r="H10" s="99">
        <v>19.344014702772448</v>
      </c>
      <c r="I10" s="99">
        <v>18.325810568999906</v>
      </c>
      <c r="J10" s="99">
        <v>19.359376126761568</v>
      </c>
      <c r="K10" s="99">
        <v>19.987941205557185</v>
      </c>
      <c r="L10" s="99">
        <v>20.454764996170287</v>
      </c>
      <c r="M10" s="99">
        <v>20.288573424631956</v>
      </c>
      <c r="N10" s="99">
        <v>20.780118605449939</v>
      </c>
      <c r="O10" s="99">
        <v>21.012042208524825</v>
      </c>
      <c r="P10" s="99">
        <v>21.325571490609736</v>
      </c>
      <c r="Q10" s="99">
        <v>21.153741911993656</v>
      </c>
      <c r="R10" s="99">
        <v>21.908928122638137</v>
      </c>
      <c r="S10" s="99">
        <v>22.826859871937149</v>
      </c>
      <c r="T10" s="99">
        <v>23.771726675006018</v>
      </c>
      <c r="U10" s="99">
        <v>20.034327349340053</v>
      </c>
      <c r="V10" s="99">
        <v>21.505556899799291</v>
      </c>
      <c r="W10" s="99">
        <v>21.797490330968841</v>
      </c>
      <c r="DA10" s="63" t="s">
        <v>2754</v>
      </c>
    </row>
    <row r="11" spans="1:105" ht="12" customHeight="1" x14ac:dyDescent="0.25">
      <c r="A11" s="97" t="s">
        <v>124</v>
      </c>
      <c r="B11" s="99">
        <v>17.825948120806242</v>
      </c>
      <c r="C11" s="99">
        <v>18.591634240788469</v>
      </c>
      <c r="D11" s="99">
        <v>18.829899448441736</v>
      </c>
      <c r="E11" s="99">
        <v>19.743212052801137</v>
      </c>
      <c r="F11" s="99">
        <v>20.303118025695422</v>
      </c>
      <c r="G11" s="99">
        <v>20.384697213269192</v>
      </c>
      <c r="H11" s="99">
        <v>20.593076866605433</v>
      </c>
      <c r="I11" s="99">
        <v>21.365614799182193</v>
      </c>
      <c r="J11" s="99">
        <v>21.971083506274994</v>
      </c>
      <c r="K11" s="99">
        <v>22.690668499935605</v>
      </c>
      <c r="L11" s="99">
        <v>23.030153261286177</v>
      </c>
      <c r="M11" s="99">
        <v>22.870780714111188</v>
      </c>
      <c r="N11" s="99">
        <v>23.851140378832724</v>
      </c>
      <c r="O11" s="99">
        <v>23.304278475058826</v>
      </c>
      <c r="P11" s="99">
        <v>23.146173664256192</v>
      </c>
      <c r="Q11" s="99">
        <v>22.587552873173195</v>
      </c>
      <c r="R11" s="99">
        <v>22.755162351185465</v>
      </c>
      <c r="S11" s="99">
        <v>22.781765951220336</v>
      </c>
      <c r="T11" s="99">
        <v>23.230081183500044</v>
      </c>
      <c r="U11" s="99">
        <v>24.096481724864123</v>
      </c>
      <c r="V11" s="99">
        <v>23.350483830885175</v>
      </c>
      <c r="W11" s="99">
        <v>22.175166447105859</v>
      </c>
      <c r="DA11" s="63" t="s">
        <v>2755</v>
      </c>
    </row>
    <row r="12" spans="1:105" ht="12" customHeight="1" x14ac:dyDescent="0.25">
      <c r="A12" s="97" t="s">
        <v>123</v>
      </c>
      <c r="B12" s="99">
        <v>0</v>
      </c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17.667587083553382</v>
      </c>
      <c r="L12" s="99">
        <v>18.221082191552789</v>
      </c>
      <c r="M12" s="99">
        <v>18.026552428758986</v>
      </c>
      <c r="N12" s="99">
        <v>18.79761533875665</v>
      </c>
      <c r="O12" s="99">
        <v>18.468764572932933</v>
      </c>
      <c r="P12" s="99">
        <v>18.316341651960329</v>
      </c>
      <c r="Q12" s="99">
        <v>18.069154243571433</v>
      </c>
      <c r="R12" s="99">
        <v>18.352833490596431</v>
      </c>
      <c r="S12" s="99">
        <v>18.606428445892721</v>
      </c>
      <c r="T12" s="99">
        <v>19.797023761234495</v>
      </c>
      <c r="U12" s="99">
        <v>20.485061365291926</v>
      </c>
      <c r="V12" s="99">
        <v>20.113546362435301</v>
      </c>
      <c r="W12" s="99">
        <v>19.25281452895322</v>
      </c>
      <c r="DA12" s="63" t="s">
        <v>2756</v>
      </c>
    </row>
    <row r="13" spans="1:105" ht="12" customHeight="1" x14ac:dyDescent="0.25">
      <c r="A13" s="100" t="s">
        <v>50</v>
      </c>
      <c r="B13" s="102">
        <v>0</v>
      </c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10.972446169295223</v>
      </c>
      <c r="L13" s="102">
        <v>11.68770402929869</v>
      </c>
      <c r="M13" s="102">
        <v>11.246982290544382</v>
      </c>
      <c r="N13" s="102">
        <v>11.399738894315485</v>
      </c>
      <c r="O13" s="102">
        <v>11.294556394518157</v>
      </c>
      <c r="P13" s="102">
        <v>10.883652530314885</v>
      </c>
      <c r="Q13" s="102">
        <v>10.699491880473678</v>
      </c>
      <c r="R13" s="102">
        <v>10.618270931548532</v>
      </c>
      <c r="S13" s="102">
        <v>10.493807882994711</v>
      </c>
      <c r="T13" s="102">
        <v>12.637892764719011</v>
      </c>
      <c r="U13" s="102">
        <v>11.957268972773056</v>
      </c>
      <c r="V13" s="102">
        <v>11.474651093909227</v>
      </c>
      <c r="W13" s="102">
        <v>10.627578123236905</v>
      </c>
      <c r="DA13" s="131" t="s">
        <v>2757</v>
      </c>
    </row>
    <row r="14" spans="1:105" ht="12" customHeight="1" x14ac:dyDescent="0.25">
      <c r="A14" s="103" t="s">
        <v>52</v>
      </c>
      <c r="B14" s="105">
        <v>0</v>
      </c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6.695140914258161</v>
      </c>
      <c r="L14" s="105">
        <v>6.5333781622541034</v>
      </c>
      <c r="M14" s="105">
        <v>6.7795701382146039</v>
      </c>
      <c r="N14" s="105">
        <v>7.3978764444411622</v>
      </c>
      <c r="O14" s="105">
        <v>7.1742081784147729</v>
      </c>
      <c r="P14" s="105">
        <v>7.4326891216454447</v>
      </c>
      <c r="Q14" s="105">
        <v>7.3696623630977509</v>
      </c>
      <c r="R14" s="105">
        <v>7.7345625590478972</v>
      </c>
      <c r="S14" s="105">
        <v>8.1126205628980053</v>
      </c>
      <c r="T14" s="105">
        <v>7.1591309965154855</v>
      </c>
      <c r="U14" s="105">
        <v>8.5277923925188688</v>
      </c>
      <c r="V14" s="105">
        <v>8.638895268526074</v>
      </c>
      <c r="W14" s="105">
        <v>8.6252364057163184</v>
      </c>
      <c r="DA14" s="132" t="s">
        <v>2758</v>
      </c>
    </row>
    <row r="15" spans="1:105" ht="12" customHeight="1" x14ac:dyDescent="0.25">
      <c r="A15" s="106" t="s">
        <v>122</v>
      </c>
      <c r="B15" s="102">
        <v>16.485115568148508</v>
      </c>
      <c r="C15" s="102">
        <v>14.097105491768364</v>
      </c>
      <c r="D15" s="102">
        <v>10.610094349042329</v>
      </c>
      <c r="E15" s="102">
        <v>22.268554252836868</v>
      </c>
      <c r="F15" s="102">
        <v>20.694787615582335</v>
      </c>
      <c r="G15" s="102">
        <v>16.413251570568757</v>
      </c>
      <c r="H15" s="102">
        <v>19.579492387363558</v>
      </c>
      <c r="I15" s="102">
        <v>18.005355533113839</v>
      </c>
      <c r="J15" s="102">
        <v>18.960410200839764</v>
      </c>
      <c r="K15" s="102">
        <v>20.005125408128606</v>
      </c>
      <c r="L15" s="102">
        <v>21.383652585989203</v>
      </c>
      <c r="M15" s="102">
        <v>20.961044257221484</v>
      </c>
      <c r="N15" s="102">
        <v>20.591338265428799</v>
      </c>
      <c r="O15" s="102">
        <v>22.097527235983584</v>
      </c>
      <c r="P15" s="102">
        <v>22.048275803648803</v>
      </c>
      <c r="Q15" s="102">
        <v>22.59472114538428</v>
      </c>
      <c r="R15" s="102">
        <v>22.685996010535714</v>
      </c>
      <c r="S15" s="102">
        <v>22.468955579855184</v>
      </c>
      <c r="T15" s="102">
        <v>21.568409439346301</v>
      </c>
      <c r="U15" s="102">
        <v>22.666654471840953</v>
      </c>
      <c r="V15" s="102">
        <v>22.976937542938526</v>
      </c>
      <c r="W15" s="102">
        <v>22.547417028187684</v>
      </c>
      <c r="DA15" s="131" t="s">
        <v>2759</v>
      </c>
    </row>
    <row r="16" spans="1:105" ht="12" customHeight="1" x14ac:dyDescent="0.25">
      <c r="A16" s="107" t="s">
        <v>121</v>
      </c>
      <c r="B16" s="105">
        <v>0</v>
      </c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16.308614195670881</v>
      </c>
      <c r="L16" s="105">
        <v>17.700977477115739</v>
      </c>
      <c r="M16" s="105">
        <v>17.32249035349804</v>
      </c>
      <c r="N16" s="105">
        <v>16.967194140293667</v>
      </c>
      <c r="O16" s="105">
        <v>18.177240219357323</v>
      </c>
      <c r="P16" s="105">
        <v>17.902403241089676</v>
      </c>
      <c r="Q16" s="105">
        <v>18.294105615307537</v>
      </c>
      <c r="R16" s="105">
        <v>18.455434973145557</v>
      </c>
      <c r="S16" s="105">
        <v>18.496056434883442</v>
      </c>
      <c r="T16" s="105">
        <v>18.470097479196731</v>
      </c>
      <c r="U16" s="105">
        <v>19.561133570875302</v>
      </c>
      <c r="V16" s="105">
        <v>20.043683224426513</v>
      </c>
      <c r="W16" s="105">
        <v>19.513231849973003</v>
      </c>
      <c r="DA16" s="132" t="s">
        <v>2760</v>
      </c>
    </row>
    <row r="17" spans="1:105" ht="12" customHeight="1" x14ac:dyDescent="0.25">
      <c r="A17" s="108" t="s">
        <v>53</v>
      </c>
      <c r="B17" s="99">
        <v>0</v>
      </c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9.7287029689345559</v>
      </c>
      <c r="L17" s="99">
        <v>10.939513755655975</v>
      </c>
      <c r="M17" s="99">
        <v>10.386909297152631</v>
      </c>
      <c r="N17" s="99">
        <v>9.8769925186489207</v>
      </c>
      <c r="O17" s="99">
        <v>10.758154776021705</v>
      </c>
      <c r="P17" s="99">
        <v>10.358517079639562</v>
      </c>
      <c r="Q17" s="99">
        <v>10.630848782460118</v>
      </c>
      <c r="R17" s="99">
        <v>10.579574036797588</v>
      </c>
      <c r="S17" s="99">
        <v>10.390818093076591</v>
      </c>
      <c r="T17" s="99">
        <v>11.630927597556326</v>
      </c>
      <c r="U17" s="99">
        <v>11.408690669612781</v>
      </c>
      <c r="V17" s="99">
        <v>11.493164753178489</v>
      </c>
      <c r="W17" s="99">
        <v>10.732665831509877</v>
      </c>
      <c r="DA17" s="63" t="s">
        <v>2761</v>
      </c>
    </row>
    <row r="18" spans="1:105" ht="12" customHeight="1" x14ac:dyDescent="0.25">
      <c r="A18" s="108" t="s">
        <v>52</v>
      </c>
      <c r="B18" s="99">
        <v>0</v>
      </c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6.5799112267363249</v>
      </c>
      <c r="L18" s="99">
        <v>6.7614637214597657</v>
      </c>
      <c r="M18" s="99">
        <v>6.9355810563454083</v>
      </c>
      <c r="N18" s="99">
        <v>7.0902016216447441</v>
      </c>
      <c r="O18" s="99">
        <v>7.4190854433356188</v>
      </c>
      <c r="P18" s="99">
        <v>7.5438861614501072</v>
      </c>
      <c r="Q18" s="99">
        <v>7.6632568328474182</v>
      </c>
      <c r="R18" s="99">
        <v>7.8758609363479666</v>
      </c>
      <c r="S18" s="99">
        <v>8.1052383418068512</v>
      </c>
      <c r="T18" s="99">
        <v>6.8391698816404043</v>
      </c>
      <c r="U18" s="99">
        <v>8.1524429012625195</v>
      </c>
      <c r="V18" s="99">
        <v>8.5505184712480204</v>
      </c>
      <c r="W18" s="99">
        <v>8.7805660184631247</v>
      </c>
      <c r="DA18" s="63" t="s">
        <v>2762</v>
      </c>
    </row>
    <row r="19" spans="1:105" ht="12" customHeight="1" x14ac:dyDescent="0.25">
      <c r="A19" s="121" t="s">
        <v>54</v>
      </c>
      <c r="B19" s="123">
        <v>8.1162212026063951</v>
      </c>
      <c r="C19" s="123">
        <v>8.0107064213558026</v>
      </c>
      <c r="D19" s="123">
        <v>8.4324326085145707</v>
      </c>
      <c r="E19" s="123">
        <v>12.207583002868988</v>
      </c>
      <c r="F19" s="123">
        <v>11.913963214423349</v>
      </c>
      <c r="G19" s="123">
        <v>11.042621563564287</v>
      </c>
      <c r="H19" s="123">
        <v>11.73153480773628</v>
      </c>
      <c r="I19" s="123">
        <v>11.62837748136449</v>
      </c>
      <c r="J19" s="123">
        <v>12.127439065611926</v>
      </c>
      <c r="K19" s="123">
        <v>12.396769925425538</v>
      </c>
      <c r="L19" s="123">
        <v>12.822738853906673</v>
      </c>
      <c r="M19" s="123">
        <v>12.095049403486966</v>
      </c>
      <c r="N19" s="123">
        <v>12.025537871240889</v>
      </c>
      <c r="O19" s="123">
        <v>11.74854797003235</v>
      </c>
      <c r="P19" s="123">
        <v>11.465584774202313</v>
      </c>
      <c r="Q19" s="123">
        <v>11.392066480245891</v>
      </c>
      <c r="R19" s="123">
        <v>11.59077715627817</v>
      </c>
      <c r="S19" s="123">
        <v>11.812682125597799</v>
      </c>
      <c r="T19" s="123">
        <v>12.048028442011548</v>
      </c>
      <c r="U19" s="123">
        <v>12.099434818911325</v>
      </c>
      <c r="V19" s="123">
        <v>11.966841478615352</v>
      </c>
      <c r="W19" s="123">
        <v>11.563765995374997</v>
      </c>
      <c r="DA19" s="130" t="s">
        <v>2763</v>
      </c>
    </row>
    <row r="20" spans="1:105" ht="12" customHeight="1" x14ac:dyDescent="0.25">
      <c r="A20" s="97" t="s">
        <v>51</v>
      </c>
      <c r="B20" s="99">
        <v>8.3587344884661015</v>
      </c>
      <c r="C20" s="99">
        <v>7.9159838130689621</v>
      </c>
      <c r="D20" s="99">
        <v>9.450559146295479</v>
      </c>
      <c r="E20" s="99">
        <v>12.167283290476918</v>
      </c>
      <c r="F20" s="99">
        <v>12.295072843377023</v>
      </c>
      <c r="G20" s="99">
        <v>12.298339800062234</v>
      </c>
      <c r="H20" s="99">
        <v>12.950144455418044</v>
      </c>
      <c r="I20" s="99">
        <v>12.218580441198569</v>
      </c>
      <c r="J20" s="99">
        <v>13.077072916616928</v>
      </c>
      <c r="K20" s="99">
        <v>13.418141211373076</v>
      </c>
      <c r="L20" s="99">
        <v>13.716499528192635</v>
      </c>
      <c r="M20" s="99">
        <v>13.049860584839278</v>
      </c>
      <c r="N20" s="99">
        <v>13.091027235264425</v>
      </c>
      <c r="O20" s="99">
        <v>12.686256259865274</v>
      </c>
      <c r="P20" s="99">
        <v>12.631889454090347</v>
      </c>
      <c r="Q20" s="99">
        <v>12.465238613972252</v>
      </c>
      <c r="R20" s="99">
        <v>12.687638980126955</v>
      </c>
      <c r="S20" s="99">
        <v>13.197687080573399</v>
      </c>
      <c r="T20" s="99">
        <v>13.267040770214686</v>
      </c>
      <c r="U20" s="99">
        <v>12.054521385989458</v>
      </c>
      <c r="V20" s="99">
        <v>13.431674159325027</v>
      </c>
      <c r="W20" s="99">
        <v>12.587336389429483</v>
      </c>
      <c r="DA20" s="63" t="s">
        <v>2764</v>
      </c>
    </row>
    <row r="21" spans="1:105" ht="12" customHeight="1" x14ac:dyDescent="0.25">
      <c r="A21" s="97" t="s">
        <v>50</v>
      </c>
      <c r="B21" s="99">
        <v>8.2978808086807074</v>
      </c>
      <c r="C21" s="99">
        <v>8.4793477333337961</v>
      </c>
      <c r="D21" s="99">
        <v>9.1790340934059156</v>
      </c>
      <c r="E21" s="99">
        <v>12.18170438389375</v>
      </c>
      <c r="F21" s="99">
        <v>12.204336298980783</v>
      </c>
      <c r="G21" s="99">
        <v>11.903730747151098</v>
      </c>
      <c r="H21" s="99">
        <v>12.067630199321234</v>
      </c>
      <c r="I21" s="99">
        <v>12.567519947025595</v>
      </c>
      <c r="J21" s="99">
        <v>12.948626202912729</v>
      </c>
      <c r="K21" s="99">
        <v>13.351474261740194</v>
      </c>
      <c r="L21" s="99">
        <v>13.520355753477496</v>
      </c>
      <c r="M21" s="99">
        <v>12.933588028289444</v>
      </c>
      <c r="N21" s="99">
        <v>12.953788378350275</v>
      </c>
      <c r="O21" s="99">
        <v>12.418023335422017</v>
      </c>
      <c r="P21" s="99">
        <v>12.281635086784402</v>
      </c>
      <c r="Q21" s="99">
        <v>12.200627548110701</v>
      </c>
      <c r="R21" s="99">
        <v>12.357257872122295</v>
      </c>
      <c r="S21" s="99">
        <v>12.463716747730011</v>
      </c>
      <c r="T21" s="99">
        <v>12.829642794892703</v>
      </c>
      <c r="U21" s="99">
        <v>13.391846936365203</v>
      </c>
      <c r="V21" s="99">
        <v>12.685706406780843</v>
      </c>
      <c r="W21" s="99">
        <v>12.23818823167405</v>
      </c>
      <c r="DA21" s="63" t="s">
        <v>2765</v>
      </c>
    </row>
    <row r="22" spans="1:105" ht="12" customHeight="1" x14ac:dyDescent="0.25">
      <c r="A22" s="109" t="s">
        <v>120</v>
      </c>
      <c r="B22" s="110">
        <v>6.7347534207662596</v>
      </c>
      <c r="C22" s="110">
        <v>5.8209683267819026</v>
      </c>
      <c r="D22" s="110">
        <v>4.5701028981994716</v>
      </c>
      <c r="E22" s="110">
        <v>12.297695924808115</v>
      </c>
      <c r="F22" s="110">
        <v>11.107003693984753</v>
      </c>
      <c r="G22" s="110">
        <v>8.577375341006805</v>
      </c>
      <c r="H22" s="110">
        <v>10.275531983774323</v>
      </c>
      <c r="I22" s="110">
        <v>9.3324942527742589</v>
      </c>
      <c r="J22" s="110">
        <v>9.9112730565970359</v>
      </c>
      <c r="K22" s="110">
        <v>9.9816642465008751</v>
      </c>
      <c r="L22" s="110">
        <v>11.124510480022874</v>
      </c>
      <c r="M22" s="110">
        <v>10.192365627957541</v>
      </c>
      <c r="N22" s="110">
        <v>9.9322030085842989</v>
      </c>
      <c r="O22" s="110">
        <v>10.150927071741929</v>
      </c>
      <c r="P22" s="110">
        <v>9.4437663121891564</v>
      </c>
      <c r="Q22" s="110">
        <v>9.3833915068266265</v>
      </c>
      <c r="R22" s="110">
        <v>9.5657752716056663</v>
      </c>
      <c r="S22" s="110">
        <v>9.6854319547279566</v>
      </c>
      <c r="T22" s="110">
        <v>9.6136637543244188</v>
      </c>
      <c r="U22" s="110">
        <v>9.5452956255029395</v>
      </c>
      <c r="V22" s="110">
        <v>9.4684618996812517</v>
      </c>
      <c r="W22" s="110">
        <v>9.3106085982130757</v>
      </c>
      <c r="DA22" s="60" t="s">
        <v>2766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8">
        <f t="shared" ref="B24:Q24" si="7">B25+B28+B30+B39</f>
        <v>217.775194343777</v>
      </c>
      <c r="C24" s="118">
        <f t="shared" si="7"/>
        <v>243.1982373381623</v>
      </c>
      <c r="D24" s="118">
        <f t="shared" si="7"/>
        <v>233.24152932995904</v>
      </c>
      <c r="E24" s="118">
        <f t="shared" si="7"/>
        <v>235.94772210476933</v>
      </c>
      <c r="F24" s="118">
        <f t="shared" si="7"/>
        <v>229.71149920631672</v>
      </c>
      <c r="G24" s="118">
        <f t="shared" si="7"/>
        <v>232.46649452394732</v>
      </c>
      <c r="H24" s="118">
        <f t="shared" si="7"/>
        <v>243.6498904753152</v>
      </c>
      <c r="I24" s="118">
        <f t="shared" si="7"/>
        <v>233.89097617564673</v>
      </c>
      <c r="J24" s="118">
        <f t="shared" si="7"/>
        <v>235.24589129051191</v>
      </c>
      <c r="K24" s="118">
        <f t="shared" si="7"/>
        <v>238.2292275241752</v>
      </c>
      <c r="L24" s="118">
        <f t="shared" si="7"/>
        <v>265.70017577619694</v>
      </c>
      <c r="M24" s="118">
        <f t="shared" si="7"/>
        <v>230.8877190362295</v>
      </c>
      <c r="N24" s="118">
        <f t="shared" si="7"/>
        <v>242.15760228559071</v>
      </c>
      <c r="O24" s="118">
        <f t="shared" si="7"/>
        <v>231.24797592425625</v>
      </c>
      <c r="P24" s="118">
        <f t="shared" si="7"/>
        <v>211.37127521380313</v>
      </c>
      <c r="Q24" s="118">
        <f t="shared" si="7"/>
        <v>211.64543834592169</v>
      </c>
      <c r="R24" s="118">
        <f t="shared" ref="R24:V24" si="8">R25+R28+R30+R39</f>
        <v>224.10075698923478</v>
      </c>
      <c r="S24" s="118">
        <f t="shared" si="8"/>
        <v>226.16024400854761</v>
      </c>
      <c r="T24" s="118">
        <f t="shared" si="8"/>
        <v>229.56634493439552</v>
      </c>
      <c r="U24" s="118">
        <f t="shared" si="8"/>
        <v>239.31131824374577</v>
      </c>
      <c r="V24" s="118">
        <f t="shared" si="8"/>
        <v>236.47148462739699</v>
      </c>
      <c r="W24" s="118">
        <f t="shared" ref="W24" si="9">W25+W28+W30+W39</f>
        <v>231.37199270362211</v>
      </c>
      <c r="DA24" s="129" t="s">
        <v>2767</v>
      </c>
    </row>
    <row r="25" spans="1:105" ht="12.95" customHeight="1" x14ac:dyDescent="0.25">
      <c r="A25" s="121" t="s">
        <v>57</v>
      </c>
      <c r="B25" s="123">
        <f t="shared" ref="B25:Q25" si="10">SUM(B26:B27)</f>
        <v>192.51560661648992</v>
      </c>
      <c r="C25" s="123">
        <f t="shared" si="10"/>
        <v>218.74025707005853</v>
      </c>
      <c r="D25" s="123">
        <f t="shared" si="10"/>
        <v>210.47773566249273</v>
      </c>
      <c r="E25" s="123">
        <f t="shared" si="10"/>
        <v>202.17912176590778</v>
      </c>
      <c r="F25" s="123">
        <f t="shared" si="10"/>
        <v>197.00364165063132</v>
      </c>
      <c r="G25" s="123">
        <f t="shared" si="10"/>
        <v>203.89100184841362</v>
      </c>
      <c r="H25" s="123">
        <f t="shared" si="10"/>
        <v>212.23838711845104</v>
      </c>
      <c r="I25" s="123">
        <f t="shared" si="10"/>
        <v>203.48169442005303</v>
      </c>
      <c r="J25" s="123">
        <f t="shared" si="10"/>
        <v>203.60773361484794</v>
      </c>
      <c r="K25" s="123">
        <f t="shared" si="10"/>
        <v>205.6819014096011</v>
      </c>
      <c r="L25" s="123">
        <f t="shared" si="10"/>
        <v>231.55943397488136</v>
      </c>
      <c r="M25" s="123">
        <f t="shared" si="10"/>
        <v>197.91126760521146</v>
      </c>
      <c r="N25" s="123">
        <f t="shared" si="10"/>
        <v>209.58649820284609</v>
      </c>
      <c r="O25" s="123">
        <f t="shared" si="10"/>
        <v>198.3989409554265</v>
      </c>
      <c r="P25" s="123">
        <f t="shared" si="10"/>
        <v>179.31221723615525</v>
      </c>
      <c r="Q25" s="123">
        <f t="shared" si="10"/>
        <v>179.60787504252917</v>
      </c>
      <c r="R25" s="123">
        <f t="shared" ref="R25:V25" si="11">SUM(R26:R27)</f>
        <v>191.9841246361691</v>
      </c>
      <c r="S25" s="123">
        <f t="shared" si="11"/>
        <v>194.01342146318626</v>
      </c>
      <c r="T25" s="123">
        <f t="shared" si="11"/>
        <v>197.79653499951033</v>
      </c>
      <c r="U25" s="123">
        <f t="shared" si="11"/>
        <v>206.26539564718635</v>
      </c>
      <c r="V25" s="123">
        <f t="shared" si="11"/>
        <v>203.82405712700287</v>
      </c>
      <c r="W25" s="123">
        <f t="shared" ref="W25" si="12">SUM(W26:W27)</f>
        <v>199.70721928695707</v>
      </c>
      <c r="DA25" s="130" t="s">
        <v>2768</v>
      </c>
    </row>
    <row r="26" spans="1:105" ht="12" customHeight="1" x14ac:dyDescent="0.25">
      <c r="A26" s="97" t="s">
        <v>74</v>
      </c>
      <c r="B26" s="99">
        <v>190.65110078691674</v>
      </c>
      <c r="C26" s="99">
        <v>216.59988947419694</v>
      </c>
      <c r="D26" s="99">
        <v>208.42784538877629</v>
      </c>
      <c r="E26" s="99">
        <v>200.1988019569591</v>
      </c>
      <c r="F26" s="99">
        <v>195.09345126858793</v>
      </c>
      <c r="G26" s="99">
        <v>201.92268368178617</v>
      </c>
      <c r="H26" s="99">
        <v>210.16697344655651</v>
      </c>
      <c r="I26" s="99">
        <v>201.50995546782877</v>
      </c>
      <c r="J26" s="99">
        <v>201.61548084762518</v>
      </c>
      <c r="K26" s="99">
        <v>203.65701205205758</v>
      </c>
      <c r="L26" s="99">
        <v>229.22577593926084</v>
      </c>
      <c r="M26" s="99">
        <v>195.92066659508953</v>
      </c>
      <c r="N26" s="99">
        <v>207.43613916190316</v>
      </c>
      <c r="O26" s="99">
        <v>196.34074445886804</v>
      </c>
      <c r="P26" s="99">
        <v>177.50622817732614</v>
      </c>
      <c r="Q26" s="99">
        <v>177.81616632942539</v>
      </c>
      <c r="R26" s="99">
        <v>190.05782937216864</v>
      </c>
      <c r="S26" s="99">
        <v>192.05235057049703</v>
      </c>
      <c r="T26" s="99">
        <v>195.73865478114527</v>
      </c>
      <c r="U26" s="99">
        <v>204.12339686403163</v>
      </c>
      <c r="V26" s="99">
        <v>201.67751567981651</v>
      </c>
      <c r="W26" s="99">
        <v>197.61440953156873</v>
      </c>
      <c r="DA26" s="63" t="s">
        <v>2769</v>
      </c>
    </row>
    <row r="27" spans="1:105" ht="12" customHeight="1" x14ac:dyDescent="0.25">
      <c r="A27" s="97" t="s">
        <v>53</v>
      </c>
      <c r="B27" s="99">
        <v>1.8645058295731738</v>
      </c>
      <c r="C27" s="99">
        <v>2.1403675958615795</v>
      </c>
      <c r="D27" s="99">
        <v>2.0498902737164464</v>
      </c>
      <c r="E27" s="99">
        <v>1.9803198089486846</v>
      </c>
      <c r="F27" s="99">
        <v>1.9101903820433883</v>
      </c>
      <c r="G27" s="99">
        <v>1.968318166627445</v>
      </c>
      <c r="H27" s="99">
        <v>2.0714136718945375</v>
      </c>
      <c r="I27" s="99">
        <v>1.9717389522242537</v>
      </c>
      <c r="J27" s="99">
        <v>1.9922527672227648</v>
      </c>
      <c r="K27" s="99">
        <v>2.0248893575435183</v>
      </c>
      <c r="L27" s="99">
        <v>2.3336580356205254</v>
      </c>
      <c r="M27" s="99">
        <v>1.9906010101219378</v>
      </c>
      <c r="N27" s="99">
        <v>2.1503590409429187</v>
      </c>
      <c r="O27" s="99">
        <v>2.058196496558454</v>
      </c>
      <c r="P27" s="99">
        <v>1.8059890588291165</v>
      </c>
      <c r="Q27" s="99">
        <v>1.7917087131037914</v>
      </c>
      <c r="R27" s="99">
        <v>1.9262952640004549</v>
      </c>
      <c r="S27" s="99">
        <v>1.9610708926892277</v>
      </c>
      <c r="T27" s="99">
        <v>2.0578802183650691</v>
      </c>
      <c r="U27" s="99">
        <v>2.1419987831547092</v>
      </c>
      <c r="V27" s="99">
        <v>2.146541447186356</v>
      </c>
      <c r="W27" s="99">
        <v>2.0928097553883429</v>
      </c>
      <c r="DA27" s="63" t="s">
        <v>2770</v>
      </c>
    </row>
    <row r="28" spans="1:105" ht="12.95" customHeight="1" x14ac:dyDescent="0.25">
      <c r="A28" s="121" t="s">
        <v>92</v>
      </c>
      <c r="B28" s="123">
        <f t="shared" ref="B28:W28" si="13">B29</f>
        <v>9.1439903131965801E-4</v>
      </c>
      <c r="C28" s="123">
        <f t="shared" si="13"/>
        <v>1.027161525570304E-3</v>
      </c>
      <c r="D28" s="123">
        <f t="shared" si="13"/>
        <v>1.1504215587945458E-3</v>
      </c>
      <c r="E28" s="123">
        <f t="shared" si="13"/>
        <v>1.3088911970636475E-3</v>
      </c>
      <c r="F28" s="123">
        <f t="shared" si="13"/>
        <v>1.4849995370381519E-3</v>
      </c>
      <c r="G28" s="123">
        <f t="shared" si="13"/>
        <v>1.7514478738281042E-3</v>
      </c>
      <c r="H28" s="123">
        <f t="shared" si="13"/>
        <v>2.3330220990889646E-3</v>
      </c>
      <c r="I28" s="123">
        <f t="shared" si="13"/>
        <v>3.2796208532310618E-3</v>
      </c>
      <c r="J28" s="123">
        <f t="shared" si="13"/>
        <v>4.6133780022617824E-3</v>
      </c>
      <c r="K28" s="123">
        <f t="shared" si="13"/>
        <v>6.5273632492219829E-3</v>
      </c>
      <c r="L28" s="123">
        <f t="shared" si="13"/>
        <v>1.29366169822354E-2</v>
      </c>
      <c r="M28" s="123">
        <f t="shared" si="13"/>
        <v>9.1305279616143101E-3</v>
      </c>
      <c r="N28" s="123">
        <f t="shared" si="13"/>
        <v>1.3193044428834325E-2</v>
      </c>
      <c r="O28" s="123">
        <f t="shared" si="13"/>
        <v>1.5299842823455678E-2</v>
      </c>
      <c r="P28" s="123">
        <f t="shared" si="13"/>
        <v>1.7428728887330918E-2</v>
      </c>
      <c r="Q28" s="123">
        <f t="shared" si="13"/>
        <v>3.5022670064349067E-2</v>
      </c>
      <c r="R28" s="123">
        <f t="shared" si="13"/>
        <v>2.3446713201384028E-2</v>
      </c>
      <c r="S28" s="123">
        <f t="shared" si="13"/>
        <v>2.76486445155768E-2</v>
      </c>
      <c r="T28" s="123">
        <f t="shared" si="13"/>
        <v>3.642200534888998E-2</v>
      </c>
      <c r="U28" s="123">
        <f t="shared" si="13"/>
        <v>5.5982210726809548E-2</v>
      </c>
      <c r="V28" s="123">
        <f t="shared" si="13"/>
        <v>3.7019465286734804E-2</v>
      </c>
      <c r="W28" s="123">
        <f t="shared" si="13"/>
        <v>4.7862482936755206E-2</v>
      </c>
      <c r="DA28" s="130" t="s">
        <v>2771</v>
      </c>
    </row>
    <row r="29" spans="1:105" ht="12" customHeight="1" x14ac:dyDescent="0.25">
      <c r="A29" s="97" t="s">
        <v>53</v>
      </c>
      <c r="B29" s="99">
        <f>RES_hhdet_fech!B29/RES_summary!B$19</f>
        <v>9.1439903131965801E-4</v>
      </c>
      <c r="C29" s="99">
        <f>RES_hhdet_fech!C29/RES_summary!C$19</f>
        <v>1.027161525570304E-3</v>
      </c>
      <c r="D29" s="99">
        <f>RES_hhdet_fech!D29/RES_summary!D$19</f>
        <v>1.1504215587945458E-3</v>
      </c>
      <c r="E29" s="99">
        <f>RES_hhdet_fech!E29/RES_summary!E$19</f>
        <v>1.3088911970636475E-3</v>
      </c>
      <c r="F29" s="99">
        <f>RES_hhdet_fech!F29/RES_summary!F$19</f>
        <v>1.4849995370381519E-3</v>
      </c>
      <c r="G29" s="99">
        <f>RES_hhdet_fech!G29/RES_summary!G$19</f>
        <v>1.7514478738281042E-3</v>
      </c>
      <c r="H29" s="99">
        <f>RES_hhdet_fech!H29/RES_summary!H$19</f>
        <v>2.3330220990889646E-3</v>
      </c>
      <c r="I29" s="99">
        <f>RES_hhdet_fech!I29/RES_summary!I$19</f>
        <v>3.2796208532310618E-3</v>
      </c>
      <c r="J29" s="99">
        <f>RES_hhdet_fech!J29/RES_summary!J$19</f>
        <v>4.6133780022617824E-3</v>
      </c>
      <c r="K29" s="99">
        <f>RES_hhdet_fech!K29/RES_summary!K$19</f>
        <v>6.5273632492219829E-3</v>
      </c>
      <c r="L29" s="99">
        <f>RES_hhdet_fech!L29/RES_summary!L$19</f>
        <v>1.29366169822354E-2</v>
      </c>
      <c r="M29" s="99">
        <f>RES_hhdet_fech!M29/RES_summary!M$19</f>
        <v>9.1305279616143101E-3</v>
      </c>
      <c r="N29" s="99">
        <f>RES_hhdet_fech!N29/RES_summary!N$19</f>
        <v>1.3193044428834325E-2</v>
      </c>
      <c r="O29" s="99">
        <f>RES_hhdet_fech!O29/RES_summary!O$19</f>
        <v>1.5299842823455678E-2</v>
      </c>
      <c r="P29" s="99">
        <f>RES_hhdet_fech!P29/RES_summary!P$19</f>
        <v>1.7428728887330918E-2</v>
      </c>
      <c r="Q29" s="99">
        <f>RES_hhdet_fech!Q29/RES_summary!Q$19</f>
        <v>3.5022670064349067E-2</v>
      </c>
      <c r="R29" s="99">
        <f>RES_hhdet_fech!R29/RES_summary!R$19</f>
        <v>2.3446713201384028E-2</v>
      </c>
      <c r="S29" s="99">
        <f>RES_hhdet_fech!S29/RES_summary!S$19</f>
        <v>2.76486445155768E-2</v>
      </c>
      <c r="T29" s="99">
        <f>RES_hhdet_fech!T29/RES_summary!T$19</f>
        <v>3.642200534888998E-2</v>
      </c>
      <c r="U29" s="99">
        <f>RES_hhdet_fech!U29/RES_summary!U$19</f>
        <v>5.5982210726809548E-2</v>
      </c>
      <c r="V29" s="99">
        <f>RES_hhdet_fech!V29/RES_summary!V$19</f>
        <v>3.7019465286734804E-2</v>
      </c>
      <c r="W29" s="99">
        <f>RES_hhdet_fech!W29/RES_summary!W$19</f>
        <v>4.7862482936755206E-2</v>
      </c>
      <c r="DA29" s="63" t="s">
        <v>2772</v>
      </c>
    </row>
    <row r="30" spans="1:105" ht="12" customHeight="1" x14ac:dyDescent="0.25">
      <c r="A30" s="121" t="s">
        <v>55</v>
      </c>
      <c r="B30" s="123">
        <v>17.200171389457402</v>
      </c>
      <c r="C30" s="123">
        <v>16.41285228424243</v>
      </c>
      <c r="D30" s="123">
        <v>14.459057088345407</v>
      </c>
      <c r="E30" s="123">
        <v>21.534114161497229</v>
      </c>
      <c r="F30" s="123">
        <v>20.802782231453314</v>
      </c>
      <c r="G30" s="123">
        <v>17.68524970453629</v>
      </c>
      <c r="H30" s="123">
        <v>19.908267441256758</v>
      </c>
      <c r="I30" s="123">
        <v>18.851233197329194</v>
      </c>
      <c r="J30" s="123">
        <v>19.667281833653245</v>
      </c>
      <c r="K30" s="123">
        <v>20.326179542730042</v>
      </c>
      <c r="L30" s="123">
        <v>21.458577024276213</v>
      </c>
      <c r="M30" s="123">
        <v>21.041950686779327</v>
      </c>
      <c r="N30" s="123">
        <v>20.739735461567957</v>
      </c>
      <c r="O30" s="123">
        <v>21.289209266717265</v>
      </c>
      <c r="P30" s="123">
        <v>20.843024879494436</v>
      </c>
      <c r="Q30" s="123">
        <v>20.864519294956359</v>
      </c>
      <c r="R30" s="123">
        <v>20.776013468009989</v>
      </c>
      <c r="S30" s="123">
        <v>20.664725407233341</v>
      </c>
      <c r="T30" s="123">
        <v>20.029584959091508</v>
      </c>
      <c r="U30" s="123">
        <v>20.905875257726738</v>
      </c>
      <c r="V30" s="123">
        <v>21.013041707077999</v>
      </c>
      <c r="W30" s="123">
        <v>20.314809028545859</v>
      </c>
      <c r="DA30" s="130" t="s">
        <v>2773</v>
      </c>
    </row>
    <row r="31" spans="1:105" ht="12" customHeight="1" x14ac:dyDescent="0.25">
      <c r="A31" s="97" t="s">
        <v>141</v>
      </c>
      <c r="B31" s="99">
        <v>17.825948120806245</v>
      </c>
      <c r="C31" s="99">
        <v>18.635761108178901</v>
      </c>
      <c r="D31" s="99">
        <v>18.929966075533812</v>
      </c>
      <c r="E31" s="99">
        <v>19.918253056324591</v>
      </c>
      <c r="F31" s="99">
        <v>20.551971434466353</v>
      </c>
      <c r="G31" s="99">
        <v>20.654063046877003</v>
      </c>
      <c r="H31" s="99">
        <v>20.662063575452162</v>
      </c>
      <c r="I31" s="99">
        <v>21.353508281183586</v>
      </c>
      <c r="J31" s="99">
        <v>21.975206250452281</v>
      </c>
      <c r="K31" s="99">
        <v>22.738633009445365</v>
      </c>
      <c r="L31" s="99">
        <v>23.150249693443158</v>
      </c>
      <c r="M31" s="99">
        <v>23.066821136823677</v>
      </c>
      <c r="N31" s="99">
        <v>24.089106239109373</v>
      </c>
      <c r="O31" s="99">
        <v>23.415232262231783</v>
      </c>
      <c r="P31" s="99">
        <v>23.291296982308875</v>
      </c>
      <c r="Q31" s="99">
        <v>22.742247531108045</v>
      </c>
      <c r="R31" s="99">
        <v>22.966394786300324</v>
      </c>
      <c r="S31" s="99">
        <v>22.928812092326851</v>
      </c>
      <c r="T31" s="99">
        <v>23.258535964644707</v>
      </c>
      <c r="U31" s="99">
        <v>24.081843926002847</v>
      </c>
      <c r="V31" s="99">
        <v>23.23747056083095</v>
      </c>
      <c r="W31" s="99">
        <v>21.894576992141079</v>
      </c>
      <c r="DA31" s="63" t="s">
        <v>2774</v>
      </c>
    </row>
    <row r="32" spans="1:105" ht="12" customHeight="1" x14ac:dyDescent="0.25">
      <c r="A32" s="97" t="s">
        <v>140</v>
      </c>
      <c r="B32" s="99">
        <v>0</v>
      </c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17.567827206232398</v>
      </c>
      <c r="L32" s="99">
        <v>18.128575149094551</v>
      </c>
      <c r="M32" s="99">
        <v>17.96347938711294</v>
      </c>
      <c r="N32" s="99">
        <v>18.823708486982628</v>
      </c>
      <c r="O32" s="99">
        <v>18.618124364132292</v>
      </c>
      <c r="P32" s="99">
        <v>18.991794591507198</v>
      </c>
      <c r="Q32" s="99">
        <v>18.816409512426219</v>
      </c>
      <c r="R32" s="99">
        <v>18.574324627369069</v>
      </c>
      <c r="S32" s="99">
        <v>19.134906868101545</v>
      </c>
      <c r="T32" s="99">
        <v>19.598382117788162</v>
      </c>
      <c r="U32" s="99">
        <v>20.311927906863623</v>
      </c>
      <c r="V32" s="99">
        <v>19.824707208997733</v>
      </c>
      <c r="W32" s="99">
        <v>19.042946763728587</v>
      </c>
      <c r="DA32" s="63" t="s">
        <v>2775</v>
      </c>
    </row>
    <row r="33" spans="1:105" ht="12" customHeight="1" x14ac:dyDescent="0.25">
      <c r="A33" s="100" t="s">
        <v>50</v>
      </c>
      <c r="B33" s="102">
        <v>0</v>
      </c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10.910490347111727</v>
      </c>
      <c r="L33" s="102">
        <v>11.631208735044073</v>
      </c>
      <c r="M33" s="102">
        <v>11.22086134420899</v>
      </c>
      <c r="N33" s="102">
        <v>11.461942286203687</v>
      </c>
      <c r="O33" s="102">
        <v>11.433408989293008</v>
      </c>
      <c r="P33" s="102">
        <v>11.489635384502041</v>
      </c>
      <c r="Q33" s="102">
        <v>11.330182341078634</v>
      </c>
      <c r="R33" s="102">
        <v>10.645496530481825</v>
      </c>
      <c r="S33" s="102">
        <v>10.807054046645119</v>
      </c>
      <c r="T33" s="102">
        <v>12.34524751144418</v>
      </c>
      <c r="U33" s="102">
        <v>11.685708660435212</v>
      </c>
      <c r="V33" s="102">
        <v>11.114067016003167</v>
      </c>
      <c r="W33" s="102">
        <v>10.399537421360932</v>
      </c>
      <c r="DA33" s="131" t="s">
        <v>2776</v>
      </c>
    </row>
    <row r="34" spans="1:105" ht="12" customHeight="1" x14ac:dyDescent="0.25">
      <c r="A34" s="103" t="s">
        <v>52</v>
      </c>
      <c r="B34" s="105">
        <v>0</v>
      </c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6.6573368591206696</v>
      </c>
      <c r="L34" s="105">
        <v>6.4973664140504788</v>
      </c>
      <c r="M34" s="105">
        <v>6.7426180429039482</v>
      </c>
      <c r="N34" s="105">
        <v>7.3617662007789386</v>
      </c>
      <c r="O34" s="105">
        <v>7.184715374839282</v>
      </c>
      <c r="P34" s="105">
        <v>7.5021592070051568</v>
      </c>
      <c r="Q34" s="105">
        <v>7.4862271713475836</v>
      </c>
      <c r="R34" s="105">
        <v>7.928828096887238</v>
      </c>
      <c r="S34" s="105">
        <v>8.3278528214564247</v>
      </c>
      <c r="T34" s="105">
        <v>7.2531346063439832</v>
      </c>
      <c r="U34" s="105">
        <v>8.6262192464284091</v>
      </c>
      <c r="V34" s="105">
        <v>8.710640192994564</v>
      </c>
      <c r="W34" s="105">
        <v>8.6434093423676561</v>
      </c>
      <c r="DA34" s="132" t="s">
        <v>2777</v>
      </c>
    </row>
    <row r="35" spans="1:105" ht="12" customHeight="1" x14ac:dyDescent="0.25">
      <c r="A35" s="106" t="s">
        <v>122</v>
      </c>
      <c r="B35" s="102">
        <v>16.485115568148508</v>
      </c>
      <c r="C35" s="102">
        <v>14.155291150281077</v>
      </c>
      <c r="D35" s="102">
        <v>10.719693810614324</v>
      </c>
      <c r="E35" s="102">
        <v>22.578011165546407</v>
      </c>
      <c r="F35" s="102">
        <v>20.927877768390339</v>
      </c>
      <c r="G35" s="102">
        <v>16.534604285165361</v>
      </c>
      <c r="H35" s="102">
        <v>19.627886782780841</v>
      </c>
      <c r="I35" s="102">
        <v>18.003814238689497</v>
      </c>
      <c r="J35" s="102">
        <v>18.963110288041168</v>
      </c>
      <c r="K35" s="102">
        <v>20.01863948896338</v>
      </c>
      <c r="L35" s="102">
        <v>21.453660433478468</v>
      </c>
      <c r="M35" s="102">
        <v>21.071873475009109</v>
      </c>
      <c r="N35" s="102">
        <v>20.672634220549654</v>
      </c>
      <c r="O35" s="102">
        <v>22.146838408063509</v>
      </c>
      <c r="P35" s="102">
        <v>22.090843108357319</v>
      </c>
      <c r="Q35" s="102">
        <v>22.636435610515054</v>
      </c>
      <c r="R35" s="102">
        <v>22.730532662247079</v>
      </c>
      <c r="S35" s="102">
        <v>22.41785833012241</v>
      </c>
      <c r="T35" s="102">
        <v>21.637146407383799</v>
      </c>
      <c r="U35" s="102">
        <v>22.803372133273815</v>
      </c>
      <c r="V35" s="102">
        <v>23.115272635005745</v>
      </c>
      <c r="W35" s="102">
        <v>22.584028860063231</v>
      </c>
      <c r="DA35" s="131" t="s">
        <v>2778</v>
      </c>
    </row>
    <row r="36" spans="1:105" ht="12" customHeight="1" x14ac:dyDescent="0.25">
      <c r="A36" s="107" t="s">
        <v>121</v>
      </c>
      <c r="B36" s="105">
        <v>0</v>
      </c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16.345526352552465</v>
      </c>
      <c r="L36" s="105">
        <v>17.741956278670834</v>
      </c>
      <c r="M36" s="105">
        <v>17.360951999736045</v>
      </c>
      <c r="N36" s="105">
        <v>16.991029182407367</v>
      </c>
      <c r="O36" s="105">
        <v>18.180515083644828</v>
      </c>
      <c r="P36" s="105">
        <v>18.05076746317409</v>
      </c>
      <c r="Q36" s="105">
        <v>18.52204464106644</v>
      </c>
      <c r="R36" s="105">
        <v>18.702458250568174</v>
      </c>
      <c r="S36" s="105">
        <v>18.740424121874145</v>
      </c>
      <c r="T36" s="105">
        <v>18.582022307880692</v>
      </c>
      <c r="U36" s="105">
        <v>19.654541417313315</v>
      </c>
      <c r="V36" s="105">
        <v>20.105801900177934</v>
      </c>
      <c r="W36" s="105">
        <v>19.489511960893044</v>
      </c>
      <c r="DA36" s="132" t="s">
        <v>2779</v>
      </c>
    </row>
    <row r="37" spans="1:105" ht="12" customHeight="1" x14ac:dyDescent="0.25">
      <c r="A37" s="108" t="s">
        <v>53</v>
      </c>
      <c r="B37" s="99">
        <v>0</v>
      </c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9.7507224615741563</v>
      </c>
      <c r="L37" s="99">
        <v>10.965667702665478</v>
      </c>
      <c r="M37" s="99">
        <v>10.410956077111088</v>
      </c>
      <c r="N37" s="99">
        <v>9.8863552949697446</v>
      </c>
      <c r="O37" s="99">
        <v>10.741780111297928</v>
      </c>
      <c r="P37" s="99">
        <v>10.437397596659155</v>
      </c>
      <c r="Q37" s="99">
        <v>10.766256661675657</v>
      </c>
      <c r="R37" s="99">
        <v>10.726129166321616</v>
      </c>
      <c r="S37" s="99">
        <v>10.528873507853449</v>
      </c>
      <c r="T37" s="99">
        <v>11.668901000460695</v>
      </c>
      <c r="U37" s="99">
        <v>11.417286896243855</v>
      </c>
      <c r="V37" s="99">
        <v>11.466851595789768</v>
      </c>
      <c r="W37" s="99">
        <v>10.646348530884792</v>
      </c>
      <c r="DA37" s="63" t="s">
        <v>2780</v>
      </c>
    </row>
    <row r="38" spans="1:105" ht="12" customHeight="1" x14ac:dyDescent="0.25">
      <c r="A38" s="108" t="s">
        <v>52</v>
      </c>
      <c r="B38" s="99">
        <v>0</v>
      </c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6.5948038909783078</v>
      </c>
      <c r="L38" s="99">
        <v>6.7762885760053591</v>
      </c>
      <c r="M38" s="99">
        <v>6.9499959226249564</v>
      </c>
      <c r="N38" s="99">
        <v>7.1046738874376238</v>
      </c>
      <c r="O38" s="99">
        <v>7.4387349723468992</v>
      </c>
      <c r="P38" s="99">
        <v>7.6133698665149305</v>
      </c>
      <c r="Q38" s="99">
        <v>7.7557879793907816</v>
      </c>
      <c r="R38" s="99">
        <v>7.976329084246558</v>
      </c>
      <c r="S38" s="99">
        <v>8.2115506140206946</v>
      </c>
      <c r="T38" s="99">
        <v>6.9131213074199964</v>
      </c>
      <c r="U38" s="99">
        <v>8.2372545210694579</v>
      </c>
      <c r="V38" s="99">
        <v>8.6389503043881657</v>
      </c>
      <c r="W38" s="99">
        <v>8.84316343000825</v>
      </c>
      <c r="DA38" s="63" t="s">
        <v>2781</v>
      </c>
    </row>
    <row r="39" spans="1:105" ht="12" customHeight="1" x14ac:dyDescent="0.25">
      <c r="A39" s="121" t="s">
        <v>54</v>
      </c>
      <c r="B39" s="123">
        <v>8.058501938798333</v>
      </c>
      <c r="C39" s="123">
        <v>8.0441008223357713</v>
      </c>
      <c r="D39" s="123">
        <v>8.3035861575620782</v>
      </c>
      <c r="E39" s="123">
        <v>12.233177286167257</v>
      </c>
      <c r="F39" s="123">
        <v>11.903590324695045</v>
      </c>
      <c r="G39" s="123">
        <v>10.888491523123571</v>
      </c>
      <c r="H39" s="123">
        <v>11.50090289350832</v>
      </c>
      <c r="I39" s="123">
        <v>11.554768937411293</v>
      </c>
      <c r="J39" s="123">
        <v>11.966262464008453</v>
      </c>
      <c r="K39" s="123">
        <v>12.21461920859484</v>
      </c>
      <c r="L39" s="123">
        <v>12.669228160057115</v>
      </c>
      <c r="M39" s="123">
        <v>11.9253702162771</v>
      </c>
      <c r="N39" s="123">
        <v>11.818175576747819</v>
      </c>
      <c r="O39" s="123">
        <v>11.544525859289033</v>
      </c>
      <c r="P39" s="123">
        <v>11.198604369266132</v>
      </c>
      <c r="Q39" s="123">
        <v>11.138021338371818</v>
      </c>
      <c r="R39" s="123">
        <v>11.317172171854301</v>
      </c>
      <c r="S39" s="123">
        <v>11.454448493612437</v>
      </c>
      <c r="T39" s="123">
        <v>11.703802970444803</v>
      </c>
      <c r="U39" s="123">
        <v>12.084065128105889</v>
      </c>
      <c r="V39" s="123">
        <v>11.597366328029388</v>
      </c>
      <c r="W39" s="123">
        <v>11.302101905182436</v>
      </c>
      <c r="DA39" s="130" t="s">
        <v>2782</v>
      </c>
    </row>
    <row r="40" spans="1:105" ht="12" customHeight="1" x14ac:dyDescent="0.25">
      <c r="A40" s="97" t="s">
        <v>50</v>
      </c>
      <c r="B40" s="99">
        <v>8.2978808086807092</v>
      </c>
      <c r="C40" s="99">
        <v>8.4823389136261582</v>
      </c>
      <c r="D40" s="99">
        <v>9.1891635047580387</v>
      </c>
      <c r="E40" s="99">
        <v>12.199488327578539</v>
      </c>
      <c r="F40" s="99">
        <v>12.225791373593538</v>
      </c>
      <c r="G40" s="99">
        <v>11.921366342667485</v>
      </c>
      <c r="H40" s="99">
        <v>12.0733500279628</v>
      </c>
      <c r="I40" s="99">
        <v>12.566005495716361</v>
      </c>
      <c r="J40" s="99">
        <v>12.947100011689008</v>
      </c>
      <c r="K40" s="99">
        <v>13.349974291425204</v>
      </c>
      <c r="L40" s="99">
        <v>13.520778506419569</v>
      </c>
      <c r="M40" s="99">
        <v>12.934748461255085</v>
      </c>
      <c r="N40" s="99">
        <v>12.955314259264215</v>
      </c>
      <c r="O40" s="99">
        <v>12.418468305497589</v>
      </c>
      <c r="P40" s="99">
        <v>12.282091207259228</v>
      </c>
      <c r="Q40" s="99">
        <v>12.200596868776328</v>
      </c>
      <c r="R40" s="99">
        <v>12.356630748199141</v>
      </c>
      <c r="S40" s="99">
        <v>12.46111598530403</v>
      </c>
      <c r="T40" s="99">
        <v>12.819480297480785</v>
      </c>
      <c r="U40" s="99">
        <v>13.381221618708993</v>
      </c>
      <c r="V40" s="99">
        <v>12.68228652420478</v>
      </c>
      <c r="W40" s="99">
        <v>12.221116649051813</v>
      </c>
      <c r="DA40" s="63" t="s">
        <v>2783</v>
      </c>
    </row>
    <row r="41" spans="1:105" ht="12" customHeight="1" x14ac:dyDescent="0.25">
      <c r="A41" s="109" t="s">
        <v>120</v>
      </c>
      <c r="B41" s="110">
        <v>6.7347534207662614</v>
      </c>
      <c r="C41" s="110">
        <v>5.8258073617342117</v>
      </c>
      <c r="D41" s="110">
        <v>4.5830163263979555</v>
      </c>
      <c r="E41" s="110">
        <v>12.332241131050491</v>
      </c>
      <c r="F41" s="110">
        <v>11.131688963466384</v>
      </c>
      <c r="G41" s="110">
        <v>8.5893814865815674</v>
      </c>
      <c r="H41" s="110">
        <v>10.278677118604813</v>
      </c>
      <c r="I41" s="110">
        <v>9.3297344605195462</v>
      </c>
      <c r="J41" s="110">
        <v>9.9079819692339459</v>
      </c>
      <c r="K41" s="110">
        <v>9.9783483647393432</v>
      </c>
      <c r="L41" s="110">
        <v>11.126279269256727</v>
      </c>
      <c r="M41" s="110">
        <v>10.195345441006719</v>
      </c>
      <c r="N41" s="110">
        <v>9.9353336208394172</v>
      </c>
      <c r="O41" s="110">
        <v>10.149546555728728</v>
      </c>
      <c r="P41" s="110">
        <v>9.4423196636500677</v>
      </c>
      <c r="Q41" s="110">
        <v>9.37876449471384</v>
      </c>
      <c r="R41" s="110">
        <v>9.5533236611833239</v>
      </c>
      <c r="S41" s="110">
        <v>9.6631725157494586</v>
      </c>
      <c r="T41" s="110">
        <v>9.5712843128845666</v>
      </c>
      <c r="U41" s="110">
        <v>9.5092094942587284</v>
      </c>
      <c r="V41" s="110">
        <v>9.4546440980540005</v>
      </c>
      <c r="W41" s="110">
        <v>9.2860576779894899</v>
      </c>
      <c r="DA41" s="60" t="s">
        <v>2784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8">
        <f t="shared" ref="B43:Q43" si="14">B44+B47+B49+B58</f>
        <v>218.02786698639022</v>
      </c>
      <c r="C43" s="118">
        <f t="shared" si="14"/>
        <v>266.7489508547477</v>
      </c>
      <c r="D43" s="118">
        <f t="shared" si="14"/>
        <v>274.96655343911624</v>
      </c>
      <c r="E43" s="118">
        <f t="shared" si="14"/>
        <v>274.39381838150973</v>
      </c>
      <c r="F43" s="118">
        <f t="shared" si="14"/>
        <v>259.45462520704837</v>
      </c>
      <c r="G43" s="118">
        <f t="shared" si="14"/>
        <v>254.90475103109634</v>
      </c>
      <c r="H43" s="118">
        <f t="shared" si="14"/>
        <v>285.12305701694021</v>
      </c>
      <c r="I43" s="118">
        <f t="shared" si="14"/>
        <v>272.10303574492752</v>
      </c>
      <c r="J43" s="118">
        <f t="shared" si="14"/>
        <v>266.53024803137106</v>
      </c>
      <c r="K43" s="118">
        <f t="shared" si="14"/>
        <v>259.82190990777099</v>
      </c>
      <c r="L43" s="118">
        <f t="shared" si="14"/>
        <v>222.46898276875902</v>
      </c>
      <c r="M43" s="118">
        <f t="shared" si="14"/>
        <v>286.94930670472604</v>
      </c>
      <c r="N43" s="118">
        <f t="shared" si="14"/>
        <v>267.44833511591776</v>
      </c>
      <c r="O43" s="118">
        <f t="shared" si="14"/>
        <v>254.62137578063601</v>
      </c>
      <c r="P43" s="118">
        <f t="shared" si="14"/>
        <v>233.49698080276596</v>
      </c>
      <c r="Q43" s="118">
        <f t="shared" si="14"/>
        <v>246.48483408944955</v>
      </c>
      <c r="R43" s="118">
        <f t="shared" ref="R43:V43" si="15">R44+R47+R49+R58</f>
        <v>240.43926749696746</v>
      </c>
      <c r="S43" s="118">
        <f t="shared" si="15"/>
        <v>241.35739965624919</v>
      </c>
      <c r="T43" s="118">
        <f t="shared" si="15"/>
        <v>273.59671966521768</v>
      </c>
      <c r="U43" s="118">
        <f t="shared" si="15"/>
        <v>220.23261137262807</v>
      </c>
      <c r="V43" s="118">
        <f t="shared" si="15"/>
        <v>213.22152464578531</v>
      </c>
      <c r="W43" s="118">
        <f t="shared" ref="W43" si="16">W44+W47+W49+W58</f>
        <v>311.93874326722528</v>
      </c>
      <c r="DA43" s="129" t="s">
        <v>2785</v>
      </c>
    </row>
    <row r="44" spans="1:105" ht="12.95" customHeight="1" x14ac:dyDescent="0.25">
      <c r="A44" s="121" t="s">
        <v>57</v>
      </c>
      <c r="B44" s="123">
        <f t="shared" ref="B44:Q44" si="17">SUM(B45:B46)</f>
        <v>192.26586065548224</v>
      </c>
      <c r="C44" s="123">
        <f t="shared" si="17"/>
        <v>238.82503749564404</v>
      </c>
      <c r="D44" s="123">
        <f t="shared" si="17"/>
        <v>245.45179018619976</v>
      </c>
      <c r="E44" s="123">
        <f t="shared" si="17"/>
        <v>237.46936439215114</v>
      </c>
      <c r="F44" s="123">
        <f t="shared" si="17"/>
        <v>223.44370717951543</v>
      </c>
      <c r="G44" s="123">
        <f t="shared" si="17"/>
        <v>221.77426661684183</v>
      </c>
      <c r="H44" s="123">
        <f t="shared" si="17"/>
        <v>249.06757037821453</v>
      </c>
      <c r="I44" s="123">
        <f t="shared" si="17"/>
        <v>236.10304962880909</v>
      </c>
      <c r="J44" s="123">
        <f t="shared" si="17"/>
        <v>230.52515399175815</v>
      </c>
      <c r="K44" s="123">
        <f t="shared" si="17"/>
        <v>224.25175340175775</v>
      </c>
      <c r="L44" s="123">
        <f t="shared" si="17"/>
        <v>191.90427413550387</v>
      </c>
      <c r="M44" s="123">
        <f t="shared" si="17"/>
        <v>249.02297423560418</v>
      </c>
      <c r="N44" s="123">
        <f t="shared" si="17"/>
        <v>231.65028591312856</v>
      </c>
      <c r="O44" s="123">
        <f t="shared" si="17"/>
        <v>218.2444693146023</v>
      </c>
      <c r="P44" s="123">
        <f t="shared" si="17"/>
        <v>197.50554575276524</v>
      </c>
      <c r="Q44" s="123">
        <f t="shared" si="17"/>
        <v>208.89033902371423</v>
      </c>
      <c r="R44" s="123">
        <f t="shared" ref="R44:V44" si="18">SUM(R45:R46)</f>
        <v>204.73676961262572</v>
      </c>
      <c r="S44" s="123">
        <f t="shared" si="18"/>
        <v>205.24726688259508</v>
      </c>
      <c r="T44" s="123">
        <f t="shared" si="18"/>
        <v>234.793689176626</v>
      </c>
      <c r="U44" s="123">
        <f t="shared" si="18"/>
        <v>185.95163612154775</v>
      </c>
      <c r="V44" s="123">
        <f t="shared" si="18"/>
        <v>180.2885117955386</v>
      </c>
      <c r="W44" s="123">
        <f t="shared" ref="W44" si="19">SUM(W45:W46)</f>
        <v>269.30985331408925</v>
      </c>
      <c r="DA44" s="130" t="s">
        <v>2786</v>
      </c>
    </row>
    <row r="45" spans="1:105" ht="12" customHeight="1" x14ac:dyDescent="0.25">
      <c r="A45" s="97" t="s">
        <v>216</v>
      </c>
      <c r="B45" s="99">
        <v>190.58761303930837</v>
      </c>
      <c r="C45" s="99">
        <v>236.71435512001332</v>
      </c>
      <c r="D45" s="99">
        <v>243.27368452321025</v>
      </c>
      <c r="E45" s="99">
        <v>235.33637065988131</v>
      </c>
      <c r="F45" s="99">
        <v>221.44993940573988</v>
      </c>
      <c r="G45" s="99">
        <v>219.81790618823575</v>
      </c>
      <c r="H45" s="99">
        <v>246.87030908532088</v>
      </c>
      <c r="I45" s="99">
        <v>234.06606272448983</v>
      </c>
      <c r="J45" s="99">
        <v>228.5506236417155</v>
      </c>
      <c r="K45" s="99">
        <v>222.3568074528915</v>
      </c>
      <c r="L45" s="99">
        <v>190.27907989485567</v>
      </c>
      <c r="M45" s="99">
        <v>246.96599867432116</v>
      </c>
      <c r="N45" s="99">
        <v>229.67437320689396</v>
      </c>
      <c r="O45" s="99">
        <v>216.18919096769196</v>
      </c>
      <c r="P45" s="99">
        <v>195.70833471669184</v>
      </c>
      <c r="Q45" s="99">
        <v>207.02426220856026</v>
      </c>
      <c r="R45" s="99">
        <v>202.90856610828186</v>
      </c>
      <c r="S45" s="99">
        <v>203.34718778276283</v>
      </c>
      <c r="T45" s="99">
        <v>232.46173584792319</v>
      </c>
      <c r="U45" s="99">
        <v>184.05138252296055</v>
      </c>
      <c r="V45" s="99">
        <v>178.39058049204127</v>
      </c>
      <c r="W45" s="99">
        <v>266.53451576565124</v>
      </c>
      <c r="DA45" s="63" t="s">
        <v>2787</v>
      </c>
    </row>
    <row r="46" spans="1:105" ht="12" customHeight="1" x14ac:dyDescent="0.25">
      <c r="A46" s="97" t="s">
        <v>53</v>
      </c>
      <c r="B46" s="99">
        <v>1.6782476161738906</v>
      </c>
      <c r="C46" s="99">
        <v>2.1106823756307032</v>
      </c>
      <c r="D46" s="99">
        <v>2.1781056629895006</v>
      </c>
      <c r="E46" s="99">
        <v>2.132993732269814</v>
      </c>
      <c r="F46" s="99">
        <v>1.9937677737755508</v>
      </c>
      <c r="G46" s="99">
        <v>1.9563604286060647</v>
      </c>
      <c r="H46" s="99">
        <v>2.1972612928936526</v>
      </c>
      <c r="I46" s="99">
        <v>2.036986904319261</v>
      </c>
      <c r="J46" s="99">
        <v>1.9745303500426514</v>
      </c>
      <c r="K46" s="99">
        <v>1.894945948866237</v>
      </c>
      <c r="L46" s="99">
        <v>1.6251942406481894</v>
      </c>
      <c r="M46" s="99">
        <v>2.0569755612830138</v>
      </c>
      <c r="N46" s="99">
        <v>1.9759127062345938</v>
      </c>
      <c r="O46" s="99">
        <v>2.0552783469103479</v>
      </c>
      <c r="P46" s="99">
        <v>1.7972110360734175</v>
      </c>
      <c r="Q46" s="99">
        <v>1.8660768151539637</v>
      </c>
      <c r="R46" s="99">
        <v>1.8282035043438563</v>
      </c>
      <c r="S46" s="99">
        <v>1.9000790998322625</v>
      </c>
      <c r="T46" s="99">
        <v>2.33195332870282</v>
      </c>
      <c r="U46" s="99">
        <v>1.900253598587204</v>
      </c>
      <c r="V46" s="99">
        <v>1.8979313034973162</v>
      </c>
      <c r="W46" s="99">
        <v>2.7753375484380007</v>
      </c>
      <c r="DA46" s="63" t="s">
        <v>2788</v>
      </c>
    </row>
    <row r="47" spans="1:105" ht="12.95" customHeight="1" x14ac:dyDescent="0.25">
      <c r="A47" s="121" t="s">
        <v>92</v>
      </c>
      <c r="B47" s="123">
        <f t="shared" ref="B47:W47" si="20">B48</f>
        <v>9.3836514687456311E-4</v>
      </c>
      <c r="C47" s="123">
        <f t="shared" si="20"/>
        <v>9.9824553164978413E-4</v>
      </c>
      <c r="D47" s="123">
        <f t="shared" si="20"/>
        <v>1.132778496773477E-3</v>
      </c>
      <c r="E47" s="123">
        <f t="shared" si="20"/>
        <v>1.2933635570742427E-3</v>
      </c>
      <c r="F47" s="123">
        <f t="shared" si="20"/>
        <v>1.6821417558399352E-3</v>
      </c>
      <c r="G47" s="123">
        <f t="shared" si="20"/>
        <v>2.0493870207120854E-3</v>
      </c>
      <c r="H47" s="123">
        <f t="shared" si="20"/>
        <v>2.914524064177899E-3</v>
      </c>
      <c r="I47" s="123">
        <f t="shared" si="20"/>
        <v>2.757932890667167E-3</v>
      </c>
      <c r="J47" s="123">
        <f t="shared" si="20"/>
        <v>3.0525634354743735E-3</v>
      </c>
      <c r="K47" s="123">
        <f t="shared" si="20"/>
        <v>3.5612735100248863E-3</v>
      </c>
      <c r="L47" s="123">
        <f t="shared" si="20"/>
        <v>7.0032343533021771E-3</v>
      </c>
      <c r="M47" s="123">
        <f t="shared" si="20"/>
        <v>3.1927907777800561E-3</v>
      </c>
      <c r="N47" s="123">
        <f t="shared" si="20"/>
        <v>3.6292715195514174E-3</v>
      </c>
      <c r="O47" s="123">
        <f t="shared" si="20"/>
        <v>8.8834919971939649E-3</v>
      </c>
      <c r="P47" s="123">
        <f t="shared" si="20"/>
        <v>1.5563452796444199E-2</v>
      </c>
      <c r="Q47" s="123">
        <f t="shared" si="20"/>
        <v>3.8954408184257508E-2</v>
      </c>
      <c r="R47" s="123">
        <f t="shared" si="20"/>
        <v>2.3834373838271479E-2</v>
      </c>
      <c r="S47" s="123">
        <f t="shared" si="20"/>
        <v>2.9995551032975208E-2</v>
      </c>
      <c r="T47" s="123">
        <f t="shared" si="20"/>
        <v>4.3876722272783268E-2</v>
      </c>
      <c r="U47" s="123">
        <f t="shared" si="20"/>
        <v>7.4547833363532906E-2</v>
      </c>
      <c r="V47" s="123">
        <f t="shared" si="20"/>
        <v>5.0300180415236873E-2</v>
      </c>
      <c r="W47" s="123">
        <f t="shared" si="20"/>
        <v>6.3937124832672595E-2</v>
      </c>
      <c r="DA47" s="130" t="s">
        <v>2789</v>
      </c>
    </row>
    <row r="48" spans="1:105" ht="12" customHeight="1" x14ac:dyDescent="0.25">
      <c r="A48" s="97" t="s">
        <v>53</v>
      </c>
      <c r="B48" s="99">
        <f>RES_hhdet_fech!B48/RES_summary!B$19</f>
        <v>9.3836514687456311E-4</v>
      </c>
      <c r="C48" s="99">
        <f>RES_hhdet_fech!C48/RES_summary!C$19</f>
        <v>9.9824553164978413E-4</v>
      </c>
      <c r="D48" s="99">
        <f>RES_hhdet_fech!D48/RES_summary!D$19</f>
        <v>1.132778496773477E-3</v>
      </c>
      <c r="E48" s="99">
        <f>RES_hhdet_fech!E48/RES_summary!E$19</f>
        <v>1.2933635570742427E-3</v>
      </c>
      <c r="F48" s="99">
        <f>RES_hhdet_fech!F48/RES_summary!F$19</f>
        <v>1.6821417558399352E-3</v>
      </c>
      <c r="G48" s="99">
        <f>RES_hhdet_fech!G48/RES_summary!G$19</f>
        <v>2.0493870207120854E-3</v>
      </c>
      <c r="H48" s="99">
        <f>RES_hhdet_fech!H48/RES_summary!H$19</f>
        <v>2.914524064177899E-3</v>
      </c>
      <c r="I48" s="99">
        <f>RES_hhdet_fech!I48/RES_summary!I$19</f>
        <v>2.757932890667167E-3</v>
      </c>
      <c r="J48" s="99">
        <f>RES_hhdet_fech!J48/RES_summary!J$19</f>
        <v>3.0525634354743735E-3</v>
      </c>
      <c r="K48" s="99">
        <f>RES_hhdet_fech!K48/RES_summary!K$19</f>
        <v>3.5612735100248863E-3</v>
      </c>
      <c r="L48" s="99">
        <f>RES_hhdet_fech!L48/RES_summary!L$19</f>
        <v>7.0032343533021771E-3</v>
      </c>
      <c r="M48" s="99">
        <f>RES_hhdet_fech!M48/RES_summary!M$19</f>
        <v>3.1927907777800561E-3</v>
      </c>
      <c r="N48" s="99">
        <f>RES_hhdet_fech!N48/RES_summary!N$19</f>
        <v>3.6292715195514174E-3</v>
      </c>
      <c r="O48" s="99">
        <f>RES_hhdet_fech!O48/RES_summary!O$19</f>
        <v>8.8834919971939649E-3</v>
      </c>
      <c r="P48" s="99">
        <f>RES_hhdet_fech!P48/RES_summary!P$19</f>
        <v>1.5563452796444199E-2</v>
      </c>
      <c r="Q48" s="99">
        <f>RES_hhdet_fech!Q48/RES_summary!Q$19</f>
        <v>3.8954408184257508E-2</v>
      </c>
      <c r="R48" s="99">
        <f>RES_hhdet_fech!R48/RES_summary!R$19</f>
        <v>2.3834373838271479E-2</v>
      </c>
      <c r="S48" s="99">
        <f>RES_hhdet_fech!S48/RES_summary!S$19</f>
        <v>2.9995551032975208E-2</v>
      </c>
      <c r="T48" s="99">
        <f>RES_hhdet_fech!T48/RES_summary!T$19</f>
        <v>4.3876722272783268E-2</v>
      </c>
      <c r="U48" s="99">
        <f>RES_hhdet_fech!U48/RES_summary!U$19</f>
        <v>7.4547833363532906E-2</v>
      </c>
      <c r="V48" s="99">
        <f>RES_hhdet_fech!V48/RES_summary!V$19</f>
        <v>5.0300180415236873E-2</v>
      </c>
      <c r="W48" s="99">
        <f>RES_hhdet_fech!W48/RES_summary!W$19</f>
        <v>6.3937124832672595E-2</v>
      </c>
      <c r="DA48" s="63" t="s">
        <v>2790</v>
      </c>
    </row>
    <row r="49" spans="1:105" ht="12" customHeight="1" x14ac:dyDescent="0.25">
      <c r="A49" s="121" t="s">
        <v>55</v>
      </c>
      <c r="B49" s="123">
        <v>17.702593461664677</v>
      </c>
      <c r="C49" s="123">
        <v>19.883409982663778</v>
      </c>
      <c r="D49" s="123">
        <v>21.280524385339533</v>
      </c>
      <c r="E49" s="123">
        <v>24.700261998999721</v>
      </c>
      <c r="F49" s="123">
        <v>24.14749330732991</v>
      </c>
      <c r="G49" s="123">
        <v>22.345215656799059</v>
      </c>
      <c r="H49" s="123">
        <v>24.620427970547137</v>
      </c>
      <c r="I49" s="123">
        <v>24.635232882811248</v>
      </c>
      <c r="J49" s="123">
        <v>24.185790787653644</v>
      </c>
      <c r="K49" s="123">
        <v>23.50538333316107</v>
      </c>
      <c r="L49" s="123">
        <v>17.947399048600325</v>
      </c>
      <c r="M49" s="123">
        <v>25.918157471037411</v>
      </c>
      <c r="N49" s="123">
        <v>23.858875839692985</v>
      </c>
      <c r="O49" s="123">
        <v>24.795425033979896</v>
      </c>
      <c r="P49" s="123">
        <v>24.749195394600477</v>
      </c>
      <c r="Q49" s="123">
        <v>26.386223836566888</v>
      </c>
      <c r="R49" s="123">
        <v>24.316771389741938</v>
      </c>
      <c r="S49" s="123">
        <v>24.610041739103963</v>
      </c>
      <c r="T49" s="123">
        <v>27.06180617501391</v>
      </c>
      <c r="U49" s="123">
        <v>22.141630995666482</v>
      </c>
      <c r="V49" s="123">
        <v>21.334526278016931</v>
      </c>
      <c r="W49" s="123">
        <v>31.31801674892634</v>
      </c>
      <c r="DA49" s="130" t="s">
        <v>2791</v>
      </c>
    </row>
    <row r="50" spans="1:105" ht="12" customHeight="1" x14ac:dyDescent="0.25">
      <c r="A50" s="97" t="s">
        <v>138</v>
      </c>
      <c r="B50" s="99">
        <v>17.74109967128657</v>
      </c>
      <c r="C50" s="99">
        <v>20.055491206481936</v>
      </c>
      <c r="D50" s="99">
        <v>21.575085418683745</v>
      </c>
      <c r="E50" s="99">
        <v>24.753122251719191</v>
      </c>
      <c r="F50" s="99">
        <v>24.22628622606123</v>
      </c>
      <c r="G50" s="99">
        <v>22.489732155240635</v>
      </c>
      <c r="H50" s="99">
        <v>24.747718436811141</v>
      </c>
      <c r="I50" s="99">
        <v>24.807694065502524</v>
      </c>
      <c r="J50" s="99">
        <v>24.322429291159896</v>
      </c>
      <c r="K50" s="99">
        <v>23.603201017120487</v>
      </c>
      <c r="L50" s="99">
        <v>17.852629137291693</v>
      </c>
      <c r="M50" s="99">
        <v>26.059420733325908</v>
      </c>
      <c r="N50" s="99">
        <v>23.980837856908277</v>
      </c>
      <c r="O50" s="99">
        <v>24.969959909163734</v>
      </c>
      <c r="P50" s="99">
        <v>24.970855174350305</v>
      </c>
      <c r="Q50" s="99">
        <v>26.654037944393995</v>
      </c>
      <c r="R50" s="99">
        <v>24.486740691227102</v>
      </c>
      <c r="S50" s="99">
        <v>24.768162063146811</v>
      </c>
      <c r="T50" s="99">
        <v>27.317356501105902</v>
      </c>
      <c r="U50" s="99">
        <v>22.228635375433512</v>
      </c>
      <c r="V50" s="99">
        <v>21.417885739865845</v>
      </c>
      <c r="W50" s="99">
        <v>31.825593675667943</v>
      </c>
      <c r="DA50" s="63" t="s">
        <v>2792</v>
      </c>
    </row>
    <row r="51" spans="1:105" ht="12" customHeight="1" x14ac:dyDescent="0.25">
      <c r="A51" s="97" t="s">
        <v>137</v>
      </c>
      <c r="B51" s="99">
        <v>0</v>
      </c>
      <c r="C51" s="99">
        <v>0</v>
      </c>
      <c r="D51" s="99">
        <v>0</v>
      </c>
      <c r="E51" s="99">
        <v>0</v>
      </c>
      <c r="F51" s="99">
        <v>0</v>
      </c>
      <c r="G51" s="99">
        <v>0</v>
      </c>
      <c r="H51" s="99">
        <v>0</v>
      </c>
      <c r="I51" s="99">
        <v>0</v>
      </c>
      <c r="J51" s="99">
        <v>0</v>
      </c>
      <c r="K51" s="99">
        <v>17.512598247346787</v>
      </c>
      <c r="L51" s="99">
        <v>13.620808887384628</v>
      </c>
      <c r="M51" s="99">
        <v>19.75634924339575</v>
      </c>
      <c r="N51" s="99">
        <v>18.277244766112219</v>
      </c>
      <c r="O51" s="99">
        <v>19.200165513993955</v>
      </c>
      <c r="P51" s="99">
        <v>18.884342820769717</v>
      </c>
      <c r="Q51" s="99">
        <v>19.880333434690677</v>
      </c>
      <c r="R51" s="99">
        <v>18.340464707147802</v>
      </c>
      <c r="S51" s="99">
        <v>18.893246837679467</v>
      </c>
      <c r="T51" s="99">
        <v>21.753587397933266</v>
      </c>
      <c r="U51" s="99">
        <v>18.108941244372883</v>
      </c>
      <c r="V51" s="99">
        <v>17.701460041615388</v>
      </c>
      <c r="W51" s="99">
        <v>25.759405407693087</v>
      </c>
      <c r="DA51" s="63" t="s">
        <v>2793</v>
      </c>
    </row>
    <row r="52" spans="1:105" ht="12" customHeight="1" x14ac:dyDescent="0.25">
      <c r="A52" s="100" t="s">
        <v>216</v>
      </c>
      <c r="B52" s="102">
        <v>0</v>
      </c>
      <c r="C52" s="102">
        <v>0</v>
      </c>
      <c r="D52" s="102">
        <v>0</v>
      </c>
      <c r="E52" s="102">
        <v>0</v>
      </c>
      <c r="F52" s="102">
        <v>0</v>
      </c>
      <c r="G52" s="102">
        <v>0</v>
      </c>
      <c r="H52" s="102">
        <v>0</v>
      </c>
      <c r="I52" s="102">
        <v>0</v>
      </c>
      <c r="J52" s="102">
        <v>0</v>
      </c>
      <c r="K52" s="102">
        <v>11.246200887817025</v>
      </c>
      <c r="L52" s="102">
        <v>9.0182322123073373</v>
      </c>
      <c r="M52" s="102">
        <v>12.713717299290886</v>
      </c>
      <c r="N52" s="102">
        <v>11.434854804099636</v>
      </c>
      <c r="O52" s="102">
        <v>11.938945409959366</v>
      </c>
      <c r="P52" s="102">
        <v>11.445624560546042</v>
      </c>
      <c r="Q52" s="102">
        <v>12.038382733528385</v>
      </c>
      <c r="R52" s="102">
        <v>10.947631418127814</v>
      </c>
      <c r="S52" s="102">
        <v>10.993376471398438</v>
      </c>
      <c r="T52" s="102">
        <v>14.06351766068739</v>
      </c>
      <c r="U52" s="102">
        <v>10.717753353391585</v>
      </c>
      <c r="V52" s="102">
        <v>10.211991328583553</v>
      </c>
      <c r="W52" s="102">
        <v>14.552359028422154</v>
      </c>
      <c r="DA52" s="131" t="s">
        <v>2794</v>
      </c>
    </row>
    <row r="53" spans="1:105" ht="12" customHeight="1" x14ac:dyDescent="0.25">
      <c r="A53" s="103" t="s">
        <v>52</v>
      </c>
      <c r="B53" s="105">
        <v>0</v>
      </c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6.2663973595297575</v>
      </c>
      <c r="L53" s="105">
        <v>4.6025766750772927</v>
      </c>
      <c r="M53" s="105">
        <v>7.0426319441048628</v>
      </c>
      <c r="N53" s="105">
        <v>6.842389962012585</v>
      </c>
      <c r="O53" s="105">
        <v>7.2612201040345896</v>
      </c>
      <c r="P53" s="105">
        <v>7.4387182602236779</v>
      </c>
      <c r="Q53" s="105">
        <v>7.8419507011622906</v>
      </c>
      <c r="R53" s="105">
        <v>7.3928332890199879</v>
      </c>
      <c r="S53" s="105">
        <v>7.8998703662810295</v>
      </c>
      <c r="T53" s="105">
        <v>7.69006973724587</v>
      </c>
      <c r="U53" s="105">
        <v>7.3911878909812945</v>
      </c>
      <c r="V53" s="105">
        <v>7.4894687130318305</v>
      </c>
      <c r="W53" s="105">
        <v>11.207046379270933</v>
      </c>
      <c r="DA53" s="132" t="s">
        <v>2795</v>
      </c>
    </row>
    <row r="54" spans="1:105" ht="12" customHeight="1" x14ac:dyDescent="0.25">
      <c r="A54" s="106" t="s">
        <v>122</v>
      </c>
      <c r="B54" s="102">
        <v>16.485115568148505</v>
      </c>
      <c r="C54" s="102">
        <v>14.191397649192975</v>
      </c>
      <c r="D54" s="102">
        <v>10.766045594065286</v>
      </c>
      <c r="E54" s="102">
        <v>22.699852759343429</v>
      </c>
      <c r="F54" s="102">
        <v>21.034025926877767</v>
      </c>
      <c r="G54" s="102">
        <v>16.613371933343426</v>
      </c>
      <c r="H54" s="102">
        <v>19.659222185950075</v>
      </c>
      <c r="I54" s="102">
        <v>18.031642489623806</v>
      </c>
      <c r="J54" s="102">
        <v>19.025889405246392</v>
      </c>
      <c r="K54" s="102">
        <v>20.112357155393639</v>
      </c>
      <c r="L54" s="102">
        <v>21.633638216832392</v>
      </c>
      <c r="M54" s="102">
        <v>21.366241217601043</v>
      </c>
      <c r="N54" s="102">
        <v>20.705047395949279</v>
      </c>
      <c r="O54" s="102">
        <v>21.997634214611562</v>
      </c>
      <c r="P54" s="102">
        <v>21.632264111859968</v>
      </c>
      <c r="Q54" s="102">
        <v>22.292932226202307</v>
      </c>
      <c r="R54" s="102">
        <v>22.744042676800625</v>
      </c>
      <c r="S54" s="102">
        <v>22.969421781213473</v>
      </c>
      <c r="T54" s="102">
        <v>22.508272899502863</v>
      </c>
      <c r="U54" s="102">
        <v>23.603369854105708</v>
      </c>
      <c r="V54" s="102">
        <v>22.645077300190263</v>
      </c>
      <c r="W54" s="102">
        <v>21.391282126165084</v>
      </c>
      <c r="DA54" s="131" t="s">
        <v>2796</v>
      </c>
    </row>
    <row r="55" spans="1:105" ht="12" customHeight="1" x14ac:dyDescent="0.25">
      <c r="A55" s="107" t="s">
        <v>121</v>
      </c>
      <c r="B55" s="105">
        <v>0</v>
      </c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17.355430465952093</v>
      </c>
      <c r="N55" s="105">
        <v>16.728722352027656</v>
      </c>
      <c r="O55" s="105">
        <v>17.916221309790302</v>
      </c>
      <c r="P55" s="105">
        <v>17.909986804149714</v>
      </c>
      <c r="Q55" s="105">
        <v>18.573872725245419</v>
      </c>
      <c r="R55" s="105">
        <v>18.921949332257075</v>
      </c>
      <c r="S55" s="105">
        <v>19.096892156527169</v>
      </c>
      <c r="T55" s="105">
        <v>18.745961846764157</v>
      </c>
      <c r="U55" s="105">
        <v>19.522713580648155</v>
      </c>
      <c r="V55" s="105">
        <v>19.635755228409518</v>
      </c>
      <c r="W55" s="105">
        <v>18.876254233634818</v>
      </c>
      <c r="DA55" s="132" t="s">
        <v>2797</v>
      </c>
    </row>
    <row r="56" spans="1:105" ht="12" customHeight="1" x14ac:dyDescent="0.25">
      <c r="A56" s="108" t="s">
        <v>53</v>
      </c>
      <c r="B56" s="99">
        <v>0</v>
      </c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10.361522230694552</v>
      </c>
      <c r="N56" s="99">
        <v>9.6509107830987304</v>
      </c>
      <c r="O56" s="99">
        <v>10.513259958686984</v>
      </c>
      <c r="P56" s="99">
        <v>10.300706487834235</v>
      </c>
      <c r="Q56" s="99">
        <v>10.811490114926372</v>
      </c>
      <c r="R56" s="99">
        <v>10.930297909216995</v>
      </c>
      <c r="S56" s="99">
        <v>10.870876832622493</v>
      </c>
      <c r="T56" s="99">
        <v>11.859100472157992</v>
      </c>
      <c r="U56" s="99">
        <v>11.358508082427319</v>
      </c>
      <c r="V56" s="99">
        <v>11.121795726752275</v>
      </c>
      <c r="W56" s="99">
        <v>10.201274181788811</v>
      </c>
      <c r="DA56" s="63" t="s">
        <v>2798</v>
      </c>
    </row>
    <row r="57" spans="1:105" ht="12" customHeight="1" x14ac:dyDescent="0.25">
      <c r="A57" s="108" t="s">
        <v>52</v>
      </c>
      <c r="B57" s="99">
        <v>0</v>
      </c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6.9939082352575417</v>
      </c>
      <c r="N57" s="99">
        <v>7.0778115689289223</v>
      </c>
      <c r="O57" s="99">
        <v>7.4029613511033201</v>
      </c>
      <c r="P57" s="99">
        <v>7.6092803163154787</v>
      </c>
      <c r="Q57" s="99">
        <v>7.7623826103190465</v>
      </c>
      <c r="R57" s="99">
        <v>7.9916514230400812</v>
      </c>
      <c r="S57" s="99">
        <v>8.2260153239046723</v>
      </c>
      <c r="T57" s="99">
        <v>6.8868613746061662</v>
      </c>
      <c r="U57" s="99">
        <v>8.1642054982208361</v>
      </c>
      <c r="V57" s="99">
        <v>8.5139595016572471</v>
      </c>
      <c r="W57" s="99">
        <v>8.6749800518460098</v>
      </c>
      <c r="DA57" s="63" t="s">
        <v>2799</v>
      </c>
    </row>
    <row r="58" spans="1:105" ht="12" customHeight="1" x14ac:dyDescent="0.25">
      <c r="A58" s="121" t="s">
        <v>54</v>
      </c>
      <c r="B58" s="123">
        <v>8.0584745040964005</v>
      </c>
      <c r="C58" s="123">
        <v>8.0395051309082195</v>
      </c>
      <c r="D58" s="123">
        <v>8.2331060890801915</v>
      </c>
      <c r="E58" s="123">
        <v>12.222898626801811</v>
      </c>
      <c r="F58" s="123">
        <v>11.861742578447199</v>
      </c>
      <c r="G58" s="123">
        <v>10.783219370434709</v>
      </c>
      <c r="H58" s="123">
        <v>11.432144144114401</v>
      </c>
      <c r="I58" s="123">
        <v>11.361995300416513</v>
      </c>
      <c r="J58" s="123">
        <v>11.816250688523835</v>
      </c>
      <c r="K58" s="123">
        <v>12.061211899342146</v>
      </c>
      <c r="L58" s="123">
        <v>12.610306350301524</v>
      </c>
      <c r="M58" s="123">
        <v>12.004982207306663</v>
      </c>
      <c r="N58" s="123">
        <v>11.935544091576647</v>
      </c>
      <c r="O58" s="123">
        <v>11.572597940056642</v>
      </c>
      <c r="P58" s="123">
        <v>11.226676202603798</v>
      </c>
      <c r="Q58" s="123">
        <v>11.16931682098417</v>
      </c>
      <c r="R58" s="123">
        <v>11.361892120761517</v>
      </c>
      <c r="S58" s="123">
        <v>11.470095483517163</v>
      </c>
      <c r="T58" s="123">
        <v>11.697347591304988</v>
      </c>
      <c r="U58" s="123">
        <v>12.064796422050318</v>
      </c>
      <c r="V58" s="123">
        <v>11.548186391814543</v>
      </c>
      <c r="W58" s="123">
        <v>11.246936079377067</v>
      </c>
      <c r="DA58" s="130" t="s">
        <v>2800</v>
      </c>
    </row>
    <row r="59" spans="1:105" ht="12" customHeight="1" x14ac:dyDescent="0.25">
      <c r="A59" s="97" t="s">
        <v>50</v>
      </c>
      <c r="B59" s="99">
        <v>8.2978808086807074</v>
      </c>
      <c r="C59" s="99">
        <v>8.4810072626148632</v>
      </c>
      <c r="D59" s="99">
        <v>9.1831082826279502</v>
      </c>
      <c r="E59" s="99">
        <v>12.188761162169296</v>
      </c>
      <c r="F59" s="99">
        <v>12.214420402143459</v>
      </c>
      <c r="G59" s="99">
        <v>11.919621147031775</v>
      </c>
      <c r="H59" s="99">
        <v>12.079822010679408</v>
      </c>
      <c r="I59" s="99">
        <v>12.577789478942211</v>
      </c>
      <c r="J59" s="99">
        <v>12.963131733510798</v>
      </c>
      <c r="K59" s="99">
        <v>13.367306568037465</v>
      </c>
      <c r="L59" s="99">
        <v>13.536242951523464</v>
      </c>
      <c r="M59" s="99">
        <v>12.947865157900662</v>
      </c>
      <c r="N59" s="99">
        <v>12.961225974786899</v>
      </c>
      <c r="O59" s="99">
        <v>12.412464351704674</v>
      </c>
      <c r="P59" s="99">
        <v>12.278823672014868</v>
      </c>
      <c r="Q59" s="99">
        <v>12.199428110274848</v>
      </c>
      <c r="R59" s="99">
        <v>12.358402003699759</v>
      </c>
      <c r="S59" s="99">
        <v>12.457607543796509</v>
      </c>
      <c r="T59" s="99">
        <v>12.800858022377136</v>
      </c>
      <c r="U59" s="99">
        <v>13.348176375036703</v>
      </c>
      <c r="V59" s="99">
        <v>12.632439929264908</v>
      </c>
      <c r="W59" s="99">
        <v>12.177383932446967</v>
      </c>
      <c r="DA59" s="63" t="s">
        <v>2801</v>
      </c>
    </row>
    <row r="60" spans="1:105" ht="12" customHeight="1" x14ac:dyDescent="0.25">
      <c r="A60" s="109" t="s">
        <v>120</v>
      </c>
      <c r="B60" s="110">
        <v>6.7347534207662605</v>
      </c>
      <c r="C60" s="110">
        <v>5.8236482560861367</v>
      </c>
      <c r="D60" s="110">
        <v>4.5746207888466177</v>
      </c>
      <c r="E60" s="110">
        <v>12.309675724876513</v>
      </c>
      <c r="F60" s="110">
        <v>11.117723339674619</v>
      </c>
      <c r="G60" s="110">
        <v>8.5868542954932376</v>
      </c>
      <c r="H60" s="110">
        <v>10.285532902355678</v>
      </c>
      <c r="I60" s="110">
        <v>9.3435693593501021</v>
      </c>
      <c r="J60" s="110">
        <v>9.9365943291519336</v>
      </c>
      <c r="K60" s="110">
        <v>10.018387013256929</v>
      </c>
      <c r="L60" s="110">
        <v>11.176162474127867</v>
      </c>
      <c r="M60" s="110">
        <v>10.226004592832835</v>
      </c>
      <c r="N60" s="110">
        <v>9.9351592059526599</v>
      </c>
      <c r="O60" s="110">
        <v>10.112205132201534</v>
      </c>
      <c r="P60" s="110">
        <v>9.4253929976349919</v>
      </c>
      <c r="Q60" s="110">
        <v>9.3868833421192868</v>
      </c>
      <c r="R60" s="110">
        <v>9.5924341263373201</v>
      </c>
      <c r="S60" s="110">
        <v>9.6779164208724247</v>
      </c>
      <c r="T60" s="110">
        <v>9.5363957414447551</v>
      </c>
      <c r="U60" s="110">
        <v>9.425480161579463</v>
      </c>
      <c r="V60" s="110">
        <v>9.3111041240704129</v>
      </c>
      <c r="W60" s="110">
        <v>9.1342769760394624</v>
      </c>
      <c r="DA60" s="60" t="s">
        <v>2802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8">
        <f t="shared" ref="B62:Q62" si="21">B63+B66+B68+B77</f>
        <v>222.60966994436728</v>
      </c>
      <c r="C62" s="118">
        <f t="shared" si="21"/>
        <v>238.74585546144709</v>
      </c>
      <c r="D62" s="118">
        <f t="shared" si="21"/>
        <v>229.27804998467704</v>
      </c>
      <c r="E62" s="118">
        <f t="shared" si="21"/>
        <v>230.04828410265637</v>
      </c>
      <c r="F62" s="118">
        <f t="shared" si="21"/>
        <v>224.76416598650235</v>
      </c>
      <c r="G62" s="118">
        <f t="shared" si="21"/>
        <v>234.52069886348593</v>
      </c>
      <c r="H62" s="118">
        <f t="shared" si="21"/>
        <v>239.02208005225029</v>
      </c>
      <c r="I62" s="118">
        <f t="shared" si="21"/>
        <v>226.14872847209406</v>
      </c>
      <c r="J62" s="118">
        <f t="shared" si="21"/>
        <v>224.07362412075244</v>
      </c>
      <c r="K62" s="118">
        <f t="shared" si="21"/>
        <v>228.02393684823437</v>
      </c>
      <c r="L62" s="118">
        <f t="shared" si="21"/>
        <v>248.72545515601809</v>
      </c>
      <c r="M62" s="118">
        <f t="shared" si="21"/>
        <v>222.52785019897721</v>
      </c>
      <c r="N62" s="118">
        <f t="shared" si="21"/>
        <v>226.64087153217858</v>
      </c>
      <c r="O62" s="118">
        <f t="shared" si="21"/>
        <v>223.66824131015031</v>
      </c>
      <c r="P62" s="118">
        <f t="shared" si="21"/>
        <v>201.43758888162321</v>
      </c>
      <c r="Q62" s="118">
        <f t="shared" si="21"/>
        <v>197.28239806296091</v>
      </c>
      <c r="R62" s="118">
        <f t="shared" ref="R62:V62" si="22">R63+R66+R68+R77</f>
        <v>212.33515219613508</v>
      </c>
      <c r="S62" s="118">
        <f t="shared" si="22"/>
        <v>219.0775985953272</v>
      </c>
      <c r="T62" s="118">
        <f t="shared" si="22"/>
        <v>212.89250209021159</v>
      </c>
      <c r="U62" s="118">
        <f t="shared" si="22"/>
        <v>211.67749579074268</v>
      </c>
      <c r="V62" s="118">
        <f t="shared" si="22"/>
        <v>209.62252183133444</v>
      </c>
      <c r="W62" s="118">
        <f t="shared" ref="W62" si="23">W63+W66+W68+W77</f>
        <v>238.22531718845005</v>
      </c>
      <c r="DA62" s="129" t="s">
        <v>2803</v>
      </c>
    </row>
    <row r="63" spans="1:105" ht="12.95" customHeight="1" x14ac:dyDescent="0.25">
      <c r="A63" s="121" t="s">
        <v>57</v>
      </c>
      <c r="B63" s="123">
        <f t="shared" ref="B63:Q63" si="24">SUM(B64:B65)</f>
        <v>194.73848584551661</v>
      </c>
      <c r="C63" s="123">
        <f t="shared" si="24"/>
        <v>211.68525069564066</v>
      </c>
      <c r="D63" s="123">
        <f t="shared" si="24"/>
        <v>202.32945029861204</v>
      </c>
      <c r="E63" s="123">
        <f t="shared" si="24"/>
        <v>195.28430357004413</v>
      </c>
      <c r="F63" s="123">
        <f t="shared" si="24"/>
        <v>190.11666682686129</v>
      </c>
      <c r="G63" s="123">
        <f t="shared" si="24"/>
        <v>200.91758571458459</v>
      </c>
      <c r="H63" s="123">
        <f t="shared" si="24"/>
        <v>204.73807599512293</v>
      </c>
      <c r="I63" s="123">
        <f t="shared" si="24"/>
        <v>191.88782202663151</v>
      </c>
      <c r="J63" s="123">
        <f t="shared" si="24"/>
        <v>189.38301239977716</v>
      </c>
      <c r="K63" s="123">
        <f t="shared" si="24"/>
        <v>192.24045634873906</v>
      </c>
      <c r="L63" s="123">
        <f t="shared" si="24"/>
        <v>212.44674517029074</v>
      </c>
      <c r="M63" s="123">
        <f t="shared" si="24"/>
        <v>186.95556577222527</v>
      </c>
      <c r="N63" s="123">
        <f t="shared" si="24"/>
        <v>191.23078687442043</v>
      </c>
      <c r="O63" s="123">
        <f t="shared" si="24"/>
        <v>187.70492306748315</v>
      </c>
      <c r="P63" s="123">
        <f t="shared" si="24"/>
        <v>166.55953004436444</v>
      </c>
      <c r="Q63" s="123">
        <f t="shared" si="24"/>
        <v>162.87044607211303</v>
      </c>
      <c r="R63" s="123">
        <f t="shared" ref="R63:V63" si="25">SUM(R64:R65)</f>
        <v>176.93390758348914</v>
      </c>
      <c r="S63" s="123">
        <f t="shared" si="25"/>
        <v>182.63692843607964</v>
      </c>
      <c r="T63" s="123">
        <f t="shared" si="25"/>
        <v>179.38406438545718</v>
      </c>
      <c r="U63" s="123">
        <f t="shared" si="25"/>
        <v>176.88972133131918</v>
      </c>
      <c r="V63" s="123">
        <f t="shared" si="25"/>
        <v>175.72603488574254</v>
      </c>
      <c r="W63" s="123">
        <f t="shared" ref="W63" si="26">SUM(W64:W65)</f>
        <v>200.86790081812944</v>
      </c>
      <c r="DA63" s="130" t="s">
        <v>2804</v>
      </c>
    </row>
    <row r="64" spans="1:105" ht="12" customHeight="1" x14ac:dyDescent="0.25">
      <c r="A64" s="97" t="s">
        <v>217</v>
      </c>
      <c r="B64" s="99">
        <v>192.83413785737653</v>
      </c>
      <c r="C64" s="99">
        <v>209.59431404093786</v>
      </c>
      <c r="D64" s="99">
        <v>200.32758140602635</v>
      </c>
      <c r="E64" s="99">
        <v>193.3228454100969</v>
      </c>
      <c r="F64" s="99">
        <v>188.20473140685618</v>
      </c>
      <c r="G64" s="99">
        <v>198.88579491747996</v>
      </c>
      <c r="H64" s="99">
        <v>202.63518833680163</v>
      </c>
      <c r="I64" s="99">
        <v>189.92700810143558</v>
      </c>
      <c r="J64" s="99">
        <v>187.42583588783845</v>
      </c>
      <c r="K64" s="99">
        <v>190.23350338905391</v>
      </c>
      <c r="L64" s="99">
        <v>210.16503363510378</v>
      </c>
      <c r="M64" s="99">
        <v>184.93858312079635</v>
      </c>
      <c r="N64" s="99">
        <v>189.11874166571442</v>
      </c>
      <c r="O64" s="99">
        <v>185.60390159950541</v>
      </c>
      <c r="P64" s="99">
        <v>164.74278401302524</v>
      </c>
      <c r="Q64" s="99">
        <v>161.10565342846303</v>
      </c>
      <c r="R64" s="99">
        <v>175.00139718755617</v>
      </c>
      <c r="S64" s="99">
        <v>180.62812352508288</v>
      </c>
      <c r="T64" s="99">
        <v>177.3487981185655</v>
      </c>
      <c r="U64" s="99">
        <v>174.88820809315783</v>
      </c>
      <c r="V64" s="99">
        <v>173.69915908572716</v>
      </c>
      <c r="W64" s="99">
        <v>198.56670705234524</v>
      </c>
      <c r="DA64" s="63" t="s">
        <v>2805</v>
      </c>
    </row>
    <row r="65" spans="1:105" ht="12" customHeight="1" x14ac:dyDescent="0.25">
      <c r="A65" s="97" t="s">
        <v>53</v>
      </c>
      <c r="B65" s="99">
        <v>1.9043479881400791</v>
      </c>
      <c r="C65" s="99">
        <v>2.0909366547027872</v>
      </c>
      <c r="D65" s="99">
        <v>2.0018688925856849</v>
      </c>
      <c r="E65" s="99">
        <v>1.9614581599472407</v>
      </c>
      <c r="F65" s="99">
        <v>1.9119354200050973</v>
      </c>
      <c r="G65" s="99">
        <v>2.0317907971046427</v>
      </c>
      <c r="H65" s="99">
        <v>2.1028876583213054</v>
      </c>
      <c r="I65" s="99">
        <v>1.9608139251959251</v>
      </c>
      <c r="J65" s="99">
        <v>1.9571765119387239</v>
      </c>
      <c r="K65" s="99">
        <v>2.0069529596851594</v>
      </c>
      <c r="L65" s="99">
        <v>2.281711535186965</v>
      </c>
      <c r="M65" s="99">
        <v>2.0169826514289286</v>
      </c>
      <c r="N65" s="99">
        <v>2.112045208706014</v>
      </c>
      <c r="O65" s="99">
        <v>2.1010214679777479</v>
      </c>
      <c r="P65" s="99">
        <v>1.8167460313391988</v>
      </c>
      <c r="Q65" s="99">
        <v>1.7647926436499961</v>
      </c>
      <c r="R65" s="99">
        <v>1.9325103959329759</v>
      </c>
      <c r="S65" s="99">
        <v>2.0088049109967598</v>
      </c>
      <c r="T65" s="99">
        <v>2.0352662668916754</v>
      </c>
      <c r="U65" s="99">
        <v>2.0015132381613632</v>
      </c>
      <c r="V65" s="99">
        <v>2.0268758000153886</v>
      </c>
      <c r="W65" s="99">
        <v>2.3011937657842099</v>
      </c>
      <c r="DA65" s="63" t="s">
        <v>2806</v>
      </c>
    </row>
    <row r="66" spans="1:105" ht="12.95" customHeight="1" x14ac:dyDescent="0.25">
      <c r="A66" s="121" t="s">
        <v>92</v>
      </c>
      <c r="B66" s="123">
        <f t="shared" ref="B66:W66" si="27">B67</f>
        <v>9.4003987470311088E-4</v>
      </c>
      <c r="C66" s="123">
        <f t="shared" si="27"/>
        <v>1.0263660098283711E-3</v>
      </c>
      <c r="D66" s="123">
        <f t="shared" si="27"/>
        <v>1.2002899193429019E-3</v>
      </c>
      <c r="E66" s="123">
        <f t="shared" si="27"/>
        <v>1.2792172638826252E-3</v>
      </c>
      <c r="F66" s="123">
        <f t="shared" si="27"/>
        <v>1.6085976339538723E-3</v>
      </c>
      <c r="G66" s="123">
        <f t="shared" si="27"/>
        <v>1.8507314322420273E-3</v>
      </c>
      <c r="H66" s="123">
        <f t="shared" si="27"/>
        <v>2.8262673278566714E-3</v>
      </c>
      <c r="I66" s="123">
        <f t="shared" si="27"/>
        <v>3.8440110906828354E-3</v>
      </c>
      <c r="J66" s="123">
        <f t="shared" si="27"/>
        <v>5.0141212871696941E-3</v>
      </c>
      <c r="K66" s="123">
        <f t="shared" si="27"/>
        <v>6.546601176838255E-3</v>
      </c>
      <c r="L66" s="123">
        <f t="shared" si="27"/>
        <v>1.2637799114751566E-2</v>
      </c>
      <c r="M66" s="123">
        <f t="shared" si="27"/>
        <v>8.8363536233671252E-3</v>
      </c>
      <c r="N66" s="123">
        <f t="shared" si="27"/>
        <v>1.308306193419353E-2</v>
      </c>
      <c r="O66" s="123">
        <f t="shared" si="27"/>
        <v>1.5702159049514761E-2</v>
      </c>
      <c r="P66" s="123">
        <f t="shared" si="27"/>
        <v>1.9904050889399571E-2</v>
      </c>
      <c r="Q66" s="123">
        <f t="shared" si="27"/>
        <v>4.6270405681153551E-2</v>
      </c>
      <c r="R66" s="123">
        <f t="shared" si="27"/>
        <v>3.3396874991004924E-2</v>
      </c>
      <c r="S66" s="123">
        <f t="shared" si="27"/>
        <v>3.9664714752914922E-2</v>
      </c>
      <c r="T66" s="123">
        <f t="shared" si="27"/>
        <v>5.1189636296919035E-2</v>
      </c>
      <c r="U66" s="123">
        <f t="shared" si="27"/>
        <v>7.567182961588427E-2</v>
      </c>
      <c r="V66" s="123">
        <f t="shared" si="27"/>
        <v>4.7170633994217941E-2</v>
      </c>
      <c r="W66" s="123">
        <f t="shared" si="27"/>
        <v>5.7757023495793043E-2</v>
      </c>
      <c r="DA66" s="130" t="s">
        <v>2807</v>
      </c>
    </row>
    <row r="67" spans="1:105" ht="12" customHeight="1" x14ac:dyDescent="0.25">
      <c r="A67" s="97" t="s">
        <v>53</v>
      </c>
      <c r="B67" s="99">
        <f>RES_hhdet_fech!B67/RES_summary!B$19</f>
        <v>9.4003987470311088E-4</v>
      </c>
      <c r="C67" s="99">
        <f>RES_hhdet_fech!C67/RES_summary!C$19</f>
        <v>1.0263660098283711E-3</v>
      </c>
      <c r="D67" s="99">
        <f>RES_hhdet_fech!D67/RES_summary!D$19</f>
        <v>1.2002899193429019E-3</v>
      </c>
      <c r="E67" s="99">
        <f>RES_hhdet_fech!E67/RES_summary!E$19</f>
        <v>1.2792172638826252E-3</v>
      </c>
      <c r="F67" s="99">
        <f>RES_hhdet_fech!F67/RES_summary!F$19</f>
        <v>1.6085976339538723E-3</v>
      </c>
      <c r="G67" s="99">
        <f>RES_hhdet_fech!G67/RES_summary!G$19</f>
        <v>1.8507314322420273E-3</v>
      </c>
      <c r="H67" s="99">
        <f>RES_hhdet_fech!H67/RES_summary!H$19</f>
        <v>2.8262673278566714E-3</v>
      </c>
      <c r="I67" s="99">
        <f>RES_hhdet_fech!I67/RES_summary!I$19</f>
        <v>3.8440110906828354E-3</v>
      </c>
      <c r="J67" s="99">
        <f>RES_hhdet_fech!J67/RES_summary!J$19</f>
        <v>5.0141212871696941E-3</v>
      </c>
      <c r="K67" s="99">
        <f>RES_hhdet_fech!K67/RES_summary!K$19</f>
        <v>6.546601176838255E-3</v>
      </c>
      <c r="L67" s="99">
        <f>RES_hhdet_fech!L67/RES_summary!L$19</f>
        <v>1.2637799114751566E-2</v>
      </c>
      <c r="M67" s="99">
        <f>RES_hhdet_fech!M67/RES_summary!M$19</f>
        <v>8.8363536233671252E-3</v>
      </c>
      <c r="N67" s="99">
        <f>RES_hhdet_fech!N67/RES_summary!N$19</f>
        <v>1.308306193419353E-2</v>
      </c>
      <c r="O67" s="99">
        <f>RES_hhdet_fech!O67/RES_summary!O$19</f>
        <v>1.5702159049514761E-2</v>
      </c>
      <c r="P67" s="99">
        <f>RES_hhdet_fech!P67/RES_summary!P$19</f>
        <v>1.9904050889399571E-2</v>
      </c>
      <c r="Q67" s="99">
        <f>RES_hhdet_fech!Q67/RES_summary!Q$19</f>
        <v>4.6270405681153551E-2</v>
      </c>
      <c r="R67" s="99">
        <f>RES_hhdet_fech!R67/RES_summary!R$19</f>
        <v>3.3396874991004924E-2</v>
      </c>
      <c r="S67" s="99">
        <f>RES_hhdet_fech!S67/RES_summary!S$19</f>
        <v>3.9664714752914922E-2</v>
      </c>
      <c r="T67" s="99">
        <f>RES_hhdet_fech!T67/RES_summary!T$19</f>
        <v>5.1189636296919035E-2</v>
      </c>
      <c r="U67" s="99">
        <f>RES_hhdet_fech!U67/RES_summary!U$19</f>
        <v>7.567182961588427E-2</v>
      </c>
      <c r="V67" s="99">
        <f>RES_hhdet_fech!V67/RES_summary!V$19</f>
        <v>4.7170633994217941E-2</v>
      </c>
      <c r="W67" s="99">
        <f>RES_hhdet_fech!W67/RES_summary!W$19</f>
        <v>5.7757023495793043E-2</v>
      </c>
      <c r="DA67" s="63" t="s">
        <v>2808</v>
      </c>
    </row>
    <row r="68" spans="1:105" ht="12" customHeight="1" x14ac:dyDescent="0.25">
      <c r="A68" s="121" t="s">
        <v>55</v>
      </c>
      <c r="B68" s="123">
        <v>19.439544251146991</v>
      </c>
      <c r="C68" s="123">
        <v>18.959674722082518</v>
      </c>
      <c r="D68" s="123">
        <v>18.716882249973537</v>
      </c>
      <c r="E68" s="123">
        <v>21.737880309292443</v>
      </c>
      <c r="F68" s="123">
        <v>22.011019840624581</v>
      </c>
      <c r="G68" s="123">
        <v>21.7506419439305</v>
      </c>
      <c r="H68" s="123">
        <v>21.92718112128663</v>
      </c>
      <c r="I68" s="123">
        <v>21.900083837101519</v>
      </c>
      <c r="J68" s="123">
        <v>22.039833336382607</v>
      </c>
      <c r="K68" s="123">
        <v>22.748262620093183</v>
      </c>
      <c r="L68" s="123">
        <v>22.703323111907817</v>
      </c>
      <c r="M68" s="123">
        <v>22.76956726266156</v>
      </c>
      <c r="N68" s="123">
        <v>22.670528936636472</v>
      </c>
      <c r="O68" s="123">
        <v>23.172438888366305</v>
      </c>
      <c r="P68" s="123">
        <v>22.787907807071882</v>
      </c>
      <c r="Q68" s="123">
        <v>22.484314718006367</v>
      </c>
      <c r="R68" s="123">
        <v>22.922372372839607</v>
      </c>
      <c r="S68" s="123">
        <v>23.466894373309835</v>
      </c>
      <c r="T68" s="123">
        <v>21.906781490558625</v>
      </c>
      <c r="U68" s="123">
        <v>22.031205299131248</v>
      </c>
      <c r="V68" s="123">
        <v>21.56954169930404</v>
      </c>
      <c r="W68" s="123">
        <v>24.050864485747525</v>
      </c>
      <c r="DA68" s="130" t="s">
        <v>2809</v>
      </c>
    </row>
    <row r="69" spans="1:105" ht="12" customHeight="1" x14ac:dyDescent="0.25">
      <c r="A69" s="97" t="s">
        <v>134</v>
      </c>
      <c r="B69" s="99">
        <v>19.547197767421178</v>
      </c>
      <c r="C69" s="99">
        <v>19.132239018012136</v>
      </c>
      <c r="D69" s="99">
        <v>18.978796543440566</v>
      </c>
      <c r="E69" s="99">
        <v>21.706170239807211</v>
      </c>
      <c r="F69" s="99">
        <v>22.040228716242787</v>
      </c>
      <c r="G69" s="99">
        <v>21.901406813023883</v>
      </c>
      <c r="H69" s="99">
        <v>21.994678169849738</v>
      </c>
      <c r="I69" s="99">
        <v>22.014800259495384</v>
      </c>
      <c r="J69" s="99">
        <v>22.1303839094621</v>
      </c>
      <c r="K69" s="99">
        <v>22.845158359649709</v>
      </c>
      <c r="L69" s="99">
        <v>22.75885890481673</v>
      </c>
      <c r="M69" s="99">
        <v>22.842016771762879</v>
      </c>
      <c r="N69" s="99">
        <v>22.755635391663077</v>
      </c>
      <c r="O69" s="99">
        <v>23.255993300306596</v>
      </c>
      <c r="P69" s="99">
        <v>22.888771952698693</v>
      </c>
      <c r="Q69" s="99">
        <v>22.578866250323891</v>
      </c>
      <c r="R69" s="99">
        <v>23.0380337308961</v>
      </c>
      <c r="S69" s="99">
        <v>23.603167215251851</v>
      </c>
      <c r="T69" s="99">
        <v>22.017090140693245</v>
      </c>
      <c r="U69" s="99">
        <v>22.127663862575531</v>
      </c>
      <c r="V69" s="99">
        <v>21.650302791957383</v>
      </c>
      <c r="W69" s="99">
        <v>24.235428276473673</v>
      </c>
      <c r="DA69" s="63" t="s">
        <v>2810</v>
      </c>
    </row>
    <row r="70" spans="1:105" ht="12" customHeight="1" x14ac:dyDescent="0.25">
      <c r="A70" s="97" t="s">
        <v>133</v>
      </c>
      <c r="B70" s="99">
        <v>0</v>
      </c>
      <c r="C70" s="99">
        <v>0</v>
      </c>
      <c r="D70" s="99">
        <v>0</v>
      </c>
      <c r="E70" s="99">
        <v>0</v>
      </c>
      <c r="F70" s="99">
        <v>0</v>
      </c>
      <c r="G70" s="99">
        <v>0</v>
      </c>
      <c r="H70" s="99">
        <v>0</v>
      </c>
      <c r="I70" s="99">
        <v>0</v>
      </c>
      <c r="J70" s="99">
        <v>0</v>
      </c>
      <c r="K70" s="99">
        <v>16.842738987928765</v>
      </c>
      <c r="L70" s="99">
        <v>17.264539476945302</v>
      </c>
      <c r="M70" s="99">
        <v>17.529104765681836</v>
      </c>
      <c r="N70" s="99">
        <v>17.714567723987301</v>
      </c>
      <c r="O70" s="99">
        <v>18.221842875325642</v>
      </c>
      <c r="P70" s="99">
        <v>17.679959344689493</v>
      </c>
      <c r="Q70" s="99">
        <v>17.483279882557472</v>
      </c>
      <c r="R70" s="99">
        <v>17.928649045194902</v>
      </c>
      <c r="S70" s="99">
        <v>18.643461393389067</v>
      </c>
      <c r="T70" s="99">
        <v>17.976691941302114</v>
      </c>
      <c r="U70" s="99">
        <v>18.11486556049881</v>
      </c>
      <c r="V70" s="99">
        <v>18.050403186480168</v>
      </c>
      <c r="W70" s="99">
        <v>20.445602921323285</v>
      </c>
      <c r="DA70" s="63" t="s">
        <v>2811</v>
      </c>
    </row>
    <row r="71" spans="1:105" ht="12" customHeight="1" x14ac:dyDescent="0.25">
      <c r="A71" s="100" t="s">
        <v>217</v>
      </c>
      <c r="B71" s="102">
        <v>0</v>
      </c>
      <c r="C71" s="102">
        <v>0</v>
      </c>
      <c r="D71" s="102">
        <v>0</v>
      </c>
      <c r="E71" s="102">
        <v>0</v>
      </c>
      <c r="F71" s="102">
        <v>0</v>
      </c>
      <c r="G71" s="102">
        <v>0</v>
      </c>
      <c r="H71" s="102">
        <v>0</v>
      </c>
      <c r="I71" s="102">
        <v>0</v>
      </c>
      <c r="J71" s="102">
        <v>0</v>
      </c>
      <c r="K71" s="102">
        <v>10.204935185975655</v>
      </c>
      <c r="L71" s="102">
        <v>10.810910301299211</v>
      </c>
      <c r="M71" s="102">
        <v>10.651199444651718</v>
      </c>
      <c r="N71" s="102">
        <v>10.439032844387919</v>
      </c>
      <c r="O71" s="102">
        <v>10.792383940735508</v>
      </c>
      <c r="P71" s="102">
        <v>10.170900351761667</v>
      </c>
      <c r="Q71" s="102">
        <v>10.054920841428716</v>
      </c>
      <c r="R71" s="102">
        <v>10.127243330937457</v>
      </c>
      <c r="S71" s="102">
        <v>10.338090511691087</v>
      </c>
      <c r="T71" s="102">
        <v>11.260276315933003</v>
      </c>
      <c r="U71" s="102">
        <v>10.352558765125572</v>
      </c>
      <c r="V71" s="102">
        <v>10.068103363608795</v>
      </c>
      <c r="W71" s="102">
        <v>11.089241661708575</v>
      </c>
      <c r="DA71" s="131" t="s">
        <v>2812</v>
      </c>
    </row>
    <row r="72" spans="1:105" ht="12" customHeight="1" x14ac:dyDescent="0.25">
      <c r="A72" s="103" t="s">
        <v>52</v>
      </c>
      <c r="B72" s="105">
        <v>0</v>
      </c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6.6378038019531145</v>
      </c>
      <c r="L72" s="105">
        <v>6.4536291756460891</v>
      </c>
      <c r="M72" s="105">
        <v>6.8779053210301191</v>
      </c>
      <c r="N72" s="105">
        <v>7.2755348795993822</v>
      </c>
      <c r="O72" s="105">
        <v>7.4294589345901318</v>
      </c>
      <c r="P72" s="105">
        <v>7.509058992927824</v>
      </c>
      <c r="Q72" s="105">
        <v>7.4283590411287523</v>
      </c>
      <c r="R72" s="105">
        <v>7.801405714257446</v>
      </c>
      <c r="S72" s="105">
        <v>8.3053708816979839</v>
      </c>
      <c r="T72" s="105">
        <v>6.7164156253691063</v>
      </c>
      <c r="U72" s="105">
        <v>7.7623067953732354</v>
      </c>
      <c r="V72" s="105">
        <v>7.9822998228713686</v>
      </c>
      <c r="W72" s="105">
        <v>9.3563612596147099</v>
      </c>
      <c r="DA72" s="132" t="s">
        <v>2813</v>
      </c>
    </row>
    <row r="73" spans="1:105" ht="12" customHeight="1" x14ac:dyDescent="0.25">
      <c r="A73" s="106" t="s">
        <v>122</v>
      </c>
      <c r="B73" s="102">
        <v>16.485115568148508</v>
      </c>
      <c r="C73" s="102">
        <v>14.19160320005359</v>
      </c>
      <c r="D73" s="102">
        <v>10.78688425098993</v>
      </c>
      <c r="E73" s="102">
        <v>22.722715653367469</v>
      </c>
      <c r="F73" s="102">
        <v>21.045587052515884</v>
      </c>
      <c r="G73" s="102">
        <v>16.580654947064886</v>
      </c>
      <c r="H73" s="102">
        <v>19.595019609562712</v>
      </c>
      <c r="I73" s="102">
        <v>17.94905603540073</v>
      </c>
      <c r="J73" s="102">
        <v>18.930393379375047</v>
      </c>
      <c r="K73" s="102">
        <v>19.990061067559722</v>
      </c>
      <c r="L73" s="102">
        <v>21.436228876978738</v>
      </c>
      <c r="M73" s="102">
        <v>21.038413463374223</v>
      </c>
      <c r="N73" s="102">
        <v>20.632483395606652</v>
      </c>
      <c r="O73" s="102">
        <v>22.093653391680053</v>
      </c>
      <c r="P73" s="102">
        <v>21.965223843982713</v>
      </c>
      <c r="Q73" s="102">
        <v>22.484078591256555</v>
      </c>
      <c r="R73" s="102">
        <v>22.584470373411506</v>
      </c>
      <c r="S73" s="102">
        <v>22.245142415717496</v>
      </c>
      <c r="T73" s="102">
        <v>21.463381350773172</v>
      </c>
      <c r="U73" s="102">
        <v>22.516307703406429</v>
      </c>
      <c r="V73" s="102">
        <v>22.798519615965667</v>
      </c>
      <c r="W73" s="102">
        <v>22.180863914975436</v>
      </c>
      <c r="DA73" s="131" t="s">
        <v>2814</v>
      </c>
    </row>
    <row r="74" spans="1:105" ht="12" customHeight="1" x14ac:dyDescent="0.25">
      <c r="A74" s="107" t="s">
        <v>121</v>
      </c>
      <c r="B74" s="105">
        <v>0</v>
      </c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16.307161067989199</v>
      </c>
      <c r="L74" s="105">
        <v>17.70064931806586</v>
      </c>
      <c r="M74" s="105">
        <v>17.3130690500927</v>
      </c>
      <c r="N74" s="105">
        <v>16.933146145410234</v>
      </c>
      <c r="O74" s="105">
        <v>18.087981372206386</v>
      </c>
      <c r="P74" s="105">
        <v>17.814843743098926</v>
      </c>
      <c r="Q74" s="105">
        <v>18.272495175688608</v>
      </c>
      <c r="R74" s="105">
        <v>18.453537766646228</v>
      </c>
      <c r="S74" s="105">
        <v>18.500462059480419</v>
      </c>
      <c r="T74" s="105">
        <v>18.347554807434708</v>
      </c>
      <c r="U74" s="105">
        <v>19.380098541720166</v>
      </c>
      <c r="V74" s="105">
        <v>19.748276926092963</v>
      </c>
      <c r="W74" s="105">
        <v>19.099564844873349</v>
      </c>
      <c r="DA74" s="132" t="s">
        <v>2815</v>
      </c>
    </row>
    <row r="75" spans="1:105" ht="12" customHeight="1" x14ac:dyDescent="0.25">
      <c r="A75" s="108" t="s">
        <v>53</v>
      </c>
      <c r="B75" s="99">
        <v>0</v>
      </c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9.727836123510329</v>
      </c>
      <c r="L75" s="99">
        <v>10.939877119349946</v>
      </c>
      <c r="M75" s="99">
        <v>10.379455044170122</v>
      </c>
      <c r="N75" s="99">
        <v>9.8472703595946491</v>
      </c>
      <c r="O75" s="99">
        <v>10.675752987282197</v>
      </c>
      <c r="P75" s="99">
        <v>10.281714298444273</v>
      </c>
      <c r="Q75" s="99">
        <v>10.61312938100623</v>
      </c>
      <c r="R75" s="99">
        <v>10.583170712757486</v>
      </c>
      <c r="S75" s="99">
        <v>10.399520171923703</v>
      </c>
      <c r="T75" s="99">
        <v>11.52793035164113</v>
      </c>
      <c r="U75" s="99">
        <v>11.25479580966477</v>
      </c>
      <c r="V75" s="99">
        <v>11.237262870015034</v>
      </c>
      <c r="W75" s="99">
        <v>10.402312342097312</v>
      </c>
      <c r="DA75" s="63" t="s">
        <v>2816</v>
      </c>
    </row>
    <row r="76" spans="1:105" ht="12" customHeight="1" x14ac:dyDescent="0.25">
      <c r="A76" s="108" t="s">
        <v>52</v>
      </c>
      <c r="B76" s="99">
        <v>0</v>
      </c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6.57932494447887</v>
      </c>
      <c r="L76" s="99">
        <v>6.7607721987159151</v>
      </c>
      <c r="M76" s="99">
        <v>6.9336140059225748</v>
      </c>
      <c r="N76" s="99">
        <v>7.085875785815583</v>
      </c>
      <c r="O76" s="99">
        <v>7.4122283849241848</v>
      </c>
      <c r="P76" s="99">
        <v>7.5331294446546551</v>
      </c>
      <c r="Q76" s="99">
        <v>7.6593657946823805</v>
      </c>
      <c r="R76" s="99">
        <v>7.8703670538887405</v>
      </c>
      <c r="S76" s="99">
        <v>8.1009418875567185</v>
      </c>
      <c r="T76" s="99">
        <v>6.8196244557935701</v>
      </c>
      <c r="U76" s="99">
        <v>8.1253027320553954</v>
      </c>
      <c r="V76" s="99">
        <v>8.5110140560779239</v>
      </c>
      <c r="W76" s="99">
        <v>8.6972525027760348</v>
      </c>
      <c r="DA76" s="63" t="s">
        <v>2817</v>
      </c>
    </row>
    <row r="77" spans="1:105" ht="12" customHeight="1" x14ac:dyDescent="0.25">
      <c r="A77" s="121" t="s">
        <v>54</v>
      </c>
      <c r="B77" s="123">
        <v>8.4306998078289652</v>
      </c>
      <c r="C77" s="123">
        <v>8.0999036777140816</v>
      </c>
      <c r="D77" s="123">
        <v>8.2305171461720956</v>
      </c>
      <c r="E77" s="123">
        <v>13.024821006055902</v>
      </c>
      <c r="F77" s="123">
        <v>12.634870721382514</v>
      </c>
      <c r="G77" s="123">
        <v>11.850620473538578</v>
      </c>
      <c r="H77" s="123">
        <v>12.353996668512881</v>
      </c>
      <c r="I77" s="123">
        <v>12.356978597270331</v>
      </c>
      <c r="J77" s="123">
        <v>12.64576426330553</v>
      </c>
      <c r="K77" s="123">
        <v>13.028671278225278</v>
      </c>
      <c r="L77" s="123">
        <v>13.562749074704787</v>
      </c>
      <c r="M77" s="123">
        <v>12.793880810467016</v>
      </c>
      <c r="N77" s="123">
        <v>12.726472659187465</v>
      </c>
      <c r="O77" s="123">
        <v>12.775177195251322</v>
      </c>
      <c r="P77" s="123">
        <v>12.070246979297471</v>
      </c>
      <c r="Q77" s="123">
        <v>11.881366867160366</v>
      </c>
      <c r="R77" s="123">
        <v>12.445475364815298</v>
      </c>
      <c r="S77" s="123">
        <v>12.934111071184809</v>
      </c>
      <c r="T77" s="123">
        <v>11.55046657789887</v>
      </c>
      <c r="U77" s="123">
        <v>12.680897330676368</v>
      </c>
      <c r="V77" s="123">
        <v>12.279774612293643</v>
      </c>
      <c r="W77" s="123">
        <v>13.248794861077311</v>
      </c>
      <c r="DA77" s="130" t="s">
        <v>2818</v>
      </c>
    </row>
    <row r="78" spans="1:105" ht="12" customHeight="1" x14ac:dyDescent="0.25">
      <c r="A78" s="97" t="s">
        <v>192</v>
      </c>
      <c r="B78" s="99">
        <v>8.5484096958411193</v>
      </c>
      <c r="C78" s="99">
        <v>8.2558838287485248</v>
      </c>
      <c r="D78" s="99">
        <v>8.474374180634026</v>
      </c>
      <c r="E78" s="99">
        <v>13.065437873407109</v>
      </c>
      <c r="F78" s="99">
        <v>12.722402556604763</v>
      </c>
      <c r="G78" s="99">
        <v>12.032436327242666</v>
      </c>
      <c r="H78" s="99">
        <v>12.468673889282341</v>
      </c>
      <c r="I78" s="99">
        <v>12.52948378449355</v>
      </c>
      <c r="J78" s="99">
        <v>12.806055875140174</v>
      </c>
      <c r="K78" s="99">
        <v>13.209016285078015</v>
      </c>
      <c r="L78" s="99">
        <v>13.704684769748864</v>
      </c>
      <c r="M78" s="99">
        <v>12.945271345567882</v>
      </c>
      <c r="N78" s="99">
        <v>12.88755533115866</v>
      </c>
      <c r="O78" s="99">
        <v>12.92598868592958</v>
      </c>
      <c r="P78" s="99">
        <v>12.22297189744625</v>
      </c>
      <c r="Q78" s="99">
        <v>12.025771843028275</v>
      </c>
      <c r="R78" s="99">
        <v>12.611152424821848</v>
      </c>
      <c r="S78" s="99">
        <v>13.121805516223402</v>
      </c>
      <c r="T78" s="99">
        <v>11.66336064927598</v>
      </c>
      <c r="U78" s="99">
        <v>12.862525135616501</v>
      </c>
      <c r="V78" s="99">
        <v>12.435401042041901</v>
      </c>
      <c r="W78" s="99">
        <v>13.532834898659097</v>
      </c>
      <c r="DA78" s="63" t="s">
        <v>2819</v>
      </c>
    </row>
    <row r="79" spans="1:105" ht="12" customHeight="1" x14ac:dyDescent="0.25">
      <c r="A79" s="109" t="s">
        <v>120</v>
      </c>
      <c r="B79" s="110">
        <v>6.7347534207662605</v>
      </c>
      <c r="C79" s="110">
        <v>5.8350455995577386</v>
      </c>
      <c r="D79" s="110">
        <v>4.5980478381924677</v>
      </c>
      <c r="E79" s="110">
        <v>12.396914078496531</v>
      </c>
      <c r="F79" s="110">
        <v>11.186769797326791</v>
      </c>
      <c r="G79" s="110">
        <v>8.6167354124745135</v>
      </c>
      <c r="H79" s="110">
        <v>10.283764118350447</v>
      </c>
      <c r="I79" s="110">
        <v>9.3209738371355702</v>
      </c>
      <c r="J79" s="110">
        <v>9.9037928595161713</v>
      </c>
      <c r="K79" s="110">
        <v>9.9772653709159425</v>
      </c>
      <c r="L79" s="110">
        <v>11.132926971142156</v>
      </c>
      <c r="M79" s="110">
        <v>10.205082401474368</v>
      </c>
      <c r="N79" s="110">
        <v>9.9424460339663661</v>
      </c>
      <c r="O79" s="110">
        <v>10.147100672271971</v>
      </c>
      <c r="P79" s="110">
        <v>9.4180534123236264</v>
      </c>
      <c r="Q79" s="110">
        <v>9.3485506557627129</v>
      </c>
      <c r="R79" s="110">
        <v>9.5334492528695129</v>
      </c>
      <c r="S79" s="110">
        <v>9.6531665686581167</v>
      </c>
      <c r="T79" s="110">
        <v>9.5699861436784399</v>
      </c>
      <c r="U79" s="110">
        <v>9.5081600792935834</v>
      </c>
      <c r="V79" s="110">
        <v>9.4369497571766523</v>
      </c>
      <c r="W79" s="110">
        <v>9.1435042249046568</v>
      </c>
      <c r="DA79" s="60" t="s">
        <v>2820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8">
        <f t="shared" ref="B81:Q81" si="28">B82+B85+B87+B100</f>
        <v>244.30435589438028</v>
      </c>
      <c r="C81" s="118">
        <f t="shared" si="28"/>
        <v>263.66748877650434</v>
      </c>
      <c r="D81" s="118">
        <f t="shared" si="28"/>
        <v>255.57089677818672</v>
      </c>
      <c r="E81" s="118">
        <f t="shared" si="28"/>
        <v>251.49335475862017</v>
      </c>
      <c r="F81" s="118">
        <f t="shared" si="28"/>
        <v>249.69980812656348</v>
      </c>
      <c r="G81" s="118">
        <f t="shared" si="28"/>
        <v>243.69930171894578</v>
      </c>
      <c r="H81" s="118">
        <f t="shared" si="28"/>
        <v>252.26960779032026</v>
      </c>
      <c r="I81" s="118">
        <f t="shared" si="28"/>
        <v>241.86094007351196</v>
      </c>
      <c r="J81" s="118">
        <f t="shared" si="28"/>
        <v>240.06260574246525</v>
      </c>
      <c r="K81" s="118">
        <f t="shared" si="28"/>
        <v>234.99451901903143</v>
      </c>
      <c r="L81" s="118">
        <f t="shared" si="28"/>
        <v>249.62333318725115</v>
      </c>
      <c r="M81" s="118">
        <f t="shared" si="28"/>
        <v>238.81352741524623</v>
      </c>
      <c r="N81" s="118">
        <f t="shared" si="28"/>
        <v>234.42304389981877</v>
      </c>
      <c r="O81" s="118">
        <f t="shared" si="28"/>
        <v>228.39450839338491</v>
      </c>
      <c r="P81" s="118">
        <f t="shared" si="28"/>
        <v>205.63182165397126</v>
      </c>
      <c r="Q81" s="118">
        <f t="shared" si="28"/>
        <v>209.03379200702284</v>
      </c>
      <c r="R81" s="118">
        <f t="shared" ref="R81:V81" si="29">R82+R85+R87+R100</f>
        <v>197.62460813538479</v>
      </c>
      <c r="S81" s="118">
        <f t="shared" si="29"/>
        <v>168.0965045563851</v>
      </c>
      <c r="T81" s="118">
        <f t="shared" si="29"/>
        <v>276.6681418561277</v>
      </c>
      <c r="U81" s="118">
        <f t="shared" si="29"/>
        <v>242.24029945413096</v>
      </c>
      <c r="V81" s="118">
        <f t="shared" si="29"/>
        <v>222.80674334065276</v>
      </c>
      <c r="W81" s="118">
        <f t="shared" ref="W81" si="30">W82+W85+W87+W100</f>
        <v>231.08071185872274</v>
      </c>
      <c r="DA81" s="129" t="s">
        <v>2821</v>
      </c>
    </row>
    <row r="82" spans="1:105" ht="12.95" customHeight="1" x14ac:dyDescent="0.25">
      <c r="A82" s="121" t="s">
        <v>57</v>
      </c>
      <c r="B82" s="123">
        <f t="shared" ref="B82:Q82" si="31">SUM(B83:B84)</f>
        <v>215.31915013525921</v>
      </c>
      <c r="C82" s="123">
        <f t="shared" si="31"/>
        <v>235.17438160144246</v>
      </c>
      <c r="D82" s="123">
        <f t="shared" si="31"/>
        <v>226.34184081453074</v>
      </c>
      <c r="E82" s="123">
        <f t="shared" si="31"/>
        <v>216.49895289257429</v>
      </c>
      <c r="F82" s="123">
        <f t="shared" si="31"/>
        <v>214.23027577138609</v>
      </c>
      <c r="G82" s="123">
        <f t="shared" si="31"/>
        <v>210.85397459065103</v>
      </c>
      <c r="H82" s="123">
        <f t="shared" si="31"/>
        <v>218.52922081937831</v>
      </c>
      <c r="I82" s="123">
        <f t="shared" si="31"/>
        <v>207.94566190644872</v>
      </c>
      <c r="J82" s="123">
        <f t="shared" si="31"/>
        <v>205.68652207293638</v>
      </c>
      <c r="K82" s="123">
        <f t="shared" si="31"/>
        <v>200.81173655086619</v>
      </c>
      <c r="L82" s="123">
        <f t="shared" si="31"/>
        <v>216.01920121161439</v>
      </c>
      <c r="M82" s="123">
        <f t="shared" si="31"/>
        <v>204.31603884757766</v>
      </c>
      <c r="N82" s="123">
        <f t="shared" si="31"/>
        <v>201.1309294544109</v>
      </c>
      <c r="O82" s="123">
        <f t="shared" si="31"/>
        <v>195.25707815639183</v>
      </c>
      <c r="P82" s="123">
        <f t="shared" si="31"/>
        <v>173.14672051998139</v>
      </c>
      <c r="Q82" s="123">
        <f t="shared" si="31"/>
        <v>176.08549606650683</v>
      </c>
      <c r="R82" s="123">
        <f t="shared" ref="R82:V82" si="32">SUM(R83:R84)</f>
        <v>167.07889415038684</v>
      </c>
      <c r="S82" s="123">
        <f t="shared" si="32"/>
        <v>140.73845368058252</v>
      </c>
      <c r="T82" s="123">
        <f t="shared" si="32"/>
        <v>238.24150948538434</v>
      </c>
      <c r="U82" s="123">
        <f t="shared" si="32"/>
        <v>207.18416421540184</v>
      </c>
      <c r="V82" s="123">
        <f t="shared" si="32"/>
        <v>190.11597057255634</v>
      </c>
      <c r="W82" s="123">
        <f t="shared" ref="W82" si="33">SUM(W83:W84)</f>
        <v>197.66974996483185</v>
      </c>
      <c r="DA82" s="130" t="s">
        <v>2822</v>
      </c>
    </row>
    <row r="83" spans="1:105" ht="12" customHeight="1" x14ac:dyDescent="0.25">
      <c r="A83" s="97" t="s">
        <v>204</v>
      </c>
      <c r="B83" s="99">
        <v>214.56263701119667</v>
      </c>
      <c r="C83" s="99">
        <v>234.33088825647243</v>
      </c>
      <c r="D83" s="99">
        <v>225.51914100361745</v>
      </c>
      <c r="E83" s="99">
        <v>215.69472339945608</v>
      </c>
      <c r="F83" s="99">
        <v>213.43113068890511</v>
      </c>
      <c r="G83" s="99">
        <v>210.06405879113751</v>
      </c>
      <c r="H83" s="99">
        <v>217.69457008439673</v>
      </c>
      <c r="I83" s="99">
        <v>207.15067214547366</v>
      </c>
      <c r="J83" s="99">
        <v>204.88569457839472</v>
      </c>
      <c r="K83" s="99">
        <v>200.01611455453116</v>
      </c>
      <c r="L83" s="99">
        <v>215.13117760962012</v>
      </c>
      <c r="M83" s="99">
        <v>203.46439341714287</v>
      </c>
      <c r="N83" s="99">
        <v>200.26978769156904</v>
      </c>
      <c r="O83" s="99">
        <v>194.40975211275546</v>
      </c>
      <c r="P83" s="99">
        <v>172.41610321463156</v>
      </c>
      <c r="Q83" s="99">
        <v>175.34977486679827</v>
      </c>
      <c r="R83" s="99">
        <v>166.37305882460294</v>
      </c>
      <c r="S83" s="99">
        <v>140.13494739403416</v>
      </c>
      <c r="T83" s="99">
        <v>237.17574590075523</v>
      </c>
      <c r="U83" s="99">
        <v>206.26547235903959</v>
      </c>
      <c r="V83" s="99">
        <v>189.26717691543351</v>
      </c>
      <c r="W83" s="99">
        <v>196.80241903938273</v>
      </c>
      <c r="DA83" s="63" t="s">
        <v>2823</v>
      </c>
    </row>
    <row r="84" spans="1:105" ht="12" customHeight="1" x14ac:dyDescent="0.25">
      <c r="A84" s="97" t="s">
        <v>53</v>
      </c>
      <c r="B84" s="99">
        <v>0.75651312406254989</v>
      </c>
      <c r="C84" s="99">
        <v>0.84349334497003325</v>
      </c>
      <c r="D84" s="99">
        <v>0.82269981091329958</v>
      </c>
      <c r="E84" s="99">
        <v>0.80422949311820147</v>
      </c>
      <c r="F84" s="99">
        <v>0.79914508248097127</v>
      </c>
      <c r="G84" s="99">
        <v>0.7899157995135162</v>
      </c>
      <c r="H84" s="99">
        <v>0.83465073498159137</v>
      </c>
      <c r="I84" s="99">
        <v>0.79498976097504315</v>
      </c>
      <c r="J84" s="99">
        <v>0.80082749454165847</v>
      </c>
      <c r="K84" s="99">
        <v>0.79562199633503095</v>
      </c>
      <c r="L84" s="99">
        <v>0.88802360199427599</v>
      </c>
      <c r="M84" s="99">
        <v>0.8516454304347727</v>
      </c>
      <c r="N84" s="99">
        <v>0.86114176284186994</v>
      </c>
      <c r="O84" s="99">
        <v>0.84732604363638153</v>
      </c>
      <c r="P84" s="99">
        <v>0.73061730534982983</v>
      </c>
      <c r="Q84" s="99">
        <v>0.73572119970856664</v>
      </c>
      <c r="R84" s="99">
        <v>0.70583532578391528</v>
      </c>
      <c r="S84" s="99">
        <v>0.60350628654836969</v>
      </c>
      <c r="T84" s="99">
        <v>1.0657635846291118</v>
      </c>
      <c r="U84" s="99">
        <v>0.91869185636223405</v>
      </c>
      <c r="V84" s="99">
        <v>0.84879365712283195</v>
      </c>
      <c r="W84" s="99">
        <v>0.86733092544913493</v>
      </c>
      <c r="DA84" s="63" t="s">
        <v>2824</v>
      </c>
    </row>
    <row r="85" spans="1:105" ht="12.95" customHeight="1" x14ac:dyDescent="0.25">
      <c r="A85" s="121" t="s">
        <v>92</v>
      </c>
      <c r="B85" s="123">
        <f t="shared" ref="B85:W85" si="34">B86</f>
        <v>9.398322845103385E-4</v>
      </c>
      <c r="C85" s="123">
        <f t="shared" si="34"/>
        <v>9.9429044232832338E-4</v>
      </c>
      <c r="D85" s="123">
        <f t="shared" si="34"/>
        <v>1.1338831099721738E-3</v>
      </c>
      <c r="E85" s="123">
        <f t="shared" si="34"/>
        <v>1.2885024389677078E-3</v>
      </c>
      <c r="F85" s="123">
        <f t="shared" si="34"/>
        <v>1.69025682987186E-3</v>
      </c>
      <c r="G85" s="123">
        <f t="shared" si="34"/>
        <v>1.9859692200781803E-3</v>
      </c>
      <c r="H85" s="123">
        <f t="shared" si="34"/>
        <v>2.9325150993406331E-3</v>
      </c>
      <c r="I85" s="123">
        <f t="shared" si="34"/>
        <v>3.6899894692622045E-3</v>
      </c>
      <c r="J85" s="123">
        <f t="shared" si="34"/>
        <v>4.8256370946353098E-3</v>
      </c>
      <c r="K85" s="123">
        <f t="shared" si="34"/>
        <v>6.3869467333368072E-3</v>
      </c>
      <c r="L85" s="123">
        <f t="shared" si="34"/>
        <v>1.2257017426471832E-2</v>
      </c>
      <c r="M85" s="123">
        <f t="shared" si="34"/>
        <v>8.739344658378851E-3</v>
      </c>
      <c r="N85" s="123">
        <f t="shared" si="34"/>
        <v>1.3221180789710116E-2</v>
      </c>
      <c r="O85" s="123">
        <f t="shared" si="34"/>
        <v>1.6140293784147639E-2</v>
      </c>
      <c r="P85" s="123">
        <f t="shared" si="34"/>
        <v>2.0000900701005367E-2</v>
      </c>
      <c r="Q85" s="123">
        <f t="shared" si="34"/>
        <v>4.5177675827065653E-2</v>
      </c>
      <c r="R85" s="123">
        <f t="shared" si="34"/>
        <v>3.3824447583062037E-2</v>
      </c>
      <c r="S85" s="123">
        <f t="shared" si="34"/>
        <v>4.0593684866331373E-2</v>
      </c>
      <c r="T85" s="123">
        <f t="shared" si="34"/>
        <v>5.3637928875460483E-2</v>
      </c>
      <c r="U85" s="123">
        <f t="shared" si="34"/>
        <v>8.8290592372558083E-2</v>
      </c>
      <c r="V85" s="123">
        <f t="shared" si="34"/>
        <v>6.0494003822215488E-2</v>
      </c>
      <c r="W85" s="123">
        <f t="shared" si="34"/>
        <v>7.6162192884390661E-2</v>
      </c>
      <c r="DA85" s="130" t="s">
        <v>2825</v>
      </c>
    </row>
    <row r="86" spans="1:105" ht="12" customHeight="1" x14ac:dyDescent="0.25">
      <c r="A86" s="97" t="s">
        <v>53</v>
      </c>
      <c r="B86" s="99">
        <f>RES_hhdet_fech!B86/RES_summary!B$19</f>
        <v>9.398322845103385E-4</v>
      </c>
      <c r="C86" s="99">
        <f>RES_hhdet_fech!C86/RES_summary!C$19</f>
        <v>9.9429044232832338E-4</v>
      </c>
      <c r="D86" s="99">
        <f>RES_hhdet_fech!D86/RES_summary!D$19</f>
        <v>1.1338831099721738E-3</v>
      </c>
      <c r="E86" s="99">
        <f>RES_hhdet_fech!E86/RES_summary!E$19</f>
        <v>1.2885024389677078E-3</v>
      </c>
      <c r="F86" s="99">
        <f>RES_hhdet_fech!F86/RES_summary!F$19</f>
        <v>1.69025682987186E-3</v>
      </c>
      <c r="G86" s="99">
        <f>RES_hhdet_fech!G86/RES_summary!G$19</f>
        <v>1.9859692200781803E-3</v>
      </c>
      <c r="H86" s="99">
        <f>RES_hhdet_fech!H86/RES_summary!H$19</f>
        <v>2.9325150993406331E-3</v>
      </c>
      <c r="I86" s="99">
        <f>RES_hhdet_fech!I86/RES_summary!I$19</f>
        <v>3.6899894692622045E-3</v>
      </c>
      <c r="J86" s="99">
        <f>RES_hhdet_fech!J86/RES_summary!J$19</f>
        <v>4.8256370946353098E-3</v>
      </c>
      <c r="K86" s="99">
        <f>RES_hhdet_fech!K86/RES_summary!K$19</f>
        <v>6.3869467333368072E-3</v>
      </c>
      <c r="L86" s="99">
        <f>RES_hhdet_fech!L86/RES_summary!L$19</f>
        <v>1.2257017426471832E-2</v>
      </c>
      <c r="M86" s="99">
        <f>RES_hhdet_fech!M86/RES_summary!M$19</f>
        <v>8.739344658378851E-3</v>
      </c>
      <c r="N86" s="99">
        <f>RES_hhdet_fech!N86/RES_summary!N$19</f>
        <v>1.3221180789710116E-2</v>
      </c>
      <c r="O86" s="99">
        <f>RES_hhdet_fech!O86/RES_summary!O$19</f>
        <v>1.6140293784147639E-2</v>
      </c>
      <c r="P86" s="99">
        <f>RES_hhdet_fech!P86/RES_summary!P$19</f>
        <v>2.0000900701005367E-2</v>
      </c>
      <c r="Q86" s="99">
        <f>RES_hhdet_fech!Q86/RES_summary!Q$19</f>
        <v>4.5177675827065653E-2</v>
      </c>
      <c r="R86" s="99">
        <f>RES_hhdet_fech!R86/RES_summary!R$19</f>
        <v>3.3824447583062037E-2</v>
      </c>
      <c r="S86" s="99">
        <f>RES_hhdet_fech!S86/RES_summary!S$19</f>
        <v>4.0593684866331373E-2</v>
      </c>
      <c r="T86" s="99">
        <f>RES_hhdet_fech!T86/RES_summary!T$19</f>
        <v>5.3637928875460483E-2</v>
      </c>
      <c r="U86" s="99">
        <f>RES_hhdet_fech!U86/RES_summary!U$19</f>
        <v>8.8290592372558083E-2</v>
      </c>
      <c r="V86" s="99">
        <f>RES_hhdet_fech!V86/RES_summary!V$19</f>
        <v>6.0494003822215488E-2</v>
      </c>
      <c r="W86" s="99">
        <f>RES_hhdet_fech!W86/RES_summary!W$19</f>
        <v>7.6162192884390661E-2</v>
      </c>
      <c r="DA86" s="63" t="s">
        <v>2826</v>
      </c>
    </row>
    <row r="87" spans="1:105" ht="12" customHeight="1" x14ac:dyDescent="0.25">
      <c r="A87" s="121" t="s">
        <v>55</v>
      </c>
      <c r="B87" s="123">
        <v>20.718354688107432</v>
      </c>
      <c r="C87" s="123">
        <v>20.334038194423432</v>
      </c>
      <c r="D87" s="123">
        <v>20.536944544140606</v>
      </c>
      <c r="E87" s="123">
        <v>22.604413052075543</v>
      </c>
      <c r="F87" s="123">
        <v>23.186755521482031</v>
      </c>
      <c r="G87" s="123">
        <v>21.536827495037507</v>
      </c>
      <c r="H87" s="123">
        <v>21.9223763323029</v>
      </c>
      <c r="I87" s="123">
        <v>21.918108685712454</v>
      </c>
      <c r="J87" s="123">
        <v>21.976317174653357</v>
      </c>
      <c r="K87" s="123">
        <v>21.611615823000985</v>
      </c>
      <c r="L87" s="123">
        <v>20.826573238229535</v>
      </c>
      <c r="M87" s="123">
        <v>21.969909989932852</v>
      </c>
      <c r="N87" s="123">
        <v>21.055620508911392</v>
      </c>
      <c r="O87" s="123">
        <v>21.126766483262486</v>
      </c>
      <c r="P87" s="123">
        <v>20.79569164155123</v>
      </c>
      <c r="Q87" s="123">
        <v>21.179686414039281</v>
      </c>
      <c r="R87" s="123">
        <v>19.154899530841021</v>
      </c>
      <c r="S87" s="123">
        <v>16.466108150521638</v>
      </c>
      <c r="T87" s="123">
        <v>25.161889893696085</v>
      </c>
      <c r="U87" s="123">
        <v>22.245655569031136</v>
      </c>
      <c r="V87" s="123">
        <v>20.663504223991929</v>
      </c>
      <c r="W87" s="123">
        <v>21.380524626296125</v>
      </c>
      <c r="DA87" s="130" t="s">
        <v>2827</v>
      </c>
    </row>
    <row r="88" spans="1:105" ht="12" customHeight="1" x14ac:dyDescent="0.25">
      <c r="A88" s="97" t="s">
        <v>132</v>
      </c>
      <c r="B88" s="99">
        <v>21.240110687171743</v>
      </c>
      <c r="C88" s="99">
        <v>20.895053152620569</v>
      </c>
      <c r="D88" s="99">
        <v>21.753720428620845</v>
      </c>
      <c r="E88" s="99">
        <v>22.825572050079892</v>
      </c>
      <c r="F88" s="99">
        <v>23.824741002879517</v>
      </c>
      <c r="G88" s="99">
        <v>22.608421519965983</v>
      </c>
      <c r="H88" s="99">
        <v>22.434423774635448</v>
      </c>
      <c r="I88" s="99">
        <v>22.671839981602734</v>
      </c>
      <c r="J88" s="99">
        <v>22.536440303776914</v>
      </c>
      <c r="K88" s="99">
        <v>21.960878046748718</v>
      </c>
      <c r="L88" s="99">
        <v>20.751437757952726</v>
      </c>
      <c r="M88" s="99">
        <v>22.255942829460995</v>
      </c>
      <c r="N88" s="99">
        <v>21.19454018317748</v>
      </c>
      <c r="O88" s="99">
        <v>21.111450277310286</v>
      </c>
      <c r="P88" s="99">
        <v>20.823731684308086</v>
      </c>
      <c r="Q88" s="99">
        <v>21.294955765979346</v>
      </c>
      <c r="R88" s="99">
        <v>18.868670456021071</v>
      </c>
      <c r="S88" s="99">
        <v>15.702207760886521</v>
      </c>
      <c r="T88" s="99">
        <v>26.268260878417099</v>
      </c>
      <c r="U88" s="99">
        <v>22.595874696470531</v>
      </c>
      <c r="V88" s="99">
        <v>20.69528101747472</v>
      </c>
      <c r="W88" s="99">
        <v>21.648977646976729</v>
      </c>
      <c r="DA88" s="63" t="s">
        <v>2828</v>
      </c>
    </row>
    <row r="89" spans="1:105" ht="12" customHeight="1" x14ac:dyDescent="0.25">
      <c r="A89" s="97" t="s">
        <v>131</v>
      </c>
      <c r="B89" s="99">
        <v>0</v>
      </c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15.5831181375012</v>
      </c>
      <c r="L89" s="99">
        <v>15.478462540615334</v>
      </c>
      <c r="M89" s="99">
        <v>17.216382022251107</v>
      </c>
      <c r="N89" s="99">
        <v>16.973495226855533</v>
      </c>
      <c r="O89" s="99">
        <v>17.29993913125557</v>
      </c>
      <c r="P89" s="99">
        <v>16.993576433566677</v>
      </c>
      <c r="Q89" s="99">
        <v>17.474767254607695</v>
      </c>
      <c r="R89" s="99">
        <v>15.711567498859711</v>
      </c>
      <c r="S89" s="99">
        <v>13.394405518975264</v>
      </c>
      <c r="T89" s="99">
        <v>22.900068585916177</v>
      </c>
      <c r="U89" s="99">
        <v>19.736629755530494</v>
      </c>
      <c r="V89" s="99">
        <v>18.172886347875849</v>
      </c>
      <c r="W89" s="99">
        <v>19.028845865014219</v>
      </c>
      <c r="DA89" s="63" t="s">
        <v>2829</v>
      </c>
    </row>
    <row r="90" spans="1:105" ht="12" customHeight="1" x14ac:dyDescent="0.25">
      <c r="A90" s="100" t="s">
        <v>204</v>
      </c>
      <c r="B90" s="102">
        <v>0</v>
      </c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9.0501395074203472</v>
      </c>
      <c r="L90" s="102">
        <v>9.3080482759689751</v>
      </c>
      <c r="M90" s="102">
        <v>10.017102009821519</v>
      </c>
      <c r="N90" s="102">
        <v>9.5701227365219612</v>
      </c>
      <c r="O90" s="102">
        <v>9.8932895388201629</v>
      </c>
      <c r="P90" s="102">
        <v>9.5069386421657818</v>
      </c>
      <c r="Q90" s="102">
        <v>9.8481682534953467</v>
      </c>
      <c r="R90" s="102">
        <v>8.7054945039501437</v>
      </c>
      <c r="S90" s="102">
        <v>7.2668470599665902</v>
      </c>
      <c r="T90" s="102">
        <v>14.127167504219187</v>
      </c>
      <c r="U90" s="102">
        <v>11.117881748195771</v>
      </c>
      <c r="V90" s="102">
        <v>10.032107545205001</v>
      </c>
      <c r="W90" s="102">
        <v>10.234628055371523</v>
      </c>
      <c r="DA90" s="131" t="s">
        <v>2830</v>
      </c>
    </row>
    <row r="91" spans="1:105" ht="12" customHeight="1" x14ac:dyDescent="0.25">
      <c r="A91" s="103" t="s">
        <v>52</v>
      </c>
      <c r="B91" s="105">
        <v>0</v>
      </c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6.5329786300808577</v>
      </c>
      <c r="L91" s="105">
        <v>6.1704142646463556</v>
      </c>
      <c r="M91" s="105">
        <v>7.199280012429587</v>
      </c>
      <c r="N91" s="105">
        <v>7.4033724903335738</v>
      </c>
      <c r="O91" s="105">
        <v>7.4066495924354045</v>
      </c>
      <c r="P91" s="105">
        <v>7.486637791400895</v>
      </c>
      <c r="Q91" s="105">
        <v>7.6265990011123455</v>
      </c>
      <c r="R91" s="105">
        <v>7.0060729949095686</v>
      </c>
      <c r="S91" s="105">
        <v>6.1275584590086716</v>
      </c>
      <c r="T91" s="105">
        <v>8.7729010816969897</v>
      </c>
      <c r="U91" s="105">
        <v>8.6187480073347267</v>
      </c>
      <c r="V91" s="105">
        <v>8.1407788026708499</v>
      </c>
      <c r="W91" s="105">
        <v>8.7942178096426957</v>
      </c>
      <c r="DA91" s="132" t="s">
        <v>2831</v>
      </c>
    </row>
    <row r="92" spans="1:105" ht="12" customHeight="1" x14ac:dyDescent="0.25">
      <c r="A92" s="106" t="s">
        <v>124</v>
      </c>
      <c r="B92" s="102">
        <v>17.825948120806245</v>
      </c>
      <c r="C92" s="102">
        <v>18.638374280548689</v>
      </c>
      <c r="D92" s="102">
        <v>18.875571535986946</v>
      </c>
      <c r="E92" s="102">
        <v>19.816528116020461</v>
      </c>
      <c r="F92" s="102">
        <v>20.399635527585133</v>
      </c>
      <c r="G92" s="102">
        <v>20.517365095938914</v>
      </c>
      <c r="H92" s="102">
        <v>20.618385881926297</v>
      </c>
      <c r="I92" s="102">
        <v>21.354853094378136</v>
      </c>
      <c r="J92" s="102">
        <v>21.973557698240253</v>
      </c>
      <c r="K92" s="102">
        <v>22.705884283310805</v>
      </c>
      <c r="L92" s="102">
        <v>23.042029304659998</v>
      </c>
      <c r="M92" s="102">
        <v>22.881040066753496</v>
      </c>
      <c r="N92" s="102">
        <v>23.888200720341267</v>
      </c>
      <c r="O92" s="102">
        <v>23.350630284682534</v>
      </c>
      <c r="P92" s="102">
        <v>23.111358979710456</v>
      </c>
      <c r="Q92" s="102">
        <v>22.567397306915048</v>
      </c>
      <c r="R92" s="102">
        <v>22.619213947420185</v>
      </c>
      <c r="S92" s="102">
        <v>22.302072349134065</v>
      </c>
      <c r="T92" s="102">
        <v>22.300023534142589</v>
      </c>
      <c r="U92" s="102">
        <v>23.30757083501403</v>
      </c>
      <c r="V92" s="102">
        <v>22.726771361461161</v>
      </c>
      <c r="W92" s="102">
        <v>21.601372351238389</v>
      </c>
      <c r="DA92" s="131" t="s">
        <v>2832</v>
      </c>
    </row>
    <row r="93" spans="1:105" ht="12" customHeight="1" x14ac:dyDescent="0.25">
      <c r="A93" s="107" t="s">
        <v>123</v>
      </c>
      <c r="B93" s="105">
        <v>0</v>
      </c>
      <c r="C93" s="105">
        <v>0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0</v>
      </c>
      <c r="K93" s="105">
        <v>17.669937986633915</v>
      </c>
      <c r="L93" s="105">
        <v>18.228349486128771</v>
      </c>
      <c r="M93" s="105">
        <v>18.025314141335574</v>
      </c>
      <c r="N93" s="105">
        <v>18.806820157625783</v>
      </c>
      <c r="O93" s="105">
        <v>18.44020875572275</v>
      </c>
      <c r="P93" s="105">
        <v>18.297561790805002</v>
      </c>
      <c r="Q93" s="105">
        <v>18.07959000481539</v>
      </c>
      <c r="R93" s="105">
        <v>18.259057915802938</v>
      </c>
      <c r="S93" s="105">
        <v>18.413898094925699</v>
      </c>
      <c r="T93" s="105">
        <v>19.229493151611766</v>
      </c>
      <c r="U93" s="105">
        <v>20.094953892733269</v>
      </c>
      <c r="V93" s="105">
        <v>19.799058769160151</v>
      </c>
      <c r="W93" s="105">
        <v>18.987088224037347</v>
      </c>
      <c r="DA93" s="132" t="s">
        <v>2833</v>
      </c>
    </row>
    <row r="94" spans="1:105" ht="12" customHeight="1" x14ac:dyDescent="0.25">
      <c r="A94" s="108" t="s">
        <v>50</v>
      </c>
      <c r="B94" s="99">
        <v>0</v>
      </c>
      <c r="C94" s="99">
        <v>0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0</v>
      </c>
      <c r="K94" s="99">
        <v>10.973906196483901</v>
      </c>
      <c r="L94" s="99">
        <v>11.692407642664374</v>
      </c>
      <c r="M94" s="99">
        <v>11.244430748387959</v>
      </c>
      <c r="N94" s="99">
        <v>11.406425029902676</v>
      </c>
      <c r="O94" s="99">
        <v>11.266264818899131</v>
      </c>
      <c r="P94" s="99">
        <v>10.861765207732939</v>
      </c>
      <c r="Q94" s="99">
        <v>10.70575478536909</v>
      </c>
      <c r="R94" s="99">
        <v>10.533096358205469</v>
      </c>
      <c r="S94" s="99">
        <v>10.310376222585093</v>
      </c>
      <c r="T94" s="99">
        <v>12.103631765486575</v>
      </c>
      <c r="U94" s="99">
        <v>11.596516073727027</v>
      </c>
      <c r="V94" s="99">
        <v>11.186416541558797</v>
      </c>
      <c r="W94" s="99">
        <v>10.4048478103379</v>
      </c>
      <c r="DA94" s="63" t="s">
        <v>2834</v>
      </c>
    </row>
    <row r="95" spans="1:105" ht="12" customHeight="1" x14ac:dyDescent="0.25">
      <c r="A95" s="108" t="s">
        <v>52</v>
      </c>
      <c r="B95" s="99">
        <v>0</v>
      </c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6.6960317901500126</v>
      </c>
      <c r="L95" s="99">
        <v>6.5359418434643937</v>
      </c>
      <c r="M95" s="99">
        <v>6.7808833929476169</v>
      </c>
      <c r="N95" s="99">
        <v>7.4003951277231046</v>
      </c>
      <c r="O95" s="99">
        <v>7.1739439368236191</v>
      </c>
      <c r="P95" s="99">
        <v>7.4357965830720616</v>
      </c>
      <c r="Q95" s="99">
        <v>7.3738352194462999</v>
      </c>
      <c r="R95" s="99">
        <v>7.7259615575974703</v>
      </c>
      <c r="S95" s="99">
        <v>8.1035218723406057</v>
      </c>
      <c r="T95" s="99">
        <v>7.1258613861251909</v>
      </c>
      <c r="U95" s="99">
        <v>8.4984378190062397</v>
      </c>
      <c r="V95" s="99">
        <v>8.6126422276013521</v>
      </c>
      <c r="W95" s="99">
        <v>8.5822404136994503</v>
      </c>
      <c r="DA95" s="63" t="s">
        <v>2835</v>
      </c>
    </row>
    <row r="96" spans="1:105" ht="12" customHeight="1" x14ac:dyDescent="0.25">
      <c r="A96" s="106" t="s">
        <v>122</v>
      </c>
      <c r="B96" s="102">
        <v>16.485115568148508</v>
      </c>
      <c r="C96" s="102">
        <v>14.158955755965641</v>
      </c>
      <c r="D96" s="102">
        <v>10.629446350805869</v>
      </c>
      <c r="E96" s="102">
        <v>22.332716609521892</v>
      </c>
      <c r="F96" s="102">
        <v>20.742467981201937</v>
      </c>
      <c r="G96" s="102">
        <v>16.44989843773639</v>
      </c>
      <c r="H96" s="102">
        <v>19.59693799854125</v>
      </c>
      <c r="I96" s="102">
        <v>18.011795312899672</v>
      </c>
      <c r="J96" s="102">
        <v>18.978851978089295</v>
      </c>
      <c r="K96" s="102">
        <v>20.023320914551078</v>
      </c>
      <c r="L96" s="102">
        <v>21.386187834840872</v>
      </c>
      <c r="M96" s="102">
        <v>20.945318340686089</v>
      </c>
      <c r="N96" s="102">
        <v>20.579772027310966</v>
      </c>
      <c r="O96" s="102">
        <v>22.090298091090734</v>
      </c>
      <c r="P96" s="102">
        <v>22.032774497446013</v>
      </c>
      <c r="Q96" s="102">
        <v>22.583886017168822</v>
      </c>
      <c r="R96" s="102">
        <v>22.597139663351708</v>
      </c>
      <c r="S96" s="102">
        <v>22.009714198200037</v>
      </c>
      <c r="T96" s="102">
        <v>21.136371838935847</v>
      </c>
      <c r="U96" s="102">
        <v>22.312222864858509</v>
      </c>
      <c r="V96" s="102">
        <v>22.807636091597733</v>
      </c>
      <c r="W96" s="102">
        <v>22.336847888076527</v>
      </c>
      <c r="DA96" s="131" t="s">
        <v>2836</v>
      </c>
    </row>
    <row r="97" spans="1:105" ht="12" customHeight="1" x14ac:dyDescent="0.25">
      <c r="A97" s="107" t="s">
        <v>121</v>
      </c>
      <c r="B97" s="105">
        <v>0</v>
      </c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16.30970522932024</v>
      </c>
      <c r="L97" s="105">
        <v>17.702126872429616</v>
      </c>
      <c r="M97" s="105">
        <v>17.318009406520552</v>
      </c>
      <c r="N97" s="105">
        <v>16.962895617058766</v>
      </c>
      <c r="O97" s="105">
        <v>18.161981435928386</v>
      </c>
      <c r="P97" s="105">
        <v>17.898715736383281</v>
      </c>
      <c r="Q97" s="105">
        <v>18.302117053903391</v>
      </c>
      <c r="R97" s="105">
        <v>18.416300166080145</v>
      </c>
      <c r="S97" s="105">
        <v>18.40857679225126</v>
      </c>
      <c r="T97" s="105">
        <v>18.122682088383655</v>
      </c>
      <c r="U97" s="105">
        <v>19.278014336079284</v>
      </c>
      <c r="V97" s="105">
        <v>19.782360059604912</v>
      </c>
      <c r="W97" s="105">
        <v>19.248377177463684</v>
      </c>
      <c r="DA97" s="132" t="s">
        <v>2837</v>
      </c>
    </row>
    <row r="98" spans="1:105" ht="12" customHeight="1" x14ac:dyDescent="0.25">
      <c r="A98" s="108" t="s">
        <v>53</v>
      </c>
      <c r="B98" s="99">
        <v>0</v>
      </c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9.7293538116227438</v>
      </c>
      <c r="L98" s="99">
        <v>10.940002184589453</v>
      </c>
      <c r="M98" s="99">
        <v>10.382686155958911</v>
      </c>
      <c r="N98" s="99">
        <v>9.8728761590580181</v>
      </c>
      <c r="O98" s="99">
        <v>10.744044347873432</v>
      </c>
      <c r="P98" s="99">
        <v>10.351464195775582</v>
      </c>
      <c r="Q98" s="99">
        <v>10.634673524525084</v>
      </c>
      <c r="R98" s="99">
        <v>10.544874829264099</v>
      </c>
      <c r="S98" s="99">
        <v>10.309478516133948</v>
      </c>
      <c r="T98" s="99">
        <v>11.31051099611736</v>
      </c>
      <c r="U98" s="99">
        <v>11.152700399670634</v>
      </c>
      <c r="V98" s="99">
        <v>11.258054262908354</v>
      </c>
      <c r="W98" s="99">
        <v>10.513853706958047</v>
      </c>
      <c r="DA98" s="63" t="s">
        <v>2838</v>
      </c>
    </row>
    <row r="99" spans="1:105" ht="12" customHeight="1" x14ac:dyDescent="0.25">
      <c r="A99" s="108" t="s">
        <v>52</v>
      </c>
      <c r="B99" s="99">
        <v>0</v>
      </c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6.5803514176974955</v>
      </c>
      <c r="L99" s="99">
        <v>6.7621246878401644</v>
      </c>
      <c r="M99" s="99">
        <v>6.9353232505616367</v>
      </c>
      <c r="N99" s="99">
        <v>7.0900194580007474</v>
      </c>
      <c r="O99" s="99">
        <v>7.4179370880549529</v>
      </c>
      <c r="P99" s="99">
        <v>7.5472515406077036</v>
      </c>
      <c r="Q99" s="99">
        <v>7.6674435293783052</v>
      </c>
      <c r="R99" s="99">
        <v>7.8714253368160447</v>
      </c>
      <c r="S99" s="99">
        <v>8.0990982761173136</v>
      </c>
      <c r="T99" s="99">
        <v>6.812171092266297</v>
      </c>
      <c r="U99" s="99">
        <v>8.1253139364086504</v>
      </c>
      <c r="V99" s="99">
        <v>8.5243057966965559</v>
      </c>
      <c r="W99" s="99">
        <v>8.7345234705056338</v>
      </c>
      <c r="DA99" s="63" t="s">
        <v>2839</v>
      </c>
    </row>
    <row r="100" spans="1:105" ht="12" customHeight="1" x14ac:dyDescent="0.25">
      <c r="A100" s="121" t="s">
        <v>54</v>
      </c>
      <c r="B100" s="123">
        <v>8.265911238729128</v>
      </c>
      <c r="C100" s="123">
        <v>8.158074690196111</v>
      </c>
      <c r="D100" s="123">
        <v>8.690977536405402</v>
      </c>
      <c r="E100" s="123">
        <v>12.388700311531364</v>
      </c>
      <c r="F100" s="123">
        <v>12.281086576865469</v>
      </c>
      <c r="G100" s="123">
        <v>11.306513664037181</v>
      </c>
      <c r="H100" s="123">
        <v>11.815078123539729</v>
      </c>
      <c r="I100" s="123">
        <v>11.993479491881503</v>
      </c>
      <c r="J100" s="123">
        <v>12.394940857780888</v>
      </c>
      <c r="K100" s="123">
        <v>12.564779698430923</v>
      </c>
      <c r="L100" s="123">
        <v>12.765301719980746</v>
      </c>
      <c r="M100" s="123">
        <v>12.518839233077317</v>
      </c>
      <c r="N100" s="123">
        <v>12.223272755706734</v>
      </c>
      <c r="O100" s="123">
        <v>11.994523459946441</v>
      </c>
      <c r="P100" s="123">
        <v>11.669408591737644</v>
      </c>
      <c r="Q100" s="123">
        <v>11.723431850649661</v>
      </c>
      <c r="R100" s="123">
        <v>11.356990006573847</v>
      </c>
      <c r="S100" s="123">
        <v>10.851349040414583</v>
      </c>
      <c r="T100" s="123">
        <v>13.211104548171827</v>
      </c>
      <c r="U100" s="123">
        <v>12.72218907732544</v>
      </c>
      <c r="V100" s="123">
        <v>11.966774540282278</v>
      </c>
      <c r="W100" s="123">
        <v>11.954275074710349</v>
      </c>
      <c r="DA100" s="130" t="s">
        <v>2840</v>
      </c>
    </row>
    <row r="101" spans="1:105" ht="12" customHeight="1" x14ac:dyDescent="0.25">
      <c r="A101" s="97" t="s">
        <v>207</v>
      </c>
      <c r="B101" s="99">
        <v>8.5782892067177787</v>
      </c>
      <c r="C101" s="99">
        <v>8.3324056578857082</v>
      </c>
      <c r="D101" s="99">
        <v>9.4451566593914595</v>
      </c>
      <c r="E101" s="99">
        <v>12.684798069883055</v>
      </c>
      <c r="F101" s="99">
        <v>13.08419236725266</v>
      </c>
      <c r="G101" s="99">
        <v>12.312281811550633</v>
      </c>
      <c r="H101" s="99">
        <v>12.500356799210049</v>
      </c>
      <c r="I101" s="99">
        <v>12.973281185670531</v>
      </c>
      <c r="J101" s="99">
        <v>13.375817589992566</v>
      </c>
      <c r="K101" s="99">
        <v>13.431761280264297</v>
      </c>
      <c r="L101" s="99">
        <v>13.132901702709285</v>
      </c>
      <c r="M101" s="99">
        <v>14.019579405247878</v>
      </c>
      <c r="N101" s="99">
        <v>13.276731849904147</v>
      </c>
      <c r="O101" s="99">
        <v>13.032537450732049</v>
      </c>
      <c r="P101" s="99">
        <v>12.721444126971912</v>
      </c>
      <c r="Q101" s="99">
        <v>12.983452963547682</v>
      </c>
      <c r="R101" s="99">
        <v>11.515538797642465</v>
      </c>
      <c r="S101" s="99">
        <v>9.7272485922502838</v>
      </c>
      <c r="T101" s="99">
        <v>16.403881416337711</v>
      </c>
      <c r="U101" s="99">
        <v>14.116917697886157</v>
      </c>
      <c r="V101" s="99">
        <v>12.768678379470352</v>
      </c>
      <c r="W101" s="99">
        <v>13.287738077326239</v>
      </c>
      <c r="DA101" s="63" t="s">
        <v>2841</v>
      </c>
    </row>
    <row r="102" spans="1:105" ht="12" customHeight="1" x14ac:dyDescent="0.25">
      <c r="A102" s="97" t="s">
        <v>50</v>
      </c>
      <c r="B102" s="99">
        <v>8.2978808086807057</v>
      </c>
      <c r="C102" s="99">
        <v>8.4812867672361687</v>
      </c>
      <c r="D102" s="99">
        <v>9.1819837598800564</v>
      </c>
      <c r="E102" s="99">
        <v>12.185293301583298</v>
      </c>
      <c r="F102" s="99">
        <v>12.209403257869161</v>
      </c>
      <c r="G102" s="99">
        <v>11.910486664626914</v>
      </c>
      <c r="H102" s="99">
        <v>12.070713114805161</v>
      </c>
      <c r="I102" s="99">
        <v>12.567296070951167</v>
      </c>
      <c r="J102" s="99">
        <v>12.948138407735378</v>
      </c>
      <c r="K102" s="99">
        <v>13.349742815900168</v>
      </c>
      <c r="L102" s="99">
        <v>13.517678360508008</v>
      </c>
      <c r="M102" s="99">
        <v>12.929688856924741</v>
      </c>
      <c r="N102" s="99">
        <v>12.951238148104528</v>
      </c>
      <c r="O102" s="99">
        <v>12.416895083835756</v>
      </c>
      <c r="P102" s="99">
        <v>12.281248009213046</v>
      </c>
      <c r="Q102" s="99">
        <v>12.200320968520959</v>
      </c>
      <c r="R102" s="99">
        <v>12.354338544916159</v>
      </c>
      <c r="S102" s="99">
        <v>12.449993573067447</v>
      </c>
      <c r="T102" s="99">
        <v>12.788481163928269</v>
      </c>
      <c r="U102" s="99">
        <v>13.356068192854796</v>
      </c>
      <c r="V102" s="99">
        <v>12.669746537785624</v>
      </c>
      <c r="W102" s="99">
        <v>12.229263831269355</v>
      </c>
      <c r="DA102" s="63" t="s">
        <v>2842</v>
      </c>
    </row>
    <row r="103" spans="1:105" ht="12" customHeight="1" x14ac:dyDescent="0.25">
      <c r="A103" s="109" t="s">
        <v>120</v>
      </c>
      <c r="B103" s="110">
        <v>6.7347534207662596</v>
      </c>
      <c r="C103" s="110">
        <v>5.8241062839848796</v>
      </c>
      <c r="D103" s="110">
        <v>4.5728660542366475</v>
      </c>
      <c r="E103" s="110">
        <v>12.300643220986681</v>
      </c>
      <c r="F103" s="110">
        <v>11.110843177057591</v>
      </c>
      <c r="G103" s="110">
        <v>8.5809187868255439</v>
      </c>
      <c r="H103" s="110">
        <v>10.278237788122977</v>
      </c>
      <c r="I103" s="110">
        <v>9.3330468791169192</v>
      </c>
      <c r="J103" s="110">
        <v>9.9115150398939456</v>
      </c>
      <c r="K103" s="110">
        <v>9.9788475427761192</v>
      </c>
      <c r="L103" s="110">
        <v>11.118612808930713</v>
      </c>
      <c r="M103" s="110">
        <v>10.183045745715807</v>
      </c>
      <c r="N103" s="110">
        <v>9.9272030142127612</v>
      </c>
      <c r="O103" s="110">
        <v>10.147460922156393</v>
      </c>
      <c r="P103" s="110">
        <v>9.4431735855203751</v>
      </c>
      <c r="Q103" s="110">
        <v>9.3824495179980936</v>
      </c>
      <c r="R103" s="110">
        <v>9.5360641216591269</v>
      </c>
      <c r="S103" s="110">
        <v>9.6033309466899333</v>
      </c>
      <c r="T103" s="110">
        <v>9.452702264530334</v>
      </c>
      <c r="U103" s="110">
        <v>9.4200369290221317</v>
      </c>
      <c r="V103" s="110">
        <v>9.4067932533567813</v>
      </c>
      <c r="W103" s="110">
        <v>9.2764258602060856</v>
      </c>
      <c r="DA103" s="60" t="s">
        <v>2843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8">
        <f t="shared" ref="B105:Q105" si="35">B106+B109+B111+B120</f>
        <v>159.67696542232051</v>
      </c>
      <c r="C105" s="118">
        <f t="shared" si="35"/>
        <v>129.33085205658833</v>
      </c>
      <c r="D105" s="118">
        <f t="shared" si="35"/>
        <v>180.13633733336073</v>
      </c>
      <c r="E105" s="118">
        <f t="shared" si="35"/>
        <v>166.82293325187632</v>
      </c>
      <c r="F105" s="118">
        <f t="shared" si="35"/>
        <v>143.31244258249799</v>
      </c>
      <c r="G105" s="118">
        <f t="shared" si="35"/>
        <v>181.57088433706619</v>
      </c>
      <c r="H105" s="118">
        <f t="shared" si="35"/>
        <v>189.06077992093239</v>
      </c>
      <c r="I105" s="118">
        <f t="shared" si="35"/>
        <v>154.33276302444918</v>
      </c>
      <c r="J105" s="118">
        <f t="shared" si="35"/>
        <v>169.28112649512525</v>
      </c>
      <c r="K105" s="118">
        <f t="shared" si="35"/>
        <v>188.06133179837803</v>
      </c>
      <c r="L105" s="118">
        <f t="shared" si="35"/>
        <v>182.17832937006094</v>
      </c>
      <c r="M105" s="118">
        <f t="shared" si="35"/>
        <v>170.14066132391338</v>
      </c>
      <c r="N105" s="118">
        <f t="shared" si="35"/>
        <v>182.40875304182566</v>
      </c>
      <c r="O105" s="118">
        <f t="shared" si="35"/>
        <v>177.52619616289954</v>
      </c>
      <c r="P105" s="118">
        <f t="shared" si="35"/>
        <v>170.59406240456261</v>
      </c>
      <c r="Q105" s="118">
        <f t="shared" si="35"/>
        <v>173.96228534071275</v>
      </c>
      <c r="R105" s="118">
        <f t="shared" ref="R105:V105" si="36">R106+R109+R111+R120</f>
        <v>177.65038194395962</v>
      </c>
      <c r="S105" s="118">
        <f t="shared" si="36"/>
        <v>178.55185760656042</v>
      </c>
      <c r="T105" s="118">
        <f t="shared" si="36"/>
        <v>183.82139429934628</v>
      </c>
      <c r="U105" s="118">
        <f t="shared" si="36"/>
        <v>190.08037105914883</v>
      </c>
      <c r="V105" s="118">
        <f t="shared" si="36"/>
        <v>186.1774025308145</v>
      </c>
      <c r="W105" s="118">
        <f t="shared" ref="W105" si="37">W106+W109+W111+W120</f>
        <v>201.85577940500264</v>
      </c>
      <c r="DA105" s="129" t="s">
        <v>2844</v>
      </c>
    </row>
    <row r="106" spans="1:105" ht="12.95" customHeight="1" x14ac:dyDescent="0.25">
      <c r="A106" s="121" t="s">
        <v>57</v>
      </c>
      <c r="B106" s="123">
        <f t="shared" ref="B106:Q106" si="38">SUM(B107:B108)</f>
        <v>138.291551066604</v>
      </c>
      <c r="C106" s="123">
        <f t="shared" si="38"/>
        <v>111.629394771512</v>
      </c>
      <c r="D106" s="123">
        <f t="shared" si="38"/>
        <v>157.93172102526549</v>
      </c>
      <c r="E106" s="123">
        <f t="shared" si="38"/>
        <v>139.81537236707956</v>
      </c>
      <c r="F106" s="123">
        <f t="shared" si="38"/>
        <v>118.47330302232683</v>
      </c>
      <c r="G106" s="123">
        <f t="shared" si="38"/>
        <v>155.00409718124624</v>
      </c>
      <c r="H106" s="123">
        <f t="shared" si="38"/>
        <v>161.51330158554109</v>
      </c>
      <c r="I106" s="123">
        <f t="shared" si="38"/>
        <v>129.02734462948328</v>
      </c>
      <c r="J106" s="123">
        <f t="shared" si="38"/>
        <v>141.97622303464999</v>
      </c>
      <c r="K106" s="123">
        <f t="shared" si="38"/>
        <v>158.64916170873255</v>
      </c>
      <c r="L106" s="123">
        <f t="shared" si="38"/>
        <v>154.34792573719957</v>
      </c>
      <c r="M106" s="123">
        <f t="shared" si="38"/>
        <v>142.2875252368311</v>
      </c>
      <c r="N106" s="123">
        <f t="shared" si="38"/>
        <v>153.82580617798675</v>
      </c>
      <c r="O106" s="123">
        <f t="shared" si="38"/>
        <v>149.06361357773275</v>
      </c>
      <c r="P106" s="123">
        <f t="shared" si="38"/>
        <v>141.647139086468</v>
      </c>
      <c r="Q106" s="123">
        <f t="shared" si="38"/>
        <v>144.64561711593717</v>
      </c>
      <c r="R106" s="123">
        <f t="shared" ref="R106:V106" si="39">SUM(R107:R108)</f>
        <v>148.24867529397338</v>
      </c>
      <c r="S106" s="123">
        <f t="shared" si="39"/>
        <v>149.19154706088787</v>
      </c>
      <c r="T106" s="123">
        <f t="shared" si="39"/>
        <v>154.06179938765831</v>
      </c>
      <c r="U106" s="123">
        <f t="shared" si="39"/>
        <v>159.28917354658506</v>
      </c>
      <c r="V106" s="123">
        <f t="shared" si="39"/>
        <v>156.16222561659893</v>
      </c>
      <c r="W106" s="123">
        <f t="shared" ref="W106" si="40">SUM(W107:W108)</f>
        <v>170.96549354838007</v>
      </c>
      <c r="DA106" s="130" t="s">
        <v>2845</v>
      </c>
    </row>
    <row r="107" spans="1:105" ht="12" customHeight="1" x14ac:dyDescent="0.25">
      <c r="A107" s="97" t="s">
        <v>202</v>
      </c>
      <c r="B107" s="99">
        <v>137.89940827888941</v>
      </c>
      <c r="C107" s="99">
        <v>111.30684689854668</v>
      </c>
      <c r="D107" s="99">
        <v>157.47000312401798</v>
      </c>
      <c r="E107" s="99">
        <v>139.40200579847777</v>
      </c>
      <c r="F107" s="99">
        <v>118.12579819560737</v>
      </c>
      <c r="G107" s="99">
        <v>154.55265067069996</v>
      </c>
      <c r="H107" s="99">
        <v>161.04241615455263</v>
      </c>
      <c r="I107" s="99">
        <v>128.65982838883667</v>
      </c>
      <c r="J107" s="99">
        <v>141.57440808809292</v>
      </c>
      <c r="K107" s="99">
        <v>158.20453405386513</v>
      </c>
      <c r="L107" s="99">
        <v>153.9128217266414</v>
      </c>
      <c r="M107" s="99">
        <v>141.89382127156173</v>
      </c>
      <c r="N107" s="99">
        <v>153.4002189384403</v>
      </c>
      <c r="O107" s="99">
        <v>148.65419107590702</v>
      </c>
      <c r="P107" s="99">
        <v>141.26821469116177</v>
      </c>
      <c r="Q107" s="99">
        <v>144.26294028248176</v>
      </c>
      <c r="R107" s="99">
        <v>147.85636148378654</v>
      </c>
      <c r="S107" s="99">
        <v>148.79779421088136</v>
      </c>
      <c r="T107" s="99">
        <v>153.64612054511397</v>
      </c>
      <c r="U107" s="99">
        <v>158.8656449860207</v>
      </c>
      <c r="V107" s="99">
        <v>155.74505284436347</v>
      </c>
      <c r="W107" s="99">
        <v>170.51758169689134</v>
      </c>
      <c r="DA107" s="63" t="s">
        <v>2846</v>
      </c>
    </row>
    <row r="108" spans="1:105" ht="12" customHeight="1" x14ac:dyDescent="0.25">
      <c r="A108" s="97" t="s">
        <v>53</v>
      </c>
      <c r="B108" s="99">
        <v>0.39214278771458866</v>
      </c>
      <c r="C108" s="99">
        <v>0.3225478729653129</v>
      </c>
      <c r="D108" s="99">
        <v>0.46171790124750939</v>
      </c>
      <c r="E108" s="99">
        <v>0.41336656860178006</v>
      </c>
      <c r="F108" s="99">
        <v>0.34750482671946442</v>
      </c>
      <c r="G108" s="99">
        <v>0.45144651054627344</v>
      </c>
      <c r="H108" s="99">
        <v>0.47088543098845492</v>
      </c>
      <c r="I108" s="99">
        <v>0.36751624064661714</v>
      </c>
      <c r="J108" s="99">
        <v>0.40181494655705635</v>
      </c>
      <c r="K108" s="99">
        <v>0.4446276548674078</v>
      </c>
      <c r="L108" s="99">
        <v>0.43510401055817671</v>
      </c>
      <c r="M108" s="99">
        <v>0.39370396526936441</v>
      </c>
      <c r="N108" s="99">
        <v>0.42558723954644584</v>
      </c>
      <c r="O108" s="99">
        <v>0.4094225018257443</v>
      </c>
      <c r="P108" s="99">
        <v>0.37892439530622529</v>
      </c>
      <c r="Q108" s="99">
        <v>0.38267683345539466</v>
      </c>
      <c r="R108" s="99">
        <v>0.39231381018683004</v>
      </c>
      <c r="S108" s="99">
        <v>0.39375285000649696</v>
      </c>
      <c r="T108" s="99">
        <v>0.41567884254434562</v>
      </c>
      <c r="U108" s="99">
        <v>0.42352856056437338</v>
      </c>
      <c r="V108" s="99">
        <v>0.41717277223547172</v>
      </c>
      <c r="W108" s="99">
        <v>0.4479118514887393</v>
      </c>
      <c r="DA108" s="63" t="s">
        <v>2847</v>
      </c>
    </row>
    <row r="109" spans="1:105" ht="12.95" customHeight="1" x14ac:dyDescent="0.25">
      <c r="A109" s="121" t="s">
        <v>92</v>
      </c>
      <c r="B109" s="123">
        <f t="shared" ref="B109:W109" si="41">B110</f>
        <v>1.127085367751001E-3</v>
      </c>
      <c r="C109" s="123">
        <f t="shared" si="41"/>
        <v>9.8609658940008202E-4</v>
      </c>
      <c r="D109" s="123">
        <f t="shared" si="41"/>
        <v>3.9020270165848628E-4</v>
      </c>
      <c r="E109" s="123">
        <f t="shared" si="41"/>
        <v>1.0612965489924808E-3</v>
      </c>
      <c r="F109" s="123">
        <f t="shared" si="41"/>
        <v>2.1132300379636286E-3</v>
      </c>
      <c r="G109" s="123">
        <f t="shared" si="41"/>
        <v>2.3322266470850637E-3</v>
      </c>
      <c r="H109" s="123">
        <f t="shared" si="41"/>
        <v>4.1214835131584589E-3</v>
      </c>
      <c r="I109" s="123">
        <f t="shared" si="41"/>
        <v>5.3524191893515594E-3</v>
      </c>
      <c r="J109" s="123">
        <f t="shared" si="41"/>
        <v>6.0961001133821666E-3</v>
      </c>
      <c r="K109" s="123">
        <f t="shared" si="41"/>
        <v>7.1867407555406522E-3</v>
      </c>
      <c r="L109" s="123">
        <f t="shared" si="41"/>
        <v>1.1818577691570699E-2</v>
      </c>
      <c r="M109" s="123">
        <f t="shared" si="41"/>
        <v>7.7084363302216781E-3</v>
      </c>
      <c r="N109" s="123">
        <f t="shared" si="41"/>
        <v>9.819773410705307E-3</v>
      </c>
      <c r="O109" s="123">
        <f t="shared" si="41"/>
        <v>1.2443170930075475E-2</v>
      </c>
      <c r="P109" s="123">
        <f t="shared" si="41"/>
        <v>2.142479964446619E-2</v>
      </c>
      <c r="Q109" s="123">
        <f t="shared" si="41"/>
        <v>5.9371067157436529E-2</v>
      </c>
      <c r="R109" s="123">
        <f t="shared" si="41"/>
        <v>4.5984040348317413E-2</v>
      </c>
      <c r="S109" s="123">
        <f t="shared" si="41"/>
        <v>5.4183671233201496E-2</v>
      </c>
      <c r="T109" s="123">
        <f t="shared" si="41"/>
        <v>6.7773685938532002E-2</v>
      </c>
      <c r="U109" s="123">
        <f t="shared" si="41"/>
        <v>9.6186214510740331E-2</v>
      </c>
      <c r="V109" s="123">
        <f t="shared" si="41"/>
        <v>5.6943060419563422E-2</v>
      </c>
      <c r="W109" s="123">
        <f t="shared" si="41"/>
        <v>6.588313400785456E-2</v>
      </c>
      <c r="DA109" s="130" t="s">
        <v>2848</v>
      </c>
    </row>
    <row r="110" spans="1:105" ht="12" customHeight="1" x14ac:dyDescent="0.25">
      <c r="A110" s="97" t="s">
        <v>53</v>
      </c>
      <c r="B110" s="99">
        <f>RES_hhdet_fech!B110/RES_summary!B$19</f>
        <v>1.127085367751001E-3</v>
      </c>
      <c r="C110" s="99">
        <f>RES_hhdet_fech!C110/RES_summary!C$19</f>
        <v>9.8609658940008202E-4</v>
      </c>
      <c r="D110" s="99">
        <f>RES_hhdet_fech!D110/RES_summary!D$19</f>
        <v>3.9020270165848628E-4</v>
      </c>
      <c r="E110" s="99">
        <f>RES_hhdet_fech!E110/RES_summary!E$19</f>
        <v>1.0612965489924808E-3</v>
      </c>
      <c r="F110" s="99">
        <f>RES_hhdet_fech!F110/RES_summary!F$19</f>
        <v>2.1132300379636286E-3</v>
      </c>
      <c r="G110" s="99">
        <f>RES_hhdet_fech!G110/RES_summary!G$19</f>
        <v>2.3322266470850637E-3</v>
      </c>
      <c r="H110" s="99">
        <f>RES_hhdet_fech!H110/RES_summary!H$19</f>
        <v>4.1214835131584589E-3</v>
      </c>
      <c r="I110" s="99">
        <f>RES_hhdet_fech!I110/RES_summary!I$19</f>
        <v>5.3524191893515594E-3</v>
      </c>
      <c r="J110" s="99">
        <f>RES_hhdet_fech!J110/RES_summary!J$19</f>
        <v>6.0961001133821666E-3</v>
      </c>
      <c r="K110" s="99">
        <f>RES_hhdet_fech!K110/RES_summary!K$19</f>
        <v>7.1867407555406522E-3</v>
      </c>
      <c r="L110" s="99">
        <f>RES_hhdet_fech!L110/RES_summary!L$19</f>
        <v>1.1818577691570699E-2</v>
      </c>
      <c r="M110" s="99">
        <f>RES_hhdet_fech!M110/RES_summary!M$19</f>
        <v>7.7084363302216781E-3</v>
      </c>
      <c r="N110" s="99">
        <f>RES_hhdet_fech!N110/RES_summary!N$19</f>
        <v>9.819773410705307E-3</v>
      </c>
      <c r="O110" s="99">
        <f>RES_hhdet_fech!O110/RES_summary!O$19</f>
        <v>1.2443170930075475E-2</v>
      </c>
      <c r="P110" s="99">
        <f>RES_hhdet_fech!P110/RES_summary!P$19</f>
        <v>2.142479964446619E-2</v>
      </c>
      <c r="Q110" s="99">
        <f>RES_hhdet_fech!Q110/RES_summary!Q$19</f>
        <v>5.9371067157436529E-2</v>
      </c>
      <c r="R110" s="99">
        <f>RES_hhdet_fech!R110/RES_summary!R$19</f>
        <v>4.5984040348317413E-2</v>
      </c>
      <c r="S110" s="99">
        <f>RES_hhdet_fech!S110/RES_summary!S$19</f>
        <v>5.4183671233201496E-2</v>
      </c>
      <c r="T110" s="99">
        <f>RES_hhdet_fech!T110/RES_summary!T$19</f>
        <v>6.7773685938532002E-2</v>
      </c>
      <c r="U110" s="99">
        <f>RES_hhdet_fech!U110/RES_summary!U$19</f>
        <v>9.6186214510740331E-2</v>
      </c>
      <c r="V110" s="99">
        <f>RES_hhdet_fech!V110/RES_summary!V$19</f>
        <v>5.6943060419563422E-2</v>
      </c>
      <c r="W110" s="99">
        <f>RES_hhdet_fech!W110/RES_summary!W$19</f>
        <v>6.588313400785456E-2</v>
      </c>
      <c r="DA110" s="63" t="s">
        <v>2849</v>
      </c>
    </row>
    <row r="111" spans="1:105" ht="12" customHeight="1" x14ac:dyDescent="0.25">
      <c r="A111" s="121" t="s">
        <v>55</v>
      </c>
      <c r="B111" s="123">
        <v>13.326111226562082</v>
      </c>
      <c r="C111" s="123">
        <v>9.7101519747063723</v>
      </c>
      <c r="D111" s="123">
        <v>14.254192236262824</v>
      </c>
      <c r="E111" s="123">
        <v>14.817218732914691</v>
      </c>
      <c r="F111" s="123">
        <v>13.091837579624187</v>
      </c>
      <c r="G111" s="123">
        <v>15.906416226444239</v>
      </c>
      <c r="H111" s="123">
        <v>16.116721166558669</v>
      </c>
      <c r="I111" s="123">
        <v>13.836109729343212</v>
      </c>
      <c r="J111" s="123">
        <v>15.402077270266178</v>
      </c>
      <c r="K111" s="123">
        <v>17.257862883617161</v>
      </c>
      <c r="L111" s="123">
        <v>15.207901542824139</v>
      </c>
      <c r="M111" s="123">
        <v>16.000716791115725</v>
      </c>
      <c r="N111" s="123">
        <v>16.809053855340828</v>
      </c>
      <c r="O111" s="123">
        <v>16.907554104219415</v>
      </c>
      <c r="P111" s="123">
        <v>17.693881080276849</v>
      </c>
      <c r="Q111" s="123">
        <v>18.076695363461887</v>
      </c>
      <c r="R111" s="123">
        <v>17.999142250553916</v>
      </c>
      <c r="S111" s="123">
        <v>17.81456101968125</v>
      </c>
      <c r="T111" s="123">
        <v>17.958378047712838</v>
      </c>
      <c r="U111" s="123">
        <v>18.585279073451986</v>
      </c>
      <c r="V111" s="123">
        <v>18.357366654822339</v>
      </c>
      <c r="W111" s="123">
        <v>19.514441176696504</v>
      </c>
      <c r="DA111" s="130" t="s">
        <v>2850</v>
      </c>
    </row>
    <row r="112" spans="1:105" ht="12" customHeight="1" x14ac:dyDescent="0.25">
      <c r="A112" s="97" t="s">
        <v>130</v>
      </c>
      <c r="B112" s="99">
        <v>13.263711140802348</v>
      </c>
      <c r="C112" s="99">
        <v>9.6220996161144559</v>
      </c>
      <c r="D112" s="99">
        <v>14.410578581013761</v>
      </c>
      <c r="E112" s="99">
        <v>14.391788261677299</v>
      </c>
      <c r="F112" s="99">
        <v>12.653299985994245</v>
      </c>
      <c r="G112" s="99">
        <v>15.881045652349879</v>
      </c>
      <c r="H112" s="99">
        <v>15.947952951940053</v>
      </c>
      <c r="I112" s="99">
        <v>13.636291911018681</v>
      </c>
      <c r="J112" s="99">
        <v>15.208129621670061</v>
      </c>
      <c r="K112" s="99">
        <v>17.123139754519197</v>
      </c>
      <c r="L112" s="99">
        <v>14.795554706288131</v>
      </c>
      <c r="M112" s="99">
        <v>15.648653348431264</v>
      </c>
      <c r="N112" s="99">
        <v>16.537806219022237</v>
      </c>
      <c r="O112" s="99">
        <v>16.548373332862425</v>
      </c>
      <c r="P112" s="99">
        <v>17.475899414573941</v>
      </c>
      <c r="Q112" s="99">
        <v>17.883961719747166</v>
      </c>
      <c r="R112" s="99">
        <v>17.813694245956572</v>
      </c>
      <c r="S112" s="99">
        <v>17.611228721821433</v>
      </c>
      <c r="T112" s="99">
        <v>17.842666424791002</v>
      </c>
      <c r="U112" s="99">
        <v>18.416303704122253</v>
      </c>
      <c r="V112" s="99">
        <v>18.09279231728916</v>
      </c>
      <c r="W112" s="99">
        <v>19.542512497532744</v>
      </c>
      <c r="DA112" s="63" t="s">
        <v>2851</v>
      </c>
    </row>
    <row r="113" spans="1:105" ht="12" customHeight="1" x14ac:dyDescent="0.25">
      <c r="A113" s="97" t="s">
        <v>129</v>
      </c>
      <c r="B113" s="99">
        <v>0</v>
      </c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15.347913348450039</v>
      </c>
      <c r="L113" s="99">
        <v>13.342054327033887</v>
      </c>
      <c r="M113" s="99">
        <v>14.132845390696192</v>
      </c>
      <c r="N113" s="99">
        <v>14.984251905265193</v>
      </c>
      <c r="O113" s="99">
        <v>15.086584001398407</v>
      </c>
      <c r="P113" s="99">
        <v>15.933072906529029</v>
      </c>
      <c r="Q113" s="99">
        <v>16.382682363893135</v>
      </c>
      <c r="R113" s="99">
        <v>16.381593146523464</v>
      </c>
      <c r="S113" s="99">
        <v>16.277040323373665</v>
      </c>
      <c r="T113" s="99">
        <v>16.704041204173933</v>
      </c>
      <c r="U113" s="99">
        <v>17.211668779820211</v>
      </c>
      <c r="V113" s="99">
        <v>16.965289753365845</v>
      </c>
      <c r="W113" s="99">
        <v>18.332548239260625</v>
      </c>
      <c r="DA113" s="63" t="s">
        <v>2852</v>
      </c>
    </row>
    <row r="114" spans="1:105" ht="12" customHeight="1" x14ac:dyDescent="0.25">
      <c r="A114" s="100" t="s">
        <v>202</v>
      </c>
      <c r="B114" s="102">
        <v>0</v>
      </c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8.1397183102048825</v>
      </c>
      <c r="L114" s="102">
        <v>7.3583289912525327</v>
      </c>
      <c r="M114" s="102">
        <v>7.5340224610326514</v>
      </c>
      <c r="N114" s="102">
        <v>7.7386962352907798</v>
      </c>
      <c r="O114" s="102">
        <v>7.95750804911982</v>
      </c>
      <c r="P114" s="102">
        <v>8.2322414772869834</v>
      </c>
      <c r="Q114" s="102">
        <v>8.5691739246050354</v>
      </c>
      <c r="R114" s="102">
        <v>8.4491522902640295</v>
      </c>
      <c r="S114" s="102">
        <v>8.2493335262901848</v>
      </c>
      <c r="T114" s="102">
        <v>9.7938891000786441</v>
      </c>
      <c r="U114" s="102">
        <v>9.1944378406433263</v>
      </c>
      <c r="V114" s="102">
        <v>8.8988016508742849</v>
      </c>
      <c r="W114" s="102">
        <v>9.3845564448620884</v>
      </c>
      <c r="DA114" s="131" t="s">
        <v>2853</v>
      </c>
    </row>
    <row r="115" spans="1:105" ht="12" customHeight="1" x14ac:dyDescent="0.25">
      <c r="A115" s="103" t="s">
        <v>52</v>
      </c>
      <c r="B115" s="105">
        <v>0</v>
      </c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7.2081950382451589</v>
      </c>
      <c r="L115" s="105">
        <v>5.9837253357813527</v>
      </c>
      <c r="M115" s="105">
        <v>6.5988229296635401</v>
      </c>
      <c r="N115" s="105">
        <v>7.2455556699744159</v>
      </c>
      <c r="O115" s="105">
        <v>7.1290759522785851</v>
      </c>
      <c r="P115" s="105">
        <v>7.7008314292420481</v>
      </c>
      <c r="Q115" s="105">
        <v>7.8135084392880998</v>
      </c>
      <c r="R115" s="105">
        <v>7.9324408562594346</v>
      </c>
      <c r="S115" s="105">
        <v>8.0277067970834803</v>
      </c>
      <c r="T115" s="105">
        <v>6.9101521040952862</v>
      </c>
      <c r="U115" s="105">
        <v>8.0172309391768835</v>
      </c>
      <c r="V115" s="105">
        <v>8.0664881024915616</v>
      </c>
      <c r="W115" s="105">
        <v>8.9479917943985381</v>
      </c>
      <c r="DA115" s="132" t="s">
        <v>2854</v>
      </c>
    </row>
    <row r="116" spans="1:105" ht="12" customHeight="1" x14ac:dyDescent="0.25">
      <c r="A116" s="106" t="s">
        <v>122</v>
      </c>
      <c r="B116" s="102">
        <v>16.485115568148508</v>
      </c>
      <c r="C116" s="102">
        <v>14.089674203687901</v>
      </c>
      <c r="D116" s="102">
        <v>10.525302779432781</v>
      </c>
      <c r="E116" s="102">
        <v>22.203755289773927</v>
      </c>
      <c r="F116" s="102">
        <v>20.664220655234271</v>
      </c>
      <c r="G116" s="102">
        <v>16.418330985233158</v>
      </c>
      <c r="H116" s="102">
        <v>19.577062428820955</v>
      </c>
      <c r="I116" s="102">
        <v>18.008473847021602</v>
      </c>
      <c r="J116" s="102">
        <v>18.941524297965906</v>
      </c>
      <c r="K116" s="102">
        <v>19.971766924678409</v>
      </c>
      <c r="L116" s="102">
        <v>21.331217841749815</v>
      </c>
      <c r="M116" s="102">
        <v>20.915974939879892</v>
      </c>
      <c r="N116" s="102">
        <v>20.516875019447415</v>
      </c>
      <c r="O116" s="102">
        <v>22.016440123678187</v>
      </c>
      <c r="P116" s="102">
        <v>21.928979573776076</v>
      </c>
      <c r="Q116" s="102">
        <v>22.448007331586318</v>
      </c>
      <c r="R116" s="102">
        <v>22.722670995266576</v>
      </c>
      <c r="S116" s="102">
        <v>22.174871022116925</v>
      </c>
      <c r="T116" s="102">
        <v>21.364799777327168</v>
      </c>
      <c r="U116" s="102">
        <v>22.314234367123746</v>
      </c>
      <c r="V116" s="102">
        <v>22.640951291615337</v>
      </c>
      <c r="W116" s="102">
        <v>22.033974933476028</v>
      </c>
      <c r="DA116" s="131" t="s">
        <v>2855</v>
      </c>
    </row>
    <row r="117" spans="1:105" ht="12" customHeight="1" x14ac:dyDescent="0.25">
      <c r="A117" s="107" t="s">
        <v>121</v>
      </c>
      <c r="B117" s="105">
        <v>0</v>
      </c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16.309484086579307</v>
      </c>
      <c r="L117" s="105">
        <v>17.702134388445508</v>
      </c>
      <c r="M117" s="105">
        <v>17.316671235744483</v>
      </c>
      <c r="N117" s="105">
        <v>16.939599328425498</v>
      </c>
      <c r="O117" s="105">
        <v>18.057578494368279</v>
      </c>
      <c r="P117" s="105">
        <v>17.771471308741518</v>
      </c>
      <c r="Q117" s="105">
        <v>18.230011733801767</v>
      </c>
      <c r="R117" s="105">
        <v>18.505127258552978</v>
      </c>
      <c r="S117" s="105">
        <v>18.541872495656825</v>
      </c>
      <c r="T117" s="105">
        <v>18.255244973047535</v>
      </c>
      <c r="U117" s="105">
        <v>19.249747237872359</v>
      </c>
      <c r="V117" s="105">
        <v>19.614413028589897</v>
      </c>
      <c r="W117" s="105">
        <v>19.052605423770274</v>
      </c>
      <c r="DA117" s="132" t="s">
        <v>2856</v>
      </c>
    </row>
    <row r="118" spans="1:105" ht="12" customHeight="1" x14ac:dyDescent="0.25">
      <c r="A118" s="108" t="s">
        <v>53</v>
      </c>
      <c r="B118" s="99">
        <v>0</v>
      </c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9.7292218916438635</v>
      </c>
      <c r="L118" s="99">
        <v>10.940456551677965</v>
      </c>
      <c r="M118" s="99">
        <v>10.383307257102595</v>
      </c>
      <c r="N118" s="99">
        <v>9.8528195590564209</v>
      </c>
      <c r="O118" s="99">
        <v>10.647132590372179</v>
      </c>
      <c r="P118" s="99">
        <v>10.24417467925281</v>
      </c>
      <c r="Q118" s="99">
        <v>10.576104141249454</v>
      </c>
      <c r="R118" s="99">
        <v>10.632055774567506</v>
      </c>
      <c r="S118" s="99">
        <v>10.437338641978842</v>
      </c>
      <c r="T118" s="99">
        <v>11.436749562644884</v>
      </c>
      <c r="U118" s="99">
        <v>11.129414294129244</v>
      </c>
      <c r="V118" s="99">
        <v>11.11041452046279</v>
      </c>
      <c r="W118" s="99">
        <v>10.351513857786315</v>
      </c>
      <c r="DA118" s="63" t="s">
        <v>2857</v>
      </c>
    </row>
    <row r="119" spans="1:105" ht="12" customHeight="1" x14ac:dyDescent="0.25">
      <c r="A119" s="108" t="s">
        <v>52</v>
      </c>
      <c r="B119" s="99">
        <v>0</v>
      </c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6.5802621949354441</v>
      </c>
      <c r="L119" s="99">
        <v>6.7616778367675474</v>
      </c>
      <c r="M119" s="99">
        <v>6.9333639786418892</v>
      </c>
      <c r="N119" s="99">
        <v>7.0867797693690751</v>
      </c>
      <c r="O119" s="99">
        <v>7.4104459039960959</v>
      </c>
      <c r="P119" s="99">
        <v>7.5272966294887054</v>
      </c>
      <c r="Q119" s="99">
        <v>7.6539075925523106</v>
      </c>
      <c r="R119" s="99">
        <v>7.8730714839854707</v>
      </c>
      <c r="S119" s="99">
        <v>8.1045338536779852</v>
      </c>
      <c r="T119" s="99">
        <v>6.8184954104026501</v>
      </c>
      <c r="U119" s="99">
        <v>8.1203329437431169</v>
      </c>
      <c r="V119" s="99">
        <v>8.5039985081271094</v>
      </c>
      <c r="W119" s="99">
        <v>8.7010915659839547</v>
      </c>
      <c r="DA119" s="63" t="s">
        <v>2858</v>
      </c>
    </row>
    <row r="120" spans="1:105" ht="12" customHeight="1" x14ac:dyDescent="0.25">
      <c r="A120" s="121" t="s">
        <v>54</v>
      </c>
      <c r="B120" s="123">
        <v>8.058176043786645</v>
      </c>
      <c r="C120" s="123">
        <v>7.9903192137805457</v>
      </c>
      <c r="D120" s="123">
        <v>7.9500338691307553</v>
      </c>
      <c r="E120" s="123">
        <v>12.189280855333102</v>
      </c>
      <c r="F120" s="123">
        <v>11.745188750509019</v>
      </c>
      <c r="G120" s="123">
        <v>10.658038702728623</v>
      </c>
      <c r="H120" s="123">
        <v>11.426635685319463</v>
      </c>
      <c r="I120" s="123">
        <v>11.463956246433318</v>
      </c>
      <c r="J120" s="123">
        <v>11.896730090095705</v>
      </c>
      <c r="K120" s="123">
        <v>12.14712046527278</v>
      </c>
      <c r="L120" s="123">
        <v>12.610683512345632</v>
      </c>
      <c r="M120" s="123">
        <v>11.84471085963631</v>
      </c>
      <c r="N120" s="123">
        <v>11.76407323508737</v>
      </c>
      <c r="O120" s="123">
        <v>11.542585310017301</v>
      </c>
      <c r="P120" s="123">
        <v>11.231617438173279</v>
      </c>
      <c r="Q120" s="123">
        <v>11.180601794156276</v>
      </c>
      <c r="R120" s="123">
        <v>11.356580359084008</v>
      </c>
      <c r="S120" s="123">
        <v>11.491565854758104</v>
      </c>
      <c r="T120" s="123">
        <v>11.733443178036591</v>
      </c>
      <c r="U120" s="123">
        <v>12.109732224601025</v>
      </c>
      <c r="V120" s="123">
        <v>11.600867198973669</v>
      </c>
      <c r="W120" s="123">
        <v>11.309961545918226</v>
      </c>
      <c r="DA120" s="130" t="s">
        <v>2859</v>
      </c>
    </row>
    <row r="121" spans="1:105" ht="12" customHeight="1" x14ac:dyDescent="0.25">
      <c r="A121" s="97" t="s">
        <v>50</v>
      </c>
      <c r="B121" s="99">
        <v>8.2978808086807074</v>
      </c>
      <c r="C121" s="99">
        <v>8.4672324181028724</v>
      </c>
      <c r="D121" s="99">
        <v>9.1538281872994745</v>
      </c>
      <c r="E121" s="99">
        <v>12.147240235344814</v>
      </c>
      <c r="F121" s="99">
        <v>12.174122907185652</v>
      </c>
      <c r="G121" s="99">
        <v>11.883723340975999</v>
      </c>
      <c r="H121" s="99">
        <v>12.062162867395358</v>
      </c>
      <c r="I121" s="99">
        <v>12.568423114895888</v>
      </c>
      <c r="J121" s="99">
        <v>12.950100938350603</v>
      </c>
      <c r="K121" s="99">
        <v>13.352392451031996</v>
      </c>
      <c r="L121" s="99">
        <v>13.520601882949096</v>
      </c>
      <c r="M121" s="99">
        <v>12.931794912274171</v>
      </c>
      <c r="N121" s="99">
        <v>12.950790221892815</v>
      </c>
      <c r="O121" s="99">
        <v>12.414942735300292</v>
      </c>
      <c r="P121" s="99">
        <v>12.279285941990329</v>
      </c>
      <c r="Q121" s="99">
        <v>12.199401822723413</v>
      </c>
      <c r="R121" s="99">
        <v>12.356899331212881</v>
      </c>
      <c r="S121" s="99">
        <v>12.464012161205963</v>
      </c>
      <c r="T121" s="99">
        <v>12.82111235381231</v>
      </c>
      <c r="U121" s="99">
        <v>13.380722954932333</v>
      </c>
      <c r="V121" s="99">
        <v>12.669780281746981</v>
      </c>
      <c r="W121" s="99">
        <v>12.202437888636616</v>
      </c>
      <c r="DA121" s="63" t="s">
        <v>2860</v>
      </c>
    </row>
    <row r="122" spans="1:105" ht="12" customHeight="1" x14ac:dyDescent="0.25">
      <c r="A122" s="109" t="s">
        <v>120</v>
      </c>
      <c r="B122" s="110">
        <v>6.7347534207662614</v>
      </c>
      <c r="C122" s="110">
        <v>5.8028887946775969</v>
      </c>
      <c r="D122" s="110">
        <v>4.5489163129140007</v>
      </c>
      <c r="E122" s="110">
        <v>12.261026823576588</v>
      </c>
      <c r="F122" s="110">
        <v>11.085937931339831</v>
      </c>
      <c r="G122" s="110">
        <v>8.567602430534123</v>
      </c>
      <c r="H122" s="110">
        <v>10.273257108406741</v>
      </c>
      <c r="I122" s="110">
        <v>9.3341103496826445</v>
      </c>
      <c r="J122" s="110">
        <v>9.9146795813462063</v>
      </c>
      <c r="K122" s="110">
        <v>9.9830702789024723</v>
      </c>
      <c r="L122" s="110">
        <v>11.125042142357099</v>
      </c>
      <c r="M122" s="110">
        <v>10.186428757995138</v>
      </c>
      <c r="N122" s="110">
        <v>9.9227653258796451</v>
      </c>
      <c r="O122" s="110">
        <v>10.132698314593046</v>
      </c>
      <c r="P122" s="110">
        <v>9.4180131597786207</v>
      </c>
      <c r="Q122" s="110">
        <v>9.3539783963530301</v>
      </c>
      <c r="R122" s="110">
        <v>9.5413056058449737</v>
      </c>
      <c r="S122" s="110">
        <v>9.6682290301683711</v>
      </c>
      <c r="T122" s="110">
        <v>9.5772966117189355</v>
      </c>
      <c r="U122" s="110">
        <v>9.5094656860681877</v>
      </c>
      <c r="V122" s="110">
        <v>9.4204887610236536</v>
      </c>
      <c r="W122" s="110">
        <v>9.2396140773479374</v>
      </c>
      <c r="DA122" s="60" t="s">
        <v>2861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8">
        <f t="shared" ref="B124:Q124" si="42">B125+B128+B130+B139</f>
        <v>148.48813972162102</v>
      </c>
      <c r="C124" s="118">
        <f t="shared" si="42"/>
        <v>167.82367874322512</v>
      </c>
      <c r="D124" s="118">
        <f t="shared" si="42"/>
        <v>158.70992918104349</v>
      </c>
      <c r="E124" s="118">
        <f t="shared" si="42"/>
        <v>162.62637547896119</v>
      </c>
      <c r="F124" s="118">
        <f t="shared" si="42"/>
        <v>163.08817691201347</v>
      </c>
      <c r="G124" s="118">
        <f t="shared" si="42"/>
        <v>167.35075109126137</v>
      </c>
      <c r="H124" s="118">
        <f t="shared" si="42"/>
        <v>171.49532781871383</v>
      </c>
      <c r="I124" s="118">
        <f t="shared" si="42"/>
        <v>170.7144420967106</v>
      </c>
      <c r="J124" s="118">
        <f t="shared" si="42"/>
        <v>171.07021669676416</v>
      </c>
      <c r="K124" s="118">
        <f t="shared" si="42"/>
        <v>176.58107849912167</v>
      </c>
      <c r="L124" s="118">
        <f t="shared" si="42"/>
        <v>197.11940649727404</v>
      </c>
      <c r="M124" s="118">
        <f t="shared" si="42"/>
        <v>180.06899380536376</v>
      </c>
      <c r="N124" s="118">
        <f t="shared" si="42"/>
        <v>186.91578910987417</v>
      </c>
      <c r="O124" s="118">
        <f t="shared" si="42"/>
        <v>184.39006339427962</v>
      </c>
      <c r="P124" s="118">
        <f t="shared" si="42"/>
        <v>172.64060616140907</v>
      </c>
      <c r="Q124" s="118">
        <f t="shared" si="42"/>
        <v>174.44618405826782</v>
      </c>
      <c r="R124" s="118">
        <f t="shared" ref="R124:V124" si="43">R125+R128+R130+R139</f>
        <v>181.93252879033545</v>
      </c>
      <c r="S124" s="118">
        <f t="shared" si="43"/>
        <v>191.11800062909407</v>
      </c>
      <c r="T124" s="118">
        <f t="shared" si="43"/>
        <v>196.34985399132182</v>
      </c>
      <c r="U124" s="118">
        <f t="shared" si="43"/>
        <v>194.29114526114941</v>
      </c>
      <c r="V124" s="118">
        <f t="shared" si="43"/>
        <v>194.83942918074001</v>
      </c>
      <c r="W124" s="118">
        <f t="shared" ref="W124" si="44">W125+W128+W130+W139</f>
        <v>214.12921114920582</v>
      </c>
      <c r="DA124" s="129" t="s">
        <v>2862</v>
      </c>
    </row>
    <row r="125" spans="1:105" ht="12.95" customHeight="1" x14ac:dyDescent="0.25">
      <c r="A125" s="121" t="s">
        <v>57</v>
      </c>
      <c r="B125" s="123">
        <f t="shared" ref="B125:Q125" si="45">SUM(B126:B127)</f>
        <v>127.6146233720319</v>
      </c>
      <c r="C125" s="123">
        <f t="shared" si="45"/>
        <v>146.63607905065092</v>
      </c>
      <c r="D125" s="123">
        <f t="shared" si="45"/>
        <v>137.73726744013135</v>
      </c>
      <c r="E125" s="123">
        <f t="shared" si="45"/>
        <v>135.54598423641011</v>
      </c>
      <c r="F125" s="123">
        <f t="shared" si="45"/>
        <v>135.84278428993159</v>
      </c>
      <c r="G125" s="123">
        <f t="shared" si="45"/>
        <v>141.75126688429927</v>
      </c>
      <c r="H125" s="123">
        <f t="shared" si="45"/>
        <v>145.07392694591155</v>
      </c>
      <c r="I125" s="123">
        <f t="shared" si="45"/>
        <v>143.55934052196864</v>
      </c>
      <c r="J125" s="123">
        <f t="shared" si="45"/>
        <v>143.31535244729491</v>
      </c>
      <c r="K125" s="123">
        <f t="shared" si="45"/>
        <v>147.90572538026726</v>
      </c>
      <c r="L125" s="123">
        <f t="shared" si="45"/>
        <v>167.69769019815016</v>
      </c>
      <c r="M125" s="123">
        <f t="shared" si="45"/>
        <v>151.06075385961466</v>
      </c>
      <c r="N125" s="123">
        <f t="shared" si="45"/>
        <v>157.81019758544758</v>
      </c>
      <c r="O125" s="123">
        <f t="shared" si="45"/>
        <v>155.18892276136808</v>
      </c>
      <c r="P125" s="123">
        <f t="shared" si="45"/>
        <v>143.36829290734141</v>
      </c>
      <c r="Q125" s="123">
        <f t="shared" si="45"/>
        <v>144.83472472791223</v>
      </c>
      <c r="R125" s="123">
        <f t="shared" ref="R125:V125" si="46">SUM(R126:R127)</f>
        <v>152.32242657379575</v>
      </c>
      <c r="S125" s="123">
        <f t="shared" si="46"/>
        <v>160.4590490959275</v>
      </c>
      <c r="T125" s="123">
        <f t="shared" si="46"/>
        <v>165.68136189496121</v>
      </c>
      <c r="U125" s="123">
        <f t="shared" si="46"/>
        <v>163.04020137092238</v>
      </c>
      <c r="V125" s="123">
        <f t="shared" si="46"/>
        <v>164.08793616893649</v>
      </c>
      <c r="W125" s="123">
        <f t="shared" ref="W125" si="47">SUM(W126:W127)</f>
        <v>181.42115277608752</v>
      </c>
      <c r="DA125" s="130" t="s">
        <v>2863</v>
      </c>
    </row>
    <row r="126" spans="1:105" ht="12" customHeight="1" x14ac:dyDescent="0.25">
      <c r="A126" s="97" t="s">
        <v>203</v>
      </c>
      <c r="B126" s="99">
        <v>127.23376753915035</v>
      </c>
      <c r="C126" s="99">
        <v>146.19695497272335</v>
      </c>
      <c r="D126" s="99">
        <v>137.32859261497595</v>
      </c>
      <c r="E126" s="99">
        <v>135.14344527401772</v>
      </c>
      <c r="F126" s="99">
        <v>135.445543925794</v>
      </c>
      <c r="G126" s="99">
        <v>141.34224955435255</v>
      </c>
      <c r="H126" s="99">
        <v>144.65607393860049</v>
      </c>
      <c r="I126" s="99">
        <v>143.1553146736448</v>
      </c>
      <c r="J126" s="99">
        <v>142.91463194505027</v>
      </c>
      <c r="K126" s="99">
        <v>147.49617462113275</v>
      </c>
      <c r="L126" s="99">
        <v>167.23005816791132</v>
      </c>
      <c r="M126" s="99">
        <v>150.64781213429217</v>
      </c>
      <c r="N126" s="99">
        <v>157.38021272599516</v>
      </c>
      <c r="O126" s="99">
        <v>154.77105402535892</v>
      </c>
      <c r="P126" s="99">
        <v>142.99503593014495</v>
      </c>
      <c r="Q126" s="99">
        <v>144.46413639672812</v>
      </c>
      <c r="R126" s="99">
        <v>151.93453892983499</v>
      </c>
      <c r="S126" s="99">
        <v>160.05363173689534</v>
      </c>
      <c r="T126" s="99">
        <v>165.25623518053331</v>
      </c>
      <c r="U126" s="99">
        <v>162.62956238510074</v>
      </c>
      <c r="V126" s="99">
        <v>163.67386075322244</v>
      </c>
      <c r="W126" s="99">
        <v>180.97227004392033</v>
      </c>
      <c r="DA126" s="63" t="s">
        <v>2864</v>
      </c>
    </row>
    <row r="127" spans="1:105" ht="12" customHeight="1" x14ac:dyDescent="0.25">
      <c r="A127" s="97" t="s">
        <v>53</v>
      </c>
      <c r="B127" s="99">
        <v>0.3808558328815459</v>
      </c>
      <c r="C127" s="99">
        <v>0.43912407792757513</v>
      </c>
      <c r="D127" s="99">
        <v>0.40867482515538905</v>
      </c>
      <c r="E127" s="99">
        <v>0.40253896239239134</v>
      </c>
      <c r="F127" s="99">
        <v>0.39724036413758951</v>
      </c>
      <c r="G127" s="99">
        <v>0.40901732994672646</v>
      </c>
      <c r="H127" s="99">
        <v>0.41785300731107849</v>
      </c>
      <c r="I127" s="99">
        <v>0.40402584832384497</v>
      </c>
      <c r="J127" s="99">
        <v>0.40072050224463451</v>
      </c>
      <c r="K127" s="99">
        <v>0.40955075913451205</v>
      </c>
      <c r="L127" s="99">
        <v>0.46763203023882127</v>
      </c>
      <c r="M127" s="99">
        <v>0.41294172532248563</v>
      </c>
      <c r="N127" s="99">
        <v>0.42998485945243148</v>
      </c>
      <c r="O127" s="99">
        <v>0.41786873600915186</v>
      </c>
      <c r="P127" s="99">
        <v>0.373256977196463</v>
      </c>
      <c r="Q127" s="99">
        <v>0.37058833118411155</v>
      </c>
      <c r="R127" s="99">
        <v>0.38788764396077624</v>
      </c>
      <c r="S127" s="99">
        <v>0.40541735903215542</v>
      </c>
      <c r="T127" s="99">
        <v>0.42512671442789629</v>
      </c>
      <c r="U127" s="99">
        <v>0.41063898582164771</v>
      </c>
      <c r="V127" s="99">
        <v>0.41407541571405826</v>
      </c>
      <c r="W127" s="99">
        <v>0.44888273216720515</v>
      </c>
      <c r="DA127" s="63" t="s">
        <v>2865</v>
      </c>
    </row>
    <row r="128" spans="1:105" ht="12.95" customHeight="1" x14ac:dyDescent="0.25">
      <c r="A128" s="121" t="s">
        <v>92</v>
      </c>
      <c r="B128" s="123">
        <f t="shared" ref="B128:W128" si="48">B129</f>
        <v>9.4022750174284624E-4</v>
      </c>
      <c r="C128" s="123">
        <f t="shared" si="48"/>
        <v>1.0145037463138882E-3</v>
      </c>
      <c r="D128" s="123">
        <f t="shared" si="48"/>
        <v>1.2183332855596632E-3</v>
      </c>
      <c r="E128" s="123">
        <f t="shared" si="48"/>
        <v>1.2928009765020342E-3</v>
      </c>
      <c r="F128" s="123">
        <f t="shared" si="48"/>
        <v>1.4848392534108647E-3</v>
      </c>
      <c r="G128" s="123">
        <f t="shared" si="48"/>
        <v>1.6095748957619422E-3</v>
      </c>
      <c r="H128" s="123">
        <f t="shared" si="48"/>
        <v>2.2011013115871853E-3</v>
      </c>
      <c r="I128" s="123">
        <f t="shared" si="48"/>
        <v>2.7869479151783946E-3</v>
      </c>
      <c r="J128" s="123">
        <f t="shared" si="48"/>
        <v>3.861023322108395E-3</v>
      </c>
      <c r="K128" s="123">
        <f t="shared" si="48"/>
        <v>5.4597270911238647E-3</v>
      </c>
      <c r="L128" s="123">
        <f t="shared" si="48"/>
        <v>1.1147414000927273E-2</v>
      </c>
      <c r="M128" s="123">
        <f t="shared" si="48"/>
        <v>8.4045021404989262E-3</v>
      </c>
      <c r="N128" s="123">
        <f t="shared" si="48"/>
        <v>1.3245230311746323E-2</v>
      </c>
      <c r="O128" s="123">
        <f t="shared" si="48"/>
        <v>1.6508840665184821E-2</v>
      </c>
      <c r="P128" s="123">
        <f t="shared" si="48"/>
        <v>1.9962577062533356E-2</v>
      </c>
      <c r="Q128" s="123">
        <f t="shared" si="48"/>
        <v>4.2682936242234473E-2</v>
      </c>
      <c r="R128" s="123">
        <f t="shared" si="48"/>
        <v>2.7480169055871036E-2</v>
      </c>
      <c r="S128" s="123">
        <f t="shared" si="48"/>
        <v>3.0846779358436691E-2</v>
      </c>
      <c r="T128" s="123">
        <f t="shared" si="48"/>
        <v>3.7437604022697211E-2</v>
      </c>
      <c r="U128" s="123">
        <f t="shared" si="48"/>
        <v>5.2229193516360219E-2</v>
      </c>
      <c r="V128" s="123">
        <f t="shared" si="48"/>
        <v>3.2002310962972139E-2</v>
      </c>
      <c r="W128" s="123">
        <f t="shared" si="48"/>
        <v>3.9324188162933357E-2</v>
      </c>
      <c r="DA128" s="130" t="s">
        <v>2866</v>
      </c>
    </row>
    <row r="129" spans="1:105" ht="12" customHeight="1" x14ac:dyDescent="0.25">
      <c r="A129" s="97" t="s">
        <v>53</v>
      </c>
      <c r="B129" s="99">
        <f>RES_hhdet_fech!B129/RES_summary!B$19</f>
        <v>9.4022750174284624E-4</v>
      </c>
      <c r="C129" s="99">
        <f>RES_hhdet_fech!C129/RES_summary!C$19</f>
        <v>1.0145037463138882E-3</v>
      </c>
      <c r="D129" s="99">
        <f>RES_hhdet_fech!D129/RES_summary!D$19</f>
        <v>1.2183332855596632E-3</v>
      </c>
      <c r="E129" s="99">
        <f>RES_hhdet_fech!E129/RES_summary!E$19</f>
        <v>1.2928009765020342E-3</v>
      </c>
      <c r="F129" s="99">
        <f>RES_hhdet_fech!F129/RES_summary!F$19</f>
        <v>1.4848392534108647E-3</v>
      </c>
      <c r="G129" s="99">
        <f>RES_hhdet_fech!G129/RES_summary!G$19</f>
        <v>1.6095748957619422E-3</v>
      </c>
      <c r="H129" s="99">
        <f>RES_hhdet_fech!H129/RES_summary!H$19</f>
        <v>2.2011013115871853E-3</v>
      </c>
      <c r="I129" s="99">
        <f>RES_hhdet_fech!I129/RES_summary!I$19</f>
        <v>2.7869479151783946E-3</v>
      </c>
      <c r="J129" s="99">
        <f>RES_hhdet_fech!J129/RES_summary!J$19</f>
        <v>3.861023322108395E-3</v>
      </c>
      <c r="K129" s="99">
        <f>RES_hhdet_fech!K129/RES_summary!K$19</f>
        <v>5.4597270911238647E-3</v>
      </c>
      <c r="L129" s="99">
        <f>RES_hhdet_fech!L129/RES_summary!L$19</f>
        <v>1.1147414000927273E-2</v>
      </c>
      <c r="M129" s="99">
        <f>RES_hhdet_fech!M129/RES_summary!M$19</f>
        <v>8.4045021404989262E-3</v>
      </c>
      <c r="N129" s="99">
        <f>RES_hhdet_fech!N129/RES_summary!N$19</f>
        <v>1.3245230311746323E-2</v>
      </c>
      <c r="O129" s="99">
        <f>RES_hhdet_fech!O129/RES_summary!O$19</f>
        <v>1.6508840665184821E-2</v>
      </c>
      <c r="P129" s="99">
        <f>RES_hhdet_fech!P129/RES_summary!P$19</f>
        <v>1.9962577062533356E-2</v>
      </c>
      <c r="Q129" s="99">
        <f>RES_hhdet_fech!Q129/RES_summary!Q$19</f>
        <v>4.2682936242234473E-2</v>
      </c>
      <c r="R129" s="99">
        <f>RES_hhdet_fech!R129/RES_summary!R$19</f>
        <v>2.7480169055871036E-2</v>
      </c>
      <c r="S129" s="99">
        <f>RES_hhdet_fech!S129/RES_summary!S$19</f>
        <v>3.0846779358436691E-2</v>
      </c>
      <c r="T129" s="99">
        <f>RES_hhdet_fech!T129/RES_summary!T$19</f>
        <v>3.7437604022697211E-2</v>
      </c>
      <c r="U129" s="99">
        <f>RES_hhdet_fech!U129/RES_summary!U$19</f>
        <v>5.2229193516360219E-2</v>
      </c>
      <c r="V129" s="99">
        <f>RES_hhdet_fech!V129/RES_summary!V$19</f>
        <v>3.2002310962972139E-2</v>
      </c>
      <c r="W129" s="99">
        <f>RES_hhdet_fech!W129/RES_summary!W$19</f>
        <v>3.9324188162933357E-2</v>
      </c>
      <c r="DA129" s="63" t="s">
        <v>2867</v>
      </c>
    </row>
    <row r="130" spans="1:105" ht="12" customHeight="1" x14ac:dyDescent="0.25">
      <c r="A130" s="121" t="s">
        <v>55</v>
      </c>
      <c r="B130" s="123">
        <v>12.814099372052647</v>
      </c>
      <c r="C130" s="123">
        <v>13.141418098850387</v>
      </c>
      <c r="D130" s="123">
        <v>12.660861333213957</v>
      </c>
      <c r="E130" s="123">
        <v>14.845377235723303</v>
      </c>
      <c r="F130" s="123">
        <v>15.342558503391411</v>
      </c>
      <c r="G130" s="123">
        <v>14.71972646363062</v>
      </c>
      <c r="H130" s="123">
        <v>14.929902569455701</v>
      </c>
      <c r="I130" s="123">
        <v>15.632571570798348</v>
      </c>
      <c r="J130" s="123">
        <v>15.808411366185474</v>
      </c>
      <c r="K130" s="123">
        <v>16.479882009439041</v>
      </c>
      <c r="L130" s="123">
        <v>16.757868657301266</v>
      </c>
      <c r="M130" s="123">
        <v>17.10064928708395</v>
      </c>
      <c r="N130" s="123">
        <v>17.300942455313006</v>
      </c>
      <c r="O130" s="123">
        <v>17.656944857615343</v>
      </c>
      <c r="P130" s="123">
        <v>18.066462657908438</v>
      </c>
      <c r="Q130" s="123">
        <v>18.439030008980509</v>
      </c>
      <c r="R130" s="123">
        <v>18.265646818916832</v>
      </c>
      <c r="S130" s="123">
        <v>19.167264036250572</v>
      </c>
      <c r="T130" s="123">
        <v>18.912395727859035</v>
      </c>
      <c r="U130" s="123">
        <v>19.097346415349818</v>
      </c>
      <c r="V130" s="123">
        <v>19.121537393829488</v>
      </c>
      <c r="W130" s="123">
        <v>21.359420733789875</v>
      </c>
      <c r="DA130" s="130" t="s">
        <v>2868</v>
      </c>
    </row>
    <row r="131" spans="1:105" ht="12" customHeight="1" x14ac:dyDescent="0.25">
      <c r="A131" s="97" t="s">
        <v>128</v>
      </c>
      <c r="B131" s="99">
        <v>12.740211609005286</v>
      </c>
      <c r="C131" s="99">
        <v>13.120629828940942</v>
      </c>
      <c r="D131" s="99">
        <v>12.688906457646278</v>
      </c>
      <c r="E131" s="99">
        <v>14.7148634035109</v>
      </c>
      <c r="F131" s="99">
        <v>15.257369760899685</v>
      </c>
      <c r="G131" s="99">
        <v>14.71150537791965</v>
      </c>
      <c r="H131" s="99">
        <v>14.868000154158404</v>
      </c>
      <c r="I131" s="99">
        <v>15.600301829723579</v>
      </c>
      <c r="J131" s="99">
        <v>15.763734388191208</v>
      </c>
      <c r="K131" s="99">
        <v>16.435421695235309</v>
      </c>
      <c r="L131" s="99">
        <v>16.695367290552596</v>
      </c>
      <c r="M131" s="99">
        <v>17.049040385444112</v>
      </c>
      <c r="N131" s="99">
        <v>17.259156116409336</v>
      </c>
      <c r="O131" s="99">
        <v>17.610359553961828</v>
      </c>
      <c r="P131" s="99">
        <v>18.048710205823046</v>
      </c>
      <c r="Q131" s="99">
        <v>18.424112664016675</v>
      </c>
      <c r="R131" s="99">
        <v>18.24930322144251</v>
      </c>
      <c r="S131" s="99">
        <v>19.167773883068904</v>
      </c>
      <c r="T131" s="99">
        <v>18.920629419185847</v>
      </c>
      <c r="U131" s="99">
        <v>19.098419003200153</v>
      </c>
      <c r="V131" s="99">
        <v>19.123494723389729</v>
      </c>
      <c r="W131" s="99">
        <v>21.50210234776463</v>
      </c>
      <c r="DA131" s="63" t="s">
        <v>2869</v>
      </c>
    </row>
    <row r="132" spans="1:105" ht="12" customHeight="1" x14ac:dyDescent="0.25">
      <c r="A132" s="97" t="s">
        <v>127</v>
      </c>
      <c r="B132" s="99">
        <v>0</v>
      </c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14.499692391194838</v>
      </c>
      <c r="L132" s="99">
        <v>14.879603015877144</v>
      </c>
      <c r="M132" s="99">
        <v>15.239756692819601</v>
      </c>
      <c r="N132" s="99">
        <v>15.491218678532254</v>
      </c>
      <c r="O132" s="99">
        <v>15.893237577474816</v>
      </c>
      <c r="P132" s="99">
        <v>16.182827155393859</v>
      </c>
      <c r="Q132" s="99">
        <v>16.510417557096943</v>
      </c>
      <c r="R132" s="99">
        <v>16.342660410752714</v>
      </c>
      <c r="S132" s="99">
        <v>17.184010425885369</v>
      </c>
      <c r="T132" s="99">
        <v>17.164996114702149</v>
      </c>
      <c r="U132" s="99">
        <v>17.22882610234582</v>
      </c>
      <c r="V132" s="99">
        <v>17.283415665918028</v>
      </c>
      <c r="W132" s="99">
        <v>19.441819411262152</v>
      </c>
      <c r="DA132" s="63" t="s">
        <v>2870</v>
      </c>
    </row>
    <row r="133" spans="1:105" ht="12" customHeight="1" x14ac:dyDescent="0.25">
      <c r="A133" s="100" t="s">
        <v>203</v>
      </c>
      <c r="B133" s="102">
        <v>0</v>
      </c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7.8756496635759996</v>
      </c>
      <c r="L133" s="102">
        <v>8.4025994220916882</v>
      </c>
      <c r="M133" s="102">
        <v>8.3309785035759578</v>
      </c>
      <c r="N133" s="102">
        <v>8.2062779567406281</v>
      </c>
      <c r="O133" s="102">
        <v>8.6047957068983649</v>
      </c>
      <c r="P133" s="102">
        <v>8.5901408556888423</v>
      </c>
      <c r="Q133" s="102">
        <v>8.853596090878602</v>
      </c>
      <c r="R133" s="102">
        <v>8.6512326894060863</v>
      </c>
      <c r="S133" s="102">
        <v>8.9576857192888344</v>
      </c>
      <c r="T133" s="102">
        <v>10.290957412611771</v>
      </c>
      <c r="U133" s="102">
        <v>9.423469810949209</v>
      </c>
      <c r="V133" s="102">
        <v>9.2848372458366697</v>
      </c>
      <c r="W133" s="102">
        <v>10.217699382612338</v>
      </c>
      <c r="DA133" s="131" t="s">
        <v>2871</v>
      </c>
    </row>
    <row r="134" spans="1:105" ht="12" customHeight="1" x14ac:dyDescent="0.25">
      <c r="A134" s="103" t="s">
        <v>52</v>
      </c>
      <c r="B134" s="105">
        <v>0</v>
      </c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6.6240427276188374</v>
      </c>
      <c r="L134" s="105">
        <v>6.4770035937854544</v>
      </c>
      <c r="M134" s="105">
        <v>6.9087781892436446</v>
      </c>
      <c r="N134" s="105">
        <v>7.2849407217916262</v>
      </c>
      <c r="O134" s="105">
        <v>7.2884418705764515</v>
      </c>
      <c r="P134" s="105">
        <v>7.5926862997050177</v>
      </c>
      <c r="Q134" s="105">
        <v>7.6568214662183403</v>
      </c>
      <c r="R134" s="105">
        <v>7.6914277213466242</v>
      </c>
      <c r="S134" s="105">
        <v>8.2263247065965341</v>
      </c>
      <c r="T134" s="105">
        <v>6.8740387020903748</v>
      </c>
      <c r="U134" s="105">
        <v>7.805356291396607</v>
      </c>
      <c r="V134" s="105">
        <v>7.9985784200813619</v>
      </c>
      <c r="W134" s="105">
        <v>9.2241200286498159</v>
      </c>
      <c r="DA134" s="132" t="s">
        <v>2872</v>
      </c>
    </row>
    <row r="135" spans="1:105" ht="12" customHeight="1" x14ac:dyDescent="0.25">
      <c r="A135" s="106" t="s">
        <v>122</v>
      </c>
      <c r="B135" s="102">
        <v>16.485115568148508</v>
      </c>
      <c r="C135" s="102">
        <v>14.187296387589056</v>
      </c>
      <c r="D135" s="102">
        <v>10.799773289204627</v>
      </c>
      <c r="E135" s="102">
        <v>22.817768440954993</v>
      </c>
      <c r="F135" s="102">
        <v>21.178144231077702</v>
      </c>
      <c r="G135" s="102">
        <v>16.422297586552641</v>
      </c>
      <c r="H135" s="102">
        <v>19.466343788309679</v>
      </c>
      <c r="I135" s="102">
        <v>17.934511668591597</v>
      </c>
      <c r="J135" s="102">
        <v>18.918507820092429</v>
      </c>
      <c r="K135" s="102">
        <v>19.97347714177652</v>
      </c>
      <c r="L135" s="102">
        <v>21.454229028859729</v>
      </c>
      <c r="M135" s="102">
        <v>21.079099392539927</v>
      </c>
      <c r="N135" s="102">
        <v>20.696474273697611</v>
      </c>
      <c r="O135" s="102">
        <v>22.167504766751254</v>
      </c>
      <c r="P135" s="102">
        <v>21.877327216271862</v>
      </c>
      <c r="Q135" s="102">
        <v>22.486558750725695</v>
      </c>
      <c r="R135" s="102">
        <v>22.666591242319075</v>
      </c>
      <c r="S135" s="102">
        <v>22.389100887624913</v>
      </c>
      <c r="T135" s="102">
        <v>21.645220287079226</v>
      </c>
      <c r="U135" s="102">
        <v>22.658663915830129</v>
      </c>
      <c r="V135" s="102">
        <v>22.843849734343827</v>
      </c>
      <c r="W135" s="102">
        <v>21.353818095799568</v>
      </c>
      <c r="DA135" s="131" t="s">
        <v>2873</v>
      </c>
    </row>
    <row r="136" spans="1:105" ht="12" customHeight="1" x14ac:dyDescent="0.25">
      <c r="A136" s="107" t="s">
        <v>121</v>
      </c>
      <c r="B136" s="105">
        <v>0</v>
      </c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16.307170144184362</v>
      </c>
      <c r="L136" s="105">
        <v>17.704016683177553</v>
      </c>
      <c r="M136" s="105">
        <v>17.317938498942535</v>
      </c>
      <c r="N136" s="105">
        <v>16.940462576489686</v>
      </c>
      <c r="O136" s="105">
        <v>18.087795195853516</v>
      </c>
      <c r="P136" s="105">
        <v>17.736239918719281</v>
      </c>
      <c r="Q136" s="105">
        <v>18.296877098757687</v>
      </c>
      <c r="R136" s="105">
        <v>18.519787800546212</v>
      </c>
      <c r="S136" s="105">
        <v>18.576425818844115</v>
      </c>
      <c r="T136" s="105">
        <v>18.455786398498862</v>
      </c>
      <c r="U136" s="105">
        <v>19.471355212319736</v>
      </c>
      <c r="V136" s="105">
        <v>19.813813571915865</v>
      </c>
      <c r="W136" s="105">
        <v>18.681141011185307</v>
      </c>
      <c r="DA136" s="132" t="s">
        <v>2874</v>
      </c>
    </row>
    <row r="137" spans="1:105" ht="12" customHeight="1" x14ac:dyDescent="0.25">
      <c r="A137" s="108" t="s">
        <v>53</v>
      </c>
      <c r="B137" s="99">
        <v>0</v>
      </c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9.7278415378027834</v>
      </c>
      <c r="L137" s="99">
        <v>10.942991480078772</v>
      </c>
      <c r="M137" s="99">
        <v>10.383958589365161</v>
      </c>
      <c r="N137" s="99">
        <v>9.8539129962916938</v>
      </c>
      <c r="O137" s="99">
        <v>10.6754880833457</v>
      </c>
      <c r="P137" s="99">
        <v>10.216508511172428</v>
      </c>
      <c r="Q137" s="99">
        <v>10.63818794184515</v>
      </c>
      <c r="R137" s="99">
        <v>10.646469945295907</v>
      </c>
      <c r="S137" s="99">
        <v>10.472726787093933</v>
      </c>
      <c r="T137" s="99">
        <v>11.632654235093343</v>
      </c>
      <c r="U137" s="99">
        <v>11.342544710821185</v>
      </c>
      <c r="V137" s="99">
        <v>11.300292078284958</v>
      </c>
      <c r="W137" s="99">
        <v>10.080375811864878</v>
      </c>
      <c r="DA137" s="63" t="s">
        <v>2875</v>
      </c>
    </row>
    <row r="138" spans="1:105" ht="12" customHeight="1" x14ac:dyDescent="0.25">
      <c r="A138" s="108" t="s">
        <v>52</v>
      </c>
      <c r="B138" s="99">
        <v>0</v>
      </c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6.5793286063815728</v>
      </c>
      <c r="L138" s="99">
        <v>6.7610252030987823</v>
      </c>
      <c r="M138" s="99">
        <v>6.9339799095773795</v>
      </c>
      <c r="N138" s="99">
        <v>7.086549580197997</v>
      </c>
      <c r="O138" s="99">
        <v>7.4123071125078184</v>
      </c>
      <c r="P138" s="99">
        <v>7.5197314075468515</v>
      </c>
      <c r="Q138" s="99">
        <v>7.6586891569125344</v>
      </c>
      <c r="R138" s="99">
        <v>7.8733178552503063</v>
      </c>
      <c r="S138" s="99">
        <v>8.1036990317501836</v>
      </c>
      <c r="T138" s="99">
        <v>6.8231321634055231</v>
      </c>
      <c r="U138" s="99">
        <v>8.1288105014985526</v>
      </c>
      <c r="V138" s="99">
        <v>8.5135214936309094</v>
      </c>
      <c r="W138" s="99">
        <v>8.6007651993204259</v>
      </c>
      <c r="DA138" s="63" t="s">
        <v>2876</v>
      </c>
    </row>
    <row r="139" spans="1:105" ht="12" customHeight="1" x14ac:dyDescent="0.25">
      <c r="A139" s="121" t="s">
        <v>54</v>
      </c>
      <c r="B139" s="123">
        <v>8.0584767500347425</v>
      </c>
      <c r="C139" s="123">
        <v>8.0451670899775003</v>
      </c>
      <c r="D139" s="123">
        <v>8.310582074412638</v>
      </c>
      <c r="E139" s="123">
        <v>12.233721205851293</v>
      </c>
      <c r="F139" s="123">
        <v>11.901349279437053</v>
      </c>
      <c r="G139" s="123">
        <v>10.878148168435736</v>
      </c>
      <c r="H139" s="123">
        <v>11.489297202035001</v>
      </c>
      <c r="I139" s="123">
        <v>11.519743056028435</v>
      </c>
      <c r="J139" s="123">
        <v>11.942591859961658</v>
      </c>
      <c r="K139" s="123">
        <v>12.190011382324233</v>
      </c>
      <c r="L139" s="123">
        <v>12.652700227821686</v>
      </c>
      <c r="M139" s="123">
        <v>11.899186156524642</v>
      </c>
      <c r="N139" s="123">
        <v>11.791403838801809</v>
      </c>
      <c r="O139" s="123">
        <v>11.527686934631021</v>
      </c>
      <c r="P139" s="123">
        <v>11.185888019096685</v>
      </c>
      <c r="Q139" s="123">
        <v>11.129746385132821</v>
      </c>
      <c r="R139" s="123">
        <v>11.316975228566994</v>
      </c>
      <c r="S139" s="123">
        <v>11.460840717557568</v>
      </c>
      <c r="T139" s="123">
        <v>11.71865876447888</v>
      </c>
      <c r="U139" s="123">
        <v>12.101368281360871</v>
      </c>
      <c r="V139" s="123">
        <v>11.597953307011036</v>
      </c>
      <c r="W139" s="123">
        <v>11.30931345116548</v>
      </c>
      <c r="DA139" s="130" t="s">
        <v>2877</v>
      </c>
    </row>
    <row r="140" spans="1:105" ht="12" customHeight="1" x14ac:dyDescent="0.25">
      <c r="A140" s="97" t="s">
        <v>50</v>
      </c>
      <c r="B140" s="99">
        <v>8.2978808086807074</v>
      </c>
      <c r="C140" s="99">
        <v>8.4826256784556779</v>
      </c>
      <c r="D140" s="99">
        <v>9.1898802853769883</v>
      </c>
      <c r="E140" s="99">
        <v>12.200111519758174</v>
      </c>
      <c r="F140" s="99">
        <v>12.226031057324251</v>
      </c>
      <c r="G140" s="99">
        <v>11.922671922623669</v>
      </c>
      <c r="H140" s="99">
        <v>12.07538907443859</v>
      </c>
      <c r="I140" s="99">
        <v>12.567749052154291</v>
      </c>
      <c r="J140" s="99">
        <v>12.949232556812676</v>
      </c>
      <c r="K140" s="99">
        <v>13.351383046145823</v>
      </c>
      <c r="L140" s="99">
        <v>13.521388776333666</v>
      </c>
      <c r="M140" s="99">
        <v>12.933963505233127</v>
      </c>
      <c r="N140" s="99">
        <v>12.953685568691194</v>
      </c>
      <c r="O140" s="99">
        <v>12.416782391282792</v>
      </c>
      <c r="P140" s="99">
        <v>12.281308006452925</v>
      </c>
      <c r="Q140" s="99">
        <v>12.200390691495528</v>
      </c>
      <c r="R140" s="99">
        <v>12.357501566347764</v>
      </c>
      <c r="S140" s="99">
        <v>12.463336027097315</v>
      </c>
      <c r="T140" s="99">
        <v>12.824612274034994</v>
      </c>
      <c r="U140" s="99">
        <v>13.383662144755563</v>
      </c>
      <c r="V140" s="99">
        <v>12.673863514245115</v>
      </c>
      <c r="W140" s="99">
        <v>12.204270503175993</v>
      </c>
      <c r="DA140" s="63" t="s">
        <v>2878</v>
      </c>
    </row>
    <row r="141" spans="1:105" ht="12" customHeight="1" x14ac:dyDescent="0.25">
      <c r="A141" s="109" t="s">
        <v>120</v>
      </c>
      <c r="B141" s="110">
        <v>6.7347534207662596</v>
      </c>
      <c r="C141" s="110">
        <v>5.826318783553317</v>
      </c>
      <c r="D141" s="110">
        <v>4.583977337944491</v>
      </c>
      <c r="E141" s="110">
        <v>12.331915803923172</v>
      </c>
      <c r="F141" s="110">
        <v>11.130993126644171</v>
      </c>
      <c r="G141" s="110">
        <v>8.5896528687728964</v>
      </c>
      <c r="H141" s="110">
        <v>10.28031670575932</v>
      </c>
      <c r="I141" s="110">
        <v>9.3321594515206954</v>
      </c>
      <c r="J141" s="110">
        <v>9.9127430834500743</v>
      </c>
      <c r="K141" s="110">
        <v>9.9822716237893587</v>
      </c>
      <c r="L141" s="110">
        <v>11.128119758195512</v>
      </c>
      <c r="M141" s="110">
        <v>10.192139026113701</v>
      </c>
      <c r="N141" s="110">
        <v>9.9307539345052405</v>
      </c>
      <c r="O141" s="110">
        <v>10.14465216697773</v>
      </c>
      <c r="P141" s="110">
        <v>9.4410203571688829</v>
      </c>
      <c r="Q141" s="110">
        <v>9.3832717559557413</v>
      </c>
      <c r="R141" s="110">
        <v>9.5703818788425234</v>
      </c>
      <c r="S141" s="110">
        <v>9.6876387280394685</v>
      </c>
      <c r="T141" s="110">
        <v>9.6022999613218811</v>
      </c>
      <c r="U141" s="110">
        <v>9.5225940970831378</v>
      </c>
      <c r="V141" s="110">
        <v>9.4346935239723102</v>
      </c>
      <c r="W141" s="110">
        <v>9.2504226019840061</v>
      </c>
      <c r="DA141" s="60" t="s">
        <v>2879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8">
        <f t="shared" ref="B143:Q143" si="49">B144+B146+B148+B157</f>
        <v>88.347892458575615</v>
      </c>
      <c r="C143" s="118">
        <f t="shared" si="49"/>
        <v>103.55168179609353</v>
      </c>
      <c r="D143" s="118">
        <f t="shared" si="49"/>
        <v>56.363699185017822</v>
      </c>
      <c r="E143" s="118">
        <f t="shared" si="49"/>
        <v>86.519270612008157</v>
      </c>
      <c r="F143" s="118">
        <f t="shared" si="49"/>
        <v>82.857183410295036</v>
      </c>
      <c r="G143" s="118">
        <f t="shared" si="49"/>
        <v>82.076676019031837</v>
      </c>
      <c r="H143" s="118">
        <f t="shared" si="49"/>
        <v>95.113352375788196</v>
      </c>
      <c r="I143" s="118">
        <f t="shared" si="49"/>
        <v>83.328082340755671</v>
      </c>
      <c r="J143" s="118">
        <f t="shared" si="49"/>
        <v>90.968204193735289</v>
      </c>
      <c r="K143" s="118">
        <f t="shared" si="49"/>
        <v>90.862457787751367</v>
      </c>
      <c r="L143" s="118">
        <f t="shared" si="49"/>
        <v>93.720637101506497</v>
      </c>
      <c r="M143" s="118">
        <f t="shared" si="49"/>
        <v>89.072997856192572</v>
      </c>
      <c r="N143" s="118">
        <f t="shared" si="49"/>
        <v>85.313893509040554</v>
      </c>
      <c r="O143" s="118">
        <f t="shared" si="49"/>
        <v>83.3621226025124</v>
      </c>
      <c r="P143" s="118">
        <f t="shared" si="49"/>
        <v>79.084492724656727</v>
      </c>
      <c r="Q143" s="118">
        <f t="shared" si="49"/>
        <v>77.664146414061634</v>
      </c>
      <c r="R143" s="118">
        <f t="shared" ref="R143:V143" si="50">R144+R146+R148+R157</f>
        <v>78.231362015253296</v>
      </c>
      <c r="S143" s="118">
        <f t="shared" si="50"/>
        <v>78.532478361795981</v>
      </c>
      <c r="T143" s="118">
        <f t="shared" si="50"/>
        <v>78.891726471629298</v>
      </c>
      <c r="U143" s="118">
        <f t="shared" si="50"/>
        <v>79.260501495784865</v>
      </c>
      <c r="V143" s="118">
        <f t="shared" si="50"/>
        <v>77.571203990856588</v>
      </c>
      <c r="W143" s="118">
        <f t="shared" ref="W143" si="51">W144+W146+W148+W157</f>
        <v>81.670161391409394</v>
      </c>
      <c r="DA143" s="129" t="s">
        <v>2880</v>
      </c>
    </row>
    <row r="144" spans="1:105" ht="12.95" customHeight="1" x14ac:dyDescent="0.25">
      <c r="A144" s="121" t="s">
        <v>57</v>
      </c>
      <c r="B144" s="123">
        <f t="shared" ref="B144:W144" si="52">B145</f>
        <v>63.081502158010807</v>
      </c>
      <c r="C144" s="123">
        <f t="shared" si="52"/>
        <v>79.453447288739198</v>
      </c>
      <c r="D144" s="123">
        <f t="shared" si="52"/>
        <v>36.244894196365436</v>
      </c>
      <c r="E144" s="123">
        <f t="shared" si="52"/>
        <v>52.556220358312117</v>
      </c>
      <c r="F144" s="123">
        <f t="shared" si="52"/>
        <v>50.700519366556854</v>
      </c>
      <c r="G144" s="123">
        <f t="shared" si="52"/>
        <v>54.41287356945714</v>
      </c>
      <c r="H144" s="123">
        <f t="shared" si="52"/>
        <v>63.868334566318211</v>
      </c>
      <c r="I144" s="123">
        <f t="shared" si="52"/>
        <v>52.807770591129476</v>
      </c>
      <c r="J144" s="123">
        <f t="shared" si="52"/>
        <v>59.470951528001159</v>
      </c>
      <c r="K144" s="123">
        <f t="shared" si="52"/>
        <v>58.738817342412219</v>
      </c>
      <c r="L144" s="123">
        <f t="shared" si="52"/>
        <v>60.010262370286071</v>
      </c>
      <c r="M144" s="123">
        <f t="shared" si="52"/>
        <v>56.565305321543583</v>
      </c>
      <c r="N144" s="123">
        <f t="shared" si="52"/>
        <v>53.12606753711929</v>
      </c>
      <c r="O144" s="123">
        <f t="shared" si="52"/>
        <v>50.897483595041578</v>
      </c>
      <c r="P144" s="123">
        <f t="shared" si="52"/>
        <v>47.672369528086762</v>
      </c>
      <c r="Q144" s="123">
        <f t="shared" si="52"/>
        <v>46.266329291785588</v>
      </c>
      <c r="R144" s="123">
        <f t="shared" si="52"/>
        <v>46.708007745156408</v>
      </c>
      <c r="S144" s="123">
        <f t="shared" si="52"/>
        <v>46.853775372540902</v>
      </c>
      <c r="T144" s="123">
        <f t="shared" si="52"/>
        <v>47.471639781217114</v>
      </c>
      <c r="U144" s="123">
        <f t="shared" si="52"/>
        <v>46.468498501123896</v>
      </c>
      <c r="V144" s="123">
        <f t="shared" si="52"/>
        <v>45.254499388944133</v>
      </c>
      <c r="W144" s="123">
        <f t="shared" si="52"/>
        <v>50.237082012603018</v>
      </c>
      <c r="DA144" s="130" t="s">
        <v>2881</v>
      </c>
    </row>
    <row r="145" spans="1:105" ht="12" customHeight="1" x14ac:dyDescent="0.25">
      <c r="A145" s="97" t="s">
        <v>53</v>
      </c>
      <c r="B145" s="99">
        <v>63.081502158010807</v>
      </c>
      <c r="C145" s="99">
        <v>79.453447288739198</v>
      </c>
      <c r="D145" s="99">
        <v>36.244894196365436</v>
      </c>
      <c r="E145" s="99">
        <v>52.556220358312117</v>
      </c>
      <c r="F145" s="99">
        <v>50.700519366556854</v>
      </c>
      <c r="G145" s="99">
        <v>54.41287356945714</v>
      </c>
      <c r="H145" s="99">
        <v>63.868334566318211</v>
      </c>
      <c r="I145" s="99">
        <v>52.807770591129476</v>
      </c>
      <c r="J145" s="99">
        <v>59.470951528001159</v>
      </c>
      <c r="K145" s="99">
        <v>58.738817342412219</v>
      </c>
      <c r="L145" s="99">
        <v>60.010262370286071</v>
      </c>
      <c r="M145" s="99">
        <v>56.565305321543583</v>
      </c>
      <c r="N145" s="99">
        <v>53.12606753711929</v>
      </c>
      <c r="O145" s="99">
        <v>50.897483595041578</v>
      </c>
      <c r="P145" s="99">
        <v>47.672369528086762</v>
      </c>
      <c r="Q145" s="99">
        <v>46.266329291785588</v>
      </c>
      <c r="R145" s="99">
        <v>46.708007745156408</v>
      </c>
      <c r="S145" s="99">
        <v>46.853775372540902</v>
      </c>
      <c r="T145" s="99">
        <v>47.471639781217114</v>
      </c>
      <c r="U145" s="99">
        <v>46.468498501123896</v>
      </c>
      <c r="V145" s="99">
        <v>45.254499388944133</v>
      </c>
      <c r="W145" s="99">
        <v>50.237082012603018</v>
      </c>
      <c r="DA145" s="63" t="s">
        <v>2882</v>
      </c>
    </row>
    <row r="146" spans="1:105" ht="12.95" customHeight="1" x14ac:dyDescent="0.25">
      <c r="A146" s="121" t="s">
        <v>92</v>
      </c>
      <c r="B146" s="123">
        <f t="shared" ref="B146:W146" si="53">B147</f>
        <v>8.1189463409505249E-3</v>
      </c>
      <c r="C146" s="123">
        <f t="shared" si="53"/>
        <v>8.42483965164228E-3</v>
      </c>
      <c r="D146" s="123">
        <f t="shared" si="53"/>
        <v>4.5668316589929318E-3</v>
      </c>
      <c r="E146" s="123">
        <f t="shared" si="53"/>
        <v>4.0190058135178459E-3</v>
      </c>
      <c r="F146" s="123">
        <f t="shared" si="53"/>
        <v>4.6536493007483821E-3</v>
      </c>
      <c r="G146" s="123">
        <f t="shared" si="53"/>
        <v>5.7495656954681161E-3</v>
      </c>
      <c r="H146" s="123">
        <f t="shared" si="53"/>
        <v>8.6820219636473631E-3</v>
      </c>
      <c r="I146" s="123">
        <f t="shared" si="53"/>
        <v>1.0480026135464388E-2</v>
      </c>
      <c r="J146" s="123">
        <f t="shared" si="53"/>
        <v>1.2769619818397391E-2</v>
      </c>
      <c r="K146" s="123">
        <f t="shared" si="53"/>
        <v>1.6627286257750035E-2</v>
      </c>
      <c r="L146" s="123">
        <f t="shared" si="53"/>
        <v>3.3886253262831401E-2</v>
      </c>
      <c r="M146" s="123">
        <f t="shared" si="53"/>
        <v>2.2165573679950246E-2</v>
      </c>
      <c r="N146" s="123">
        <f t="shared" si="53"/>
        <v>3.1998251722374811E-2</v>
      </c>
      <c r="O146" s="123">
        <f t="shared" si="53"/>
        <v>3.6565275484870444E-2</v>
      </c>
      <c r="P146" s="123">
        <f t="shared" si="53"/>
        <v>4.9174300312793649E-2</v>
      </c>
      <c r="Q146" s="123">
        <f t="shared" si="53"/>
        <v>0.13488839534781524</v>
      </c>
      <c r="R146" s="123">
        <f t="shared" si="53"/>
        <v>0.11095065363748102</v>
      </c>
      <c r="S146" s="123">
        <f t="shared" si="53"/>
        <v>0.13546467369371334</v>
      </c>
      <c r="T146" s="123">
        <f t="shared" si="53"/>
        <v>0.17250317960283615</v>
      </c>
      <c r="U146" s="123">
        <f t="shared" si="53"/>
        <v>0.25213063935824426</v>
      </c>
      <c r="V146" s="123">
        <f t="shared" si="53"/>
        <v>0.16227712842559919</v>
      </c>
      <c r="W146" s="123">
        <f t="shared" si="53"/>
        <v>0.21900508045598846</v>
      </c>
      <c r="DA146" s="130" t="s">
        <v>2883</v>
      </c>
    </row>
    <row r="147" spans="1:105" ht="12" customHeight="1" x14ac:dyDescent="0.25">
      <c r="A147" s="97" t="s">
        <v>53</v>
      </c>
      <c r="B147" s="99">
        <f>RES_hhdet_fech!B147/RES_summary!B$19</f>
        <v>8.1189463409505249E-3</v>
      </c>
      <c r="C147" s="99">
        <f>RES_hhdet_fech!C147/RES_summary!C$19</f>
        <v>8.42483965164228E-3</v>
      </c>
      <c r="D147" s="99">
        <f>RES_hhdet_fech!D147/RES_summary!D$19</f>
        <v>4.5668316589929318E-3</v>
      </c>
      <c r="E147" s="99">
        <f>RES_hhdet_fech!E147/RES_summary!E$19</f>
        <v>4.0190058135178459E-3</v>
      </c>
      <c r="F147" s="99">
        <f>RES_hhdet_fech!F147/RES_summary!F$19</f>
        <v>4.6536493007483821E-3</v>
      </c>
      <c r="G147" s="99">
        <f>RES_hhdet_fech!G147/RES_summary!G$19</f>
        <v>5.7495656954681161E-3</v>
      </c>
      <c r="H147" s="99">
        <f>RES_hhdet_fech!H147/RES_summary!H$19</f>
        <v>8.6820219636473631E-3</v>
      </c>
      <c r="I147" s="99">
        <f>RES_hhdet_fech!I147/RES_summary!I$19</f>
        <v>1.0480026135464388E-2</v>
      </c>
      <c r="J147" s="99">
        <f>RES_hhdet_fech!J147/RES_summary!J$19</f>
        <v>1.2769619818397391E-2</v>
      </c>
      <c r="K147" s="99">
        <f>RES_hhdet_fech!K147/RES_summary!K$19</f>
        <v>1.6627286257750035E-2</v>
      </c>
      <c r="L147" s="99">
        <f>RES_hhdet_fech!L147/RES_summary!L$19</f>
        <v>3.3886253262831401E-2</v>
      </c>
      <c r="M147" s="99">
        <f>RES_hhdet_fech!M147/RES_summary!M$19</f>
        <v>2.2165573679950246E-2</v>
      </c>
      <c r="N147" s="99">
        <f>RES_hhdet_fech!N147/RES_summary!N$19</f>
        <v>3.1998251722374811E-2</v>
      </c>
      <c r="O147" s="99">
        <f>RES_hhdet_fech!O147/RES_summary!O$19</f>
        <v>3.6565275484870444E-2</v>
      </c>
      <c r="P147" s="99">
        <f>RES_hhdet_fech!P147/RES_summary!P$19</f>
        <v>4.9174300312793649E-2</v>
      </c>
      <c r="Q147" s="99">
        <f>RES_hhdet_fech!Q147/RES_summary!Q$19</f>
        <v>0.13488839534781524</v>
      </c>
      <c r="R147" s="99">
        <f>RES_hhdet_fech!R147/RES_summary!R$19</f>
        <v>0.11095065363748102</v>
      </c>
      <c r="S147" s="99">
        <f>RES_hhdet_fech!S147/RES_summary!S$19</f>
        <v>0.13546467369371334</v>
      </c>
      <c r="T147" s="99">
        <f>RES_hhdet_fech!T147/RES_summary!T$19</f>
        <v>0.17250317960283615</v>
      </c>
      <c r="U147" s="99">
        <f>RES_hhdet_fech!U147/RES_summary!U$19</f>
        <v>0.25213063935824426</v>
      </c>
      <c r="V147" s="99">
        <f>RES_hhdet_fech!V147/RES_summary!V$19</f>
        <v>0.16227712842559919</v>
      </c>
      <c r="W147" s="99">
        <f>RES_hhdet_fech!W147/RES_summary!W$19</f>
        <v>0.21900508045598846</v>
      </c>
      <c r="DA147" s="63" t="s">
        <v>2884</v>
      </c>
    </row>
    <row r="148" spans="1:105" ht="12" customHeight="1" x14ac:dyDescent="0.25">
      <c r="A148" s="121" t="s">
        <v>55</v>
      </c>
      <c r="B148" s="123">
        <v>17.199706560359509</v>
      </c>
      <c r="C148" s="123">
        <v>16.107983183380743</v>
      </c>
      <c r="D148" s="123">
        <v>12.43327925804398</v>
      </c>
      <c r="E148" s="123">
        <v>21.785459849282887</v>
      </c>
      <c r="F148" s="123">
        <v>20.50445265689654</v>
      </c>
      <c r="G148" s="123">
        <v>16.98085557718785</v>
      </c>
      <c r="H148" s="123">
        <v>19.726251767684193</v>
      </c>
      <c r="I148" s="123">
        <v>18.815192915513858</v>
      </c>
      <c r="J148" s="123">
        <v>19.496014074905585</v>
      </c>
      <c r="K148" s="123">
        <v>19.922659481507125</v>
      </c>
      <c r="L148" s="123">
        <v>21.099468151079215</v>
      </c>
      <c r="M148" s="123">
        <v>20.70366779896635</v>
      </c>
      <c r="N148" s="123">
        <v>20.4260002632682</v>
      </c>
      <c r="O148" s="123">
        <v>20.883053534270573</v>
      </c>
      <c r="P148" s="123">
        <v>20.110020817765086</v>
      </c>
      <c r="Q148" s="123">
        <v>20.064896050390253</v>
      </c>
      <c r="R148" s="123">
        <v>20.062795808402921</v>
      </c>
      <c r="S148" s="123">
        <v>20.078322243441455</v>
      </c>
      <c r="T148" s="123">
        <v>19.551707951736564</v>
      </c>
      <c r="U148" s="123">
        <v>20.477728499276967</v>
      </c>
      <c r="V148" s="123">
        <v>20.585224731758842</v>
      </c>
      <c r="W148" s="123">
        <v>19.913052154352023</v>
      </c>
      <c r="DA148" s="130" t="s">
        <v>2885</v>
      </c>
    </row>
    <row r="149" spans="1:105" ht="12" customHeight="1" x14ac:dyDescent="0.25">
      <c r="A149" s="97" t="s">
        <v>124</v>
      </c>
      <c r="B149" s="99">
        <v>17.825948120806245</v>
      </c>
      <c r="C149" s="99">
        <v>18.529686887599624</v>
      </c>
      <c r="D149" s="99">
        <v>18.608290373107273</v>
      </c>
      <c r="E149" s="99">
        <v>19.470379324343195</v>
      </c>
      <c r="F149" s="99">
        <v>19.953230108551001</v>
      </c>
      <c r="G149" s="99">
        <v>20.070778442819652</v>
      </c>
      <c r="H149" s="99">
        <v>20.349908897503571</v>
      </c>
      <c r="I149" s="99">
        <v>21.183667461550304</v>
      </c>
      <c r="J149" s="99">
        <v>21.813528978366115</v>
      </c>
      <c r="K149" s="99">
        <v>22.593470520076782</v>
      </c>
      <c r="L149" s="99">
        <v>22.990796721802244</v>
      </c>
      <c r="M149" s="99">
        <v>22.848676024285474</v>
      </c>
      <c r="N149" s="99">
        <v>23.738447293509605</v>
      </c>
      <c r="O149" s="99">
        <v>22.993718129100134</v>
      </c>
      <c r="P149" s="99">
        <v>22.521851215196982</v>
      </c>
      <c r="Q149" s="99">
        <v>21.960511333992784</v>
      </c>
      <c r="R149" s="99">
        <v>22.235498161776476</v>
      </c>
      <c r="S149" s="99">
        <v>22.315595771306505</v>
      </c>
      <c r="T149" s="99">
        <v>22.668229172915975</v>
      </c>
      <c r="U149" s="99">
        <v>23.487154264745087</v>
      </c>
      <c r="V149" s="99">
        <v>22.676457536827577</v>
      </c>
      <c r="W149" s="99">
        <v>21.445120693008604</v>
      </c>
      <c r="DA149" s="63" t="s">
        <v>2886</v>
      </c>
    </row>
    <row r="150" spans="1:105" ht="12" customHeight="1" x14ac:dyDescent="0.25">
      <c r="A150" s="97" t="s">
        <v>123</v>
      </c>
      <c r="B150" s="99">
        <v>0</v>
      </c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17.676507252909786</v>
      </c>
      <c r="L150" s="99">
        <v>18.242692213372607</v>
      </c>
      <c r="M150" s="99">
        <v>18.024142132923757</v>
      </c>
      <c r="N150" s="99">
        <v>18.725630084425855</v>
      </c>
      <c r="O150" s="99">
        <v>18.154825922753375</v>
      </c>
      <c r="P150" s="99">
        <v>17.977612731691401</v>
      </c>
      <c r="Q150" s="99">
        <v>17.845837893169076</v>
      </c>
      <c r="R150" s="99">
        <v>18.254809316732434</v>
      </c>
      <c r="S150" s="99">
        <v>18.585680458978342</v>
      </c>
      <c r="T150" s="99">
        <v>19.549682736654287</v>
      </c>
      <c r="U150" s="99">
        <v>20.217643299169996</v>
      </c>
      <c r="V150" s="99">
        <v>19.784530437614961</v>
      </c>
      <c r="W150" s="99">
        <v>18.937059049848262</v>
      </c>
      <c r="DA150" s="63" t="s">
        <v>2887</v>
      </c>
    </row>
    <row r="151" spans="1:105" ht="12" customHeight="1" x14ac:dyDescent="0.25">
      <c r="A151" s="100" t="s">
        <v>50</v>
      </c>
      <c r="B151" s="102">
        <v>0</v>
      </c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10.977986036036576</v>
      </c>
      <c r="L151" s="102">
        <v>11.702486678346183</v>
      </c>
      <c r="M151" s="102">
        <v>11.241784577768478</v>
      </c>
      <c r="N151" s="102">
        <v>11.332805397567263</v>
      </c>
      <c r="O151" s="102">
        <v>10.981391623015591</v>
      </c>
      <c r="P151" s="102">
        <v>10.550613464536641</v>
      </c>
      <c r="Q151" s="102">
        <v>10.466878604539124</v>
      </c>
      <c r="R151" s="102">
        <v>10.501312320810316</v>
      </c>
      <c r="S151" s="102">
        <v>10.445738906693272</v>
      </c>
      <c r="T151" s="102">
        <v>12.381952222946969</v>
      </c>
      <c r="U151" s="102">
        <v>11.682051752438491</v>
      </c>
      <c r="V151" s="102">
        <v>11.145930118288721</v>
      </c>
      <c r="W151" s="102">
        <v>10.334883940683897</v>
      </c>
      <c r="DA151" s="131" t="s">
        <v>2888</v>
      </c>
    </row>
    <row r="152" spans="1:105" ht="12" customHeight="1" x14ac:dyDescent="0.25">
      <c r="A152" s="103" t="s">
        <v>52</v>
      </c>
      <c r="B152" s="105">
        <v>0</v>
      </c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6.6985212168732122</v>
      </c>
      <c r="L152" s="105">
        <v>6.540205535026419</v>
      </c>
      <c r="M152" s="105">
        <v>6.7823575551552802</v>
      </c>
      <c r="N152" s="105">
        <v>7.3928246868585905</v>
      </c>
      <c r="O152" s="105">
        <v>7.1734342997377833</v>
      </c>
      <c r="P152" s="105">
        <v>7.4269992671547662</v>
      </c>
      <c r="Q152" s="105">
        <v>7.3789592886299511</v>
      </c>
      <c r="R152" s="105">
        <v>7.7534969959221209</v>
      </c>
      <c r="S152" s="105">
        <v>8.1399415522850713</v>
      </c>
      <c r="T152" s="105">
        <v>7.1677305137073173</v>
      </c>
      <c r="U152" s="105">
        <v>8.5355915467315011</v>
      </c>
      <c r="V152" s="105">
        <v>8.6386003193262404</v>
      </c>
      <c r="W152" s="105">
        <v>8.6021751091643672</v>
      </c>
      <c r="DA152" s="132" t="s">
        <v>2889</v>
      </c>
    </row>
    <row r="153" spans="1:105" ht="12" customHeight="1" x14ac:dyDescent="0.25">
      <c r="A153" s="106" t="s">
        <v>122</v>
      </c>
      <c r="B153" s="102">
        <v>16.485115568148508</v>
      </c>
      <c r="C153" s="102">
        <v>14.027549377859373</v>
      </c>
      <c r="D153" s="102">
        <v>10.496258744543445</v>
      </c>
      <c r="E153" s="102">
        <v>22.142883986836644</v>
      </c>
      <c r="F153" s="102">
        <v>20.58691796571172</v>
      </c>
      <c r="G153" s="102">
        <v>16.328823353680775</v>
      </c>
      <c r="H153" s="102">
        <v>19.468397925793461</v>
      </c>
      <c r="I153" s="102">
        <v>17.877071504925695</v>
      </c>
      <c r="J153" s="102">
        <v>18.81836307459206</v>
      </c>
      <c r="K153" s="102">
        <v>19.88094392699108</v>
      </c>
      <c r="L153" s="102">
        <v>21.311413578004462</v>
      </c>
      <c r="M153" s="102">
        <v>20.925236053703468</v>
      </c>
      <c r="N153" s="102">
        <v>20.533153676647441</v>
      </c>
      <c r="O153" s="102">
        <v>22.025181493429539</v>
      </c>
      <c r="P153" s="102">
        <v>21.90860902414099</v>
      </c>
      <c r="Q153" s="102">
        <v>22.343406385844979</v>
      </c>
      <c r="R153" s="102">
        <v>22.291975244927084</v>
      </c>
      <c r="S153" s="102">
        <v>21.877231750942453</v>
      </c>
      <c r="T153" s="102">
        <v>21.182223080600988</v>
      </c>
      <c r="U153" s="102">
        <v>22.363646174736097</v>
      </c>
      <c r="V153" s="102">
        <v>22.867665182600163</v>
      </c>
      <c r="W153" s="102">
        <v>22.287164285906655</v>
      </c>
      <c r="DA153" s="131" t="s">
        <v>2890</v>
      </c>
    </row>
    <row r="154" spans="1:105" ht="12" customHeight="1" x14ac:dyDescent="0.25">
      <c r="A154" s="107" t="s">
        <v>121</v>
      </c>
      <c r="B154" s="105">
        <v>0</v>
      </c>
      <c r="C154" s="105">
        <v>0</v>
      </c>
      <c r="D154" s="105">
        <v>0</v>
      </c>
      <c r="E154" s="105">
        <v>0</v>
      </c>
      <c r="F154" s="105">
        <v>0</v>
      </c>
      <c r="G154" s="105">
        <v>0</v>
      </c>
      <c r="H154" s="105">
        <v>0</v>
      </c>
      <c r="I154" s="105">
        <v>0</v>
      </c>
      <c r="J154" s="105">
        <v>0</v>
      </c>
      <c r="K154" s="105">
        <v>16.315341111502971</v>
      </c>
      <c r="L154" s="105">
        <v>17.709484953686172</v>
      </c>
      <c r="M154" s="105">
        <v>17.32101408676052</v>
      </c>
      <c r="N154" s="105">
        <v>16.936332956706078</v>
      </c>
      <c r="O154" s="105">
        <v>18.060891225294927</v>
      </c>
      <c r="P154" s="105">
        <v>17.765369074578523</v>
      </c>
      <c r="Q154" s="105">
        <v>18.212429292046735</v>
      </c>
      <c r="R154" s="105">
        <v>18.423289741990907</v>
      </c>
      <c r="S154" s="105">
        <v>18.508479399436602</v>
      </c>
      <c r="T154" s="105">
        <v>18.341628604993204</v>
      </c>
      <c r="U154" s="105">
        <v>19.389607782824157</v>
      </c>
      <c r="V154" s="105">
        <v>19.788160646515088</v>
      </c>
      <c r="W154" s="105">
        <v>19.21886004195823</v>
      </c>
      <c r="DA154" s="132" t="s">
        <v>2891</v>
      </c>
    </row>
    <row r="155" spans="1:105" ht="12" customHeight="1" x14ac:dyDescent="0.25">
      <c r="A155" s="108" t="s">
        <v>53</v>
      </c>
      <c r="B155" s="99">
        <v>0</v>
      </c>
      <c r="C155" s="99">
        <v>0</v>
      </c>
      <c r="D155" s="99">
        <v>0</v>
      </c>
      <c r="E155" s="99">
        <v>0</v>
      </c>
      <c r="F155" s="99">
        <v>0</v>
      </c>
      <c r="G155" s="99">
        <v>0</v>
      </c>
      <c r="H155" s="99">
        <v>0</v>
      </c>
      <c r="I155" s="99">
        <v>0</v>
      </c>
      <c r="J155" s="99">
        <v>0</v>
      </c>
      <c r="K155" s="99">
        <v>9.7327158277367971</v>
      </c>
      <c r="L155" s="99">
        <v>10.945014408442512</v>
      </c>
      <c r="M155" s="99">
        <v>10.383108154015526</v>
      </c>
      <c r="N155" s="99">
        <v>9.844995667297308</v>
      </c>
      <c r="O155" s="99">
        <v>10.641125618989172</v>
      </c>
      <c r="P155" s="99">
        <v>10.223161623075566</v>
      </c>
      <c r="Q155" s="99">
        <v>10.537913817279071</v>
      </c>
      <c r="R155" s="99">
        <v>10.52856551972196</v>
      </c>
      <c r="S155" s="99">
        <v>10.37580839651439</v>
      </c>
      <c r="T155" s="99">
        <v>11.491676018226954</v>
      </c>
      <c r="U155" s="99">
        <v>11.226279181172737</v>
      </c>
      <c r="V155" s="99">
        <v>11.234286420210346</v>
      </c>
      <c r="W155" s="99">
        <v>10.459736363807481</v>
      </c>
      <c r="DA155" s="63" t="s">
        <v>2892</v>
      </c>
    </row>
    <row r="156" spans="1:105" ht="12" customHeight="1" x14ac:dyDescent="0.25">
      <c r="A156" s="108" t="s">
        <v>52</v>
      </c>
      <c r="B156" s="99">
        <v>0</v>
      </c>
      <c r="C156" s="99">
        <v>0</v>
      </c>
      <c r="D156" s="99">
        <v>0</v>
      </c>
      <c r="E156" s="99">
        <v>0</v>
      </c>
      <c r="F156" s="99">
        <v>0</v>
      </c>
      <c r="G156" s="99">
        <v>0</v>
      </c>
      <c r="H156" s="99">
        <v>0</v>
      </c>
      <c r="I156" s="99">
        <v>0</v>
      </c>
      <c r="J156" s="99">
        <v>0</v>
      </c>
      <c r="K156" s="99">
        <v>6.5826252837661752</v>
      </c>
      <c r="L156" s="99">
        <v>6.7644705452436575</v>
      </c>
      <c r="M156" s="99">
        <v>6.9379059327449957</v>
      </c>
      <c r="N156" s="99">
        <v>7.0913372894087701</v>
      </c>
      <c r="O156" s="99">
        <v>7.4197656063057558</v>
      </c>
      <c r="P156" s="99">
        <v>7.542207451502958</v>
      </c>
      <c r="Q156" s="99">
        <v>7.6745154747676665</v>
      </c>
      <c r="R156" s="99">
        <v>7.8947242222689473</v>
      </c>
      <c r="S156" s="99">
        <v>8.1326710029222085</v>
      </c>
      <c r="T156" s="99">
        <v>6.8499525867662472</v>
      </c>
      <c r="U156" s="99">
        <v>8.1633286016514184</v>
      </c>
      <c r="V156" s="99">
        <v>8.5538742263047425</v>
      </c>
      <c r="W156" s="99">
        <v>8.7591236781507451</v>
      </c>
      <c r="DA156" s="63" t="s">
        <v>2893</v>
      </c>
    </row>
    <row r="157" spans="1:105" ht="12" customHeight="1" x14ac:dyDescent="0.25">
      <c r="A157" s="121" t="s">
        <v>54</v>
      </c>
      <c r="B157" s="123">
        <v>8.0585647938643508</v>
      </c>
      <c r="C157" s="123">
        <v>7.9818264843219611</v>
      </c>
      <c r="D157" s="123">
        <v>7.6809588989494149</v>
      </c>
      <c r="E157" s="123">
        <v>12.173571398599631</v>
      </c>
      <c r="F157" s="123">
        <v>11.647557737540888</v>
      </c>
      <c r="G157" s="123">
        <v>10.677197306691388</v>
      </c>
      <c r="H157" s="123">
        <v>11.510084019822147</v>
      </c>
      <c r="I157" s="123">
        <v>11.694638807976867</v>
      </c>
      <c r="J157" s="123">
        <v>11.988468971010148</v>
      </c>
      <c r="K157" s="123">
        <v>12.184353677574286</v>
      </c>
      <c r="L157" s="123">
        <v>12.57702032687839</v>
      </c>
      <c r="M157" s="123">
        <v>11.781859162002686</v>
      </c>
      <c r="N157" s="123">
        <v>11.729827456930675</v>
      </c>
      <c r="O157" s="123">
        <v>11.545020197715379</v>
      </c>
      <c r="P157" s="123">
        <v>11.25292807849209</v>
      </c>
      <c r="Q157" s="123">
        <v>11.198032676537983</v>
      </c>
      <c r="R157" s="123">
        <v>11.349607808056486</v>
      </c>
      <c r="S157" s="123">
        <v>11.464916072119919</v>
      </c>
      <c r="T157" s="123">
        <v>11.695875559072794</v>
      </c>
      <c r="U157" s="123">
        <v>12.062143856025761</v>
      </c>
      <c r="V157" s="123">
        <v>11.569202741728013</v>
      </c>
      <c r="W157" s="123">
        <v>11.301022143998367</v>
      </c>
      <c r="DA157" s="130" t="s">
        <v>2894</v>
      </c>
    </row>
    <row r="158" spans="1:105" ht="12" customHeight="1" x14ac:dyDescent="0.25">
      <c r="A158" s="97" t="s">
        <v>50</v>
      </c>
      <c r="B158" s="99">
        <v>8.2978808086807074</v>
      </c>
      <c r="C158" s="99">
        <v>8.4635397496562099</v>
      </c>
      <c r="D158" s="99">
        <v>9.1310869488457787</v>
      </c>
      <c r="E158" s="99">
        <v>12.114310496828166</v>
      </c>
      <c r="F158" s="99">
        <v>12.143332111188375</v>
      </c>
      <c r="G158" s="99">
        <v>11.862013521187697</v>
      </c>
      <c r="H158" s="99">
        <v>12.046213692399595</v>
      </c>
      <c r="I158" s="99">
        <v>12.552761639001249</v>
      </c>
      <c r="J158" s="99">
        <v>12.934066806544724</v>
      </c>
      <c r="K158" s="99">
        <v>13.339491554953835</v>
      </c>
      <c r="L158" s="99">
        <v>13.511131659134199</v>
      </c>
      <c r="M158" s="99">
        <v>12.925286550198377</v>
      </c>
      <c r="N158" s="99">
        <v>12.947949867054387</v>
      </c>
      <c r="O158" s="99">
        <v>12.414531615598227</v>
      </c>
      <c r="P158" s="99">
        <v>12.279000811847782</v>
      </c>
      <c r="Q158" s="99">
        <v>12.199063833931477</v>
      </c>
      <c r="R158" s="99">
        <v>12.354950812396599</v>
      </c>
      <c r="S158" s="99">
        <v>12.458101591012577</v>
      </c>
      <c r="T158" s="99">
        <v>12.811826906280293</v>
      </c>
      <c r="U158" s="99">
        <v>13.36434988836038</v>
      </c>
      <c r="V158" s="99">
        <v>12.654561441409381</v>
      </c>
      <c r="W158" s="99">
        <v>12.192038343130841</v>
      </c>
      <c r="DA158" s="63" t="s">
        <v>2895</v>
      </c>
    </row>
    <row r="159" spans="1:105" ht="12" customHeight="1" x14ac:dyDescent="0.25">
      <c r="A159" s="109" t="s">
        <v>120</v>
      </c>
      <c r="B159" s="110">
        <v>6.7347534207662596</v>
      </c>
      <c r="C159" s="110">
        <v>5.7985776527264195</v>
      </c>
      <c r="D159" s="110">
        <v>4.5355784684475058</v>
      </c>
      <c r="E159" s="110">
        <v>12.234088715249646</v>
      </c>
      <c r="F159" s="110">
        <v>11.064260162645649</v>
      </c>
      <c r="G159" s="110">
        <v>8.5517769552818432</v>
      </c>
      <c r="H159" s="110">
        <v>10.250716101589234</v>
      </c>
      <c r="I159" s="110">
        <v>9.3071570482863635</v>
      </c>
      <c r="J159" s="110">
        <v>9.8766503421958625</v>
      </c>
      <c r="K159" s="110">
        <v>9.9495406667111084</v>
      </c>
      <c r="L159" s="110">
        <v>11.099440960035729</v>
      </c>
      <c r="M159" s="110">
        <v>10.174903526190988</v>
      </c>
      <c r="N159" s="110">
        <v>9.9191446574239137</v>
      </c>
      <c r="O159" s="110">
        <v>10.129751352236909</v>
      </c>
      <c r="P159" s="110">
        <v>9.4081621722977165</v>
      </c>
      <c r="Q159" s="110">
        <v>9.3315596426967709</v>
      </c>
      <c r="R159" s="110">
        <v>9.5009111470843592</v>
      </c>
      <c r="S159" s="110">
        <v>9.6128222991177701</v>
      </c>
      <c r="T159" s="110">
        <v>9.5229204374067393</v>
      </c>
      <c r="U159" s="110">
        <v>9.4516715220341379</v>
      </c>
      <c r="V159" s="110">
        <v>9.3764821542582748</v>
      </c>
      <c r="W159" s="110">
        <v>9.2118998556427396</v>
      </c>
      <c r="DA159" s="60" t="s">
        <v>2896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8">
        <f t="shared" ref="B161:Q161" si="54">B162+B164+B166+B175</f>
        <v>160.93756723401918</v>
      </c>
      <c r="C161" s="118">
        <f t="shared" si="54"/>
        <v>184.78581545418808</v>
      </c>
      <c r="D161" s="118">
        <f t="shared" si="54"/>
        <v>160.57634705795016</v>
      </c>
      <c r="E161" s="118">
        <f t="shared" si="54"/>
        <v>186.1466745462871</v>
      </c>
      <c r="F161" s="118">
        <f t="shared" si="54"/>
        <v>189.1374846004872</v>
      </c>
      <c r="G161" s="118">
        <f t="shared" si="54"/>
        <v>166.96873151802848</v>
      </c>
      <c r="H161" s="118">
        <f t="shared" si="54"/>
        <v>170.23301300225944</v>
      </c>
      <c r="I161" s="118">
        <f t="shared" si="54"/>
        <v>191.44148040171507</v>
      </c>
      <c r="J161" s="118">
        <f t="shared" si="54"/>
        <v>186.00990262861376</v>
      </c>
      <c r="K161" s="118">
        <f t="shared" si="54"/>
        <v>194.31536570504034</v>
      </c>
      <c r="L161" s="118">
        <f t="shared" si="54"/>
        <v>221.80543005358112</v>
      </c>
      <c r="M161" s="118">
        <f t="shared" si="54"/>
        <v>192.03266528713922</v>
      </c>
      <c r="N161" s="118">
        <f t="shared" si="54"/>
        <v>200.07140420664621</v>
      </c>
      <c r="O161" s="118">
        <f t="shared" si="54"/>
        <v>198.32061773696432</v>
      </c>
      <c r="P161" s="118">
        <f t="shared" si="54"/>
        <v>186.58167809644993</v>
      </c>
      <c r="Q161" s="118">
        <f t="shared" si="54"/>
        <v>191.87774953014096</v>
      </c>
      <c r="R161" s="118">
        <f t="shared" ref="R161:V161" si="55">R162+R164+R166+R175</f>
        <v>187.56504793089081</v>
      </c>
      <c r="S161" s="118">
        <f t="shared" si="55"/>
        <v>200.33247835947301</v>
      </c>
      <c r="T161" s="118">
        <f t="shared" si="55"/>
        <v>208.17066006572509</v>
      </c>
      <c r="U161" s="118">
        <f t="shared" si="55"/>
        <v>207.97534941498361</v>
      </c>
      <c r="V161" s="118">
        <f t="shared" si="55"/>
        <v>205.27225915994222</v>
      </c>
      <c r="W161" s="118">
        <f t="shared" ref="W161" si="56">W162+W164+W166+W175</f>
        <v>207.41285696967253</v>
      </c>
      <c r="DA161" s="129" t="s">
        <v>2897</v>
      </c>
    </row>
    <row r="162" spans="1:105" ht="12.95" customHeight="1" x14ac:dyDescent="0.25">
      <c r="A162" s="121" t="s">
        <v>57</v>
      </c>
      <c r="B162" s="123">
        <f t="shared" ref="B162:W162" si="57">B163</f>
        <v>135.67486104047188</v>
      </c>
      <c r="C162" s="123">
        <f t="shared" si="57"/>
        <v>160.44801025091539</v>
      </c>
      <c r="D162" s="123">
        <f t="shared" si="57"/>
        <v>138.69185972093851</v>
      </c>
      <c r="E162" s="123">
        <f t="shared" si="57"/>
        <v>152.31120314422</v>
      </c>
      <c r="F162" s="123">
        <f t="shared" si="57"/>
        <v>156.70145956427183</v>
      </c>
      <c r="G162" s="123">
        <f t="shared" si="57"/>
        <v>139.03230279659175</v>
      </c>
      <c r="H162" s="123">
        <f t="shared" si="57"/>
        <v>138.9754233857395</v>
      </c>
      <c r="I162" s="123">
        <f t="shared" si="57"/>
        <v>161.09040528269423</v>
      </c>
      <c r="J162" s="123">
        <f t="shared" si="57"/>
        <v>154.50086912449964</v>
      </c>
      <c r="K162" s="123">
        <f t="shared" si="57"/>
        <v>161.98702994175744</v>
      </c>
      <c r="L162" s="123">
        <f t="shared" si="57"/>
        <v>187.8537950211134</v>
      </c>
      <c r="M162" s="123">
        <f t="shared" si="57"/>
        <v>159.20375457445718</v>
      </c>
      <c r="N162" s="123">
        <f t="shared" si="57"/>
        <v>167.54079032976983</v>
      </c>
      <c r="O162" s="123">
        <f t="shared" si="57"/>
        <v>165.35282028732078</v>
      </c>
      <c r="P162" s="123">
        <f t="shared" si="57"/>
        <v>154.55536503524871</v>
      </c>
      <c r="Q162" s="123">
        <f t="shared" si="57"/>
        <v>159.94588952526681</v>
      </c>
      <c r="R162" s="123">
        <f t="shared" si="57"/>
        <v>155.47805064451697</v>
      </c>
      <c r="S162" s="123">
        <f t="shared" si="57"/>
        <v>168.16878544948915</v>
      </c>
      <c r="T162" s="123">
        <f t="shared" si="57"/>
        <v>176.25604662109845</v>
      </c>
      <c r="U162" s="123">
        <f t="shared" si="57"/>
        <v>174.70634775126561</v>
      </c>
      <c r="V162" s="123">
        <f t="shared" si="57"/>
        <v>172.45803633583904</v>
      </c>
      <c r="W162" s="123">
        <f t="shared" si="57"/>
        <v>175.6013105715235</v>
      </c>
      <c r="DA162" s="130" t="s">
        <v>2898</v>
      </c>
    </row>
    <row r="163" spans="1:105" ht="12" customHeight="1" x14ac:dyDescent="0.25">
      <c r="A163" s="97" t="s">
        <v>53</v>
      </c>
      <c r="B163" s="110">
        <v>135.67486104047188</v>
      </c>
      <c r="C163" s="110">
        <v>160.44801025091539</v>
      </c>
      <c r="D163" s="110">
        <v>138.69185972093851</v>
      </c>
      <c r="E163" s="110">
        <v>152.31120314422</v>
      </c>
      <c r="F163" s="110">
        <v>156.70145956427183</v>
      </c>
      <c r="G163" s="110">
        <v>139.03230279659175</v>
      </c>
      <c r="H163" s="110">
        <v>138.9754233857395</v>
      </c>
      <c r="I163" s="110">
        <v>161.09040528269423</v>
      </c>
      <c r="J163" s="110">
        <v>154.50086912449964</v>
      </c>
      <c r="K163" s="110">
        <v>161.98702994175744</v>
      </c>
      <c r="L163" s="110">
        <v>187.8537950211134</v>
      </c>
      <c r="M163" s="110">
        <v>159.20375457445718</v>
      </c>
      <c r="N163" s="110">
        <v>167.54079032976983</v>
      </c>
      <c r="O163" s="110">
        <v>165.35282028732078</v>
      </c>
      <c r="P163" s="110">
        <v>154.55536503524871</v>
      </c>
      <c r="Q163" s="110">
        <v>159.94588952526681</v>
      </c>
      <c r="R163" s="110">
        <v>155.47805064451697</v>
      </c>
      <c r="S163" s="110">
        <v>168.16878544948915</v>
      </c>
      <c r="T163" s="110">
        <v>176.25604662109845</v>
      </c>
      <c r="U163" s="110">
        <v>174.70634775126561</v>
      </c>
      <c r="V163" s="110">
        <v>172.45803633583904</v>
      </c>
      <c r="W163" s="110">
        <v>175.6013105715235</v>
      </c>
      <c r="DA163" s="60" t="s">
        <v>2899</v>
      </c>
    </row>
    <row r="164" spans="1:105" ht="12.95" customHeight="1" x14ac:dyDescent="0.25">
      <c r="A164" s="121" t="s">
        <v>92</v>
      </c>
      <c r="B164" s="123">
        <f t="shared" ref="B164:W164" si="58">B165</f>
        <v>4.8195298382864198E-3</v>
      </c>
      <c r="C164" s="123">
        <f t="shared" si="58"/>
        <v>4.5978042967594309E-3</v>
      </c>
      <c r="D164" s="123">
        <f t="shared" si="58"/>
        <v>5.3794943644839954E-3</v>
      </c>
      <c r="E164" s="123">
        <f t="shared" si="58"/>
        <v>5.2799093452018794E-3</v>
      </c>
      <c r="F164" s="123">
        <f t="shared" si="58"/>
        <v>7.474733131420613E-3</v>
      </c>
      <c r="G164" s="123">
        <f t="shared" si="58"/>
        <v>8.5648003673801723E-3</v>
      </c>
      <c r="H164" s="123">
        <f t="shared" si="58"/>
        <v>1.1534878550723441E-2</v>
      </c>
      <c r="I164" s="123">
        <f t="shared" si="58"/>
        <v>1.0908274828137315E-2</v>
      </c>
      <c r="J164" s="123">
        <f t="shared" si="58"/>
        <v>1.1586698726465276E-2</v>
      </c>
      <c r="K164" s="123">
        <f t="shared" si="58"/>
        <v>1.4512219069934234E-2</v>
      </c>
      <c r="L164" s="123">
        <f t="shared" si="58"/>
        <v>2.9207302662019041E-2</v>
      </c>
      <c r="M164" s="123">
        <f t="shared" si="58"/>
        <v>1.8328872246651053E-2</v>
      </c>
      <c r="N164" s="123">
        <f t="shared" si="58"/>
        <v>2.4975138417488264E-2</v>
      </c>
      <c r="O164" s="123">
        <f t="shared" si="58"/>
        <v>2.3678042321412109E-2</v>
      </c>
      <c r="P164" s="123">
        <f t="shared" si="58"/>
        <v>2.600490725607478E-2</v>
      </c>
      <c r="Q164" s="123">
        <f t="shared" si="58"/>
        <v>6.3306022453743116E-2</v>
      </c>
      <c r="R164" s="123">
        <f t="shared" si="58"/>
        <v>4.6676934687651328E-2</v>
      </c>
      <c r="S164" s="123">
        <f t="shared" si="58"/>
        <v>5.6046374486240953E-2</v>
      </c>
      <c r="T164" s="123">
        <f t="shared" si="58"/>
        <v>7.2422601689060215E-2</v>
      </c>
      <c r="U164" s="123">
        <f t="shared" si="58"/>
        <v>0.11521789051670685</v>
      </c>
      <c r="V164" s="123">
        <f t="shared" si="58"/>
        <v>8.6013778044729275E-2</v>
      </c>
      <c r="W164" s="123">
        <f t="shared" si="58"/>
        <v>0.12568049774846465</v>
      </c>
      <c r="DA164" s="130" t="s">
        <v>2900</v>
      </c>
    </row>
    <row r="165" spans="1:105" ht="12" customHeight="1" x14ac:dyDescent="0.25">
      <c r="A165" s="97" t="s">
        <v>53</v>
      </c>
      <c r="B165" s="99">
        <f>RES_hhdet_fech!B165/RES_summary!B$19</f>
        <v>4.8195298382864198E-3</v>
      </c>
      <c r="C165" s="99">
        <f>RES_hhdet_fech!C165/RES_summary!C$19</f>
        <v>4.5978042967594309E-3</v>
      </c>
      <c r="D165" s="99">
        <f>RES_hhdet_fech!D165/RES_summary!D$19</f>
        <v>5.3794943644839954E-3</v>
      </c>
      <c r="E165" s="99">
        <f>RES_hhdet_fech!E165/RES_summary!E$19</f>
        <v>5.2799093452018794E-3</v>
      </c>
      <c r="F165" s="99">
        <f>RES_hhdet_fech!F165/RES_summary!F$19</f>
        <v>7.474733131420613E-3</v>
      </c>
      <c r="G165" s="99">
        <f>RES_hhdet_fech!G165/RES_summary!G$19</f>
        <v>8.5648003673801723E-3</v>
      </c>
      <c r="H165" s="99">
        <f>RES_hhdet_fech!H165/RES_summary!H$19</f>
        <v>1.1534878550723441E-2</v>
      </c>
      <c r="I165" s="99">
        <f>RES_hhdet_fech!I165/RES_summary!I$19</f>
        <v>1.0908274828137315E-2</v>
      </c>
      <c r="J165" s="99">
        <f>RES_hhdet_fech!J165/RES_summary!J$19</f>
        <v>1.1586698726465276E-2</v>
      </c>
      <c r="K165" s="99">
        <f>RES_hhdet_fech!K165/RES_summary!K$19</f>
        <v>1.4512219069934234E-2</v>
      </c>
      <c r="L165" s="99">
        <f>RES_hhdet_fech!L165/RES_summary!L$19</f>
        <v>2.9207302662019041E-2</v>
      </c>
      <c r="M165" s="99">
        <f>RES_hhdet_fech!M165/RES_summary!M$19</f>
        <v>1.8328872246651053E-2</v>
      </c>
      <c r="N165" s="99">
        <f>RES_hhdet_fech!N165/RES_summary!N$19</f>
        <v>2.4975138417488264E-2</v>
      </c>
      <c r="O165" s="99">
        <f>RES_hhdet_fech!O165/RES_summary!O$19</f>
        <v>2.3678042321412109E-2</v>
      </c>
      <c r="P165" s="99">
        <f>RES_hhdet_fech!P165/RES_summary!P$19</f>
        <v>2.600490725607478E-2</v>
      </c>
      <c r="Q165" s="99">
        <f>RES_hhdet_fech!Q165/RES_summary!Q$19</f>
        <v>6.3306022453743116E-2</v>
      </c>
      <c r="R165" s="99">
        <f>RES_hhdet_fech!R165/RES_summary!R$19</f>
        <v>4.6676934687651328E-2</v>
      </c>
      <c r="S165" s="99">
        <f>RES_hhdet_fech!S165/RES_summary!S$19</f>
        <v>5.6046374486240953E-2</v>
      </c>
      <c r="T165" s="99">
        <f>RES_hhdet_fech!T165/RES_summary!T$19</f>
        <v>7.2422601689060215E-2</v>
      </c>
      <c r="U165" s="99">
        <f>RES_hhdet_fech!U165/RES_summary!U$19</f>
        <v>0.11521789051670685</v>
      </c>
      <c r="V165" s="99">
        <f>RES_hhdet_fech!V165/RES_summary!V$19</f>
        <v>8.6013778044729275E-2</v>
      </c>
      <c r="W165" s="99">
        <f>RES_hhdet_fech!W165/RES_summary!W$19</f>
        <v>0.12568049774846465</v>
      </c>
      <c r="DA165" s="63" t="s">
        <v>2901</v>
      </c>
    </row>
    <row r="166" spans="1:105" ht="12" customHeight="1" x14ac:dyDescent="0.25">
      <c r="A166" s="121" t="s">
        <v>55</v>
      </c>
      <c r="B166" s="123">
        <v>17.200072011239516</v>
      </c>
      <c r="C166" s="123">
        <v>16.311955143381855</v>
      </c>
      <c r="D166" s="123">
        <v>13.778943749618824</v>
      </c>
      <c r="E166" s="123">
        <v>21.626419609707646</v>
      </c>
      <c r="F166" s="123">
        <v>20.655920619180446</v>
      </c>
      <c r="G166" s="123">
        <v>17.250312478088247</v>
      </c>
      <c r="H166" s="123">
        <v>19.795549356380892</v>
      </c>
      <c r="I166" s="123">
        <v>18.770811498001351</v>
      </c>
      <c r="J166" s="123">
        <v>19.546920643197225</v>
      </c>
      <c r="K166" s="123">
        <v>20.125226368183593</v>
      </c>
      <c r="L166" s="123">
        <v>21.289623493340688</v>
      </c>
      <c r="M166" s="123">
        <v>20.919729151444496</v>
      </c>
      <c r="N166" s="123">
        <v>20.705586473070902</v>
      </c>
      <c r="O166" s="123">
        <v>21.392962284505337</v>
      </c>
      <c r="P166" s="123">
        <v>20.789510353165838</v>
      </c>
      <c r="Q166" s="123">
        <v>20.725346433275007</v>
      </c>
      <c r="R166" s="123">
        <v>20.704317837453992</v>
      </c>
      <c r="S166" s="123">
        <v>20.623326858188332</v>
      </c>
      <c r="T166" s="123">
        <v>20.092991454070919</v>
      </c>
      <c r="U166" s="123">
        <v>21.019515797086353</v>
      </c>
      <c r="V166" s="123">
        <v>21.093112579512056</v>
      </c>
      <c r="W166" s="123">
        <v>20.355269639694693</v>
      </c>
      <c r="DA166" s="130" t="s">
        <v>2902</v>
      </c>
    </row>
    <row r="167" spans="1:105" ht="12" customHeight="1" x14ac:dyDescent="0.25">
      <c r="A167" s="97" t="s">
        <v>124</v>
      </c>
      <c r="B167" s="99">
        <v>17.825948120806242</v>
      </c>
      <c r="C167" s="99">
        <v>18.602539280532032</v>
      </c>
      <c r="D167" s="99">
        <v>18.848514149250892</v>
      </c>
      <c r="E167" s="99">
        <v>19.795395762665009</v>
      </c>
      <c r="F167" s="99">
        <v>20.365477965231499</v>
      </c>
      <c r="G167" s="99">
        <v>20.420403721567869</v>
      </c>
      <c r="H167" s="99">
        <v>20.505022933969375</v>
      </c>
      <c r="I167" s="99">
        <v>21.258781702526722</v>
      </c>
      <c r="J167" s="99">
        <v>21.882040563532435</v>
      </c>
      <c r="K167" s="99">
        <v>22.653980783024746</v>
      </c>
      <c r="L167" s="99">
        <v>23.064867755199391</v>
      </c>
      <c r="M167" s="99">
        <v>22.995077216237092</v>
      </c>
      <c r="N167" s="99">
        <v>24.07988769314543</v>
      </c>
      <c r="O167" s="99">
        <v>23.54872600178458</v>
      </c>
      <c r="P167" s="99">
        <v>23.299152813418186</v>
      </c>
      <c r="Q167" s="99">
        <v>22.659471099765408</v>
      </c>
      <c r="R167" s="99">
        <v>22.96134606454644</v>
      </c>
      <c r="S167" s="99">
        <v>23.039245124873347</v>
      </c>
      <c r="T167" s="99">
        <v>23.485844176802576</v>
      </c>
      <c r="U167" s="99">
        <v>24.393422042664543</v>
      </c>
      <c r="V167" s="99">
        <v>23.492840096854955</v>
      </c>
      <c r="W167" s="99">
        <v>22.053251365035241</v>
      </c>
      <c r="DA167" s="63" t="s">
        <v>2903</v>
      </c>
    </row>
    <row r="168" spans="1:105" ht="12" customHeight="1" x14ac:dyDescent="0.25">
      <c r="A168" s="97" t="s">
        <v>123</v>
      </c>
      <c r="B168" s="99">
        <v>0</v>
      </c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0</v>
      </c>
      <c r="L168" s="99">
        <v>0</v>
      </c>
      <c r="M168" s="99">
        <v>0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0</v>
      </c>
      <c r="W168" s="99">
        <v>0</v>
      </c>
      <c r="DA168" s="63" t="s">
        <v>2904</v>
      </c>
    </row>
    <row r="169" spans="1:105" ht="12" customHeight="1" x14ac:dyDescent="0.25">
      <c r="A169" s="100" t="s">
        <v>50</v>
      </c>
      <c r="B169" s="102">
        <v>0</v>
      </c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0</v>
      </c>
      <c r="L169" s="102">
        <v>0</v>
      </c>
      <c r="M169" s="102">
        <v>0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</v>
      </c>
      <c r="W169" s="102">
        <v>0</v>
      </c>
      <c r="DA169" s="131" t="s">
        <v>2905</v>
      </c>
    </row>
    <row r="170" spans="1:105" ht="12" customHeight="1" x14ac:dyDescent="0.25">
      <c r="A170" s="103" t="s">
        <v>52</v>
      </c>
      <c r="B170" s="105">
        <v>0</v>
      </c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DA170" s="132" t="s">
        <v>2906</v>
      </c>
    </row>
    <row r="171" spans="1:105" ht="12" customHeight="1" x14ac:dyDescent="0.25">
      <c r="A171" s="106" t="s">
        <v>122</v>
      </c>
      <c r="B171" s="102">
        <v>16.485115568148508</v>
      </c>
      <c r="C171" s="102">
        <v>14.110707361034732</v>
      </c>
      <c r="D171" s="102">
        <v>10.623945149847806</v>
      </c>
      <c r="E171" s="102">
        <v>22.346640790087502</v>
      </c>
      <c r="F171" s="102">
        <v>20.741563965857701</v>
      </c>
      <c r="G171" s="102">
        <v>16.430148319832458</v>
      </c>
      <c r="H171" s="102">
        <v>19.560806712409832</v>
      </c>
      <c r="I171" s="102">
        <v>17.944819929004428</v>
      </c>
      <c r="J171" s="102">
        <v>18.890972449906755</v>
      </c>
      <c r="K171" s="102">
        <v>19.948828823232322</v>
      </c>
      <c r="L171" s="102">
        <v>21.391216848728945</v>
      </c>
      <c r="M171" s="102">
        <v>21.04240393573593</v>
      </c>
      <c r="N171" s="102">
        <v>20.698033844550665</v>
      </c>
      <c r="O171" s="102">
        <v>22.212079438533756</v>
      </c>
      <c r="P171" s="102">
        <v>22.145702494736799</v>
      </c>
      <c r="Q171" s="102">
        <v>22.661201433613918</v>
      </c>
      <c r="R171" s="102">
        <v>22.802804714132506</v>
      </c>
      <c r="S171" s="102">
        <v>22.530059343331992</v>
      </c>
      <c r="T171" s="102">
        <v>21.726343189619946</v>
      </c>
      <c r="U171" s="102">
        <v>22.927773417227499</v>
      </c>
      <c r="V171" s="102">
        <v>23.2637009632207</v>
      </c>
      <c r="W171" s="102">
        <v>22.703179463815012</v>
      </c>
      <c r="DA171" s="131" t="s">
        <v>2907</v>
      </c>
    </row>
    <row r="172" spans="1:105" ht="12" customHeight="1" x14ac:dyDescent="0.25">
      <c r="A172" s="107" t="s">
        <v>121</v>
      </c>
      <c r="B172" s="105">
        <v>0</v>
      </c>
      <c r="C172" s="105">
        <v>0</v>
      </c>
      <c r="D172" s="105">
        <v>0</v>
      </c>
      <c r="E172" s="105">
        <v>0</v>
      </c>
      <c r="F172" s="105">
        <v>0</v>
      </c>
      <c r="G172" s="105">
        <v>0</v>
      </c>
      <c r="H172" s="105">
        <v>0</v>
      </c>
      <c r="I172" s="105">
        <v>0</v>
      </c>
      <c r="J172" s="105">
        <v>0</v>
      </c>
      <c r="K172" s="105">
        <v>16.336751168383742</v>
      </c>
      <c r="L172" s="105">
        <v>17.737175517240551</v>
      </c>
      <c r="M172" s="105">
        <v>17.365404745533755</v>
      </c>
      <c r="N172" s="105">
        <v>17.013575435414513</v>
      </c>
      <c r="O172" s="105">
        <v>18.215756769023066</v>
      </c>
      <c r="P172" s="105">
        <v>18.016173603169737</v>
      </c>
      <c r="Q172" s="105">
        <v>18.488705378911</v>
      </c>
      <c r="R172" s="105">
        <v>18.728113381619931</v>
      </c>
      <c r="S172" s="105">
        <v>18.787508463379872</v>
      </c>
      <c r="T172" s="105">
        <v>18.698667538296313</v>
      </c>
      <c r="U172" s="105">
        <v>19.785870833415327</v>
      </c>
      <c r="V172" s="105">
        <v>20.19113426892654</v>
      </c>
      <c r="W172" s="105">
        <v>19.531536589368194</v>
      </c>
      <c r="DA172" s="132" t="s">
        <v>2908</v>
      </c>
    </row>
    <row r="173" spans="1:105" ht="12" customHeight="1" x14ac:dyDescent="0.25">
      <c r="A173" s="108" t="s">
        <v>53</v>
      </c>
      <c r="B173" s="99">
        <v>0</v>
      </c>
      <c r="C173" s="99">
        <v>0</v>
      </c>
      <c r="D173" s="99">
        <v>0</v>
      </c>
      <c r="E173" s="99">
        <v>0</v>
      </c>
      <c r="F173" s="99">
        <v>0</v>
      </c>
      <c r="G173" s="99">
        <v>0</v>
      </c>
      <c r="H173" s="99">
        <v>0</v>
      </c>
      <c r="I173" s="99">
        <v>0</v>
      </c>
      <c r="J173" s="99">
        <v>0</v>
      </c>
      <c r="K173" s="99">
        <v>9.7454877335187344</v>
      </c>
      <c r="L173" s="99">
        <v>10.962934542466614</v>
      </c>
      <c r="M173" s="99">
        <v>10.41543655242285</v>
      </c>
      <c r="N173" s="99">
        <v>9.9053647118320676</v>
      </c>
      <c r="O173" s="99">
        <v>10.77007960254171</v>
      </c>
      <c r="P173" s="99">
        <v>10.407367265827055</v>
      </c>
      <c r="Q173" s="99">
        <v>10.735415499179588</v>
      </c>
      <c r="R173" s="99">
        <v>10.744157365204618</v>
      </c>
      <c r="S173" s="99">
        <v>10.564861873170436</v>
      </c>
      <c r="T173" s="99">
        <v>11.771863471062927</v>
      </c>
      <c r="U173" s="99">
        <v>11.532596760924127</v>
      </c>
      <c r="V173" s="99">
        <v>11.544833384830786</v>
      </c>
      <c r="W173" s="99">
        <v>10.685334434376356</v>
      </c>
      <c r="DA173" s="63" t="s">
        <v>2909</v>
      </c>
    </row>
    <row r="174" spans="1:105" ht="12" customHeight="1" x14ac:dyDescent="0.25">
      <c r="A174" s="115" t="s">
        <v>52</v>
      </c>
      <c r="B174" s="110">
        <v>0</v>
      </c>
      <c r="C174" s="110">
        <v>0</v>
      </c>
      <c r="D174" s="110">
        <v>0</v>
      </c>
      <c r="E174" s="110">
        <v>0</v>
      </c>
      <c r="F174" s="110">
        <v>0</v>
      </c>
      <c r="G174" s="110">
        <v>0</v>
      </c>
      <c r="H174" s="110">
        <v>0</v>
      </c>
      <c r="I174" s="110">
        <v>0</v>
      </c>
      <c r="J174" s="110">
        <v>0</v>
      </c>
      <c r="K174" s="110">
        <v>6.5912634348650103</v>
      </c>
      <c r="L174" s="110">
        <v>6.7742409747739405</v>
      </c>
      <c r="M174" s="110">
        <v>6.9499681931109034</v>
      </c>
      <c r="N174" s="110">
        <v>7.1082107235824461</v>
      </c>
      <c r="O174" s="110">
        <v>7.4456771664813592</v>
      </c>
      <c r="P174" s="110">
        <v>7.6088063373426786</v>
      </c>
      <c r="Q174" s="110">
        <v>7.7532898797314092</v>
      </c>
      <c r="R174" s="110">
        <v>7.9839560164153145</v>
      </c>
      <c r="S174" s="110">
        <v>8.2226465902094361</v>
      </c>
      <c r="T174" s="110">
        <v>6.9268040672333875</v>
      </c>
      <c r="U174" s="110">
        <v>8.2532740724911982</v>
      </c>
      <c r="V174" s="110">
        <v>8.6463008840957549</v>
      </c>
      <c r="W174" s="110">
        <v>8.8462021549918379</v>
      </c>
      <c r="DA174" s="60" t="s">
        <v>2910</v>
      </c>
    </row>
    <row r="175" spans="1:105" ht="12" customHeight="1" x14ac:dyDescent="0.25">
      <c r="A175" s="121" t="s">
        <v>54</v>
      </c>
      <c r="B175" s="123">
        <v>8.0578146524695171</v>
      </c>
      <c r="C175" s="123">
        <v>8.0212522555940726</v>
      </c>
      <c r="D175" s="123">
        <v>8.1001640930283383</v>
      </c>
      <c r="E175" s="123">
        <v>12.20377188301423</v>
      </c>
      <c r="F175" s="123">
        <v>11.772629683903483</v>
      </c>
      <c r="G175" s="123">
        <v>10.677551442981118</v>
      </c>
      <c r="H175" s="123">
        <v>11.450505381588322</v>
      </c>
      <c r="I175" s="123">
        <v>11.569355346191349</v>
      </c>
      <c r="J175" s="123">
        <v>11.950526162190432</v>
      </c>
      <c r="K175" s="123">
        <v>12.188597176029369</v>
      </c>
      <c r="L175" s="123">
        <v>12.632804236465017</v>
      </c>
      <c r="M175" s="123">
        <v>11.890852688990877</v>
      </c>
      <c r="N175" s="123">
        <v>11.800052265387999</v>
      </c>
      <c r="O175" s="123">
        <v>11.551157122816784</v>
      </c>
      <c r="P175" s="123">
        <v>11.210797800779307</v>
      </c>
      <c r="Q175" s="123">
        <v>11.143207549145416</v>
      </c>
      <c r="R175" s="123">
        <v>11.336002514232215</v>
      </c>
      <c r="S175" s="123">
        <v>11.484319677309299</v>
      </c>
      <c r="T175" s="123">
        <v>11.749199388866671</v>
      </c>
      <c r="U175" s="123">
        <v>12.13426797611497</v>
      </c>
      <c r="V175" s="123">
        <v>11.635096466546392</v>
      </c>
      <c r="W175" s="123">
        <v>11.330596260705887</v>
      </c>
      <c r="DA175" s="130" t="s">
        <v>2911</v>
      </c>
    </row>
    <row r="176" spans="1:105" ht="12" customHeight="1" x14ac:dyDescent="0.25">
      <c r="A176" s="97" t="s">
        <v>50</v>
      </c>
      <c r="B176" s="99">
        <v>8.2978808086807074</v>
      </c>
      <c r="C176" s="99">
        <v>8.4762857245020395</v>
      </c>
      <c r="D176" s="99">
        <v>9.170039644000731</v>
      </c>
      <c r="E176" s="99">
        <v>12.166009646356967</v>
      </c>
      <c r="F176" s="99">
        <v>12.188275018898226</v>
      </c>
      <c r="G176" s="99">
        <v>11.891744712306163</v>
      </c>
      <c r="H176" s="99">
        <v>12.060418236053751</v>
      </c>
      <c r="I176" s="99">
        <v>12.559922045552639</v>
      </c>
      <c r="J176" s="99">
        <v>12.940536947608065</v>
      </c>
      <c r="K176" s="99">
        <v>13.344677308620335</v>
      </c>
      <c r="L176" s="99">
        <v>13.516057156560327</v>
      </c>
      <c r="M176" s="99">
        <v>12.931743899293137</v>
      </c>
      <c r="N176" s="99">
        <v>12.955027356207541</v>
      </c>
      <c r="O176" s="99">
        <v>12.420419009618245</v>
      </c>
      <c r="P176" s="99">
        <v>12.283032953960321</v>
      </c>
      <c r="Q176" s="99">
        <v>12.200862251709218</v>
      </c>
      <c r="R176" s="99">
        <v>12.357956160747026</v>
      </c>
      <c r="S176" s="99">
        <v>12.464880069569311</v>
      </c>
      <c r="T176" s="99">
        <v>12.829578478791261</v>
      </c>
      <c r="U176" s="99">
        <v>13.396191975978155</v>
      </c>
      <c r="V176" s="99">
        <v>12.693351495422199</v>
      </c>
      <c r="W176" s="99">
        <v>12.225887779726493</v>
      </c>
      <c r="DA176" s="63" t="s">
        <v>2912</v>
      </c>
    </row>
    <row r="177" spans="1:105" ht="12" customHeight="1" x14ac:dyDescent="0.25">
      <c r="A177" s="109" t="s">
        <v>120</v>
      </c>
      <c r="B177" s="110">
        <v>6.7347534207662596</v>
      </c>
      <c r="C177" s="110">
        <v>5.8159272574447618</v>
      </c>
      <c r="D177" s="110">
        <v>4.5611124823258802</v>
      </c>
      <c r="E177" s="110">
        <v>12.275034787301601</v>
      </c>
      <c r="F177" s="110">
        <v>11.093139918868605</v>
      </c>
      <c r="G177" s="110">
        <v>8.5705690050347201</v>
      </c>
      <c r="H177" s="110">
        <v>10.269848388081847</v>
      </c>
      <c r="I177" s="110">
        <v>9.322828181242043</v>
      </c>
      <c r="J177" s="110">
        <v>9.8954393958943196</v>
      </c>
      <c r="K177" s="110">
        <v>9.9658497549390699</v>
      </c>
      <c r="L177" s="110">
        <v>11.115168171739853</v>
      </c>
      <c r="M177" s="110">
        <v>10.191829038262567</v>
      </c>
      <c r="N177" s="110">
        <v>9.9388058274073661</v>
      </c>
      <c r="O177" s="110">
        <v>10.157123442284112</v>
      </c>
      <c r="P177" s="110">
        <v>9.4423978066328136</v>
      </c>
      <c r="Q177" s="110">
        <v>9.3735010810588797</v>
      </c>
      <c r="R177" s="110">
        <v>9.5596528065166559</v>
      </c>
      <c r="S177" s="110">
        <v>9.6811374136819026</v>
      </c>
      <c r="T177" s="110">
        <v>9.6074753719830355</v>
      </c>
      <c r="U177" s="110">
        <v>9.5569008781801212</v>
      </c>
      <c r="V177" s="110">
        <v>9.4882803437263536</v>
      </c>
      <c r="W177" s="110">
        <v>9.3100446305336071</v>
      </c>
      <c r="DA177" s="60" t="s">
        <v>2913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2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2914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154</v>
      </c>
      <c r="DA2" s="9"/>
    </row>
    <row r="3" spans="1:105" ht="12" customHeight="1" x14ac:dyDescent="0.25">
      <c r="A3" s="116" t="s">
        <v>144</v>
      </c>
      <c r="B3" s="118">
        <f t="shared" ref="B3:Q3" si="0">B4+B7+B9+B19</f>
        <v>109.95081674237052</v>
      </c>
      <c r="C3" s="118">
        <f t="shared" si="0"/>
        <v>117.22815899858209</v>
      </c>
      <c r="D3" s="118">
        <f t="shared" si="0"/>
        <v>121.85102001926475</v>
      </c>
      <c r="E3" s="118">
        <f t="shared" si="0"/>
        <v>118.75072210889066</v>
      </c>
      <c r="F3" s="118">
        <f t="shared" si="0"/>
        <v>118.55917004445615</v>
      </c>
      <c r="G3" s="118">
        <f t="shared" si="0"/>
        <v>124.22024059246178</v>
      </c>
      <c r="H3" s="118">
        <f t="shared" si="0"/>
        <v>136.50576953697717</v>
      </c>
      <c r="I3" s="118">
        <f t="shared" si="0"/>
        <v>123.14645530473109</v>
      </c>
      <c r="J3" s="118">
        <f t="shared" si="0"/>
        <v>129.66592932007211</v>
      </c>
      <c r="K3" s="118">
        <f t="shared" si="0"/>
        <v>133.97242767269537</v>
      </c>
      <c r="L3" s="118">
        <f t="shared" si="0"/>
        <v>153.24442400772281</v>
      </c>
      <c r="M3" s="118">
        <f t="shared" si="0"/>
        <v>136.1587521933036</v>
      </c>
      <c r="N3" s="118">
        <f t="shared" si="0"/>
        <v>143.95827609388451</v>
      </c>
      <c r="O3" s="118">
        <f t="shared" si="0"/>
        <v>142.95055851575336</v>
      </c>
      <c r="P3" s="118">
        <f t="shared" si="0"/>
        <v>132.58476966604576</v>
      </c>
      <c r="Q3" s="118">
        <f t="shared" si="0"/>
        <v>131.57856669860612</v>
      </c>
      <c r="R3" s="118">
        <f t="shared" ref="R3:V3" si="1">R4+R7+R9+R19</f>
        <v>144.44914560699277</v>
      </c>
      <c r="S3" s="118">
        <f t="shared" si="1"/>
        <v>152.25063465675538</v>
      </c>
      <c r="T3" s="118">
        <f t="shared" si="1"/>
        <v>160.02480915314229</v>
      </c>
      <c r="U3" s="118">
        <f t="shared" si="1"/>
        <v>139.50707205487311</v>
      </c>
      <c r="V3" s="118">
        <f t="shared" si="1"/>
        <v>153.46555247084467</v>
      </c>
      <c r="W3" s="118">
        <f t="shared" ref="W3" si="2">W4+W7+W9+W19</f>
        <v>159.69585031702644</v>
      </c>
      <c r="DA3" s="129" t="s">
        <v>2915</v>
      </c>
    </row>
    <row r="4" spans="1:105" ht="12.95" customHeight="1" x14ac:dyDescent="0.25">
      <c r="A4" s="121" t="s">
        <v>57</v>
      </c>
      <c r="B4" s="123">
        <f t="shared" ref="B4:Q4" si="3">SUM(B5:B6)</f>
        <v>95.133664607122185</v>
      </c>
      <c r="C4" s="123">
        <f t="shared" si="3"/>
        <v>102.67614930657074</v>
      </c>
      <c r="D4" s="123">
        <f t="shared" si="3"/>
        <v>106.28274900225387</v>
      </c>
      <c r="E4" s="123">
        <f t="shared" si="3"/>
        <v>99.803162413146566</v>
      </c>
      <c r="F4" s="123">
        <f t="shared" si="3"/>
        <v>99.349202484179997</v>
      </c>
      <c r="G4" s="123">
        <f t="shared" si="3"/>
        <v>105.57918868878102</v>
      </c>
      <c r="H4" s="123">
        <f t="shared" si="3"/>
        <v>116.57380331195326</v>
      </c>
      <c r="I4" s="123">
        <f t="shared" si="3"/>
        <v>103.91467110630457</v>
      </c>
      <c r="J4" s="123">
        <f t="shared" si="3"/>
        <v>109.33658253714351</v>
      </c>
      <c r="K4" s="123">
        <f t="shared" si="3"/>
        <v>112.92120491564727</v>
      </c>
      <c r="L4" s="123">
        <f t="shared" si="3"/>
        <v>131.33124662665895</v>
      </c>
      <c r="M4" s="123">
        <f t="shared" si="3"/>
        <v>114.72819790164297</v>
      </c>
      <c r="N4" s="123">
        <f t="shared" si="3"/>
        <v>122.14936676183792</v>
      </c>
      <c r="O4" s="123">
        <f t="shared" si="3"/>
        <v>120.89575506674325</v>
      </c>
      <c r="P4" s="123">
        <f t="shared" si="3"/>
        <v>110.4942796986133</v>
      </c>
      <c r="Q4" s="123">
        <f t="shared" si="3"/>
        <v>109.41904092288726</v>
      </c>
      <c r="R4" s="123">
        <f t="shared" ref="R4:V4" si="4">SUM(R5:R6)</f>
        <v>121.6103634873689</v>
      </c>
      <c r="S4" s="123">
        <f t="shared" si="4"/>
        <v>128.53199155563604</v>
      </c>
      <c r="T4" s="123">
        <f t="shared" si="4"/>
        <v>135.44842597201901</v>
      </c>
      <c r="U4" s="123">
        <f t="shared" si="4"/>
        <v>116.67115801766781</v>
      </c>
      <c r="V4" s="123">
        <f t="shared" si="4"/>
        <v>129.57416092900485</v>
      </c>
      <c r="W4" s="123">
        <f t="shared" ref="W4" si="5">SUM(W5:W6)</f>
        <v>135.67805868300613</v>
      </c>
      <c r="DA4" s="130" t="s">
        <v>2916</v>
      </c>
    </row>
    <row r="5" spans="1:105" ht="12" customHeight="1" x14ac:dyDescent="0.25">
      <c r="A5" s="97" t="s">
        <v>51</v>
      </c>
      <c r="B5" s="99">
        <v>94.370923307935101</v>
      </c>
      <c r="C5" s="99">
        <v>101.85192080292866</v>
      </c>
      <c r="D5" s="99">
        <v>105.43841887885047</v>
      </c>
      <c r="E5" s="99">
        <v>99.010961745216392</v>
      </c>
      <c r="F5" s="99">
        <v>98.57397785070907</v>
      </c>
      <c r="G5" s="99">
        <v>104.76790908837124</v>
      </c>
      <c r="H5" s="99">
        <v>115.6817799125028</v>
      </c>
      <c r="I5" s="99">
        <v>103.14034141168325</v>
      </c>
      <c r="J5" s="99">
        <v>108.53013410251401</v>
      </c>
      <c r="K5" s="99">
        <v>112.09995983498987</v>
      </c>
      <c r="L5" s="99">
        <v>130.37400019272673</v>
      </c>
      <c r="M5" s="99">
        <v>113.91287303228779</v>
      </c>
      <c r="N5" s="99">
        <v>121.28958228306732</v>
      </c>
      <c r="O5" s="99">
        <v>120.05981614546648</v>
      </c>
      <c r="P5" s="99">
        <v>109.75608910970281</v>
      </c>
      <c r="Q5" s="99">
        <v>108.70141981178499</v>
      </c>
      <c r="R5" s="99">
        <v>120.81749917499245</v>
      </c>
      <c r="S5" s="99">
        <v>127.70203624712281</v>
      </c>
      <c r="T5" s="99">
        <v>134.56115534585959</v>
      </c>
      <c r="U5" s="99">
        <v>115.92315954062383</v>
      </c>
      <c r="V5" s="99">
        <v>128.7449444178192</v>
      </c>
      <c r="W5" s="99">
        <v>134.83037693967538</v>
      </c>
      <c r="DA5" s="63" t="s">
        <v>2917</v>
      </c>
    </row>
    <row r="6" spans="1:105" ht="12" customHeight="1" x14ac:dyDescent="0.25">
      <c r="A6" s="97" t="s">
        <v>53</v>
      </c>
      <c r="B6" s="99">
        <v>0.76274129918707767</v>
      </c>
      <c r="C6" s="99">
        <v>0.824228503642078</v>
      </c>
      <c r="D6" s="99">
        <v>0.84433012340339975</v>
      </c>
      <c r="E6" s="99">
        <v>0.79220066793017974</v>
      </c>
      <c r="F6" s="99">
        <v>0.77522463347092463</v>
      </c>
      <c r="G6" s="99">
        <v>0.81127960040977176</v>
      </c>
      <c r="H6" s="99">
        <v>0.89202339945045306</v>
      </c>
      <c r="I6" s="99">
        <v>0.77432969462131607</v>
      </c>
      <c r="J6" s="99">
        <v>0.80644843462949578</v>
      </c>
      <c r="K6" s="99">
        <v>0.8212450806573941</v>
      </c>
      <c r="L6" s="99">
        <v>0.95724643393222308</v>
      </c>
      <c r="M6" s="99">
        <v>0.81532486935517345</v>
      </c>
      <c r="N6" s="99">
        <v>0.85978447877060804</v>
      </c>
      <c r="O6" s="99">
        <v>0.83593892127676772</v>
      </c>
      <c r="P6" s="99">
        <v>0.73819058891048628</v>
      </c>
      <c r="Q6" s="99">
        <v>0.71762111110227045</v>
      </c>
      <c r="R6" s="99">
        <v>0.79286431237645527</v>
      </c>
      <c r="S6" s="99">
        <v>0.8299553085132213</v>
      </c>
      <c r="T6" s="99">
        <v>0.88727062615941243</v>
      </c>
      <c r="U6" s="99">
        <v>0.74799847704398192</v>
      </c>
      <c r="V6" s="99">
        <v>0.82921651118565831</v>
      </c>
      <c r="W6" s="99">
        <v>0.84768174333074209</v>
      </c>
      <c r="DA6" s="63" t="s">
        <v>2918</v>
      </c>
    </row>
    <row r="7" spans="1:105" ht="12.95" customHeight="1" x14ac:dyDescent="0.25">
      <c r="A7" s="121" t="s">
        <v>92</v>
      </c>
      <c r="B7" s="123">
        <f t="shared" ref="B7:W7" si="6">B8</f>
        <v>1.6778393350147384E-3</v>
      </c>
      <c r="C7" s="123">
        <f t="shared" si="6"/>
        <v>1.8099884724725882E-3</v>
      </c>
      <c r="D7" s="123">
        <f t="shared" si="6"/>
        <v>2.1153709715579813E-3</v>
      </c>
      <c r="E7" s="123">
        <f t="shared" si="6"/>
        <v>2.6992230544461981E-3</v>
      </c>
      <c r="F7" s="123">
        <f t="shared" si="6"/>
        <v>4.031818222569949E-3</v>
      </c>
      <c r="G7" s="123">
        <f t="shared" si="6"/>
        <v>5.0339855148258126E-3</v>
      </c>
      <c r="H7" s="123">
        <f t="shared" si="6"/>
        <v>8.2368714663908788E-3</v>
      </c>
      <c r="I7" s="123">
        <f t="shared" si="6"/>
        <v>1.1248952548602104E-2</v>
      </c>
      <c r="J7" s="123">
        <f t="shared" si="6"/>
        <v>1.4186652228899341E-2</v>
      </c>
      <c r="K7" s="123">
        <f t="shared" si="6"/>
        <v>1.7953220653350099E-2</v>
      </c>
      <c r="L7" s="123">
        <f t="shared" si="6"/>
        <v>3.4251932747860668E-2</v>
      </c>
      <c r="M7" s="123">
        <f t="shared" si="6"/>
        <v>2.3068302746330871E-2</v>
      </c>
      <c r="N7" s="123">
        <f t="shared" si="6"/>
        <v>3.3575863727308058E-2</v>
      </c>
      <c r="O7" s="123">
        <f t="shared" si="6"/>
        <v>3.9980185371277129E-2</v>
      </c>
      <c r="P7" s="123">
        <f t="shared" si="6"/>
        <v>5.2306270955612584E-2</v>
      </c>
      <c r="Q7" s="123">
        <f t="shared" si="6"/>
        <v>0.12882160798299061</v>
      </c>
      <c r="R7" s="123">
        <f t="shared" si="6"/>
        <v>9.851179496650464E-2</v>
      </c>
      <c r="S7" s="123">
        <f t="shared" si="6"/>
        <v>0.12311342287260518</v>
      </c>
      <c r="T7" s="123">
        <f t="shared" si="6"/>
        <v>0.16449731702229017</v>
      </c>
      <c r="U7" s="123">
        <f t="shared" si="6"/>
        <v>0.24513054902205114</v>
      </c>
      <c r="V7" s="123">
        <f t="shared" si="6"/>
        <v>0.15413529968473336</v>
      </c>
      <c r="W7" s="123">
        <f t="shared" si="6"/>
        <v>0.2007007626453664</v>
      </c>
      <c r="DA7" s="130" t="s">
        <v>2919</v>
      </c>
    </row>
    <row r="8" spans="1:105" ht="12" customHeight="1" x14ac:dyDescent="0.25">
      <c r="A8" s="97" t="s">
        <v>53</v>
      </c>
      <c r="B8" s="99">
        <f>RES_hhdet_tesh!B8/RES_summary!B$19</f>
        <v>1.6778393350147384E-3</v>
      </c>
      <c r="C8" s="99">
        <f>RES_hhdet_tesh!C8/RES_summary!C$19</f>
        <v>1.8099884724725882E-3</v>
      </c>
      <c r="D8" s="99">
        <f>RES_hhdet_tesh!D8/RES_summary!D$19</f>
        <v>2.1153709715579813E-3</v>
      </c>
      <c r="E8" s="99">
        <f>RES_hhdet_tesh!E8/RES_summary!E$19</f>
        <v>2.6992230544461981E-3</v>
      </c>
      <c r="F8" s="99">
        <f>RES_hhdet_tesh!F8/RES_summary!F$19</f>
        <v>4.031818222569949E-3</v>
      </c>
      <c r="G8" s="99">
        <f>RES_hhdet_tesh!G8/RES_summary!G$19</f>
        <v>5.0339855148258126E-3</v>
      </c>
      <c r="H8" s="99">
        <f>RES_hhdet_tesh!H8/RES_summary!H$19</f>
        <v>8.2368714663908788E-3</v>
      </c>
      <c r="I8" s="99">
        <f>RES_hhdet_tesh!I8/RES_summary!I$19</f>
        <v>1.1248952548602104E-2</v>
      </c>
      <c r="J8" s="99">
        <f>RES_hhdet_tesh!J8/RES_summary!J$19</f>
        <v>1.4186652228899341E-2</v>
      </c>
      <c r="K8" s="99">
        <f>RES_hhdet_tesh!K8/RES_summary!K$19</f>
        <v>1.7953220653350099E-2</v>
      </c>
      <c r="L8" s="99">
        <f>RES_hhdet_tesh!L8/RES_summary!L$19</f>
        <v>3.4251932747860668E-2</v>
      </c>
      <c r="M8" s="99">
        <f>RES_hhdet_tesh!M8/RES_summary!M$19</f>
        <v>2.3068302746330871E-2</v>
      </c>
      <c r="N8" s="99">
        <f>RES_hhdet_tesh!N8/RES_summary!N$19</f>
        <v>3.3575863727308058E-2</v>
      </c>
      <c r="O8" s="99">
        <f>RES_hhdet_tesh!O8/RES_summary!O$19</f>
        <v>3.9980185371277129E-2</v>
      </c>
      <c r="P8" s="99">
        <f>RES_hhdet_tesh!P8/RES_summary!P$19</f>
        <v>5.2306270955612584E-2</v>
      </c>
      <c r="Q8" s="99">
        <f>RES_hhdet_tesh!Q8/RES_summary!Q$19</f>
        <v>0.12882160798299061</v>
      </c>
      <c r="R8" s="99">
        <f>RES_hhdet_tesh!R8/RES_summary!R$19</f>
        <v>9.851179496650464E-2</v>
      </c>
      <c r="S8" s="99">
        <f>RES_hhdet_tesh!S8/RES_summary!S$19</f>
        <v>0.12311342287260518</v>
      </c>
      <c r="T8" s="99">
        <f>RES_hhdet_tesh!T8/RES_summary!T$19</f>
        <v>0.16449731702229017</v>
      </c>
      <c r="U8" s="99">
        <f>RES_hhdet_tesh!U8/RES_summary!U$19</f>
        <v>0.24513054902205114</v>
      </c>
      <c r="V8" s="99">
        <f>RES_hhdet_tesh!V8/RES_summary!V$19</f>
        <v>0.15413529968473336</v>
      </c>
      <c r="W8" s="99">
        <f>RES_hhdet_tesh!W8/RES_summary!W$19</f>
        <v>0.2007007626453664</v>
      </c>
      <c r="DA8" s="63" t="s">
        <v>2920</v>
      </c>
    </row>
    <row r="9" spans="1:105" ht="12" customHeight="1" x14ac:dyDescent="0.25">
      <c r="A9" s="121" t="s">
        <v>55</v>
      </c>
      <c r="B9" s="123">
        <v>9.9376973754914744</v>
      </c>
      <c r="C9" s="123">
        <v>9.7304490180168575</v>
      </c>
      <c r="D9" s="123">
        <v>10.486129965255849</v>
      </c>
      <c r="E9" s="123">
        <v>11.270456290405658</v>
      </c>
      <c r="F9" s="123">
        <v>11.673792087342713</v>
      </c>
      <c r="G9" s="123">
        <v>11.716904810620154</v>
      </c>
      <c r="H9" s="123">
        <v>12.507796580182346</v>
      </c>
      <c r="I9" s="123">
        <v>11.911439544793373</v>
      </c>
      <c r="J9" s="123">
        <v>12.665825264607982</v>
      </c>
      <c r="K9" s="123">
        <v>13.197782962060581</v>
      </c>
      <c r="L9" s="123">
        <v>13.689234739624588</v>
      </c>
      <c r="M9" s="123">
        <v>13.675277194339191</v>
      </c>
      <c r="N9" s="123">
        <v>14.085791660424512</v>
      </c>
      <c r="O9" s="123">
        <v>14.466057262657076</v>
      </c>
      <c r="P9" s="123">
        <v>14.700402771542452</v>
      </c>
      <c r="Q9" s="123">
        <v>14.739906599995324</v>
      </c>
      <c r="R9" s="123">
        <v>15.316362584012978</v>
      </c>
      <c r="S9" s="123">
        <v>16.027518612713262</v>
      </c>
      <c r="T9" s="123">
        <v>16.713584261886364</v>
      </c>
      <c r="U9" s="123">
        <v>14.827568325661431</v>
      </c>
      <c r="V9" s="123">
        <v>16.010829143675711</v>
      </c>
      <c r="W9" s="123">
        <v>16.340359108473848</v>
      </c>
      <c r="DA9" s="130" t="s">
        <v>2921</v>
      </c>
    </row>
    <row r="10" spans="1:105" ht="12" customHeight="1" x14ac:dyDescent="0.25">
      <c r="A10" s="97" t="s">
        <v>143</v>
      </c>
      <c r="B10" s="99">
        <v>9.9327627422875739</v>
      </c>
      <c r="C10" s="99">
        <v>9.7445563607547392</v>
      </c>
      <c r="D10" s="99">
        <v>10.700842586196201</v>
      </c>
      <c r="E10" s="99">
        <v>10.967965822196071</v>
      </c>
      <c r="F10" s="99">
        <v>11.482395893243169</v>
      </c>
      <c r="G10" s="99">
        <v>11.869038276776744</v>
      </c>
      <c r="H10" s="99">
        <v>12.510226900465032</v>
      </c>
      <c r="I10" s="99">
        <v>11.932562148487442</v>
      </c>
      <c r="J10" s="99">
        <v>12.710987769533583</v>
      </c>
      <c r="K10" s="99">
        <v>13.223836483794772</v>
      </c>
      <c r="L10" s="99">
        <v>13.650704933717487</v>
      </c>
      <c r="M10" s="99">
        <v>13.660726161212306</v>
      </c>
      <c r="N10" s="99">
        <v>14.153756648420176</v>
      </c>
      <c r="O10" s="99">
        <v>14.437771894077677</v>
      </c>
      <c r="P10" s="99">
        <v>14.712011766103448</v>
      </c>
      <c r="Q10" s="99">
        <v>14.677300245245441</v>
      </c>
      <c r="R10" s="99">
        <v>15.308590865822341</v>
      </c>
      <c r="S10" s="99">
        <v>16.118060959572794</v>
      </c>
      <c r="T10" s="99">
        <v>16.969428958279234</v>
      </c>
      <c r="U10" s="99">
        <v>14.498126184961373</v>
      </c>
      <c r="V10" s="99">
        <v>15.824964436748527</v>
      </c>
      <c r="W10" s="99">
        <v>16.267316865182053</v>
      </c>
      <c r="DA10" s="63" t="s">
        <v>2922</v>
      </c>
    </row>
    <row r="11" spans="1:105" ht="12" customHeight="1" x14ac:dyDescent="0.25">
      <c r="A11" s="97" t="s">
        <v>124</v>
      </c>
      <c r="B11" s="99">
        <v>9.8407157013588673</v>
      </c>
      <c r="C11" s="99">
        <v>10.322227132576373</v>
      </c>
      <c r="D11" s="99">
        <v>10.504015087165078</v>
      </c>
      <c r="E11" s="99">
        <v>11.071223191022421</v>
      </c>
      <c r="F11" s="99">
        <v>11.463641945222031</v>
      </c>
      <c r="G11" s="99">
        <v>11.617084678446741</v>
      </c>
      <c r="H11" s="99">
        <v>11.845766357317528</v>
      </c>
      <c r="I11" s="99">
        <v>12.361036508855999</v>
      </c>
      <c r="J11" s="99">
        <v>12.746637880922531</v>
      </c>
      <c r="K11" s="99">
        <v>13.229844739706152</v>
      </c>
      <c r="L11" s="99">
        <v>13.494971381952359</v>
      </c>
      <c r="M11" s="99">
        <v>13.490033854965462</v>
      </c>
      <c r="N11" s="99">
        <v>14.242525256413696</v>
      </c>
      <c r="O11" s="99">
        <v>14.181619915734492</v>
      </c>
      <c r="P11" s="99">
        <v>14.443130281455694</v>
      </c>
      <c r="Q11" s="99">
        <v>14.505504838726733</v>
      </c>
      <c r="R11" s="99">
        <v>15.05567132144121</v>
      </c>
      <c r="S11" s="99">
        <v>15.531225504271434</v>
      </c>
      <c r="T11" s="99">
        <v>16.200996182888169</v>
      </c>
      <c r="U11" s="99">
        <v>17.29134038335522</v>
      </c>
      <c r="V11" s="99">
        <v>17.204081767671401</v>
      </c>
      <c r="W11" s="99">
        <v>16.712646891688479</v>
      </c>
      <c r="DA11" s="63" t="s">
        <v>2923</v>
      </c>
    </row>
    <row r="12" spans="1:105" ht="12" customHeight="1" x14ac:dyDescent="0.25">
      <c r="A12" s="97" t="s">
        <v>123</v>
      </c>
      <c r="B12" s="99">
        <v>0</v>
      </c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13.210512352363605</v>
      </c>
      <c r="L12" s="99">
        <v>13.478198385745872</v>
      </c>
      <c r="M12" s="99">
        <v>13.478964082503675</v>
      </c>
      <c r="N12" s="99">
        <v>14.237291988225603</v>
      </c>
      <c r="O12" s="99">
        <v>14.17423340275195</v>
      </c>
      <c r="P12" s="99">
        <v>14.412206585887994</v>
      </c>
      <c r="Q12" s="99">
        <v>14.469248257906736</v>
      </c>
      <c r="R12" s="99">
        <v>15.023563117871602</v>
      </c>
      <c r="S12" s="99">
        <v>15.502047382798978</v>
      </c>
      <c r="T12" s="99">
        <v>16.194281948144621</v>
      </c>
      <c r="U12" s="99">
        <v>17.286310472400238</v>
      </c>
      <c r="V12" s="99">
        <v>17.20391102472119</v>
      </c>
      <c r="W12" s="99">
        <v>16.707548784334314</v>
      </c>
      <c r="DA12" s="63" t="s">
        <v>2924</v>
      </c>
    </row>
    <row r="13" spans="1:105" ht="12" customHeight="1" x14ac:dyDescent="0.25">
      <c r="A13" s="100" t="s">
        <v>50</v>
      </c>
      <c r="B13" s="102">
        <v>0</v>
      </c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6.5153714381054426</v>
      </c>
      <c r="L13" s="102">
        <v>6.9448202234917691</v>
      </c>
      <c r="M13" s="102">
        <v>6.6993939442890706</v>
      </c>
      <c r="N13" s="102">
        <v>6.8394155437844422</v>
      </c>
      <c r="O13" s="102">
        <v>7.0000252243371772</v>
      </c>
      <c r="P13" s="102">
        <v>6.9795174642425524</v>
      </c>
      <c r="Q13" s="102">
        <v>7.0995858948089863</v>
      </c>
      <c r="R13" s="102">
        <v>7.2890005588237061</v>
      </c>
      <c r="S13" s="102">
        <v>7.3894268199009696</v>
      </c>
      <c r="T13" s="102">
        <v>9.0351509516291344</v>
      </c>
      <c r="U13" s="102">
        <v>8.7585180798813713</v>
      </c>
      <c r="V13" s="102">
        <v>8.5650157561951179</v>
      </c>
      <c r="W13" s="102">
        <v>8.0823123786179938</v>
      </c>
      <c r="DA13" s="131" t="s">
        <v>2925</v>
      </c>
    </row>
    <row r="14" spans="1:105" ht="12" customHeight="1" x14ac:dyDescent="0.25">
      <c r="A14" s="103" t="s">
        <v>52</v>
      </c>
      <c r="B14" s="105">
        <v>0</v>
      </c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6.695140914258161</v>
      </c>
      <c r="L14" s="105">
        <v>6.5333781622541034</v>
      </c>
      <c r="M14" s="105">
        <v>6.7795701382146039</v>
      </c>
      <c r="N14" s="105">
        <v>7.3978764444411622</v>
      </c>
      <c r="O14" s="105">
        <v>7.1742081784147729</v>
      </c>
      <c r="P14" s="105">
        <v>7.4326891216454447</v>
      </c>
      <c r="Q14" s="105">
        <v>7.3696623630977509</v>
      </c>
      <c r="R14" s="105">
        <v>7.7345625590478972</v>
      </c>
      <c r="S14" s="105">
        <v>8.1126205628980053</v>
      </c>
      <c r="T14" s="105">
        <v>7.1591309965154855</v>
      </c>
      <c r="U14" s="105">
        <v>8.5277923925188688</v>
      </c>
      <c r="V14" s="105">
        <v>8.638895268526074</v>
      </c>
      <c r="W14" s="105">
        <v>8.6252364057163184</v>
      </c>
      <c r="DA14" s="132" t="s">
        <v>2926</v>
      </c>
    </row>
    <row r="15" spans="1:105" ht="12" customHeight="1" x14ac:dyDescent="0.25">
      <c r="A15" s="106" t="s">
        <v>122</v>
      </c>
      <c r="B15" s="102">
        <v>10.195575267912695</v>
      </c>
      <c r="C15" s="102">
        <v>8.816331058694665</v>
      </c>
      <c r="D15" s="102">
        <v>6.7199149592177152</v>
      </c>
      <c r="E15" s="102">
        <v>14.245454537280908</v>
      </c>
      <c r="F15" s="102">
        <v>13.288027562797758</v>
      </c>
      <c r="G15" s="102">
        <v>10.568602009997168</v>
      </c>
      <c r="H15" s="102">
        <v>12.631129734891285</v>
      </c>
      <c r="I15" s="102">
        <v>11.63578206646325</v>
      </c>
      <c r="J15" s="102">
        <v>12.288930220346554</v>
      </c>
      <c r="K15" s="102">
        <v>13.002605949298143</v>
      </c>
      <c r="L15" s="102">
        <v>13.982098188877485</v>
      </c>
      <c r="M15" s="102">
        <v>13.797088829893577</v>
      </c>
      <c r="N15" s="102">
        <v>13.633193697202504</v>
      </c>
      <c r="O15" s="102">
        <v>14.669805788417751</v>
      </c>
      <c r="P15" s="102">
        <v>14.678492528707949</v>
      </c>
      <c r="Q15" s="102">
        <v>15.139991172401535</v>
      </c>
      <c r="R15" s="102">
        <v>15.420034327518202</v>
      </c>
      <c r="S15" s="102">
        <v>15.612869366677275</v>
      </c>
      <c r="T15" s="102">
        <v>15.284624201250761</v>
      </c>
      <c r="U15" s="102">
        <v>16.533743271314741</v>
      </c>
      <c r="V15" s="102">
        <v>17.098220876398262</v>
      </c>
      <c r="W15" s="102">
        <v>16.877252335106984</v>
      </c>
      <c r="DA15" s="131" t="s">
        <v>2927</v>
      </c>
    </row>
    <row r="16" spans="1:105" ht="12" customHeight="1" x14ac:dyDescent="0.25">
      <c r="A16" s="107" t="s">
        <v>121</v>
      </c>
      <c r="B16" s="105">
        <v>0</v>
      </c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12.984006090157617</v>
      </c>
      <c r="L16" s="105">
        <v>13.969745989532848</v>
      </c>
      <c r="M16" s="105">
        <v>13.792206739513798</v>
      </c>
      <c r="N16" s="105">
        <v>13.63179715196179</v>
      </c>
      <c r="O16" s="105">
        <v>14.671055679081194</v>
      </c>
      <c r="P16" s="105">
        <v>14.639203386166804</v>
      </c>
      <c r="Q16" s="105">
        <v>15.080064509666702</v>
      </c>
      <c r="R16" s="105">
        <v>15.362150129769642</v>
      </c>
      <c r="S16" s="105">
        <v>15.544818456185689</v>
      </c>
      <c r="T16" s="105">
        <v>15.247209866290861</v>
      </c>
      <c r="U16" s="105">
        <v>16.517405974471263</v>
      </c>
      <c r="V16" s="105">
        <v>17.091417519308017</v>
      </c>
      <c r="W16" s="105">
        <v>16.875920588017674</v>
      </c>
      <c r="DA16" s="132" t="s">
        <v>2928</v>
      </c>
    </row>
    <row r="17" spans="1:105" ht="12" customHeight="1" x14ac:dyDescent="0.25">
      <c r="A17" s="108" t="s">
        <v>53</v>
      </c>
      <c r="B17" s="99">
        <v>0</v>
      </c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6.4040948634212924</v>
      </c>
      <c r="L17" s="99">
        <v>7.2082822680730834</v>
      </c>
      <c r="M17" s="99">
        <v>6.8566256831683905</v>
      </c>
      <c r="N17" s="99">
        <v>6.5415955303170463</v>
      </c>
      <c r="O17" s="99">
        <v>7.2519702357455751</v>
      </c>
      <c r="P17" s="99">
        <v>7.0953172247166965</v>
      </c>
      <c r="Q17" s="99">
        <v>7.4168076768192872</v>
      </c>
      <c r="R17" s="99">
        <v>7.4862891934216726</v>
      </c>
      <c r="S17" s="99">
        <v>7.4395801143788391</v>
      </c>
      <c r="T17" s="99">
        <v>8.4080399846504541</v>
      </c>
      <c r="U17" s="99">
        <v>8.3649630732087452</v>
      </c>
      <c r="V17" s="99">
        <v>8.54089904806</v>
      </c>
      <c r="W17" s="99">
        <v>8.0953545695545515</v>
      </c>
      <c r="DA17" s="63" t="s">
        <v>2929</v>
      </c>
    </row>
    <row r="18" spans="1:105" ht="12" customHeight="1" x14ac:dyDescent="0.25">
      <c r="A18" s="108" t="s">
        <v>52</v>
      </c>
      <c r="B18" s="99">
        <v>0</v>
      </c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6.5799112267363249</v>
      </c>
      <c r="L18" s="99">
        <v>6.7614637214597657</v>
      </c>
      <c r="M18" s="99">
        <v>6.9355810563454083</v>
      </c>
      <c r="N18" s="99">
        <v>7.0902016216447441</v>
      </c>
      <c r="O18" s="99">
        <v>7.4190854433356188</v>
      </c>
      <c r="P18" s="99">
        <v>7.5438861614501072</v>
      </c>
      <c r="Q18" s="99">
        <v>7.6632568328474182</v>
      </c>
      <c r="R18" s="99">
        <v>7.8758609363479666</v>
      </c>
      <c r="S18" s="99">
        <v>8.1052383418068512</v>
      </c>
      <c r="T18" s="99">
        <v>6.8391698816404043</v>
      </c>
      <c r="U18" s="99">
        <v>8.1524429012625195</v>
      </c>
      <c r="V18" s="99">
        <v>8.5505184712480204</v>
      </c>
      <c r="W18" s="99">
        <v>8.7805660184631247</v>
      </c>
      <c r="DA18" s="63" t="s">
        <v>2930</v>
      </c>
    </row>
    <row r="19" spans="1:105" ht="12" customHeight="1" x14ac:dyDescent="0.25">
      <c r="A19" s="121" t="s">
        <v>54</v>
      </c>
      <c r="B19" s="123">
        <v>4.8777769204218515</v>
      </c>
      <c r="C19" s="123">
        <v>4.819750685522024</v>
      </c>
      <c r="D19" s="123">
        <v>5.0800256807834812</v>
      </c>
      <c r="E19" s="123">
        <v>7.6744041822839852</v>
      </c>
      <c r="F19" s="123">
        <v>7.5321436547108602</v>
      </c>
      <c r="G19" s="123">
        <v>6.9191131075457886</v>
      </c>
      <c r="H19" s="123">
        <v>7.4159327733751814</v>
      </c>
      <c r="I19" s="123">
        <v>7.309095701084563</v>
      </c>
      <c r="J19" s="123">
        <v>7.6493348660917286</v>
      </c>
      <c r="K19" s="123">
        <v>7.8354865743341708</v>
      </c>
      <c r="L19" s="123">
        <v>8.1896907086914261</v>
      </c>
      <c r="M19" s="123">
        <v>7.7322087945751123</v>
      </c>
      <c r="N19" s="123">
        <v>7.6895418078947593</v>
      </c>
      <c r="O19" s="123">
        <v>7.5487660009817414</v>
      </c>
      <c r="P19" s="123">
        <v>7.337780924934389</v>
      </c>
      <c r="Q19" s="123">
        <v>7.2907975677405492</v>
      </c>
      <c r="R19" s="123">
        <v>7.4239077406443919</v>
      </c>
      <c r="S19" s="123">
        <v>7.5680110655334794</v>
      </c>
      <c r="T19" s="123">
        <v>7.6983016022146362</v>
      </c>
      <c r="U19" s="123">
        <v>7.7632151625218224</v>
      </c>
      <c r="V19" s="123">
        <v>7.7264270984793821</v>
      </c>
      <c r="W19" s="123">
        <v>7.4767317629011014</v>
      </c>
      <c r="DA19" s="130" t="s">
        <v>2931</v>
      </c>
    </row>
    <row r="20" spans="1:105" ht="12" customHeight="1" x14ac:dyDescent="0.25">
      <c r="A20" s="97" t="s">
        <v>51</v>
      </c>
      <c r="B20" s="99">
        <v>4.8667563324580669</v>
      </c>
      <c r="C20" s="99">
        <v>4.6185758580160208</v>
      </c>
      <c r="D20" s="99">
        <v>5.5241892796755998</v>
      </c>
      <c r="E20" s="99">
        <v>7.1232868151324826</v>
      </c>
      <c r="F20" s="99">
        <v>7.2109163238295526</v>
      </c>
      <c r="G20" s="99">
        <v>7.2250260228672554</v>
      </c>
      <c r="H20" s="99">
        <v>7.619694525390373</v>
      </c>
      <c r="I20" s="99">
        <v>7.1939724933057816</v>
      </c>
      <c r="J20" s="99">
        <v>7.7008586368339511</v>
      </c>
      <c r="K20" s="99">
        <v>7.9035908201490939</v>
      </c>
      <c r="L20" s="99">
        <v>8.0812289736591278</v>
      </c>
      <c r="M20" s="99">
        <v>7.6901966216146533</v>
      </c>
      <c r="N20" s="99">
        <v>7.7161431419444906</v>
      </c>
      <c r="O20" s="99">
        <v>7.4788290646042643</v>
      </c>
      <c r="P20" s="99">
        <v>7.4473385563521095</v>
      </c>
      <c r="Q20" s="99">
        <v>7.3494607419064941</v>
      </c>
      <c r="R20" s="99">
        <v>7.4816352620480702</v>
      </c>
      <c r="S20" s="99">
        <v>7.7845717818257221</v>
      </c>
      <c r="T20" s="99">
        <v>7.8288930270810742</v>
      </c>
      <c r="U20" s="99">
        <v>7.1178796416852066</v>
      </c>
      <c r="V20" s="99">
        <v>7.9398447940411812</v>
      </c>
      <c r="W20" s="99">
        <v>7.4510695789856847</v>
      </c>
      <c r="DA20" s="63" t="s">
        <v>2932</v>
      </c>
    </row>
    <row r="21" spans="1:105" ht="12" customHeight="1" x14ac:dyDescent="0.25">
      <c r="A21" s="97" t="s">
        <v>50</v>
      </c>
      <c r="B21" s="99">
        <v>4.8629621094033233</v>
      </c>
      <c r="C21" s="99">
        <v>4.9786293301317679</v>
      </c>
      <c r="D21" s="99">
        <v>5.4001325224939576</v>
      </c>
      <c r="E21" s="99">
        <v>7.1775305468266613</v>
      </c>
      <c r="F21" s="99">
        <v>7.2063663056558038</v>
      </c>
      <c r="G21" s="99">
        <v>7.0470956752779994</v>
      </c>
      <c r="H21" s="99">
        <v>7.162311314849183</v>
      </c>
      <c r="I21" s="99">
        <v>7.4682675123597546</v>
      </c>
      <c r="J21" s="99">
        <v>7.6990973838990469</v>
      </c>
      <c r="K21" s="99">
        <v>7.9446339210055461</v>
      </c>
      <c r="L21" s="99">
        <v>8.05078518391492</v>
      </c>
      <c r="M21" s="99">
        <v>7.7061548382097937</v>
      </c>
      <c r="N21" s="99">
        <v>7.7240601442877841</v>
      </c>
      <c r="O21" s="99">
        <v>7.4091920847944115</v>
      </c>
      <c r="P21" s="99">
        <v>7.3304149047010476</v>
      </c>
      <c r="Q21" s="99">
        <v>7.2838064308662878</v>
      </c>
      <c r="R21" s="99">
        <v>7.3806982451561902</v>
      </c>
      <c r="S21" s="99">
        <v>7.4514459810291083</v>
      </c>
      <c r="T21" s="99">
        <v>7.6787142576060479</v>
      </c>
      <c r="U21" s="99">
        <v>8.0368657630168112</v>
      </c>
      <c r="V21" s="99">
        <v>7.639493780852658</v>
      </c>
      <c r="W21" s="99">
        <v>7.3904167041029005</v>
      </c>
      <c r="DA21" s="63" t="s">
        <v>2933</v>
      </c>
    </row>
    <row r="22" spans="1:105" ht="12" customHeight="1" x14ac:dyDescent="0.25">
      <c r="A22" s="109" t="s">
        <v>120</v>
      </c>
      <c r="B22" s="110">
        <v>4.9768249930520554</v>
      </c>
      <c r="C22" s="110">
        <v>4.3224673267271108</v>
      </c>
      <c r="D22" s="110">
        <v>3.4156554719111698</v>
      </c>
      <c r="E22" s="110">
        <v>9.2400663003347354</v>
      </c>
      <c r="F22" s="110">
        <v>8.3686603974235751</v>
      </c>
      <c r="G22" s="110">
        <v>6.4752687750109725</v>
      </c>
      <c r="H22" s="110">
        <v>7.7725524305376981</v>
      </c>
      <c r="I22" s="110">
        <v>7.0673110904110015</v>
      </c>
      <c r="J22" s="110">
        <v>7.518991344672922</v>
      </c>
      <c r="K22" s="110">
        <v>7.5903502537007661</v>
      </c>
      <c r="L22" s="110">
        <v>8.4865620655537146</v>
      </c>
      <c r="M22" s="110">
        <v>7.7986346731063323</v>
      </c>
      <c r="N22" s="110">
        <v>7.6194351849739164</v>
      </c>
      <c r="O22" s="110">
        <v>7.8051598013100207</v>
      </c>
      <c r="P22" s="110">
        <v>7.2793700137454502</v>
      </c>
      <c r="Q22" s="110">
        <v>7.2635422149671918</v>
      </c>
      <c r="R22" s="110">
        <v>7.456290539042433</v>
      </c>
      <c r="S22" s="110">
        <v>7.6199752899883446</v>
      </c>
      <c r="T22" s="110">
        <v>7.6350524154311019</v>
      </c>
      <c r="U22" s="110">
        <v>7.6930578146474193</v>
      </c>
      <c r="V22" s="110">
        <v>7.745345193495921</v>
      </c>
      <c r="W22" s="110">
        <v>7.6771324034468202</v>
      </c>
      <c r="DA22" s="60" t="s">
        <v>2934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8">
        <f t="shared" ref="B24:Q24" si="7">B25+B28+B30+B39</f>
        <v>109.02800109775947</v>
      </c>
      <c r="C24" s="118">
        <f t="shared" si="7"/>
        <v>122.38506827372659</v>
      </c>
      <c r="D24" s="118">
        <f t="shared" si="7"/>
        <v>117.91229316081407</v>
      </c>
      <c r="E24" s="118">
        <f t="shared" si="7"/>
        <v>121.69948546205266</v>
      </c>
      <c r="F24" s="118">
        <f t="shared" si="7"/>
        <v>119.31793622014548</v>
      </c>
      <c r="G24" s="118">
        <f t="shared" si="7"/>
        <v>121.3977716101018</v>
      </c>
      <c r="H24" s="118">
        <f t="shared" si="7"/>
        <v>129.32662306153733</v>
      </c>
      <c r="I24" s="118">
        <f t="shared" si="7"/>
        <v>126.215278793369</v>
      </c>
      <c r="J24" s="118">
        <f t="shared" si="7"/>
        <v>129.30700520417076</v>
      </c>
      <c r="K24" s="118">
        <f t="shared" si="7"/>
        <v>133.50175688154297</v>
      </c>
      <c r="L24" s="118">
        <f t="shared" si="7"/>
        <v>151.62595894062284</v>
      </c>
      <c r="M24" s="118">
        <f t="shared" si="7"/>
        <v>134.77787624220483</v>
      </c>
      <c r="N24" s="118">
        <f t="shared" si="7"/>
        <v>144.97645711513755</v>
      </c>
      <c r="O24" s="118">
        <f t="shared" si="7"/>
        <v>142.54752070094654</v>
      </c>
      <c r="P24" s="118">
        <f t="shared" si="7"/>
        <v>131.29294457606196</v>
      </c>
      <c r="Q24" s="118">
        <f t="shared" si="7"/>
        <v>132.90430943315062</v>
      </c>
      <c r="R24" s="118">
        <f t="shared" ref="R24:V24" si="8">R25+R28+R30+R39</f>
        <v>142.32071717607661</v>
      </c>
      <c r="S24" s="118">
        <f t="shared" si="8"/>
        <v>145.98956387071081</v>
      </c>
      <c r="T24" s="118">
        <f t="shared" si="8"/>
        <v>150.20543954054074</v>
      </c>
      <c r="U24" s="118">
        <f t="shared" si="8"/>
        <v>159.83142878914657</v>
      </c>
      <c r="V24" s="118">
        <f t="shared" si="8"/>
        <v>160.55286331801119</v>
      </c>
      <c r="W24" s="118">
        <f t="shared" ref="W24" si="9">W25+W28+W30+W39</f>
        <v>159.88738766600943</v>
      </c>
      <c r="DA24" s="129" t="s">
        <v>2935</v>
      </c>
    </row>
    <row r="25" spans="1:105" ht="12.95" customHeight="1" x14ac:dyDescent="0.25">
      <c r="A25" s="121" t="s">
        <v>57</v>
      </c>
      <c r="B25" s="123">
        <f t="shared" ref="B25:Q25" si="10">SUM(B26:B27)</f>
        <v>94.139638610440898</v>
      </c>
      <c r="C25" s="123">
        <f t="shared" si="10"/>
        <v>107.93653936112021</v>
      </c>
      <c r="D25" s="123">
        <f t="shared" si="10"/>
        <v>104.44452637390505</v>
      </c>
      <c r="E25" s="123">
        <f t="shared" si="10"/>
        <v>100.98218980706552</v>
      </c>
      <c r="F25" s="123">
        <f t="shared" si="10"/>
        <v>99.066579010782476</v>
      </c>
      <c r="G25" s="123">
        <f t="shared" si="10"/>
        <v>103.6430446772189</v>
      </c>
      <c r="H25" s="123">
        <f t="shared" si="10"/>
        <v>109.52367138059515</v>
      </c>
      <c r="I25" s="123">
        <f t="shared" si="10"/>
        <v>107.02560947779143</v>
      </c>
      <c r="J25" s="123">
        <f t="shared" si="10"/>
        <v>109.23752758364832</v>
      </c>
      <c r="K25" s="123">
        <f t="shared" si="10"/>
        <v>112.58385451772429</v>
      </c>
      <c r="L25" s="123">
        <f t="shared" si="10"/>
        <v>129.46845735200651</v>
      </c>
      <c r="M25" s="123">
        <f t="shared" si="10"/>
        <v>113.2370936153584</v>
      </c>
      <c r="N25" s="123">
        <f t="shared" si="10"/>
        <v>123.49060477672107</v>
      </c>
      <c r="O25" s="123">
        <f t="shared" si="10"/>
        <v>120.29970274949552</v>
      </c>
      <c r="P25" s="123">
        <f t="shared" si="10"/>
        <v>109.21364179769827</v>
      </c>
      <c r="Q25" s="123">
        <f t="shared" si="10"/>
        <v>110.35110195858604</v>
      </c>
      <c r="R25" s="123">
        <f t="shared" ref="R25:V25" si="11">SUM(R26:R27)</f>
        <v>119.33865590947011</v>
      </c>
      <c r="S25" s="123">
        <f t="shared" si="11"/>
        <v>122.65804994810451</v>
      </c>
      <c r="T25" s="123">
        <f t="shared" si="11"/>
        <v>126.89498474202679</v>
      </c>
      <c r="U25" s="123">
        <f t="shared" si="11"/>
        <v>134.92690372400511</v>
      </c>
      <c r="V25" s="123">
        <f t="shared" si="11"/>
        <v>135.45616834470366</v>
      </c>
      <c r="W25" s="123">
        <f t="shared" ref="W25" si="12">SUM(W26:W27)</f>
        <v>135.24387990740576</v>
      </c>
      <c r="DA25" s="130" t="s">
        <v>2936</v>
      </c>
    </row>
    <row r="26" spans="1:105" ht="12" customHeight="1" x14ac:dyDescent="0.25">
      <c r="A26" s="97" t="s">
        <v>74</v>
      </c>
      <c r="B26" s="99">
        <v>92.275132780867722</v>
      </c>
      <c r="C26" s="99">
        <v>105.79617176525863</v>
      </c>
      <c r="D26" s="99">
        <v>102.39463610018861</v>
      </c>
      <c r="E26" s="99">
        <v>99.001869998116845</v>
      </c>
      <c r="F26" s="99">
        <v>97.156388628739094</v>
      </c>
      <c r="G26" s="99">
        <v>101.67472651059146</v>
      </c>
      <c r="H26" s="99">
        <v>107.45225770870061</v>
      </c>
      <c r="I26" s="99">
        <v>105.05387052556718</v>
      </c>
      <c r="J26" s="99">
        <v>107.24527481642555</v>
      </c>
      <c r="K26" s="99">
        <v>110.55896516018078</v>
      </c>
      <c r="L26" s="99">
        <v>127.13479931638598</v>
      </c>
      <c r="M26" s="99">
        <v>111.24649260523647</v>
      </c>
      <c r="N26" s="99">
        <v>121.34024573577815</v>
      </c>
      <c r="O26" s="99">
        <v>118.24150625293707</v>
      </c>
      <c r="P26" s="99">
        <v>107.40765273886916</v>
      </c>
      <c r="Q26" s="99">
        <v>108.55939324548225</v>
      </c>
      <c r="R26" s="99">
        <v>117.41236064546965</v>
      </c>
      <c r="S26" s="99">
        <v>120.69697905541528</v>
      </c>
      <c r="T26" s="99">
        <v>124.83710452366172</v>
      </c>
      <c r="U26" s="99">
        <v>132.7849049408504</v>
      </c>
      <c r="V26" s="99">
        <v>133.30962689751729</v>
      </c>
      <c r="W26" s="99">
        <v>133.15107015201741</v>
      </c>
      <c r="DA26" s="63" t="s">
        <v>2937</v>
      </c>
    </row>
    <row r="27" spans="1:105" ht="12" customHeight="1" x14ac:dyDescent="0.25">
      <c r="A27" s="97" t="s">
        <v>53</v>
      </c>
      <c r="B27" s="99">
        <v>1.8645058295731738</v>
      </c>
      <c r="C27" s="99">
        <v>2.1403675958615795</v>
      </c>
      <c r="D27" s="99">
        <v>2.0498902737164464</v>
      </c>
      <c r="E27" s="99">
        <v>1.9803198089486846</v>
      </c>
      <c r="F27" s="99">
        <v>1.9101903820433883</v>
      </c>
      <c r="G27" s="99">
        <v>1.968318166627445</v>
      </c>
      <c r="H27" s="99">
        <v>2.0714136718945375</v>
      </c>
      <c r="I27" s="99">
        <v>1.9717389522242537</v>
      </c>
      <c r="J27" s="99">
        <v>1.9922527672227648</v>
      </c>
      <c r="K27" s="99">
        <v>2.0248893575435183</v>
      </c>
      <c r="L27" s="99">
        <v>2.3336580356205254</v>
      </c>
      <c r="M27" s="99">
        <v>1.9906010101219378</v>
      </c>
      <c r="N27" s="99">
        <v>2.1503590409429187</v>
      </c>
      <c r="O27" s="99">
        <v>2.058196496558454</v>
      </c>
      <c r="P27" s="99">
        <v>1.8059890588291165</v>
      </c>
      <c r="Q27" s="99">
        <v>1.7917087131037914</v>
      </c>
      <c r="R27" s="99">
        <v>1.9262952640004549</v>
      </c>
      <c r="S27" s="99">
        <v>1.9610708926892277</v>
      </c>
      <c r="T27" s="99">
        <v>2.0578802183650691</v>
      </c>
      <c r="U27" s="99">
        <v>2.1419987831547092</v>
      </c>
      <c r="V27" s="99">
        <v>2.146541447186356</v>
      </c>
      <c r="W27" s="99">
        <v>2.0928097553883429</v>
      </c>
      <c r="DA27" s="63" t="s">
        <v>2938</v>
      </c>
    </row>
    <row r="28" spans="1:105" ht="12.95" customHeight="1" x14ac:dyDescent="0.25">
      <c r="A28" s="121" t="s">
        <v>92</v>
      </c>
      <c r="B28" s="123">
        <f t="shared" ref="B28:W28" si="13">B29</f>
        <v>1.6319486008434601E-3</v>
      </c>
      <c r="C28" s="123">
        <f t="shared" si="13"/>
        <v>1.9046734458110829E-3</v>
      </c>
      <c r="D28" s="123">
        <f t="shared" si="13"/>
        <v>2.2067155792385613E-3</v>
      </c>
      <c r="E28" s="123">
        <f t="shared" si="13"/>
        <v>2.6296966747789388E-3</v>
      </c>
      <c r="F28" s="123">
        <f t="shared" si="13"/>
        <v>3.161115288486214E-3</v>
      </c>
      <c r="G28" s="123">
        <f t="shared" si="13"/>
        <v>3.9228389926408468E-3</v>
      </c>
      <c r="H28" s="123">
        <f t="shared" si="13"/>
        <v>5.6523064670634506E-3</v>
      </c>
      <c r="I28" s="123">
        <f t="shared" si="13"/>
        <v>8.4573203172050686E-3</v>
      </c>
      <c r="J28" s="123">
        <f t="shared" si="13"/>
        <v>1.2350309490149128E-2</v>
      </c>
      <c r="K28" s="123">
        <f t="shared" si="13"/>
        <v>1.7886761244053088E-2</v>
      </c>
      <c r="L28" s="123">
        <f t="shared" si="13"/>
        <v>3.6154060893597531E-2</v>
      </c>
      <c r="M28" s="123">
        <f t="shared" si="13"/>
        <v>2.6111466387029134E-2</v>
      </c>
      <c r="N28" s="123">
        <f t="shared" si="13"/>
        <v>3.8716192022987969E-2</v>
      </c>
      <c r="O28" s="123">
        <f t="shared" si="13"/>
        <v>4.6404285070141368E-2</v>
      </c>
      <c r="P28" s="123">
        <f t="shared" si="13"/>
        <v>5.4995154935482744E-2</v>
      </c>
      <c r="Q28" s="123">
        <f t="shared" si="13"/>
        <v>0.1158749850572872</v>
      </c>
      <c r="R28" s="123">
        <f t="shared" si="13"/>
        <v>8.0707345854773002E-2</v>
      </c>
      <c r="S28" s="123">
        <f t="shared" si="13"/>
        <v>9.7962871361252424E-2</v>
      </c>
      <c r="T28" s="123">
        <f t="shared" si="13"/>
        <v>0.13179549673115798</v>
      </c>
      <c r="U28" s="123">
        <f t="shared" si="13"/>
        <v>0.20670815809592494</v>
      </c>
      <c r="V28" s="123">
        <f t="shared" si="13"/>
        <v>0.13905499719108166</v>
      </c>
      <c r="W28" s="123">
        <f t="shared" si="13"/>
        <v>0.18208442206451755</v>
      </c>
      <c r="DA28" s="130" t="s">
        <v>2939</v>
      </c>
    </row>
    <row r="29" spans="1:105" ht="12" customHeight="1" x14ac:dyDescent="0.25">
      <c r="A29" s="97" t="s">
        <v>53</v>
      </c>
      <c r="B29" s="99">
        <f>RES_hhdet_tesh!B29/RES_summary!B$19</f>
        <v>1.6319486008434601E-3</v>
      </c>
      <c r="C29" s="99">
        <f>RES_hhdet_tesh!C29/RES_summary!C$19</f>
        <v>1.9046734458110829E-3</v>
      </c>
      <c r="D29" s="99">
        <f>RES_hhdet_tesh!D29/RES_summary!D$19</f>
        <v>2.2067155792385613E-3</v>
      </c>
      <c r="E29" s="99">
        <f>RES_hhdet_tesh!E29/RES_summary!E$19</f>
        <v>2.6296966747789388E-3</v>
      </c>
      <c r="F29" s="99">
        <f>RES_hhdet_tesh!F29/RES_summary!F$19</f>
        <v>3.161115288486214E-3</v>
      </c>
      <c r="G29" s="99">
        <f>RES_hhdet_tesh!G29/RES_summary!G$19</f>
        <v>3.9228389926408468E-3</v>
      </c>
      <c r="H29" s="99">
        <f>RES_hhdet_tesh!H29/RES_summary!H$19</f>
        <v>5.6523064670634506E-3</v>
      </c>
      <c r="I29" s="99">
        <f>RES_hhdet_tesh!I29/RES_summary!I$19</f>
        <v>8.4573203172050686E-3</v>
      </c>
      <c r="J29" s="99">
        <f>RES_hhdet_tesh!J29/RES_summary!J$19</f>
        <v>1.2350309490149128E-2</v>
      </c>
      <c r="K29" s="99">
        <f>RES_hhdet_tesh!K29/RES_summary!K$19</f>
        <v>1.7886761244053088E-2</v>
      </c>
      <c r="L29" s="99">
        <f>RES_hhdet_tesh!L29/RES_summary!L$19</f>
        <v>3.6154060893597531E-2</v>
      </c>
      <c r="M29" s="99">
        <f>RES_hhdet_tesh!M29/RES_summary!M$19</f>
        <v>2.6111466387029134E-2</v>
      </c>
      <c r="N29" s="99">
        <f>RES_hhdet_tesh!N29/RES_summary!N$19</f>
        <v>3.8716192022987969E-2</v>
      </c>
      <c r="O29" s="99">
        <f>RES_hhdet_tesh!O29/RES_summary!O$19</f>
        <v>4.6404285070141368E-2</v>
      </c>
      <c r="P29" s="99">
        <f>RES_hhdet_tesh!P29/RES_summary!P$19</f>
        <v>5.4995154935482744E-2</v>
      </c>
      <c r="Q29" s="99">
        <f>RES_hhdet_tesh!Q29/RES_summary!Q$19</f>
        <v>0.1158749850572872</v>
      </c>
      <c r="R29" s="99">
        <f>RES_hhdet_tesh!R29/RES_summary!R$19</f>
        <v>8.0707345854773002E-2</v>
      </c>
      <c r="S29" s="99">
        <f>RES_hhdet_tesh!S29/RES_summary!S$19</f>
        <v>9.7962871361252424E-2</v>
      </c>
      <c r="T29" s="99">
        <f>RES_hhdet_tesh!T29/RES_summary!T$19</f>
        <v>0.13179549673115798</v>
      </c>
      <c r="U29" s="99">
        <f>RES_hhdet_tesh!U29/RES_summary!U$19</f>
        <v>0.20670815809592494</v>
      </c>
      <c r="V29" s="99">
        <f>RES_hhdet_tesh!V29/RES_summary!V$19</f>
        <v>0.13905499719108166</v>
      </c>
      <c r="W29" s="99">
        <f>RES_hhdet_tesh!W29/RES_summary!W$19</f>
        <v>0.18208442206451755</v>
      </c>
      <c r="DA29" s="63" t="s">
        <v>2940</v>
      </c>
    </row>
    <row r="30" spans="1:105" ht="12" customHeight="1" x14ac:dyDescent="0.25">
      <c r="A30" s="121" t="s">
        <v>55</v>
      </c>
      <c r="B30" s="123">
        <v>10.006331355010589</v>
      </c>
      <c r="C30" s="123">
        <v>9.5762395047854554</v>
      </c>
      <c r="D30" s="123">
        <v>8.4469628871512885</v>
      </c>
      <c r="E30" s="123">
        <v>13.013721368464269</v>
      </c>
      <c r="F30" s="123">
        <v>12.699547044107266</v>
      </c>
      <c r="G30" s="123">
        <v>10.880967809616061</v>
      </c>
      <c r="H30" s="123">
        <v>12.440339343316298</v>
      </c>
      <c r="I30" s="123">
        <v>11.838231205722057</v>
      </c>
      <c r="J30" s="123">
        <v>12.416156911136271</v>
      </c>
      <c r="K30" s="123">
        <v>13.074682508880498</v>
      </c>
      <c r="L30" s="123">
        <v>13.915587997298537</v>
      </c>
      <c r="M30" s="123">
        <v>13.774440601096568</v>
      </c>
      <c r="N30" s="123">
        <v>13.762471317055331</v>
      </c>
      <c r="O30" s="123">
        <v>14.639702881976605</v>
      </c>
      <c r="P30" s="123">
        <v>14.713368393670656</v>
      </c>
      <c r="Q30" s="123">
        <v>15.161156653624301</v>
      </c>
      <c r="R30" s="123">
        <v>15.49262626042743</v>
      </c>
      <c r="S30" s="123">
        <v>15.721470186569231</v>
      </c>
      <c r="T30" s="123">
        <v>15.514941838582684</v>
      </c>
      <c r="U30" s="123">
        <v>16.776129686196033</v>
      </c>
      <c r="V30" s="123">
        <v>17.282565941875131</v>
      </c>
      <c r="W30" s="123">
        <v>16.981231279506805</v>
      </c>
      <c r="DA30" s="130" t="s">
        <v>2941</v>
      </c>
    </row>
    <row r="31" spans="1:105" ht="12" customHeight="1" x14ac:dyDescent="0.25">
      <c r="A31" s="97" t="s">
        <v>141</v>
      </c>
      <c r="B31" s="99">
        <v>9.8407157013588673</v>
      </c>
      <c r="C31" s="99">
        <v>10.323128884096777</v>
      </c>
      <c r="D31" s="99">
        <v>10.506695976733928</v>
      </c>
      <c r="E31" s="99">
        <v>11.077045428006173</v>
      </c>
      <c r="F31" s="99">
        <v>11.47484756183035</v>
      </c>
      <c r="G31" s="99">
        <v>11.636051695845012</v>
      </c>
      <c r="H31" s="99">
        <v>11.86692154202856</v>
      </c>
      <c r="I31" s="99">
        <v>12.382972575315806</v>
      </c>
      <c r="J31" s="99">
        <v>12.770951818592071</v>
      </c>
      <c r="K31" s="99">
        <v>13.260516789444523</v>
      </c>
      <c r="L31" s="99">
        <v>13.531380234050399</v>
      </c>
      <c r="M31" s="99">
        <v>13.529331726098423</v>
      </c>
      <c r="N31" s="99">
        <v>14.284450911750064</v>
      </c>
      <c r="O31" s="99">
        <v>14.21471537960254</v>
      </c>
      <c r="P31" s="99">
        <v>14.527169320027467</v>
      </c>
      <c r="Q31" s="99">
        <v>14.624387056545347</v>
      </c>
      <c r="R31" s="99">
        <v>15.201546518577151</v>
      </c>
      <c r="S31" s="99">
        <v>15.688717840523926</v>
      </c>
      <c r="T31" s="99">
        <v>16.359356829319381</v>
      </c>
      <c r="U31" s="99">
        <v>17.46533190966867</v>
      </c>
      <c r="V31" s="99">
        <v>17.380889719099546</v>
      </c>
      <c r="W31" s="99">
        <v>16.820911110017999</v>
      </c>
      <c r="DA31" s="63" t="s">
        <v>2942</v>
      </c>
    </row>
    <row r="32" spans="1:105" ht="12" customHeight="1" x14ac:dyDescent="0.25">
      <c r="A32" s="97" t="s">
        <v>140</v>
      </c>
      <c r="B32" s="99">
        <v>0</v>
      </c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13.135919308877437</v>
      </c>
      <c r="L32" s="99">
        <v>13.403907035321646</v>
      </c>
      <c r="M32" s="99">
        <v>13.405496892798233</v>
      </c>
      <c r="N32" s="99">
        <v>14.167797439804033</v>
      </c>
      <c r="O32" s="99">
        <v>14.194992690860939</v>
      </c>
      <c r="P32" s="99">
        <v>14.546911159879627</v>
      </c>
      <c r="Q32" s="99">
        <v>14.698106116734497</v>
      </c>
      <c r="R32" s="99">
        <v>15.400903212683103</v>
      </c>
      <c r="S32" s="99">
        <v>15.913325174557006</v>
      </c>
      <c r="T32" s="99">
        <v>16.406922415604576</v>
      </c>
      <c r="U32" s="99">
        <v>17.485827191052365</v>
      </c>
      <c r="V32" s="99">
        <v>17.346787313721713</v>
      </c>
      <c r="W32" s="99">
        <v>16.742750744185013</v>
      </c>
      <c r="DA32" s="63" t="s">
        <v>2943</v>
      </c>
    </row>
    <row r="33" spans="1:105" ht="12" customHeight="1" x14ac:dyDescent="0.25">
      <c r="A33" s="100" t="s">
        <v>50</v>
      </c>
      <c r="B33" s="102">
        <v>0</v>
      </c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6.4785824497567663</v>
      </c>
      <c r="L33" s="102">
        <v>6.9065406212711702</v>
      </c>
      <c r="M33" s="102">
        <v>6.6628788498942839</v>
      </c>
      <c r="N33" s="102">
        <v>6.806031239025093</v>
      </c>
      <c r="O33" s="102">
        <v>7.0102773160216554</v>
      </c>
      <c r="P33" s="102">
        <v>7.0447519528744671</v>
      </c>
      <c r="Q33" s="102">
        <v>7.2118789453869132</v>
      </c>
      <c r="R33" s="102">
        <v>7.4720751157958665</v>
      </c>
      <c r="S33" s="102">
        <v>7.5854723531005792</v>
      </c>
      <c r="T33" s="102">
        <v>9.1537878092605958</v>
      </c>
      <c r="U33" s="102">
        <v>8.8596079446239528</v>
      </c>
      <c r="V33" s="102">
        <v>8.6361471207271521</v>
      </c>
      <c r="W33" s="102">
        <v>8.0993414018173588</v>
      </c>
      <c r="DA33" s="131" t="s">
        <v>2944</v>
      </c>
    </row>
    <row r="34" spans="1:105" ht="12" customHeight="1" x14ac:dyDescent="0.25">
      <c r="A34" s="103" t="s">
        <v>52</v>
      </c>
      <c r="B34" s="105">
        <v>0</v>
      </c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6.6573368591206696</v>
      </c>
      <c r="L34" s="105">
        <v>6.4973664140504788</v>
      </c>
      <c r="M34" s="105">
        <v>6.7426180429039482</v>
      </c>
      <c r="N34" s="105">
        <v>7.3617662007789386</v>
      </c>
      <c r="O34" s="105">
        <v>7.184715374839282</v>
      </c>
      <c r="P34" s="105">
        <v>7.5021592070051568</v>
      </c>
      <c r="Q34" s="105">
        <v>7.4862271713475836</v>
      </c>
      <c r="R34" s="105">
        <v>7.928828096887238</v>
      </c>
      <c r="S34" s="105">
        <v>8.3278528214564247</v>
      </c>
      <c r="T34" s="105">
        <v>7.2531346063439832</v>
      </c>
      <c r="U34" s="105">
        <v>8.6262192464284091</v>
      </c>
      <c r="V34" s="105">
        <v>8.710640192994564</v>
      </c>
      <c r="W34" s="105">
        <v>8.6434093423676561</v>
      </c>
      <c r="DA34" s="132" t="s">
        <v>2945</v>
      </c>
    </row>
    <row r="35" spans="1:105" ht="12" customHeight="1" x14ac:dyDescent="0.25">
      <c r="A35" s="106" t="s">
        <v>122</v>
      </c>
      <c r="B35" s="102">
        <v>10.195575267912693</v>
      </c>
      <c r="C35" s="102">
        <v>8.817707073790011</v>
      </c>
      <c r="D35" s="102">
        <v>6.7242505037895119</v>
      </c>
      <c r="E35" s="102">
        <v>14.264874828119048</v>
      </c>
      <c r="F35" s="102">
        <v>13.310383743174436</v>
      </c>
      <c r="G35" s="102">
        <v>10.588314242435203</v>
      </c>
      <c r="H35" s="102">
        <v>12.653626800512502</v>
      </c>
      <c r="I35" s="102">
        <v>11.653749424671018</v>
      </c>
      <c r="J35" s="102">
        <v>12.307905325191811</v>
      </c>
      <c r="K35" s="102">
        <v>13.025311007852562</v>
      </c>
      <c r="L35" s="102">
        <v>14.013091565394021</v>
      </c>
      <c r="M35" s="102">
        <v>13.830677163600388</v>
      </c>
      <c r="N35" s="102">
        <v>13.664147441634515</v>
      </c>
      <c r="O35" s="102">
        <v>14.698251435982204</v>
      </c>
      <c r="P35" s="102">
        <v>14.713934828605513</v>
      </c>
      <c r="Q35" s="102">
        <v>15.189586868599578</v>
      </c>
      <c r="R35" s="102">
        <v>15.490412065026129</v>
      </c>
      <c r="S35" s="102">
        <v>15.696773629482662</v>
      </c>
      <c r="T35" s="102">
        <v>15.397021846280454</v>
      </c>
      <c r="U35" s="102">
        <v>16.688127455484814</v>
      </c>
      <c r="V35" s="102">
        <v>17.278437237823439</v>
      </c>
      <c r="W35" s="102">
        <v>17.024812826375197</v>
      </c>
      <c r="DA35" s="131" t="s">
        <v>2946</v>
      </c>
    </row>
    <row r="36" spans="1:105" ht="12" customHeight="1" x14ac:dyDescent="0.25">
      <c r="A36" s="107" t="s">
        <v>121</v>
      </c>
      <c r="B36" s="105">
        <v>0</v>
      </c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13.01339348408337</v>
      </c>
      <c r="L36" s="105">
        <v>14.000375371108378</v>
      </c>
      <c r="M36" s="105">
        <v>13.820872371741975</v>
      </c>
      <c r="N36" s="105">
        <v>13.659621888428454</v>
      </c>
      <c r="O36" s="105">
        <v>14.709912130647098</v>
      </c>
      <c r="P36" s="105">
        <v>14.774039208009706</v>
      </c>
      <c r="Q36" s="105">
        <v>15.262151015373544</v>
      </c>
      <c r="R36" s="105">
        <v>15.558116867089128</v>
      </c>
      <c r="S36" s="105">
        <v>15.74871190157705</v>
      </c>
      <c r="T36" s="105">
        <v>15.412076791412842</v>
      </c>
      <c r="U36" s="105">
        <v>16.689240107217767</v>
      </c>
      <c r="V36" s="105">
        <v>17.268181698846195</v>
      </c>
      <c r="W36" s="105">
        <v>16.996230479661325</v>
      </c>
      <c r="DA36" s="132" t="s">
        <v>2947</v>
      </c>
    </row>
    <row r="37" spans="1:105" ht="12" customHeight="1" x14ac:dyDescent="0.25">
      <c r="A37" s="108" t="s">
        <v>53</v>
      </c>
      <c r="B37" s="99">
        <v>0</v>
      </c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6.4185895931050645</v>
      </c>
      <c r="L37" s="99">
        <v>7.2240867951030188</v>
      </c>
      <c r="M37" s="99">
        <v>6.8708764491170236</v>
      </c>
      <c r="N37" s="99">
        <v>6.5549480009908283</v>
      </c>
      <c r="O37" s="99">
        <v>7.2711771583001958</v>
      </c>
      <c r="P37" s="99">
        <v>7.1606693414947751</v>
      </c>
      <c r="Q37" s="99">
        <v>7.506363035982762</v>
      </c>
      <c r="R37" s="99">
        <v>7.581787782842567</v>
      </c>
      <c r="S37" s="99">
        <v>7.5371612875563567</v>
      </c>
      <c r="T37" s="99">
        <v>8.4989554839928463</v>
      </c>
      <c r="U37" s="99">
        <v>8.4519855861483091</v>
      </c>
      <c r="V37" s="99">
        <v>8.6292313944580297</v>
      </c>
      <c r="W37" s="99">
        <v>8.1530670496530746</v>
      </c>
      <c r="DA37" s="63" t="s">
        <v>2948</v>
      </c>
    </row>
    <row r="38" spans="1:105" ht="12" customHeight="1" x14ac:dyDescent="0.25">
      <c r="A38" s="108" t="s">
        <v>52</v>
      </c>
      <c r="B38" s="99">
        <v>0</v>
      </c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6.5948038909783078</v>
      </c>
      <c r="L38" s="99">
        <v>6.7762885760053591</v>
      </c>
      <c r="M38" s="99">
        <v>6.9499959226249564</v>
      </c>
      <c r="N38" s="99">
        <v>7.1046738874376238</v>
      </c>
      <c r="O38" s="99">
        <v>7.4387349723468992</v>
      </c>
      <c r="P38" s="99">
        <v>7.6133698665149305</v>
      </c>
      <c r="Q38" s="99">
        <v>7.7557879793907816</v>
      </c>
      <c r="R38" s="99">
        <v>7.976329084246558</v>
      </c>
      <c r="S38" s="99">
        <v>8.2115506140206946</v>
      </c>
      <c r="T38" s="99">
        <v>6.9131213074199964</v>
      </c>
      <c r="U38" s="99">
        <v>8.2372545210694579</v>
      </c>
      <c r="V38" s="99">
        <v>8.6389503043881657</v>
      </c>
      <c r="W38" s="99">
        <v>8.84316343000825</v>
      </c>
      <c r="DA38" s="63" t="s">
        <v>2949</v>
      </c>
    </row>
    <row r="39" spans="1:105" ht="12" customHeight="1" x14ac:dyDescent="0.25">
      <c r="A39" s="121" t="s">
        <v>54</v>
      </c>
      <c r="B39" s="123">
        <v>4.8803991837071337</v>
      </c>
      <c r="C39" s="123">
        <v>4.8703847343751168</v>
      </c>
      <c r="D39" s="123">
        <v>5.0185971841785086</v>
      </c>
      <c r="E39" s="123">
        <v>7.7009445898480982</v>
      </c>
      <c r="F39" s="123">
        <v>7.5486490499672554</v>
      </c>
      <c r="G39" s="123">
        <v>6.8698362842742018</v>
      </c>
      <c r="H39" s="123">
        <v>7.3569600311588133</v>
      </c>
      <c r="I39" s="123">
        <v>7.3429807895383048</v>
      </c>
      <c r="J39" s="123">
        <v>7.6409703998960419</v>
      </c>
      <c r="K39" s="123">
        <v>7.825333093694133</v>
      </c>
      <c r="L39" s="123">
        <v>8.2057595304241886</v>
      </c>
      <c r="M39" s="123">
        <v>7.7402305593628187</v>
      </c>
      <c r="N39" s="123">
        <v>7.6846648293381516</v>
      </c>
      <c r="O39" s="123">
        <v>7.5617107844042586</v>
      </c>
      <c r="P39" s="123">
        <v>7.3109392297575351</v>
      </c>
      <c r="Q39" s="123">
        <v>7.2761758358829951</v>
      </c>
      <c r="R39" s="123">
        <v>7.4087276603242902</v>
      </c>
      <c r="S39" s="123">
        <v>7.5120808646758244</v>
      </c>
      <c r="T39" s="123">
        <v>7.6637174632001024</v>
      </c>
      <c r="U39" s="123">
        <v>7.9216872208494795</v>
      </c>
      <c r="V39" s="123">
        <v>7.6750740342413097</v>
      </c>
      <c r="W39" s="123">
        <v>7.4801920570323448</v>
      </c>
      <c r="DA39" s="130" t="s">
        <v>2950</v>
      </c>
    </row>
    <row r="40" spans="1:105" ht="12" customHeight="1" x14ac:dyDescent="0.25">
      <c r="A40" s="97" t="s">
        <v>50</v>
      </c>
      <c r="B40" s="99">
        <v>4.8629621094033233</v>
      </c>
      <c r="C40" s="99">
        <v>4.9786293301317688</v>
      </c>
      <c r="D40" s="99">
        <v>5.4001325224939585</v>
      </c>
      <c r="E40" s="99">
        <v>7.1775305468266648</v>
      </c>
      <c r="F40" s="99">
        <v>7.2063663056558038</v>
      </c>
      <c r="G40" s="99">
        <v>7.0470956752779994</v>
      </c>
      <c r="H40" s="99">
        <v>7.1623113148491857</v>
      </c>
      <c r="I40" s="99">
        <v>7.4682675123597484</v>
      </c>
      <c r="J40" s="99">
        <v>7.6990973838990424</v>
      </c>
      <c r="K40" s="99">
        <v>7.9446339210055505</v>
      </c>
      <c r="L40" s="99">
        <v>8.0507851839149129</v>
      </c>
      <c r="M40" s="99">
        <v>7.7061548382098062</v>
      </c>
      <c r="N40" s="99">
        <v>7.7240601442877743</v>
      </c>
      <c r="O40" s="99">
        <v>7.4091920847944026</v>
      </c>
      <c r="P40" s="99">
        <v>7.3304149047010414</v>
      </c>
      <c r="Q40" s="99">
        <v>7.2838064308662851</v>
      </c>
      <c r="R40" s="99">
        <v>7.3806982451562035</v>
      </c>
      <c r="S40" s="99">
        <v>7.4514459810291358</v>
      </c>
      <c r="T40" s="99">
        <v>7.6787142576060345</v>
      </c>
      <c r="U40" s="99">
        <v>8.0368657630167739</v>
      </c>
      <c r="V40" s="99">
        <v>7.6394937808526819</v>
      </c>
      <c r="W40" s="99">
        <v>7.3904167041028579</v>
      </c>
      <c r="DA40" s="63" t="s">
        <v>2951</v>
      </c>
    </row>
    <row r="41" spans="1:105" ht="12" customHeight="1" x14ac:dyDescent="0.25">
      <c r="A41" s="109" t="s">
        <v>120</v>
      </c>
      <c r="B41" s="110">
        <v>4.9768249930520572</v>
      </c>
      <c r="C41" s="110">
        <v>4.3224673267271116</v>
      </c>
      <c r="D41" s="110">
        <v>3.4156554719111698</v>
      </c>
      <c r="E41" s="110">
        <v>9.2400663003347336</v>
      </c>
      <c r="F41" s="110">
        <v>8.3686603974235769</v>
      </c>
      <c r="G41" s="110">
        <v>6.475268775010969</v>
      </c>
      <c r="H41" s="110">
        <v>7.7725524305377007</v>
      </c>
      <c r="I41" s="110">
        <v>7.0673110904109988</v>
      </c>
      <c r="J41" s="110">
        <v>7.5189913446729149</v>
      </c>
      <c r="K41" s="110">
        <v>7.5903502537007848</v>
      </c>
      <c r="L41" s="110">
        <v>8.4865620655537128</v>
      </c>
      <c r="M41" s="110">
        <v>7.798634673106327</v>
      </c>
      <c r="N41" s="110">
        <v>7.6194351849739004</v>
      </c>
      <c r="O41" s="110">
        <v>7.8051598013100101</v>
      </c>
      <c r="P41" s="110">
        <v>7.2793700137454698</v>
      </c>
      <c r="Q41" s="110">
        <v>7.2635422149671918</v>
      </c>
      <c r="R41" s="110">
        <v>7.4562905390424197</v>
      </c>
      <c r="S41" s="110">
        <v>7.6199752899883206</v>
      </c>
      <c r="T41" s="110">
        <v>7.635052415431133</v>
      </c>
      <c r="U41" s="110">
        <v>7.6930578146474033</v>
      </c>
      <c r="V41" s="110">
        <v>7.7453451934959094</v>
      </c>
      <c r="W41" s="110">
        <v>7.6771324034468842</v>
      </c>
      <c r="DA41" s="60" t="s">
        <v>2952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8">
        <f t="shared" ref="B43:Q43" si="14">B44+B47+B49+B58</f>
        <v>98.4856213473943</v>
      </c>
      <c r="C43" s="118">
        <f t="shared" si="14"/>
        <v>121.28514447612369</v>
      </c>
      <c r="D43" s="118">
        <f t="shared" si="14"/>
        <v>126.67193258786415</v>
      </c>
      <c r="E43" s="118">
        <f t="shared" si="14"/>
        <v>129.03024283071221</v>
      </c>
      <c r="F43" s="118">
        <f t="shared" si="14"/>
        <v>123.239207599628</v>
      </c>
      <c r="G43" s="118">
        <f t="shared" si="14"/>
        <v>121.22128625548204</v>
      </c>
      <c r="H43" s="118">
        <f t="shared" si="14"/>
        <v>136.12225973308631</v>
      </c>
      <c r="I43" s="118">
        <f t="shared" si="14"/>
        <v>130.53714813421723</v>
      </c>
      <c r="J43" s="118">
        <f t="shared" si="14"/>
        <v>128.46427268954878</v>
      </c>
      <c r="K43" s="118">
        <f t="shared" si="14"/>
        <v>125.5562522615824</v>
      </c>
      <c r="L43" s="118">
        <f t="shared" si="14"/>
        <v>108.01601339481195</v>
      </c>
      <c r="M43" s="118">
        <f t="shared" si="14"/>
        <v>138.76251031853221</v>
      </c>
      <c r="N43" s="118">
        <f t="shared" si="14"/>
        <v>134.3500416153073</v>
      </c>
      <c r="O43" s="118">
        <f t="shared" si="14"/>
        <v>142.08801409108636</v>
      </c>
      <c r="P43" s="118">
        <f t="shared" si="14"/>
        <v>130.49912903702051</v>
      </c>
      <c r="Q43" s="118">
        <f t="shared" si="14"/>
        <v>137.76788381085694</v>
      </c>
      <c r="R43" s="118">
        <f t="shared" ref="R43:V43" si="15">R44+R47+R49+R58</f>
        <v>135.14349857480877</v>
      </c>
      <c r="S43" s="118">
        <f t="shared" si="15"/>
        <v>141.57682137695019</v>
      </c>
      <c r="T43" s="118">
        <f t="shared" si="15"/>
        <v>169.0555201059029</v>
      </c>
      <c r="U43" s="118">
        <f t="shared" si="15"/>
        <v>142.86987450310889</v>
      </c>
      <c r="V43" s="118">
        <f t="shared" si="15"/>
        <v>142.54672607561764</v>
      </c>
      <c r="W43" s="118">
        <f t="shared" ref="W43" si="16">W44+W47+W49+W58</f>
        <v>209.03314502233681</v>
      </c>
      <c r="DA43" s="129" t="s">
        <v>2953</v>
      </c>
    </row>
    <row r="44" spans="1:105" ht="12.95" customHeight="1" x14ac:dyDescent="0.25">
      <c r="A44" s="121" t="s">
        <v>57</v>
      </c>
      <c r="B44" s="123">
        <f t="shared" ref="B44:Q44" si="17">SUM(B45:B46)</f>
        <v>84.735387564656335</v>
      </c>
      <c r="C44" s="123">
        <f t="shared" si="17"/>
        <v>106.43954419632293</v>
      </c>
      <c r="D44" s="123">
        <f t="shared" si="17"/>
        <v>110.97726413951797</v>
      </c>
      <c r="E44" s="123">
        <f t="shared" si="17"/>
        <v>108.7674712720772</v>
      </c>
      <c r="F44" s="123">
        <f t="shared" si="17"/>
        <v>103.40108218878107</v>
      </c>
      <c r="G44" s="123">
        <f t="shared" si="17"/>
        <v>103.013402378021</v>
      </c>
      <c r="H44" s="123">
        <f t="shared" si="17"/>
        <v>116.17772299440458</v>
      </c>
      <c r="I44" s="123">
        <f t="shared" si="17"/>
        <v>110.56725571461622</v>
      </c>
      <c r="J44" s="123">
        <f t="shared" si="17"/>
        <v>108.26578691528911</v>
      </c>
      <c r="K44" s="123">
        <f t="shared" si="17"/>
        <v>105.35900059493611</v>
      </c>
      <c r="L44" s="123">
        <f t="shared" si="17"/>
        <v>90.163763508794432</v>
      </c>
      <c r="M44" s="123">
        <f t="shared" si="17"/>
        <v>117.01286848198718</v>
      </c>
      <c r="N44" s="123">
        <f t="shared" si="17"/>
        <v>113.47251804606653</v>
      </c>
      <c r="O44" s="123">
        <f t="shared" si="17"/>
        <v>120.1291395715712</v>
      </c>
      <c r="P44" s="123">
        <f t="shared" si="17"/>
        <v>108.68280810950597</v>
      </c>
      <c r="Q44" s="123">
        <f t="shared" si="17"/>
        <v>114.93142349845776</v>
      </c>
      <c r="R44" s="123">
        <f t="shared" ref="R44:V44" si="18">SUM(R45:R46)</f>
        <v>113.2616338807172</v>
      </c>
      <c r="S44" s="123">
        <f t="shared" si="18"/>
        <v>118.84322897321599</v>
      </c>
      <c r="T44" s="123">
        <f t="shared" si="18"/>
        <v>143.79514386894581</v>
      </c>
      <c r="U44" s="123">
        <f t="shared" si="18"/>
        <v>119.69910364288529</v>
      </c>
      <c r="V44" s="123">
        <f t="shared" si="18"/>
        <v>119.767779229327</v>
      </c>
      <c r="W44" s="123">
        <f t="shared" ref="W44" si="19">SUM(W45:W46)</f>
        <v>179.35095014587847</v>
      </c>
      <c r="DA44" s="130" t="s">
        <v>2954</v>
      </c>
    </row>
    <row r="45" spans="1:105" ht="12" customHeight="1" x14ac:dyDescent="0.25">
      <c r="A45" s="97" t="s">
        <v>216</v>
      </c>
      <c r="B45" s="99">
        <v>83.057139948482444</v>
      </c>
      <c r="C45" s="99">
        <v>104.32886182069223</v>
      </c>
      <c r="D45" s="99">
        <v>108.79915847652848</v>
      </c>
      <c r="E45" s="99">
        <v>106.63447753980739</v>
      </c>
      <c r="F45" s="99">
        <v>101.40731441500553</v>
      </c>
      <c r="G45" s="99">
        <v>101.05704194941494</v>
      </c>
      <c r="H45" s="99">
        <v>113.98046170151092</v>
      </c>
      <c r="I45" s="99">
        <v>108.53026881029696</v>
      </c>
      <c r="J45" s="99">
        <v>106.29125656524646</v>
      </c>
      <c r="K45" s="99">
        <v>103.46405464606987</v>
      </c>
      <c r="L45" s="99">
        <v>88.538569268146247</v>
      </c>
      <c r="M45" s="99">
        <v>114.95589292070417</v>
      </c>
      <c r="N45" s="99">
        <v>111.49660533983193</v>
      </c>
      <c r="O45" s="99">
        <v>118.07386122466086</v>
      </c>
      <c r="P45" s="99">
        <v>106.88559707343255</v>
      </c>
      <c r="Q45" s="99">
        <v>113.0653466833038</v>
      </c>
      <c r="R45" s="99">
        <v>111.43343037637334</v>
      </c>
      <c r="S45" s="99">
        <v>116.94314987338372</v>
      </c>
      <c r="T45" s="99">
        <v>141.463190540243</v>
      </c>
      <c r="U45" s="99">
        <v>117.79885004429809</v>
      </c>
      <c r="V45" s="99">
        <v>117.86984792582969</v>
      </c>
      <c r="W45" s="99">
        <v>176.57561259744048</v>
      </c>
      <c r="DA45" s="63" t="s">
        <v>2955</v>
      </c>
    </row>
    <row r="46" spans="1:105" ht="12" customHeight="1" x14ac:dyDescent="0.25">
      <c r="A46" s="97" t="s">
        <v>53</v>
      </c>
      <c r="B46" s="99">
        <v>1.6782476161738906</v>
      </c>
      <c r="C46" s="99">
        <v>2.1106823756307032</v>
      </c>
      <c r="D46" s="99">
        <v>2.1781056629895006</v>
      </c>
      <c r="E46" s="99">
        <v>2.132993732269814</v>
      </c>
      <c r="F46" s="99">
        <v>1.9937677737755508</v>
      </c>
      <c r="G46" s="99">
        <v>1.9563604286060647</v>
      </c>
      <c r="H46" s="99">
        <v>2.1972612928936526</v>
      </c>
      <c r="I46" s="99">
        <v>2.036986904319261</v>
      </c>
      <c r="J46" s="99">
        <v>1.9745303500426514</v>
      </c>
      <c r="K46" s="99">
        <v>1.894945948866237</v>
      </c>
      <c r="L46" s="99">
        <v>1.6251942406481894</v>
      </c>
      <c r="M46" s="99">
        <v>2.0569755612830138</v>
      </c>
      <c r="N46" s="99">
        <v>1.9759127062345938</v>
      </c>
      <c r="O46" s="99">
        <v>2.0552783469103479</v>
      </c>
      <c r="P46" s="99">
        <v>1.7972110360734175</v>
      </c>
      <c r="Q46" s="99">
        <v>1.8660768151539637</v>
      </c>
      <c r="R46" s="99">
        <v>1.8282035043438563</v>
      </c>
      <c r="S46" s="99">
        <v>1.9000790998322625</v>
      </c>
      <c r="T46" s="99">
        <v>2.33195332870282</v>
      </c>
      <c r="U46" s="99">
        <v>1.900253598587204</v>
      </c>
      <c r="V46" s="99">
        <v>1.8979313034973162</v>
      </c>
      <c r="W46" s="99">
        <v>2.7753375484380007</v>
      </c>
      <c r="DA46" s="63" t="s">
        <v>2956</v>
      </c>
    </row>
    <row r="47" spans="1:105" ht="12.95" customHeight="1" x14ac:dyDescent="0.25">
      <c r="A47" s="121" t="s">
        <v>92</v>
      </c>
      <c r="B47" s="123">
        <f t="shared" ref="B47:W47" si="20">B48</f>
        <v>1.6747214684951616E-3</v>
      </c>
      <c r="C47" s="123">
        <f t="shared" si="20"/>
        <v>1.849973680624664E-3</v>
      </c>
      <c r="D47" s="123">
        <f t="shared" si="20"/>
        <v>2.1985544047625136E-3</v>
      </c>
      <c r="E47" s="123">
        <f t="shared" si="20"/>
        <v>2.6754360876799993E-3</v>
      </c>
      <c r="F47" s="123">
        <f t="shared" si="20"/>
        <v>3.7183416160834265E-3</v>
      </c>
      <c r="G47" s="123">
        <f t="shared" si="20"/>
        <v>4.730125493707475E-3</v>
      </c>
      <c r="H47" s="123">
        <f t="shared" si="20"/>
        <v>7.020465364203636E-3</v>
      </c>
      <c r="I47" s="123">
        <f t="shared" si="20"/>
        <v>6.7909005197871516E-3</v>
      </c>
      <c r="J47" s="123">
        <f t="shared" si="20"/>
        <v>7.5831699497848947E-3</v>
      </c>
      <c r="K47" s="123">
        <f t="shared" si="20"/>
        <v>8.969903961030052E-3</v>
      </c>
      <c r="L47" s="123">
        <f t="shared" si="20"/>
        <v>1.7879177412363455E-2</v>
      </c>
      <c r="M47" s="123">
        <f t="shared" si="20"/>
        <v>8.3342781470011149E-3</v>
      </c>
      <c r="N47" s="123">
        <f t="shared" si="20"/>
        <v>1.0378567920902195E-2</v>
      </c>
      <c r="O47" s="123">
        <f t="shared" si="20"/>
        <v>2.892032072437737E-2</v>
      </c>
      <c r="P47" s="123">
        <f t="shared" si="20"/>
        <v>5.2590320722670059E-2</v>
      </c>
      <c r="Q47" s="123">
        <f t="shared" si="20"/>
        <v>0.13463115581039223</v>
      </c>
      <c r="R47" s="123">
        <f t="shared" si="20"/>
        <v>8.2973578077677898E-2</v>
      </c>
      <c r="S47" s="123">
        <f t="shared" si="20"/>
        <v>0.10630690680115085</v>
      </c>
      <c r="T47" s="123">
        <f t="shared" si="20"/>
        <v>0.15909479072016897</v>
      </c>
      <c r="U47" s="123">
        <f t="shared" si="20"/>
        <v>0.27626988119506368</v>
      </c>
      <c r="V47" s="123">
        <f t="shared" si="20"/>
        <v>0.19023771744022847</v>
      </c>
      <c r="W47" s="123">
        <f t="shared" si="20"/>
        <v>0.24544747752113047</v>
      </c>
      <c r="DA47" s="130" t="s">
        <v>2957</v>
      </c>
    </row>
    <row r="48" spans="1:105" ht="12" customHeight="1" x14ac:dyDescent="0.25">
      <c r="A48" s="97" t="s">
        <v>53</v>
      </c>
      <c r="B48" s="99">
        <f>RES_hhdet_tesh!B48/RES_summary!B$19</f>
        <v>1.6747214684951616E-3</v>
      </c>
      <c r="C48" s="99">
        <f>RES_hhdet_tesh!C48/RES_summary!C$19</f>
        <v>1.849973680624664E-3</v>
      </c>
      <c r="D48" s="99">
        <f>RES_hhdet_tesh!D48/RES_summary!D$19</f>
        <v>2.1985544047625136E-3</v>
      </c>
      <c r="E48" s="99">
        <f>RES_hhdet_tesh!E48/RES_summary!E$19</f>
        <v>2.6754360876799993E-3</v>
      </c>
      <c r="F48" s="99">
        <f>RES_hhdet_tesh!F48/RES_summary!F$19</f>
        <v>3.7183416160834265E-3</v>
      </c>
      <c r="G48" s="99">
        <f>RES_hhdet_tesh!G48/RES_summary!G$19</f>
        <v>4.730125493707475E-3</v>
      </c>
      <c r="H48" s="99">
        <f>RES_hhdet_tesh!H48/RES_summary!H$19</f>
        <v>7.020465364203636E-3</v>
      </c>
      <c r="I48" s="99">
        <f>RES_hhdet_tesh!I48/RES_summary!I$19</f>
        <v>6.7909005197871516E-3</v>
      </c>
      <c r="J48" s="99">
        <f>RES_hhdet_tesh!J48/RES_summary!J$19</f>
        <v>7.5831699497848947E-3</v>
      </c>
      <c r="K48" s="99">
        <f>RES_hhdet_tesh!K48/RES_summary!K$19</f>
        <v>8.969903961030052E-3</v>
      </c>
      <c r="L48" s="99">
        <f>RES_hhdet_tesh!L48/RES_summary!L$19</f>
        <v>1.7879177412363455E-2</v>
      </c>
      <c r="M48" s="99">
        <f>RES_hhdet_tesh!M48/RES_summary!M$19</f>
        <v>8.3342781470011149E-3</v>
      </c>
      <c r="N48" s="99">
        <f>RES_hhdet_tesh!N48/RES_summary!N$19</f>
        <v>1.0378567920902195E-2</v>
      </c>
      <c r="O48" s="99">
        <f>RES_hhdet_tesh!O48/RES_summary!O$19</f>
        <v>2.892032072437737E-2</v>
      </c>
      <c r="P48" s="99">
        <f>RES_hhdet_tesh!P48/RES_summary!P$19</f>
        <v>5.2590320722670059E-2</v>
      </c>
      <c r="Q48" s="99">
        <f>RES_hhdet_tesh!Q48/RES_summary!Q$19</f>
        <v>0.13463115581039223</v>
      </c>
      <c r="R48" s="99">
        <f>RES_hhdet_tesh!R48/RES_summary!R$19</f>
        <v>8.2973578077677898E-2</v>
      </c>
      <c r="S48" s="99">
        <f>RES_hhdet_tesh!S48/RES_summary!S$19</f>
        <v>0.10630690680115085</v>
      </c>
      <c r="T48" s="99">
        <f>RES_hhdet_tesh!T48/RES_summary!T$19</f>
        <v>0.15909479072016897</v>
      </c>
      <c r="U48" s="99">
        <f>RES_hhdet_tesh!U48/RES_summary!U$19</f>
        <v>0.27626988119506368</v>
      </c>
      <c r="V48" s="99">
        <f>RES_hhdet_tesh!V48/RES_summary!V$19</f>
        <v>0.19023771744022847</v>
      </c>
      <c r="W48" s="99">
        <f>RES_hhdet_tesh!W48/RES_summary!W$19</f>
        <v>0.24544747752113047</v>
      </c>
      <c r="DA48" s="63" t="s">
        <v>2958</v>
      </c>
    </row>
    <row r="49" spans="1:105" ht="12" customHeight="1" x14ac:dyDescent="0.25">
      <c r="A49" s="121" t="s">
        <v>55</v>
      </c>
      <c r="B49" s="123">
        <v>8.8681578791364366</v>
      </c>
      <c r="C49" s="123">
        <v>9.9741378316470541</v>
      </c>
      <c r="D49" s="123">
        <v>10.701421165998882</v>
      </c>
      <c r="E49" s="123">
        <v>12.500255721868152</v>
      </c>
      <c r="F49" s="123">
        <v>12.25426812862616</v>
      </c>
      <c r="G49" s="123">
        <v>11.351038744199709</v>
      </c>
      <c r="H49" s="123">
        <v>12.554928492392794</v>
      </c>
      <c r="I49" s="123">
        <v>12.645559827977355</v>
      </c>
      <c r="J49" s="123">
        <v>12.56005489813781</v>
      </c>
      <c r="K49" s="123">
        <v>12.381820169053796</v>
      </c>
      <c r="L49" s="123">
        <v>9.6126160308359321</v>
      </c>
      <c r="M49" s="123">
        <v>14.003116670760566</v>
      </c>
      <c r="N49" s="123">
        <v>13.178547367775421</v>
      </c>
      <c r="O49" s="123">
        <v>14.376187110284288</v>
      </c>
      <c r="P49" s="123">
        <v>14.452137520096603</v>
      </c>
      <c r="Q49" s="123">
        <v>15.425444615607665</v>
      </c>
      <c r="R49" s="123">
        <v>14.390958835152491</v>
      </c>
      <c r="S49" s="123">
        <v>15.115967854719981</v>
      </c>
      <c r="T49" s="123">
        <v>17.437326525432287</v>
      </c>
      <c r="U49" s="123">
        <v>14.970118111603034</v>
      </c>
      <c r="V49" s="123">
        <v>14.914660043947171</v>
      </c>
      <c r="W49" s="123">
        <v>21.958665683148059</v>
      </c>
      <c r="DA49" s="130" t="s">
        <v>2959</v>
      </c>
    </row>
    <row r="50" spans="1:105" ht="12" customHeight="1" x14ac:dyDescent="0.25">
      <c r="A50" s="97" t="s">
        <v>138</v>
      </c>
      <c r="B50" s="99">
        <v>8.8261745195204782</v>
      </c>
      <c r="C50" s="99">
        <v>10.009105347432225</v>
      </c>
      <c r="D50" s="99">
        <v>10.812865718424899</v>
      </c>
      <c r="E50" s="99">
        <v>12.453751115340884</v>
      </c>
      <c r="F50" s="99">
        <v>12.227766350344544</v>
      </c>
      <c r="G50" s="99">
        <v>11.370401509078416</v>
      </c>
      <c r="H50" s="99">
        <v>12.552571197877608</v>
      </c>
      <c r="I50" s="99">
        <v>12.671495537912698</v>
      </c>
      <c r="J50" s="99">
        <v>12.566551228226063</v>
      </c>
      <c r="K50" s="99">
        <v>12.364254235628076</v>
      </c>
      <c r="L50" s="99">
        <v>9.4924835615698573</v>
      </c>
      <c r="M50" s="99">
        <v>14.006697530075957</v>
      </c>
      <c r="N50" s="99">
        <v>13.162462888366035</v>
      </c>
      <c r="O50" s="99">
        <v>14.365725169238509</v>
      </c>
      <c r="P50" s="99">
        <v>14.442068165876899</v>
      </c>
      <c r="Q50" s="99">
        <v>15.432633744661661</v>
      </c>
      <c r="R50" s="99">
        <v>14.353746078851396</v>
      </c>
      <c r="S50" s="99">
        <v>15.097867971541115</v>
      </c>
      <c r="T50" s="99">
        <v>17.494401466538193</v>
      </c>
      <c r="U50" s="99">
        <v>14.927054112392225</v>
      </c>
      <c r="V50" s="99">
        <v>14.85655485268112</v>
      </c>
      <c r="W50" s="99">
        <v>22.131876920715314</v>
      </c>
      <c r="DA50" s="63" t="s">
        <v>2960</v>
      </c>
    </row>
    <row r="51" spans="1:105" ht="12" customHeight="1" x14ac:dyDescent="0.25">
      <c r="A51" s="97" t="s">
        <v>137</v>
      </c>
      <c r="B51" s="99">
        <v>0</v>
      </c>
      <c r="C51" s="99">
        <v>0</v>
      </c>
      <c r="D51" s="99">
        <v>0</v>
      </c>
      <c r="E51" s="99">
        <v>0</v>
      </c>
      <c r="F51" s="99">
        <v>0</v>
      </c>
      <c r="G51" s="99">
        <v>0</v>
      </c>
      <c r="H51" s="99">
        <v>0</v>
      </c>
      <c r="I51" s="99">
        <v>0</v>
      </c>
      <c r="J51" s="99">
        <v>0</v>
      </c>
      <c r="K51" s="99">
        <v>12.364256896143571</v>
      </c>
      <c r="L51" s="99">
        <v>9.4923980332204412</v>
      </c>
      <c r="M51" s="99">
        <v>14.007108588983389</v>
      </c>
      <c r="N51" s="99">
        <v>13.16475546850023</v>
      </c>
      <c r="O51" s="99">
        <v>14.344184463962224</v>
      </c>
      <c r="P51" s="99">
        <v>14.429729200990877</v>
      </c>
      <c r="Q51" s="99">
        <v>15.423399260195335</v>
      </c>
      <c r="R51" s="99">
        <v>14.345871167855504</v>
      </c>
      <c r="S51" s="99">
        <v>15.08597970640462</v>
      </c>
      <c r="T51" s="99">
        <v>17.447007528232341</v>
      </c>
      <c r="U51" s="99">
        <v>14.912991457160189</v>
      </c>
      <c r="V51" s="99">
        <v>14.840740778415967</v>
      </c>
      <c r="W51" s="99">
        <v>22.049747909933142</v>
      </c>
      <c r="DA51" s="63" t="s">
        <v>2961</v>
      </c>
    </row>
    <row r="52" spans="1:105" ht="12" customHeight="1" x14ac:dyDescent="0.25">
      <c r="A52" s="100" t="s">
        <v>216</v>
      </c>
      <c r="B52" s="102">
        <v>0</v>
      </c>
      <c r="C52" s="102">
        <v>0</v>
      </c>
      <c r="D52" s="102">
        <v>0</v>
      </c>
      <c r="E52" s="102">
        <v>0</v>
      </c>
      <c r="F52" s="102">
        <v>0</v>
      </c>
      <c r="G52" s="102">
        <v>0</v>
      </c>
      <c r="H52" s="102">
        <v>0</v>
      </c>
      <c r="I52" s="102">
        <v>0</v>
      </c>
      <c r="J52" s="102">
        <v>0</v>
      </c>
      <c r="K52" s="102">
        <v>6.09785953661381</v>
      </c>
      <c r="L52" s="102">
        <v>4.8898213581431493</v>
      </c>
      <c r="M52" s="102">
        <v>6.9644766448785234</v>
      </c>
      <c r="N52" s="102">
        <v>6.3223655064876443</v>
      </c>
      <c r="O52" s="102">
        <v>7.0829643599276331</v>
      </c>
      <c r="P52" s="102">
        <v>6.991010940767203</v>
      </c>
      <c r="Q52" s="102">
        <v>7.5814485590330474</v>
      </c>
      <c r="R52" s="102">
        <v>6.9530378788355147</v>
      </c>
      <c r="S52" s="102">
        <v>7.186109340123588</v>
      </c>
      <c r="T52" s="102">
        <v>9.7569377909864716</v>
      </c>
      <c r="U52" s="102">
        <v>7.5218035661788916</v>
      </c>
      <c r="V52" s="102">
        <v>7.3512720653841352</v>
      </c>
      <c r="W52" s="102">
        <v>10.842701530662213</v>
      </c>
      <c r="DA52" s="131" t="s">
        <v>2962</v>
      </c>
    </row>
    <row r="53" spans="1:105" ht="12" customHeight="1" x14ac:dyDescent="0.25">
      <c r="A53" s="103" t="s">
        <v>52</v>
      </c>
      <c r="B53" s="105">
        <v>0</v>
      </c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6.2663973595297575</v>
      </c>
      <c r="L53" s="105">
        <v>4.6025766750772927</v>
      </c>
      <c r="M53" s="105">
        <v>7.0426319441048628</v>
      </c>
      <c r="N53" s="105">
        <v>6.842389962012585</v>
      </c>
      <c r="O53" s="105">
        <v>7.2612201040345896</v>
      </c>
      <c r="P53" s="105">
        <v>7.4387182602236779</v>
      </c>
      <c r="Q53" s="105">
        <v>7.8419507011622906</v>
      </c>
      <c r="R53" s="105">
        <v>7.3928332890199879</v>
      </c>
      <c r="S53" s="105">
        <v>7.8998703662810295</v>
      </c>
      <c r="T53" s="105">
        <v>7.69006973724587</v>
      </c>
      <c r="U53" s="105">
        <v>7.3911878909812945</v>
      </c>
      <c r="V53" s="105">
        <v>7.4894687130318305</v>
      </c>
      <c r="W53" s="105">
        <v>11.207046379270933</v>
      </c>
      <c r="DA53" s="132" t="s">
        <v>2963</v>
      </c>
    </row>
    <row r="54" spans="1:105" ht="12" customHeight="1" x14ac:dyDescent="0.25">
      <c r="A54" s="106" t="s">
        <v>122</v>
      </c>
      <c r="B54" s="102">
        <v>10.195575267912693</v>
      </c>
      <c r="C54" s="102">
        <v>8.8175007116649269</v>
      </c>
      <c r="D54" s="102">
        <v>6.7233614424063113</v>
      </c>
      <c r="E54" s="102">
        <v>14.260145994762459</v>
      </c>
      <c r="F54" s="102">
        <v>13.301474191459612</v>
      </c>
      <c r="G54" s="102">
        <v>10.583068695550603</v>
      </c>
      <c r="H54" s="102">
        <v>12.646805154706914</v>
      </c>
      <c r="I54" s="102">
        <v>11.652473718414186</v>
      </c>
      <c r="J54" s="102">
        <v>12.314732959278789</v>
      </c>
      <c r="K54" s="102">
        <v>13.040517418307429</v>
      </c>
      <c r="L54" s="102">
        <v>14.047131053511887</v>
      </c>
      <c r="M54" s="102">
        <v>13.878057216626706</v>
      </c>
      <c r="N54" s="102">
        <v>13.681888462680325</v>
      </c>
      <c r="O54" s="102">
        <v>14.692157541852971</v>
      </c>
      <c r="P54" s="102">
        <v>14.677469774730179</v>
      </c>
      <c r="Q54" s="102">
        <v>15.155573692119528</v>
      </c>
      <c r="R54" s="102">
        <v>15.474499467798198</v>
      </c>
      <c r="S54" s="102">
        <v>15.691964381797691</v>
      </c>
      <c r="T54" s="102">
        <v>15.398206287665971</v>
      </c>
      <c r="U54" s="102">
        <v>16.633858789790509</v>
      </c>
      <c r="V54" s="102">
        <v>17.068228836428581</v>
      </c>
      <c r="W54" s="102">
        <v>16.658358233054948</v>
      </c>
      <c r="DA54" s="131" t="s">
        <v>2964</v>
      </c>
    </row>
    <row r="55" spans="1:105" ht="12" customHeight="1" x14ac:dyDescent="0.25">
      <c r="A55" s="107" t="s">
        <v>121</v>
      </c>
      <c r="B55" s="105">
        <v>0</v>
      </c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13.908197094691431</v>
      </c>
      <c r="N55" s="105">
        <v>13.607975729901153</v>
      </c>
      <c r="O55" s="105">
        <v>14.639170690463473</v>
      </c>
      <c r="P55" s="105">
        <v>14.766103277396953</v>
      </c>
      <c r="Q55" s="105">
        <v>15.275128194918077</v>
      </c>
      <c r="R55" s="105">
        <v>15.58800364020353</v>
      </c>
      <c r="S55" s="105">
        <v>15.776453379333198</v>
      </c>
      <c r="T55" s="105">
        <v>15.353533033381316</v>
      </c>
      <c r="U55" s="105">
        <v>16.541237799070053</v>
      </c>
      <c r="V55" s="105">
        <v>17.01834070935168</v>
      </c>
      <c r="W55" s="105">
        <v>16.672988295943028</v>
      </c>
      <c r="DA55" s="132" t="s">
        <v>2965</v>
      </c>
    </row>
    <row r="56" spans="1:105" ht="12" customHeight="1" x14ac:dyDescent="0.25">
      <c r="A56" s="108" t="s">
        <v>53</v>
      </c>
      <c r="B56" s="99">
        <v>0</v>
      </c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6.9142888594338885</v>
      </c>
      <c r="N56" s="99">
        <v>6.5301641609722321</v>
      </c>
      <c r="O56" s="99">
        <v>7.2362093393601548</v>
      </c>
      <c r="P56" s="99">
        <v>7.1568229610814749</v>
      </c>
      <c r="Q56" s="99">
        <v>7.5127455845990276</v>
      </c>
      <c r="R56" s="99">
        <v>7.5963522171634503</v>
      </c>
      <c r="S56" s="99">
        <v>7.5504380554285255</v>
      </c>
      <c r="T56" s="99">
        <v>8.466671658775148</v>
      </c>
      <c r="U56" s="99">
        <v>8.3770323008492173</v>
      </c>
      <c r="V56" s="99">
        <v>8.5043812076944274</v>
      </c>
      <c r="W56" s="99">
        <v>7.9980082440970177</v>
      </c>
      <c r="DA56" s="63" t="s">
        <v>2966</v>
      </c>
    </row>
    <row r="57" spans="1:105" ht="12" customHeight="1" x14ac:dyDescent="0.25">
      <c r="A57" s="108" t="s">
        <v>52</v>
      </c>
      <c r="B57" s="99">
        <v>0</v>
      </c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6.9939082352575417</v>
      </c>
      <c r="N57" s="99">
        <v>7.0778115689289223</v>
      </c>
      <c r="O57" s="99">
        <v>7.4029613511033201</v>
      </c>
      <c r="P57" s="99">
        <v>7.6092803163154787</v>
      </c>
      <c r="Q57" s="99">
        <v>7.7623826103190465</v>
      </c>
      <c r="R57" s="99">
        <v>7.9916514230400812</v>
      </c>
      <c r="S57" s="99">
        <v>8.2260153239046723</v>
      </c>
      <c r="T57" s="99">
        <v>6.8868613746061662</v>
      </c>
      <c r="U57" s="99">
        <v>8.1642054982208361</v>
      </c>
      <c r="V57" s="99">
        <v>8.5139595016572471</v>
      </c>
      <c r="W57" s="99">
        <v>8.6749800518460098</v>
      </c>
      <c r="DA57" s="63" t="s">
        <v>2967</v>
      </c>
    </row>
    <row r="58" spans="1:105" ht="12" customHeight="1" x14ac:dyDescent="0.25">
      <c r="A58" s="121" t="s">
        <v>54</v>
      </c>
      <c r="B58" s="123">
        <v>4.8804011821330437</v>
      </c>
      <c r="C58" s="123">
        <v>4.8696124744730804</v>
      </c>
      <c r="D58" s="123">
        <v>4.9910487279425357</v>
      </c>
      <c r="E58" s="123">
        <v>7.7598404006791766</v>
      </c>
      <c r="F58" s="123">
        <v>7.5801389406046873</v>
      </c>
      <c r="G58" s="123">
        <v>6.8521150077676198</v>
      </c>
      <c r="H58" s="123">
        <v>7.3825877809247249</v>
      </c>
      <c r="I58" s="123">
        <v>7.317541691103882</v>
      </c>
      <c r="J58" s="123">
        <v>7.6308477061720721</v>
      </c>
      <c r="K58" s="123">
        <v>7.8064615936314725</v>
      </c>
      <c r="L58" s="123">
        <v>8.2217546777692156</v>
      </c>
      <c r="M58" s="123">
        <v>7.7381908876374474</v>
      </c>
      <c r="N58" s="123">
        <v>7.6885976335444486</v>
      </c>
      <c r="O58" s="123">
        <v>7.5537670885065022</v>
      </c>
      <c r="P58" s="123">
        <v>7.3115930866952752</v>
      </c>
      <c r="Q58" s="123">
        <v>7.2763845409811365</v>
      </c>
      <c r="R58" s="123">
        <v>7.4079322808614148</v>
      </c>
      <c r="S58" s="123">
        <v>7.5113176422130676</v>
      </c>
      <c r="T58" s="123">
        <v>7.6639549208046187</v>
      </c>
      <c r="U58" s="123">
        <v>7.9243828674255044</v>
      </c>
      <c r="V58" s="123">
        <v>7.6740490849032312</v>
      </c>
      <c r="W58" s="123">
        <v>7.4780817157891359</v>
      </c>
      <c r="DA58" s="130" t="s">
        <v>2968</v>
      </c>
    </row>
    <row r="59" spans="1:105" ht="12" customHeight="1" x14ac:dyDescent="0.25">
      <c r="A59" s="97" t="s">
        <v>50</v>
      </c>
      <c r="B59" s="99">
        <v>4.8629621094033233</v>
      </c>
      <c r="C59" s="99">
        <v>4.9786293301317688</v>
      </c>
      <c r="D59" s="99">
        <v>5.4001325224939567</v>
      </c>
      <c r="E59" s="99">
        <v>7.1775305468266648</v>
      </c>
      <c r="F59" s="99">
        <v>7.2063663056558047</v>
      </c>
      <c r="G59" s="99">
        <v>7.047095675277995</v>
      </c>
      <c r="H59" s="99">
        <v>7.1623113148491813</v>
      </c>
      <c r="I59" s="99">
        <v>7.4682675123597528</v>
      </c>
      <c r="J59" s="99">
        <v>7.6990973838990495</v>
      </c>
      <c r="K59" s="99">
        <v>7.944633921005555</v>
      </c>
      <c r="L59" s="99">
        <v>8.0507851839149183</v>
      </c>
      <c r="M59" s="99">
        <v>7.7061548382097973</v>
      </c>
      <c r="N59" s="99">
        <v>7.7240601442877868</v>
      </c>
      <c r="O59" s="99">
        <v>7.4091920847944115</v>
      </c>
      <c r="P59" s="99">
        <v>7.3304149047010565</v>
      </c>
      <c r="Q59" s="99">
        <v>7.28380643086627</v>
      </c>
      <c r="R59" s="99">
        <v>7.3806982451561858</v>
      </c>
      <c r="S59" s="99">
        <v>7.4514459810290967</v>
      </c>
      <c r="T59" s="99">
        <v>7.6787142576060647</v>
      </c>
      <c r="U59" s="99">
        <v>8.0368657630167863</v>
      </c>
      <c r="V59" s="99">
        <v>7.6394937808526455</v>
      </c>
      <c r="W59" s="99">
        <v>7.3904167041028801</v>
      </c>
      <c r="DA59" s="63" t="s">
        <v>2969</v>
      </c>
    </row>
    <row r="60" spans="1:105" ht="12" customHeight="1" x14ac:dyDescent="0.25">
      <c r="A60" s="109" t="s">
        <v>120</v>
      </c>
      <c r="B60" s="110">
        <v>4.9768249930520572</v>
      </c>
      <c r="C60" s="110">
        <v>4.3224673267271116</v>
      </c>
      <c r="D60" s="110">
        <v>3.4156554719111689</v>
      </c>
      <c r="E60" s="110">
        <v>9.2400663003347319</v>
      </c>
      <c r="F60" s="110">
        <v>8.3686603974235769</v>
      </c>
      <c r="G60" s="110">
        <v>6.4752687750109734</v>
      </c>
      <c r="H60" s="110">
        <v>7.7725524305376998</v>
      </c>
      <c r="I60" s="110">
        <v>7.0673110904110032</v>
      </c>
      <c r="J60" s="110">
        <v>7.5189913446729193</v>
      </c>
      <c r="K60" s="110">
        <v>7.5903502537007741</v>
      </c>
      <c r="L60" s="110">
        <v>8.4865620655537253</v>
      </c>
      <c r="M60" s="110">
        <v>7.7986346731063296</v>
      </c>
      <c r="N60" s="110">
        <v>7.6194351849739208</v>
      </c>
      <c r="O60" s="110">
        <v>7.8051598013100314</v>
      </c>
      <c r="P60" s="110">
        <v>7.2793700137454547</v>
      </c>
      <c r="Q60" s="110">
        <v>7.2635422149671944</v>
      </c>
      <c r="R60" s="110">
        <v>7.4562905390424215</v>
      </c>
      <c r="S60" s="110">
        <v>7.6199752899883464</v>
      </c>
      <c r="T60" s="110">
        <v>7.6350524154311028</v>
      </c>
      <c r="U60" s="110">
        <v>7.6930578146474149</v>
      </c>
      <c r="V60" s="110">
        <v>7.7453451934959254</v>
      </c>
      <c r="W60" s="110">
        <v>7.6771324034468069</v>
      </c>
      <c r="DA60" s="60" t="s">
        <v>2970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8">
        <f t="shared" ref="B62:Q62" si="21">B63+B66+B68+B77</f>
        <v>111.18719952747614</v>
      </c>
      <c r="C62" s="118">
        <f t="shared" si="21"/>
        <v>120.0830013400076</v>
      </c>
      <c r="D62" s="118">
        <f t="shared" si="21"/>
        <v>116.64381351510815</v>
      </c>
      <c r="E62" s="118">
        <f t="shared" si="21"/>
        <v>119.28383133995732</v>
      </c>
      <c r="F62" s="118">
        <f t="shared" si="21"/>
        <v>118.47050564582401</v>
      </c>
      <c r="G62" s="118">
        <f t="shared" si="21"/>
        <v>125.84073952855647</v>
      </c>
      <c r="H62" s="118">
        <f t="shared" si="21"/>
        <v>130.64058655224133</v>
      </c>
      <c r="I62" s="118">
        <f t="shared" si="21"/>
        <v>126.05210388242637</v>
      </c>
      <c r="J62" s="118">
        <f t="shared" si="21"/>
        <v>127.38818210715819</v>
      </c>
      <c r="K62" s="118">
        <f t="shared" si="21"/>
        <v>132.53727792528667</v>
      </c>
      <c r="L62" s="118">
        <f t="shared" si="21"/>
        <v>148.12145437218322</v>
      </c>
      <c r="M62" s="118">
        <f t="shared" si="21"/>
        <v>136.15511670438343</v>
      </c>
      <c r="N62" s="118">
        <f t="shared" si="21"/>
        <v>142.99567334975487</v>
      </c>
      <c r="O62" s="118">
        <f t="shared" si="21"/>
        <v>145.25365262414309</v>
      </c>
      <c r="P62" s="118">
        <f t="shared" si="21"/>
        <v>131.83314760414021</v>
      </c>
      <c r="Q62" s="118">
        <f t="shared" si="21"/>
        <v>130.68237842149921</v>
      </c>
      <c r="R62" s="118">
        <f t="shared" ref="R62:V62" si="22">R63+R66+R68+R77</f>
        <v>142.58591580193365</v>
      </c>
      <c r="S62" s="118">
        <f t="shared" si="22"/>
        <v>149.55048531029274</v>
      </c>
      <c r="T62" s="118">
        <f t="shared" si="22"/>
        <v>147.94085774175801</v>
      </c>
      <c r="U62" s="118">
        <f t="shared" si="22"/>
        <v>149.84875510376409</v>
      </c>
      <c r="V62" s="118">
        <f t="shared" si="22"/>
        <v>151.55061485001298</v>
      </c>
      <c r="W62" s="118">
        <f t="shared" ref="W62" si="23">W63+W66+W68+W77</f>
        <v>175.36727904788273</v>
      </c>
      <c r="DA62" s="129" t="s">
        <v>2971</v>
      </c>
    </row>
    <row r="63" spans="1:105" ht="12.95" customHeight="1" x14ac:dyDescent="0.25">
      <c r="A63" s="121" t="s">
        <v>57</v>
      </c>
      <c r="B63" s="123">
        <f t="shared" ref="B63:Q63" si="24">SUM(B64:B65)</f>
        <v>96.151284993872679</v>
      </c>
      <c r="C63" s="123">
        <f t="shared" si="24"/>
        <v>105.44378777192622</v>
      </c>
      <c r="D63" s="123">
        <f t="shared" si="24"/>
        <v>101.99777570030437</v>
      </c>
      <c r="E63" s="123">
        <f t="shared" si="24"/>
        <v>100.02038019887436</v>
      </c>
      <c r="F63" s="123">
        <f t="shared" si="24"/>
        <v>99.157080430293149</v>
      </c>
      <c r="G63" s="123">
        <f t="shared" si="24"/>
        <v>106.98523639594923</v>
      </c>
      <c r="H63" s="123">
        <f t="shared" si="24"/>
        <v>111.18782306271179</v>
      </c>
      <c r="I63" s="123">
        <f t="shared" si="24"/>
        <v>106.43260112090461</v>
      </c>
      <c r="J63" s="123">
        <f t="shared" si="24"/>
        <v>107.31425586473743</v>
      </c>
      <c r="K63" s="123">
        <f t="shared" si="24"/>
        <v>111.58659074154087</v>
      </c>
      <c r="L63" s="123">
        <f t="shared" si="24"/>
        <v>126.58652984878518</v>
      </c>
      <c r="M63" s="123">
        <f t="shared" si="24"/>
        <v>114.73783654235187</v>
      </c>
      <c r="N63" s="123">
        <f t="shared" si="24"/>
        <v>121.29032183598274</v>
      </c>
      <c r="O63" s="123">
        <f t="shared" si="24"/>
        <v>122.8027831602393</v>
      </c>
      <c r="P63" s="123">
        <f t="shared" si="24"/>
        <v>109.8641485860978</v>
      </c>
      <c r="Q63" s="123">
        <f t="shared" si="24"/>
        <v>108.69334481151333</v>
      </c>
      <c r="R63" s="123">
        <f t="shared" ref="R63:V63" si="25">SUM(R64:R65)</f>
        <v>119.72369838192409</v>
      </c>
      <c r="S63" s="123">
        <f t="shared" si="25"/>
        <v>125.64364400470684</v>
      </c>
      <c r="T63" s="123">
        <f t="shared" si="25"/>
        <v>125.50054156619738</v>
      </c>
      <c r="U63" s="123">
        <f t="shared" si="25"/>
        <v>126.0775618135421</v>
      </c>
      <c r="V63" s="123">
        <f t="shared" si="25"/>
        <v>127.90474180713768</v>
      </c>
      <c r="W63" s="123">
        <f t="shared" ref="W63" si="26">SUM(W64:W65)</f>
        <v>148.71030321895611</v>
      </c>
      <c r="DA63" s="130" t="s">
        <v>2972</v>
      </c>
    </row>
    <row r="64" spans="1:105" ht="12" customHeight="1" x14ac:dyDescent="0.25">
      <c r="A64" s="97" t="s">
        <v>217</v>
      </c>
      <c r="B64" s="99">
        <v>94.246937005732605</v>
      </c>
      <c r="C64" s="99">
        <v>103.35285111722344</v>
      </c>
      <c r="D64" s="99">
        <v>99.995906807718683</v>
      </c>
      <c r="E64" s="99">
        <v>98.058922038927122</v>
      </c>
      <c r="F64" s="99">
        <v>97.245145010288056</v>
      </c>
      <c r="G64" s="99">
        <v>104.95344559884458</v>
      </c>
      <c r="H64" s="99">
        <v>109.08493540439048</v>
      </c>
      <c r="I64" s="99">
        <v>104.47178719570869</v>
      </c>
      <c r="J64" s="99">
        <v>105.35707935279871</v>
      </c>
      <c r="K64" s="99">
        <v>109.57963778185571</v>
      </c>
      <c r="L64" s="99">
        <v>124.3048183135982</v>
      </c>
      <c r="M64" s="99">
        <v>112.72085389092294</v>
      </c>
      <c r="N64" s="99">
        <v>119.17827662727673</v>
      </c>
      <c r="O64" s="99">
        <v>120.70176169226156</v>
      </c>
      <c r="P64" s="99">
        <v>108.04740255475861</v>
      </c>
      <c r="Q64" s="99">
        <v>106.92855216786333</v>
      </c>
      <c r="R64" s="99">
        <v>117.79118798599112</v>
      </c>
      <c r="S64" s="99">
        <v>123.63483909371008</v>
      </c>
      <c r="T64" s="99">
        <v>123.4652752993057</v>
      </c>
      <c r="U64" s="99">
        <v>124.07604857538074</v>
      </c>
      <c r="V64" s="99">
        <v>125.87786600712229</v>
      </c>
      <c r="W64" s="99">
        <v>146.40910945317191</v>
      </c>
      <c r="DA64" s="63" t="s">
        <v>2973</v>
      </c>
    </row>
    <row r="65" spans="1:105" ht="12" customHeight="1" x14ac:dyDescent="0.25">
      <c r="A65" s="97" t="s">
        <v>53</v>
      </c>
      <c r="B65" s="99">
        <v>1.9043479881400791</v>
      </c>
      <c r="C65" s="99">
        <v>2.0909366547027872</v>
      </c>
      <c r="D65" s="99">
        <v>2.0018688925856849</v>
      </c>
      <c r="E65" s="99">
        <v>1.9614581599472407</v>
      </c>
      <c r="F65" s="99">
        <v>1.9119354200050973</v>
      </c>
      <c r="G65" s="99">
        <v>2.0317907971046427</v>
      </c>
      <c r="H65" s="99">
        <v>2.1028876583213054</v>
      </c>
      <c r="I65" s="99">
        <v>1.9608139251959251</v>
      </c>
      <c r="J65" s="99">
        <v>1.9571765119387239</v>
      </c>
      <c r="K65" s="99">
        <v>2.0069529596851594</v>
      </c>
      <c r="L65" s="99">
        <v>2.281711535186965</v>
      </c>
      <c r="M65" s="99">
        <v>2.0169826514289286</v>
      </c>
      <c r="N65" s="99">
        <v>2.112045208706014</v>
      </c>
      <c r="O65" s="99">
        <v>2.1010214679777479</v>
      </c>
      <c r="P65" s="99">
        <v>1.8167460313391988</v>
      </c>
      <c r="Q65" s="99">
        <v>1.7647926436499961</v>
      </c>
      <c r="R65" s="99">
        <v>1.9325103959329759</v>
      </c>
      <c r="S65" s="99">
        <v>2.0088049109967598</v>
      </c>
      <c r="T65" s="99">
        <v>2.0352662668916754</v>
      </c>
      <c r="U65" s="99">
        <v>2.0015132381613632</v>
      </c>
      <c r="V65" s="99">
        <v>2.0268758000153886</v>
      </c>
      <c r="W65" s="99">
        <v>2.3011937657842099</v>
      </c>
      <c r="DA65" s="63" t="s">
        <v>2974</v>
      </c>
    </row>
    <row r="66" spans="1:105" ht="12.95" customHeight="1" x14ac:dyDescent="0.25">
      <c r="A66" s="121" t="s">
        <v>92</v>
      </c>
      <c r="B66" s="123">
        <f t="shared" ref="B66:W66" si="27">B67</f>
        <v>1.6777103930707355E-3</v>
      </c>
      <c r="C66" s="123">
        <f t="shared" si="27"/>
        <v>1.8984084197110076E-3</v>
      </c>
      <c r="D66" s="123">
        <f t="shared" si="27"/>
        <v>2.3157102661656671E-3</v>
      </c>
      <c r="E66" s="123">
        <f t="shared" si="27"/>
        <v>2.5991987421428811E-3</v>
      </c>
      <c r="F66" s="123">
        <f t="shared" si="27"/>
        <v>3.513541304725574E-3</v>
      </c>
      <c r="G66" s="123">
        <f t="shared" si="27"/>
        <v>4.2800059327598285E-3</v>
      </c>
      <c r="H66" s="123">
        <f t="shared" si="27"/>
        <v>6.9479691035156145E-3</v>
      </c>
      <c r="I66" s="123">
        <f t="shared" si="27"/>
        <v>9.9774453303158039E-3</v>
      </c>
      <c r="J66" s="123">
        <f t="shared" si="27"/>
        <v>1.3385452336317565E-2</v>
      </c>
      <c r="K66" s="123">
        <f t="shared" si="27"/>
        <v>1.7922230966193976E-2</v>
      </c>
      <c r="L66" s="123">
        <f t="shared" si="27"/>
        <v>3.5176872128333404E-2</v>
      </c>
      <c r="M66" s="123">
        <f t="shared" si="27"/>
        <v>2.5315198181455254E-2</v>
      </c>
      <c r="N66" s="123">
        <f t="shared" si="27"/>
        <v>3.8586012156506429E-2</v>
      </c>
      <c r="O66" s="123">
        <f t="shared" si="27"/>
        <v>4.8139531582415893E-2</v>
      </c>
      <c r="P66" s="123">
        <f t="shared" si="27"/>
        <v>6.4279333498148697E-2</v>
      </c>
      <c r="Q66" s="123">
        <f t="shared" si="27"/>
        <v>0.15659600439536001</v>
      </c>
      <c r="R66" s="123">
        <f t="shared" si="27"/>
        <v>0.11697031975325532</v>
      </c>
      <c r="S66" s="123">
        <f t="shared" si="27"/>
        <v>0.14171852529563908</v>
      </c>
      <c r="T66" s="123">
        <f t="shared" si="27"/>
        <v>0.18599748589976683</v>
      </c>
      <c r="U66" s="123">
        <f t="shared" si="27"/>
        <v>0.27942350093126184</v>
      </c>
      <c r="V66" s="123">
        <f t="shared" si="27"/>
        <v>0.17724012005099826</v>
      </c>
      <c r="W66" s="123">
        <f t="shared" si="27"/>
        <v>0.22019252854835025</v>
      </c>
      <c r="DA66" s="130" t="s">
        <v>2975</v>
      </c>
    </row>
    <row r="67" spans="1:105" ht="12" customHeight="1" x14ac:dyDescent="0.25">
      <c r="A67" s="97" t="s">
        <v>53</v>
      </c>
      <c r="B67" s="99">
        <f>RES_hhdet_tesh!B67/RES_summary!B$19</f>
        <v>1.6777103930707355E-3</v>
      </c>
      <c r="C67" s="99">
        <f>RES_hhdet_tesh!C67/RES_summary!C$19</f>
        <v>1.8984084197110076E-3</v>
      </c>
      <c r="D67" s="99">
        <f>RES_hhdet_tesh!D67/RES_summary!D$19</f>
        <v>2.3157102661656671E-3</v>
      </c>
      <c r="E67" s="99">
        <f>RES_hhdet_tesh!E67/RES_summary!E$19</f>
        <v>2.5991987421428811E-3</v>
      </c>
      <c r="F67" s="99">
        <f>RES_hhdet_tesh!F67/RES_summary!F$19</f>
        <v>3.513541304725574E-3</v>
      </c>
      <c r="G67" s="99">
        <f>RES_hhdet_tesh!G67/RES_summary!G$19</f>
        <v>4.2800059327598285E-3</v>
      </c>
      <c r="H67" s="99">
        <f>RES_hhdet_tesh!H67/RES_summary!H$19</f>
        <v>6.9479691035156145E-3</v>
      </c>
      <c r="I67" s="99">
        <f>RES_hhdet_tesh!I67/RES_summary!I$19</f>
        <v>9.9774453303158039E-3</v>
      </c>
      <c r="J67" s="99">
        <f>RES_hhdet_tesh!J67/RES_summary!J$19</f>
        <v>1.3385452336317565E-2</v>
      </c>
      <c r="K67" s="99">
        <f>RES_hhdet_tesh!K67/RES_summary!K$19</f>
        <v>1.7922230966193976E-2</v>
      </c>
      <c r="L67" s="99">
        <f>RES_hhdet_tesh!L67/RES_summary!L$19</f>
        <v>3.5176872128333404E-2</v>
      </c>
      <c r="M67" s="99">
        <f>RES_hhdet_tesh!M67/RES_summary!M$19</f>
        <v>2.5315198181455254E-2</v>
      </c>
      <c r="N67" s="99">
        <f>RES_hhdet_tesh!N67/RES_summary!N$19</f>
        <v>3.8586012156506429E-2</v>
      </c>
      <c r="O67" s="99">
        <f>RES_hhdet_tesh!O67/RES_summary!O$19</f>
        <v>4.8139531582415893E-2</v>
      </c>
      <c r="P67" s="99">
        <f>RES_hhdet_tesh!P67/RES_summary!P$19</f>
        <v>6.4279333498148697E-2</v>
      </c>
      <c r="Q67" s="99">
        <f>RES_hhdet_tesh!Q67/RES_summary!Q$19</f>
        <v>0.15659600439536001</v>
      </c>
      <c r="R67" s="99">
        <f>RES_hhdet_tesh!R67/RES_summary!R$19</f>
        <v>0.11697031975325532</v>
      </c>
      <c r="S67" s="99">
        <f>RES_hhdet_tesh!S67/RES_summary!S$19</f>
        <v>0.14171852529563908</v>
      </c>
      <c r="T67" s="99">
        <f>RES_hhdet_tesh!T67/RES_summary!T$19</f>
        <v>0.18599748589976683</v>
      </c>
      <c r="U67" s="99">
        <f>RES_hhdet_tesh!U67/RES_summary!U$19</f>
        <v>0.27942350093126184</v>
      </c>
      <c r="V67" s="99">
        <f>RES_hhdet_tesh!V67/RES_summary!V$19</f>
        <v>0.17724012005099826</v>
      </c>
      <c r="W67" s="99">
        <f>RES_hhdet_tesh!W67/RES_summary!W$19</f>
        <v>0.22019252854835025</v>
      </c>
      <c r="DA67" s="63" t="s">
        <v>2976</v>
      </c>
    </row>
    <row r="68" spans="1:105" ht="12" customHeight="1" x14ac:dyDescent="0.25">
      <c r="A68" s="121" t="s">
        <v>55</v>
      </c>
      <c r="B68" s="123">
        <v>10.066653515618128</v>
      </c>
      <c r="C68" s="123">
        <v>9.8639373974370113</v>
      </c>
      <c r="D68" s="123">
        <v>9.7984054131020351</v>
      </c>
      <c r="E68" s="123">
        <v>11.527006150349587</v>
      </c>
      <c r="F68" s="123">
        <v>11.801970894806306</v>
      </c>
      <c r="G68" s="123">
        <v>11.810504177622709</v>
      </c>
      <c r="H68" s="123">
        <v>12.071919732055804</v>
      </c>
      <c r="I68" s="123">
        <v>12.227358595358893</v>
      </c>
      <c r="J68" s="123">
        <v>12.493253633178092</v>
      </c>
      <c r="K68" s="123">
        <v>13.127093294606491</v>
      </c>
      <c r="L68" s="123">
        <v>13.356592502930251</v>
      </c>
      <c r="M68" s="123">
        <v>13.701874972654647</v>
      </c>
      <c r="N68" s="123">
        <v>14.010154151225356</v>
      </c>
      <c r="O68" s="123">
        <v>14.707814281757468</v>
      </c>
      <c r="P68" s="123">
        <v>14.631115719561274</v>
      </c>
      <c r="Q68" s="123">
        <v>14.668663026946508</v>
      </c>
      <c r="R68" s="123">
        <v>15.235500221601994</v>
      </c>
      <c r="S68" s="123">
        <v>15.944739249086231</v>
      </c>
      <c r="T68" s="123">
        <v>15.235928667108531</v>
      </c>
      <c r="U68" s="123">
        <v>15.756417561786172</v>
      </c>
      <c r="V68" s="123">
        <v>15.929049487309394</v>
      </c>
      <c r="W68" s="123">
        <v>18.232642566220388</v>
      </c>
      <c r="DA68" s="130" t="s">
        <v>2977</v>
      </c>
    </row>
    <row r="69" spans="1:105" ht="12" customHeight="1" x14ac:dyDescent="0.25">
      <c r="A69" s="97" t="s">
        <v>134</v>
      </c>
      <c r="B69" s="99">
        <v>10.061955862891358</v>
      </c>
      <c r="C69" s="99">
        <v>9.9018095895080229</v>
      </c>
      <c r="D69" s="99">
        <v>9.8999510381400757</v>
      </c>
      <c r="E69" s="99">
        <v>11.438993529242742</v>
      </c>
      <c r="F69" s="99">
        <v>11.756610536668834</v>
      </c>
      <c r="G69" s="99">
        <v>11.846546499548486</v>
      </c>
      <c r="H69" s="99">
        <v>12.055845026945464</v>
      </c>
      <c r="I69" s="99">
        <v>12.244768277026571</v>
      </c>
      <c r="J69" s="99">
        <v>12.499333555173541</v>
      </c>
      <c r="K69" s="99">
        <v>13.130874954801429</v>
      </c>
      <c r="L69" s="99">
        <v>13.33824573432201</v>
      </c>
      <c r="M69" s="99">
        <v>13.698974969336255</v>
      </c>
      <c r="N69" s="99">
        <v>14.021250352599287</v>
      </c>
      <c r="O69" s="99">
        <v>14.709163685356692</v>
      </c>
      <c r="P69" s="99">
        <v>14.631002023749934</v>
      </c>
      <c r="Q69" s="99">
        <v>14.656767079556097</v>
      </c>
      <c r="R69" s="99">
        <v>15.232130570332997</v>
      </c>
      <c r="S69" s="99">
        <v>15.956490947173361</v>
      </c>
      <c r="T69" s="99">
        <v>15.236994364509888</v>
      </c>
      <c r="U69" s="99">
        <v>15.736595490578168</v>
      </c>
      <c r="V69" s="99">
        <v>15.898490267212159</v>
      </c>
      <c r="W69" s="99">
        <v>18.27717980993031</v>
      </c>
      <c r="DA69" s="63" t="s">
        <v>2978</v>
      </c>
    </row>
    <row r="70" spans="1:105" ht="12" customHeight="1" x14ac:dyDescent="0.25">
      <c r="A70" s="97" t="s">
        <v>133</v>
      </c>
      <c r="B70" s="99">
        <v>0</v>
      </c>
      <c r="C70" s="99">
        <v>0</v>
      </c>
      <c r="D70" s="99">
        <v>0</v>
      </c>
      <c r="E70" s="99">
        <v>0</v>
      </c>
      <c r="F70" s="99">
        <v>0</v>
      </c>
      <c r="G70" s="99">
        <v>0</v>
      </c>
      <c r="H70" s="99">
        <v>0</v>
      </c>
      <c r="I70" s="99">
        <v>0</v>
      </c>
      <c r="J70" s="99">
        <v>0</v>
      </c>
      <c r="K70" s="99">
        <v>13.100849053781127</v>
      </c>
      <c r="L70" s="99">
        <v>13.311268263603694</v>
      </c>
      <c r="M70" s="99">
        <v>13.676855694538439</v>
      </c>
      <c r="N70" s="99">
        <v>14.003840670746339</v>
      </c>
      <c r="O70" s="99">
        <v>14.685665654497209</v>
      </c>
      <c r="P70" s="99">
        <v>14.568211127708677</v>
      </c>
      <c r="Q70" s="99">
        <v>14.583887764323524</v>
      </c>
      <c r="R70" s="99">
        <v>15.157797838173412</v>
      </c>
      <c r="S70" s="99">
        <v>15.889658109064344</v>
      </c>
      <c r="T70" s="99">
        <v>15.166164226975305</v>
      </c>
      <c r="U70" s="99">
        <v>15.677923790754761</v>
      </c>
      <c r="V70" s="99">
        <v>15.847477176015575</v>
      </c>
      <c r="W70" s="99">
        <v>18.208032644844348</v>
      </c>
      <c r="DA70" s="63" t="s">
        <v>2979</v>
      </c>
    </row>
    <row r="71" spans="1:105" ht="12" customHeight="1" x14ac:dyDescent="0.25">
      <c r="A71" s="100" t="s">
        <v>217</v>
      </c>
      <c r="B71" s="102">
        <v>0</v>
      </c>
      <c r="C71" s="102">
        <v>0</v>
      </c>
      <c r="D71" s="102">
        <v>0</v>
      </c>
      <c r="E71" s="102">
        <v>0</v>
      </c>
      <c r="F71" s="102">
        <v>0</v>
      </c>
      <c r="G71" s="102">
        <v>0</v>
      </c>
      <c r="H71" s="102">
        <v>0</v>
      </c>
      <c r="I71" s="102">
        <v>0</v>
      </c>
      <c r="J71" s="102">
        <v>0</v>
      </c>
      <c r="K71" s="102">
        <v>6.4630452518280128</v>
      </c>
      <c r="L71" s="102">
        <v>6.8576390879576055</v>
      </c>
      <c r="M71" s="102">
        <v>6.7989503735083199</v>
      </c>
      <c r="N71" s="102">
        <v>6.7283057911469575</v>
      </c>
      <c r="O71" s="102">
        <v>7.2562067199070777</v>
      </c>
      <c r="P71" s="102">
        <v>7.0591521347808541</v>
      </c>
      <c r="Q71" s="102">
        <v>7.1555287231947728</v>
      </c>
      <c r="R71" s="102">
        <v>7.356392123915966</v>
      </c>
      <c r="S71" s="102">
        <v>7.5842872273663584</v>
      </c>
      <c r="T71" s="102">
        <v>8.4497486016061956</v>
      </c>
      <c r="U71" s="102">
        <v>7.9156169953815247</v>
      </c>
      <c r="V71" s="102">
        <v>7.8651773531442055</v>
      </c>
      <c r="W71" s="102">
        <v>8.8516713852296345</v>
      </c>
      <c r="DA71" s="131" t="s">
        <v>2980</v>
      </c>
    </row>
    <row r="72" spans="1:105" ht="12" customHeight="1" x14ac:dyDescent="0.25">
      <c r="A72" s="103" t="s">
        <v>52</v>
      </c>
      <c r="B72" s="105">
        <v>0</v>
      </c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6.6378038019531145</v>
      </c>
      <c r="L72" s="105">
        <v>6.4536291756460891</v>
      </c>
      <c r="M72" s="105">
        <v>6.8779053210301191</v>
      </c>
      <c r="N72" s="105">
        <v>7.2755348795993822</v>
      </c>
      <c r="O72" s="105">
        <v>7.4294589345901318</v>
      </c>
      <c r="P72" s="105">
        <v>7.509058992927824</v>
      </c>
      <c r="Q72" s="105">
        <v>7.4283590411287523</v>
      </c>
      <c r="R72" s="105">
        <v>7.801405714257446</v>
      </c>
      <c r="S72" s="105">
        <v>8.3053708816979839</v>
      </c>
      <c r="T72" s="105">
        <v>6.7164156253691063</v>
      </c>
      <c r="U72" s="105">
        <v>7.7623067953732354</v>
      </c>
      <c r="V72" s="105">
        <v>7.9822998228713686</v>
      </c>
      <c r="W72" s="105">
        <v>9.3563612596147099</v>
      </c>
      <c r="DA72" s="132" t="s">
        <v>2981</v>
      </c>
    </row>
    <row r="73" spans="1:105" ht="12" customHeight="1" x14ac:dyDescent="0.25">
      <c r="A73" s="106" t="s">
        <v>122</v>
      </c>
      <c r="B73" s="102">
        <v>10.195575267912695</v>
      </c>
      <c r="C73" s="102">
        <v>8.8175023888634279</v>
      </c>
      <c r="D73" s="102">
        <v>6.723901182356137</v>
      </c>
      <c r="E73" s="102">
        <v>14.260457744678771</v>
      </c>
      <c r="F73" s="102">
        <v>13.301254112643544</v>
      </c>
      <c r="G73" s="102">
        <v>10.574550889475107</v>
      </c>
      <c r="H73" s="102">
        <v>12.627333774132008</v>
      </c>
      <c r="I73" s="102">
        <v>11.627739684200995</v>
      </c>
      <c r="J73" s="102">
        <v>12.284473591868574</v>
      </c>
      <c r="K73" s="102">
        <v>13.000088254419913</v>
      </c>
      <c r="L73" s="102">
        <v>13.987608181538143</v>
      </c>
      <c r="M73" s="102">
        <v>13.803805262517132</v>
      </c>
      <c r="N73" s="102">
        <v>13.635976424850393</v>
      </c>
      <c r="O73" s="102">
        <v>14.667541979656646</v>
      </c>
      <c r="P73" s="102">
        <v>14.665840049385427</v>
      </c>
      <c r="Q73" s="102">
        <v>15.123484202484683</v>
      </c>
      <c r="R73" s="102">
        <v>15.399523704554127</v>
      </c>
      <c r="S73" s="102">
        <v>15.578812932875543</v>
      </c>
      <c r="T73" s="102">
        <v>15.260463820803727</v>
      </c>
      <c r="U73" s="102">
        <v>16.501910959653834</v>
      </c>
      <c r="V73" s="102">
        <v>17.059064865777465</v>
      </c>
      <c r="W73" s="102">
        <v>16.7836128700459</v>
      </c>
      <c r="DA73" s="131" t="s">
        <v>2982</v>
      </c>
    </row>
    <row r="74" spans="1:105" ht="12" customHeight="1" x14ac:dyDescent="0.25">
      <c r="A74" s="107" t="s">
        <v>121</v>
      </c>
      <c r="B74" s="105">
        <v>0</v>
      </c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12.982849191205789</v>
      </c>
      <c r="L74" s="105">
        <v>13.968317246072028</v>
      </c>
      <c r="M74" s="105">
        <v>13.788295031773909</v>
      </c>
      <c r="N74" s="105">
        <v>13.623480192912872</v>
      </c>
      <c r="O74" s="105">
        <v>14.6574960177837</v>
      </c>
      <c r="P74" s="105">
        <v>14.618329560453377</v>
      </c>
      <c r="Q74" s="105">
        <v>15.07240756852298</v>
      </c>
      <c r="R74" s="105">
        <v>15.351434114363061</v>
      </c>
      <c r="S74" s="105">
        <v>15.536578402222171</v>
      </c>
      <c r="T74" s="105">
        <v>15.203635395270219</v>
      </c>
      <c r="U74" s="105">
        <v>16.462418138501189</v>
      </c>
      <c r="V74" s="105">
        <v>17.012453131850275</v>
      </c>
      <c r="W74" s="105">
        <v>16.715795116415116</v>
      </c>
      <c r="DA74" s="132" t="s">
        <v>2983</v>
      </c>
    </row>
    <row r="75" spans="1:105" ht="12" customHeight="1" x14ac:dyDescent="0.25">
      <c r="A75" s="108" t="s">
        <v>53</v>
      </c>
      <c r="B75" s="99">
        <v>0</v>
      </c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6.4035242467269189</v>
      </c>
      <c r="L75" s="99">
        <v>7.2075450473561125</v>
      </c>
      <c r="M75" s="99">
        <v>6.8546810258513329</v>
      </c>
      <c r="N75" s="99">
        <v>6.5376044070972874</v>
      </c>
      <c r="O75" s="99">
        <v>7.2452676328595151</v>
      </c>
      <c r="P75" s="99">
        <v>7.0852001157987221</v>
      </c>
      <c r="Q75" s="99">
        <v>7.4130417738405967</v>
      </c>
      <c r="R75" s="99">
        <v>7.4810670604743201</v>
      </c>
      <c r="S75" s="99">
        <v>7.4356365146654557</v>
      </c>
      <c r="T75" s="99">
        <v>8.3840109394766547</v>
      </c>
      <c r="U75" s="99">
        <v>8.3371154064457951</v>
      </c>
      <c r="V75" s="99">
        <v>8.5014390757723515</v>
      </c>
      <c r="W75" s="99">
        <v>8.0185426136390774</v>
      </c>
      <c r="DA75" s="63" t="s">
        <v>2984</v>
      </c>
    </row>
    <row r="76" spans="1:105" ht="12" customHeight="1" x14ac:dyDescent="0.25">
      <c r="A76" s="108" t="s">
        <v>52</v>
      </c>
      <c r="B76" s="99">
        <v>0</v>
      </c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6.57932494447887</v>
      </c>
      <c r="L76" s="99">
        <v>6.7607721987159151</v>
      </c>
      <c r="M76" s="99">
        <v>6.9336140059225748</v>
      </c>
      <c r="N76" s="99">
        <v>7.085875785815583</v>
      </c>
      <c r="O76" s="99">
        <v>7.4122283849241848</v>
      </c>
      <c r="P76" s="99">
        <v>7.5331294446546551</v>
      </c>
      <c r="Q76" s="99">
        <v>7.6593657946823805</v>
      </c>
      <c r="R76" s="99">
        <v>7.8703670538887405</v>
      </c>
      <c r="S76" s="99">
        <v>8.1009418875567185</v>
      </c>
      <c r="T76" s="99">
        <v>6.8196244557935701</v>
      </c>
      <c r="U76" s="99">
        <v>8.1253027320553954</v>
      </c>
      <c r="V76" s="99">
        <v>8.5110140560779239</v>
      </c>
      <c r="W76" s="99">
        <v>8.6972525027760348</v>
      </c>
      <c r="DA76" s="63" t="s">
        <v>2985</v>
      </c>
    </row>
    <row r="77" spans="1:105" ht="12" customHeight="1" x14ac:dyDescent="0.25">
      <c r="A77" s="121" t="s">
        <v>54</v>
      </c>
      <c r="B77" s="123">
        <v>4.967583307592264</v>
      </c>
      <c r="C77" s="123">
        <v>4.7733777622246505</v>
      </c>
      <c r="D77" s="123">
        <v>4.8453166914355847</v>
      </c>
      <c r="E77" s="123">
        <v>7.7338457919912127</v>
      </c>
      <c r="F77" s="123">
        <v>7.5079407794198278</v>
      </c>
      <c r="G77" s="123">
        <v>7.0407189490517732</v>
      </c>
      <c r="H77" s="123">
        <v>7.373895788370227</v>
      </c>
      <c r="I77" s="123">
        <v>7.3821667208325454</v>
      </c>
      <c r="J77" s="123">
        <v>7.5672871569063416</v>
      </c>
      <c r="K77" s="123">
        <v>7.8056716581730976</v>
      </c>
      <c r="L77" s="123">
        <v>8.1431551483394777</v>
      </c>
      <c r="M77" s="123">
        <v>7.690089991195471</v>
      </c>
      <c r="N77" s="123">
        <v>7.6566113503902757</v>
      </c>
      <c r="O77" s="123">
        <v>7.6949156505638969</v>
      </c>
      <c r="P77" s="123">
        <v>7.2736039649829776</v>
      </c>
      <c r="Q77" s="123">
        <v>7.163774578644027</v>
      </c>
      <c r="R77" s="123">
        <v>7.5097468786543073</v>
      </c>
      <c r="S77" s="123">
        <v>7.8203835312040102</v>
      </c>
      <c r="T77" s="123">
        <v>7.0183900225523113</v>
      </c>
      <c r="U77" s="123">
        <v>7.7353522275045545</v>
      </c>
      <c r="V77" s="123">
        <v>7.5395834355149045</v>
      </c>
      <c r="W77" s="123">
        <v>8.2041407341578854</v>
      </c>
      <c r="DA77" s="130" t="s">
        <v>2986</v>
      </c>
    </row>
    <row r="78" spans="1:105" ht="12" customHeight="1" x14ac:dyDescent="0.25">
      <c r="A78" s="97" t="s">
        <v>192</v>
      </c>
      <c r="B78" s="99">
        <v>4.9669418735417459</v>
      </c>
      <c r="C78" s="99">
        <v>4.8044318395243497</v>
      </c>
      <c r="D78" s="99">
        <v>4.9412935368593294</v>
      </c>
      <c r="E78" s="99">
        <v>7.6364142206803889</v>
      </c>
      <c r="F78" s="99">
        <v>7.4559137649182023</v>
      </c>
      <c r="G78" s="99">
        <v>7.0725097530473011</v>
      </c>
      <c r="H78" s="99">
        <v>7.3518128413305508</v>
      </c>
      <c r="I78" s="99">
        <v>7.400056755191958</v>
      </c>
      <c r="J78" s="99">
        <v>7.5701104589936863</v>
      </c>
      <c r="K78" s="99">
        <v>7.8183976413246929</v>
      </c>
      <c r="L78" s="99">
        <v>8.1230953672525068</v>
      </c>
      <c r="M78" s="99">
        <v>7.683742398652246</v>
      </c>
      <c r="N78" s="99">
        <v>7.6587623485181888</v>
      </c>
      <c r="O78" s="99">
        <v>7.6885893185232561</v>
      </c>
      <c r="P78" s="99">
        <v>7.2732719306487352</v>
      </c>
      <c r="Q78" s="99">
        <v>7.1580864663164077</v>
      </c>
      <c r="R78" s="99">
        <v>7.5127882281632541</v>
      </c>
      <c r="S78" s="99">
        <v>7.8318483742049096</v>
      </c>
      <c r="T78" s="99">
        <v>6.9832381841426381</v>
      </c>
      <c r="U78" s="99">
        <v>7.7377734306360555</v>
      </c>
      <c r="V78" s="99">
        <v>7.5283192988180296</v>
      </c>
      <c r="W78" s="99">
        <v>8.2406037959304488</v>
      </c>
      <c r="DA78" s="63" t="s">
        <v>2987</v>
      </c>
    </row>
    <row r="79" spans="1:105" ht="12" customHeight="1" x14ac:dyDescent="0.25">
      <c r="A79" s="109" t="s">
        <v>120</v>
      </c>
      <c r="B79" s="110">
        <v>4.9768249930520572</v>
      </c>
      <c r="C79" s="110">
        <v>4.3224673267271099</v>
      </c>
      <c r="D79" s="110">
        <v>3.4156554719111698</v>
      </c>
      <c r="E79" s="110">
        <v>9.2400663003347354</v>
      </c>
      <c r="F79" s="110">
        <v>8.3686603974235769</v>
      </c>
      <c r="G79" s="110">
        <v>6.4752687750109699</v>
      </c>
      <c r="H79" s="110">
        <v>7.7725524305376998</v>
      </c>
      <c r="I79" s="110">
        <v>7.0673110904110015</v>
      </c>
      <c r="J79" s="110">
        <v>7.5189913446729157</v>
      </c>
      <c r="K79" s="110">
        <v>7.5903502537007723</v>
      </c>
      <c r="L79" s="110">
        <v>8.4865620655537235</v>
      </c>
      <c r="M79" s="110">
        <v>7.7986346731063172</v>
      </c>
      <c r="N79" s="110">
        <v>7.6194351849739101</v>
      </c>
      <c r="O79" s="110">
        <v>7.8051598013100314</v>
      </c>
      <c r="P79" s="110">
        <v>7.2793700137454564</v>
      </c>
      <c r="Q79" s="110">
        <v>7.2635422149671944</v>
      </c>
      <c r="R79" s="110">
        <v>7.4562905390424241</v>
      </c>
      <c r="S79" s="110">
        <v>7.6199752899883419</v>
      </c>
      <c r="T79" s="110">
        <v>7.6350524154311179</v>
      </c>
      <c r="U79" s="110">
        <v>7.6930578146474087</v>
      </c>
      <c r="V79" s="110">
        <v>7.7453451934959254</v>
      </c>
      <c r="W79" s="110">
        <v>7.6771324034468114</v>
      </c>
      <c r="DA79" s="60" t="s">
        <v>2988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8">
        <f t="shared" ref="B81:Q81" si="28">B82+B85+B87+B100</f>
        <v>109.10840347572947</v>
      </c>
      <c r="C81" s="118">
        <f t="shared" si="28"/>
        <v>119.75027548750992</v>
      </c>
      <c r="D81" s="118">
        <f t="shared" si="28"/>
        <v>118.83658687272975</v>
      </c>
      <c r="E81" s="118">
        <f t="shared" si="28"/>
        <v>120.50976151280737</v>
      </c>
      <c r="F81" s="118">
        <f t="shared" si="28"/>
        <v>122.08419483336208</v>
      </c>
      <c r="G81" s="118">
        <f t="shared" si="28"/>
        <v>121.13611262730187</v>
      </c>
      <c r="H81" s="118">
        <f t="shared" si="28"/>
        <v>128.33313323818516</v>
      </c>
      <c r="I81" s="118">
        <f t="shared" si="28"/>
        <v>126.31763991411805</v>
      </c>
      <c r="J81" s="118">
        <f t="shared" si="28"/>
        <v>128.91480038031941</v>
      </c>
      <c r="K81" s="118">
        <f t="shared" si="28"/>
        <v>130.1462768663566</v>
      </c>
      <c r="L81" s="118">
        <f t="shared" si="28"/>
        <v>142.83956091437022</v>
      </c>
      <c r="M81" s="118">
        <f t="shared" si="28"/>
        <v>141.95116694140654</v>
      </c>
      <c r="N81" s="118">
        <f t="shared" si="28"/>
        <v>144.22403690738014</v>
      </c>
      <c r="O81" s="118">
        <f t="shared" si="28"/>
        <v>144.79813723331691</v>
      </c>
      <c r="P81" s="118">
        <f t="shared" si="28"/>
        <v>131.32826209038751</v>
      </c>
      <c r="Q81" s="118">
        <f t="shared" si="28"/>
        <v>134.72575626237105</v>
      </c>
      <c r="R81" s="118">
        <f t="shared" ref="R81:V81" si="29">R82+R85+R87+R100</f>
        <v>129.45238380981937</v>
      </c>
      <c r="S81" s="118">
        <f t="shared" si="29"/>
        <v>112.7979473092057</v>
      </c>
      <c r="T81" s="118">
        <f t="shared" si="29"/>
        <v>190.50641513280408</v>
      </c>
      <c r="U81" s="118">
        <f t="shared" si="29"/>
        <v>169.02767841110739</v>
      </c>
      <c r="V81" s="118">
        <f t="shared" si="29"/>
        <v>156.79267215549831</v>
      </c>
      <c r="W81" s="118">
        <f t="shared" ref="W81" si="30">W82+W85+W87+W100</f>
        <v>163.73020400605566</v>
      </c>
      <c r="DA81" s="129" t="s">
        <v>2989</v>
      </c>
    </row>
    <row r="82" spans="1:105" ht="12.95" customHeight="1" x14ac:dyDescent="0.25">
      <c r="A82" s="121" t="s">
        <v>57</v>
      </c>
      <c r="B82" s="123">
        <f t="shared" ref="B82:Q82" si="31">SUM(B83:B84)</f>
        <v>94.356849291047425</v>
      </c>
      <c r="C82" s="123">
        <f t="shared" si="31"/>
        <v>105.07601744485518</v>
      </c>
      <c r="D82" s="123">
        <f t="shared" si="31"/>
        <v>103.55996438341435</v>
      </c>
      <c r="E82" s="123">
        <f t="shared" si="31"/>
        <v>101.31857996134944</v>
      </c>
      <c r="F82" s="123">
        <f t="shared" si="31"/>
        <v>102.41473656243986</v>
      </c>
      <c r="G82" s="123">
        <f t="shared" si="31"/>
        <v>102.79892308762943</v>
      </c>
      <c r="H82" s="123">
        <f t="shared" si="31"/>
        <v>109.07607432031904</v>
      </c>
      <c r="I82" s="123">
        <f t="shared" si="31"/>
        <v>106.68724203454713</v>
      </c>
      <c r="J82" s="123">
        <f t="shared" si="31"/>
        <v>108.57450730274549</v>
      </c>
      <c r="K82" s="123">
        <f t="shared" si="31"/>
        <v>109.39803062397252</v>
      </c>
      <c r="L82" s="123">
        <f t="shared" si="31"/>
        <v>121.83408843292889</v>
      </c>
      <c r="M82" s="123">
        <f t="shared" si="31"/>
        <v>119.8390349140534</v>
      </c>
      <c r="N82" s="123">
        <f t="shared" si="31"/>
        <v>122.3421957717982</v>
      </c>
      <c r="O82" s="123">
        <f t="shared" si="31"/>
        <v>122.54259160068554</v>
      </c>
      <c r="P82" s="123">
        <f t="shared" si="31"/>
        <v>109.36069099596787</v>
      </c>
      <c r="Q82" s="123">
        <f t="shared" si="31"/>
        <v>112.17884593040459</v>
      </c>
      <c r="R82" s="123">
        <f t="shared" ref="R82:V82" si="32">SUM(R83:R84)</f>
        <v>108.26176584178458</v>
      </c>
      <c r="S82" s="123">
        <f t="shared" si="32"/>
        <v>93.462701100576894</v>
      </c>
      <c r="T82" s="123">
        <f t="shared" si="32"/>
        <v>162.69669674647136</v>
      </c>
      <c r="U82" s="123">
        <f t="shared" si="32"/>
        <v>143.29553606414649</v>
      </c>
      <c r="V82" s="123">
        <f t="shared" si="32"/>
        <v>132.63330437824339</v>
      </c>
      <c r="W82" s="123">
        <f t="shared" ref="W82" si="33">SUM(W83:W84)</f>
        <v>138.82306316789354</v>
      </c>
      <c r="DA82" s="130" t="s">
        <v>2990</v>
      </c>
    </row>
    <row r="83" spans="1:105" ht="12" customHeight="1" x14ac:dyDescent="0.25">
      <c r="A83" s="97" t="s">
        <v>204</v>
      </c>
      <c r="B83" s="99">
        <v>93.600336166984874</v>
      </c>
      <c r="C83" s="99">
        <v>104.23252409988515</v>
      </c>
      <c r="D83" s="99">
        <v>102.73726457250105</v>
      </c>
      <c r="E83" s="99">
        <v>100.51435046823124</v>
      </c>
      <c r="F83" s="99">
        <v>101.61559147995888</v>
      </c>
      <c r="G83" s="99">
        <v>102.00900728811591</v>
      </c>
      <c r="H83" s="99">
        <v>108.24142358533744</v>
      </c>
      <c r="I83" s="99">
        <v>105.89225227357208</v>
      </c>
      <c r="J83" s="99">
        <v>107.77367980820382</v>
      </c>
      <c r="K83" s="99">
        <v>108.60240862763749</v>
      </c>
      <c r="L83" s="99">
        <v>120.94606483093462</v>
      </c>
      <c r="M83" s="99">
        <v>118.98738948361863</v>
      </c>
      <c r="N83" s="99">
        <v>121.48105400895633</v>
      </c>
      <c r="O83" s="99">
        <v>121.69526555704915</v>
      </c>
      <c r="P83" s="99">
        <v>108.63007369061805</v>
      </c>
      <c r="Q83" s="99">
        <v>111.44312473069603</v>
      </c>
      <c r="R83" s="99">
        <v>107.55593051600067</v>
      </c>
      <c r="S83" s="99">
        <v>92.859194814028527</v>
      </c>
      <c r="T83" s="99">
        <v>161.63093316184225</v>
      </c>
      <c r="U83" s="99">
        <v>142.37684420778425</v>
      </c>
      <c r="V83" s="99">
        <v>131.78451072112057</v>
      </c>
      <c r="W83" s="99">
        <v>137.95573224244441</v>
      </c>
      <c r="DA83" s="63" t="s">
        <v>2991</v>
      </c>
    </row>
    <row r="84" spans="1:105" ht="12" customHeight="1" x14ac:dyDescent="0.25">
      <c r="A84" s="97" t="s">
        <v>53</v>
      </c>
      <c r="B84" s="99">
        <v>0.75651312406254989</v>
      </c>
      <c r="C84" s="99">
        <v>0.84349334497003325</v>
      </c>
      <c r="D84" s="99">
        <v>0.82269981091329958</v>
      </c>
      <c r="E84" s="99">
        <v>0.80422949311820147</v>
      </c>
      <c r="F84" s="99">
        <v>0.79914508248097127</v>
      </c>
      <c r="G84" s="99">
        <v>0.7899157995135162</v>
      </c>
      <c r="H84" s="99">
        <v>0.83465073498159137</v>
      </c>
      <c r="I84" s="99">
        <v>0.79498976097504315</v>
      </c>
      <c r="J84" s="99">
        <v>0.80082749454165847</v>
      </c>
      <c r="K84" s="99">
        <v>0.79562199633503095</v>
      </c>
      <c r="L84" s="99">
        <v>0.88802360199427599</v>
      </c>
      <c r="M84" s="99">
        <v>0.8516454304347727</v>
      </c>
      <c r="N84" s="99">
        <v>0.86114176284186994</v>
      </c>
      <c r="O84" s="99">
        <v>0.84732604363638153</v>
      </c>
      <c r="P84" s="99">
        <v>0.73061730534982983</v>
      </c>
      <c r="Q84" s="99">
        <v>0.73572119970856664</v>
      </c>
      <c r="R84" s="99">
        <v>0.70583532578391528</v>
      </c>
      <c r="S84" s="99">
        <v>0.60350628654836969</v>
      </c>
      <c r="T84" s="99">
        <v>1.0657635846291118</v>
      </c>
      <c r="U84" s="99">
        <v>0.91869185636223405</v>
      </c>
      <c r="V84" s="99">
        <v>0.84879365712283195</v>
      </c>
      <c r="W84" s="99">
        <v>0.86733092544913493</v>
      </c>
      <c r="DA84" s="63" t="s">
        <v>2992</v>
      </c>
    </row>
    <row r="85" spans="1:105" ht="12.95" customHeight="1" x14ac:dyDescent="0.25">
      <c r="A85" s="121" t="s">
        <v>92</v>
      </c>
      <c r="B85" s="123">
        <f t="shared" ref="B85:W85" si="34">B86</f>
        <v>1.6773399021657372E-3</v>
      </c>
      <c r="C85" s="123">
        <f t="shared" si="34"/>
        <v>1.8425400583317051E-3</v>
      </c>
      <c r="D85" s="123">
        <f t="shared" si="34"/>
        <v>2.2000654318012152E-3</v>
      </c>
      <c r="E85" s="123">
        <f t="shared" si="34"/>
        <v>2.6667214466689015E-3</v>
      </c>
      <c r="F85" s="123">
        <f t="shared" si="34"/>
        <v>3.7494528741542268E-3</v>
      </c>
      <c r="G85" s="123">
        <f t="shared" si="34"/>
        <v>4.6228252456910132E-3</v>
      </c>
      <c r="H85" s="123">
        <f t="shared" si="34"/>
        <v>7.1866144687837445E-3</v>
      </c>
      <c r="I85" s="123">
        <f t="shared" si="34"/>
        <v>9.5135692704648184E-3</v>
      </c>
      <c r="J85" s="123">
        <f t="shared" si="34"/>
        <v>1.2845540417921611E-2</v>
      </c>
      <c r="K85" s="123">
        <f t="shared" si="34"/>
        <v>1.7489971690487296E-2</v>
      </c>
      <c r="L85" s="123">
        <f t="shared" si="34"/>
        <v>3.4206394858321748E-2</v>
      </c>
      <c r="M85" s="123">
        <f t="shared" si="34"/>
        <v>2.5206865482835378E-2</v>
      </c>
      <c r="N85" s="123">
        <f t="shared" si="34"/>
        <v>3.9256844304289357E-2</v>
      </c>
      <c r="O85" s="123">
        <f t="shared" si="34"/>
        <v>4.9682444712162634E-2</v>
      </c>
      <c r="P85" s="123">
        <f t="shared" si="34"/>
        <v>6.4430113867130309E-2</v>
      </c>
      <c r="Q85" s="123">
        <f t="shared" si="34"/>
        <v>0.15196031707739277</v>
      </c>
      <c r="R85" s="123">
        <f t="shared" si="34"/>
        <v>0.11869838509724448</v>
      </c>
      <c r="S85" s="123">
        <f t="shared" si="34"/>
        <v>0.14632755887114113</v>
      </c>
      <c r="T85" s="123">
        <f t="shared" si="34"/>
        <v>0.19813534236846889</v>
      </c>
      <c r="U85" s="123">
        <f t="shared" si="34"/>
        <v>0.33128536206160103</v>
      </c>
      <c r="V85" s="123">
        <f t="shared" si="34"/>
        <v>0.22973572448912905</v>
      </c>
      <c r="W85" s="123">
        <f t="shared" si="34"/>
        <v>0.29132442494980737</v>
      </c>
      <c r="DA85" s="130" t="s">
        <v>2993</v>
      </c>
    </row>
    <row r="86" spans="1:105" ht="12" customHeight="1" x14ac:dyDescent="0.25">
      <c r="A86" s="97" t="s">
        <v>53</v>
      </c>
      <c r="B86" s="99">
        <f>RES_hhdet_tesh!B86/RES_summary!B$19</f>
        <v>1.6773399021657372E-3</v>
      </c>
      <c r="C86" s="99">
        <f>RES_hhdet_tesh!C86/RES_summary!C$19</f>
        <v>1.8425400583317051E-3</v>
      </c>
      <c r="D86" s="99">
        <f>RES_hhdet_tesh!D86/RES_summary!D$19</f>
        <v>2.2000654318012152E-3</v>
      </c>
      <c r="E86" s="99">
        <f>RES_hhdet_tesh!E86/RES_summary!E$19</f>
        <v>2.6667214466689015E-3</v>
      </c>
      <c r="F86" s="99">
        <f>RES_hhdet_tesh!F86/RES_summary!F$19</f>
        <v>3.7494528741542268E-3</v>
      </c>
      <c r="G86" s="99">
        <f>RES_hhdet_tesh!G86/RES_summary!G$19</f>
        <v>4.6228252456910132E-3</v>
      </c>
      <c r="H86" s="99">
        <f>RES_hhdet_tesh!H86/RES_summary!H$19</f>
        <v>7.1866144687837445E-3</v>
      </c>
      <c r="I86" s="99">
        <f>RES_hhdet_tesh!I86/RES_summary!I$19</f>
        <v>9.5135692704648184E-3</v>
      </c>
      <c r="J86" s="99">
        <f>RES_hhdet_tesh!J86/RES_summary!J$19</f>
        <v>1.2845540417921611E-2</v>
      </c>
      <c r="K86" s="99">
        <f>RES_hhdet_tesh!K86/RES_summary!K$19</f>
        <v>1.7489971690487296E-2</v>
      </c>
      <c r="L86" s="99">
        <f>RES_hhdet_tesh!L86/RES_summary!L$19</f>
        <v>3.4206394858321748E-2</v>
      </c>
      <c r="M86" s="99">
        <f>RES_hhdet_tesh!M86/RES_summary!M$19</f>
        <v>2.5206865482835378E-2</v>
      </c>
      <c r="N86" s="99">
        <f>RES_hhdet_tesh!N86/RES_summary!N$19</f>
        <v>3.9256844304289357E-2</v>
      </c>
      <c r="O86" s="99">
        <f>RES_hhdet_tesh!O86/RES_summary!O$19</f>
        <v>4.9682444712162634E-2</v>
      </c>
      <c r="P86" s="99">
        <f>RES_hhdet_tesh!P86/RES_summary!P$19</f>
        <v>6.4430113867130309E-2</v>
      </c>
      <c r="Q86" s="99">
        <f>RES_hhdet_tesh!Q86/RES_summary!Q$19</f>
        <v>0.15196031707739277</v>
      </c>
      <c r="R86" s="99">
        <f>RES_hhdet_tesh!R86/RES_summary!R$19</f>
        <v>0.11869838509724448</v>
      </c>
      <c r="S86" s="99">
        <f>RES_hhdet_tesh!S86/RES_summary!S$19</f>
        <v>0.14632755887114113</v>
      </c>
      <c r="T86" s="99">
        <f>RES_hhdet_tesh!T86/RES_summary!T$19</f>
        <v>0.19813534236846889</v>
      </c>
      <c r="U86" s="99">
        <f>RES_hhdet_tesh!U86/RES_summary!U$19</f>
        <v>0.33128536206160103</v>
      </c>
      <c r="V86" s="99">
        <f>RES_hhdet_tesh!V86/RES_summary!V$19</f>
        <v>0.22973572448912905</v>
      </c>
      <c r="W86" s="99">
        <f>RES_hhdet_tesh!W86/RES_summary!W$19</f>
        <v>0.29132442494980737</v>
      </c>
      <c r="DA86" s="63" t="s">
        <v>2994</v>
      </c>
    </row>
    <row r="87" spans="1:105" ht="12" customHeight="1" x14ac:dyDescent="0.25">
      <c r="A87" s="121" t="s">
        <v>55</v>
      </c>
      <c r="B87" s="123">
        <v>9.8705412266404551</v>
      </c>
      <c r="C87" s="123">
        <v>9.8521435903753858</v>
      </c>
      <c r="D87" s="123">
        <v>10.133535357005488</v>
      </c>
      <c r="E87" s="123">
        <v>11.593079925527512</v>
      </c>
      <c r="F87" s="123">
        <v>12.104222683942407</v>
      </c>
      <c r="G87" s="123">
        <v>11.406868351506825</v>
      </c>
      <c r="H87" s="123">
        <v>11.938879762722094</v>
      </c>
      <c r="I87" s="123">
        <v>12.239664316321146</v>
      </c>
      <c r="J87" s="123">
        <v>12.666652905114796</v>
      </c>
      <c r="K87" s="123">
        <v>12.936461898285566</v>
      </c>
      <c r="L87" s="123">
        <v>12.955829228120063</v>
      </c>
      <c r="M87" s="123">
        <v>14.232935567444384</v>
      </c>
      <c r="N87" s="123">
        <v>14.164266349354897</v>
      </c>
      <c r="O87" s="123">
        <v>14.649503788820779</v>
      </c>
      <c r="P87" s="123">
        <v>14.578793152713386</v>
      </c>
      <c r="Q87" s="123">
        <v>15.043790565765036</v>
      </c>
      <c r="R87" s="123">
        <v>13.908835128443771</v>
      </c>
      <c r="S87" s="123">
        <v>12.292134512110067</v>
      </c>
      <c r="T87" s="123">
        <v>19.332217839575804</v>
      </c>
      <c r="U87" s="123">
        <v>17.383009522877394</v>
      </c>
      <c r="V87" s="123">
        <v>16.332481069076405</v>
      </c>
      <c r="W87" s="123">
        <v>17.039968930515354</v>
      </c>
      <c r="DA87" s="130" t="s">
        <v>2995</v>
      </c>
    </row>
    <row r="88" spans="1:105" ht="12" customHeight="1" x14ac:dyDescent="0.25">
      <c r="A88" s="97" t="s">
        <v>132</v>
      </c>
      <c r="B88" s="99">
        <v>9.8504032968064035</v>
      </c>
      <c r="C88" s="99">
        <v>9.8914773136284371</v>
      </c>
      <c r="D88" s="99">
        <v>10.487649704109979</v>
      </c>
      <c r="E88" s="99">
        <v>11.176093833192358</v>
      </c>
      <c r="F88" s="99">
        <v>11.906783724881899</v>
      </c>
      <c r="G88" s="99">
        <v>11.564137100331491</v>
      </c>
      <c r="H88" s="99">
        <v>11.808302795316873</v>
      </c>
      <c r="I88" s="99">
        <v>12.34695516283403</v>
      </c>
      <c r="J88" s="99">
        <v>12.733389091519486</v>
      </c>
      <c r="K88" s="99">
        <v>12.91277704355233</v>
      </c>
      <c r="L88" s="99">
        <v>12.740425363398948</v>
      </c>
      <c r="M88" s="99">
        <v>14.338587970300734</v>
      </c>
      <c r="N88" s="99">
        <v>14.262206957053049</v>
      </c>
      <c r="O88" s="99">
        <v>14.657533579556734</v>
      </c>
      <c r="P88" s="99">
        <v>14.564922877808542</v>
      </c>
      <c r="Q88" s="99">
        <v>15.041885292190525</v>
      </c>
      <c r="R88" s="99">
        <v>13.600972583594395</v>
      </c>
      <c r="S88" s="99">
        <v>11.638545380199036</v>
      </c>
      <c r="T88" s="99">
        <v>20.074442863336447</v>
      </c>
      <c r="U88" s="99">
        <v>17.524702681103768</v>
      </c>
      <c r="V88" s="99">
        <v>16.209181045367313</v>
      </c>
      <c r="W88" s="99">
        <v>17.086561025714392</v>
      </c>
      <c r="DA88" s="63" t="s">
        <v>2996</v>
      </c>
    </row>
    <row r="89" spans="1:105" ht="12" customHeight="1" x14ac:dyDescent="0.25">
      <c r="A89" s="97" t="s">
        <v>131</v>
      </c>
      <c r="B89" s="99">
        <v>0</v>
      </c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12.891371828275592</v>
      </c>
      <c r="L89" s="99">
        <v>12.722856139906936</v>
      </c>
      <c r="M89" s="99">
        <v>14.322833345548341</v>
      </c>
      <c r="N89" s="99">
        <v>14.251303899810081</v>
      </c>
      <c r="O89" s="99">
        <v>14.639824591199297</v>
      </c>
      <c r="P89" s="99">
        <v>14.523971589303668</v>
      </c>
      <c r="Q89" s="99">
        <v>14.990493562040596</v>
      </c>
      <c r="R89" s="99">
        <v>13.563912674467002</v>
      </c>
      <c r="S89" s="99">
        <v>11.62239826710978</v>
      </c>
      <c r="T89" s="99">
        <v>20.006650037886679</v>
      </c>
      <c r="U89" s="99">
        <v>17.486335928061262</v>
      </c>
      <c r="V89" s="99">
        <v>16.179752670264588</v>
      </c>
      <c r="W89" s="99">
        <v>17.053425978396866</v>
      </c>
      <c r="DA89" s="63" t="s">
        <v>2997</v>
      </c>
    </row>
    <row r="90" spans="1:105" ht="12" customHeight="1" x14ac:dyDescent="0.25">
      <c r="A90" s="100" t="s">
        <v>204</v>
      </c>
      <c r="B90" s="102">
        <v>0</v>
      </c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6.3583931981947348</v>
      </c>
      <c r="L90" s="102">
        <v>6.5524418752605822</v>
      </c>
      <c r="M90" s="102">
        <v>7.1235533331187559</v>
      </c>
      <c r="N90" s="102">
        <v>6.8479314094765096</v>
      </c>
      <c r="O90" s="102">
        <v>7.2331749987638929</v>
      </c>
      <c r="P90" s="102">
        <v>7.0373337979027726</v>
      </c>
      <c r="Q90" s="102">
        <v>7.3638945609282525</v>
      </c>
      <c r="R90" s="102">
        <v>6.5578396795574339</v>
      </c>
      <c r="S90" s="102">
        <v>5.4948398081011085</v>
      </c>
      <c r="T90" s="102">
        <v>11.233748956189691</v>
      </c>
      <c r="U90" s="102">
        <v>8.8675879207265371</v>
      </c>
      <c r="V90" s="102">
        <v>8.0389738675937359</v>
      </c>
      <c r="W90" s="102">
        <v>8.2592081687541725</v>
      </c>
      <c r="DA90" s="131" t="s">
        <v>2998</v>
      </c>
    </row>
    <row r="91" spans="1:105" ht="12" customHeight="1" x14ac:dyDescent="0.25">
      <c r="A91" s="103" t="s">
        <v>52</v>
      </c>
      <c r="B91" s="105">
        <v>0</v>
      </c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6.5329786300808577</v>
      </c>
      <c r="L91" s="105">
        <v>6.1704142646463556</v>
      </c>
      <c r="M91" s="105">
        <v>7.199280012429587</v>
      </c>
      <c r="N91" s="105">
        <v>7.4033724903335738</v>
      </c>
      <c r="O91" s="105">
        <v>7.4066495924354045</v>
      </c>
      <c r="P91" s="105">
        <v>7.486637791400895</v>
      </c>
      <c r="Q91" s="105">
        <v>7.6265990011123455</v>
      </c>
      <c r="R91" s="105">
        <v>7.0060729949095686</v>
      </c>
      <c r="S91" s="105">
        <v>6.1275584590086716</v>
      </c>
      <c r="T91" s="105">
        <v>8.7729010816969897</v>
      </c>
      <c r="U91" s="105">
        <v>8.6187480073347267</v>
      </c>
      <c r="V91" s="105">
        <v>8.1407788026708499</v>
      </c>
      <c r="W91" s="105">
        <v>8.7942178096426957</v>
      </c>
      <c r="DA91" s="132" t="s">
        <v>2999</v>
      </c>
    </row>
    <row r="92" spans="1:105" ht="12" customHeight="1" x14ac:dyDescent="0.25">
      <c r="A92" s="106" t="s">
        <v>124</v>
      </c>
      <c r="B92" s="102">
        <v>9.8407157013588673</v>
      </c>
      <c r="C92" s="102">
        <v>10.322772886806874</v>
      </c>
      <c r="D92" s="102">
        <v>10.504518273956522</v>
      </c>
      <c r="E92" s="102">
        <v>11.072666871379923</v>
      </c>
      <c r="F92" s="102">
        <v>11.466384355094448</v>
      </c>
      <c r="G92" s="102">
        <v>11.62320436610643</v>
      </c>
      <c r="H92" s="102">
        <v>11.846654234033409</v>
      </c>
      <c r="I92" s="102">
        <v>12.360588352140802</v>
      </c>
      <c r="J92" s="102">
        <v>12.74737068116039</v>
      </c>
      <c r="K92" s="102">
        <v>13.231724544293778</v>
      </c>
      <c r="L92" s="102">
        <v>13.496584061842077</v>
      </c>
      <c r="M92" s="102">
        <v>13.490977965125442</v>
      </c>
      <c r="N92" s="102">
        <v>14.245319874942529</v>
      </c>
      <c r="O92" s="102">
        <v>14.184625864727382</v>
      </c>
      <c r="P92" s="102">
        <v>14.445727134964137</v>
      </c>
      <c r="Q92" s="102">
        <v>14.509506170761203</v>
      </c>
      <c r="R92" s="102">
        <v>15.045150972966526</v>
      </c>
      <c r="S92" s="102">
        <v>15.506670521163727</v>
      </c>
      <c r="T92" s="102">
        <v>16.139519893327495</v>
      </c>
      <c r="U92" s="102">
        <v>17.236541486671673</v>
      </c>
      <c r="V92" s="102">
        <v>17.156823526299252</v>
      </c>
      <c r="W92" s="102">
        <v>16.618628419912817</v>
      </c>
      <c r="DA92" s="131" t="s">
        <v>3000</v>
      </c>
    </row>
    <row r="93" spans="1:105" ht="12" customHeight="1" x14ac:dyDescent="0.25">
      <c r="A93" s="107" t="s">
        <v>123</v>
      </c>
      <c r="B93" s="105">
        <v>0</v>
      </c>
      <c r="C93" s="105">
        <v>0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0</v>
      </c>
      <c r="K93" s="105">
        <v>13.212270183471931</v>
      </c>
      <c r="L93" s="105">
        <v>13.483487196999709</v>
      </c>
      <c r="M93" s="105">
        <v>13.481575061226012</v>
      </c>
      <c r="N93" s="105">
        <v>14.24213922102007</v>
      </c>
      <c r="O93" s="105">
        <v>14.173711335104263</v>
      </c>
      <c r="P93" s="105">
        <v>14.418232046566512</v>
      </c>
      <c r="Q93" s="105">
        <v>14.477441047681483</v>
      </c>
      <c r="R93" s="105">
        <v>15.00685658958627</v>
      </c>
      <c r="S93" s="105">
        <v>15.484661097929784</v>
      </c>
      <c r="T93" s="105">
        <v>16.119024566874799</v>
      </c>
      <c r="U93" s="105">
        <v>17.226807115825885</v>
      </c>
      <c r="V93" s="105">
        <v>17.151629457905255</v>
      </c>
      <c r="W93" s="105">
        <v>16.62426322549716</v>
      </c>
      <c r="DA93" s="132" t="s">
        <v>3001</v>
      </c>
    </row>
    <row r="94" spans="1:105" ht="12" customHeight="1" x14ac:dyDescent="0.25">
      <c r="A94" s="108" t="s">
        <v>50</v>
      </c>
      <c r="B94" s="99">
        <v>0</v>
      </c>
      <c r="C94" s="99">
        <v>0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0</v>
      </c>
      <c r="K94" s="99">
        <v>6.5162383933219212</v>
      </c>
      <c r="L94" s="99">
        <v>6.9475453535353129</v>
      </c>
      <c r="M94" s="99">
        <v>6.7006916682783935</v>
      </c>
      <c r="N94" s="99">
        <v>6.8417440932969651</v>
      </c>
      <c r="O94" s="99">
        <v>6.9997673982806425</v>
      </c>
      <c r="P94" s="99">
        <v>6.9824354634944514</v>
      </c>
      <c r="Q94" s="99">
        <v>7.1036058282351817</v>
      </c>
      <c r="R94" s="99">
        <v>7.2808950319888019</v>
      </c>
      <c r="S94" s="99">
        <v>7.3811392255891768</v>
      </c>
      <c r="T94" s="99">
        <v>8.9931631807496082</v>
      </c>
      <c r="U94" s="99">
        <v>8.7283692968196398</v>
      </c>
      <c r="V94" s="99">
        <v>8.5389872303039045</v>
      </c>
      <c r="W94" s="99">
        <v>8.0420228117977093</v>
      </c>
      <c r="DA94" s="63" t="s">
        <v>3002</v>
      </c>
    </row>
    <row r="95" spans="1:105" ht="12" customHeight="1" x14ac:dyDescent="0.25">
      <c r="A95" s="108" t="s">
        <v>52</v>
      </c>
      <c r="B95" s="99">
        <v>0</v>
      </c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6.6960317901500126</v>
      </c>
      <c r="L95" s="99">
        <v>6.5359418434643937</v>
      </c>
      <c r="M95" s="99">
        <v>6.7808833929476169</v>
      </c>
      <c r="N95" s="99">
        <v>7.4003951277231046</v>
      </c>
      <c r="O95" s="99">
        <v>7.1739439368236191</v>
      </c>
      <c r="P95" s="99">
        <v>7.4357965830720616</v>
      </c>
      <c r="Q95" s="99">
        <v>7.3738352194462999</v>
      </c>
      <c r="R95" s="99">
        <v>7.7259615575974703</v>
      </c>
      <c r="S95" s="99">
        <v>8.1035218723406057</v>
      </c>
      <c r="T95" s="99">
        <v>7.1258613861251909</v>
      </c>
      <c r="U95" s="99">
        <v>8.4984378190062397</v>
      </c>
      <c r="V95" s="99">
        <v>8.6126422276013521</v>
      </c>
      <c r="W95" s="99">
        <v>8.5822404136994503</v>
      </c>
      <c r="DA95" s="63" t="s">
        <v>3003</v>
      </c>
    </row>
    <row r="96" spans="1:105" ht="12" customHeight="1" x14ac:dyDescent="0.25">
      <c r="A96" s="106" t="s">
        <v>122</v>
      </c>
      <c r="B96" s="102">
        <v>10.195575267912695</v>
      </c>
      <c r="C96" s="102">
        <v>8.8170977260672032</v>
      </c>
      <c r="D96" s="102">
        <v>6.7200029193939583</v>
      </c>
      <c r="E96" s="102">
        <v>14.247901417274605</v>
      </c>
      <c r="F96" s="102">
        <v>13.290483709475881</v>
      </c>
      <c r="G96" s="102">
        <v>10.571729677188811</v>
      </c>
      <c r="H96" s="102">
        <v>12.63318061433246</v>
      </c>
      <c r="I96" s="102">
        <v>11.637045832724805</v>
      </c>
      <c r="J96" s="102">
        <v>12.291805881692291</v>
      </c>
      <c r="K96" s="102">
        <v>13.005480699786672</v>
      </c>
      <c r="L96" s="102">
        <v>13.983475150042338</v>
      </c>
      <c r="M96" s="102">
        <v>13.795256173980516</v>
      </c>
      <c r="N96" s="102">
        <v>13.632042105113754</v>
      </c>
      <c r="O96" s="102">
        <v>14.669091610328895</v>
      </c>
      <c r="P96" s="102">
        <v>14.677307969534198</v>
      </c>
      <c r="Q96" s="102">
        <v>15.139524877178202</v>
      </c>
      <c r="R96" s="102">
        <v>15.405328425342102</v>
      </c>
      <c r="S96" s="102">
        <v>15.563381851099816</v>
      </c>
      <c r="T96" s="102">
        <v>15.236788476976358</v>
      </c>
      <c r="U96" s="102">
        <v>16.492966885928077</v>
      </c>
      <c r="V96" s="102">
        <v>17.073504888467188</v>
      </c>
      <c r="W96" s="102">
        <v>16.829624393421206</v>
      </c>
      <c r="DA96" s="131" t="s">
        <v>3004</v>
      </c>
    </row>
    <row r="97" spans="1:105" ht="12" customHeight="1" x14ac:dyDescent="0.25">
      <c r="A97" s="107" t="s">
        <v>121</v>
      </c>
      <c r="B97" s="105">
        <v>0</v>
      </c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12.984874710101524</v>
      </c>
      <c r="L97" s="105">
        <v>13.971111601007253</v>
      </c>
      <c r="M97" s="105">
        <v>13.791694062834011</v>
      </c>
      <c r="N97" s="105">
        <v>13.631446919630477</v>
      </c>
      <c r="O97" s="105">
        <v>14.668784835270241</v>
      </c>
      <c r="P97" s="105">
        <v>14.645734034814627</v>
      </c>
      <c r="Q97" s="105">
        <v>15.08830325921474</v>
      </c>
      <c r="R97" s="105">
        <v>15.353498333289778</v>
      </c>
      <c r="S97" s="105">
        <v>15.533042589464944</v>
      </c>
      <c r="T97" s="105">
        <v>15.187018905275558</v>
      </c>
      <c r="U97" s="105">
        <v>16.462440839285936</v>
      </c>
      <c r="V97" s="105">
        <v>17.039021659739575</v>
      </c>
      <c r="W97" s="105">
        <v>16.787428527099657</v>
      </c>
      <c r="DA97" s="132" t="s">
        <v>3005</v>
      </c>
    </row>
    <row r="98" spans="1:105" ht="12" customHeight="1" x14ac:dyDescent="0.25">
      <c r="A98" s="108" t="s">
        <v>53</v>
      </c>
      <c r="B98" s="99">
        <v>0</v>
      </c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6.4045232924040292</v>
      </c>
      <c r="L98" s="99">
        <v>7.2089869131670872</v>
      </c>
      <c r="M98" s="99">
        <v>6.8563708122723712</v>
      </c>
      <c r="N98" s="99">
        <v>6.5414274616297261</v>
      </c>
      <c r="O98" s="99">
        <v>7.2508477472152872</v>
      </c>
      <c r="P98" s="99">
        <v>7.0984824942069222</v>
      </c>
      <c r="Q98" s="99">
        <v>7.4208597298364376</v>
      </c>
      <c r="R98" s="99">
        <v>7.4820729964737334</v>
      </c>
      <c r="S98" s="99">
        <v>7.4339443133476335</v>
      </c>
      <c r="T98" s="99">
        <v>8.3748478130092643</v>
      </c>
      <c r="U98" s="99">
        <v>8.3371269028772836</v>
      </c>
      <c r="V98" s="99">
        <v>8.5147158630430191</v>
      </c>
      <c r="W98" s="99">
        <v>8.052905056594021</v>
      </c>
      <c r="DA98" s="63" t="s">
        <v>3006</v>
      </c>
    </row>
    <row r="99" spans="1:105" ht="12" customHeight="1" x14ac:dyDescent="0.25">
      <c r="A99" s="108" t="s">
        <v>52</v>
      </c>
      <c r="B99" s="99">
        <v>0</v>
      </c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6.5803514176974955</v>
      </c>
      <c r="L99" s="99">
        <v>6.7621246878401644</v>
      </c>
      <c r="M99" s="99">
        <v>6.9353232505616367</v>
      </c>
      <c r="N99" s="99">
        <v>7.0900194580007474</v>
      </c>
      <c r="O99" s="99">
        <v>7.4179370880549529</v>
      </c>
      <c r="P99" s="99">
        <v>7.5472515406077036</v>
      </c>
      <c r="Q99" s="99">
        <v>7.6674435293783052</v>
      </c>
      <c r="R99" s="99">
        <v>7.8714253368160447</v>
      </c>
      <c r="S99" s="99">
        <v>8.0990982761173136</v>
      </c>
      <c r="T99" s="99">
        <v>6.812171092266297</v>
      </c>
      <c r="U99" s="99">
        <v>8.1253139364086504</v>
      </c>
      <c r="V99" s="99">
        <v>8.5243057966965559</v>
      </c>
      <c r="W99" s="99">
        <v>8.7345234705056338</v>
      </c>
      <c r="DA99" s="63" t="s">
        <v>3007</v>
      </c>
    </row>
    <row r="100" spans="1:105" ht="12" customHeight="1" x14ac:dyDescent="0.25">
      <c r="A100" s="121" t="s">
        <v>54</v>
      </c>
      <c r="B100" s="123">
        <v>4.8793356181394358</v>
      </c>
      <c r="C100" s="123">
        <v>4.8202719122210116</v>
      </c>
      <c r="D100" s="123">
        <v>5.1408870668781015</v>
      </c>
      <c r="E100" s="123">
        <v>7.5954349044837546</v>
      </c>
      <c r="F100" s="123">
        <v>7.561486134105647</v>
      </c>
      <c r="G100" s="123">
        <v>6.9256983629199107</v>
      </c>
      <c r="H100" s="123">
        <v>7.310992540675251</v>
      </c>
      <c r="I100" s="123">
        <v>7.3812199939792942</v>
      </c>
      <c r="J100" s="123">
        <v>7.6607946320411751</v>
      </c>
      <c r="K100" s="123">
        <v>7.7942943724080305</v>
      </c>
      <c r="L100" s="123">
        <v>8.0154368584629587</v>
      </c>
      <c r="M100" s="123">
        <v>7.8539895944259523</v>
      </c>
      <c r="N100" s="123">
        <v>7.6783179419227654</v>
      </c>
      <c r="O100" s="123">
        <v>7.5563593990984304</v>
      </c>
      <c r="P100" s="123">
        <v>7.3243478278391114</v>
      </c>
      <c r="Q100" s="123">
        <v>7.3511594491240357</v>
      </c>
      <c r="R100" s="123">
        <v>7.1630844544937569</v>
      </c>
      <c r="S100" s="123">
        <v>6.8967841376475976</v>
      </c>
      <c r="T100" s="123">
        <v>8.2793652043884602</v>
      </c>
      <c r="U100" s="123">
        <v>8.0178474620219031</v>
      </c>
      <c r="V100" s="123">
        <v>7.5971509836893834</v>
      </c>
      <c r="W100" s="123">
        <v>7.5758474826969628</v>
      </c>
      <c r="DA100" s="130" t="s">
        <v>3008</v>
      </c>
    </row>
    <row r="101" spans="1:105" ht="12" customHeight="1" x14ac:dyDescent="0.25">
      <c r="A101" s="97" t="s">
        <v>207</v>
      </c>
      <c r="B101" s="99">
        <v>4.8777312267502646</v>
      </c>
      <c r="C101" s="99">
        <v>4.7468773581003587</v>
      </c>
      <c r="D101" s="99">
        <v>5.389795666116739</v>
      </c>
      <c r="E101" s="99">
        <v>7.249870162390005</v>
      </c>
      <c r="F101" s="99">
        <v>7.4929768423827339</v>
      </c>
      <c r="G101" s="99">
        <v>7.066351215056379</v>
      </c>
      <c r="H101" s="99">
        <v>7.1915219974987776</v>
      </c>
      <c r="I101" s="99">
        <v>7.4725986967710138</v>
      </c>
      <c r="J101" s="99">
        <v>7.7080879773058015</v>
      </c>
      <c r="K101" s="99">
        <v>7.7454872663161725</v>
      </c>
      <c r="L101" s="99">
        <v>7.5778692781484862</v>
      </c>
      <c r="M101" s="99">
        <v>8.0947834660401501</v>
      </c>
      <c r="N101" s="99">
        <v>7.6700663438303582</v>
      </c>
      <c r="O101" s="99">
        <v>7.5321310978151725</v>
      </c>
      <c r="P101" s="99">
        <v>7.353531725773391</v>
      </c>
      <c r="Q101" s="99">
        <v>7.5059142393936069</v>
      </c>
      <c r="R101" s="99">
        <v>6.6606940145207698</v>
      </c>
      <c r="S101" s="99">
        <v>5.6339625069548509</v>
      </c>
      <c r="T101" s="99">
        <v>9.5248324523209842</v>
      </c>
      <c r="U101" s="99">
        <v>8.2122567905675741</v>
      </c>
      <c r="V101" s="99">
        <v>7.4401732419541453</v>
      </c>
      <c r="W101" s="99">
        <v>7.7569316310270935</v>
      </c>
      <c r="DA101" s="63" t="s">
        <v>3009</v>
      </c>
    </row>
    <row r="102" spans="1:105" ht="12" customHeight="1" x14ac:dyDescent="0.25">
      <c r="A102" s="97" t="s">
        <v>50</v>
      </c>
      <c r="B102" s="99">
        <v>4.8629621094033233</v>
      </c>
      <c r="C102" s="99">
        <v>4.9786293301317688</v>
      </c>
      <c r="D102" s="99">
        <v>5.4001325224939585</v>
      </c>
      <c r="E102" s="99">
        <v>7.1775305468266666</v>
      </c>
      <c r="F102" s="99">
        <v>7.2063663056558021</v>
      </c>
      <c r="G102" s="99">
        <v>7.0470956752779976</v>
      </c>
      <c r="H102" s="99">
        <v>7.162311314849183</v>
      </c>
      <c r="I102" s="99">
        <v>7.4682675123597564</v>
      </c>
      <c r="J102" s="99">
        <v>7.6990973838990424</v>
      </c>
      <c r="K102" s="99">
        <v>7.9446339210055514</v>
      </c>
      <c r="L102" s="99">
        <v>8.0507851839149254</v>
      </c>
      <c r="M102" s="99">
        <v>7.7061548382097982</v>
      </c>
      <c r="N102" s="99">
        <v>7.724060144287785</v>
      </c>
      <c r="O102" s="99">
        <v>7.4091920847944044</v>
      </c>
      <c r="P102" s="99">
        <v>7.3304149047010538</v>
      </c>
      <c r="Q102" s="99">
        <v>7.2838064308662807</v>
      </c>
      <c r="R102" s="99">
        <v>7.3806982451561893</v>
      </c>
      <c r="S102" s="99">
        <v>7.4514459810290976</v>
      </c>
      <c r="T102" s="99">
        <v>7.6787142576060656</v>
      </c>
      <c r="U102" s="99">
        <v>8.036865763016797</v>
      </c>
      <c r="V102" s="99">
        <v>7.6394937808526562</v>
      </c>
      <c r="W102" s="99">
        <v>7.3904167041029005</v>
      </c>
      <c r="DA102" s="63" t="s">
        <v>3010</v>
      </c>
    </row>
    <row r="103" spans="1:105" ht="12" customHeight="1" x14ac:dyDescent="0.25">
      <c r="A103" s="109" t="s">
        <v>120</v>
      </c>
      <c r="B103" s="110">
        <v>4.9768249930520554</v>
      </c>
      <c r="C103" s="110">
        <v>4.3224673267271099</v>
      </c>
      <c r="D103" s="110">
        <v>3.4156554719111698</v>
      </c>
      <c r="E103" s="110">
        <v>9.2400663003347319</v>
      </c>
      <c r="F103" s="110">
        <v>8.3686603974235769</v>
      </c>
      <c r="G103" s="110">
        <v>6.4752687750109725</v>
      </c>
      <c r="H103" s="110">
        <v>7.7725524305376981</v>
      </c>
      <c r="I103" s="110">
        <v>7.0673110904110015</v>
      </c>
      <c r="J103" s="110">
        <v>7.5189913446729175</v>
      </c>
      <c r="K103" s="110">
        <v>7.5903502537007759</v>
      </c>
      <c r="L103" s="110">
        <v>8.4865620655537199</v>
      </c>
      <c r="M103" s="110">
        <v>7.7986346731063163</v>
      </c>
      <c r="N103" s="110">
        <v>7.6194351849739128</v>
      </c>
      <c r="O103" s="110">
        <v>7.8051598013100172</v>
      </c>
      <c r="P103" s="110">
        <v>7.279370013745452</v>
      </c>
      <c r="Q103" s="110">
        <v>7.2635422149671918</v>
      </c>
      <c r="R103" s="110">
        <v>7.456290539042433</v>
      </c>
      <c r="S103" s="110">
        <v>7.6199752899883419</v>
      </c>
      <c r="T103" s="110">
        <v>7.6350524154311108</v>
      </c>
      <c r="U103" s="110">
        <v>7.6930578146474016</v>
      </c>
      <c r="V103" s="110">
        <v>7.7453451934959094</v>
      </c>
      <c r="W103" s="110">
        <v>7.6771324034468069</v>
      </c>
      <c r="DA103" s="60" t="s">
        <v>3011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8">
        <f t="shared" ref="B105:Q105" si="35">B106+B109+B111+B120</f>
        <v>112.50617020270874</v>
      </c>
      <c r="C105" s="118">
        <f t="shared" si="35"/>
        <v>92.450343947263875</v>
      </c>
      <c r="D105" s="118">
        <f t="shared" si="35"/>
        <v>131.96743707905782</v>
      </c>
      <c r="E105" s="118">
        <f t="shared" si="35"/>
        <v>123.43537873201809</v>
      </c>
      <c r="F105" s="118">
        <f t="shared" si="35"/>
        <v>106.85007306575692</v>
      </c>
      <c r="G105" s="118">
        <f t="shared" si="35"/>
        <v>136.79718433770239</v>
      </c>
      <c r="H105" s="118">
        <f t="shared" si="35"/>
        <v>143.10677448175474</v>
      </c>
      <c r="I105" s="118">
        <f t="shared" si="35"/>
        <v>116.902274446086</v>
      </c>
      <c r="J105" s="118">
        <f t="shared" si="35"/>
        <v>128.79415684736523</v>
      </c>
      <c r="K105" s="118">
        <f t="shared" si="35"/>
        <v>143.83241802966319</v>
      </c>
      <c r="L105" s="118">
        <f t="shared" si="35"/>
        <v>139.65881085087719</v>
      </c>
      <c r="M105" s="118">
        <f t="shared" si="35"/>
        <v>131.34755354265931</v>
      </c>
      <c r="N105" s="118">
        <f t="shared" si="35"/>
        <v>142.16486932062207</v>
      </c>
      <c r="O105" s="118">
        <f t="shared" si="35"/>
        <v>139.77159016223422</v>
      </c>
      <c r="P105" s="118">
        <f t="shared" si="35"/>
        <v>135.4092927730774</v>
      </c>
      <c r="Q105" s="118">
        <f t="shared" si="35"/>
        <v>139.21111163299719</v>
      </c>
      <c r="R105" s="118">
        <f t="shared" ref="R105:V105" si="36">R106+R109+R111+R120</f>
        <v>142.98841579766528</v>
      </c>
      <c r="S105" s="118">
        <f t="shared" si="36"/>
        <v>144.66378371707734</v>
      </c>
      <c r="T105" s="118">
        <f t="shared" si="36"/>
        <v>150.02983785690301</v>
      </c>
      <c r="U105" s="118">
        <f t="shared" si="36"/>
        <v>156.25436318359846</v>
      </c>
      <c r="V105" s="118">
        <f t="shared" si="36"/>
        <v>154.02544124263594</v>
      </c>
      <c r="W105" s="118">
        <f t="shared" ref="W105" si="37">W106+W109+W111+W120</f>
        <v>167.95586771591147</v>
      </c>
      <c r="DA105" s="129" t="s">
        <v>3012</v>
      </c>
    </row>
    <row r="106" spans="1:105" ht="12.95" customHeight="1" x14ac:dyDescent="0.25">
      <c r="A106" s="121" t="s">
        <v>57</v>
      </c>
      <c r="B106" s="123">
        <f t="shared" ref="B106:Q106" si="38">SUM(B107:B108)</f>
        <v>97.428653029430592</v>
      </c>
      <c r="C106" s="123">
        <f t="shared" si="38"/>
        <v>80.038598136333079</v>
      </c>
      <c r="D106" s="123">
        <f t="shared" si="38"/>
        <v>115.77871092611717</v>
      </c>
      <c r="E106" s="123">
        <f t="shared" si="38"/>
        <v>103.7402713981982</v>
      </c>
      <c r="F106" s="123">
        <f t="shared" si="38"/>
        <v>88.721716927511082</v>
      </c>
      <c r="G106" s="123">
        <f t="shared" si="38"/>
        <v>117.05022935011218</v>
      </c>
      <c r="H106" s="123">
        <f t="shared" si="38"/>
        <v>122.60414970448051</v>
      </c>
      <c r="I106" s="123">
        <f t="shared" si="38"/>
        <v>98.273487813048149</v>
      </c>
      <c r="J106" s="123">
        <f t="shared" si="38"/>
        <v>108.55263566026328</v>
      </c>
      <c r="K106" s="123">
        <f t="shared" si="38"/>
        <v>121.82798428274216</v>
      </c>
      <c r="L106" s="123">
        <f t="shared" si="38"/>
        <v>118.95474189177767</v>
      </c>
      <c r="M106" s="123">
        <f t="shared" si="38"/>
        <v>110.40617014579172</v>
      </c>
      <c r="N106" s="123">
        <f t="shared" si="38"/>
        <v>120.50055901247656</v>
      </c>
      <c r="O106" s="123">
        <f t="shared" si="38"/>
        <v>118.01416381459717</v>
      </c>
      <c r="P106" s="123">
        <f t="shared" si="38"/>
        <v>113.05784586043347</v>
      </c>
      <c r="Q106" s="123">
        <f t="shared" si="38"/>
        <v>116.31436970627341</v>
      </c>
      <c r="R106" s="123">
        <f t="shared" ref="R106:V106" si="39">SUM(R107:R108)</f>
        <v>119.95469718072394</v>
      </c>
      <c r="S106" s="123">
        <f t="shared" si="39"/>
        <v>121.56423084601913</v>
      </c>
      <c r="T106" s="123">
        <f t="shared" si="39"/>
        <v>126.49722297685281</v>
      </c>
      <c r="U106" s="123">
        <f t="shared" si="39"/>
        <v>131.69857898671029</v>
      </c>
      <c r="V106" s="123">
        <f t="shared" si="39"/>
        <v>129.95845577753306</v>
      </c>
      <c r="W106" s="123">
        <f t="shared" ref="W106" si="40">SUM(W107:W108)</f>
        <v>142.93564205711914</v>
      </c>
      <c r="DA106" s="130" t="s">
        <v>3013</v>
      </c>
    </row>
    <row r="107" spans="1:105" ht="12" customHeight="1" x14ac:dyDescent="0.25">
      <c r="A107" s="97" t="s">
        <v>202</v>
      </c>
      <c r="B107" s="99">
        <v>97.036510241716002</v>
      </c>
      <c r="C107" s="99">
        <v>79.716050263367762</v>
      </c>
      <c r="D107" s="99">
        <v>115.31699302486966</v>
      </c>
      <c r="E107" s="99">
        <v>103.32690482959643</v>
      </c>
      <c r="F107" s="99">
        <v>88.374212100791624</v>
      </c>
      <c r="G107" s="99">
        <v>116.5987828395659</v>
      </c>
      <c r="H107" s="99">
        <v>122.13326427349205</v>
      </c>
      <c r="I107" s="99">
        <v>97.905971572401526</v>
      </c>
      <c r="J107" s="99">
        <v>108.15082071370622</v>
      </c>
      <c r="K107" s="99">
        <v>121.38335662787476</v>
      </c>
      <c r="L107" s="99">
        <v>118.5196378812195</v>
      </c>
      <c r="M107" s="99">
        <v>110.01246618052235</v>
      </c>
      <c r="N107" s="99">
        <v>120.07497177293011</v>
      </c>
      <c r="O107" s="99">
        <v>117.60474131277142</v>
      </c>
      <c r="P107" s="99">
        <v>112.67892146512725</v>
      </c>
      <c r="Q107" s="99">
        <v>115.93169287281802</v>
      </c>
      <c r="R107" s="99">
        <v>119.56238337053711</v>
      </c>
      <c r="S107" s="99">
        <v>121.17047799601264</v>
      </c>
      <c r="T107" s="99">
        <v>126.08154413430846</v>
      </c>
      <c r="U107" s="99">
        <v>131.27505042614592</v>
      </c>
      <c r="V107" s="99">
        <v>129.5412830052976</v>
      </c>
      <c r="W107" s="99">
        <v>142.48773020563041</v>
      </c>
      <c r="DA107" s="63" t="s">
        <v>3014</v>
      </c>
    </row>
    <row r="108" spans="1:105" ht="12" customHeight="1" x14ac:dyDescent="0.25">
      <c r="A108" s="97" t="s">
        <v>53</v>
      </c>
      <c r="B108" s="99">
        <v>0.39214278771458866</v>
      </c>
      <c r="C108" s="99">
        <v>0.3225478729653129</v>
      </c>
      <c r="D108" s="99">
        <v>0.46171790124750939</v>
      </c>
      <c r="E108" s="99">
        <v>0.41336656860178006</v>
      </c>
      <c r="F108" s="99">
        <v>0.34750482671946442</v>
      </c>
      <c r="G108" s="99">
        <v>0.45144651054627344</v>
      </c>
      <c r="H108" s="99">
        <v>0.47088543098845492</v>
      </c>
      <c r="I108" s="99">
        <v>0.36751624064661714</v>
      </c>
      <c r="J108" s="99">
        <v>0.40181494655705635</v>
      </c>
      <c r="K108" s="99">
        <v>0.4446276548674078</v>
      </c>
      <c r="L108" s="99">
        <v>0.43510401055817671</v>
      </c>
      <c r="M108" s="99">
        <v>0.39370396526936441</v>
      </c>
      <c r="N108" s="99">
        <v>0.42558723954644584</v>
      </c>
      <c r="O108" s="99">
        <v>0.4094225018257443</v>
      </c>
      <c r="P108" s="99">
        <v>0.37892439530622529</v>
      </c>
      <c r="Q108" s="99">
        <v>0.38267683345539466</v>
      </c>
      <c r="R108" s="99">
        <v>0.39231381018683004</v>
      </c>
      <c r="S108" s="99">
        <v>0.39375285000649696</v>
      </c>
      <c r="T108" s="99">
        <v>0.41567884254434562</v>
      </c>
      <c r="U108" s="99">
        <v>0.42352856056437338</v>
      </c>
      <c r="V108" s="99">
        <v>0.41717277223547172</v>
      </c>
      <c r="W108" s="99">
        <v>0.4479118514887393</v>
      </c>
      <c r="DA108" s="63" t="s">
        <v>3015</v>
      </c>
    </row>
    <row r="109" spans="1:105" ht="12.95" customHeight="1" x14ac:dyDescent="0.25">
      <c r="A109" s="121" t="s">
        <v>92</v>
      </c>
      <c r="B109" s="123">
        <f t="shared" ref="B109:W109" si="41">B110</f>
        <v>2.0115347085154335E-3</v>
      </c>
      <c r="C109" s="123">
        <f t="shared" si="41"/>
        <v>1.7599088518778219E-3</v>
      </c>
      <c r="D109" s="123">
        <f t="shared" si="41"/>
        <v>6.9640357350104619E-4</v>
      </c>
      <c r="E109" s="123">
        <f t="shared" si="41"/>
        <v>2.3562857109848574E-3</v>
      </c>
      <c r="F109" s="123">
        <f t="shared" si="41"/>
        <v>4.9924892084190452E-3</v>
      </c>
      <c r="G109" s="123">
        <f t="shared" si="41"/>
        <v>5.8067202047031446E-3</v>
      </c>
      <c r="H109" s="123">
        <f t="shared" si="41"/>
        <v>1.0420890548671952E-2</v>
      </c>
      <c r="I109" s="123">
        <f t="shared" si="41"/>
        <v>1.386992717429515E-2</v>
      </c>
      <c r="J109" s="123">
        <f t="shared" si="41"/>
        <v>1.6038251475548528E-2</v>
      </c>
      <c r="K109" s="123">
        <f t="shared" si="41"/>
        <v>1.9141621898027043E-2</v>
      </c>
      <c r="L109" s="123">
        <f t="shared" si="41"/>
        <v>3.2238566209876397E-2</v>
      </c>
      <c r="M109" s="123">
        <f t="shared" si="41"/>
        <v>2.1599422378127738E-2</v>
      </c>
      <c r="N109" s="123">
        <f t="shared" si="41"/>
        <v>2.8784813648163363E-2</v>
      </c>
      <c r="O109" s="123">
        <f t="shared" si="41"/>
        <v>3.8606227933161173E-2</v>
      </c>
      <c r="P109" s="123">
        <f t="shared" si="41"/>
        <v>7.1301582110818482E-2</v>
      </c>
      <c r="Q109" s="123">
        <f t="shared" si="41"/>
        <v>0.20602655186855892</v>
      </c>
      <c r="R109" s="123">
        <f t="shared" si="41"/>
        <v>0.16344626195761056</v>
      </c>
      <c r="S109" s="123">
        <f t="shared" si="41"/>
        <v>0.19507337045573045</v>
      </c>
      <c r="T109" s="123">
        <f t="shared" si="41"/>
        <v>0.24631063754065627</v>
      </c>
      <c r="U109" s="123">
        <f t="shared" si="41"/>
        <v>0.35352931177922775</v>
      </c>
      <c r="V109" s="123">
        <f t="shared" si="41"/>
        <v>0.21206045560961623</v>
      </c>
      <c r="W109" s="123">
        <f t="shared" si="41"/>
        <v>0.24855528857879661</v>
      </c>
      <c r="DA109" s="130" t="s">
        <v>3016</v>
      </c>
    </row>
    <row r="110" spans="1:105" ht="12" customHeight="1" x14ac:dyDescent="0.25">
      <c r="A110" s="97" t="s">
        <v>53</v>
      </c>
      <c r="B110" s="99">
        <f>RES_hhdet_tesh!B110/RES_summary!B$19</f>
        <v>2.0115347085154335E-3</v>
      </c>
      <c r="C110" s="99">
        <f>RES_hhdet_tesh!C110/RES_summary!C$19</f>
        <v>1.7599088518778219E-3</v>
      </c>
      <c r="D110" s="99">
        <f>RES_hhdet_tesh!D110/RES_summary!D$19</f>
        <v>6.9640357350104619E-4</v>
      </c>
      <c r="E110" s="99">
        <f>RES_hhdet_tesh!E110/RES_summary!E$19</f>
        <v>2.3562857109848574E-3</v>
      </c>
      <c r="F110" s="99">
        <f>RES_hhdet_tesh!F110/RES_summary!F$19</f>
        <v>4.9924892084190452E-3</v>
      </c>
      <c r="G110" s="99">
        <f>RES_hhdet_tesh!G110/RES_summary!G$19</f>
        <v>5.8067202047031446E-3</v>
      </c>
      <c r="H110" s="99">
        <f>RES_hhdet_tesh!H110/RES_summary!H$19</f>
        <v>1.0420890548671952E-2</v>
      </c>
      <c r="I110" s="99">
        <f>RES_hhdet_tesh!I110/RES_summary!I$19</f>
        <v>1.386992717429515E-2</v>
      </c>
      <c r="J110" s="99">
        <f>RES_hhdet_tesh!J110/RES_summary!J$19</f>
        <v>1.6038251475548528E-2</v>
      </c>
      <c r="K110" s="99">
        <f>RES_hhdet_tesh!K110/RES_summary!K$19</f>
        <v>1.9141621898027043E-2</v>
      </c>
      <c r="L110" s="99">
        <f>RES_hhdet_tesh!L110/RES_summary!L$19</f>
        <v>3.2238566209876397E-2</v>
      </c>
      <c r="M110" s="99">
        <f>RES_hhdet_tesh!M110/RES_summary!M$19</f>
        <v>2.1599422378127738E-2</v>
      </c>
      <c r="N110" s="99">
        <f>RES_hhdet_tesh!N110/RES_summary!N$19</f>
        <v>2.8784813648163363E-2</v>
      </c>
      <c r="O110" s="99">
        <f>RES_hhdet_tesh!O110/RES_summary!O$19</f>
        <v>3.8606227933161173E-2</v>
      </c>
      <c r="P110" s="99">
        <f>RES_hhdet_tesh!P110/RES_summary!P$19</f>
        <v>7.1301582110818482E-2</v>
      </c>
      <c r="Q110" s="99">
        <f>RES_hhdet_tesh!Q110/RES_summary!Q$19</f>
        <v>0.20602655186855892</v>
      </c>
      <c r="R110" s="99">
        <f>RES_hhdet_tesh!R110/RES_summary!R$19</f>
        <v>0.16344626195761056</v>
      </c>
      <c r="S110" s="99">
        <f>RES_hhdet_tesh!S110/RES_summary!S$19</f>
        <v>0.19507337045573045</v>
      </c>
      <c r="T110" s="99">
        <f>RES_hhdet_tesh!T110/RES_summary!T$19</f>
        <v>0.24631063754065627</v>
      </c>
      <c r="U110" s="99">
        <f>RES_hhdet_tesh!U110/RES_summary!U$19</f>
        <v>0.35352931177922775</v>
      </c>
      <c r="V110" s="99">
        <f>RES_hhdet_tesh!V110/RES_summary!V$19</f>
        <v>0.21206045560961623</v>
      </c>
      <c r="W110" s="99">
        <f>RES_hhdet_tesh!W110/RES_summary!W$19</f>
        <v>0.24855528857879661</v>
      </c>
      <c r="DA110" s="63" t="s">
        <v>3017</v>
      </c>
    </row>
    <row r="111" spans="1:105" ht="12" customHeight="1" x14ac:dyDescent="0.25">
      <c r="A111" s="121" t="s">
        <v>55</v>
      </c>
      <c r="B111" s="123">
        <v>10.195082715693141</v>
      </c>
      <c r="C111" s="123">
        <v>7.5488085105210212</v>
      </c>
      <c r="D111" s="123">
        <v>11.306669846891362</v>
      </c>
      <c r="E111" s="123">
        <v>11.753177424211778</v>
      </c>
      <c r="F111" s="123">
        <v>10.458851304676076</v>
      </c>
      <c r="G111" s="123">
        <v>12.905407806927021</v>
      </c>
      <c r="H111" s="123">
        <v>13.113098135002486</v>
      </c>
      <c r="I111" s="123">
        <v>11.283569496482126</v>
      </c>
      <c r="J111" s="123">
        <v>12.588887072604392</v>
      </c>
      <c r="K111" s="123">
        <v>14.167392353320993</v>
      </c>
      <c r="L111" s="123">
        <v>12.455521726772018</v>
      </c>
      <c r="M111" s="123">
        <v>13.177009848338834</v>
      </c>
      <c r="N111" s="123">
        <v>13.952469047578465</v>
      </c>
      <c r="O111" s="123">
        <v>14.158274667785165</v>
      </c>
      <c r="P111" s="123">
        <v>14.968420753041475</v>
      </c>
      <c r="Q111" s="123">
        <v>15.414164519220906</v>
      </c>
      <c r="R111" s="123">
        <v>15.462717818367633</v>
      </c>
      <c r="S111" s="123">
        <v>15.394414629500575</v>
      </c>
      <c r="T111" s="123">
        <v>15.62223003960051</v>
      </c>
      <c r="U111" s="123">
        <v>16.278266330978845</v>
      </c>
      <c r="V111" s="123">
        <v>16.180609496246682</v>
      </c>
      <c r="W111" s="123">
        <v>17.294887754720488</v>
      </c>
      <c r="DA111" s="130" t="s">
        <v>3018</v>
      </c>
    </row>
    <row r="112" spans="1:105" ht="12" customHeight="1" x14ac:dyDescent="0.25">
      <c r="A112" s="97" t="s">
        <v>130</v>
      </c>
      <c r="B112" s="99">
        <v>10.195072986266583</v>
      </c>
      <c r="C112" s="99">
        <v>7.5233249018452213</v>
      </c>
      <c r="D112" s="99">
        <v>11.499136413452748</v>
      </c>
      <c r="E112" s="99">
        <v>11.609704279136697</v>
      </c>
      <c r="F112" s="99">
        <v>10.295001523452687</v>
      </c>
      <c r="G112" s="99">
        <v>13.021086621831268</v>
      </c>
      <c r="H112" s="99">
        <v>13.13656558171366</v>
      </c>
      <c r="I112" s="99">
        <v>11.26664571102566</v>
      </c>
      <c r="J112" s="99">
        <v>12.60541497735729</v>
      </c>
      <c r="K112" s="99">
        <v>14.24225635193018</v>
      </c>
      <c r="L112" s="99">
        <v>12.341422698678507</v>
      </c>
      <c r="M112" s="99">
        <v>13.126498809134995</v>
      </c>
      <c r="N112" s="99">
        <v>13.981912813699823</v>
      </c>
      <c r="O112" s="99">
        <v>14.10891398255211</v>
      </c>
      <c r="P112" s="99">
        <v>15.002411094935562</v>
      </c>
      <c r="Q112" s="99">
        <v>15.447768296196735</v>
      </c>
      <c r="R112" s="99">
        <v>15.470768704037239</v>
      </c>
      <c r="S112" s="99">
        <v>15.379132413737409</v>
      </c>
      <c r="T112" s="99">
        <v>15.668584647184929</v>
      </c>
      <c r="U112" s="99">
        <v>16.253647467772481</v>
      </c>
      <c r="V112" s="99">
        <v>16.044284883027434</v>
      </c>
      <c r="W112" s="99">
        <v>17.395007747641564</v>
      </c>
      <c r="DA112" s="63" t="s">
        <v>3019</v>
      </c>
    </row>
    <row r="113" spans="1:105" ht="12" customHeight="1" x14ac:dyDescent="0.25">
      <c r="A113" s="97" t="s">
        <v>129</v>
      </c>
      <c r="B113" s="99">
        <v>0</v>
      </c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14.212728712420843</v>
      </c>
      <c r="L113" s="99">
        <v>12.315844119335937</v>
      </c>
      <c r="M113" s="99">
        <v>13.097658331600151</v>
      </c>
      <c r="N113" s="99">
        <v>13.949886529749286</v>
      </c>
      <c r="O113" s="99">
        <v>14.073310798181604</v>
      </c>
      <c r="P113" s="99">
        <v>14.926500637655703</v>
      </c>
      <c r="Q113" s="99">
        <v>15.367820061772107</v>
      </c>
      <c r="R113" s="99">
        <v>15.397777542161206</v>
      </c>
      <c r="S113" s="99">
        <v>15.318533165118472</v>
      </c>
      <c r="T113" s="99">
        <v>15.608224867623138</v>
      </c>
      <c r="U113" s="99">
        <v>16.205727373976519</v>
      </c>
      <c r="V113" s="99">
        <v>16.008770604861105</v>
      </c>
      <c r="W113" s="99">
        <v>17.349408513620975</v>
      </c>
      <c r="DA113" s="63" t="s">
        <v>3020</v>
      </c>
    </row>
    <row r="114" spans="1:105" ht="12" customHeight="1" x14ac:dyDescent="0.25">
      <c r="A114" s="100" t="s">
        <v>202</v>
      </c>
      <c r="B114" s="102">
        <v>0</v>
      </c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7.0045336741756827</v>
      </c>
      <c r="L114" s="102">
        <v>6.332118783554586</v>
      </c>
      <c r="M114" s="102">
        <v>6.4988354019366126</v>
      </c>
      <c r="N114" s="102">
        <v>6.7043308597748705</v>
      </c>
      <c r="O114" s="102">
        <v>6.9442348459030176</v>
      </c>
      <c r="P114" s="102">
        <v>7.2256692084136542</v>
      </c>
      <c r="Q114" s="102">
        <v>7.5543116224840077</v>
      </c>
      <c r="R114" s="102">
        <v>7.4653366859017725</v>
      </c>
      <c r="S114" s="102">
        <v>7.2908263680349927</v>
      </c>
      <c r="T114" s="102">
        <v>8.6980727635278505</v>
      </c>
      <c r="U114" s="102">
        <v>8.1884964347996334</v>
      </c>
      <c r="V114" s="102">
        <v>7.942282502369542</v>
      </c>
      <c r="W114" s="102">
        <v>8.4014167192224356</v>
      </c>
      <c r="DA114" s="131" t="s">
        <v>3021</v>
      </c>
    </row>
    <row r="115" spans="1:105" ht="12" customHeight="1" x14ac:dyDescent="0.25">
      <c r="A115" s="103" t="s">
        <v>52</v>
      </c>
      <c r="B115" s="105">
        <v>0</v>
      </c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7.2081950382451589</v>
      </c>
      <c r="L115" s="105">
        <v>5.9837253357813527</v>
      </c>
      <c r="M115" s="105">
        <v>6.5988229296635401</v>
      </c>
      <c r="N115" s="105">
        <v>7.2455556699744159</v>
      </c>
      <c r="O115" s="105">
        <v>7.1290759522785851</v>
      </c>
      <c r="P115" s="105">
        <v>7.7008314292420481</v>
      </c>
      <c r="Q115" s="105">
        <v>7.8135084392880998</v>
      </c>
      <c r="R115" s="105">
        <v>7.9324408562594346</v>
      </c>
      <c r="S115" s="105">
        <v>8.0277067970834803</v>
      </c>
      <c r="T115" s="105">
        <v>6.9101521040952862</v>
      </c>
      <c r="U115" s="105">
        <v>8.0172309391768835</v>
      </c>
      <c r="V115" s="105">
        <v>8.0664881024915616</v>
      </c>
      <c r="W115" s="105">
        <v>8.9479917943985381</v>
      </c>
      <c r="DA115" s="132" t="s">
        <v>3022</v>
      </c>
    </row>
    <row r="116" spans="1:105" ht="12" customHeight="1" x14ac:dyDescent="0.25">
      <c r="A116" s="106" t="s">
        <v>122</v>
      </c>
      <c r="B116" s="102">
        <v>10.195575267912696</v>
      </c>
      <c r="C116" s="102">
        <v>8.816304719084501</v>
      </c>
      <c r="D116" s="102">
        <v>6.7174804775378893</v>
      </c>
      <c r="E116" s="102">
        <v>14.244229905577875</v>
      </c>
      <c r="F116" s="102">
        <v>13.288103182510305</v>
      </c>
      <c r="G116" s="102">
        <v>10.571298519196647</v>
      </c>
      <c r="H116" s="102">
        <v>12.631933039086036</v>
      </c>
      <c r="I116" s="102">
        <v>11.636952371772912</v>
      </c>
      <c r="J116" s="102">
        <v>12.287261124699352</v>
      </c>
      <c r="K116" s="102">
        <v>12.998962316346597</v>
      </c>
      <c r="L116" s="102">
        <v>13.976191957018209</v>
      </c>
      <c r="M116" s="102">
        <v>13.790674543819554</v>
      </c>
      <c r="N116" s="102">
        <v>13.623920256522648</v>
      </c>
      <c r="O116" s="102">
        <v>14.661067081470014</v>
      </c>
      <c r="P116" s="102">
        <v>14.662022137521801</v>
      </c>
      <c r="Q116" s="102">
        <v>15.118724922962867</v>
      </c>
      <c r="R116" s="102">
        <v>15.413659876177263</v>
      </c>
      <c r="S116" s="102">
        <v>15.578937235404943</v>
      </c>
      <c r="T116" s="102">
        <v>15.260465795916154</v>
      </c>
      <c r="U116" s="102">
        <v>16.494269208365274</v>
      </c>
      <c r="V116" s="102">
        <v>17.058321670086247</v>
      </c>
      <c r="W116" s="102">
        <v>16.784112443584942</v>
      </c>
      <c r="DA116" s="131" t="s">
        <v>3023</v>
      </c>
    </row>
    <row r="117" spans="1:105" ht="12" customHeight="1" x14ac:dyDescent="0.25">
      <c r="A117" s="107" t="s">
        <v>121</v>
      </c>
      <c r="B117" s="105">
        <v>0</v>
      </c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12.984698648625017</v>
      </c>
      <c r="L117" s="105">
        <v>13.970188369553709</v>
      </c>
      <c r="M117" s="105">
        <v>13.787797823548994</v>
      </c>
      <c r="N117" s="105">
        <v>13.625218214070443</v>
      </c>
      <c r="O117" s="105">
        <v>14.653971206384417</v>
      </c>
      <c r="P117" s="105">
        <v>14.607010756629878</v>
      </c>
      <c r="Q117" s="105">
        <v>15.061666699200229</v>
      </c>
      <c r="R117" s="105">
        <v>15.356709202572112</v>
      </c>
      <c r="S117" s="105">
        <v>15.543467337365252</v>
      </c>
      <c r="T117" s="105">
        <v>15.201118307330916</v>
      </c>
      <c r="U117" s="105">
        <v>16.45234900803867</v>
      </c>
      <c r="V117" s="105">
        <v>16.998429928513858</v>
      </c>
      <c r="W117" s="105">
        <v>16.723173652797961</v>
      </c>
      <c r="DA117" s="132" t="s">
        <v>3024</v>
      </c>
    </row>
    <row r="118" spans="1:105" ht="12" customHeight="1" x14ac:dyDescent="0.25">
      <c r="A118" s="108" t="s">
        <v>53</v>
      </c>
      <c r="B118" s="99">
        <v>0</v>
      </c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6.4044364536895744</v>
      </c>
      <c r="L118" s="99">
        <v>7.2085105327861649</v>
      </c>
      <c r="M118" s="99">
        <v>6.8544338449071045</v>
      </c>
      <c r="N118" s="99">
        <v>6.5384384447013701</v>
      </c>
      <c r="O118" s="99">
        <v>7.2435253023883241</v>
      </c>
      <c r="P118" s="99">
        <v>7.0797141271411732</v>
      </c>
      <c r="Q118" s="99">
        <v>7.4077591066479194</v>
      </c>
      <c r="R118" s="99">
        <v>7.4836377185866416</v>
      </c>
      <c r="S118" s="99">
        <v>7.4389334836872667</v>
      </c>
      <c r="T118" s="99">
        <v>8.3826228969282646</v>
      </c>
      <c r="U118" s="99">
        <v>8.332016064295555</v>
      </c>
      <c r="V118" s="99">
        <v>8.4944314203867481</v>
      </c>
      <c r="W118" s="99">
        <v>8.0220820868140077</v>
      </c>
      <c r="DA118" s="63" t="s">
        <v>3025</v>
      </c>
    </row>
    <row r="119" spans="1:105" ht="12" customHeight="1" x14ac:dyDescent="0.25">
      <c r="A119" s="108" t="s">
        <v>52</v>
      </c>
      <c r="B119" s="99">
        <v>0</v>
      </c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6.5802621949354441</v>
      </c>
      <c r="L119" s="99">
        <v>6.7616778367675474</v>
      </c>
      <c r="M119" s="99">
        <v>6.9333639786418892</v>
      </c>
      <c r="N119" s="99">
        <v>7.0867797693690751</v>
      </c>
      <c r="O119" s="99">
        <v>7.4104459039960959</v>
      </c>
      <c r="P119" s="99">
        <v>7.5272966294887054</v>
      </c>
      <c r="Q119" s="99">
        <v>7.6539075925523106</v>
      </c>
      <c r="R119" s="99">
        <v>7.8730714839854707</v>
      </c>
      <c r="S119" s="99">
        <v>8.1045338536779852</v>
      </c>
      <c r="T119" s="99">
        <v>6.8184954104026501</v>
      </c>
      <c r="U119" s="99">
        <v>8.1203329437431169</v>
      </c>
      <c r="V119" s="99">
        <v>8.5039985081271094</v>
      </c>
      <c r="W119" s="99">
        <v>8.7010915659839547</v>
      </c>
      <c r="DA119" s="63" t="s">
        <v>3026</v>
      </c>
    </row>
    <row r="120" spans="1:105" ht="12" customHeight="1" x14ac:dyDescent="0.25">
      <c r="A120" s="121" t="s">
        <v>54</v>
      </c>
      <c r="B120" s="123">
        <v>4.8804229228764946</v>
      </c>
      <c r="C120" s="123">
        <v>4.8611773915578818</v>
      </c>
      <c r="D120" s="123">
        <v>4.8813599024757774</v>
      </c>
      <c r="E120" s="123">
        <v>7.9395736238971226</v>
      </c>
      <c r="F120" s="123">
        <v>7.664512344361337</v>
      </c>
      <c r="G120" s="123">
        <v>6.8357404604584886</v>
      </c>
      <c r="H120" s="123">
        <v>7.3791057517230625</v>
      </c>
      <c r="I120" s="123">
        <v>7.3313472093814189</v>
      </c>
      <c r="J120" s="123">
        <v>7.6365958630219977</v>
      </c>
      <c r="K120" s="123">
        <v>7.8178997717019891</v>
      </c>
      <c r="L120" s="123">
        <v>8.2163086661176372</v>
      </c>
      <c r="M120" s="123">
        <v>7.7427741261506444</v>
      </c>
      <c r="N120" s="123">
        <v>7.6830564469188847</v>
      </c>
      <c r="O120" s="123">
        <v>7.5605454519187338</v>
      </c>
      <c r="P120" s="123">
        <v>7.3117245774916277</v>
      </c>
      <c r="Q120" s="123">
        <v>7.2765508556342962</v>
      </c>
      <c r="R120" s="123">
        <v>7.4075545366161011</v>
      </c>
      <c r="S120" s="123">
        <v>7.5100648711018936</v>
      </c>
      <c r="T120" s="123">
        <v>7.6640742029090374</v>
      </c>
      <c r="U120" s="123">
        <v>7.923988554130089</v>
      </c>
      <c r="V120" s="123">
        <v>7.6743155132465706</v>
      </c>
      <c r="W120" s="123">
        <v>7.4767826154930415</v>
      </c>
      <c r="DA120" s="130" t="s">
        <v>3027</v>
      </c>
    </row>
    <row r="121" spans="1:105" ht="12" customHeight="1" x14ac:dyDescent="0.25">
      <c r="A121" s="97" t="s">
        <v>50</v>
      </c>
      <c r="B121" s="99">
        <v>4.8629621094033215</v>
      </c>
      <c r="C121" s="99">
        <v>4.9786293301317688</v>
      </c>
      <c r="D121" s="99">
        <v>5.4001325224939585</v>
      </c>
      <c r="E121" s="99">
        <v>7.177530546826663</v>
      </c>
      <c r="F121" s="99">
        <v>7.2063663056558003</v>
      </c>
      <c r="G121" s="99">
        <v>7.0470956752779967</v>
      </c>
      <c r="H121" s="99">
        <v>7.162311314849183</v>
      </c>
      <c r="I121" s="99">
        <v>7.4682675123597546</v>
      </c>
      <c r="J121" s="99">
        <v>7.6990973838990469</v>
      </c>
      <c r="K121" s="99">
        <v>7.9446339210055594</v>
      </c>
      <c r="L121" s="99">
        <v>8.0507851839149094</v>
      </c>
      <c r="M121" s="99">
        <v>7.7061548382098035</v>
      </c>
      <c r="N121" s="99">
        <v>7.7240601442877779</v>
      </c>
      <c r="O121" s="99">
        <v>7.4091920847944008</v>
      </c>
      <c r="P121" s="99">
        <v>7.3304149047010476</v>
      </c>
      <c r="Q121" s="99">
        <v>7.2838064308662833</v>
      </c>
      <c r="R121" s="99">
        <v>7.3806982451562035</v>
      </c>
      <c r="S121" s="99">
        <v>7.451445981029126</v>
      </c>
      <c r="T121" s="99">
        <v>7.6787142576060372</v>
      </c>
      <c r="U121" s="99">
        <v>8.036865763016781</v>
      </c>
      <c r="V121" s="99">
        <v>7.6394937808526731</v>
      </c>
      <c r="W121" s="99">
        <v>7.390416704102865</v>
      </c>
      <c r="DA121" s="63" t="s">
        <v>3028</v>
      </c>
    </row>
    <row r="122" spans="1:105" ht="12" customHeight="1" x14ac:dyDescent="0.25">
      <c r="A122" s="109" t="s">
        <v>120</v>
      </c>
      <c r="B122" s="110">
        <v>4.9768249930520563</v>
      </c>
      <c r="C122" s="110">
        <v>4.3224673267271116</v>
      </c>
      <c r="D122" s="110">
        <v>3.4156554719111698</v>
      </c>
      <c r="E122" s="110">
        <v>9.2400663003347319</v>
      </c>
      <c r="F122" s="110">
        <v>8.3686603974235769</v>
      </c>
      <c r="G122" s="110">
        <v>6.4752687750109734</v>
      </c>
      <c r="H122" s="110">
        <v>7.7725524305377043</v>
      </c>
      <c r="I122" s="110">
        <v>7.0673110904110006</v>
      </c>
      <c r="J122" s="110">
        <v>7.518991344672922</v>
      </c>
      <c r="K122" s="110">
        <v>7.5903502537007759</v>
      </c>
      <c r="L122" s="110">
        <v>8.4865620655537288</v>
      </c>
      <c r="M122" s="110">
        <v>7.7986346731063207</v>
      </c>
      <c r="N122" s="110">
        <v>7.6194351849739039</v>
      </c>
      <c r="O122" s="110">
        <v>7.8051598013100367</v>
      </c>
      <c r="P122" s="110">
        <v>7.2793700137454644</v>
      </c>
      <c r="Q122" s="110">
        <v>7.2635422149671829</v>
      </c>
      <c r="R122" s="110">
        <v>7.4562905390424348</v>
      </c>
      <c r="S122" s="110">
        <v>7.619975289988334</v>
      </c>
      <c r="T122" s="110">
        <v>7.6350524154311241</v>
      </c>
      <c r="U122" s="110">
        <v>7.693057814647406</v>
      </c>
      <c r="V122" s="110">
        <v>7.745345193495905</v>
      </c>
      <c r="W122" s="110">
        <v>7.6771324034468504</v>
      </c>
      <c r="DA122" s="60" t="s">
        <v>3029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8">
        <f t="shared" ref="B124:Q124" si="42">B125+B128+B130+B139</f>
        <v>109.41548208979057</v>
      </c>
      <c r="C124" s="118">
        <f t="shared" si="42"/>
        <v>124.03322618846258</v>
      </c>
      <c r="D124" s="118">
        <f t="shared" si="42"/>
        <v>117.35373817152453</v>
      </c>
      <c r="E124" s="118">
        <f t="shared" si="42"/>
        <v>120.27435041583593</v>
      </c>
      <c r="F124" s="118">
        <f t="shared" si="42"/>
        <v>120.94091871612508</v>
      </c>
      <c r="G124" s="118">
        <f t="shared" si="42"/>
        <v>124.46551271052707</v>
      </c>
      <c r="H124" s="118">
        <f t="shared" si="42"/>
        <v>127.87580003192279</v>
      </c>
      <c r="I124" s="118">
        <f t="shared" si="42"/>
        <v>127.69774930304052</v>
      </c>
      <c r="J124" s="118">
        <f t="shared" si="42"/>
        <v>128.41194450287364</v>
      </c>
      <c r="K124" s="118">
        <f t="shared" si="42"/>
        <v>133.1606152566502</v>
      </c>
      <c r="L124" s="118">
        <f t="shared" si="42"/>
        <v>149.48690960529052</v>
      </c>
      <c r="M124" s="118">
        <f t="shared" si="42"/>
        <v>137.33036683951769</v>
      </c>
      <c r="N124" s="118">
        <f t="shared" si="42"/>
        <v>143.50171354962086</v>
      </c>
      <c r="O124" s="118">
        <f t="shared" si="42"/>
        <v>142.49078505401332</v>
      </c>
      <c r="P124" s="118">
        <f t="shared" si="42"/>
        <v>133.53907721623932</v>
      </c>
      <c r="Q124" s="118">
        <f t="shared" si="42"/>
        <v>135.19187258358724</v>
      </c>
      <c r="R124" s="118">
        <f t="shared" ref="R124:V124" si="43">R125+R128+R130+R139</f>
        <v>141.12548234872165</v>
      </c>
      <c r="S124" s="118">
        <f t="shared" si="43"/>
        <v>148.59394866662458</v>
      </c>
      <c r="T124" s="118">
        <f t="shared" si="43"/>
        <v>152.79268600025298</v>
      </c>
      <c r="U124" s="118">
        <f t="shared" si="43"/>
        <v>151.65881874891673</v>
      </c>
      <c r="V124" s="118">
        <f t="shared" si="43"/>
        <v>152.75858713841927</v>
      </c>
      <c r="W124" s="118">
        <f t="shared" ref="W124" si="44">W125+W128+W130+W139</f>
        <v>168.83919124547242</v>
      </c>
      <c r="DA124" s="129" t="s">
        <v>3030</v>
      </c>
    </row>
    <row r="125" spans="1:105" ht="12.95" customHeight="1" x14ac:dyDescent="0.25">
      <c r="A125" s="121" t="s">
        <v>57</v>
      </c>
      <c r="B125" s="123">
        <f t="shared" ref="B125:Q125" si="45">SUM(B126:B127)</f>
        <v>94.6243867248116</v>
      </c>
      <c r="C125" s="123">
        <f t="shared" si="45"/>
        <v>108.96638468613531</v>
      </c>
      <c r="D125" s="123">
        <f t="shared" si="45"/>
        <v>102.47782101713025</v>
      </c>
      <c r="E125" s="123">
        <f t="shared" si="45"/>
        <v>101.02292826482814</v>
      </c>
      <c r="F125" s="123">
        <f t="shared" si="45"/>
        <v>101.41973414271023</v>
      </c>
      <c r="G125" s="123">
        <f t="shared" si="45"/>
        <v>106.0492686509038</v>
      </c>
      <c r="H125" s="123">
        <f t="shared" si="45"/>
        <v>108.79613020792505</v>
      </c>
      <c r="I125" s="123">
        <f t="shared" si="45"/>
        <v>108.03612164608502</v>
      </c>
      <c r="J125" s="123">
        <f t="shared" si="45"/>
        <v>108.256965188782</v>
      </c>
      <c r="K125" s="123">
        <f t="shared" si="45"/>
        <v>112.21691431160214</v>
      </c>
      <c r="L125" s="123">
        <f t="shared" si="45"/>
        <v>127.84770102676211</v>
      </c>
      <c r="M125" s="123">
        <f t="shared" si="45"/>
        <v>115.80100382036656</v>
      </c>
      <c r="N125" s="123">
        <f t="shared" si="45"/>
        <v>121.74569892212332</v>
      </c>
      <c r="O125" s="123">
        <f t="shared" si="45"/>
        <v>120.44875219235405</v>
      </c>
      <c r="P125" s="123">
        <f t="shared" si="45"/>
        <v>111.36688562927084</v>
      </c>
      <c r="Q125" s="123">
        <f t="shared" si="45"/>
        <v>112.64007745899775</v>
      </c>
      <c r="R125" s="123">
        <f t="shared" ref="R125:V125" si="46">SUM(R126:R127)</f>
        <v>118.60134326982019</v>
      </c>
      <c r="S125" s="123">
        <f t="shared" si="46"/>
        <v>125.16544177789473</v>
      </c>
      <c r="T125" s="123">
        <f t="shared" si="46"/>
        <v>129.37235020005949</v>
      </c>
      <c r="U125" s="123">
        <f t="shared" si="46"/>
        <v>127.69049349869046</v>
      </c>
      <c r="V125" s="123">
        <f t="shared" si="46"/>
        <v>128.99356138052249</v>
      </c>
      <c r="W125" s="123">
        <f t="shared" ref="W125" si="47">SUM(W126:W127)</f>
        <v>143.2454651901221</v>
      </c>
      <c r="DA125" s="130" t="s">
        <v>3031</v>
      </c>
    </row>
    <row r="126" spans="1:105" ht="12" customHeight="1" x14ac:dyDescent="0.25">
      <c r="A126" s="97" t="s">
        <v>203</v>
      </c>
      <c r="B126" s="99">
        <v>94.24353089193005</v>
      </c>
      <c r="C126" s="99">
        <v>108.52726060820774</v>
      </c>
      <c r="D126" s="99">
        <v>102.06914619197487</v>
      </c>
      <c r="E126" s="99">
        <v>100.62038930243575</v>
      </c>
      <c r="F126" s="99">
        <v>101.02249377857264</v>
      </c>
      <c r="G126" s="99">
        <v>105.64025132095708</v>
      </c>
      <c r="H126" s="99">
        <v>108.37827720061397</v>
      </c>
      <c r="I126" s="99">
        <v>107.63209579776118</v>
      </c>
      <c r="J126" s="99">
        <v>107.85624468653737</v>
      </c>
      <c r="K126" s="99">
        <v>111.80736355246762</v>
      </c>
      <c r="L126" s="99">
        <v>127.38006899652329</v>
      </c>
      <c r="M126" s="99">
        <v>115.38806209504408</v>
      </c>
      <c r="N126" s="99">
        <v>121.31571406267089</v>
      </c>
      <c r="O126" s="99">
        <v>120.0308834563449</v>
      </c>
      <c r="P126" s="99">
        <v>110.99362865207438</v>
      </c>
      <c r="Q126" s="99">
        <v>112.26948912781364</v>
      </c>
      <c r="R126" s="99">
        <v>118.21345562585941</v>
      </c>
      <c r="S126" s="99">
        <v>124.76002441886257</v>
      </c>
      <c r="T126" s="99">
        <v>128.94722348563158</v>
      </c>
      <c r="U126" s="99">
        <v>127.27985451286881</v>
      </c>
      <c r="V126" s="99">
        <v>128.57948596480844</v>
      </c>
      <c r="W126" s="99">
        <v>142.79658245795491</v>
      </c>
      <c r="DA126" s="63" t="s">
        <v>3032</v>
      </c>
    </row>
    <row r="127" spans="1:105" ht="12" customHeight="1" x14ac:dyDescent="0.25">
      <c r="A127" s="97" t="s">
        <v>53</v>
      </c>
      <c r="B127" s="99">
        <v>0.3808558328815459</v>
      </c>
      <c r="C127" s="99">
        <v>0.43912407792757513</v>
      </c>
      <c r="D127" s="99">
        <v>0.40867482515538905</v>
      </c>
      <c r="E127" s="99">
        <v>0.40253896239239134</v>
      </c>
      <c r="F127" s="99">
        <v>0.39724036413758951</v>
      </c>
      <c r="G127" s="99">
        <v>0.40901732994672646</v>
      </c>
      <c r="H127" s="99">
        <v>0.41785300731107849</v>
      </c>
      <c r="I127" s="99">
        <v>0.40402584832384497</v>
      </c>
      <c r="J127" s="99">
        <v>0.40072050224463451</v>
      </c>
      <c r="K127" s="99">
        <v>0.40955075913451205</v>
      </c>
      <c r="L127" s="99">
        <v>0.46763203023882127</v>
      </c>
      <c r="M127" s="99">
        <v>0.41294172532248563</v>
      </c>
      <c r="N127" s="99">
        <v>0.42998485945243148</v>
      </c>
      <c r="O127" s="99">
        <v>0.41786873600915186</v>
      </c>
      <c r="P127" s="99">
        <v>0.373256977196463</v>
      </c>
      <c r="Q127" s="99">
        <v>0.37058833118411155</v>
      </c>
      <c r="R127" s="99">
        <v>0.38788764396077624</v>
      </c>
      <c r="S127" s="99">
        <v>0.40541735903215542</v>
      </c>
      <c r="T127" s="99">
        <v>0.42512671442789629</v>
      </c>
      <c r="U127" s="99">
        <v>0.41063898582164771</v>
      </c>
      <c r="V127" s="99">
        <v>0.41407541571405826</v>
      </c>
      <c r="W127" s="99">
        <v>0.44888273216720515</v>
      </c>
      <c r="DA127" s="63" t="s">
        <v>3033</v>
      </c>
    </row>
    <row r="128" spans="1:105" ht="12.95" customHeight="1" x14ac:dyDescent="0.25">
      <c r="A128" s="121" t="s">
        <v>92</v>
      </c>
      <c r="B128" s="123">
        <f t="shared" ref="B128:W128" si="48">B129</f>
        <v>1.6780452552856867E-3</v>
      </c>
      <c r="C128" s="123">
        <f t="shared" si="48"/>
        <v>1.8778746588248047E-3</v>
      </c>
      <c r="D128" s="123">
        <f t="shared" si="48"/>
        <v>2.3477951209505184E-3</v>
      </c>
      <c r="E128" s="123">
        <f t="shared" si="48"/>
        <v>2.6010212566318892E-3</v>
      </c>
      <c r="F128" s="123">
        <f t="shared" si="48"/>
        <v>3.1480003661536588E-3</v>
      </c>
      <c r="G128" s="123">
        <f t="shared" si="48"/>
        <v>3.5989654145322952E-3</v>
      </c>
      <c r="H128" s="123">
        <f t="shared" si="48"/>
        <v>5.2763881449280079E-3</v>
      </c>
      <c r="I128" s="123">
        <f t="shared" si="48"/>
        <v>7.1549629151607822E-3</v>
      </c>
      <c r="J128" s="123">
        <f t="shared" si="48"/>
        <v>1.0282545224086278E-2</v>
      </c>
      <c r="K128" s="123">
        <f t="shared" si="48"/>
        <v>1.501403321307713E-2</v>
      </c>
      <c r="L128" s="123">
        <f t="shared" si="48"/>
        <v>3.1236473788295253E-2</v>
      </c>
      <c r="M128" s="123">
        <f t="shared" si="48"/>
        <v>2.4237324449285315E-2</v>
      </c>
      <c r="N128" s="123">
        <f t="shared" si="48"/>
        <v>3.9243645032452576E-2</v>
      </c>
      <c r="O128" s="123">
        <f t="shared" si="48"/>
        <v>5.0701934454698949E-2</v>
      </c>
      <c r="P128" s="123">
        <f t="shared" si="48"/>
        <v>6.4022133962863159E-2</v>
      </c>
      <c r="Q128" s="123">
        <f t="shared" si="48"/>
        <v>0.14239412549550176</v>
      </c>
      <c r="R128" s="123">
        <f t="shared" si="48"/>
        <v>9.4380189801440292E-2</v>
      </c>
      <c r="S128" s="123">
        <f t="shared" si="48"/>
        <v>0.10812175337638531</v>
      </c>
      <c r="T128" s="123">
        <f t="shared" si="48"/>
        <v>0.13325879221358125</v>
      </c>
      <c r="U128" s="123">
        <f t="shared" si="48"/>
        <v>0.18965132411719166</v>
      </c>
      <c r="V128" s="123">
        <f t="shared" si="48"/>
        <v>0.11891351514378812</v>
      </c>
      <c r="W128" s="123">
        <f t="shared" si="48"/>
        <v>0.14934761349233444</v>
      </c>
      <c r="DA128" s="130" t="s">
        <v>3034</v>
      </c>
    </row>
    <row r="129" spans="1:105" ht="12" customHeight="1" x14ac:dyDescent="0.25">
      <c r="A129" s="97" t="s">
        <v>53</v>
      </c>
      <c r="B129" s="99">
        <f>RES_hhdet_tesh!B129/RES_summary!B$19</f>
        <v>1.6780452552856867E-3</v>
      </c>
      <c r="C129" s="99">
        <f>RES_hhdet_tesh!C129/RES_summary!C$19</f>
        <v>1.8778746588248047E-3</v>
      </c>
      <c r="D129" s="99">
        <f>RES_hhdet_tesh!D129/RES_summary!D$19</f>
        <v>2.3477951209505184E-3</v>
      </c>
      <c r="E129" s="99">
        <f>RES_hhdet_tesh!E129/RES_summary!E$19</f>
        <v>2.6010212566318892E-3</v>
      </c>
      <c r="F129" s="99">
        <f>RES_hhdet_tesh!F129/RES_summary!F$19</f>
        <v>3.1480003661536588E-3</v>
      </c>
      <c r="G129" s="99">
        <f>RES_hhdet_tesh!G129/RES_summary!G$19</f>
        <v>3.5989654145322952E-3</v>
      </c>
      <c r="H129" s="99">
        <f>RES_hhdet_tesh!H129/RES_summary!H$19</f>
        <v>5.2763881449280079E-3</v>
      </c>
      <c r="I129" s="99">
        <f>RES_hhdet_tesh!I129/RES_summary!I$19</f>
        <v>7.1549629151607822E-3</v>
      </c>
      <c r="J129" s="99">
        <f>RES_hhdet_tesh!J129/RES_summary!J$19</f>
        <v>1.0282545224086278E-2</v>
      </c>
      <c r="K129" s="99">
        <f>RES_hhdet_tesh!K129/RES_summary!K$19</f>
        <v>1.501403321307713E-2</v>
      </c>
      <c r="L129" s="99">
        <f>RES_hhdet_tesh!L129/RES_summary!L$19</f>
        <v>3.1236473788295253E-2</v>
      </c>
      <c r="M129" s="99">
        <f>RES_hhdet_tesh!M129/RES_summary!M$19</f>
        <v>2.4237324449285315E-2</v>
      </c>
      <c r="N129" s="99">
        <f>RES_hhdet_tesh!N129/RES_summary!N$19</f>
        <v>3.9243645032452576E-2</v>
      </c>
      <c r="O129" s="99">
        <f>RES_hhdet_tesh!O129/RES_summary!O$19</f>
        <v>5.0701934454698949E-2</v>
      </c>
      <c r="P129" s="99">
        <f>RES_hhdet_tesh!P129/RES_summary!P$19</f>
        <v>6.4022133962863159E-2</v>
      </c>
      <c r="Q129" s="99">
        <f>RES_hhdet_tesh!Q129/RES_summary!Q$19</f>
        <v>0.14239412549550176</v>
      </c>
      <c r="R129" s="99">
        <f>RES_hhdet_tesh!R129/RES_summary!R$19</f>
        <v>9.4380189801440292E-2</v>
      </c>
      <c r="S129" s="99">
        <f>RES_hhdet_tesh!S129/RES_summary!S$19</f>
        <v>0.10812175337638531</v>
      </c>
      <c r="T129" s="99">
        <f>RES_hhdet_tesh!T129/RES_summary!T$19</f>
        <v>0.13325879221358125</v>
      </c>
      <c r="U129" s="99">
        <f>RES_hhdet_tesh!U129/RES_summary!U$19</f>
        <v>0.18965132411719166</v>
      </c>
      <c r="V129" s="99">
        <f>RES_hhdet_tesh!V129/RES_summary!V$19</f>
        <v>0.11891351514378812</v>
      </c>
      <c r="W129" s="99">
        <f>RES_hhdet_tesh!W129/RES_summary!W$19</f>
        <v>0.14934761349233444</v>
      </c>
      <c r="DA129" s="63" t="s">
        <v>3035</v>
      </c>
    </row>
    <row r="130" spans="1:105" ht="12" customHeight="1" x14ac:dyDescent="0.25">
      <c r="A130" s="121" t="s">
        <v>55</v>
      </c>
      <c r="B130" s="123">
        <v>9.909016301191512</v>
      </c>
      <c r="C130" s="123">
        <v>10.194395494973334</v>
      </c>
      <c r="D130" s="123">
        <v>9.8522870080036551</v>
      </c>
      <c r="E130" s="123">
        <v>11.545350324833477</v>
      </c>
      <c r="F130" s="123">
        <v>11.967046851555081</v>
      </c>
      <c r="G130" s="123">
        <v>11.544752349055756</v>
      </c>
      <c r="H130" s="123">
        <v>11.712838143795807</v>
      </c>
      <c r="I130" s="123">
        <v>12.31607478390243</v>
      </c>
      <c r="J130" s="123">
        <v>12.505307172670102</v>
      </c>
      <c r="K130" s="123">
        <v>13.106178667478877</v>
      </c>
      <c r="L130" s="123">
        <v>13.399012313659469</v>
      </c>
      <c r="M130" s="123">
        <v>13.76406853539455</v>
      </c>
      <c r="N130" s="123">
        <v>14.032937906935887</v>
      </c>
      <c r="O130" s="123">
        <v>14.427194775398112</v>
      </c>
      <c r="P130" s="123">
        <v>14.797441143716597</v>
      </c>
      <c r="Q130" s="123">
        <v>15.133295970927314</v>
      </c>
      <c r="R130" s="123">
        <v>15.020839476021086</v>
      </c>
      <c r="S130" s="123">
        <v>15.808071623196636</v>
      </c>
      <c r="T130" s="123">
        <v>15.623348252367736</v>
      </c>
      <c r="U130" s="123">
        <v>15.855989735894681</v>
      </c>
      <c r="V130" s="123">
        <v>15.971459265052037</v>
      </c>
      <c r="W130" s="123">
        <v>17.967092594307836</v>
      </c>
      <c r="DA130" s="130" t="s">
        <v>3036</v>
      </c>
    </row>
    <row r="131" spans="1:105" ht="12" customHeight="1" x14ac:dyDescent="0.25">
      <c r="A131" s="97" t="s">
        <v>128</v>
      </c>
      <c r="B131" s="99">
        <v>9.9032486336299499</v>
      </c>
      <c r="C131" s="99">
        <v>10.221764201054167</v>
      </c>
      <c r="D131" s="99">
        <v>9.899421376521202</v>
      </c>
      <c r="E131" s="99">
        <v>11.500848671342551</v>
      </c>
      <c r="F131" s="99">
        <v>11.947487441345885</v>
      </c>
      <c r="G131" s="99">
        <v>11.549438541167106</v>
      </c>
      <c r="H131" s="99">
        <v>11.700494461333557</v>
      </c>
      <c r="I131" s="99">
        <v>12.325736857104102</v>
      </c>
      <c r="J131" s="99">
        <v>12.508486862243663</v>
      </c>
      <c r="K131" s="99">
        <v>13.107813019461322</v>
      </c>
      <c r="L131" s="99">
        <v>13.390239450993452</v>
      </c>
      <c r="M131" s="99">
        <v>13.763446717167454</v>
      </c>
      <c r="N131" s="99">
        <v>14.039067646072851</v>
      </c>
      <c r="O131" s="99">
        <v>14.423444767338985</v>
      </c>
      <c r="P131" s="99">
        <v>14.800481161418299</v>
      </c>
      <c r="Q131" s="99">
        <v>15.134433837465414</v>
      </c>
      <c r="R131" s="99">
        <v>15.015892785107322</v>
      </c>
      <c r="S131" s="99">
        <v>15.812626269285037</v>
      </c>
      <c r="T131" s="99">
        <v>15.630683791143815</v>
      </c>
      <c r="U131" s="99">
        <v>15.846395525196973</v>
      </c>
      <c r="V131" s="99">
        <v>15.954250265405067</v>
      </c>
      <c r="W131" s="99">
        <v>18.037089309955224</v>
      </c>
      <c r="DA131" s="63" t="s">
        <v>3037</v>
      </c>
    </row>
    <row r="132" spans="1:105" ht="12" customHeight="1" x14ac:dyDescent="0.25">
      <c r="A132" s="97" t="s">
        <v>127</v>
      </c>
      <c r="B132" s="99">
        <v>0</v>
      </c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13.073547324032674</v>
      </c>
      <c r="L132" s="99">
        <v>13.359596540336124</v>
      </c>
      <c r="M132" s="99">
        <v>13.739110212739163</v>
      </c>
      <c r="N132" s="99">
        <v>14.02204266774355</v>
      </c>
      <c r="O132" s="99">
        <v>14.402512701707812</v>
      </c>
      <c r="P132" s="99">
        <v>14.736318363552501</v>
      </c>
      <c r="Q132" s="99">
        <v>15.052060396922643</v>
      </c>
      <c r="R132" s="99">
        <v>14.933743024109118</v>
      </c>
      <c r="S132" s="99">
        <v>15.732971754248799</v>
      </c>
      <c r="T132" s="99">
        <v>15.536757577149295</v>
      </c>
      <c r="U132" s="99">
        <v>15.76479771140813</v>
      </c>
      <c r="V132" s="99">
        <v>15.877181656123726</v>
      </c>
      <c r="W132" s="99">
        <v>17.941940838914462</v>
      </c>
      <c r="DA132" s="63" t="s">
        <v>3038</v>
      </c>
    </row>
    <row r="133" spans="1:105" ht="12" customHeight="1" x14ac:dyDescent="0.25">
      <c r="A133" s="100" t="s">
        <v>203</v>
      </c>
      <c r="B133" s="102">
        <v>0</v>
      </c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6.4495045964138358</v>
      </c>
      <c r="L133" s="102">
        <v>6.8825929465506679</v>
      </c>
      <c r="M133" s="102">
        <v>6.8303320234955232</v>
      </c>
      <c r="N133" s="102">
        <v>6.7371019459519221</v>
      </c>
      <c r="O133" s="102">
        <v>7.1140708311313592</v>
      </c>
      <c r="P133" s="102">
        <v>7.1436320638474822</v>
      </c>
      <c r="Q133" s="102">
        <v>7.3952389307043038</v>
      </c>
      <c r="R133" s="102">
        <v>7.2423153027624956</v>
      </c>
      <c r="S133" s="102">
        <v>7.5066470476522662</v>
      </c>
      <c r="T133" s="102">
        <v>8.6627188750589212</v>
      </c>
      <c r="U133" s="102">
        <v>7.9594414200115242</v>
      </c>
      <c r="V133" s="102">
        <v>7.8786032360423661</v>
      </c>
      <c r="W133" s="102">
        <v>8.7178208102646462</v>
      </c>
      <c r="DA133" s="131" t="s">
        <v>3039</v>
      </c>
    </row>
    <row r="134" spans="1:105" ht="12" customHeight="1" x14ac:dyDescent="0.25">
      <c r="A134" s="103" t="s">
        <v>52</v>
      </c>
      <c r="B134" s="105">
        <v>0</v>
      </c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6.6240427276188374</v>
      </c>
      <c r="L134" s="105">
        <v>6.4770035937854544</v>
      </c>
      <c r="M134" s="105">
        <v>6.9087781892436446</v>
      </c>
      <c r="N134" s="105">
        <v>7.2849407217916262</v>
      </c>
      <c r="O134" s="105">
        <v>7.2884418705764515</v>
      </c>
      <c r="P134" s="105">
        <v>7.5926862997050177</v>
      </c>
      <c r="Q134" s="105">
        <v>7.6568214662183403</v>
      </c>
      <c r="R134" s="105">
        <v>7.6914277213466242</v>
      </c>
      <c r="S134" s="105">
        <v>8.2263247065965341</v>
      </c>
      <c r="T134" s="105">
        <v>6.8740387020903748</v>
      </c>
      <c r="U134" s="105">
        <v>7.805356291396607</v>
      </c>
      <c r="V134" s="105">
        <v>7.9985784200813619</v>
      </c>
      <c r="W134" s="105">
        <v>9.2241200286498159</v>
      </c>
      <c r="DA134" s="132" t="s">
        <v>3040</v>
      </c>
    </row>
    <row r="135" spans="1:105" ht="12" customHeight="1" x14ac:dyDescent="0.25">
      <c r="A135" s="106" t="s">
        <v>122</v>
      </c>
      <c r="B135" s="102">
        <v>10.195575267912695</v>
      </c>
      <c r="C135" s="102">
        <v>8.8174489955532511</v>
      </c>
      <c r="D135" s="102">
        <v>6.7244274785645626</v>
      </c>
      <c r="E135" s="102">
        <v>14.263718063296224</v>
      </c>
      <c r="F135" s="102">
        <v>13.30690246768696</v>
      </c>
      <c r="G135" s="102">
        <v>10.574250927983437</v>
      </c>
      <c r="H135" s="102">
        <v>12.617429501746237</v>
      </c>
      <c r="I135" s="102">
        <v>11.626837343812333</v>
      </c>
      <c r="J135" s="102">
        <v>12.283959585809393</v>
      </c>
      <c r="K135" s="102">
        <v>12.998954760927141</v>
      </c>
      <c r="L135" s="102">
        <v>13.991003152753141</v>
      </c>
      <c r="M135" s="102">
        <v>13.80960863820528</v>
      </c>
      <c r="N135" s="102">
        <v>13.644187089605424</v>
      </c>
      <c r="O135" s="102">
        <v>14.676613921289201</v>
      </c>
      <c r="P135" s="102">
        <v>14.653574324136034</v>
      </c>
      <c r="Q135" s="102">
        <v>15.122600095341671</v>
      </c>
      <c r="R135" s="102">
        <v>15.407546757737865</v>
      </c>
      <c r="S135" s="102">
        <v>15.591272284856798</v>
      </c>
      <c r="T135" s="102">
        <v>15.276345984893776</v>
      </c>
      <c r="U135" s="102">
        <v>16.512788542551029</v>
      </c>
      <c r="V135" s="102">
        <v>17.05957186927284</v>
      </c>
      <c r="W135" s="102">
        <v>16.581504765330607</v>
      </c>
      <c r="DA135" s="131" t="s">
        <v>3041</v>
      </c>
    </row>
    <row r="136" spans="1:105" ht="12" customHeight="1" x14ac:dyDescent="0.25">
      <c r="A136" s="107" t="s">
        <v>121</v>
      </c>
      <c r="B136" s="105">
        <v>0</v>
      </c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12.982856417164527</v>
      </c>
      <c r="L136" s="105">
        <v>13.968839974154067</v>
      </c>
      <c r="M136" s="105">
        <v>13.789022673598408</v>
      </c>
      <c r="N136" s="105">
        <v>13.624775646671921</v>
      </c>
      <c r="O136" s="105">
        <v>14.657651699608875</v>
      </c>
      <c r="P136" s="105">
        <v>14.592330150335178</v>
      </c>
      <c r="Q136" s="105">
        <v>15.071076053549444</v>
      </c>
      <c r="R136" s="105">
        <v>15.357189758588607</v>
      </c>
      <c r="S136" s="105">
        <v>15.54186625485988</v>
      </c>
      <c r="T136" s="105">
        <v>15.21145546042939</v>
      </c>
      <c r="U136" s="105">
        <v>16.469525118906851</v>
      </c>
      <c r="V136" s="105">
        <v>17.01746518606263</v>
      </c>
      <c r="W136" s="105">
        <v>16.530350115780191</v>
      </c>
      <c r="DA136" s="132" t="s">
        <v>3042</v>
      </c>
    </row>
    <row r="137" spans="1:105" ht="12" customHeight="1" x14ac:dyDescent="0.25">
      <c r="A137" s="108" t="s">
        <v>53</v>
      </c>
      <c r="B137" s="99">
        <v>0</v>
      </c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6.4035278107829514</v>
      </c>
      <c r="L137" s="99">
        <v>7.2078147710552871</v>
      </c>
      <c r="M137" s="99">
        <v>6.8550427640210279</v>
      </c>
      <c r="N137" s="99">
        <v>6.538226066473924</v>
      </c>
      <c r="O137" s="99">
        <v>7.2453445871010569</v>
      </c>
      <c r="P137" s="99">
        <v>7.0725987427883243</v>
      </c>
      <c r="Q137" s="99">
        <v>7.4123868966369102</v>
      </c>
      <c r="R137" s="99">
        <v>7.4838719033383017</v>
      </c>
      <c r="S137" s="99">
        <v>7.4381672231096978</v>
      </c>
      <c r="T137" s="99">
        <v>8.3883232970238648</v>
      </c>
      <c r="U137" s="99">
        <v>8.3407146174082989</v>
      </c>
      <c r="V137" s="99">
        <v>8.5039436924317204</v>
      </c>
      <c r="W137" s="99">
        <v>7.9295849164597678</v>
      </c>
      <c r="DA137" s="63" t="s">
        <v>3043</v>
      </c>
    </row>
    <row r="138" spans="1:105" ht="12" customHeight="1" x14ac:dyDescent="0.25">
      <c r="A138" s="108" t="s">
        <v>52</v>
      </c>
      <c r="B138" s="99">
        <v>0</v>
      </c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6.5793286063815728</v>
      </c>
      <c r="L138" s="99">
        <v>6.7610252030987823</v>
      </c>
      <c r="M138" s="99">
        <v>6.9339799095773795</v>
      </c>
      <c r="N138" s="99">
        <v>7.086549580197997</v>
      </c>
      <c r="O138" s="99">
        <v>7.4123071125078184</v>
      </c>
      <c r="P138" s="99">
        <v>7.5197314075468515</v>
      </c>
      <c r="Q138" s="99">
        <v>7.6586891569125344</v>
      </c>
      <c r="R138" s="99">
        <v>7.8733178552503063</v>
      </c>
      <c r="S138" s="99">
        <v>8.1036990317501836</v>
      </c>
      <c r="T138" s="99">
        <v>6.8231321634055231</v>
      </c>
      <c r="U138" s="99">
        <v>8.1288105014985526</v>
      </c>
      <c r="V138" s="99">
        <v>8.5135214936309094</v>
      </c>
      <c r="W138" s="99">
        <v>8.6007651993204259</v>
      </c>
      <c r="DA138" s="63" t="s">
        <v>3044</v>
      </c>
    </row>
    <row r="139" spans="1:105" ht="12" customHeight="1" x14ac:dyDescent="0.25">
      <c r="A139" s="121" t="s">
        <v>54</v>
      </c>
      <c r="B139" s="123">
        <v>4.8804010185321625</v>
      </c>
      <c r="C139" s="123">
        <v>4.8705681326951051</v>
      </c>
      <c r="D139" s="123">
        <v>5.0212823512696678</v>
      </c>
      <c r="E139" s="123">
        <v>7.703470804917675</v>
      </c>
      <c r="F139" s="123">
        <v>7.5509897214936208</v>
      </c>
      <c r="G139" s="123">
        <v>6.8678927451529832</v>
      </c>
      <c r="H139" s="123">
        <v>7.3615552920570169</v>
      </c>
      <c r="I139" s="123">
        <v>7.3383979101378962</v>
      </c>
      <c r="J139" s="123">
        <v>7.6393895961974581</v>
      </c>
      <c r="K139" s="123">
        <v>7.8225082443561282</v>
      </c>
      <c r="L139" s="123">
        <v>8.208959791080634</v>
      </c>
      <c r="M139" s="123">
        <v>7.741057159307311</v>
      </c>
      <c r="N139" s="123">
        <v>7.6838330755291917</v>
      </c>
      <c r="O139" s="123">
        <v>7.5641361518064425</v>
      </c>
      <c r="P139" s="123">
        <v>7.3107283092890318</v>
      </c>
      <c r="Q139" s="123">
        <v>7.2761050281666844</v>
      </c>
      <c r="R139" s="123">
        <v>7.40891941307894</v>
      </c>
      <c r="S139" s="123">
        <v>7.5123135121568616</v>
      </c>
      <c r="T139" s="123">
        <v>7.663728755612178</v>
      </c>
      <c r="U139" s="123">
        <v>7.9226841902144027</v>
      </c>
      <c r="V139" s="123">
        <v>7.6746529777009513</v>
      </c>
      <c r="W139" s="123">
        <v>7.4772858475501636</v>
      </c>
      <c r="DA139" s="130" t="s">
        <v>3045</v>
      </c>
    </row>
    <row r="140" spans="1:105" ht="12" customHeight="1" x14ac:dyDescent="0.25">
      <c r="A140" s="97" t="s">
        <v>50</v>
      </c>
      <c r="B140" s="99">
        <v>4.8629621094033224</v>
      </c>
      <c r="C140" s="99">
        <v>4.9786293301317688</v>
      </c>
      <c r="D140" s="99">
        <v>5.4001325224939576</v>
      </c>
      <c r="E140" s="99">
        <v>7.177530546826663</v>
      </c>
      <c r="F140" s="99">
        <v>7.2063663056558021</v>
      </c>
      <c r="G140" s="99">
        <v>7.0470956752779976</v>
      </c>
      <c r="H140" s="99">
        <v>7.1623113148491875</v>
      </c>
      <c r="I140" s="99">
        <v>7.4682675123597546</v>
      </c>
      <c r="J140" s="99">
        <v>7.6990973838990557</v>
      </c>
      <c r="K140" s="99">
        <v>7.944633921005547</v>
      </c>
      <c r="L140" s="99">
        <v>8.05078518391492</v>
      </c>
      <c r="M140" s="99">
        <v>7.706154838209808</v>
      </c>
      <c r="N140" s="99">
        <v>7.7240601442877885</v>
      </c>
      <c r="O140" s="99">
        <v>7.4091920847943982</v>
      </c>
      <c r="P140" s="99">
        <v>7.3304149047010387</v>
      </c>
      <c r="Q140" s="99">
        <v>7.2838064308662984</v>
      </c>
      <c r="R140" s="99">
        <v>7.3806982451561787</v>
      </c>
      <c r="S140" s="99">
        <v>7.4514459810291109</v>
      </c>
      <c r="T140" s="99">
        <v>7.6787142576060692</v>
      </c>
      <c r="U140" s="99">
        <v>8.0368657630168165</v>
      </c>
      <c r="V140" s="99">
        <v>7.6394937808526695</v>
      </c>
      <c r="W140" s="99">
        <v>7.3904167041029192</v>
      </c>
      <c r="DA140" s="63" t="s">
        <v>3046</v>
      </c>
    </row>
    <row r="141" spans="1:105" ht="12" customHeight="1" x14ac:dyDescent="0.25">
      <c r="A141" s="109" t="s">
        <v>120</v>
      </c>
      <c r="B141" s="110">
        <v>4.9768249930520554</v>
      </c>
      <c r="C141" s="110">
        <v>4.3224673267271116</v>
      </c>
      <c r="D141" s="110">
        <v>3.4156554719111694</v>
      </c>
      <c r="E141" s="110">
        <v>9.2400663003347354</v>
      </c>
      <c r="F141" s="110">
        <v>8.3686603974235751</v>
      </c>
      <c r="G141" s="110">
        <v>6.4752687750109734</v>
      </c>
      <c r="H141" s="110">
        <v>7.7725524305377025</v>
      </c>
      <c r="I141" s="110">
        <v>7.0673110904110006</v>
      </c>
      <c r="J141" s="110">
        <v>7.5189913446729282</v>
      </c>
      <c r="K141" s="110">
        <v>7.5903502537007661</v>
      </c>
      <c r="L141" s="110">
        <v>8.4865620655537111</v>
      </c>
      <c r="M141" s="110">
        <v>7.7986346731063323</v>
      </c>
      <c r="N141" s="110">
        <v>7.6194351849739173</v>
      </c>
      <c r="O141" s="110">
        <v>7.8051598013100172</v>
      </c>
      <c r="P141" s="110">
        <v>7.2793700137454493</v>
      </c>
      <c r="Q141" s="110">
        <v>7.2635422149671793</v>
      </c>
      <c r="R141" s="110">
        <v>7.4562905390424437</v>
      </c>
      <c r="S141" s="110">
        <v>7.6199752899883517</v>
      </c>
      <c r="T141" s="110">
        <v>7.6350524154310939</v>
      </c>
      <c r="U141" s="110">
        <v>7.6930578146474282</v>
      </c>
      <c r="V141" s="110">
        <v>7.7453451934959467</v>
      </c>
      <c r="W141" s="110">
        <v>7.6771324034468611</v>
      </c>
      <c r="DA141" s="60" t="s">
        <v>3047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8">
        <f t="shared" ref="B143:Q143" si="49">B144+B146+B148+B157</f>
        <v>95.703452615766025</v>
      </c>
      <c r="C143" s="118">
        <f t="shared" si="49"/>
        <v>117.41884995519935</v>
      </c>
      <c r="D143" s="118">
        <f t="shared" si="49"/>
        <v>62.667360480448622</v>
      </c>
      <c r="E143" s="118">
        <f t="shared" si="49"/>
        <v>99.22401151282557</v>
      </c>
      <c r="F143" s="118">
        <f t="shared" si="49"/>
        <v>99.588250646978565</v>
      </c>
      <c r="G143" s="118">
        <f t="shared" si="49"/>
        <v>106.63389169329292</v>
      </c>
      <c r="H143" s="118">
        <f t="shared" si="49"/>
        <v>129.70483815425925</v>
      </c>
      <c r="I143" s="118">
        <f t="shared" si="49"/>
        <v>114.18906477493057</v>
      </c>
      <c r="J143" s="118">
        <f t="shared" si="49"/>
        <v>131.66869552028015</v>
      </c>
      <c r="K143" s="118">
        <f t="shared" si="49"/>
        <v>135.33085769600234</v>
      </c>
      <c r="L143" s="118">
        <f t="shared" si="49"/>
        <v>143.10226334535548</v>
      </c>
      <c r="M143" s="118">
        <f t="shared" si="49"/>
        <v>139.97126951858664</v>
      </c>
      <c r="N143" s="118">
        <f t="shared" si="49"/>
        <v>137.11123054692064</v>
      </c>
      <c r="O143" s="118">
        <f t="shared" si="49"/>
        <v>138.32584848376882</v>
      </c>
      <c r="P143" s="118">
        <f t="shared" si="49"/>
        <v>135.63545994512552</v>
      </c>
      <c r="Q143" s="118">
        <f t="shared" si="49"/>
        <v>137.45384184682595</v>
      </c>
      <c r="R143" s="118">
        <f t="shared" ref="R143:V143" si="50">R144+R146+R148+R157</f>
        <v>142.53179032601466</v>
      </c>
      <c r="S143" s="118">
        <f t="shared" si="50"/>
        <v>147.08548520424193</v>
      </c>
      <c r="T143" s="118">
        <f t="shared" si="50"/>
        <v>152.47146819826108</v>
      </c>
      <c r="U143" s="118">
        <f t="shared" si="50"/>
        <v>155.86560418698298</v>
      </c>
      <c r="V143" s="118">
        <f t="shared" si="50"/>
        <v>156.17961512512852</v>
      </c>
      <c r="W143" s="118">
        <f t="shared" ref="W143" si="51">W144+W146+W148+W157</f>
        <v>173.41906198693007</v>
      </c>
      <c r="DA143" s="129" t="s">
        <v>3048</v>
      </c>
    </row>
    <row r="144" spans="1:105" ht="12.95" customHeight="1" x14ac:dyDescent="0.25">
      <c r="A144" s="121" t="s">
        <v>57</v>
      </c>
      <c r="B144" s="123">
        <f t="shared" ref="B144:W144" si="52">B145</f>
        <v>80.802113568842444</v>
      </c>
      <c r="C144" s="123">
        <f t="shared" si="52"/>
        <v>103.03111876227835</v>
      </c>
      <c r="D144" s="123">
        <f t="shared" si="52"/>
        <v>50.263570275562422</v>
      </c>
      <c r="E144" s="123">
        <f t="shared" si="52"/>
        <v>77.200852999011985</v>
      </c>
      <c r="F144" s="123">
        <f t="shared" si="52"/>
        <v>78.79488221235313</v>
      </c>
      <c r="G144" s="123">
        <f t="shared" si="52"/>
        <v>89.03708243908693</v>
      </c>
      <c r="H144" s="123">
        <f t="shared" si="52"/>
        <v>109.95243006711931</v>
      </c>
      <c r="I144" s="123">
        <f t="shared" si="52"/>
        <v>94.975011577492864</v>
      </c>
      <c r="J144" s="123">
        <f t="shared" si="52"/>
        <v>111.61554888162949</v>
      </c>
      <c r="K144" s="123">
        <f t="shared" si="52"/>
        <v>114.42769493168834</v>
      </c>
      <c r="L144" s="123">
        <f t="shared" si="52"/>
        <v>120.88872450554217</v>
      </c>
      <c r="M144" s="123">
        <f t="shared" si="52"/>
        <v>118.40685919460094</v>
      </c>
      <c r="N144" s="123">
        <f t="shared" si="52"/>
        <v>115.62045736608233</v>
      </c>
      <c r="O144" s="123">
        <f t="shared" si="52"/>
        <v>116.03787233613947</v>
      </c>
      <c r="P144" s="123">
        <f t="shared" si="52"/>
        <v>113.53318413320865</v>
      </c>
      <c r="Q144" s="123">
        <f t="shared" si="52"/>
        <v>114.66577535730859</v>
      </c>
      <c r="R144" s="123">
        <f t="shared" si="52"/>
        <v>119.36516494766562</v>
      </c>
      <c r="S144" s="123">
        <f t="shared" si="52"/>
        <v>123.49143769012012</v>
      </c>
      <c r="T144" s="123">
        <f t="shared" si="52"/>
        <v>128.78846501295615</v>
      </c>
      <c r="U144" s="123">
        <f t="shared" si="52"/>
        <v>130.37179317791475</v>
      </c>
      <c r="V144" s="123">
        <f t="shared" si="52"/>
        <v>130.77071126100265</v>
      </c>
      <c r="W144" s="123">
        <f t="shared" si="52"/>
        <v>148.27946086987637</v>
      </c>
      <c r="DA144" s="130" t="s">
        <v>3049</v>
      </c>
    </row>
    <row r="145" spans="1:105" ht="12" customHeight="1" x14ac:dyDescent="0.25">
      <c r="A145" s="97" t="s">
        <v>53</v>
      </c>
      <c r="B145" s="99">
        <v>80.802113568842444</v>
      </c>
      <c r="C145" s="99">
        <v>103.03111876227835</v>
      </c>
      <c r="D145" s="99">
        <v>50.263570275562422</v>
      </c>
      <c r="E145" s="99">
        <v>77.200852999011985</v>
      </c>
      <c r="F145" s="99">
        <v>78.79488221235313</v>
      </c>
      <c r="G145" s="99">
        <v>89.03708243908693</v>
      </c>
      <c r="H145" s="99">
        <v>109.95243006711931</v>
      </c>
      <c r="I145" s="99">
        <v>94.975011577492864</v>
      </c>
      <c r="J145" s="99">
        <v>111.61554888162949</v>
      </c>
      <c r="K145" s="99">
        <v>114.42769493168834</v>
      </c>
      <c r="L145" s="99">
        <v>120.88872450554217</v>
      </c>
      <c r="M145" s="99">
        <v>118.40685919460094</v>
      </c>
      <c r="N145" s="99">
        <v>115.62045736608233</v>
      </c>
      <c r="O145" s="99">
        <v>116.03787233613947</v>
      </c>
      <c r="P145" s="99">
        <v>113.53318413320865</v>
      </c>
      <c r="Q145" s="99">
        <v>114.66577535730859</v>
      </c>
      <c r="R145" s="99">
        <v>119.36516494766562</v>
      </c>
      <c r="S145" s="99">
        <v>123.49143769012012</v>
      </c>
      <c r="T145" s="99">
        <v>128.78846501295615</v>
      </c>
      <c r="U145" s="99">
        <v>130.37179317791475</v>
      </c>
      <c r="V145" s="99">
        <v>130.77071126100265</v>
      </c>
      <c r="W145" s="99">
        <v>148.27946086987637</v>
      </c>
      <c r="DA145" s="63" t="s">
        <v>3050</v>
      </c>
    </row>
    <row r="146" spans="1:105" ht="12.95" customHeight="1" x14ac:dyDescent="0.25">
      <c r="A146" s="121" t="s">
        <v>92</v>
      </c>
      <c r="B146" s="123">
        <f t="shared" ref="B146:W146" si="53">B147</f>
        <v>1.4490066882852454E-2</v>
      </c>
      <c r="C146" s="123">
        <f t="shared" si="53"/>
        <v>1.5880227103678889E-2</v>
      </c>
      <c r="D146" s="123">
        <f t="shared" si="53"/>
        <v>9.6383838516866729E-3</v>
      </c>
      <c r="E146" s="123">
        <f t="shared" si="53"/>
        <v>9.0538349038407785E-3</v>
      </c>
      <c r="F146" s="123">
        <f t="shared" si="53"/>
        <v>1.122766267041444E-2</v>
      </c>
      <c r="G146" s="123">
        <f t="shared" si="53"/>
        <v>1.4307044510531563E-2</v>
      </c>
      <c r="H146" s="123">
        <f t="shared" si="53"/>
        <v>2.2303297026427464E-2</v>
      </c>
      <c r="I146" s="123">
        <f t="shared" si="53"/>
        <v>2.7730070477569983E-2</v>
      </c>
      <c r="J146" s="123">
        <f t="shared" si="53"/>
        <v>3.4762380343263011E-2</v>
      </c>
      <c r="K146" s="123">
        <f t="shared" si="53"/>
        <v>4.6382565842887524E-2</v>
      </c>
      <c r="L146" s="123">
        <f t="shared" si="53"/>
        <v>9.6454473438375654E-2</v>
      </c>
      <c r="M146" s="123">
        <f t="shared" si="53"/>
        <v>6.4650235001982928E-2</v>
      </c>
      <c r="N146" s="123">
        <f t="shared" si="53"/>
        <v>9.6044427944113955E-2</v>
      </c>
      <c r="O146" s="123">
        <f t="shared" si="53"/>
        <v>0.11392036941328698</v>
      </c>
      <c r="P146" s="123">
        <f t="shared" si="53"/>
        <v>0.16200024062972965</v>
      </c>
      <c r="Q146" s="123">
        <f t="shared" si="53"/>
        <v>0.4667978542256187</v>
      </c>
      <c r="R146" s="123">
        <f t="shared" si="53"/>
        <v>0.39615619822758447</v>
      </c>
      <c r="S146" s="123">
        <f t="shared" si="53"/>
        <v>0.49188838908957228</v>
      </c>
      <c r="T146" s="123">
        <f t="shared" si="53"/>
        <v>0.63490426067498262</v>
      </c>
      <c r="U146" s="123">
        <f t="shared" si="53"/>
        <v>0.94101526805763636</v>
      </c>
      <c r="V146" s="123">
        <f t="shared" si="53"/>
        <v>0.6150852682404836</v>
      </c>
      <c r="W146" s="123">
        <f t="shared" si="53"/>
        <v>0.84174598767652264</v>
      </c>
      <c r="DA146" s="130" t="s">
        <v>3051</v>
      </c>
    </row>
    <row r="147" spans="1:105" ht="12" customHeight="1" x14ac:dyDescent="0.25">
      <c r="A147" s="97" t="s">
        <v>53</v>
      </c>
      <c r="B147" s="99">
        <f>RES_hhdet_tesh!B147/RES_summary!B$19</f>
        <v>1.4490066882852454E-2</v>
      </c>
      <c r="C147" s="99">
        <f>RES_hhdet_tesh!C147/RES_summary!C$19</f>
        <v>1.5880227103678889E-2</v>
      </c>
      <c r="D147" s="99">
        <f>RES_hhdet_tesh!D147/RES_summary!D$19</f>
        <v>9.6383838516866729E-3</v>
      </c>
      <c r="E147" s="99">
        <f>RES_hhdet_tesh!E147/RES_summary!E$19</f>
        <v>9.0538349038407785E-3</v>
      </c>
      <c r="F147" s="99">
        <f>RES_hhdet_tesh!F147/RES_summary!F$19</f>
        <v>1.122766267041444E-2</v>
      </c>
      <c r="G147" s="99">
        <f>RES_hhdet_tesh!G147/RES_summary!G$19</f>
        <v>1.4307044510531563E-2</v>
      </c>
      <c r="H147" s="99">
        <f>RES_hhdet_tesh!H147/RES_summary!H$19</f>
        <v>2.2303297026427464E-2</v>
      </c>
      <c r="I147" s="99">
        <f>RES_hhdet_tesh!I147/RES_summary!I$19</f>
        <v>2.7730070477569983E-2</v>
      </c>
      <c r="J147" s="99">
        <f>RES_hhdet_tesh!J147/RES_summary!J$19</f>
        <v>3.4762380343263011E-2</v>
      </c>
      <c r="K147" s="99">
        <f>RES_hhdet_tesh!K147/RES_summary!K$19</f>
        <v>4.6382565842887524E-2</v>
      </c>
      <c r="L147" s="99">
        <f>RES_hhdet_tesh!L147/RES_summary!L$19</f>
        <v>9.6454473438375654E-2</v>
      </c>
      <c r="M147" s="99">
        <f>RES_hhdet_tesh!M147/RES_summary!M$19</f>
        <v>6.4650235001982928E-2</v>
      </c>
      <c r="N147" s="99">
        <f>RES_hhdet_tesh!N147/RES_summary!N$19</f>
        <v>9.6044427944113955E-2</v>
      </c>
      <c r="O147" s="99">
        <f>RES_hhdet_tesh!O147/RES_summary!O$19</f>
        <v>0.11392036941328698</v>
      </c>
      <c r="P147" s="99">
        <f>RES_hhdet_tesh!P147/RES_summary!P$19</f>
        <v>0.16200024062972965</v>
      </c>
      <c r="Q147" s="99">
        <f>RES_hhdet_tesh!Q147/RES_summary!Q$19</f>
        <v>0.4667978542256187</v>
      </c>
      <c r="R147" s="99">
        <f>RES_hhdet_tesh!R147/RES_summary!R$19</f>
        <v>0.39615619822758447</v>
      </c>
      <c r="S147" s="99">
        <f>RES_hhdet_tesh!S147/RES_summary!S$19</f>
        <v>0.49188838908957228</v>
      </c>
      <c r="T147" s="99">
        <f>RES_hhdet_tesh!T147/RES_summary!T$19</f>
        <v>0.63490426067498262</v>
      </c>
      <c r="U147" s="99">
        <f>RES_hhdet_tesh!U147/RES_summary!U$19</f>
        <v>0.94101526805763636</v>
      </c>
      <c r="V147" s="99">
        <f>RES_hhdet_tesh!V147/RES_summary!V$19</f>
        <v>0.6150852682404836</v>
      </c>
      <c r="W147" s="99">
        <f>RES_hhdet_tesh!W147/RES_summary!W$19</f>
        <v>0.84174598767652264</v>
      </c>
      <c r="DA147" s="63" t="s">
        <v>3052</v>
      </c>
    </row>
    <row r="148" spans="1:105" ht="12" customHeight="1" x14ac:dyDescent="0.25">
      <c r="A148" s="121" t="s">
        <v>55</v>
      </c>
      <c r="B148" s="123">
        <v>10.006454374884978</v>
      </c>
      <c r="C148" s="123">
        <v>9.5118281785750156</v>
      </c>
      <c r="D148" s="123">
        <v>7.6202276599657308</v>
      </c>
      <c r="E148" s="123">
        <v>13.816123750539752</v>
      </c>
      <c r="F148" s="123">
        <v>13.041764082544404</v>
      </c>
      <c r="G148" s="123">
        <v>10.740077641703156</v>
      </c>
      <c r="H148" s="123">
        <v>12.385577486102411</v>
      </c>
      <c r="I148" s="123">
        <v>11.824066636677554</v>
      </c>
      <c r="J148" s="123">
        <v>12.374990074428625</v>
      </c>
      <c r="K148" s="123">
        <v>13.032869702946469</v>
      </c>
      <c r="L148" s="123">
        <v>13.89751131773671</v>
      </c>
      <c r="M148" s="123">
        <v>13.755158250791194</v>
      </c>
      <c r="N148" s="123">
        <v>13.712746589452838</v>
      </c>
      <c r="O148" s="123">
        <v>14.614171543220381</v>
      </c>
      <c r="P148" s="123">
        <v>14.628104732994116</v>
      </c>
      <c r="Q148" s="123">
        <v>15.044536339332478</v>
      </c>
      <c r="R148" s="123">
        <v>15.363143349944604</v>
      </c>
      <c r="S148" s="123">
        <v>15.591885573140713</v>
      </c>
      <c r="T148" s="123">
        <v>15.384199467036551</v>
      </c>
      <c r="U148" s="123">
        <v>16.630355121696933</v>
      </c>
      <c r="V148" s="123">
        <v>17.119277843461219</v>
      </c>
      <c r="W148" s="123">
        <v>16.821714780640409</v>
      </c>
      <c r="DA148" s="130" t="s">
        <v>3053</v>
      </c>
    </row>
    <row r="149" spans="1:105" ht="12" customHeight="1" x14ac:dyDescent="0.25">
      <c r="A149" s="97" t="s">
        <v>124</v>
      </c>
      <c r="B149" s="99">
        <v>9.8407157013588673</v>
      </c>
      <c r="C149" s="99">
        <v>10.321869750100191</v>
      </c>
      <c r="D149" s="99">
        <v>10.499541873562222</v>
      </c>
      <c r="E149" s="99">
        <v>11.063935926234251</v>
      </c>
      <c r="F149" s="99">
        <v>11.448361113603019</v>
      </c>
      <c r="G149" s="99">
        <v>11.597556125336073</v>
      </c>
      <c r="H149" s="99">
        <v>11.826961256054805</v>
      </c>
      <c r="I149" s="99">
        <v>12.344541032099055</v>
      </c>
      <c r="J149" s="99">
        <v>12.733130888159252</v>
      </c>
      <c r="K149" s="99">
        <v>13.222957585006075</v>
      </c>
      <c r="L149" s="99">
        <v>13.493786018169095</v>
      </c>
      <c r="M149" s="99">
        <v>13.491518087578314</v>
      </c>
      <c r="N149" s="99">
        <v>14.244943672013715</v>
      </c>
      <c r="O149" s="99">
        <v>14.183458585407406</v>
      </c>
      <c r="P149" s="99">
        <v>14.426438968438003</v>
      </c>
      <c r="Q149" s="99">
        <v>14.499894670087601</v>
      </c>
      <c r="R149" s="99">
        <v>15.065819226752286</v>
      </c>
      <c r="S149" s="99">
        <v>15.556968337539617</v>
      </c>
      <c r="T149" s="99">
        <v>16.219734247729882</v>
      </c>
      <c r="U149" s="99">
        <v>17.314123302936927</v>
      </c>
      <c r="V149" s="99">
        <v>17.216615555784518</v>
      </c>
      <c r="W149" s="99">
        <v>16.66121826643429</v>
      </c>
      <c r="DA149" s="63" t="s">
        <v>3054</v>
      </c>
    </row>
    <row r="150" spans="1:105" ht="12" customHeight="1" x14ac:dyDescent="0.25">
      <c r="A150" s="97" t="s">
        <v>123</v>
      </c>
      <c r="B150" s="99">
        <v>0</v>
      </c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13.217182193973022</v>
      </c>
      <c r="L150" s="99">
        <v>13.492283087778024</v>
      </c>
      <c r="M150" s="99">
        <v>13.484505951982175</v>
      </c>
      <c r="N150" s="99">
        <v>14.227569826967986</v>
      </c>
      <c r="O150" s="99">
        <v>14.172704434436524</v>
      </c>
      <c r="P150" s="99">
        <v>14.401173787795516</v>
      </c>
      <c r="Q150" s="99">
        <v>14.48750140397137</v>
      </c>
      <c r="R150" s="99">
        <v>15.060341242724769</v>
      </c>
      <c r="S150" s="99">
        <v>15.554253851564468</v>
      </c>
      <c r="T150" s="99">
        <v>16.213734449585118</v>
      </c>
      <c r="U150" s="99">
        <v>17.302119792671693</v>
      </c>
      <c r="V150" s="99">
        <v>17.20332364871615</v>
      </c>
      <c r="W150" s="99">
        <v>16.66287780732592</v>
      </c>
      <c r="DA150" s="63" t="s">
        <v>3055</v>
      </c>
    </row>
    <row r="151" spans="1:105" ht="12" customHeight="1" x14ac:dyDescent="0.25">
      <c r="A151" s="100" t="s">
        <v>50</v>
      </c>
      <c r="B151" s="102">
        <v>0</v>
      </c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6.5186609770998141</v>
      </c>
      <c r="L151" s="102">
        <v>6.9520775527516028</v>
      </c>
      <c r="M151" s="102">
        <v>6.7021483968268969</v>
      </c>
      <c r="N151" s="102">
        <v>6.834745140109395</v>
      </c>
      <c r="O151" s="102">
        <v>6.9992701346987403</v>
      </c>
      <c r="P151" s="102">
        <v>6.9741745206407488</v>
      </c>
      <c r="Q151" s="102">
        <v>7.108542115341419</v>
      </c>
      <c r="R151" s="102">
        <v>7.3068442468026484</v>
      </c>
      <c r="S151" s="102">
        <v>7.4143122992793957</v>
      </c>
      <c r="T151" s="102">
        <v>9.0460039358777991</v>
      </c>
      <c r="U151" s="102">
        <v>8.7665282459401901</v>
      </c>
      <c r="V151" s="102">
        <v>8.5647233293899081</v>
      </c>
      <c r="W151" s="102">
        <v>8.0607026981615526</v>
      </c>
      <c r="DA151" s="131" t="s">
        <v>3056</v>
      </c>
    </row>
    <row r="152" spans="1:105" ht="12" customHeight="1" x14ac:dyDescent="0.25">
      <c r="A152" s="103" t="s">
        <v>52</v>
      </c>
      <c r="B152" s="105">
        <v>0</v>
      </c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6.6985212168732122</v>
      </c>
      <c r="L152" s="105">
        <v>6.540205535026419</v>
      </c>
      <c r="M152" s="105">
        <v>6.7823575551552802</v>
      </c>
      <c r="N152" s="105">
        <v>7.3928246868585905</v>
      </c>
      <c r="O152" s="105">
        <v>7.1734342997377833</v>
      </c>
      <c r="P152" s="105">
        <v>7.4269992671547662</v>
      </c>
      <c r="Q152" s="105">
        <v>7.3789592886299511</v>
      </c>
      <c r="R152" s="105">
        <v>7.7534969959221209</v>
      </c>
      <c r="S152" s="105">
        <v>8.1399415522850713</v>
      </c>
      <c r="T152" s="105">
        <v>7.1677305137073173</v>
      </c>
      <c r="U152" s="105">
        <v>8.5355915467315011</v>
      </c>
      <c r="V152" s="105">
        <v>8.6386003193262404</v>
      </c>
      <c r="W152" s="105">
        <v>8.6021751091643672</v>
      </c>
      <c r="DA152" s="132" t="s">
        <v>3057</v>
      </c>
    </row>
    <row r="153" spans="1:105" ht="12" customHeight="1" x14ac:dyDescent="0.25">
      <c r="A153" s="106" t="s">
        <v>122</v>
      </c>
      <c r="B153" s="102">
        <v>10.195575267912693</v>
      </c>
      <c r="C153" s="102">
        <v>8.8159388068311664</v>
      </c>
      <c r="D153" s="102">
        <v>6.7170243146397821</v>
      </c>
      <c r="E153" s="102">
        <v>14.241032667914871</v>
      </c>
      <c r="F153" s="102">
        <v>13.280144149352552</v>
      </c>
      <c r="G153" s="102">
        <v>10.559133447752114</v>
      </c>
      <c r="H153" s="102">
        <v>12.616539875808451</v>
      </c>
      <c r="I153" s="102">
        <v>11.61791361940112</v>
      </c>
      <c r="J153" s="102">
        <v>12.270268210368439</v>
      </c>
      <c r="K153" s="102">
        <v>12.987256193487379</v>
      </c>
      <c r="L153" s="102">
        <v>13.975673819704284</v>
      </c>
      <c r="M153" s="102">
        <v>13.797056584010782</v>
      </c>
      <c r="N153" s="102">
        <v>13.635001403560041</v>
      </c>
      <c r="O153" s="102">
        <v>14.672841868990377</v>
      </c>
      <c r="P153" s="102">
        <v>14.673478942318082</v>
      </c>
      <c r="Q153" s="102">
        <v>15.127349662092938</v>
      </c>
      <c r="R153" s="102">
        <v>15.402497378890901</v>
      </c>
      <c r="S153" s="102">
        <v>15.594618031033042</v>
      </c>
      <c r="T153" s="102">
        <v>15.291395815140232</v>
      </c>
      <c r="U153" s="102">
        <v>16.560730234495253</v>
      </c>
      <c r="V153" s="102">
        <v>17.149245419889112</v>
      </c>
      <c r="W153" s="102">
        <v>16.886972561445667</v>
      </c>
      <c r="DA153" s="131" t="s">
        <v>3058</v>
      </c>
    </row>
    <row r="154" spans="1:105" ht="12" customHeight="1" x14ac:dyDescent="0.25">
      <c r="A154" s="107" t="s">
        <v>121</v>
      </c>
      <c r="B154" s="105">
        <v>0</v>
      </c>
      <c r="C154" s="105">
        <v>0</v>
      </c>
      <c r="D154" s="105">
        <v>0</v>
      </c>
      <c r="E154" s="105">
        <v>0</v>
      </c>
      <c r="F154" s="105">
        <v>0</v>
      </c>
      <c r="G154" s="105">
        <v>0</v>
      </c>
      <c r="H154" s="105">
        <v>0</v>
      </c>
      <c r="I154" s="105">
        <v>0</v>
      </c>
      <c r="J154" s="105">
        <v>0</v>
      </c>
      <c r="K154" s="105">
        <v>12.989361684145182</v>
      </c>
      <c r="L154" s="105">
        <v>13.975958337365602</v>
      </c>
      <c r="M154" s="105">
        <v>13.796830025679217</v>
      </c>
      <c r="N154" s="105">
        <v>13.633980614917752</v>
      </c>
      <c r="O154" s="105">
        <v>14.672400684322344</v>
      </c>
      <c r="P154" s="105">
        <v>14.635945784472305</v>
      </c>
      <c r="Q154" s="105">
        <v>15.10221971732212</v>
      </c>
      <c r="R154" s="105">
        <v>15.398943647659403</v>
      </c>
      <c r="S154" s="105">
        <v>15.597430818564794</v>
      </c>
      <c r="T154" s="105">
        <v>15.271248773179487</v>
      </c>
      <c r="U154" s="105">
        <v>16.539461146745094</v>
      </c>
      <c r="V154" s="105">
        <v>17.098125254161722</v>
      </c>
      <c r="W154" s="105">
        <v>16.834709209209969</v>
      </c>
      <c r="DA154" s="132" t="s">
        <v>3059</v>
      </c>
    </row>
    <row r="155" spans="1:105" ht="12" customHeight="1" x14ac:dyDescent="0.25">
      <c r="A155" s="108" t="s">
        <v>53</v>
      </c>
      <c r="B155" s="99">
        <v>0</v>
      </c>
      <c r="C155" s="99">
        <v>0</v>
      </c>
      <c r="D155" s="99">
        <v>0</v>
      </c>
      <c r="E155" s="99">
        <v>0</v>
      </c>
      <c r="F155" s="99">
        <v>0</v>
      </c>
      <c r="G155" s="99">
        <v>0</v>
      </c>
      <c r="H155" s="99">
        <v>0</v>
      </c>
      <c r="I155" s="99">
        <v>0</v>
      </c>
      <c r="J155" s="99">
        <v>0</v>
      </c>
      <c r="K155" s="99">
        <v>6.4067364003790068</v>
      </c>
      <c r="L155" s="99">
        <v>7.2114877921219422</v>
      </c>
      <c r="M155" s="99">
        <v>6.858924092934223</v>
      </c>
      <c r="N155" s="99">
        <v>6.5426433255089833</v>
      </c>
      <c r="O155" s="99">
        <v>7.2526350780165885</v>
      </c>
      <c r="P155" s="99">
        <v>7.0937383329693464</v>
      </c>
      <c r="Q155" s="99">
        <v>7.4277042425544542</v>
      </c>
      <c r="R155" s="99">
        <v>7.5042194253904544</v>
      </c>
      <c r="S155" s="99">
        <v>7.4647598156425854</v>
      </c>
      <c r="T155" s="99">
        <v>8.4212961864132367</v>
      </c>
      <c r="U155" s="99">
        <v>8.3761325450936752</v>
      </c>
      <c r="V155" s="99">
        <v>8.5442510278569763</v>
      </c>
      <c r="W155" s="99">
        <v>8.0755855310592253</v>
      </c>
      <c r="DA155" s="63" t="s">
        <v>3060</v>
      </c>
    </row>
    <row r="156" spans="1:105" ht="12" customHeight="1" x14ac:dyDescent="0.25">
      <c r="A156" s="108" t="s">
        <v>52</v>
      </c>
      <c r="B156" s="99">
        <v>0</v>
      </c>
      <c r="C156" s="99">
        <v>0</v>
      </c>
      <c r="D156" s="99">
        <v>0</v>
      </c>
      <c r="E156" s="99">
        <v>0</v>
      </c>
      <c r="F156" s="99">
        <v>0</v>
      </c>
      <c r="G156" s="99">
        <v>0</v>
      </c>
      <c r="H156" s="99">
        <v>0</v>
      </c>
      <c r="I156" s="99">
        <v>0</v>
      </c>
      <c r="J156" s="99">
        <v>0</v>
      </c>
      <c r="K156" s="99">
        <v>6.5826252837661752</v>
      </c>
      <c r="L156" s="99">
        <v>6.7644705452436575</v>
      </c>
      <c r="M156" s="99">
        <v>6.9379059327449957</v>
      </c>
      <c r="N156" s="99">
        <v>7.0913372894087701</v>
      </c>
      <c r="O156" s="99">
        <v>7.4197656063057558</v>
      </c>
      <c r="P156" s="99">
        <v>7.542207451502958</v>
      </c>
      <c r="Q156" s="99">
        <v>7.6745154747676665</v>
      </c>
      <c r="R156" s="99">
        <v>7.8947242222689473</v>
      </c>
      <c r="S156" s="99">
        <v>8.1326710029222085</v>
      </c>
      <c r="T156" s="99">
        <v>6.8499525867662472</v>
      </c>
      <c r="U156" s="99">
        <v>8.1633286016514184</v>
      </c>
      <c r="V156" s="99">
        <v>8.5538742263047425</v>
      </c>
      <c r="W156" s="99">
        <v>8.7591236781507451</v>
      </c>
      <c r="DA156" s="63" t="s">
        <v>3061</v>
      </c>
    </row>
    <row r="157" spans="1:105" ht="12" customHeight="1" x14ac:dyDescent="0.25">
      <c r="A157" s="121" t="s">
        <v>54</v>
      </c>
      <c r="B157" s="123">
        <v>4.880394605155745</v>
      </c>
      <c r="C157" s="123">
        <v>4.8600227872422961</v>
      </c>
      <c r="D157" s="123">
        <v>4.7739241610687806</v>
      </c>
      <c r="E157" s="123">
        <v>8.19798092836999</v>
      </c>
      <c r="F157" s="123">
        <v>7.7403766894106054</v>
      </c>
      <c r="G157" s="123">
        <v>6.8424245679923033</v>
      </c>
      <c r="H157" s="123">
        <v>7.3445273040111179</v>
      </c>
      <c r="I157" s="123">
        <v>7.3622564902825767</v>
      </c>
      <c r="J157" s="123">
        <v>7.6433941838787618</v>
      </c>
      <c r="K157" s="123">
        <v>7.8239104955246495</v>
      </c>
      <c r="L157" s="123">
        <v>8.2195730486382335</v>
      </c>
      <c r="M157" s="123">
        <v>7.7446018381925299</v>
      </c>
      <c r="N157" s="123">
        <v>7.681982163441341</v>
      </c>
      <c r="O157" s="123">
        <v>7.5598842349956694</v>
      </c>
      <c r="P157" s="123">
        <v>7.3121708382930493</v>
      </c>
      <c r="Q157" s="123">
        <v>7.2767322959592811</v>
      </c>
      <c r="R157" s="123">
        <v>7.4073258301768723</v>
      </c>
      <c r="S157" s="123">
        <v>7.5102735518915429</v>
      </c>
      <c r="T157" s="123">
        <v>7.6638994575933914</v>
      </c>
      <c r="U157" s="123">
        <v>7.9224406193136501</v>
      </c>
      <c r="V157" s="123">
        <v>7.6745407524241829</v>
      </c>
      <c r="W157" s="123">
        <v>7.4761403487367835</v>
      </c>
      <c r="DA157" s="130" t="s">
        <v>3062</v>
      </c>
    </row>
    <row r="158" spans="1:105" ht="12" customHeight="1" x14ac:dyDescent="0.25">
      <c r="A158" s="97" t="s">
        <v>50</v>
      </c>
      <c r="B158" s="99">
        <v>4.8629621094033233</v>
      </c>
      <c r="C158" s="99">
        <v>4.9786293301317679</v>
      </c>
      <c r="D158" s="99">
        <v>5.4001325224939585</v>
      </c>
      <c r="E158" s="99">
        <v>7.177530546826663</v>
      </c>
      <c r="F158" s="99">
        <v>7.2063663056558021</v>
      </c>
      <c r="G158" s="99">
        <v>7.0470956752779967</v>
      </c>
      <c r="H158" s="99">
        <v>7.1623113148491839</v>
      </c>
      <c r="I158" s="99">
        <v>7.4682675123597573</v>
      </c>
      <c r="J158" s="99">
        <v>7.6990973838990433</v>
      </c>
      <c r="K158" s="99">
        <v>7.944633921005555</v>
      </c>
      <c r="L158" s="99">
        <v>8.0507851839149183</v>
      </c>
      <c r="M158" s="99">
        <v>7.7061548382097982</v>
      </c>
      <c r="N158" s="99">
        <v>7.724060144287809</v>
      </c>
      <c r="O158" s="99">
        <v>7.4091920847944106</v>
      </c>
      <c r="P158" s="99">
        <v>7.3304149047010672</v>
      </c>
      <c r="Q158" s="99">
        <v>7.2838064308662442</v>
      </c>
      <c r="R158" s="99">
        <v>7.3806982451561742</v>
      </c>
      <c r="S158" s="99">
        <v>7.4514459810291322</v>
      </c>
      <c r="T158" s="99">
        <v>7.6787142576060408</v>
      </c>
      <c r="U158" s="99">
        <v>8.0368657630168414</v>
      </c>
      <c r="V158" s="99">
        <v>7.6394937808526731</v>
      </c>
      <c r="W158" s="99">
        <v>7.3904167041029805</v>
      </c>
      <c r="DA158" s="63" t="s">
        <v>3063</v>
      </c>
    </row>
    <row r="159" spans="1:105" ht="12" customHeight="1" x14ac:dyDescent="0.25">
      <c r="A159" s="109" t="s">
        <v>120</v>
      </c>
      <c r="B159" s="110">
        <v>4.9768249930520572</v>
      </c>
      <c r="C159" s="110">
        <v>4.3224673267271108</v>
      </c>
      <c r="D159" s="110">
        <v>3.4156554719111698</v>
      </c>
      <c r="E159" s="110">
        <v>9.2400663003347319</v>
      </c>
      <c r="F159" s="110">
        <v>8.3686603974235769</v>
      </c>
      <c r="G159" s="110">
        <v>6.4752687750109654</v>
      </c>
      <c r="H159" s="110">
        <v>7.7725524305376981</v>
      </c>
      <c r="I159" s="110">
        <v>7.067311090410997</v>
      </c>
      <c r="J159" s="110">
        <v>7.5189913446729193</v>
      </c>
      <c r="K159" s="110">
        <v>7.5903502537007661</v>
      </c>
      <c r="L159" s="110">
        <v>8.4865620655537288</v>
      </c>
      <c r="M159" s="110">
        <v>7.7986346731063358</v>
      </c>
      <c r="N159" s="110">
        <v>7.6194351849739341</v>
      </c>
      <c r="O159" s="110">
        <v>7.8051598013100145</v>
      </c>
      <c r="P159" s="110">
        <v>7.2793700137454715</v>
      </c>
      <c r="Q159" s="110">
        <v>7.263542214967214</v>
      </c>
      <c r="R159" s="110">
        <v>7.456290539042409</v>
      </c>
      <c r="S159" s="110">
        <v>7.619975289988357</v>
      </c>
      <c r="T159" s="110">
        <v>7.6350524154311117</v>
      </c>
      <c r="U159" s="110">
        <v>7.6930578146474229</v>
      </c>
      <c r="V159" s="110">
        <v>7.7453451934959521</v>
      </c>
      <c r="W159" s="110">
        <v>7.6771324034468114</v>
      </c>
      <c r="DA159" s="60" t="s">
        <v>3064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8">
        <f t="shared" ref="B161:Q161" si="54">B162+B164+B166+B175</f>
        <v>104.98580903410851</v>
      </c>
      <c r="C161" s="118">
        <f t="shared" si="54"/>
        <v>121.80286205408757</v>
      </c>
      <c r="D161" s="118">
        <f t="shared" si="54"/>
        <v>107.06267024578189</v>
      </c>
      <c r="E161" s="118">
        <f t="shared" si="54"/>
        <v>125.51231560531897</v>
      </c>
      <c r="F161" s="118">
        <f t="shared" si="54"/>
        <v>128.65390935812758</v>
      </c>
      <c r="G161" s="118">
        <f t="shared" si="54"/>
        <v>114.26264935319793</v>
      </c>
      <c r="H161" s="118">
        <f t="shared" si="54"/>
        <v>117.19261673569976</v>
      </c>
      <c r="I161" s="118">
        <f t="shared" si="54"/>
        <v>133.04909569066231</v>
      </c>
      <c r="J161" s="118">
        <f t="shared" si="54"/>
        <v>129.97611292716024</v>
      </c>
      <c r="K161" s="118">
        <f t="shared" si="54"/>
        <v>136.77215621466451</v>
      </c>
      <c r="L161" s="118">
        <f t="shared" si="54"/>
        <v>157.09219616401421</v>
      </c>
      <c r="M161" s="118">
        <f t="shared" si="54"/>
        <v>136.23910486586306</v>
      </c>
      <c r="N161" s="118">
        <f t="shared" si="54"/>
        <v>142.6405281804231</v>
      </c>
      <c r="O161" s="118">
        <f t="shared" si="54"/>
        <v>142.34853833298484</v>
      </c>
      <c r="P161" s="118">
        <f t="shared" si="54"/>
        <v>134.70098449732944</v>
      </c>
      <c r="Q161" s="118">
        <f t="shared" si="54"/>
        <v>139.61880936282216</v>
      </c>
      <c r="R161" s="118">
        <f t="shared" ref="R161:V161" si="55">R162+R164+R166+R175</f>
        <v>136.96469590530879</v>
      </c>
      <c r="S161" s="118">
        <f t="shared" si="55"/>
        <v>147.36805742819158</v>
      </c>
      <c r="T161" s="118">
        <f t="shared" si="55"/>
        <v>154.16771592746221</v>
      </c>
      <c r="U161" s="118">
        <f t="shared" si="55"/>
        <v>156.44440891498934</v>
      </c>
      <c r="V161" s="118">
        <f t="shared" si="55"/>
        <v>156.81008369260422</v>
      </c>
      <c r="W161" s="118">
        <f t="shared" ref="W161" si="56">W162+W164+W166+W175</f>
        <v>160.88965415005632</v>
      </c>
      <c r="DA161" s="129" t="s">
        <v>3065</v>
      </c>
    </row>
    <row r="162" spans="1:105" ht="12.95" customHeight="1" x14ac:dyDescent="0.25">
      <c r="A162" s="121" t="s">
        <v>57</v>
      </c>
      <c r="B162" s="123">
        <f t="shared" ref="B162:W162" si="57">B163</f>
        <v>90.090400606598706</v>
      </c>
      <c r="C162" s="123">
        <f t="shared" si="57"/>
        <v>107.37286127446906</v>
      </c>
      <c r="D162" s="123">
        <f t="shared" si="57"/>
        <v>93.939846119842599</v>
      </c>
      <c r="E162" s="123">
        <f t="shared" si="57"/>
        <v>104.25344408822539</v>
      </c>
      <c r="F162" s="123">
        <f t="shared" si="57"/>
        <v>108.1102749210103</v>
      </c>
      <c r="G162" s="123">
        <f t="shared" si="57"/>
        <v>96.614316773345735</v>
      </c>
      <c r="H162" s="123">
        <f t="shared" si="57"/>
        <v>97.354451961532874</v>
      </c>
      <c r="I162" s="123">
        <f t="shared" si="57"/>
        <v>113.86122504188739</v>
      </c>
      <c r="J162" s="123">
        <f t="shared" si="57"/>
        <v>109.917491185174</v>
      </c>
      <c r="K162" s="123">
        <f t="shared" si="57"/>
        <v>115.85912461111785</v>
      </c>
      <c r="L162" s="123">
        <f t="shared" si="57"/>
        <v>134.89148386720248</v>
      </c>
      <c r="M162" s="123">
        <f t="shared" si="57"/>
        <v>114.67500968435967</v>
      </c>
      <c r="N162" s="123">
        <f t="shared" si="57"/>
        <v>121.12389899491222</v>
      </c>
      <c r="O162" s="123">
        <f t="shared" si="57"/>
        <v>120.06756131665161</v>
      </c>
      <c r="P162" s="123">
        <f t="shared" si="57"/>
        <v>112.59175191032287</v>
      </c>
      <c r="Q162" s="123">
        <f t="shared" si="57"/>
        <v>116.96508957036853</v>
      </c>
      <c r="R162" s="123">
        <f t="shared" si="57"/>
        <v>113.87913383149429</v>
      </c>
      <c r="S162" s="123">
        <f t="shared" si="57"/>
        <v>123.90574099756525</v>
      </c>
      <c r="T162" s="123">
        <f t="shared" si="57"/>
        <v>130.69116900101275</v>
      </c>
      <c r="U162" s="123">
        <f t="shared" si="57"/>
        <v>131.28288798642478</v>
      </c>
      <c r="V162" s="123">
        <f t="shared" si="57"/>
        <v>131.50916116393677</v>
      </c>
      <c r="W162" s="123">
        <f t="shared" si="57"/>
        <v>135.93610500501148</v>
      </c>
      <c r="DA162" s="130" t="s">
        <v>3066</v>
      </c>
    </row>
    <row r="163" spans="1:105" ht="12" customHeight="1" x14ac:dyDescent="0.25">
      <c r="A163" s="97" t="s">
        <v>53</v>
      </c>
      <c r="B163" s="110">
        <v>90.090400606598706</v>
      </c>
      <c r="C163" s="110">
        <v>107.37286127446906</v>
      </c>
      <c r="D163" s="110">
        <v>93.939846119842599</v>
      </c>
      <c r="E163" s="110">
        <v>104.25344408822539</v>
      </c>
      <c r="F163" s="110">
        <v>108.1102749210103</v>
      </c>
      <c r="G163" s="110">
        <v>96.614316773345735</v>
      </c>
      <c r="H163" s="110">
        <v>97.354451961532874</v>
      </c>
      <c r="I163" s="110">
        <v>113.86122504188739</v>
      </c>
      <c r="J163" s="110">
        <v>109.917491185174</v>
      </c>
      <c r="K163" s="110">
        <v>115.85912461111785</v>
      </c>
      <c r="L163" s="110">
        <v>134.89148386720248</v>
      </c>
      <c r="M163" s="110">
        <v>114.67500968435967</v>
      </c>
      <c r="N163" s="110">
        <v>121.12389899491222</v>
      </c>
      <c r="O163" s="110">
        <v>120.06756131665161</v>
      </c>
      <c r="P163" s="110">
        <v>112.59175191032287</v>
      </c>
      <c r="Q163" s="110">
        <v>116.96508957036853</v>
      </c>
      <c r="R163" s="110">
        <v>113.87913383149429</v>
      </c>
      <c r="S163" s="110">
        <v>123.90574099756525</v>
      </c>
      <c r="T163" s="110">
        <v>130.69116900101275</v>
      </c>
      <c r="U163" s="110">
        <v>131.28288798642478</v>
      </c>
      <c r="V163" s="110">
        <v>131.50916116393677</v>
      </c>
      <c r="W163" s="110">
        <v>135.93610500501148</v>
      </c>
      <c r="DA163" s="60" t="s">
        <v>3067</v>
      </c>
    </row>
    <row r="164" spans="1:105" ht="12.95" customHeight="1" x14ac:dyDescent="0.25">
      <c r="A164" s="121" t="s">
        <v>92</v>
      </c>
      <c r="B164" s="123">
        <f t="shared" ref="B164:W164" si="58">B165</f>
        <v>8.6015237406406285E-3</v>
      </c>
      <c r="C164" s="123">
        <f t="shared" si="58"/>
        <v>8.6665360327157649E-3</v>
      </c>
      <c r="D164" s="123">
        <f t="shared" si="58"/>
        <v>1.0551084961142078E-2</v>
      </c>
      <c r="E164" s="123">
        <f t="shared" si="58"/>
        <v>1.1246757448853327E-2</v>
      </c>
      <c r="F164" s="123">
        <f t="shared" si="58"/>
        <v>1.6727478807241253E-2</v>
      </c>
      <c r="G164" s="123">
        <f t="shared" si="58"/>
        <v>2.0343840995077678E-2</v>
      </c>
      <c r="H164" s="123">
        <f t="shared" si="58"/>
        <v>2.8804172301508793E-2</v>
      </c>
      <c r="I164" s="123">
        <f t="shared" si="58"/>
        <v>2.7863132285477005E-2</v>
      </c>
      <c r="J164" s="123">
        <f t="shared" si="58"/>
        <v>3.0595313706657867E-2</v>
      </c>
      <c r="K164" s="123">
        <f t="shared" si="58"/>
        <v>3.9480088642839951E-2</v>
      </c>
      <c r="L164" s="123">
        <f t="shared" si="58"/>
        <v>8.1468482911344411E-2</v>
      </c>
      <c r="M164" s="123">
        <f t="shared" si="58"/>
        <v>5.2288720837948346E-2</v>
      </c>
      <c r="N164" s="123">
        <f t="shared" si="58"/>
        <v>7.270566699813398E-2</v>
      </c>
      <c r="O164" s="123">
        <f t="shared" si="58"/>
        <v>7.0661870213801117E-2</v>
      </c>
      <c r="P164" s="123">
        <f t="shared" si="58"/>
        <v>8.1095078182056121E-2</v>
      </c>
      <c r="Q164" s="123">
        <f t="shared" si="58"/>
        <v>0.2110793233224483</v>
      </c>
      <c r="R164" s="123">
        <f t="shared" si="58"/>
        <v>0.16302804109617175</v>
      </c>
      <c r="S164" s="123">
        <f t="shared" si="58"/>
        <v>0.19980405344787036</v>
      </c>
      <c r="T164" s="123">
        <f t="shared" si="58"/>
        <v>0.26259632559907992</v>
      </c>
      <c r="U164" s="123">
        <f t="shared" si="58"/>
        <v>0.42526199425063022</v>
      </c>
      <c r="V164" s="123">
        <f t="shared" si="58"/>
        <v>0.32300637259385051</v>
      </c>
      <c r="W164" s="123">
        <f t="shared" si="58"/>
        <v>0.48058604935788862</v>
      </c>
      <c r="DA164" s="130" t="s">
        <v>3068</v>
      </c>
    </row>
    <row r="165" spans="1:105" ht="12" customHeight="1" x14ac:dyDescent="0.25">
      <c r="A165" s="97" t="s">
        <v>53</v>
      </c>
      <c r="B165" s="99">
        <f>RES_hhdet_tesh!B165/RES_summary!B$19</f>
        <v>8.6015237406406285E-3</v>
      </c>
      <c r="C165" s="99">
        <f>RES_hhdet_tesh!C165/RES_summary!C$19</f>
        <v>8.6665360327157649E-3</v>
      </c>
      <c r="D165" s="99">
        <f>RES_hhdet_tesh!D165/RES_summary!D$19</f>
        <v>1.0551084961142078E-2</v>
      </c>
      <c r="E165" s="99">
        <f>RES_hhdet_tesh!E165/RES_summary!E$19</f>
        <v>1.1246757448853327E-2</v>
      </c>
      <c r="F165" s="99">
        <f>RES_hhdet_tesh!F165/RES_summary!F$19</f>
        <v>1.6727478807241253E-2</v>
      </c>
      <c r="G165" s="99">
        <f>RES_hhdet_tesh!G165/RES_summary!G$19</f>
        <v>2.0343840995077678E-2</v>
      </c>
      <c r="H165" s="99">
        <f>RES_hhdet_tesh!H165/RES_summary!H$19</f>
        <v>2.8804172301508793E-2</v>
      </c>
      <c r="I165" s="99">
        <f>RES_hhdet_tesh!I165/RES_summary!I$19</f>
        <v>2.7863132285477005E-2</v>
      </c>
      <c r="J165" s="99">
        <f>RES_hhdet_tesh!J165/RES_summary!J$19</f>
        <v>3.0595313706657867E-2</v>
      </c>
      <c r="K165" s="99">
        <f>RES_hhdet_tesh!K165/RES_summary!K$19</f>
        <v>3.9480088642839951E-2</v>
      </c>
      <c r="L165" s="99">
        <f>RES_hhdet_tesh!L165/RES_summary!L$19</f>
        <v>8.1468482911344411E-2</v>
      </c>
      <c r="M165" s="99">
        <f>RES_hhdet_tesh!M165/RES_summary!M$19</f>
        <v>5.2288720837948346E-2</v>
      </c>
      <c r="N165" s="99">
        <f>RES_hhdet_tesh!N165/RES_summary!N$19</f>
        <v>7.270566699813398E-2</v>
      </c>
      <c r="O165" s="99">
        <f>RES_hhdet_tesh!O165/RES_summary!O$19</f>
        <v>7.0661870213801117E-2</v>
      </c>
      <c r="P165" s="99">
        <f>RES_hhdet_tesh!P165/RES_summary!P$19</f>
        <v>8.1095078182056121E-2</v>
      </c>
      <c r="Q165" s="99">
        <f>RES_hhdet_tesh!Q165/RES_summary!Q$19</f>
        <v>0.2110793233224483</v>
      </c>
      <c r="R165" s="99">
        <f>RES_hhdet_tesh!R165/RES_summary!R$19</f>
        <v>0.16302804109617175</v>
      </c>
      <c r="S165" s="99">
        <f>RES_hhdet_tesh!S165/RES_summary!S$19</f>
        <v>0.19980405344787036</v>
      </c>
      <c r="T165" s="99">
        <f>RES_hhdet_tesh!T165/RES_summary!T$19</f>
        <v>0.26259632559907992</v>
      </c>
      <c r="U165" s="99">
        <f>RES_hhdet_tesh!U165/RES_summary!U$19</f>
        <v>0.42526199425063022</v>
      </c>
      <c r="V165" s="99">
        <f>RES_hhdet_tesh!V165/RES_summary!V$19</f>
        <v>0.32300637259385051</v>
      </c>
      <c r="W165" s="99">
        <f>RES_hhdet_tesh!W165/RES_summary!W$19</f>
        <v>0.48058604935788862</v>
      </c>
      <c r="DA165" s="63" t="s">
        <v>3069</v>
      </c>
    </row>
    <row r="166" spans="1:105" ht="12" customHeight="1" x14ac:dyDescent="0.25">
      <c r="A166" s="121" t="s">
        <v>55</v>
      </c>
      <c r="B166" s="123">
        <v>10.006357656066044</v>
      </c>
      <c r="C166" s="123">
        <v>9.554936282373669</v>
      </c>
      <c r="D166" s="123">
        <v>8.172799453504723</v>
      </c>
      <c r="E166" s="123">
        <v>13.3557088649689</v>
      </c>
      <c r="F166" s="123">
        <v>12.879405931356233</v>
      </c>
      <c r="G166" s="123">
        <v>10.789948059375657</v>
      </c>
      <c r="H166" s="123">
        <v>12.43918590698479</v>
      </c>
      <c r="I166" s="123">
        <v>11.814434648191879</v>
      </c>
      <c r="J166" s="123">
        <v>12.387484449691737</v>
      </c>
      <c r="K166" s="123">
        <v>13.050137248516679</v>
      </c>
      <c r="L166" s="123">
        <v>13.908142511393146</v>
      </c>
      <c r="M166" s="123">
        <v>13.770518615717682</v>
      </c>
      <c r="N166" s="123">
        <v>13.759926486543357</v>
      </c>
      <c r="O166" s="123">
        <v>14.649044097649861</v>
      </c>
      <c r="P166" s="123">
        <v>14.71699017057753</v>
      </c>
      <c r="Q166" s="123">
        <v>15.166414443436286</v>
      </c>
      <c r="R166" s="123">
        <v>15.514229123592445</v>
      </c>
      <c r="S166" s="123">
        <v>15.751702731569662</v>
      </c>
      <c r="T166" s="123">
        <v>15.549876266223148</v>
      </c>
      <c r="U166" s="123">
        <v>16.81239827831806</v>
      </c>
      <c r="V166" s="123">
        <v>17.303472202684524</v>
      </c>
      <c r="W166" s="123">
        <v>16.994512117839367</v>
      </c>
      <c r="DA166" s="130" t="s">
        <v>3070</v>
      </c>
    </row>
    <row r="167" spans="1:105" ht="12" customHeight="1" x14ac:dyDescent="0.25">
      <c r="A167" s="97" t="s">
        <v>124</v>
      </c>
      <c r="B167" s="99">
        <v>9.8407157013588655</v>
      </c>
      <c r="C167" s="99">
        <v>10.322727151527793</v>
      </c>
      <c r="D167" s="99">
        <v>10.505064838214182</v>
      </c>
      <c r="E167" s="99">
        <v>11.07391745682019</v>
      </c>
      <c r="F167" s="99">
        <v>11.46810219376945</v>
      </c>
      <c r="G167" s="99">
        <v>11.622987422076807</v>
      </c>
      <c r="H167" s="99">
        <v>11.846721799447407</v>
      </c>
      <c r="I167" s="99">
        <v>12.359488950829968</v>
      </c>
      <c r="J167" s="99">
        <v>12.747164554241198</v>
      </c>
      <c r="K167" s="99">
        <v>13.237119270648497</v>
      </c>
      <c r="L167" s="99">
        <v>13.509440000626549</v>
      </c>
      <c r="M167" s="99">
        <v>13.511205212313397</v>
      </c>
      <c r="N167" s="99">
        <v>14.276830221570794</v>
      </c>
      <c r="O167" s="99">
        <v>14.224285799036933</v>
      </c>
      <c r="P167" s="99">
        <v>14.529097906400411</v>
      </c>
      <c r="Q167" s="99">
        <v>14.626527324368313</v>
      </c>
      <c r="R167" s="99">
        <v>15.217164874505269</v>
      </c>
      <c r="S167" s="99">
        <v>15.717547157325965</v>
      </c>
      <c r="T167" s="99">
        <v>16.395513724329181</v>
      </c>
      <c r="U167" s="99">
        <v>17.500123125408791</v>
      </c>
      <c r="V167" s="99">
        <v>17.396879302748516</v>
      </c>
      <c r="W167" s="99">
        <v>16.830106189469944</v>
      </c>
      <c r="DA167" s="63" t="s">
        <v>3071</v>
      </c>
    </row>
    <row r="168" spans="1:105" ht="12" customHeight="1" x14ac:dyDescent="0.25">
      <c r="A168" s="97" t="s">
        <v>123</v>
      </c>
      <c r="B168" s="99">
        <v>0</v>
      </c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0</v>
      </c>
      <c r="L168" s="99">
        <v>0</v>
      </c>
      <c r="M168" s="99">
        <v>0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0</v>
      </c>
      <c r="W168" s="99">
        <v>0</v>
      </c>
      <c r="DA168" s="63" t="s">
        <v>3072</v>
      </c>
    </row>
    <row r="169" spans="1:105" ht="12" customHeight="1" x14ac:dyDescent="0.25">
      <c r="A169" s="100" t="s">
        <v>50</v>
      </c>
      <c r="B169" s="102">
        <v>0</v>
      </c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0</v>
      </c>
      <c r="L169" s="102">
        <v>0</v>
      </c>
      <c r="M169" s="102">
        <v>0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</v>
      </c>
      <c r="W169" s="102">
        <v>0</v>
      </c>
      <c r="DA169" s="131" t="s">
        <v>3073</v>
      </c>
    </row>
    <row r="170" spans="1:105" ht="12" customHeight="1" x14ac:dyDescent="0.25">
      <c r="A170" s="103" t="s">
        <v>52</v>
      </c>
      <c r="B170" s="105">
        <v>0</v>
      </c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DA170" s="132" t="s">
        <v>3074</v>
      </c>
    </row>
    <row r="171" spans="1:105" ht="12" customHeight="1" x14ac:dyDescent="0.25">
      <c r="A171" s="106" t="s">
        <v>122</v>
      </c>
      <c r="B171" s="102">
        <v>10.195575267912695</v>
      </c>
      <c r="C171" s="102">
        <v>8.8170904549182314</v>
      </c>
      <c r="D171" s="102">
        <v>6.7213364215312827</v>
      </c>
      <c r="E171" s="102">
        <v>14.25323649903647</v>
      </c>
      <c r="F171" s="102">
        <v>13.295559597567721</v>
      </c>
      <c r="G171" s="102">
        <v>10.574424601144282</v>
      </c>
      <c r="H171" s="102">
        <v>12.635213772510097</v>
      </c>
      <c r="I171" s="102">
        <v>11.633479804839791</v>
      </c>
      <c r="J171" s="102">
        <v>12.286448304743821</v>
      </c>
      <c r="K171" s="102">
        <v>13.003818963126923</v>
      </c>
      <c r="L171" s="102">
        <v>13.995676053182709</v>
      </c>
      <c r="M171" s="102">
        <v>13.822308985545638</v>
      </c>
      <c r="N171" s="102">
        <v>13.667893422632487</v>
      </c>
      <c r="O171" s="102">
        <v>14.710102395139906</v>
      </c>
      <c r="P171" s="102">
        <v>14.725661768810751</v>
      </c>
      <c r="Q171" s="102">
        <v>15.203510479507452</v>
      </c>
      <c r="R171" s="102">
        <v>15.518848997377896</v>
      </c>
      <c r="S171" s="102">
        <v>15.735797259392683</v>
      </c>
      <c r="T171" s="102">
        <v>15.439779060488664</v>
      </c>
      <c r="U171" s="102">
        <v>16.73381463351237</v>
      </c>
      <c r="V171" s="102">
        <v>17.329329010407974</v>
      </c>
      <c r="W171" s="102">
        <v>17.069975771488085</v>
      </c>
      <c r="DA171" s="131" t="s">
        <v>3075</v>
      </c>
    </row>
    <row r="172" spans="1:105" ht="12" customHeight="1" x14ac:dyDescent="0.25">
      <c r="A172" s="107" t="s">
        <v>121</v>
      </c>
      <c r="B172" s="105">
        <v>0</v>
      </c>
      <c r="C172" s="105">
        <v>0</v>
      </c>
      <c r="D172" s="105">
        <v>0</v>
      </c>
      <c r="E172" s="105">
        <v>0</v>
      </c>
      <c r="F172" s="105">
        <v>0</v>
      </c>
      <c r="G172" s="105">
        <v>0</v>
      </c>
      <c r="H172" s="105">
        <v>0</v>
      </c>
      <c r="I172" s="105">
        <v>0</v>
      </c>
      <c r="J172" s="105">
        <v>0</v>
      </c>
      <c r="K172" s="105">
        <v>13.006407173455017</v>
      </c>
      <c r="L172" s="105">
        <v>13.996144856789424</v>
      </c>
      <c r="M172" s="105">
        <v>13.820817228389537</v>
      </c>
      <c r="N172" s="105">
        <v>13.666421897152999</v>
      </c>
      <c r="O172" s="105">
        <v>14.723640145704964</v>
      </c>
      <c r="P172" s="105">
        <v>14.7651835028358</v>
      </c>
      <c r="Q172" s="105">
        <v>15.257235154553999</v>
      </c>
      <c r="R172" s="105">
        <v>15.572993472701235</v>
      </c>
      <c r="S172" s="105">
        <v>15.769992575651498</v>
      </c>
      <c r="T172" s="105">
        <v>15.442581065182214</v>
      </c>
      <c r="U172" s="105">
        <v>16.721696812228309</v>
      </c>
      <c r="V172" s="105">
        <v>17.282874588781866</v>
      </c>
      <c r="W172" s="105">
        <v>17.002070795809953</v>
      </c>
      <c r="DA172" s="132" t="s">
        <v>3076</v>
      </c>
    </row>
    <row r="173" spans="1:105" ht="12" customHeight="1" x14ac:dyDescent="0.25">
      <c r="A173" s="108" t="s">
        <v>53</v>
      </c>
      <c r="B173" s="99">
        <v>0</v>
      </c>
      <c r="C173" s="99">
        <v>0</v>
      </c>
      <c r="D173" s="99">
        <v>0</v>
      </c>
      <c r="E173" s="99">
        <v>0</v>
      </c>
      <c r="F173" s="99">
        <v>0</v>
      </c>
      <c r="G173" s="99">
        <v>0</v>
      </c>
      <c r="H173" s="99">
        <v>0</v>
      </c>
      <c r="I173" s="99">
        <v>0</v>
      </c>
      <c r="J173" s="99">
        <v>0</v>
      </c>
      <c r="K173" s="99">
        <v>6.4151437385900074</v>
      </c>
      <c r="L173" s="99">
        <v>7.2219038820154804</v>
      </c>
      <c r="M173" s="99">
        <v>6.870849035278634</v>
      </c>
      <c r="N173" s="99">
        <v>6.5582111735705517</v>
      </c>
      <c r="O173" s="99">
        <v>7.277962979223604</v>
      </c>
      <c r="P173" s="99">
        <v>7.1563771654931188</v>
      </c>
      <c r="Q173" s="99">
        <v>7.5039452748225886</v>
      </c>
      <c r="R173" s="99">
        <v>7.5890374562859213</v>
      </c>
      <c r="S173" s="99">
        <v>7.5473459854420621</v>
      </c>
      <c r="T173" s="99">
        <v>8.5157769979488247</v>
      </c>
      <c r="U173" s="99">
        <v>8.468422739737111</v>
      </c>
      <c r="V173" s="99">
        <v>8.6365737046861124</v>
      </c>
      <c r="W173" s="99">
        <v>8.1558686408181167</v>
      </c>
      <c r="DA173" s="63" t="s">
        <v>3077</v>
      </c>
    </row>
    <row r="174" spans="1:105" ht="12" customHeight="1" x14ac:dyDescent="0.25">
      <c r="A174" s="115" t="s">
        <v>52</v>
      </c>
      <c r="B174" s="110">
        <v>0</v>
      </c>
      <c r="C174" s="110">
        <v>0</v>
      </c>
      <c r="D174" s="110">
        <v>0</v>
      </c>
      <c r="E174" s="110">
        <v>0</v>
      </c>
      <c r="F174" s="110">
        <v>0</v>
      </c>
      <c r="G174" s="110">
        <v>0</v>
      </c>
      <c r="H174" s="110">
        <v>0</v>
      </c>
      <c r="I174" s="110">
        <v>0</v>
      </c>
      <c r="J174" s="110">
        <v>0</v>
      </c>
      <c r="K174" s="110">
        <v>6.5912634348650103</v>
      </c>
      <c r="L174" s="110">
        <v>6.7742409747739405</v>
      </c>
      <c r="M174" s="110">
        <v>6.9499681931109034</v>
      </c>
      <c r="N174" s="110">
        <v>7.1082107235824461</v>
      </c>
      <c r="O174" s="110">
        <v>7.4456771664813592</v>
      </c>
      <c r="P174" s="110">
        <v>7.6088063373426786</v>
      </c>
      <c r="Q174" s="110">
        <v>7.7532898797314092</v>
      </c>
      <c r="R174" s="110">
        <v>7.9839560164153145</v>
      </c>
      <c r="S174" s="110">
        <v>8.2226465902094361</v>
      </c>
      <c r="T174" s="110">
        <v>6.9268040672333875</v>
      </c>
      <c r="U174" s="110">
        <v>8.2532740724911982</v>
      </c>
      <c r="V174" s="110">
        <v>8.6463008840957549</v>
      </c>
      <c r="W174" s="110">
        <v>8.8462021549918379</v>
      </c>
      <c r="DA174" s="60" t="s">
        <v>3078</v>
      </c>
    </row>
    <row r="175" spans="1:105" ht="12" customHeight="1" x14ac:dyDescent="0.25">
      <c r="A175" s="121" t="s">
        <v>54</v>
      </c>
      <c r="B175" s="123">
        <v>4.8804492477031278</v>
      </c>
      <c r="C175" s="123">
        <v>4.8663979612121171</v>
      </c>
      <c r="D175" s="123">
        <v>4.9394735874734295</v>
      </c>
      <c r="E175" s="123">
        <v>7.8919158946758214</v>
      </c>
      <c r="F175" s="123">
        <v>7.6475010269538028</v>
      </c>
      <c r="G175" s="123">
        <v>6.838040679481451</v>
      </c>
      <c r="H175" s="123">
        <v>7.3701746948805829</v>
      </c>
      <c r="I175" s="123">
        <v>7.3455728682975634</v>
      </c>
      <c r="J175" s="123">
        <v>7.6405419785878541</v>
      </c>
      <c r="K175" s="123">
        <v>7.8234142663871102</v>
      </c>
      <c r="L175" s="123">
        <v>8.2111013025072488</v>
      </c>
      <c r="M175" s="123">
        <v>7.7412878449477498</v>
      </c>
      <c r="N175" s="123">
        <v>7.6839970319693887</v>
      </c>
      <c r="O175" s="123">
        <v>7.5612710484695995</v>
      </c>
      <c r="P175" s="123">
        <v>7.3111473382469905</v>
      </c>
      <c r="Q175" s="123">
        <v>7.2762260256948776</v>
      </c>
      <c r="R175" s="123">
        <v>7.4083049091258797</v>
      </c>
      <c r="S175" s="123">
        <v>7.5108096456088278</v>
      </c>
      <c r="T175" s="123">
        <v>7.6640743346272382</v>
      </c>
      <c r="U175" s="123">
        <v>7.9238606559958731</v>
      </c>
      <c r="V175" s="123">
        <v>7.67444395338907</v>
      </c>
      <c r="W175" s="123">
        <v>7.4784509778475661</v>
      </c>
      <c r="DA175" s="130" t="s">
        <v>3079</v>
      </c>
    </row>
    <row r="176" spans="1:105" ht="12" customHeight="1" x14ac:dyDescent="0.25">
      <c r="A176" s="97" t="s">
        <v>50</v>
      </c>
      <c r="B176" s="99">
        <v>4.8629621094033233</v>
      </c>
      <c r="C176" s="99">
        <v>4.9786293301317679</v>
      </c>
      <c r="D176" s="99">
        <v>5.4001325224939576</v>
      </c>
      <c r="E176" s="99">
        <v>7.177530546826663</v>
      </c>
      <c r="F176" s="99">
        <v>7.2063663056558021</v>
      </c>
      <c r="G176" s="99">
        <v>7.0470956752779994</v>
      </c>
      <c r="H176" s="99">
        <v>7.1623113148491786</v>
      </c>
      <c r="I176" s="99">
        <v>7.4682675123597564</v>
      </c>
      <c r="J176" s="99">
        <v>7.6990973838990433</v>
      </c>
      <c r="K176" s="99">
        <v>7.9446339210055488</v>
      </c>
      <c r="L176" s="99">
        <v>8.05078518391492</v>
      </c>
      <c r="M176" s="99">
        <v>7.7061548382097955</v>
      </c>
      <c r="N176" s="99">
        <v>7.7240601442878001</v>
      </c>
      <c r="O176" s="99">
        <v>7.4091920847944008</v>
      </c>
      <c r="P176" s="99">
        <v>7.3304149047010636</v>
      </c>
      <c r="Q176" s="99">
        <v>7.283806430866294</v>
      </c>
      <c r="R176" s="99">
        <v>7.3806982451562027</v>
      </c>
      <c r="S176" s="99">
        <v>7.4514459810290994</v>
      </c>
      <c r="T176" s="99">
        <v>7.6787142576060328</v>
      </c>
      <c r="U176" s="99">
        <v>8.0368657630167721</v>
      </c>
      <c r="V176" s="99">
        <v>7.6394937808526215</v>
      </c>
      <c r="W176" s="99">
        <v>7.3904167041028517</v>
      </c>
      <c r="DA176" s="63" t="s">
        <v>3080</v>
      </c>
    </row>
    <row r="177" spans="1:105" ht="12" customHeight="1" x14ac:dyDescent="0.25">
      <c r="A177" s="109" t="s">
        <v>120</v>
      </c>
      <c r="B177" s="110">
        <v>4.9768249930520554</v>
      </c>
      <c r="C177" s="110">
        <v>4.3224673267271125</v>
      </c>
      <c r="D177" s="110">
        <v>3.4156554719111689</v>
      </c>
      <c r="E177" s="110">
        <v>9.2400663003347336</v>
      </c>
      <c r="F177" s="110">
        <v>8.3686603974235769</v>
      </c>
      <c r="G177" s="110">
        <v>6.4752687750109725</v>
      </c>
      <c r="H177" s="110">
        <v>7.7725524305377043</v>
      </c>
      <c r="I177" s="110">
        <v>7.0673110904109961</v>
      </c>
      <c r="J177" s="110">
        <v>7.5189913446729237</v>
      </c>
      <c r="K177" s="110">
        <v>7.5903502537007821</v>
      </c>
      <c r="L177" s="110">
        <v>8.4865620655537146</v>
      </c>
      <c r="M177" s="110">
        <v>7.7986346731063279</v>
      </c>
      <c r="N177" s="110">
        <v>7.6194351849739252</v>
      </c>
      <c r="O177" s="110">
        <v>7.8051598013100367</v>
      </c>
      <c r="P177" s="110">
        <v>7.2793700137454449</v>
      </c>
      <c r="Q177" s="110">
        <v>7.26354221496719</v>
      </c>
      <c r="R177" s="110">
        <v>7.4562905390424357</v>
      </c>
      <c r="S177" s="110">
        <v>7.6199752899883428</v>
      </c>
      <c r="T177" s="110">
        <v>7.6350524154310717</v>
      </c>
      <c r="U177" s="110">
        <v>7.6930578146473927</v>
      </c>
      <c r="V177" s="110">
        <v>7.7453451934959006</v>
      </c>
      <c r="W177" s="110">
        <v>7.6771324034467954</v>
      </c>
      <c r="DA177" s="60" t="s">
        <v>3081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3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3082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155</v>
      </c>
      <c r="DA2" s="9"/>
    </row>
    <row r="3" spans="1:105" ht="12" customHeight="1" x14ac:dyDescent="0.25">
      <c r="A3" s="116" t="s">
        <v>144</v>
      </c>
      <c r="B3" s="118">
        <f t="shared" ref="B3:Q3" si="0">B4+B7+B9+B19</f>
        <v>62.657918686187507</v>
      </c>
      <c r="C3" s="118">
        <f t="shared" si="0"/>
        <v>66.470972569378446</v>
      </c>
      <c r="D3" s="118">
        <f t="shared" si="0"/>
        <v>68.316995939475788</v>
      </c>
      <c r="E3" s="118">
        <f t="shared" si="0"/>
        <v>64.441260464494178</v>
      </c>
      <c r="F3" s="118">
        <f t="shared" si="0"/>
        <v>63.673375579814646</v>
      </c>
      <c r="G3" s="118">
        <f t="shared" si="0"/>
        <v>66.505052655362036</v>
      </c>
      <c r="H3" s="118">
        <f t="shared" si="0"/>
        <v>72.44457473890354</v>
      </c>
      <c r="I3" s="118">
        <f t="shared" si="0"/>
        <v>64.863769265654241</v>
      </c>
      <c r="J3" s="118">
        <f t="shared" si="0"/>
        <v>67.689358057304332</v>
      </c>
      <c r="K3" s="118">
        <f t="shared" si="0"/>
        <v>69.475567080457168</v>
      </c>
      <c r="L3" s="118">
        <f t="shared" si="0"/>
        <v>78.919067085037298</v>
      </c>
      <c r="M3" s="118">
        <f t="shared" si="0"/>
        <v>69.386530781385858</v>
      </c>
      <c r="N3" s="118">
        <f t="shared" si="0"/>
        <v>72.705429630571544</v>
      </c>
      <c r="O3" s="118">
        <f t="shared" si="0"/>
        <v>71.457999379999293</v>
      </c>
      <c r="P3" s="118">
        <f t="shared" si="0"/>
        <v>65.844056876408644</v>
      </c>
      <c r="Q3" s="118">
        <f t="shared" si="0"/>
        <v>64.848227403677896</v>
      </c>
      <c r="R3" s="118">
        <f t="shared" ref="R3:V3" si="1">R4+R7+R9+R19</f>
        <v>70.989528385672827</v>
      </c>
      <c r="S3" s="118">
        <f t="shared" si="1"/>
        <v>74.343674734585207</v>
      </c>
      <c r="T3" s="118">
        <f t="shared" si="1"/>
        <v>77.925964632743487</v>
      </c>
      <c r="U3" s="118">
        <f t="shared" si="1"/>
        <v>66.549347969705167</v>
      </c>
      <c r="V3" s="118">
        <f t="shared" si="1"/>
        <v>72.376559415667785</v>
      </c>
      <c r="W3" s="118">
        <f t="shared" ref="W3" si="2">W4+W7+W9+W19</f>
        <v>74.989009941367797</v>
      </c>
      <c r="DA3" s="129" t="s">
        <v>3083</v>
      </c>
    </row>
    <row r="4" spans="1:105" ht="12.95" customHeight="1" x14ac:dyDescent="0.25">
      <c r="A4" s="121" t="s">
        <v>57</v>
      </c>
      <c r="B4" s="123">
        <f t="shared" ref="B4:Q4" si="3">SUM(B5:B6)</f>
        <v>55.501628464490871</v>
      </c>
      <c r="C4" s="123">
        <f t="shared" si="3"/>
        <v>59.489380948212002</v>
      </c>
      <c r="D4" s="123">
        <f t="shared" si="3"/>
        <v>60.865294852030132</v>
      </c>
      <c r="E4" s="123">
        <f t="shared" si="3"/>
        <v>56.710478951321463</v>
      </c>
      <c r="F4" s="123">
        <f t="shared" si="3"/>
        <v>55.91611931982073</v>
      </c>
      <c r="G4" s="123">
        <f t="shared" si="3"/>
        <v>58.70979916227499</v>
      </c>
      <c r="H4" s="123">
        <f t="shared" si="3"/>
        <v>64.282740853518888</v>
      </c>
      <c r="I4" s="123">
        <f t="shared" si="3"/>
        <v>56.954085976167931</v>
      </c>
      <c r="J4" s="123">
        <f t="shared" si="3"/>
        <v>59.429224604828427</v>
      </c>
      <c r="K4" s="123">
        <f t="shared" si="3"/>
        <v>61.025877176237096</v>
      </c>
      <c r="L4" s="123">
        <f t="shared" si="3"/>
        <v>70.410254527019134</v>
      </c>
      <c r="M4" s="123">
        <f t="shared" si="3"/>
        <v>61.078586747361577</v>
      </c>
      <c r="N4" s="123">
        <f t="shared" si="3"/>
        <v>64.269390147693855</v>
      </c>
      <c r="O4" s="123">
        <f t="shared" si="3"/>
        <v>63.084958642138346</v>
      </c>
      <c r="P4" s="123">
        <f t="shared" si="3"/>
        <v>57.4153976884418</v>
      </c>
      <c r="Q4" s="123">
        <f t="shared" si="3"/>
        <v>56.511512934267678</v>
      </c>
      <c r="R4" s="123">
        <f t="shared" ref="R4:V4" si="4">SUM(R5:R6)</f>
        <v>62.392223488153228</v>
      </c>
      <c r="S4" s="123">
        <f t="shared" si="4"/>
        <v>65.368390531953935</v>
      </c>
      <c r="T4" s="123">
        <f t="shared" si="4"/>
        <v>68.525656673873371</v>
      </c>
      <c r="U4" s="123">
        <f t="shared" si="4"/>
        <v>58.224638987798166</v>
      </c>
      <c r="V4" s="123">
        <f t="shared" si="4"/>
        <v>63.575416163621071</v>
      </c>
      <c r="W4" s="123">
        <f t="shared" ref="W4" si="5">SUM(W5:W6)</f>
        <v>66.007497790338661</v>
      </c>
      <c r="DA4" s="130" t="s">
        <v>3084</v>
      </c>
    </row>
    <row r="5" spans="1:105" ht="12" customHeight="1" x14ac:dyDescent="0.25">
      <c r="A5" s="97" t="s">
        <v>51</v>
      </c>
      <c r="B5" s="99">
        <v>55.501628464490871</v>
      </c>
      <c r="C5" s="99">
        <v>59.489380948212002</v>
      </c>
      <c r="D5" s="99">
        <v>60.865294852030132</v>
      </c>
      <c r="E5" s="99">
        <v>56.710478951321463</v>
      </c>
      <c r="F5" s="99">
        <v>55.91611931982073</v>
      </c>
      <c r="G5" s="99">
        <v>58.70979916227499</v>
      </c>
      <c r="H5" s="99">
        <v>64.282740853518888</v>
      </c>
      <c r="I5" s="99">
        <v>56.954085976167931</v>
      </c>
      <c r="J5" s="99">
        <v>59.429224604828427</v>
      </c>
      <c r="K5" s="99">
        <v>61.025877176237096</v>
      </c>
      <c r="L5" s="99">
        <v>70.410254527019134</v>
      </c>
      <c r="M5" s="99">
        <v>61.078586747361577</v>
      </c>
      <c r="N5" s="99">
        <v>64.269390147693855</v>
      </c>
      <c r="O5" s="99">
        <v>63.084958642138346</v>
      </c>
      <c r="P5" s="99">
        <v>57.4153976884418</v>
      </c>
      <c r="Q5" s="99">
        <v>56.511512934267678</v>
      </c>
      <c r="R5" s="99">
        <v>62.392223488153228</v>
      </c>
      <c r="S5" s="99">
        <v>65.368390531953935</v>
      </c>
      <c r="T5" s="99">
        <v>68.525656673873371</v>
      </c>
      <c r="U5" s="99">
        <v>58.224638987798166</v>
      </c>
      <c r="V5" s="99">
        <v>63.575416163621071</v>
      </c>
      <c r="W5" s="99">
        <v>66.007497790338661</v>
      </c>
      <c r="DA5" s="63" t="s">
        <v>3085</v>
      </c>
    </row>
    <row r="6" spans="1:105" ht="12" customHeight="1" x14ac:dyDescent="0.25">
      <c r="A6" s="97" t="s">
        <v>53</v>
      </c>
      <c r="B6" s="99">
        <v>0</v>
      </c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</v>
      </c>
      <c r="L6" s="99">
        <v>0</v>
      </c>
      <c r="M6" s="99">
        <v>0</v>
      </c>
      <c r="N6" s="99">
        <v>0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DA6" s="63" t="s">
        <v>3086</v>
      </c>
    </row>
    <row r="7" spans="1:105" ht="12.95" customHeight="1" x14ac:dyDescent="0.25">
      <c r="A7" s="121" t="s">
        <v>92</v>
      </c>
      <c r="B7" s="123">
        <f t="shared" ref="B7:W7" si="6">B8</f>
        <v>0</v>
      </c>
      <c r="C7" s="123">
        <f t="shared" si="6"/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0</v>
      </c>
      <c r="M7" s="123">
        <f t="shared" si="6"/>
        <v>0</v>
      </c>
      <c r="N7" s="123">
        <f t="shared" si="6"/>
        <v>0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DA7" s="130" t="s">
        <v>3087</v>
      </c>
    </row>
    <row r="8" spans="1:105" ht="12" customHeight="1" x14ac:dyDescent="0.25">
      <c r="A8" s="97" t="s">
        <v>53</v>
      </c>
      <c r="B8" s="99">
        <v>0</v>
      </c>
      <c r="C8" s="99">
        <v>0</v>
      </c>
      <c r="D8" s="99">
        <v>0</v>
      </c>
      <c r="E8" s="99">
        <v>0</v>
      </c>
      <c r="F8" s="99">
        <v>0</v>
      </c>
      <c r="G8" s="99">
        <v>0</v>
      </c>
      <c r="H8" s="99">
        <v>0</v>
      </c>
      <c r="I8" s="99">
        <v>0</v>
      </c>
      <c r="J8" s="99">
        <v>0</v>
      </c>
      <c r="K8" s="99">
        <v>0</v>
      </c>
      <c r="L8" s="99">
        <v>0</v>
      </c>
      <c r="M8" s="99">
        <v>0</v>
      </c>
      <c r="N8" s="99">
        <v>0</v>
      </c>
      <c r="O8" s="99">
        <v>0</v>
      </c>
      <c r="P8" s="99">
        <v>0</v>
      </c>
      <c r="Q8" s="99">
        <v>0</v>
      </c>
      <c r="R8" s="99">
        <v>0</v>
      </c>
      <c r="S8" s="99">
        <v>0</v>
      </c>
      <c r="T8" s="99">
        <v>0</v>
      </c>
      <c r="U8" s="99">
        <v>0</v>
      </c>
      <c r="V8" s="99">
        <v>0</v>
      </c>
      <c r="W8" s="99">
        <v>0</v>
      </c>
      <c r="DA8" s="63" t="s">
        <v>3088</v>
      </c>
    </row>
    <row r="9" spans="1:105" ht="12" customHeight="1" x14ac:dyDescent="0.25">
      <c r="A9" s="121" t="s">
        <v>55</v>
      </c>
      <c r="B9" s="123">
        <v>5.3122483367902502</v>
      </c>
      <c r="C9" s="123">
        <v>5.1579012468969196</v>
      </c>
      <c r="D9" s="123">
        <v>5.5063253553900768</v>
      </c>
      <c r="E9" s="123">
        <v>5.3865373029974801</v>
      </c>
      <c r="F9" s="123">
        <v>5.4981207078060743</v>
      </c>
      <c r="G9" s="123">
        <v>5.5763435985269032</v>
      </c>
      <c r="H9" s="123">
        <v>5.8734704683885566</v>
      </c>
      <c r="I9" s="123">
        <v>5.582179005531402</v>
      </c>
      <c r="J9" s="123">
        <v>5.8582674094709439</v>
      </c>
      <c r="K9" s="123">
        <v>6.002500628578626</v>
      </c>
      <c r="L9" s="123">
        <v>6.0823352750201556</v>
      </c>
      <c r="M9" s="123">
        <v>6.0068392844845615</v>
      </c>
      <c r="N9" s="123">
        <v>6.1336937661242796</v>
      </c>
      <c r="O9" s="123">
        <v>6.1533462379859625</v>
      </c>
      <c r="P9" s="123">
        <v>6.2034523108567248</v>
      </c>
      <c r="Q9" s="123">
        <v>6.1125499555263074</v>
      </c>
      <c r="R9" s="123">
        <v>6.3151982113370098</v>
      </c>
      <c r="S9" s="123">
        <v>6.6158083013611186</v>
      </c>
      <c r="T9" s="123">
        <v>6.9361537416170469</v>
      </c>
      <c r="U9" s="123">
        <v>5.8813910317102795</v>
      </c>
      <c r="V9" s="123">
        <v>6.3616230978268868</v>
      </c>
      <c r="W9" s="123">
        <v>6.5886930928019014</v>
      </c>
      <c r="DA9" s="130" t="s">
        <v>3089</v>
      </c>
    </row>
    <row r="10" spans="1:105" ht="12" customHeight="1" x14ac:dyDescent="0.25">
      <c r="A10" s="97" t="s">
        <v>143</v>
      </c>
      <c r="B10" s="99">
        <v>5.5389259889506146</v>
      </c>
      <c r="C10" s="99">
        <v>5.3983796461953268</v>
      </c>
      <c r="D10" s="99">
        <v>5.8631536929211006</v>
      </c>
      <c r="E10" s="99">
        <v>5.974694583918164</v>
      </c>
      <c r="F10" s="99">
        <v>6.19749403408112</v>
      </c>
      <c r="G10" s="99">
        <v>6.3283950561759941</v>
      </c>
      <c r="H10" s="99">
        <v>6.6089053492287064</v>
      </c>
      <c r="I10" s="99">
        <v>6.2621114653805581</v>
      </c>
      <c r="J10" s="99">
        <v>6.6129066608561171</v>
      </c>
      <c r="K10" s="99">
        <v>6.8385379929122703</v>
      </c>
      <c r="L10" s="99">
        <v>7.0020798471416406</v>
      </c>
      <c r="M10" s="99">
        <v>6.9530301160556895</v>
      </c>
      <c r="N10" s="99">
        <v>7.1145548630093742</v>
      </c>
      <c r="O10" s="99">
        <v>7.2001520798712759</v>
      </c>
      <c r="P10" s="99">
        <v>7.3039547847887594</v>
      </c>
      <c r="Q10" s="99">
        <v>7.2408650322876156</v>
      </c>
      <c r="R10" s="99">
        <v>7.4980392736501251</v>
      </c>
      <c r="S10" s="99">
        <v>7.8149915103216596</v>
      </c>
      <c r="T10" s="99">
        <v>8.1409322313833457</v>
      </c>
      <c r="U10" s="99">
        <v>6.8551579682251829</v>
      </c>
      <c r="V10" s="99">
        <v>7.3418929050503889</v>
      </c>
      <c r="W10" s="99">
        <v>7.4406985819261351</v>
      </c>
      <c r="DA10" s="63" t="s">
        <v>3090</v>
      </c>
    </row>
    <row r="11" spans="1:105" ht="12" customHeight="1" x14ac:dyDescent="0.25">
      <c r="A11" s="97" t="s">
        <v>124</v>
      </c>
      <c r="B11" s="99">
        <v>4.0493423751223467</v>
      </c>
      <c r="C11" s="99">
        <v>4.2232756341375088</v>
      </c>
      <c r="D11" s="99">
        <v>4.2773999587080249</v>
      </c>
      <c r="E11" s="99">
        <v>4.4848680499143061</v>
      </c>
      <c r="F11" s="99">
        <v>4.6120562907169731</v>
      </c>
      <c r="G11" s="99">
        <v>4.6305878189662311</v>
      </c>
      <c r="H11" s="99">
        <v>4.6779233410180909</v>
      </c>
      <c r="I11" s="99">
        <v>4.8534130577822285</v>
      </c>
      <c r="J11" s="99">
        <v>4.9909513292854291</v>
      </c>
      <c r="K11" s="99">
        <v>5.1544122564453732</v>
      </c>
      <c r="L11" s="99">
        <v>5.231529614833768</v>
      </c>
      <c r="M11" s="99">
        <v>5.1953265470174985</v>
      </c>
      <c r="N11" s="99">
        <v>5.418025048455644</v>
      </c>
      <c r="O11" s="99">
        <v>5.2937998983943642</v>
      </c>
      <c r="P11" s="99">
        <v>5.2578848095724391</v>
      </c>
      <c r="Q11" s="99">
        <v>5.1309885106700239</v>
      </c>
      <c r="R11" s="99">
        <v>5.1690626796952914</v>
      </c>
      <c r="S11" s="99">
        <v>5.1751059534792123</v>
      </c>
      <c r="T11" s="99">
        <v>5.2769452416438707</v>
      </c>
      <c r="U11" s="99">
        <v>5.4737567886201353</v>
      </c>
      <c r="V11" s="99">
        <v>5.3042959070238771</v>
      </c>
      <c r="W11" s="99">
        <v>5.0373108101245681</v>
      </c>
      <c r="DA11" s="63" t="s">
        <v>3091</v>
      </c>
    </row>
    <row r="12" spans="1:105" ht="12" customHeight="1" x14ac:dyDescent="0.25">
      <c r="A12" s="97" t="s">
        <v>123</v>
      </c>
      <c r="B12" s="99">
        <v>0</v>
      </c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2.4925008718171031</v>
      </c>
      <c r="L12" s="99">
        <v>2.6549788472954896</v>
      </c>
      <c r="M12" s="99">
        <v>2.5548644971200627</v>
      </c>
      <c r="N12" s="99">
        <v>2.5895646872327061</v>
      </c>
      <c r="O12" s="99">
        <v>2.5656714305787451</v>
      </c>
      <c r="P12" s="99">
        <v>2.4723305087863299</v>
      </c>
      <c r="Q12" s="99">
        <v>2.4304965755684012</v>
      </c>
      <c r="R12" s="99">
        <v>2.4120464248105646</v>
      </c>
      <c r="S12" s="99">
        <v>2.383773398701079</v>
      </c>
      <c r="T12" s="99">
        <v>2.8708237204335711</v>
      </c>
      <c r="U12" s="99">
        <v>2.7162132198551281</v>
      </c>
      <c r="V12" s="99">
        <v>2.6065817424924203</v>
      </c>
      <c r="W12" s="99">
        <v>2.4141606464744951</v>
      </c>
      <c r="DA12" s="63" t="s">
        <v>3092</v>
      </c>
    </row>
    <row r="13" spans="1:105" ht="12" customHeight="1" x14ac:dyDescent="0.25">
      <c r="A13" s="100" t="s">
        <v>50</v>
      </c>
      <c r="B13" s="102">
        <v>0</v>
      </c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2.4925008718171031</v>
      </c>
      <c r="L13" s="102">
        <v>2.6549788472954896</v>
      </c>
      <c r="M13" s="102">
        <v>2.5548644971200627</v>
      </c>
      <c r="N13" s="102">
        <v>2.5895646872327061</v>
      </c>
      <c r="O13" s="102">
        <v>2.5656714305787451</v>
      </c>
      <c r="P13" s="102">
        <v>2.4723305087863299</v>
      </c>
      <c r="Q13" s="102">
        <v>2.4304965755684012</v>
      </c>
      <c r="R13" s="102">
        <v>2.4120464248105646</v>
      </c>
      <c r="S13" s="102">
        <v>2.383773398701079</v>
      </c>
      <c r="T13" s="102">
        <v>2.8708237204335711</v>
      </c>
      <c r="U13" s="102">
        <v>2.7162132198551281</v>
      </c>
      <c r="V13" s="102">
        <v>2.6065817424924203</v>
      </c>
      <c r="W13" s="102">
        <v>2.4141606464744951</v>
      </c>
      <c r="DA13" s="131" t="s">
        <v>3093</v>
      </c>
    </row>
    <row r="14" spans="1:105" ht="12" customHeight="1" x14ac:dyDescent="0.25">
      <c r="A14" s="103" t="s">
        <v>52</v>
      </c>
      <c r="B14" s="105">
        <v>0</v>
      </c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3094</v>
      </c>
    </row>
    <row r="15" spans="1:105" ht="12" customHeight="1" x14ac:dyDescent="0.25">
      <c r="A15" s="106" t="s">
        <v>122</v>
      </c>
      <c r="B15" s="102">
        <v>0</v>
      </c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0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DA15" s="131" t="s">
        <v>3095</v>
      </c>
    </row>
    <row r="16" spans="1:105" ht="12" customHeight="1" x14ac:dyDescent="0.25">
      <c r="A16" s="107" t="s">
        <v>121</v>
      </c>
      <c r="B16" s="105">
        <v>0</v>
      </c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DA16" s="132" t="s">
        <v>3096</v>
      </c>
    </row>
    <row r="17" spans="1:105" ht="12" customHeight="1" x14ac:dyDescent="0.25">
      <c r="A17" s="108" t="s">
        <v>53</v>
      </c>
      <c r="B17" s="99">
        <v>0</v>
      </c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DA17" s="63" t="s">
        <v>3097</v>
      </c>
    </row>
    <row r="18" spans="1:105" ht="12" customHeight="1" x14ac:dyDescent="0.25">
      <c r="A18" s="108" t="s">
        <v>52</v>
      </c>
      <c r="B18" s="99">
        <v>0</v>
      </c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DA18" s="63" t="s">
        <v>3098</v>
      </c>
    </row>
    <row r="19" spans="1:105" ht="12" customHeight="1" x14ac:dyDescent="0.25">
      <c r="A19" s="121" t="s">
        <v>54</v>
      </c>
      <c r="B19" s="123">
        <v>1.8440418849063884</v>
      </c>
      <c r="C19" s="123">
        <v>1.8236903742695252</v>
      </c>
      <c r="D19" s="123">
        <v>1.9453757320555851</v>
      </c>
      <c r="E19" s="123">
        <v>2.3442442101752294</v>
      </c>
      <c r="F19" s="123">
        <v>2.2591355521878418</v>
      </c>
      <c r="G19" s="123">
        <v>2.2189098945601402</v>
      </c>
      <c r="H19" s="123">
        <v>2.288363416996086</v>
      </c>
      <c r="I19" s="123">
        <v>2.327504283954914</v>
      </c>
      <c r="J19" s="123">
        <v>2.4018660430049592</v>
      </c>
      <c r="K19" s="123">
        <v>2.4471892756414464</v>
      </c>
      <c r="L19" s="123">
        <v>2.4264772829980141</v>
      </c>
      <c r="M19" s="123">
        <v>2.3011047495397228</v>
      </c>
      <c r="N19" s="123">
        <v>2.3023457167534058</v>
      </c>
      <c r="O19" s="123">
        <v>2.2196944998749966</v>
      </c>
      <c r="P19" s="123">
        <v>2.225206877110125</v>
      </c>
      <c r="Q19" s="123">
        <v>2.2241645138839194</v>
      </c>
      <c r="R19" s="123">
        <v>2.2821066861825892</v>
      </c>
      <c r="S19" s="123">
        <v>2.3594759012701632</v>
      </c>
      <c r="T19" s="123">
        <v>2.4641542172530637</v>
      </c>
      <c r="U19" s="123">
        <v>2.4433179501967315</v>
      </c>
      <c r="V19" s="123">
        <v>2.4395201542198239</v>
      </c>
      <c r="W19" s="123">
        <v>2.3928190582272357</v>
      </c>
      <c r="DA19" s="130" t="s">
        <v>3099</v>
      </c>
    </row>
    <row r="20" spans="1:105" ht="12" customHeight="1" x14ac:dyDescent="0.25">
      <c r="A20" s="97" t="s">
        <v>51</v>
      </c>
      <c r="B20" s="99">
        <v>2.8846965465285797</v>
      </c>
      <c r="C20" s="99">
        <v>2.7306884655134134</v>
      </c>
      <c r="D20" s="99">
        <v>3.2492859218694954</v>
      </c>
      <c r="E20" s="99">
        <v>4.1822368178076843</v>
      </c>
      <c r="F20" s="99">
        <v>4.2196124392562355</v>
      </c>
      <c r="G20" s="99">
        <v>4.204736741418305</v>
      </c>
      <c r="H20" s="99">
        <v>4.4244320674771966</v>
      </c>
      <c r="I20" s="99">
        <v>4.1752102796989572</v>
      </c>
      <c r="J20" s="99">
        <v>4.4669550314307127</v>
      </c>
      <c r="K20" s="99">
        <v>4.5907913938992762</v>
      </c>
      <c r="L20" s="99">
        <v>4.6954352659474514</v>
      </c>
      <c r="M20" s="99">
        <v>4.4722747015102966</v>
      </c>
      <c r="N20" s="99">
        <v>4.4820163564423545</v>
      </c>
      <c r="O20" s="99">
        <v>4.3471726112462328</v>
      </c>
      <c r="P20" s="99">
        <v>4.3263904772611506</v>
      </c>
      <c r="Q20" s="99">
        <v>4.266815335770846</v>
      </c>
      <c r="R20" s="99">
        <v>4.3421757025432646</v>
      </c>
      <c r="S20" s="99">
        <v>4.5183530748073162</v>
      </c>
      <c r="T20" s="99">
        <v>4.54346801550924</v>
      </c>
      <c r="U20" s="99">
        <v>4.1247029107283009</v>
      </c>
      <c r="V20" s="99">
        <v>4.5855084652198626</v>
      </c>
      <c r="W20" s="99">
        <v>4.2967596086045523</v>
      </c>
      <c r="DA20" s="63" t="s">
        <v>3100</v>
      </c>
    </row>
    <row r="21" spans="1:105" ht="12" customHeight="1" x14ac:dyDescent="0.25">
      <c r="A21" s="97" t="s">
        <v>50</v>
      </c>
      <c r="B21" s="99">
        <v>1.8849466044999099</v>
      </c>
      <c r="C21" s="99">
        <v>1.9261686311041055</v>
      </c>
      <c r="D21" s="99">
        <v>2.0851093846580881</v>
      </c>
      <c r="E21" s="99">
        <v>2.7671959678453049</v>
      </c>
      <c r="F21" s="99">
        <v>2.7723370336764743</v>
      </c>
      <c r="G21" s="99">
        <v>2.7040514765228436</v>
      </c>
      <c r="H21" s="99">
        <v>2.7412828760778121</v>
      </c>
      <c r="I21" s="99">
        <v>2.8548378311663347</v>
      </c>
      <c r="J21" s="99">
        <v>2.9414099282536563</v>
      </c>
      <c r="K21" s="99">
        <v>3.0329208932969025</v>
      </c>
      <c r="L21" s="99">
        <v>3.0712840129599481</v>
      </c>
      <c r="M21" s="99">
        <v>2.9379938565062309</v>
      </c>
      <c r="N21" s="99">
        <v>2.9425825680260491</v>
      </c>
      <c r="O21" s="99">
        <v>2.8208781808744656</v>
      </c>
      <c r="P21" s="99">
        <v>2.789896226313946</v>
      </c>
      <c r="Q21" s="99">
        <v>2.7714945538288278</v>
      </c>
      <c r="R21" s="99">
        <v>2.8070746982313008</v>
      </c>
      <c r="S21" s="99">
        <v>2.8312578964143493</v>
      </c>
      <c r="T21" s="99">
        <v>2.9143816572878269</v>
      </c>
      <c r="U21" s="99">
        <v>3.0420919500647194</v>
      </c>
      <c r="V21" s="99">
        <v>2.8816850673643368</v>
      </c>
      <c r="W21" s="99">
        <v>2.7800268387070775</v>
      </c>
      <c r="DA21" s="63" t="s">
        <v>3101</v>
      </c>
    </row>
    <row r="22" spans="1:105" ht="12" customHeight="1" x14ac:dyDescent="0.25">
      <c r="A22" s="109" t="s">
        <v>120</v>
      </c>
      <c r="B22" s="110">
        <v>0</v>
      </c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DA22" s="60" t="s">
        <v>3102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8">
        <f t="shared" ref="B24:Q24" si="7">B25+B28+B30+B39</f>
        <v>47.06407162492733</v>
      </c>
      <c r="C24" s="118">
        <f t="shared" si="7"/>
        <v>52.944834146324169</v>
      </c>
      <c r="D24" s="118">
        <f t="shared" si="7"/>
        <v>50.991046420941601</v>
      </c>
      <c r="E24" s="118">
        <f t="shared" si="7"/>
        <v>49.320951942388383</v>
      </c>
      <c r="F24" s="118">
        <f t="shared" si="7"/>
        <v>47.83041104612483</v>
      </c>
      <c r="G24" s="118">
        <f t="shared" si="7"/>
        <v>49.047854547614037</v>
      </c>
      <c r="H24" s="118">
        <f t="shared" si="7"/>
        <v>50.881812961180373</v>
      </c>
      <c r="I24" s="118">
        <f t="shared" si="7"/>
        <v>48.964692597138523</v>
      </c>
      <c r="J24" s="118">
        <f t="shared" si="7"/>
        <v>48.957854047969278</v>
      </c>
      <c r="K24" s="118">
        <f t="shared" si="7"/>
        <v>49.377837535797624</v>
      </c>
      <c r="L24" s="118">
        <f t="shared" si="7"/>
        <v>55.101595719119032</v>
      </c>
      <c r="M24" s="118">
        <f t="shared" si="7"/>
        <v>47.320174056608145</v>
      </c>
      <c r="N24" s="118">
        <f t="shared" si="7"/>
        <v>49.82835611517315</v>
      </c>
      <c r="O24" s="118">
        <f t="shared" si="7"/>
        <v>47.011665281517509</v>
      </c>
      <c r="P24" s="118">
        <f t="shared" si="7"/>
        <v>42.646391785992996</v>
      </c>
      <c r="Q24" s="118">
        <f t="shared" si="7"/>
        <v>42.667337768070624</v>
      </c>
      <c r="R24" s="118">
        <f t="shared" ref="R24:V24" si="8">R25+R28+R30+R39</f>
        <v>45.500614489557378</v>
      </c>
      <c r="S24" s="118">
        <f t="shared" si="8"/>
        <v>46.015609603999636</v>
      </c>
      <c r="T24" s="118">
        <f t="shared" si="8"/>
        <v>46.973705377898519</v>
      </c>
      <c r="U24" s="118">
        <f t="shared" si="8"/>
        <v>49.002492843621681</v>
      </c>
      <c r="V24" s="118">
        <f t="shared" si="8"/>
        <v>48.308558873720237</v>
      </c>
      <c r="W24" s="118">
        <f t="shared" ref="W24" si="9">W25+W28+W30+W39</f>
        <v>47.363165930550579</v>
      </c>
      <c r="DA24" s="129" t="s">
        <v>3103</v>
      </c>
    </row>
    <row r="25" spans="1:105" ht="12.95" customHeight="1" x14ac:dyDescent="0.25">
      <c r="A25" s="121" t="s">
        <v>57</v>
      </c>
      <c r="B25" s="123">
        <f t="shared" ref="B25:Q25" si="10">SUM(B26:B27)</f>
        <v>43.308304054756015</v>
      </c>
      <c r="C25" s="123">
        <f t="shared" si="10"/>
        <v>49.202830892958573</v>
      </c>
      <c r="D25" s="123">
        <f t="shared" si="10"/>
        <v>47.346469358514419</v>
      </c>
      <c r="E25" s="123">
        <f t="shared" si="10"/>
        <v>45.477159852542826</v>
      </c>
      <c r="F25" s="123">
        <f t="shared" si="10"/>
        <v>44.317428390172431</v>
      </c>
      <c r="G25" s="123">
        <f t="shared" si="10"/>
        <v>45.868756825154556</v>
      </c>
      <c r="H25" s="123">
        <f t="shared" si="10"/>
        <v>47.741529688119783</v>
      </c>
      <c r="I25" s="123">
        <f t="shared" si="10"/>
        <v>45.775001484071986</v>
      </c>
      <c r="J25" s="123">
        <f t="shared" si="10"/>
        <v>45.798972629346551</v>
      </c>
      <c r="K25" s="123">
        <f t="shared" si="10"/>
        <v>46.262726857745399</v>
      </c>
      <c r="L25" s="123">
        <f t="shared" si="10"/>
        <v>52.070927262362503</v>
      </c>
      <c r="M25" s="123">
        <f t="shared" si="10"/>
        <v>44.505338623740542</v>
      </c>
      <c r="N25" s="123">
        <f t="shared" si="10"/>
        <v>47.121193372017927</v>
      </c>
      <c r="O25" s="123">
        <f t="shared" si="10"/>
        <v>44.600763511276483</v>
      </c>
      <c r="P25" s="123">
        <f t="shared" si="10"/>
        <v>40.322314792761418</v>
      </c>
      <c r="Q25" s="123">
        <f t="shared" si="10"/>
        <v>40.392720343392277</v>
      </c>
      <c r="R25" s="123">
        <f t="shared" ref="R25:V25" si="11">SUM(R26:R27)</f>
        <v>43.173536520181827</v>
      </c>
      <c r="S25" s="123">
        <f t="shared" si="11"/>
        <v>43.626611955594107</v>
      </c>
      <c r="T25" s="123">
        <f t="shared" si="11"/>
        <v>44.463992820084961</v>
      </c>
      <c r="U25" s="123">
        <f t="shared" si="11"/>
        <v>46.368670831633438</v>
      </c>
      <c r="V25" s="123">
        <f t="shared" si="11"/>
        <v>45.813064461827125</v>
      </c>
      <c r="W25" s="123">
        <f t="shared" ref="W25" si="12">SUM(W26:W27)</f>
        <v>44.890089269191165</v>
      </c>
      <c r="DA25" s="130" t="s">
        <v>3104</v>
      </c>
    </row>
    <row r="26" spans="1:105" ht="12" customHeight="1" x14ac:dyDescent="0.25">
      <c r="A26" s="97" t="s">
        <v>74</v>
      </c>
      <c r="B26" s="99">
        <v>43.308304054756015</v>
      </c>
      <c r="C26" s="99">
        <v>49.202830892958573</v>
      </c>
      <c r="D26" s="99">
        <v>47.346469358514419</v>
      </c>
      <c r="E26" s="99">
        <v>45.477159852542826</v>
      </c>
      <c r="F26" s="99">
        <v>44.317428390172431</v>
      </c>
      <c r="G26" s="99">
        <v>45.868756825154556</v>
      </c>
      <c r="H26" s="99">
        <v>47.741529688119783</v>
      </c>
      <c r="I26" s="99">
        <v>45.775001484071986</v>
      </c>
      <c r="J26" s="99">
        <v>45.798972629346551</v>
      </c>
      <c r="K26" s="99">
        <v>46.262726857745399</v>
      </c>
      <c r="L26" s="99">
        <v>52.070927262362503</v>
      </c>
      <c r="M26" s="99">
        <v>44.505338623740542</v>
      </c>
      <c r="N26" s="99">
        <v>47.121193372017927</v>
      </c>
      <c r="O26" s="99">
        <v>44.600763511276483</v>
      </c>
      <c r="P26" s="99">
        <v>40.322314792761418</v>
      </c>
      <c r="Q26" s="99">
        <v>40.392720343392277</v>
      </c>
      <c r="R26" s="99">
        <v>43.173536520181827</v>
      </c>
      <c r="S26" s="99">
        <v>43.626611955594107</v>
      </c>
      <c r="T26" s="99">
        <v>44.463992820084961</v>
      </c>
      <c r="U26" s="99">
        <v>46.368670831633438</v>
      </c>
      <c r="V26" s="99">
        <v>45.813064461827125</v>
      </c>
      <c r="W26" s="99">
        <v>44.890089269191165</v>
      </c>
      <c r="DA26" s="63" t="s">
        <v>3105</v>
      </c>
    </row>
    <row r="27" spans="1:105" ht="12" customHeight="1" x14ac:dyDescent="0.25">
      <c r="A27" s="97" t="s">
        <v>53</v>
      </c>
      <c r="B27" s="99">
        <v>0</v>
      </c>
      <c r="C27" s="99">
        <v>0</v>
      </c>
      <c r="D27" s="99">
        <v>0</v>
      </c>
      <c r="E27" s="99">
        <v>0</v>
      </c>
      <c r="F27" s="99">
        <v>0</v>
      </c>
      <c r="G27" s="99">
        <v>0</v>
      </c>
      <c r="H27" s="99">
        <v>0</v>
      </c>
      <c r="I27" s="99">
        <v>0</v>
      </c>
      <c r="J27" s="99">
        <v>0</v>
      </c>
      <c r="K27" s="99">
        <v>0</v>
      </c>
      <c r="L27" s="99">
        <v>0</v>
      </c>
      <c r="M27" s="99">
        <v>0</v>
      </c>
      <c r="N27" s="99">
        <v>0</v>
      </c>
      <c r="O27" s="99">
        <v>0</v>
      </c>
      <c r="P27" s="99">
        <v>0</v>
      </c>
      <c r="Q27" s="99">
        <v>0</v>
      </c>
      <c r="R27" s="99">
        <v>0</v>
      </c>
      <c r="S27" s="99">
        <v>0</v>
      </c>
      <c r="T27" s="99">
        <v>0</v>
      </c>
      <c r="U27" s="99">
        <v>0</v>
      </c>
      <c r="V27" s="99">
        <v>0</v>
      </c>
      <c r="W27" s="99">
        <v>0</v>
      </c>
      <c r="DA27" s="63" t="s">
        <v>3106</v>
      </c>
    </row>
    <row r="28" spans="1:105" ht="12.95" customHeight="1" x14ac:dyDescent="0.25">
      <c r="A28" s="121" t="s">
        <v>92</v>
      </c>
      <c r="B28" s="123">
        <f t="shared" ref="B28:W28" si="13">B29</f>
        <v>0</v>
      </c>
      <c r="C28" s="123">
        <f t="shared" si="13"/>
        <v>0</v>
      </c>
      <c r="D28" s="123">
        <f t="shared" si="13"/>
        <v>0</v>
      </c>
      <c r="E28" s="123">
        <f t="shared" si="13"/>
        <v>0</v>
      </c>
      <c r="F28" s="123">
        <f t="shared" si="13"/>
        <v>0</v>
      </c>
      <c r="G28" s="123">
        <f t="shared" si="13"/>
        <v>0</v>
      </c>
      <c r="H28" s="123">
        <f t="shared" si="13"/>
        <v>0</v>
      </c>
      <c r="I28" s="123">
        <f t="shared" si="13"/>
        <v>0</v>
      </c>
      <c r="J28" s="123">
        <f t="shared" si="13"/>
        <v>0</v>
      </c>
      <c r="K28" s="123">
        <f t="shared" si="13"/>
        <v>0</v>
      </c>
      <c r="L28" s="123">
        <f t="shared" si="13"/>
        <v>0</v>
      </c>
      <c r="M28" s="123">
        <f t="shared" si="13"/>
        <v>0</v>
      </c>
      <c r="N28" s="123">
        <f t="shared" si="13"/>
        <v>0</v>
      </c>
      <c r="O28" s="123">
        <f t="shared" si="13"/>
        <v>0</v>
      </c>
      <c r="P28" s="123">
        <f t="shared" si="13"/>
        <v>0</v>
      </c>
      <c r="Q28" s="123">
        <f t="shared" si="13"/>
        <v>0</v>
      </c>
      <c r="R28" s="123">
        <f t="shared" si="13"/>
        <v>0</v>
      </c>
      <c r="S28" s="123">
        <f t="shared" si="13"/>
        <v>0</v>
      </c>
      <c r="T28" s="123">
        <f t="shared" si="13"/>
        <v>0</v>
      </c>
      <c r="U28" s="123">
        <f t="shared" si="13"/>
        <v>0</v>
      </c>
      <c r="V28" s="123">
        <f t="shared" si="13"/>
        <v>0</v>
      </c>
      <c r="W28" s="123">
        <f t="shared" si="13"/>
        <v>0</v>
      </c>
      <c r="DA28" s="130" t="s">
        <v>3107</v>
      </c>
    </row>
    <row r="29" spans="1:105" ht="12" customHeight="1" x14ac:dyDescent="0.25">
      <c r="A29" s="97" t="s">
        <v>53</v>
      </c>
      <c r="B29" s="99">
        <v>0</v>
      </c>
      <c r="C29" s="99">
        <v>0</v>
      </c>
      <c r="D29" s="99">
        <v>0</v>
      </c>
      <c r="E29" s="99">
        <v>0</v>
      </c>
      <c r="F29" s="99">
        <v>0</v>
      </c>
      <c r="G29" s="99">
        <v>0</v>
      </c>
      <c r="H29" s="99">
        <v>0</v>
      </c>
      <c r="I29" s="99">
        <v>0</v>
      </c>
      <c r="J29" s="99">
        <v>0</v>
      </c>
      <c r="K29" s="99">
        <v>0</v>
      </c>
      <c r="L29" s="99">
        <v>0</v>
      </c>
      <c r="M29" s="99">
        <v>0</v>
      </c>
      <c r="N29" s="99">
        <v>0</v>
      </c>
      <c r="O29" s="99">
        <v>0</v>
      </c>
      <c r="P29" s="99">
        <v>0</v>
      </c>
      <c r="Q29" s="99">
        <v>0</v>
      </c>
      <c r="R29" s="99">
        <v>0</v>
      </c>
      <c r="S29" s="99">
        <v>0</v>
      </c>
      <c r="T29" s="99">
        <v>0</v>
      </c>
      <c r="U29" s="99">
        <v>0</v>
      </c>
      <c r="V29" s="99">
        <v>0</v>
      </c>
      <c r="W29" s="99">
        <v>0</v>
      </c>
      <c r="DA29" s="63" t="s">
        <v>3108</v>
      </c>
    </row>
    <row r="30" spans="1:105" ht="12" customHeight="1" x14ac:dyDescent="0.25">
      <c r="A30" s="121" t="s">
        <v>55</v>
      </c>
      <c r="B30" s="123">
        <v>2.1594835477887995</v>
      </c>
      <c r="C30" s="123">
        <v>2.1330200836907136</v>
      </c>
      <c r="D30" s="123">
        <v>1.9584919698685963</v>
      </c>
      <c r="E30" s="123">
        <v>1.7758186600954544</v>
      </c>
      <c r="F30" s="123">
        <v>1.553629717211122</v>
      </c>
      <c r="G30" s="123">
        <v>1.3105050886539078</v>
      </c>
      <c r="H30" s="123">
        <v>1.2725030063583167</v>
      </c>
      <c r="I30" s="123">
        <v>1.2271400570196607</v>
      </c>
      <c r="J30" s="123">
        <v>1.1670097593263598</v>
      </c>
      <c r="K30" s="123">
        <v>1.1037159560349865</v>
      </c>
      <c r="L30" s="123">
        <v>1.0515563480912042</v>
      </c>
      <c r="M30" s="123">
        <v>0.95922741712710657</v>
      </c>
      <c r="N30" s="123">
        <v>0.8723594082257764</v>
      </c>
      <c r="O30" s="123">
        <v>0.67650626530131686</v>
      </c>
      <c r="P30" s="123">
        <v>0.5985740892025937</v>
      </c>
      <c r="Q30" s="123">
        <v>0.54674778035326244</v>
      </c>
      <c r="R30" s="123">
        <v>0.56094850202171231</v>
      </c>
      <c r="S30" s="123">
        <v>0.5767716167980047</v>
      </c>
      <c r="T30" s="123">
        <v>0.59786661563179866</v>
      </c>
      <c r="U30" s="123">
        <v>0.61246139849803616</v>
      </c>
      <c r="V30" s="123">
        <v>0.58295725867664949</v>
      </c>
      <c r="W30" s="123">
        <v>0.56618520392111626</v>
      </c>
      <c r="DA30" s="130" t="s">
        <v>3109</v>
      </c>
    </row>
    <row r="31" spans="1:105" ht="12" customHeight="1" x14ac:dyDescent="0.25">
      <c r="A31" s="97" t="s">
        <v>141</v>
      </c>
      <c r="B31" s="99">
        <v>4.0493423751223476</v>
      </c>
      <c r="C31" s="99">
        <v>4.233299493333921</v>
      </c>
      <c r="D31" s="99">
        <v>4.3001310937182611</v>
      </c>
      <c r="E31" s="99">
        <v>4.524630364274695</v>
      </c>
      <c r="F31" s="99">
        <v>4.6685858310533783</v>
      </c>
      <c r="G31" s="99">
        <v>4.6917769617285803</v>
      </c>
      <c r="H31" s="99">
        <v>4.6935943617997138</v>
      </c>
      <c r="I31" s="99">
        <v>4.850662941153665</v>
      </c>
      <c r="J31" s="99">
        <v>4.9918878518527414</v>
      </c>
      <c r="K31" s="99">
        <v>5.1653078744256096</v>
      </c>
      <c r="L31" s="99">
        <v>5.2588107203625496</v>
      </c>
      <c r="M31" s="99">
        <v>5.2398590894408672</v>
      </c>
      <c r="N31" s="99">
        <v>5.4720813732760876</v>
      </c>
      <c r="O31" s="99">
        <v>5.3190041606885723</v>
      </c>
      <c r="P31" s="99">
        <v>5.2908510225012844</v>
      </c>
      <c r="Q31" s="99">
        <v>5.1661289491665041</v>
      </c>
      <c r="R31" s="99">
        <v>5.2170462396559829</v>
      </c>
      <c r="S31" s="99">
        <v>5.2085089548929675</v>
      </c>
      <c r="T31" s="99">
        <v>5.2834090297286922</v>
      </c>
      <c r="U31" s="99">
        <v>5.470431666230807</v>
      </c>
      <c r="V31" s="99">
        <v>5.2786238125983598</v>
      </c>
      <c r="W31" s="99">
        <v>4.9735721095347696</v>
      </c>
      <c r="DA31" s="63" t="s">
        <v>3110</v>
      </c>
    </row>
    <row r="32" spans="1:105" ht="12" customHeight="1" x14ac:dyDescent="0.25">
      <c r="A32" s="97" t="s">
        <v>140</v>
      </c>
      <c r="B32" s="99">
        <v>0</v>
      </c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2.4784269872499007</v>
      </c>
      <c r="L32" s="99">
        <v>2.6421453762526124</v>
      </c>
      <c r="M32" s="99">
        <v>2.548930862950515</v>
      </c>
      <c r="N32" s="99">
        <v>2.60369480973403</v>
      </c>
      <c r="O32" s="99">
        <v>2.5972131860078007</v>
      </c>
      <c r="P32" s="99">
        <v>2.6099855739434847</v>
      </c>
      <c r="Q32" s="99">
        <v>2.5737642205994233</v>
      </c>
      <c r="R32" s="99">
        <v>2.4182309918642519</v>
      </c>
      <c r="S32" s="99">
        <v>2.4549303972359056</v>
      </c>
      <c r="T32" s="99">
        <v>2.8043464246996606</v>
      </c>
      <c r="U32" s="99">
        <v>2.6545255793044631</v>
      </c>
      <c r="V32" s="99">
        <v>2.52467146335528</v>
      </c>
      <c r="W32" s="99">
        <v>2.3623589206363493</v>
      </c>
      <c r="DA32" s="63" t="s">
        <v>3111</v>
      </c>
    </row>
    <row r="33" spans="1:105" ht="12" customHeight="1" x14ac:dyDescent="0.25">
      <c r="A33" s="100" t="s">
        <v>50</v>
      </c>
      <c r="B33" s="102">
        <v>0</v>
      </c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2.4784269872499007</v>
      </c>
      <c r="L33" s="102">
        <v>2.6421453762526124</v>
      </c>
      <c r="M33" s="102">
        <v>2.548930862950515</v>
      </c>
      <c r="N33" s="102">
        <v>2.60369480973403</v>
      </c>
      <c r="O33" s="102">
        <v>2.5972131860078007</v>
      </c>
      <c r="P33" s="102">
        <v>2.6099855739434847</v>
      </c>
      <c r="Q33" s="102">
        <v>2.5737642205994233</v>
      </c>
      <c r="R33" s="102">
        <v>2.4182309918642519</v>
      </c>
      <c r="S33" s="102">
        <v>2.4549303972359056</v>
      </c>
      <c r="T33" s="102">
        <v>2.8043464246996606</v>
      </c>
      <c r="U33" s="102">
        <v>2.6545255793044631</v>
      </c>
      <c r="V33" s="102">
        <v>2.52467146335528</v>
      </c>
      <c r="W33" s="102">
        <v>2.3623589206363493</v>
      </c>
      <c r="DA33" s="131" t="s">
        <v>3112</v>
      </c>
    </row>
    <row r="34" spans="1:105" ht="12" customHeight="1" x14ac:dyDescent="0.25">
      <c r="A34" s="103" t="s">
        <v>52</v>
      </c>
      <c r="B34" s="105">
        <v>0</v>
      </c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DA34" s="132" t="s">
        <v>3113</v>
      </c>
    </row>
    <row r="35" spans="1:105" ht="12" customHeight="1" x14ac:dyDescent="0.25">
      <c r="A35" s="106" t="s">
        <v>122</v>
      </c>
      <c r="B35" s="102">
        <v>0</v>
      </c>
      <c r="C35" s="102">
        <v>0</v>
      </c>
      <c r="D35" s="102">
        <v>0</v>
      </c>
      <c r="E35" s="102">
        <v>0</v>
      </c>
      <c r="F35" s="102">
        <v>0</v>
      </c>
      <c r="G35" s="102">
        <v>0</v>
      </c>
      <c r="H35" s="102">
        <v>0</v>
      </c>
      <c r="I35" s="102">
        <v>0</v>
      </c>
      <c r="J35" s="102">
        <v>0</v>
      </c>
      <c r="K35" s="102">
        <v>0</v>
      </c>
      <c r="L35" s="102">
        <v>0</v>
      </c>
      <c r="M35" s="102">
        <v>0</v>
      </c>
      <c r="N35" s="102">
        <v>0</v>
      </c>
      <c r="O35" s="102">
        <v>0</v>
      </c>
      <c r="P35" s="102">
        <v>0</v>
      </c>
      <c r="Q35" s="102">
        <v>0</v>
      </c>
      <c r="R35" s="102">
        <v>0</v>
      </c>
      <c r="S35" s="102">
        <v>0</v>
      </c>
      <c r="T35" s="102">
        <v>0</v>
      </c>
      <c r="U35" s="102">
        <v>0</v>
      </c>
      <c r="V35" s="102">
        <v>0</v>
      </c>
      <c r="W35" s="102">
        <v>0</v>
      </c>
      <c r="DA35" s="131" t="s">
        <v>3114</v>
      </c>
    </row>
    <row r="36" spans="1:105" ht="12" customHeight="1" x14ac:dyDescent="0.25">
      <c r="A36" s="107" t="s">
        <v>121</v>
      </c>
      <c r="B36" s="105">
        <v>0</v>
      </c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0</v>
      </c>
      <c r="M36" s="105">
        <v>0</v>
      </c>
      <c r="N36" s="105">
        <v>0</v>
      </c>
      <c r="O36" s="105">
        <v>0</v>
      </c>
      <c r="P36" s="105">
        <v>0</v>
      </c>
      <c r="Q36" s="105">
        <v>0</v>
      </c>
      <c r="R36" s="105">
        <v>0</v>
      </c>
      <c r="S36" s="105">
        <v>0</v>
      </c>
      <c r="T36" s="105">
        <v>0</v>
      </c>
      <c r="U36" s="105">
        <v>0</v>
      </c>
      <c r="V36" s="105">
        <v>0</v>
      </c>
      <c r="W36" s="105">
        <v>0</v>
      </c>
      <c r="DA36" s="132" t="s">
        <v>3115</v>
      </c>
    </row>
    <row r="37" spans="1:105" ht="12" customHeight="1" x14ac:dyDescent="0.25">
      <c r="A37" s="108" t="s">
        <v>53</v>
      </c>
      <c r="B37" s="99">
        <v>0</v>
      </c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0</v>
      </c>
      <c r="M37" s="99">
        <v>0</v>
      </c>
      <c r="N37" s="99">
        <v>0</v>
      </c>
      <c r="O37" s="99">
        <v>0</v>
      </c>
      <c r="P37" s="99">
        <v>0</v>
      </c>
      <c r="Q37" s="99">
        <v>0</v>
      </c>
      <c r="R37" s="99">
        <v>0</v>
      </c>
      <c r="S37" s="99">
        <v>0</v>
      </c>
      <c r="T37" s="99">
        <v>0</v>
      </c>
      <c r="U37" s="99">
        <v>0</v>
      </c>
      <c r="V37" s="99">
        <v>0</v>
      </c>
      <c r="W37" s="99">
        <v>0</v>
      </c>
      <c r="DA37" s="63" t="s">
        <v>3116</v>
      </c>
    </row>
    <row r="38" spans="1:105" ht="12" customHeight="1" x14ac:dyDescent="0.25">
      <c r="A38" s="108" t="s">
        <v>52</v>
      </c>
      <c r="B38" s="99">
        <v>0</v>
      </c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0</v>
      </c>
      <c r="M38" s="99">
        <v>0</v>
      </c>
      <c r="N38" s="99">
        <v>0</v>
      </c>
      <c r="O38" s="99">
        <v>0</v>
      </c>
      <c r="P38" s="99">
        <v>0</v>
      </c>
      <c r="Q38" s="99">
        <v>0</v>
      </c>
      <c r="R38" s="99">
        <v>0</v>
      </c>
      <c r="S38" s="99">
        <v>0</v>
      </c>
      <c r="T38" s="99">
        <v>0</v>
      </c>
      <c r="U38" s="99">
        <v>0</v>
      </c>
      <c r="V38" s="99">
        <v>0</v>
      </c>
      <c r="W38" s="99">
        <v>0</v>
      </c>
      <c r="DA38" s="63" t="s">
        <v>3117</v>
      </c>
    </row>
    <row r="39" spans="1:105" ht="12" customHeight="1" x14ac:dyDescent="0.25">
      <c r="A39" s="121" t="s">
        <v>54</v>
      </c>
      <c r="B39" s="123">
        <v>1.5962840223825103</v>
      </c>
      <c r="C39" s="123">
        <v>1.6089831696748773</v>
      </c>
      <c r="D39" s="123">
        <v>1.6860850925585884</v>
      </c>
      <c r="E39" s="123">
        <v>2.067973429750102</v>
      </c>
      <c r="F39" s="123">
        <v>1.9593529387412747</v>
      </c>
      <c r="G39" s="123">
        <v>1.8685926338055752</v>
      </c>
      <c r="H39" s="123">
        <v>1.8677802667022796</v>
      </c>
      <c r="I39" s="123">
        <v>1.9625510560468793</v>
      </c>
      <c r="J39" s="123">
        <v>1.9918716592963679</v>
      </c>
      <c r="K39" s="123">
        <v>2.0113947220172386</v>
      </c>
      <c r="L39" s="123">
        <v>1.9791121086653234</v>
      </c>
      <c r="M39" s="123">
        <v>1.8556080157404933</v>
      </c>
      <c r="N39" s="123">
        <v>1.8348033349294453</v>
      </c>
      <c r="O39" s="123">
        <v>1.7343955049397046</v>
      </c>
      <c r="P39" s="123">
        <v>1.7255029040289875</v>
      </c>
      <c r="Q39" s="123">
        <v>1.7278696443250829</v>
      </c>
      <c r="R39" s="123">
        <v>1.7661294673538415</v>
      </c>
      <c r="S39" s="123">
        <v>1.8122260316075203</v>
      </c>
      <c r="T39" s="123">
        <v>1.9118459421817582</v>
      </c>
      <c r="U39" s="123">
        <v>2.0213606134902116</v>
      </c>
      <c r="V39" s="123">
        <v>1.9125371532164628</v>
      </c>
      <c r="W39" s="123">
        <v>1.9068914574383011</v>
      </c>
      <c r="DA39" s="130" t="s">
        <v>3118</v>
      </c>
    </row>
    <row r="40" spans="1:105" ht="12" customHeight="1" x14ac:dyDescent="0.25">
      <c r="A40" s="97" t="s">
        <v>50</v>
      </c>
      <c r="B40" s="99">
        <v>1.8849466044999099</v>
      </c>
      <c r="C40" s="99">
        <v>1.926848107619318</v>
      </c>
      <c r="D40" s="99">
        <v>2.087410381740836</v>
      </c>
      <c r="E40" s="99">
        <v>2.7712357684927413</v>
      </c>
      <c r="F40" s="99">
        <v>2.7772107684255083</v>
      </c>
      <c r="G40" s="99">
        <v>2.708057578400346</v>
      </c>
      <c r="H40" s="99">
        <v>2.7425821923520304</v>
      </c>
      <c r="I40" s="99">
        <v>2.8544938084069287</v>
      </c>
      <c r="J40" s="99">
        <v>2.9410632386552757</v>
      </c>
      <c r="K40" s="99">
        <v>3.0325801600401499</v>
      </c>
      <c r="L40" s="99">
        <v>3.0713800455182696</v>
      </c>
      <c r="M40" s="99">
        <v>2.9382574604587059</v>
      </c>
      <c r="N40" s="99">
        <v>2.9429291871344598</v>
      </c>
      <c r="O40" s="99">
        <v>2.8209792602768324</v>
      </c>
      <c r="P40" s="99">
        <v>2.7899998386410072</v>
      </c>
      <c r="Q40" s="99">
        <v>2.771487584711231</v>
      </c>
      <c r="R40" s="99">
        <v>2.8069322407609172</v>
      </c>
      <c r="S40" s="99">
        <v>2.8306671072216645</v>
      </c>
      <c r="T40" s="99">
        <v>2.9120731443757348</v>
      </c>
      <c r="U40" s="99">
        <v>3.0396783029059353</v>
      </c>
      <c r="V40" s="99">
        <v>2.8809082068383587</v>
      </c>
      <c r="W40" s="99">
        <v>2.7761488579986104</v>
      </c>
      <c r="DA40" s="63" t="s">
        <v>3119</v>
      </c>
    </row>
    <row r="41" spans="1:105" ht="12" customHeight="1" x14ac:dyDescent="0.25">
      <c r="A41" s="109" t="s">
        <v>120</v>
      </c>
      <c r="B41" s="110">
        <v>0</v>
      </c>
      <c r="C41" s="110">
        <v>0</v>
      </c>
      <c r="D41" s="110">
        <v>0</v>
      </c>
      <c r="E41" s="110">
        <v>0</v>
      </c>
      <c r="F41" s="110">
        <v>0</v>
      </c>
      <c r="G41" s="110">
        <v>0</v>
      </c>
      <c r="H41" s="110">
        <v>0</v>
      </c>
      <c r="I41" s="110">
        <v>0</v>
      </c>
      <c r="J41" s="110">
        <v>0</v>
      </c>
      <c r="K41" s="110">
        <v>0</v>
      </c>
      <c r="L41" s="110">
        <v>0</v>
      </c>
      <c r="M41" s="110">
        <v>0</v>
      </c>
      <c r="N41" s="110">
        <v>0</v>
      </c>
      <c r="O41" s="110">
        <v>0</v>
      </c>
      <c r="P41" s="110">
        <v>0</v>
      </c>
      <c r="Q41" s="110">
        <v>0</v>
      </c>
      <c r="R41" s="110">
        <v>0</v>
      </c>
      <c r="S41" s="110">
        <v>0</v>
      </c>
      <c r="T41" s="110">
        <v>0</v>
      </c>
      <c r="U41" s="110">
        <v>0</v>
      </c>
      <c r="V41" s="110">
        <v>0</v>
      </c>
      <c r="W41" s="110">
        <v>0</v>
      </c>
      <c r="DA41" s="60" t="s">
        <v>3120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8">
        <f t="shared" ref="B43:Q43" si="14">B44+B47+B49+B58</f>
        <v>57.024924870246181</v>
      </c>
      <c r="C43" s="118">
        <f t="shared" si="14"/>
        <v>69.945392076945012</v>
      </c>
      <c r="D43" s="118">
        <f t="shared" si="14"/>
        <v>72.150231980256294</v>
      </c>
      <c r="E43" s="118">
        <f t="shared" si="14"/>
        <v>71.19857082103276</v>
      </c>
      <c r="F43" s="118">
        <f t="shared" si="14"/>
        <v>67.25943475191508</v>
      </c>
      <c r="G43" s="118">
        <f t="shared" si="14"/>
        <v>66.27485112536651</v>
      </c>
      <c r="H43" s="118">
        <f t="shared" si="14"/>
        <v>74.045223203932878</v>
      </c>
      <c r="I43" s="118">
        <f t="shared" si="14"/>
        <v>70.671847762215592</v>
      </c>
      <c r="J43" s="118">
        <f t="shared" si="14"/>
        <v>69.117867358021002</v>
      </c>
      <c r="K43" s="118">
        <f t="shared" si="14"/>
        <v>67.297138274456344</v>
      </c>
      <c r="L43" s="118">
        <f t="shared" si="14"/>
        <v>57.26135475231365</v>
      </c>
      <c r="M43" s="118">
        <f t="shared" si="14"/>
        <v>74.555110445156728</v>
      </c>
      <c r="N43" s="118">
        <f t="shared" si="14"/>
        <v>69.405285200197454</v>
      </c>
      <c r="O43" s="118">
        <f t="shared" si="14"/>
        <v>65.881526480738074</v>
      </c>
      <c r="P43" s="118">
        <f t="shared" si="14"/>
        <v>60.375670365310349</v>
      </c>
      <c r="Q43" s="118">
        <f t="shared" si="14"/>
        <v>63.822856579491692</v>
      </c>
      <c r="R43" s="118">
        <f t="shared" ref="R43:V43" si="15">R44+R47+R49+R58</f>
        <v>62.226387701188713</v>
      </c>
      <c r="S43" s="118">
        <f t="shared" si="15"/>
        <v>62.462435478448867</v>
      </c>
      <c r="T43" s="118">
        <f t="shared" si="15"/>
        <v>70.991282021010832</v>
      </c>
      <c r="U43" s="118">
        <f t="shared" si="15"/>
        <v>56.879692780889222</v>
      </c>
      <c r="V43" s="118">
        <f t="shared" si="15"/>
        <v>55.045870932215571</v>
      </c>
      <c r="W43" s="118">
        <f t="shared" ref="W43" si="16">W44+W47+W49+W58</f>
        <v>81.162566526483388</v>
      </c>
      <c r="DA43" s="129" t="s">
        <v>3121</v>
      </c>
    </row>
    <row r="44" spans="1:105" ht="12.95" customHeight="1" x14ac:dyDescent="0.25">
      <c r="A44" s="121" t="s">
        <v>57</v>
      </c>
      <c r="B44" s="123">
        <f t="shared" ref="B44:Q44" si="17">SUM(B45:B46)</f>
        <v>50.841151654365916</v>
      </c>
      <c r="C44" s="123">
        <f t="shared" si="17"/>
        <v>63.145921371814765</v>
      </c>
      <c r="D44" s="123">
        <f t="shared" si="17"/>
        <v>64.895688083411585</v>
      </c>
      <c r="E44" s="123">
        <f t="shared" si="17"/>
        <v>62.778330237229937</v>
      </c>
      <c r="F44" s="123">
        <f t="shared" si="17"/>
        <v>59.073985835875177</v>
      </c>
      <c r="G44" s="123">
        <f t="shared" si="17"/>
        <v>58.638624654773764</v>
      </c>
      <c r="H44" s="123">
        <f t="shared" si="17"/>
        <v>65.855123651600195</v>
      </c>
      <c r="I44" s="123">
        <f t="shared" si="17"/>
        <v>62.439462892384917</v>
      </c>
      <c r="J44" s="123">
        <f t="shared" si="17"/>
        <v>60.968164362664005</v>
      </c>
      <c r="K44" s="123">
        <f t="shared" si="17"/>
        <v>59.315901956133338</v>
      </c>
      <c r="L44" s="123">
        <f t="shared" si="17"/>
        <v>50.758847352751729</v>
      </c>
      <c r="M44" s="123">
        <f t="shared" si="17"/>
        <v>65.880649806361916</v>
      </c>
      <c r="N44" s="123">
        <f t="shared" si="17"/>
        <v>61.267935796671026</v>
      </c>
      <c r="O44" s="123">
        <f t="shared" si="17"/>
        <v>57.670628582541532</v>
      </c>
      <c r="P44" s="123">
        <f t="shared" si="17"/>
        <v>52.207155369024711</v>
      </c>
      <c r="Q44" s="123">
        <f t="shared" si="17"/>
        <v>55.225792186755527</v>
      </c>
      <c r="R44" s="123">
        <f t="shared" ref="R44:V44" si="18">SUM(R45:R46)</f>
        <v>54.127889095045298</v>
      </c>
      <c r="S44" s="123">
        <f t="shared" si="18"/>
        <v>54.244895812929776</v>
      </c>
      <c r="T44" s="123">
        <f t="shared" si="18"/>
        <v>62.011492654791951</v>
      </c>
      <c r="U44" s="123">
        <f t="shared" si="18"/>
        <v>49.097546801824969</v>
      </c>
      <c r="V44" s="123">
        <f t="shared" si="18"/>
        <v>47.587471252056964</v>
      </c>
      <c r="W44" s="123">
        <f t="shared" ref="W44" si="19">SUM(W45:W46)</f>
        <v>71.10074742564511</v>
      </c>
      <c r="DA44" s="130" t="s">
        <v>3122</v>
      </c>
    </row>
    <row r="45" spans="1:105" ht="12" customHeight="1" x14ac:dyDescent="0.25">
      <c r="A45" s="97" t="s">
        <v>216</v>
      </c>
      <c r="B45" s="99">
        <v>50.841151654365916</v>
      </c>
      <c r="C45" s="99">
        <v>63.145921371814765</v>
      </c>
      <c r="D45" s="99">
        <v>64.895688083411585</v>
      </c>
      <c r="E45" s="99">
        <v>62.778330237229937</v>
      </c>
      <c r="F45" s="99">
        <v>59.073985835875177</v>
      </c>
      <c r="G45" s="99">
        <v>58.638624654773764</v>
      </c>
      <c r="H45" s="99">
        <v>65.855123651600195</v>
      </c>
      <c r="I45" s="99">
        <v>62.439462892384917</v>
      </c>
      <c r="J45" s="99">
        <v>60.968164362664005</v>
      </c>
      <c r="K45" s="99">
        <v>59.315901956133338</v>
      </c>
      <c r="L45" s="99">
        <v>50.758847352751729</v>
      </c>
      <c r="M45" s="99">
        <v>65.880649806361916</v>
      </c>
      <c r="N45" s="99">
        <v>61.267935796671026</v>
      </c>
      <c r="O45" s="99">
        <v>57.670628582541532</v>
      </c>
      <c r="P45" s="99">
        <v>52.207155369024711</v>
      </c>
      <c r="Q45" s="99">
        <v>55.225792186755527</v>
      </c>
      <c r="R45" s="99">
        <v>54.127889095045298</v>
      </c>
      <c r="S45" s="99">
        <v>54.244895812929776</v>
      </c>
      <c r="T45" s="99">
        <v>62.011492654791951</v>
      </c>
      <c r="U45" s="99">
        <v>49.097546801824969</v>
      </c>
      <c r="V45" s="99">
        <v>47.587471252056964</v>
      </c>
      <c r="W45" s="99">
        <v>71.10074742564511</v>
      </c>
      <c r="DA45" s="63" t="s">
        <v>3123</v>
      </c>
    </row>
    <row r="46" spans="1:105" ht="12" customHeight="1" x14ac:dyDescent="0.25">
      <c r="A46" s="97" t="s">
        <v>53</v>
      </c>
      <c r="B46" s="99">
        <v>0</v>
      </c>
      <c r="C46" s="99">
        <v>0</v>
      </c>
      <c r="D46" s="99">
        <v>0</v>
      </c>
      <c r="E46" s="99">
        <v>0</v>
      </c>
      <c r="F46" s="99">
        <v>0</v>
      </c>
      <c r="G46" s="99">
        <v>0</v>
      </c>
      <c r="H46" s="99">
        <v>0</v>
      </c>
      <c r="I46" s="99">
        <v>0</v>
      </c>
      <c r="J46" s="99">
        <v>0</v>
      </c>
      <c r="K46" s="99">
        <v>0</v>
      </c>
      <c r="L46" s="99">
        <v>0</v>
      </c>
      <c r="M46" s="99">
        <v>0</v>
      </c>
      <c r="N46" s="99">
        <v>0</v>
      </c>
      <c r="O46" s="99">
        <v>0</v>
      </c>
      <c r="P46" s="99">
        <v>0</v>
      </c>
      <c r="Q46" s="99">
        <v>0</v>
      </c>
      <c r="R46" s="99">
        <v>0</v>
      </c>
      <c r="S46" s="99">
        <v>0</v>
      </c>
      <c r="T46" s="99">
        <v>0</v>
      </c>
      <c r="U46" s="99">
        <v>0</v>
      </c>
      <c r="V46" s="99">
        <v>0</v>
      </c>
      <c r="W46" s="99">
        <v>0</v>
      </c>
      <c r="DA46" s="63" t="s">
        <v>3124</v>
      </c>
    </row>
    <row r="47" spans="1:105" ht="12.95" customHeight="1" x14ac:dyDescent="0.25">
      <c r="A47" s="121" t="s">
        <v>92</v>
      </c>
      <c r="B47" s="123">
        <f t="shared" ref="B47:W47" si="20">B48</f>
        <v>0</v>
      </c>
      <c r="C47" s="123">
        <f t="shared" si="20"/>
        <v>0</v>
      </c>
      <c r="D47" s="123">
        <f t="shared" si="20"/>
        <v>0</v>
      </c>
      <c r="E47" s="123">
        <f t="shared" si="20"/>
        <v>0</v>
      </c>
      <c r="F47" s="123">
        <f t="shared" si="20"/>
        <v>0</v>
      </c>
      <c r="G47" s="123">
        <f t="shared" si="20"/>
        <v>0</v>
      </c>
      <c r="H47" s="123">
        <f t="shared" si="20"/>
        <v>0</v>
      </c>
      <c r="I47" s="123">
        <f t="shared" si="20"/>
        <v>0</v>
      </c>
      <c r="J47" s="123">
        <f t="shared" si="20"/>
        <v>0</v>
      </c>
      <c r="K47" s="123">
        <f t="shared" si="20"/>
        <v>0</v>
      </c>
      <c r="L47" s="123">
        <f t="shared" si="20"/>
        <v>0</v>
      </c>
      <c r="M47" s="123">
        <f t="shared" si="20"/>
        <v>0</v>
      </c>
      <c r="N47" s="123">
        <f t="shared" si="20"/>
        <v>0</v>
      </c>
      <c r="O47" s="123">
        <f t="shared" si="20"/>
        <v>0</v>
      </c>
      <c r="P47" s="123">
        <f t="shared" si="20"/>
        <v>0</v>
      </c>
      <c r="Q47" s="123">
        <f t="shared" si="20"/>
        <v>0</v>
      </c>
      <c r="R47" s="123">
        <f t="shared" si="20"/>
        <v>0</v>
      </c>
      <c r="S47" s="123">
        <f t="shared" si="20"/>
        <v>0</v>
      </c>
      <c r="T47" s="123">
        <f t="shared" si="20"/>
        <v>0</v>
      </c>
      <c r="U47" s="123">
        <f t="shared" si="20"/>
        <v>0</v>
      </c>
      <c r="V47" s="123">
        <f t="shared" si="20"/>
        <v>0</v>
      </c>
      <c r="W47" s="123">
        <f t="shared" si="20"/>
        <v>0</v>
      </c>
      <c r="DA47" s="130" t="s">
        <v>3125</v>
      </c>
    </row>
    <row r="48" spans="1:105" ht="12" customHeight="1" x14ac:dyDescent="0.25">
      <c r="A48" s="97" t="s">
        <v>53</v>
      </c>
      <c r="B48" s="99">
        <v>0</v>
      </c>
      <c r="C48" s="99">
        <v>0</v>
      </c>
      <c r="D48" s="99">
        <v>0</v>
      </c>
      <c r="E48" s="99">
        <v>0</v>
      </c>
      <c r="F48" s="99">
        <v>0</v>
      </c>
      <c r="G48" s="99">
        <v>0</v>
      </c>
      <c r="H48" s="99">
        <v>0</v>
      </c>
      <c r="I48" s="99">
        <v>0</v>
      </c>
      <c r="J48" s="99">
        <v>0</v>
      </c>
      <c r="K48" s="99">
        <v>0</v>
      </c>
      <c r="L48" s="99">
        <v>0</v>
      </c>
      <c r="M48" s="99">
        <v>0</v>
      </c>
      <c r="N48" s="99">
        <v>0</v>
      </c>
      <c r="O48" s="99">
        <v>0</v>
      </c>
      <c r="P48" s="99">
        <v>0</v>
      </c>
      <c r="Q48" s="99">
        <v>0</v>
      </c>
      <c r="R48" s="99">
        <v>0</v>
      </c>
      <c r="S48" s="99">
        <v>0</v>
      </c>
      <c r="T48" s="99">
        <v>0</v>
      </c>
      <c r="U48" s="99">
        <v>0</v>
      </c>
      <c r="V48" s="99">
        <v>0</v>
      </c>
      <c r="W48" s="99">
        <v>0</v>
      </c>
      <c r="DA48" s="63" t="s">
        <v>3126</v>
      </c>
    </row>
    <row r="49" spans="1:105" ht="12" customHeight="1" x14ac:dyDescent="0.25">
      <c r="A49" s="121" t="s">
        <v>55</v>
      </c>
      <c r="B49" s="123">
        <v>4.5875222765008772</v>
      </c>
      <c r="C49" s="123">
        <v>5.1930075499482102</v>
      </c>
      <c r="D49" s="123">
        <v>5.5985281334646784</v>
      </c>
      <c r="E49" s="123">
        <v>6.4331487419029143</v>
      </c>
      <c r="F49" s="123">
        <v>6.3030909809628346</v>
      </c>
      <c r="G49" s="123">
        <v>5.8518195117323852</v>
      </c>
      <c r="H49" s="123">
        <v>6.4365575626580913</v>
      </c>
      <c r="I49" s="123">
        <v>6.4492695712461154</v>
      </c>
      <c r="J49" s="123">
        <v>6.3208693320526681</v>
      </c>
      <c r="K49" s="123">
        <v>6.1289752745563391</v>
      </c>
      <c r="L49" s="123">
        <v>4.6339953150184909</v>
      </c>
      <c r="M49" s="123">
        <v>6.7521010085248685</v>
      </c>
      <c r="N49" s="123">
        <v>6.1910349819396169</v>
      </c>
      <c r="O49" s="123">
        <v>6.420775281023726</v>
      </c>
      <c r="P49" s="123">
        <v>6.4077422927793588</v>
      </c>
      <c r="Q49" s="123">
        <v>6.8408189150908392</v>
      </c>
      <c r="R49" s="123">
        <v>6.3025772976700418</v>
      </c>
      <c r="S49" s="123">
        <v>6.393008171881311</v>
      </c>
      <c r="T49" s="123">
        <v>7.054906193687434</v>
      </c>
      <c r="U49" s="123">
        <v>5.7420032413736068</v>
      </c>
      <c r="V49" s="123">
        <v>5.5255936595239783</v>
      </c>
      <c r="W49" s="123">
        <v>8.141390932865173</v>
      </c>
      <c r="DA49" s="130" t="s">
        <v>3127</v>
      </c>
    </row>
    <row r="50" spans="1:105" ht="12" customHeight="1" x14ac:dyDescent="0.25">
      <c r="A50" s="97" t="s">
        <v>138</v>
      </c>
      <c r="B50" s="99">
        <v>4.7326157483124085</v>
      </c>
      <c r="C50" s="99">
        <v>5.3500028342411206</v>
      </c>
      <c r="D50" s="99">
        <v>5.7553697862880764</v>
      </c>
      <c r="E50" s="99">
        <v>6.6031428918686119</v>
      </c>
      <c r="F50" s="99">
        <v>6.4626041136640939</v>
      </c>
      <c r="G50" s="99">
        <v>5.9993609497319946</v>
      </c>
      <c r="H50" s="99">
        <v>6.6017013702037417</v>
      </c>
      <c r="I50" s="99">
        <v>6.6177004689134558</v>
      </c>
      <c r="J50" s="99">
        <v>6.4882512377098118</v>
      </c>
      <c r="K50" s="99">
        <v>6.2963899033270634</v>
      </c>
      <c r="L50" s="99">
        <v>4.7623673486639335</v>
      </c>
      <c r="M50" s="99">
        <v>6.9516110748220195</v>
      </c>
      <c r="N50" s="99">
        <v>6.3971283067088507</v>
      </c>
      <c r="O50" s="99">
        <v>6.6609865053685198</v>
      </c>
      <c r="P50" s="99">
        <v>6.6612253263096877</v>
      </c>
      <c r="Q50" s="99">
        <v>7.1102311620465413</v>
      </c>
      <c r="R50" s="99">
        <v>6.5320829467917472</v>
      </c>
      <c r="S50" s="99">
        <v>6.6071549119650399</v>
      </c>
      <c r="T50" s="99">
        <v>7.2871780202350056</v>
      </c>
      <c r="U50" s="99">
        <v>5.929710772750644</v>
      </c>
      <c r="V50" s="99">
        <v>5.7134351999666197</v>
      </c>
      <c r="W50" s="99">
        <v>8.4897953689211789</v>
      </c>
      <c r="DA50" s="63" t="s">
        <v>3128</v>
      </c>
    </row>
    <row r="51" spans="1:105" ht="12" customHeight="1" x14ac:dyDescent="0.25">
      <c r="A51" s="97" t="s">
        <v>137</v>
      </c>
      <c r="B51" s="99">
        <v>0</v>
      </c>
      <c r="C51" s="99">
        <v>0</v>
      </c>
      <c r="D51" s="99">
        <v>0</v>
      </c>
      <c r="E51" s="99">
        <v>0</v>
      </c>
      <c r="F51" s="99">
        <v>0</v>
      </c>
      <c r="G51" s="99">
        <v>0</v>
      </c>
      <c r="H51" s="99">
        <v>0</v>
      </c>
      <c r="I51" s="99">
        <v>0</v>
      </c>
      <c r="J51" s="99">
        <v>0</v>
      </c>
      <c r="K51" s="99">
        <v>3.0000365488340703</v>
      </c>
      <c r="L51" s="99">
        <v>2.4057036249551063</v>
      </c>
      <c r="M51" s="99">
        <v>3.391511226758837</v>
      </c>
      <c r="N51" s="99">
        <v>3.0503618675416182</v>
      </c>
      <c r="O51" s="99">
        <v>3.1848330775607616</v>
      </c>
      <c r="P51" s="99">
        <v>3.0532348077712617</v>
      </c>
      <c r="Q51" s="99">
        <v>3.211358977996031</v>
      </c>
      <c r="R51" s="99">
        <v>2.9203901570997775</v>
      </c>
      <c r="S51" s="99">
        <v>2.9325931075102463</v>
      </c>
      <c r="T51" s="99">
        <v>3.7515839711649672</v>
      </c>
      <c r="U51" s="99">
        <v>2.8590678845507393</v>
      </c>
      <c r="V51" s="99">
        <v>2.724150806812951</v>
      </c>
      <c r="W51" s="99">
        <v>3.8819872944218927</v>
      </c>
      <c r="DA51" s="63" t="s">
        <v>3129</v>
      </c>
    </row>
    <row r="52" spans="1:105" ht="12" customHeight="1" x14ac:dyDescent="0.25">
      <c r="A52" s="100" t="s">
        <v>216</v>
      </c>
      <c r="B52" s="102">
        <v>0</v>
      </c>
      <c r="C52" s="102">
        <v>0</v>
      </c>
      <c r="D52" s="102">
        <v>0</v>
      </c>
      <c r="E52" s="102">
        <v>0</v>
      </c>
      <c r="F52" s="102">
        <v>0</v>
      </c>
      <c r="G52" s="102">
        <v>0</v>
      </c>
      <c r="H52" s="102">
        <v>0</v>
      </c>
      <c r="I52" s="102">
        <v>0</v>
      </c>
      <c r="J52" s="102">
        <v>0</v>
      </c>
      <c r="K52" s="102">
        <v>3.0000365488340703</v>
      </c>
      <c r="L52" s="102">
        <v>2.4057036249551063</v>
      </c>
      <c r="M52" s="102">
        <v>3.391511226758837</v>
      </c>
      <c r="N52" s="102">
        <v>3.0503618675416182</v>
      </c>
      <c r="O52" s="102">
        <v>3.1848330775607616</v>
      </c>
      <c r="P52" s="102">
        <v>3.0532348077712617</v>
      </c>
      <c r="Q52" s="102">
        <v>3.211358977996031</v>
      </c>
      <c r="R52" s="102">
        <v>2.9203901570997775</v>
      </c>
      <c r="S52" s="102">
        <v>2.9325931075102463</v>
      </c>
      <c r="T52" s="102">
        <v>3.7515839711649672</v>
      </c>
      <c r="U52" s="102">
        <v>2.8590678845507393</v>
      </c>
      <c r="V52" s="102">
        <v>2.724150806812951</v>
      </c>
      <c r="W52" s="102">
        <v>3.8819872944218927</v>
      </c>
      <c r="DA52" s="131" t="s">
        <v>3130</v>
      </c>
    </row>
    <row r="53" spans="1:105" ht="12" customHeight="1" x14ac:dyDescent="0.25">
      <c r="A53" s="103" t="s">
        <v>52</v>
      </c>
      <c r="B53" s="105">
        <v>0</v>
      </c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DA53" s="132" t="s">
        <v>3131</v>
      </c>
    </row>
    <row r="54" spans="1:105" ht="12" customHeight="1" x14ac:dyDescent="0.25">
      <c r="A54" s="106" t="s">
        <v>122</v>
      </c>
      <c r="B54" s="102">
        <v>0</v>
      </c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DA54" s="131" t="s">
        <v>3132</v>
      </c>
    </row>
    <row r="55" spans="1:105" ht="12" customHeight="1" x14ac:dyDescent="0.25">
      <c r="A55" s="107" t="s">
        <v>121</v>
      </c>
      <c r="B55" s="105">
        <v>0</v>
      </c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0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DA55" s="132" t="s">
        <v>3133</v>
      </c>
    </row>
    <row r="56" spans="1:105" ht="12" customHeight="1" x14ac:dyDescent="0.25">
      <c r="A56" s="108" t="s">
        <v>53</v>
      </c>
      <c r="B56" s="99">
        <v>0</v>
      </c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DA56" s="63" t="s">
        <v>3134</v>
      </c>
    </row>
    <row r="57" spans="1:105" ht="12" customHeight="1" x14ac:dyDescent="0.25">
      <c r="A57" s="108" t="s">
        <v>52</v>
      </c>
      <c r="B57" s="99">
        <v>0</v>
      </c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DA57" s="63" t="s">
        <v>3135</v>
      </c>
    </row>
    <row r="58" spans="1:105" ht="12" customHeight="1" x14ac:dyDescent="0.25">
      <c r="A58" s="121" t="s">
        <v>54</v>
      </c>
      <c r="B58" s="123">
        <v>1.5962509393793891</v>
      </c>
      <c r="C58" s="123">
        <v>1.6064631551820394</v>
      </c>
      <c r="D58" s="123">
        <v>1.656015763380023</v>
      </c>
      <c r="E58" s="123">
        <v>1.9870918418999042</v>
      </c>
      <c r="F58" s="123">
        <v>1.8823579350770705</v>
      </c>
      <c r="G58" s="123">
        <v>1.7844069588603633</v>
      </c>
      <c r="H58" s="123">
        <v>1.7535419896745947</v>
      </c>
      <c r="I58" s="123">
        <v>1.7831152985845624</v>
      </c>
      <c r="J58" s="123">
        <v>1.8288336633043212</v>
      </c>
      <c r="K58" s="123">
        <v>1.8522610437666598</v>
      </c>
      <c r="L58" s="123">
        <v>1.8685120845434293</v>
      </c>
      <c r="M58" s="123">
        <v>1.9223596302699346</v>
      </c>
      <c r="N58" s="123">
        <v>1.9463144215868056</v>
      </c>
      <c r="O58" s="123">
        <v>1.7901226171728171</v>
      </c>
      <c r="P58" s="123">
        <v>1.760772703506277</v>
      </c>
      <c r="Q58" s="123">
        <v>1.7562454776453262</v>
      </c>
      <c r="R58" s="123">
        <v>1.7959213084733781</v>
      </c>
      <c r="S58" s="123">
        <v>1.8245314936377797</v>
      </c>
      <c r="T58" s="123">
        <v>1.9248831725314564</v>
      </c>
      <c r="U58" s="123">
        <v>2.0401427376906409</v>
      </c>
      <c r="V58" s="123">
        <v>1.9328060206346274</v>
      </c>
      <c r="W58" s="123">
        <v>1.9204281679731006</v>
      </c>
      <c r="DA58" s="130" t="s">
        <v>3136</v>
      </c>
    </row>
    <row r="59" spans="1:105" ht="12" customHeight="1" x14ac:dyDescent="0.25">
      <c r="A59" s="97" t="s">
        <v>50</v>
      </c>
      <c r="B59" s="99">
        <v>1.8849466044999099</v>
      </c>
      <c r="C59" s="99">
        <v>1.9265456097755926</v>
      </c>
      <c r="D59" s="99">
        <v>2.0860348774817652</v>
      </c>
      <c r="E59" s="99">
        <v>2.7687989855983774</v>
      </c>
      <c r="F59" s="99">
        <v>2.7746277385509086</v>
      </c>
      <c r="G59" s="99">
        <v>2.7076611397597374</v>
      </c>
      <c r="H59" s="99">
        <v>2.7440523679459345</v>
      </c>
      <c r="I59" s="99">
        <v>2.8571706580365133</v>
      </c>
      <c r="J59" s="99">
        <v>2.9447050045843128</v>
      </c>
      <c r="K59" s="99">
        <v>3.0365173599953916</v>
      </c>
      <c r="L59" s="99">
        <v>3.0748929488680705</v>
      </c>
      <c r="M59" s="99">
        <v>2.9412370492687145</v>
      </c>
      <c r="N59" s="99">
        <v>2.9442720924325925</v>
      </c>
      <c r="O59" s="99">
        <v>2.819615402133234</v>
      </c>
      <c r="P59" s="99">
        <v>2.7892575853348975</v>
      </c>
      <c r="Q59" s="99">
        <v>2.7712220895300352</v>
      </c>
      <c r="R59" s="99">
        <v>2.8073345991604377</v>
      </c>
      <c r="S59" s="99">
        <v>2.8298701296488158</v>
      </c>
      <c r="T59" s="99">
        <v>2.9078429083631909</v>
      </c>
      <c r="U59" s="99">
        <v>3.0321717453533372</v>
      </c>
      <c r="V59" s="99">
        <v>2.8695850543318175</v>
      </c>
      <c r="W59" s="99">
        <v>2.766214534094654</v>
      </c>
      <c r="DA59" s="63" t="s">
        <v>3137</v>
      </c>
    </row>
    <row r="60" spans="1:105" ht="12" customHeight="1" x14ac:dyDescent="0.25">
      <c r="A60" s="109" t="s">
        <v>120</v>
      </c>
      <c r="B60" s="110">
        <v>0</v>
      </c>
      <c r="C60" s="110">
        <v>0</v>
      </c>
      <c r="D60" s="110">
        <v>0</v>
      </c>
      <c r="E60" s="110">
        <v>0</v>
      </c>
      <c r="F60" s="110">
        <v>0</v>
      </c>
      <c r="G60" s="110">
        <v>0</v>
      </c>
      <c r="H60" s="110">
        <v>0</v>
      </c>
      <c r="I60" s="110">
        <v>0</v>
      </c>
      <c r="J60" s="110">
        <v>0</v>
      </c>
      <c r="K60" s="110">
        <v>0</v>
      </c>
      <c r="L60" s="110">
        <v>0</v>
      </c>
      <c r="M60" s="110">
        <v>0</v>
      </c>
      <c r="N60" s="110">
        <v>0</v>
      </c>
      <c r="O60" s="110">
        <v>0</v>
      </c>
      <c r="P60" s="110">
        <v>0</v>
      </c>
      <c r="Q60" s="110">
        <v>0</v>
      </c>
      <c r="R60" s="110">
        <v>0</v>
      </c>
      <c r="S60" s="110">
        <v>0</v>
      </c>
      <c r="T60" s="110">
        <v>0</v>
      </c>
      <c r="U60" s="110">
        <v>0</v>
      </c>
      <c r="V60" s="110">
        <v>0</v>
      </c>
      <c r="W60" s="110">
        <v>0</v>
      </c>
      <c r="DA60" s="60" t="s">
        <v>3138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8">
        <f t="shared" ref="B62:Q62" si="21">B63+B66+B68+B77</f>
        <v>44.356724751425283</v>
      </c>
      <c r="C62" s="118">
        <f t="shared" si="21"/>
        <v>47.607367820471055</v>
      </c>
      <c r="D62" s="118">
        <f t="shared" si="21"/>
        <v>45.762322061719594</v>
      </c>
      <c r="E62" s="118">
        <f t="shared" si="21"/>
        <v>45.759343109500406</v>
      </c>
      <c r="F62" s="118">
        <f t="shared" si="21"/>
        <v>44.744946568049841</v>
      </c>
      <c r="G62" s="118">
        <f t="shared" si="21"/>
        <v>46.758688261985178</v>
      </c>
      <c r="H62" s="118">
        <f t="shared" si="21"/>
        <v>47.620221937649383</v>
      </c>
      <c r="I62" s="118">
        <f t="shared" si="21"/>
        <v>45.066986263112021</v>
      </c>
      <c r="J62" s="118">
        <f t="shared" si="21"/>
        <v>44.633938056793205</v>
      </c>
      <c r="K62" s="118">
        <f t="shared" si="21"/>
        <v>45.413470622433337</v>
      </c>
      <c r="L62" s="118">
        <f t="shared" si="21"/>
        <v>49.517894749916728</v>
      </c>
      <c r="M62" s="118">
        <f t="shared" si="21"/>
        <v>44.293831171186483</v>
      </c>
      <c r="N62" s="118">
        <f t="shared" si="21"/>
        <v>45.111891785276825</v>
      </c>
      <c r="O62" s="118">
        <f t="shared" si="21"/>
        <v>44.504876036225937</v>
      </c>
      <c r="P62" s="118">
        <f t="shared" si="21"/>
        <v>40.082831746520014</v>
      </c>
      <c r="Q62" s="118">
        <f t="shared" si="21"/>
        <v>39.251109932369758</v>
      </c>
      <c r="R62" s="118">
        <f t="shared" ref="R62:V62" si="22">R63+R66+R68+R77</f>
        <v>42.256495119948127</v>
      </c>
      <c r="S62" s="118">
        <f t="shared" si="22"/>
        <v>43.598865088117854</v>
      </c>
      <c r="T62" s="118">
        <f t="shared" si="22"/>
        <v>42.350136680771314</v>
      </c>
      <c r="U62" s="118">
        <f t="shared" si="22"/>
        <v>42.096720729157362</v>
      </c>
      <c r="V62" s="118">
        <f t="shared" si="22"/>
        <v>41.683938136931744</v>
      </c>
      <c r="W62" s="118">
        <f t="shared" ref="W62" si="23">W63+W66+W68+W77</f>
        <v>47.377133108066367</v>
      </c>
      <c r="DA62" s="129" t="s">
        <v>3139</v>
      </c>
    </row>
    <row r="63" spans="1:105" ht="12.95" customHeight="1" x14ac:dyDescent="0.25">
      <c r="A63" s="121" t="s">
        <v>57</v>
      </c>
      <c r="B63" s="123">
        <f t="shared" ref="B63:Q63" si="24">SUM(B64:B65)</f>
        <v>38.934770292543618</v>
      </c>
      <c r="C63" s="123">
        <f t="shared" si="24"/>
        <v>42.319698094916468</v>
      </c>
      <c r="D63" s="123">
        <f t="shared" si="24"/>
        <v>40.449264699132122</v>
      </c>
      <c r="E63" s="123">
        <f t="shared" si="24"/>
        <v>39.035336347362104</v>
      </c>
      <c r="F63" s="123">
        <f t="shared" si="24"/>
        <v>38.00272070515819</v>
      </c>
      <c r="G63" s="123">
        <f t="shared" si="24"/>
        <v>40.161064369404485</v>
      </c>
      <c r="H63" s="123">
        <f t="shared" si="24"/>
        <v>40.918114316701477</v>
      </c>
      <c r="I63" s="123">
        <f t="shared" si="24"/>
        <v>38.352775646243039</v>
      </c>
      <c r="J63" s="123">
        <f t="shared" si="24"/>
        <v>37.8482541475163</v>
      </c>
      <c r="K63" s="123">
        <f t="shared" si="24"/>
        <v>38.415442941983102</v>
      </c>
      <c r="L63" s="123">
        <f t="shared" si="24"/>
        <v>42.440959968814624</v>
      </c>
      <c r="M63" s="123">
        <f t="shared" si="24"/>
        <v>37.34678222303716</v>
      </c>
      <c r="N63" s="123">
        <f t="shared" si="24"/>
        <v>38.192190805776619</v>
      </c>
      <c r="O63" s="123">
        <f t="shared" si="24"/>
        <v>37.482009649450447</v>
      </c>
      <c r="P63" s="123">
        <f t="shared" si="24"/>
        <v>33.269554952156497</v>
      </c>
      <c r="Q63" s="123">
        <f t="shared" si="24"/>
        <v>32.536759181375793</v>
      </c>
      <c r="R63" s="123">
        <f t="shared" ref="R63:V63" si="25">SUM(R64:R65)</f>
        <v>35.343282175998851</v>
      </c>
      <c r="S63" s="123">
        <f t="shared" si="25"/>
        <v>36.479655827125747</v>
      </c>
      <c r="T63" s="123">
        <f t="shared" si="25"/>
        <v>35.817363268025495</v>
      </c>
      <c r="U63" s="123">
        <f t="shared" si="25"/>
        <v>35.320422506494161</v>
      </c>
      <c r="V63" s="123">
        <f t="shared" si="25"/>
        <v>35.08028216895346</v>
      </c>
      <c r="W63" s="123">
        <f t="shared" ref="W63" si="26">SUM(W64:W65)</f>
        <v>40.102532156291645</v>
      </c>
      <c r="DA63" s="130" t="s">
        <v>3140</v>
      </c>
    </row>
    <row r="64" spans="1:105" ht="12" customHeight="1" x14ac:dyDescent="0.25">
      <c r="A64" s="97" t="s">
        <v>217</v>
      </c>
      <c r="B64" s="99">
        <v>38.934770292543618</v>
      </c>
      <c r="C64" s="99">
        <v>42.319698094916468</v>
      </c>
      <c r="D64" s="99">
        <v>40.449264699132122</v>
      </c>
      <c r="E64" s="99">
        <v>39.035336347362104</v>
      </c>
      <c r="F64" s="99">
        <v>38.00272070515819</v>
      </c>
      <c r="G64" s="99">
        <v>40.161064369404485</v>
      </c>
      <c r="H64" s="99">
        <v>40.918114316701477</v>
      </c>
      <c r="I64" s="99">
        <v>38.352775646243039</v>
      </c>
      <c r="J64" s="99">
        <v>37.8482541475163</v>
      </c>
      <c r="K64" s="99">
        <v>38.415442941983102</v>
      </c>
      <c r="L64" s="99">
        <v>42.440959968814624</v>
      </c>
      <c r="M64" s="99">
        <v>37.34678222303716</v>
      </c>
      <c r="N64" s="99">
        <v>38.192190805776619</v>
      </c>
      <c r="O64" s="99">
        <v>37.482009649450447</v>
      </c>
      <c r="P64" s="99">
        <v>33.269554952156497</v>
      </c>
      <c r="Q64" s="99">
        <v>32.536759181375793</v>
      </c>
      <c r="R64" s="99">
        <v>35.343282175998851</v>
      </c>
      <c r="S64" s="99">
        <v>36.479655827125747</v>
      </c>
      <c r="T64" s="99">
        <v>35.817363268025495</v>
      </c>
      <c r="U64" s="99">
        <v>35.320422506494161</v>
      </c>
      <c r="V64" s="99">
        <v>35.08028216895346</v>
      </c>
      <c r="W64" s="99">
        <v>40.102532156291645</v>
      </c>
      <c r="DA64" s="63" t="s">
        <v>3141</v>
      </c>
    </row>
    <row r="65" spans="1:105" ht="12" customHeight="1" x14ac:dyDescent="0.25">
      <c r="A65" s="97" t="s">
        <v>53</v>
      </c>
      <c r="B65" s="99">
        <v>0</v>
      </c>
      <c r="C65" s="99">
        <v>0</v>
      </c>
      <c r="D65" s="99">
        <v>0</v>
      </c>
      <c r="E65" s="99">
        <v>0</v>
      </c>
      <c r="F65" s="99">
        <v>0</v>
      </c>
      <c r="G65" s="99">
        <v>0</v>
      </c>
      <c r="H65" s="99">
        <v>0</v>
      </c>
      <c r="I65" s="99">
        <v>0</v>
      </c>
      <c r="J65" s="99">
        <v>0</v>
      </c>
      <c r="K65" s="99">
        <v>0</v>
      </c>
      <c r="L65" s="99">
        <v>0</v>
      </c>
      <c r="M65" s="99">
        <v>0</v>
      </c>
      <c r="N65" s="99">
        <v>0</v>
      </c>
      <c r="O65" s="99">
        <v>0</v>
      </c>
      <c r="P65" s="99">
        <v>0</v>
      </c>
      <c r="Q65" s="99">
        <v>0</v>
      </c>
      <c r="R65" s="99">
        <v>0</v>
      </c>
      <c r="S65" s="99">
        <v>0</v>
      </c>
      <c r="T65" s="99">
        <v>0</v>
      </c>
      <c r="U65" s="99">
        <v>0</v>
      </c>
      <c r="V65" s="99">
        <v>0</v>
      </c>
      <c r="W65" s="99">
        <v>0</v>
      </c>
      <c r="DA65" s="63" t="s">
        <v>3142</v>
      </c>
    </row>
    <row r="66" spans="1:105" ht="12.95" customHeight="1" x14ac:dyDescent="0.25">
      <c r="A66" s="121" t="s">
        <v>92</v>
      </c>
      <c r="B66" s="123">
        <f t="shared" ref="B66:W66" si="27">B67</f>
        <v>0</v>
      </c>
      <c r="C66" s="123">
        <f t="shared" si="27"/>
        <v>0</v>
      </c>
      <c r="D66" s="123">
        <f t="shared" si="27"/>
        <v>0</v>
      </c>
      <c r="E66" s="123">
        <f t="shared" si="27"/>
        <v>0</v>
      </c>
      <c r="F66" s="123">
        <f t="shared" si="27"/>
        <v>0</v>
      </c>
      <c r="G66" s="123">
        <f t="shared" si="27"/>
        <v>0</v>
      </c>
      <c r="H66" s="123">
        <f t="shared" si="27"/>
        <v>0</v>
      </c>
      <c r="I66" s="123">
        <f t="shared" si="27"/>
        <v>0</v>
      </c>
      <c r="J66" s="123">
        <f t="shared" si="27"/>
        <v>0</v>
      </c>
      <c r="K66" s="123">
        <f t="shared" si="27"/>
        <v>0</v>
      </c>
      <c r="L66" s="123">
        <f t="shared" si="27"/>
        <v>0</v>
      </c>
      <c r="M66" s="123">
        <f t="shared" si="27"/>
        <v>0</v>
      </c>
      <c r="N66" s="123">
        <f t="shared" si="27"/>
        <v>0</v>
      </c>
      <c r="O66" s="123">
        <f t="shared" si="27"/>
        <v>0</v>
      </c>
      <c r="P66" s="123">
        <f t="shared" si="27"/>
        <v>0</v>
      </c>
      <c r="Q66" s="123">
        <f t="shared" si="27"/>
        <v>0</v>
      </c>
      <c r="R66" s="123">
        <f t="shared" si="27"/>
        <v>0</v>
      </c>
      <c r="S66" s="123">
        <f t="shared" si="27"/>
        <v>0</v>
      </c>
      <c r="T66" s="123">
        <f t="shared" si="27"/>
        <v>0</v>
      </c>
      <c r="U66" s="123">
        <f t="shared" si="27"/>
        <v>0</v>
      </c>
      <c r="V66" s="123">
        <f t="shared" si="27"/>
        <v>0</v>
      </c>
      <c r="W66" s="123">
        <f t="shared" si="27"/>
        <v>0</v>
      </c>
      <c r="DA66" s="130" t="s">
        <v>3143</v>
      </c>
    </row>
    <row r="67" spans="1:105" ht="12" customHeight="1" x14ac:dyDescent="0.25">
      <c r="A67" s="97" t="s">
        <v>53</v>
      </c>
      <c r="B67" s="99">
        <v>0</v>
      </c>
      <c r="C67" s="99">
        <v>0</v>
      </c>
      <c r="D67" s="99">
        <v>0</v>
      </c>
      <c r="E67" s="99">
        <v>0</v>
      </c>
      <c r="F67" s="99">
        <v>0</v>
      </c>
      <c r="G67" s="99">
        <v>0</v>
      </c>
      <c r="H67" s="99">
        <v>0</v>
      </c>
      <c r="I67" s="99">
        <v>0</v>
      </c>
      <c r="J67" s="99">
        <v>0</v>
      </c>
      <c r="K67" s="99">
        <v>0</v>
      </c>
      <c r="L67" s="99">
        <v>0</v>
      </c>
      <c r="M67" s="99">
        <v>0</v>
      </c>
      <c r="N67" s="99">
        <v>0</v>
      </c>
      <c r="O67" s="99">
        <v>0</v>
      </c>
      <c r="P67" s="99">
        <v>0</v>
      </c>
      <c r="Q67" s="99">
        <v>0</v>
      </c>
      <c r="R67" s="99">
        <v>0</v>
      </c>
      <c r="S67" s="99">
        <v>0</v>
      </c>
      <c r="T67" s="99">
        <v>0</v>
      </c>
      <c r="U67" s="99">
        <v>0</v>
      </c>
      <c r="V67" s="99">
        <v>0</v>
      </c>
      <c r="W67" s="99">
        <v>0</v>
      </c>
      <c r="DA67" s="63" t="s">
        <v>3144</v>
      </c>
    </row>
    <row r="68" spans="1:105" ht="12" customHeight="1" x14ac:dyDescent="0.25">
      <c r="A68" s="121" t="s">
        <v>55</v>
      </c>
      <c r="B68" s="123">
        <v>3.8079818470461722</v>
      </c>
      <c r="C68" s="123">
        <v>3.7281105380966801</v>
      </c>
      <c r="D68" s="123">
        <v>3.7095936333025858</v>
      </c>
      <c r="E68" s="123">
        <v>4.2461447300109958</v>
      </c>
      <c r="F68" s="123">
        <v>4.3197204936806211</v>
      </c>
      <c r="G68" s="123">
        <v>4.2972429292127075</v>
      </c>
      <c r="H68" s="123">
        <v>4.3164581112637155</v>
      </c>
      <c r="I68" s="123">
        <v>4.3201104907591157</v>
      </c>
      <c r="J68" s="123">
        <v>4.3424899780213009</v>
      </c>
      <c r="K68" s="123">
        <v>4.4794728103428207</v>
      </c>
      <c r="L68" s="123">
        <v>4.4621364419222092</v>
      </c>
      <c r="M68" s="123">
        <v>4.4772901308965283</v>
      </c>
      <c r="N68" s="123">
        <v>4.4594324444402194</v>
      </c>
      <c r="O68" s="123">
        <v>4.55417671904309</v>
      </c>
      <c r="P68" s="123">
        <v>4.4792686001810917</v>
      </c>
      <c r="Q68" s="123">
        <v>4.4166371438108225</v>
      </c>
      <c r="R68" s="123">
        <v>4.503370386593037</v>
      </c>
      <c r="S68" s="123">
        <v>4.6125301224340101</v>
      </c>
      <c r="T68" s="123">
        <v>4.3042731358105746</v>
      </c>
      <c r="U68" s="123">
        <v>4.3192403773427461</v>
      </c>
      <c r="V68" s="123">
        <v>4.2225525174019767</v>
      </c>
      <c r="W68" s="123">
        <v>4.7183719720075166</v>
      </c>
      <c r="DA68" s="130" t="s">
        <v>3145</v>
      </c>
    </row>
    <row r="69" spans="1:105" ht="12" customHeight="1" x14ac:dyDescent="0.25">
      <c r="A69" s="97" t="s">
        <v>134</v>
      </c>
      <c r="B69" s="99">
        <v>3.9467371462015834</v>
      </c>
      <c r="C69" s="99">
        <v>3.8630369474808854</v>
      </c>
      <c r="D69" s="99">
        <v>3.8321151768944972</v>
      </c>
      <c r="E69" s="99">
        <v>4.3828635685895136</v>
      </c>
      <c r="F69" s="99">
        <v>4.4504123244941383</v>
      </c>
      <c r="G69" s="99">
        <v>4.4225572226679928</v>
      </c>
      <c r="H69" s="99">
        <v>4.4413843572771006</v>
      </c>
      <c r="I69" s="99">
        <v>4.4455430730438472</v>
      </c>
      <c r="J69" s="99">
        <v>4.4689484276259073</v>
      </c>
      <c r="K69" s="99">
        <v>4.613313963265786</v>
      </c>
      <c r="L69" s="99">
        <v>4.59594920719434</v>
      </c>
      <c r="M69" s="99">
        <v>4.6127520364573531</v>
      </c>
      <c r="N69" s="99">
        <v>4.5954597684521161</v>
      </c>
      <c r="O69" s="99">
        <v>4.6964603533526681</v>
      </c>
      <c r="P69" s="99">
        <v>4.6223527229422094</v>
      </c>
      <c r="Q69" s="99">
        <v>4.5600084053008789</v>
      </c>
      <c r="R69" s="99">
        <v>4.6527612922917765</v>
      </c>
      <c r="S69" s="99">
        <v>4.7668956507922644</v>
      </c>
      <c r="T69" s="99">
        <v>4.4465715248144075</v>
      </c>
      <c r="U69" s="99">
        <v>4.4689029936857549</v>
      </c>
      <c r="V69" s="99">
        <v>4.3724951518637125</v>
      </c>
      <c r="W69" s="99">
        <v>4.8945870947166235</v>
      </c>
      <c r="DA69" s="63" t="s">
        <v>3146</v>
      </c>
    </row>
    <row r="70" spans="1:105" ht="12" customHeight="1" x14ac:dyDescent="0.25">
      <c r="A70" s="97" t="s">
        <v>133</v>
      </c>
      <c r="B70" s="99">
        <v>0</v>
      </c>
      <c r="C70" s="99">
        <v>0</v>
      </c>
      <c r="D70" s="99">
        <v>0</v>
      </c>
      <c r="E70" s="99">
        <v>0</v>
      </c>
      <c r="F70" s="99">
        <v>0</v>
      </c>
      <c r="G70" s="99">
        <v>0</v>
      </c>
      <c r="H70" s="99">
        <v>0</v>
      </c>
      <c r="I70" s="99">
        <v>0</v>
      </c>
      <c r="J70" s="99">
        <v>0</v>
      </c>
      <c r="K70" s="99">
        <v>2.0607679424466769</v>
      </c>
      <c r="L70" s="99">
        <v>2.1831672157249287</v>
      </c>
      <c r="M70" s="99">
        <v>2.1509196153715471</v>
      </c>
      <c r="N70" s="99">
        <v>2.1081439666373973</v>
      </c>
      <c r="O70" s="99">
        <v>2.1794813337496151</v>
      </c>
      <c r="P70" s="99">
        <v>2.0539978742807268</v>
      </c>
      <c r="Q70" s="99">
        <v>2.0306831637701128</v>
      </c>
      <c r="R70" s="99">
        <v>2.0452980631161291</v>
      </c>
      <c r="S70" s="99">
        <v>2.0878807597411324</v>
      </c>
      <c r="T70" s="99">
        <v>2.2741254047658299</v>
      </c>
      <c r="U70" s="99">
        <v>2.0908027682047612</v>
      </c>
      <c r="V70" s="99">
        <v>2.0333541553144325</v>
      </c>
      <c r="W70" s="99">
        <v>2.2395832459986642</v>
      </c>
      <c r="DA70" s="63" t="s">
        <v>3147</v>
      </c>
    </row>
    <row r="71" spans="1:105" ht="12" customHeight="1" x14ac:dyDescent="0.25">
      <c r="A71" s="100" t="s">
        <v>217</v>
      </c>
      <c r="B71" s="102">
        <v>0</v>
      </c>
      <c r="C71" s="102">
        <v>0</v>
      </c>
      <c r="D71" s="102">
        <v>0</v>
      </c>
      <c r="E71" s="102">
        <v>0</v>
      </c>
      <c r="F71" s="102">
        <v>0</v>
      </c>
      <c r="G71" s="102">
        <v>0</v>
      </c>
      <c r="H71" s="102">
        <v>0</v>
      </c>
      <c r="I71" s="102">
        <v>0</v>
      </c>
      <c r="J71" s="102">
        <v>0</v>
      </c>
      <c r="K71" s="102">
        <v>2.0607679424466769</v>
      </c>
      <c r="L71" s="102">
        <v>2.1831672157249287</v>
      </c>
      <c r="M71" s="102">
        <v>2.1509196153715471</v>
      </c>
      <c r="N71" s="102">
        <v>2.1081439666373973</v>
      </c>
      <c r="O71" s="102">
        <v>2.1794813337496151</v>
      </c>
      <c r="P71" s="102">
        <v>2.0539978742807268</v>
      </c>
      <c r="Q71" s="102">
        <v>2.0306831637701128</v>
      </c>
      <c r="R71" s="102">
        <v>2.0452980631161291</v>
      </c>
      <c r="S71" s="102">
        <v>2.0878807597411324</v>
      </c>
      <c r="T71" s="102">
        <v>2.2741254047658299</v>
      </c>
      <c r="U71" s="102">
        <v>2.0908027682047612</v>
      </c>
      <c r="V71" s="102">
        <v>2.0333541553144325</v>
      </c>
      <c r="W71" s="102">
        <v>2.2395832459986642</v>
      </c>
      <c r="DA71" s="131" t="s">
        <v>3148</v>
      </c>
    </row>
    <row r="72" spans="1:105" ht="12" customHeight="1" x14ac:dyDescent="0.25">
      <c r="A72" s="103" t="s">
        <v>52</v>
      </c>
      <c r="B72" s="105">
        <v>0</v>
      </c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0</v>
      </c>
      <c r="M72" s="105">
        <v>0</v>
      </c>
      <c r="N72" s="105">
        <v>0</v>
      </c>
      <c r="O72" s="105">
        <v>0</v>
      </c>
      <c r="P72" s="105">
        <v>0</v>
      </c>
      <c r="Q72" s="105">
        <v>0</v>
      </c>
      <c r="R72" s="105">
        <v>0</v>
      </c>
      <c r="S72" s="105">
        <v>0</v>
      </c>
      <c r="T72" s="105">
        <v>0</v>
      </c>
      <c r="U72" s="105">
        <v>0</v>
      </c>
      <c r="V72" s="105">
        <v>0</v>
      </c>
      <c r="W72" s="105">
        <v>0</v>
      </c>
      <c r="DA72" s="132" t="s">
        <v>3149</v>
      </c>
    </row>
    <row r="73" spans="1:105" ht="12" customHeight="1" x14ac:dyDescent="0.25">
      <c r="A73" s="106" t="s">
        <v>122</v>
      </c>
      <c r="B73" s="102">
        <v>0</v>
      </c>
      <c r="C73" s="102">
        <v>0</v>
      </c>
      <c r="D73" s="102">
        <v>0</v>
      </c>
      <c r="E73" s="102">
        <v>0</v>
      </c>
      <c r="F73" s="102">
        <v>0</v>
      </c>
      <c r="G73" s="102">
        <v>0</v>
      </c>
      <c r="H73" s="102">
        <v>0</v>
      </c>
      <c r="I73" s="102">
        <v>0</v>
      </c>
      <c r="J73" s="102">
        <v>0</v>
      </c>
      <c r="K73" s="102">
        <v>0</v>
      </c>
      <c r="L73" s="102">
        <v>0</v>
      </c>
      <c r="M73" s="102">
        <v>0</v>
      </c>
      <c r="N73" s="102">
        <v>0</v>
      </c>
      <c r="O73" s="102">
        <v>0</v>
      </c>
      <c r="P73" s="102">
        <v>0</v>
      </c>
      <c r="Q73" s="102">
        <v>0</v>
      </c>
      <c r="R73" s="102">
        <v>0</v>
      </c>
      <c r="S73" s="102">
        <v>0</v>
      </c>
      <c r="T73" s="102">
        <v>0</v>
      </c>
      <c r="U73" s="102">
        <v>0</v>
      </c>
      <c r="V73" s="102">
        <v>0</v>
      </c>
      <c r="W73" s="102">
        <v>0</v>
      </c>
      <c r="DA73" s="131" t="s">
        <v>3150</v>
      </c>
    </row>
    <row r="74" spans="1:105" ht="12" customHeight="1" x14ac:dyDescent="0.25">
      <c r="A74" s="107" t="s">
        <v>121</v>
      </c>
      <c r="B74" s="105">
        <v>0</v>
      </c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0</v>
      </c>
      <c r="M74" s="105">
        <v>0</v>
      </c>
      <c r="N74" s="105">
        <v>0</v>
      </c>
      <c r="O74" s="105">
        <v>0</v>
      </c>
      <c r="P74" s="105">
        <v>0</v>
      </c>
      <c r="Q74" s="105">
        <v>0</v>
      </c>
      <c r="R74" s="105">
        <v>0</v>
      </c>
      <c r="S74" s="105">
        <v>0</v>
      </c>
      <c r="T74" s="105">
        <v>0</v>
      </c>
      <c r="U74" s="105">
        <v>0</v>
      </c>
      <c r="V74" s="105">
        <v>0</v>
      </c>
      <c r="W74" s="105">
        <v>0</v>
      </c>
      <c r="DA74" s="132" t="s">
        <v>3151</v>
      </c>
    </row>
    <row r="75" spans="1:105" ht="12" customHeight="1" x14ac:dyDescent="0.25">
      <c r="A75" s="108" t="s">
        <v>53</v>
      </c>
      <c r="B75" s="99">
        <v>0</v>
      </c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0</v>
      </c>
      <c r="M75" s="99">
        <v>0</v>
      </c>
      <c r="N75" s="99">
        <v>0</v>
      </c>
      <c r="O75" s="99">
        <v>0</v>
      </c>
      <c r="P75" s="99">
        <v>0</v>
      </c>
      <c r="Q75" s="99">
        <v>0</v>
      </c>
      <c r="R75" s="99">
        <v>0</v>
      </c>
      <c r="S75" s="99">
        <v>0</v>
      </c>
      <c r="T75" s="99">
        <v>0</v>
      </c>
      <c r="U75" s="99">
        <v>0</v>
      </c>
      <c r="V75" s="99">
        <v>0</v>
      </c>
      <c r="W75" s="99">
        <v>0</v>
      </c>
      <c r="DA75" s="63" t="s">
        <v>3152</v>
      </c>
    </row>
    <row r="76" spans="1:105" ht="12" customHeight="1" x14ac:dyDescent="0.25">
      <c r="A76" s="108" t="s">
        <v>52</v>
      </c>
      <c r="B76" s="99">
        <v>0</v>
      </c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0</v>
      </c>
      <c r="M76" s="99">
        <v>0</v>
      </c>
      <c r="N76" s="99">
        <v>0</v>
      </c>
      <c r="O76" s="99">
        <v>0</v>
      </c>
      <c r="P76" s="99">
        <v>0</v>
      </c>
      <c r="Q76" s="99">
        <v>0</v>
      </c>
      <c r="R76" s="99">
        <v>0</v>
      </c>
      <c r="S76" s="99">
        <v>0</v>
      </c>
      <c r="T76" s="99">
        <v>0</v>
      </c>
      <c r="U76" s="99">
        <v>0</v>
      </c>
      <c r="V76" s="99">
        <v>0</v>
      </c>
      <c r="W76" s="99">
        <v>0</v>
      </c>
      <c r="DA76" s="63" t="s">
        <v>3153</v>
      </c>
    </row>
    <row r="77" spans="1:105" ht="12" customHeight="1" x14ac:dyDescent="0.25">
      <c r="A77" s="121" t="s">
        <v>54</v>
      </c>
      <c r="B77" s="123">
        <v>1.6139726118354942</v>
      </c>
      <c r="C77" s="123">
        <v>1.5595591874579104</v>
      </c>
      <c r="D77" s="123">
        <v>1.6034637292848795</v>
      </c>
      <c r="E77" s="123">
        <v>2.4778620321273053</v>
      </c>
      <c r="F77" s="123">
        <v>2.4225053692110299</v>
      </c>
      <c r="G77" s="123">
        <v>2.3003809633679859</v>
      </c>
      <c r="H77" s="123">
        <v>2.3856495096841934</v>
      </c>
      <c r="I77" s="123">
        <v>2.3941001261098709</v>
      </c>
      <c r="J77" s="123">
        <v>2.4431939312556046</v>
      </c>
      <c r="K77" s="123">
        <v>2.5185548701074141</v>
      </c>
      <c r="L77" s="123">
        <v>2.6147983391798917</v>
      </c>
      <c r="M77" s="123">
        <v>2.4697588172527989</v>
      </c>
      <c r="N77" s="123">
        <v>2.4602685350599898</v>
      </c>
      <c r="O77" s="123">
        <v>2.4686896677323977</v>
      </c>
      <c r="P77" s="123">
        <v>2.3340081941824233</v>
      </c>
      <c r="Q77" s="123">
        <v>2.2977136071831401</v>
      </c>
      <c r="R77" s="123">
        <v>2.4098425573562414</v>
      </c>
      <c r="S77" s="123">
        <v>2.5066791385580953</v>
      </c>
      <c r="T77" s="123">
        <v>2.2285002769352431</v>
      </c>
      <c r="U77" s="123">
        <v>2.4570578453204583</v>
      </c>
      <c r="V77" s="123">
        <v>2.3811034505763029</v>
      </c>
      <c r="W77" s="123">
        <v>2.5562289797672029</v>
      </c>
      <c r="DA77" s="130" t="s">
        <v>3154</v>
      </c>
    </row>
    <row r="78" spans="1:105" ht="12" customHeight="1" x14ac:dyDescent="0.25">
      <c r="A78" s="97" t="s">
        <v>192</v>
      </c>
      <c r="B78" s="99">
        <v>1.7259929780705829</v>
      </c>
      <c r="C78" s="99">
        <v>1.6669655984613141</v>
      </c>
      <c r="D78" s="99">
        <v>1.7111083855058458</v>
      </c>
      <c r="E78" s="99">
        <v>2.6381453305847784</v>
      </c>
      <c r="F78" s="99">
        <v>2.5689360062476529</v>
      </c>
      <c r="G78" s="99">
        <v>2.4297132435207534</v>
      </c>
      <c r="H78" s="99">
        <v>2.5177987484154376</v>
      </c>
      <c r="I78" s="99">
        <v>2.5301324195728698</v>
      </c>
      <c r="J78" s="99">
        <v>2.5860194518734949</v>
      </c>
      <c r="K78" s="99">
        <v>2.6674071726544133</v>
      </c>
      <c r="L78" s="99">
        <v>2.7675392411279969</v>
      </c>
      <c r="M78" s="99">
        <v>2.6141880271963731</v>
      </c>
      <c r="N78" s="99">
        <v>2.6026186928508288</v>
      </c>
      <c r="O78" s="99">
        <v>2.6103547849987168</v>
      </c>
      <c r="P78" s="99">
        <v>2.4684106053992689</v>
      </c>
      <c r="Q78" s="99">
        <v>2.4287145367032306</v>
      </c>
      <c r="R78" s="99">
        <v>2.5469483437170206</v>
      </c>
      <c r="S78" s="99">
        <v>2.6500798420564786</v>
      </c>
      <c r="T78" s="99">
        <v>2.3555323167277766</v>
      </c>
      <c r="U78" s="99">
        <v>2.5977155763891089</v>
      </c>
      <c r="V78" s="99">
        <v>2.5114535944507823</v>
      </c>
      <c r="W78" s="99">
        <v>2.733091336133191</v>
      </c>
      <c r="DA78" s="63" t="s">
        <v>3155</v>
      </c>
    </row>
    <row r="79" spans="1:105" ht="12" customHeight="1" x14ac:dyDescent="0.25">
      <c r="A79" s="109" t="s">
        <v>120</v>
      </c>
      <c r="B79" s="110">
        <v>0</v>
      </c>
      <c r="C79" s="110">
        <v>0</v>
      </c>
      <c r="D79" s="110">
        <v>0</v>
      </c>
      <c r="E79" s="110">
        <v>0</v>
      </c>
      <c r="F79" s="110">
        <v>0</v>
      </c>
      <c r="G79" s="110">
        <v>0</v>
      </c>
      <c r="H79" s="110">
        <v>0</v>
      </c>
      <c r="I79" s="110">
        <v>0</v>
      </c>
      <c r="J79" s="110">
        <v>0</v>
      </c>
      <c r="K79" s="110">
        <v>0</v>
      </c>
      <c r="L79" s="110">
        <v>0</v>
      </c>
      <c r="M79" s="110">
        <v>0</v>
      </c>
      <c r="N79" s="110">
        <v>0</v>
      </c>
      <c r="O79" s="110">
        <v>0</v>
      </c>
      <c r="P79" s="110">
        <v>0</v>
      </c>
      <c r="Q79" s="110">
        <v>0</v>
      </c>
      <c r="R79" s="110">
        <v>0</v>
      </c>
      <c r="S79" s="110">
        <v>0</v>
      </c>
      <c r="T79" s="110">
        <v>0</v>
      </c>
      <c r="U79" s="110">
        <v>0</v>
      </c>
      <c r="V79" s="110">
        <v>0</v>
      </c>
      <c r="W79" s="110">
        <v>0</v>
      </c>
      <c r="DA79" s="60" t="s">
        <v>3156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8">
        <f t="shared" ref="B81:Q81" si="28">B82+B85+B87+B100</f>
        <v>1.2381562389403473</v>
      </c>
      <c r="C81" s="118">
        <f t="shared" si="28"/>
        <v>1.228011863741137</v>
      </c>
      <c r="D81" s="118">
        <f t="shared" si="28"/>
        <v>1.261239869890042</v>
      </c>
      <c r="E81" s="118">
        <f t="shared" si="28"/>
        <v>1.4661299083713171</v>
      </c>
      <c r="F81" s="118">
        <f t="shared" si="28"/>
        <v>1.3916060777542534</v>
      </c>
      <c r="G81" s="118">
        <f t="shared" si="28"/>
        <v>1.3192641159589875</v>
      </c>
      <c r="H81" s="118">
        <f t="shared" si="28"/>
        <v>1.3315642786108142</v>
      </c>
      <c r="I81" s="118">
        <f t="shared" si="28"/>
        <v>1.4074687009730793</v>
      </c>
      <c r="J81" s="118">
        <f t="shared" si="28"/>
        <v>1.4461259232337684</v>
      </c>
      <c r="K81" s="118">
        <f t="shared" si="28"/>
        <v>1.4705157042012882</v>
      </c>
      <c r="L81" s="118">
        <f t="shared" si="28"/>
        <v>1.435499564172305</v>
      </c>
      <c r="M81" s="118">
        <f t="shared" si="28"/>
        <v>1.3337165830312072</v>
      </c>
      <c r="N81" s="118">
        <f t="shared" si="28"/>
        <v>1.3297697766548162</v>
      </c>
      <c r="O81" s="118">
        <f t="shared" si="28"/>
        <v>1.2616843984420614</v>
      </c>
      <c r="P81" s="118">
        <f t="shared" si="28"/>
        <v>1.2416949115582627</v>
      </c>
      <c r="Q81" s="118">
        <f t="shared" si="28"/>
        <v>1.2404256384116821</v>
      </c>
      <c r="R81" s="118">
        <f t="shared" ref="R81:V81" si="29">R82+R85+R87+R100</f>
        <v>1.2590837077946357</v>
      </c>
      <c r="S81" s="118">
        <f t="shared" si="29"/>
        <v>1.2923380638000239</v>
      </c>
      <c r="T81" s="118">
        <f t="shared" si="29"/>
        <v>1.358153334840239</v>
      </c>
      <c r="U81" s="118">
        <f t="shared" si="29"/>
        <v>1.4232459536573776</v>
      </c>
      <c r="V81" s="118">
        <f t="shared" si="29"/>
        <v>1.356179925262432</v>
      </c>
      <c r="W81" s="118">
        <f t="shared" ref="W81" si="30">W82+W85+W87+W100</f>
        <v>1.3263011799782594</v>
      </c>
      <c r="DA81" s="129" t="s">
        <v>3157</v>
      </c>
    </row>
    <row r="82" spans="1:105" ht="12.95" customHeight="1" x14ac:dyDescent="0.25">
      <c r="A82" s="121" t="s">
        <v>57</v>
      </c>
      <c r="B82" s="123">
        <f t="shared" ref="B82:Q82" si="31">SUM(B83:B84)</f>
        <v>0</v>
      </c>
      <c r="C82" s="123">
        <f t="shared" si="31"/>
        <v>0</v>
      </c>
      <c r="D82" s="123">
        <f t="shared" si="31"/>
        <v>0</v>
      </c>
      <c r="E82" s="123">
        <f t="shared" si="31"/>
        <v>0</v>
      </c>
      <c r="F82" s="123">
        <f t="shared" si="31"/>
        <v>0</v>
      </c>
      <c r="G82" s="123">
        <f t="shared" si="31"/>
        <v>0</v>
      </c>
      <c r="H82" s="123">
        <f t="shared" si="31"/>
        <v>0</v>
      </c>
      <c r="I82" s="123">
        <f t="shared" si="31"/>
        <v>0</v>
      </c>
      <c r="J82" s="123">
        <f t="shared" si="31"/>
        <v>0</v>
      </c>
      <c r="K82" s="123">
        <f t="shared" si="31"/>
        <v>0</v>
      </c>
      <c r="L82" s="123">
        <f t="shared" si="31"/>
        <v>0</v>
      </c>
      <c r="M82" s="123">
        <f t="shared" si="31"/>
        <v>0</v>
      </c>
      <c r="N82" s="123">
        <f t="shared" si="31"/>
        <v>0</v>
      </c>
      <c r="O82" s="123">
        <f t="shared" si="31"/>
        <v>0</v>
      </c>
      <c r="P82" s="123">
        <f t="shared" si="31"/>
        <v>0</v>
      </c>
      <c r="Q82" s="123">
        <f t="shared" si="31"/>
        <v>0</v>
      </c>
      <c r="R82" s="123">
        <f t="shared" ref="R82:V82" si="32">SUM(R83:R84)</f>
        <v>0</v>
      </c>
      <c r="S82" s="123">
        <f t="shared" si="32"/>
        <v>0</v>
      </c>
      <c r="T82" s="123">
        <f t="shared" si="32"/>
        <v>0</v>
      </c>
      <c r="U82" s="123">
        <f t="shared" si="32"/>
        <v>0</v>
      </c>
      <c r="V82" s="123">
        <f t="shared" si="32"/>
        <v>0</v>
      </c>
      <c r="W82" s="123">
        <f t="shared" ref="W82" si="33">SUM(W83:W84)</f>
        <v>0</v>
      </c>
      <c r="DA82" s="130" t="s">
        <v>3158</v>
      </c>
    </row>
    <row r="83" spans="1:105" ht="12" customHeight="1" x14ac:dyDescent="0.25">
      <c r="A83" s="97" t="s">
        <v>204</v>
      </c>
      <c r="B83" s="99">
        <v>0</v>
      </c>
      <c r="C83" s="99">
        <v>0</v>
      </c>
      <c r="D83" s="99">
        <v>0</v>
      </c>
      <c r="E83" s="99">
        <v>0</v>
      </c>
      <c r="F83" s="99">
        <v>0</v>
      </c>
      <c r="G83" s="99">
        <v>0</v>
      </c>
      <c r="H83" s="99">
        <v>0</v>
      </c>
      <c r="I83" s="99">
        <v>0</v>
      </c>
      <c r="J83" s="99">
        <v>0</v>
      </c>
      <c r="K83" s="99">
        <v>0</v>
      </c>
      <c r="L83" s="99">
        <v>0</v>
      </c>
      <c r="M83" s="99">
        <v>0</v>
      </c>
      <c r="N83" s="99">
        <v>0</v>
      </c>
      <c r="O83" s="99">
        <v>0</v>
      </c>
      <c r="P83" s="99">
        <v>0</v>
      </c>
      <c r="Q83" s="99">
        <v>0</v>
      </c>
      <c r="R83" s="99">
        <v>0</v>
      </c>
      <c r="S83" s="99">
        <v>0</v>
      </c>
      <c r="T83" s="99">
        <v>0</v>
      </c>
      <c r="U83" s="99">
        <v>0</v>
      </c>
      <c r="V83" s="99">
        <v>0</v>
      </c>
      <c r="W83" s="99">
        <v>0</v>
      </c>
      <c r="DA83" s="63" t="s">
        <v>3159</v>
      </c>
    </row>
    <row r="84" spans="1:105" ht="12" customHeight="1" x14ac:dyDescent="0.25">
      <c r="A84" s="97" t="s">
        <v>53</v>
      </c>
      <c r="B84" s="99">
        <v>0</v>
      </c>
      <c r="C84" s="99">
        <v>0</v>
      </c>
      <c r="D84" s="99">
        <v>0</v>
      </c>
      <c r="E84" s="99">
        <v>0</v>
      </c>
      <c r="F84" s="99">
        <v>0</v>
      </c>
      <c r="G84" s="99">
        <v>0</v>
      </c>
      <c r="H84" s="99">
        <v>0</v>
      </c>
      <c r="I84" s="99">
        <v>0</v>
      </c>
      <c r="J84" s="99">
        <v>0</v>
      </c>
      <c r="K84" s="99">
        <v>0</v>
      </c>
      <c r="L84" s="99">
        <v>0</v>
      </c>
      <c r="M84" s="99">
        <v>0</v>
      </c>
      <c r="N84" s="99">
        <v>0</v>
      </c>
      <c r="O84" s="99">
        <v>0</v>
      </c>
      <c r="P84" s="99">
        <v>0</v>
      </c>
      <c r="Q84" s="99">
        <v>0</v>
      </c>
      <c r="R84" s="99">
        <v>0</v>
      </c>
      <c r="S84" s="99">
        <v>0</v>
      </c>
      <c r="T84" s="99">
        <v>0</v>
      </c>
      <c r="U84" s="99">
        <v>0</v>
      </c>
      <c r="V84" s="99">
        <v>0</v>
      </c>
      <c r="W84" s="99">
        <v>0</v>
      </c>
      <c r="DA84" s="63" t="s">
        <v>3160</v>
      </c>
    </row>
    <row r="85" spans="1:105" ht="12.95" customHeight="1" x14ac:dyDescent="0.25">
      <c r="A85" s="121" t="s">
        <v>92</v>
      </c>
      <c r="B85" s="123">
        <f t="shared" ref="B85:W85" si="34">B86</f>
        <v>0</v>
      </c>
      <c r="C85" s="123">
        <f t="shared" si="34"/>
        <v>0</v>
      </c>
      <c r="D85" s="123">
        <f t="shared" si="34"/>
        <v>0</v>
      </c>
      <c r="E85" s="123">
        <f t="shared" si="34"/>
        <v>0</v>
      </c>
      <c r="F85" s="123">
        <f t="shared" si="34"/>
        <v>0</v>
      </c>
      <c r="G85" s="123">
        <f t="shared" si="34"/>
        <v>0</v>
      </c>
      <c r="H85" s="123">
        <f t="shared" si="34"/>
        <v>0</v>
      </c>
      <c r="I85" s="123">
        <f t="shared" si="34"/>
        <v>0</v>
      </c>
      <c r="J85" s="123">
        <f t="shared" si="34"/>
        <v>0</v>
      </c>
      <c r="K85" s="123">
        <f t="shared" si="34"/>
        <v>0</v>
      </c>
      <c r="L85" s="123">
        <f t="shared" si="34"/>
        <v>0</v>
      </c>
      <c r="M85" s="123">
        <f t="shared" si="34"/>
        <v>0</v>
      </c>
      <c r="N85" s="123">
        <f t="shared" si="34"/>
        <v>0</v>
      </c>
      <c r="O85" s="123">
        <f t="shared" si="34"/>
        <v>0</v>
      </c>
      <c r="P85" s="123">
        <f t="shared" si="34"/>
        <v>0</v>
      </c>
      <c r="Q85" s="123">
        <f t="shared" si="34"/>
        <v>0</v>
      </c>
      <c r="R85" s="123">
        <f t="shared" si="34"/>
        <v>0</v>
      </c>
      <c r="S85" s="123">
        <f t="shared" si="34"/>
        <v>0</v>
      </c>
      <c r="T85" s="123">
        <f t="shared" si="34"/>
        <v>0</v>
      </c>
      <c r="U85" s="123">
        <f t="shared" si="34"/>
        <v>0</v>
      </c>
      <c r="V85" s="123">
        <f t="shared" si="34"/>
        <v>0</v>
      </c>
      <c r="W85" s="123">
        <f t="shared" si="34"/>
        <v>0</v>
      </c>
      <c r="DA85" s="130" t="s">
        <v>3161</v>
      </c>
    </row>
    <row r="86" spans="1:105" ht="12" customHeight="1" x14ac:dyDescent="0.25">
      <c r="A86" s="97" t="s">
        <v>53</v>
      </c>
      <c r="B86" s="99">
        <v>0</v>
      </c>
      <c r="C86" s="99">
        <v>0</v>
      </c>
      <c r="D86" s="99">
        <v>0</v>
      </c>
      <c r="E86" s="99">
        <v>0</v>
      </c>
      <c r="F86" s="99">
        <v>0</v>
      </c>
      <c r="G86" s="99">
        <v>0</v>
      </c>
      <c r="H86" s="99">
        <v>0</v>
      </c>
      <c r="I86" s="99">
        <v>0</v>
      </c>
      <c r="J86" s="99">
        <v>0</v>
      </c>
      <c r="K86" s="99">
        <v>0</v>
      </c>
      <c r="L86" s="99">
        <v>0</v>
      </c>
      <c r="M86" s="99">
        <v>0</v>
      </c>
      <c r="N86" s="99">
        <v>0</v>
      </c>
      <c r="O86" s="99">
        <v>0</v>
      </c>
      <c r="P86" s="99">
        <v>0</v>
      </c>
      <c r="Q86" s="99">
        <v>0</v>
      </c>
      <c r="R86" s="99">
        <v>0</v>
      </c>
      <c r="S86" s="99">
        <v>0</v>
      </c>
      <c r="T86" s="99">
        <v>0</v>
      </c>
      <c r="U86" s="99">
        <v>0</v>
      </c>
      <c r="V86" s="99">
        <v>0</v>
      </c>
      <c r="W86" s="99">
        <v>0</v>
      </c>
      <c r="DA86" s="63" t="s">
        <v>3162</v>
      </c>
    </row>
    <row r="87" spans="1:105" ht="12" customHeight="1" x14ac:dyDescent="0.25">
      <c r="A87" s="121" t="s">
        <v>55</v>
      </c>
      <c r="B87" s="123">
        <v>0.27889764605849715</v>
      </c>
      <c r="C87" s="123">
        <v>0.26833290770907464</v>
      </c>
      <c r="D87" s="123">
        <v>0.25074698652932859</v>
      </c>
      <c r="E87" s="123">
        <v>0.22950059976240653</v>
      </c>
      <c r="F87" s="123">
        <v>0.20842730193684383</v>
      </c>
      <c r="G87" s="123">
        <v>0.18137787341068834</v>
      </c>
      <c r="H87" s="123">
        <v>0.17486817257498541</v>
      </c>
      <c r="I87" s="123">
        <v>0.17053307227765385</v>
      </c>
      <c r="J87" s="123">
        <v>0.16601146567532893</v>
      </c>
      <c r="K87" s="123">
        <v>0.15842004476520646</v>
      </c>
      <c r="L87" s="123">
        <v>0.14483905424148977</v>
      </c>
      <c r="M87" s="123">
        <v>0.12849050724597311</v>
      </c>
      <c r="N87" s="123">
        <v>0.12250608950651272</v>
      </c>
      <c r="O87" s="123">
        <v>0.10971442314313352</v>
      </c>
      <c r="P87" s="123">
        <v>0.10009932934440167</v>
      </c>
      <c r="Q87" s="123">
        <v>9.6063564418567046E-2</v>
      </c>
      <c r="R87" s="123">
        <v>9.4544799115752601E-2</v>
      </c>
      <c r="S87" s="123">
        <v>9.2839485867743571E-2</v>
      </c>
      <c r="T87" s="123">
        <v>8.7855390010496651E-2</v>
      </c>
      <c r="U87" s="123">
        <v>8.6022770816466018E-2</v>
      </c>
      <c r="V87" s="123">
        <v>8.324056414128933E-2</v>
      </c>
      <c r="W87" s="123">
        <v>8.3433204116673626E-2</v>
      </c>
      <c r="DA87" s="130" t="s">
        <v>3163</v>
      </c>
    </row>
    <row r="88" spans="1:105" ht="12" customHeight="1" x14ac:dyDescent="0.25">
      <c r="A88" s="97" t="s">
        <v>132</v>
      </c>
      <c r="B88" s="99">
        <v>0</v>
      </c>
      <c r="C88" s="99">
        <v>0</v>
      </c>
      <c r="D88" s="99">
        <v>0</v>
      </c>
      <c r="E88" s="99">
        <v>0</v>
      </c>
      <c r="F88" s="99">
        <v>0</v>
      </c>
      <c r="G88" s="99">
        <v>0</v>
      </c>
      <c r="H88" s="99">
        <v>0</v>
      </c>
      <c r="I88" s="99">
        <v>0</v>
      </c>
      <c r="J88" s="99">
        <v>0</v>
      </c>
      <c r="K88" s="99">
        <v>0</v>
      </c>
      <c r="L88" s="99">
        <v>0</v>
      </c>
      <c r="M88" s="99">
        <v>0</v>
      </c>
      <c r="N88" s="99">
        <v>0</v>
      </c>
      <c r="O88" s="99">
        <v>0</v>
      </c>
      <c r="P88" s="99">
        <v>0</v>
      </c>
      <c r="Q88" s="99">
        <v>0</v>
      </c>
      <c r="R88" s="99">
        <v>0</v>
      </c>
      <c r="S88" s="99">
        <v>0</v>
      </c>
      <c r="T88" s="99">
        <v>0</v>
      </c>
      <c r="U88" s="99">
        <v>0</v>
      </c>
      <c r="V88" s="99">
        <v>0</v>
      </c>
      <c r="W88" s="99">
        <v>0</v>
      </c>
      <c r="DA88" s="63" t="s">
        <v>3164</v>
      </c>
    </row>
    <row r="89" spans="1:105" ht="12" customHeight="1" x14ac:dyDescent="0.25">
      <c r="A89" s="97" t="s">
        <v>131</v>
      </c>
      <c r="B89" s="99">
        <v>0</v>
      </c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0</v>
      </c>
      <c r="M89" s="99">
        <v>0</v>
      </c>
      <c r="N89" s="99">
        <v>0</v>
      </c>
      <c r="O89" s="99">
        <v>0</v>
      </c>
      <c r="P89" s="99">
        <v>0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0</v>
      </c>
      <c r="W89" s="99">
        <v>0</v>
      </c>
      <c r="DA89" s="63" t="s">
        <v>3165</v>
      </c>
    </row>
    <row r="90" spans="1:105" ht="12" customHeight="1" x14ac:dyDescent="0.25">
      <c r="A90" s="100" t="s">
        <v>204</v>
      </c>
      <c r="B90" s="102">
        <v>0</v>
      </c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0</v>
      </c>
      <c r="M90" s="102">
        <v>0</v>
      </c>
      <c r="N90" s="102">
        <v>0</v>
      </c>
      <c r="O90" s="102">
        <v>0</v>
      </c>
      <c r="P90" s="102">
        <v>0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0</v>
      </c>
      <c r="W90" s="102">
        <v>0</v>
      </c>
      <c r="DA90" s="131" t="s">
        <v>3166</v>
      </c>
    </row>
    <row r="91" spans="1:105" ht="12" customHeight="1" x14ac:dyDescent="0.25">
      <c r="A91" s="103" t="s">
        <v>52</v>
      </c>
      <c r="B91" s="105">
        <v>0</v>
      </c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0</v>
      </c>
      <c r="M91" s="105">
        <v>0</v>
      </c>
      <c r="N91" s="105">
        <v>0</v>
      </c>
      <c r="O91" s="105">
        <v>0</v>
      </c>
      <c r="P91" s="105">
        <v>0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0</v>
      </c>
      <c r="W91" s="105">
        <v>0</v>
      </c>
      <c r="DA91" s="132" t="s">
        <v>3167</v>
      </c>
    </row>
    <row r="92" spans="1:105" ht="12" customHeight="1" x14ac:dyDescent="0.25">
      <c r="A92" s="106" t="s">
        <v>124</v>
      </c>
      <c r="B92" s="102">
        <v>4.0493423751223476</v>
      </c>
      <c r="C92" s="102">
        <v>4.2338931015694419</v>
      </c>
      <c r="D92" s="102">
        <v>4.2877748301147953</v>
      </c>
      <c r="E92" s="102">
        <v>4.5015225268352088</v>
      </c>
      <c r="F92" s="102">
        <v>4.63398120644624</v>
      </c>
      <c r="G92" s="102">
        <v>4.6607246551934853</v>
      </c>
      <c r="H92" s="102">
        <v>4.6836725369383778</v>
      </c>
      <c r="I92" s="102">
        <v>4.8509684289189376</v>
      </c>
      <c r="J92" s="102">
        <v>4.9915133667322564</v>
      </c>
      <c r="K92" s="102">
        <v>5.1578686737968837</v>
      </c>
      <c r="L92" s="102">
        <v>5.2342273768465652</v>
      </c>
      <c r="M92" s="102">
        <v>5.1976570615637252</v>
      </c>
      <c r="N92" s="102">
        <v>5.4264436756327239</v>
      </c>
      <c r="O92" s="102">
        <v>5.3043291754684851</v>
      </c>
      <c r="P92" s="102">
        <v>5.2499763058310274</v>
      </c>
      <c r="Q92" s="102">
        <v>5.1264099722388234</v>
      </c>
      <c r="R92" s="102">
        <v>5.1381806402959693</v>
      </c>
      <c r="S92" s="102">
        <v>5.0661387548292929</v>
      </c>
      <c r="T92" s="102">
        <v>5.0656733460158305</v>
      </c>
      <c r="U92" s="102">
        <v>5.2945477908817873</v>
      </c>
      <c r="V92" s="102">
        <v>5.1626133824695168</v>
      </c>
      <c r="W92" s="102">
        <v>4.9069677433073124</v>
      </c>
      <c r="DA92" s="131" t="s">
        <v>3168</v>
      </c>
    </row>
    <row r="93" spans="1:105" ht="12" customHeight="1" x14ac:dyDescent="0.25">
      <c r="A93" s="107" t="s">
        <v>123</v>
      </c>
      <c r="B93" s="105">
        <v>0</v>
      </c>
      <c r="C93" s="105">
        <v>0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0</v>
      </c>
      <c r="K93" s="105">
        <v>2.4928325315932836</v>
      </c>
      <c r="L93" s="105">
        <v>2.6560473201076396</v>
      </c>
      <c r="M93" s="105">
        <v>2.5542848888038092</v>
      </c>
      <c r="N93" s="105">
        <v>2.5910835097926923</v>
      </c>
      <c r="O93" s="105">
        <v>2.5592447162611269</v>
      </c>
      <c r="P93" s="105">
        <v>2.4673585845886143</v>
      </c>
      <c r="Q93" s="105">
        <v>2.4319192570444428</v>
      </c>
      <c r="R93" s="105">
        <v>2.3926981687299547</v>
      </c>
      <c r="S93" s="105">
        <v>2.3421050627224291</v>
      </c>
      <c r="T93" s="105">
        <v>2.7494609918479305</v>
      </c>
      <c r="U93" s="105">
        <v>2.6342645913078324</v>
      </c>
      <c r="V93" s="105">
        <v>2.5411063815804971</v>
      </c>
      <c r="W93" s="105">
        <v>2.3635652285963578</v>
      </c>
      <c r="DA93" s="132" t="s">
        <v>3169</v>
      </c>
    </row>
    <row r="94" spans="1:105" ht="12" customHeight="1" x14ac:dyDescent="0.25">
      <c r="A94" s="108" t="s">
        <v>50</v>
      </c>
      <c r="B94" s="99">
        <v>0</v>
      </c>
      <c r="C94" s="99">
        <v>0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0</v>
      </c>
      <c r="K94" s="99">
        <v>2.4928325315932836</v>
      </c>
      <c r="L94" s="99">
        <v>2.6560473201076396</v>
      </c>
      <c r="M94" s="99">
        <v>2.5542848888038092</v>
      </c>
      <c r="N94" s="99">
        <v>2.5910835097926923</v>
      </c>
      <c r="O94" s="99">
        <v>2.5592447162611269</v>
      </c>
      <c r="P94" s="99">
        <v>2.4673585845886143</v>
      </c>
      <c r="Q94" s="99">
        <v>2.4319192570444428</v>
      </c>
      <c r="R94" s="99">
        <v>2.3926981687299547</v>
      </c>
      <c r="S94" s="99">
        <v>2.3421050627224291</v>
      </c>
      <c r="T94" s="99">
        <v>2.7494609918479305</v>
      </c>
      <c r="U94" s="99">
        <v>2.6342645913078324</v>
      </c>
      <c r="V94" s="99">
        <v>2.5411063815804971</v>
      </c>
      <c r="W94" s="99">
        <v>2.3635652285963578</v>
      </c>
      <c r="DA94" s="63" t="s">
        <v>3170</v>
      </c>
    </row>
    <row r="95" spans="1:105" ht="12" customHeight="1" x14ac:dyDescent="0.25">
      <c r="A95" s="108" t="s">
        <v>52</v>
      </c>
      <c r="B95" s="99">
        <v>0</v>
      </c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DA95" s="63" t="s">
        <v>3171</v>
      </c>
    </row>
    <row r="96" spans="1:105" ht="12" customHeight="1" x14ac:dyDescent="0.25">
      <c r="A96" s="106" t="s">
        <v>122</v>
      </c>
      <c r="B96" s="102">
        <v>0</v>
      </c>
      <c r="C96" s="102">
        <v>0</v>
      </c>
      <c r="D96" s="102">
        <v>0</v>
      </c>
      <c r="E96" s="102">
        <v>0</v>
      </c>
      <c r="F96" s="102">
        <v>0</v>
      </c>
      <c r="G96" s="102">
        <v>0</v>
      </c>
      <c r="H96" s="102">
        <v>0</v>
      </c>
      <c r="I96" s="102">
        <v>0</v>
      </c>
      <c r="J96" s="102">
        <v>0</v>
      </c>
      <c r="K96" s="102">
        <v>0</v>
      </c>
      <c r="L96" s="102">
        <v>0</v>
      </c>
      <c r="M96" s="102">
        <v>0</v>
      </c>
      <c r="N96" s="102">
        <v>0</v>
      </c>
      <c r="O96" s="102">
        <v>0</v>
      </c>
      <c r="P96" s="102">
        <v>0</v>
      </c>
      <c r="Q96" s="102">
        <v>0</v>
      </c>
      <c r="R96" s="102">
        <v>0</v>
      </c>
      <c r="S96" s="102">
        <v>0</v>
      </c>
      <c r="T96" s="102">
        <v>0</v>
      </c>
      <c r="U96" s="102">
        <v>0</v>
      </c>
      <c r="V96" s="102">
        <v>0</v>
      </c>
      <c r="W96" s="102">
        <v>0</v>
      </c>
      <c r="DA96" s="131" t="s">
        <v>3172</v>
      </c>
    </row>
    <row r="97" spans="1:105" ht="12" customHeight="1" x14ac:dyDescent="0.25">
      <c r="A97" s="107" t="s">
        <v>121</v>
      </c>
      <c r="B97" s="105">
        <v>0</v>
      </c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0</v>
      </c>
      <c r="L97" s="105">
        <v>0</v>
      </c>
      <c r="M97" s="105">
        <v>0</v>
      </c>
      <c r="N97" s="105">
        <v>0</v>
      </c>
      <c r="O97" s="105">
        <v>0</v>
      </c>
      <c r="P97" s="105">
        <v>0</v>
      </c>
      <c r="Q97" s="105">
        <v>0</v>
      </c>
      <c r="R97" s="105">
        <v>0</v>
      </c>
      <c r="S97" s="105">
        <v>0</v>
      </c>
      <c r="T97" s="105">
        <v>0</v>
      </c>
      <c r="U97" s="105">
        <v>0</v>
      </c>
      <c r="V97" s="105">
        <v>0</v>
      </c>
      <c r="W97" s="105">
        <v>0</v>
      </c>
      <c r="DA97" s="132" t="s">
        <v>3173</v>
      </c>
    </row>
    <row r="98" spans="1:105" ht="12" customHeight="1" x14ac:dyDescent="0.25">
      <c r="A98" s="108" t="s">
        <v>53</v>
      </c>
      <c r="B98" s="99">
        <v>0</v>
      </c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0</v>
      </c>
      <c r="L98" s="99">
        <v>0</v>
      </c>
      <c r="M98" s="99">
        <v>0</v>
      </c>
      <c r="N98" s="99">
        <v>0</v>
      </c>
      <c r="O98" s="99">
        <v>0</v>
      </c>
      <c r="P98" s="99">
        <v>0</v>
      </c>
      <c r="Q98" s="99">
        <v>0</v>
      </c>
      <c r="R98" s="99">
        <v>0</v>
      </c>
      <c r="S98" s="99">
        <v>0</v>
      </c>
      <c r="T98" s="99">
        <v>0</v>
      </c>
      <c r="U98" s="99">
        <v>0</v>
      </c>
      <c r="V98" s="99">
        <v>0</v>
      </c>
      <c r="W98" s="99">
        <v>0</v>
      </c>
      <c r="DA98" s="63" t="s">
        <v>3174</v>
      </c>
    </row>
    <row r="99" spans="1:105" ht="12" customHeight="1" x14ac:dyDescent="0.25">
      <c r="A99" s="108" t="s">
        <v>52</v>
      </c>
      <c r="B99" s="99">
        <v>0</v>
      </c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0</v>
      </c>
      <c r="L99" s="99">
        <v>0</v>
      </c>
      <c r="M99" s="99">
        <v>0</v>
      </c>
      <c r="N99" s="99">
        <v>0</v>
      </c>
      <c r="O99" s="99">
        <v>0</v>
      </c>
      <c r="P99" s="99">
        <v>0</v>
      </c>
      <c r="Q99" s="99">
        <v>0</v>
      </c>
      <c r="R99" s="99">
        <v>0</v>
      </c>
      <c r="S99" s="99">
        <v>0</v>
      </c>
      <c r="T99" s="99">
        <v>0</v>
      </c>
      <c r="U99" s="99">
        <v>0</v>
      </c>
      <c r="V99" s="99">
        <v>0</v>
      </c>
      <c r="W99" s="99">
        <v>0</v>
      </c>
      <c r="DA99" s="63" t="s">
        <v>3175</v>
      </c>
    </row>
    <row r="100" spans="1:105" ht="12" customHeight="1" x14ac:dyDescent="0.25">
      <c r="A100" s="121" t="s">
        <v>54</v>
      </c>
      <c r="B100" s="123">
        <v>0.95925859288185011</v>
      </c>
      <c r="C100" s="123">
        <v>0.95967895603206244</v>
      </c>
      <c r="D100" s="123">
        <v>1.0104928833607134</v>
      </c>
      <c r="E100" s="123">
        <v>1.2366293086089106</v>
      </c>
      <c r="F100" s="123">
        <v>1.1831787758174095</v>
      </c>
      <c r="G100" s="123">
        <v>1.1378862425482992</v>
      </c>
      <c r="H100" s="123">
        <v>1.1566961060358287</v>
      </c>
      <c r="I100" s="123">
        <v>1.2369356286954254</v>
      </c>
      <c r="J100" s="123">
        <v>1.2801144575584396</v>
      </c>
      <c r="K100" s="123">
        <v>1.3120956594360818</v>
      </c>
      <c r="L100" s="123">
        <v>1.2906605099308153</v>
      </c>
      <c r="M100" s="123">
        <v>1.205226075785234</v>
      </c>
      <c r="N100" s="123">
        <v>1.2072636871483036</v>
      </c>
      <c r="O100" s="123">
        <v>1.1519699752989279</v>
      </c>
      <c r="P100" s="123">
        <v>1.141595582213861</v>
      </c>
      <c r="Q100" s="123">
        <v>1.1443620739931151</v>
      </c>
      <c r="R100" s="123">
        <v>1.1645389086788831</v>
      </c>
      <c r="S100" s="123">
        <v>1.1994985779322804</v>
      </c>
      <c r="T100" s="123">
        <v>1.2702979448297425</v>
      </c>
      <c r="U100" s="123">
        <v>1.3372231828409116</v>
      </c>
      <c r="V100" s="123">
        <v>1.2729393611211426</v>
      </c>
      <c r="W100" s="123">
        <v>1.2428679758615857</v>
      </c>
      <c r="DA100" s="130" t="s">
        <v>3176</v>
      </c>
    </row>
    <row r="101" spans="1:105" ht="12" customHeight="1" x14ac:dyDescent="0.25">
      <c r="A101" s="97" t="s">
        <v>207</v>
      </c>
      <c r="B101" s="99">
        <v>0</v>
      </c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DA101" s="63" t="s">
        <v>3177</v>
      </c>
    </row>
    <row r="102" spans="1:105" ht="12" customHeight="1" x14ac:dyDescent="0.25">
      <c r="A102" s="97" t="s">
        <v>50</v>
      </c>
      <c r="B102" s="99">
        <v>1.8849466044999099</v>
      </c>
      <c r="C102" s="99">
        <v>1.9266091020453682</v>
      </c>
      <c r="D102" s="99">
        <v>2.0857794308943536</v>
      </c>
      <c r="E102" s="99">
        <v>2.7680112263876628</v>
      </c>
      <c r="F102" s="99">
        <v>2.7734880440575589</v>
      </c>
      <c r="G102" s="99">
        <v>2.7055861507366505</v>
      </c>
      <c r="H102" s="99">
        <v>2.7419831911591408</v>
      </c>
      <c r="I102" s="99">
        <v>2.8547869754772672</v>
      </c>
      <c r="J102" s="99">
        <v>2.9412991207011685</v>
      </c>
      <c r="K102" s="99">
        <v>3.0325275780598826</v>
      </c>
      <c r="L102" s="99">
        <v>3.0706758163729995</v>
      </c>
      <c r="M102" s="99">
        <v>2.9371081207390248</v>
      </c>
      <c r="N102" s="99">
        <v>2.942003257723425</v>
      </c>
      <c r="O102" s="99">
        <v>2.8206218872441311</v>
      </c>
      <c r="P102" s="99">
        <v>2.7898082977728356</v>
      </c>
      <c r="Q102" s="99">
        <v>2.771424911209222</v>
      </c>
      <c r="R102" s="99">
        <v>2.8064115438631547</v>
      </c>
      <c r="S102" s="99">
        <v>2.8281405400580013</v>
      </c>
      <c r="T102" s="99">
        <v>2.9050313811979462</v>
      </c>
      <c r="U102" s="99">
        <v>3.0339644506888961</v>
      </c>
      <c r="V102" s="99">
        <v>2.8780596235233826</v>
      </c>
      <c r="W102" s="99">
        <v>2.7779995719111472</v>
      </c>
      <c r="DA102" s="63" t="s">
        <v>3178</v>
      </c>
    </row>
    <row r="103" spans="1:105" ht="12" customHeight="1" x14ac:dyDescent="0.25">
      <c r="A103" s="109" t="s">
        <v>120</v>
      </c>
      <c r="B103" s="110">
        <v>0</v>
      </c>
      <c r="C103" s="110">
        <v>0</v>
      </c>
      <c r="D103" s="110">
        <v>0</v>
      </c>
      <c r="E103" s="110">
        <v>0</v>
      </c>
      <c r="F103" s="110">
        <v>0</v>
      </c>
      <c r="G103" s="110">
        <v>0</v>
      </c>
      <c r="H103" s="110">
        <v>0</v>
      </c>
      <c r="I103" s="110">
        <v>0</v>
      </c>
      <c r="J103" s="110">
        <v>0</v>
      </c>
      <c r="K103" s="110">
        <v>0</v>
      </c>
      <c r="L103" s="110">
        <v>0</v>
      </c>
      <c r="M103" s="110">
        <v>0</v>
      </c>
      <c r="N103" s="110">
        <v>0</v>
      </c>
      <c r="O103" s="110">
        <v>0</v>
      </c>
      <c r="P103" s="110">
        <v>0</v>
      </c>
      <c r="Q103" s="110">
        <v>0</v>
      </c>
      <c r="R103" s="110">
        <v>0</v>
      </c>
      <c r="S103" s="110">
        <v>0</v>
      </c>
      <c r="T103" s="110">
        <v>0</v>
      </c>
      <c r="U103" s="110">
        <v>0</v>
      </c>
      <c r="V103" s="110">
        <v>0</v>
      </c>
      <c r="W103" s="110">
        <v>0</v>
      </c>
      <c r="DA103" s="60" t="s">
        <v>3179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8">
        <f t="shared" ref="B105:Q105" si="35">B106+B109+B111+B120</f>
        <v>1.595891031574177</v>
      </c>
      <c r="C105" s="118">
        <f t="shared" si="35"/>
        <v>1.579128067011492</v>
      </c>
      <c r="D105" s="118">
        <f t="shared" si="35"/>
        <v>1.5358009661188001</v>
      </c>
      <c r="E105" s="118">
        <f t="shared" si="35"/>
        <v>1.7398664185406294</v>
      </c>
      <c r="F105" s="118">
        <f t="shared" si="35"/>
        <v>1.6753960786746473</v>
      </c>
      <c r="G105" s="118">
        <f t="shared" si="35"/>
        <v>1.7017312256742794</v>
      </c>
      <c r="H105" s="118">
        <f t="shared" si="35"/>
        <v>1.7666131810486365</v>
      </c>
      <c r="I105" s="118">
        <f t="shared" si="35"/>
        <v>1.8800907793707116</v>
      </c>
      <c r="J105" s="118">
        <f t="shared" si="35"/>
        <v>1.920882259060918</v>
      </c>
      <c r="K105" s="118">
        <f t="shared" si="35"/>
        <v>1.94812014337826</v>
      </c>
      <c r="L105" s="118">
        <f t="shared" si="35"/>
        <v>1.9047363230708603</v>
      </c>
      <c r="M105" s="118">
        <f t="shared" si="35"/>
        <v>1.7743888773803387</v>
      </c>
      <c r="N105" s="118">
        <f t="shared" si="35"/>
        <v>1.7889372441166744</v>
      </c>
      <c r="O105" s="118">
        <f t="shared" si="35"/>
        <v>1.7422028960744711</v>
      </c>
      <c r="P105" s="118">
        <f t="shared" si="35"/>
        <v>1.7680243446130062</v>
      </c>
      <c r="Q105" s="118">
        <f t="shared" si="35"/>
        <v>1.7789859163619712</v>
      </c>
      <c r="R105" s="118">
        <f t="shared" ref="R105:V105" si="36">R106+R109+R111+R120</f>
        <v>1.809729840317887</v>
      </c>
      <c r="S105" s="118">
        <f t="shared" si="36"/>
        <v>1.8465163060040521</v>
      </c>
      <c r="T105" s="118">
        <f t="shared" si="36"/>
        <v>1.9358855051194226</v>
      </c>
      <c r="U105" s="118">
        <f t="shared" si="36"/>
        <v>2.0416310983826511</v>
      </c>
      <c r="V105" s="118">
        <f t="shared" si="36"/>
        <v>1.93127511626763</v>
      </c>
      <c r="W105" s="118">
        <f t="shared" ref="W105" si="37">W106+W109+W111+W120</f>
        <v>1.9369387120478763</v>
      </c>
      <c r="DA105" s="129" t="s">
        <v>3180</v>
      </c>
    </row>
    <row r="106" spans="1:105" ht="12.95" customHeight="1" x14ac:dyDescent="0.25">
      <c r="A106" s="121" t="s">
        <v>57</v>
      </c>
      <c r="B106" s="123">
        <f t="shared" ref="B106:Q106" si="38">SUM(B107:B108)</f>
        <v>0</v>
      </c>
      <c r="C106" s="123">
        <f t="shared" si="38"/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3181</v>
      </c>
    </row>
    <row r="107" spans="1:105" ht="12" customHeight="1" x14ac:dyDescent="0.25">
      <c r="A107" s="97" t="s">
        <v>202</v>
      </c>
      <c r="B107" s="99">
        <v>0</v>
      </c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3182</v>
      </c>
    </row>
    <row r="108" spans="1:105" ht="12" customHeight="1" x14ac:dyDescent="0.25">
      <c r="A108" s="97" t="s">
        <v>53</v>
      </c>
      <c r="B108" s="99">
        <v>0</v>
      </c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3183</v>
      </c>
    </row>
    <row r="109" spans="1:105" ht="12.95" customHeight="1" x14ac:dyDescent="0.25">
      <c r="A109" s="121" t="s">
        <v>92</v>
      </c>
      <c r="B109" s="123">
        <f t="shared" ref="B109:W109" si="41">B110</f>
        <v>0</v>
      </c>
      <c r="C109" s="123">
        <f t="shared" si="41"/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3184</v>
      </c>
    </row>
    <row r="110" spans="1:105" ht="12" customHeight="1" x14ac:dyDescent="0.25">
      <c r="A110" s="97" t="s">
        <v>53</v>
      </c>
      <c r="B110" s="99">
        <v>0</v>
      </c>
      <c r="C110" s="99">
        <v>0</v>
      </c>
      <c r="D110" s="99">
        <v>0</v>
      </c>
      <c r="E110" s="99">
        <v>0</v>
      </c>
      <c r="F110" s="99">
        <v>0</v>
      </c>
      <c r="G110" s="99">
        <v>0</v>
      </c>
      <c r="H110" s="99">
        <v>0</v>
      </c>
      <c r="I110" s="99">
        <v>0</v>
      </c>
      <c r="J110" s="99">
        <v>0</v>
      </c>
      <c r="K110" s="99">
        <v>0</v>
      </c>
      <c r="L110" s="99">
        <v>0</v>
      </c>
      <c r="M110" s="99">
        <v>0</v>
      </c>
      <c r="N110" s="99">
        <v>0</v>
      </c>
      <c r="O110" s="99">
        <v>0</v>
      </c>
      <c r="P110" s="99">
        <v>0</v>
      </c>
      <c r="Q110" s="99">
        <v>0</v>
      </c>
      <c r="R110" s="99">
        <v>0</v>
      </c>
      <c r="S110" s="99">
        <v>0</v>
      </c>
      <c r="T110" s="99">
        <v>0</v>
      </c>
      <c r="U110" s="99">
        <v>0</v>
      </c>
      <c r="V110" s="99">
        <v>0</v>
      </c>
      <c r="W110" s="99">
        <v>0</v>
      </c>
      <c r="DA110" s="63" t="s">
        <v>3185</v>
      </c>
    </row>
    <row r="111" spans="1:105" ht="12" customHeight="1" x14ac:dyDescent="0.25">
      <c r="A111" s="121" t="s">
        <v>55</v>
      </c>
      <c r="B111" s="123">
        <v>0</v>
      </c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3186</v>
      </c>
    </row>
    <row r="112" spans="1:105" ht="12" customHeight="1" x14ac:dyDescent="0.25">
      <c r="A112" s="97" t="s">
        <v>130</v>
      </c>
      <c r="B112" s="99">
        <v>0</v>
      </c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3187</v>
      </c>
    </row>
    <row r="113" spans="1:105" ht="12" customHeight="1" x14ac:dyDescent="0.25">
      <c r="A113" s="97" t="s">
        <v>129</v>
      </c>
      <c r="B113" s="99">
        <v>0</v>
      </c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3188</v>
      </c>
    </row>
    <row r="114" spans="1:105" ht="12" customHeight="1" x14ac:dyDescent="0.25">
      <c r="A114" s="100" t="s">
        <v>202</v>
      </c>
      <c r="B114" s="102">
        <v>0</v>
      </c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3189</v>
      </c>
    </row>
    <row r="115" spans="1:105" ht="12" customHeight="1" x14ac:dyDescent="0.25">
      <c r="A115" s="103" t="s">
        <v>52</v>
      </c>
      <c r="B115" s="105">
        <v>0</v>
      </c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3190</v>
      </c>
    </row>
    <row r="116" spans="1:105" ht="12" customHeight="1" x14ac:dyDescent="0.25">
      <c r="A116" s="106" t="s">
        <v>122</v>
      </c>
      <c r="B116" s="102">
        <v>0</v>
      </c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3191</v>
      </c>
    </row>
    <row r="117" spans="1:105" ht="12" customHeight="1" x14ac:dyDescent="0.25">
      <c r="A117" s="107" t="s">
        <v>121</v>
      </c>
      <c r="B117" s="105">
        <v>0</v>
      </c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3192</v>
      </c>
    </row>
    <row r="118" spans="1:105" ht="12" customHeight="1" x14ac:dyDescent="0.25">
      <c r="A118" s="108" t="s">
        <v>53</v>
      </c>
      <c r="B118" s="99">
        <v>0</v>
      </c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3193</v>
      </c>
    </row>
    <row r="119" spans="1:105" ht="12" customHeight="1" x14ac:dyDescent="0.25">
      <c r="A119" s="108" t="s">
        <v>52</v>
      </c>
      <c r="B119" s="99">
        <v>0</v>
      </c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3194</v>
      </c>
    </row>
    <row r="120" spans="1:105" ht="12" customHeight="1" x14ac:dyDescent="0.25">
      <c r="A120" s="121" t="s">
        <v>54</v>
      </c>
      <c r="B120" s="123">
        <v>1.595891031574177</v>
      </c>
      <c r="C120" s="123">
        <v>1.579128067011492</v>
      </c>
      <c r="D120" s="123">
        <v>1.5358009661188001</v>
      </c>
      <c r="E120" s="123">
        <v>1.7398664185406294</v>
      </c>
      <c r="F120" s="123">
        <v>1.6753960786746473</v>
      </c>
      <c r="G120" s="123">
        <v>1.7017312256742794</v>
      </c>
      <c r="H120" s="123">
        <v>1.7666131810486365</v>
      </c>
      <c r="I120" s="123">
        <v>1.8800907793707116</v>
      </c>
      <c r="J120" s="123">
        <v>1.920882259060918</v>
      </c>
      <c r="K120" s="123">
        <v>1.94812014337826</v>
      </c>
      <c r="L120" s="123">
        <v>1.9047363230708603</v>
      </c>
      <c r="M120" s="123">
        <v>1.7743888773803387</v>
      </c>
      <c r="N120" s="123">
        <v>1.7889372441166744</v>
      </c>
      <c r="O120" s="123">
        <v>1.7422028960744711</v>
      </c>
      <c r="P120" s="123">
        <v>1.7680243446130062</v>
      </c>
      <c r="Q120" s="123">
        <v>1.7789859163619712</v>
      </c>
      <c r="R120" s="123">
        <v>1.809729840317887</v>
      </c>
      <c r="S120" s="123">
        <v>1.8465163060040521</v>
      </c>
      <c r="T120" s="123">
        <v>1.9358855051194226</v>
      </c>
      <c r="U120" s="123">
        <v>2.0416310983826511</v>
      </c>
      <c r="V120" s="123">
        <v>1.93127511626763</v>
      </c>
      <c r="W120" s="123">
        <v>1.9369387120478763</v>
      </c>
      <c r="DA120" s="130" t="s">
        <v>3195</v>
      </c>
    </row>
    <row r="121" spans="1:105" ht="12" customHeight="1" x14ac:dyDescent="0.25">
      <c r="A121" s="97" t="s">
        <v>50</v>
      </c>
      <c r="B121" s="99">
        <v>1.8849466044999095</v>
      </c>
      <c r="C121" s="99">
        <v>1.9234165160962486</v>
      </c>
      <c r="D121" s="99">
        <v>2.0793836110269486</v>
      </c>
      <c r="E121" s="99">
        <v>2.7593670918609283</v>
      </c>
      <c r="F121" s="99">
        <v>2.7654737595962935</v>
      </c>
      <c r="G121" s="99">
        <v>2.6995065941361087</v>
      </c>
      <c r="H121" s="99">
        <v>2.7400409169575304</v>
      </c>
      <c r="I121" s="99">
        <v>2.8550429947797493</v>
      </c>
      <c r="J121" s="99">
        <v>2.9417449291557234</v>
      </c>
      <c r="K121" s="99">
        <v>3.0331294691764286</v>
      </c>
      <c r="L121" s="99">
        <v>3.0713399237307168</v>
      </c>
      <c r="M121" s="99">
        <v>2.937586532272201</v>
      </c>
      <c r="N121" s="99">
        <v>2.9419015068051726</v>
      </c>
      <c r="O121" s="99">
        <v>2.8201783917508148</v>
      </c>
      <c r="P121" s="99">
        <v>2.7893625945825242</v>
      </c>
      <c r="Q121" s="99">
        <v>2.7712161180498516</v>
      </c>
      <c r="R121" s="99">
        <v>2.8069932520783185</v>
      </c>
      <c r="S121" s="99">
        <v>2.8313250025395469</v>
      </c>
      <c r="T121" s="99">
        <v>2.9124438822920045</v>
      </c>
      <c r="U121" s="99">
        <v>3.0395650264424288</v>
      </c>
      <c r="V121" s="99">
        <v>2.8780672888016436</v>
      </c>
      <c r="W121" s="99">
        <v>2.7719057907826943</v>
      </c>
      <c r="DA121" s="63" t="s">
        <v>3196</v>
      </c>
    </row>
    <row r="122" spans="1:105" ht="12" customHeight="1" x14ac:dyDescent="0.25">
      <c r="A122" s="109" t="s">
        <v>120</v>
      </c>
      <c r="B122" s="110">
        <v>0</v>
      </c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3197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8">
        <f t="shared" ref="B124:Q124" si="42">B125+B128+B130+B139</f>
        <v>1.5962536477151812</v>
      </c>
      <c r="C124" s="118">
        <f t="shared" si="42"/>
        <v>1.6095761403310807</v>
      </c>
      <c r="D124" s="118">
        <f t="shared" si="42"/>
        <v>1.6890412769438283</v>
      </c>
      <c r="E124" s="118">
        <f t="shared" si="42"/>
        <v>2.0646846574571152</v>
      </c>
      <c r="F124" s="118">
        <f t="shared" si="42"/>
        <v>1.9537983903170568</v>
      </c>
      <c r="G124" s="118">
        <f t="shared" si="42"/>
        <v>1.8595920548250267</v>
      </c>
      <c r="H124" s="118">
        <f t="shared" si="42"/>
        <v>1.8474399279276688</v>
      </c>
      <c r="I124" s="118">
        <f t="shared" si="42"/>
        <v>1.9301923461857731</v>
      </c>
      <c r="J124" s="118">
        <f t="shared" si="42"/>
        <v>1.9663815687552841</v>
      </c>
      <c r="K124" s="118">
        <f t="shared" si="42"/>
        <v>1.987424414236717</v>
      </c>
      <c r="L124" s="118">
        <f t="shared" si="42"/>
        <v>1.9566448015835689</v>
      </c>
      <c r="M124" s="118">
        <f t="shared" si="42"/>
        <v>1.8292343729020586</v>
      </c>
      <c r="N124" s="118">
        <f t="shared" si="42"/>
        <v>1.8111797361200912</v>
      </c>
      <c r="O124" s="118">
        <f t="shared" si="42"/>
        <v>1.716883429520947</v>
      </c>
      <c r="P124" s="118">
        <f t="shared" si="42"/>
        <v>1.7138651656436967</v>
      </c>
      <c r="Q124" s="118">
        <f t="shared" si="42"/>
        <v>1.7181564094336359</v>
      </c>
      <c r="R124" s="118">
        <f t="shared" ref="R124:V124" si="43">R125+R128+R130+R139</f>
        <v>1.7591331686515292</v>
      </c>
      <c r="S124" s="118">
        <f t="shared" si="43"/>
        <v>1.8086405826670018</v>
      </c>
      <c r="T124" s="118">
        <f t="shared" si="43"/>
        <v>1.9133647655882184</v>
      </c>
      <c r="U124" s="118">
        <f t="shared" si="43"/>
        <v>2.0305453013507373</v>
      </c>
      <c r="V124" s="118">
        <f t="shared" si="43"/>
        <v>1.9227190183820202</v>
      </c>
      <c r="W124" s="118">
        <f t="shared" ref="W124" si="44">W125+W128+W130+W139</f>
        <v>1.9323637397298226</v>
      </c>
      <c r="DA124" s="129" t="s">
        <v>3198</v>
      </c>
    </row>
    <row r="125" spans="1:105" ht="12.95" customHeight="1" x14ac:dyDescent="0.25">
      <c r="A125" s="121" t="s">
        <v>57</v>
      </c>
      <c r="B125" s="123">
        <f t="shared" ref="B125:Q125" si="45">SUM(B126:B127)</f>
        <v>0</v>
      </c>
      <c r="C125" s="123">
        <f t="shared" si="45"/>
        <v>0</v>
      </c>
      <c r="D125" s="123">
        <f t="shared" si="45"/>
        <v>0</v>
      </c>
      <c r="E125" s="123">
        <f t="shared" si="45"/>
        <v>0</v>
      </c>
      <c r="F125" s="123">
        <f t="shared" si="45"/>
        <v>0</v>
      </c>
      <c r="G125" s="123">
        <f t="shared" si="45"/>
        <v>0</v>
      </c>
      <c r="H125" s="123">
        <f t="shared" si="45"/>
        <v>0</v>
      </c>
      <c r="I125" s="123">
        <f t="shared" si="45"/>
        <v>0</v>
      </c>
      <c r="J125" s="123">
        <f t="shared" si="45"/>
        <v>0</v>
      </c>
      <c r="K125" s="123">
        <f t="shared" si="45"/>
        <v>0</v>
      </c>
      <c r="L125" s="123">
        <f t="shared" si="45"/>
        <v>0</v>
      </c>
      <c r="M125" s="123">
        <f t="shared" si="45"/>
        <v>0</v>
      </c>
      <c r="N125" s="123">
        <f t="shared" si="45"/>
        <v>0</v>
      </c>
      <c r="O125" s="123">
        <f t="shared" si="45"/>
        <v>0</v>
      </c>
      <c r="P125" s="123">
        <f t="shared" si="45"/>
        <v>0</v>
      </c>
      <c r="Q125" s="123">
        <f t="shared" si="45"/>
        <v>0</v>
      </c>
      <c r="R125" s="123">
        <f t="shared" ref="R125:V125" si="46">SUM(R126:R127)</f>
        <v>0</v>
      </c>
      <c r="S125" s="123">
        <f t="shared" si="46"/>
        <v>0</v>
      </c>
      <c r="T125" s="123">
        <f t="shared" si="46"/>
        <v>0</v>
      </c>
      <c r="U125" s="123">
        <f t="shared" si="46"/>
        <v>0</v>
      </c>
      <c r="V125" s="123">
        <f t="shared" si="46"/>
        <v>0</v>
      </c>
      <c r="W125" s="123">
        <f t="shared" ref="W125" si="47">SUM(W126:W127)</f>
        <v>0</v>
      </c>
      <c r="DA125" s="130" t="s">
        <v>3199</v>
      </c>
    </row>
    <row r="126" spans="1:105" ht="12" customHeight="1" x14ac:dyDescent="0.25">
      <c r="A126" s="97" t="s">
        <v>203</v>
      </c>
      <c r="B126" s="99">
        <v>0</v>
      </c>
      <c r="C126" s="99">
        <v>0</v>
      </c>
      <c r="D126" s="99">
        <v>0</v>
      </c>
      <c r="E126" s="99">
        <v>0</v>
      </c>
      <c r="F126" s="99">
        <v>0</v>
      </c>
      <c r="G126" s="99">
        <v>0</v>
      </c>
      <c r="H126" s="99">
        <v>0</v>
      </c>
      <c r="I126" s="99">
        <v>0</v>
      </c>
      <c r="J126" s="99">
        <v>0</v>
      </c>
      <c r="K126" s="99">
        <v>0</v>
      </c>
      <c r="L126" s="99">
        <v>0</v>
      </c>
      <c r="M126" s="99">
        <v>0</v>
      </c>
      <c r="N126" s="99">
        <v>0</v>
      </c>
      <c r="O126" s="99">
        <v>0</v>
      </c>
      <c r="P126" s="99">
        <v>0</v>
      </c>
      <c r="Q126" s="99">
        <v>0</v>
      </c>
      <c r="R126" s="99">
        <v>0</v>
      </c>
      <c r="S126" s="99">
        <v>0</v>
      </c>
      <c r="T126" s="99">
        <v>0</v>
      </c>
      <c r="U126" s="99">
        <v>0</v>
      </c>
      <c r="V126" s="99">
        <v>0</v>
      </c>
      <c r="W126" s="99">
        <v>0</v>
      </c>
      <c r="DA126" s="63" t="s">
        <v>3200</v>
      </c>
    </row>
    <row r="127" spans="1:105" ht="12" customHeight="1" x14ac:dyDescent="0.25">
      <c r="A127" s="97" t="s">
        <v>53</v>
      </c>
      <c r="B127" s="99">
        <v>0</v>
      </c>
      <c r="C127" s="99">
        <v>0</v>
      </c>
      <c r="D127" s="99">
        <v>0</v>
      </c>
      <c r="E127" s="99">
        <v>0</v>
      </c>
      <c r="F127" s="99">
        <v>0</v>
      </c>
      <c r="G127" s="99">
        <v>0</v>
      </c>
      <c r="H127" s="99">
        <v>0</v>
      </c>
      <c r="I127" s="99">
        <v>0</v>
      </c>
      <c r="J127" s="99">
        <v>0</v>
      </c>
      <c r="K127" s="99">
        <v>0</v>
      </c>
      <c r="L127" s="99">
        <v>0</v>
      </c>
      <c r="M127" s="99">
        <v>0</v>
      </c>
      <c r="N127" s="99">
        <v>0</v>
      </c>
      <c r="O127" s="99">
        <v>0</v>
      </c>
      <c r="P127" s="99">
        <v>0</v>
      </c>
      <c r="Q127" s="99">
        <v>0</v>
      </c>
      <c r="R127" s="99">
        <v>0</v>
      </c>
      <c r="S127" s="99">
        <v>0</v>
      </c>
      <c r="T127" s="99">
        <v>0</v>
      </c>
      <c r="U127" s="99">
        <v>0</v>
      </c>
      <c r="V127" s="99">
        <v>0</v>
      </c>
      <c r="W127" s="99">
        <v>0</v>
      </c>
      <c r="DA127" s="63" t="s">
        <v>3201</v>
      </c>
    </row>
    <row r="128" spans="1:105" ht="12.95" customHeight="1" x14ac:dyDescent="0.25">
      <c r="A128" s="121" t="s">
        <v>92</v>
      </c>
      <c r="B128" s="123">
        <f t="shared" ref="B128:W128" si="48">B129</f>
        <v>0</v>
      </c>
      <c r="C128" s="123">
        <f t="shared" si="48"/>
        <v>0</v>
      </c>
      <c r="D128" s="123">
        <f t="shared" si="48"/>
        <v>0</v>
      </c>
      <c r="E128" s="123">
        <f t="shared" si="48"/>
        <v>0</v>
      </c>
      <c r="F128" s="123">
        <f t="shared" si="48"/>
        <v>0</v>
      </c>
      <c r="G128" s="123">
        <f t="shared" si="48"/>
        <v>0</v>
      </c>
      <c r="H128" s="123">
        <f t="shared" si="48"/>
        <v>0</v>
      </c>
      <c r="I128" s="123">
        <f t="shared" si="48"/>
        <v>0</v>
      </c>
      <c r="J128" s="123">
        <f t="shared" si="48"/>
        <v>0</v>
      </c>
      <c r="K128" s="123">
        <f t="shared" si="48"/>
        <v>0</v>
      </c>
      <c r="L128" s="123">
        <f t="shared" si="48"/>
        <v>0</v>
      </c>
      <c r="M128" s="123">
        <f t="shared" si="48"/>
        <v>0</v>
      </c>
      <c r="N128" s="123">
        <f t="shared" si="48"/>
        <v>0</v>
      </c>
      <c r="O128" s="123">
        <f t="shared" si="48"/>
        <v>0</v>
      </c>
      <c r="P128" s="123">
        <f t="shared" si="48"/>
        <v>0</v>
      </c>
      <c r="Q128" s="123">
        <f t="shared" si="48"/>
        <v>0</v>
      </c>
      <c r="R128" s="123">
        <f t="shared" si="48"/>
        <v>0</v>
      </c>
      <c r="S128" s="123">
        <f t="shared" si="48"/>
        <v>0</v>
      </c>
      <c r="T128" s="123">
        <f t="shared" si="48"/>
        <v>0</v>
      </c>
      <c r="U128" s="123">
        <f t="shared" si="48"/>
        <v>0</v>
      </c>
      <c r="V128" s="123">
        <f t="shared" si="48"/>
        <v>0</v>
      </c>
      <c r="W128" s="123">
        <f t="shared" si="48"/>
        <v>0</v>
      </c>
      <c r="DA128" s="130" t="s">
        <v>3202</v>
      </c>
    </row>
    <row r="129" spans="1:105" ht="12" customHeight="1" x14ac:dyDescent="0.25">
      <c r="A129" s="97" t="s">
        <v>53</v>
      </c>
      <c r="B129" s="99">
        <v>0</v>
      </c>
      <c r="C129" s="99">
        <v>0</v>
      </c>
      <c r="D129" s="99">
        <v>0</v>
      </c>
      <c r="E129" s="99">
        <v>0</v>
      </c>
      <c r="F129" s="99">
        <v>0</v>
      </c>
      <c r="G129" s="99">
        <v>0</v>
      </c>
      <c r="H129" s="99">
        <v>0</v>
      </c>
      <c r="I129" s="99">
        <v>0</v>
      </c>
      <c r="J129" s="99">
        <v>0</v>
      </c>
      <c r="K129" s="99">
        <v>0</v>
      </c>
      <c r="L129" s="99">
        <v>0</v>
      </c>
      <c r="M129" s="99">
        <v>0</v>
      </c>
      <c r="N129" s="99">
        <v>0</v>
      </c>
      <c r="O129" s="99">
        <v>0</v>
      </c>
      <c r="P129" s="99">
        <v>0</v>
      </c>
      <c r="Q129" s="99">
        <v>0</v>
      </c>
      <c r="R129" s="99">
        <v>0</v>
      </c>
      <c r="S129" s="99">
        <v>0</v>
      </c>
      <c r="T129" s="99">
        <v>0</v>
      </c>
      <c r="U129" s="99">
        <v>0</v>
      </c>
      <c r="V129" s="99">
        <v>0</v>
      </c>
      <c r="W129" s="99">
        <v>0</v>
      </c>
      <c r="DA129" s="63" t="s">
        <v>3203</v>
      </c>
    </row>
    <row r="130" spans="1:105" ht="12" customHeight="1" x14ac:dyDescent="0.25">
      <c r="A130" s="121" t="s">
        <v>55</v>
      </c>
      <c r="B130" s="123">
        <v>0</v>
      </c>
      <c r="C130" s="123">
        <v>0</v>
      </c>
      <c r="D130" s="123">
        <v>0</v>
      </c>
      <c r="E130" s="123">
        <v>0</v>
      </c>
      <c r="F130" s="123">
        <v>0</v>
      </c>
      <c r="G130" s="123">
        <v>0</v>
      </c>
      <c r="H130" s="123">
        <v>0</v>
      </c>
      <c r="I130" s="123">
        <v>0</v>
      </c>
      <c r="J130" s="123">
        <v>0</v>
      </c>
      <c r="K130" s="123">
        <v>0</v>
      </c>
      <c r="L130" s="123">
        <v>0</v>
      </c>
      <c r="M130" s="123">
        <v>0</v>
      </c>
      <c r="N130" s="123">
        <v>0</v>
      </c>
      <c r="O130" s="123">
        <v>0</v>
      </c>
      <c r="P130" s="123">
        <v>0</v>
      </c>
      <c r="Q130" s="123">
        <v>0</v>
      </c>
      <c r="R130" s="123">
        <v>0</v>
      </c>
      <c r="S130" s="123">
        <v>0</v>
      </c>
      <c r="T130" s="123">
        <v>0</v>
      </c>
      <c r="U130" s="123">
        <v>0</v>
      </c>
      <c r="V130" s="123">
        <v>0</v>
      </c>
      <c r="W130" s="123">
        <v>0</v>
      </c>
      <c r="DA130" s="130" t="s">
        <v>3204</v>
      </c>
    </row>
    <row r="131" spans="1:105" ht="12" customHeight="1" x14ac:dyDescent="0.25">
      <c r="A131" s="97" t="s">
        <v>128</v>
      </c>
      <c r="B131" s="99">
        <v>0</v>
      </c>
      <c r="C131" s="99">
        <v>0</v>
      </c>
      <c r="D131" s="99">
        <v>0</v>
      </c>
      <c r="E131" s="99">
        <v>0</v>
      </c>
      <c r="F131" s="99">
        <v>0</v>
      </c>
      <c r="G131" s="99">
        <v>0</v>
      </c>
      <c r="H131" s="99">
        <v>0</v>
      </c>
      <c r="I131" s="99">
        <v>0</v>
      </c>
      <c r="J131" s="99">
        <v>0</v>
      </c>
      <c r="K131" s="99">
        <v>0</v>
      </c>
      <c r="L131" s="99">
        <v>0</v>
      </c>
      <c r="M131" s="99">
        <v>0</v>
      </c>
      <c r="N131" s="99">
        <v>0</v>
      </c>
      <c r="O131" s="99">
        <v>0</v>
      </c>
      <c r="P131" s="99">
        <v>0</v>
      </c>
      <c r="Q131" s="99">
        <v>0</v>
      </c>
      <c r="R131" s="99">
        <v>0</v>
      </c>
      <c r="S131" s="99">
        <v>0</v>
      </c>
      <c r="T131" s="99">
        <v>0</v>
      </c>
      <c r="U131" s="99">
        <v>0</v>
      </c>
      <c r="V131" s="99">
        <v>0</v>
      </c>
      <c r="W131" s="99">
        <v>0</v>
      </c>
      <c r="DA131" s="63" t="s">
        <v>3205</v>
      </c>
    </row>
    <row r="132" spans="1:105" ht="12" customHeight="1" x14ac:dyDescent="0.25">
      <c r="A132" s="97" t="s">
        <v>127</v>
      </c>
      <c r="B132" s="99">
        <v>0</v>
      </c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DA132" s="63" t="s">
        <v>3206</v>
      </c>
    </row>
    <row r="133" spans="1:105" ht="12" customHeight="1" x14ac:dyDescent="0.25">
      <c r="A133" s="100" t="s">
        <v>203</v>
      </c>
      <c r="B133" s="102">
        <v>0</v>
      </c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DA133" s="131" t="s">
        <v>3207</v>
      </c>
    </row>
    <row r="134" spans="1:105" ht="12" customHeight="1" x14ac:dyDescent="0.25">
      <c r="A134" s="103" t="s">
        <v>52</v>
      </c>
      <c r="B134" s="105">
        <v>0</v>
      </c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DA134" s="132" t="s">
        <v>3208</v>
      </c>
    </row>
    <row r="135" spans="1:105" ht="12" customHeight="1" x14ac:dyDescent="0.25">
      <c r="A135" s="106" t="s">
        <v>122</v>
      </c>
      <c r="B135" s="102">
        <v>0</v>
      </c>
      <c r="C135" s="102">
        <v>0</v>
      </c>
      <c r="D135" s="102">
        <v>0</v>
      </c>
      <c r="E135" s="102">
        <v>0</v>
      </c>
      <c r="F135" s="102">
        <v>0</v>
      </c>
      <c r="G135" s="102">
        <v>0</v>
      </c>
      <c r="H135" s="102">
        <v>0</v>
      </c>
      <c r="I135" s="102">
        <v>0</v>
      </c>
      <c r="J135" s="102">
        <v>0</v>
      </c>
      <c r="K135" s="102">
        <v>0</v>
      </c>
      <c r="L135" s="102">
        <v>0</v>
      </c>
      <c r="M135" s="102">
        <v>0</v>
      </c>
      <c r="N135" s="102">
        <v>0</v>
      </c>
      <c r="O135" s="102">
        <v>0</v>
      </c>
      <c r="P135" s="102">
        <v>0</v>
      </c>
      <c r="Q135" s="102">
        <v>0</v>
      </c>
      <c r="R135" s="102">
        <v>0</v>
      </c>
      <c r="S135" s="102">
        <v>0</v>
      </c>
      <c r="T135" s="102">
        <v>0</v>
      </c>
      <c r="U135" s="102">
        <v>0</v>
      </c>
      <c r="V135" s="102">
        <v>0</v>
      </c>
      <c r="W135" s="102">
        <v>0</v>
      </c>
      <c r="DA135" s="131" t="s">
        <v>3209</v>
      </c>
    </row>
    <row r="136" spans="1:105" ht="12" customHeight="1" x14ac:dyDescent="0.25">
      <c r="A136" s="107" t="s">
        <v>121</v>
      </c>
      <c r="B136" s="105">
        <v>0</v>
      </c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DA136" s="132" t="s">
        <v>3210</v>
      </c>
    </row>
    <row r="137" spans="1:105" ht="12" customHeight="1" x14ac:dyDescent="0.25">
      <c r="A137" s="108" t="s">
        <v>53</v>
      </c>
      <c r="B137" s="99">
        <v>0</v>
      </c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DA137" s="63" t="s">
        <v>3211</v>
      </c>
    </row>
    <row r="138" spans="1:105" ht="12" customHeight="1" x14ac:dyDescent="0.25">
      <c r="A138" s="108" t="s">
        <v>52</v>
      </c>
      <c r="B138" s="99">
        <v>0</v>
      </c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DA138" s="63" t="s">
        <v>3212</v>
      </c>
    </row>
    <row r="139" spans="1:105" ht="12" customHeight="1" x14ac:dyDescent="0.25">
      <c r="A139" s="121" t="s">
        <v>54</v>
      </c>
      <c r="B139" s="123">
        <v>1.5962536477151812</v>
      </c>
      <c r="C139" s="123">
        <v>1.6095761403310807</v>
      </c>
      <c r="D139" s="123">
        <v>1.6890412769438283</v>
      </c>
      <c r="E139" s="123">
        <v>2.0646846574571152</v>
      </c>
      <c r="F139" s="123">
        <v>1.9537983903170568</v>
      </c>
      <c r="G139" s="123">
        <v>1.8595920548250267</v>
      </c>
      <c r="H139" s="123">
        <v>1.8474399279276688</v>
      </c>
      <c r="I139" s="123">
        <v>1.9301923461857731</v>
      </c>
      <c r="J139" s="123">
        <v>1.9663815687552841</v>
      </c>
      <c r="K139" s="123">
        <v>1.987424414236717</v>
      </c>
      <c r="L139" s="123">
        <v>1.9566448015835689</v>
      </c>
      <c r="M139" s="123">
        <v>1.8292343729020586</v>
      </c>
      <c r="N139" s="123">
        <v>1.8111797361200912</v>
      </c>
      <c r="O139" s="123">
        <v>1.716883429520947</v>
      </c>
      <c r="P139" s="123">
        <v>1.7138651656436967</v>
      </c>
      <c r="Q139" s="123">
        <v>1.7181564094336359</v>
      </c>
      <c r="R139" s="123">
        <v>1.7591331686515292</v>
      </c>
      <c r="S139" s="123">
        <v>1.8086405826670018</v>
      </c>
      <c r="T139" s="123">
        <v>1.9133647655882184</v>
      </c>
      <c r="U139" s="123">
        <v>2.0305453013507373</v>
      </c>
      <c r="V139" s="123">
        <v>1.9227190183820202</v>
      </c>
      <c r="W139" s="123">
        <v>1.9323637397298226</v>
      </c>
      <c r="DA139" s="130" t="s">
        <v>3213</v>
      </c>
    </row>
    <row r="140" spans="1:105" ht="12" customHeight="1" x14ac:dyDescent="0.25">
      <c r="A140" s="97" t="s">
        <v>50</v>
      </c>
      <c r="B140" s="99">
        <v>1.8849466044999099</v>
      </c>
      <c r="C140" s="99">
        <v>1.9269132491179917</v>
      </c>
      <c r="D140" s="99">
        <v>2.0875732056262373</v>
      </c>
      <c r="E140" s="99">
        <v>2.7713773328282669</v>
      </c>
      <c r="F140" s="99">
        <v>2.7772652149817767</v>
      </c>
      <c r="G140" s="99">
        <v>2.7083541539431932</v>
      </c>
      <c r="H140" s="99">
        <v>2.7430453821494698</v>
      </c>
      <c r="I140" s="99">
        <v>2.8548898746873688</v>
      </c>
      <c r="J140" s="99">
        <v>2.9415476676055681</v>
      </c>
      <c r="K140" s="99">
        <v>3.0329001727624858</v>
      </c>
      <c r="L140" s="99">
        <v>3.0715186744319554</v>
      </c>
      <c r="M140" s="99">
        <v>2.9380791498487575</v>
      </c>
      <c r="N140" s="99">
        <v>2.9425592137838912</v>
      </c>
      <c r="O140" s="99">
        <v>2.8205962880037996</v>
      </c>
      <c r="P140" s="99">
        <v>2.7898219267458466</v>
      </c>
      <c r="Q140" s="99">
        <v>2.7714407494801252</v>
      </c>
      <c r="R140" s="99">
        <v>2.8071300558115584</v>
      </c>
      <c r="S140" s="99">
        <v>2.8311714119154261</v>
      </c>
      <c r="T140" s="99">
        <v>2.9132389241697889</v>
      </c>
      <c r="U140" s="99">
        <v>3.0402326928026744</v>
      </c>
      <c r="V140" s="99">
        <v>2.878994835895921</v>
      </c>
      <c r="W140" s="99">
        <v>2.7723220875014589</v>
      </c>
      <c r="DA140" s="63" t="s">
        <v>3214</v>
      </c>
    </row>
    <row r="141" spans="1:105" ht="12" customHeight="1" x14ac:dyDescent="0.25">
      <c r="A141" s="109" t="s">
        <v>120</v>
      </c>
      <c r="B141" s="110">
        <v>0</v>
      </c>
      <c r="C141" s="110">
        <v>0</v>
      </c>
      <c r="D141" s="110">
        <v>0</v>
      </c>
      <c r="E141" s="110">
        <v>0</v>
      </c>
      <c r="F141" s="110">
        <v>0</v>
      </c>
      <c r="G141" s="110">
        <v>0</v>
      </c>
      <c r="H141" s="110">
        <v>0</v>
      </c>
      <c r="I141" s="110">
        <v>0</v>
      </c>
      <c r="J141" s="110">
        <v>0</v>
      </c>
      <c r="K141" s="110">
        <v>0</v>
      </c>
      <c r="L141" s="110">
        <v>0</v>
      </c>
      <c r="M141" s="110">
        <v>0</v>
      </c>
      <c r="N141" s="110">
        <v>0</v>
      </c>
      <c r="O141" s="110">
        <v>0</v>
      </c>
      <c r="P141" s="110">
        <v>0</v>
      </c>
      <c r="Q141" s="110">
        <v>0</v>
      </c>
      <c r="R141" s="110">
        <v>0</v>
      </c>
      <c r="S141" s="110">
        <v>0</v>
      </c>
      <c r="T141" s="110">
        <v>0</v>
      </c>
      <c r="U141" s="110">
        <v>0</v>
      </c>
      <c r="V141" s="110">
        <v>0</v>
      </c>
      <c r="W141" s="110">
        <v>0</v>
      </c>
      <c r="DA141" s="60" t="s">
        <v>3215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8">
        <f t="shared" ref="B143:Q143" si="49">B144+B146+B148+B157</f>
        <v>3.7544395723354773</v>
      </c>
      <c r="C143" s="118">
        <f t="shared" si="49"/>
        <v>3.5201256938493453</v>
      </c>
      <c r="D143" s="118">
        <f t="shared" si="49"/>
        <v>2.4290440150188952</v>
      </c>
      <c r="E143" s="118">
        <f t="shared" si="49"/>
        <v>1.9818994175535023</v>
      </c>
      <c r="F143" s="118">
        <f t="shared" si="49"/>
        <v>2.0809585492672422</v>
      </c>
      <c r="G143" s="118">
        <f t="shared" si="49"/>
        <v>2.5245693996697658</v>
      </c>
      <c r="H143" s="118">
        <f t="shared" si="49"/>
        <v>3.2715302858511643</v>
      </c>
      <c r="I143" s="118">
        <f t="shared" si="49"/>
        <v>3.4628118576385525</v>
      </c>
      <c r="J143" s="118">
        <f t="shared" si="49"/>
        <v>3.1505026571633437</v>
      </c>
      <c r="K143" s="118">
        <f t="shared" si="49"/>
        <v>2.984152208132052</v>
      </c>
      <c r="L143" s="118">
        <f t="shared" si="49"/>
        <v>2.7274415303285879</v>
      </c>
      <c r="M143" s="118">
        <f t="shared" si="49"/>
        <v>2.4262059436573216</v>
      </c>
      <c r="N143" s="118">
        <f t="shared" si="49"/>
        <v>2.4464957059438968</v>
      </c>
      <c r="O143" s="118">
        <f t="shared" si="49"/>
        <v>2.3703982272460071</v>
      </c>
      <c r="P143" s="118">
        <f t="shared" si="49"/>
        <v>2.3798474794753246</v>
      </c>
      <c r="Q143" s="118">
        <f t="shared" si="49"/>
        <v>2.3520471712586906</v>
      </c>
      <c r="R143" s="118">
        <f t="shared" ref="R143:V143" si="50">R144+R146+R148+R157</f>
        <v>2.3752630255477154</v>
      </c>
      <c r="S143" s="118">
        <f t="shared" si="50"/>
        <v>2.4145755527484543</v>
      </c>
      <c r="T143" s="118">
        <f t="shared" si="50"/>
        <v>2.5054552780017243</v>
      </c>
      <c r="U143" s="118">
        <f t="shared" si="50"/>
        <v>2.6164548878378842</v>
      </c>
      <c r="V143" s="118">
        <f t="shared" si="50"/>
        <v>2.4930899097588166</v>
      </c>
      <c r="W143" s="118">
        <f t="shared" ref="W143" si="51">W144+W146+W148+W157</f>
        <v>2.5109733778048975</v>
      </c>
      <c r="DA143" s="129" t="s">
        <v>3216</v>
      </c>
    </row>
    <row r="144" spans="1:105" ht="12.95" customHeight="1" x14ac:dyDescent="0.25">
      <c r="A144" s="121" t="s">
        <v>57</v>
      </c>
      <c r="B144" s="123">
        <f t="shared" ref="B144:W144" si="52">B145</f>
        <v>0</v>
      </c>
      <c r="C144" s="123">
        <f t="shared" si="52"/>
        <v>0</v>
      </c>
      <c r="D144" s="123">
        <f t="shared" si="52"/>
        <v>0</v>
      </c>
      <c r="E144" s="123">
        <f t="shared" si="52"/>
        <v>0</v>
      </c>
      <c r="F144" s="123">
        <f t="shared" si="52"/>
        <v>0</v>
      </c>
      <c r="G144" s="123">
        <f t="shared" si="52"/>
        <v>0</v>
      </c>
      <c r="H144" s="123">
        <f t="shared" si="52"/>
        <v>0</v>
      </c>
      <c r="I144" s="123">
        <f t="shared" si="52"/>
        <v>0</v>
      </c>
      <c r="J144" s="123">
        <f t="shared" si="52"/>
        <v>0</v>
      </c>
      <c r="K144" s="123">
        <f t="shared" si="52"/>
        <v>0</v>
      </c>
      <c r="L144" s="123">
        <f t="shared" si="52"/>
        <v>0</v>
      </c>
      <c r="M144" s="123">
        <f t="shared" si="52"/>
        <v>0</v>
      </c>
      <c r="N144" s="123">
        <f t="shared" si="52"/>
        <v>0</v>
      </c>
      <c r="O144" s="123">
        <f t="shared" si="52"/>
        <v>0</v>
      </c>
      <c r="P144" s="123">
        <f t="shared" si="52"/>
        <v>0</v>
      </c>
      <c r="Q144" s="123">
        <f t="shared" si="52"/>
        <v>0</v>
      </c>
      <c r="R144" s="123">
        <f t="shared" si="52"/>
        <v>0</v>
      </c>
      <c r="S144" s="123">
        <f t="shared" si="52"/>
        <v>0</v>
      </c>
      <c r="T144" s="123">
        <f t="shared" si="52"/>
        <v>0</v>
      </c>
      <c r="U144" s="123">
        <f t="shared" si="52"/>
        <v>0</v>
      </c>
      <c r="V144" s="123">
        <f t="shared" si="52"/>
        <v>0</v>
      </c>
      <c r="W144" s="123">
        <f t="shared" si="52"/>
        <v>0</v>
      </c>
      <c r="DA144" s="130" t="s">
        <v>3217</v>
      </c>
    </row>
    <row r="145" spans="1:105" ht="12" customHeight="1" x14ac:dyDescent="0.25">
      <c r="A145" s="97" t="s">
        <v>53</v>
      </c>
      <c r="B145" s="99">
        <v>0</v>
      </c>
      <c r="C145" s="99">
        <v>0</v>
      </c>
      <c r="D145" s="99">
        <v>0</v>
      </c>
      <c r="E145" s="99">
        <v>0</v>
      </c>
      <c r="F145" s="99">
        <v>0</v>
      </c>
      <c r="G145" s="99">
        <v>0</v>
      </c>
      <c r="H145" s="99">
        <v>0</v>
      </c>
      <c r="I145" s="99">
        <v>0</v>
      </c>
      <c r="J145" s="99">
        <v>0</v>
      </c>
      <c r="K145" s="99">
        <v>0</v>
      </c>
      <c r="L145" s="99">
        <v>0</v>
      </c>
      <c r="M145" s="99">
        <v>0</v>
      </c>
      <c r="N145" s="99">
        <v>0</v>
      </c>
      <c r="O145" s="99">
        <v>0</v>
      </c>
      <c r="P145" s="99">
        <v>0</v>
      </c>
      <c r="Q145" s="99">
        <v>0</v>
      </c>
      <c r="R145" s="99">
        <v>0</v>
      </c>
      <c r="S145" s="99">
        <v>0</v>
      </c>
      <c r="T145" s="99">
        <v>0</v>
      </c>
      <c r="U145" s="99">
        <v>0</v>
      </c>
      <c r="V145" s="99">
        <v>0</v>
      </c>
      <c r="W145" s="99">
        <v>0</v>
      </c>
      <c r="DA145" s="63" t="s">
        <v>3218</v>
      </c>
    </row>
    <row r="146" spans="1:105" ht="12.95" customHeight="1" x14ac:dyDescent="0.25">
      <c r="A146" s="121" t="s">
        <v>92</v>
      </c>
      <c r="B146" s="123">
        <f t="shared" ref="B146:W146" si="53">B147</f>
        <v>0</v>
      </c>
      <c r="C146" s="123">
        <f t="shared" si="53"/>
        <v>0</v>
      </c>
      <c r="D146" s="123">
        <f t="shared" si="53"/>
        <v>0</v>
      </c>
      <c r="E146" s="123">
        <f t="shared" si="53"/>
        <v>0</v>
      </c>
      <c r="F146" s="123">
        <f t="shared" si="53"/>
        <v>0</v>
      </c>
      <c r="G146" s="123">
        <f t="shared" si="53"/>
        <v>0</v>
      </c>
      <c r="H146" s="123">
        <f t="shared" si="53"/>
        <v>0</v>
      </c>
      <c r="I146" s="123">
        <f t="shared" si="53"/>
        <v>0</v>
      </c>
      <c r="J146" s="123">
        <f t="shared" si="53"/>
        <v>0</v>
      </c>
      <c r="K146" s="123">
        <f t="shared" si="53"/>
        <v>0</v>
      </c>
      <c r="L146" s="123">
        <f t="shared" si="53"/>
        <v>0</v>
      </c>
      <c r="M146" s="123">
        <f t="shared" si="53"/>
        <v>0</v>
      </c>
      <c r="N146" s="123">
        <f t="shared" si="53"/>
        <v>0</v>
      </c>
      <c r="O146" s="123">
        <f t="shared" si="53"/>
        <v>0</v>
      </c>
      <c r="P146" s="123">
        <f t="shared" si="53"/>
        <v>0</v>
      </c>
      <c r="Q146" s="123">
        <f t="shared" si="53"/>
        <v>0</v>
      </c>
      <c r="R146" s="123">
        <f t="shared" si="53"/>
        <v>0</v>
      </c>
      <c r="S146" s="123">
        <f t="shared" si="53"/>
        <v>0</v>
      </c>
      <c r="T146" s="123">
        <f t="shared" si="53"/>
        <v>0</v>
      </c>
      <c r="U146" s="123">
        <f t="shared" si="53"/>
        <v>0</v>
      </c>
      <c r="V146" s="123">
        <f t="shared" si="53"/>
        <v>0</v>
      </c>
      <c r="W146" s="123">
        <f t="shared" si="53"/>
        <v>0</v>
      </c>
      <c r="DA146" s="130" t="s">
        <v>3219</v>
      </c>
    </row>
    <row r="147" spans="1:105" ht="12" customHeight="1" x14ac:dyDescent="0.25">
      <c r="A147" s="97" t="s">
        <v>53</v>
      </c>
      <c r="B147" s="99">
        <v>0</v>
      </c>
      <c r="C147" s="99">
        <v>0</v>
      </c>
      <c r="D147" s="99">
        <v>0</v>
      </c>
      <c r="E147" s="99">
        <v>0</v>
      </c>
      <c r="F147" s="99">
        <v>0</v>
      </c>
      <c r="G147" s="99">
        <v>0</v>
      </c>
      <c r="H147" s="99">
        <v>0</v>
      </c>
      <c r="I147" s="99">
        <v>0</v>
      </c>
      <c r="J147" s="99">
        <v>0</v>
      </c>
      <c r="K147" s="99">
        <v>0</v>
      </c>
      <c r="L147" s="99">
        <v>0</v>
      </c>
      <c r="M147" s="99">
        <v>0</v>
      </c>
      <c r="N147" s="99">
        <v>0</v>
      </c>
      <c r="O147" s="99">
        <v>0</v>
      </c>
      <c r="P147" s="99">
        <v>0</v>
      </c>
      <c r="Q147" s="99">
        <v>0</v>
      </c>
      <c r="R147" s="99">
        <v>0</v>
      </c>
      <c r="S147" s="99">
        <v>0</v>
      </c>
      <c r="T147" s="99">
        <v>0</v>
      </c>
      <c r="U147" s="99">
        <v>0</v>
      </c>
      <c r="V147" s="99">
        <v>0</v>
      </c>
      <c r="W147" s="99">
        <v>0</v>
      </c>
      <c r="DA147" s="63" t="s">
        <v>3220</v>
      </c>
    </row>
    <row r="148" spans="1:105" ht="12" customHeight="1" x14ac:dyDescent="0.25">
      <c r="A148" s="121" t="s">
        <v>55</v>
      </c>
      <c r="B148" s="123">
        <v>2.1580797541834218</v>
      </c>
      <c r="C148" s="123">
        <v>1.9450693359529452</v>
      </c>
      <c r="D148" s="123">
        <v>1.0093526303655376</v>
      </c>
      <c r="E148" s="123">
        <v>0.59152305874092959</v>
      </c>
      <c r="F148" s="123">
        <v>0.58984917392444203</v>
      </c>
      <c r="G148" s="123">
        <v>0.79444999241565861</v>
      </c>
      <c r="H148" s="123">
        <v>1.3521977650194574</v>
      </c>
      <c r="I148" s="123">
        <v>1.3652460474889005</v>
      </c>
      <c r="J148" s="123">
        <v>1.1210964870482696</v>
      </c>
      <c r="K148" s="123">
        <v>0.98650440906275438</v>
      </c>
      <c r="L148" s="123">
        <v>0.84703047678025534</v>
      </c>
      <c r="M148" s="123">
        <v>0.71073744134259842</v>
      </c>
      <c r="N148" s="123">
        <v>0.68815147186448511</v>
      </c>
      <c r="O148" s="123">
        <v>0.62354383225228072</v>
      </c>
      <c r="P148" s="123">
        <v>0.58747870687256165</v>
      </c>
      <c r="Q148" s="123">
        <v>0.54829850790894363</v>
      </c>
      <c r="R148" s="123">
        <v>0.55732726410709521</v>
      </c>
      <c r="S148" s="123">
        <v>0.57243909999175535</v>
      </c>
      <c r="T148" s="123">
        <v>0.58261966843072144</v>
      </c>
      <c r="U148" s="123">
        <v>0.59099035382393528</v>
      </c>
      <c r="V148" s="123">
        <v>0.57025145346177697</v>
      </c>
      <c r="W148" s="123">
        <v>0.56948141945224839</v>
      </c>
      <c r="DA148" s="130" t="s">
        <v>3221</v>
      </c>
    </row>
    <row r="149" spans="1:105" ht="12" customHeight="1" x14ac:dyDescent="0.25">
      <c r="A149" s="97" t="s">
        <v>124</v>
      </c>
      <c r="B149" s="99">
        <v>4.0493423751223485</v>
      </c>
      <c r="C149" s="99">
        <v>4.2092036733871305</v>
      </c>
      <c r="D149" s="99">
        <v>4.2270592411550485</v>
      </c>
      <c r="E149" s="99">
        <v>4.4228913673178001</v>
      </c>
      <c r="F149" s="99">
        <v>4.5325757514584462</v>
      </c>
      <c r="G149" s="99">
        <v>4.559278031070912</v>
      </c>
      <c r="H149" s="99">
        <v>4.6226853051569119</v>
      </c>
      <c r="I149" s="99">
        <v>4.8120819005657678</v>
      </c>
      <c r="J149" s="99">
        <v>4.9551612427256471</v>
      </c>
      <c r="K149" s="99">
        <v>5.1323327633406413</v>
      </c>
      <c r="L149" s="99">
        <v>5.2225893833245989</v>
      </c>
      <c r="M149" s="99">
        <v>5.1903052456766892</v>
      </c>
      <c r="N149" s="99">
        <v>5.3924256871936427</v>
      </c>
      <c r="O149" s="99">
        <v>5.2232530102063874</v>
      </c>
      <c r="P149" s="99">
        <v>5.1160637220441485</v>
      </c>
      <c r="Q149" s="99">
        <v>4.9885497546298012</v>
      </c>
      <c r="R149" s="99">
        <v>5.0510157624291452</v>
      </c>
      <c r="S149" s="99">
        <v>5.0692107354099871</v>
      </c>
      <c r="T149" s="99">
        <v>5.149314938919594</v>
      </c>
      <c r="U149" s="99">
        <v>5.3353419627794949</v>
      </c>
      <c r="V149" s="99">
        <v>5.1511840940657541</v>
      </c>
      <c r="W149" s="99">
        <v>4.8714736166238364</v>
      </c>
      <c r="DA149" s="63" t="s">
        <v>3222</v>
      </c>
    </row>
    <row r="150" spans="1:105" ht="12" customHeight="1" x14ac:dyDescent="0.25">
      <c r="A150" s="97" t="s">
        <v>123</v>
      </c>
      <c r="B150" s="99">
        <v>0</v>
      </c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2.4937593079460689</v>
      </c>
      <c r="L150" s="99">
        <v>2.6583368738531195</v>
      </c>
      <c r="M150" s="99">
        <v>2.5536837846858873</v>
      </c>
      <c r="N150" s="99">
        <v>2.5743600741113797</v>
      </c>
      <c r="O150" s="99">
        <v>2.4945329210842222</v>
      </c>
      <c r="P150" s="99">
        <v>2.3966773546041433</v>
      </c>
      <c r="Q150" s="99">
        <v>2.377656143807108</v>
      </c>
      <c r="R150" s="99">
        <v>2.3854781067952713</v>
      </c>
      <c r="S150" s="99">
        <v>2.3728540500444435</v>
      </c>
      <c r="T150" s="99">
        <v>2.8126842669646339</v>
      </c>
      <c r="U150" s="99">
        <v>2.6536948760839283</v>
      </c>
      <c r="V150" s="99">
        <v>2.5319094856704663</v>
      </c>
      <c r="W150" s="99">
        <v>2.3476722359657538</v>
      </c>
      <c r="DA150" s="63" t="s">
        <v>3223</v>
      </c>
    </row>
    <row r="151" spans="1:105" ht="12" customHeight="1" x14ac:dyDescent="0.25">
      <c r="A151" s="100" t="s">
        <v>50</v>
      </c>
      <c r="B151" s="102">
        <v>0</v>
      </c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2.4937593079460689</v>
      </c>
      <c r="L151" s="102">
        <v>2.6583368738531195</v>
      </c>
      <c r="M151" s="102">
        <v>2.5536837846858873</v>
      </c>
      <c r="N151" s="102">
        <v>2.5743600741113797</v>
      </c>
      <c r="O151" s="102">
        <v>2.4945329210842222</v>
      </c>
      <c r="P151" s="102">
        <v>2.3966773546041433</v>
      </c>
      <c r="Q151" s="102">
        <v>2.377656143807108</v>
      </c>
      <c r="R151" s="102">
        <v>2.3854781067952713</v>
      </c>
      <c r="S151" s="102">
        <v>2.3728540500444435</v>
      </c>
      <c r="T151" s="102">
        <v>2.8126842669646339</v>
      </c>
      <c r="U151" s="102">
        <v>2.6536948760839283</v>
      </c>
      <c r="V151" s="102">
        <v>2.5319094856704663</v>
      </c>
      <c r="W151" s="102">
        <v>2.3476722359657538</v>
      </c>
      <c r="DA151" s="131" t="s">
        <v>3224</v>
      </c>
    </row>
    <row r="152" spans="1:105" ht="12" customHeight="1" x14ac:dyDescent="0.25">
      <c r="A152" s="103" t="s">
        <v>52</v>
      </c>
      <c r="B152" s="105">
        <v>0</v>
      </c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DA152" s="132" t="s">
        <v>3225</v>
      </c>
    </row>
    <row r="153" spans="1:105" ht="12" customHeight="1" x14ac:dyDescent="0.25">
      <c r="A153" s="106" t="s">
        <v>122</v>
      </c>
      <c r="B153" s="102">
        <v>0</v>
      </c>
      <c r="C153" s="102">
        <v>0</v>
      </c>
      <c r="D153" s="102">
        <v>0</v>
      </c>
      <c r="E153" s="102">
        <v>0</v>
      </c>
      <c r="F153" s="102">
        <v>0</v>
      </c>
      <c r="G153" s="102">
        <v>0</v>
      </c>
      <c r="H153" s="102">
        <v>0</v>
      </c>
      <c r="I153" s="102">
        <v>0</v>
      </c>
      <c r="J153" s="102">
        <v>0</v>
      </c>
      <c r="K153" s="102">
        <v>0</v>
      </c>
      <c r="L153" s="102">
        <v>0</v>
      </c>
      <c r="M153" s="102">
        <v>0</v>
      </c>
      <c r="N153" s="102">
        <v>0</v>
      </c>
      <c r="O153" s="102">
        <v>0</v>
      </c>
      <c r="P153" s="102">
        <v>0</v>
      </c>
      <c r="Q153" s="102">
        <v>0</v>
      </c>
      <c r="R153" s="102">
        <v>0</v>
      </c>
      <c r="S153" s="102">
        <v>0</v>
      </c>
      <c r="T153" s="102">
        <v>0</v>
      </c>
      <c r="U153" s="102">
        <v>0</v>
      </c>
      <c r="V153" s="102">
        <v>0</v>
      </c>
      <c r="W153" s="102">
        <v>0</v>
      </c>
      <c r="DA153" s="131" t="s">
        <v>3226</v>
      </c>
    </row>
    <row r="154" spans="1:105" ht="12" customHeight="1" x14ac:dyDescent="0.25">
      <c r="A154" s="107" t="s">
        <v>121</v>
      </c>
      <c r="B154" s="105">
        <v>0</v>
      </c>
      <c r="C154" s="105">
        <v>0</v>
      </c>
      <c r="D154" s="105">
        <v>0</v>
      </c>
      <c r="E154" s="105">
        <v>0</v>
      </c>
      <c r="F154" s="105">
        <v>0</v>
      </c>
      <c r="G154" s="105">
        <v>0</v>
      </c>
      <c r="H154" s="105">
        <v>0</v>
      </c>
      <c r="I154" s="105">
        <v>0</v>
      </c>
      <c r="J154" s="105">
        <v>0</v>
      </c>
      <c r="K154" s="105">
        <v>0</v>
      </c>
      <c r="L154" s="105">
        <v>0</v>
      </c>
      <c r="M154" s="105">
        <v>0</v>
      </c>
      <c r="N154" s="105">
        <v>0</v>
      </c>
      <c r="O154" s="105">
        <v>0</v>
      </c>
      <c r="P154" s="105">
        <v>0</v>
      </c>
      <c r="Q154" s="105">
        <v>0</v>
      </c>
      <c r="R154" s="105">
        <v>0</v>
      </c>
      <c r="S154" s="105">
        <v>0</v>
      </c>
      <c r="T154" s="105">
        <v>0</v>
      </c>
      <c r="U154" s="105">
        <v>0</v>
      </c>
      <c r="V154" s="105">
        <v>0</v>
      </c>
      <c r="W154" s="105">
        <v>0</v>
      </c>
      <c r="DA154" s="132" t="s">
        <v>3227</v>
      </c>
    </row>
    <row r="155" spans="1:105" ht="12" customHeight="1" x14ac:dyDescent="0.25">
      <c r="A155" s="108" t="s">
        <v>53</v>
      </c>
      <c r="B155" s="99">
        <v>0</v>
      </c>
      <c r="C155" s="99">
        <v>0</v>
      </c>
      <c r="D155" s="99">
        <v>0</v>
      </c>
      <c r="E155" s="99">
        <v>0</v>
      </c>
      <c r="F155" s="99">
        <v>0</v>
      </c>
      <c r="G155" s="99">
        <v>0</v>
      </c>
      <c r="H155" s="99">
        <v>0</v>
      </c>
      <c r="I155" s="99">
        <v>0</v>
      </c>
      <c r="J155" s="99">
        <v>0</v>
      </c>
      <c r="K155" s="99">
        <v>0</v>
      </c>
      <c r="L155" s="99">
        <v>0</v>
      </c>
      <c r="M155" s="99">
        <v>0</v>
      </c>
      <c r="N155" s="99">
        <v>0</v>
      </c>
      <c r="O155" s="99">
        <v>0</v>
      </c>
      <c r="P155" s="99">
        <v>0</v>
      </c>
      <c r="Q155" s="99">
        <v>0</v>
      </c>
      <c r="R155" s="99">
        <v>0</v>
      </c>
      <c r="S155" s="99">
        <v>0</v>
      </c>
      <c r="T155" s="99">
        <v>0</v>
      </c>
      <c r="U155" s="99">
        <v>0</v>
      </c>
      <c r="V155" s="99">
        <v>0</v>
      </c>
      <c r="W155" s="99">
        <v>0</v>
      </c>
      <c r="DA155" s="63" t="s">
        <v>3228</v>
      </c>
    </row>
    <row r="156" spans="1:105" ht="12" customHeight="1" x14ac:dyDescent="0.25">
      <c r="A156" s="108" t="s">
        <v>52</v>
      </c>
      <c r="B156" s="99">
        <v>0</v>
      </c>
      <c r="C156" s="99">
        <v>0</v>
      </c>
      <c r="D156" s="99">
        <v>0</v>
      </c>
      <c r="E156" s="99">
        <v>0</v>
      </c>
      <c r="F156" s="99">
        <v>0</v>
      </c>
      <c r="G156" s="99">
        <v>0</v>
      </c>
      <c r="H156" s="99">
        <v>0</v>
      </c>
      <c r="I156" s="99">
        <v>0</v>
      </c>
      <c r="J156" s="99">
        <v>0</v>
      </c>
      <c r="K156" s="99">
        <v>0</v>
      </c>
      <c r="L156" s="99">
        <v>0</v>
      </c>
      <c r="M156" s="99">
        <v>0</v>
      </c>
      <c r="N156" s="99">
        <v>0</v>
      </c>
      <c r="O156" s="99">
        <v>0</v>
      </c>
      <c r="P156" s="99">
        <v>0</v>
      </c>
      <c r="Q156" s="99">
        <v>0</v>
      </c>
      <c r="R156" s="99">
        <v>0</v>
      </c>
      <c r="S156" s="99">
        <v>0</v>
      </c>
      <c r="T156" s="99">
        <v>0</v>
      </c>
      <c r="U156" s="99">
        <v>0</v>
      </c>
      <c r="V156" s="99">
        <v>0</v>
      </c>
      <c r="W156" s="99">
        <v>0</v>
      </c>
      <c r="DA156" s="63" t="s">
        <v>3229</v>
      </c>
    </row>
    <row r="157" spans="1:105" ht="12" customHeight="1" x14ac:dyDescent="0.25">
      <c r="A157" s="121" t="s">
        <v>54</v>
      </c>
      <c r="B157" s="123">
        <v>1.5963598181520557</v>
      </c>
      <c r="C157" s="123">
        <v>1.5750563578964001</v>
      </c>
      <c r="D157" s="123">
        <v>1.4196913846533576</v>
      </c>
      <c r="E157" s="123">
        <v>1.3903763588125726</v>
      </c>
      <c r="F157" s="123">
        <v>1.4911093753428</v>
      </c>
      <c r="G157" s="123">
        <v>1.7301194072541071</v>
      </c>
      <c r="H157" s="123">
        <v>1.9193325208317067</v>
      </c>
      <c r="I157" s="123">
        <v>2.0975658101496517</v>
      </c>
      <c r="J157" s="123">
        <v>2.0294061701150738</v>
      </c>
      <c r="K157" s="123">
        <v>1.9976477990692976</v>
      </c>
      <c r="L157" s="123">
        <v>1.8804110535483325</v>
      </c>
      <c r="M157" s="123">
        <v>1.7154685023147231</v>
      </c>
      <c r="N157" s="123">
        <v>1.7583442340794115</v>
      </c>
      <c r="O157" s="123">
        <v>1.7468543949937265</v>
      </c>
      <c r="P157" s="123">
        <v>1.7923687726027631</v>
      </c>
      <c r="Q157" s="123">
        <v>1.8037486633497468</v>
      </c>
      <c r="R157" s="123">
        <v>1.8179357614406204</v>
      </c>
      <c r="S157" s="123">
        <v>1.8421364527566988</v>
      </c>
      <c r="T157" s="123">
        <v>1.9228356095710026</v>
      </c>
      <c r="U157" s="123">
        <v>2.025464534013949</v>
      </c>
      <c r="V157" s="123">
        <v>1.9228384562970398</v>
      </c>
      <c r="W157" s="123">
        <v>1.9414919583526493</v>
      </c>
      <c r="DA157" s="130" t="s">
        <v>3230</v>
      </c>
    </row>
    <row r="158" spans="1:105" ht="12" customHeight="1" x14ac:dyDescent="0.25">
      <c r="A158" s="97" t="s">
        <v>50</v>
      </c>
      <c r="B158" s="99">
        <v>1.8849466044999104</v>
      </c>
      <c r="C158" s="99">
        <v>1.9225776895319051</v>
      </c>
      <c r="D158" s="99">
        <v>2.074217711299807</v>
      </c>
      <c r="E158" s="99">
        <v>2.7518867724594864</v>
      </c>
      <c r="F158" s="99">
        <v>2.7584793223775521</v>
      </c>
      <c r="G158" s="99">
        <v>2.6945749914729977</v>
      </c>
      <c r="H158" s="99">
        <v>2.736417902365492</v>
      </c>
      <c r="I158" s="99">
        <v>2.8514853339155239</v>
      </c>
      <c r="J158" s="99">
        <v>2.9381026157746999</v>
      </c>
      <c r="K158" s="99">
        <v>3.0301989016233133</v>
      </c>
      <c r="L158" s="99">
        <v>3.0691886676889255</v>
      </c>
      <c r="M158" s="99">
        <v>2.9361080927430643</v>
      </c>
      <c r="N158" s="99">
        <v>2.9412562918000758</v>
      </c>
      <c r="O158" s="99">
        <v>2.8200850017992942</v>
      </c>
      <c r="P158" s="99">
        <v>2.7892978244193429</v>
      </c>
      <c r="Q158" s="99">
        <v>2.7711393405158753</v>
      </c>
      <c r="R158" s="99">
        <v>2.8065506265440123</v>
      </c>
      <c r="S158" s="99">
        <v>2.8299823574144174</v>
      </c>
      <c r="T158" s="99">
        <v>2.9103346000306325</v>
      </c>
      <c r="U158" s="99">
        <v>3.0358457206399452</v>
      </c>
      <c r="V158" s="99">
        <v>2.8746101770305552</v>
      </c>
      <c r="W158" s="99">
        <v>2.7695434300256023</v>
      </c>
      <c r="DA158" s="63" t="s">
        <v>3231</v>
      </c>
    </row>
    <row r="159" spans="1:105" ht="12" customHeight="1" x14ac:dyDescent="0.25">
      <c r="A159" s="109" t="s">
        <v>120</v>
      </c>
      <c r="B159" s="110">
        <v>0</v>
      </c>
      <c r="C159" s="110">
        <v>0</v>
      </c>
      <c r="D159" s="110">
        <v>0</v>
      </c>
      <c r="E159" s="110">
        <v>0</v>
      </c>
      <c r="F159" s="110">
        <v>0</v>
      </c>
      <c r="G159" s="110">
        <v>0</v>
      </c>
      <c r="H159" s="110">
        <v>0</v>
      </c>
      <c r="I159" s="110">
        <v>0</v>
      </c>
      <c r="J159" s="110">
        <v>0</v>
      </c>
      <c r="K159" s="110">
        <v>0</v>
      </c>
      <c r="L159" s="110">
        <v>0</v>
      </c>
      <c r="M159" s="110">
        <v>0</v>
      </c>
      <c r="N159" s="110">
        <v>0</v>
      </c>
      <c r="O159" s="110">
        <v>0</v>
      </c>
      <c r="P159" s="110">
        <v>0</v>
      </c>
      <c r="Q159" s="110">
        <v>0</v>
      </c>
      <c r="R159" s="110">
        <v>0</v>
      </c>
      <c r="S159" s="110">
        <v>0</v>
      </c>
      <c r="T159" s="110">
        <v>0</v>
      </c>
      <c r="U159" s="110">
        <v>0</v>
      </c>
      <c r="V159" s="110">
        <v>0</v>
      </c>
      <c r="W159" s="110">
        <v>0</v>
      </c>
      <c r="DA159" s="60" t="s">
        <v>3232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8">
        <f t="shared" ref="B161:Q161" si="54">B162+B164+B166+B175</f>
        <v>3.7546386599137378</v>
      </c>
      <c r="C161" s="118">
        <f t="shared" si="54"/>
        <v>3.6669901932077957</v>
      </c>
      <c r="D161" s="118">
        <f t="shared" si="54"/>
        <v>3.2419824157712687</v>
      </c>
      <c r="E161" s="118">
        <f t="shared" si="54"/>
        <v>3.075845231963755</v>
      </c>
      <c r="F161" s="118">
        <f t="shared" si="54"/>
        <v>2.7713622583010773</v>
      </c>
      <c r="G161" s="118">
        <f t="shared" si="54"/>
        <v>2.667192567419157</v>
      </c>
      <c r="H161" s="118">
        <f t="shared" si="54"/>
        <v>2.9644640800966906</v>
      </c>
      <c r="I161" s="118">
        <f t="shared" si="54"/>
        <v>3.1836903943988295</v>
      </c>
      <c r="J161" s="118">
        <f t="shared" si="54"/>
        <v>3.0739609474071301</v>
      </c>
      <c r="K161" s="118">
        <f t="shared" si="54"/>
        <v>3.0102017862149726</v>
      </c>
      <c r="L161" s="118">
        <f t="shared" si="54"/>
        <v>2.8845561367252412</v>
      </c>
      <c r="M161" s="118">
        <f t="shared" si="54"/>
        <v>2.6881324814945442</v>
      </c>
      <c r="N161" s="118">
        <f t="shared" si="54"/>
        <v>2.6445088283531795</v>
      </c>
      <c r="O161" s="118">
        <f t="shared" si="54"/>
        <v>2.447280323640753</v>
      </c>
      <c r="P161" s="118">
        <f t="shared" si="54"/>
        <v>2.3546706105552286</v>
      </c>
      <c r="Q161" s="118">
        <f t="shared" si="54"/>
        <v>2.2880542739219227</v>
      </c>
      <c r="R161" s="118">
        <f t="shared" ref="R161:V161" si="55">R162+R164+R166+R175</f>
        <v>2.347950537514286</v>
      </c>
      <c r="S161" s="118">
        <f t="shared" si="55"/>
        <v>2.4176803576478338</v>
      </c>
      <c r="T161" s="118">
        <f t="shared" si="55"/>
        <v>2.5422816158387436</v>
      </c>
      <c r="U161" s="118">
        <f t="shared" si="55"/>
        <v>2.6689387810435981</v>
      </c>
      <c r="V161" s="118">
        <f t="shared" si="55"/>
        <v>2.5109935099746097</v>
      </c>
      <c r="W161" s="118">
        <f t="shared" ref="W161" si="56">W162+W164+W166+W175</f>
        <v>2.4830926396535493</v>
      </c>
      <c r="DA161" s="129" t="s">
        <v>3233</v>
      </c>
    </row>
    <row r="162" spans="1:105" ht="12.95" customHeight="1" x14ac:dyDescent="0.25">
      <c r="A162" s="121" t="s">
        <v>57</v>
      </c>
      <c r="B162" s="123">
        <f t="shared" ref="B162:W162" si="57">B163</f>
        <v>0</v>
      </c>
      <c r="C162" s="123">
        <f t="shared" si="57"/>
        <v>0</v>
      </c>
      <c r="D162" s="123">
        <f t="shared" si="57"/>
        <v>0</v>
      </c>
      <c r="E162" s="123">
        <f t="shared" si="57"/>
        <v>0</v>
      </c>
      <c r="F162" s="123">
        <f t="shared" si="57"/>
        <v>0</v>
      </c>
      <c r="G162" s="123">
        <f t="shared" si="57"/>
        <v>0</v>
      </c>
      <c r="H162" s="123">
        <f t="shared" si="57"/>
        <v>0</v>
      </c>
      <c r="I162" s="123">
        <f t="shared" si="57"/>
        <v>0</v>
      </c>
      <c r="J162" s="123">
        <f t="shared" si="57"/>
        <v>0</v>
      </c>
      <c r="K162" s="123">
        <f t="shared" si="57"/>
        <v>0</v>
      </c>
      <c r="L162" s="123">
        <f t="shared" si="57"/>
        <v>0</v>
      </c>
      <c r="M162" s="123">
        <f t="shared" si="57"/>
        <v>0</v>
      </c>
      <c r="N162" s="123">
        <f t="shared" si="57"/>
        <v>0</v>
      </c>
      <c r="O162" s="123">
        <f t="shared" si="57"/>
        <v>0</v>
      </c>
      <c r="P162" s="123">
        <f t="shared" si="57"/>
        <v>0</v>
      </c>
      <c r="Q162" s="123">
        <f t="shared" si="57"/>
        <v>0</v>
      </c>
      <c r="R162" s="123">
        <f t="shared" si="57"/>
        <v>0</v>
      </c>
      <c r="S162" s="123">
        <f t="shared" si="57"/>
        <v>0</v>
      </c>
      <c r="T162" s="123">
        <f t="shared" si="57"/>
        <v>0</v>
      </c>
      <c r="U162" s="123">
        <f t="shared" si="57"/>
        <v>0</v>
      </c>
      <c r="V162" s="123">
        <f t="shared" si="57"/>
        <v>0</v>
      </c>
      <c r="W162" s="123">
        <f t="shared" si="57"/>
        <v>0</v>
      </c>
      <c r="DA162" s="130" t="s">
        <v>3234</v>
      </c>
    </row>
    <row r="163" spans="1:105" ht="12" customHeight="1" x14ac:dyDescent="0.25">
      <c r="A163" s="97" t="s">
        <v>53</v>
      </c>
      <c r="B163" s="110">
        <v>0</v>
      </c>
      <c r="C163" s="110">
        <v>0</v>
      </c>
      <c r="D163" s="110">
        <v>0</v>
      </c>
      <c r="E163" s="110">
        <v>0</v>
      </c>
      <c r="F163" s="110">
        <v>0</v>
      </c>
      <c r="G163" s="110">
        <v>0</v>
      </c>
      <c r="H163" s="110">
        <v>0</v>
      </c>
      <c r="I163" s="110">
        <v>0</v>
      </c>
      <c r="J163" s="110">
        <v>0</v>
      </c>
      <c r="K163" s="110">
        <v>0</v>
      </c>
      <c r="L163" s="110">
        <v>0</v>
      </c>
      <c r="M163" s="110">
        <v>0</v>
      </c>
      <c r="N163" s="110">
        <v>0</v>
      </c>
      <c r="O163" s="110">
        <v>0</v>
      </c>
      <c r="P163" s="110">
        <v>0</v>
      </c>
      <c r="Q163" s="110">
        <v>0</v>
      </c>
      <c r="R163" s="110">
        <v>0</v>
      </c>
      <c r="S163" s="110">
        <v>0</v>
      </c>
      <c r="T163" s="110">
        <v>0</v>
      </c>
      <c r="U163" s="110">
        <v>0</v>
      </c>
      <c r="V163" s="110">
        <v>0</v>
      </c>
      <c r="W163" s="110">
        <v>0</v>
      </c>
      <c r="DA163" s="60" t="s">
        <v>3235</v>
      </c>
    </row>
    <row r="164" spans="1:105" ht="12.95" customHeight="1" x14ac:dyDescent="0.25">
      <c r="A164" s="121" t="s">
        <v>92</v>
      </c>
      <c r="B164" s="123">
        <f t="shared" ref="B164:W164" si="58">B165</f>
        <v>0</v>
      </c>
      <c r="C164" s="123">
        <f t="shared" si="58"/>
        <v>0</v>
      </c>
      <c r="D164" s="123">
        <f t="shared" si="58"/>
        <v>0</v>
      </c>
      <c r="E164" s="123">
        <f t="shared" si="58"/>
        <v>0</v>
      </c>
      <c r="F164" s="123">
        <f t="shared" si="58"/>
        <v>0</v>
      </c>
      <c r="G164" s="123">
        <f t="shared" si="58"/>
        <v>0</v>
      </c>
      <c r="H164" s="123">
        <f t="shared" si="58"/>
        <v>0</v>
      </c>
      <c r="I164" s="123">
        <f t="shared" si="58"/>
        <v>0</v>
      </c>
      <c r="J164" s="123">
        <f t="shared" si="58"/>
        <v>0</v>
      </c>
      <c r="K164" s="123">
        <f t="shared" si="58"/>
        <v>0</v>
      </c>
      <c r="L164" s="123">
        <f t="shared" si="58"/>
        <v>0</v>
      </c>
      <c r="M164" s="123">
        <f t="shared" si="58"/>
        <v>0</v>
      </c>
      <c r="N164" s="123">
        <f t="shared" si="58"/>
        <v>0</v>
      </c>
      <c r="O164" s="123">
        <f t="shared" si="58"/>
        <v>0</v>
      </c>
      <c r="P164" s="123">
        <f t="shared" si="58"/>
        <v>0</v>
      </c>
      <c r="Q164" s="123">
        <f t="shared" si="58"/>
        <v>0</v>
      </c>
      <c r="R164" s="123">
        <f t="shared" si="58"/>
        <v>0</v>
      </c>
      <c r="S164" s="123">
        <f t="shared" si="58"/>
        <v>0</v>
      </c>
      <c r="T164" s="123">
        <f t="shared" si="58"/>
        <v>0</v>
      </c>
      <c r="U164" s="123">
        <f t="shared" si="58"/>
        <v>0</v>
      </c>
      <c r="V164" s="123">
        <f t="shared" si="58"/>
        <v>0</v>
      </c>
      <c r="W164" s="123">
        <f t="shared" si="58"/>
        <v>0</v>
      </c>
      <c r="DA164" s="130" t="s">
        <v>3236</v>
      </c>
    </row>
    <row r="165" spans="1:105" ht="12" customHeight="1" x14ac:dyDescent="0.25">
      <c r="A165" s="97" t="s">
        <v>53</v>
      </c>
      <c r="B165" s="99">
        <v>0</v>
      </c>
      <c r="C165" s="99">
        <v>0</v>
      </c>
      <c r="D165" s="99">
        <v>0</v>
      </c>
      <c r="E165" s="99">
        <v>0</v>
      </c>
      <c r="F165" s="99">
        <v>0</v>
      </c>
      <c r="G165" s="99">
        <v>0</v>
      </c>
      <c r="H165" s="99">
        <v>0</v>
      </c>
      <c r="I165" s="99">
        <v>0</v>
      </c>
      <c r="J165" s="99">
        <v>0</v>
      </c>
      <c r="K165" s="99">
        <v>0</v>
      </c>
      <c r="L165" s="99">
        <v>0</v>
      </c>
      <c r="M165" s="99">
        <v>0</v>
      </c>
      <c r="N165" s="99">
        <v>0</v>
      </c>
      <c r="O165" s="99">
        <v>0</v>
      </c>
      <c r="P165" s="99">
        <v>0</v>
      </c>
      <c r="Q165" s="99">
        <v>0</v>
      </c>
      <c r="R165" s="99">
        <v>0</v>
      </c>
      <c r="S165" s="99">
        <v>0</v>
      </c>
      <c r="T165" s="99">
        <v>0</v>
      </c>
      <c r="U165" s="99">
        <v>0</v>
      </c>
      <c r="V165" s="99">
        <v>0</v>
      </c>
      <c r="W165" s="99">
        <v>0</v>
      </c>
      <c r="DA165" s="63" t="s">
        <v>3237</v>
      </c>
    </row>
    <row r="166" spans="1:105" ht="12" customHeight="1" x14ac:dyDescent="0.25">
      <c r="A166" s="121" t="s">
        <v>55</v>
      </c>
      <c r="B166" s="123">
        <v>2.159183423490604</v>
      </c>
      <c r="C166" s="123">
        <v>2.0708542075949437</v>
      </c>
      <c r="D166" s="123">
        <v>1.6424607589338638</v>
      </c>
      <c r="E166" s="123">
        <v>1.2694329493769987</v>
      </c>
      <c r="F166" s="123">
        <v>1.0534960932216408</v>
      </c>
      <c r="G166" s="123">
        <v>0.95344638460194564</v>
      </c>
      <c r="H166" s="123">
        <v>1.1580109176844537</v>
      </c>
      <c r="I166" s="123">
        <v>1.2036448231574683</v>
      </c>
      <c r="J166" s="123">
        <v>1.0900914063605913</v>
      </c>
      <c r="K166" s="123">
        <v>1.0160233103807457</v>
      </c>
      <c r="L166" s="123">
        <v>0.94377108270852328</v>
      </c>
      <c r="M166" s="123">
        <v>0.86653963680181578</v>
      </c>
      <c r="N166" s="123">
        <v>0.82852975929017303</v>
      </c>
      <c r="O166" s="123">
        <v>0.70947909051990043</v>
      </c>
      <c r="P166" s="123">
        <v>0.61765978331521065</v>
      </c>
      <c r="Q166" s="123">
        <v>0.5532825576411684</v>
      </c>
      <c r="R166" s="123">
        <v>0.5659321289120095</v>
      </c>
      <c r="S166" s="123">
        <v>0.58354870001888537</v>
      </c>
      <c r="T166" s="123">
        <v>0.60510900149744506</v>
      </c>
      <c r="U166" s="123">
        <v>0.62607945831738698</v>
      </c>
      <c r="V166" s="123">
        <v>0.57962414042184218</v>
      </c>
      <c r="W166" s="123">
        <v>0.55859200376213658</v>
      </c>
      <c r="DA166" s="130" t="s">
        <v>3238</v>
      </c>
    </row>
    <row r="167" spans="1:105" ht="12" customHeight="1" x14ac:dyDescent="0.25">
      <c r="A167" s="97" t="s">
        <v>124</v>
      </c>
      <c r="B167" s="99">
        <v>4.0493423751223467</v>
      </c>
      <c r="C167" s="99">
        <v>4.2257528229656574</v>
      </c>
      <c r="D167" s="99">
        <v>4.281628474143834</v>
      </c>
      <c r="E167" s="99">
        <v>4.4967221014469843</v>
      </c>
      <c r="F167" s="99">
        <v>4.6262219745819877</v>
      </c>
      <c r="G167" s="99">
        <v>4.6386989093913575</v>
      </c>
      <c r="H167" s="99">
        <v>4.6579210096804839</v>
      </c>
      <c r="I167" s="99">
        <v>4.8291448515459692</v>
      </c>
      <c r="J167" s="99">
        <v>4.9707243344120275</v>
      </c>
      <c r="K167" s="99">
        <v>5.1460782746719014</v>
      </c>
      <c r="L167" s="99">
        <v>5.2394153592710957</v>
      </c>
      <c r="M167" s="99">
        <v>5.2235617404404184</v>
      </c>
      <c r="N167" s="99">
        <v>5.4699872883749183</v>
      </c>
      <c r="O167" s="99">
        <v>5.3493285985653856</v>
      </c>
      <c r="P167" s="99">
        <v>5.2926355530960754</v>
      </c>
      <c r="Q167" s="99">
        <v>5.1473254550227114</v>
      </c>
      <c r="R167" s="99">
        <v>5.2158993720223714</v>
      </c>
      <c r="S167" s="99">
        <v>5.2335949225662306</v>
      </c>
      <c r="T167" s="99">
        <v>5.3350443632024733</v>
      </c>
      <c r="U167" s="99">
        <v>5.5412097512116789</v>
      </c>
      <c r="V167" s="99">
        <v>5.3366335564015728</v>
      </c>
      <c r="W167" s="99">
        <v>5.0096165800814054</v>
      </c>
      <c r="DA167" s="63" t="s">
        <v>3239</v>
      </c>
    </row>
    <row r="168" spans="1:105" ht="12" customHeight="1" x14ac:dyDescent="0.25">
      <c r="A168" s="97" t="s">
        <v>123</v>
      </c>
      <c r="B168" s="99">
        <v>0</v>
      </c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0</v>
      </c>
      <c r="L168" s="99">
        <v>0</v>
      </c>
      <c r="M168" s="99">
        <v>0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0</v>
      </c>
      <c r="W168" s="99">
        <v>0</v>
      </c>
      <c r="DA168" s="63" t="s">
        <v>3240</v>
      </c>
    </row>
    <row r="169" spans="1:105" ht="12" customHeight="1" x14ac:dyDescent="0.25">
      <c r="A169" s="100" t="s">
        <v>50</v>
      </c>
      <c r="B169" s="102">
        <v>0</v>
      </c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0</v>
      </c>
      <c r="L169" s="102">
        <v>0</v>
      </c>
      <c r="M169" s="102">
        <v>0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</v>
      </c>
      <c r="W169" s="102">
        <v>0</v>
      </c>
      <c r="DA169" s="131" t="s">
        <v>3241</v>
      </c>
    </row>
    <row r="170" spans="1:105" ht="12" customHeight="1" x14ac:dyDescent="0.25">
      <c r="A170" s="103" t="s">
        <v>52</v>
      </c>
      <c r="B170" s="105">
        <v>0</v>
      </c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DA170" s="132" t="s">
        <v>3242</v>
      </c>
    </row>
    <row r="171" spans="1:105" ht="12" customHeight="1" x14ac:dyDescent="0.25">
      <c r="A171" s="106" t="s">
        <v>122</v>
      </c>
      <c r="B171" s="102">
        <v>0</v>
      </c>
      <c r="C171" s="102">
        <v>0</v>
      </c>
      <c r="D171" s="102">
        <v>0</v>
      </c>
      <c r="E171" s="102">
        <v>0</v>
      </c>
      <c r="F171" s="102">
        <v>0</v>
      </c>
      <c r="G171" s="102">
        <v>0</v>
      </c>
      <c r="H171" s="102">
        <v>0</v>
      </c>
      <c r="I171" s="102">
        <v>0</v>
      </c>
      <c r="J171" s="102">
        <v>0</v>
      </c>
      <c r="K171" s="102">
        <v>0</v>
      </c>
      <c r="L171" s="102">
        <v>0</v>
      </c>
      <c r="M171" s="102">
        <v>0</v>
      </c>
      <c r="N171" s="102">
        <v>0</v>
      </c>
      <c r="O171" s="102">
        <v>0</v>
      </c>
      <c r="P171" s="102">
        <v>0</v>
      </c>
      <c r="Q171" s="102">
        <v>0</v>
      </c>
      <c r="R171" s="102">
        <v>0</v>
      </c>
      <c r="S171" s="102">
        <v>0</v>
      </c>
      <c r="T171" s="102">
        <v>0</v>
      </c>
      <c r="U171" s="102">
        <v>0</v>
      </c>
      <c r="V171" s="102">
        <v>0</v>
      </c>
      <c r="W171" s="102">
        <v>0</v>
      </c>
      <c r="DA171" s="131" t="s">
        <v>3243</v>
      </c>
    </row>
    <row r="172" spans="1:105" ht="12" customHeight="1" x14ac:dyDescent="0.25">
      <c r="A172" s="107" t="s">
        <v>121</v>
      </c>
      <c r="B172" s="105">
        <v>0</v>
      </c>
      <c r="C172" s="105">
        <v>0</v>
      </c>
      <c r="D172" s="105">
        <v>0</v>
      </c>
      <c r="E172" s="105">
        <v>0</v>
      </c>
      <c r="F172" s="105">
        <v>0</v>
      </c>
      <c r="G172" s="105">
        <v>0</v>
      </c>
      <c r="H172" s="105">
        <v>0</v>
      </c>
      <c r="I172" s="105">
        <v>0</v>
      </c>
      <c r="J172" s="105">
        <v>0</v>
      </c>
      <c r="K172" s="105">
        <v>0</v>
      </c>
      <c r="L172" s="105">
        <v>0</v>
      </c>
      <c r="M172" s="105">
        <v>0</v>
      </c>
      <c r="N172" s="105">
        <v>0</v>
      </c>
      <c r="O172" s="105">
        <v>0</v>
      </c>
      <c r="P172" s="105">
        <v>0</v>
      </c>
      <c r="Q172" s="105">
        <v>0</v>
      </c>
      <c r="R172" s="105">
        <v>0</v>
      </c>
      <c r="S172" s="105">
        <v>0</v>
      </c>
      <c r="T172" s="105">
        <v>0</v>
      </c>
      <c r="U172" s="105">
        <v>0</v>
      </c>
      <c r="V172" s="105">
        <v>0</v>
      </c>
      <c r="W172" s="105">
        <v>0</v>
      </c>
      <c r="DA172" s="132" t="s">
        <v>3244</v>
      </c>
    </row>
    <row r="173" spans="1:105" ht="12" customHeight="1" x14ac:dyDescent="0.25">
      <c r="A173" s="108" t="s">
        <v>53</v>
      </c>
      <c r="B173" s="99">
        <v>0</v>
      </c>
      <c r="C173" s="99">
        <v>0</v>
      </c>
      <c r="D173" s="99">
        <v>0</v>
      </c>
      <c r="E173" s="99">
        <v>0</v>
      </c>
      <c r="F173" s="99">
        <v>0</v>
      </c>
      <c r="G173" s="99">
        <v>0</v>
      </c>
      <c r="H173" s="99">
        <v>0</v>
      </c>
      <c r="I173" s="99">
        <v>0</v>
      </c>
      <c r="J173" s="99">
        <v>0</v>
      </c>
      <c r="K173" s="99">
        <v>0</v>
      </c>
      <c r="L173" s="99">
        <v>0</v>
      </c>
      <c r="M173" s="99">
        <v>0</v>
      </c>
      <c r="N173" s="99">
        <v>0</v>
      </c>
      <c r="O173" s="99">
        <v>0</v>
      </c>
      <c r="P173" s="99">
        <v>0</v>
      </c>
      <c r="Q173" s="99">
        <v>0</v>
      </c>
      <c r="R173" s="99">
        <v>0</v>
      </c>
      <c r="S173" s="99">
        <v>0</v>
      </c>
      <c r="T173" s="99">
        <v>0</v>
      </c>
      <c r="U173" s="99">
        <v>0</v>
      </c>
      <c r="V173" s="99">
        <v>0</v>
      </c>
      <c r="W173" s="99">
        <v>0</v>
      </c>
      <c r="DA173" s="63" t="s">
        <v>3245</v>
      </c>
    </row>
    <row r="174" spans="1:105" ht="12" customHeight="1" x14ac:dyDescent="0.25">
      <c r="A174" s="115" t="s">
        <v>52</v>
      </c>
      <c r="B174" s="110">
        <v>0</v>
      </c>
      <c r="C174" s="110">
        <v>0</v>
      </c>
      <c r="D174" s="110">
        <v>0</v>
      </c>
      <c r="E174" s="110">
        <v>0</v>
      </c>
      <c r="F174" s="110">
        <v>0</v>
      </c>
      <c r="G174" s="110">
        <v>0</v>
      </c>
      <c r="H174" s="110">
        <v>0</v>
      </c>
      <c r="I174" s="110">
        <v>0</v>
      </c>
      <c r="J174" s="110">
        <v>0</v>
      </c>
      <c r="K174" s="110">
        <v>0</v>
      </c>
      <c r="L174" s="110">
        <v>0</v>
      </c>
      <c r="M174" s="110">
        <v>0</v>
      </c>
      <c r="N174" s="110">
        <v>0</v>
      </c>
      <c r="O174" s="110">
        <v>0</v>
      </c>
      <c r="P174" s="110">
        <v>0</v>
      </c>
      <c r="Q174" s="110">
        <v>0</v>
      </c>
      <c r="R174" s="110">
        <v>0</v>
      </c>
      <c r="S174" s="110">
        <v>0</v>
      </c>
      <c r="T174" s="110">
        <v>0</v>
      </c>
      <c r="U174" s="110">
        <v>0</v>
      </c>
      <c r="V174" s="110">
        <v>0</v>
      </c>
      <c r="W174" s="110">
        <v>0</v>
      </c>
      <c r="DA174" s="60" t="s">
        <v>3246</v>
      </c>
    </row>
    <row r="175" spans="1:105" ht="12" customHeight="1" x14ac:dyDescent="0.25">
      <c r="A175" s="121" t="s">
        <v>54</v>
      </c>
      <c r="B175" s="123">
        <v>1.5954552364231336</v>
      </c>
      <c r="C175" s="123">
        <v>1.5961359856128519</v>
      </c>
      <c r="D175" s="123">
        <v>1.5995216568374049</v>
      </c>
      <c r="E175" s="123">
        <v>1.8064122825867563</v>
      </c>
      <c r="F175" s="123">
        <v>1.7178661650794362</v>
      </c>
      <c r="G175" s="123">
        <v>1.7137461828172114</v>
      </c>
      <c r="H175" s="123">
        <v>1.8064531624122369</v>
      </c>
      <c r="I175" s="123">
        <v>1.9800455712413612</v>
      </c>
      <c r="J175" s="123">
        <v>1.9838695410465386</v>
      </c>
      <c r="K175" s="123">
        <v>1.9941784758342269</v>
      </c>
      <c r="L175" s="123">
        <v>1.940785054016718</v>
      </c>
      <c r="M175" s="123">
        <v>1.8215928446927283</v>
      </c>
      <c r="N175" s="123">
        <v>1.8159790690630064</v>
      </c>
      <c r="O175" s="123">
        <v>1.7378012331208526</v>
      </c>
      <c r="P175" s="123">
        <v>1.737010827240018</v>
      </c>
      <c r="Q175" s="123">
        <v>1.7347717162807543</v>
      </c>
      <c r="R175" s="123">
        <v>1.7820184086022763</v>
      </c>
      <c r="S175" s="123">
        <v>1.8341316576289484</v>
      </c>
      <c r="T175" s="123">
        <v>1.9371726143412986</v>
      </c>
      <c r="U175" s="123">
        <v>2.0428593227262111</v>
      </c>
      <c r="V175" s="123">
        <v>1.9313693695527676</v>
      </c>
      <c r="W175" s="123">
        <v>1.9245006358914127</v>
      </c>
      <c r="DA175" s="130" t="s">
        <v>3247</v>
      </c>
    </row>
    <row r="176" spans="1:105" ht="12" customHeight="1" x14ac:dyDescent="0.25">
      <c r="A176" s="97" t="s">
        <v>50</v>
      </c>
      <c r="B176" s="99">
        <v>1.8849466044999099</v>
      </c>
      <c r="C176" s="99">
        <v>1.9254730651778837</v>
      </c>
      <c r="D176" s="99">
        <v>2.0830662055312059</v>
      </c>
      <c r="E176" s="99">
        <v>2.7636307512664495</v>
      </c>
      <c r="F176" s="99">
        <v>2.7686885532929213</v>
      </c>
      <c r="G176" s="99">
        <v>2.7013287288474688</v>
      </c>
      <c r="H176" s="99">
        <v>2.7396446065019706</v>
      </c>
      <c r="I176" s="99">
        <v>2.8531118918677381</v>
      </c>
      <c r="J176" s="99">
        <v>2.939572373018648</v>
      </c>
      <c r="K176" s="99">
        <v>3.0313768974261959</v>
      </c>
      <c r="L176" s="99">
        <v>3.0703075436842449</v>
      </c>
      <c r="M176" s="99">
        <v>2.9375749441634298</v>
      </c>
      <c r="N176" s="99">
        <v>2.9428640142361058</v>
      </c>
      <c r="O176" s="99">
        <v>2.8214223822248803</v>
      </c>
      <c r="P176" s="99">
        <v>2.7902137658216266</v>
      </c>
      <c r="Q176" s="99">
        <v>2.7715478690982667</v>
      </c>
      <c r="R176" s="99">
        <v>2.8072333214752954</v>
      </c>
      <c r="S176" s="99">
        <v>2.8315221566033646</v>
      </c>
      <c r="T176" s="99">
        <v>2.9143670472422243</v>
      </c>
      <c r="U176" s="99">
        <v>3.0430789692631977</v>
      </c>
      <c r="V176" s="99">
        <v>2.8834217257001069</v>
      </c>
      <c r="W176" s="99">
        <v>2.7772326680426702</v>
      </c>
      <c r="DA176" s="63" t="s">
        <v>3248</v>
      </c>
    </row>
    <row r="177" spans="1:105" ht="12" customHeight="1" x14ac:dyDescent="0.25">
      <c r="A177" s="109" t="s">
        <v>120</v>
      </c>
      <c r="B177" s="110">
        <v>0</v>
      </c>
      <c r="C177" s="110">
        <v>0</v>
      </c>
      <c r="D177" s="110">
        <v>0</v>
      </c>
      <c r="E177" s="110">
        <v>0</v>
      </c>
      <c r="F177" s="110">
        <v>0</v>
      </c>
      <c r="G177" s="110">
        <v>0</v>
      </c>
      <c r="H177" s="110">
        <v>0</v>
      </c>
      <c r="I177" s="110">
        <v>0</v>
      </c>
      <c r="J177" s="110">
        <v>0</v>
      </c>
      <c r="K177" s="110">
        <v>0</v>
      </c>
      <c r="L177" s="110">
        <v>0</v>
      </c>
      <c r="M177" s="110">
        <v>0</v>
      </c>
      <c r="N177" s="110">
        <v>0</v>
      </c>
      <c r="O177" s="110">
        <v>0</v>
      </c>
      <c r="P177" s="110">
        <v>0</v>
      </c>
      <c r="Q177" s="110">
        <v>0</v>
      </c>
      <c r="R177" s="110">
        <v>0</v>
      </c>
      <c r="S177" s="110">
        <v>0</v>
      </c>
      <c r="T177" s="110">
        <v>0</v>
      </c>
      <c r="U177" s="110">
        <v>0</v>
      </c>
      <c r="V177" s="110">
        <v>0</v>
      </c>
      <c r="W177" s="110">
        <v>0</v>
      </c>
      <c r="DA177" s="60" t="s">
        <v>3249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3250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195.95624502632023</v>
      </c>
      <c r="D3" s="117">
        <f t="shared" si="0"/>
        <v>263.14434710306023</v>
      </c>
      <c r="E3" s="117">
        <f t="shared" si="0"/>
        <v>225.13014137918893</v>
      </c>
      <c r="F3" s="117">
        <f t="shared" si="0"/>
        <v>238.20660259617347</v>
      </c>
      <c r="G3" s="117">
        <f t="shared" si="0"/>
        <v>256.09327719433077</v>
      </c>
      <c r="H3" s="117">
        <f t="shared" si="0"/>
        <v>207.64433410527138</v>
      </c>
      <c r="I3" s="117">
        <f t="shared" si="0"/>
        <v>128.05863791242845</v>
      </c>
      <c r="J3" s="117">
        <f t="shared" si="0"/>
        <v>162.40110645424059</v>
      </c>
      <c r="K3" s="117">
        <f t="shared" si="0"/>
        <v>126.46504982597736</v>
      </c>
      <c r="L3" s="117">
        <f t="shared" si="0"/>
        <v>147.15541080576176</v>
      </c>
      <c r="M3" s="117">
        <f t="shared" si="0"/>
        <v>96.49611084761834</v>
      </c>
      <c r="N3" s="117">
        <f t="shared" si="0"/>
        <v>165.74187504012741</v>
      </c>
      <c r="O3" s="117">
        <f t="shared" si="0"/>
        <v>98.309232633123855</v>
      </c>
      <c r="P3" s="117">
        <f t="shared" si="0"/>
        <v>142.01391110484806</v>
      </c>
      <c r="Q3" s="117">
        <f t="shared" si="0"/>
        <v>137.09968743775002</v>
      </c>
      <c r="R3" s="117">
        <f t="shared" ref="R3:V3" si="1">R4+R7+R9+R19</f>
        <v>93.58048293612309</v>
      </c>
      <c r="S3" s="117">
        <f t="shared" si="1"/>
        <v>75.012340056575425</v>
      </c>
      <c r="T3" s="117">
        <f t="shared" si="1"/>
        <v>1.9369009752120703</v>
      </c>
      <c r="U3" s="117">
        <f t="shared" si="1"/>
        <v>70.281917017353578</v>
      </c>
      <c r="V3" s="117">
        <f t="shared" si="1"/>
        <v>73.960725349373263</v>
      </c>
      <c r="W3" s="117">
        <f t="shared" ref="W3" si="2">W4+W7+W9+W19</f>
        <v>13.03651119148784</v>
      </c>
      <c r="DA3" s="129" t="s">
        <v>3251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172.38903910319488</v>
      </c>
      <c r="D4" s="122">
        <f t="shared" si="3"/>
        <v>231.88327802510361</v>
      </c>
      <c r="E4" s="122">
        <f t="shared" si="3"/>
        <v>187.95140937272043</v>
      </c>
      <c r="F4" s="122">
        <f t="shared" si="3"/>
        <v>199.50718113637848</v>
      </c>
      <c r="G4" s="122">
        <f t="shared" si="3"/>
        <v>217.05249549072752</v>
      </c>
      <c r="H4" s="122">
        <f t="shared" si="3"/>
        <v>176.72056609047635</v>
      </c>
      <c r="I4" s="122">
        <f t="shared" si="3"/>
        <v>107.08272119681443</v>
      </c>
      <c r="J4" s="122">
        <f t="shared" si="3"/>
        <v>135.7691410689138</v>
      </c>
      <c r="K4" s="122">
        <f t="shared" si="3"/>
        <v>105.60154243133908</v>
      </c>
      <c r="L4" s="122">
        <f t="shared" si="3"/>
        <v>124.25800760679674</v>
      </c>
      <c r="M4" s="122">
        <f t="shared" si="3"/>
        <v>79.63485910601527</v>
      </c>
      <c r="N4" s="122">
        <f t="shared" si="3"/>
        <v>137.15703786525705</v>
      </c>
      <c r="O4" s="122">
        <f t="shared" si="3"/>
        <v>80.864872799451035</v>
      </c>
      <c r="P4" s="122">
        <f t="shared" si="3"/>
        <v>114.36441835664932</v>
      </c>
      <c r="Q4" s="122">
        <f t="shared" si="3"/>
        <v>109.30922507450981</v>
      </c>
      <c r="R4" s="122">
        <f t="shared" ref="R4:V4" si="4">SUM(R5:R6)</f>
        <v>75.112248908188079</v>
      </c>
      <c r="S4" s="122">
        <f t="shared" si="4"/>
        <v>59.694689816690861</v>
      </c>
      <c r="T4" s="122">
        <f t="shared" si="4"/>
        <v>1.5308956446395248</v>
      </c>
      <c r="U4" s="122">
        <f t="shared" si="4"/>
        <v>53.407113102840064</v>
      </c>
      <c r="V4" s="122">
        <f t="shared" si="4"/>
        <v>56.255982505733911</v>
      </c>
      <c r="W4" s="122">
        <f t="shared" ref="W4" si="5">SUM(W5:W6)</f>
        <v>9.6353936964027955</v>
      </c>
      <c r="DA4" s="130" t="s">
        <v>3252</v>
      </c>
    </row>
    <row r="5" spans="1:105" ht="12" customHeight="1" x14ac:dyDescent="0.25">
      <c r="A5" s="97" t="s">
        <v>51</v>
      </c>
      <c r="B5" s="98"/>
      <c r="C5" s="98">
        <v>171.52613921170916</v>
      </c>
      <c r="D5" s="98">
        <v>230.72626455075752</v>
      </c>
      <c r="E5" s="98">
        <v>187.00724979964156</v>
      </c>
      <c r="F5" s="98">
        <v>198.5143255989521</v>
      </c>
      <c r="G5" s="98">
        <v>215.98026929189678</v>
      </c>
      <c r="H5" s="98">
        <v>175.84404530530162</v>
      </c>
      <c r="I5" s="98">
        <v>106.56116839584712</v>
      </c>
      <c r="J5" s="98">
        <v>135.10893534992184</v>
      </c>
      <c r="K5" s="98">
        <v>105.09074753384327</v>
      </c>
      <c r="L5" s="98">
        <v>123.65023185965592</v>
      </c>
      <c r="M5" s="98">
        <v>79.251652159671778</v>
      </c>
      <c r="N5" s="98">
        <v>136.49760434117601</v>
      </c>
      <c r="O5" s="98">
        <v>80.479783752040021</v>
      </c>
      <c r="P5" s="98">
        <v>113.83370362260668</v>
      </c>
      <c r="Q5" s="98">
        <v>108.80505367362976</v>
      </c>
      <c r="R5" s="98">
        <v>74.76052681454351</v>
      </c>
      <c r="S5" s="98">
        <v>59.410529168455014</v>
      </c>
      <c r="T5" s="98">
        <v>1.5233029918238699</v>
      </c>
      <c r="U5" s="98">
        <v>53.141656570448284</v>
      </c>
      <c r="V5" s="98">
        <v>55.971641203785545</v>
      </c>
      <c r="W5" s="98">
        <v>9.587220638000332</v>
      </c>
      <c r="DA5" s="63" t="s">
        <v>3253</v>
      </c>
    </row>
    <row r="6" spans="1:105" ht="12" customHeight="1" x14ac:dyDescent="0.25">
      <c r="A6" s="97" t="s">
        <v>53</v>
      </c>
      <c r="B6" s="98"/>
      <c r="C6" s="98">
        <v>0.86289989148572199</v>
      </c>
      <c r="D6" s="98">
        <v>1.1570134743460765</v>
      </c>
      <c r="E6" s="98">
        <v>0.94415957307888565</v>
      </c>
      <c r="F6" s="98">
        <v>0.99285553742637433</v>
      </c>
      <c r="G6" s="98">
        <v>1.0722261988307347</v>
      </c>
      <c r="H6" s="98">
        <v>0.87652078517472387</v>
      </c>
      <c r="I6" s="98">
        <v>0.52155280096731338</v>
      </c>
      <c r="J6" s="98">
        <v>0.6602057189919589</v>
      </c>
      <c r="K6" s="98">
        <v>0.5107948974958153</v>
      </c>
      <c r="L6" s="98">
        <v>0.6077757471408195</v>
      </c>
      <c r="M6" s="98">
        <v>0.38320694634349767</v>
      </c>
      <c r="N6" s="98">
        <v>0.65943352408103995</v>
      </c>
      <c r="O6" s="98">
        <v>0.38508904741101824</v>
      </c>
      <c r="P6" s="98">
        <v>0.53071473404264535</v>
      </c>
      <c r="Q6" s="98">
        <v>0.50417140088005041</v>
      </c>
      <c r="R6" s="98">
        <v>0.35172209364457152</v>
      </c>
      <c r="S6" s="98">
        <v>0.28416064823584652</v>
      </c>
      <c r="T6" s="98">
        <v>7.5926528156549196E-3</v>
      </c>
      <c r="U6" s="98">
        <v>0.2654565323917828</v>
      </c>
      <c r="V6" s="98">
        <v>0.28434130194836893</v>
      </c>
      <c r="W6" s="98">
        <v>4.8173058402463192E-2</v>
      </c>
      <c r="DA6" s="63" t="s">
        <v>3254</v>
      </c>
    </row>
    <row r="7" spans="1:105" ht="12.95" customHeight="1" x14ac:dyDescent="0.25">
      <c r="A7" s="121" t="s">
        <v>92</v>
      </c>
      <c r="B7" s="122"/>
      <c r="C7" s="122">
        <f t="shared" ref="C7:W7" si="6">C8</f>
        <v>3.8010435656145195E-4</v>
      </c>
      <c r="D7" s="122">
        <f t="shared" si="6"/>
        <v>9.800190806523786E-4</v>
      </c>
      <c r="E7" s="122">
        <f t="shared" si="6"/>
        <v>2.9695900305346814E-3</v>
      </c>
      <c r="F7" s="122">
        <f t="shared" si="6"/>
        <v>7.555520925513419E-3</v>
      </c>
      <c r="G7" s="122">
        <f t="shared" si="6"/>
        <v>3.975231190166047E-3</v>
      </c>
      <c r="H7" s="122">
        <f t="shared" si="6"/>
        <v>7.3979837448167433E-3</v>
      </c>
      <c r="I7" s="122">
        <f t="shared" si="6"/>
        <v>1.2906660120416601E-2</v>
      </c>
      <c r="J7" s="122">
        <f t="shared" si="6"/>
        <v>2.0585360293407493E-2</v>
      </c>
      <c r="K7" s="122">
        <f t="shared" si="6"/>
        <v>2.0707205604198756E-2</v>
      </c>
      <c r="L7" s="122">
        <f t="shared" si="6"/>
        <v>2.1358291135173839E-2</v>
      </c>
      <c r="M7" s="122">
        <f t="shared" si="6"/>
        <v>2.1265561257594316E-2</v>
      </c>
      <c r="N7" s="122">
        <f t="shared" si="6"/>
        <v>3.4862802455668807E-2</v>
      </c>
      <c r="O7" s="122">
        <f t="shared" si="6"/>
        <v>3.7485602543605168E-2</v>
      </c>
      <c r="P7" s="122">
        <f t="shared" si="6"/>
        <v>7.889392544799663E-2</v>
      </c>
      <c r="Q7" s="122">
        <f t="shared" si="6"/>
        <v>0.18416330523796637</v>
      </c>
      <c r="R7" s="122">
        <f t="shared" si="6"/>
        <v>8.7538207351498351E-2</v>
      </c>
      <c r="S7" s="122">
        <f t="shared" si="6"/>
        <v>5.8627116502696926E-2</v>
      </c>
      <c r="T7" s="122">
        <f t="shared" si="6"/>
        <v>1.7181473654130717E-3</v>
      </c>
      <c r="U7" s="122">
        <f t="shared" si="6"/>
        <v>7.6956817921811124E-2</v>
      </c>
      <c r="V7" s="122">
        <f t="shared" si="6"/>
        <v>5.0456067125186917E-2</v>
      </c>
      <c r="W7" s="122">
        <f t="shared" si="6"/>
        <v>5.2346748292687361E-3</v>
      </c>
      <c r="DA7" s="130" t="s">
        <v>3255</v>
      </c>
    </row>
    <row r="8" spans="1:105" ht="12" customHeight="1" x14ac:dyDescent="0.25">
      <c r="A8" s="97" t="s">
        <v>53</v>
      </c>
      <c r="B8" s="98"/>
      <c r="C8" s="98">
        <v>3.8010435656145195E-4</v>
      </c>
      <c r="D8" s="98">
        <v>9.800190806523786E-4</v>
      </c>
      <c r="E8" s="98">
        <v>2.9695900305346814E-3</v>
      </c>
      <c r="F8" s="98">
        <v>7.555520925513419E-3</v>
      </c>
      <c r="G8" s="98">
        <v>3.975231190166047E-3</v>
      </c>
      <c r="H8" s="98">
        <v>7.3979837448167433E-3</v>
      </c>
      <c r="I8" s="98">
        <v>1.2906660120416601E-2</v>
      </c>
      <c r="J8" s="98">
        <v>2.0585360293407493E-2</v>
      </c>
      <c r="K8" s="98">
        <v>2.0707205604198756E-2</v>
      </c>
      <c r="L8" s="98">
        <v>2.1358291135173839E-2</v>
      </c>
      <c r="M8" s="98">
        <v>2.1265561257594316E-2</v>
      </c>
      <c r="N8" s="98">
        <v>3.4862802455668807E-2</v>
      </c>
      <c r="O8" s="98">
        <v>3.7485602543605168E-2</v>
      </c>
      <c r="P8" s="98">
        <v>7.889392544799663E-2</v>
      </c>
      <c r="Q8" s="98">
        <v>0.18416330523796637</v>
      </c>
      <c r="R8" s="98">
        <v>8.7538207351498351E-2</v>
      </c>
      <c r="S8" s="98">
        <v>5.8627116502696926E-2</v>
      </c>
      <c r="T8" s="98">
        <v>1.7181473654130717E-3</v>
      </c>
      <c r="U8" s="98">
        <v>7.6956817921811124E-2</v>
      </c>
      <c r="V8" s="98">
        <v>5.0456067125186917E-2</v>
      </c>
      <c r="W8" s="98">
        <v>5.2346748292687361E-3</v>
      </c>
      <c r="DA8" s="63" t="s">
        <v>3256</v>
      </c>
    </row>
    <row r="9" spans="1:105" ht="12" customHeight="1" x14ac:dyDescent="0.25">
      <c r="A9" s="121" t="s">
        <v>55</v>
      </c>
      <c r="B9" s="122"/>
      <c r="C9" s="122">
        <v>15.473518129962301</v>
      </c>
      <c r="D9" s="122">
        <v>20.966201191521527</v>
      </c>
      <c r="E9" s="122">
        <v>22.508894955945038</v>
      </c>
      <c r="F9" s="122">
        <v>23.325512719376533</v>
      </c>
      <c r="G9" s="122">
        <v>23.730062335776328</v>
      </c>
      <c r="H9" s="122">
        <v>18.817581503099628</v>
      </c>
      <c r="I9" s="122">
        <v>12.434705948482156</v>
      </c>
      <c r="J9" s="122">
        <v>16.142735567951938</v>
      </c>
      <c r="K9" s="122">
        <v>12.579351034856275</v>
      </c>
      <c r="L9" s="122">
        <v>14.015639222626449</v>
      </c>
      <c r="M9" s="122">
        <v>10.440297464952785</v>
      </c>
      <c r="N9" s="122">
        <v>17.512072797519384</v>
      </c>
      <c r="O9" s="122">
        <v>10.680623280068579</v>
      </c>
      <c r="P9" s="122">
        <v>16.975735052020148</v>
      </c>
      <c r="Q9" s="122">
        <v>17.108798606752821</v>
      </c>
      <c r="R9" s="122">
        <v>11.487427398915806</v>
      </c>
      <c r="S9" s="122">
        <v>9.5831228092554692</v>
      </c>
      <c r="T9" s="122">
        <v>0.249533646380457</v>
      </c>
      <c r="U9" s="122">
        <v>9.8958048714245272</v>
      </c>
      <c r="V9" s="122">
        <v>10.66821416168748</v>
      </c>
      <c r="W9" s="122">
        <v>2.0329003032217456</v>
      </c>
      <c r="DA9" s="130" t="s">
        <v>3257</v>
      </c>
    </row>
    <row r="10" spans="1:105" ht="12" customHeight="1" x14ac:dyDescent="0.25">
      <c r="A10" s="97" t="s">
        <v>143</v>
      </c>
      <c r="B10" s="98"/>
      <c r="C10" s="98">
        <v>13.059587763074145</v>
      </c>
      <c r="D10" s="98">
        <v>17.98786317819696</v>
      </c>
      <c r="E10" s="98">
        <v>11.42892234169725</v>
      </c>
      <c r="F10" s="98">
        <v>16.99875499132061</v>
      </c>
      <c r="G10" s="98">
        <v>19.19747351714846</v>
      </c>
      <c r="H10" s="98">
        <v>17.109138126995717</v>
      </c>
      <c r="I10" s="98">
        <v>10.189897100595543</v>
      </c>
      <c r="J10" s="98">
        <v>12.001295869169677</v>
      </c>
      <c r="K10" s="98">
        <v>7.4094780543759109</v>
      </c>
      <c r="L10" s="98">
        <v>7.8324103231260063</v>
      </c>
      <c r="M10" s="98">
        <v>6.0209645947274266</v>
      </c>
      <c r="N10" s="98">
        <v>13.291378694067845</v>
      </c>
      <c r="O10" s="98">
        <v>7.3232824226942377</v>
      </c>
      <c r="P10" s="98">
        <v>9.6507827581154295</v>
      </c>
      <c r="Q10" s="98">
        <v>9.9463278743552355</v>
      </c>
      <c r="R10" s="98">
        <v>6.5776843025708152</v>
      </c>
      <c r="S10" s="98">
        <v>6.7919435489597815</v>
      </c>
      <c r="T10" s="98">
        <v>0.17216656473091391</v>
      </c>
      <c r="U10" s="98">
        <v>6.8389648330976582</v>
      </c>
      <c r="V10" s="98">
        <v>8.857160420914262</v>
      </c>
      <c r="W10" s="98">
        <v>2.032673609725701</v>
      </c>
      <c r="DA10" s="63" t="s">
        <v>3258</v>
      </c>
    </row>
    <row r="11" spans="1:105" ht="12" customHeight="1" x14ac:dyDescent="0.25">
      <c r="A11" s="97" t="s">
        <v>124</v>
      </c>
      <c r="B11" s="98"/>
      <c r="C11" s="98">
        <v>0.97318215775334771</v>
      </c>
      <c r="D11" s="98">
        <v>0.68744906258197336</v>
      </c>
      <c r="E11" s="98">
        <v>0.64945527509318179</v>
      </c>
      <c r="F11" s="98">
        <v>0.82111537098562315</v>
      </c>
      <c r="G11" s="98">
        <v>1.2220629222164712</v>
      </c>
      <c r="H11" s="98">
        <v>0.79710562416776043</v>
      </c>
      <c r="I11" s="98">
        <v>0.6638241126006037</v>
      </c>
      <c r="J11" s="98">
        <v>0.45543944362239086</v>
      </c>
      <c r="K11" s="98">
        <v>0.62036049405264271</v>
      </c>
      <c r="L11" s="98">
        <v>0.47418613748650862</v>
      </c>
      <c r="M11" s="98">
        <v>0.36366742830048554</v>
      </c>
      <c r="N11" s="98">
        <v>0.60038163759292007</v>
      </c>
      <c r="O11" s="98">
        <v>0.48491451057997947</v>
      </c>
      <c r="P11" s="98">
        <v>1.0795620525313303</v>
      </c>
      <c r="Q11" s="98">
        <v>0.77483818512380431</v>
      </c>
      <c r="R11" s="98">
        <v>0.55160248123198052</v>
      </c>
      <c r="S11" s="98">
        <v>0.34171728389277567</v>
      </c>
      <c r="T11" s="98">
        <v>9.6039416689932926E-3</v>
      </c>
      <c r="U11" s="98">
        <v>0.34621847104902431</v>
      </c>
      <c r="V11" s="98">
        <v>0.22498802027536841</v>
      </c>
      <c r="W11" s="98">
        <v>0</v>
      </c>
      <c r="DA11" s="63" t="s">
        <v>3259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4.9095362842432044E-3</v>
      </c>
      <c r="L12" s="98">
        <v>4.5638563908707061E-4</v>
      </c>
      <c r="M12" s="98">
        <v>4.4551399926649206E-4</v>
      </c>
      <c r="N12" s="98">
        <v>9.1408790546318279E-4</v>
      </c>
      <c r="O12" s="98">
        <v>3.3382039630553244E-3</v>
      </c>
      <c r="P12" s="98">
        <v>8.7865963975723559E-3</v>
      </c>
      <c r="Q12" s="98">
        <v>7.3236246306628127E-3</v>
      </c>
      <c r="R12" s="98">
        <v>6.0216958864654823E-3</v>
      </c>
      <c r="S12" s="98">
        <v>2.3208135919879978E-3</v>
      </c>
      <c r="T12" s="98">
        <v>1.1541078424709493E-4</v>
      </c>
      <c r="U12" s="98">
        <v>5.8654325644452634E-3</v>
      </c>
      <c r="V12" s="98">
        <v>3.6354462885403982E-3</v>
      </c>
      <c r="W12" s="98">
        <v>0</v>
      </c>
      <c r="DA12" s="63" t="s">
        <v>3260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3.0490650670236151E-3</v>
      </c>
      <c r="L13" s="101">
        <v>2.918949885340122E-4</v>
      </c>
      <c r="M13" s="101">
        <v>2.7546828754736462E-4</v>
      </c>
      <c r="N13" s="101">
        <v>5.442267124144642E-4</v>
      </c>
      <c r="O13" s="101">
        <v>1.9970656271006372E-3</v>
      </c>
      <c r="P13" s="101">
        <v>5.070878063379131E-3</v>
      </c>
      <c r="Q13" s="101">
        <v>4.1964435515499509E-3</v>
      </c>
      <c r="R13" s="101">
        <v>3.3770587539903169E-3</v>
      </c>
      <c r="S13" s="101">
        <v>1.2671543446915357E-3</v>
      </c>
      <c r="T13" s="101">
        <v>7.1504243704781384E-5</v>
      </c>
      <c r="U13" s="101">
        <v>3.3160919729694469E-3</v>
      </c>
      <c r="V13" s="101">
        <v>2.0117706522200748E-3</v>
      </c>
      <c r="W13" s="101">
        <v>0</v>
      </c>
      <c r="DA13" s="131" t="s">
        <v>3261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1.8604712172195894E-3</v>
      </c>
      <c r="L14" s="104">
        <v>1.6449065055305844E-4</v>
      </c>
      <c r="M14" s="104">
        <v>1.7004571171912747E-4</v>
      </c>
      <c r="N14" s="104">
        <v>3.6986119304871859E-4</v>
      </c>
      <c r="O14" s="104">
        <v>1.3411383359546872E-3</v>
      </c>
      <c r="P14" s="104">
        <v>3.7157183341932245E-3</v>
      </c>
      <c r="Q14" s="104">
        <v>3.1271810791128622E-3</v>
      </c>
      <c r="R14" s="104">
        <v>2.6446371324751654E-3</v>
      </c>
      <c r="S14" s="104">
        <v>1.0536592472964621E-3</v>
      </c>
      <c r="T14" s="104">
        <v>4.3906540542313536E-5</v>
      </c>
      <c r="U14" s="104">
        <v>2.549340591475816E-3</v>
      </c>
      <c r="V14" s="104">
        <v>1.6236756363203235E-3</v>
      </c>
      <c r="W14" s="104">
        <v>0</v>
      </c>
      <c r="DA14" s="132" t="s">
        <v>3262</v>
      </c>
    </row>
    <row r="15" spans="1:105" ht="12" customHeight="1" x14ac:dyDescent="0.25">
      <c r="A15" s="106" t="s">
        <v>122</v>
      </c>
      <c r="B15" s="101"/>
      <c r="C15" s="101">
        <v>1.4407482091348087</v>
      </c>
      <c r="D15" s="101">
        <v>2.2908889507425951</v>
      </c>
      <c r="E15" s="101">
        <v>10.430517339154607</v>
      </c>
      <c r="F15" s="101">
        <v>5.5056423570702995</v>
      </c>
      <c r="G15" s="101">
        <v>3.3105258964113995</v>
      </c>
      <c r="H15" s="101">
        <v>0.91133775193615063</v>
      </c>
      <c r="I15" s="101">
        <v>1.5809847352860087</v>
      </c>
      <c r="J15" s="101">
        <v>3.6860002551598683</v>
      </c>
      <c r="K15" s="101">
        <v>2.262287055865535</v>
      </c>
      <c r="L15" s="101">
        <v>5.1396621164213174</v>
      </c>
      <c r="M15" s="101">
        <v>3.6488943537523015</v>
      </c>
      <c r="N15" s="101">
        <v>3.10266392166535</v>
      </c>
      <c r="O15" s="101">
        <v>0.37236993967665677</v>
      </c>
      <c r="P15" s="101">
        <v>0.82087742045391565</v>
      </c>
      <c r="Q15" s="101">
        <v>1.2522618915263897</v>
      </c>
      <c r="R15" s="101">
        <v>1.6524645986511157</v>
      </c>
      <c r="S15" s="101">
        <v>1.5743773049278229</v>
      </c>
      <c r="T15" s="101">
        <v>0</v>
      </c>
      <c r="U15" s="101">
        <v>0.5280028423281462</v>
      </c>
      <c r="V15" s="101">
        <v>0</v>
      </c>
      <c r="W15" s="101">
        <v>0</v>
      </c>
      <c r="DA15" s="131" t="s">
        <v>3263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2.2823158942779433</v>
      </c>
      <c r="L16" s="104">
        <v>0.5689242599535318</v>
      </c>
      <c r="M16" s="104">
        <v>0.40632557417330523</v>
      </c>
      <c r="N16" s="104">
        <v>0.51673445628780812</v>
      </c>
      <c r="O16" s="104">
        <v>2.4967182031546482</v>
      </c>
      <c r="P16" s="104">
        <v>5.4157262245218991</v>
      </c>
      <c r="Q16" s="104">
        <v>5.1280470311167283</v>
      </c>
      <c r="R16" s="104">
        <v>2.6996543205754291</v>
      </c>
      <c r="S16" s="104">
        <v>0.87276385788309985</v>
      </c>
      <c r="T16" s="104">
        <v>6.7647729196302714E-2</v>
      </c>
      <c r="U16" s="104">
        <v>2.1767532923852526</v>
      </c>
      <c r="V16" s="104">
        <v>1.5824302742093108</v>
      </c>
      <c r="W16" s="104">
        <v>2.2669349604455207E-4</v>
      </c>
      <c r="DA16" s="132" t="s">
        <v>3264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1.3614874415633913</v>
      </c>
      <c r="L17" s="98">
        <v>0.3510838634315519</v>
      </c>
      <c r="M17" s="98">
        <v>0.24258409942386105</v>
      </c>
      <c r="N17" s="98">
        <v>0.29809370800396828</v>
      </c>
      <c r="O17" s="98">
        <v>1.4627368951709547</v>
      </c>
      <c r="P17" s="98">
        <v>3.0870319474467811</v>
      </c>
      <c r="Q17" s="98">
        <v>2.9272030524377093</v>
      </c>
      <c r="R17" s="98">
        <v>1.5172889600013726</v>
      </c>
      <c r="S17" s="98">
        <v>0.47926257961563534</v>
      </c>
      <c r="T17" s="98">
        <v>4.1676048529781677E-2</v>
      </c>
      <c r="U17" s="98">
        <v>1.2381125817298038</v>
      </c>
      <c r="V17" s="98">
        <v>0.88442739060788156</v>
      </c>
      <c r="W17" s="98">
        <v>1.2161879331966927E-4</v>
      </c>
      <c r="DA17" s="63" t="s">
        <v>3265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0.92082845271455194</v>
      </c>
      <c r="L18" s="98">
        <v>0.2178403965219799</v>
      </c>
      <c r="M18" s="98">
        <v>0.16374147474944417</v>
      </c>
      <c r="N18" s="98">
        <v>0.21864074828383984</v>
      </c>
      <c r="O18" s="98">
        <v>1.0339813079836937</v>
      </c>
      <c r="P18" s="98">
        <v>2.328694277075118</v>
      </c>
      <c r="Q18" s="98">
        <v>2.200843978679019</v>
      </c>
      <c r="R18" s="98">
        <v>1.1823653605740563</v>
      </c>
      <c r="S18" s="98">
        <v>0.39350127826746445</v>
      </c>
      <c r="T18" s="98">
        <v>2.5971680666521033E-2</v>
      </c>
      <c r="U18" s="98">
        <v>0.93864071065544885</v>
      </c>
      <c r="V18" s="98">
        <v>0.69800288360142915</v>
      </c>
      <c r="W18" s="98">
        <v>1.0507470272488279E-4</v>
      </c>
      <c r="DA18" s="63" t="s">
        <v>3266</v>
      </c>
    </row>
    <row r="19" spans="1:105" ht="12" customHeight="1" x14ac:dyDescent="0.25">
      <c r="A19" s="121" t="s">
        <v>54</v>
      </c>
      <c r="B19" s="122"/>
      <c r="C19" s="122">
        <v>8.093307688806469</v>
      </c>
      <c r="D19" s="122">
        <v>10.293887867354426</v>
      </c>
      <c r="E19" s="122">
        <v>14.666867460492913</v>
      </c>
      <c r="F19" s="122">
        <v>15.366353219492979</v>
      </c>
      <c r="G19" s="122">
        <v>15.306744136636778</v>
      </c>
      <c r="H19" s="122">
        <v>12.098788527950562</v>
      </c>
      <c r="I19" s="122">
        <v>8.5283041070114329</v>
      </c>
      <c r="J19" s="122">
        <v>10.46864445708143</v>
      </c>
      <c r="K19" s="122">
        <v>8.263449154177799</v>
      </c>
      <c r="L19" s="122">
        <v>8.860405685203391</v>
      </c>
      <c r="M19" s="122">
        <v>6.3996887153926849</v>
      </c>
      <c r="N19" s="122">
        <v>11.037901574895315</v>
      </c>
      <c r="O19" s="122">
        <v>6.7262509510606288</v>
      </c>
      <c r="P19" s="122">
        <v>10.594863770730591</v>
      </c>
      <c r="Q19" s="122">
        <v>10.497500451249412</v>
      </c>
      <c r="R19" s="122">
        <v>6.8932684216677176</v>
      </c>
      <c r="S19" s="122">
        <v>5.6759003141263875</v>
      </c>
      <c r="T19" s="122">
        <v>0.15475353682667548</v>
      </c>
      <c r="U19" s="122">
        <v>6.9020422251671798</v>
      </c>
      <c r="V19" s="122">
        <v>6.9860726148266759</v>
      </c>
      <c r="W19" s="122">
        <v>1.3629825170340282</v>
      </c>
      <c r="DA19" s="130" t="s">
        <v>3267</v>
      </c>
    </row>
    <row r="20" spans="1:105" ht="12" customHeight="1" x14ac:dyDescent="0.25">
      <c r="A20" s="97" t="s">
        <v>51</v>
      </c>
      <c r="B20" s="98"/>
      <c r="C20" s="98">
        <v>0.32331926463844907</v>
      </c>
      <c r="D20" s="98">
        <v>0.70304753858600644</v>
      </c>
      <c r="E20" s="98">
        <v>0.81605839927023938</v>
      </c>
      <c r="F20" s="98">
        <v>1.2302684832689978</v>
      </c>
      <c r="G20" s="98">
        <v>1.3651253484869701</v>
      </c>
      <c r="H20" s="98">
        <v>1.0810089565629963</v>
      </c>
      <c r="I20" s="98">
        <v>0.50553081575791337</v>
      </c>
      <c r="J20" s="98">
        <v>1.1801602618797757</v>
      </c>
      <c r="K20" s="98">
        <v>0.87143547649084363</v>
      </c>
      <c r="L20" s="98">
        <v>0.89309007558377718</v>
      </c>
      <c r="M20" s="98">
        <v>0.82739309605834754</v>
      </c>
      <c r="N20" s="98">
        <v>1.4794323660092425</v>
      </c>
      <c r="O20" s="98">
        <v>1.0611031328832643</v>
      </c>
      <c r="P20" s="98">
        <v>1.3060530594150719</v>
      </c>
      <c r="Q20" s="98">
        <v>1.0812233516119345</v>
      </c>
      <c r="R20" s="98">
        <v>0.81092776757142682</v>
      </c>
      <c r="S20" s="98">
        <v>0.64396677502709609</v>
      </c>
      <c r="T20" s="98">
        <v>2.2686886734086018E-2</v>
      </c>
      <c r="U20" s="98">
        <v>0.49851129953873546</v>
      </c>
      <c r="V20" s="98">
        <v>0.92360071994065629</v>
      </c>
      <c r="W20" s="98">
        <v>0.44173243118680161</v>
      </c>
      <c r="DA20" s="63" t="s">
        <v>3268</v>
      </c>
    </row>
    <row r="21" spans="1:105" ht="12" customHeight="1" x14ac:dyDescent="0.25">
      <c r="A21" s="97" t="s">
        <v>50</v>
      </c>
      <c r="B21" s="98"/>
      <c r="C21" s="98">
        <v>6.4483869770559057</v>
      </c>
      <c r="D21" s="98">
        <v>7.4033518811255181</v>
      </c>
      <c r="E21" s="98">
        <v>5.244701314967732</v>
      </c>
      <c r="F21" s="98">
        <v>8.4979580834736854</v>
      </c>
      <c r="G21" s="98">
        <v>11.424445005535699</v>
      </c>
      <c r="H21" s="98">
        <v>8.9046671951098073</v>
      </c>
      <c r="I21" s="98">
        <v>6.7298820524577314</v>
      </c>
      <c r="J21" s="98">
        <v>6.0413702946381678</v>
      </c>
      <c r="K21" s="98">
        <v>4.7258376924729379</v>
      </c>
      <c r="L21" s="98">
        <v>4.0882992911637261</v>
      </c>
      <c r="M21" s="98">
        <v>3.1860121375730581</v>
      </c>
      <c r="N21" s="98">
        <v>6.9469131071308992</v>
      </c>
      <c r="O21" s="98">
        <v>4.2355702115277962</v>
      </c>
      <c r="P21" s="98">
        <v>7.1867422446856528</v>
      </c>
      <c r="Q21" s="98">
        <v>6.8774061760038965</v>
      </c>
      <c r="R21" s="98">
        <v>4.0544292944523681</v>
      </c>
      <c r="S21" s="98">
        <v>3.5109261642252592</v>
      </c>
      <c r="T21" s="98">
        <v>9.8132666433401322E-2</v>
      </c>
      <c r="U21" s="98">
        <v>4.8416387505191008</v>
      </c>
      <c r="V21" s="98">
        <v>4.5320327778759415</v>
      </c>
      <c r="W21" s="98">
        <v>0.81541908657657469</v>
      </c>
      <c r="DA21" s="63" t="s">
        <v>3269</v>
      </c>
    </row>
    <row r="22" spans="1:105" ht="12" customHeight="1" x14ac:dyDescent="0.25">
      <c r="A22" s="109" t="s">
        <v>120</v>
      </c>
      <c r="B22" s="33"/>
      <c r="C22" s="33">
        <v>1.3216014471121142</v>
      </c>
      <c r="D22" s="33">
        <v>2.1874884476429024</v>
      </c>
      <c r="E22" s="33">
        <v>8.606107746254942</v>
      </c>
      <c r="F22" s="33">
        <v>5.6381266527502953</v>
      </c>
      <c r="G22" s="33">
        <v>2.5171737826141101</v>
      </c>
      <c r="H22" s="33">
        <v>2.1131123762777588</v>
      </c>
      <c r="I22" s="33">
        <v>1.2928912387957876</v>
      </c>
      <c r="J22" s="33">
        <v>3.2471139005634866</v>
      </c>
      <c r="K22" s="33">
        <v>2.6661759852140179</v>
      </c>
      <c r="L22" s="33">
        <v>3.8790163184558879</v>
      </c>
      <c r="M22" s="33">
        <v>2.3862834817612795</v>
      </c>
      <c r="N22" s="33">
        <v>2.6115561017551725</v>
      </c>
      <c r="O22" s="33">
        <v>1.4295776066495678</v>
      </c>
      <c r="P22" s="33">
        <v>2.1020684666298668</v>
      </c>
      <c r="Q22" s="33">
        <v>2.5388709236335809</v>
      </c>
      <c r="R22" s="33">
        <v>2.0279113596439222</v>
      </c>
      <c r="S22" s="33">
        <v>1.5210073748740327</v>
      </c>
      <c r="T22" s="33">
        <v>3.3933983659188142E-2</v>
      </c>
      <c r="U22" s="33">
        <v>1.5618921751093431</v>
      </c>
      <c r="V22" s="33">
        <v>1.5304391170100786</v>
      </c>
      <c r="W22" s="33">
        <v>0.10583099927065184</v>
      </c>
      <c r="DA22" s="60" t="s">
        <v>3270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0.89814644165506829</v>
      </c>
      <c r="D24" s="117">
        <f t="shared" si="7"/>
        <v>0.44305955407117925</v>
      </c>
      <c r="E24" s="117">
        <f t="shared" si="7"/>
        <v>0.44345840950502718</v>
      </c>
      <c r="F24" s="117">
        <f t="shared" si="7"/>
        <v>0.37789847738262466</v>
      </c>
      <c r="G24" s="117">
        <f t="shared" si="7"/>
        <v>0.5913687123289838</v>
      </c>
      <c r="H24" s="117">
        <f t="shared" si="7"/>
        <v>0.72126577419979365</v>
      </c>
      <c r="I24" s="117">
        <f t="shared" si="7"/>
        <v>0.8860015295784146</v>
      </c>
      <c r="J24" s="117">
        <f t="shared" si="7"/>
        <v>0.80189690008182057</v>
      </c>
      <c r="K24" s="117">
        <f t="shared" si="7"/>
        <v>0.71289562871114254</v>
      </c>
      <c r="L24" s="117">
        <f t="shared" si="7"/>
        <v>0.67100026906933052</v>
      </c>
      <c r="M24" s="117">
        <f t="shared" si="7"/>
        <v>0.49396373880523087</v>
      </c>
      <c r="N24" s="117">
        <f t="shared" si="7"/>
        <v>0.68844169267396704</v>
      </c>
      <c r="O24" s="117">
        <f t="shared" si="7"/>
        <v>0.44556389127464524</v>
      </c>
      <c r="P24" s="117">
        <f t="shared" si="7"/>
        <v>0.20697281668314571</v>
      </c>
      <c r="Q24" s="117">
        <f t="shared" si="7"/>
        <v>0.30955121581897471</v>
      </c>
      <c r="R24" s="117">
        <f t="shared" ref="R24:V24" si="8">R25+R28+R30+R39</f>
        <v>0.32176998333127144</v>
      </c>
      <c r="S24" s="117">
        <f t="shared" si="8"/>
        <v>0.34688830522096675</v>
      </c>
      <c r="T24" s="117">
        <f t="shared" si="8"/>
        <v>0.28480565616009745</v>
      </c>
      <c r="U24" s="117">
        <f t="shared" si="8"/>
        <v>0.46130653407176109</v>
      </c>
      <c r="V24" s="117">
        <f t="shared" si="8"/>
        <v>0.25718304471115044</v>
      </c>
      <c r="W24" s="117">
        <f t="shared" ref="W24" si="9">W25+W28+W30+W39</f>
        <v>0.34163009706721686</v>
      </c>
      <c r="DA24" s="129" t="s">
        <v>3271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0.80355978986763921</v>
      </c>
      <c r="D25" s="122">
        <f t="shared" si="10"/>
        <v>0.40190660032629538</v>
      </c>
      <c r="E25" s="122">
        <f t="shared" si="10"/>
        <v>0.37146977699675543</v>
      </c>
      <c r="F25" s="122">
        <f t="shared" si="10"/>
        <v>0.31743351481764309</v>
      </c>
      <c r="G25" s="122">
        <f t="shared" si="10"/>
        <v>0.50819633524402841</v>
      </c>
      <c r="H25" s="122">
        <f t="shared" si="10"/>
        <v>0.61323084359242519</v>
      </c>
      <c r="I25" s="122">
        <f t="shared" si="10"/>
        <v>0.7512253212002401</v>
      </c>
      <c r="J25" s="122">
        <f t="shared" si="10"/>
        <v>0.67876618780232012</v>
      </c>
      <c r="K25" s="122">
        <f t="shared" si="10"/>
        <v>0.60488721244582244</v>
      </c>
      <c r="L25" s="122">
        <f t="shared" si="10"/>
        <v>0.57070392926766644</v>
      </c>
      <c r="M25" s="122">
        <f t="shared" si="10"/>
        <v>0.41068439506418164</v>
      </c>
      <c r="N25" s="122">
        <f t="shared" si="10"/>
        <v>0.57568756185160197</v>
      </c>
      <c r="O25" s="122">
        <f t="shared" si="10"/>
        <v>0.36959167617089195</v>
      </c>
      <c r="P25" s="122">
        <f t="shared" si="10"/>
        <v>0.1669115139605129</v>
      </c>
      <c r="Q25" s="122">
        <f t="shared" si="10"/>
        <v>0.24647326516820947</v>
      </c>
      <c r="R25" s="122">
        <f t="shared" ref="R25:V25" si="11">SUM(R26:R27)</f>
        <v>0.25666269711963724</v>
      </c>
      <c r="S25" s="122">
        <f t="shared" si="11"/>
        <v>0.27372357572033662</v>
      </c>
      <c r="T25" s="122">
        <f t="shared" si="11"/>
        <v>0.22536961777957468</v>
      </c>
      <c r="U25" s="122">
        <f t="shared" si="11"/>
        <v>0.36047792489472791</v>
      </c>
      <c r="V25" s="122">
        <f t="shared" si="11"/>
        <v>0.19854546554798713</v>
      </c>
      <c r="W25" s="122">
        <f t="shared" ref="W25" si="12">SUM(W26:W27)</f>
        <v>0.25586979421329542</v>
      </c>
      <c r="DA25" s="130" t="s">
        <v>3272</v>
      </c>
    </row>
    <row r="26" spans="1:105" ht="12" customHeight="1" x14ac:dyDescent="0.25">
      <c r="A26" s="97" t="s">
        <v>74</v>
      </c>
      <c r="B26" s="98"/>
      <c r="C26" s="98">
        <v>0.79468020786072979</v>
      </c>
      <c r="D26" s="98">
        <v>0.39746361310385109</v>
      </c>
      <c r="E26" s="98">
        <v>0.36732105043385732</v>
      </c>
      <c r="F26" s="98">
        <v>0.31391010670224417</v>
      </c>
      <c r="G26" s="98">
        <v>0.50257942851310089</v>
      </c>
      <c r="H26" s="98">
        <v>0.60640529087163297</v>
      </c>
      <c r="I26" s="98">
        <v>0.7429888160020266</v>
      </c>
      <c r="J26" s="98">
        <v>0.67131128312246824</v>
      </c>
      <c r="K26" s="98">
        <v>0.59825269760220867</v>
      </c>
      <c r="L26" s="98">
        <v>0.56434557411281061</v>
      </c>
      <c r="M26" s="98">
        <v>0.40612753645615185</v>
      </c>
      <c r="N26" s="98">
        <v>0.56916611885377977</v>
      </c>
      <c r="O26" s="98">
        <v>0.36531219346077359</v>
      </c>
      <c r="P26" s="98">
        <v>0.1649607668635894</v>
      </c>
      <c r="Q26" s="98">
        <v>0.24354549391378413</v>
      </c>
      <c r="R26" s="98">
        <v>0.25358145598479298</v>
      </c>
      <c r="S26" s="98">
        <v>0.27043095325849925</v>
      </c>
      <c r="T26" s="98">
        <v>0.22259652254361723</v>
      </c>
      <c r="U26" s="98">
        <v>0.35610799841394475</v>
      </c>
      <c r="V26" s="98">
        <v>0.19612930105403134</v>
      </c>
      <c r="W26" s="98">
        <v>0.25281812199777232</v>
      </c>
      <c r="DA26" s="63" t="s">
        <v>3273</v>
      </c>
    </row>
    <row r="27" spans="1:105" ht="12" customHeight="1" x14ac:dyDescent="0.25">
      <c r="A27" s="97" t="s">
        <v>53</v>
      </c>
      <c r="B27" s="98"/>
      <c r="C27" s="98">
        <v>8.8795820069093607E-3</v>
      </c>
      <c r="D27" s="98">
        <v>4.4429872224442729E-3</v>
      </c>
      <c r="E27" s="98">
        <v>4.1487265628981336E-3</v>
      </c>
      <c r="F27" s="98">
        <v>3.5234081153989022E-3</v>
      </c>
      <c r="G27" s="98">
        <v>5.6169067309275161E-3</v>
      </c>
      <c r="H27" s="98">
        <v>6.8255527207921668E-3</v>
      </c>
      <c r="I27" s="98">
        <v>8.2365051982135305E-3</v>
      </c>
      <c r="J27" s="98">
        <v>7.4549046798518346E-3</v>
      </c>
      <c r="K27" s="98">
        <v>6.6345148436138118E-3</v>
      </c>
      <c r="L27" s="98">
        <v>6.3583551548557779E-3</v>
      </c>
      <c r="M27" s="98">
        <v>4.5568586080297659E-3</v>
      </c>
      <c r="N27" s="98">
        <v>6.5214429978222264E-3</v>
      </c>
      <c r="O27" s="98">
        <v>4.2794827101183689E-3</v>
      </c>
      <c r="P27" s="98">
        <v>1.9507470969234899E-3</v>
      </c>
      <c r="Q27" s="98">
        <v>2.9277712544253298E-3</v>
      </c>
      <c r="R27" s="98">
        <v>3.0812411348442479E-3</v>
      </c>
      <c r="S27" s="98">
        <v>3.292622461837382E-3</v>
      </c>
      <c r="T27" s="98">
        <v>2.7730952359574443E-3</v>
      </c>
      <c r="U27" s="98">
        <v>4.3699264807831577E-3</v>
      </c>
      <c r="V27" s="98">
        <v>2.416164493955794E-3</v>
      </c>
      <c r="W27" s="98">
        <v>3.0516722155231224E-3</v>
      </c>
      <c r="DA27" s="63" t="s">
        <v>3274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0</v>
      </c>
      <c r="D28" s="122">
        <f t="shared" si="13"/>
        <v>0</v>
      </c>
      <c r="E28" s="122">
        <f t="shared" si="13"/>
        <v>9.109171872805771E-6</v>
      </c>
      <c r="F28" s="122">
        <f t="shared" si="13"/>
        <v>1.0007312484123732E-5</v>
      </c>
      <c r="G28" s="122">
        <f t="shared" si="13"/>
        <v>1.0951050110650269E-5</v>
      </c>
      <c r="H28" s="122">
        <f t="shared" si="13"/>
        <v>3.0257602228289337E-5</v>
      </c>
      <c r="I28" s="122">
        <f t="shared" si="13"/>
        <v>7.7672979661484054E-5</v>
      </c>
      <c r="J28" s="122">
        <f t="shared" si="13"/>
        <v>9.3516685035354875E-5</v>
      </c>
      <c r="K28" s="122">
        <f t="shared" si="13"/>
        <v>1.0546963805194611E-4</v>
      </c>
      <c r="L28" s="122">
        <f t="shared" si="13"/>
        <v>1.0036790946980187E-4</v>
      </c>
      <c r="M28" s="122">
        <f t="shared" si="13"/>
        <v>1.0030925121506754E-4</v>
      </c>
      <c r="N28" s="122">
        <f t="shared" si="13"/>
        <v>1.3660972749086523E-4</v>
      </c>
      <c r="O28" s="122">
        <f t="shared" si="13"/>
        <v>1.6740392753928794E-4</v>
      </c>
      <c r="P28" s="122">
        <f t="shared" si="13"/>
        <v>1.2287033554126618E-4</v>
      </c>
      <c r="Q28" s="122">
        <f t="shared" si="13"/>
        <v>4.1805724639490985E-4</v>
      </c>
      <c r="R28" s="122">
        <f t="shared" si="13"/>
        <v>3.1243357588140233E-4</v>
      </c>
      <c r="S28" s="122">
        <f t="shared" si="13"/>
        <v>2.8981671369536028E-4</v>
      </c>
      <c r="T28" s="122">
        <f t="shared" si="13"/>
        <v>2.6590375893297533E-4</v>
      </c>
      <c r="U28" s="122">
        <f t="shared" si="13"/>
        <v>4.4374890641617453E-4</v>
      </c>
      <c r="V28" s="122">
        <f t="shared" si="13"/>
        <v>1.6413329539466395E-4</v>
      </c>
      <c r="W28" s="122">
        <f t="shared" si="13"/>
        <v>1.3231405571611338E-4</v>
      </c>
      <c r="DA28" s="130" t="s">
        <v>3275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0</v>
      </c>
      <c r="E29" s="98">
        <v>9.109171872805771E-6</v>
      </c>
      <c r="F29" s="98">
        <v>1.0007312484123732E-5</v>
      </c>
      <c r="G29" s="98">
        <v>1.0951050110650269E-5</v>
      </c>
      <c r="H29" s="98">
        <v>3.0257602228289337E-5</v>
      </c>
      <c r="I29" s="98">
        <v>7.7672979661484054E-5</v>
      </c>
      <c r="J29" s="98">
        <v>9.3516685035354875E-5</v>
      </c>
      <c r="K29" s="98">
        <v>1.0546963805194611E-4</v>
      </c>
      <c r="L29" s="98">
        <v>1.0036790946980187E-4</v>
      </c>
      <c r="M29" s="98">
        <v>1.0030925121506754E-4</v>
      </c>
      <c r="N29" s="98">
        <v>1.3660972749086523E-4</v>
      </c>
      <c r="O29" s="98">
        <v>1.6740392753928794E-4</v>
      </c>
      <c r="P29" s="98">
        <v>1.2287033554126618E-4</v>
      </c>
      <c r="Q29" s="98">
        <v>4.1805724639490985E-4</v>
      </c>
      <c r="R29" s="98">
        <v>3.1243357588140233E-4</v>
      </c>
      <c r="S29" s="98">
        <v>2.8981671369536028E-4</v>
      </c>
      <c r="T29" s="98">
        <v>2.6590375893297533E-4</v>
      </c>
      <c r="U29" s="98">
        <v>4.4374890641617453E-4</v>
      </c>
      <c r="V29" s="98">
        <v>1.6413329539466395E-4</v>
      </c>
      <c r="W29" s="98">
        <v>1.3231405571611338E-4</v>
      </c>
      <c r="DA29" s="63" t="s">
        <v>3276</v>
      </c>
    </row>
    <row r="30" spans="1:105" ht="12" customHeight="1" x14ac:dyDescent="0.25">
      <c r="A30" s="121" t="s">
        <v>55</v>
      </c>
      <c r="B30" s="122"/>
      <c r="C30" s="122">
        <v>6.253545423366437E-2</v>
      </c>
      <c r="D30" s="122">
        <v>2.5097023551190416E-2</v>
      </c>
      <c r="E30" s="122">
        <v>4.6182963892732389E-2</v>
      </c>
      <c r="F30" s="122">
        <v>3.8383268184878208E-2</v>
      </c>
      <c r="G30" s="122">
        <v>5.0338087038589545E-2</v>
      </c>
      <c r="H30" s="122">
        <v>6.7727933054104378E-2</v>
      </c>
      <c r="I30" s="122">
        <v>8.1847916031944523E-2</v>
      </c>
      <c r="J30" s="122">
        <v>7.5754381791993258E-2</v>
      </c>
      <c r="K30" s="122">
        <v>6.4930746042319687E-2</v>
      </c>
      <c r="L30" s="122">
        <v>6.2633552063337705E-2</v>
      </c>
      <c r="M30" s="122">
        <v>5.2540907776950876E-2</v>
      </c>
      <c r="N30" s="122">
        <v>6.9618931133187137E-2</v>
      </c>
      <c r="O30" s="122">
        <v>4.5942855840394932E-2</v>
      </c>
      <c r="P30" s="122">
        <v>2.4213981097334764E-2</v>
      </c>
      <c r="Q30" s="122">
        <v>3.8458634727670332E-2</v>
      </c>
      <c r="R30" s="122">
        <v>4.024107209258667E-2</v>
      </c>
      <c r="S30" s="122">
        <v>4.5433219955001589E-2</v>
      </c>
      <c r="T30" s="122">
        <v>3.5268943765702145E-2</v>
      </c>
      <c r="U30" s="122">
        <v>6.078897467589079E-2</v>
      </c>
      <c r="V30" s="122">
        <v>3.5922658685530802E-2</v>
      </c>
      <c r="W30" s="122">
        <v>5.1764042529917786E-2</v>
      </c>
      <c r="DA30" s="130" t="s">
        <v>3277</v>
      </c>
    </row>
    <row r="31" spans="1:105" ht="12" customHeight="1" x14ac:dyDescent="0.25">
      <c r="A31" s="97" t="s">
        <v>141</v>
      </c>
      <c r="B31" s="98"/>
      <c r="C31" s="98">
        <v>2.5249009897877397E-2</v>
      </c>
      <c r="D31" s="98">
        <v>5.8396964201662708E-3</v>
      </c>
      <c r="E31" s="98">
        <v>2.6943269945408264E-3</v>
      </c>
      <c r="F31" s="98">
        <v>4.919880084258612E-3</v>
      </c>
      <c r="G31" s="98">
        <v>1.3603904772904954E-2</v>
      </c>
      <c r="H31" s="98">
        <v>3.1564712772119176E-2</v>
      </c>
      <c r="I31" s="98">
        <v>2.4160901745567922E-2</v>
      </c>
      <c r="J31" s="98">
        <v>8.325383896004148E-3</v>
      </c>
      <c r="K31" s="98">
        <v>7.7159265429433176E-3</v>
      </c>
      <c r="L31" s="98">
        <v>4.8097639243858282E-3</v>
      </c>
      <c r="M31" s="98">
        <v>4.2914694622440243E-3</v>
      </c>
      <c r="N31" s="98">
        <v>9.9072877490580871E-3</v>
      </c>
      <c r="O31" s="98">
        <v>6.7349237580552708E-3</v>
      </c>
      <c r="P31" s="98">
        <v>3.6564337088275372E-3</v>
      </c>
      <c r="Q31" s="98">
        <v>4.2663155132322836E-3</v>
      </c>
      <c r="R31" s="98">
        <v>4.5461742958679725E-3</v>
      </c>
      <c r="S31" s="98">
        <v>5.5604883473676509E-3</v>
      </c>
      <c r="T31" s="98">
        <v>4.2257343343570482E-3</v>
      </c>
      <c r="U31" s="98">
        <v>6.9403856956627855E-3</v>
      </c>
      <c r="V31" s="98">
        <v>4.4294109376737259E-3</v>
      </c>
      <c r="W31" s="98">
        <v>8.0677119222403847E-3</v>
      </c>
      <c r="DA31" s="63" t="s">
        <v>3278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1.1158037009643647E-4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1.1541078424709493E-4</v>
      </c>
      <c r="U32" s="98">
        <v>1.1970270539684211E-4</v>
      </c>
      <c r="V32" s="98">
        <v>1.17272460920658E-4</v>
      </c>
      <c r="W32" s="98">
        <v>1.1164765153690408E-4</v>
      </c>
      <c r="DA32" s="63" t="s">
        <v>3279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6.9296933341445778E-5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7.1504243704781384E-5</v>
      </c>
      <c r="U33" s="101">
        <v>6.7675346387131575E-5</v>
      </c>
      <c r="V33" s="101">
        <v>6.4895827490970149E-5</v>
      </c>
      <c r="W33" s="101">
        <v>6.0049436849740207E-5</v>
      </c>
      <c r="DA33" s="131" t="s">
        <v>3280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4.2283436754990689E-5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4.3906540542313536E-5</v>
      </c>
      <c r="U34" s="104">
        <v>5.2027359009710539E-5</v>
      </c>
      <c r="V34" s="104">
        <v>5.2376633429687847E-5</v>
      </c>
      <c r="W34" s="104">
        <v>5.1598214687163883E-5</v>
      </c>
      <c r="DA34" s="132" t="s">
        <v>3281</v>
      </c>
    </row>
    <row r="35" spans="1:105" ht="12" customHeight="1" x14ac:dyDescent="0.25">
      <c r="A35" s="106" t="s">
        <v>122</v>
      </c>
      <c r="B35" s="101"/>
      <c r="C35" s="101">
        <v>3.7286444335786977E-2</v>
      </c>
      <c r="D35" s="101">
        <v>1.9257327131024144E-2</v>
      </c>
      <c r="E35" s="101">
        <v>4.348863689819156E-2</v>
      </c>
      <c r="F35" s="101">
        <v>3.3463388100619593E-2</v>
      </c>
      <c r="G35" s="101">
        <v>3.673418226568459E-2</v>
      </c>
      <c r="H35" s="101">
        <v>3.6163220281985195E-2</v>
      </c>
      <c r="I35" s="101">
        <v>5.7687014286376598E-2</v>
      </c>
      <c r="J35" s="101">
        <v>6.7428997895989107E-2</v>
      </c>
      <c r="K35" s="101">
        <v>2.8471297856298507E-2</v>
      </c>
      <c r="L35" s="101">
        <v>5.2044522360951563E-2</v>
      </c>
      <c r="M35" s="101">
        <v>4.3392957348492051E-2</v>
      </c>
      <c r="N35" s="101">
        <v>5.1228568605184488E-2</v>
      </c>
      <c r="O35" s="101">
        <v>5.1516238550512999E-3</v>
      </c>
      <c r="P35" s="101">
        <v>2.6918216473348264E-3</v>
      </c>
      <c r="Q35" s="101">
        <v>6.6766757263787817E-3</v>
      </c>
      <c r="R35" s="101">
        <v>1.3572078681002502E-2</v>
      </c>
      <c r="S35" s="101">
        <v>2.5647114160920987E-2</v>
      </c>
      <c r="T35" s="101">
        <v>0</v>
      </c>
      <c r="U35" s="101">
        <v>1.0479840781323167E-2</v>
      </c>
      <c r="V35" s="101">
        <v>0</v>
      </c>
      <c r="W35" s="101">
        <v>4.9334418805443659E-3</v>
      </c>
      <c r="DA35" s="131" t="s">
        <v>3282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2.863194127298142E-2</v>
      </c>
      <c r="L36" s="104">
        <v>5.7792657780003226E-3</v>
      </c>
      <c r="M36" s="104">
        <v>4.8564809662148024E-3</v>
      </c>
      <c r="N36" s="104">
        <v>8.4830747789445601E-3</v>
      </c>
      <c r="O36" s="104">
        <v>3.4056308227288362E-2</v>
      </c>
      <c r="P36" s="104">
        <v>1.78657257411724E-2</v>
      </c>
      <c r="Q36" s="104">
        <v>2.7515643488059266E-2</v>
      </c>
      <c r="R36" s="104">
        <v>2.2122819115716195E-2</v>
      </c>
      <c r="S36" s="104">
        <v>1.4225617446712947E-2</v>
      </c>
      <c r="T36" s="104">
        <v>3.0927798647098E-2</v>
      </c>
      <c r="U36" s="104">
        <v>4.3249045493507998E-2</v>
      </c>
      <c r="V36" s="104">
        <v>3.1375975286936419E-2</v>
      </c>
      <c r="W36" s="104">
        <v>3.8651241075596136E-2</v>
      </c>
      <c r="DA36" s="132" t="s">
        <v>3283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1.7080031983511861E-2</v>
      </c>
      <c r="L37" s="98">
        <v>3.5663920489237542E-3</v>
      </c>
      <c r="M37" s="98">
        <v>2.8994115468987365E-3</v>
      </c>
      <c r="N37" s="98">
        <v>4.8937151091044649E-3</v>
      </c>
      <c r="O37" s="98">
        <v>1.995235925881669E-2</v>
      </c>
      <c r="P37" s="98">
        <v>1.0183687993236833E-2</v>
      </c>
      <c r="Q37" s="98">
        <v>1.5706539959422897E-2</v>
      </c>
      <c r="R37" s="98">
        <v>1.2433706401799175E-2</v>
      </c>
      <c r="S37" s="98">
        <v>7.8117420337197657E-3</v>
      </c>
      <c r="T37" s="98">
        <v>1.9053831557234592E-2</v>
      </c>
      <c r="U37" s="98">
        <v>2.4599566501466382E-2</v>
      </c>
      <c r="V37" s="98">
        <v>1.7536173569902301E-2</v>
      </c>
      <c r="W37" s="98">
        <v>2.0736004261003617E-2</v>
      </c>
      <c r="DA37" s="63" t="s">
        <v>3284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1.1551909289469559E-2</v>
      </c>
      <c r="L38" s="98">
        <v>2.212873729076568E-3</v>
      </c>
      <c r="M38" s="98">
        <v>1.9570694193160659E-3</v>
      </c>
      <c r="N38" s="98">
        <v>3.5893596698400951E-3</v>
      </c>
      <c r="O38" s="98">
        <v>1.4103948968471671E-2</v>
      </c>
      <c r="P38" s="98">
        <v>7.6820377479355651E-3</v>
      </c>
      <c r="Q38" s="98">
        <v>1.1809103528636367E-2</v>
      </c>
      <c r="R38" s="98">
        <v>9.6891127139170224E-3</v>
      </c>
      <c r="S38" s="98">
        <v>6.4138754129931825E-3</v>
      </c>
      <c r="T38" s="98">
        <v>1.1873967089863409E-2</v>
      </c>
      <c r="U38" s="98">
        <v>1.8649478992041613E-2</v>
      </c>
      <c r="V38" s="98">
        <v>1.3839801717034122E-2</v>
      </c>
      <c r="W38" s="98">
        <v>1.7915236814592519E-2</v>
      </c>
      <c r="DA38" s="63" t="s">
        <v>3285</v>
      </c>
    </row>
    <row r="39" spans="1:105" ht="12" customHeight="1" x14ac:dyDescent="0.25">
      <c r="A39" s="121" t="s">
        <v>54</v>
      </c>
      <c r="B39" s="122"/>
      <c r="C39" s="122">
        <v>3.2051197553764711E-2</v>
      </c>
      <c r="D39" s="122">
        <v>1.6055930193693474E-2</v>
      </c>
      <c r="E39" s="122">
        <v>2.5796559443666565E-2</v>
      </c>
      <c r="F39" s="122">
        <v>2.2071687067619264E-2</v>
      </c>
      <c r="G39" s="122">
        <v>3.2823338996255245E-2</v>
      </c>
      <c r="H39" s="122">
        <v>4.0276739951035735E-2</v>
      </c>
      <c r="I39" s="122">
        <v>5.2850619366568548E-2</v>
      </c>
      <c r="J39" s="122">
        <v>4.7282813802471853E-2</v>
      </c>
      <c r="K39" s="122">
        <v>4.2972200584948425E-2</v>
      </c>
      <c r="L39" s="122">
        <v>3.7562419828856518E-2</v>
      </c>
      <c r="M39" s="122">
        <v>3.0638126712883289E-2</v>
      </c>
      <c r="N39" s="122">
        <v>4.2998589961687046E-2</v>
      </c>
      <c r="O39" s="122">
        <v>2.9861955335819118E-2</v>
      </c>
      <c r="P39" s="122">
        <v>1.5724451289756775E-2</v>
      </c>
      <c r="Q39" s="122">
        <v>2.420125867669996E-2</v>
      </c>
      <c r="R39" s="122">
        <v>2.4553780543166155E-2</v>
      </c>
      <c r="S39" s="122">
        <v>2.7441692831933165E-2</v>
      </c>
      <c r="T39" s="122">
        <v>2.3901190855887676E-2</v>
      </c>
      <c r="U39" s="122">
        <v>3.959588559472621E-2</v>
      </c>
      <c r="V39" s="122">
        <v>2.2550787182237856E-2</v>
      </c>
      <c r="W39" s="122">
        <v>3.3863946268287544E-2</v>
      </c>
      <c r="DA39" s="130" t="s">
        <v>3286</v>
      </c>
    </row>
    <row r="40" spans="1:105" ht="12" customHeight="1" x14ac:dyDescent="0.25">
      <c r="A40" s="97" t="s">
        <v>50</v>
      </c>
      <c r="B40" s="98"/>
      <c r="C40" s="98">
        <v>2.6585638819975124E-2</v>
      </c>
      <c r="D40" s="98">
        <v>1.24074618052759E-2</v>
      </c>
      <c r="E40" s="98">
        <v>9.7552791615998329E-3</v>
      </c>
      <c r="F40" s="98">
        <v>1.3292756357760321E-2</v>
      </c>
      <c r="G40" s="98">
        <v>2.6913067271527025E-2</v>
      </c>
      <c r="H40" s="98">
        <v>3.2533757607751707E-2</v>
      </c>
      <c r="I40" s="98">
        <v>4.4327502680795099E-2</v>
      </c>
      <c r="J40" s="98">
        <v>3.0750808339631071E-2</v>
      </c>
      <c r="K40" s="98">
        <v>2.74533550257119E-2</v>
      </c>
      <c r="L40" s="98">
        <v>1.9308225389064106E-2</v>
      </c>
      <c r="M40" s="98">
        <v>1.7496863121167976E-2</v>
      </c>
      <c r="N40" s="98">
        <v>3.1280722162161302E-2</v>
      </c>
      <c r="O40" s="98">
        <v>2.2331370786009851E-2</v>
      </c>
      <c r="P40" s="98">
        <v>1.2175793544723666E-2</v>
      </c>
      <c r="Q40" s="98">
        <v>1.7657316937597072E-2</v>
      </c>
      <c r="R40" s="98">
        <v>1.6349474709290223E-2</v>
      </c>
      <c r="S40" s="98">
        <v>1.9124537473198332E-2</v>
      </c>
      <c r="T40" s="98">
        <v>1.7736816399280306E-2</v>
      </c>
      <c r="U40" s="98">
        <v>2.9913876675052395E-2</v>
      </c>
      <c r="V40" s="98">
        <v>1.6878774085956824E-2</v>
      </c>
      <c r="W40" s="98">
        <v>2.997224651464667E-2</v>
      </c>
      <c r="DA40" s="63" t="s">
        <v>3287</v>
      </c>
    </row>
    <row r="41" spans="1:105" ht="12" customHeight="1" x14ac:dyDescent="0.25">
      <c r="A41" s="109" t="s">
        <v>120</v>
      </c>
      <c r="B41" s="33"/>
      <c r="C41" s="33">
        <v>5.465558733789587E-3</v>
      </c>
      <c r="D41" s="33">
        <v>3.6484683884175752E-3</v>
      </c>
      <c r="E41" s="33">
        <v>1.6041280282066733E-2</v>
      </c>
      <c r="F41" s="33">
        <v>8.7789307098589432E-3</v>
      </c>
      <c r="G41" s="33">
        <v>5.9102717247282201E-3</v>
      </c>
      <c r="H41" s="33">
        <v>7.7429823432840278E-3</v>
      </c>
      <c r="I41" s="33">
        <v>8.5231166857734492E-3</v>
      </c>
      <c r="J41" s="33">
        <v>1.6532005462840782E-2</v>
      </c>
      <c r="K41" s="33">
        <v>1.5518845559236522E-2</v>
      </c>
      <c r="L41" s="33">
        <v>1.8254194439792412E-2</v>
      </c>
      <c r="M41" s="33">
        <v>1.3141263591715311E-2</v>
      </c>
      <c r="N41" s="33">
        <v>1.1717867799525744E-2</v>
      </c>
      <c r="O41" s="33">
        <v>7.5305845498092683E-3</v>
      </c>
      <c r="P41" s="33">
        <v>3.5486577450331096E-3</v>
      </c>
      <c r="Q41" s="33">
        <v>6.5439417391028876E-3</v>
      </c>
      <c r="R41" s="33">
        <v>8.2043058338759339E-3</v>
      </c>
      <c r="S41" s="33">
        <v>8.3171553587348332E-3</v>
      </c>
      <c r="T41" s="33">
        <v>6.1643744566073702E-3</v>
      </c>
      <c r="U41" s="33">
        <v>9.6820089196738152E-3</v>
      </c>
      <c r="V41" s="33">
        <v>5.6720130962810309E-3</v>
      </c>
      <c r="W41" s="33">
        <v>3.8916997536408747E-3</v>
      </c>
      <c r="DA41" s="60" t="s">
        <v>3288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15.696461891393822</v>
      </c>
      <c r="D43" s="117">
        <f t="shared" si="14"/>
        <v>20.364387669229156</v>
      </c>
      <c r="E43" s="117">
        <f t="shared" si="14"/>
        <v>17.041705172980127</v>
      </c>
      <c r="F43" s="117">
        <f t="shared" si="14"/>
        <v>10.920465568924149</v>
      </c>
      <c r="G43" s="117">
        <f t="shared" si="14"/>
        <v>0</v>
      </c>
      <c r="H43" s="117">
        <f t="shared" si="14"/>
        <v>0</v>
      </c>
      <c r="I43" s="117">
        <f t="shared" si="14"/>
        <v>0</v>
      </c>
      <c r="J43" s="117">
        <f t="shared" si="14"/>
        <v>0</v>
      </c>
      <c r="K43" s="117">
        <f t="shared" si="14"/>
        <v>0</v>
      </c>
      <c r="L43" s="117">
        <f t="shared" si="14"/>
        <v>0</v>
      </c>
      <c r="M43" s="117">
        <f t="shared" si="14"/>
        <v>0</v>
      </c>
      <c r="N43" s="117">
        <f t="shared" si="14"/>
        <v>2.1181638159365188</v>
      </c>
      <c r="O43" s="117">
        <f t="shared" si="14"/>
        <v>5.6336760835751676</v>
      </c>
      <c r="P43" s="117">
        <f t="shared" si="14"/>
        <v>0</v>
      </c>
      <c r="Q43" s="117">
        <f t="shared" si="14"/>
        <v>0</v>
      </c>
      <c r="R43" s="117">
        <f t="shared" ref="R43:V43" si="15">R44+R47+R49+R58</f>
        <v>0.15875817367060491</v>
      </c>
      <c r="S43" s="117">
        <f t="shared" si="15"/>
        <v>2.160814635630063</v>
      </c>
      <c r="T43" s="117">
        <f t="shared" si="15"/>
        <v>2.9881632922790788</v>
      </c>
      <c r="U43" s="117">
        <f t="shared" si="15"/>
        <v>2.345910361972853</v>
      </c>
      <c r="V43" s="117">
        <f t="shared" si="15"/>
        <v>1.8698947678437772</v>
      </c>
      <c r="W43" s="117">
        <f t="shared" ref="W43" si="16">W44+W47+W49+W58</f>
        <v>0.33118447655135319</v>
      </c>
      <c r="DA43" s="129" t="s">
        <v>3289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13.937621356754104</v>
      </c>
      <c r="D44" s="122">
        <f t="shared" si="17"/>
        <v>18.056480382031765</v>
      </c>
      <c r="E44" s="122">
        <f t="shared" si="17"/>
        <v>14.54264697639444</v>
      </c>
      <c r="F44" s="122">
        <f t="shared" si="17"/>
        <v>9.2610990454185078</v>
      </c>
      <c r="G44" s="122">
        <f t="shared" si="17"/>
        <v>0</v>
      </c>
      <c r="H44" s="122">
        <f t="shared" si="17"/>
        <v>0</v>
      </c>
      <c r="I44" s="122">
        <f t="shared" si="17"/>
        <v>0</v>
      </c>
      <c r="J44" s="122">
        <f t="shared" si="17"/>
        <v>0</v>
      </c>
      <c r="K44" s="122">
        <f t="shared" si="17"/>
        <v>0</v>
      </c>
      <c r="L44" s="122">
        <f t="shared" si="17"/>
        <v>0</v>
      </c>
      <c r="M44" s="122">
        <f t="shared" si="17"/>
        <v>0</v>
      </c>
      <c r="N44" s="122">
        <f t="shared" si="17"/>
        <v>1.7481433353349758</v>
      </c>
      <c r="O44" s="122">
        <f t="shared" si="17"/>
        <v>4.6317789059455921</v>
      </c>
      <c r="P44" s="122">
        <f t="shared" si="17"/>
        <v>0</v>
      </c>
      <c r="Q44" s="122">
        <f t="shared" si="17"/>
        <v>0</v>
      </c>
      <c r="R44" s="122">
        <f t="shared" ref="R44:V44" si="18">SUM(R45:R46)</f>
        <v>0.1262582607833441</v>
      </c>
      <c r="S44" s="122">
        <f t="shared" si="18"/>
        <v>1.7129030951739892</v>
      </c>
      <c r="T44" s="122">
        <f t="shared" si="18"/>
        <v>2.3999046909061423</v>
      </c>
      <c r="U44" s="122">
        <f t="shared" si="18"/>
        <v>1.830020358849398</v>
      </c>
      <c r="V44" s="122">
        <f t="shared" si="18"/>
        <v>1.4470569340270194</v>
      </c>
      <c r="W44" s="122">
        <f t="shared" ref="W44" si="19">SUM(W45:W46)</f>
        <v>0.26428393600967987</v>
      </c>
      <c r="DA44" s="130" t="s">
        <v>3290</v>
      </c>
    </row>
    <row r="45" spans="1:105" ht="12" customHeight="1" x14ac:dyDescent="0.25">
      <c r="A45" s="97" t="s">
        <v>216</v>
      </c>
      <c r="B45" s="98"/>
      <c r="C45" s="98">
        <v>13.798721853449212</v>
      </c>
      <c r="D45" s="98">
        <v>17.876255538007939</v>
      </c>
      <c r="E45" s="98">
        <v>14.395830486360385</v>
      </c>
      <c r="F45" s="98">
        <v>9.1680738513444027</v>
      </c>
      <c r="G45" s="98">
        <v>0</v>
      </c>
      <c r="H45" s="98">
        <v>0</v>
      </c>
      <c r="I45" s="98">
        <v>0</v>
      </c>
      <c r="J45" s="98">
        <v>0</v>
      </c>
      <c r="K45" s="98">
        <v>0</v>
      </c>
      <c r="L45" s="98">
        <v>0</v>
      </c>
      <c r="M45" s="98">
        <v>0</v>
      </c>
      <c r="N45" s="98">
        <v>1.7299954088864085</v>
      </c>
      <c r="O45" s="98">
        <v>4.5824367576950849</v>
      </c>
      <c r="P45" s="98">
        <v>0</v>
      </c>
      <c r="Q45" s="98">
        <v>0</v>
      </c>
      <c r="R45" s="98">
        <v>0.12485144572183454</v>
      </c>
      <c r="S45" s="98">
        <v>1.6937586267903417</v>
      </c>
      <c r="T45" s="98">
        <v>2.3724449584150578</v>
      </c>
      <c r="U45" s="98">
        <v>1.8093790876768099</v>
      </c>
      <c r="V45" s="98">
        <v>1.4306648345121011</v>
      </c>
      <c r="W45" s="98">
        <v>0.26134932697689151</v>
      </c>
      <c r="DA45" s="63" t="s">
        <v>3291</v>
      </c>
    </row>
    <row r="46" spans="1:105" ht="12" customHeight="1" x14ac:dyDescent="0.25">
      <c r="A46" s="97" t="s">
        <v>53</v>
      </c>
      <c r="B46" s="98"/>
      <c r="C46" s="98">
        <v>0.13889950330489165</v>
      </c>
      <c r="D46" s="98">
        <v>0.18022484402382447</v>
      </c>
      <c r="E46" s="98">
        <v>0.14681649003405478</v>
      </c>
      <c r="F46" s="98">
        <v>9.3025194074105574E-2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1.8147926448567345E-2</v>
      </c>
      <c r="O46" s="98">
        <v>4.9342148250507506E-2</v>
      </c>
      <c r="P46" s="98">
        <v>0</v>
      </c>
      <c r="Q46" s="98">
        <v>0</v>
      </c>
      <c r="R46" s="98">
        <v>1.4068150615095664E-3</v>
      </c>
      <c r="S46" s="98">
        <v>1.9144468383647459E-2</v>
      </c>
      <c r="T46" s="98">
        <v>2.745973249108476E-2</v>
      </c>
      <c r="U46" s="98">
        <v>2.0641271172588037E-2</v>
      </c>
      <c r="V46" s="98">
        <v>1.6392099514918195E-2</v>
      </c>
      <c r="W46" s="98">
        <v>2.9346090327883336E-3</v>
      </c>
      <c r="DA46" s="63" t="s">
        <v>3292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2.3271695299680727E-5</v>
      </c>
      <c r="D47" s="122">
        <f t="shared" si="20"/>
        <v>6.1803005086186048E-5</v>
      </c>
      <c r="E47" s="122">
        <f t="shared" si="20"/>
        <v>1.7307426558330963E-4</v>
      </c>
      <c r="F47" s="122">
        <f t="shared" si="20"/>
        <v>2.8020474955546451E-4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4.2349015522168224E-4</v>
      </c>
      <c r="O47" s="122">
        <f t="shared" si="20"/>
        <v>1.9573382296901357E-3</v>
      </c>
      <c r="P47" s="122">
        <f t="shared" si="20"/>
        <v>0</v>
      </c>
      <c r="Q47" s="122">
        <f t="shared" si="20"/>
        <v>0</v>
      </c>
      <c r="R47" s="122">
        <f t="shared" si="20"/>
        <v>1.5148294588189203E-4</v>
      </c>
      <c r="S47" s="122">
        <f t="shared" si="20"/>
        <v>1.7389002821721618E-3</v>
      </c>
      <c r="T47" s="122">
        <f t="shared" si="20"/>
        <v>2.3317714244891689E-3</v>
      </c>
      <c r="U47" s="122">
        <f t="shared" si="20"/>
        <v>2.285979214871202E-3</v>
      </c>
      <c r="V47" s="122">
        <f t="shared" si="20"/>
        <v>1.2309997154599794E-3</v>
      </c>
      <c r="W47" s="122">
        <f t="shared" si="20"/>
        <v>9.0965913304827972E-5</v>
      </c>
      <c r="DA47" s="130" t="s">
        <v>3293</v>
      </c>
    </row>
    <row r="48" spans="1:105" ht="12" customHeight="1" x14ac:dyDescent="0.25">
      <c r="A48" s="97" t="s">
        <v>53</v>
      </c>
      <c r="B48" s="98"/>
      <c r="C48" s="98">
        <v>2.3271695299680727E-5</v>
      </c>
      <c r="D48" s="98">
        <v>6.1803005086186048E-5</v>
      </c>
      <c r="E48" s="98">
        <v>1.7307426558330963E-4</v>
      </c>
      <c r="F48" s="98">
        <v>2.8020474955546451E-4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4.2349015522168224E-4</v>
      </c>
      <c r="O48" s="98">
        <v>1.9573382296901357E-3</v>
      </c>
      <c r="P48" s="98">
        <v>0</v>
      </c>
      <c r="Q48" s="98">
        <v>0</v>
      </c>
      <c r="R48" s="98">
        <v>1.5148294588189203E-4</v>
      </c>
      <c r="S48" s="98">
        <v>1.7389002821721618E-3</v>
      </c>
      <c r="T48" s="98">
        <v>2.3317714244891689E-3</v>
      </c>
      <c r="U48" s="98">
        <v>2.285979214871202E-3</v>
      </c>
      <c r="V48" s="98">
        <v>1.2309997154599794E-3</v>
      </c>
      <c r="W48" s="98">
        <v>9.0965913304827972E-5</v>
      </c>
      <c r="DA48" s="63" t="s">
        <v>3294</v>
      </c>
    </row>
    <row r="49" spans="1:105" ht="12" customHeight="1" x14ac:dyDescent="0.25">
      <c r="A49" s="121" t="s">
        <v>55</v>
      </c>
      <c r="B49" s="122"/>
      <c r="C49" s="122">
        <v>1.2502817421400814</v>
      </c>
      <c r="D49" s="122">
        <v>1.6953089883230903</v>
      </c>
      <c r="E49" s="122">
        <v>1.6514995859037753</v>
      </c>
      <c r="F49" s="122">
        <v>1.1010696209282966</v>
      </c>
      <c r="G49" s="122">
        <v>0</v>
      </c>
      <c r="H49" s="122">
        <v>0</v>
      </c>
      <c r="I49" s="122">
        <v>0</v>
      </c>
      <c r="J49" s="122">
        <v>0</v>
      </c>
      <c r="K49" s="122">
        <v>0</v>
      </c>
      <c r="L49" s="122">
        <v>0</v>
      </c>
      <c r="M49" s="122">
        <v>0</v>
      </c>
      <c r="N49" s="122">
        <v>0.23732404158233128</v>
      </c>
      <c r="O49" s="122">
        <v>0.65449716745297359</v>
      </c>
      <c r="P49" s="122">
        <v>0</v>
      </c>
      <c r="Q49" s="122">
        <v>0</v>
      </c>
      <c r="R49" s="122">
        <v>2.0352480193914523E-2</v>
      </c>
      <c r="S49" s="122">
        <v>0.28081622001156631</v>
      </c>
      <c r="T49" s="122">
        <v>0.37987744391485895</v>
      </c>
      <c r="U49" s="122">
        <v>0.30825531355465524</v>
      </c>
      <c r="V49" s="122">
        <v>0.25469210204652731</v>
      </c>
      <c r="W49" s="122">
        <v>4.2748313617392536E-2</v>
      </c>
      <c r="DA49" s="130" t="s">
        <v>3295</v>
      </c>
    </row>
    <row r="50" spans="1:105" ht="12" customHeight="1" x14ac:dyDescent="0.25">
      <c r="A50" s="97" t="s">
        <v>138</v>
      </c>
      <c r="B50" s="98"/>
      <c r="C50" s="98">
        <v>1.2123811681328813</v>
      </c>
      <c r="D50" s="98">
        <v>1.6677223674502737</v>
      </c>
      <c r="E50" s="98">
        <v>1.5923888173042917</v>
      </c>
      <c r="F50" s="98">
        <v>1.0490445097406147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0.21545999796958115</v>
      </c>
      <c r="O50" s="98">
        <v>0.63196043154337389</v>
      </c>
      <c r="P50" s="98">
        <v>0</v>
      </c>
      <c r="Q50" s="98">
        <v>0</v>
      </c>
      <c r="R50" s="98">
        <v>2.0142862515628798E-2</v>
      </c>
      <c r="S50" s="98">
        <v>0.2767470305049064</v>
      </c>
      <c r="T50" s="98">
        <v>0.36205634625279626</v>
      </c>
      <c r="U50" s="98">
        <v>0.29243108826524417</v>
      </c>
      <c r="V50" s="98">
        <v>0.23177132013431156</v>
      </c>
      <c r="W50" s="98">
        <v>1.3945624556277946E-2</v>
      </c>
      <c r="DA50" s="63" t="s">
        <v>3296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2.1946238203927513E-4</v>
      </c>
      <c r="O51" s="98">
        <v>3.3896264225214677E-3</v>
      </c>
      <c r="P51" s="98">
        <v>0</v>
      </c>
      <c r="Q51" s="98">
        <v>0</v>
      </c>
      <c r="R51" s="98">
        <v>2.0961767828572489E-4</v>
      </c>
      <c r="S51" s="98">
        <v>2.3708081199580872E-3</v>
      </c>
      <c r="T51" s="98">
        <v>8.4225440095877062E-3</v>
      </c>
      <c r="U51" s="98">
        <v>6.2340450435193601E-4</v>
      </c>
      <c r="V51" s="98">
        <v>3.7661602950972524E-3</v>
      </c>
      <c r="W51" s="98">
        <v>8.956969942025942E-3</v>
      </c>
      <c r="DA51" s="63" t="s">
        <v>3297</v>
      </c>
    </row>
    <row r="52" spans="1:105" ht="12" customHeight="1" x14ac:dyDescent="0.25">
      <c r="A52" s="100" t="s">
        <v>216</v>
      </c>
      <c r="B52" s="101"/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1.3453293803389536E-4</v>
      </c>
      <c r="O52" s="101">
        <v>2.0783949146092585E-3</v>
      </c>
      <c r="P52" s="101">
        <v>0</v>
      </c>
      <c r="Q52" s="101">
        <v>0</v>
      </c>
      <c r="R52" s="101">
        <v>1.191614454364121E-4</v>
      </c>
      <c r="S52" s="101">
        <v>1.3096661193598839E-3</v>
      </c>
      <c r="T52" s="101">
        <v>5.2727203591823963E-3</v>
      </c>
      <c r="U52" s="101">
        <v>3.5382545799581504E-4</v>
      </c>
      <c r="V52" s="101">
        <v>2.0890530148803587E-3</v>
      </c>
      <c r="W52" s="101">
        <v>4.9197522468408163E-3</v>
      </c>
      <c r="DA52" s="131" t="s">
        <v>3298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8.4929444005379758E-5</v>
      </c>
      <c r="O53" s="104">
        <v>1.3112315079122092E-3</v>
      </c>
      <c r="P53" s="104">
        <v>0</v>
      </c>
      <c r="Q53" s="104">
        <v>0</v>
      </c>
      <c r="R53" s="104">
        <v>9.0456232849312778E-5</v>
      </c>
      <c r="S53" s="104">
        <v>1.0611420005982031E-3</v>
      </c>
      <c r="T53" s="104">
        <v>3.1498236504053094E-3</v>
      </c>
      <c r="U53" s="104">
        <v>2.6957904635612097E-4</v>
      </c>
      <c r="V53" s="104">
        <v>1.6771072802168937E-3</v>
      </c>
      <c r="W53" s="104">
        <v>4.0372176951851257E-3</v>
      </c>
      <c r="DA53" s="132" t="s">
        <v>3299</v>
      </c>
    </row>
    <row r="54" spans="1:105" ht="12" customHeight="1" x14ac:dyDescent="0.25">
      <c r="A54" s="106" t="s">
        <v>122</v>
      </c>
      <c r="B54" s="101"/>
      <c r="C54" s="101">
        <v>3.7900574007199941E-2</v>
      </c>
      <c r="D54" s="101">
        <v>2.7586620872816586E-2</v>
      </c>
      <c r="E54" s="101">
        <v>5.9110768599483686E-2</v>
      </c>
      <c r="F54" s="101">
        <v>5.2025111187682029E-2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1.850270168295361E-2</v>
      </c>
      <c r="O54" s="101">
        <v>2.5097654678455051E-3</v>
      </c>
      <c r="P54" s="101">
        <v>0</v>
      </c>
      <c r="Q54" s="101">
        <v>0</v>
      </c>
      <c r="R54" s="101">
        <v>0</v>
      </c>
      <c r="S54" s="101">
        <v>1.1426932051895487E-3</v>
      </c>
      <c r="T54" s="101">
        <v>0</v>
      </c>
      <c r="U54" s="101">
        <v>2.9757572588942328E-3</v>
      </c>
      <c r="V54" s="101">
        <v>0</v>
      </c>
      <c r="W54" s="101">
        <v>2.2769731756358616E-3</v>
      </c>
      <c r="DA54" s="131" t="s">
        <v>3300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3.1418795477572443E-3</v>
      </c>
      <c r="O55" s="104">
        <v>1.6637344019232673E-2</v>
      </c>
      <c r="P55" s="104">
        <v>0</v>
      </c>
      <c r="Q55" s="104">
        <v>0</v>
      </c>
      <c r="R55" s="104">
        <v>0</v>
      </c>
      <c r="S55" s="104">
        <v>5.5568818151222445E-4</v>
      </c>
      <c r="T55" s="104">
        <v>9.398553652475012E-3</v>
      </c>
      <c r="U55" s="104">
        <v>1.2225063526164925E-2</v>
      </c>
      <c r="V55" s="104">
        <v>1.9154621617118499E-2</v>
      </c>
      <c r="W55" s="104">
        <v>1.7568745943452785E-2</v>
      </c>
      <c r="DA55" s="132" t="s">
        <v>3301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1.8124870774460981E-3</v>
      </c>
      <c r="O56" s="98">
        <v>9.7472181297170047E-3</v>
      </c>
      <c r="P56" s="98">
        <v>0</v>
      </c>
      <c r="Q56" s="98">
        <v>0</v>
      </c>
      <c r="R56" s="98">
        <v>0</v>
      </c>
      <c r="S56" s="98">
        <v>3.0514617319217838E-4</v>
      </c>
      <c r="T56" s="98">
        <v>5.7902102965447884E-3</v>
      </c>
      <c r="U56" s="98">
        <v>6.9534774644144969E-3</v>
      </c>
      <c r="V56" s="98">
        <v>1.070560408949092E-2</v>
      </c>
      <c r="W56" s="98">
        <v>9.4254564822743685E-3</v>
      </c>
      <c r="DA56" s="63" t="s">
        <v>3302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1.3293924703111461E-3</v>
      </c>
      <c r="O57" s="98">
        <v>6.8901258895156673E-3</v>
      </c>
      <c r="P57" s="98">
        <v>0</v>
      </c>
      <c r="Q57" s="98">
        <v>0</v>
      </c>
      <c r="R57" s="98">
        <v>0</v>
      </c>
      <c r="S57" s="98">
        <v>2.5054200832004612E-4</v>
      </c>
      <c r="T57" s="98">
        <v>3.6083433559302245E-3</v>
      </c>
      <c r="U57" s="98">
        <v>5.2715860617504277E-3</v>
      </c>
      <c r="V57" s="98">
        <v>8.4490175276275784E-3</v>
      </c>
      <c r="W57" s="98">
        <v>8.1432894611784164E-3</v>
      </c>
      <c r="DA57" s="63" t="s">
        <v>3303</v>
      </c>
    </row>
    <row r="58" spans="1:105" ht="12" customHeight="1" x14ac:dyDescent="0.25">
      <c r="A58" s="121" t="s">
        <v>54</v>
      </c>
      <c r="B58" s="122"/>
      <c r="C58" s="122">
        <v>0.50853552080433673</v>
      </c>
      <c r="D58" s="122">
        <v>0.61253649586921299</v>
      </c>
      <c r="E58" s="122">
        <v>0.84738553641632575</v>
      </c>
      <c r="F58" s="122">
        <v>0.55801669782778907</v>
      </c>
      <c r="G58" s="122">
        <v>0</v>
      </c>
      <c r="H58" s="122">
        <v>0</v>
      </c>
      <c r="I58" s="122">
        <v>0</v>
      </c>
      <c r="J58" s="122">
        <v>0</v>
      </c>
      <c r="K58" s="122">
        <v>0</v>
      </c>
      <c r="L58" s="122">
        <v>0</v>
      </c>
      <c r="M58" s="122">
        <v>0</v>
      </c>
      <c r="N58" s="122">
        <v>0.13227294886399019</v>
      </c>
      <c r="O58" s="122">
        <v>0.34544267194691153</v>
      </c>
      <c r="P58" s="122">
        <v>0</v>
      </c>
      <c r="Q58" s="122">
        <v>0</v>
      </c>
      <c r="R58" s="122">
        <v>1.1995949747464412E-2</v>
      </c>
      <c r="S58" s="122">
        <v>0.16535642016233557</v>
      </c>
      <c r="T58" s="122">
        <v>0.20604938603358836</v>
      </c>
      <c r="U58" s="122">
        <v>0.20534871035392846</v>
      </c>
      <c r="V58" s="122">
        <v>0.16691473205477045</v>
      </c>
      <c r="W58" s="122">
        <v>2.4061261010975925E-2</v>
      </c>
      <c r="DA58" s="130" t="s">
        <v>3304</v>
      </c>
    </row>
    <row r="59" spans="1:105" ht="12" customHeight="1" x14ac:dyDescent="0.25">
      <c r="A59" s="97" t="s">
        <v>50</v>
      </c>
      <c r="B59" s="98"/>
      <c r="C59" s="98">
        <v>0.42204030272194853</v>
      </c>
      <c r="D59" s="98">
        <v>0.47282332147147643</v>
      </c>
      <c r="E59" s="98">
        <v>0.32084029242595002</v>
      </c>
      <c r="F59" s="98">
        <v>0.33542832563588171</v>
      </c>
      <c r="G59" s="98">
        <v>0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9.6100400439367226E-2</v>
      </c>
      <c r="O59" s="98">
        <v>0.25825668013317149</v>
      </c>
      <c r="P59" s="98">
        <v>0</v>
      </c>
      <c r="Q59" s="98">
        <v>0</v>
      </c>
      <c r="R59" s="98">
        <v>8.0144483869069721E-3</v>
      </c>
      <c r="S59" s="98">
        <v>0.11539277884672414</v>
      </c>
      <c r="T59" s="98">
        <v>0.15308364434332114</v>
      </c>
      <c r="U59" s="98">
        <v>0.15527549857917369</v>
      </c>
      <c r="V59" s="98">
        <v>0.12478821812093321</v>
      </c>
      <c r="W59" s="98">
        <v>2.1273177605382464E-2</v>
      </c>
      <c r="DA59" s="63" t="s">
        <v>3305</v>
      </c>
    </row>
    <row r="60" spans="1:105" ht="12" customHeight="1" x14ac:dyDescent="0.25">
      <c r="A60" s="109" t="s">
        <v>120</v>
      </c>
      <c r="B60" s="33"/>
      <c r="C60" s="33">
        <v>8.649521808238822E-2</v>
      </c>
      <c r="D60" s="33">
        <v>0.13971317439773651</v>
      </c>
      <c r="E60" s="33">
        <v>0.52654524399037572</v>
      </c>
      <c r="F60" s="33">
        <v>0.22258837219190736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3.6172548424622954E-2</v>
      </c>
      <c r="O60" s="33">
        <v>8.7185991813740052E-2</v>
      </c>
      <c r="P60" s="33">
        <v>0</v>
      </c>
      <c r="Q60" s="33">
        <v>0</v>
      </c>
      <c r="R60" s="33">
        <v>3.9815013605574391E-3</v>
      </c>
      <c r="S60" s="33">
        <v>4.9963641315611429E-2</v>
      </c>
      <c r="T60" s="33">
        <v>5.2965741690267201E-2</v>
      </c>
      <c r="U60" s="33">
        <v>5.0073211774754767E-2</v>
      </c>
      <c r="V60" s="33">
        <v>4.2126513933837234E-2</v>
      </c>
      <c r="W60" s="33">
        <v>2.7880834055934627E-3</v>
      </c>
      <c r="DA60" s="60" t="s">
        <v>3306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55.725766119179447</v>
      </c>
      <c r="D62" s="117">
        <f t="shared" si="21"/>
        <v>65.54211636767343</v>
      </c>
      <c r="E62" s="117">
        <f t="shared" si="21"/>
        <v>80.583719729527118</v>
      </c>
      <c r="F62" s="117">
        <f t="shared" si="21"/>
        <v>86.016713005094431</v>
      </c>
      <c r="G62" s="117">
        <f t="shared" si="21"/>
        <v>99.734404335603372</v>
      </c>
      <c r="H62" s="117">
        <f t="shared" si="21"/>
        <v>75.531108898732342</v>
      </c>
      <c r="I62" s="117">
        <f t="shared" si="21"/>
        <v>73.968404379328021</v>
      </c>
      <c r="J62" s="117">
        <f t="shared" si="21"/>
        <v>62.603233831271609</v>
      </c>
      <c r="K62" s="117">
        <f t="shared" si="21"/>
        <v>70.298448084141725</v>
      </c>
      <c r="L62" s="117">
        <f t="shared" si="21"/>
        <v>74.332995811904979</v>
      </c>
      <c r="M62" s="117">
        <f t="shared" si="21"/>
        <v>74.69756871961647</v>
      </c>
      <c r="N62" s="117">
        <f t="shared" si="21"/>
        <v>92.975283102796851</v>
      </c>
      <c r="O62" s="117">
        <f t="shared" si="21"/>
        <v>76.760287742065245</v>
      </c>
      <c r="P62" s="117">
        <f t="shared" si="21"/>
        <v>76.009007253149846</v>
      </c>
      <c r="Q62" s="117">
        <f t="shared" si="21"/>
        <v>73.697606780380056</v>
      </c>
      <c r="R62" s="117">
        <f t="shared" ref="R62:V62" si="22">R63+R66+R68+R77</f>
        <v>70.478464801350739</v>
      </c>
      <c r="S62" s="117">
        <f t="shared" si="22"/>
        <v>61.112761023455462</v>
      </c>
      <c r="T62" s="117">
        <f t="shared" si="22"/>
        <v>59.531165308040464</v>
      </c>
      <c r="U62" s="117">
        <f t="shared" si="22"/>
        <v>74.756058624175324</v>
      </c>
      <c r="V62" s="117">
        <f t="shared" si="22"/>
        <v>100.53017541353888</v>
      </c>
      <c r="W62" s="117">
        <f t="shared" ref="W62" si="23">W63+W66+W68+W77</f>
        <v>107.36984321709447</v>
      </c>
      <c r="DA62" s="129" t="s">
        <v>3307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49.006501412169719</v>
      </c>
      <c r="D63" s="122">
        <f t="shared" si="24"/>
        <v>57.246694345389322</v>
      </c>
      <c r="E63" s="122">
        <f t="shared" si="24"/>
        <v>67.218321202257826</v>
      </c>
      <c r="F63" s="122">
        <f t="shared" si="24"/>
        <v>71.40698285383273</v>
      </c>
      <c r="G63" s="122">
        <f t="shared" si="24"/>
        <v>83.975758735351008</v>
      </c>
      <c r="H63" s="122">
        <f t="shared" si="24"/>
        <v>63.514798067630217</v>
      </c>
      <c r="I63" s="122">
        <f t="shared" si="24"/>
        <v>61.46187932921611</v>
      </c>
      <c r="J63" s="122">
        <f t="shared" si="24"/>
        <v>51.664175074696253</v>
      </c>
      <c r="K63" s="122">
        <f t="shared" si="24"/>
        <v>57.794465084406951</v>
      </c>
      <c r="L63" s="122">
        <f t="shared" si="24"/>
        <v>61.846482926270077</v>
      </c>
      <c r="M63" s="122">
        <f t="shared" si="24"/>
        <v>60.885670429089515</v>
      </c>
      <c r="N63" s="122">
        <f t="shared" si="24"/>
        <v>76.009036659096893</v>
      </c>
      <c r="O63" s="122">
        <f t="shared" si="24"/>
        <v>62.21501409901142</v>
      </c>
      <c r="P63" s="122">
        <f t="shared" si="24"/>
        <v>60.246792176461774</v>
      </c>
      <c r="Q63" s="122">
        <f t="shared" si="24"/>
        <v>57.800160984513184</v>
      </c>
      <c r="R63" s="122">
        <f t="shared" ref="R63:V63" si="25">SUM(R64:R65)</f>
        <v>55.518631583514839</v>
      </c>
      <c r="S63" s="122">
        <f t="shared" si="25"/>
        <v>47.788980028516171</v>
      </c>
      <c r="T63" s="122">
        <f t="shared" si="25"/>
        <v>46.813336180670333</v>
      </c>
      <c r="U63" s="122">
        <f t="shared" si="25"/>
        <v>57.41552294859089</v>
      </c>
      <c r="V63" s="122">
        <f t="shared" si="25"/>
        <v>76.481239295366407</v>
      </c>
      <c r="W63" s="122">
        <f t="shared" ref="W63" si="26">SUM(W64:W65)</f>
        <v>80.389711599890305</v>
      </c>
      <c r="DA63" s="130" t="s">
        <v>3308</v>
      </c>
    </row>
    <row r="64" spans="1:105" ht="12" customHeight="1" x14ac:dyDescent="0.25">
      <c r="A64" s="97" t="s">
        <v>217</v>
      </c>
      <c r="B64" s="98"/>
      <c r="C64" s="98">
        <v>48.436378006495161</v>
      </c>
      <c r="D64" s="98">
        <v>56.576976319814044</v>
      </c>
      <c r="E64" s="98">
        <v>66.420139140400522</v>
      </c>
      <c r="F64" s="98">
        <v>70.560540432744219</v>
      </c>
      <c r="G64" s="98">
        <v>82.980575871329052</v>
      </c>
      <c r="H64" s="98">
        <v>62.754052037368723</v>
      </c>
      <c r="I64" s="98">
        <v>60.734380016238255</v>
      </c>
      <c r="J64" s="98">
        <v>51.04995050049753</v>
      </c>
      <c r="K64" s="98">
        <v>57.10688733341798</v>
      </c>
      <c r="L64" s="98">
        <v>61.098042890882738</v>
      </c>
      <c r="M64" s="98">
        <v>60.153632574911313</v>
      </c>
      <c r="N64" s="98">
        <v>75.082318464660432</v>
      </c>
      <c r="O64" s="98">
        <v>61.448150105350905</v>
      </c>
      <c r="P64" s="98">
        <v>59.506649294373794</v>
      </c>
      <c r="Q64" s="98">
        <v>57.08500416319481</v>
      </c>
      <c r="R64" s="98">
        <v>54.825918920281225</v>
      </c>
      <c r="S64" s="98">
        <v>47.191890811912231</v>
      </c>
      <c r="T64" s="98">
        <v>46.214831495710115</v>
      </c>
      <c r="U64" s="98">
        <v>56.6917502450613</v>
      </c>
      <c r="V64" s="98">
        <v>75.51273236514082</v>
      </c>
      <c r="W64" s="98">
        <v>79.391218597459883</v>
      </c>
      <c r="DA64" s="63" t="s">
        <v>3309</v>
      </c>
    </row>
    <row r="65" spans="1:105" ht="12" customHeight="1" x14ac:dyDescent="0.25">
      <c r="A65" s="97" t="s">
        <v>53</v>
      </c>
      <c r="B65" s="98"/>
      <c r="C65" s="98">
        <v>0.57012340567455755</v>
      </c>
      <c r="D65" s="98">
        <v>0.66971802557527504</v>
      </c>
      <c r="E65" s="98">
        <v>0.79818206185730112</v>
      </c>
      <c r="F65" s="98">
        <v>0.84644242108851742</v>
      </c>
      <c r="G65" s="98">
        <v>0.99518286402195799</v>
      </c>
      <c r="H65" s="98">
        <v>0.76074603026149112</v>
      </c>
      <c r="I65" s="98">
        <v>0.72749931297785775</v>
      </c>
      <c r="J65" s="98">
        <v>0.61422457419872223</v>
      </c>
      <c r="K65" s="98">
        <v>0.68757775098897334</v>
      </c>
      <c r="L65" s="98">
        <v>0.74844003538733728</v>
      </c>
      <c r="M65" s="98">
        <v>0.73203785417819955</v>
      </c>
      <c r="N65" s="98">
        <v>0.92671819443645875</v>
      </c>
      <c r="O65" s="98">
        <v>0.76686399366051361</v>
      </c>
      <c r="P65" s="98">
        <v>0.7401428820879804</v>
      </c>
      <c r="Q65" s="98">
        <v>0.71515682131837077</v>
      </c>
      <c r="R65" s="98">
        <v>0.69271266323361325</v>
      </c>
      <c r="S65" s="98">
        <v>0.59708921660393743</v>
      </c>
      <c r="T65" s="98">
        <v>0.59850468496022025</v>
      </c>
      <c r="U65" s="98">
        <v>0.72377270352958822</v>
      </c>
      <c r="V65" s="98">
        <v>0.96850693022558654</v>
      </c>
      <c r="W65" s="98">
        <v>0.99849300243042893</v>
      </c>
      <c r="DA65" s="63" t="s">
        <v>3310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1.0084401296528314E-4</v>
      </c>
      <c r="D66" s="122">
        <f t="shared" si="27"/>
        <v>2.3838301961814619E-4</v>
      </c>
      <c r="E66" s="122">
        <f t="shared" si="27"/>
        <v>1.0111180778814405E-3</v>
      </c>
      <c r="F66" s="122">
        <f t="shared" si="27"/>
        <v>2.611908558356294E-3</v>
      </c>
      <c r="G66" s="122">
        <f t="shared" si="27"/>
        <v>1.4674407148271358E-3</v>
      </c>
      <c r="H66" s="122">
        <f t="shared" si="27"/>
        <v>2.7231842005460403E-3</v>
      </c>
      <c r="I66" s="122">
        <f t="shared" si="27"/>
        <v>7.1070776390257922E-3</v>
      </c>
      <c r="J66" s="122">
        <f t="shared" si="27"/>
        <v>7.9021598854874878E-3</v>
      </c>
      <c r="K66" s="122">
        <f t="shared" si="27"/>
        <v>1.1402439758282621E-2</v>
      </c>
      <c r="L66" s="122">
        <f t="shared" si="27"/>
        <v>1.1040470041678208E-2</v>
      </c>
      <c r="M66" s="122">
        <f t="shared" si="27"/>
        <v>1.6372698892770467E-2</v>
      </c>
      <c r="N66" s="122">
        <f t="shared" si="27"/>
        <v>1.9863054377171809E-2</v>
      </c>
      <c r="O66" s="122">
        <f t="shared" si="27"/>
        <v>2.9540354598086647E-2</v>
      </c>
      <c r="P66" s="122">
        <f t="shared" si="27"/>
        <v>4.441204128291585E-2</v>
      </c>
      <c r="Q66" s="122">
        <f t="shared" si="27"/>
        <v>0.10549583730765465</v>
      </c>
      <c r="R66" s="122">
        <f t="shared" si="27"/>
        <v>7.0127136259198392E-2</v>
      </c>
      <c r="S66" s="122">
        <f t="shared" si="27"/>
        <v>5.042810818299269E-2</v>
      </c>
      <c r="T66" s="122">
        <f t="shared" si="27"/>
        <v>5.8273831476926677E-2</v>
      </c>
      <c r="U66" s="122">
        <f t="shared" si="27"/>
        <v>7.7145075033624042E-2</v>
      </c>
      <c r="V66" s="122">
        <f t="shared" si="27"/>
        <v>6.8883759835406011E-2</v>
      </c>
      <c r="W66" s="122">
        <f t="shared" si="27"/>
        <v>3.8553007984282538E-2</v>
      </c>
      <c r="DA66" s="130" t="s">
        <v>3311</v>
      </c>
    </row>
    <row r="67" spans="1:105" ht="12" customHeight="1" x14ac:dyDescent="0.25">
      <c r="A67" s="97" t="s">
        <v>53</v>
      </c>
      <c r="B67" s="98"/>
      <c r="C67" s="98">
        <v>1.0084401296528314E-4</v>
      </c>
      <c r="D67" s="98">
        <v>2.3838301961814619E-4</v>
      </c>
      <c r="E67" s="98">
        <v>1.0111180778814405E-3</v>
      </c>
      <c r="F67" s="98">
        <v>2.611908558356294E-3</v>
      </c>
      <c r="G67" s="98">
        <v>1.4674407148271358E-3</v>
      </c>
      <c r="H67" s="98">
        <v>2.7231842005460403E-3</v>
      </c>
      <c r="I67" s="98">
        <v>7.1070776390257922E-3</v>
      </c>
      <c r="J67" s="98">
        <v>7.9021598854874878E-3</v>
      </c>
      <c r="K67" s="98">
        <v>1.1402439758282621E-2</v>
      </c>
      <c r="L67" s="98">
        <v>1.1040470041678208E-2</v>
      </c>
      <c r="M67" s="98">
        <v>1.6372698892770467E-2</v>
      </c>
      <c r="N67" s="98">
        <v>1.9863054377171809E-2</v>
      </c>
      <c r="O67" s="98">
        <v>2.9540354598086647E-2</v>
      </c>
      <c r="P67" s="98">
        <v>4.441204128291585E-2</v>
      </c>
      <c r="Q67" s="98">
        <v>0.10549583730765465</v>
      </c>
      <c r="R67" s="98">
        <v>7.0127136259198392E-2</v>
      </c>
      <c r="S67" s="98">
        <v>5.042810818299269E-2</v>
      </c>
      <c r="T67" s="98">
        <v>5.8273831476926677E-2</v>
      </c>
      <c r="U67" s="98">
        <v>7.7145075033624042E-2</v>
      </c>
      <c r="V67" s="98">
        <v>6.8883759835406011E-2</v>
      </c>
      <c r="W67" s="98">
        <v>3.8553007984282538E-2</v>
      </c>
      <c r="DA67" s="63" t="s">
        <v>3312</v>
      </c>
    </row>
    <row r="68" spans="1:105" ht="12" customHeight="1" x14ac:dyDescent="0.25">
      <c r="A68" s="121" t="s">
        <v>55</v>
      </c>
      <c r="B68" s="122"/>
      <c r="C68" s="122">
        <v>4.6071153958813502</v>
      </c>
      <c r="D68" s="122">
        <v>5.6404098898258166</v>
      </c>
      <c r="E68" s="122">
        <v>8.0642179816466708</v>
      </c>
      <c r="F68" s="122">
        <v>8.9412580404284618</v>
      </c>
      <c r="G68" s="122">
        <v>9.8285867764981312</v>
      </c>
      <c r="H68" s="122">
        <v>7.4135236996662508</v>
      </c>
      <c r="I68" s="122">
        <v>7.6906470479055509</v>
      </c>
      <c r="J68" s="122">
        <v>6.6626714157452573</v>
      </c>
      <c r="K68" s="122">
        <v>7.603789054936863</v>
      </c>
      <c r="L68" s="122">
        <v>7.4757386048262253</v>
      </c>
      <c r="M68" s="122">
        <v>8.4534043625123054</v>
      </c>
      <c r="N68" s="122">
        <v>10.338482044908394</v>
      </c>
      <c r="O68" s="122">
        <v>8.8322785315931576</v>
      </c>
      <c r="P68" s="122">
        <v>9.590053449819127</v>
      </c>
      <c r="Q68" s="122">
        <v>9.5335405290397262</v>
      </c>
      <c r="R68" s="122">
        <v>8.8666084506550256</v>
      </c>
      <c r="S68" s="122">
        <v>7.8616084747006587</v>
      </c>
      <c r="T68" s="122">
        <v>7.619329563524551</v>
      </c>
      <c r="U68" s="122">
        <v>10.080213248637554</v>
      </c>
      <c r="V68" s="122">
        <v>14.11740622163253</v>
      </c>
      <c r="W68" s="122">
        <v>16.335463853563311</v>
      </c>
      <c r="DA68" s="130" t="s">
        <v>3313</v>
      </c>
    </row>
    <row r="69" spans="1:105" ht="12" customHeight="1" x14ac:dyDescent="0.25">
      <c r="A69" s="97" t="s">
        <v>134</v>
      </c>
      <c r="B69" s="98"/>
      <c r="C69" s="98">
        <v>4.3025070788605211</v>
      </c>
      <c r="D69" s="98">
        <v>5.5226003591419044</v>
      </c>
      <c r="E69" s="98">
        <v>7.5192729911295269</v>
      </c>
      <c r="F69" s="98">
        <v>8.5023125043273655</v>
      </c>
      <c r="G69" s="98">
        <v>9.374531588380318</v>
      </c>
      <c r="H69" s="98">
        <v>6.877102598816804</v>
      </c>
      <c r="I69" s="98">
        <v>7.370664390535806</v>
      </c>
      <c r="J69" s="98">
        <v>6.4558891555308904</v>
      </c>
      <c r="K69" s="98">
        <v>7.2183850463554737</v>
      </c>
      <c r="L69" s="98">
        <v>7.1390680827195059</v>
      </c>
      <c r="M69" s="98">
        <v>8.0386436174885159</v>
      </c>
      <c r="N69" s="98">
        <v>9.879194645684791</v>
      </c>
      <c r="O69" s="98">
        <v>8.3606390762727685</v>
      </c>
      <c r="P69" s="98">
        <v>8.643772834452788</v>
      </c>
      <c r="Q69" s="98">
        <v>8.8309220342032635</v>
      </c>
      <c r="R69" s="98">
        <v>8.2504113924026186</v>
      </c>
      <c r="S69" s="98">
        <v>7.3747605172234607</v>
      </c>
      <c r="T69" s="98">
        <v>7.1121617445501117</v>
      </c>
      <c r="U69" s="98">
        <v>9.354179132168861</v>
      </c>
      <c r="V69" s="98">
        <v>13.255667117752568</v>
      </c>
      <c r="W69" s="98">
        <v>15.214544283085935</v>
      </c>
      <c r="DA69" s="63" t="s">
        <v>3314</v>
      </c>
    </row>
    <row r="70" spans="1:105" ht="12" customHeight="1" x14ac:dyDescent="0.25">
      <c r="A70" s="97" t="s">
        <v>133</v>
      </c>
      <c r="B70" s="98"/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8.1357827210659178E-2</v>
      </c>
      <c r="L70" s="98">
        <v>8.7224381005238435E-3</v>
      </c>
      <c r="M70" s="98">
        <v>1.7042851387743724E-2</v>
      </c>
      <c r="N70" s="98">
        <v>2.0815272175048256E-2</v>
      </c>
      <c r="O70" s="98">
        <v>9.9611461527209066E-2</v>
      </c>
      <c r="P70" s="98">
        <v>0.22501091375480498</v>
      </c>
      <c r="Q70" s="98">
        <v>0.17182845991253637</v>
      </c>
      <c r="R70" s="98">
        <v>0.14655567320393897</v>
      </c>
      <c r="S70" s="98">
        <v>5.4771675241270718E-2</v>
      </c>
      <c r="T70" s="98">
        <v>0.14674421495278089</v>
      </c>
      <c r="U70" s="98">
        <v>0.15056318059455759</v>
      </c>
      <c r="V70" s="98">
        <v>0.22352591368014352</v>
      </c>
      <c r="W70" s="98">
        <v>0.42485904534671809</v>
      </c>
      <c r="DA70" s="63" t="s">
        <v>3315</v>
      </c>
    </row>
    <row r="71" spans="1:105" ht="12" customHeight="1" x14ac:dyDescent="0.25">
      <c r="A71" s="100" t="s">
        <v>217</v>
      </c>
      <c r="B71" s="101"/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4.9294319299944413E-2</v>
      </c>
      <c r="L71" s="101">
        <v>5.4329893915534954E-3</v>
      </c>
      <c r="M71" s="101">
        <v>1.0228664785859942E-2</v>
      </c>
      <c r="N71" s="101">
        <v>1.1993557471281134E-2</v>
      </c>
      <c r="O71" s="101">
        <v>5.770122541906423E-2</v>
      </c>
      <c r="P71" s="101">
        <v>0.12565347390018725</v>
      </c>
      <c r="Q71" s="101">
        <v>9.5300568975419941E-2</v>
      </c>
      <c r="R71" s="101">
        <v>7.9591174487820604E-2</v>
      </c>
      <c r="S71" s="101">
        <v>2.9000958881458445E-2</v>
      </c>
      <c r="T71" s="101">
        <v>8.852595768169684E-2</v>
      </c>
      <c r="U71" s="101">
        <v>8.253448405745871E-2</v>
      </c>
      <c r="V71" s="101">
        <v>0.11997863918605217</v>
      </c>
      <c r="W71" s="101">
        <v>0.22311111415050078</v>
      </c>
      <c r="DA71" s="131" t="s">
        <v>3316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3.2063507910714766E-2</v>
      </c>
      <c r="L72" s="104">
        <v>3.2894487089703485E-3</v>
      </c>
      <c r="M72" s="104">
        <v>6.8141866018837814E-3</v>
      </c>
      <c r="N72" s="104">
        <v>8.8217147037671223E-3</v>
      </c>
      <c r="O72" s="104">
        <v>4.1910236108144844E-2</v>
      </c>
      <c r="P72" s="104">
        <v>9.935743985461773E-2</v>
      </c>
      <c r="Q72" s="104">
        <v>7.6527890937116427E-2</v>
      </c>
      <c r="R72" s="104">
        <v>6.6964498716118356E-2</v>
      </c>
      <c r="S72" s="104">
        <v>2.5770716359812269E-2</v>
      </c>
      <c r="T72" s="104">
        <v>5.8218257271084053E-2</v>
      </c>
      <c r="U72" s="104">
        <v>6.8028696537098865E-2</v>
      </c>
      <c r="V72" s="104">
        <v>0.10354727449409135</v>
      </c>
      <c r="W72" s="104">
        <v>0.20174793119621731</v>
      </c>
      <c r="DA72" s="132" t="s">
        <v>3317</v>
      </c>
    </row>
    <row r="73" spans="1:105" ht="12" customHeight="1" x14ac:dyDescent="0.25">
      <c r="A73" s="106" t="s">
        <v>122</v>
      </c>
      <c r="B73" s="101"/>
      <c r="C73" s="101">
        <v>0.30460831702082913</v>
      </c>
      <c r="D73" s="101">
        <v>0.11780953068391238</v>
      </c>
      <c r="E73" s="101">
        <v>0.54494499051714473</v>
      </c>
      <c r="F73" s="101">
        <v>0.43894553610109616</v>
      </c>
      <c r="G73" s="101">
        <v>0.45405518811781398</v>
      </c>
      <c r="H73" s="101">
        <v>0.53642110084944705</v>
      </c>
      <c r="I73" s="101">
        <v>0.31998265736974518</v>
      </c>
      <c r="J73" s="101">
        <v>0.2067822602143666</v>
      </c>
      <c r="K73" s="101">
        <v>0.15130816371666059</v>
      </c>
      <c r="L73" s="101">
        <v>0.2952730044151945</v>
      </c>
      <c r="M73" s="101">
        <v>0.35789474971308516</v>
      </c>
      <c r="N73" s="101">
        <v>0.37584399472992841</v>
      </c>
      <c r="O73" s="101">
        <v>4.8213915566505755E-2</v>
      </c>
      <c r="P73" s="101">
        <v>9.4982849555957441E-2</v>
      </c>
      <c r="Q73" s="101">
        <v>0.10413046180948446</v>
      </c>
      <c r="R73" s="101">
        <v>0.17835760002487247</v>
      </c>
      <c r="S73" s="101">
        <v>0.27792838068443582</v>
      </c>
      <c r="T73" s="101">
        <v>0</v>
      </c>
      <c r="U73" s="101">
        <v>0.1123024913356606</v>
      </c>
      <c r="V73" s="101">
        <v>0</v>
      </c>
      <c r="W73" s="101">
        <v>7.9567562637497605E-2</v>
      </c>
      <c r="DA73" s="131" t="s">
        <v>3318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0.15273801765406997</v>
      </c>
      <c r="L74" s="104">
        <v>3.2675079591001827E-2</v>
      </c>
      <c r="M74" s="104">
        <v>3.9823143922961379E-2</v>
      </c>
      <c r="N74" s="104">
        <v>6.2628132318627738E-2</v>
      </c>
      <c r="O74" s="104">
        <v>0.32381407822667618</v>
      </c>
      <c r="P74" s="104">
        <v>0.62628685205557721</v>
      </c>
      <c r="Q74" s="104">
        <v>0.42665957311444119</v>
      </c>
      <c r="R74" s="104">
        <v>0.29128378502359664</v>
      </c>
      <c r="S74" s="104">
        <v>0.15414790155149108</v>
      </c>
      <c r="T74" s="104">
        <v>0.36042360402165802</v>
      </c>
      <c r="U74" s="104">
        <v>0.46316844453847494</v>
      </c>
      <c r="V74" s="104">
        <v>0.63821319019981937</v>
      </c>
      <c r="W74" s="104">
        <v>0.61649296249315944</v>
      </c>
      <c r="DA74" s="132" t="s">
        <v>3319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9.1113983566719764E-2</v>
      </c>
      <c r="L75" s="98">
        <v>2.0163831968915073E-2</v>
      </c>
      <c r="M75" s="98">
        <v>2.3775174684569644E-2</v>
      </c>
      <c r="N75" s="98">
        <v>3.6128909077092229E-2</v>
      </c>
      <c r="O75" s="98">
        <v>0.18971095688710948</v>
      </c>
      <c r="P75" s="98">
        <v>0.35699136928438818</v>
      </c>
      <c r="Q75" s="98">
        <v>0.24354675321696231</v>
      </c>
      <c r="R75" s="98">
        <v>0.16371046762368918</v>
      </c>
      <c r="S75" s="98">
        <v>8.4647548443510273E-2</v>
      </c>
      <c r="T75" s="98">
        <v>0.22204783206982223</v>
      </c>
      <c r="U75" s="98">
        <v>0.26344495751970393</v>
      </c>
      <c r="V75" s="98">
        <v>0.35670021969340604</v>
      </c>
      <c r="W75" s="98">
        <v>0.33074230843284064</v>
      </c>
      <c r="DA75" s="63" t="s">
        <v>3320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6.1624034087350212E-2</v>
      </c>
      <c r="L76" s="98">
        <v>1.2511247622086752E-2</v>
      </c>
      <c r="M76" s="98">
        <v>1.6047969238391739E-2</v>
      </c>
      <c r="N76" s="98">
        <v>2.6499223241535513E-2</v>
      </c>
      <c r="O76" s="98">
        <v>0.1341031213395667</v>
      </c>
      <c r="P76" s="98">
        <v>0.26929548277118903</v>
      </c>
      <c r="Q76" s="98">
        <v>0.18311281989747888</v>
      </c>
      <c r="R76" s="98">
        <v>0.12757331739990746</v>
      </c>
      <c r="S76" s="98">
        <v>6.9500353107980806E-2</v>
      </c>
      <c r="T76" s="98">
        <v>0.13837577195183579</v>
      </c>
      <c r="U76" s="98">
        <v>0.19972348701877099</v>
      </c>
      <c r="V76" s="98">
        <v>0.28151297050641333</v>
      </c>
      <c r="W76" s="98">
        <v>0.2857506540603188</v>
      </c>
      <c r="DA76" s="63" t="s">
        <v>3321</v>
      </c>
    </row>
    <row r="77" spans="1:105" ht="12" customHeight="1" x14ac:dyDescent="0.25">
      <c r="A77" s="121" t="s">
        <v>54</v>
      </c>
      <c r="B77" s="122"/>
      <c r="C77" s="122">
        <v>2.1120484671154118</v>
      </c>
      <c r="D77" s="122">
        <v>2.6547737494386614</v>
      </c>
      <c r="E77" s="122">
        <v>5.300169427544728</v>
      </c>
      <c r="F77" s="122">
        <v>5.6658602022748896</v>
      </c>
      <c r="G77" s="122">
        <v>5.9285913830394055</v>
      </c>
      <c r="H77" s="122">
        <v>4.6000639472353333</v>
      </c>
      <c r="I77" s="122">
        <v>4.8087709245673285</v>
      </c>
      <c r="J77" s="122">
        <v>4.2684851809446123</v>
      </c>
      <c r="K77" s="122">
        <v>4.8887915050396238</v>
      </c>
      <c r="L77" s="122">
        <v>4.9997338107670037</v>
      </c>
      <c r="M77" s="122">
        <v>5.3421212291218652</v>
      </c>
      <c r="N77" s="122">
        <v>6.6079013444144081</v>
      </c>
      <c r="O77" s="122">
        <v>5.6834547568625844</v>
      </c>
      <c r="P77" s="122">
        <v>6.1277495855860247</v>
      </c>
      <c r="Q77" s="122">
        <v>6.258409429519487</v>
      </c>
      <c r="R77" s="122">
        <v>6.0230976309216819</v>
      </c>
      <c r="S77" s="122">
        <v>5.4117444120556408</v>
      </c>
      <c r="T77" s="122">
        <v>5.0402257323686523</v>
      </c>
      <c r="U77" s="122">
        <v>7.1831773519132547</v>
      </c>
      <c r="V77" s="122">
        <v>9.862646136704539</v>
      </c>
      <c r="W77" s="122">
        <v>10.606114755656582</v>
      </c>
      <c r="DA77" s="130" t="s">
        <v>3322</v>
      </c>
    </row>
    <row r="78" spans="1:105" ht="12" customHeight="1" x14ac:dyDescent="0.25">
      <c r="A78" s="97" t="s">
        <v>192</v>
      </c>
      <c r="B78" s="98"/>
      <c r="C78" s="98">
        <v>1.8782399344363863</v>
      </c>
      <c r="D78" s="98">
        <v>2.4735375300489344</v>
      </c>
      <c r="E78" s="98">
        <v>4.7823099499509834</v>
      </c>
      <c r="F78" s="98">
        <v>5.243055571635554</v>
      </c>
      <c r="G78" s="98">
        <v>5.5577218323127093</v>
      </c>
      <c r="H78" s="98">
        <v>4.0772157835803577</v>
      </c>
      <c r="I78" s="98">
        <v>4.4463298576709063</v>
      </c>
      <c r="J78" s="98">
        <v>4.0225953525662677</v>
      </c>
      <c r="K78" s="98">
        <v>4.5863336755394419</v>
      </c>
      <c r="L78" s="98">
        <v>4.7206442910898652</v>
      </c>
      <c r="M78" s="98">
        <v>5.037910783886784</v>
      </c>
      <c r="N78" s="98">
        <v>6.2785910488092584</v>
      </c>
      <c r="O78" s="98">
        <v>5.3672351246029208</v>
      </c>
      <c r="P78" s="98">
        <v>5.5961726847283533</v>
      </c>
      <c r="Q78" s="98">
        <v>5.8433450521220252</v>
      </c>
      <c r="R78" s="98">
        <v>5.6533609363935522</v>
      </c>
      <c r="S78" s="98">
        <v>5.0827614566615971</v>
      </c>
      <c r="T78" s="98">
        <v>4.7326653407909314</v>
      </c>
      <c r="U78" s="98">
        <v>6.7758201913542182</v>
      </c>
      <c r="V78" s="98">
        <v>9.442385416351966</v>
      </c>
      <c r="W78" s="98">
        <v>9.3610612598462524</v>
      </c>
      <c r="DA78" s="63" t="s">
        <v>3323</v>
      </c>
    </row>
    <row r="79" spans="1:105" ht="12" customHeight="1" x14ac:dyDescent="0.25">
      <c r="A79" s="109" t="s">
        <v>120</v>
      </c>
      <c r="B79" s="33"/>
      <c r="C79" s="33">
        <v>0.23380853267902568</v>
      </c>
      <c r="D79" s="33">
        <v>0.18123621938972698</v>
      </c>
      <c r="E79" s="33">
        <v>0.51785947759374462</v>
      </c>
      <c r="F79" s="33">
        <v>0.42280463063933554</v>
      </c>
      <c r="G79" s="33">
        <v>0.3708695507266957</v>
      </c>
      <c r="H79" s="33">
        <v>0.52284816365497577</v>
      </c>
      <c r="I79" s="33">
        <v>0.36244106689642197</v>
      </c>
      <c r="J79" s="33">
        <v>0.24588982837834453</v>
      </c>
      <c r="K79" s="33">
        <v>0.3024578295001818</v>
      </c>
      <c r="L79" s="33">
        <v>0.27908951967713874</v>
      </c>
      <c r="M79" s="33">
        <v>0.30421044523508134</v>
      </c>
      <c r="N79" s="33">
        <v>0.32931029560515013</v>
      </c>
      <c r="O79" s="33">
        <v>0.31621963225966326</v>
      </c>
      <c r="P79" s="33">
        <v>0.53157690085767151</v>
      </c>
      <c r="Q79" s="33">
        <v>0.41506437739746216</v>
      </c>
      <c r="R79" s="33">
        <v>0.36973669452812946</v>
      </c>
      <c r="S79" s="33">
        <v>0.32898295539404415</v>
      </c>
      <c r="T79" s="33">
        <v>0.30756039157772108</v>
      </c>
      <c r="U79" s="33">
        <v>0.40735716055903692</v>
      </c>
      <c r="V79" s="33">
        <v>0.42026072035257261</v>
      </c>
      <c r="W79" s="33">
        <v>1.2450534958103308</v>
      </c>
      <c r="DA79" s="60" t="s">
        <v>3324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70.208889732448526</v>
      </c>
      <c r="D81" s="117">
        <f t="shared" si="28"/>
        <v>80.170069583160355</v>
      </c>
      <c r="E81" s="117">
        <f t="shared" si="28"/>
        <v>72.974324042659461</v>
      </c>
      <c r="F81" s="117">
        <f t="shared" si="28"/>
        <v>62.470977237778577</v>
      </c>
      <c r="G81" s="117">
        <f t="shared" si="28"/>
        <v>48.628566878105957</v>
      </c>
      <c r="H81" s="117">
        <f t="shared" si="28"/>
        <v>51.586734934259653</v>
      </c>
      <c r="I81" s="117">
        <f t="shared" si="28"/>
        <v>59.028258355765118</v>
      </c>
      <c r="J81" s="117">
        <f t="shared" si="28"/>
        <v>54.190382794117951</v>
      </c>
      <c r="K81" s="117">
        <f t="shared" si="28"/>
        <v>59.459368679379381</v>
      </c>
      <c r="L81" s="117">
        <f t="shared" si="28"/>
        <v>67.643130226092381</v>
      </c>
      <c r="M81" s="117">
        <f t="shared" si="28"/>
        <v>83.326797888528205</v>
      </c>
      <c r="N81" s="117">
        <f t="shared" si="28"/>
        <v>79.509821409725362</v>
      </c>
      <c r="O81" s="117">
        <f t="shared" si="28"/>
        <v>62.118690372670734</v>
      </c>
      <c r="P81" s="117">
        <f t="shared" si="28"/>
        <v>52.300635637982637</v>
      </c>
      <c r="Q81" s="117">
        <f t="shared" si="28"/>
        <v>54.696160155204204</v>
      </c>
      <c r="R81" s="117">
        <f t="shared" ref="R81:V81" si="29">R82+R85+R87+R100</f>
        <v>110.55069908440645</v>
      </c>
      <c r="S81" s="117">
        <f t="shared" si="29"/>
        <v>124.01377040845098</v>
      </c>
      <c r="T81" s="117">
        <f t="shared" si="29"/>
        <v>338.39309072735932</v>
      </c>
      <c r="U81" s="117">
        <f t="shared" si="29"/>
        <v>118.82906373206302</v>
      </c>
      <c r="V81" s="117">
        <f t="shared" si="29"/>
        <v>52.579359573275809</v>
      </c>
      <c r="W81" s="117">
        <f t="shared" ref="W81" si="30">W82+W85+W87+W100</f>
        <v>31.148464283644209</v>
      </c>
      <c r="DA81" s="129" t="s">
        <v>3325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62.305422825849995</v>
      </c>
      <c r="D82" s="122">
        <f t="shared" si="31"/>
        <v>71.529972962928127</v>
      </c>
      <c r="E82" s="122">
        <f t="shared" si="31"/>
        <v>61.491260474618784</v>
      </c>
      <c r="F82" s="122">
        <f t="shared" si="31"/>
        <v>52.799314187245749</v>
      </c>
      <c r="G82" s="122">
        <f t="shared" si="31"/>
        <v>41.441807123145409</v>
      </c>
      <c r="H82" s="122">
        <f t="shared" si="31"/>
        <v>43.895657389307559</v>
      </c>
      <c r="I82" s="122">
        <f t="shared" si="31"/>
        <v>49.763076895625154</v>
      </c>
      <c r="J82" s="122">
        <f t="shared" si="31"/>
        <v>45.510579791928649</v>
      </c>
      <c r="K82" s="122">
        <f t="shared" si="31"/>
        <v>49.74811464600797</v>
      </c>
      <c r="L82" s="122">
        <f t="shared" si="31"/>
        <v>57.02908088682225</v>
      </c>
      <c r="M82" s="122">
        <f t="shared" si="31"/>
        <v>69.403145569993114</v>
      </c>
      <c r="N82" s="122">
        <f t="shared" si="31"/>
        <v>66.149118193383458</v>
      </c>
      <c r="O82" s="122">
        <f t="shared" si="31"/>
        <v>51.428774982470522</v>
      </c>
      <c r="P82" s="122">
        <f t="shared" si="31"/>
        <v>42.33485843022644</v>
      </c>
      <c r="Q82" s="122">
        <f t="shared" si="31"/>
        <v>44.03885624638194</v>
      </c>
      <c r="R82" s="122">
        <f t="shared" ref="R82:V82" si="32">SUM(R83:R84)</f>
        <v>88.510196381494964</v>
      </c>
      <c r="S82" s="122">
        <f t="shared" si="32"/>
        <v>96.937692507662291</v>
      </c>
      <c r="T82" s="122">
        <f t="shared" si="32"/>
        <v>274.85033827133464</v>
      </c>
      <c r="U82" s="122">
        <f t="shared" si="32"/>
        <v>94.306324846172217</v>
      </c>
      <c r="V82" s="122">
        <f t="shared" si="32"/>
        <v>40.939475794865004</v>
      </c>
      <c r="W82" s="122">
        <f t="shared" ref="W82" si="33">SUM(W83:W84)</f>
        <v>23.597005861667636</v>
      </c>
      <c r="DA82" s="130" t="s">
        <v>3326</v>
      </c>
    </row>
    <row r="83" spans="1:105" ht="12" customHeight="1" x14ac:dyDescent="0.25">
      <c r="A83" s="97" t="s">
        <v>204</v>
      </c>
      <c r="B83" s="98"/>
      <c r="C83" s="98">
        <v>62.028843835247038</v>
      </c>
      <c r="D83" s="98">
        <v>71.209632939476762</v>
      </c>
      <c r="E83" s="98">
        <v>61.21080180456255</v>
      </c>
      <c r="F83" s="98">
        <v>52.558082041861347</v>
      </c>
      <c r="G83" s="98">
        <v>41.251846460912297</v>
      </c>
      <c r="H83" s="98">
        <v>43.691561600959318</v>
      </c>
      <c r="I83" s="98">
        <v>49.533641279775118</v>
      </c>
      <c r="J83" s="98">
        <v>45.29913971505357</v>
      </c>
      <c r="K83" s="98">
        <v>49.516195721686024</v>
      </c>
      <c r="L83" s="98">
        <v>56.758028604407549</v>
      </c>
      <c r="M83" s="98">
        <v>69.07651988999298</v>
      </c>
      <c r="N83" s="98">
        <v>65.836645572927068</v>
      </c>
      <c r="O83" s="98">
        <v>51.187524193392868</v>
      </c>
      <c r="P83" s="98">
        <v>42.141175116528188</v>
      </c>
      <c r="Q83" s="98">
        <v>43.838862199203433</v>
      </c>
      <c r="R83" s="98">
        <v>88.104108683488022</v>
      </c>
      <c r="S83" s="98">
        <v>96.489292283177477</v>
      </c>
      <c r="T83" s="98">
        <v>273.53765943825141</v>
      </c>
      <c r="U83" s="98">
        <v>93.858445929596286</v>
      </c>
      <c r="V83" s="98">
        <v>40.742828334495954</v>
      </c>
      <c r="W83" s="98">
        <v>23.485190039018537</v>
      </c>
      <c r="DA83" s="63" t="s">
        <v>3327</v>
      </c>
    </row>
    <row r="84" spans="1:105" ht="12" customHeight="1" x14ac:dyDescent="0.25">
      <c r="A84" s="97" t="s">
        <v>53</v>
      </c>
      <c r="B84" s="98"/>
      <c r="C84" s="98">
        <v>0.2765789906029556</v>
      </c>
      <c r="D84" s="98">
        <v>0.3203400234513632</v>
      </c>
      <c r="E84" s="98">
        <v>0.28045867005623354</v>
      </c>
      <c r="F84" s="98">
        <v>0.24123214538440108</v>
      </c>
      <c r="G84" s="98">
        <v>0.18996066223311539</v>
      </c>
      <c r="H84" s="98">
        <v>0.2040957883482378</v>
      </c>
      <c r="I84" s="98">
        <v>0.22943561585003988</v>
      </c>
      <c r="J84" s="98">
        <v>0.21144007687508193</v>
      </c>
      <c r="K84" s="98">
        <v>0.23191892432194361</v>
      </c>
      <c r="L84" s="98">
        <v>0.27105228241469886</v>
      </c>
      <c r="M84" s="98">
        <v>0.32662568000012743</v>
      </c>
      <c r="N84" s="98">
        <v>0.31247262045639068</v>
      </c>
      <c r="O84" s="98">
        <v>0.2412507890776531</v>
      </c>
      <c r="P84" s="98">
        <v>0.19368331369825134</v>
      </c>
      <c r="Q84" s="98">
        <v>0.1999940471785065</v>
      </c>
      <c r="R84" s="98">
        <v>0.40608769800694339</v>
      </c>
      <c r="S84" s="98">
        <v>0.4484002244848071</v>
      </c>
      <c r="T84" s="98">
        <v>1.3126788330832033</v>
      </c>
      <c r="U84" s="98">
        <v>0.44787891657593076</v>
      </c>
      <c r="V84" s="98">
        <v>0.19664746036904737</v>
      </c>
      <c r="W84" s="98">
        <v>0.11181582264910064</v>
      </c>
      <c r="DA84" s="63" t="s">
        <v>3328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1.1635847649840364E-4</v>
      </c>
      <c r="D85" s="122">
        <f t="shared" si="34"/>
        <v>2.8252802325113619E-4</v>
      </c>
      <c r="E85" s="122">
        <f t="shared" si="34"/>
        <v>8.6537132791654839E-4</v>
      </c>
      <c r="F85" s="122">
        <f t="shared" si="34"/>
        <v>1.7813016221740246E-3</v>
      </c>
      <c r="G85" s="122">
        <f t="shared" si="34"/>
        <v>7.2276930730291776E-4</v>
      </c>
      <c r="H85" s="122">
        <f t="shared" si="34"/>
        <v>1.8457137359256493E-3</v>
      </c>
      <c r="I85" s="122">
        <f t="shared" si="34"/>
        <v>5.5406725491858634E-3</v>
      </c>
      <c r="J85" s="122">
        <f t="shared" si="34"/>
        <v>6.6396846375101973E-3</v>
      </c>
      <c r="K85" s="122">
        <f t="shared" si="34"/>
        <v>9.7032067007790448E-3</v>
      </c>
      <c r="L85" s="122">
        <f t="shared" si="34"/>
        <v>1.0277673929707715E-2</v>
      </c>
      <c r="M85" s="122">
        <f t="shared" si="34"/>
        <v>1.7286627626063304E-2</v>
      </c>
      <c r="N85" s="122">
        <f t="shared" si="34"/>
        <v>1.6420489244402005E-2</v>
      </c>
      <c r="O85" s="122">
        <f t="shared" si="34"/>
        <v>2.3037355874445085E-2</v>
      </c>
      <c r="P85" s="122">
        <f t="shared" si="34"/>
        <v>2.893037900471631E-2</v>
      </c>
      <c r="Q85" s="122">
        <f t="shared" si="34"/>
        <v>7.0924320670997312E-2</v>
      </c>
      <c r="R85" s="122">
        <f t="shared" si="34"/>
        <v>0.11210684763671773</v>
      </c>
      <c r="S85" s="122">
        <f t="shared" si="34"/>
        <v>0.12458379118401197</v>
      </c>
      <c r="T85" s="122">
        <f t="shared" si="34"/>
        <v>0.23836226574810987</v>
      </c>
      <c r="U85" s="122">
        <f t="shared" si="34"/>
        <v>0.10182020361767496</v>
      </c>
      <c r="V85" s="122">
        <f t="shared" si="34"/>
        <v>3.3057937813352534E-2</v>
      </c>
      <c r="W85" s="122">
        <f t="shared" si="34"/>
        <v>1.1527862104266382E-2</v>
      </c>
      <c r="DA85" s="130" t="s">
        <v>3329</v>
      </c>
    </row>
    <row r="86" spans="1:105" ht="12" customHeight="1" x14ac:dyDescent="0.25">
      <c r="A86" s="97" t="s">
        <v>53</v>
      </c>
      <c r="B86" s="98"/>
      <c r="C86" s="98">
        <v>1.1635847649840364E-4</v>
      </c>
      <c r="D86" s="98">
        <v>2.8252802325113619E-4</v>
      </c>
      <c r="E86" s="98">
        <v>8.6537132791654839E-4</v>
      </c>
      <c r="F86" s="98">
        <v>1.7813016221740246E-3</v>
      </c>
      <c r="G86" s="98">
        <v>7.2276930730291776E-4</v>
      </c>
      <c r="H86" s="98">
        <v>1.8457137359256493E-3</v>
      </c>
      <c r="I86" s="98">
        <v>5.5406725491858634E-3</v>
      </c>
      <c r="J86" s="98">
        <v>6.6396846375101973E-3</v>
      </c>
      <c r="K86" s="98">
        <v>9.7032067007790448E-3</v>
      </c>
      <c r="L86" s="98">
        <v>1.0277673929707715E-2</v>
      </c>
      <c r="M86" s="98">
        <v>1.7286627626063304E-2</v>
      </c>
      <c r="N86" s="98">
        <v>1.6420489244402005E-2</v>
      </c>
      <c r="O86" s="98">
        <v>2.3037355874445085E-2</v>
      </c>
      <c r="P86" s="98">
        <v>2.893037900471631E-2</v>
      </c>
      <c r="Q86" s="98">
        <v>7.0924320670997312E-2</v>
      </c>
      <c r="R86" s="98">
        <v>0.11210684763671773</v>
      </c>
      <c r="S86" s="98">
        <v>0.12458379118401197</v>
      </c>
      <c r="T86" s="98">
        <v>0.23836226574810987</v>
      </c>
      <c r="U86" s="98">
        <v>0.10182020361767496</v>
      </c>
      <c r="V86" s="98">
        <v>3.3057937813352534E-2</v>
      </c>
      <c r="W86" s="98">
        <v>1.1527862104266382E-2</v>
      </c>
      <c r="DA86" s="63" t="s">
        <v>3330</v>
      </c>
    </row>
    <row r="87" spans="1:105" ht="12" customHeight="1" x14ac:dyDescent="0.25">
      <c r="A87" s="121" t="s">
        <v>55</v>
      </c>
      <c r="B87" s="122"/>
      <c r="C87" s="122">
        <v>5.3585642005721086</v>
      </c>
      <c r="D87" s="122">
        <v>5.6864615722778069</v>
      </c>
      <c r="E87" s="122">
        <v>7.1747130338838936</v>
      </c>
      <c r="F87" s="122">
        <v>5.9980630037471201</v>
      </c>
      <c r="G87" s="122">
        <v>4.3708596566370321</v>
      </c>
      <c r="H87" s="122">
        <v>4.6669697898720406</v>
      </c>
      <c r="I87" s="122">
        <v>5.5611944213286915</v>
      </c>
      <c r="J87" s="122">
        <v>5.2304595957348488</v>
      </c>
      <c r="K87" s="122">
        <v>5.7760064512007041</v>
      </c>
      <c r="L87" s="122">
        <v>6.3382209587804361</v>
      </c>
      <c r="M87" s="122">
        <v>8.5271010391984223</v>
      </c>
      <c r="N87" s="122">
        <v>8.0557399376553693</v>
      </c>
      <c r="O87" s="122">
        <v>6.4586388446249021</v>
      </c>
      <c r="P87" s="122">
        <v>6.0130022462437198</v>
      </c>
      <c r="Q87" s="122">
        <v>6.4870067691497182</v>
      </c>
      <c r="R87" s="122">
        <v>13.170324470067165</v>
      </c>
      <c r="S87" s="122">
        <v>15.4546077088552</v>
      </c>
      <c r="T87" s="122">
        <v>39.957962495590181</v>
      </c>
      <c r="U87" s="122">
        <v>14.83749685379799</v>
      </c>
      <c r="V87" s="122">
        <v>7.0100750517169548</v>
      </c>
      <c r="W87" s="122">
        <v>4.5249572318526745</v>
      </c>
      <c r="DA87" s="130" t="s">
        <v>3331</v>
      </c>
    </row>
    <row r="88" spans="1:105" ht="12" customHeight="1" x14ac:dyDescent="0.25">
      <c r="A88" s="97" t="s">
        <v>132</v>
      </c>
      <c r="B88" s="98"/>
      <c r="C88" s="98">
        <v>4.3873809317274164</v>
      </c>
      <c r="D88" s="98">
        <v>3.5448051086197223</v>
      </c>
      <c r="E88" s="98">
        <v>2.4395417014189338</v>
      </c>
      <c r="F88" s="98">
        <v>3.2918733186127858</v>
      </c>
      <c r="G88" s="98">
        <v>3.1670326182695661</v>
      </c>
      <c r="H88" s="98">
        <v>3.273797468439358</v>
      </c>
      <c r="I88" s="98">
        <v>4.4570405402827138</v>
      </c>
      <c r="J88" s="98">
        <v>3.8390176784098706</v>
      </c>
      <c r="K88" s="98">
        <v>3.7241495662145048</v>
      </c>
      <c r="L88" s="98">
        <v>3.8192418229436158</v>
      </c>
      <c r="M88" s="98">
        <v>6.1991164228503521</v>
      </c>
      <c r="N88" s="98">
        <v>6.2993113963146214</v>
      </c>
      <c r="O88" s="98">
        <v>4.8662054584052337</v>
      </c>
      <c r="P88" s="98">
        <v>2.9120152542956652</v>
      </c>
      <c r="Q88" s="98">
        <v>3.4303430848922618</v>
      </c>
      <c r="R88" s="98">
        <v>9.6204429153765432</v>
      </c>
      <c r="S88" s="98">
        <v>11.437678489052352</v>
      </c>
      <c r="T88" s="98">
        <v>33.799522582866516</v>
      </c>
      <c r="U88" s="98">
        <v>12.535119866449675</v>
      </c>
      <c r="V88" s="98">
        <v>4.774345039175528</v>
      </c>
      <c r="W88" s="98">
        <v>2.1936887212986838</v>
      </c>
      <c r="DA88" s="63" t="s">
        <v>3332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3.4876298739277382E-2</v>
      </c>
      <c r="L89" s="98">
        <v>3.4627850660630139E-3</v>
      </c>
      <c r="M89" s="98">
        <v>1.6671430478276298E-2</v>
      </c>
      <c r="N89" s="98">
        <v>1.1839116198013228E-2</v>
      </c>
      <c r="O89" s="98">
        <v>5.7170318716513263E-2</v>
      </c>
      <c r="P89" s="98">
        <v>9.1407064714862873E-2</v>
      </c>
      <c r="Q89" s="98">
        <v>8.4578747550951405E-2</v>
      </c>
      <c r="R89" s="98">
        <v>5.6573235674508976E-2</v>
      </c>
      <c r="S89" s="98">
        <v>1.3320305235719629E-2</v>
      </c>
      <c r="T89" s="98">
        <v>0.96094352773449043</v>
      </c>
      <c r="U89" s="98">
        <v>5.2786365096577262E-2</v>
      </c>
      <c r="V89" s="98">
        <v>6.3269669522207778E-2</v>
      </c>
      <c r="W89" s="98">
        <v>8.8046391913349981E-2</v>
      </c>
      <c r="DA89" s="63" t="s">
        <v>3333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2.0254955799465024E-2</v>
      </c>
      <c r="L90" s="101">
        <v>2.0671673784104019E-3</v>
      </c>
      <c r="M90" s="101">
        <v>9.5927354306910035E-3</v>
      </c>
      <c r="N90" s="101">
        <v>6.5705356492165171E-3</v>
      </c>
      <c r="O90" s="101">
        <v>3.2313531720416087E-2</v>
      </c>
      <c r="P90" s="101">
        <v>5.0555207711260944E-2</v>
      </c>
      <c r="Q90" s="101">
        <v>4.706770186356473E-2</v>
      </c>
      <c r="R90" s="101">
        <v>3.078380986440837E-2</v>
      </c>
      <c r="S90" s="101">
        <v>7.0374639287805931E-3</v>
      </c>
      <c r="T90" s="101">
        <v>0.58662141415945424</v>
      </c>
      <c r="U90" s="101">
        <v>2.9180912158967967E-2</v>
      </c>
      <c r="V90" s="101">
        <v>3.4094143955849962E-2</v>
      </c>
      <c r="W90" s="101">
        <v>4.6081052633567897E-2</v>
      </c>
      <c r="DA90" s="131" t="s">
        <v>3334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1.4621342939812359E-2</v>
      </c>
      <c r="L91" s="104">
        <v>1.3956176876526122E-3</v>
      </c>
      <c r="M91" s="104">
        <v>7.0786950475852936E-3</v>
      </c>
      <c r="N91" s="104">
        <v>5.2685805487967105E-3</v>
      </c>
      <c r="O91" s="104">
        <v>2.4856786996097172E-2</v>
      </c>
      <c r="P91" s="104">
        <v>4.085185700360193E-2</v>
      </c>
      <c r="Q91" s="104">
        <v>3.7511045687386682E-2</v>
      </c>
      <c r="R91" s="104">
        <v>2.5789425810100606E-2</v>
      </c>
      <c r="S91" s="104">
        <v>6.2828413069390349E-3</v>
      </c>
      <c r="T91" s="104">
        <v>0.37432211357503625</v>
      </c>
      <c r="U91" s="104">
        <v>2.3605452937609295E-2</v>
      </c>
      <c r="V91" s="104">
        <v>2.9175525566357819E-2</v>
      </c>
      <c r="W91" s="104">
        <v>4.1965339279782091E-2</v>
      </c>
      <c r="DA91" s="132" t="s">
        <v>3335</v>
      </c>
    </row>
    <row r="92" spans="1:105" ht="12" customHeight="1" x14ac:dyDescent="0.25">
      <c r="A92" s="106" t="s">
        <v>124</v>
      </c>
      <c r="B92" s="101"/>
      <c r="C92" s="101">
        <v>0.39153259184105776</v>
      </c>
      <c r="D92" s="101">
        <v>0.49438869893127646</v>
      </c>
      <c r="E92" s="101">
        <v>0.27751568043770514</v>
      </c>
      <c r="F92" s="101">
        <v>0.35120374755323014</v>
      </c>
      <c r="G92" s="101">
        <v>0.32458662509557334</v>
      </c>
      <c r="H92" s="101">
        <v>0.65010424754331975</v>
      </c>
      <c r="I92" s="101">
        <v>0.3265058876776748</v>
      </c>
      <c r="J92" s="101">
        <v>0.15299598930197789</v>
      </c>
      <c r="K92" s="101">
        <v>0.24199951430140404</v>
      </c>
      <c r="L92" s="101">
        <v>0.19295641155477264</v>
      </c>
      <c r="M92" s="101">
        <v>0.19020900132655774</v>
      </c>
      <c r="N92" s="101">
        <v>0.2482483244549698</v>
      </c>
      <c r="O92" s="101">
        <v>0.22171369011517958</v>
      </c>
      <c r="P92" s="101">
        <v>0.44360376103168375</v>
      </c>
      <c r="Q92" s="101">
        <v>0.32160490177689238</v>
      </c>
      <c r="R92" s="101">
        <v>0.39248638087660159</v>
      </c>
      <c r="S92" s="101">
        <v>0.49020759771452543</v>
      </c>
      <c r="T92" s="101">
        <v>0.63706146404322161</v>
      </c>
      <c r="U92" s="101">
        <v>0.25479223640423571</v>
      </c>
      <c r="V92" s="101">
        <v>0.2699335136135283</v>
      </c>
      <c r="W92" s="101">
        <v>0.35299342625925612</v>
      </c>
      <c r="DA92" s="131" t="s">
        <v>3336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1.8968662916394197E-3</v>
      </c>
      <c r="L93" s="104">
        <v>1.1409640977176765E-4</v>
      </c>
      <c r="M93" s="104">
        <v>2.2275699963324603E-4</v>
      </c>
      <c r="N93" s="104">
        <v>3.427829645486936E-4</v>
      </c>
      <c r="O93" s="104">
        <v>1.557828516092485E-3</v>
      </c>
      <c r="P93" s="104">
        <v>3.6244710139985972E-3</v>
      </c>
      <c r="Q93" s="104">
        <v>3.0156101420376292E-3</v>
      </c>
      <c r="R93" s="104">
        <v>4.2699298104027965E-3</v>
      </c>
      <c r="S93" s="104">
        <v>3.3154479885542836E-3</v>
      </c>
      <c r="T93" s="104">
        <v>1.1425667640462399E-2</v>
      </c>
      <c r="U93" s="104">
        <v>4.3092973942863155E-3</v>
      </c>
      <c r="V93" s="104">
        <v>4.3390810540643466E-3</v>
      </c>
      <c r="W93" s="104">
        <v>3.2377818945702186E-3</v>
      </c>
      <c r="DA93" s="132" t="s">
        <v>3337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1.1780478668045784E-3</v>
      </c>
      <c r="L94" s="98">
        <v>7.2973747133503049E-5</v>
      </c>
      <c r="M94" s="98">
        <v>1.3773414377368231E-4</v>
      </c>
      <c r="N94" s="98">
        <v>2.0408501715542409E-4</v>
      </c>
      <c r="O94" s="98">
        <v>9.3196395931363066E-4</v>
      </c>
      <c r="P94" s="98">
        <v>2.0917372011438912E-3</v>
      </c>
      <c r="Q94" s="98">
        <v>1.7279473447558624E-3</v>
      </c>
      <c r="R94" s="98">
        <v>2.3946416619204059E-3</v>
      </c>
      <c r="S94" s="98">
        <v>1.8102204924164797E-3</v>
      </c>
      <c r="T94" s="98">
        <v>7.0789201267733573E-3</v>
      </c>
      <c r="U94" s="98">
        <v>2.4363124699367366E-3</v>
      </c>
      <c r="V94" s="98">
        <v>2.4011456171658956E-3</v>
      </c>
      <c r="W94" s="98">
        <v>1.741433668642466E-3</v>
      </c>
      <c r="DA94" s="63" t="s">
        <v>3338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7.1881842483484143E-4</v>
      </c>
      <c r="L95" s="98">
        <v>4.1122662638264609E-5</v>
      </c>
      <c r="M95" s="98">
        <v>8.5022855859563735E-5</v>
      </c>
      <c r="N95" s="98">
        <v>1.3869794739326951E-4</v>
      </c>
      <c r="O95" s="98">
        <v>6.2586455677885421E-4</v>
      </c>
      <c r="P95" s="98">
        <v>1.5327338128547057E-3</v>
      </c>
      <c r="Q95" s="98">
        <v>1.2876627972817668E-3</v>
      </c>
      <c r="R95" s="98">
        <v>1.8752881484823904E-3</v>
      </c>
      <c r="S95" s="98">
        <v>1.5052274961378036E-3</v>
      </c>
      <c r="T95" s="98">
        <v>4.3467475136890416E-3</v>
      </c>
      <c r="U95" s="98">
        <v>1.8729849243495794E-3</v>
      </c>
      <c r="V95" s="98">
        <v>1.9379354368984506E-3</v>
      </c>
      <c r="W95" s="98">
        <v>1.4963482259277524E-3</v>
      </c>
      <c r="DA95" s="63" t="s">
        <v>3339</v>
      </c>
    </row>
    <row r="96" spans="1:105" ht="12" customHeight="1" x14ac:dyDescent="0.25">
      <c r="A96" s="106" t="s">
        <v>122</v>
      </c>
      <c r="B96" s="101"/>
      <c r="C96" s="101">
        <v>0.57965067700363437</v>
      </c>
      <c r="D96" s="101">
        <v>1.6472677647268088</v>
      </c>
      <c r="E96" s="101">
        <v>4.4576556520272543</v>
      </c>
      <c r="F96" s="101">
        <v>2.3549859375811044</v>
      </c>
      <c r="G96" s="101">
        <v>0.87924041327189284</v>
      </c>
      <c r="H96" s="101">
        <v>0.74306807388936247</v>
      </c>
      <c r="I96" s="101">
        <v>0.77764799336830326</v>
      </c>
      <c r="J96" s="101">
        <v>1.238445928023</v>
      </c>
      <c r="K96" s="101">
        <v>0.8826102335452537</v>
      </c>
      <c r="L96" s="101">
        <v>2.0909417925066993</v>
      </c>
      <c r="M96" s="101">
        <v>1.9083834048218908</v>
      </c>
      <c r="N96" s="101">
        <v>1.2823505084757236</v>
      </c>
      <c r="O96" s="101">
        <v>0.17026777305541349</v>
      </c>
      <c r="P96" s="101">
        <v>0.33724679781609185</v>
      </c>
      <c r="Q96" s="101">
        <v>0.51962512816644102</v>
      </c>
      <c r="R96" s="101">
        <v>1.1757773446004336</v>
      </c>
      <c r="S96" s="101">
        <v>2.2583426711896117</v>
      </c>
      <c r="T96" s="101">
        <v>0</v>
      </c>
      <c r="U96" s="101">
        <v>0.38865977416166414</v>
      </c>
      <c r="V96" s="101">
        <v>0</v>
      </c>
      <c r="W96" s="101">
        <v>0.21580645764637665</v>
      </c>
      <c r="DA96" s="131" t="s">
        <v>3340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0.89047397210862345</v>
      </c>
      <c r="L97" s="104">
        <v>0.23150405029951293</v>
      </c>
      <c r="M97" s="104">
        <v>0.21249802272170998</v>
      </c>
      <c r="N97" s="104">
        <v>0.21364780924749263</v>
      </c>
      <c r="O97" s="104">
        <v>1.1417237758164704</v>
      </c>
      <c r="P97" s="104">
        <v>2.2251048973714171</v>
      </c>
      <c r="Q97" s="104">
        <v>2.1278392966211337</v>
      </c>
      <c r="R97" s="104">
        <v>1.9207746637286727</v>
      </c>
      <c r="S97" s="104">
        <v>1.2517431976744371</v>
      </c>
      <c r="T97" s="104">
        <v>4.5490092533054929</v>
      </c>
      <c r="U97" s="104">
        <v>1.6018293142915536</v>
      </c>
      <c r="V97" s="104">
        <v>1.8981877483516258</v>
      </c>
      <c r="W97" s="104">
        <v>1.6711844528404383</v>
      </c>
      <c r="DA97" s="132" t="s">
        <v>3341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0.53120128248001275</v>
      </c>
      <c r="L98" s="98">
        <v>0.14286143534438811</v>
      </c>
      <c r="M98" s="98">
        <v>0.12686536301874698</v>
      </c>
      <c r="N98" s="98">
        <v>0.12324912126633467</v>
      </c>
      <c r="O98" s="98">
        <v>0.66889466695541189</v>
      </c>
      <c r="P98" s="98">
        <v>1.2683377297589018</v>
      </c>
      <c r="Q98" s="98">
        <v>1.214617893785169</v>
      </c>
      <c r="R98" s="98">
        <v>1.0795345795622711</v>
      </c>
      <c r="S98" s="98">
        <v>0.68737226973270105</v>
      </c>
      <c r="T98" s="98">
        <v>2.8025291115543816</v>
      </c>
      <c r="U98" s="98">
        <v>0.9111023443703109</v>
      </c>
      <c r="V98" s="98">
        <v>1.060905661702741</v>
      </c>
      <c r="W98" s="98">
        <v>0.89657374435260206</v>
      </c>
      <c r="DA98" s="63" t="s">
        <v>3342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0.3592726896286107</v>
      </c>
      <c r="L99" s="98">
        <v>8.8642614955124821E-2</v>
      </c>
      <c r="M99" s="98">
        <v>8.5632659702962979E-2</v>
      </c>
      <c r="N99" s="98">
        <v>9.0398687981157966E-2</v>
      </c>
      <c r="O99" s="98">
        <v>0.47282910886105844</v>
      </c>
      <c r="P99" s="98">
        <v>0.95676716761251512</v>
      </c>
      <c r="Q99" s="98">
        <v>0.91322140283596442</v>
      </c>
      <c r="R99" s="98">
        <v>0.84124008416640161</v>
      </c>
      <c r="S99" s="98">
        <v>0.56437092794173593</v>
      </c>
      <c r="T99" s="98">
        <v>1.7464801417511115</v>
      </c>
      <c r="U99" s="98">
        <v>0.69072696992124272</v>
      </c>
      <c r="V99" s="98">
        <v>0.83728208664888482</v>
      </c>
      <c r="W99" s="98">
        <v>0.7746107084878362</v>
      </c>
      <c r="DA99" s="63" t="s">
        <v>3343</v>
      </c>
    </row>
    <row r="100" spans="1:105" ht="12" customHeight="1" x14ac:dyDescent="0.25">
      <c r="A100" s="121" t="s">
        <v>54</v>
      </c>
      <c r="B100" s="122"/>
      <c r="C100" s="122">
        <v>2.5447863475499308</v>
      </c>
      <c r="D100" s="122">
        <v>2.9533525199311716</v>
      </c>
      <c r="E100" s="122">
        <v>4.3074851628288746</v>
      </c>
      <c r="F100" s="122">
        <v>3.671818745163534</v>
      </c>
      <c r="G100" s="122">
        <v>2.8151773290162159</v>
      </c>
      <c r="H100" s="122">
        <v>3.0222620413441303</v>
      </c>
      <c r="I100" s="122">
        <v>3.6984463662620799</v>
      </c>
      <c r="J100" s="122">
        <v>3.4427037218169376</v>
      </c>
      <c r="K100" s="122">
        <v>3.9255443754699288</v>
      </c>
      <c r="L100" s="122">
        <v>4.2655507065599876</v>
      </c>
      <c r="M100" s="122">
        <v>5.3792646517106038</v>
      </c>
      <c r="N100" s="122">
        <v>5.2885427894421371</v>
      </c>
      <c r="O100" s="122">
        <v>4.2082391897008673</v>
      </c>
      <c r="P100" s="122">
        <v>3.9238445825077584</v>
      </c>
      <c r="Q100" s="122">
        <v>4.0993728190015535</v>
      </c>
      <c r="R100" s="122">
        <v>8.7580713852076038</v>
      </c>
      <c r="S100" s="122">
        <v>11.496886400749492</v>
      </c>
      <c r="T100" s="122">
        <v>23.346427694686433</v>
      </c>
      <c r="U100" s="122">
        <v>9.5834218284751458</v>
      </c>
      <c r="V100" s="122">
        <v>4.5967507888805024</v>
      </c>
      <c r="W100" s="122">
        <v>3.0149733280196305</v>
      </c>
      <c r="DA100" s="130" t="s">
        <v>3344</v>
      </c>
    </row>
    <row r="101" spans="1:105" ht="12" customHeight="1" x14ac:dyDescent="0.25">
      <c r="A101" s="97" t="s">
        <v>207</v>
      </c>
      <c r="B101" s="98"/>
      <c r="C101" s="98">
        <v>0.19151956368113557</v>
      </c>
      <c r="D101" s="98">
        <v>0.33648143785342777</v>
      </c>
      <c r="E101" s="98">
        <v>0.42438275447613993</v>
      </c>
      <c r="F101" s="98">
        <v>0.60604044381158151</v>
      </c>
      <c r="G101" s="98">
        <v>0.53089034084482212</v>
      </c>
      <c r="H101" s="98">
        <v>0.52132489931132375</v>
      </c>
      <c r="I101" s="98">
        <v>0.5703844629703323</v>
      </c>
      <c r="J101" s="98">
        <v>0.83034611107962586</v>
      </c>
      <c r="K101" s="98">
        <v>0.87455046455069319</v>
      </c>
      <c r="L101" s="98">
        <v>0.84099298026591851</v>
      </c>
      <c r="M101" s="98">
        <v>1.4444775142336592</v>
      </c>
      <c r="N101" s="98">
        <v>1.4994201565857763</v>
      </c>
      <c r="O101" s="98">
        <v>1.2381454647120536</v>
      </c>
      <c r="P101" s="98">
        <v>0.82611291109872576</v>
      </c>
      <c r="Q101" s="98">
        <v>0.72209381309214304</v>
      </c>
      <c r="R101" s="98">
        <v>1.7322983587066851</v>
      </c>
      <c r="S101" s="98">
        <v>2.2522900729251463</v>
      </c>
      <c r="T101" s="98">
        <v>7.9137929530755944</v>
      </c>
      <c r="U101" s="98">
        <v>3.0250514304404965</v>
      </c>
      <c r="V101" s="98">
        <v>1.1027443470354976</v>
      </c>
      <c r="W101" s="98">
        <v>0.73016962095347748</v>
      </c>
      <c r="DA101" s="63" t="s">
        <v>3345</v>
      </c>
    </row>
    <row r="102" spans="1:105" ht="12" customHeight="1" x14ac:dyDescent="0.25">
      <c r="A102" s="97" t="s">
        <v>50</v>
      </c>
      <c r="B102" s="98"/>
      <c r="C102" s="98">
        <v>1.9529971402237483</v>
      </c>
      <c r="D102" s="98">
        <v>2.0200279834899417</v>
      </c>
      <c r="E102" s="98">
        <v>1.4703373536344637</v>
      </c>
      <c r="F102" s="98">
        <v>1.8430290086908736</v>
      </c>
      <c r="G102" s="98">
        <v>1.8718266364188327</v>
      </c>
      <c r="H102" s="98">
        <v>2.0212659477158041</v>
      </c>
      <c r="I102" s="98">
        <v>2.6239463723248115</v>
      </c>
      <c r="J102" s="98">
        <v>1.6991068262038311</v>
      </c>
      <c r="K102" s="98">
        <v>1.9505608745768304</v>
      </c>
      <c r="L102" s="98">
        <v>1.7572224583813114</v>
      </c>
      <c r="M102" s="98">
        <v>2.2497633237989412</v>
      </c>
      <c r="N102" s="98">
        <v>2.7538744863939124</v>
      </c>
      <c r="O102" s="98">
        <v>2.220605805785814</v>
      </c>
      <c r="P102" s="98">
        <v>2.3967213999113905</v>
      </c>
      <c r="Q102" s="98">
        <v>2.4667192581029669</v>
      </c>
      <c r="R102" s="98">
        <v>4.6833230593729587</v>
      </c>
      <c r="S102" s="98">
        <v>6.450214254779052</v>
      </c>
      <c r="T102" s="98">
        <v>11.467266213732831</v>
      </c>
      <c r="U102" s="98">
        <v>4.9587005684902596</v>
      </c>
      <c r="V102" s="98">
        <v>2.6119493219035519</v>
      </c>
      <c r="W102" s="98">
        <v>2.0223753565146683</v>
      </c>
      <c r="DA102" s="63" t="s">
        <v>3346</v>
      </c>
    </row>
    <row r="103" spans="1:105" ht="12" customHeight="1" x14ac:dyDescent="0.25">
      <c r="A103" s="109" t="s">
        <v>120</v>
      </c>
      <c r="B103" s="33"/>
      <c r="C103" s="33">
        <v>0.4002696436450468</v>
      </c>
      <c r="D103" s="33">
        <v>0.59684309858780205</v>
      </c>
      <c r="E103" s="33">
        <v>2.4127650547182711</v>
      </c>
      <c r="F103" s="33">
        <v>1.2227492926610788</v>
      </c>
      <c r="G103" s="33">
        <v>0.41246035175256096</v>
      </c>
      <c r="H103" s="33">
        <v>0.47967119431700206</v>
      </c>
      <c r="I103" s="33">
        <v>0.50411553096693584</v>
      </c>
      <c r="J103" s="33">
        <v>0.91325078453348041</v>
      </c>
      <c r="K103" s="33">
        <v>1.1004330363424053</v>
      </c>
      <c r="L103" s="33">
        <v>1.667335267912758</v>
      </c>
      <c r="M103" s="33">
        <v>1.6850238136780036</v>
      </c>
      <c r="N103" s="33">
        <v>1.0352481464624483</v>
      </c>
      <c r="O103" s="33">
        <v>0.74948791920299984</v>
      </c>
      <c r="P103" s="33">
        <v>0.70101027149764228</v>
      </c>
      <c r="Q103" s="33">
        <v>0.91055974780644366</v>
      </c>
      <c r="R103" s="33">
        <v>2.3424499671279602</v>
      </c>
      <c r="S103" s="33">
        <v>2.7943820730452957</v>
      </c>
      <c r="T103" s="33">
        <v>3.9653685278780046</v>
      </c>
      <c r="U103" s="33">
        <v>1.5996698295443896</v>
      </c>
      <c r="V103" s="33">
        <v>0.88205711994145319</v>
      </c>
      <c r="W103" s="33">
        <v>0.26242835055148467</v>
      </c>
      <c r="DA103" s="60" t="s">
        <v>3347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0.23200088820049167</v>
      </c>
      <c r="D105" s="117">
        <f t="shared" si="35"/>
        <v>0.69109610999928195</v>
      </c>
      <c r="E105" s="117">
        <f t="shared" si="35"/>
        <v>0.54144848003179824</v>
      </c>
      <c r="F105" s="117">
        <f t="shared" si="35"/>
        <v>0.45289985302212632</v>
      </c>
      <c r="G105" s="117">
        <f t="shared" si="35"/>
        <v>0.62919514406914501</v>
      </c>
      <c r="H105" s="117">
        <f t="shared" si="35"/>
        <v>0.33340419223474133</v>
      </c>
      <c r="I105" s="117">
        <f t="shared" si="35"/>
        <v>0.12430972245410249</v>
      </c>
      <c r="J105" s="117">
        <f t="shared" si="35"/>
        <v>0.14459376228473522</v>
      </c>
      <c r="K105" s="117">
        <f t="shared" si="35"/>
        <v>0.17498282351343489</v>
      </c>
      <c r="L105" s="117">
        <f t="shared" si="35"/>
        <v>9.4615907304254107E-2</v>
      </c>
      <c r="M105" s="117">
        <f t="shared" si="35"/>
        <v>0.22853081472129111</v>
      </c>
      <c r="N105" s="117">
        <f t="shared" si="35"/>
        <v>0.45340758823749822</v>
      </c>
      <c r="O105" s="117">
        <f t="shared" si="35"/>
        <v>0.51714161714658691</v>
      </c>
      <c r="P105" s="117">
        <f t="shared" si="35"/>
        <v>1.1596623381453481</v>
      </c>
      <c r="Q105" s="117">
        <f t="shared" si="35"/>
        <v>0.81934346694891491</v>
      </c>
      <c r="R105" s="117">
        <f t="shared" ref="R105:V105" si="36">R106+R109+R111+R120</f>
        <v>0.44562333618529915</v>
      </c>
      <c r="S105" s="117">
        <f t="shared" si="36"/>
        <v>0.32279346349299265</v>
      </c>
      <c r="T105" s="117">
        <f t="shared" si="36"/>
        <v>0.3866312458193728</v>
      </c>
      <c r="U105" s="117">
        <f t="shared" si="36"/>
        <v>0.42209944076260036</v>
      </c>
      <c r="V105" s="117">
        <f t="shared" si="36"/>
        <v>0.4533687128224298</v>
      </c>
      <c r="W105" s="117">
        <f t="shared" ref="W105" si="37">W106+W109+W111+W120</f>
        <v>0.3527124528666401</v>
      </c>
      <c r="DA105" s="129" t="s">
        <v>3348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0.20010416218178093</v>
      </c>
      <c r="D106" s="122">
        <f t="shared" si="38"/>
        <v>0.60730481111112822</v>
      </c>
      <c r="E106" s="122">
        <f t="shared" si="38"/>
        <v>0.45104620743064072</v>
      </c>
      <c r="F106" s="122">
        <f t="shared" si="38"/>
        <v>0.37222319813201032</v>
      </c>
      <c r="G106" s="122">
        <f t="shared" si="38"/>
        <v>0.53246785840903343</v>
      </c>
      <c r="H106" s="122">
        <f t="shared" si="38"/>
        <v>0.28207777606170792</v>
      </c>
      <c r="I106" s="122">
        <f t="shared" si="38"/>
        <v>0.10222394280802304</v>
      </c>
      <c r="J106" s="122">
        <f t="shared" si="38"/>
        <v>0.11901941518342624</v>
      </c>
      <c r="K106" s="122">
        <f t="shared" si="38"/>
        <v>0.14497714302410655</v>
      </c>
      <c r="L106" s="122">
        <f t="shared" si="38"/>
        <v>7.7058051110668171E-2</v>
      </c>
      <c r="M106" s="122">
        <f t="shared" si="38"/>
        <v>0.18542654749496698</v>
      </c>
      <c r="N106" s="122">
        <f t="shared" si="38"/>
        <v>0.36999611587555975</v>
      </c>
      <c r="O106" s="122">
        <f t="shared" si="38"/>
        <v>0.41859565931746462</v>
      </c>
      <c r="P106" s="122">
        <f t="shared" si="38"/>
        <v>0.92315283915004664</v>
      </c>
      <c r="Q106" s="122">
        <f t="shared" si="38"/>
        <v>0.650118684832654</v>
      </c>
      <c r="R106" s="122">
        <f t="shared" ref="R106:V106" si="39">SUM(R107:R108)</f>
        <v>0.35334983327396108</v>
      </c>
      <c r="S106" s="122">
        <f t="shared" si="39"/>
        <v>0.25313540810600882</v>
      </c>
      <c r="T106" s="122">
        <f t="shared" si="39"/>
        <v>0.30196960581643201</v>
      </c>
      <c r="U106" s="122">
        <f t="shared" si="39"/>
        <v>0.32490558855791046</v>
      </c>
      <c r="V106" s="122">
        <f t="shared" si="39"/>
        <v>0.34402377884637192</v>
      </c>
      <c r="W106" s="122">
        <f t="shared" ref="W106" si="40">SUM(W107:W108)</f>
        <v>0.26325160639380857</v>
      </c>
      <c r="DA106" s="130" t="s">
        <v>3349</v>
      </c>
    </row>
    <row r="107" spans="1:105" ht="12" customHeight="1" x14ac:dyDescent="0.25">
      <c r="A107" s="97" t="s">
        <v>202</v>
      </c>
      <c r="B107" s="98"/>
      <c r="C107" s="98">
        <v>0.19949569008209941</v>
      </c>
      <c r="D107" s="98">
        <v>0.60546321359832977</v>
      </c>
      <c r="E107" s="98">
        <v>0.4496690678905495</v>
      </c>
      <c r="F107" s="98">
        <v>0.37109755579220444</v>
      </c>
      <c r="G107" s="98">
        <v>0.53087026184028663</v>
      </c>
      <c r="H107" s="98">
        <v>0.28122864961582039</v>
      </c>
      <c r="I107" s="98">
        <v>0.10192208086218447</v>
      </c>
      <c r="J107" s="98">
        <v>0.11866896664960444</v>
      </c>
      <c r="K107" s="98">
        <v>0.14455315718859857</v>
      </c>
      <c r="L107" s="98">
        <v>7.6830543112666128E-2</v>
      </c>
      <c r="M107" s="98">
        <v>0.18488891830021104</v>
      </c>
      <c r="N107" s="98">
        <v>0.36892576701455265</v>
      </c>
      <c r="O107" s="98">
        <v>0.41739737454404652</v>
      </c>
      <c r="P107" s="98">
        <v>0.92058132484729271</v>
      </c>
      <c r="Q107" s="98">
        <v>0.64832909422284324</v>
      </c>
      <c r="R107" s="98">
        <v>0.35237731174246456</v>
      </c>
      <c r="S107" s="98">
        <v>0.25244173994277114</v>
      </c>
      <c r="T107" s="98">
        <v>0.30112595898509126</v>
      </c>
      <c r="U107" s="98">
        <v>0.32401313632633488</v>
      </c>
      <c r="V107" s="98">
        <v>0.34307634013579547</v>
      </c>
      <c r="W107" s="98">
        <v>0.26254094586989285</v>
      </c>
      <c r="DA107" s="63" t="s">
        <v>3350</v>
      </c>
    </row>
    <row r="108" spans="1:105" ht="12" customHeight="1" x14ac:dyDescent="0.25">
      <c r="A108" s="97" t="s">
        <v>53</v>
      </c>
      <c r="B108" s="98"/>
      <c r="C108" s="98">
        <v>6.0847209968151314E-4</v>
      </c>
      <c r="D108" s="98">
        <v>1.8415975127984042E-3</v>
      </c>
      <c r="E108" s="98">
        <v>1.3771395400912429E-3</v>
      </c>
      <c r="F108" s="98">
        <v>1.1256423398058762E-3</v>
      </c>
      <c r="G108" s="98">
        <v>1.5975965687467948E-3</v>
      </c>
      <c r="H108" s="98">
        <v>8.4912644588749984E-4</v>
      </c>
      <c r="I108" s="98">
        <v>3.0186194583855445E-4</v>
      </c>
      <c r="J108" s="98">
        <v>3.5044853382179027E-4</v>
      </c>
      <c r="K108" s="98">
        <v>4.2398583550798559E-4</v>
      </c>
      <c r="L108" s="98">
        <v>2.275079980020386E-4</v>
      </c>
      <c r="M108" s="98">
        <v>5.3762919475595168E-4</v>
      </c>
      <c r="N108" s="98">
        <v>1.0703488610070775E-3</v>
      </c>
      <c r="O108" s="98">
        <v>1.1982847734181006E-3</v>
      </c>
      <c r="P108" s="98">
        <v>2.5715143027538875E-3</v>
      </c>
      <c r="Q108" s="98">
        <v>1.7895906098107555E-3</v>
      </c>
      <c r="R108" s="98">
        <v>9.725215314965389E-4</v>
      </c>
      <c r="S108" s="98">
        <v>6.9366816323770291E-4</v>
      </c>
      <c r="T108" s="98">
        <v>8.4364683134073484E-4</v>
      </c>
      <c r="U108" s="98">
        <v>8.9245223157558896E-4</v>
      </c>
      <c r="V108" s="98">
        <v>9.4743871057647742E-4</v>
      </c>
      <c r="W108" s="98">
        <v>7.1066052391573556E-4</v>
      </c>
      <c r="DA108" s="63" t="s">
        <v>3351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9.109171872805771E-6</v>
      </c>
      <c r="F109" s="122">
        <f t="shared" si="41"/>
        <v>2.0014624968247464E-5</v>
      </c>
      <c r="G109" s="122">
        <f t="shared" si="41"/>
        <v>1.0951050110650269E-5</v>
      </c>
      <c r="H109" s="122">
        <f t="shared" si="41"/>
        <v>1.5128801114144668E-5</v>
      </c>
      <c r="I109" s="122">
        <f t="shared" si="41"/>
        <v>1.2945496610247344E-5</v>
      </c>
      <c r="J109" s="122">
        <f t="shared" si="41"/>
        <v>2.3379171258838719E-5</v>
      </c>
      <c r="K109" s="122">
        <f t="shared" si="41"/>
        <v>3.5156546017315373E-5</v>
      </c>
      <c r="L109" s="122">
        <f t="shared" si="41"/>
        <v>2.007358189396038E-5</v>
      </c>
      <c r="M109" s="122">
        <f t="shared" si="41"/>
        <v>6.6872834143378359E-5</v>
      </c>
      <c r="N109" s="122">
        <f t="shared" si="41"/>
        <v>1.092877819926922E-4</v>
      </c>
      <c r="O109" s="122">
        <f t="shared" si="41"/>
        <v>2.317900535159371E-4</v>
      </c>
      <c r="P109" s="122">
        <f t="shared" si="41"/>
        <v>7.2605198274384563E-4</v>
      </c>
      <c r="Q109" s="122">
        <f t="shared" si="41"/>
        <v>1.1996425331332193E-3</v>
      </c>
      <c r="R109" s="122">
        <f t="shared" si="41"/>
        <v>4.7338420588091256E-4</v>
      </c>
      <c r="S109" s="122">
        <f t="shared" si="41"/>
        <v>2.8981671369536028E-4</v>
      </c>
      <c r="T109" s="122">
        <f t="shared" si="41"/>
        <v>3.8862857074819477E-4</v>
      </c>
      <c r="U109" s="122">
        <f t="shared" si="41"/>
        <v>4.4374890641617453E-4</v>
      </c>
      <c r="V109" s="122">
        <f t="shared" si="41"/>
        <v>3.2080598645320679E-4</v>
      </c>
      <c r="W109" s="122">
        <f t="shared" si="41"/>
        <v>1.4058368419837049E-4</v>
      </c>
      <c r="DA109" s="130" t="s">
        <v>3352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9.109171872805771E-6</v>
      </c>
      <c r="F110" s="98">
        <v>2.0014624968247464E-5</v>
      </c>
      <c r="G110" s="98">
        <v>1.0951050110650269E-5</v>
      </c>
      <c r="H110" s="98">
        <v>1.5128801114144668E-5</v>
      </c>
      <c r="I110" s="98">
        <v>1.2945496610247344E-5</v>
      </c>
      <c r="J110" s="98">
        <v>2.3379171258838719E-5</v>
      </c>
      <c r="K110" s="98">
        <v>3.5156546017315373E-5</v>
      </c>
      <c r="L110" s="98">
        <v>2.007358189396038E-5</v>
      </c>
      <c r="M110" s="98">
        <v>6.6872834143378359E-5</v>
      </c>
      <c r="N110" s="98">
        <v>1.092877819926922E-4</v>
      </c>
      <c r="O110" s="98">
        <v>2.317900535159371E-4</v>
      </c>
      <c r="P110" s="98">
        <v>7.2605198274384563E-4</v>
      </c>
      <c r="Q110" s="98">
        <v>1.1996425331332193E-3</v>
      </c>
      <c r="R110" s="98">
        <v>4.7338420588091256E-4</v>
      </c>
      <c r="S110" s="98">
        <v>2.8981671369536028E-4</v>
      </c>
      <c r="T110" s="98">
        <v>3.8862857074819477E-4</v>
      </c>
      <c r="U110" s="98">
        <v>4.4374890641617453E-4</v>
      </c>
      <c r="V110" s="98">
        <v>3.2080598645320679E-4</v>
      </c>
      <c r="W110" s="98">
        <v>1.4058368419837049E-4</v>
      </c>
      <c r="DA110" s="63" t="s">
        <v>3353</v>
      </c>
    </row>
    <row r="111" spans="1:105" ht="12" customHeight="1" x14ac:dyDescent="0.25">
      <c r="A111" s="121" t="s">
        <v>55</v>
      </c>
      <c r="B111" s="122"/>
      <c r="C111" s="122">
        <v>1.7317995784570342E-2</v>
      </c>
      <c r="D111" s="122">
        <v>5.4268389172545319E-2</v>
      </c>
      <c r="E111" s="122">
        <v>4.9399045175635224E-2</v>
      </c>
      <c r="F111" s="122">
        <v>4.1979823922832976E-2</v>
      </c>
      <c r="G111" s="122">
        <v>5.6160026478561477E-2</v>
      </c>
      <c r="H111" s="122">
        <v>2.9337916911517777E-2</v>
      </c>
      <c r="I111" s="122">
        <v>1.1699662523746239E-2</v>
      </c>
      <c r="J111" s="122">
        <v>1.4539680705366763E-2</v>
      </c>
      <c r="K111" s="122">
        <v>1.7457579738939657E-2</v>
      </c>
      <c r="L111" s="122">
        <v>1.0303934212922278E-2</v>
      </c>
      <c r="M111" s="122">
        <v>2.4693746016963336E-2</v>
      </c>
      <c r="N111" s="122">
        <v>4.7547013162950028E-2</v>
      </c>
      <c r="O111" s="122">
        <v>5.625896856433224E-2</v>
      </c>
      <c r="P111" s="122">
        <v>0.13864588927761876</v>
      </c>
      <c r="Q111" s="122">
        <v>0.10049144915807962</v>
      </c>
      <c r="R111" s="122">
        <v>5.4809158922969767E-2</v>
      </c>
      <c r="S111" s="122">
        <v>4.140165626024158E-2</v>
      </c>
      <c r="T111" s="122">
        <v>4.9436483355594821E-2</v>
      </c>
      <c r="U111" s="122">
        <v>5.7154217703547491E-2</v>
      </c>
      <c r="V111" s="122">
        <v>6.5142117062545885E-2</v>
      </c>
      <c r="W111" s="122">
        <v>5.3642327343952648E-2</v>
      </c>
      <c r="DA111" s="130" t="s">
        <v>3354</v>
      </c>
    </row>
    <row r="112" spans="1:105" ht="12" customHeight="1" x14ac:dyDescent="0.25">
      <c r="A112" s="97" t="s">
        <v>130</v>
      </c>
      <c r="B112" s="98"/>
      <c r="C112" s="98">
        <v>1.6703866113157381E-2</v>
      </c>
      <c r="D112" s="98">
        <v>5.1069940375697016E-2</v>
      </c>
      <c r="E112" s="98">
        <v>4.2221308988555063E-2</v>
      </c>
      <c r="F112" s="98">
        <v>3.8189049489559666E-2</v>
      </c>
      <c r="G112" s="98">
        <v>5.5125260780936561E-2</v>
      </c>
      <c r="H112" s="98">
        <v>2.7246846350994825E-2</v>
      </c>
      <c r="I112" s="98">
        <v>1.0460293076187366E-2</v>
      </c>
      <c r="J112" s="98">
        <v>1.0399303641577958E-2</v>
      </c>
      <c r="K112" s="98">
        <v>1.1753934650051494E-2</v>
      </c>
      <c r="L112" s="98">
        <v>3.6625971135068828E-3</v>
      </c>
      <c r="M112" s="98">
        <v>1.8647214750117127E-2</v>
      </c>
      <c r="N112" s="98">
        <v>3.9893871896529175E-2</v>
      </c>
      <c r="O112" s="98">
        <v>4.7364095495269064E-2</v>
      </c>
      <c r="P112" s="98">
        <v>0.1201882580854523</v>
      </c>
      <c r="Q112" s="98">
        <v>8.6598375643243228E-2</v>
      </c>
      <c r="R112" s="98">
        <v>5.1750750153638857E-2</v>
      </c>
      <c r="S112" s="98">
        <v>3.0905012506882764E-2</v>
      </c>
      <c r="T112" s="98">
        <v>3.3118437601859035E-2</v>
      </c>
      <c r="U112" s="98">
        <v>3.4149340557927198E-2</v>
      </c>
      <c r="V112" s="98">
        <v>3.7870666520388896E-2</v>
      </c>
      <c r="W112" s="98">
        <v>3.4079804093026286E-2</v>
      </c>
      <c r="DA112" s="63" t="s">
        <v>3355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2.906037765126032E-4</v>
      </c>
      <c r="L113" s="98">
        <v>0</v>
      </c>
      <c r="M113" s="98">
        <v>8.8220616759337848E-5</v>
      </c>
      <c r="N113" s="98">
        <v>1.8654341832058499E-4</v>
      </c>
      <c r="O113" s="98">
        <v>4.6856793384960358E-4</v>
      </c>
      <c r="P113" s="98">
        <v>1.5913764389020972E-3</v>
      </c>
      <c r="Q113" s="98">
        <v>1.4275759511480483E-3</v>
      </c>
      <c r="R113" s="98">
        <v>7.0963109669290592E-4</v>
      </c>
      <c r="S113" s="98">
        <v>9.9908435928569372E-5</v>
      </c>
      <c r="T113" s="98">
        <v>1.01807469156716E-3</v>
      </c>
      <c r="U113" s="98">
        <v>7.2965949515565792E-4</v>
      </c>
      <c r="V113" s="98">
        <v>7.1350891351417301E-4</v>
      </c>
      <c r="W113" s="98">
        <v>1.0901168698402956E-3</v>
      </c>
      <c r="DA113" s="63" t="s">
        <v>3356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1.5412081284217082E-4</v>
      </c>
      <c r="L114" s="101">
        <v>0</v>
      </c>
      <c r="M114" s="101">
        <v>4.6834515239118412E-5</v>
      </c>
      <c r="N114" s="101">
        <v>9.5864882141375981E-5</v>
      </c>
      <c r="O114" s="101">
        <v>2.4613700103335732E-4</v>
      </c>
      <c r="P114" s="101">
        <v>8.1885123536355959E-4</v>
      </c>
      <c r="Q114" s="101">
        <v>7.433926118529387E-4</v>
      </c>
      <c r="R114" s="101">
        <v>3.6395637384989307E-4</v>
      </c>
      <c r="S114" s="101">
        <v>5.0249210109359523E-5</v>
      </c>
      <c r="T114" s="101">
        <v>5.9335588855694748E-4</v>
      </c>
      <c r="U114" s="101">
        <v>3.8701714915752425E-4</v>
      </c>
      <c r="V114" s="101">
        <v>3.7131326060139627E-4</v>
      </c>
      <c r="W114" s="101">
        <v>5.5348558900086516E-4</v>
      </c>
      <c r="DA114" s="131" t="s">
        <v>3357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1.3648296367043241E-4</v>
      </c>
      <c r="L115" s="104">
        <v>0</v>
      </c>
      <c r="M115" s="104">
        <v>4.1386101520219436E-5</v>
      </c>
      <c r="N115" s="104">
        <v>9.0678536179208998E-5</v>
      </c>
      <c r="O115" s="104">
        <v>2.2243093281624625E-4</v>
      </c>
      <c r="P115" s="104">
        <v>7.7252520353853762E-4</v>
      </c>
      <c r="Q115" s="104">
        <v>6.8418333929510969E-4</v>
      </c>
      <c r="R115" s="104">
        <v>3.456747228430129E-4</v>
      </c>
      <c r="S115" s="104">
        <v>4.9659225819209842E-5</v>
      </c>
      <c r="T115" s="104">
        <v>4.2471880301021256E-4</v>
      </c>
      <c r="U115" s="104">
        <v>3.4264234599813373E-4</v>
      </c>
      <c r="V115" s="104">
        <v>3.4219565291277679E-4</v>
      </c>
      <c r="W115" s="104">
        <v>5.3663128083943057E-4</v>
      </c>
      <c r="DA115" s="132" t="s">
        <v>3358</v>
      </c>
    </row>
    <row r="116" spans="1:105" ht="12" customHeight="1" x14ac:dyDescent="0.25">
      <c r="A116" s="106" t="s">
        <v>122</v>
      </c>
      <c r="B116" s="101"/>
      <c r="C116" s="101">
        <v>6.1412967141296195E-4</v>
      </c>
      <c r="D116" s="101">
        <v>3.1984487968483005E-3</v>
      </c>
      <c r="E116" s="101">
        <v>7.1777361870801609E-3</v>
      </c>
      <c r="F116" s="101">
        <v>3.7907744332733129E-3</v>
      </c>
      <c r="G116" s="101">
        <v>1.0347656976249179E-3</v>
      </c>
      <c r="H116" s="101">
        <v>2.0910705605229531E-3</v>
      </c>
      <c r="I116" s="101">
        <v>1.2393694475588723E-3</v>
      </c>
      <c r="J116" s="101">
        <v>4.1403770637888047E-3</v>
      </c>
      <c r="K116" s="101">
        <v>2.7352338551902495E-3</v>
      </c>
      <c r="L116" s="101">
        <v>5.9744987404153566E-3</v>
      </c>
      <c r="M116" s="101">
        <v>5.3107798545915649E-3</v>
      </c>
      <c r="N116" s="101">
        <v>6.4193046655145183E-3</v>
      </c>
      <c r="O116" s="101">
        <v>1.0567433548823179E-3</v>
      </c>
      <c r="P116" s="101">
        <v>2.1790937145091454E-3</v>
      </c>
      <c r="Q116" s="101">
        <v>2.4395545923307088E-3</v>
      </c>
      <c r="R116" s="101">
        <v>8.9626934685865551E-4</v>
      </c>
      <c r="S116" s="101">
        <v>6.7291933194495654E-3</v>
      </c>
      <c r="T116" s="101">
        <v>0</v>
      </c>
      <c r="U116" s="101">
        <v>4.3989455131479968E-3</v>
      </c>
      <c r="V116" s="101">
        <v>0</v>
      </c>
      <c r="W116" s="101">
        <v>2.1504746658783133E-3</v>
      </c>
      <c r="DA116" s="131" t="s">
        <v>3359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2.6778074571853121E-3</v>
      </c>
      <c r="L117" s="104">
        <v>6.6683835900003716E-4</v>
      </c>
      <c r="M117" s="104">
        <v>6.4753079549530711E-4</v>
      </c>
      <c r="N117" s="104">
        <v>1.0472931825857479E-3</v>
      </c>
      <c r="O117" s="104">
        <v>7.3695617803312512E-3</v>
      </c>
      <c r="P117" s="104">
        <v>1.4687161038755224E-2</v>
      </c>
      <c r="Q117" s="104">
        <v>1.0025942971357626E-2</v>
      </c>
      <c r="R117" s="104">
        <v>1.4525083257793466E-3</v>
      </c>
      <c r="S117" s="104">
        <v>3.6675419979806815E-3</v>
      </c>
      <c r="T117" s="104">
        <v>1.5299971062168625E-2</v>
      </c>
      <c r="U117" s="104">
        <v>1.7876272137316636E-2</v>
      </c>
      <c r="V117" s="104">
        <v>2.655794162864282E-2</v>
      </c>
      <c r="W117" s="104">
        <v>1.6321931715207752E-2</v>
      </c>
      <c r="DA117" s="132" t="s">
        <v>3360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1.5974130632061452E-3</v>
      </c>
      <c r="L118" s="98">
        <v>4.1150677487581782E-4</v>
      </c>
      <c r="M118" s="98">
        <v>3.8658820625316498E-4</v>
      </c>
      <c r="N118" s="98">
        <v>6.0416235914869927E-4</v>
      </c>
      <c r="O118" s="98">
        <v>4.3175597084652503E-3</v>
      </c>
      <c r="P118" s="98">
        <v>8.371866203029054E-3</v>
      </c>
      <c r="Q118" s="98">
        <v>5.7230307544455898E-3</v>
      </c>
      <c r="R118" s="98">
        <v>8.1635446072418844E-4</v>
      </c>
      <c r="S118" s="98">
        <v>2.0139647430683773E-3</v>
      </c>
      <c r="T118" s="98">
        <v>9.4259237385612843E-3</v>
      </c>
      <c r="U118" s="98">
        <v>1.0167820820606103E-2</v>
      </c>
      <c r="V118" s="98">
        <v>1.4843352909355508E-2</v>
      </c>
      <c r="W118" s="98">
        <v>8.7565531190161895E-3</v>
      </c>
      <c r="DA118" s="63" t="s">
        <v>3361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1.0803943939791671E-3</v>
      </c>
      <c r="L119" s="98">
        <v>2.5533158412421934E-4</v>
      </c>
      <c r="M119" s="98">
        <v>2.6094258924214207E-4</v>
      </c>
      <c r="N119" s="98">
        <v>4.4313082343704866E-4</v>
      </c>
      <c r="O119" s="98">
        <v>3.0520020718660013E-3</v>
      </c>
      <c r="P119" s="98">
        <v>6.3152948357261696E-3</v>
      </c>
      <c r="Q119" s="98">
        <v>4.3029122169120351E-3</v>
      </c>
      <c r="R119" s="98">
        <v>6.3615386505515813E-4</v>
      </c>
      <c r="S119" s="98">
        <v>1.6535772549123044E-3</v>
      </c>
      <c r="T119" s="98">
        <v>5.8740473236073409E-3</v>
      </c>
      <c r="U119" s="98">
        <v>7.7084513167105326E-3</v>
      </c>
      <c r="V119" s="98">
        <v>1.1714588719287313E-2</v>
      </c>
      <c r="W119" s="98">
        <v>7.5653785961915625E-3</v>
      </c>
      <c r="DA119" s="63" t="s">
        <v>3362</v>
      </c>
    </row>
    <row r="120" spans="1:105" ht="12" customHeight="1" x14ac:dyDescent="0.25">
      <c r="A120" s="121" t="s">
        <v>54</v>
      </c>
      <c r="B120" s="122"/>
      <c r="C120" s="122">
        <v>1.4578730234140377E-2</v>
      </c>
      <c r="D120" s="122">
        <v>2.9522909715608402E-2</v>
      </c>
      <c r="E120" s="122">
        <v>4.0994118253649486E-2</v>
      </c>
      <c r="F120" s="122">
        <v>3.8676816342314811E-2</v>
      </c>
      <c r="G120" s="122">
        <v>4.055630813143956E-2</v>
      </c>
      <c r="H120" s="122">
        <v>2.1973370460401508E-2</v>
      </c>
      <c r="I120" s="122">
        <v>1.0373171625722958E-2</v>
      </c>
      <c r="J120" s="122">
        <v>1.1011287224683395E-2</v>
      </c>
      <c r="K120" s="122">
        <v>1.2512944204371362E-2</v>
      </c>
      <c r="L120" s="122">
        <v>7.2338483987696997E-3</v>
      </c>
      <c r="M120" s="122">
        <v>1.8343648375217389E-2</v>
      </c>
      <c r="N120" s="122">
        <v>3.5755171416995767E-2</v>
      </c>
      <c r="O120" s="122">
        <v>4.205519921127409E-2</v>
      </c>
      <c r="P120" s="122">
        <v>9.7137557734938915E-2</v>
      </c>
      <c r="Q120" s="122">
        <v>6.7533690425048115E-2</v>
      </c>
      <c r="R120" s="122">
        <v>3.6990959782487384E-2</v>
      </c>
      <c r="S120" s="122">
        <v>2.7966582413046878E-2</v>
      </c>
      <c r="T120" s="122">
        <v>3.4836528076597789E-2</v>
      </c>
      <c r="U120" s="122">
        <v>3.959588559472621E-2</v>
      </c>
      <c r="V120" s="122">
        <v>4.3882010927058755E-2</v>
      </c>
      <c r="W120" s="122">
        <v>3.5677935444680495E-2</v>
      </c>
      <c r="DA120" s="130" t="s">
        <v>3363</v>
      </c>
    </row>
    <row r="121" spans="1:105" ht="12" customHeight="1" x14ac:dyDescent="0.25">
      <c r="A121" s="97" t="s">
        <v>50</v>
      </c>
      <c r="B121" s="98"/>
      <c r="C121" s="98">
        <v>1.2084381281806875E-2</v>
      </c>
      <c r="D121" s="98">
        <v>2.2776138806867966E-2</v>
      </c>
      <c r="E121" s="98">
        <v>1.5484570097777511E-2</v>
      </c>
      <c r="F121" s="98">
        <v>2.3242889771756346E-2</v>
      </c>
      <c r="G121" s="98">
        <v>3.3223193213721212E-2</v>
      </c>
      <c r="H121" s="98">
        <v>1.7773786816586441E-2</v>
      </c>
      <c r="I121" s="98">
        <v>8.7043096173197651E-3</v>
      </c>
      <c r="J121" s="98">
        <v>7.1474851816439779E-3</v>
      </c>
      <c r="K121" s="98">
        <v>7.9786313043475211E-3</v>
      </c>
      <c r="L121" s="98">
        <v>3.7398814942781826E-3</v>
      </c>
      <c r="M121" s="98">
        <v>1.0498117872700784E-2</v>
      </c>
      <c r="N121" s="98">
        <v>2.6011509605433601E-2</v>
      </c>
      <c r="O121" s="98">
        <v>3.1408510709819606E-2</v>
      </c>
      <c r="P121" s="98">
        <v>7.5123850367445386E-2</v>
      </c>
      <c r="Q121" s="98">
        <v>4.9329634314452808E-2</v>
      </c>
      <c r="R121" s="98">
        <v>2.4684501031673481E-2</v>
      </c>
      <c r="S121" s="98">
        <v>1.9528008727907161E-2</v>
      </c>
      <c r="T121" s="98">
        <v>2.5859283722315211E-2</v>
      </c>
      <c r="U121" s="98">
        <v>2.9913876675052395E-2</v>
      </c>
      <c r="V121" s="98">
        <v>3.2774318613508401E-2</v>
      </c>
      <c r="W121" s="98">
        <v>3.1553895407240164E-2</v>
      </c>
      <c r="DA121" s="63" t="s">
        <v>3364</v>
      </c>
    </row>
    <row r="122" spans="1:105" ht="12" customHeight="1" x14ac:dyDescent="0.25">
      <c r="A122" s="109" t="s">
        <v>120</v>
      </c>
      <c r="B122" s="33"/>
      <c r="C122" s="33">
        <v>2.4943489523335028E-3</v>
      </c>
      <c r="D122" s="33">
        <v>6.7467709087404371E-3</v>
      </c>
      <c r="E122" s="33">
        <v>2.5509548155871975E-2</v>
      </c>
      <c r="F122" s="33">
        <v>1.5433926570558464E-2</v>
      </c>
      <c r="G122" s="33">
        <v>7.3331149177183466E-3</v>
      </c>
      <c r="H122" s="33">
        <v>4.1995836438150662E-3</v>
      </c>
      <c r="I122" s="33">
        <v>1.6688620084031928E-3</v>
      </c>
      <c r="J122" s="33">
        <v>3.863802043039417E-3</v>
      </c>
      <c r="K122" s="33">
        <v>4.5343129000238397E-3</v>
      </c>
      <c r="L122" s="33">
        <v>3.4939669044915171E-3</v>
      </c>
      <c r="M122" s="33">
        <v>7.8455305025166028E-3</v>
      </c>
      <c r="N122" s="33">
        <v>9.7436618115621671E-3</v>
      </c>
      <c r="O122" s="33">
        <v>1.0646688501454482E-2</v>
      </c>
      <c r="P122" s="33">
        <v>2.2013707367493526E-2</v>
      </c>
      <c r="Q122" s="33">
        <v>1.8204056110595303E-2</v>
      </c>
      <c r="R122" s="33">
        <v>1.2306458750813902E-2</v>
      </c>
      <c r="S122" s="33">
        <v>8.4385736851397188E-3</v>
      </c>
      <c r="T122" s="33">
        <v>8.977244354282576E-3</v>
      </c>
      <c r="U122" s="33">
        <v>9.6820089196738152E-3</v>
      </c>
      <c r="V122" s="33">
        <v>1.1107692313550353E-2</v>
      </c>
      <c r="W122" s="33">
        <v>4.1240400374403302E-3</v>
      </c>
      <c r="DA122" s="60" t="s">
        <v>3365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143.46261094130782</v>
      </c>
      <c r="D124" s="117">
        <f t="shared" si="42"/>
        <v>62.670815527443551</v>
      </c>
      <c r="E124" s="117">
        <f t="shared" si="42"/>
        <v>84.621738560850545</v>
      </c>
      <c r="F124" s="117">
        <f t="shared" si="42"/>
        <v>71.920246301928984</v>
      </c>
      <c r="G124" s="117">
        <f t="shared" si="42"/>
        <v>78.207404537245651</v>
      </c>
      <c r="H124" s="117">
        <f t="shared" si="42"/>
        <v>71.326368516490874</v>
      </c>
      <c r="I124" s="117">
        <f t="shared" si="42"/>
        <v>107.86331144733812</v>
      </c>
      <c r="J124" s="117">
        <f t="shared" si="42"/>
        <v>96.441061233948375</v>
      </c>
      <c r="K124" s="117">
        <f t="shared" si="42"/>
        <v>111.74374428758733</v>
      </c>
      <c r="L124" s="117">
        <f t="shared" si="42"/>
        <v>114.77279538055774</v>
      </c>
      <c r="M124" s="117">
        <f t="shared" si="42"/>
        <v>110.82718549342864</v>
      </c>
      <c r="N124" s="117">
        <f t="shared" si="42"/>
        <v>138.27937295526854</v>
      </c>
      <c r="O124" s="117">
        <f t="shared" si="42"/>
        <v>107.01843028409445</v>
      </c>
      <c r="P124" s="117">
        <f t="shared" si="42"/>
        <v>55.801366323737227</v>
      </c>
      <c r="Q124" s="117">
        <f t="shared" si="42"/>
        <v>50.49220778920985</v>
      </c>
      <c r="R124" s="117">
        <f t="shared" ref="R124:V124" si="43">R125+R128+R130+R139</f>
        <v>25.403500067309928</v>
      </c>
      <c r="S124" s="117">
        <f t="shared" si="43"/>
        <v>31.191837098906781</v>
      </c>
      <c r="T124" s="117">
        <f t="shared" si="43"/>
        <v>5.9822929287550899</v>
      </c>
      <c r="U124" s="117">
        <f t="shared" si="43"/>
        <v>57.264387450189993</v>
      </c>
      <c r="V124" s="117">
        <f t="shared" si="43"/>
        <v>68.721566316818922</v>
      </c>
      <c r="W124" s="117">
        <f t="shared" ref="W124" si="44">W125+W128+W130+W139</f>
        <v>98.524766963954292</v>
      </c>
      <c r="DA124" s="129" t="s">
        <v>3366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125.50333644978792</v>
      </c>
      <c r="D125" s="122">
        <f t="shared" si="45"/>
        <v>54.635634573913023</v>
      </c>
      <c r="E125" s="122">
        <f t="shared" si="45"/>
        <v>70.242070943131495</v>
      </c>
      <c r="F125" s="122">
        <f t="shared" si="45"/>
        <v>59.644316429349153</v>
      </c>
      <c r="G125" s="122">
        <f t="shared" si="45"/>
        <v>65.729663303535787</v>
      </c>
      <c r="H125" s="122">
        <f t="shared" si="45"/>
        <v>59.50058779212759</v>
      </c>
      <c r="I125" s="122">
        <f t="shared" si="45"/>
        <v>89.559270157353438</v>
      </c>
      <c r="J125" s="122">
        <f t="shared" si="45"/>
        <v>79.856182996625137</v>
      </c>
      <c r="K125" s="122">
        <f t="shared" si="45"/>
        <v>92.277140272193407</v>
      </c>
      <c r="L125" s="122">
        <f t="shared" si="45"/>
        <v>96.145214367145044</v>
      </c>
      <c r="M125" s="122">
        <f t="shared" si="45"/>
        <v>91.049650176286079</v>
      </c>
      <c r="N125" s="122">
        <f t="shared" si="45"/>
        <v>113.66159604242281</v>
      </c>
      <c r="O125" s="122">
        <f t="shared" si="45"/>
        <v>87.228378242966983</v>
      </c>
      <c r="P125" s="122">
        <f t="shared" si="45"/>
        <v>44.457878368777898</v>
      </c>
      <c r="Q125" s="122">
        <f t="shared" si="45"/>
        <v>39.950612854932587</v>
      </c>
      <c r="R125" s="122">
        <f t="shared" ref="R125:V125" si="46">SUM(R126:R127)</f>
        <v>20.162307612392876</v>
      </c>
      <c r="S125" s="122">
        <f t="shared" si="46"/>
        <v>24.603275304629911</v>
      </c>
      <c r="T125" s="122">
        <f t="shared" si="46"/>
        <v>4.6989852789990261</v>
      </c>
      <c r="U125" s="122">
        <f t="shared" si="46"/>
        <v>43.993707495112304</v>
      </c>
      <c r="V125" s="122">
        <f t="shared" si="46"/>
        <v>52.286666770948528</v>
      </c>
      <c r="W125" s="122">
        <f t="shared" ref="W125" si="47">SUM(W126:W127)</f>
        <v>73.483704767496363</v>
      </c>
      <c r="DA125" s="130" t="s">
        <v>3367</v>
      </c>
    </row>
    <row r="126" spans="1:105" ht="12" customHeight="1" x14ac:dyDescent="0.25">
      <c r="A126" s="97" t="s">
        <v>203</v>
      </c>
      <c r="B126" s="98"/>
      <c r="C126" s="98">
        <v>125.11621941234489</v>
      </c>
      <c r="D126" s="98">
        <v>54.468593023146695</v>
      </c>
      <c r="E126" s="98">
        <v>70.027131568083462</v>
      </c>
      <c r="F126" s="98">
        <v>59.464613255150525</v>
      </c>
      <c r="G126" s="98">
        <v>65.534322246511266</v>
      </c>
      <c r="H126" s="98">
        <v>59.32419102341931</v>
      </c>
      <c r="I126" s="98">
        <v>89.300281417065264</v>
      </c>
      <c r="J126" s="98">
        <v>79.627183441775543</v>
      </c>
      <c r="K126" s="98">
        <v>92.015720492163567</v>
      </c>
      <c r="L126" s="98">
        <v>95.871660362345196</v>
      </c>
      <c r="M126" s="98">
        <v>90.796367998671599</v>
      </c>
      <c r="N126" s="98">
        <v>113.3472183641199</v>
      </c>
      <c r="O126" s="98">
        <v>86.990182796984087</v>
      </c>
      <c r="P126" s="98">
        <v>44.339904782759199</v>
      </c>
      <c r="Q126" s="98">
        <v>39.845972390659583</v>
      </c>
      <c r="R126" s="98">
        <v>20.109589307173646</v>
      </c>
      <c r="S126" s="98">
        <v>24.539304018279896</v>
      </c>
      <c r="T126" s="98">
        <v>4.6865411878726464</v>
      </c>
      <c r="U126" s="98">
        <v>43.879263441234897</v>
      </c>
      <c r="V126" s="98">
        <v>52.150416365817314</v>
      </c>
      <c r="W126" s="98">
        <v>73.29617016544637</v>
      </c>
      <c r="DA126" s="63" t="s">
        <v>3368</v>
      </c>
    </row>
    <row r="127" spans="1:105" ht="12" customHeight="1" x14ac:dyDescent="0.25">
      <c r="A127" s="97" t="s">
        <v>53</v>
      </c>
      <c r="B127" s="98"/>
      <c r="C127" s="98">
        <v>0.38711703744302861</v>
      </c>
      <c r="D127" s="98">
        <v>0.16704155076632579</v>
      </c>
      <c r="E127" s="98">
        <v>0.21493937504802965</v>
      </c>
      <c r="F127" s="98">
        <v>0.17970317419863127</v>
      </c>
      <c r="G127" s="98">
        <v>0.19534105702452151</v>
      </c>
      <c r="H127" s="98">
        <v>0.17639676870827786</v>
      </c>
      <c r="I127" s="98">
        <v>0.25898874028817687</v>
      </c>
      <c r="J127" s="98">
        <v>0.22899955484959339</v>
      </c>
      <c r="K127" s="98">
        <v>0.26141978002984506</v>
      </c>
      <c r="L127" s="98">
        <v>0.27355400479985309</v>
      </c>
      <c r="M127" s="98">
        <v>0.25328217761447397</v>
      </c>
      <c r="N127" s="98">
        <v>0.3143776783029163</v>
      </c>
      <c r="O127" s="98">
        <v>0.23819544598289674</v>
      </c>
      <c r="P127" s="98">
        <v>0.1179735860187011</v>
      </c>
      <c r="Q127" s="98">
        <v>0.10464046427300626</v>
      </c>
      <c r="R127" s="98">
        <v>5.271830521922994E-2</v>
      </c>
      <c r="S127" s="98">
        <v>6.3971286350015463E-2</v>
      </c>
      <c r="T127" s="98">
        <v>1.2444091126379427E-2</v>
      </c>
      <c r="U127" s="98">
        <v>0.11444405387740873</v>
      </c>
      <c r="V127" s="98">
        <v>0.1362504051312165</v>
      </c>
      <c r="W127" s="98">
        <v>0.18753460204999645</v>
      </c>
      <c r="DA127" s="63" t="s">
        <v>3369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3.2580373419553027E-4</v>
      </c>
      <c r="D128" s="122">
        <f t="shared" si="48"/>
        <v>2.913570239777342E-4</v>
      </c>
      <c r="E128" s="122">
        <f t="shared" si="48"/>
        <v>1.3299390934296427E-3</v>
      </c>
      <c r="F128" s="122">
        <f t="shared" si="48"/>
        <v>2.6719524332610364E-3</v>
      </c>
      <c r="G128" s="122">
        <f t="shared" si="48"/>
        <v>1.4345875644951852E-3</v>
      </c>
      <c r="H128" s="122">
        <f t="shared" si="48"/>
        <v>3.1770482339703804E-3</v>
      </c>
      <c r="I128" s="122">
        <f t="shared" si="48"/>
        <v>1.2311167276345224E-2</v>
      </c>
      <c r="J128" s="122">
        <f t="shared" si="48"/>
        <v>1.4401569495444648E-2</v>
      </c>
      <c r="K128" s="122">
        <f t="shared" si="48"/>
        <v>2.1269710340475801E-2</v>
      </c>
      <c r="L128" s="122">
        <f t="shared" si="48"/>
        <v>1.9692183837975132E-2</v>
      </c>
      <c r="M128" s="122">
        <f t="shared" si="48"/>
        <v>2.7696498807715866E-2</v>
      </c>
      <c r="N128" s="122">
        <f t="shared" si="48"/>
        <v>3.3086875998287558E-2</v>
      </c>
      <c r="O128" s="122">
        <f t="shared" si="48"/>
        <v>4.6074711748890169E-2</v>
      </c>
      <c r="P128" s="122">
        <f t="shared" si="48"/>
        <v>3.4537734317599544E-2</v>
      </c>
      <c r="Q128" s="122">
        <f t="shared" si="48"/>
        <v>7.3941603405847545E-2</v>
      </c>
      <c r="R128" s="122">
        <f t="shared" si="48"/>
        <v>2.6878755209918215E-2</v>
      </c>
      <c r="S128" s="122">
        <f t="shared" si="48"/>
        <v>2.7158630751129727E-2</v>
      </c>
      <c r="T128" s="122">
        <f t="shared" si="48"/>
        <v>5.9214721700843369E-3</v>
      </c>
      <c r="U128" s="122">
        <f t="shared" si="48"/>
        <v>6.0941516481154638E-2</v>
      </c>
      <c r="V128" s="122">
        <f t="shared" si="48"/>
        <v>4.8829655379912525E-2</v>
      </c>
      <c r="W128" s="122">
        <f t="shared" si="48"/>
        <v>3.8172605074098719E-2</v>
      </c>
      <c r="DA128" s="130" t="s">
        <v>3370</v>
      </c>
    </row>
    <row r="129" spans="1:105" ht="12" customHeight="1" x14ac:dyDescent="0.25">
      <c r="A129" s="97" t="s">
        <v>53</v>
      </c>
      <c r="B129" s="98"/>
      <c r="C129" s="98">
        <v>3.2580373419553027E-4</v>
      </c>
      <c r="D129" s="98">
        <v>2.913570239777342E-4</v>
      </c>
      <c r="E129" s="98">
        <v>1.3299390934296427E-3</v>
      </c>
      <c r="F129" s="98">
        <v>2.6719524332610364E-3</v>
      </c>
      <c r="G129" s="98">
        <v>1.4345875644951852E-3</v>
      </c>
      <c r="H129" s="98">
        <v>3.1770482339703804E-3</v>
      </c>
      <c r="I129" s="98">
        <v>1.2311167276345224E-2</v>
      </c>
      <c r="J129" s="98">
        <v>1.4401569495444648E-2</v>
      </c>
      <c r="K129" s="98">
        <v>2.1269710340475801E-2</v>
      </c>
      <c r="L129" s="98">
        <v>1.9692183837975132E-2</v>
      </c>
      <c r="M129" s="98">
        <v>2.7696498807715866E-2</v>
      </c>
      <c r="N129" s="98">
        <v>3.3086875998287558E-2</v>
      </c>
      <c r="O129" s="98">
        <v>4.6074711748890169E-2</v>
      </c>
      <c r="P129" s="98">
        <v>3.4537734317599544E-2</v>
      </c>
      <c r="Q129" s="98">
        <v>7.3941603405847545E-2</v>
      </c>
      <c r="R129" s="98">
        <v>2.6878755209918215E-2</v>
      </c>
      <c r="S129" s="98">
        <v>2.7158630751129727E-2</v>
      </c>
      <c r="T129" s="98">
        <v>5.9214721700843369E-3</v>
      </c>
      <c r="U129" s="98">
        <v>6.0941516481154638E-2</v>
      </c>
      <c r="V129" s="98">
        <v>4.8829655379912525E-2</v>
      </c>
      <c r="W129" s="98">
        <v>3.8172605074098719E-2</v>
      </c>
      <c r="DA129" s="63" t="s">
        <v>3371</v>
      </c>
    </row>
    <row r="130" spans="1:105" ht="12" customHeight="1" x14ac:dyDescent="0.25">
      <c r="A130" s="121" t="s">
        <v>55</v>
      </c>
      <c r="B130" s="122"/>
      <c r="C130" s="122">
        <v>11.146981493991268</v>
      </c>
      <c r="D130" s="122">
        <v>5.0091470341273387</v>
      </c>
      <c r="E130" s="122">
        <v>7.8036787094209341</v>
      </c>
      <c r="F130" s="122">
        <v>6.861016244158149</v>
      </c>
      <c r="G130" s="122">
        <v>6.9832817019232944</v>
      </c>
      <c r="H130" s="122">
        <v>6.6590042135876759</v>
      </c>
      <c r="I130" s="122">
        <v>10.172321621271767</v>
      </c>
      <c r="J130" s="122">
        <v>9.3381140562683846</v>
      </c>
      <c r="K130" s="122">
        <v>11.060251073295017</v>
      </c>
      <c r="L130" s="122">
        <v>10.535926874584867</v>
      </c>
      <c r="M130" s="122">
        <v>11.538629140743511</v>
      </c>
      <c r="N130" s="122">
        <v>14.230822909218999</v>
      </c>
      <c r="O130" s="122">
        <v>11.576138437118937</v>
      </c>
      <c r="P130" s="122">
        <v>6.7241248310675568</v>
      </c>
      <c r="Q130" s="122">
        <v>6.2965066797511033</v>
      </c>
      <c r="R130" s="122">
        <v>3.1279499228152305</v>
      </c>
      <c r="S130" s="122">
        <v>3.9753078328222609</v>
      </c>
      <c r="T130" s="122">
        <v>0.75416594410394289</v>
      </c>
      <c r="U130" s="122">
        <v>7.7467087788686149</v>
      </c>
      <c r="V130" s="122">
        <v>9.7573128215821434</v>
      </c>
      <c r="W130" s="122">
        <v>15.305874230664784</v>
      </c>
      <c r="DA130" s="130" t="s">
        <v>3372</v>
      </c>
    </row>
    <row r="131" spans="1:105" ht="12" customHeight="1" x14ac:dyDescent="0.25">
      <c r="A131" s="97" t="s">
        <v>128</v>
      </c>
      <c r="B131" s="98"/>
      <c r="C131" s="98">
        <v>10.683401324884683</v>
      </c>
      <c r="D131" s="98">
        <v>5.0091470341273387</v>
      </c>
      <c r="E131" s="98">
        <v>7.3707626993923343</v>
      </c>
      <c r="F131" s="98">
        <v>6.5991913755427545</v>
      </c>
      <c r="G131" s="98">
        <v>6.9832817019232944</v>
      </c>
      <c r="H131" s="98">
        <v>5.2471625727828251</v>
      </c>
      <c r="I131" s="98">
        <v>10.13457718809611</v>
      </c>
      <c r="J131" s="98">
        <v>9.1749831999551059</v>
      </c>
      <c r="K131" s="98">
        <v>10.65766896778354</v>
      </c>
      <c r="L131" s="98">
        <v>10.328822865539209</v>
      </c>
      <c r="M131" s="98">
        <v>11.211794729113763</v>
      </c>
      <c r="N131" s="98">
        <v>13.86855134942379</v>
      </c>
      <c r="O131" s="98">
        <v>11.13319218857095</v>
      </c>
      <c r="P131" s="98">
        <v>5.5233791389950611</v>
      </c>
      <c r="Q131" s="98">
        <v>5.8530103004931426</v>
      </c>
      <c r="R131" s="98">
        <v>2.7939543359575421</v>
      </c>
      <c r="S131" s="98">
        <v>3.6872984778040681</v>
      </c>
      <c r="T131" s="98">
        <v>0.43790700405798261</v>
      </c>
      <c r="U131" s="98">
        <v>7.2451849696946713</v>
      </c>
      <c r="V131" s="98">
        <v>9.1785092070127927</v>
      </c>
      <c r="W131" s="98">
        <v>10.640228176470515</v>
      </c>
      <c r="DA131" s="63" t="s">
        <v>3373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0.1308471707692154</v>
      </c>
      <c r="L132" s="98">
        <v>1.0565487826685611E-2</v>
      </c>
      <c r="M132" s="98">
        <v>2.1815895811013199E-2</v>
      </c>
      <c r="N132" s="98">
        <v>2.4367421816263148E-2</v>
      </c>
      <c r="O132" s="98">
        <v>0.13163858978307882</v>
      </c>
      <c r="P132" s="98">
        <v>0.31645906148883451</v>
      </c>
      <c r="Q132" s="98">
        <v>0.24666159839628382</v>
      </c>
      <c r="R132" s="98">
        <v>9.7185771492512896E-2</v>
      </c>
      <c r="S132" s="98">
        <v>2.750328764154826E-2</v>
      </c>
      <c r="T132" s="98">
        <v>0.10501005388044628</v>
      </c>
      <c r="U132" s="98">
        <v>0.11657509667776703</v>
      </c>
      <c r="V132" s="98">
        <v>0.17244360504790518</v>
      </c>
      <c r="W132" s="98">
        <v>0.30801184908707635</v>
      </c>
      <c r="DA132" s="63" t="s">
        <v>3374</v>
      </c>
    </row>
    <row r="133" spans="1:105" ht="12" customHeight="1" x14ac:dyDescent="0.25">
      <c r="A133" s="100" t="s">
        <v>203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7.1070919895806467E-2</v>
      </c>
      <c r="L133" s="101">
        <v>5.9594597980206559E-3</v>
      </c>
      <c r="M133" s="101">
        <v>1.1894925026206121E-2</v>
      </c>
      <c r="N133" s="101">
        <v>1.2849012044823515E-2</v>
      </c>
      <c r="O133" s="101">
        <v>7.0952029760507351E-2</v>
      </c>
      <c r="P133" s="101">
        <v>0.16703628743688936</v>
      </c>
      <c r="Q133" s="101">
        <v>0.13133917206947732</v>
      </c>
      <c r="R133" s="101">
        <v>5.0993209649309722E-2</v>
      </c>
      <c r="S133" s="101">
        <v>1.4177154432267499E-2</v>
      </c>
      <c r="T133" s="101">
        <v>6.2346710523996929E-2</v>
      </c>
      <c r="U133" s="101">
        <v>6.3014102333639591E-2</v>
      </c>
      <c r="V133" s="101">
        <v>9.1520320996133067E-2</v>
      </c>
      <c r="W133" s="101">
        <v>0.15995559254550784</v>
      </c>
      <c r="DA133" s="131" t="s">
        <v>3375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5.9776250873408932E-2</v>
      </c>
      <c r="L134" s="104">
        <v>4.6060280286649539E-3</v>
      </c>
      <c r="M134" s="104">
        <v>9.9209707848070781E-3</v>
      </c>
      <c r="N134" s="104">
        <v>1.1518409771439635E-2</v>
      </c>
      <c r="O134" s="104">
        <v>6.0686560022571473E-2</v>
      </c>
      <c r="P134" s="104">
        <v>0.14942277405194518</v>
      </c>
      <c r="Q134" s="104">
        <v>0.11532242632680649</v>
      </c>
      <c r="R134" s="104">
        <v>4.6192561843203174E-2</v>
      </c>
      <c r="S134" s="104">
        <v>1.3326133209280762E-2</v>
      </c>
      <c r="T134" s="104">
        <v>4.2663343356449349E-2</v>
      </c>
      <c r="U134" s="104">
        <v>5.3560994344127442E-2</v>
      </c>
      <c r="V134" s="104">
        <v>8.0923284051772126E-2</v>
      </c>
      <c r="W134" s="104">
        <v>0.14805625654156851</v>
      </c>
      <c r="DA134" s="132" t="s">
        <v>3376</v>
      </c>
    </row>
    <row r="135" spans="1:105" ht="12" customHeight="1" x14ac:dyDescent="0.25">
      <c r="A135" s="106" t="s">
        <v>122</v>
      </c>
      <c r="B135" s="101"/>
      <c r="C135" s="101">
        <v>0.46358016910658445</v>
      </c>
      <c r="D135" s="101">
        <v>0</v>
      </c>
      <c r="E135" s="101">
        <v>0.43291601002859958</v>
      </c>
      <c r="F135" s="101">
        <v>0.26182486861539472</v>
      </c>
      <c r="G135" s="101">
        <v>0</v>
      </c>
      <c r="H135" s="101">
        <v>1.4118416408048506</v>
      </c>
      <c r="I135" s="101">
        <v>3.774443317565656E-2</v>
      </c>
      <c r="J135" s="101">
        <v>0.16313085631327895</v>
      </c>
      <c r="K135" s="101">
        <v>0.1352697470203178</v>
      </c>
      <c r="L135" s="101">
        <v>0.17697792935497048</v>
      </c>
      <c r="M135" s="101">
        <v>0.27447664663120791</v>
      </c>
      <c r="N135" s="101">
        <v>0.28962392226174322</v>
      </c>
      <c r="O135" s="101">
        <v>4.0420433324248661E-2</v>
      </c>
      <c r="P135" s="101">
        <v>0.11638924075142966</v>
      </c>
      <c r="Q135" s="101">
        <v>3.8647680646923331E-2</v>
      </c>
      <c r="R135" s="101">
        <v>8.9883011642110891E-2</v>
      </c>
      <c r="S135" s="101">
        <v>0.16759500342780051</v>
      </c>
      <c r="T135" s="101">
        <v>0</v>
      </c>
      <c r="U135" s="101">
        <v>7.5170215974676061E-2</v>
      </c>
      <c r="V135" s="101">
        <v>0</v>
      </c>
      <c r="W135" s="101">
        <v>0.49840412844473853</v>
      </c>
      <c r="DA135" s="131" t="s">
        <v>3377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0.13646518772194383</v>
      </c>
      <c r="L136" s="104">
        <v>1.9560591864001095E-2</v>
      </c>
      <c r="M136" s="104">
        <v>3.0541869187528652E-2</v>
      </c>
      <c r="N136" s="104">
        <v>4.8280215717202993E-2</v>
      </c>
      <c r="O136" s="104">
        <v>0.27088722544066085</v>
      </c>
      <c r="P136" s="104">
        <v>0.7678973898322321</v>
      </c>
      <c r="Q136" s="104">
        <v>0.15818710021475368</v>
      </c>
      <c r="R136" s="104">
        <v>0.14692680372306466</v>
      </c>
      <c r="S136" s="104">
        <v>9.2911063948843922E-2</v>
      </c>
      <c r="T136" s="104">
        <v>0.21124888616551396</v>
      </c>
      <c r="U136" s="104">
        <v>0.30977849652150002</v>
      </c>
      <c r="V136" s="104">
        <v>0.40636000952144635</v>
      </c>
      <c r="W136" s="104">
        <v>3.8592300766624543</v>
      </c>
      <c r="DA136" s="132" t="s">
        <v>3378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8.1406627259543951E-2</v>
      </c>
      <c r="L137" s="98">
        <v>1.2070865396357325E-2</v>
      </c>
      <c r="M137" s="98">
        <v>1.8234077061607616E-2</v>
      </c>
      <c r="N137" s="98">
        <v>2.7851884756755041E-2</v>
      </c>
      <c r="O137" s="98">
        <v>0.15870302807176814</v>
      </c>
      <c r="P137" s="98">
        <v>0.43771115386881759</v>
      </c>
      <c r="Q137" s="98">
        <v>9.0296707459030429E-2</v>
      </c>
      <c r="R137" s="98">
        <v>8.2577393527100598E-2</v>
      </c>
      <c r="S137" s="98">
        <v>5.1020440157732223E-2</v>
      </c>
      <c r="T137" s="98">
        <v>0.13014507561884972</v>
      </c>
      <c r="U137" s="98">
        <v>0.17619849499450321</v>
      </c>
      <c r="V137" s="98">
        <v>0.2271164352236785</v>
      </c>
      <c r="W137" s="98">
        <v>2.0704383374740498</v>
      </c>
      <c r="DA137" s="63" t="s">
        <v>3379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5.5058560462399868E-2</v>
      </c>
      <c r="L138" s="98">
        <v>7.4897264676437687E-3</v>
      </c>
      <c r="M138" s="98">
        <v>1.2307792125921037E-2</v>
      </c>
      <c r="N138" s="98">
        <v>2.0428330960447952E-2</v>
      </c>
      <c r="O138" s="98">
        <v>0.11218419736889271</v>
      </c>
      <c r="P138" s="98">
        <v>0.33018623596341456</v>
      </c>
      <c r="Q138" s="98">
        <v>6.7890392755723256E-2</v>
      </c>
      <c r="R138" s="98">
        <v>6.434941019596406E-2</v>
      </c>
      <c r="S138" s="98">
        <v>4.1890623791111699E-2</v>
      </c>
      <c r="T138" s="98">
        <v>8.110381054666424E-2</v>
      </c>
      <c r="U138" s="98">
        <v>0.13358000152699678</v>
      </c>
      <c r="V138" s="98">
        <v>0.17924357429776783</v>
      </c>
      <c r="W138" s="98">
        <v>1.7887917391884045</v>
      </c>
      <c r="DA138" s="63" t="s">
        <v>3380</v>
      </c>
    </row>
    <row r="139" spans="1:105" ht="12" customHeight="1" x14ac:dyDescent="0.25">
      <c r="A139" s="121" t="s">
        <v>54</v>
      </c>
      <c r="B139" s="122"/>
      <c r="C139" s="122">
        <v>6.8119671937944304</v>
      </c>
      <c r="D139" s="122">
        <v>3.0257425623792158</v>
      </c>
      <c r="E139" s="122">
        <v>6.5746589692046946</v>
      </c>
      <c r="F139" s="122">
        <v>5.4122416759884295</v>
      </c>
      <c r="G139" s="122">
        <v>5.4930249442220855</v>
      </c>
      <c r="H139" s="122">
        <v>5.1635994625416375</v>
      </c>
      <c r="I139" s="122">
        <v>8.1194085014365651</v>
      </c>
      <c r="J139" s="122">
        <v>7.2323626115594113</v>
      </c>
      <c r="K139" s="122">
        <v>8.3850832317584256</v>
      </c>
      <c r="L139" s="122">
        <v>8.0719619549898596</v>
      </c>
      <c r="M139" s="122">
        <v>8.211209677591345</v>
      </c>
      <c r="N139" s="122">
        <v>10.353867127628446</v>
      </c>
      <c r="O139" s="122">
        <v>8.1678388922596454</v>
      </c>
      <c r="P139" s="122">
        <v>4.5848253895741689</v>
      </c>
      <c r="Q139" s="122">
        <v>4.1711466511203117</v>
      </c>
      <c r="R139" s="122">
        <v>2.0863637768919041</v>
      </c>
      <c r="S139" s="122">
        <v>2.5860953307034791</v>
      </c>
      <c r="T139" s="122">
        <v>0.52322023348203683</v>
      </c>
      <c r="U139" s="122">
        <v>5.4630296597279182</v>
      </c>
      <c r="V139" s="122">
        <v>6.6287570689083459</v>
      </c>
      <c r="W139" s="122">
        <v>9.6970153607190497</v>
      </c>
      <c r="DA139" s="130" t="s">
        <v>3381</v>
      </c>
    </row>
    <row r="140" spans="1:105" ht="12" customHeight="1" x14ac:dyDescent="0.25">
      <c r="A140" s="97" t="s">
        <v>50</v>
      </c>
      <c r="B140" s="98"/>
      <c r="C140" s="98">
        <v>5.6533421054355184</v>
      </c>
      <c r="D140" s="98">
        <v>2.3356318711001993</v>
      </c>
      <c r="E140" s="98">
        <v>2.4895317574701799</v>
      </c>
      <c r="F140" s="98">
        <v>3.2536158909594044</v>
      </c>
      <c r="G140" s="98">
        <v>4.5012485139697755</v>
      </c>
      <c r="H140" s="98">
        <v>4.1732851445344972</v>
      </c>
      <c r="I140" s="98">
        <v>6.8109610846338766</v>
      </c>
      <c r="J140" s="98">
        <v>4.7040425730354549</v>
      </c>
      <c r="K140" s="98">
        <v>5.3606965274425251</v>
      </c>
      <c r="L140" s="98">
        <v>4.1419622419072066</v>
      </c>
      <c r="M140" s="98">
        <v>4.6949082857842575</v>
      </c>
      <c r="N140" s="98">
        <v>7.5250209990690244</v>
      </c>
      <c r="O140" s="98">
        <v>6.1066659659109881</v>
      </c>
      <c r="P140" s="98">
        <v>3.547294099712794</v>
      </c>
      <c r="Q140" s="98">
        <v>3.0464810276863115</v>
      </c>
      <c r="R140" s="98">
        <v>1.3907472285799671</v>
      </c>
      <c r="S140" s="98">
        <v>1.80440414530881</v>
      </c>
      <c r="T140" s="98">
        <v>0.38880096135057901</v>
      </c>
      <c r="U140" s="98">
        <v>4.1305357573043437</v>
      </c>
      <c r="V140" s="98">
        <v>4.9553950385659356</v>
      </c>
      <c r="W140" s="98">
        <v>8.5832922103263609</v>
      </c>
      <c r="DA140" s="63" t="s">
        <v>3382</v>
      </c>
    </row>
    <row r="141" spans="1:105" ht="12" customHeight="1" x14ac:dyDescent="0.25">
      <c r="A141" s="109" t="s">
        <v>120</v>
      </c>
      <c r="B141" s="33"/>
      <c r="C141" s="33">
        <v>1.1586250883589122</v>
      </c>
      <c r="D141" s="33">
        <v>0.69011069127901647</v>
      </c>
      <c r="E141" s="33">
        <v>4.0851272117345152</v>
      </c>
      <c r="F141" s="33">
        <v>2.1586257850290256</v>
      </c>
      <c r="G141" s="33">
        <v>0.99177643025231033</v>
      </c>
      <c r="H141" s="33">
        <v>0.99031431800714032</v>
      </c>
      <c r="I141" s="33">
        <v>1.3084474168026887</v>
      </c>
      <c r="J141" s="33">
        <v>2.5283200385239568</v>
      </c>
      <c r="K141" s="33">
        <v>3.024386704315901</v>
      </c>
      <c r="L141" s="33">
        <v>3.9299997130826525</v>
      </c>
      <c r="M141" s="33">
        <v>3.5163013918070876</v>
      </c>
      <c r="N141" s="33">
        <v>2.8288461285594217</v>
      </c>
      <c r="O141" s="33">
        <v>2.0611729263486573</v>
      </c>
      <c r="P141" s="33">
        <v>1.0375312898613753</v>
      </c>
      <c r="Q141" s="33">
        <v>1.1246656234340007</v>
      </c>
      <c r="R141" s="33">
        <v>0.69561654831193676</v>
      </c>
      <c r="S141" s="33">
        <v>0.7816911853946692</v>
      </c>
      <c r="T141" s="33">
        <v>0.1344192721314578</v>
      </c>
      <c r="U141" s="33">
        <v>1.3324939024235747</v>
      </c>
      <c r="V141" s="33">
        <v>1.6733620303424099</v>
      </c>
      <c r="W141" s="33">
        <v>1.1137231503926885</v>
      </c>
      <c r="DA141" s="60" t="s">
        <v>3383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4.8297980741136455E-2</v>
      </c>
      <c r="D143" s="117">
        <f t="shared" si="49"/>
        <v>0.17068275249976925</v>
      </c>
      <c r="E143" s="117">
        <f t="shared" si="49"/>
        <v>0.50744596072457548</v>
      </c>
      <c r="F143" s="117">
        <f t="shared" si="49"/>
        <v>0.90186954121390417</v>
      </c>
      <c r="G143" s="117">
        <f t="shared" si="49"/>
        <v>1.3849644438230657</v>
      </c>
      <c r="H143" s="117">
        <f t="shared" si="49"/>
        <v>2.1079377328126787</v>
      </c>
      <c r="I143" s="117">
        <f t="shared" si="49"/>
        <v>2.209150677691611</v>
      </c>
      <c r="J143" s="117">
        <f t="shared" si="49"/>
        <v>2.7722752589830364</v>
      </c>
      <c r="K143" s="117">
        <f t="shared" si="49"/>
        <v>2.7911442775430868</v>
      </c>
      <c r="L143" s="117">
        <f t="shared" si="49"/>
        <v>2.668876228250372</v>
      </c>
      <c r="M143" s="117">
        <f t="shared" si="49"/>
        <v>3.0529683005381072</v>
      </c>
      <c r="N143" s="117">
        <f t="shared" si="49"/>
        <v>3.6537451948503996</v>
      </c>
      <c r="O143" s="117">
        <f t="shared" si="49"/>
        <v>4.101666430141</v>
      </c>
      <c r="P143" s="117">
        <f t="shared" si="49"/>
        <v>10.128577909823992</v>
      </c>
      <c r="Q143" s="117">
        <f t="shared" si="49"/>
        <v>7.9940239780173687</v>
      </c>
      <c r="R143" s="117">
        <f t="shared" ref="R143:V143" si="50">R144+R146+R148+R157</f>
        <v>5.7427995323831276</v>
      </c>
      <c r="S143" s="117">
        <f t="shared" si="50"/>
        <v>5.0766798938923845</v>
      </c>
      <c r="T143" s="117">
        <f t="shared" si="50"/>
        <v>5.4596532881522144</v>
      </c>
      <c r="U143" s="117">
        <f t="shared" si="50"/>
        <v>8.9316891091854203</v>
      </c>
      <c r="V143" s="117">
        <f t="shared" si="50"/>
        <v>9.4835422202727173</v>
      </c>
      <c r="W143" s="117">
        <f t="shared" ref="W143" si="51">W144+W146+W148+W157</f>
        <v>8.2100390668998102</v>
      </c>
      <c r="DA143" s="129" t="s">
        <v>3384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3.7290360974349207E-2</v>
      </c>
      <c r="D144" s="122">
        <f t="shared" si="52"/>
        <v>0.11075050562876317</v>
      </c>
      <c r="E144" s="122">
        <f t="shared" si="52"/>
        <v>0.30169461185467095</v>
      </c>
      <c r="F144" s="122">
        <f t="shared" si="52"/>
        <v>0.53723356578043457</v>
      </c>
      <c r="G144" s="122">
        <f t="shared" si="52"/>
        <v>0.88359188617730422</v>
      </c>
      <c r="H144" s="122">
        <f t="shared" si="52"/>
        <v>1.3609714374776971</v>
      </c>
      <c r="I144" s="122">
        <f t="shared" si="52"/>
        <v>1.3286563669242613</v>
      </c>
      <c r="J144" s="122">
        <f t="shared" si="52"/>
        <v>1.7233746417935916</v>
      </c>
      <c r="K144" s="122">
        <f t="shared" si="52"/>
        <v>1.7137313263128073</v>
      </c>
      <c r="L144" s="122">
        <f t="shared" si="52"/>
        <v>1.5679462464603569</v>
      </c>
      <c r="M144" s="122">
        <f t="shared" si="52"/>
        <v>1.7453411677196899</v>
      </c>
      <c r="N144" s="122">
        <f t="shared" si="52"/>
        <v>1.9940911235396295</v>
      </c>
      <c r="O144" s="122">
        <f t="shared" si="52"/>
        <v>2.1994572766215388</v>
      </c>
      <c r="P144" s="122">
        <f t="shared" si="52"/>
        <v>5.2439324680696826</v>
      </c>
      <c r="Q144" s="122">
        <f t="shared" si="52"/>
        <v>4.0062243135996969</v>
      </c>
      <c r="R144" s="122">
        <f t="shared" si="52"/>
        <v>2.839554251868261</v>
      </c>
      <c r="S144" s="122">
        <f t="shared" si="52"/>
        <v>2.4496266401328013</v>
      </c>
      <c r="T144" s="122">
        <f t="shared" si="52"/>
        <v>2.664726927249947</v>
      </c>
      <c r="U144" s="122">
        <f t="shared" si="52"/>
        <v>4.1178051926566113</v>
      </c>
      <c r="V144" s="122">
        <f t="shared" si="52"/>
        <v>4.257932575374908</v>
      </c>
      <c r="W144" s="122">
        <f t="shared" si="52"/>
        <v>3.6757687786415172</v>
      </c>
      <c r="DA144" s="130" t="s">
        <v>3385</v>
      </c>
    </row>
    <row r="145" spans="1:105" ht="12" customHeight="1" x14ac:dyDescent="0.25">
      <c r="A145" s="97" t="s">
        <v>53</v>
      </c>
      <c r="B145" s="98"/>
      <c r="C145" s="98">
        <v>3.7290360974349207E-2</v>
      </c>
      <c r="D145" s="98">
        <v>0.11075050562876317</v>
      </c>
      <c r="E145" s="98">
        <v>0.30169461185467095</v>
      </c>
      <c r="F145" s="98">
        <v>0.53723356578043457</v>
      </c>
      <c r="G145" s="98">
        <v>0.88359188617730422</v>
      </c>
      <c r="H145" s="98">
        <v>1.3609714374776971</v>
      </c>
      <c r="I145" s="98">
        <v>1.3286563669242613</v>
      </c>
      <c r="J145" s="98">
        <v>1.7233746417935916</v>
      </c>
      <c r="K145" s="98">
        <v>1.7137313263128073</v>
      </c>
      <c r="L145" s="98">
        <v>1.5679462464603569</v>
      </c>
      <c r="M145" s="98">
        <v>1.7453411677196899</v>
      </c>
      <c r="N145" s="98">
        <v>1.9940911235396295</v>
      </c>
      <c r="O145" s="98">
        <v>2.1994572766215388</v>
      </c>
      <c r="P145" s="98">
        <v>5.2439324680696826</v>
      </c>
      <c r="Q145" s="98">
        <v>4.0062243135996969</v>
      </c>
      <c r="R145" s="98">
        <v>2.839554251868261</v>
      </c>
      <c r="S145" s="98">
        <v>2.4496266401328013</v>
      </c>
      <c r="T145" s="98">
        <v>2.664726927249947</v>
      </c>
      <c r="U145" s="98">
        <v>4.1178051926566113</v>
      </c>
      <c r="V145" s="98">
        <v>4.257932575374908</v>
      </c>
      <c r="W145" s="98">
        <v>3.6757687786415172</v>
      </c>
      <c r="DA145" s="63" t="s">
        <v>3386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0</v>
      </c>
      <c r="D146" s="122">
        <f t="shared" si="53"/>
        <v>1.7658001453196012E-5</v>
      </c>
      <c r="E146" s="122">
        <f t="shared" si="53"/>
        <v>3.6436687491223084E-5</v>
      </c>
      <c r="F146" s="122">
        <f t="shared" si="53"/>
        <v>9.0065812357113584E-5</v>
      </c>
      <c r="G146" s="122">
        <f t="shared" si="53"/>
        <v>1.5331470154910377E-4</v>
      </c>
      <c r="H146" s="122">
        <f t="shared" si="53"/>
        <v>3.1770482339703803E-4</v>
      </c>
      <c r="I146" s="122">
        <f t="shared" si="53"/>
        <v>5.4371085763038846E-4</v>
      </c>
      <c r="J146" s="122">
        <f t="shared" si="53"/>
        <v>8.2996057968877466E-4</v>
      </c>
      <c r="K146" s="122">
        <f t="shared" si="53"/>
        <v>1.1250094725540919E-3</v>
      </c>
      <c r="L146" s="122">
        <f t="shared" si="53"/>
        <v>1.9672110256081167E-3</v>
      </c>
      <c r="M146" s="122">
        <f t="shared" si="53"/>
        <v>1.6941117982989184E-3</v>
      </c>
      <c r="N146" s="122">
        <f t="shared" si="53"/>
        <v>3.155684705038987E-3</v>
      </c>
      <c r="O146" s="122">
        <f t="shared" si="53"/>
        <v>4.5327832687561036E-3</v>
      </c>
      <c r="P146" s="122">
        <f t="shared" si="53"/>
        <v>1.5213581546109503E-2</v>
      </c>
      <c r="Q146" s="122">
        <f t="shared" si="53"/>
        <v>2.9409418463781044E-2</v>
      </c>
      <c r="R146" s="122">
        <f t="shared" si="53"/>
        <v>1.5233503745247767E-2</v>
      </c>
      <c r="S146" s="122">
        <f t="shared" si="53"/>
        <v>1.5294843342116433E-2</v>
      </c>
      <c r="T146" s="122">
        <f t="shared" si="53"/>
        <v>2.1722291691293836E-2</v>
      </c>
      <c r="U146" s="122">
        <f t="shared" si="53"/>
        <v>5.2792672926966697E-2</v>
      </c>
      <c r="V146" s="122">
        <f t="shared" si="53"/>
        <v>3.749699739334459E-2</v>
      </c>
      <c r="W146" s="122">
        <f t="shared" si="53"/>
        <v>3.8701861296963166E-2</v>
      </c>
      <c r="DA146" s="130" t="s">
        <v>3387</v>
      </c>
    </row>
    <row r="147" spans="1:105" ht="12" customHeight="1" x14ac:dyDescent="0.25">
      <c r="A147" s="97" t="s">
        <v>53</v>
      </c>
      <c r="B147" s="98"/>
      <c r="C147" s="98">
        <v>0</v>
      </c>
      <c r="D147" s="98">
        <v>1.7658001453196012E-5</v>
      </c>
      <c r="E147" s="98">
        <v>3.6436687491223084E-5</v>
      </c>
      <c r="F147" s="98">
        <v>9.0065812357113584E-5</v>
      </c>
      <c r="G147" s="98">
        <v>1.5331470154910377E-4</v>
      </c>
      <c r="H147" s="98">
        <v>3.1770482339703803E-4</v>
      </c>
      <c r="I147" s="98">
        <v>5.4371085763038846E-4</v>
      </c>
      <c r="J147" s="98">
        <v>8.2996057968877466E-4</v>
      </c>
      <c r="K147" s="98">
        <v>1.1250094725540919E-3</v>
      </c>
      <c r="L147" s="98">
        <v>1.9672110256081167E-3</v>
      </c>
      <c r="M147" s="98">
        <v>1.6941117982989184E-3</v>
      </c>
      <c r="N147" s="98">
        <v>3.155684705038987E-3</v>
      </c>
      <c r="O147" s="98">
        <v>4.5327832687561036E-3</v>
      </c>
      <c r="P147" s="98">
        <v>1.5213581546109503E-2</v>
      </c>
      <c r="Q147" s="98">
        <v>2.9409418463781044E-2</v>
      </c>
      <c r="R147" s="98">
        <v>1.5233503745247767E-2</v>
      </c>
      <c r="S147" s="98">
        <v>1.5294843342116433E-2</v>
      </c>
      <c r="T147" s="98">
        <v>2.1722291691293836E-2</v>
      </c>
      <c r="U147" s="98">
        <v>5.2792672926966697E-2</v>
      </c>
      <c r="V147" s="98">
        <v>3.749699739334459E-2</v>
      </c>
      <c r="W147" s="98">
        <v>3.8701861296963166E-2</v>
      </c>
      <c r="DA147" s="63" t="s">
        <v>3388</v>
      </c>
    </row>
    <row r="148" spans="1:105" ht="12" customHeight="1" x14ac:dyDescent="0.25">
      <c r="A148" s="121" t="s">
        <v>55</v>
      </c>
      <c r="B148" s="122"/>
      <c r="C148" s="122">
        <v>7.2689475760603257E-3</v>
      </c>
      <c r="D148" s="122">
        <v>3.6528858517330731E-2</v>
      </c>
      <c r="E148" s="122">
        <v>0.13198892674124676</v>
      </c>
      <c r="F148" s="122">
        <v>0.23145779399367447</v>
      </c>
      <c r="G148" s="122">
        <v>0.30339738036563019</v>
      </c>
      <c r="H148" s="122">
        <v>0.4682035394770302</v>
      </c>
      <c r="I148" s="122">
        <v>0.53470264579183402</v>
      </c>
      <c r="J148" s="122">
        <v>0.6452999326621307</v>
      </c>
      <c r="K148" s="122">
        <v>0.64765545837272276</v>
      </c>
      <c r="L148" s="122">
        <v>0.68703375684694501</v>
      </c>
      <c r="M148" s="122">
        <v>0.82488844132260553</v>
      </c>
      <c r="N148" s="122">
        <v>1.0240474537732756</v>
      </c>
      <c r="O148" s="122">
        <v>1.1498697683100239</v>
      </c>
      <c r="P148" s="122">
        <v>2.9519362366525455</v>
      </c>
      <c r="Q148" s="122">
        <v>2.4291381537161452</v>
      </c>
      <c r="R148" s="122">
        <v>1.7933252930906396</v>
      </c>
      <c r="S148" s="122">
        <v>1.6281003247921841</v>
      </c>
      <c r="T148" s="122">
        <v>1.6530064792408421</v>
      </c>
      <c r="U148" s="122">
        <v>2.8827305935980712</v>
      </c>
      <c r="V148" s="122">
        <v>3.1877979447848741</v>
      </c>
      <c r="W148" s="122">
        <v>2.7178960017759239</v>
      </c>
      <c r="DA148" s="130" t="s">
        <v>3389</v>
      </c>
    </row>
    <row r="149" spans="1:105" ht="12" customHeight="1" x14ac:dyDescent="0.25">
      <c r="A149" s="97" t="s">
        <v>124</v>
      </c>
      <c r="B149" s="98"/>
      <c r="C149" s="98">
        <v>2.8823070659677393E-3</v>
      </c>
      <c r="D149" s="98">
        <v>8.4091628450394286E-3</v>
      </c>
      <c r="E149" s="98">
        <v>7.7155727570941846E-3</v>
      </c>
      <c r="F149" s="98">
        <v>3.0023883591116657E-2</v>
      </c>
      <c r="G149" s="98">
        <v>8.1750567934372756E-2</v>
      </c>
      <c r="H149" s="98">
        <v>0.21850511372046577</v>
      </c>
      <c r="I149" s="98">
        <v>0.15804700368371505</v>
      </c>
      <c r="J149" s="98">
        <v>7.0970485670855052E-2</v>
      </c>
      <c r="K149" s="98">
        <v>7.7720423723465409E-2</v>
      </c>
      <c r="L149" s="98">
        <v>5.2765939523409223E-2</v>
      </c>
      <c r="M149" s="98">
        <v>6.7832904403211991E-2</v>
      </c>
      <c r="N149" s="98">
        <v>0.14563712991115388</v>
      </c>
      <c r="O149" s="98">
        <v>0.166083219873643</v>
      </c>
      <c r="P149" s="98">
        <v>0.43511561135047705</v>
      </c>
      <c r="Q149" s="98">
        <v>0.26275484366789414</v>
      </c>
      <c r="R149" s="98">
        <v>0.20142077783081708</v>
      </c>
      <c r="S149" s="98">
        <v>0.19941933209423074</v>
      </c>
      <c r="T149" s="98">
        <v>0.20270719549355173</v>
      </c>
      <c r="U149" s="98">
        <v>0.32646506560752259</v>
      </c>
      <c r="V149" s="98">
        <v>0.39617172533722944</v>
      </c>
      <c r="W149" s="98">
        <v>0.42746461323378282</v>
      </c>
      <c r="DA149" s="63" t="s">
        <v>3390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5.5790185048218237E-4</v>
      </c>
      <c r="L150" s="98">
        <v>0</v>
      </c>
      <c r="M150" s="98">
        <v>1.1137849981662302E-4</v>
      </c>
      <c r="N150" s="98">
        <v>2.285219763657957E-4</v>
      </c>
      <c r="O150" s="98">
        <v>1.112734654351775E-3</v>
      </c>
      <c r="P150" s="98">
        <v>3.5146385590289425E-3</v>
      </c>
      <c r="Q150" s="98">
        <v>2.4771083309594807E-3</v>
      </c>
      <c r="R150" s="98">
        <v>2.1897075950783572E-3</v>
      </c>
      <c r="S150" s="98">
        <v>1.3261791954217133E-3</v>
      </c>
      <c r="T150" s="98">
        <v>3.5777343116599422E-3</v>
      </c>
      <c r="U150" s="98">
        <v>5.5063244482547388E-3</v>
      </c>
      <c r="V150" s="98">
        <v>6.3327128897155312E-3</v>
      </c>
      <c r="W150" s="98">
        <v>4.0193154553285473E-3</v>
      </c>
      <c r="DA150" s="63" t="s">
        <v>3391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3.4648466670722901E-4</v>
      </c>
      <c r="L151" s="101">
        <v>0</v>
      </c>
      <c r="M151" s="101">
        <v>6.8867071886841155E-5</v>
      </c>
      <c r="N151" s="101">
        <v>1.3605667810361605E-4</v>
      </c>
      <c r="O151" s="101">
        <v>6.6568854236687906E-4</v>
      </c>
      <c r="P151" s="101">
        <v>2.0283512253516526E-3</v>
      </c>
      <c r="Q151" s="101">
        <v>1.419385318906601E-3</v>
      </c>
      <c r="R151" s="101">
        <v>1.2280213650873878E-3</v>
      </c>
      <c r="S151" s="101">
        <v>7.2408819696659192E-4</v>
      </c>
      <c r="T151" s="101">
        <v>2.2166315548482226E-3</v>
      </c>
      <c r="U151" s="101">
        <v>3.1130659338080525E-3</v>
      </c>
      <c r="V151" s="101">
        <v>3.5043746845123875E-3</v>
      </c>
      <c r="W151" s="101">
        <v>2.1617797265906474E-3</v>
      </c>
      <c r="DA151" s="131" t="s">
        <v>3392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2.1141718377495338E-4</v>
      </c>
      <c r="L152" s="104">
        <v>0</v>
      </c>
      <c r="M152" s="104">
        <v>4.2511427929781867E-5</v>
      </c>
      <c r="N152" s="104">
        <v>9.2465298262179647E-5</v>
      </c>
      <c r="O152" s="104">
        <v>4.470461119848959E-4</v>
      </c>
      <c r="P152" s="104">
        <v>1.48628733367729E-3</v>
      </c>
      <c r="Q152" s="104">
        <v>1.0577230120528797E-3</v>
      </c>
      <c r="R152" s="104">
        <v>9.6168622999096931E-4</v>
      </c>
      <c r="S152" s="104">
        <v>6.0209099845512132E-4</v>
      </c>
      <c r="T152" s="104">
        <v>1.3611027568117195E-3</v>
      </c>
      <c r="U152" s="104">
        <v>2.3932585144466859E-3</v>
      </c>
      <c r="V152" s="104">
        <v>2.8283382052031441E-3</v>
      </c>
      <c r="W152" s="104">
        <v>1.8575357287378999E-3</v>
      </c>
      <c r="DA152" s="132" t="s">
        <v>3393</v>
      </c>
    </row>
    <row r="153" spans="1:105" ht="12" customHeight="1" x14ac:dyDescent="0.25">
      <c r="A153" s="106" t="s">
        <v>122</v>
      </c>
      <c r="B153" s="101"/>
      <c r="C153" s="101">
        <v>4.386640510092586E-3</v>
      </c>
      <c r="D153" s="101">
        <v>2.8119695672291306E-2</v>
      </c>
      <c r="E153" s="101">
        <v>0.12427335398415258</v>
      </c>
      <c r="F153" s="101">
        <v>0.20143391040255781</v>
      </c>
      <c r="G153" s="101">
        <v>0.22164681243125742</v>
      </c>
      <c r="H153" s="101">
        <v>0.24969842575656442</v>
      </c>
      <c r="I153" s="101">
        <v>0.37665564210811903</v>
      </c>
      <c r="J153" s="101">
        <v>0.57432944699127564</v>
      </c>
      <c r="K153" s="101">
        <v>0.28346969044698955</v>
      </c>
      <c r="L153" s="101">
        <v>0.57102931294503223</v>
      </c>
      <c r="M153" s="101">
        <v>0.68107513354737681</v>
      </c>
      <c r="N153" s="101">
        <v>0.75282080793024186</v>
      </c>
      <c r="O153" s="101">
        <v>0.12746966718267963</v>
      </c>
      <c r="P153" s="101">
        <v>0.3308376986557709</v>
      </c>
      <c r="Q153" s="101">
        <v>0.42473929428578866</v>
      </c>
      <c r="R153" s="101">
        <v>0.60357338587024334</v>
      </c>
      <c r="S153" s="101">
        <v>0.91834443923733411</v>
      </c>
      <c r="T153" s="101">
        <v>0</v>
      </c>
      <c r="U153" s="101">
        <v>0.49798650823843049</v>
      </c>
      <c r="V153" s="101">
        <v>0</v>
      </c>
      <c r="W153" s="101">
        <v>0.26147241966885143</v>
      </c>
      <c r="DA153" s="131" t="s">
        <v>3394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0.28590744235178561</v>
      </c>
      <c r="L154" s="104">
        <v>6.3238504378503521E-2</v>
      </c>
      <c r="M154" s="104">
        <v>7.5869024872200153E-2</v>
      </c>
      <c r="N154" s="104">
        <v>0.12536099395551406</v>
      </c>
      <c r="O154" s="104">
        <v>0.8552041465993494</v>
      </c>
      <c r="P154" s="104">
        <v>2.1824682880872688</v>
      </c>
      <c r="Q154" s="104">
        <v>1.7391669074315028</v>
      </c>
      <c r="R154" s="104">
        <v>0.98614142179450082</v>
      </c>
      <c r="S154" s="104">
        <v>0.50901037426519757</v>
      </c>
      <c r="T154" s="104">
        <v>1.4467215494356305</v>
      </c>
      <c r="U154" s="104">
        <v>2.0527726953038634</v>
      </c>
      <c r="V154" s="104">
        <v>2.7852935065579292</v>
      </c>
      <c r="W154" s="104">
        <v>2.0249396534179613</v>
      </c>
      <c r="DA154" s="132" t="s">
        <v>3395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0.17055456397924071</v>
      </c>
      <c r="L155" s="98">
        <v>3.9024559150723392E-2</v>
      </c>
      <c r="M155" s="98">
        <v>4.529525149932917E-2</v>
      </c>
      <c r="N155" s="98">
        <v>7.2318234390099309E-2</v>
      </c>
      <c r="O155" s="98">
        <v>0.50103317889599031</v>
      </c>
      <c r="P155" s="98">
        <v>1.2440343271247352</v>
      </c>
      <c r="Q155" s="98">
        <v>0.99275506820449511</v>
      </c>
      <c r="R155" s="98">
        <v>0.55424188233474514</v>
      </c>
      <c r="S155" s="98">
        <v>0.27951389464403537</v>
      </c>
      <c r="T155" s="98">
        <v>0.8912884175076734</v>
      </c>
      <c r="U155" s="98">
        <v>1.1675938244256003</v>
      </c>
      <c r="V155" s="98">
        <v>1.5567130560068325</v>
      </c>
      <c r="W155" s="98">
        <v>1.0863598713279459</v>
      </c>
      <c r="DA155" s="63" t="s">
        <v>3396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0.1153528783725449</v>
      </c>
      <c r="L156" s="98">
        <v>2.4213945227780132E-2</v>
      </c>
      <c r="M156" s="98">
        <v>3.057377337287099E-2</v>
      </c>
      <c r="N156" s="98">
        <v>5.3042759565414745E-2</v>
      </c>
      <c r="O156" s="98">
        <v>0.35417096770335915</v>
      </c>
      <c r="P156" s="98">
        <v>0.93843396096253362</v>
      </c>
      <c r="Q156" s="98">
        <v>0.74641183922700771</v>
      </c>
      <c r="R156" s="98">
        <v>0.43189953945975562</v>
      </c>
      <c r="S156" s="98">
        <v>0.22949647962116224</v>
      </c>
      <c r="T156" s="98">
        <v>0.55543313192795707</v>
      </c>
      <c r="U156" s="98">
        <v>0.88517887087826308</v>
      </c>
      <c r="V156" s="98">
        <v>1.2285804505510969</v>
      </c>
      <c r="W156" s="98">
        <v>0.93857978209001558</v>
      </c>
      <c r="DA156" s="63" t="s">
        <v>3397</v>
      </c>
    </row>
    <row r="157" spans="1:105" ht="12" customHeight="1" x14ac:dyDescent="0.25">
      <c r="A157" s="121" t="s">
        <v>54</v>
      </c>
      <c r="B157" s="122"/>
      <c r="C157" s="122">
        <v>3.7386721907269253E-3</v>
      </c>
      <c r="D157" s="122">
        <v>2.3385730352222158E-2</v>
      </c>
      <c r="E157" s="122">
        <v>7.3725985441166639E-2</v>
      </c>
      <c r="F157" s="122">
        <v>0.133088115627438</v>
      </c>
      <c r="G157" s="122">
        <v>0.19782186257858209</v>
      </c>
      <c r="H157" s="122">
        <v>0.27844505103455425</v>
      </c>
      <c r="I157" s="122">
        <v>0.34524795411788506</v>
      </c>
      <c r="J157" s="122">
        <v>0.40277072394762503</v>
      </c>
      <c r="K157" s="122">
        <v>0.42863248338500259</v>
      </c>
      <c r="L157" s="122">
        <v>0.41192901391746206</v>
      </c>
      <c r="M157" s="122">
        <v>0.48104457969751269</v>
      </c>
      <c r="N157" s="122">
        <v>0.6324509328324559</v>
      </c>
      <c r="O157" s="122">
        <v>0.74780660194068072</v>
      </c>
      <c r="P157" s="122">
        <v>1.9174956235556553</v>
      </c>
      <c r="Q157" s="122">
        <v>1.5292520922377459</v>
      </c>
      <c r="R157" s="122">
        <v>1.0946864836789785</v>
      </c>
      <c r="S157" s="122">
        <v>0.98365808562528312</v>
      </c>
      <c r="T157" s="122">
        <v>1.120197589970132</v>
      </c>
      <c r="U157" s="122">
        <v>1.8783606500037702</v>
      </c>
      <c r="V157" s="122">
        <v>2.0003147027195913</v>
      </c>
      <c r="W157" s="122">
        <v>1.7776724251854066</v>
      </c>
      <c r="DA157" s="130" t="s">
        <v>3398</v>
      </c>
    </row>
    <row r="158" spans="1:105" ht="12" customHeight="1" x14ac:dyDescent="0.25">
      <c r="A158" s="97" t="s">
        <v>50</v>
      </c>
      <c r="B158" s="98"/>
      <c r="C158" s="98">
        <v>3.1150849526435497E-3</v>
      </c>
      <c r="D158" s="98">
        <v>1.8057808261199668E-2</v>
      </c>
      <c r="E158" s="98">
        <v>2.7949649026488409E-2</v>
      </c>
      <c r="F158" s="98">
        <v>7.9989744398452453E-2</v>
      </c>
      <c r="G158" s="98">
        <v>0.16208660853925314</v>
      </c>
      <c r="H158" s="98">
        <v>0.22503159656478139</v>
      </c>
      <c r="I158" s="98">
        <v>0.28957948569472142</v>
      </c>
      <c r="J158" s="98">
        <v>0.26196364293653279</v>
      </c>
      <c r="K158" s="98">
        <v>0.27401879985038691</v>
      </c>
      <c r="L158" s="98">
        <v>0.21134679142083684</v>
      </c>
      <c r="M158" s="98">
        <v>0.27503402458559756</v>
      </c>
      <c r="N158" s="98">
        <v>0.45967606685357909</v>
      </c>
      <c r="O158" s="98">
        <v>0.5590875563691674</v>
      </c>
      <c r="P158" s="98">
        <v>1.483536884057115</v>
      </c>
      <c r="Q158" s="98">
        <v>1.1169242722948176</v>
      </c>
      <c r="R158" s="98">
        <v>0.72971552562787989</v>
      </c>
      <c r="S158" s="98">
        <v>0.68630460425971229</v>
      </c>
      <c r="T158" s="98">
        <v>0.83238713597183245</v>
      </c>
      <c r="U158" s="98">
        <v>1.4202174917372417</v>
      </c>
      <c r="V158" s="98">
        <v>1.4953282867413207</v>
      </c>
      <c r="W158" s="98">
        <v>1.5735034007966353</v>
      </c>
      <c r="DA158" s="63" t="s">
        <v>3399</v>
      </c>
    </row>
    <row r="159" spans="1:105" ht="12" customHeight="1" x14ac:dyDescent="0.25">
      <c r="A159" s="109" t="s">
        <v>120</v>
      </c>
      <c r="B159" s="33"/>
      <c r="C159" s="33">
        <v>6.2358723808337571E-4</v>
      </c>
      <c r="D159" s="33">
        <v>5.3279220910224905E-3</v>
      </c>
      <c r="E159" s="33">
        <v>4.577633641467823E-2</v>
      </c>
      <c r="F159" s="33">
        <v>5.3098371228985544E-2</v>
      </c>
      <c r="G159" s="33">
        <v>3.5735254039328958E-2</v>
      </c>
      <c r="H159" s="33">
        <v>5.3413454469772866E-2</v>
      </c>
      <c r="I159" s="33">
        <v>5.5668468423163635E-2</v>
      </c>
      <c r="J159" s="33">
        <v>0.14080708101109221</v>
      </c>
      <c r="K159" s="33">
        <v>0.15461368353461571</v>
      </c>
      <c r="L159" s="33">
        <v>0.20058222249662525</v>
      </c>
      <c r="M159" s="33">
        <v>0.20601055511191516</v>
      </c>
      <c r="N159" s="33">
        <v>0.17277486597887687</v>
      </c>
      <c r="O159" s="33">
        <v>0.18871904557151328</v>
      </c>
      <c r="P159" s="33">
        <v>0.43395873949854036</v>
      </c>
      <c r="Q159" s="33">
        <v>0.41232781994292828</v>
      </c>
      <c r="R159" s="33">
        <v>0.36497095805109853</v>
      </c>
      <c r="S159" s="33">
        <v>0.29735348136557083</v>
      </c>
      <c r="T159" s="33">
        <v>0.28781045399829941</v>
      </c>
      <c r="U159" s="33">
        <v>0.45814315826652841</v>
      </c>
      <c r="V159" s="33">
        <v>0.50498641597827054</v>
      </c>
      <c r="W159" s="33">
        <v>0.20416902438877124</v>
      </c>
      <c r="DA159" s="60" t="s">
        <v>3400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7.7154204141206051E-2</v>
      </c>
      <c r="D161" s="117">
        <f t="shared" si="54"/>
        <v>0.12671136873840966</v>
      </c>
      <c r="E161" s="117">
        <f t="shared" si="54"/>
        <v>0.16913844757155147</v>
      </c>
      <c r="F161" s="117">
        <f t="shared" si="54"/>
        <v>0.15501378872915789</v>
      </c>
      <c r="G161" s="117">
        <f t="shared" si="54"/>
        <v>0.14437077633729717</v>
      </c>
      <c r="H161" s="117">
        <f t="shared" si="54"/>
        <v>0.17939221984036074</v>
      </c>
      <c r="I161" s="117">
        <f t="shared" si="54"/>
        <v>0.31113197021359235</v>
      </c>
      <c r="J161" s="117">
        <f t="shared" si="54"/>
        <v>0.24545777610306305</v>
      </c>
      <c r="K161" s="117">
        <f t="shared" si="54"/>
        <v>0.21457185688417521</v>
      </c>
      <c r="L161" s="117">
        <f t="shared" si="54"/>
        <v>0.14208912752048533</v>
      </c>
      <c r="M161" s="117">
        <f t="shared" si="54"/>
        <v>6.0612954355012155E-2</v>
      </c>
      <c r="N161" s="117">
        <f t="shared" si="54"/>
        <v>7.3215402779406122E-2</v>
      </c>
      <c r="O161" s="117">
        <f t="shared" si="54"/>
        <v>7.2424964263323968E-2</v>
      </c>
      <c r="P161" s="117">
        <f t="shared" si="54"/>
        <v>0.12521760035749269</v>
      </c>
      <c r="Q161" s="117">
        <f t="shared" si="54"/>
        <v>8.7896708673560073E-2</v>
      </c>
      <c r="R161" s="117">
        <f t="shared" ref="R161:V161" si="55">R162+R164+R166+R175</f>
        <v>0</v>
      </c>
      <c r="S161" s="117">
        <f t="shared" si="55"/>
        <v>4.6809421165285373E-2</v>
      </c>
      <c r="T161" s="117">
        <f t="shared" si="55"/>
        <v>3.5414929006719754E-2</v>
      </c>
      <c r="U161" s="117">
        <f t="shared" si="55"/>
        <v>9.0587524637929906E-2</v>
      </c>
      <c r="V161" s="117">
        <f t="shared" si="55"/>
        <v>8.0318714139742758E-2</v>
      </c>
      <c r="W161" s="117">
        <f t="shared" ref="W161" si="56">W162+W164+W166+W175</f>
        <v>7.5081730193690036E-2</v>
      </c>
      <c r="DA161" s="129" t="s">
        <v>3401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6.7174764760460526E-2</v>
      </c>
      <c r="D162" s="122">
        <f t="shared" si="57"/>
        <v>0.11092939699657835</v>
      </c>
      <c r="E162" s="122">
        <f t="shared" si="57"/>
        <v>0.13716683148413941</v>
      </c>
      <c r="F162" s="122">
        <f t="shared" si="57"/>
        <v>0.12754192886428664</v>
      </c>
      <c r="G162" s="122">
        <f t="shared" si="57"/>
        <v>0.11879257412363113</v>
      </c>
      <c r="H162" s="122">
        <f t="shared" si="57"/>
        <v>0.14451046709546586</v>
      </c>
      <c r="I162" s="122">
        <f t="shared" si="57"/>
        <v>0.25842886067750698</v>
      </c>
      <c r="J162" s="122">
        <f t="shared" si="57"/>
        <v>0.2017460564447533</v>
      </c>
      <c r="K162" s="122">
        <f t="shared" si="57"/>
        <v>0.17773727995923927</v>
      </c>
      <c r="L162" s="122">
        <f t="shared" si="57"/>
        <v>0.11836401742587371</v>
      </c>
      <c r="M162" s="122">
        <f t="shared" si="57"/>
        <v>4.9065715679087886E-2</v>
      </c>
      <c r="N162" s="122">
        <f t="shared" si="57"/>
        <v>5.9451015324336789E-2</v>
      </c>
      <c r="O162" s="122">
        <f t="shared" si="57"/>
        <v>5.8741242543901083E-2</v>
      </c>
      <c r="P162" s="122">
        <f t="shared" si="57"/>
        <v>9.9718619056813243E-2</v>
      </c>
      <c r="Q162" s="122">
        <f t="shared" si="57"/>
        <v>6.970809309391833E-2</v>
      </c>
      <c r="R162" s="122">
        <f t="shared" si="57"/>
        <v>0</v>
      </c>
      <c r="S162" s="122">
        <f t="shared" si="57"/>
        <v>3.6243664872031817E-2</v>
      </c>
      <c r="T162" s="122">
        <f t="shared" si="57"/>
        <v>2.7511158952991676E-2</v>
      </c>
      <c r="U162" s="122">
        <f t="shared" si="57"/>
        <v>6.8248838278308244E-2</v>
      </c>
      <c r="V162" s="122">
        <f t="shared" si="57"/>
        <v>5.965920231865264E-2</v>
      </c>
      <c r="W162" s="122">
        <f t="shared" si="57"/>
        <v>5.4379925411063665E-2</v>
      </c>
      <c r="DA162" s="130" t="s">
        <v>3402</v>
      </c>
    </row>
    <row r="163" spans="1:105" ht="12" customHeight="1" x14ac:dyDescent="0.25">
      <c r="A163" s="97" t="s">
        <v>53</v>
      </c>
      <c r="B163" s="33"/>
      <c r="C163" s="33">
        <v>6.7174764760460526E-2</v>
      </c>
      <c r="D163" s="33">
        <v>0.11092939699657835</v>
      </c>
      <c r="E163" s="33">
        <v>0.13716683148413941</v>
      </c>
      <c r="F163" s="33">
        <v>0.12754192886428664</v>
      </c>
      <c r="G163" s="33">
        <v>0.11879257412363113</v>
      </c>
      <c r="H163" s="33">
        <v>0.14451046709546586</v>
      </c>
      <c r="I163" s="33">
        <v>0.25842886067750698</v>
      </c>
      <c r="J163" s="33">
        <v>0.2017460564447533</v>
      </c>
      <c r="K163" s="33">
        <v>0.17773727995923927</v>
      </c>
      <c r="L163" s="33">
        <v>0.11836401742587371</v>
      </c>
      <c r="M163" s="33">
        <v>4.9065715679087886E-2</v>
      </c>
      <c r="N163" s="33">
        <v>5.9451015324336789E-2</v>
      </c>
      <c r="O163" s="33">
        <v>5.8741242543901083E-2</v>
      </c>
      <c r="P163" s="33">
        <v>9.9718619056813243E-2</v>
      </c>
      <c r="Q163" s="33">
        <v>6.970809309391833E-2</v>
      </c>
      <c r="R163" s="33">
        <v>0</v>
      </c>
      <c r="S163" s="33">
        <v>3.6243664872031817E-2</v>
      </c>
      <c r="T163" s="33">
        <v>2.7511158952991676E-2</v>
      </c>
      <c r="U163" s="33">
        <v>6.8248838278308244E-2</v>
      </c>
      <c r="V163" s="33">
        <v>5.965920231865264E-2</v>
      </c>
      <c r="W163" s="33">
        <v>5.4379925411063665E-2</v>
      </c>
      <c r="DA163" s="60" t="s">
        <v>3403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0</v>
      </c>
      <c r="D164" s="122">
        <f t="shared" si="58"/>
        <v>0</v>
      </c>
      <c r="E164" s="122">
        <f t="shared" si="58"/>
        <v>9.109171872805771E-6</v>
      </c>
      <c r="F164" s="122">
        <f t="shared" si="58"/>
        <v>1.0007312484123732E-5</v>
      </c>
      <c r="G164" s="122">
        <f t="shared" si="58"/>
        <v>1.0951050110650269E-5</v>
      </c>
      <c r="H164" s="122">
        <f t="shared" si="58"/>
        <v>1.5128801114144668E-5</v>
      </c>
      <c r="I164" s="122">
        <f t="shared" si="58"/>
        <v>2.5890993220494688E-5</v>
      </c>
      <c r="J164" s="122">
        <f t="shared" si="58"/>
        <v>3.5068756888258073E-5</v>
      </c>
      <c r="K164" s="122">
        <f t="shared" si="58"/>
        <v>3.5156546017315373E-5</v>
      </c>
      <c r="L164" s="122">
        <f t="shared" si="58"/>
        <v>4.014716378792076E-5</v>
      </c>
      <c r="M164" s="122">
        <f t="shared" si="58"/>
        <v>1.1145472357229725E-5</v>
      </c>
      <c r="N164" s="122">
        <f t="shared" si="58"/>
        <v>2.7321945498173049E-5</v>
      </c>
      <c r="O164" s="122">
        <f t="shared" si="58"/>
        <v>2.5754450390659681E-5</v>
      </c>
      <c r="P164" s="122">
        <f t="shared" si="58"/>
        <v>7.8190213526260294E-5</v>
      </c>
      <c r="Q164" s="122">
        <f t="shared" si="58"/>
        <v>1.2723481412018996E-4</v>
      </c>
      <c r="R164" s="122">
        <f t="shared" si="58"/>
        <v>0</v>
      </c>
      <c r="S164" s="122">
        <f t="shared" si="58"/>
        <v>5.6093557489424572E-5</v>
      </c>
      <c r="T164" s="122">
        <f t="shared" si="58"/>
        <v>6.1362405907609716E-5</v>
      </c>
      <c r="U164" s="122">
        <f t="shared" si="58"/>
        <v>2.4204485804518613E-4</v>
      </c>
      <c r="V164" s="122">
        <f t="shared" si="58"/>
        <v>1.4175148238630071E-4</v>
      </c>
      <c r="W164" s="122">
        <f t="shared" si="58"/>
        <v>1.5712294116288465E-4</v>
      </c>
      <c r="DA164" s="130" t="s">
        <v>3404</v>
      </c>
    </row>
    <row r="165" spans="1:105" ht="12" customHeight="1" x14ac:dyDescent="0.25">
      <c r="A165" s="97" t="s">
        <v>53</v>
      </c>
      <c r="B165" s="98"/>
      <c r="C165" s="98">
        <v>0</v>
      </c>
      <c r="D165" s="98">
        <v>0</v>
      </c>
      <c r="E165" s="98">
        <v>9.109171872805771E-6</v>
      </c>
      <c r="F165" s="98">
        <v>1.0007312484123732E-5</v>
      </c>
      <c r="G165" s="98">
        <v>1.0951050110650269E-5</v>
      </c>
      <c r="H165" s="98">
        <v>1.5128801114144668E-5</v>
      </c>
      <c r="I165" s="98">
        <v>2.5890993220494688E-5</v>
      </c>
      <c r="J165" s="98">
        <v>3.5068756888258073E-5</v>
      </c>
      <c r="K165" s="98">
        <v>3.5156546017315373E-5</v>
      </c>
      <c r="L165" s="98">
        <v>4.014716378792076E-5</v>
      </c>
      <c r="M165" s="98">
        <v>1.1145472357229725E-5</v>
      </c>
      <c r="N165" s="98">
        <v>2.7321945498173049E-5</v>
      </c>
      <c r="O165" s="98">
        <v>2.5754450390659681E-5</v>
      </c>
      <c r="P165" s="98">
        <v>7.8190213526260294E-5</v>
      </c>
      <c r="Q165" s="98">
        <v>1.2723481412018996E-4</v>
      </c>
      <c r="R165" s="98">
        <v>0</v>
      </c>
      <c r="S165" s="98">
        <v>5.6093557489424572E-5</v>
      </c>
      <c r="T165" s="98">
        <v>6.1362405907609716E-5</v>
      </c>
      <c r="U165" s="98">
        <v>2.4204485804518613E-4</v>
      </c>
      <c r="V165" s="98">
        <v>1.4175148238630071E-4</v>
      </c>
      <c r="W165" s="98">
        <v>1.5712294116288465E-4</v>
      </c>
      <c r="DA165" s="63" t="s">
        <v>3405</v>
      </c>
    </row>
    <row r="166" spans="1:105" ht="12" customHeight="1" x14ac:dyDescent="0.25">
      <c r="A166" s="121" t="s">
        <v>55</v>
      </c>
      <c r="B166" s="122"/>
      <c r="C166" s="122">
        <v>6.599698959773647E-3</v>
      </c>
      <c r="D166" s="122">
        <v>9.6154974823748768E-3</v>
      </c>
      <c r="E166" s="122">
        <v>2.0506063845878279E-2</v>
      </c>
      <c r="F166" s="122">
        <v>1.7433811618135689E-2</v>
      </c>
      <c r="G166" s="122">
        <v>1.5474542903231825E-2</v>
      </c>
      <c r="H166" s="122">
        <v>2.1863403733283986E-2</v>
      </c>
      <c r="I166" s="122">
        <v>3.2011470750838628E-2</v>
      </c>
      <c r="J166" s="122">
        <v>2.6898487953128266E-2</v>
      </c>
      <c r="K166" s="122">
        <v>2.214744567959568E-2</v>
      </c>
      <c r="L166" s="122">
        <v>1.4812683273537497E-2</v>
      </c>
      <c r="M166" s="122">
        <v>7.2892359410090214E-3</v>
      </c>
      <c r="N166" s="122">
        <v>8.4886545494015624E-3</v>
      </c>
      <c r="O166" s="122">
        <v>8.2782381955813535E-3</v>
      </c>
      <c r="P166" s="122">
        <v>1.5415920965731234E-2</v>
      </c>
      <c r="Q166" s="122">
        <v>1.1090117842940152E-2</v>
      </c>
      <c r="R166" s="122">
        <v>0</v>
      </c>
      <c r="S166" s="122">
        <v>6.5518749396952349E-3</v>
      </c>
      <c r="T166" s="122">
        <v>4.6838265586488801E-3</v>
      </c>
      <c r="U166" s="122">
        <v>1.3387605589770993E-2</v>
      </c>
      <c r="V166" s="122">
        <v>1.2609545016672774E-2</v>
      </c>
      <c r="W166" s="122">
        <v>1.2418818244965275E-2</v>
      </c>
      <c r="DA166" s="130" t="s">
        <v>3406</v>
      </c>
    </row>
    <row r="167" spans="1:105" ht="12" customHeight="1" x14ac:dyDescent="0.25">
      <c r="A167" s="97" t="s">
        <v>124</v>
      </c>
      <c r="B167" s="98"/>
      <c r="C167" s="98">
        <v>2.6517225006903204E-3</v>
      </c>
      <c r="D167" s="98">
        <v>2.2190846396631832E-3</v>
      </c>
      <c r="E167" s="98">
        <v>1.2246940884276484E-3</v>
      </c>
      <c r="F167" s="98">
        <v>2.2707138850424362E-3</v>
      </c>
      <c r="G167" s="98">
        <v>4.195596799120219E-3</v>
      </c>
      <c r="H167" s="98">
        <v>1.0178009424479243E-2</v>
      </c>
      <c r="I167" s="98">
        <v>9.4774807952227764E-3</v>
      </c>
      <c r="J167" s="98">
        <v>3.0025974706900213E-3</v>
      </c>
      <c r="K167" s="98">
        <v>2.6655018966531465E-3</v>
      </c>
      <c r="L167" s="98">
        <v>1.1317091586790183E-3</v>
      </c>
      <c r="M167" s="98">
        <v>5.5373799512826126E-4</v>
      </c>
      <c r="N167" s="98">
        <v>1.273794139164611E-3</v>
      </c>
      <c r="O167" s="98">
        <v>1.2122862764499488E-3</v>
      </c>
      <c r="P167" s="98">
        <v>2.3505645271034168E-3</v>
      </c>
      <c r="Q167" s="98">
        <v>1.254798680362436E-3</v>
      </c>
      <c r="R167" s="98">
        <v>0</v>
      </c>
      <c r="S167" s="98">
        <v>7.5824841100467961E-4</v>
      </c>
      <c r="T167" s="98">
        <v>6.4026277793288614E-4</v>
      </c>
      <c r="U167" s="98">
        <v>1.6016274682298735E-3</v>
      </c>
      <c r="V167" s="98">
        <v>1.5633215074142561E-3</v>
      </c>
      <c r="W167" s="98">
        <v>1.9858983193207099E-3</v>
      </c>
      <c r="DA167" s="63" t="s">
        <v>3407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3408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3409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3410</v>
      </c>
    </row>
    <row r="171" spans="1:105" ht="12" customHeight="1" x14ac:dyDescent="0.25">
      <c r="A171" s="106" t="s">
        <v>122</v>
      </c>
      <c r="B171" s="101"/>
      <c r="C171" s="101">
        <v>3.9479764590833267E-3</v>
      </c>
      <c r="D171" s="101">
        <v>7.3964128427116936E-3</v>
      </c>
      <c r="E171" s="101">
        <v>1.928136975745063E-2</v>
      </c>
      <c r="F171" s="101">
        <v>1.5163097733093251E-2</v>
      </c>
      <c r="G171" s="101">
        <v>1.1278946104111606E-2</v>
      </c>
      <c r="H171" s="101">
        <v>1.168539430880474E-2</v>
      </c>
      <c r="I171" s="101">
        <v>2.2533989955615855E-2</v>
      </c>
      <c r="J171" s="101">
        <v>2.3895890482438245E-2</v>
      </c>
      <c r="K171" s="101">
        <v>9.6976473047654301E-3</v>
      </c>
      <c r="L171" s="101">
        <v>1.2347297396858404E-2</v>
      </c>
      <c r="M171" s="101">
        <v>6.0879671503854529E-3</v>
      </c>
      <c r="N171" s="101">
        <v>6.167567227651204E-3</v>
      </c>
      <c r="O171" s="101">
        <v>9.2465043552202833E-4</v>
      </c>
      <c r="P171" s="101">
        <v>1.666365781683464E-3</v>
      </c>
      <c r="Q171" s="101">
        <v>1.925964151840033E-3</v>
      </c>
      <c r="R171" s="101">
        <v>0</v>
      </c>
      <c r="S171" s="101">
        <v>3.6820114389441022E-3</v>
      </c>
      <c r="T171" s="101">
        <v>0</v>
      </c>
      <c r="U171" s="101">
        <v>2.328853506960704E-3</v>
      </c>
      <c r="V171" s="101">
        <v>0</v>
      </c>
      <c r="W171" s="101">
        <v>1.1384865878179308E-3</v>
      </c>
      <c r="DA171" s="131" t="s">
        <v>3411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9.7842964781771034E-3</v>
      </c>
      <c r="L172" s="104">
        <v>1.3336767180000743E-3</v>
      </c>
      <c r="M172" s="104">
        <v>6.4753079549530711E-4</v>
      </c>
      <c r="N172" s="104">
        <v>1.0472931825857479E-3</v>
      </c>
      <c r="O172" s="104">
        <v>6.1413014836093766E-3</v>
      </c>
      <c r="P172" s="104">
        <v>1.1398990656944353E-2</v>
      </c>
      <c r="Q172" s="104">
        <v>7.9093550107376832E-3</v>
      </c>
      <c r="R172" s="104">
        <v>0</v>
      </c>
      <c r="S172" s="104">
        <v>2.1116150897464532E-3</v>
      </c>
      <c r="T172" s="104">
        <v>4.0435637807159936E-3</v>
      </c>
      <c r="U172" s="104">
        <v>9.4571246145804151E-3</v>
      </c>
      <c r="V172" s="104">
        <v>1.1046223509258518E-2</v>
      </c>
      <c r="W172" s="104">
        <v>9.2944333378266342E-3</v>
      </c>
      <c r="DA172" s="132" t="s">
        <v>3412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5.8367015770993767E-3</v>
      </c>
      <c r="L173" s="98">
        <v>8.2301354975163564E-4</v>
      </c>
      <c r="M173" s="98">
        <v>3.8658820625316498E-4</v>
      </c>
      <c r="N173" s="98">
        <v>6.0416235914869927E-4</v>
      </c>
      <c r="O173" s="98">
        <v>3.5979664237210419E-3</v>
      </c>
      <c r="P173" s="98">
        <v>6.4975677993658323E-3</v>
      </c>
      <c r="Q173" s="98">
        <v>4.5148353729515213E-3</v>
      </c>
      <c r="R173" s="98">
        <v>0</v>
      </c>
      <c r="S173" s="98">
        <v>1.1595554581302777E-3</v>
      </c>
      <c r="T173" s="98">
        <v>2.4911369880483386E-3</v>
      </c>
      <c r="U173" s="98">
        <v>5.3791052083206493E-3</v>
      </c>
      <c r="V173" s="98">
        <v>6.1737839534487492E-3</v>
      </c>
      <c r="W173" s="98">
        <v>4.98637052610644E-3</v>
      </c>
      <c r="DA173" s="63" t="s">
        <v>3413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3.9475949010777259E-3</v>
      </c>
      <c r="L174" s="33">
        <v>5.1066316824843869E-4</v>
      </c>
      <c r="M174" s="33">
        <v>2.6094258924214207E-4</v>
      </c>
      <c r="N174" s="33">
        <v>4.4313082343704866E-4</v>
      </c>
      <c r="O174" s="33">
        <v>2.5433350598883346E-3</v>
      </c>
      <c r="P174" s="33">
        <v>4.9014228575785202E-3</v>
      </c>
      <c r="Q174" s="33">
        <v>3.3945196377861619E-3</v>
      </c>
      <c r="R174" s="33">
        <v>0</v>
      </c>
      <c r="S174" s="33">
        <v>9.5205963161617549E-4</v>
      </c>
      <c r="T174" s="33">
        <v>1.5524267926676548E-3</v>
      </c>
      <c r="U174" s="33">
        <v>4.0780194062597667E-3</v>
      </c>
      <c r="V174" s="33">
        <v>4.8724395558097681E-3</v>
      </c>
      <c r="W174" s="33">
        <v>4.3080628117201942E-3</v>
      </c>
      <c r="DA174" s="60" t="s">
        <v>3414</v>
      </c>
    </row>
    <row r="175" spans="1:105" ht="12" customHeight="1" x14ac:dyDescent="0.25">
      <c r="A175" s="121" t="s">
        <v>54</v>
      </c>
      <c r="B175" s="122"/>
      <c r="C175" s="122">
        <v>3.3797404209718767E-3</v>
      </c>
      <c r="D175" s="122">
        <v>6.166474259456438E-3</v>
      </c>
      <c r="E175" s="122">
        <v>1.1456443069660985E-2</v>
      </c>
      <c r="F175" s="122">
        <v>1.0028040934251418E-2</v>
      </c>
      <c r="G175" s="122">
        <v>1.0092708260323581E-2</v>
      </c>
      <c r="H175" s="122">
        <v>1.3003220210496744E-2</v>
      </c>
      <c r="I175" s="122">
        <v>2.066574779202629E-2</v>
      </c>
      <c r="J175" s="122">
        <v>1.6778162948293231E-2</v>
      </c>
      <c r="K175" s="122">
        <v>1.4651974699322957E-2</v>
      </c>
      <c r="L175" s="122">
        <v>8.8722796572862153E-3</v>
      </c>
      <c r="M175" s="122">
        <v>4.2468572625580236E-3</v>
      </c>
      <c r="N175" s="122">
        <v>5.2484109601695994E-3</v>
      </c>
      <c r="O175" s="122">
        <v>5.3797290734508693E-3</v>
      </c>
      <c r="P175" s="122">
        <v>1.000487012142196E-2</v>
      </c>
      <c r="Q175" s="122">
        <v>6.9712629225813939E-3</v>
      </c>
      <c r="R175" s="122">
        <v>0</v>
      </c>
      <c r="S175" s="122">
        <v>3.9577877960688948E-3</v>
      </c>
      <c r="T175" s="122">
        <v>3.1585810891715852E-3</v>
      </c>
      <c r="U175" s="122">
        <v>8.7090359118054891E-3</v>
      </c>
      <c r="V175" s="122">
        <v>7.9082153220310421E-3</v>
      </c>
      <c r="W175" s="122">
        <v>8.125863596498209E-3</v>
      </c>
      <c r="DA175" s="130" t="s">
        <v>3415</v>
      </c>
    </row>
    <row r="176" spans="1:105" ht="12" customHeight="1" x14ac:dyDescent="0.25">
      <c r="A176" s="97" t="s">
        <v>50</v>
      </c>
      <c r="B176" s="98"/>
      <c r="C176" s="98">
        <v>2.7928347851286996E-3</v>
      </c>
      <c r="D176" s="98">
        <v>4.7765815400592666E-3</v>
      </c>
      <c r="E176" s="98">
        <v>4.3356796273777039E-3</v>
      </c>
      <c r="F176" s="98">
        <v>6.0633625491538301E-3</v>
      </c>
      <c r="G176" s="98">
        <v>8.2867918999899592E-3</v>
      </c>
      <c r="H176" s="98">
        <v>1.0509717421981549E-2</v>
      </c>
      <c r="I176" s="98">
        <v>1.7328023775219904E-2</v>
      </c>
      <c r="J176" s="98">
        <v>1.0887448358085595E-2</v>
      </c>
      <c r="K176" s="98">
        <v>9.3512990556331166E-3</v>
      </c>
      <c r="L176" s="98">
        <v>4.5226473884294295E-3</v>
      </c>
      <c r="M176" s="98">
        <v>2.4162334786374823E-3</v>
      </c>
      <c r="N176" s="98">
        <v>3.8473615493567386E-3</v>
      </c>
      <c r="O176" s="98">
        <v>4.0164335946060881E-3</v>
      </c>
      <c r="P176" s="98">
        <v>7.7192939466548729E-3</v>
      </c>
      <c r="Q176" s="98">
        <v>5.0675707802969178E-3</v>
      </c>
      <c r="R176" s="98">
        <v>0</v>
      </c>
      <c r="S176" s="98">
        <v>2.7436045320200142E-3</v>
      </c>
      <c r="T176" s="98">
        <v>2.3207049494385445E-3</v>
      </c>
      <c r="U176" s="98">
        <v>6.5706781135953223E-3</v>
      </c>
      <c r="V176" s="98">
        <v>5.899377350431511E-3</v>
      </c>
      <c r="W176" s="98">
        <v>7.1965024613003881E-3</v>
      </c>
      <c r="DA176" s="63" t="s">
        <v>3416</v>
      </c>
    </row>
    <row r="177" spans="1:105" ht="12" customHeight="1" x14ac:dyDescent="0.25">
      <c r="A177" s="109" t="s">
        <v>120</v>
      </c>
      <c r="B177" s="33"/>
      <c r="C177" s="33">
        <v>5.8690563584317713E-4</v>
      </c>
      <c r="D177" s="33">
        <v>1.3898927193971716E-3</v>
      </c>
      <c r="E177" s="33">
        <v>7.1207634422832808E-3</v>
      </c>
      <c r="F177" s="33">
        <v>3.9646783850975876E-3</v>
      </c>
      <c r="G177" s="33">
        <v>1.8059163603336224E-3</v>
      </c>
      <c r="H177" s="33">
        <v>2.4935027885151953E-3</v>
      </c>
      <c r="I177" s="33">
        <v>3.3377240168063855E-3</v>
      </c>
      <c r="J177" s="33">
        <v>5.8907145902076354E-3</v>
      </c>
      <c r="K177" s="33">
        <v>5.3006756436898405E-3</v>
      </c>
      <c r="L177" s="33">
        <v>4.3496322688567866E-3</v>
      </c>
      <c r="M177" s="33">
        <v>1.8306237839205409E-3</v>
      </c>
      <c r="N177" s="33">
        <v>1.4010494108128606E-3</v>
      </c>
      <c r="O177" s="33">
        <v>1.3632954788447811E-3</v>
      </c>
      <c r="P177" s="33">
        <v>2.2855761747670876E-3</v>
      </c>
      <c r="Q177" s="33">
        <v>1.9036921422844763E-3</v>
      </c>
      <c r="R177" s="33">
        <v>0</v>
      </c>
      <c r="S177" s="33">
        <v>1.2141832640488804E-3</v>
      </c>
      <c r="T177" s="33">
        <v>8.3787613973304055E-4</v>
      </c>
      <c r="U177" s="33">
        <v>2.1383577982101677E-3</v>
      </c>
      <c r="V177" s="33">
        <v>2.0088379715995316E-3</v>
      </c>
      <c r="W177" s="33">
        <v>9.2936113519782079E-4</v>
      </c>
      <c r="DA177" s="60" t="s">
        <v>3417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3418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122.53840828717041</v>
      </c>
      <c r="D3" s="117">
        <f t="shared" si="0"/>
        <v>165.83474813338091</v>
      </c>
      <c r="E3" s="117">
        <f t="shared" si="0"/>
        <v>143.74685862245775</v>
      </c>
      <c r="F3" s="117">
        <f t="shared" si="0"/>
        <v>152.71406140529729</v>
      </c>
      <c r="G3" s="117">
        <f t="shared" si="0"/>
        <v>164.85847697227811</v>
      </c>
      <c r="H3" s="117">
        <f t="shared" si="0"/>
        <v>134.79557778724788</v>
      </c>
      <c r="I3" s="117">
        <f t="shared" si="0"/>
        <v>83.720034723589464</v>
      </c>
      <c r="J3" s="117">
        <f t="shared" si="0"/>
        <v>107.31598860173968</v>
      </c>
      <c r="K3" s="117">
        <f t="shared" si="0"/>
        <v>84.505622184176062</v>
      </c>
      <c r="L3" s="117">
        <f t="shared" si="0"/>
        <v>99.026899108777769</v>
      </c>
      <c r="M3" s="117">
        <f t="shared" si="0"/>
        <v>65.463317623860348</v>
      </c>
      <c r="N3" s="117">
        <f t="shared" si="0"/>
        <v>113.2272060865146</v>
      </c>
      <c r="O3" s="117">
        <f t="shared" si="0"/>
        <v>67.978058682843624</v>
      </c>
      <c r="P3" s="117">
        <f t="shared" si="0"/>
        <v>99.277965018612889</v>
      </c>
      <c r="Q3" s="117">
        <f t="shared" si="0"/>
        <v>97.40162638025096</v>
      </c>
      <c r="R3" s="117">
        <f t="shared" ref="R3:V3" si="1">R4+R7+R9+R19</f>
        <v>67.67438926653864</v>
      </c>
      <c r="S3" s="117">
        <f t="shared" si="1"/>
        <v>55.376433606175013</v>
      </c>
      <c r="T3" s="117">
        <f t="shared" si="1"/>
        <v>1.4675180688314278</v>
      </c>
      <c r="U3" s="117">
        <f t="shared" si="1"/>
        <v>54.354769384074828</v>
      </c>
      <c r="V3" s="117">
        <f t="shared" si="1"/>
        <v>58.08870654085235</v>
      </c>
      <c r="W3" s="117">
        <f t="shared" ref="W3" si="2">W4+W7+W9+W19</f>
        <v>10.271363739498995</v>
      </c>
      <c r="DA3" s="129" t="s">
        <v>3419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107.49353814301718</v>
      </c>
      <c r="D4" s="122">
        <f t="shared" si="3"/>
        <v>145.64276374561786</v>
      </c>
      <c r="E4" s="122">
        <f t="shared" si="3"/>
        <v>118.94727564686183</v>
      </c>
      <c r="F4" s="122">
        <f t="shared" si="3"/>
        <v>127.23977227564683</v>
      </c>
      <c r="G4" s="122">
        <f t="shared" si="3"/>
        <v>139.53854146736296</v>
      </c>
      <c r="H4" s="122">
        <f t="shared" si="3"/>
        <v>114.54784893843201</v>
      </c>
      <c r="I4" s="122">
        <f t="shared" si="3"/>
        <v>69.99213404000372</v>
      </c>
      <c r="J4" s="122">
        <f t="shared" si="3"/>
        <v>89.509302748193747</v>
      </c>
      <c r="K4" s="122">
        <f t="shared" si="3"/>
        <v>70.23430233983305</v>
      </c>
      <c r="L4" s="122">
        <f t="shared" si="3"/>
        <v>83.384950533129299</v>
      </c>
      <c r="M4" s="122">
        <f t="shared" si="3"/>
        <v>53.922852141321293</v>
      </c>
      <c r="N4" s="122">
        <f t="shared" si="3"/>
        <v>93.685556528308666</v>
      </c>
      <c r="O4" s="122">
        <f t="shared" si="3"/>
        <v>55.69262295333894</v>
      </c>
      <c r="P4" s="122">
        <f t="shared" si="3"/>
        <v>79.438756256745108</v>
      </c>
      <c r="Q4" s="122">
        <f t="shared" si="3"/>
        <v>76.873367145384591</v>
      </c>
      <c r="R4" s="122">
        <f t="shared" ref="R4:V4" si="4">SUM(R5:R6)</f>
        <v>53.947505250237455</v>
      </c>
      <c r="S4" s="122">
        <f t="shared" si="4"/>
        <v>44.00686839984477</v>
      </c>
      <c r="T4" s="122">
        <f t="shared" si="4"/>
        <v>1.1590746301204671</v>
      </c>
      <c r="U4" s="122">
        <f t="shared" si="4"/>
        <v>41.405326331543741</v>
      </c>
      <c r="V4" s="122">
        <f t="shared" si="4"/>
        <v>44.431442356038296</v>
      </c>
      <c r="W4" s="122">
        <f t="shared" ref="W4" si="5">SUM(W5:W6)</f>
        <v>7.7104728234298001</v>
      </c>
      <c r="DA4" s="130" t="s">
        <v>3420</v>
      </c>
    </row>
    <row r="5" spans="1:105" ht="12" customHeight="1" x14ac:dyDescent="0.25">
      <c r="A5" s="97" t="s">
        <v>51</v>
      </c>
      <c r="B5" s="98"/>
      <c r="C5" s="98">
        <v>106.63063825153145</v>
      </c>
      <c r="D5" s="98">
        <v>144.48575027127177</v>
      </c>
      <c r="E5" s="98">
        <v>118.00311607378293</v>
      </c>
      <c r="F5" s="98">
        <v>126.24691673822045</v>
      </c>
      <c r="G5" s="98">
        <v>138.46631526853221</v>
      </c>
      <c r="H5" s="98">
        <v>113.67132815325729</v>
      </c>
      <c r="I5" s="98">
        <v>69.470581239036406</v>
      </c>
      <c r="J5" s="98">
        <v>88.849097029201786</v>
      </c>
      <c r="K5" s="98">
        <v>69.723507442337237</v>
      </c>
      <c r="L5" s="98">
        <v>82.777174785988478</v>
      </c>
      <c r="M5" s="98">
        <v>53.539645194977794</v>
      </c>
      <c r="N5" s="98">
        <v>93.026123004227628</v>
      </c>
      <c r="O5" s="98">
        <v>55.307533905927919</v>
      </c>
      <c r="P5" s="98">
        <v>78.908041522702462</v>
      </c>
      <c r="Q5" s="98">
        <v>76.369195744504538</v>
      </c>
      <c r="R5" s="98">
        <v>53.595783156592887</v>
      </c>
      <c r="S5" s="98">
        <v>43.722707751608922</v>
      </c>
      <c r="T5" s="98">
        <v>1.1514819773048122</v>
      </c>
      <c r="U5" s="98">
        <v>41.13986979915196</v>
      </c>
      <c r="V5" s="98">
        <v>44.14710105408993</v>
      </c>
      <c r="W5" s="98">
        <v>7.6622997650273366</v>
      </c>
      <c r="DA5" s="63" t="s">
        <v>3421</v>
      </c>
    </row>
    <row r="6" spans="1:105" ht="12" customHeight="1" x14ac:dyDescent="0.25">
      <c r="A6" s="97" t="s">
        <v>53</v>
      </c>
      <c r="B6" s="98"/>
      <c r="C6" s="98">
        <v>0.86289989148572199</v>
      </c>
      <c r="D6" s="98">
        <v>1.1570134743460765</v>
      </c>
      <c r="E6" s="98">
        <v>0.94415957307888565</v>
      </c>
      <c r="F6" s="98">
        <v>0.99285553742637433</v>
      </c>
      <c r="G6" s="98">
        <v>1.0722261988307347</v>
      </c>
      <c r="H6" s="98">
        <v>0.87652078517472387</v>
      </c>
      <c r="I6" s="98">
        <v>0.52155280096731338</v>
      </c>
      <c r="J6" s="98">
        <v>0.6602057189919589</v>
      </c>
      <c r="K6" s="98">
        <v>0.5107948974958153</v>
      </c>
      <c r="L6" s="98">
        <v>0.6077757471408195</v>
      </c>
      <c r="M6" s="98">
        <v>0.38320694634349767</v>
      </c>
      <c r="N6" s="98">
        <v>0.65943352408103995</v>
      </c>
      <c r="O6" s="98">
        <v>0.38508904741101824</v>
      </c>
      <c r="P6" s="98">
        <v>0.53071473404264535</v>
      </c>
      <c r="Q6" s="98">
        <v>0.50417140088005041</v>
      </c>
      <c r="R6" s="98">
        <v>0.35172209364457152</v>
      </c>
      <c r="S6" s="98">
        <v>0.28416064823584652</v>
      </c>
      <c r="T6" s="98">
        <v>7.5926528156549196E-3</v>
      </c>
      <c r="U6" s="98">
        <v>0.2654565323917828</v>
      </c>
      <c r="V6" s="98">
        <v>0.28434130194836893</v>
      </c>
      <c r="W6" s="98">
        <v>4.8173058402463192E-2</v>
      </c>
      <c r="DA6" s="63" t="s">
        <v>3422</v>
      </c>
    </row>
    <row r="7" spans="1:105" ht="12.95" customHeight="1" x14ac:dyDescent="0.25">
      <c r="A7" s="121" t="s">
        <v>92</v>
      </c>
      <c r="B7" s="122"/>
      <c r="C7" s="122">
        <f t="shared" ref="C7:W7" si="6">C8</f>
        <v>8.6159814375679411E-4</v>
      </c>
      <c r="D7" s="122">
        <f t="shared" si="6"/>
        <v>2.2942362448207395E-3</v>
      </c>
      <c r="E7" s="122">
        <f t="shared" si="6"/>
        <v>7.1747278383315948E-3</v>
      </c>
      <c r="F7" s="122">
        <f t="shared" si="6"/>
        <v>1.8822331592136487E-2</v>
      </c>
      <c r="G7" s="122">
        <f t="shared" si="6"/>
        <v>1.0204624847646915E-2</v>
      </c>
      <c r="H7" s="122">
        <f t="shared" si="6"/>
        <v>1.9556820168668651E-2</v>
      </c>
      <c r="I7" s="122">
        <f t="shared" si="6"/>
        <v>3.5116438682681037E-2</v>
      </c>
      <c r="J7" s="122">
        <f t="shared" si="6"/>
        <v>5.7628331743911548E-2</v>
      </c>
      <c r="K7" s="122">
        <f t="shared" si="6"/>
        <v>5.9639012320885226E-2</v>
      </c>
      <c r="L7" s="122">
        <f t="shared" si="6"/>
        <v>6.3280655745281869E-2</v>
      </c>
      <c r="M7" s="122">
        <f t="shared" si="6"/>
        <v>6.5106607436477712E-2</v>
      </c>
      <c r="N7" s="122">
        <f t="shared" si="6"/>
        <v>0.11090005578049325</v>
      </c>
      <c r="O7" s="122">
        <f t="shared" si="6"/>
        <v>0.12459014866620774</v>
      </c>
      <c r="P7" s="122">
        <f t="shared" si="6"/>
        <v>0.27442205674550968</v>
      </c>
      <c r="Q7" s="122">
        <f t="shared" si="6"/>
        <v>0.66506952385047924</v>
      </c>
      <c r="R7" s="122">
        <f t="shared" si="6"/>
        <v>0.3234275454420743</v>
      </c>
      <c r="S7" s="122">
        <f t="shared" si="6"/>
        <v>0.22050142085974267</v>
      </c>
      <c r="T7" s="122">
        <f t="shared" si="6"/>
        <v>6.5573890135488247E-3</v>
      </c>
      <c r="U7" s="122">
        <f t="shared" si="6"/>
        <v>0.29759501919399906</v>
      </c>
      <c r="V7" s="122">
        <f t="shared" si="6"/>
        <v>0.1977132031895921</v>
      </c>
      <c r="W7" s="122">
        <f t="shared" si="6"/>
        <v>2.07760281739072E-2</v>
      </c>
      <c r="DA7" s="130" t="s">
        <v>3423</v>
      </c>
    </row>
    <row r="8" spans="1:105" ht="12" customHeight="1" x14ac:dyDescent="0.25">
      <c r="A8" s="97" t="s">
        <v>53</v>
      </c>
      <c r="B8" s="98"/>
      <c r="C8" s="98">
        <v>8.6159814375679411E-4</v>
      </c>
      <c r="D8" s="98">
        <v>2.2942362448207395E-3</v>
      </c>
      <c r="E8" s="98">
        <v>7.1747278383315948E-3</v>
      </c>
      <c r="F8" s="98">
        <v>1.8822331592136487E-2</v>
      </c>
      <c r="G8" s="98">
        <v>1.0204624847646915E-2</v>
      </c>
      <c r="H8" s="98">
        <v>1.9556820168668651E-2</v>
      </c>
      <c r="I8" s="98">
        <v>3.5116438682681037E-2</v>
      </c>
      <c r="J8" s="98">
        <v>5.7628331743911548E-2</v>
      </c>
      <c r="K8" s="98">
        <v>5.9639012320885226E-2</v>
      </c>
      <c r="L8" s="98">
        <v>6.3280655745281869E-2</v>
      </c>
      <c r="M8" s="98">
        <v>6.5106607436477712E-2</v>
      </c>
      <c r="N8" s="98">
        <v>0.11090005578049325</v>
      </c>
      <c r="O8" s="98">
        <v>0.12459014866620774</v>
      </c>
      <c r="P8" s="98">
        <v>0.27442205674550968</v>
      </c>
      <c r="Q8" s="98">
        <v>0.66506952385047924</v>
      </c>
      <c r="R8" s="98">
        <v>0.3234275454420743</v>
      </c>
      <c r="S8" s="98">
        <v>0.22050142085974267</v>
      </c>
      <c r="T8" s="98">
        <v>6.5573890135488247E-3</v>
      </c>
      <c r="U8" s="98">
        <v>0.29759501919399906</v>
      </c>
      <c r="V8" s="98">
        <v>0.1977132031895921</v>
      </c>
      <c r="W8" s="98">
        <v>2.07760281739072E-2</v>
      </c>
      <c r="DA8" s="63" t="s">
        <v>3424</v>
      </c>
    </row>
    <row r="9" spans="1:105" ht="12" customHeight="1" x14ac:dyDescent="0.25">
      <c r="A9" s="121" t="s">
        <v>55</v>
      </c>
      <c r="B9" s="122"/>
      <c r="C9" s="122">
        <v>10.037819297141056</v>
      </c>
      <c r="D9" s="122">
        <v>13.735160158324749</v>
      </c>
      <c r="E9" s="122">
        <v>14.693064618567361</v>
      </c>
      <c r="F9" s="122">
        <v>15.412563886984419</v>
      </c>
      <c r="G9" s="122">
        <v>15.803219448673483</v>
      </c>
      <c r="H9" s="122">
        <v>12.685885493602557</v>
      </c>
      <c r="I9" s="122">
        <v>8.4018614008913826</v>
      </c>
      <c r="J9" s="122">
        <v>10.972972443479131</v>
      </c>
      <c r="K9" s="122">
        <v>8.8381676593980902</v>
      </c>
      <c r="L9" s="122">
        <v>9.6347367823210401</v>
      </c>
      <c r="M9" s="122">
        <v>7.2472636894507021</v>
      </c>
      <c r="N9" s="122">
        <v>12.389756326799969</v>
      </c>
      <c r="O9" s="122">
        <v>7.8931893360366034</v>
      </c>
      <c r="P9" s="122">
        <v>12.853933053277958</v>
      </c>
      <c r="Q9" s="122">
        <v>13.10661178925751</v>
      </c>
      <c r="R9" s="122">
        <v>8.8684640982434164</v>
      </c>
      <c r="S9" s="122">
        <v>7.415519296752147</v>
      </c>
      <c r="T9" s="122">
        <v>0.20097643028347867</v>
      </c>
      <c r="U9" s="122">
        <v>8.097380618554574</v>
      </c>
      <c r="V9" s="122">
        <v>8.8367263057410188</v>
      </c>
      <c r="W9" s="122">
        <v>1.6868601167831394</v>
      </c>
      <c r="DA9" s="130" t="s">
        <v>3425</v>
      </c>
    </row>
    <row r="10" spans="1:105" ht="12" customHeight="1" x14ac:dyDescent="0.25">
      <c r="A10" s="97" t="s">
        <v>143</v>
      </c>
      <c r="B10" s="98"/>
      <c r="C10" s="98">
        <v>8.5582112974704039</v>
      </c>
      <c r="D10" s="98">
        <v>11.868455908643664</v>
      </c>
      <c r="E10" s="98">
        <v>7.5945928249626222</v>
      </c>
      <c r="F10" s="98">
        <v>11.378461261938728</v>
      </c>
      <c r="G10" s="98">
        <v>12.947308736568447</v>
      </c>
      <c r="H10" s="98">
        <v>11.628410449963383</v>
      </c>
      <c r="I10" s="98">
        <v>6.9807253796107887</v>
      </c>
      <c r="J10" s="98">
        <v>8.288614248618341</v>
      </c>
      <c r="K10" s="98">
        <v>5.1598867815886873</v>
      </c>
      <c r="L10" s="98">
        <v>5.5004778776543359</v>
      </c>
      <c r="M10" s="98">
        <v>4.2645477292413103</v>
      </c>
      <c r="N10" s="98">
        <v>9.4918497625599709</v>
      </c>
      <c r="O10" s="98">
        <v>5.2708350975141842</v>
      </c>
      <c r="P10" s="98">
        <v>7.0025747562729439</v>
      </c>
      <c r="Q10" s="98">
        <v>7.302070253520248</v>
      </c>
      <c r="R10" s="98">
        <v>4.9259876041149919</v>
      </c>
      <c r="S10" s="98">
        <v>5.2135167332676691</v>
      </c>
      <c r="T10" s="98">
        <v>0.1355334270587685</v>
      </c>
      <c r="U10" s="98">
        <v>5.506370536764547</v>
      </c>
      <c r="V10" s="98">
        <v>7.2582401464914943</v>
      </c>
      <c r="W10" s="98">
        <v>1.686658167121208</v>
      </c>
      <c r="DA10" s="63" t="s">
        <v>3426</v>
      </c>
    </row>
    <row r="11" spans="1:105" ht="12" customHeight="1" x14ac:dyDescent="0.25">
      <c r="A11" s="97" t="s">
        <v>124</v>
      </c>
      <c r="B11" s="98"/>
      <c r="C11" s="98">
        <v>0.55585723760969608</v>
      </c>
      <c r="D11" s="98">
        <v>0.39393672570380267</v>
      </c>
      <c r="E11" s="98">
        <v>0.37357753237001751</v>
      </c>
      <c r="F11" s="98">
        <v>0.47414012986681858</v>
      </c>
      <c r="G11" s="98">
        <v>0.70871865784890775</v>
      </c>
      <c r="H11" s="98">
        <v>0.46446806852542871</v>
      </c>
      <c r="I11" s="98">
        <v>0.38884480287957035</v>
      </c>
      <c r="J11" s="98">
        <v>0.26843403396194526</v>
      </c>
      <c r="K11" s="98">
        <v>0.36836626782368492</v>
      </c>
      <c r="L11" s="98">
        <v>0.28404466999531452</v>
      </c>
      <c r="M11" s="98">
        <v>0.22183590443395482</v>
      </c>
      <c r="N11" s="98">
        <v>0.37722305688304514</v>
      </c>
      <c r="O11" s="98">
        <v>0.3177401165108073</v>
      </c>
      <c r="P11" s="98">
        <v>0.74282525056941096</v>
      </c>
      <c r="Q11" s="98">
        <v>0.55624751771649694</v>
      </c>
      <c r="R11" s="98">
        <v>0.40708576197326557</v>
      </c>
      <c r="S11" s="98">
        <v>0.2588136635740162</v>
      </c>
      <c r="T11" s="98">
        <v>7.4425544314692558E-3</v>
      </c>
      <c r="U11" s="98">
        <v>0.27336665560833684</v>
      </c>
      <c r="V11" s="98">
        <v>0.18003218697140702</v>
      </c>
      <c r="W11" s="98">
        <v>0</v>
      </c>
      <c r="DA11" s="63" t="s">
        <v>3427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3.6709874087869918E-3</v>
      </c>
      <c r="L12" s="98">
        <v>3.3934016456650543E-4</v>
      </c>
      <c r="M12" s="98">
        <v>3.3808043783281822E-4</v>
      </c>
      <c r="N12" s="98">
        <v>7.1180180421976053E-4</v>
      </c>
      <c r="O12" s="98">
        <v>2.649715108127863E-3</v>
      </c>
      <c r="P12" s="98">
        <v>7.2048890207732953E-3</v>
      </c>
      <c r="Q12" s="98">
        <v>6.1397601615623036E-3</v>
      </c>
      <c r="R12" s="98">
        <v>5.1369256606670329E-3</v>
      </c>
      <c r="S12" s="98">
        <v>2.0133907965096845E-3</v>
      </c>
      <c r="T12" s="98">
        <v>9.9318604067441345E-5</v>
      </c>
      <c r="U12" s="98">
        <v>5.1676554652999446E-3</v>
      </c>
      <c r="V12" s="98">
        <v>3.2334656587436894E-3</v>
      </c>
      <c r="W12" s="98">
        <v>0</v>
      </c>
      <c r="DA12" s="63" t="s">
        <v>3428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1.8105161915674022E-3</v>
      </c>
      <c r="L13" s="101">
        <v>1.7484951401344702E-4</v>
      </c>
      <c r="M13" s="101">
        <v>1.6803472611369078E-4</v>
      </c>
      <c r="N13" s="101">
        <v>3.4194061117104194E-4</v>
      </c>
      <c r="O13" s="101">
        <v>1.3085767721731758E-3</v>
      </c>
      <c r="P13" s="101">
        <v>3.4891706865800708E-3</v>
      </c>
      <c r="Q13" s="101">
        <v>3.0125790824494414E-3</v>
      </c>
      <c r="R13" s="101">
        <v>2.4922885281918675E-3</v>
      </c>
      <c r="S13" s="101">
        <v>9.5973154921322223E-4</v>
      </c>
      <c r="T13" s="101">
        <v>5.5412063525127809E-5</v>
      </c>
      <c r="U13" s="101">
        <v>2.618314873824129E-3</v>
      </c>
      <c r="V13" s="101">
        <v>1.6097900224233657E-3</v>
      </c>
      <c r="W13" s="101">
        <v>0</v>
      </c>
      <c r="DA13" s="131" t="s">
        <v>3429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1.8604712172195894E-3</v>
      </c>
      <c r="L14" s="104">
        <v>1.6449065055305844E-4</v>
      </c>
      <c r="M14" s="104">
        <v>1.7004571171912747E-4</v>
      </c>
      <c r="N14" s="104">
        <v>3.6986119304871859E-4</v>
      </c>
      <c r="O14" s="104">
        <v>1.3411383359546872E-3</v>
      </c>
      <c r="P14" s="104">
        <v>3.7157183341932245E-3</v>
      </c>
      <c r="Q14" s="104">
        <v>3.1271810791128622E-3</v>
      </c>
      <c r="R14" s="104">
        <v>2.6446371324751654E-3</v>
      </c>
      <c r="S14" s="104">
        <v>1.0536592472964621E-3</v>
      </c>
      <c r="T14" s="104">
        <v>4.3906540542313536E-5</v>
      </c>
      <c r="U14" s="104">
        <v>2.549340591475816E-3</v>
      </c>
      <c r="V14" s="104">
        <v>1.6236756363203235E-3</v>
      </c>
      <c r="W14" s="104">
        <v>0</v>
      </c>
      <c r="DA14" s="132" t="s">
        <v>3430</v>
      </c>
    </row>
    <row r="15" spans="1:105" ht="12" customHeight="1" x14ac:dyDescent="0.25">
      <c r="A15" s="106" t="s">
        <v>122</v>
      </c>
      <c r="B15" s="101"/>
      <c r="C15" s="101">
        <v>0.9237507620609553</v>
      </c>
      <c r="D15" s="101">
        <v>1.4727675239772817</v>
      </c>
      <c r="E15" s="101">
        <v>6.7248942612347209</v>
      </c>
      <c r="F15" s="101">
        <v>3.5599624951788718</v>
      </c>
      <c r="G15" s="101">
        <v>2.1471920542561294</v>
      </c>
      <c r="H15" s="101">
        <v>0.59300697511374534</v>
      </c>
      <c r="I15" s="101">
        <v>1.0322912184010236</v>
      </c>
      <c r="J15" s="101">
        <v>2.4159241608988444</v>
      </c>
      <c r="K15" s="101">
        <v>1.4891914122895253</v>
      </c>
      <c r="L15" s="101">
        <v>3.3997985307140786</v>
      </c>
      <c r="M15" s="101">
        <v>2.4349230757486473</v>
      </c>
      <c r="N15" s="101">
        <v>2.0996075905662468</v>
      </c>
      <c r="O15" s="101">
        <v>0.25729226282075901</v>
      </c>
      <c r="P15" s="101">
        <v>0.58240668687233188</v>
      </c>
      <c r="Q15" s="101">
        <v>0.91124510289888072</v>
      </c>
      <c r="R15" s="101">
        <v>1.2240076291971644</v>
      </c>
      <c r="S15" s="101">
        <v>1.1864899989552045</v>
      </c>
      <c r="T15" s="101">
        <v>0</v>
      </c>
      <c r="U15" s="101">
        <v>0.41072559965278627</v>
      </c>
      <c r="V15" s="101">
        <v>0</v>
      </c>
      <c r="W15" s="101">
        <v>0</v>
      </c>
      <c r="DA15" s="131" t="s">
        <v>3431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1.817052210287406</v>
      </c>
      <c r="L16" s="104">
        <v>0.45007636379274496</v>
      </c>
      <c r="M16" s="104">
        <v>0.32561889958895768</v>
      </c>
      <c r="N16" s="104">
        <v>0.42036411498648618</v>
      </c>
      <c r="O16" s="104">
        <v>2.0446721440827256</v>
      </c>
      <c r="P16" s="104">
        <v>4.518921470542498</v>
      </c>
      <c r="Q16" s="104">
        <v>4.3309091549603229</v>
      </c>
      <c r="R16" s="104">
        <v>2.3062461772973291</v>
      </c>
      <c r="S16" s="104">
        <v>0.7546855101587473</v>
      </c>
      <c r="T16" s="104">
        <v>5.7901130189173436E-2</v>
      </c>
      <c r="U16" s="104">
        <v>1.9017501710636038</v>
      </c>
      <c r="V16" s="104">
        <v>1.3952205066193741</v>
      </c>
      <c r="W16" s="104">
        <v>2.019496619313681E-4</v>
      </c>
      <c r="DA16" s="132" t="s">
        <v>3432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0.89622375757285422</v>
      </c>
      <c r="L17" s="98">
        <v>0.23223596727076509</v>
      </c>
      <c r="M17" s="98">
        <v>0.16187742483951351</v>
      </c>
      <c r="N17" s="98">
        <v>0.20172336670264635</v>
      </c>
      <c r="O17" s="98">
        <v>1.0106908360990319</v>
      </c>
      <c r="P17" s="98">
        <v>2.1902271934673805</v>
      </c>
      <c r="Q17" s="98">
        <v>2.1300651762813039</v>
      </c>
      <c r="R17" s="98">
        <v>1.1238808167232728</v>
      </c>
      <c r="S17" s="98">
        <v>0.36118423189128285</v>
      </c>
      <c r="T17" s="98">
        <v>3.1929449522652406E-2</v>
      </c>
      <c r="U17" s="98">
        <v>0.96310946040815493</v>
      </c>
      <c r="V17" s="98">
        <v>0.69721762301794499</v>
      </c>
      <c r="W17" s="98">
        <v>9.6874959206485299E-5</v>
      </c>
      <c r="DA17" s="63" t="s">
        <v>3433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0.92082845271455194</v>
      </c>
      <c r="L18" s="98">
        <v>0.2178403965219799</v>
      </c>
      <c r="M18" s="98">
        <v>0.16374147474944417</v>
      </c>
      <c r="N18" s="98">
        <v>0.21864074828383984</v>
      </c>
      <c r="O18" s="98">
        <v>1.0339813079836937</v>
      </c>
      <c r="P18" s="98">
        <v>2.328694277075118</v>
      </c>
      <c r="Q18" s="98">
        <v>2.200843978679019</v>
      </c>
      <c r="R18" s="98">
        <v>1.1823653605740563</v>
      </c>
      <c r="S18" s="98">
        <v>0.39350127826746445</v>
      </c>
      <c r="T18" s="98">
        <v>2.5971680666521033E-2</v>
      </c>
      <c r="U18" s="98">
        <v>0.93864071065544885</v>
      </c>
      <c r="V18" s="98">
        <v>0.69800288360142915</v>
      </c>
      <c r="W18" s="98">
        <v>1.0507470272488279E-4</v>
      </c>
      <c r="DA18" s="63" t="s">
        <v>3434</v>
      </c>
    </row>
    <row r="19" spans="1:105" ht="12" customHeight="1" x14ac:dyDescent="0.25">
      <c r="A19" s="121" t="s">
        <v>54</v>
      </c>
      <c r="B19" s="122"/>
      <c r="C19" s="122">
        <v>5.0061892488684201</v>
      </c>
      <c r="D19" s="122">
        <v>6.4545299931934785</v>
      </c>
      <c r="E19" s="122">
        <v>10.099343629190237</v>
      </c>
      <c r="F19" s="122">
        <v>10.04290291107389</v>
      </c>
      <c r="G19" s="122">
        <v>9.50651143139401</v>
      </c>
      <c r="H19" s="122">
        <v>7.5422865350446315</v>
      </c>
      <c r="I19" s="122">
        <v>5.2909228440116944</v>
      </c>
      <c r="J19" s="122">
        <v>6.7760850783228808</v>
      </c>
      <c r="K19" s="122">
        <v>5.3735131726240315</v>
      </c>
      <c r="L19" s="122">
        <v>5.9439311375821333</v>
      </c>
      <c r="M19" s="122">
        <v>4.228095185651874</v>
      </c>
      <c r="N19" s="122">
        <v>7.0409931756254762</v>
      </c>
      <c r="O19" s="122">
        <v>4.2676562448018682</v>
      </c>
      <c r="P19" s="122">
        <v>6.7108536518443191</v>
      </c>
      <c r="Q19" s="122">
        <v>6.7565779217583817</v>
      </c>
      <c r="R19" s="122">
        <v>4.5349923726156991</v>
      </c>
      <c r="S19" s="122">
        <v>3.733544488718362</v>
      </c>
      <c r="T19" s="122">
        <v>0.1009096194139332</v>
      </c>
      <c r="U19" s="122">
        <v>4.5544674147825166</v>
      </c>
      <c r="V19" s="122">
        <v>4.6228246758834448</v>
      </c>
      <c r="W19" s="122">
        <v>0.85325477111214865</v>
      </c>
      <c r="DA19" s="130" t="s">
        <v>3435</v>
      </c>
    </row>
    <row r="20" spans="1:105" ht="12" customHeight="1" x14ac:dyDescent="0.25">
      <c r="A20" s="97" t="s">
        <v>51</v>
      </c>
      <c r="B20" s="98"/>
      <c r="C20" s="98">
        <v>0.19019896754257143</v>
      </c>
      <c r="D20" s="98">
        <v>0.41368895948100837</v>
      </c>
      <c r="E20" s="98">
        <v>0.48030988627436755</v>
      </c>
      <c r="F20" s="98">
        <v>0.72428749747835319</v>
      </c>
      <c r="G20" s="98">
        <v>0.80388316565491513</v>
      </c>
      <c r="H20" s="98">
        <v>0.63673345888481436</v>
      </c>
      <c r="I20" s="98">
        <v>0.29783953645156946</v>
      </c>
      <c r="J20" s="98">
        <v>0.69547117782416012</v>
      </c>
      <c r="K20" s="98">
        <v>0.5136565827530587</v>
      </c>
      <c r="L20" s="98">
        <v>0.52653605030226636</v>
      </c>
      <c r="M20" s="98">
        <v>0.48786085927241862</v>
      </c>
      <c r="N20" s="98">
        <v>0.87232676795963771</v>
      </c>
      <c r="O20" s="98">
        <v>0.62566473983314297</v>
      </c>
      <c r="P20" s="98">
        <v>0.77009606540960907</v>
      </c>
      <c r="Q20" s="98">
        <v>0.63752834764481114</v>
      </c>
      <c r="R20" s="98">
        <v>0.47850866534071612</v>
      </c>
      <c r="S20" s="98">
        <v>0.38045181235314507</v>
      </c>
      <c r="T20" s="98">
        <v>1.3422300020116726E-2</v>
      </c>
      <c r="U20" s="98">
        <v>0.29536835478410878</v>
      </c>
      <c r="V20" s="98">
        <v>0.54798084042119</v>
      </c>
      <c r="W20" s="98">
        <v>0.2624145845445256</v>
      </c>
      <c r="DA20" s="63" t="s">
        <v>3436</v>
      </c>
    </row>
    <row r="21" spans="1:105" ht="12" customHeight="1" x14ac:dyDescent="0.25">
      <c r="A21" s="97" t="s">
        <v>50</v>
      </c>
      <c r="B21" s="98"/>
      <c r="C21" s="98">
        <v>3.820594329708805</v>
      </c>
      <c r="D21" s="98">
        <v>4.3902497585423417</v>
      </c>
      <c r="E21" s="98">
        <v>3.1128407062794854</v>
      </c>
      <c r="F21" s="98">
        <v>5.0480653361950436</v>
      </c>
      <c r="G21" s="98">
        <v>6.792262851558335</v>
      </c>
      <c r="H21" s="98">
        <v>5.2986023386609906</v>
      </c>
      <c r="I21" s="98">
        <v>4.0078328204756088</v>
      </c>
      <c r="J21" s="98">
        <v>3.6006933915464976</v>
      </c>
      <c r="K21" s="98">
        <v>2.8188014603335891</v>
      </c>
      <c r="L21" s="98">
        <v>2.4403318967837011</v>
      </c>
      <c r="M21" s="98">
        <v>1.9025059777012652</v>
      </c>
      <c r="N21" s="98">
        <v>4.1483030014303388</v>
      </c>
      <c r="O21" s="98">
        <v>2.5292426075135324</v>
      </c>
      <c r="P21" s="98">
        <v>4.2915153773167738</v>
      </c>
      <c r="Q21" s="98">
        <v>4.1067973993639493</v>
      </c>
      <c r="R21" s="98">
        <v>2.4271457630745941</v>
      </c>
      <c r="S21" s="98">
        <v>2.1103783592746548</v>
      </c>
      <c r="T21" s="98">
        <v>5.9266740620635493E-2</v>
      </c>
      <c r="U21" s="98">
        <v>2.9384068788457012</v>
      </c>
      <c r="V21" s="98">
        <v>2.7629884362386874</v>
      </c>
      <c r="W21" s="98">
        <v>0.49920600757264089</v>
      </c>
      <c r="DA21" s="63" t="s">
        <v>3437</v>
      </c>
    </row>
    <row r="22" spans="1:105" ht="12" customHeight="1" x14ac:dyDescent="0.25">
      <c r="A22" s="109" t="s">
        <v>120</v>
      </c>
      <c r="B22" s="33"/>
      <c r="C22" s="33">
        <v>0.99539595161704397</v>
      </c>
      <c r="D22" s="33">
        <v>1.6505912751701284</v>
      </c>
      <c r="E22" s="33">
        <v>6.5061930366363852</v>
      </c>
      <c r="F22" s="33">
        <v>4.2705500774004932</v>
      </c>
      <c r="G22" s="33">
        <v>1.9103654141807589</v>
      </c>
      <c r="H22" s="33">
        <v>1.6069507374988263</v>
      </c>
      <c r="I22" s="33">
        <v>0.9852504870845169</v>
      </c>
      <c r="J22" s="33">
        <v>2.4799205089522234</v>
      </c>
      <c r="K22" s="33">
        <v>2.0410551295373831</v>
      </c>
      <c r="L22" s="33">
        <v>2.9770631904961657</v>
      </c>
      <c r="M22" s="33">
        <v>1.8377283486781906</v>
      </c>
      <c r="N22" s="33">
        <v>2.0203634062355</v>
      </c>
      <c r="O22" s="33">
        <v>1.1127488974551925</v>
      </c>
      <c r="P22" s="33">
        <v>1.6492422091179364</v>
      </c>
      <c r="Q22" s="33">
        <v>2.0122521747496207</v>
      </c>
      <c r="R22" s="33">
        <v>1.6293379442003895</v>
      </c>
      <c r="S22" s="33">
        <v>1.2427143170905623</v>
      </c>
      <c r="T22" s="33">
        <v>2.8220578773180991E-2</v>
      </c>
      <c r="U22" s="33">
        <v>1.3206921811527073</v>
      </c>
      <c r="V22" s="33">
        <v>1.3118553992235678</v>
      </c>
      <c r="W22" s="33">
        <v>9.1634178994982163E-2</v>
      </c>
      <c r="DA22" s="60" t="s">
        <v>3438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0.50598459334136781</v>
      </c>
      <c r="D24" s="117">
        <f t="shared" si="7"/>
        <v>0.25221313308752957</v>
      </c>
      <c r="E24" s="117">
        <f t="shared" si="7"/>
        <v>0.25908296970198086</v>
      </c>
      <c r="F24" s="117">
        <f t="shared" si="7"/>
        <v>0.22178072566844448</v>
      </c>
      <c r="G24" s="117">
        <f t="shared" si="7"/>
        <v>0.34799125995474717</v>
      </c>
      <c r="H24" s="117">
        <f t="shared" si="7"/>
        <v>0.42814440525822806</v>
      </c>
      <c r="I24" s="117">
        <f t="shared" si="7"/>
        <v>0.53199944555509404</v>
      </c>
      <c r="J24" s="117">
        <f t="shared" si="7"/>
        <v>0.48907862605763353</v>
      </c>
      <c r="K24" s="117">
        <f t="shared" si="7"/>
        <v>0.44364004406781016</v>
      </c>
      <c r="L24" s="117">
        <f t="shared" si="7"/>
        <v>0.4204656151926835</v>
      </c>
      <c r="M24" s="117">
        <f t="shared" si="7"/>
        <v>0.31556248281328009</v>
      </c>
      <c r="N24" s="117">
        <f t="shared" si="7"/>
        <v>0.45048438697908505</v>
      </c>
      <c r="O24" s="117">
        <f t="shared" si="7"/>
        <v>0.3057477259140855</v>
      </c>
      <c r="P24" s="117">
        <f t="shared" si="7"/>
        <v>0.14778293015239194</v>
      </c>
      <c r="Q24" s="117">
        <f t="shared" si="7"/>
        <v>0.22872095206232265</v>
      </c>
      <c r="R24" s="117">
        <f t="shared" ref="R24:V24" si="8">R25+R28+R30+R39</f>
        <v>0.24073108343800856</v>
      </c>
      <c r="S24" s="117">
        <f t="shared" si="8"/>
        <v>0.26116362703623647</v>
      </c>
      <c r="T24" s="117">
        <f t="shared" si="8"/>
        <v>0.21769644922303871</v>
      </c>
      <c r="U24" s="117">
        <f t="shared" si="8"/>
        <v>0.35484690049157275</v>
      </c>
      <c r="V24" s="117">
        <f t="shared" si="8"/>
        <v>0.19957859969852401</v>
      </c>
      <c r="W24" s="117">
        <f t="shared" ref="W24" si="9">W25+W28+W30+W39</f>
        <v>0.26441059046871429</v>
      </c>
      <c r="DA24" s="129" t="s">
        <v>3439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0.44778819986445445</v>
      </c>
      <c r="D25" s="122">
        <f t="shared" si="10"/>
        <v>0.22637587098366496</v>
      </c>
      <c r="E25" s="122">
        <f t="shared" si="10"/>
        <v>0.21155547267620645</v>
      </c>
      <c r="F25" s="122">
        <f t="shared" si="10"/>
        <v>0.18273151814218963</v>
      </c>
      <c r="G25" s="122">
        <f t="shared" si="10"/>
        <v>0.29576179559362864</v>
      </c>
      <c r="H25" s="122">
        <f t="shared" si="10"/>
        <v>0.36089343395095114</v>
      </c>
      <c r="I25" s="122">
        <f t="shared" si="10"/>
        <v>0.44707591124646073</v>
      </c>
      <c r="J25" s="122">
        <f t="shared" si="10"/>
        <v>0.40876106134564916</v>
      </c>
      <c r="K25" s="122">
        <f t="shared" si="10"/>
        <v>0.36887904574462504</v>
      </c>
      <c r="L25" s="122">
        <f t="shared" si="10"/>
        <v>0.35275366854529899</v>
      </c>
      <c r="M25" s="122">
        <f t="shared" si="10"/>
        <v>0.25922091979537865</v>
      </c>
      <c r="N25" s="122">
        <f t="shared" si="10"/>
        <v>0.3745127787891851</v>
      </c>
      <c r="O25" s="122">
        <f t="shared" si="10"/>
        <v>0.25013185029208124</v>
      </c>
      <c r="P25" s="122">
        <f t="shared" si="10"/>
        <v>0.11796759988093612</v>
      </c>
      <c r="Q25" s="122">
        <f t="shared" si="10"/>
        <v>0.18032104317270864</v>
      </c>
      <c r="R25" s="122">
        <f t="shared" ref="R25:V25" si="11">SUM(R26:R27)</f>
        <v>0.19089034917816008</v>
      </c>
      <c r="S25" s="122">
        <f t="shared" si="11"/>
        <v>0.20594189220282355</v>
      </c>
      <c r="T25" s="122">
        <f t="shared" si="11"/>
        <v>0.17099725946856884</v>
      </c>
      <c r="U25" s="122">
        <f t="shared" si="11"/>
        <v>0.27526656606462846</v>
      </c>
      <c r="V25" s="122">
        <f t="shared" si="11"/>
        <v>0.15247056369247827</v>
      </c>
      <c r="W25" s="122">
        <f t="shared" ref="W25" si="12">SUM(W26:W27)</f>
        <v>0.19720855637754386</v>
      </c>
      <c r="DA25" s="130" t="s">
        <v>3440</v>
      </c>
    </row>
    <row r="26" spans="1:105" ht="12" customHeight="1" x14ac:dyDescent="0.25">
      <c r="A26" s="97" t="s">
        <v>74</v>
      </c>
      <c r="B26" s="98"/>
      <c r="C26" s="98">
        <v>0.43890861785754509</v>
      </c>
      <c r="D26" s="98">
        <v>0.2219328837612207</v>
      </c>
      <c r="E26" s="98">
        <v>0.20740674611330831</v>
      </c>
      <c r="F26" s="98">
        <v>0.17920811002679074</v>
      </c>
      <c r="G26" s="98">
        <v>0.29014488886270112</v>
      </c>
      <c r="H26" s="98">
        <v>0.35406788123015898</v>
      </c>
      <c r="I26" s="98">
        <v>0.43883940604824723</v>
      </c>
      <c r="J26" s="98">
        <v>0.40130615666579733</v>
      </c>
      <c r="K26" s="98">
        <v>0.36224453090101122</v>
      </c>
      <c r="L26" s="98">
        <v>0.34639531339044322</v>
      </c>
      <c r="M26" s="98">
        <v>0.25466406118734886</v>
      </c>
      <c r="N26" s="98">
        <v>0.36799133579136289</v>
      </c>
      <c r="O26" s="98">
        <v>0.24585236758196288</v>
      </c>
      <c r="P26" s="98">
        <v>0.11601685278401264</v>
      </c>
      <c r="Q26" s="98">
        <v>0.1773932719182833</v>
      </c>
      <c r="R26" s="98">
        <v>0.18780910804331583</v>
      </c>
      <c r="S26" s="98">
        <v>0.20264926974098618</v>
      </c>
      <c r="T26" s="98">
        <v>0.16822416423261138</v>
      </c>
      <c r="U26" s="98">
        <v>0.2708966395838453</v>
      </c>
      <c r="V26" s="98">
        <v>0.15005439919852248</v>
      </c>
      <c r="W26" s="98">
        <v>0.19415688416202073</v>
      </c>
      <c r="DA26" s="63" t="s">
        <v>3441</v>
      </c>
    </row>
    <row r="27" spans="1:105" ht="12" customHeight="1" x14ac:dyDescent="0.25">
      <c r="A27" s="97" t="s">
        <v>53</v>
      </c>
      <c r="B27" s="98"/>
      <c r="C27" s="98">
        <v>8.8795820069093607E-3</v>
      </c>
      <c r="D27" s="98">
        <v>4.4429872224442729E-3</v>
      </c>
      <c r="E27" s="98">
        <v>4.1487265628981336E-3</v>
      </c>
      <c r="F27" s="98">
        <v>3.5234081153989022E-3</v>
      </c>
      <c r="G27" s="98">
        <v>5.6169067309275161E-3</v>
      </c>
      <c r="H27" s="98">
        <v>6.8255527207921668E-3</v>
      </c>
      <c r="I27" s="98">
        <v>8.2365051982135305E-3</v>
      </c>
      <c r="J27" s="98">
        <v>7.4549046798518346E-3</v>
      </c>
      <c r="K27" s="98">
        <v>6.6345148436138118E-3</v>
      </c>
      <c r="L27" s="98">
        <v>6.3583551548557779E-3</v>
      </c>
      <c r="M27" s="98">
        <v>4.5568586080297659E-3</v>
      </c>
      <c r="N27" s="98">
        <v>6.5214429978222264E-3</v>
      </c>
      <c r="O27" s="98">
        <v>4.2794827101183689E-3</v>
      </c>
      <c r="P27" s="98">
        <v>1.9507470969234899E-3</v>
      </c>
      <c r="Q27" s="98">
        <v>2.9277712544253298E-3</v>
      </c>
      <c r="R27" s="98">
        <v>3.0812411348442479E-3</v>
      </c>
      <c r="S27" s="98">
        <v>3.292622461837382E-3</v>
      </c>
      <c r="T27" s="98">
        <v>2.7730952359574443E-3</v>
      </c>
      <c r="U27" s="98">
        <v>4.3699264807831577E-3</v>
      </c>
      <c r="V27" s="98">
        <v>2.416164493955794E-3</v>
      </c>
      <c r="W27" s="98">
        <v>3.0516722155231224E-3</v>
      </c>
      <c r="DA27" s="63" t="s">
        <v>3442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0</v>
      </c>
      <c r="D28" s="122">
        <f t="shared" si="13"/>
        <v>0</v>
      </c>
      <c r="E28" s="122">
        <f t="shared" si="13"/>
        <v>2.2008367602244156E-5</v>
      </c>
      <c r="F28" s="122">
        <f t="shared" si="13"/>
        <v>2.4930240519386068E-5</v>
      </c>
      <c r="G28" s="122">
        <f t="shared" si="13"/>
        <v>2.8111914180845501E-5</v>
      </c>
      <c r="H28" s="122">
        <f t="shared" si="13"/>
        <v>7.9986994554882002E-5</v>
      </c>
      <c r="I28" s="122">
        <f t="shared" si="13"/>
        <v>2.1133262998604432E-4</v>
      </c>
      <c r="J28" s="122">
        <f t="shared" si="13"/>
        <v>2.6179821348738921E-4</v>
      </c>
      <c r="K28" s="122">
        <f t="shared" si="13"/>
        <v>3.0376406954610465E-4</v>
      </c>
      <c r="L28" s="122">
        <f t="shared" si="13"/>
        <v>2.973715025624148E-4</v>
      </c>
      <c r="M28" s="122">
        <f t="shared" si="13"/>
        <v>3.0710663885130998E-4</v>
      </c>
      <c r="N28" s="122">
        <f t="shared" si="13"/>
        <v>4.3456134710224628E-4</v>
      </c>
      <c r="O28" s="122">
        <f t="shared" si="13"/>
        <v>5.5639709126097581E-4</v>
      </c>
      <c r="P28" s="122">
        <f t="shared" si="13"/>
        <v>4.2738816709622066E-4</v>
      </c>
      <c r="Q28" s="122">
        <f t="shared" si="13"/>
        <v>1.5097314497198009E-3</v>
      </c>
      <c r="R28" s="122">
        <f t="shared" si="13"/>
        <v>1.1543487994363458E-3</v>
      </c>
      <c r="S28" s="122">
        <f t="shared" si="13"/>
        <v>1.0900245649261714E-3</v>
      </c>
      <c r="T28" s="122">
        <f t="shared" si="13"/>
        <v>1.0148340140016035E-3</v>
      </c>
      <c r="U28" s="122">
        <f t="shared" si="13"/>
        <v>1.7159943444700276E-3</v>
      </c>
      <c r="V28" s="122">
        <f t="shared" si="13"/>
        <v>6.4315990982863032E-4</v>
      </c>
      <c r="W28" s="122">
        <f t="shared" si="13"/>
        <v>5.2514447201029257E-4</v>
      </c>
      <c r="DA28" s="130" t="s">
        <v>3443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0</v>
      </c>
      <c r="E29" s="98">
        <v>2.2008367602244156E-5</v>
      </c>
      <c r="F29" s="98">
        <v>2.4930240519386068E-5</v>
      </c>
      <c r="G29" s="98">
        <v>2.8111914180845501E-5</v>
      </c>
      <c r="H29" s="98">
        <v>7.9986994554882002E-5</v>
      </c>
      <c r="I29" s="98">
        <v>2.1133262998604432E-4</v>
      </c>
      <c r="J29" s="98">
        <v>2.6179821348738921E-4</v>
      </c>
      <c r="K29" s="98">
        <v>3.0376406954610465E-4</v>
      </c>
      <c r="L29" s="98">
        <v>2.973715025624148E-4</v>
      </c>
      <c r="M29" s="98">
        <v>3.0710663885130998E-4</v>
      </c>
      <c r="N29" s="98">
        <v>4.3456134710224628E-4</v>
      </c>
      <c r="O29" s="98">
        <v>5.5639709126097581E-4</v>
      </c>
      <c r="P29" s="98">
        <v>4.2738816709622066E-4</v>
      </c>
      <c r="Q29" s="98">
        <v>1.5097314497198009E-3</v>
      </c>
      <c r="R29" s="98">
        <v>1.1543487994363458E-3</v>
      </c>
      <c r="S29" s="98">
        <v>1.0900245649261714E-3</v>
      </c>
      <c r="T29" s="98">
        <v>1.0148340140016035E-3</v>
      </c>
      <c r="U29" s="98">
        <v>1.7159943444700276E-3</v>
      </c>
      <c r="V29" s="98">
        <v>6.4315990982863032E-4</v>
      </c>
      <c r="W29" s="98">
        <v>5.2514447201029257E-4</v>
      </c>
      <c r="DA29" s="63" t="s">
        <v>3444</v>
      </c>
    </row>
    <row r="30" spans="1:105" ht="12" customHeight="1" x14ac:dyDescent="0.25">
      <c r="A30" s="121" t="s">
        <v>55</v>
      </c>
      <c r="B30" s="122"/>
      <c r="C30" s="122">
        <v>3.8328194338978251E-2</v>
      </c>
      <c r="D30" s="122">
        <v>1.5726544896056328E-2</v>
      </c>
      <c r="E30" s="122">
        <v>2.9588362611185345E-2</v>
      </c>
      <c r="F30" s="122">
        <v>2.4478419947522926E-2</v>
      </c>
      <c r="G30" s="122">
        <v>3.1715021999831554E-2</v>
      </c>
      <c r="H30" s="122">
        <v>4.1923932735152172E-2</v>
      </c>
      <c r="I30" s="122">
        <v>5.1818876163015663E-2</v>
      </c>
      <c r="J30" s="122">
        <v>4.9102098162077085E-2</v>
      </c>
      <c r="K30" s="122">
        <v>4.6201998374227081E-2</v>
      </c>
      <c r="L30" s="122">
        <v>4.1879663249896615E-2</v>
      </c>
      <c r="M30" s="122">
        <v>3.5465950459884286E-2</v>
      </c>
      <c r="N30" s="122">
        <v>4.7792743531231745E-2</v>
      </c>
      <c r="O30" s="122">
        <v>3.5862822581631489E-2</v>
      </c>
      <c r="P30" s="122">
        <v>1.9333039752698691E-2</v>
      </c>
      <c r="Q30" s="122">
        <v>3.1159646446228303E-2</v>
      </c>
      <c r="R30" s="122">
        <v>3.2307126662232885E-2</v>
      </c>
      <c r="S30" s="122">
        <v>3.5840768781027196E-2</v>
      </c>
      <c r="T30" s="122">
        <v>2.9845803205830034E-2</v>
      </c>
      <c r="U30" s="122">
        <v>5.152267251907372E-2</v>
      </c>
      <c r="V30" s="122">
        <v>3.131268995968596E-2</v>
      </c>
      <c r="W30" s="122">
        <v>4.4958000241720947E-2</v>
      </c>
      <c r="DA30" s="130" t="s">
        <v>3445</v>
      </c>
    </row>
    <row r="31" spans="1:105" ht="12" customHeight="1" x14ac:dyDescent="0.25">
      <c r="A31" s="97" t="s">
        <v>141</v>
      </c>
      <c r="B31" s="98"/>
      <c r="C31" s="98">
        <v>1.4421601117939036E-2</v>
      </c>
      <c r="D31" s="98">
        <v>3.3463874082891834E-3</v>
      </c>
      <c r="E31" s="98">
        <v>1.549821933271806E-3</v>
      </c>
      <c r="F31" s="98">
        <v>2.8409072153642535E-3</v>
      </c>
      <c r="G31" s="98">
        <v>7.8893982927416891E-3</v>
      </c>
      <c r="H31" s="98">
        <v>1.8392545141220309E-2</v>
      </c>
      <c r="I31" s="98">
        <v>1.4152605936296449E-2</v>
      </c>
      <c r="J31" s="98">
        <v>4.9069451818036149E-3</v>
      </c>
      <c r="K31" s="98">
        <v>4.5816699978070263E-3</v>
      </c>
      <c r="L31" s="98">
        <v>2.8811213543677491E-3</v>
      </c>
      <c r="M31" s="98">
        <v>2.6177818947288162E-3</v>
      </c>
      <c r="N31" s="98">
        <v>6.2248029188621311E-3</v>
      </c>
      <c r="O31" s="98">
        <v>4.4130571737612126E-3</v>
      </c>
      <c r="P31" s="98">
        <v>2.5159195616237459E-3</v>
      </c>
      <c r="Q31" s="98">
        <v>3.0627393688033846E-3</v>
      </c>
      <c r="R31" s="98">
        <v>3.3551024338455962E-3</v>
      </c>
      <c r="S31" s="98">
        <v>4.2114649398138724E-3</v>
      </c>
      <c r="T31" s="98">
        <v>3.2747239498464721E-3</v>
      </c>
      <c r="U31" s="98">
        <v>5.4799792180545556E-3</v>
      </c>
      <c r="V31" s="98">
        <v>3.5443511042431027E-3</v>
      </c>
      <c r="W31" s="98">
        <v>6.4959211252912296E-3</v>
      </c>
      <c r="DA31" s="63" t="s">
        <v>3446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8.3431532017886175E-5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9.9318604067441345E-5</v>
      </c>
      <c r="U32" s="98">
        <v>1.0546235643469277E-4</v>
      </c>
      <c r="V32" s="98">
        <v>1.0430534383044157E-4</v>
      </c>
      <c r="W32" s="98">
        <v>9.9948528772963037E-5</v>
      </c>
      <c r="DA32" s="63" t="s">
        <v>3447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4.1148095262895492E-5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5.5412063525127809E-5</v>
      </c>
      <c r="U33" s="101">
        <v>5.3434997424982231E-5</v>
      </c>
      <c r="V33" s="101">
        <v>5.1928710400753727E-5</v>
      </c>
      <c r="W33" s="101">
        <v>4.8350314085799154E-5</v>
      </c>
      <c r="DA33" s="131" t="s">
        <v>3448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4.2283436754990689E-5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4.3906540542313536E-5</v>
      </c>
      <c r="U34" s="104">
        <v>5.2027359009710539E-5</v>
      </c>
      <c r="V34" s="104">
        <v>5.2376633429687847E-5</v>
      </c>
      <c r="W34" s="104">
        <v>5.1598214687163883E-5</v>
      </c>
      <c r="DA34" s="132" t="s">
        <v>3449</v>
      </c>
    </row>
    <row r="35" spans="1:105" ht="12" customHeight="1" x14ac:dyDescent="0.25">
      <c r="A35" s="106" t="s">
        <v>122</v>
      </c>
      <c r="B35" s="101"/>
      <c r="C35" s="101">
        <v>2.3906593221039215E-2</v>
      </c>
      <c r="D35" s="101">
        <v>1.2380157487767145E-2</v>
      </c>
      <c r="E35" s="101">
        <v>2.8038540677913538E-2</v>
      </c>
      <c r="F35" s="101">
        <v>2.1637512732158672E-2</v>
      </c>
      <c r="G35" s="101">
        <v>2.3825623707089866E-2</v>
      </c>
      <c r="H35" s="101">
        <v>2.3531387593931859E-2</v>
      </c>
      <c r="I35" s="101">
        <v>3.7666270226719215E-2</v>
      </c>
      <c r="J35" s="101">
        <v>4.4195152980273468E-2</v>
      </c>
      <c r="K35" s="101">
        <v>1.8741747274912145E-2</v>
      </c>
      <c r="L35" s="101">
        <v>3.4426560860712933E-2</v>
      </c>
      <c r="M35" s="101">
        <v>2.8956309207518526E-2</v>
      </c>
      <c r="N35" s="101">
        <v>3.4666948858436616E-2</v>
      </c>
      <c r="O35" s="101">
        <v>3.5595595069207527E-3</v>
      </c>
      <c r="P35" s="101">
        <v>1.9098282986132057E-3</v>
      </c>
      <c r="Q35" s="101">
        <v>4.8584789655225875E-3</v>
      </c>
      <c r="R35" s="101">
        <v>1.0053061265682586E-2</v>
      </c>
      <c r="S35" s="101">
        <v>1.932830482168962E-2</v>
      </c>
      <c r="T35" s="101">
        <v>0</v>
      </c>
      <c r="U35" s="101">
        <v>8.1521131026404525E-3</v>
      </c>
      <c r="V35" s="101">
        <v>0</v>
      </c>
      <c r="W35" s="101">
        <v>3.9297132283584906E-3</v>
      </c>
      <c r="DA35" s="131" t="s">
        <v>3450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2.2795149569490025E-2</v>
      </c>
      <c r="L36" s="104">
        <v>4.5719810348159281E-3</v>
      </c>
      <c r="M36" s="104">
        <v>3.8918593576369436E-3</v>
      </c>
      <c r="N36" s="104">
        <v>6.900991753932992E-3</v>
      </c>
      <c r="O36" s="104">
        <v>2.7890205900949521E-2</v>
      </c>
      <c r="P36" s="104">
        <v>1.4907291892461741E-2</v>
      </c>
      <c r="Q36" s="104">
        <v>2.323842811190233E-2</v>
      </c>
      <c r="R36" s="104">
        <v>1.8898962962704702E-2</v>
      </c>
      <c r="S36" s="104">
        <v>1.2300999019523706E-2</v>
      </c>
      <c r="T36" s="104">
        <v>2.6471760651916122E-2</v>
      </c>
      <c r="U36" s="104">
        <v>3.7785117841944021E-2</v>
      </c>
      <c r="V36" s="104">
        <v>2.7664033511612417E-2</v>
      </c>
      <c r="W36" s="104">
        <v>3.4432417359298265E-2</v>
      </c>
      <c r="DA36" s="132" t="s">
        <v>3451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1.1243240280020465E-2</v>
      </c>
      <c r="L37" s="98">
        <v>2.3591073057393601E-3</v>
      </c>
      <c r="M37" s="98">
        <v>1.9347899383208777E-3</v>
      </c>
      <c r="N37" s="98">
        <v>3.3116320840928968E-3</v>
      </c>
      <c r="O37" s="98">
        <v>1.378625693247785E-2</v>
      </c>
      <c r="P37" s="98">
        <v>7.2252541445261761E-3</v>
      </c>
      <c r="Q37" s="98">
        <v>1.1429324583265963E-2</v>
      </c>
      <c r="R37" s="98">
        <v>9.20985024878768E-3</v>
      </c>
      <c r="S37" s="98">
        <v>5.8871236065305239E-3</v>
      </c>
      <c r="T37" s="98">
        <v>1.4597793562052713E-2</v>
      </c>
      <c r="U37" s="98">
        <v>1.9135638849902412E-2</v>
      </c>
      <c r="V37" s="98">
        <v>1.3824231794578297E-2</v>
      </c>
      <c r="W37" s="98">
        <v>1.6517180544705749E-2</v>
      </c>
      <c r="DA37" s="63" t="s">
        <v>3452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1.1551909289469559E-2</v>
      </c>
      <c r="L38" s="98">
        <v>2.212873729076568E-3</v>
      </c>
      <c r="M38" s="98">
        <v>1.9570694193160659E-3</v>
      </c>
      <c r="N38" s="98">
        <v>3.5893596698400951E-3</v>
      </c>
      <c r="O38" s="98">
        <v>1.4103948968471671E-2</v>
      </c>
      <c r="P38" s="98">
        <v>7.6820377479355651E-3</v>
      </c>
      <c r="Q38" s="98">
        <v>1.1809103528636367E-2</v>
      </c>
      <c r="R38" s="98">
        <v>9.6891127139170224E-3</v>
      </c>
      <c r="S38" s="98">
        <v>6.4138754129931825E-3</v>
      </c>
      <c r="T38" s="98">
        <v>1.1873967089863409E-2</v>
      </c>
      <c r="U38" s="98">
        <v>1.8649478992041613E-2</v>
      </c>
      <c r="V38" s="98">
        <v>1.3839801717034122E-2</v>
      </c>
      <c r="W38" s="98">
        <v>1.7915236814592519E-2</v>
      </c>
      <c r="DA38" s="63" t="s">
        <v>3453</v>
      </c>
    </row>
    <row r="39" spans="1:105" ht="12" customHeight="1" x14ac:dyDescent="0.25">
      <c r="A39" s="121" t="s">
        <v>54</v>
      </c>
      <c r="B39" s="122"/>
      <c r="C39" s="122">
        <v>1.9868199137935132E-2</v>
      </c>
      <c r="D39" s="122">
        <v>1.0110717207808267E-2</v>
      </c>
      <c r="E39" s="122">
        <v>1.7917126046986816E-2</v>
      </c>
      <c r="F39" s="122">
        <v>1.454585733821254E-2</v>
      </c>
      <c r="G39" s="122">
        <v>2.0486330447106134E-2</v>
      </c>
      <c r="H39" s="122">
        <v>2.5247051577569891E-2</v>
      </c>
      <c r="I39" s="122">
        <v>3.2893325515631532E-2</v>
      </c>
      <c r="J39" s="122">
        <v>3.0953668336419896E-2</v>
      </c>
      <c r="K39" s="122">
        <v>2.8255235879411922E-2</v>
      </c>
      <c r="L39" s="122">
        <v>2.553491189492544E-2</v>
      </c>
      <c r="M39" s="122">
        <v>2.0568505919165862E-2</v>
      </c>
      <c r="N39" s="122">
        <v>2.7744303311565972E-2</v>
      </c>
      <c r="O39" s="122">
        <v>1.9196655949111796E-2</v>
      </c>
      <c r="P39" s="122">
        <v>1.0054902351660892E-2</v>
      </c>
      <c r="Q39" s="122">
        <v>1.5730530993665913E-2</v>
      </c>
      <c r="R39" s="122">
        <v>1.6379258798179228E-2</v>
      </c>
      <c r="S39" s="122">
        <v>1.8290941487459512E-2</v>
      </c>
      <c r="T39" s="122">
        <v>1.5838552534638266E-2</v>
      </c>
      <c r="U39" s="122">
        <v>2.6341667563400548E-2</v>
      </c>
      <c r="V39" s="122">
        <v>1.5152186136531159E-2</v>
      </c>
      <c r="W39" s="122">
        <v>2.1718889377439182E-2</v>
      </c>
      <c r="DA39" s="130" t="s">
        <v>3454</v>
      </c>
    </row>
    <row r="40" spans="1:105" ht="12" customHeight="1" x14ac:dyDescent="0.25">
      <c r="A40" s="97" t="s">
        <v>50</v>
      </c>
      <c r="B40" s="98"/>
      <c r="C40" s="98">
        <v>1.5751681977010889E-2</v>
      </c>
      <c r="D40" s="98">
        <v>7.3577289137923005E-3</v>
      </c>
      <c r="E40" s="98">
        <v>5.7899636703210048E-3</v>
      </c>
      <c r="F40" s="98">
        <v>7.8963324992851434E-3</v>
      </c>
      <c r="G40" s="98">
        <v>1.6000832159576036E-2</v>
      </c>
      <c r="H40" s="98">
        <v>1.9358774490812088E-2</v>
      </c>
      <c r="I40" s="98">
        <v>2.639826652369506E-2</v>
      </c>
      <c r="J40" s="98">
        <v>1.8327668554184207E-2</v>
      </c>
      <c r="K40" s="98">
        <v>1.6374992598833592E-2</v>
      </c>
      <c r="L40" s="98">
        <v>1.1525202763178781E-2</v>
      </c>
      <c r="M40" s="98">
        <v>1.0448135550544359E-2</v>
      </c>
      <c r="N40" s="98">
        <v>1.8679075386592015E-2</v>
      </c>
      <c r="O40" s="98">
        <v>1.3335029678515438E-2</v>
      </c>
      <c r="P40" s="98">
        <v>7.2706942101415858E-3</v>
      </c>
      <c r="Q40" s="98">
        <v>1.0543949480849682E-2</v>
      </c>
      <c r="R40" s="98">
        <v>9.7874584527707052E-3</v>
      </c>
      <c r="S40" s="98">
        <v>1.1495545086030316E-2</v>
      </c>
      <c r="T40" s="98">
        <v>1.0712062916229725E-2</v>
      </c>
      <c r="U40" s="98">
        <v>1.8154832593714625E-2</v>
      </c>
      <c r="V40" s="98">
        <v>1.0290273681392275E-2</v>
      </c>
      <c r="W40" s="98">
        <v>1.8349246132288905E-2</v>
      </c>
      <c r="DA40" s="63" t="s">
        <v>3455</v>
      </c>
    </row>
    <row r="41" spans="1:105" ht="12" customHeight="1" x14ac:dyDescent="0.25">
      <c r="A41" s="109" t="s">
        <v>120</v>
      </c>
      <c r="B41" s="33"/>
      <c r="C41" s="33">
        <v>4.1165171609242428E-3</v>
      </c>
      <c r="D41" s="33">
        <v>2.7529882940159666E-3</v>
      </c>
      <c r="E41" s="33">
        <v>1.2127162376665812E-2</v>
      </c>
      <c r="F41" s="33">
        <v>6.6495248389273976E-3</v>
      </c>
      <c r="G41" s="33">
        <v>4.4854982875300996E-3</v>
      </c>
      <c r="H41" s="33">
        <v>5.8882770867578023E-3</v>
      </c>
      <c r="I41" s="33">
        <v>6.4950589919364719E-3</v>
      </c>
      <c r="J41" s="33">
        <v>1.2625999782235687E-2</v>
      </c>
      <c r="K41" s="33">
        <v>1.188024328057833E-2</v>
      </c>
      <c r="L41" s="33">
        <v>1.4009709131746661E-2</v>
      </c>
      <c r="M41" s="33">
        <v>1.0120370368621503E-2</v>
      </c>
      <c r="N41" s="33">
        <v>9.0652279249739572E-3</v>
      </c>
      <c r="O41" s="33">
        <v>5.8616262705963561E-3</v>
      </c>
      <c r="P41" s="33">
        <v>2.7842081415193069E-3</v>
      </c>
      <c r="Q41" s="33">
        <v>5.1865815128162313E-3</v>
      </c>
      <c r="R41" s="33">
        <v>6.5918003454085239E-3</v>
      </c>
      <c r="S41" s="33">
        <v>6.795396401429195E-3</v>
      </c>
      <c r="T41" s="33">
        <v>5.1264896184085402E-3</v>
      </c>
      <c r="U41" s="33">
        <v>8.1868349696859223E-3</v>
      </c>
      <c r="V41" s="33">
        <v>4.8619124551388835E-3</v>
      </c>
      <c r="W41" s="33">
        <v>3.3696432451502775E-3</v>
      </c>
      <c r="DA41" s="60" t="s">
        <v>3456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7.9688275572267004</v>
      </c>
      <c r="D43" s="117">
        <f t="shared" si="14"/>
        <v>10.449425563503812</v>
      </c>
      <c r="E43" s="117">
        <f t="shared" si="14"/>
        <v>8.9418049061862703</v>
      </c>
      <c r="F43" s="117">
        <f t="shared" si="14"/>
        <v>5.7750477742963344</v>
      </c>
      <c r="G43" s="117">
        <f t="shared" si="14"/>
        <v>0</v>
      </c>
      <c r="H43" s="117">
        <f t="shared" si="14"/>
        <v>0</v>
      </c>
      <c r="I43" s="117">
        <f t="shared" si="14"/>
        <v>0</v>
      </c>
      <c r="J43" s="117">
        <f t="shared" si="14"/>
        <v>0</v>
      </c>
      <c r="K43" s="117">
        <f t="shared" si="14"/>
        <v>0</v>
      </c>
      <c r="L43" s="117">
        <f t="shared" si="14"/>
        <v>0</v>
      </c>
      <c r="M43" s="117">
        <f t="shared" si="14"/>
        <v>0</v>
      </c>
      <c r="N43" s="117">
        <f t="shared" si="14"/>
        <v>1.2698349989404836</v>
      </c>
      <c r="O43" s="117">
        <f t="shared" si="14"/>
        <v>3.5194460096441906</v>
      </c>
      <c r="P43" s="117">
        <f t="shared" si="14"/>
        <v>0</v>
      </c>
      <c r="Q43" s="117">
        <f t="shared" si="14"/>
        <v>0</v>
      </c>
      <c r="R43" s="117">
        <f t="shared" ref="R43:V43" si="15">R44+R47+R49+R58</f>
        <v>0.11026850169646479</v>
      </c>
      <c r="S43" s="117">
        <f t="shared" si="15"/>
        <v>1.5214819302753269</v>
      </c>
      <c r="T43" s="117">
        <f t="shared" si="15"/>
        <v>2.1282573891146233</v>
      </c>
      <c r="U43" s="117">
        <f t="shared" si="15"/>
        <v>1.6859139153588139</v>
      </c>
      <c r="V43" s="117">
        <f t="shared" si="15"/>
        <v>1.354271095225664</v>
      </c>
      <c r="W43" s="117">
        <f t="shared" ref="W43" si="16">W44+W47+W49+W58</f>
        <v>0.24192221048488288</v>
      </c>
      <c r="DA43" s="129" t="s">
        <v>3457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7.0045592797687153</v>
      </c>
      <c r="D44" s="122">
        <f t="shared" si="17"/>
        <v>9.1826858814019801</v>
      </c>
      <c r="E44" s="122">
        <f t="shared" si="17"/>
        <v>7.4865941331450054</v>
      </c>
      <c r="F44" s="122">
        <f t="shared" si="17"/>
        <v>4.8244865147302516</v>
      </c>
      <c r="G44" s="122">
        <f t="shared" si="17"/>
        <v>0</v>
      </c>
      <c r="H44" s="122">
        <f t="shared" si="17"/>
        <v>0</v>
      </c>
      <c r="I44" s="122">
        <f t="shared" si="17"/>
        <v>0</v>
      </c>
      <c r="J44" s="122">
        <f t="shared" si="17"/>
        <v>0</v>
      </c>
      <c r="K44" s="122">
        <f t="shared" si="17"/>
        <v>0</v>
      </c>
      <c r="L44" s="122">
        <f t="shared" si="17"/>
        <v>0</v>
      </c>
      <c r="M44" s="122">
        <f t="shared" si="17"/>
        <v>0</v>
      </c>
      <c r="N44" s="122">
        <f t="shared" si="17"/>
        <v>1.0421973121262231</v>
      </c>
      <c r="O44" s="122">
        <f t="shared" si="17"/>
        <v>2.8840034357667137</v>
      </c>
      <c r="P44" s="122">
        <f t="shared" si="17"/>
        <v>0</v>
      </c>
      <c r="Q44" s="122">
        <f t="shared" si="17"/>
        <v>0</v>
      </c>
      <c r="R44" s="122">
        <f t="shared" ref="R44:V44" si="18">SUM(R45:R46)</f>
        <v>8.7155599503000447E-2</v>
      </c>
      <c r="S44" s="122">
        <f t="shared" si="18"/>
        <v>1.1974188021378476</v>
      </c>
      <c r="T44" s="122">
        <f t="shared" si="18"/>
        <v>1.6932483748955418</v>
      </c>
      <c r="U44" s="122">
        <f t="shared" si="18"/>
        <v>1.3002168022444258</v>
      </c>
      <c r="V44" s="122">
        <f t="shared" si="18"/>
        <v>1.0344132857655115</v>
      </c>
      <c r="W44" s="122">
        <f t="shared" ref="W44" si="19">SUM(W45:W46)</f>
        <v>0.18964356916998723</v>
      </c>
      <c r="DA44" s="130" t="s">
        <v>3458</v>
      </c>
    </row>
    <row r="45" spans="1:105" ht="12" customHeight="1" x14ac:dyDescent="0.25">
      <c r="A45" s="97" t="s">
        <v>216</v>
      </c>
      <c r="B45" s="98"/>
      <c r="C45" s="98">
        <v>6.8656597764638239</v>
      </c>
      <c r="D45" s="98">
        <v>9.002461037378156</v>
      </c>
      <c r="E45" s="98">
        <v>7.3397776431109509</v>
      </c>
      <c r="F45" s="98">
        <v>4.7314613206561464</v>
      </c>
      <c r="G45" s="98">
        <v>0</v>
      </c>
      <c r="H45" s="98">
        <v>0</v>
      </c>
      <c r="I45" s="98">
        <v>0</v>
      </c>
      <c r="J45" s="98">
        <v>0</v>
      </c>
      <c r="K45" s="98">
        <v>0</v>
      </c>
      <c r="L45" s="98">
        <v>0</v>
      </c>
      <c r="M45" s="98">
        <v>0</v>
      </c>
      <c r="N45" s="98">
        <v>1.0240493856776558</v>
      </c>
      <c r="O45" s="98">
        <v>2.8346612875162061</v>
      </c>
      <c r="P45" s="98">
        <v>0</v>
      </c>
      <c r="Q45" s="98">
        <v>0</v>
      </c>
      <c r="R45" s="98">
        <v>8.574878444149088E-2</v>
      </c>
      <c r="S45" s="98">
        <v>1.1782743337542001</v>
      </c>
      <c r="T45" s="98">
        <v>1.665788642404457</v>
      </c>
      <c r="U45" s="98">
        <v>1.2795755310718377</v>
      </c>
      <c r="V45" s="98">
        <v>1.0180211862505932</v>
      </c>
      <c r="W45" s="98">
        <v>0.1867089601371989</v>
      </c>
      <c r="DA45" s="63" t="s">
        <v>3459</v>
      </c>
    </row>
    <row r="46" spans="1:105" ht="12" customHeight="1" x14ac:dyDescent="0.25">
      <c r="A46" s="97" t="s">
        <v>53</v>
      </c>
      <c r="B46" s="98"/>
      <c r="C46" s="98">
        <v>0.13889950330489165</v>
      </c>
      <c r="D46" s="98">
        <v>0.18022484402382447</v>
      </c>
      <c r="E46" s="98">
        <v>0.14681649003405478</v>
      </c>
      <c r="F46" s="98">
        <v>9.3025194074105574E-2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1.8147926448567345E-2</v>
      </c>
      <c r="O46" s="98">
        <v>4.9342148250507506E-2</v>
      </c>
      <c r="P46" s="98">
        <v>0</v>
      </c>
      <c r="Q46" s="98">
        <v>0</v>
      </c>
      <c r="R46" s="98">
        <v>1.4068150615095664E-3</v>
      </c>
      <c r="S46" s="98">
        <v>1.9144468383647459E-2</v>
      </c>
      <c r="T46" s="98">
        <v>2.745973249108476E-2</v>
      </c>
      <c r="U46" s="98">
        <v>2.0641271172588037E-2</v>
      </c>
      <c r="V46" s="98">
        <v>1.6392099514918195E-2</v>
      </c>
      <c r="W46" s="98">
        <v>2.9346090327883336E-3</v>
      </c>
      <c r="DA46" s="63" t="s">
        <v>3460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5.2750906760620035E-5</v>
      </c>
      <c r="D47" s="122">
        <f t="shared" si="20"/>
        <v>1.4468156498869531E-4</v>
      </c>
      <c r="E47" s="122">
        <f t="shared" si="20"/>
        <v>4.1815898444263892E-4</v>
      </c>
      <c r="F47" s="122">
        <f t="shared" si="20"/>
        <v>6.9804673454280995E-4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1.3471401760169635E-3</v>
      </c>
      <c r="O47" s="122">
        <f t="shared" si="20"/>
        <v>6.5055659901283322E-3</v>
      </c>
      <c r="P47" s="122">
        <f t="shared" si="20"/>
        <v>0</v>
      </c>
      <c r="Q47" s="122">
        <f t="shared" si="20"/>
        <v>0</v>
      </c>
      <c r="R47" s="122">
        <f t="shared" si="20"/>
        <v>5.5968426639337976E-4</v>
      </c>
      <c r="S47" s="122">
        <f t="shared" si="20"/>
        <v>6.5401473895570286E-3</v>
      </c>
      <c r="T47" s="122">
        <f t="shared" si="20"/>
        <v>8.8993136612448339E-3</v>
      </c>
      <c r="U47" s="122">
        <f t="shared" si="20"/>
        <v>8.8399708654516573E-3</v>
      </c>
      <c r="V47" s="122">
        <f t="shared" si="20"/>
        <v>4.8236993237147268E-3</v>
      </c>
      <c r="W47" s="122">
        <f t="shared" si="20"/>
        <v>3.6103682450707618E-4</v>
      </c>
      <c r="DA47" s="130" t="s">
        <v>3461</v>
      </c>
    </row>
    <row r="48" spans="1:105" ht="12" customHeight="1" x14ac:dyDescent="0.25">
      <c r="A48" s="97" t="s">
        <v>53</v>
      </c>
      <c r="B48" s="98"/>
      <c r="C48" s="98">
        <v>5.2750906760620035E-5</v>
      </c>
      <c r="D48" s="98">
        <v>1.4468156498869531E-4</v>
      </c>
      <c r="E48" s="98">
        <v>4.1815898444263892E-4</v>
      </c>
      <c r="F48" s="98">
        <v>6.9804673454280995E-4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1.3471401760169635E-3</v>
      </c>
      <c r="O48" s="98">
        <v>6.5055659901283322E-3</v>
      </c>
      <c r="P48" s="98">
        <v>0</v>
      </c>
      <c r="Q48" s="98">
        <v>0</v>
      </c>
      <c r="R48" s="98">
        <v>5.5968426639337976E-4</v>
      </c>
      <c r="S48" s="98">
        <v>6.5401473895570286E-3</v>
      </c>
      <c r="T48" s="98">
        <v>8.8993136612448339E-3</v>
      </c>
      <c r="U48" s="98">
        <v>8.8399708654516573E-3</v>
      </c>
      <c r="V48" s="98">
        <v>4.8236993237147268E-3</v>
      </c>
      <c r="W48" s="98">
        <v>3.6103682450707618E-4</v>
      </c>
      <c r="DA48" s="63" t="s">
        <v>3462</v>
      </c>
    </row>
    <row r="49" spans="1:105" ht="12" customHeight="1" x14ac:dyDescent="0.25">
      <c r="A49" s="121" t="s">
        <v>55</v>
      </c>
      <c r="B49" s="122"/>
      <c r="C49" s="122">
        <v>0.6490155967196225</v>
      </c>
      <c r="D49" s="122">
        <v>0.88078483289330434</v>
      </c>
      <c r="E49" s="122">
        <v>0.8663004318300811</v>
      </c>
      <c r="F49" s="122">
        <v>0.5820101752409429</v>
      </c>
      <c r="G49" s="122">
        <v>0</v>
      </c>
      <c r="H49" s="122">
        <v>0</v>
      </c>
      <c r="I49" s="122">
        <v>0</v>
      </c>
      <c r="J49" s="122">
        <v>0</v>
      </c>
      <c r="K49" s="122">
        <v>0</v>
      </c>
      <c r="L49" s="122">
        <v>0</v>
      </c>
      <c r="M49" s="122">
        <v>0</v>
      </c>
      <c r="N49" s="122">
        <v>0.14092086661485051</v>
      </c>
      <c r="O49" s="122">
        <v>0.40685726393616445</v>
      </c>
      <c r="P49" s="122">
        <v>0</v>
      </c>
      <c r="Q49" s="122">
        <v>0</v>
      </c>
      <c r="R49" s="122">
        <v>1.4556482243382173E-2</v>
      </c>
      <c r="S49" s="122">
        <v>0.20733969511241249</v>
      </c>
      <c r="T49" s="122">
        <v>0.28960759412117693</v>
      </c>
      <c r="U49" s="122">
        <v>0.24027941639992023</v>
      </c>
      <c r="V49" s="122">
        <v>0.20284618982925293</v>
      </c>
      <c r="W49" s="122">
        <v>3.6479924304588671E-2</v>
      </c>
      <c r="DA49" s="130" t="s">
        <v>3463</v>
      </c>
    </row>
    <row r="50" spans="1:105" ht="12" customHeight="1" x14ac:dyDescent="0.25">
      <c r="A50" s="97" t="s">
        <v>138</v>
      </c>
      <c r="B50" s="98"/>
      <c r="C50" s="98">
        <v>0.6247152478455309</v>
      </c>
      <c r="D50" s="98">
        <v>0.86304993600771407</v>
      </c>
      <c r="E50" s="98">
        <v>0.82818979401544135</v>
      </c>
      <c r="F50" s="98">
        <v>0.54837060466516496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0.12568055308501222</v>
      </c>
      <c r="O50" s="98">
        <v>0.38890779456946134</v>
      </c>
      <c r="P50" s="98">
        <v>0</v>
      </c>
      <c r="Q50" s="98">
        <v>0</v>
      </c>
      <c r="R50" s="98">
        <v>1.4380950967069867E-2</v>
      </c>
      <c r="S50" s="98">
        <v>0.20397161646022882</v>
      </c>
      <c r="T50" s="98">
        <v>0.27441694347189893</v>
      </c>
      <c r="U50" s="98">
        <v>0.22674010349960849</v>
      </c>
      <c r="V50" s="98">
        <v>0.18263439164808243</v>
      </c>
      <c r="W50" s="98">
        <v>1.1071927622500723E-2</v>
      </c>
      <c r="DA50" s="63" t="s">
        <v>3464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1.6340421528352096E-4</v>
      </c>
      <c r="O51" s="98">
        <v>2.590273584187508E-3</v>
      </c>
      <c r="P51" s="98">
        <v>0</v>
      </c>
      <c r="Q51" s="98">
        <v>0</v>
      </c>
      <c r="R51" s="98">
        <v>1.7553127631230584E-4</v>
      </c>
      <c r="S51" s="98">
        <v>2.0264087819676768E-3</v>
      </c>
      <c r="T51" s="98">
        <v>7.1462286843847721E-3</v>
      </c>
      <c r="U51" s="98">
        <v>5.4392204265889298E-4</v>
      </c>
      <c r="V51" s="98">
        <v>3.323268359474536E-3</v>
      </c>
      <c r="W51" s="98">
        <v>7.943184084703004E-3</v>
      </c>
      <c r="DA51" s="63" t="s">
        <v>3465</v>
      </c>
    </row>
    <row r="52" spans="1:105" ht="12" customHeight="1" x14ac:dyDescent="0.25">
      <c r="A52" s="100" t="s">
        <v>216</v>
      </c>
      <c r="B52" s="101"/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7.8474771278141188E-5</v>
      </c>
      <c r="O52" s="101">
        <v>1.2790420762752986E-3</v>
      </c>
      <c r="P52" s="101">
        <v>0</v>
      </c>
      <c r="Q52" s="101">
        <v>0</v>
      </c>
      <c r="R52" s="101">
        <v>8.507504346299306E-5</v>
      </c>
      <c r="S52" s="101">
        <v>9.6526678136947346E-4</v>
      </c>
      <c r="T52" s="101">
        <v>3.9964050339794622E-3</v>
      </c>
      <c r="U52" s="101">
        <v>2.7434299630277201E-4</v>
      </c>
      <c r="V52" s="101">
        <v>1.6461610792576421E-3</v>
      </c>
      <c r="W52" s="101">
        <v>3.9059663895178788E-3</v>
      </c>
      <c r="DA52" s="131" t="s">
        <v>3466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8.4929444005379758E-5</v>
      </c>
      <c r="O53" s="104">
        <v>1.3112315079122092E-3</v>
      </c>
      <c r="P53" s="104">
        <v>0</v>
      </c>
      <c r="Q53" s="104">
        <v>0</v>
      </c>
      <c r="R53" s="104">
        <v>9.0456232849312778E-5</v>
      </c>
      <c r="S53" s="104">
        <v>1.0611420005982031E-3</v>
      </c>
      <c r="T53" s="104">
        <v>3.1498236504053094E-3</v>
      </c>
      <c r="U53" s="104">
        <v>2.6957904635612097E-4</v>
      </c>
      <c r="V53" s="104">
        <v>1.6771072802168937E-3</v>
      </c>
      <c r="W53" s="104">
        <v>4.0372176951851257E-3</v>
      </c>
      <c r="DA53" s="132" t="s">
        <v>3467</v>
      </c>
    </row>
    <row r="54" spans="1:105" ht="12" customHeight="1" x14ac:dyDescent="0.25">
      <c r="A54" s="106" t="s">
        <v>122</v>
      </c>
      <c r="B54" s="101"/>
      <c r="C54" s="101">
        <v>2.4300348874091628E-2</v>
      </c>
      <c r="D54" s="101">
        <v>1.7734896885590299E-2</v>
      </c>
      <c r="E54" s="101">
        <v>3.8110637814639768E-2</v>
      </c>
      <c r="F54" s="101">
        <v>3.363957057577794E-2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1.2520986442727722E-2</v>
      </c>
      <c r="O54" s="101">
        <v>1.7341443751665204E-3</v>
      </c>
      <c r="P54" s="101">
        <v>0</v>
      </c>
      <c r="Q54" s="101">
        <v>0</v>
      </c>
      <c r="R54" s="101">
        <v>0</v>
      </c>
      <c r="S54" s="101">
        <v>8.6116209601587402E-4</v>
      </c>
      <c r="T54" s="101">
        <v>0</v>
      </c>
      <c r="U54" s="101">
        <v>2.3147975476633387E-3</v>
      </c>
      <c r="V54" s="101">
        <v>0</v>
      </c>
      <c r="W54" s="101">
        <v>1.8137137977039192E-3</v>
      </c>
      <c r="DA54" s="131" t="s">
        <v>3468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2.5559228718270337E-3</v>
      </c>
      <c r="O55" s="104">
        <v>1.3625051407349108E-2</v>
      </c>
      <c r="P55" s="104">
        <v>0</v>
      </c>
      <c r="Q55" s="104">
        <v>0</v>
      </c>
      <c r="R55" s="104">
        <v>0</v>
      </c>
      <c r="S55" s="104">
        <v>4.8050777420014472E-4</v>
      </c>
      <c r="T55" s="104">
        <v>8.0444219648932412E-3</v>
      </c>
      <c r="U55" s="104">
        <v>1.0680593309989508E-2</v>
      </c>
      <c r="V55" s="104">
        <v>1.6888529821695978E-2</v>
      </c>
      <c r="W55" s="104">
        <v>1.5651098799681025E-2</v>
      </c>
      <c r="DA55" s="132" t="s">
        <v>3469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1.2265304015158878E-3</v>
      </c>
      <c r="O56" s="98">
        <v>6.7349255178334403E-3</v>
      </c>
      <c r="P56" s="98">
        <v>0</v>
      </c>
      <c r="Q56" s="98">
        <v>0</v>
      </c>
      <c r="R56" s="98">
        <v>0</v>
      </c>
      <c r="S56" s="98">
        <v>2.299657658800986E-4</v>
      </c>
      <c r="T56" s="98">
        <v>4.4360786089630158E-3</v>
      </c>
      <c r="U56" s="98">
        <v>5.4090072482390816E-3</v>
      </c>
      <c r="V56" s="98">
        <v>8.4395122940683995E-3</v>
      </c>
      <c r="W56" s="98">
        <v>7.5078093385026103E-3</v>
      </c>
      <c r="DA56" s="63" t="s">
        <v>3470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1.3293924703111461E-3</v>
      </c>
      <c r="O57" s="98">
        <v>6.8901258895156673E-3</v>
      </c>
      <c r="P57" s="98">
        <v>0</v>
      </c>
      <c r="Q57" s="98">
        <v>0</v>
      </c>
      <c r="R57" s="98">
        <v>0</v>
      </c>
      <c r="S57" s="98">
        <v>2.5054200832004612E-4</v>
      </c>
      <c r="T57" s="98">
        <v>3.6083433559302245E-3</v>
      </c>
      <c r="U57" s="98">
        <v>5.2715860617504277E-3</v>
      </c>
      <c r="V57" s="98">
        <v>8.4490175276275784E-3</v>
      </c>
      <c r="W57" s="98">
        <v>8.1432894611784164E-3</v>
      </c>
      <c r="DA57" s="63" t="s">
        <v>3471</v>
      </c>
    </row>
    <row r="58" spans="1:105" ht="12" customHeight="1" x14ac:dyDescent="0.25">
      <c r="A58" s="121" t="s">
        <v>54</v>
      </c>
      <c r="B58" s="122"/>
      <c r="C58" s="122">
        <v>0.3151999298316015</v>
      </c>
      <c r="D58" s="122">
        <v>0.38581016764353993</v>
      </c>
      <c r="E58" s="122">
        <v>0.58849218222674071</v>
      </c>
      <c r="F58" s="122">
        <v>0.36785303759059662</v>
      </c>
      <c r="G58" s="122">
        <v>0</v>
      </c>
      <c r="H58" s="122">
        <v>0</v>
      </c>
      <c r="I58" s="122">
        <v>0</v>
      </c>
      <c r="J58" s="122">
        <v>0</v>
      </c>
      <c r="K58" s="122">
        <v>0</v>
      </c>
      <c r="L58" s="122">
        <v>0</v>
      </c>
      <c r="M58" s="122">
        <v>0</v>
      </c>
      <c r="N58" s="122">
        <v>8.5369680023392902E-2</v>
      </c>
      <c r="O58" s="122">
        <v>0.22207974395118396</v>
      </c>
      <c r="P58" s="122">
        <v>0</v>
      </c>
      <c r="Q58" s="122">
        <v>0</v>
      </c>
      <c r="R58" s="122">
        <v>7.9967356836887962E-3</v>
      </c>
      <c r="S58" s="122">
        <v>0.11018328563550973</v>
      </c>
      <c r="T58" s="122">
        <v>0.13650210643665966</v>
      </c>
      <c r="U58" s="122">
        <v>0.13657772584901626</v>
      </c>
      <c r="V58" s="122">
        <v>0.112187920307185</v>
      </c>
      <c r="W58" s="122">
        <v>1.5437680185799897E-2</v>
      </c>
      <c r="DA58" s="130" t="s">
        <v>3472</v>
      </c>
    </row>
    <row r="59" spans="1:105" ht="12" customHeight="1" x14ac:dyDescent="0.25">
      <c r="A59" s="97" t="s">
        <v>50</v>
      </c>
      <c r="B59" s="98"/>
      <c r="C59" s="98">
        <v>0.25005397368757892</v>
      </c>
      <c r="D59" s="98">
        <v>0.28038819527348408</v>
      </c>
      <c r="E59" s="98">
        <v>0.1904254718238908</v>
      </c>
      <c r="F59" s="98">
        <v>0.19925540780359877</v>
      </c>
      <c r="G59" s="98">
        <v>0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5.7385715559342861E-2</v>
      </c>
      <c r="O59" s="98">
        <v>0.15421626049074511</v>
      </c>
      <c r="P59" s="98">
        <v>0</v>
      </c>
      <c r="Q59" s="98">
        <v>0</v>
      </c>
      <c r="R59" s="98">
        <v>4.7977737513581883E-3</v>
      </c>
      <c r="S59" s="98">
        <v>6.9361305793347497E-2</v>
      </c>
      <c r="T59" s="98">
        <v>9.2454113113440664E-2</v>
      </c>
      <c r="U59" s="98">
        <v>9.4237223521131397E-2</v>
      </c>
      <c r="V59" s="98">
        <v>7.6078091343497259E-2</v>
      </c>
      <c r="W59" s="98">
        <v>1.3023607413154921E-2</v>
      </c>
      <c r="DA59" s="63" t="s">
        <v>3473</v>
      </c>
    </row>
    <row r="60" spans="1:105" ht="12" customHeight="1" x14ac:dyDescent="0.25">
      <c r="A60" s="109" t="s">
        <v>120</v>
      </c>
      <c r="B60" s="33"/>
      <c r="C60" s="33">
        <v>6.5145956144022577E-2</v>
      </c>
      <c r="D60" s="33">
        <v>0.10542197237005585</v>
      </c>
      <c r="E60" s="33">
        <v>0.39806671040284991</v>
      </c>
      <c r="F60" s="33">
        <v>0.16859762978699785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2.7983964464050045E-2</v>
      </c>
      <c r="O60" s="33">
        <v>6.7863483460438842E-2</v>
      </c>
      <c r="P60" s="33">
        <v>0</v>
      </c>
      <c r="Q60" s="33">
        <v>0</v>
      </c>
      <c r="R60" s="33">
        <v>3.1989619323306078E-3</v>
      </c>
      <c r="S60" s="33">
        <v>4.0821979842162237E-2</v>
      </c>
      <c r="T60" s="33">
        <v>4.4047993323219001E-2</v>
      </c>
      <c r="U60" s="33">
        <v>4.2340502327884867E-2</v>
      </c>
      <c r="V60" s="33">
        <v>3.6109828963687744E-2</v>
      </c>
      <c r="W60" s="33">
        <v>2.4140727726449751E-3</v>
      </c>
      <c r="DA60" s="60" t="s">
        <v>3474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32.680396295097701</v>
      </c>
      <c r="D62" s="117">
        <f t="shared" si="21"/>
        <v>38.980347913593896</v>
      </c>
      <c r="E62" s="117">
        <f t="shared" si="21"/>
        <v>48.661421548427811</v>
      </c>
      <c r="F62" s="117">
        <f t="shared" si="21"/>
        <v>52.636205215465473</v>
      </c>
      <c r="G62" s="117">
        <f t="shared" si="21"/>
        <v>61.88666721878522</v>
      </c>
      <c r="H62" s="117">
        <f t="shared" si="21"/>
        <v>47.567273586711011</v>
      </c>
      <c r="I62" s="117">
        <f t="shared" si="21"/>
        <v>47.164469919479004</v>
      </c>
      <c r="J62" s="117">
        <f t="shared" si="21"/>
        <v>40.440303040031843</v>
      </c>
      <c r="K62" s="117">
        <f t="shared" si="21"/>
        <v>46.075498596991643</v>
      </c>
      <c r="L62" s="117">
        <f t="shared" si="21"/>
        <v>49.399348318017374</v>
      </c>
      <c r="M62" s="117">
        <f t="shared" si="21"/>
        <v>50.504780032079665</v>
      </c>
      <c r="N62" s="117">
        <f t="shared" si="21"/>
        <v>64.318116271888996</v>
      </c>
      <c r="O62" s="117">
        <f t="shared" si="21"/>
        <v>54.674954872372261</v>
      </c>
      <c r="P62" s="117">
        <f t="shared" si="21"/>
        <v>55.870427050285429</v>
      </c>
      <c r="Q62" s="117">
        <f t="shared" si="21"/>
        <v>55.652931300658317</v>
      </c>
      <c r="R62" s="117">
        <f t="shared" ref="R62:V62" si="22">R63+R66+R68+R77</f>
        <v>53.908130844470399</v>
      </c>
      <c r="S62" s="117">
        <f t="shared" si="22"/>
        <v>47.240133116724891</v>
      </c>
      <c r="T62" s="117">
        <f t="shared" si="22"/>
        <v>46.579007144824907</v>
      </c>
      <c r="U62" s="117">
        <f t="shared" si="22"/>
        <v>58.869290641613524</v>
      </c>
      <c r="V62" s="117">
        <f t="shared" si="22"/>
        <v>79.604755231389262</v>
      </c>
      <c r="W62" s="117">
        <f t="shared" ref="W62" si="23">W63+W66+W68+W77</f>
        <v>85.583684235396106</v>
      </c>
      <c r="DA62" s="129" t="s">
        <v>3475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28.750737740690163</v>
      </c>
      <c r="D63" s="122">
        <f t="shared" si="24"/>
        <v>34.122988377548701</v>
      </c>
      <c r="E63" s="122">
        <f t="shared" si="24"/>
        <v>40.701593806638279</v>
      </c>
      <c r="F63" s="122">
        <f t="shared" si="24"/>
        <v>43.898323316413261</v>
      </c>
      <c r="G63" s="122">
        <f t="shared" si="24"/>
        <v>52.401986521599326</v>
      </c>
      <c r="H63" s="122">
        <f t="shared" si="24"/>
        <v>40.223591913558607</v>
      </c>
      <c r="I63" s="122">
        <f t="shared" si="24"/>
        <v>39.488522189155546</v>
      </c>
      <c r="J63" s="122">
        <f t="shared" si="24"/>
        <v>33.678645084840866</v>
      </c>
      <c r="K63" s="122">
        <f t="shared" si="24"/>
        <v>38.229325073285132</v>
      </c>
      <c r="L63" s="122">
        <f t="shared" si="24"/>
        <v>41.522526146944223</v>
      </c>
      <c r="M63" s="122">
        <f t="shared" si="24"/>
        <v>41.642618788023761</v>
      </c>
      <c r="N63" s="122">
        <f t="shared" si="24"/>
        <v>53.219480147077036</v>
      </c>
      <c r="O63" s="122">
        <f t="shared" si="24"/>
        <v>44.822499037827306</v>
      </c>
      <c r="P63" s="122">
        <f t="shared" si="24"/>
        <v>44.758687328858933</v>
      </c>
      <c r="Q63" s="122">
        <f t="shared" si="24"/>
        <v>44.046413754929496</v>
      </c>
      <c r="R63" s="122">
        <f t="shared" ref="R63:V63" si="25">SUM(R64:R65)</f>
        <v>42.91522681215983</v>
      </c>
      <c r="S63" s="122">
        <f t="shared" si="25"/>
        <v>37.345819178035349</v>
      </c>
      <c r="T63" s="122">
        <f t="shared" si="25"/>
        <v>36.905570201941437</v>
      </c>
      <c r="U63" s="122">
        <f t="shared" si="25"/>
        <v>45.591253671662905</v>
      </c>
      <c r="V63" s="122">
        <f t="shared" si="25"/>
        <v>61.117029888060536</v>
      </c>
      <c r="W63" s="122">
        <f t="shared" ref="W63" si="26">SUM(W64:W65)</f>
        <v>64.525725456601634</v>
      </c>
      <c r="DA63" s="130" t="s">
        <v>3476</v>
      </c>
    </row>
    <row r="64" spans="1:105" ht="12" customHeight="1" x14ac:dyDescent="0.25">
      <c r="A64" s="97" t="s">
        <v>217</v>
      </c>
      <c r="B64" s="98"/>
      <c r="C64" s="98">
        <v>28.180614335015605</v>
      </c>
      <c r="D64" s="98">
        <v>33.453270351973423</v>
      </c>
      <c r="E64" s="98">
        <v>39.903411744780975</v>
      </c>
      <c r="F64" s="98">
        <v>43.051880895324743</v>
      </c>
      <c r="G64" s="98">
        <v>51.40680365757737</v>
      </c>
      <c r="H64" s="98">
        <v>39.462845883297113</v>
      </c>
      <c r="I64" s="98">
        <v>38.761022876177691</v>
      </c>
      <c r="J64" s="98">
        <v>33.064420510642144</v>
      </c>
      <c r="K64" s="98">
        <v>37.54174732229616</v>
      </c>
      <c r="L64" s="98">
        <v>40.774086111556883</v>
      </c>
      <c r="M64" s="98">
        <v>40.910580933845559</v>
      </c>
      <c r="N64" s="98">
        <v>52.292761952640575</v>
      </c>
      <c r="O64" s="98">
        <v>44.055635044166792</v>
      </c>
      <c r="P64" s="98">
        <v>44.018544446770953</v>
      </c>
      <c r="Q64" s="98">
        <v>43.331256933611122</v>
      </c>
      <c r="R64" s="98">
        <v>42.222514148926216</v>
      </c>
      <c r="S64" s="98">
        <v>36.748729961431408</v>
      </c>
      <c r="T64" s="98">
        <v>36.307065516981218</v>
      </c>
      <c r="U64" s="98">
        <v>44.867480968133314</v>
      </c>
      <c r="V64" s="98">
        <v>60.148522957834949</v>
      </c>
      <c r="W64" s="98">
        <v>63.527232454171212</v>
      </c>
      <c r="DA64" s="63" t="s">
        <v>3477</v>
      </c>
    </row>
    <row r="65" spans="1:105" ht="12" customHeight="1" x14ac:dyDescent="0.25">
      <c r="A65" s="97" t="s">
        <v>53</v>
      </c>
      <c r="B65" s="98"/>
      <c r="C65" s="98">
        <v>0.57012340567455755</v>
      </c>
      <c r="D65" s="98">
        <v>0.66971802557527504</v>
      </c>
      <c r="E65" s="98">
        <v>0.79818206185730112</v>
      </c>
      <c r="F65" s="98">
        <v>0.84644242108851742</v>
      </c>
      <c r="G65" s="98">
        <v>0.99518286402195799</v>
      </c>
      <c r="H65" s="98">
        <v>0.76074603026149112</v>
      </c>
      <c r="I65" s="98">
        <v>0.72749931297785775</v>
      </c>
      <c r="J65" s="98">
        <v>0.61422457419872223</v>
      </c>
      <c r="K65" s="98">
        <v>0.68757775098897334</v>
      </c>
      <c r="L65" s="98">
        <v>0.74844003538733728</v>
      </c>
      <c r="M65" s="98">
        <v>0.73203785417819955</v>
      </c>
      <c r="N65" s="98">
        <v>0.92671819443645875</v>
      </c>
      <c r="O65" s="98">
        <v>0.76686399366051361</v>
      </c>
      <c r="P65" s="98">
        <v>0.7401428820879804</v>
      </c>
      <c r="Q65" s="98">
        <v>0.71515682131837077</v>
      </c>
      <c r="R65" s="98">
        <v>0.69271266323361325</v>
      </c>
      <c r="S65" s="98">
        <v>0.59708921660393743</v>
      </c>
      <c r="T65" s="98">
        <v>0.59850468496022025</v>
      </c>
      <c r="U65" s="98">
        <v>0.72377270352958822</v>
      </c>
      <c r="V65" s="98">
        <v>0.96850693022558654</v>
      </c>
      <c r="W65" s="98">
        <v>0.99849300243042893</v>
      </c>
      <c r="DA65" s="63" t="s">
        <v>3478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2.2858726262935347E-4</v>
      </c>
      <c r="D66" s="122">
        <f t="shared" si="27"/>
        <v>5.5805746495639623E-4</v>
      </c>
      <c r="E66" s="122">
        <f t="shared" si="27"/>
        <v>2.4429288038491015E-3</v>
      </c>
      <c r="F66" s="122">
        <f t="shared" si="27"/>
        <v>6.5067927755597639E-3</v>
      </c>
      <c r="G66" s="122">
        <f t="shared" si="27"/>
        <v>3.7669965002332965E-3</v>
      </c>
      <c r="H66" s="122">
        <f t="shared" si="27"/>
        <v>7.1988295099393801E-3</v>
      </c>
      <c r="I66" s="122">
        <f t="shared" si="27"/>
        <v>1.9336935643723061E-2</v>
      </c>
      <c r="J66" s="122">
        <f t="shared" si="27"/>
        <v>2.212194903968439E-2</v>
      </c>
      <c r="K66" s="122">
        <f t="shared" si="27"/>
        <v>3.2840271074262212E-2</v>
      </c>
      <c r="L66" s="122">
        <f t="shared" si="27"/>
        <v>3.2710865281865634E-2</v>
      </c>
      <c r="M66" s="122">
        <f t="shared" si="27"/>
        <v>5.0126628052508254E-2</v>
      </c>
      <c r="N66" s="122">
        <f t="shared" si="27"/>
        <v>6.3185219868666626E-2</v>
      </c>
      <c r="O66" s="122">
        <f t="shared" si="27"/>
        <v>9.8182686719436793E-2</v>
      </c>
      <c r="P66" s="122">
        <f t="shared" si="27"/>
        <v>0.15448139567041577</v>
      </c>
      <c r="Q66" s="122">
        <f t="shared" si="27"/>
        <v>0.38097744931190108</v>
      </c>
      <c r="R66" s="122">
        <f t="shared" si="27"/>
        <v>0.25909883507348525</v>
      </c>
      <c r="S66" s="122">
        <f t="shared" si="27"/>
        <v>0.18966427429715382</v>
      </c>
      <c r="T66" s="122">
        <f t="shared" si="27"/>
        <v>0.2224047773761976</v>
      </c>
      <c r="U66" s="122">
        <f t="shared" si="27"/>
        <v>0.29832301679468332</v>
      </c>
      <c r="V66" s="122">
        <f t="shared" si="27"/>
        <v>0.26992252033853381</v>
      </c>
      <c r="W66" s="122">
        <f t="shared" si="27"/>
        <v>0.153013970531999</v>
      </c>
      <c r="DA66" s="130" t="s">
        <v>3479</v>
      </c>
    </row>
    <row r="67" spans="1:105" ht="12" customHeight="1" x14ac:dyDescent="0.25">
      <c r="A67" s="97" t="s">
        <v>53</v>
      </c>
      <c r="B67" s="98"/>
      <c r="C67" s="98">
        <v>2.2858726262935347E-4</v>
      </c>
      <c r="D67" s="98">
        <v>5.5805746495639623E-4</v>
      </c>
      <c r="E67" s="98">
        <v>2.4429288038491015E-3</v>
      </c>
      <c r="F67" s="98">
        <v>6.5067927755597639E-3</v>
      </c>
      <c r="G67" s="98">
        <v>3.7669965002332965E-3</v>
      </c>
      <c r="H67" s="98">
        <v>7.1988295099393801E-3</v>
      </c>
      <c r="I67" s="98">
        <v>1.9336935643723061E-2</v>
      </c>
      <c r="J67" s="98">
        <v>2.212194903968439E-2</v>
      </c>
      <c r="K67" s="98">
        <v>3.2840271074262212E-2</v>
      </c>
      <c r="L67" s="98">
        <v>3.2710865281865634E-2</v>
      </c>
      <c r="M67" s="98">
        <v>5.0126628052508254E-2</v>
      </c>
      <c r="N67" s="98">
        <v>6.3185219868666626E-2</v>
      </c>
      <c r="O67" s="98">
        <v>9.8182686719436793E-2</v>
      </c>
      <c r="P67" s="98">
        <v>0.15448139567041577</v>
      </c>
      <c r="Q67" s="98">
        <v>0.38097744931190108</v>
      </c>
      <c r="R67" s="98">
        <v>0.25909883507348525</v>
      </c>
      <c r="S67" s="98">
        <v>0.18966427429715382</v>
      </c>
      <c r="T67" s="98">
        <v>0.2224047773761976</v>
      </c>
      <c r="U67" s="98">
        <v>0.29832301679468332</v>
      </c>
      <c r="V67" s="98">
        <v>0.26992252033853381</v>
      </c>
      <c r="W67" s="98">
        <v>0.153013970531999</v>
      </c>
      <c r="DA67" s="63" t="s">
        <v>3480</v>
      </c>
    </row>
    <row r="68" spans="1:105" ht="12" customHeight="1" x14ac:dyDescent="0.25">
      <c r="A68" s="121" t="s">
        <v>55</v>
      </c>
      <c r="B68" s="122"/>
      <c r="C68" s="122">
        <v>2.6493726205043053</v>
      </c>
      <c r="D68" s="122">
        <v>3.2640771794266326</v>
      </c>
      <c r="E68" s="122">
        <v>4.7468891647969267</v>
      </c>
      <c r="F68" s="122">
        <v>5.3161193254569516</v>
      </c>
      <c r="G68" s="122">
        <v>5.914071759756899</v>
      </c>
      <c r="H68" s="122">
        <v>4.5253301432389952</v>
      </c>
      <c r="I68" s="122">
        <v>4.7447687868417372</v>
      </c>
      <c r="J68" s="122">
        <v>4.1641082249116117</v>
      </c>
      <c r="K68" s="122">
        <v>4.8560726731830544</v>
      </c>
      <c r="L68" s="122">
        <v>4.8209516931807626</v>
      </c>
      <c r="M68" s="122">
        <v>5.578039359652335</v>
      </c>
      <c r="N68" s="122">
        <v>7.0422356744987313</v>
      </c>
      <c r="O68" s="122">
        <v>6.3123300051836493</v>
      </c>
      <c r="P68" s="122">
        <v>7.2080720395249536</v>
      </c>
      <c r="Q68" s="122">
        <v>7.4172745315527591</v>
      </c>
      <c r="R68" s="122">
        <v>7.0566256146770527</v>
      </c>
      <c r="S68" s="122">
        <v>6.3764117701012806</v>
      </c>
      <c r="T68" s="122">
        <v>6.3242771866525658</v>
      </c>
      <c r="U68" s="122">
        <v>8.4918350495419102</v>
      </c>
      <c r="V68" s="122">
        <v>12.040695417924542</v>
      </c>
      <c r="W68" s="122">
        <v>14.020822936087868</v>
      </c>
      <c r="DA68" s="130" t="s">
        <v>3481</v>
      </c>
    </row>
    <row r="69" spans="1:105" ht="12" customHeight="1" x14ac:dyDescent="0.25">
      <c r="A69" s="97" t="s">
        <v>134</v>
      </c>
      <c r="B69" s="98"/>
      <c r="C69" s="98">
        <v>2.4540698165903096</v>
      </c>
      <c r="D69" s="98">
        <v>3.1883397453838218</v>
      </c>
      <c r="E69" s="98">
        <v>4.3955453799914856</v>
      </c>
      <c r="F69" s="98">
        <v>5.0322960139155892</v>
      </c>
      <c r="G69" s="98">
        <v>5.6195736278506727</v>
      </c>
      <c r="H69" s="98">
        <v>4.1762812272623391</v>
      </c>
      <c r="I69" s="98">
        <v>4.5358386941779036</v>
      </c>
      <c r="J69" s="98">
        <v>4.028576422438773</v>
      </c>
      <c r="K69" s="98">
        <v>4.571587016429814</v>
      </c>
      <c r="L69" s="98">
        <v>4.5929995532290793</v>
      </c>
      <c r="M69" s="98">
        <v>5.2937512398000202</v>
      </c>
      <c r="N69" s="98">
        <v>6.7199698467932887</v>
      </c>
      <c r="O69" s="98">
        <v>5.9309874736020962</v>
      </c>
      <c r="P69" s="98">
        <v>6.4253422079221298</v>
      </c>
      <c r="Q69" s="98">
        <v>6.8309191367985509</v>
      </c>
      <c r="R69" s="98">
        <v>6.5455677108749155</v>
      </c>
      <c r="S69" s="98">
        <v>5.9843611709578548</v>
      </c>
      <c r="T69" s="98">
        <v>5.884321818879938</v>
      </c>
      <c r="U69" s="98">
        <v>7.8624221804491921</v>
      </c>
      <c r="V69" s="98">
        <v>11.272410958582261</v>
      </c>
      <c r="W69" s="98">
        <v>13.015628197508109</v>
      </c>
      <c r="DA69" s="63" t="s">
        <v>3482</v>
      </c>
    </row>
    <row r="70" spans="1:105" ht="12" customHeight="1" x14ac:dyDescent="0.25">
      <c r="A70" s="97" t="s">
        <v>133</v>
      </c>
      <c r="B70" s="98"/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6.3282855264476565E-2</v>
      </c>
      <c r="L70" s="98">
        <v>6.784823393588546E-3</v>
      </c>
      <c r="M70" s="98">
        <v>1.3550149715591531E-2</v>
      </c>
      <c r="N70" s="98">
        <v>1.6979904460459071E-2</v>
      </c>
      <c r="O70" s="98">
        <v>8.2843141122928385E-2</v>
      </c>
      <c r="P70" s="98">
        <v>0.19276185768069387</v>
      </c>
      <c r="Q70" s="98">
        <v>0.15024504955776996</v>
      </c>
      <c r="R70" s="98">
        <v>0.13010915866335734</v>
      </c>
      <c r="S70" s="98">
        <v>4.9303983893777742E-2</v>
      </c>
      <c r="T70" s="98">
        <v>0.13146113939800086</v>
      </c>
      <c r="U70" s="98">
        <v>0.13740100050267778</v>
      </c>
      <c r="V70" s="98">
        <v>0.20557522338135509</v>
      </c>
      <c r="W70" s="98">
        <v>0.39261341191541438</v>
      </c>
      <c r="DA70" s="63" t="s">
        <v>3483</v>
      </c>
    </row>
    <row r="71" spans="1:105" ht="12" customHeight="1" x14ac:dyDescent="0.25">
      <c r="A71" s="100" t="s">
        <v>217</v>
      </c>
      <c r="B71" s="101"/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3.1219347353761796E-2</v>
      </c>
      <c r="L71" s="101">
        <v>3.4953746846181975E-3</v>
      </c>
      <c r="M71" s="101">
        <v>6.7359631137077491E-3</v>
      </c>
      <c r="N71" s="101">
        <v>8.1581897566919467E-3</v>
      </c>
      <c r="O71" s="101">
        <v>4.0932905014783541E-2</v>
      </c>
      <c r="P71" s="101">
        <v>9.3404417826076155E-2</v>
      </c>
      <c r="Q71" s="101">
        <v>7.3717158620653533E-2</v>
      </c>
      <c r="R71" s="101">
        <v>6.3144659947238987E-2</v>
      </c>
      <c r="S71" s="101">
        <v>2.3533267533965469E-2</v>
      </c>
      <c r="T71" s="101">
        <v>7.3242882126916806E-2</v>
      </c>
      <c r="U71" s="101">
        <v>6.9372303965578933E-2</v>
      </c>
      <c r="V71" s="101">
        <v>0.10202794888726374</v>
      </c>
      <c r="W71" s="101">
        <v>0.19086548071919707</v>
      </c>
      <c r="DA71" s="131" t="s">
        <v>3484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3.2063507910714766E-2</v>
      </c>
      <c r="L72" s="104">
        <v>3.2894487089703485E-3</v>
      </c>
      <c r="M72" s="104">
        <v>6.8141866018837814E-3</v>
      </c>
      <c r="N72" s="104">
        <v>8.8217147037671223E-3</v>
      </c>
      <c r="O72" s="104">
        <v>4.1910236108144844E-2</v>
      </c>
      <c r="P72" s="104">
        <v>9.935743985461773E-2</v>
      </c>
      <c r="Q72" s="104">
        <v>7.6527890937116427E-2</v>
      </c>
      <c r="R72" s="104">
        <v>6.6964498716118356E-2</v>
      </c>
      <c r="S72" s="104">
        <v>2.5770716359812269E-2</v>
      </c>
      <c r="T72" s="104">
        <v>5.8218257271084053E-2</v>
      </c>
      <c r="U72" s="104">
        <v>6.8028696537098865E-2</v>
      </c>
      <c r="V72" s="104">
        <v>0.10354727449409135</v>
      </c>
      <c r="W72" s="104">
        <v>0.20174793119621731</v>
      </c>
      <c r="DA72" s="132" t="s">
        <v>3485</v>
      </c>
    </row>
    <row r="73" spans="1:105" ht="12" customHeight="1" x14ac:dyDescent="0.25">
      <c r="A73" s="106" t="s">
        <v>122</v>
      </c>
      <c r="B73" s="101"/>
      <c r="C73" s="101">
        <v>0.19530280391399568</v>
      </c>
      <c r="D73" s="101">
        <v>7.5737434042810747E-2</v>
      </c>
      <c r="E73" s="101">
        <v>0.35134378480544087</v>
      </c>
      <c r="F73" s="101">
        <v>0.28382331154136264</v>
      </c>
      <c r="G73" s="101">
        <v>0.29449813190622626</v>
      </c>
      <c r="H73" s="101">
        <v>0.34904891597665588</v>
      </c>
      <c r="I73" s="101">
        <v>0.20893009266383314</v>
      </c>
      <c r="J73" s="101">
        <v>0.13553180247283864</v>
      </c>
      <c r="K73" s="101">
        <v>9.9601338137851853E-2</v>
      </c>
      <c r="L73" s="101">
        <v>0.19531803916894269</v>
      </c>
      <c r="M73" s="101">
        <v>0.23882472340410055</v>
      </c>
      <c r="N73" s="101">
        <v>0.25433786066656444</v>
      </c>
      <c r="O73" s="101">
        <v>3.3313826154514732E-2</v>
      </c>
      <c r="P73" s="101">
        <v>6.7389655679637395E-2</v>
      </c>
      <c r="Q73" s="101">
        <v>7.5773585404592655E-2</v>
      </c>
      <c r="R73" s="101">
        <v>0.13211239946316827</v>
      </c>
      <c r="S73" s="101">
        <v>0.2094537586865276</v>
      </c>
      <c r="T73" s="101">
        <v>0</v>
      </c>
      <c r="U73" s="101">
        <v>8.7358446581381644E-2</v>
      </c>
      <c r="V73" s="101">
        <v>0</v>
      </c>
      <c r="W73" s="101">
        <v>6.3379221041986941E-2</v>
      </c>
      <c r="DA73" s="131" t="s">
        <v>3486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0.12160146335091263</v>
      </c>
      <c r="L74" s="104">
        <v>2.5849277389151597E-2</v>
      </c>
      <c r="M74" s="104">
        <v>3.1913246732622941E-2</v>
      </c>
      <c r="N74" s="104">
        <v>5.0948062578418885E-2</v>
      </c>
      <c r="O74" s="104">
        <v>0.26518556430411017</v>
      </c>
      <c r="P74" s="104">
        <v>0.52257831824249323</v>
      </c>
      <c r="Q74" s="104">
        <v>0.36033675979184582</v>
      </c>
      <c r="R74" s="104">
        <v>0.24883634567561197</v>
      </c>
      <c r="S74" s="104">
        <v>0.13329285656312015</v>
      </c>
      <c r="T74" s="104">
        <v>0.30849422837462681</v>
      </c>
      <c r="U74" s="104">
        <v>0.40465342200865917</v>
      </c>
      <c r="V74" s="104">
        <v>0.56270923596092537</v>
      </c>
      <c r="W74" s="104">
        <v>0.54920210562235561</v>
      </c>
      <c r="DA74" s="132" t="s">
        <v>3487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5.9977429263562421E-2</v>
      </c>
      <c r="L75" s="98">
        <v>1.3338029767064843E-2</v>
      </c>
      <c r="M75" s="98">
        <v>1.5865277494231202E-2</v>
      </c>
      <c r="N75" s="98">
        <v>2.4448839336883368E-2</v>
      </c>
      <c r="O75" s="98">
        <v>0.13108244296454347</v>
      </c>
      <c r="P75" s="98">
        <v>0.25328283547130415</v>
      </c>
      <c r="Q75" s="98">
        <v>0.17722393989436694</v>
      </c>
      <c r="R75" s="98">
        <v>0.1212630282757045</v>
      </c>
      <c r="S75" s="98">
        <v>6.3792503455139343E-2</v>
      </c>
      <c r="T75" s="98">
        <v>0.170118456422791</v>
      </c>
      <c r="U75" s="98">
        <v>0.20492993498988821</v>
      </c>
      <c r="V75" s="98">
        <v>0.2811962654545121</v>
      </c>
      <c r="W75" s="98">
        <v>0.26345145156203681</v>
      </c>
      <c r="DA75" s="63" t="s">
        <v>3488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6.1624034087350212E-2</v>
      </c>
      <c r="L76" s="98">
        <v>1.2511247622086752E-2</v>
      </c>
      <c r="M76" s="98">
        <v>1.6047969238391739E-2</v>
      </c>
      <c r="N76" s="98">
        <v>2.6499223241535513E-2</v>
      </c>
      <c r="O76" s="98">
        <v>0.1341031213395667</v>
      </c>
      <c r="P76" s="98">
        <v>0.26929548277118903</v>
      </c>
      <c r="Q76" s="98">
        <v>0.18311281989747888</v>
      </c>
      <c r="R76" s="98">
        <v>0.12757331739990746</v>
      </c>
      <c r="S76" s="98">
        <v>6.9500353107980806E-2</v>
      </c>
      <c r="T76" s="98">
        <v>0.13837577195183579</v>
      </c>
      <c r="U76" s="98">
        <v>0.19972348701877099</v>
      </c>
      <c r="V76" s="98">
        <v>0.28151297050641333</v>
      </c>
      <c r="W76" s="98">
        <v>0.2857506540603188</v>
      </c>
      <c r="DA76" s="63" t="s">
        <v>3489</v>
      </c>
    </row>
    <row r="77" spans="1:105" ht="12" customHeight="1" x14ac:dyDescent="0.25">
      <c r="A77" s="121" t="s">
        <v>54</v>
      </c>
      <c r="B77" s="122"/>
      <c r="C77" s="122">
        <v>1.2800573466406031</v>
      </c>
      <c r="D77" s="122">
        <v>1.5927242991536015</v>
      </c>
      <c r="E77" s="122">
        <v>3.2104956481887506</v>
      </c>
      <c r="F77" s="122">
        <v>3.4152557808196957</v>
      </c>
      <c r="G77" s="122">
        <v>3.5668419409287573</v>
      </c>
      <c r="H77" s="122">
        <v>2.8111527004034658</v>
      </c>
      <c r="I77" s="122">
        <v>2.9118420078379983</v>
      </c>
      <c r="J77" s="122">
        <v>2.5754277812396773</v>
      </c>
      <c r="K77" s="122">
        <v>2.9572605794491911</v>
      </c>
      <c r="L77" s="122">
        <v>3.0231596126105296</v>
      </c>
      <c r="M77" s="122">
        <v>3.2339952563510614</v>
      </c>
      <c r="N77" s="122">
        <v>3.9932152304445645</v>
      </c>
      <c r="O77" s="122">
        <v>3.4419431426418678</v>
      </c>
      <c r="P77" s="122">
        <v>3.7491862862311249</v>
      </c>
      <c r="Q77" s="122">
        <v>3.8082655648641679</v>
      </c>
      <c r="R77" s="122">
        <v>3.6771795825600262</v>
      </c>
      <c r="S77" s="122">
        <v>3.3282378942911168</v>
      </c>
      <c r="T77" s="122">
        <v>3.1267549788547049</v>
      </c>
      <c r="U77" s="122">
        <v>4.4878789036140265</v>
      </c>
      <c r="V77" s="122">
        <v>6.1771074050656569</v>
      </c>
      <c r="W77" s="122">
        <v>6.8841218721745978</v>
      </c>
      <c r="DA77" s="130" t="s">
        <v>3490</v>
      </c>
    </row>
    <row r="78" spans="1:105" ht="12" customHeight="1" x14ac:dyDescent="0.25">
      <c r="A78" s="97" t="s">
        <v>192</v>
      </c>
      <c r="B78" s="98"/>
      <c r="C78" s="98">
        <v>1.1039588205752935</v>
      </c>
      <c r="D78" s="98">
        <v>1.4559706981040306</v>
      </c>
      <c r="E78" s="98">
        <v>2.8189953525361928</v>
      </c>
      <c r="F78" s="98">
        <v>3.0950060845449019</v>
      </c>
      <c r="G78" s="98">
        <v>3.2853769233862438</v>
      </c>
      <c r="H78" s="98">
        <v>2.413544295087481</v>
      </c>
      <c r="I78" s="98">
        <v>2.6356430307053711</v>
      </c>
      <c r="J78" s="98">
        <v>2.3876341752832064</v>
      </c>
      <c r="K78" s="98">
        <v>2.7257180602030227</v>
      </c>
      <c r="L78" s="98">
        <v>2.8089642940884341</v>
      </c>
      <c r="M78" s="98">
        <v>2.999716234832674</v>
      </c>
      <c r="N78" s="98">
        <v>3.7384527652269539</v>
      </c>
      <c r="O78" s="98">
        <v>3.1958053705377742</v>
      </c>
      <c r="P78" s="98">
        <v>3.3321213446252331</v>
      </c>
      <c r="Q78" s="98">
        <v>3.4792948447285421</v>
      </c>
      <c r="R78" s="98">
        <v>3.380112344934961</v>
      </c>
      <c r="S78" s="98">
        <v>3.0594477256827606</v>
      </c>
      <c r="T78" s="98">
        <v>2.8709779871168264</v>
      </c>
      <c r="U78" s="98">
        <v>4.1434291231103089</v>
      </c>
      <c r="V78" s="98">
        <v>5.8168700790927099</v>
      </c>
      <c r="W78" s="98">
        <v>5.8060874996403262</v>
      </c>
      <c r="DA78" s="63" t="s">
        <v>3491</v>
      </c>
    </row>
    <row r="79" spans="1:105" ht="12" customHeight="1" x14ac:dyDescent="0.25">
      <c r="A79" s="109" t="s">
        <v>120</v>
      </c>
      <c r="B79" s="33"/>
      <c r="C79" s="33">
        <v>0.17609852606530957</v>
      </c>
      <c r="D79" s="33">
        <v>0.13675360104957088</v>
      </c>
      <c r="E79" s="33">
        <v>0.39150029565255778</v>
      </c>
      <c r="F79" s="33">
        <v>0.32024969627479366</v>
      </c>
      <c r="G79" s="33">
        <v>0.28146501754251368</v>
      </c>
      <c r="H79" s="33">
        <v>0.39760840531598451</v>
      </c>
      <c r="I79" s="33">
        <v>0.27619897713262714</v>
      </c>
      <c r="J79" s="33">
        <v>0.18779360595647102</v>
      </c>
      <c r="K79" s="33">
        <v>0.23154251924616862</v>
      </c>
      <c r="L79" s="33">
        <v>0.2141953185220955</v>
      </c>
      <c r="M79" s="33">
        <v>0.23427902151838736</v>
      </c>
      <c r="N79" s="33">
        <v>0.25476246521761048</v>
      </c>
      <c r="O79" s="33">
        <v>0.24613777210409349</v>
      </c>
      <c r="P79" s="33">
        <v>0.41706494160589203</v>
      </c>
      <c r="Q79" s="33">
        <v>0.32897072013562578</v>
      </c>
      <c r="R79" s="33">
        <v>0.29706723762506509</v>
      </c>
      <c r="S79" s="33">
        <v>0.26879016860835619</v>
      </c>
      <c r="T79" s="33">
        <v>0.25577699173787849</v>
      </c>
      <c r="U79" s="33">
        <v>0.34444978050371811</v>
      </c>
      <c r="V79" s="33">
        <v>0.36023732597294666</v>
      </c>
      <c r="W79" s="33">
        <v>1.0780343725342716</v>
      </c>
      <c r="DA79" s="60" t="s">
        <v>3492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39.199134825870999</v>
      </c>
      <c r="D81" s="117">
        <f t="shared" si="28"/>
        <v>45.64316886792728</v>
      </c>
      <c r="E81" s="117">
        <f t="shared" si="28"/>
        <v>42.812869052555321</v>
      </c>
      <c r="F81" s="117">
        <f t="shared" si="28"/>
        <v>37.090576067092883</v>
      </c>
      <c r="G81" s="117">
        <f t="shared" si="28"/>
        <v>29.255524834363907</v>
      </c>
      <c r="H81" s="117">
        <f t="shared" si="28"/>
        <v>31.565502624270007</v>
      </c>
      <c r="I81" s="117">
        <f t="shared" si="28"/>
        <v>36.782563757516947</v>
      </c>
      <c r="J81" s="117">
        <f t="shared" si="28"/>
        <v>34.418359379881913</v>
      </c>
      <c r="K81" s="117">
        <f t="shared" si="28"/>
        <v>38.508291071044788</v>
      </c>
      <c r="L81" s="117">
        <f t="shared" si="28"/>
        <v>44.455601950630935</v>
      </c>
      <c r="M81" s="117">
        <f t="shared" si="28"/>
        <v>55.590657935988688</v>
      </c>
      <c r="N81" s="117">
        <f t="shared" si="28"/>
        <v>53.637568625130406</v>
      </c>
      <c r="O81" s="117">
        <f t="shared" si="28"/>
        <v>42.496112467621302</v>
      </c>
      <c r="P81" s="117">
        <f t="shared" si="28"/>
        <v>36.245750237537393</v>
      </c>
      <c r="Q81" s="117">
        <f t="shared" si="28"/>
        <v>38.484349535244938</v>
      </c>
      <c r="R81" s="117">
        <f t="shared" ref="R81:V81" si="29">R82+R85+R87+R100</f>
        <v>78.788585259736635</v>
      </c>
      <c r="S81" s="117">
        <f t="shared" si="29"/>
        <v>89.706972494990495</v>
      </c>
      <c r="T81" s="117">
        <f t="shared" si="29"/>
        <v>249.00691797916949</v>
      </c>
      <c r="U81" s="117">
        <f t="shared" si="29"/>
        <v>88.773551172382426</v>
      </c>
      <c r="V81" s="117">
        <f t="shared" si="29"/>
        <v>39.840138218782585</v>
      </c>
      <c r="W81" s="117">
        <f t="shared" ref="W81" si="30">W82+W85+W87+W100</f>
        <v>23.743838452732277</v>
      </c>
      <c r="DA81" s="129" t="s">
        <v>3493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34.454117527754875</v>
      </c>
      <c r="D82" s="122">
        <f t="shared" si="31"/>
        <v>40.323822832021278</v>
      </c>
      <c r="E82" s="122">
        <f t="shared" si="31"/>
        <v>35.332792978993432</v>
      </c>
      <c r="F82" s="122">
        <f t="shared" si="31"/>
        <v>30.915195702932831</v>
      </c>
      <c r="G82" s="122">
        <f t="shared" si="31"/>
        <v>24.721307661656713</v>
      </c>
      <c r="H82" s="122">
        <f t="shared" si="31"/>
        <v>26.672195261204063</v>
      </c>
      <c r="I82" s="122">
        <f t="shared" si="31"/>
        <v>30.790148856152388</v>
      </c>
      <c r="J82" s="122">
        <f t="shared" si="31"/>
        <v>28.666600893748967</v>
      </c>
      <c r="K82" s="122">
        <f t="shared" si="31"/>
        <v>31.888853880514127</v>
      </c>
      <c r="L82" s="122">
        <f t="shared" si="31"/>
        <v>37.187533835246512</v>
      </c>
      <c r="M82" s="122">
        <f t="shared" si="31"/>
        <v>45.961035978762986</v>
      </c>
      <c r="N82" s="122">
        <f t="shared" si="31"/>
        <v>44.392907364106549</v>
      </c>
      <c r="O82" s="122">
        <f t="shared" si="31"/>
        <v>34.890343736410316</v>
      </c>
      <c r="P82" s="122">
        <f t="shared" si="31"/>
        <v>28.991020148759912</v>
      </c>
      <c r="Q82" s="122">
        <f t="shared" si="31"/>
        <v>30.494026017359207</v>
      </c>
      <c r="R82" s="122">
        <f t="shared" ref="R82:V82" si="32">SUM(R83:R84)</f>
        <v>62.286158919617662</v>
      </c>
      <c r="S82" s="122">
        <f t="shared" si="32"/>
        <v>69.44202088455998</v>
      </c>
      <c r="T82" s="122">
        <f t="shared" si="32"/>
        <v>200.39013634151542</v>
      </c>
      <c r="U82" s="122">
        <f t="shared" si="32"/>
        <v>69.859168771462166</v>
      </c>
      <c r="V82" s="122">
        <f t="shared" si="32"/>
        <v>30.7283192416246</v>
      </c>
      <c r="W82" s="122">
        <f t="shared" ref="W82" si="33">SUM(W83:W84)</f>
        <v>17.896992434286734</v>
      </c>
      <c r="DA82" s="130" t="s">
        <v>3494</v>
      </c>
    </row>
    <row r="83" spans="1:105" ht="12" customHeight="1" x14ac:dyDescent="0.25">
      <c r="A83" s="97" t="s">
        <v>204</v>
      </c>
      <c r="B83" s="98"/>
      <c r="C83" s="98">
        <v>34.177538537151918</v>
      </c>
      <c r="D83" s="98">
        <v>40.003482808569913</v>
      </c>
      <c r="E83" s="98">
        <v>35.052334308937198</v>
      </c>
      <c r="F83" s="98">
        <v>30.673963557548429</v>
      </c>
      <c r="G83" s="98">
        <v>24.531346999423597</v>
      </c>
      <c r="H83" s="98">
        <v>26.468099472855826</v>
      </c>
      <c r="I83" s="98">
        <v>30.560713240302348</v>
      </c>
      <c r="J83" s="98">
        <v>28.455160816873885</v>
      </c>
      <c r="K83" s="98">
        <v>31.656934956192185</v>
      </c>
      <c r="L83" s="98">
        <v>36.916481552831812</v>
      </c>
      <c r="M83" s="98">
        <v>45.634410298762859</v>
      </c>
      <c r="N83" s="98">
        <v>44.080434743650159</v>
      </c>
      <c r="O83" s="98">
        <v>34.649092947332662</v>
      </c>
      <c r="P83" s="98">
        <v>28.79733683506166</v>
      </c>
      <c r="Q83" s="98">
        <v>30.294031970180701</v>
      </c>
      <c r="R83" s="98">
        <v>61.88007122161072</v>
      </c>
      <c r="S83" s="98">
        <v>68.99362066007518</v>
      </c>
      <c r="T83" s="98">
        <v>199.07745750843222</v>
      </c>
      <c r="U83" s="98">
        <v>69.411289854886235</v>
      </c>
      <c r="V83" s="98">
        <v>30.531671781255554</v>
      </c>
      <c r="W83" s="98">
        <v>17.785176611637635</v>
      </c>
      <c r="DA83" s="63" t="s">
        <v>3495</v>
      </c>
    </row>
    <row r="84" spans="1:105" ht="12" customHeight="1" x14ac:dyDescent="0.25">
      <c r="A84" s="97" t="s">
        <v>53</v>
      </c>
      <c r="B84" s="98"/>
      <c r="C84" s="98">
        <v>0.2765789906029556</v>
      </c>
      <c r="D84" s="98">
        <v>0.3203400234513632</v>
      </c>
      <c r="E84" s="98">
        <v>0.28045867005623354</v>
      </c>
      <c r="F84" s="98">
        <v>0.24123214538440108</v>
      </c>
      <c r="G84" s="98">
        <v>0.18996066223311539</v>
      </c>
      <c r="H84" s="98">
        <v>0.2040957883482378</v>
      </c>
      <c r="I84" s="98">
        <v>0.22943561585003988</v>
      </c>
      <c r="J84" s="98">
        <v>0.21144007687508193</v>
      </c>
      <c r="K84" s="98">
        <v>0.23191892432194361</v>
      </c>
      <c r="L84" s="98">
        <v>0.27105228241469886</v>
      </c>
      <c r="M84" s="98">
        <v>0.32662568000012743</v>
      </c>
      <c r="N84" s="98">
        <v>0.31247262045639068</v>
      </c>
      <c r="O84" s="98">
        <v>0.2412507890776531</v>
      </c>
      <c r="P84" s="98">
        <v>0.19368331369825134</v>
      </c>
      <c r="Q84" s="98">
        <v>0.1999940471785065</v>
      </c>
      <c r="R84" s="98">
        <v>0.40608769800694339</v>
      </c>
      <c r="S84" s="98">
        <v>0.4484002244848071</v>
      </c>
      <c r="T84" s="98">
        <v>1.3126788330832033</v>
      </c>
      <c r="U84" s="98">
        <v>0.44787891657593076</v>
      </c>
      <c r="V84" s="98">
        <v>0.19664746036904737</v>
      </c>
      <c r="W84" s="98">
        <v>0.11181582264910064</v>
      </c>
      <c r="DA84" s="63" t="s">
        <v>3496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2.6375453380310019E-4</v>
      </c>
      <c r="D85" s="122">
        <f t="shared" si="34"/>
        <v>6.6140143994832142E-4</v>
      </c>
      <c r="E85" s="122">
        <f t="shared" si="34"/>
        <v>2.0907949222131951E-3</v>
      </c>
      <c r="F85" s="122">
        <f t="shared" si="34"/>
        <v>4.4375828124507211E-3</v>
      </c>
      <c r="G85" s="122">
        <f t="shared" si="34"/>
        <v>1.8553863359358029E-3</v>
      </c>
      <c r="H85" s="122">
        <f t="shared" si="34"/>
        <v>4.879206667847801E-3</v>
      </c>
      <c r="I85" s="122">
        <f t="shared" si="34"/>
        <v>1.5075060939004499E-2</v>
      </c>
      <c r="J85" s="122">
        <f t="shared" si="34"/>
        <v>1.8587673157604637E-2</v>
      </c>
      <c r="K85" s="122">
        <f t="shared" si="34"/>
        <v>2.7946294398241638E-2</v>
      </c>
      <c r="L85" s="122">
        <f t="shared" si="34"/>
        <v>3.0450841862391286E-2</v>
      </c>
      <c r="M85" s="122">
        <f t="shared" si="34"/>
        <v>5.2924710762042415E-2</v>
      </c>
      <c r="N85" s="122">
        <f t="shared" si="34"/>
        <v>5.2234273921690021E-2</v>
      </c>
      <c r="O85" s="122">
        <f t="shared" si="34"/>
        <v>7.6568799712760441E-2</v>
      </c>
      <c r="P85" s="122">
        <f t="shared" si="34"/>
        <v>0.10063048661629195</v>
      </c>
      <c r="Q85" s="122">
        <f t="shared" si="34"/>
        <v>0.25612922246985492</v>
      </c>
      <c r="R85" s="122">
        <f t="shared" si="34"/>
        <v>0.41420133739775061</v>
      </c>
      <c r="S85" s="122">
        <f t="shared" si="34"/>
        <v>0.46856991458729552</v>
      </c>
      <c r="T85" s="122">
        <f t="shared" si="34"/>
        <v>0.90972062939751452</v>
      </c>
      <c r="U85" s="122">
        <f t="shared" si="34"/>
        <v>0.3937427023129409</v>
      </c>
      <c r="V85" s="122">
        <f t="shared" si="34"/>
        <v>0.12953825274775727</v>
      </c>
      <c r="W85" s="122">
        <f t="shared" si="34"/>
        <v>4.5753212123896748E-2</v>
      </c>
      <c r="DA85" s="130" t="s">
        <v>3497</v>
      </c>
    </row>
    <row r="86" spans="1:105" ht="12" customHeight="1" x14ac:dyDescent="0.25">
      <c r="A86" s="97" t="s">
        <v>53</v>
      </c>
      <c r="B86" s="98"/>
      <c r="C86" s="98">
        <v>2.6375453380310019E-4</v>
      </c>
      <c r="D86" s="98">
        <v>6.6140143994832142E-4</v>
      </c>
      <c r="E86" s="98">
        <v>2.0907949222131951E-3</v>
      </c>
      <c r="F86" s="98">
        <v>4.4375828124507211E-3</v>
      </c>
      <c r="G86" s="98">
        <v>1.8553863359358029E-3</v>
      </c>
      <c r="H86" s="98">
        <v>4.879206667847801E-3</v>
      </c>
      <c r="I86" s="98">
        <v>1.5075060939004499E-2</v>
      </c>
      <c r="J86" s="98">
        <v>1.8587673157604637E-2</v>
      </c>
      <c r="K86" s="98">
        <v>2.7946294398241638E-2</v>
      </c>
      <c r="L86" s="98">
        <v>3.0450841862391286E-2</v>
      </c>
      <c r="M86" s="98">
        <v>5.2924710762042415E-2</v>
      </c>
      <c r="N86" s="98">
        <v>5.2234273921690021E-2</v>
      </c>
      <c r="O86" s="98">
        <v>7.6568799712760441E-2</v>
      </c>
      <c r="P86" s="98">
        <v>0.10063048661629195</v>
      </c>
      <c r="Q86" s="98">
        <v>0.25612922246985492</v>
      </c>
      <c r="R86" s="98">
        <v>0.41420133739775061</v>
      </c>
      <c r="S86" s="98">
        <v>0.46856991458729552</v>
      </c>
      <c r="T86" s="98">
        <v>0.90972062939751452</v>
      </c>
      <c r="U86" s="98">
        <v>0.3937427023129409</v>
      </c>
      <c r="V86" s="98">
        <v>0.12953825274775727</v>
      </c>
      <c r="W86" s="98">
        <v>4.5753212123896748E-2</v>
      </c>
      <c r="DA86" s="63" t="s">
        <v>3498</v>
      </c>
    </row>
    <row r="87" spans="1:105" ht="12" customHeight="1" x14ac:dyDescent="0.25">
      <c r="A87" s="121" t="s">
        <v>55</v>
      </c>
      <c r="B87" s="122"/>
      <c r="C87" s="122">
        <v>3.1760780897102916</v>
      </c>
      <c r="D87" s="122">
        <v>3.4769166149992743</v>
      </c>
      <c r="E87" s="122">
        <v>4.5370286312095862</v>
      </c>
      <c r="F87" s="122">
        <v>3.800949019934833</v>
      </c>
      <c r="G87" s="122">
        <v>2.8005264419910287</v>
      </c>
      <c r="H87" s="122">
        <v>3.0203119899761854</v>
      </c>
      <c r="I87" s="122">
        <v>3.7014309946038542</v>
      </c>
      <c r="J87" s="122">
        <v>3.543608516753209</v>
      </c>
      <c r="K87" s="122">
        <v>4.0803986901168043</v>
      </c>
      <c r="L87" s="122">
        <v>4.4229589770516142</v>
      </c>
      <c r="M87" s="122">
        <v>6.1003919525816341</v>
      </c>
      <c r="N87" s="122">
        <v>5.8801070552830828</v>
      </c>
      <c r="O87" s="122">
        <v>4.9038973741501737</v>
      </c>
      <c r="P87" s="122">
        <v>4.6952534802590673</v>
      </c>
      <c r="Q87" s="122">
        <v>5.1220033898475714</v>
      </c>
      <c r="R87" s="122">
        <v>10.398994906782763</v>
      </c>
      <c r="S87" s="122">
        <v>12.327241806652408</v>
      </c>
      <c r="T87" s="122">
        <v>32.867957815283923</v>
      </c>
      <c r="U87" s="122">
        <v>12.387517998773287</v>
      </c>
      <c r="V87" s="122">
        <v>5.9859427381496362</v>
      </c>
      <c r="W87" s="122">
        <v>3.9053937494001998</v>
      </c>
      <c r="DA87" s="130" t="s">
        <v>3499</v>
      </c>
    </row>
    <row r="88" spans="1:105" ht="12" customHeight="1" x14ac:dyDescent="0.25">
      <c r="A88" s="97" t="s">
        <v>132</v>
      </c>
      <c r="B88" s="98"/>
      <c r="C88" s="98">
        <v>2.5807954086184908</v>
      </c>
      <c r="D88" s="98">
        <v>2.1346153557848218</v>
      </c>
      <c r="E88" s="98">
        <v>1.5034011827895299</v>
      </c>
      <c r="F88" s="98">
        <v>2.0754119924970102</v>
      </c>
      <c r="G88" s="98">
        <v>2.0420155363684294</v>
      </c>
      <c r="H88" s="98">
        <v>2.1579866437378876</v>
      </c>
      <c r="I88" s="98">
        <v>3.0024163577609628</v>
      </c>
      <c r="J88" s="98">
        <v>2.6417157007510084</v>
      </c>
      <c r="K88" s="98">
        <v>2.6164908564628102</v>
      </c>
      <c r="L88" s="98">
        <v>2.7381474691591832</v>
      </c>
      <c r="M88" s="98">
        <v>4.5263501151547292</v>
      </c>
      <c r="N88" s="98">
        <v>4.6721386950806263</v>
      </c>
      <c r="O88" s="98">
        <v>3.6555958790204355</v>
      </c>
      <c r="P88" s="98">
        <v>2.2118765209674622</v>
      </c>
      <c r="Q88" s="98">
        <v>2.6396745453783055</v>
      </c>
      <c r="R88" s="98">
        <v>7.5439796682015929</v>
      </c>
      <c r="S88" s="98">
        <v>9.1568345158874092</v>
      </c>
      <c r="T88" s="98">
        <v>27.617198382822696</v>
      </c>
      <c r="U88" s="98">
        <v>10.432857752232643</v>
      </c>
      <c r="V88" s="98">
        <v>4.0344780970922827</v>
      </c>
      <c r="W88" s="98">
        <v>1.8762233842943525</v>
      </c>
      <c r="DA88" s="63" t="s">
        <v>3500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2.8851949338692437E-2</v>
      </c>
      <c r="L89" s="98">
        <v>2.8776419709854633E-3</v>
      </c>
      <c r="M89" s="98">
        <v>1.408293180644141E-2</v>
      </c>
      <c r="N89" s="98">
        <v>1.0141883664446964E-2</v>
      </c>
      <c r="O89" s="98">
        <v>4.9131391593754563E-2</v>
      </c>
      <c r="P89" s="98">
        <v>7.9252025678617277E-2</v>
      </c>
      <c r="Q89" s="98">
        <v>7.3729992726793092E-2</v>
      </c>
      <c r="R89" s="98">
        <v>4.9928900236553331E-2</v>
      </c>
      <c r="S89" s="98">
        <v>1.1916929786436929E-2</v>
      </c>
      <c r="T89" s="98">
        <v>0.85364367590580392</v>
      </c>
      <c r="U89" s="98">
        <v>4.7892440926431412E-2</v>
      </c>
      <c r="V89" s="98">
        <v>5.7986195071874226E-2</v>
      </c>
      <c r="W89" s="98">
        <v>8.1377653198602268E-2</v>
      </c>
      <c r="DA89" s="63" t="s">
        <v>3501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1.4230606398880078E-2</v>
      </c>
      <c r="L90" s="101">
        <v>1.4820242833328513E-3</v>
      </c>
      <c r="M90" s="101">
        <v>7.0042367588561165E-3</v>
      </c>
      <c r="N90" s="101">
        <v>4.8733031156502531E-3</v>
      </c>
      <c r="O90" s="101">
        <v>2.4274604597657391E-2</v>
      </c>
      <c r="P90" s="101">
        <v>3.8400168675015355E-2</v>
      </c>
      <c r="Q90" s="101">
        <v>3.621894703940641E-2</v>
      </c>
      <c r="R90" s="101">
        <v>2.4139474426452728E-2</v>
      </c>
      <c r="S90" s="101">
        <v>5.6340884794978943E-3</v>
      </c>
      <c r="T90" s="101">
        <v>0.47932156233076767</v>
      </c>
      <c r="U90" s="101">
        <v>2.4286987988822114E-2</v>
      </c>
      <c r="V90" s="101">
        <v>2.8810669505516407E-2</v>
      </c>
      <c r="W90" s="101">
        <v>3.9412313918820177E-2</v>
      </c>
      <c r="DA90" s="131" t="s">
        <v>3502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1.4621342939812359E-2</v>
      </c>
      <c r="L91" s="104">
        <v>1.3956176876526122E-3</v>
      </c>
      <c r="M91" s="104">
        <v>7.0786950475852936E-3</v>
      </c>
      <c r="N91" s="104">
        <v>5.2685805487967105E-3</v>
      </c>
      <c r="O91" s="104">
        <v>2.4856786996097172E-2</v>
      </c>
      <c r="P91" s="104">
        <v>4.085185700360193E-2</v>
      </c>
      <c r="Q91" s="104">
        <v>3.7511045687386682E-2</v>
      </c>
      <c r="R91" s="104">
        <v>2.5789425810100606E-2</v>
      </c>
      <c r="S91" s="104">
        <v>6.2828413069390349E-3</v>
      </c>
      <c r="T91" s="104">
        <v>0.37432211357503625</v>
      </c>
      <c r="U91" s="104">
        <v>2.3605452937609295E-2</v>
      </c>
      <c r="V91" s="104">
        <v>2.9175525566357819E-2</v>
      </c>
      <c r="W91" s="104">
        <v>4.1965339279782091E-2</v>
      </c>
      <c r="DA91" s="132" t="s">
        <v>3503</v>
      </c>
    </row>
    <row r="92" spans="1:105" ht="12" customHeight="1" x14ac:dyDescent="0.25">
      <c r="A92" s="106" t="s">
        <v>124</v>
      </c>
      <c r="B92" s="101"/>
      <c r="C92" s="101">
        <v>0.22363359541790401</v>
      </c>
      <c r="D92" s="101">
        <v>0.28330515798576228</v>
      </c>
      <c r="E92" s="101">
        <v>0.15963165912699603</v>
      </c>
      <c r="F92" s="101">
        <v>0.20279706891215596</v>
      </c>
      <c r="G92" s="101">
        <v>0.18823956861093025</v>
      </c>
      <c r="H92" s="101">
        <v>0.37881135829631701</v>
      </c>
      <c r="I92" s="101">
        <v>0.19125565812254761</v>
      </c>
      <c r="J92" s="101">
        <v>9.017517293117791E-2</v>
      </c>
      <c r="K92" s="101">
        <v>0.14369783174940218</v>
      </c>
      <c r="L92" s="101">
        <v>0.115583809628165</v>
      </c>
      <c r="M92" s="101">
        <v>0.11602684914056108</v>
      </c>
      <c r="N92" s="101">
        <v>0.15597577599548829</v>
      </c>
      <c r="O92" s="101">
        <v>0.14527784216021916</v>
      </c>
      <c r="P92" s="101">
        <v>0.30523495538699519</v>
      </c>
      <c r="Q92" s="101">
        <v>0.23087650006597277</v>
      </c>
      <c r="R92" s="101">
        <v>0.28965717678866976</v>
      </c>
      <c r="S92" s="101">
        <v>0.37127892048950029</v>
      </c>
      <c r="T92" s="101">
        <v>0.49368944395412723</v>
      </c>
      <c r="U92" s="101">
        <v>0.20117846783204127</v>
      </c>
      <c r="V92" s="101">
        <v>0.21599692611740323</v>
      </c>
      <c r="W92" s="101">
        <v>0.2842215335435116</v>
      </c>
      <c r="DA92" s="131" t="s">
        <v>3504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1.4183360443040648E-3</v>
      </c>
      <c r="L93" s="104">
        <v>8.4835041141626357E-5</v>
      </c>
      <c r="M93" s="104">
        <v>1.6904021891640911E-4</v>
      </c>
      <c r="N93" s="104">
        <v>2.6692567658241021E-4</v>
      </c>
      <c r="O93" s="104">
        <v>1.2365337171263363E-3</v>
      </c>
      <c r="P93" s="104">
        <v>2.972016721068985E-3</v>
      </c>
      <c r="Q93" s="104">
        <v>2.5281365371138901E-3</v>
      </c>
      <c r="R93" s="104">
        <v>3.6425472866548052E-3</v>
      </c>
      <c r="S93" s="104">
        <v>2.8762725664424069E-3</v>
      </c>
      <c r="T93" s="104">
        <v>9.8325418026766961E-3</v>
      </c>
      <c r="U93" s="104">
        <v>3.7966448316489399E-3</v>
      </c>
      <c r="V93" s="104">
        <v>3.8592977217263387E-3</v>
      </c>
      <c r="W93" s="104">
        <v>2.8985073344159279E-3</v>
      </c>
      <c r="DA93" s="132" t="s">
        <v>3505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6.9951761946922351E-4</v>
      </c>
      <c r="L94" s="98">
        <v>4.3712378503361755E-5</v>
      </c>
      <c r="M94" s="98">
        <v>8.4017363056845389E-5</v>
      </c>
      <c r="N94" s="98">
        <v>1.2822772918914073E-4</v>
      </c>
      <c r="O94" s="98">
        <v>6.1066916034748203E-4</v>
      </c>
      <c r="P94" s="98">
        <v>1.439282908214279E-3</v>
      </c>
      <c r="Q94" s="98">
        <v>1.240473739832123E-3</v>
      </c>
      <c r="R94" s="98">
        <v>1.7672591381724147E-3</v>
      </c>
      <c r="S94" s="98">
        <v>1.3710450703046033E-3</v>
      </c>
      <c r="T94" s="98">
        <v>5.4857942889876537E-3</v>
      </c>
      <c r="U94" s="98">
        <v>1.9236599072993603E-3</v>
      </c>
      <c r="V94" s="98">
        <v>1.9213622848278881E-3</v>
      </c>
      <c r="W94" s="98">
        <v>1.4021591084881755E-3</v>
      </c>
      <c r="DA94" s="63" t="s">
        <v>3506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7.1881842483484143E-4</v>
      </c>
      <c r="L95" s="98">
        <v>4.1122662638264609E-5</v>
      </c>
      <c r="M95" s="98">
        <v>8.5022855859563735E-5</v>
      </c>
      <c r="N95" s="98">
        <v>1.3869794739326951E-4</v>
      </c>
      <c r="O95" s="98">
        <v>6.2586455677885421E-4</v>
      </c>
      <c r="P95" s="98">
        <v>1.5327338128547057E-3</v>
      </c>
      <c r="Q95" s="98">
        <v>1.2876627972817668E-3</v>
      </c>
      <c r="R95" s="98">
        <v>1.8752881484823904E-3</v>
      </c>
      <c r="S95" s="98">
        <v>1.5052274961378036E-3</v>
      </c>
      <c r="T95" s="98">
        <v>4.3467475136890416E-3</v>
      </c>
      <c r="U95" s="98">
        <v>1.8729849243495794E-3</v>
      </c>
      <c r="V95" s="98">
        <v>1.9379354368984506E-3</v>
      </c>
      <c r="W95" s="98">
        <v>1.4963482259277524E-3</v>
      </c>
      <c r="DA95" s="63" t="s">
        <v>3507</v>
      </c>
    </row>
    <row r="96" spans="1:105" ht="12" customHeight="1" x14ac:dyDescent="0.25">
      <c r="A96" s="106" t="s">
        <v>122</v>
      </c>
      <c r="B96" s="101"/>
      <c r="C96" s="101">
        <v>0.37164908567389682</v>
      </c>
      <c r="D96" s="101">
        <v>1.0589961012286904</v>
      </c>
      <c r="E96" s="101">
        <v>2.8739957892930605</v>
      </c>
      <c r="F96" s="101">
        <v>1.5227399585256669</v>
      </c>
      <c r="G96" s="101">
        <v>0.57027133701166932</v>
      </c>
      <c r="H96" s="101">
        <v>0.48351398794198081</v>
      </c>
      <c r="I96" s="101">
        <v>0.50775897872034381</v>
      </c>
      <c r="J96" s="101">
        <v>0.81171764307102279</v>
      </c>
      <c r="K96" s="101">
        <v>0.58099416552227645</v>
      </c>
      <c r="L96" s="101">
        <v>1.3831222117228774</v>
      </c>
      <c r="M96" s="101">
        <v>1.2734725479234938</v>
      </c>
      <c r="N96" s="101">
        <v>0.86778101958170084</v>
      </c>
      <c r="O96" s="101">
        <v>0.11764800524156027</v>
      </c>
      <c r="P96" s="101">
        <v>0.23927420255482595</v>
      </c>
      <c r="Q96" s="101">
        <v>0.37812046872057525</v>
      </c>
      <c r="R96" s="101">
        <v>0.87091756229021855</v>
      </c>
      <c r="S96" s="101">
        <v>1.7019433557593726</v>
      </c>
      <c r="T96" s="101">
        <v>0</v>
      </c>
      <c r="U96" s="101">
        <v>0.3023326883991595</v>
      </c>
      <c r="V96" s="101">
        <v>0</v>
      </c>
      <c r="W96" s="101">
        <v>0.17189976327127143</v>
      </c>
      <c r="DA96" s="131" t="s">
        <v>3508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0.70894555099931911</v>
      </c>
      <c r="L97" s="104">
        <v>0.18314300952926113</v>
      </c>
      <c r="M97" s="104">
        <v>0.17029046833749209</v>
      </c>
      <c r="N97" s="104">
        <v>0.17380275528423833</v>
      </c>
      <c r="O97" s="104">
        <v>0.93500772241707808</v>
      </c>
      <c r="P97" s="104">
        <v>1.8566437589500975</v>
      </c>
      <c r="Q97" s="104">
        <v>1.7970737464188111</v>
      </c>
      <c r="R97" s="104">
        <v>1.6408690519790736</v>
      </c>
      <c r="S97" s="104">
        <v>1.0823918121632461</v>
      </c>
      <c r="T97" s="104">
        <v>3.8935937707986179</v>
      </c>
      <c r="U97" s="104">
        <v>1.3994600045513617</v>
      </c>
      <c r="V97" s="104">
        <v>1.6736222221463501</v>
      </c>
      <c r="W97" s="104">
        <v>1.488772907758046</v>
      </c>
      <c r="DA97" s="132" t="s">
        <v>3509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0.34967286137070841</v>
      </c>
      <c r="L98" s="98">
        <v>9.4500394574136309E-2</v>
      </c>
      <c r="M98" s="98">
        <v>8.4657808634529111E-2</v>
      </c>
      <c r="N98" s="98">
        <v>8.3404067303080365E-2</v>
      </c>
      <c r="O98" s="98">
        <v>0.46217861355601964</v>
      </c>
      <c r="P98" s="98">
        <v>0.89987659133758235</v>
      </c>
      <c r="Q98" s="98">
        <v>0.8838523435828467</v>
      </c>
      <c r="R98" s="98">
        <v>0.79962896781267201</v>
      </c>
      <c r="S98" s="98">
        <v>0.51802088422151016</v>
      </c>
      <c r="T98" s="98">
        <v>2.1471136290475061</v>
      </c>
      <c r="U98" s="98">
        <v>0.70873303463011894</v>
      </c>
      <c r="V98" s="98">
        <v>0.83634013549746522</v>
      </c>
      <c r="W98" s="98">
        <v>0.71416219927020974</v>
      </c>
      <c r="DA98" s="63" t="s">
        <v>3510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0.3592726896286107</v>
      </c>
      <c r="L99" s="98">
        <v>8.8642614955124821E-2</v>
      </c>
      <c r="M99" s="98">
        <v>8.5632659702962979E-2</v>
      </c>
      <c r="N99" s="98">
        <v>9.0398687981157966E-2</v>
      </c>
      <c r="O99" s="98">
        <v>0.47282910886105844</v>
      </c>
      <c r="P99" s="98">
        <v>0.95676716761251512</v>
      </c>
      <c r="Q99" s="98">
        <v>0.91322140283596442</v>
      </c>
      <c r="R99" s="98">
        <v>0.84124008416640161</v>
      </c>
      <c r="S99" s="98">
        <v>0.56437092794173593</v>
      </c>
      <c r="T99" s="98">
        <v>1.7464801417511115</v>
      </c>
      <c r="U99" s="98">
        <v>0.69072696992124272</v>
      </c>
      <c r="V99" s="98">
        <v>0.83728208664888482</v>
      </c>
      <c r="W99" s="98">
        <v>0.7746107084878362</v>
      </c>
      <c r="DA99" s="63" t="s">
        <v>3511</v>
      </c>
    </row>
    <row r="100" spans="1:105" ht="12" customHeight="1" x14ac:dyDescent="0.25">
      <c r="A100" s="121" t="s">
        <v>54</v>
      </c>
      <c r="B100" s="122"/>
      <c r="C100" s="122">
        <v>1.5686754538720216</v>
      </c>
      <c r="D100" s="122">
        <v>1.8417680194667794</v>
      </c>
      <c r="E100" s="122">
        <v>2.9409566474300926</v>
      </c>
      <c r="F100" s="122">
        <v>2.3699937614127697</v>
      </c>
      <c r="G100" s="122">
        <v>1.7318353443802303</v>
      </c>
      <c r="H100" s="122">
        <v>1.8681161664219097</v>
      </c>
      <c r="I100" s="122">
        <v>2.2759088458216974</v>
      </c>
      <c r="J100" s="122">
        <v>2.1895622962221335</v>
      </c>
      <c r="K100" s="122">
        <v>2.511092206015618</v>
      </c>
      <c r="L100" s="122">
        <v>2.8146582964704172</v>
      </c>
      <c r="M100" s="122">
        <v>3.4763052938820289</v>
      </c>
      <c r="N100" s="122">
        <v>3.3123199318190801</v>
      </c>
      <c r="O100" s="122">
        <v>2.6253025573480508</v>
      </c>
      <c r="P100" s="122">
        <v>2.4588461219021163</v>
      </c>
      <c r="Q100" s="122">
        <v>2.6121909055683039</v>
      </c>
      <c r="R100" s="122">
        <v>5.6892300959384521</v>
      </c>
      <c r="S100" s="122">
        <v>7.4691398891908083</v>
      </c>
      <c r="T100" s="122">
        <v>14.839103192972631</v>
      </c>
      <c r="U100" s="122">
        <v>6.1331216998340405</v>
      </c>
      <c r="V100" s="122">
        <v>2.9963379862605906</v>
      </c>
      <c r="W100" s="122">
        <v>1.8956990569214431</v>
      </c>
      <c r="DA100" s="130" t="s">
        <v>3512</v>
      </c>
    </row>
    <row r="101" spans="1:105" ht="12" customHeight="1" x14ac:dyDescent="0.25">
      <c r="A101" s="97" t="s">
        <v>207</v>
      </c>
      <c r="B101" s="98"/>
      <c r="C101" s="98">
        <v>0.11007462950106851</v>
      </c>
      <c r="D101" s="98">
        <v>0.19352055665671825</v>
      </c>
      <c r="E101" s="98">
        <v>0.24423692122355434</v>
      </c>
      <c r="F101" s="98">
        <v>0.34901335237244452</v>
      </c>
      <c r="G101" s="98">
        <v>0.30593427253303407</v>
      </c>
      <c r="H101" s="98">
        <v>0.30061529931964392</v>
      </c>
      <c r="I101" s="98">
        <v>0.32911315778740985</v>
      </c>
      <c r="J101" s="98">
        <v>0.47940666410164035</v>
      </c>
      <c r="K101" s="98">
        <v>0.50522728652838778</v>
      </c>
      <c r="L101" s="98">
        <v>0.48611637128893581</v>
      </c>
      <c r="M101" s="98">
        <v>0.83520091244405736</v>
      </c>
      <c r="N101" s="98">
        <v>0.8669689009190602</v>
      </c>
      <c r="O101" s="98">
        <v>0.71589914808372856</v>
      </c>
      <c r="P101" s="98">
        <v>0.47766078068548068</v>
      </c>
      <c r="Q101" s="98">
        <v>0.4175166491842045</v>
      </c>
      <c r="R101" s="98">
        <v>1.0035470897402725</v>
      </c>
      <c r="S101" s="98">
        <v>1.3088840219921742</v>
      </c>
      <c r="T101" s="98">
        <v>4.6157778023212819</v>
      </c>
      <c r="U101" s="98">
        <v>1.7710337037175563</v>
      </c>
      <c r="V101" s="98">
        <v>0.64786507876206212</v>
      </c>
      <c r="W101" s="98">
        <v>0.43036028479247723</v>
      </c>
      <c r="DA101" s="63" t="s">
        <v>3513</v>
      </c>
    </row>
    <row r="102" spans="1:105" ht="12" customHeight="1" x14ac:dyDescent="0.25">
      <c r="A102" s="97" t="s">
        <v>50</v>
      </c>
      <c r="B102" s="98"/>
      <c r="C102" s="98">
        <v>1.1571281045051454</v>
      </c>
      <c r="D102" s="98">
        <v>1.1978935364905605</v>
      </c>
      <c r="E102" s="98">
        <v>0.87267619097671589</v>
      </c>
      <c r="F102" s="98">
        <v>1.0948195744184295</v>
      </c>
      <c r="G102" s="98">
        <v>1.112871436725767</v>
      </c>
      <c r="H102" s="98">
        <v>1.2027270916429476</v>
      </c>
      <c r="I102" s="98">
        <v>1.5626333876580731</v>
      </c>
      <c r="J102" s="98">
        <v>1.0126779889776807</v>
      </c>
      <c r="K102" s="98">
        <v>1.1634432241471266</v>
      </c>
      <c r="L102" s="98">
        <v>1.048897282104793</v>
      </c>
      <c r="M102" s="98">
        <v>1.3434312196942797</v>
      </c>
      <c r="N102" s="98">
        <v>1.644457850745799</v>
      </c>
      <c r="O102" s="98">
        <v>1.3260200015571251</v>
      </c>
      <c r="P102" s="98">
        <v>1.4311862583453216</v>
      </c>
      <c r="Q102" s="98">
        <v>1.4729850142462337</v>
      </c>
      <c r="R102" s="98">
        <v>2.8036270693436713</v>
      </c>
      <c r="S102" s="98">
        <v>3.8771514806191867</v>
      </c>
      <c r="T102" s="98">
        <v>6.9255989571863541</v>
      </c>
      <c r="U102" s="98">
        <v>3.0094520907875788</v>
      </c>
      <c r="V102" s="98">
        <v>1.5923948758030242</v>
      </c>
      <c r="W102" s="98">
        <v>1.2381141724037577</v>
      </c>
      <c r="DA102" s="63" t="s">
        <v>3514</v>
      </c>
    </row>
    <row r="103" spans="1:105" ht="12" customHeight="1" x14ac:dyDescent="0.25">
      <c r="A103" s="109" t="s">
        <v>120</v>
      </c>
      <c r="B103" s="33"/>
      <c r="C103" s="33">
        <v>0.30147271986580765</v>
      </c>
      <c r="D103" s="33">
        <v>0.45035392631950077</v>
      </c>
      <c r="E103" s="33">
        <v>1.8240435352298223</v>
      </c>
      <c r="F103" s="33">
        <v>0.92616083462189558</v>
      </c>
      <c r="G103" s="33">
        <v>0.31302963512142923</v>
      </c>
      <c r="H103" s="33">
        <v>0.36477377545931811</v>
      </c>
      <c r="I103" s="33">
        <v>0.38416230037621452</v>
      </c>
      <c r="J103" s="33">
        <v>0.69747764314281269</v>
      </c>
      <c r="K103" s="33">
        <v>0.84242169534010358</v>
      </c>
      <c r="L103" s="33">
        <v>1.2796446430766883</v>
      </c>
      <c r="M103" s="33">
        <v>1.2976731617436916</v>
      </c>
      <c r="N103" s="33">
        <v>0.80089318015422084</v>
      </c>
      <c r="O103" s="33">
        <v>0.58338340770719754</v>
      </c>
      <c r="P103" s="33">
        <v>0.54999908287131394</v>
      </c>
      <c r="Q103" s="33">
        <v>0.72168924213786578</v>
      </c>
      <c r="R103" s="33">
        <v>1.8820559368545076</v>
      </c>
      <c r="S103" s="33">
        <v>2.2831043865794478</v>
      </c>
      <c r="T103" s="33">
        <v>3.2977264334649963</v>
      </c>
      <c r="U103" s="33">
        <v>1.3526359053289054</v>
      </c>
      <c r="V103" s="33">
        <v>0.75607803169550403</v>
      </c>
      <c r="W103" s="33">
        <v>0.22722459972520825</v>
      </c>
      <c r="DA103" s="60" t="s">
        <v>3515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0.17414929375303151</v>
      </c>
      <c r="D105" s="117">
        <f t="shared" si="35"/>
        <v>0.524663731566401</v>
      </c>
      <c r="E105" s="117">
        <f t="shared" si="35"/>
        <v>0.41384544122016997</v>
      </c>
      <c r="F105" s="117">
        <f t="shared" si="35"/>
        <v>0.34732599011674881</v>
      </c>
      <c r="G105" s="117">
        <f t="shared" si="35"/>
        <v>0.48660917194017828</v>
      </c>
      <c r="H105" s="117">
        <f t="shared" si="35"/>
        <v>0.25930816821947972</v>
      </c>
      <c r="I105" s="117">
        <f t="shared" si="35"/>
        <v>9.6917669779936821E-2</v>
      </c>
      <c r="J105" s="117">
        <f t="shared" si="35"/>
        <v>0.11356437683977572</v>
      </c>
      <c r="K105" s="117">
        <f t="shared" si="35"/>
        <v>0.13881979469013195</v>
      </c>
      <c r="L105" s="117">
        <f t="shared" si="35"/>
        <v>7.4821765584107289E-2</v>
      </c>
      <c r="M105" s="117">
        <f t="shared" si="35"/>
        <v>0.18365587840627509</v>
      </c>
      <c r="N105" s="117">
        <f t="shared" si="35"/>
        <v>0.3667636366241408</v>
      </c>
      <c r="O105" s="117">
        <f t="shared" si="35"/>
        <v>0.42211010245099695</v>
      </c>
      <c r="P105" s="117">
        <f t="shared" si="35"/>
        <v>0.95359784014997728</v>
      </c>
      <c r="Q105" s="117">
        <f t="shared" si="35"/>
        <v>0.68080759556175541</v>
      </c>
      <c r="R105" s="117">
        <f t="shared" ref="R105:V105" si="36">R106+R109+R111+R120</f>
        <v>0.37260681010404911</v>
      </c>
      <c r="S105" s="117">
        <f t="shared" si="36"/>
        <v>0.26995649359069629</v>
      </c>
      <c r="T105" s="117">
        <f t="shared" si="36"/>
        <v>0.32519517906300022</v>
      </c>
      <c r="U105" s="117">
        <f t="shared" si="36"/>
        <v>0.35618270043465583</v>
      </c>
      <c r="V105" s="117">
        <f t="shared" si="36"/>
        <v>0.38436600814471317</v>
      </c>
      <c r="W105" s="117">
        <f t="shared" ref="W105" si="37">W106+W109+W111+W120</f>
        <v>0.29854667722335571</v>
      </c>
      <c r="DA105" s="129" t="s">
        <v>3516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0.1509892265475172</v>
      </c>
      <c r="D106" s="122">
        <f t="shared" si="38"/>
        <v>0.46179233142239573</v>
      </c>
      <c r="E106" s="122">
        <f t="shared" si="38"/>
        <v>0.34561292686415906</v>
      </c>
      <c r="F106" s="122">
        <f t="shared" si="38"/>
        <v>0.28738858673321666</v>
      </c>
      <c r="G106" s="122">
        <f t="shared" si="38"/>
        <v>0.41422192975749489</v>
      </c>
      <c r="H106" s="122">
        <f t="shared" si="38"/>
        <v>0.22108652984036992</v>
      </c>
      <c r="I106" s="122">
        <f t="shared" si="38"/>
        <v>8.0717592788266415E-2</v>
      </c>
      <c r="J106" s="122">
        <f t="shared" si="38"/>
        <v>9.467570167708636E-2</v>
      </c>
      <c r="K106" s="122">
        <f t="shared" si="38"/>
        <v>0.11617212546029265</v>
      </c>
      <c r="L106" s="122">
        <f t="shared" si="38"/>
        <v>6.2199277698979087E-2</v>
      </c>
      <c r="M106" s="122">
        <f t="shared" si="38"/>
        <v>0.15076703713400316</v>
      </c>
      <c r="N106" s="122">
        <f t="shared" si="38"/>
        <v>0.30305804334541064</v>
      </c>
      <c r="O106" s="122">
        <f t="shared" si="38"/>
        <v>0.34540010604226429</v>
      </c>
      <c r="P106" s="122">
        <f t="shared" si="38"/>
        <v>0.76725033085741934</v>
      </c>
      <c r="Q106" s="122">
        <f t="shared" si="38"/>
        <v>0.54394487884949605</v>
      </c>
      <c r="R106" s="122">
        <f t="shared" ref="R106:V106" si="39">SUM(R107:R108)</f>
        <v>0.29736023250582294</v>
      </c>
      <c r="S106" s="122">
        <f t="shared" si="39"/>
        <v>0.21415778127058854</v>
      </c>
      <c r="T106" s="122">
        <f t="shared" si="39"/>
        <v>0.25673421501225258</v>
      </c>
      <c r="U106" s="122">
        <f t="shared" si="39"/>
        <v>0.27751302192088917</v>
      </c>
      <c r="V106" s="122">
        <f t="shared" si="39"/>
        <v>0.29514790984699513</v>
      </c>
      <c r="W106" s="122">
        <f t="shared" ref="W106" si="40">SUM(W107:W108)</f>
        <v>0.22678283223121656</v>
      </c>
      <c r="DA106" s="130" t="s">
        <v>3517</v>
      </c>
    </row>
    <row r="107" spans="1:105" ht="12" customHeight="1" x14ac:dyDescent="0.25">
      <c r="A107" s="97" t="s">
        <v>202</v>
      </c>
      <c r="B107" s="98"/>
      <c r="C107" s="98">
        <v>0.15038075444783569</v>
      </c>
      <c r="D107" s="98">
        <v>0.45995073390959734</v>
      </c>
      <c r="E107" s="98">
        <v>0.34423578732406784</v>
      </c>
      <c r="F107" s="98">
        <v>0.28626294439341077</v>
      </c>
      <c r="G107" s="98">
        <v>0.41262433318874808</v>
      </c>
      <c r="H107" s="98">
        <v>0.22023740339448242</v>
      </c>
      <c r="I107" s="98">
        <v>8.0415730842427854E-2</v>
      </c>
      <c r="J107" s="98">
        <v>9.4325253143264565E-2</v>
      </c>
      <c r="K107" s="98">
        <v>0.11574813962478467</v>
      </c>
      <c r="L107" s="98">
        <v>6.197176970097705E-2</v>
      </c>
      <c r="M107" s="98">
        <v>0.15022940793924722</v>
      </c>
      <c r="N107" s="98">
        <v>0.30198769448440355</v>
      </c>
      <c r="O107" s="98">
        <v>0.34420182126884619</v>
      </c>
      <c r="P107" s="98">
        <v>0.76467881655466541</v>
      </c>
      <c r="Q107" s="98">
        <v>0.54215528823968528</v>
      </c>
      <c r="R107" s="98">
        <v>0.29638771097432642</v>
      </c>
      <c r="S107" s="98">
        <v>0.21346411310735083</v>
      </c>
      <c r="T107" s="98">
        <v>0.25589056818091183</v>
      </c>
      <c r="U107" s="98">
        <v>0.27662056968931359</v>
      </c>
      <c r="V107" s="98">
        <v>0.29420047113641867</v>
      </c>
      <c r="W107" s="98">
        <v>0.22607217170730082</v>
      </c>
      <c r="DA107" s="63" t="s">
        <v>3518</v>
      </c>
    </row>
    <row r="108" spans="1:105" ht="12" customHeight="1" x14ac:dyDescent="0.25">
      <c r="A108" s="97" t="s">
        <v>53</v>
      </c>
      <c r="B108" s="98"/>
      <c r="C108" s="98">
        <v>6.0847209968151314E-4</v>
      </c>
      <c r="D108" s="98">
        <v>1.8415975127984042E-3</v>
      </c>
      <c r="E108" s="98">
        <v>1.3771395400912429E-3</v>
      </c>
      <c r="F108" s="98">
        <v>1.1256423398058762E-3</v>
      </c>
      <c r="G108" s="98">
        <v>1.5975965687467948E-3</v>
      </c>
      <c r="H108" s="98">
        <v>8.4912644588749984E-4</v>
      </c>
      <c r="I108" s="98">
        <v>3.0186194583855445E-4</v>
      </c>
      <c r="J108" s="98">
        <v>3.5044853382179027E-4</v>
      </c>
      <c r="K108" s="98">
        <v>4.2398583550798559E-4</v>
      </c>
      <c r="L108" s="98">
        <v>2.275079980020386E-4</v>
      </c>
      <c r="M108" s="98">
        <v>5.3762919475595168E-4</v>
      </c>
      <c r="N108" s="98">
        <v>1.0703488610070775E-3</v>
      </c>
      <c r="O108" s="98">
        <v>1.1982847734181006E-3</v>
      </c>
      <c r="P108" s="98">
        <v>2.5715143027538875E-3</v>
      </c>
      <c r="Q108" s="98">
        <v>1.7895906098107555E-3</v>
      </c>
      <c r="R108" s="98">
        <v>9.725215314965389E-4</v>
      </c>
      <c r="S108" s="98">
        <v>6.9366816323770291E-4</v>
      </c>
      <c r="T108" s="98">
        <v>8.4364683134073484E-4</v>
      </c>
      <c r="U108" s="98">
        <v>8.9245223157558896E-4</v>
      </c>
      <c r="V108" s="98">
        <v>9.4743871057647742E-4</v>
      </c>
      <c r="W108" s="98">
        <v>7.1066052391573556E-4</v>
      </c>
      <c r="DA108" s="63" t="s">
        <v>3519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2.2008367602244156E-5</v>
      </c>
      <c r="F109" s="122">
        <f t="shared" si="41"/>
        <v>4.9860481038772136E-5</v>
      </c>
      <c r="G109" s="122">
        <f t="shared" si="41"/>
        <v>2.8111914180845501E-5</v>
      </c>
      <c r="H109" s="122">
        <f t="shared" si="41"/>
        <v>3.9993497277441001E-5</v>
      </c>
      <c r="I109" s="122">
        <f t="shared" si="41"/>
        <v>3.5222104997674057E-5</v>
      </c>
      <c r="J109" s="122">
        <f t="shared" si="41"/>
        <v>6.5449553371847304E-5</v>
      </c>
      <c r="K109" s="122">
        <f t="shared" si="41"/>
        <v>1.0125468984870156E-4</v>
      </c>
      <c r="L109" s="122">
        <f t="shared" si="41"/>
        <v>5.9474300512482981E-5</v>
      </c>
      <c r="M109" s="122">
        <f t="shared" si="41"/>
        <v>2.0473775923420665E-4</v>
      </c>
      <c r="N109" s="122">
        <f t="shared" si="41"/>
        <v>3.4764907768179709E-4</v>
      </c>
      <c r="O109" s="122">
        <f t="shared" si="41"/>
        <v>7.7039597251519717E-4</v>
      </c>
      <c r="P109" s="122">
        <f t="shared" si="41"/>
        <v>2.5254755328413042E-3</v>
      </c>
      <c r="Q109" s="122">
        <f t="shared" si="41"/>
        <v>4.3322728557176893E-3</v>
      </c>
      <c r="R109" s="122">
        <f t="shared" si="41"/>
        <v>1.7490133324793117E-3</v>
      </c>
      <c r="S109" s="122">
        <f t="shared" si="41"/>
        <v>1.0900245649261714E-3</v>
      </c>
      <c r="T109" s="122">
        <f t="shared" si="41"/>
        <v>1.4832189435408055E-3</v>
      </c>
      <c r="U109" s="122">
        <f t="shared" si="41"/>
        <v>1.7159943444700276E-3</v>
      </c>
      <c r="V109" s="122">
        <f t="shared" si="41"/>
        <v>1.2570852783014136E-3</v>
      </c>
      <c r="W109" s="122">
        <f t="shared" si="41"/>
        <v>5.5796600151093593E-4</v>
      </c>
      <c r="DA109" s="130" t="s">
        <v>3520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2.2008367602244156E-5</v>
      </c>
      <c r="F110" s="98">
        <v>4.9860481038772136E-5</v>
      </c>
      <c r="G110" s="98">
        <v>2.8111914180845501E-5</v>
      </c>
      <c r="H110" s="98">
        <v>3.9993497277441001E-5</v>
      </c>
      <c r="I110" s="98">
        <v>3.5222104997674057E-5</v>
      </c>
      <c r="J110" s="98">
        <v>6.5449553371847304E-5</v>
      </c>
      <c r="K110" s="98">
        <v>1.0125468984870156E-4</v>
      </c>
      <c r="L110" s="98">
        <v>5.9474300512482981E-5</v>
      </c>
      <c r="M110" s="98">
        <v>2.0473775923420665E-4</v>
      </c>
      <c r="N110" s="98">
        <v>3.4764907768179709E-4</v>
      </c>
      <c r="O110" s="98">
        <v>7.7039597251519717E-4</v>
      </c>
      <c r="P110" s="98">
        <v>2.5254755328413042E-3</v>
      </c>
      <c r="Q110" s="98">
        <v>4.3322728557176893E-3</v>
      </c>
      <c r="R110" s="98">
        <v>1.7490133324793117E-3</v>
      </c>
      <c r="S110" s="98">
        <v>1.0900245649261714E-3</v>
      </c>
      <c r="T110" s="98">
        <v>1.4832189435408055E-3</v>
      </c>
      <c r="U110" s="98">
        <v>1.7159943444700276E-3</v>
      </c>
      <c r="V110" s="98">
        <v>1.2570852783014136E-3</v>
      </c>
      <c r="W110" s="98">
        <v>5.5796600151093593E-4</v>
      </c>
      <c r="DA110" s="63" t="s">
        <v>3521</v>
      </c>
    </row>
    <row r="111" spans="1:105" ht="12" customHeight="1" x14ac:dyDescent="0.25">
      <c r="A111" s="121" t="s">
        <v>55</v>
      </c>
      <c r="B111" s="122"/>
      <c r="C111" s="122">
        <v>1.4121532788647629E-2</v>
      </c>
      <c r="D111" s="122">
        <v>4.4274115372017461E-2</v>
      </c>
      <c r="E111" s="122">
        <v>3.9734941440708861E-2</v>
      </c>
      <c r="F111" s="122">
        <v>3.4390211706066688E-2</v>
      </c>
      <c r="G111" s="122">
        <v>4.704135010082551E-2</v>
      </c>
      <c r="H111" s="122">
        <v>2.4411950499887803E-2</v>
      </c>
      <c r="I111" s="122">
        <v>9.7094354757665795E-3</v>
      </c>
      <c r="J111" s="122">
        <v>1.1612376862788798E-2</v>
      </c>
      <c r="K111" s="122">
        <v>1.4316250122863812E-2</v>
      </c>
      <c r="L111" s="122">
        <v>7.6491086023484671E-3</v>
      </c>
      <c r="M111" s="122">
        <v>2.0373210022340046E-2</v>
      </c>
      <c r="N111" s="122">
        <v>4.0287409990324104E-2</v>
      </c>
      <c r="O111" s="122">
        <v>4.8897090171153762E-2</v>
      </c>
      <c r="P111" s="122">
        <v>0.12169079722079512</v>
      </c>
      <c r="Q111" s="122">
        <v>8.8645453754862769E-2</v>
      </c>
      <c r="R111" s="122">
        <v>4.8832720593450875E-2</v>
      </c>
      <c r="S111" s="122">
        <v>3.6076021352319396E-2</v>
      </c>
      <c r="T111" s="122">
        <v>4.3894396471562527E-2</v>
      </c>
      <c r="U111" s="122">
        <v>5.0612016605896093E-2</v>
      </c>
      <c r="V111" s="122">
        <v>5.8458653850318607E-2</v>
      </c>
      <c r="W111" s="122">
        <v>4.8317518933201818E-2</v>
      </c>
      <c r="DA111" s="130" t="s">
        <v>3522</v>
      </c>
    </row>
    <row r="112" spans="1:105" ht="12" customHeight="1" x14ac:dyDescent="0.25">
      <c r="A112" s="97" t="s">
        <v>130</v>
      </c>
      <c r="B112" s="98"/>
      <c r="C112" s="98">
        <v>1.3727777135595219E-2</v>
      </c>
      <c r="D112" s="98">
        <v>4.221789544325337E-2</v>
      </c>
      <c r="E112" s="98">
        <v>3.5107221134645462E-2</v>
      </c>
      <c r="F112" s="98">
        <v>3.1939087216876841E-2</v>
      </c>
      <c r="G112" s="98">
        <v>4.6370205771048334E-2</v>
      </c>
      <c r="H112" s="98">
        <v>2.3051292033572014E-2</v>
      </c>
      <c r="I112" s="98">
        <v>8.9001992013644088E-3</v>
      </c>
      <c r="J112" s="98">
        <v>8.8986393990877957E-3</v>
      </c>
      <c r="K112" s="98">
        <v>1.0114702735735545E-2</v>
      </c>
      <c r="L112" s="98">
        <v>3.169543658865574E-3</v>
      </c>
      <c r="M112" s="98">
        <v>1.6228243834030796E-2</v>
      </c>
      <c r="N112" s="98">
        <v>3.4916836381636097E-2</v>
      </c>
      <c r="O112" s="98">
        <v>4.1692571722538048E-2</v>
      </c>
      <c r="P112" s="98">
        <v>0.10639228792124336</v>
      </c>
      <c r="Q112" s="98">
        <v>7.7057126519254504E-2</v>
      </c>
      <c r="R112" s="98">
        <v>4.6257003901053362E-2</v>
      </c>
      <c r="S112" s="98">
        <v>2.7738622019073639E-2</v>
      </c>
      <c r="T112" s="98">
        <v>2.9839497225382865E-2</v>
      </c>
      <c r="U112" s="98">
        <v>3.0879688984236577E-2</v>
      </c>
      <c r="V112" s="98">
        <v>3.4363533177433098E-2</v>
      </c>
      <c r="W112" s="98">
        <v>3.1023708134346475E-2</v>
      </c>
      <c r="DA112" s="63" t="s">
        <v>3523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2.6910971834459265E-4</v>
      </c>
      <c r="L113" s="98">
        <v>0</v>
      </c>
      <c r="M113" s="98">
        <v>8.2145107266333383E-5</v>
      </c>
      <c r="N113" s="98">
        <v>1.7458361345917272E-4</v>
      </c>
      <c r="O113" s="98">
        <v>4.3909472554461566E-4</v>
      </c>
      <c r="P113" s="98">
        <v>1.4973835032197329E-3</v>
      </c>
      <c r="Q113" s="98">
        <v>1.3456703258526972E-3</v>
      </c>
      <c r="R113" s="98">
        <v>6.7099428545816368E-4</v>
      </c>
      <c r="S113" s="98">
        <v>9.4760124764651756E-5</v>
      </c>
      <c r="T113" s="98">
        <v>9.5932860565578655E-4</v>
      </c>
      <c r="U113" s="98">
        <v>6.9260427797974641E-4</v>
      </c>
      <c r="V113" s="98">
        <v>6.7912226979783695E-4</v>
      </c>
      <c r="W113" s="98">
        <v>1.0404832197431347E-3</v>
      </c>
      <c r="DA113" s="63" t="s">
        <v>3524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1.3262675467416024E-4</v>
      </c>
      <c r="L114" s="101">
        <v>0</v>
      </c>
      <c r="M114" s="101">
        <v>4.0759005746113946E-5</v>
      </c>
      <c r="N114" s="101">
        <v>8.3905077279963723E-5</v>
      </c>
      <c r="O114" s="101">
        <v>2.1666379272836941E-4</v>
      </c>
      <c r="P114" s="101">
        <v>7.2485829968119543E-4</v>
      </c>
      <c r="Q114" s="101">
        <v>6.6148698655758755E-4</v>
      </c>
      <c r="R114" s="101">
        <v>3.2531956261515078E-4</v>
      </c>
      <c r="S114" s="101">
        <v>4.5100898945441908E-5</v>
      </c>
      <c r="T114" s="101">
        <v>5.3460980264557405E-4</v>
      </c>
      <c r="U114" s="101">
        <v>3.4996193198161269E-4</v>
      </c>
      <c r="V114" s="101">
        <v>3.3692661688506016E-4</v>
      </c>
      <c r="W114" s="101">
        <v>5.0385193890370428E-4</v>
      </c>
      <c r="DA114" s="131" t="s">
        <v>3525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1.3648296367043241E-4</v>
      </c>
      <c r="L115" s="104">
        <v>0</v>
      </c>
      <c r="M115" s="104">
        <v>4.1386101520219436E-5</v>
      </c>
      <c r="N115" s="104">
        <v>9.0678536179208998E-5</v>
      </c>
      <c r="O115" s="104">
        <v>2.2243093281624625E-4</v>
      </c>
      <c r="P115" s="104">
        <v>7.7252520353853762E-4</v>
      </c>
      <c r="Q115" s="104">
        <v>6.8418333929510969E-4</v>
      </c>
      <c r="R115" s="104">
        <v>3.456747228430129E-4</v>
      </c>
      <c r="S115" s="104">
        <v>4.9659225819209842E-5</v>
      </c>
      <c r="T115" s="104">
        <v>4.2471880301021256E-4</v>
      </c>
      <c r="U115" s="104">
        <v>3.4264234599813373E-4</v>
      </c>
      <c r="V115" s="104">
        <v>3.4219565291277679E-4</v>
      </c>
      <c r="W115" s="104">
        <v>5.3663128083943057E-4</v>
      </c>
      <c r="DA115" s="132" t="s">
        <v>3526</v>
      </c>
    </row>
    <row r="116" spans="1:105" ht="12" customHeight="1" x14ac:dyDescent="0.25">
      <c r="A116" s="106" t="s">
        <v>122</v>
      </c>
      <c r="B116" s="101"/>
      <c r="C116" s="101">
        <v>3.9375565305241062E-4</v>
      </c>
      <c r="D116" s="101">
        <v>2.0562199287640932E-3</v>
      </c>
      <c r="E116" s="101">
        <v>4.6277203060634004E-3</v>
      </c>
      <c r="F116" s="101">
        <v>2.4511244891898491E-3</v>
      </c>
      <c r="G116" s="101">
        <v>6.7114432977717923E-4</v>
      </c>
      <c r="H116" s="101">
        <v>1.3606584663157875E-3</v>
      </c>
      <c r="I116" s="101">
        <v>8.0923627440217065E-4</v>
      </c>
      <c r="J116" s="101">
        <v>2.7137374637010024E-3</v>
      </c>
      <c r="K116" s="101">
        <v>1.8005172054500751E-3</v>
      </c>
      <c r="L116" s="101">
        <v>3.9520286702349021E-3</v>
      </c>
      <c r="M116" s="101">
        <v>3.5439065000246557E-3</v>
      </c>
      <c r="N116" s="101">
        <v>4.3440157046198222E-3</v>
      </c>
      <c r="O116" s="101">
        <v>7.3016605270169281E-4</v>
      </c>
      <c r="P116" s="101">
        <v>1.5460514798297381E-3</v>
      </c>
      <c r="Q116" s="101">
        <v>1.7752134681717146E-3</v>
      </c>
      <c r="R116" s="101">
        <v>6.6388140433752891E-4</v>
      </c>
      <c r="S116" s="101">
        <v>5.0712878987601477E-3</v>
      </c>
      <c r="T116" s="101">
        <v>0</v>
      </c>
      <c r="U116" s="101">
        <v>3.42187463567624E-3</v>
      </c>
      <c r="V116" s="101">
        <v>0</v>
      </c>
      <c r="W116" s="101">
        <v>1.7129519200537011E-3</v>
      </c>
      <c r="DA116" s="131" t="s">
        <v>3527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2.1319204633335992E-3</v>
      </c>
      <c r="L117" s="104">
        <v>5.2753627324799162E-4</v>
      </c>
      <c r="M117" s="104">
        <v>5.1891458101825921E-4</v>
      </c>
      <c r="N117" s="104">
        <v>8.5197429060901116E-4</v>
      </c>
      <c r="O117" s="104">
        <v>6.0352576703694046E-3</v>
      </c>
      <c r="P117" s="104">
        <v>1.2255074316502291E-2</v>
      </c>
      <c r="Q117" s="104">
        <v>8.467443441583844E-3</v>
      </c>
      <c r="R117" s="104">
        <v>1.240841002601824E-3</v>
      </c>
      <c r="S117" s="104">
        <v>3.1713513097209553E-3</v>
      </c>
      <c r="T117" s="104">
        <v>1.3095570640523878E-2</v>
      </c>
      <c r="U117" s="104">
        <v>1.5617848708003529E-2</v>
      </c>
      <c r="V117" s="104">
        <v>2.3415998403087671E-2</v>
      </c>
      <c r="W117" s="104">
        <v>1.4540375659058505E-2</v>
      </c>
      <c r="DA117" s="132" t="s">
        <v>3528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1.051526069354432E-3</v>
      </c>
      <c r="L118" s="98">
        <v>2.7220468912377233E-4</v>
      </c>
      <c r="M118" s="98">
        <v>2.5797199177611714E-4</v>
      </c>
      <c r="N118" s="98">
        <v>4.0884346717196251E-4</v>
      </c>
      <c r="O118" s="98">
        <v>2.9832555985034033E-3</v>
      </c>
      <c r="P118" s="98">
        <v>5.9397794807761212E-3</v>
      </c>
      <c r="Q118" s="98">
        <v>4.164531224671808E-3</v>
      </c>
      <c r="R118" s="98">
        <v>6.0468713754666603E-4</v>
      </c>
      <c r="S118" s="98">
        <v>1.5177740548086508E-3</v>
      </c>
      <c r="T118" s="98">
        <v>7.2215233169165378E-3</v>
      </c>
      <c r="U118" s="98">
        <v>7.9093973912929966E-3</v>
      </c>
      <c r="V118" s="98">
        <v>1.1701409683800358E-2</v>
      </c>
      <c r="W118" s="98">
        <v>6.9749970628669427E-3</v>
      </c>
      <c r="DA118" s="63" t="s">
        <v>3529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1.0803943939791671E-3</v>
      </c>
      <c r="L119" s="98">
        <v>2.5533158412421934E-4</v>
      </c>
      <c r="M119" s="98">
        <v>2.6094258924214207E-4</v>
      </c>
      <c r="N119" s="98">
        <v>4.4313082343704866E-4</v>
      </c>
      <c r="O119" s="98">
        <v>3.0520020718660013E-3</v>
      </c>
      <c r="P119" s="98">
        <v>6.3152948357261696E-3</v>
      </c>
      <c r="Q119" s="98">
        <v>4.3029122169120351E-3</v>
      </c>
      <c r="R119" s="98">
        <v>6.3615386505515813E-4</v>
      </c>
      <c r="S119" s="98">
        <v>1.6535772549123044E-3</v>
      </c>
      <c r="T119" s="98">
        <v>5.8740473236073409E-3</v>
      </c>
      <c r="U119" s="98">
        <v>7.7084513167105326E-3</v>
      </c>
      <c r="V119" s="98">
        <v>1.1714588719287313E-2</v>
      </c>
      <c r="W119" s="98">
        <v>7.5653785961915625E-3</v>
      </c>
      <c r="DA119" s="63" t="s">
        <v>3530</v>
      </c>
    </row>
    <row r="120" spans="1:105" ht="12" customHeight="1" x14ac:dyDescent="0.25">
      <c r="A120" s="121" t="s">
        <v>54</v>
      </c>
      <c r="B120" s="122"/>
      <c r="C120" s="122">
        <v>9.0385344168666549E-3</v>
      </c>
      <c r="D120" s="122">
        <v>1.8597284771987851E-2</v>
      </c>
      <c r="E120" s="122">
        <v>2.8475564547699804E-2</v>
      </c>
      <c r="F120" s="122">
        <v>2.5497331196426685E-2</v>
      </c>
      <c r="G120" s="122">
        <v>2.5317780167677037E-2</v>
      </c>
      <c r="H120" s="122">
        <v>1.3769694381944567E-2</v>
      </c>
      <c r="I120" s="122">
        <v>6.4554194109061429E-3</v>
      </c>
      <c r="J120" s="122">
        <v>7.2108487465287162E-3</v>
      </c>
      <c r="K120" s="122">
        <v>8.2301644171268E-3</v>
      </c>
      <c r="L120" s="122">
        <v>4.9139049822672486E-3</v>
      </c>
      <c r="M120" s="122">
        <v>1.2310893490697661E-2</v>
      </c>
      <c r="N120" s="122">
        <v>2.3070534210724268E-2</v>
      </c>
      <c r="O120" s="122">
        <v>2.7042510265063734E-2</v>
      </c>
      <c r="P120" s="122">
        <v>6.2131236538921455E-2</v>
      </c>
      <c r="Q120" s="122">
        <v>4.3884990101678865E-2</v>
      </c>
      <c r="R120" s="122">
        <v>2.4664843672296009E-2</v>
      </c>
      <c r="S120" s="122">
        <v>1.8632666402862149E-2</v>
      </c>
      <c r="T120" s="122">
        <v>2.3083348635644339E-2</v>
      </c>
      <c r="U120" s="122">
        <v>2.6341667563400548E-2</v>
      </c>
      <c r="V120" s="122">
        <v>2.9502359169098005E-2</v>
      </c>
      <c r="W120" s="122">
        <v>2.2888360057426383E-2</v>
      </c>
      <c r="DA120" s="130" t="s">
        <v>3531</v>
      </c>
    </row>
    <row r="121" spans="1:105" ht="12" customHeight="1" x14ac:dyDescent="0.25">
      <c r="A121" s="97" t="s">
        <v>50</v>
      </c>
      <c r="B121" s="98"/>
      <c r="C121" s="98">
        <v>7.1598554440958587E-3</v>
      </c>
      <c r="D121" s="98">
        <v>1.3506441339402769E-2</v>
      </c>
      <c r="E121" s="98">
        <v>9.190418524319054E-3</v>
      </c>
      <c r="F121" s="98">
        <v>1.3807037527989811E-2</v>
      </c>
      <c r="G121" s="98">
        <v>1.9752439699815615E-2</v>
      </c>
      <c r="H121" s="98">
        <v>1.0576052572177624E-2</v>
      </c>
      <c r="I121" s="98">
        <v>5.1836596082892117E-3</v>
      </c>
      <c r="J121" s="98">
        <v>4.2599445828644372E-3</v>
      </c>
      <c r="K121" s="98">
        <v>4.758982224036013E-3</v>
      </c>
      <c r="L121" s="98">
        <v>2.2323590937688631E-3</v>
      </c>
      <c r="M121" s="98">
        <v>6.2688813303266146E-3</v>
      </c>
      <c r="N121" s="98">
        <v>1.5532600120936144E-2</v>
      </c>
      <c r="O121" s="98">
        <v>1.8755383468703368E-2</v>
      </c>
      <c r="P121" s="98">
        <v>4.4859708067801693E-2</v>
      </c>
      <c r="Q121" s="98">
        <v>2.9456863347844624E-2</v>
      </c>
      <c r="R121" s="98">
        <v>1.4777143154183225E-2</v>
      </c>
      <c r="S121" s="98">
        <v>1.1738067134258807E-2</v>
      </c>
      <c r="T121" s="98">
        <v>1.561758705543773E-2</v>
      </c>
      <c r="U121" s="98">
        <v>1.8154832593714625E-2</v>
      </c>
      <c r="V121" s="98">
        <v>1.9981113944451023E-2</v>
      </c>
      <c r="W121" s="98">
        <v>1.9317544081222358E-2</v>
      </c>
      <c r="DA121" s="63" t="s">
        <v>3532</v>
      </c>
    </row>
    <row r="122" spans="1:105" ht="12" customHeight="1" x14ac:dyDescent="0.25">
      <c r="A122" s="109" t="s">
        <v>120</v>
      </c>
      <c r="B122" s="33"/>
      <c r="C122" s="33">
        <v>1.8786789727707955E-3</v>
      </c>
      <c r="D122" s="33">
        <v>5.0908434325850809E-3</v>
      </c>
      <c r="E122" s="33">
        <v>1.9285146023380752E-2</v>
      </c>
      <c r="F122" s="33">
        <v>1.1690293668436876E-2</v>
      </c>
      <c r="G122" s="33">
        <v>5.56534046786142E-3</v>
      </c>
      <c r="H122" s="33">
        <v>3.1936418097669437E-3</v>
      </c>
      <c r="I122" s="33">
        <v>1.2717598026169314E-3</v>
      </c>
      <c r="J122" s="33">
        <v>2.9509041636642795E-3</v>
      </c>
      <c r="K122" s="33">
        <v>3.4711821930907875E-3</v>
      </c>
      <c r="L122" s="33">
        <v>2.6815458884983851E-3</v>
      </c>
      <c r="M122" s="33">
        <v>6.0420121603710466E-3</v>
      </c>
      <c r="N122" s="33">
        <v>7.5379340897881262E-3</v>
      </c>
      <c r="O122" s="33">
        <v>8.2871267963603654E-3</v>
      </c>
      <c r="P122" s="33">
        <v>1.7271528471119766E-2</v>
      </c>
      <c r="Q122" s="33">
        <v>1.4428126753834241E-2</v>
      </c>
      <c r="R122" s="33">
        <v>9.8877005181127863E-3</v>
      </c>
      <c r="S122" s="33">
        <v>6.8945992686033422E-3</v>
      </c>
      <c r="T122" s="33">
        <v>7.4657615802066106E-3</v>
      </c>
      <c r="U122" s="33">
        <v>8.1868349696859223E-3</v>
      </c>
      <c r="V122" s="33">
        <v>9.5212452246469809E-3</v>
      </c>
      <c r="W122" s="33">
        <v>3.5708159762040254E-3</v>
      </c>
      <c r="DA122" s="60" t="s">
        <v>3533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109.15993398596822</v>
      </c>
      <c r="D124" s="117">
        <f t="shared" si="42"/>
        <v>47.824696185330623</v>
      </c>
      <c r="E124" s="117">
        <f t="shared" si="42"/>
        <v>64.736478076808694</v>
      </c>
      <c r="F124" s="117">
        <f t="shared" si="42"/>
        <v>54.960041349174027</v>
      </c>
      <c r="G124" s="117">
        <f t="shared" si="42"/>
        <v>59.740475055444456</v>
      </c>
      <c r="H124" s="117">
        <f t="shared" si="42"/>
        <v>54.355208052502263</v>
      </c>
      <c r="I124" s="117">
        <f t="shared" si="42"/>
        <v>82.619869479048248</v>
      </c>
      <c r="J124" s="117">
        <f t="shared" si="42"/>
        <v>74.24036119501929</v>
      </c>
      <c r="K124" s="117">
        <f t="shared" si="42"/>
        <v>86.246449605477892</v>
      </c>
      <c r="L124" s="117">
        <f t="shared" si="42"/>
        <v>88.959893665000578</v>
      </c>
      <c r="M124" s="117">
        <f t="shared" si="42"/>
        <v>86.096470450368088</v>
      </c>
      <c r="N124" s="117">
        <f t="shared" si="42"/>
        <v>107.55484450777867</v>
      </c>
      <c r="O124" s="117">
        <f t="shared" si="42"/>
        <v>83.727103717649868</v>
      </c>
      <c r="P124" s="117">
        <f t="shared" si="42"/>
        <v>43.913671391966147</v>
      </c>
      <c r="Q124" s="117">
        <f t="shared" si="42"/>
        <v>40.135086661587309</v>
      </c>
      <c r="R124" s="117">
        <f t="shared" ref="R124:V124" si="43">R125+R128+R130+R139</f>
        <v>20.274945223571578</v>
      </c>
      <c r="S124" s="117">
        <f t="shared" si="43"/>
        <v>24.97029599109409</v>
      </c>
      <c r="T124" s="117">
        <f t="shared" si="43"/>
        <v>4.8109919826422081</v>
      </c>
      <c r="U124" s="117">
        <f t="shared" si="43"/>
        <v>46.173397506075318</v>
      </c>
      <c r="V124" s="117">
        <f t="shared" si="43"/>
        <v>55.604710924736203</v>
      </c>
      <c r="W124" s="117">
        <f t="shared" ref="W124" si="44">W125+W128+W130+W139</f>
        <v>79.646878497704293</v>
      </c>
      <c r="DA124" s="129" t="s">
        <v>3534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96.061104687434877</v>
      </c>
      <c r="D125" s="122">
        <f t="shared" si="45"/>
        <v>41.886735096409886</v>
      </c>
      <c r="E125" s="122">
        <f t="shared" si="45"/>
        <v>53.942120130964298</v>
      </c>
      <c r="F125" s="122">
        <f t="shared" si="45"/>
        <v>45.880151659295358</v>
      </c>
      <c r="G125" s="122">
        <f t="shared" si="45"/>
        <v>50.647673627039694</v>
      </c>
      <c r="H125" s="122">
        <f t="shared" si="45"/>
        <v>45.928318046914825</v>
      </c>
      <c r="I125" s="122">
        <f t="shared" si="45"/>
        <v>69.253339029715875</v>
      </c>
      <c r="J125" s="122">
        <f t="shared" si="45"/>
        <v>61.865556413344052</v>
      </c>
      <c r="K125" s="122">
        <f t="shared" si="45"/>
        <v>71.629023755104342</v>
      </c>
      <c r="L125" s="122">
        <f t="shared" si="45"/>
        <v>74.787970795037538</v>
      </c>
      <c r="M125" s="122">
        <f t="shared" si="45"/>
        <v>71.027771278523659</v>
      </c>
      <c r="N125" s="122">
        <f t="shared" si="45"/>
        <v>89.012739237478186</v>
      </c>
      <c r="O125" s="122">
        <f t="shared" si="45"/>
        <v>68.65874800911844</v>
      </c>
      <c r="P125" s="122">
        <f t="shared" si="45"/>
        <v>35.199210367350467</v>
      </c>
      <c r="Q125" s="122">
        <f t="shared" si="45"/>
        <v>31.805399709688022</v>
      </c>
      <c r="R125" s="122">
        <f t="shared" ref="R125:V125" si="46">SUM(R126:R127)</f>
        <v>16.119260077645848</v>
      </c>
      <c r="S125" s="122">
        <f t="shared" si="46"/>
        <v>19.750003641222559</v>
      </c>
      <c r="T125" s="122">
        <f t="shared" si="46"/>
        <v>3.7869210766722166</v>
      </c>
      <c r="U125" s="122">
        <f t="shared" si="46"/>
        <v>35.587019796371884</v>
      </c>
      <c r="V125" s="122">
        <f t="shared" si="46"/>
        <v>42.444985455382415</v>
      </c>
      <c r="W125" s="122">
        <f t="shared" ref="W125" si="47">SUM(W126:W127)</f>
        <v>59.84520986182585</v>
      </c>
      <c r="DA125" s="130" t="s">
        <v>3535</v>
      </c>
    </row>
    <row r="126" spans="1:105" ht="12" customHeight="1" x14ac:dyDescent="0.25">
      <c r="A126" s="97" t="s">
        <v>203</v>
      </c>
      <c r="B126" s="98"/>
      <c r="C126" s="98">
        <v>95.673987649991844</v>
      </c>
      <c r="D126" s="98">
        <v>41.719693545643558</v>
      </c>
      <c r="E126" s="98">
        <v>53.727180755916265</v>
      </c>
      <c r="F126" s="98">
        <v>45.700448485096729</v>
      </c>
      <c r="G126" s="98">
        <v>50.452332570015173</v>
      </c>
      <c r="H126" s="98">
        <v>45.751921278206545</v>
      </c>
      <c r="I126" s="98">
        <v>68.9943502894277</v>
      </c>
      <c r="J126" s="98">
        <v>61.636556858494458</v>
      </c>
      <c r="K126" s="98">
        <v>71.367603975074502</v>
      </c>
      <c r="L126" s="98">
        <v>74.514416790237689</v>
      </c>
      <c r="M126" s="98">
        <v>70.774489100909179</v>
      </c>
      <c r="N126" s="98">
        <v>88.698361559175268</v>
      </c>
      <c r="O126" s="98">
        <v>68.420552563135544</v>
      </c>
      <c r="P126" s="98">
        <v>35.081236781331768</v>
      </c>
      <c r="Q126" s="98">
        <v>31.700759245415014</v>
      </c>
      <c r="R126" s="98">
        <v>16.066541772426618</v>
      </c>
      <c r="S126" s="98">
        <v>19.686032354872545</v>
      </c>
      <c r="T126" s="98">
        <v>3.7744769855458373</v>
      </c>
      <c r="U126" s="98">
        <v>35.472575742494477</v>
      </c>
      <c r="V126" s="98">
        <v>42.308735050251201</v>
      </c>
      <c r="W126" s="98">
        <v>59.657675259775857</v>
      </c>
      <c r="DA126" s="63" t="s">
        <v>3536</v>
      </c>
    </row>
    <row r="127" spans="1:105" ht="12" customHeight="1" x14ac:dyDescent="0.25">
      <c r="A127" s="97" t="s">
        <v>53</v>
      </c>
      <c r="B127" s="98"/>
      <c r="C127" s="98">
        <v>0.38711703744302861</v>
      </c>
      <c r="D127" s="98">
        <v>0.16704155076632579</v>
      </c>
      <c r="E127" s="98">
        <v>0.21493937504802965</v>
      </c>
      <c r="F127" s="98">
        <v>0.17970317419863127</v>
      </c>
      <c r="G127" s="98">
        <v>0.19534105702452151</v>
      </c>
      <c r="H127" s="98">
        <v>0.17639676870827786</v>
      </c>
      <c r="I127" s="98">
        <v>0.25898874028817687</v>
      </c>
      <c r="J127" s="98">
        <v>0.22899955484959339</v>
      </c>
      <c r="K127" s="98">
        <v>0.26141978002984506</v>
      </c>
      <c r="L127" s="98">
        <v>0.27355400479985309</v>
      </c>
      <c r="M127" s="98">
        <v>0.25328217761447397</v>
      </c>
      <c r="N127" s="98">
        <v>0.3143776783029163</v>
      </c>
      <c r="O127" s="98">
        <v>0.23819544598289674</v>
      </c>
      <c r="P127" s="98">
        <v>0.1179735860187011</v>
      </c>
      <c r="Q127" s="98">
        <v>0.10464046427300626</v>
      </c>
      <c r="R127" s="98">
        <v>5.271830521922994E-2</v>
      </c>
      <c r="S127" s="98">
        <v>6.3971286350015463E-2</v>
      </c>
      <c r="T127" s="98">
        <v>1.2444091126379427E-2</v>
      </c>
      <c r="U127" s="98">
        <v>0.11444405387740873</v>
      </c>
      <c r="V127" s="98">
        <v>0.1362504051312165</v>
      </c>
      <c r="W127" s="98">
        <v>0.18753460204999645</v>
      </c>
      <c r="DA127" s="63" t="s">
        <v>3537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7.3851269464868079E-4</v>
      </c>
      <c r="D128" s="122">
        <f t="shared" si="48"/>
        <v>6.8207023494670641E-4</v>
      </c>
      <c r="E128" s="122">
        <f t="shared" si="48"/>
        <v>3.2132216699276473E-3</v>
      </c>
      <c r="F128" s="122">
        <f t="shared" si="48"/>
        <v>6.6563742186760803E-3</v>
      </c>
      <c r="G128" s="122">
        <f t="shared" si="48"/>
        <v>3.6826607576907603E-3</v>
      </c>
      <c r="H128" s="122">
        <f t="shared" si="48"/>
        <v>8.3986344282626097E-3</v>
      </c>
      <c r="I128" s="122">
        <f t="shared" si="48"/>
        <v>3.3496221852788027E-2</v>
      </c>
      <c r="J128" s="122">
        <f t="shared" si="48"/>
        <v>4.031692487705793E-2</v>
      </c>
      <c r="K128" s="122">
        <f t="shared" si="48"/>
        <v>6.1259087358464449E-2</v>
      </c>
      <c r="L128" s="122">
        <f t="shared" si="48"/>
        <v>5.8344288802745801E-2</v>
      </c>
      <c r="M128" s="122">
        <f t="shared" si="48"/>
        <v>8.4795555282833904E-2</v>
      </c>
      <c r="N128" s="122">
        <f t="shared" si="48"/>
        <v>0.10525075826816405</v>
      </c>
      <c r="O128" s="122">
        <f t="shared" si="48"/>
        <v>0.15313759942552088</v>
      </c>
      <c r="P128" s="122">
        <f t="shared" si="48"/>
        <v>0.12013492842377402</v>
      </c>
      <c r="Q128" s="122">
        <f t="shared" si="48"/>
        <v>0.26702554510696308</v>
      </c>
      <c r="R128" s="122">
        <f t="shared" si="48"/>
        <v>9.9308977018175315E-2</v>
      </c>
      <c r="S128" s="122">
        <f t="shared" si="48"/>
        <v>0.10214585035840412</v>
      </c>
      <c r="T128" s="122">
        <f t="shared" si="48"/>
        <v>2.2599572850266487E-2</v>
      </c>
      <c r="U128" s="122">
        <f t="shared" si="48"/>
        <v>0.23566322330721712</v>
      </c>
      <c r="V128" s="122">
        <f t="shared" si="48"/>
        <v>0.19134007317401749</v>
      </c>
      <c r="W128" s="122">
        <f t="shared" si="48"/>
        <v>0.15150418017496942</v>
      </c>
      <c r="DA128" s="130" t="s">
        <v>3538</v>
      </c>
    </row>
    <row r="129" spans="1:105" ht="12" customHeight="1" x14ac:dyDescent="0.25">
      <c r="A129" s="97" t="s">
        <v>53</v>
      </c>
      <c r="B129" s="98"/>
      <c r="C129" s="98">
        <v>7.3851269464868079E-4</v>
      </c>
      <c r="D129" s="98">
        <v>6.8207023494670641E-4</v>
      </c>
      <c r="E129" s="98">
        <v>3.2132216699276473E-3</v>
      </c>
      <c r="F129" s="98">
        <v>6.6563742186760803E-3</v>
      </c>
      <c r="G129" s="98">
        <v>3.6826607576907603E-3</v>
      </c>
      <c r="H129" s="98">
        <v>8.3986344282626097E-3</v>
      </c>
      <c r="I129" s="98">
        <v>3.3496221852788027E-2</v>
      </c>
      <c r="J129" s="98">
        <v>4.031692487705793E-2</v>
      </c>
      <c r="K129" s="98">
        <v>6.1259087358464449E-2</v>
      </c>
      <c r="L129" s="98">
        <v>5.8344288802745801E-2</v>
      </c>
      <c r="M129" s="98">
        <v>8.4795555282833904E-2</v>
      </c>
      <c r="N129" s="98">
        <v>0.10525075826816405</v>
      </c>
      <c r="O129" s="98">
        <v>0.15313759942552088</v>
      </c>
      <c r="P129" s="98">
        <v>0.12013492842377402</v>
      </c>
      <c r="Q129" s="98">
        <v>0.26702554510696308</v>
      </c>
      <c r="R129" s="98">
        <v>9.9308977018175315E-2</v>
      </c>
      <c r="S129" s="98">
        <v>0.10214585035840412</v>
      </c>
      <c r="T129" s="98">
        <v>2.2599572850266487E-2</v>
      </c>
      <c r="U129" s="98">
        <v>0.23566322330721712</v>
      </c>
      <c r="V129" s="98">
        <v>0.19134007317401749</v>
      </c>
      <c r="W129" s="98">
        <v>0.15150418017496942</v>
      </c>
      <c r="DA129" s="63" t="s">
        <v>3539</v>
      </c>
    </row>
    <row r="130" spans="1:105" ht="12" customHeight="1" x14ac:dyDescent="0.25">
      <c r="A130" s="121" t="s">
        <v>55</v>
      </c>
      <c r="B130" s="122"/>
      <c r="C130" s="122">
        <v>8.8759049183398488</v>
      </c>
      <c r="D130" s="122">
        <v>4.0314998091002154</v>
      </c>
      <c r="E130" s="122">
        <v>6.2252106052626024</v>
      </c>
      <c r="F130" s="122">
        <v>5.505446591084854</v>
      </c>
      <c r="G130" s="122">
        <v>5.6602654568300785</v>
      </c>
      <c r="H130" s="122">
        <v>5.1821335679462006</v>
      </c>
      <c r="I130" s="122">
        <v>8.2798114724451093</v>
      </c>
      <c r="J130" s="122">
        <v>7.5998943268468624</v>
      </c>
      <c r="K130" s="122">
        <v>9.0434150760419101</v>
      </c>
      <c r="L130" s="122">
        <v>8.6250230568496651</v>
      </c>
      <c r="M130" s="122">
        <v>9.4723908300149855</v>
      </c>
      <c r="N130" s="122">
        <v>11.754873961120797</v>
      </c>
      <c r="O130" s="122">
        <v>9.6642955695528308</v>
      </c>
      <c r="P130" s="122">
        <v>5.6620560387961572</v>
      </c>
      <c r="Q130" s="122">
        <v>5.3520907451217381</v>
      </c>
      <c r="R130" s="122">
        <v>2.6649210649600623</v>
      </c>
      <c r="S130" s="122">
        <v>3.3948713365585137</v>
      </c>
      <c r="T130" s="122">
        <v>0.65486957050409045</v>
      </c>
      <c r="U130" s="122">
        <v>6.7171589703087786</v>
      </c>
      <c r="V130" s="122">
        <v>8.51292545645485</v>
      </c>
      <c r="W130" s="122">
        <v>13.431083660125289</v>
      </c>
      <c r="DA130" s="130" t="s">
        <v>3540</v>
      </c>
    </row>
    <row r="131" spans="1:105" ht="12" customHeight="1" x14ac:dyDescent="0.25">
      <c r="A131" s="97" t="s">
        <v>128</v>
      </c>
      <c r="B131" s="98"/>
      <c r="C131" s="98">
        <v>8.5786756510928583</v>
      </c>
      <c r="D131" s="98">
        <v>4.0314998091002154</v>
      </c>
      <c r="E131" s="98">
        <v>5.9460955530772885</v>
      </c>
      <c r="F131" s="98">
        <v>5.336149958262534</v>
      </c>
      <c r="G131" s="98">
        <v>5.6602654568300785</v>
      </c>
      <c r="H131" s="98">
        <v>4.2634489869831054</v>
      </c>
      <c r="I131" s="98">
        <v>8.2551665495428619</v>
      </c>
      <c r="J131" s="98">
        <v>7.492973070777043</v>
      </c>
      <c r="K131" s="98">
        <v>8.7277479231556629</v>
      </c>
      <c r="L131" s="98">
        <v>8.4829803029056929</v>
      </c>
      <c r="M131" s="98">
        <v>9.2450266053435364</v>
      </c>
      <c r="N131" s="98">
        <v>11.497435561578309</v>
      </c>
      <c r="O131" s="98">
        <v>9.2946040418368678</v>
      </c>
      <c r="P131" s="98">
        <v>4.6487312797176363</v>
      </c>
      <c r="Q131" s="98">
        <v>4.9636651312367963</v>
      </c>
      <c r="R131" s="98">
        <v>2.3831395240266651</v>
      </c>
      <c r="S131" s="98">
        <v>3.1627402291553408</v>
      </c>
      <c r="T131" s="98">
        <v>0.37762912398725235</v>
      </c>
      <c r="U131" s="98">
        <v>6.2798636338602005</v>
      </c>
      <c r="V131" s="98">
        <v>7.9940072045904156</v>
      </c>
      <c r="W131" s="98">
        <v>9.3081049079733518</v>
      </c>
      <c r="DA131" s="63" t="s">
        <v>3541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0.11797744621850961</v>
      </c>
      <c r="L132" s="98">
        <v>9.5004850970724711E-3</v>
      </c>
      <c r="M132" s="98">
        <v>1.972929326954586E-2</v>
      </c>
      <c r="N132" s="98">
        <v>2.2170617366390769E-2</v>
      </c>
      <c r="O132" s="98">
        <v>0.11992123516502859</v>
      </c>
      <c r="P132" s="98">
        <v>0.29000823717426372</v>
      </c>
      <c r="Q132" s="98">
        <v>0.22670505429037707</v>
      </c>
      <c r="R132" s="98">
        <v>8.9687880219836313E-2</v>
      </c>
      <c r="S132" s="98">
        <v>2.5486433474580565E-2</v>
      </c>
      <c r="T132" s="98">
        <v>9.6428031887319132E-2</v>
      </c>
      <c r="U132" s="98">
        <v>0.10817933346460472</v>
      </c>
      <c r="V132" s="98">
        <v>0.16063275417471207</v>
      </c>
      <c r="W132" s="98">
        <v>0.28798590949046859</v>
      </c>
      <c r="DA132" s="63" t="s">
        <v>3542</v>
      </c>
    </row>
    <row r="133" spans="1:105" ht="12" customHeight="1" x14ac:dyDescent="0.25">
      <c r="A133" s="100" t="s">
        <v>203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5.8201195345100688E-2</v>
      </c>
      <c r="L133" s="101">
        <v>4.8944570684075171E-3</v>
      </c>
      <c r="M133" s="101">
        <v>9.8083224847387799E-3</v>
      </c>
      <c r="N133" s="101">
        <v>1.0652207594951134E-2</v>
      </c>
      <c r="O133" s="101">
        <v>5.9234675142457109E-2</v>
      </c>
      <c r="P133" s="101">
        <v>0.14058546312231854</v>
      </c>
      <c r="Q133" s="101">
        <v>0.1113826279635706</v>
      </c>
      <c r="R133" s="101">
        <v>4.3495318376633139E-2</v>
      </c>
      <c r="S133" s="101">
        <v>1.2160300265299802E-2</v>
      </c>
      <c r="T133" s="101">
        <v>5.3764688530869784E-2</v>
      </c>
      <c r="U133" s="101">
        <v>5.4618339120477276E-2</v>
      </c>
      <c r="V133" s="101">
        <v>7.9709470122939927E-2</v>
      </c>
      <c r="W133" s="101">
        <v>0.13992965294890009</v>
      </c>
      <c r="DA133" s="131" t="s">
        <v>3543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5.9776250873408932E-2</v>
      </c>
      <c r="L134" s="104">
        <v>4.6060280286649539E-3</v>
      </c>
      <c r="M134" s="104">
        <v>9.9209707848070781E-3</v>
      </c>
      <c r="N134" s="104">
        <v>1.1518409771439635E-2</v>
      </c>
      <c r="O134" s="104">
        <v>6.0686560022571473E-2</v>
      </c>
      <c r="P134" s="104">
        <v>0.14942277405194518</v>
      </c>
      <c r="Q134" s="104">
        <v>0.11532242632680649</v>
      </c>
      <c r="R134" s="104">
        <v>4.6192561843203174E-2</v>
      </c>
      <c r="S134" s="104">
        <v>1.3326133209280762E-2</v>
      </c>
      <c r="T134" s="104">
        <v>4.2663343356449349E-2</v>
      </c>
      <c r="U134" s="104">
        <v>5.3560994344127442E-2</v>
      </c>
      <c r="V134" s="104">
        <v>8.0923284051772126E-2</v>
      </c>
      <c r="W134" s="104">
        <v>0.14805625654156851</v>
      </c>
      <c r="DA134" s="132" t="s">
        <v>3544</v>
      </c>
    </row>
    <row r="135" spans="1:105" ht="12" customHeight="1" x14ac:dyDescent="0.25">
      <c r="A135" s="106" t="s">
        <v>122</v>
      </c>
      <c r="B135" s="101"/>
      <c r="C135" s="101">
        <v>0.29722926724699111</v>
      </c>
      <c r="D135" s="101">
        <v>0</v>
      </c>
      <c r="E135" s="101">
        <v>0.27911505218531413</v>
      </c>
      <c r="F135" s="101">
        <v>0.16929663282231963</v>
      </c>
      <c r="G135" s="101">
        <v>0</v>
      </c>
      <c r="H135" s="101">
        <v>0.9186845809630948</v>
      </c>
      <c r="I135" s="101">
        <v>2.4644922902247922E-2</v>
      </c>
      <c r="J135" s="101">
        <v>0.10692125606981952</v>
      </c>
      <c r="K135" s="101">
        <v>8.9043759978621892E-2</v>
      </c>
      <c r="L135" s="101">
        <v>0.11706787149829168</v>
      </c>
      <c r="M135" s="101">
        <v>0.18315946033054253</v>
      </c>
      <c r="N135" s="101">
        <v>0.19599176737902371</v>
      </c>
      <c r="O135" s="101">
        <v>2.792885151583975E-2</v>
      </c>
      <c r="P135" s="101">
        <v>8.2577337863847203E-2</v>
      </c>
      <c r="Q135" s="101">
        <v>2.8123118627351899E-2</v>
      </c>
      <c r="R135" s="101">
        <v>6.6577820834992196E-2</v>
      </c>
      <c r="S135" s="101">
        <v>0.12630377408232821</v>
      </c>
      <c r="T135" s="101">
        <v>0</v>
      </c>
      <c r="U135" s="101">
        <v>5.8473798921408686E-2</v>
      </c>
      <c r="V135" s="101">
        <v>0</v>
      </c>
      <c r="W135" s="101">
        <v>0.3970017979418578</v>
      </c>
      <c r="DA135" s="131" t="s">
        <v>3545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0.10864594668911612</v>
      </c>
      <c r="L136" s="104">
        <v>1.5474397348607758E-2</v>
      </c>
      <c r="M136" s="104">
        <v>2.4475471071361228E-2</v>
      </c>
      <c r="N136" s="104">
        <v>3.9276014797075431E-2</v>
      </c>
      <c r="O136" s="104">
        <v>0.22184144103509357</v>
      </c>
      <c r="P136" s="104">
        <v>0.64073918404041086</v>
      </c>
      <c r="Q136" s="104">
        <v>0.13359744096721179</v>
      </c>
      <c r="R136" s="104">
        <v>0.12551583987856912</v>
      </c>
      <c r="S136" s="104">
        <v>8.0340899846264191E-2</v>
      </c>
      <c r="T136" s="104">
        <v>0.180812414629519</v>
      </c>
      <c r="U136" s="104">
        <v>0.27064220406256445</v>
      </c>
      <c r="V136" s="104">
        <v>0.35828549768972195</v>
      </c>
      <c r="W136" s="104">
        <v>3.4379910447196105</v>
      </c>
      <c r="DA136" s="132" t="s">
        <v>3546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5.3587386226716251E-2</v>
      </c>
      <c r="L137" s="98">
        <v>7.9846708809639903E-3</v>
      </c>
      <c r="M137" s="98">
        <v>1.2167678945440191E-2</v>
      </c>
      <c r="N137" s="98">
        <v>1.8847683836627476E-2</v>
      </c>
      <c r="O137" s="98">
        <v>0.10965724366620085</v>
      </c>
      <c r="P137" s="98">
        <v>0.31055294807699629</v>
      </c>
      <c r="Q137" s="98">
        <v>6.5707048211488539E-2</v>
      </c>
      <c r="R137" s="98">
        <v>6.1166429682605064E-2</v>
      </c>
      <c r="S137" s="98">
        <v>3.8450276055152485E-2</v>
      </c>
      <c r="T137" s="98">
        <v>9.9708604082854757E-2</v>
      </c>
      <c r="U137" s="98">
        <v>0.1370622025355677</v>
      </c>
      <c r="V137" s="98">
        <v>0.1790419233919541</v>
      </c>
      <c r="W137" s="98">
        <v>1.6491993055312058</v>
      </c>
      <c r="DA137" s="63" t="s">
        <v>3547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5.5058560462399868E-2</v>
      </c>
      <c r="L138" s="98">
        <v>7.4897264676437687E-3</v>
      </c>
      <c r="M138" s="98">
        <v>1.2307792125921037E-2</v>
      </c>
      <c r="N138" s="98">
        <v>2.0428330960447952E-2</v>
      </c>
      <c r="O138" s="98">
        <v>0.11218419736889271</v>
      </c>
      <c r="P138" s="98">
        <v>0.33018623596341456</v>
      </c>
      <c r="Q138" s="98">
        <v>6.7890392755723256E-2</v>
      </c>
      <c r="R138" s="98">
        <v>6.434941019596406E-2</v>
      </c>
      <c r="S138" s="98">
        <v>4.1890623791111699E-2</v>
      </c>
      <c r="T138" s="98">
        <v>8.110381054666424E-2</v>
      </c>
      <c r="U138" s="98">
        <v>0.13358000152699678</v>
      </c>
      <c r="V138" s="98">
        <v>0.17924357429776783</v>
      </c>
      <c r="W138" s="98">
        <v>1.7887917391884045</v>
      </c>
      <c r="DA138" s="63" t="s">
        <v>3548</v>
      </c>
    </row>
    <row r="139" spans="1:105" ht="12" customHeight="1" x14ac:dyDescent="0.25">
      <c r="A139" s="121" t="s">
        <v>54</v>
      </c>
      <c r="B139" s="122"/>
      <c r="C139" s="122">
        <v>4.2221858674988351</v>
      </c>
      <c r="D139" s="122">
        <v>1.9057792095855728</v>
      </c>
      <c r="E139" s="122">
        <v>4.5659341189118603</v>
      </c>
      <c r="F139" s="122">
        <v>3.5677867245751345</v>
      </c>
      <c r="G139" s="122">
        <v>3.4288533108169963</v>
      </c>
      <c r="H139" s="122">
        <v>3.2363578032129743</v>
      </c>
      <c r="I139" s="122">
        <v>5.0532227550344828</v>
      </c>
      <c r="J139" s="122">
        <v>4.734593529951308</v>
      </c>
      <c r="K139" s="122">
        <v>5.5127516869731714</v>
      </c>
      <c r="L139" s="122">
        <v>5.4885555243106214</v>
      </c>
      <c r="M139" s="122">
        <v>5.5115127865466045</v>
      </c>
      <c r="N139" s="122">
        <v>6.681980550911522</v>
      </c>
      <c r="O139" s="122">
        <v>5.2509225395530787</v>
      </c>
      <c r="P139" s="122">
        <v>2.9322700573957512</v>
      </c>
      <c r="Q139" s="122">
        <v>2.7105706616705838</v>
      </c>
      <c r="R139" s="122">
        <v>1.3914551039474932</v>
      </c>
      <c r="S139" s="122">
        <v>1.7232751629546128</v>
      </c>
      <c r="T139" s="122">
        <v>0.34660176261563469</v>
      </c>
      <c r="U139" s="122">
        <v>3.6335555160874344</v>
      </c>
      <c r="V139" s="122">
        <v>4.4554599397249186</v>
      </c>
      <c r="W139" s="122">
        <v>6.2190807955781944</v>
      </c>
      <c r="DA139" s="130" t="s">
        <v>3549</v>
      </c>
    </row>
    <row r="140" spans="1:105" ht="12" customHeight="1" x14ac:dyDescent="0.25">
      <c r="A140" s="97" t="s">
        <v>50</v>
      </c>
      <c r="B140" s="98"/>
      <c r="C140" s="98">
        <v>3.3495394846468005</v>
      </c>
      <c r="D140" s="98">
        <v>1.3850492888611083</v>
      </c>
      <c r="E140" s="98">
        <v>1.4775895382473963</v>
      </c>
      <c r="F140" s="98">
        <v>1.9327543670033898</v>
      </c>
      <c r="G140" s="98">
        <v>2.6761617787345151</v>
      </c>
      <c r="H140" s="98">
        <v>2.4832571439473066</v>
      </c>
      <c r="I140" s="98">
        <v>4.0561176497898579</v>
      </c>
      <c r="J140" s="98">
        <v>2.8036379463968268</v>
      </c>
      <c r="K140" s="98">
        <v>3.1974731641816159</v>
      </c>
      <c r="L140" s="98">
        <v>2.4723636540128968</v>
      </c>
      <c r="M140" s="98">
        <v>2.8035332863696376</v>
      </c>
      <c r="N140" s="98">
        <v>4.4935162877194399</v>
      </c>
      <c r="O140" s="98">
        <v>3.6465550042820936</v>
      </c>
      <c r="P140" s="98">
        <v>2.1182431007651061</v>
      </c>
      <c r="Q140" s="98">
        <v>1.8191859025815764</v>
      </c>
      <c r="R140" s="98">
        <v>0.83255767907318656</v>
      </c>
      <c r="S140" s="98">
        <v>1.0846071040874428</v>
      </c>
      <c r="T140" s="98">
        <v>0.23481442588800766</v>
      </c>
      <c r="U140" s="98">
        <v>2.5068360751367336</v>
      </c>
      <c r="V140" s="98">
        <v>3.0210944756161329</v>
      </c>
      <c r="W140" s="98">
        <v>5.2547593092720541</v>
      </c>
      <c r="DA140" s="63" t="s">
        <v>3550</v>
      </c>
    </row>
    <row r="141" spans="1:105" ht="12" customHeight="1" x14ac:dyDescent="0.25">
      <c r="A141" s="109" t="s">
        <v>120</v>
      </c>
      <c r="B141" s="33"/>
      <c r="C141" s="33">
        <v>0.87264638285203455</v>
      </c>
      <c r="D141" s="33">
        <v>0.52072992072446456</v>
      </c>
      <c r="E141" s="33">
        <v>3.0883445806644643</v>
      </c>
      <c r="F141" s="33">
        <v>1.6350323575717447</v>
      </c>
      <c r="G141" s="33">
        <v>0.7526915320824813</v>
      </c>
      <c r="H141" s="33">
        <v>0.75310065926566749</v>
      </c>
      <c r="I141" s="33">
        <v>0.9971051052446247</v>
      </c>
      <c r="J141" s="33">
        <v>1.9309555835544816</v>
      </c>
      <c r="K141" s="33">
        <v>2.3152785227915551</v>
      </c>
      <c r="L141" s="33">
        <v>3.0161918702977242</v>
      </c>
      <c r="M141" s="33">
        <v>2.7079795001769669</v>
      </c>
      <c r="N141" s="33">
        <v>2.1884642631920825</v>
      </c>
      <c r="O141" s="33">
        <v>1.6043675352709852</v>
      </c>
      <c r="P141" s="33">
        <v>0.81402695663064484</v>
      </c>
      <c r="Q141" s="33">
        <v>0.89138475908900761</v>
      </c>
      <c r="R141" s="33">
        <v>0.5588974248743066</v>
      </c>
      <c r="S141" s="33">
        <v>0.63866805886717004</v>
      </c>
      <c r="T141" s="33">
        <v>0.111787336727627</v>
      </c>
      <c r="U141" s="33">
        <v>1.1267194409507011</v>
      </c>
      <c r="V141" s="33">
        <v>1.434365464108786</v>
      </c>
      <c r="W141" s="33">
        <v>0.96432148630614056</v>
      </c>
      <c r="DA141" s="60" t="s">
        <v>3551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5.6520038581154126E-2</v>
      </c>
      <c r="D143" s="117">
        <f t="shared" si="49"/>
        <v>0.19641811026062</v>
      </c>
      <c r="E143" s="117">
        <f t="shared" si="49"/>
        <v>0.59914732980388719</v>
      </c>
      <c r="F143" s="117">
        <f t="shared" si="49"/>
        <v>1.1167896929871244</v>
      </c>
      <c r="G143" s="117">
        <f t="shared" si="49"/>
        <v>1.8593798798661734</v>
      </c>
      <c r="H143" s="117">
        <f t="shared" si="49"/>
        <v>2.9937666091371016</v>
      </c>
      <c r="I143" s="117">
        <f t="shared" si="49"/>
        <v>3.1734731429409169</v>
      </c>
      <c r="J143" s="117">
        <f t="shared" si="49"/>
        <v>4.2807272301360157</v>
      </c>
      <c r="K143" s="117">
        <f t="shared" si="49"/>
        <v>4.5266624975697027</v>
      </c>
      <c r="L143" s="117">
        <f t="shared" si="49"/>
        <v>4.3967635259705879</v>
      </c>
      <c r="M143" s="117">
        <f t="shared" si="49"/>
        <v>5.1847664046907225</v>
      </c>
      <c r="N143" s="117">
        <f t="shared" si="49"/>
        <v>6.3318317661691399</v>
      </c>
      <c r="O143" s="117">
        <f t="shared" si="49"/>
        <v>7.4980413693317995</v>
      </c>
      <c r="P143" s="117">
        <f t="shared" si="49"/>
        <v>19.044821233396139</v>
      </c>
      <c r="Q143" s="117">
        <f t="shared" si="49"/>
        <v>15.374398675216256</v>
      </c>
      <c r="R143" s="117">
        <f t="shared" ref="R143:V143" si="50">R144+R146+R148+R157</f>
        <v>11.099867286828278</v>
      </c>
      <c r="S143" s="117">
        <f t="shared" si="50"/>
        <v>9.7350045440437381</v>
      </c>
      <c r="T143" s="117">
        <f t="shared" si="50"/>
        <v>10.698065399088126</v>
      </c>
      <c r="U143" s="117">
        <f t="shared" si="50"/>
        <v>17.063670537930456</v>
      </c>
      <c r="V143" s="117">
        <f t="shared" si="50"/>
        <v>17.973150764504158</v>
      </c>
      <c r="W143" s="117">
        <f t="shared" ref="W143" si="51">W144+W146+W148+W157</f>
        <v>15.570702687940919</v>
      </c>
      <c r="DA143" s="129" t="s">
        <v>3552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4.9745875335944857E-2</v>
      </c>
      <c r="D144" s="122">
        <f t="shared" si="52"/>
        <v>0.15875170596936705</v>
      </c>
      <c r="E144" s="122">
        <f t="shared" si="52"/>
        <v>0.46330260498648673</v>
      </c>
      <c r="F144" s="122">
        <f t="shared" si="52"/>
        <v>0.88124539098748145</v>
      </c>
      <c r="G144" s="122">
        <f t="shared" si="52"/>
        <v>1.5443298298114321</v>
      </c>
      <c r="H144" s="122">
        <f t="shared" si="52"/>
        <v>2.5286055078253744</v>
      </c>
      <c r="I144" s="122">
        <f t="shared" si="52"/>
        <v>2.618606232425297</v>
      </c>
      <c r="J144" s="122">
        <f t="shared" si="52"/>
        <v>3.596469310279828</v>
      </c>
      <c r="K144" s="122">
        <f t="shared" si="52"/>
        <v>3.7808273950515447</v>
      </c>
      <c r="L144" s="122">
        <f t="shared" si="52"/>
        <v>3.6514764365920662</v>
      </c>
      <c r="M144" s="122">
        <f t="shared" si="52"/>
        <v>4.2999455510833258</v>
      </c>
      <c r="N144" s="122">
        <f t="shared" si="52"/>
        <v>5.2105318575271307</v>
      </c>
      <c r="O144" s="122">
        <f t="shared" si="52"/>
        <v>6.1040763251720405</v>
      </c>
      <c r="P144" s="122">
        <f t="shared" si="52"/>
        <v>15.4074721554187</v>
      </c>
      <c r="Q144" s="122">
        <f t="shared" si="52"/>
        <v>12.305828062673303</v>
      </c>
      <c r="R144" s="122">
        <f t="shared" si="52"/>
        <v>8.8734786131730203</v>
      </c>
      <c r="S144" s="122">
        <f t="shared" si="52"/>
        <v>7.737580202417325</v>
      </c>
      <c r="T144" s="122">
        <f t="shared" si="52"/>
        <v>8.4746467026555194</v>
      </c>
      <c r="U144" s="122">
        <f t="shared" si="52"/>
        <v>13.166761202113713</v>
      </c>
      <c r="V144" s="122">
        <f t="shared" si="52"/>
        <v>13.703295336330417</v>
      </c>
      <c r="W144" s="122">
        <f t="shared" si="52"/>
        <v>11.917033992234858</v>
      </c>
      <c r="DA144" s="130" t="s">
        <v>3553</v>
      </c>
    </row>
    <row r="145" spans="1:105" ht="12" customHeight="1" x14ac:dyDescent="0.25">
      <c r="A145" s="97" t="s">
        <v>53</v>
      </c>
      <c r="B145" s="98"/>
      <c r="C145" s="98">
        <v>4.9745875335944857E-2</v>
      </c>
      <c r="D145" s="98">
        <v>0.15875170596936705</v>
      </c>
      <c r="E145" s="98">
        <v>0.46330260498648673</v>
      </c>
      <c r="F145" s="98">
        <v>0.88124539098748145</v>
      </c>
      <c r="G145" s="98">
        <v>1.5443298298114321</v>
      </c>
      <c r="H145" s="98">
        <v>2.5286055078253744</v>
      </c>
      <c r="I145" s="98">
        <v>2.618606232425297</v>
      </c>
      <c r="J145" s="98">
        <v>3.596469310279828</v>
      </c>
      <c r="K145" s="98">
        <v>3.7808273950515447</v>
      </c>
      <c r="L145" s="98">
        <v>3.6514764365920662</v>
      </c>
      <c r="M145" s="98">
        <v>4.2999455510833258</v>
      </c>
      <c r="N145" s="98">
        <v>5.2105318575271307</v>
      </c>
      <c r="O145" s="98">
        <v>6.1040763251720405</v>
      </c>
      <c r="P145" s="98">
        <v>15.4074721554187</v>
      </c>
      <c r="Q145" s="98">
        <v>12.305828062673303</v>
      </c>
      <c r="R145" s="98">
        <v>8.8734786131730203</v>
      </c>
      <c r="S145" s="98">
        <v>7.737580202417325</v>
      </c>
      <c r="T145" s="98">
        <v>8.4746467026555194</v>
      </c>
      <c r="U145" s="98">
        <v>13.166761202113713</v>
      </c>
      <c r="V145" s="98">
        <v>13.703295336330417</v>
      </c>
      <c r="W145" s="98">
        <v>11.917033992234858</v>
      </c>
      <c r="DA145" s="63" t="s">
        <v>3554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0</v>
      </c>
      <c r="D146" s="122">
        <f t="shared" si="53"/>
        <v>4.1337589996770089E-5</v>
      </c>
      <c r="E146" s="122">
        <f t="shared" si="53"/>
        <v>8.8033470408976626E-5</v>
      </c>
      <c r="F146" s="122">
        <f t="shared" si="53"/>
        <v>2.2437216467447463E-4</v>
      </c>
      <c r="G146" s="122">
        <f t="shared" si="53"/>
        <v>3.9356679853183699E-4</v>
      </c>
      <c r="H146" s="122">
        <f t="shared" si="53"/>
        <v>8.3986344282626095E-4</v>
      </c>
      <c r="I146" s="122">
        <f t="shared" si="53"/>
        <v>1.4793284099023105E-3</v>
      </c>
      <c r="J146" s="122">
        <f t="shared" si="53"/>
        <v>2.3234591447005796E-3</v>
      </c>
      <c r="K146" s="122">
        <f t="shared" si="53"/>
        <v>3.24015007515845E-3</v>
      </c>
      <c r="L146" s="122">
        <f t="shared" si="53"/>
        <v>5.8284814502233308E-3</v>
      </c>
      <c r="M146" s="122">
        <f t="shared" si="53"/>
        <v>5.1866899005999015E-3</v>
      </c>
      <c r="N146" s="122">
        <f t="shared" si="53"/>
        <v>1.003836711806189E-2</v>
      </c>
      <c r="O146" s="122">
        <f t="shared" si="53"/>
        <v>1.506552124029719E-2</v>
      </c>
      <c r="P146" s="122">
        <f t="shared" si="53"/>
        <v>5.291842578045932E-2</v>
      </c>
      <c r="Q146" s="122">
        <f t="shared" si="53"/>
        <v>0.10620632546289728</v>
      </c>
      <c r="R146" s="122">
        <f t="shared" si="53"/>
        <v>5.6283249039184247E-2</v>
      </c>
      <c r="S146" s="122">
        <f t="shared" si="53"/>
        <v>5.7525167361910212E-2</v>
      </c>
      <c r="T146" s="122">
        <f t="shared" si="53"/>
        <v>8.2904132528438715E-2</v>
      </c>
      <c r="U146" s="122">
        <f t="shared" si="53"/>
        <v>0.20415132716331294</v>
      </c>
      <c r="V146" s="122">
        <f t="shared" si="53"/>
        <v>0.14693280485448618</v>
      </c>
      <c r="W146" s="122">
        <f t="shared" si="53"/>
        <v>0.15360475806301058</v>
      </c>
      <c r="DA146" s="130" t="s">
        <v>3555</v>
      </c>
    </row>
    <row r="147" spans="1:105" ht="12" customHeight="1" x14ac:dyDescent="0.25">
      <c r="A147" s="97" t="s">
        <v>53</v>
      </c>
      <c r="B147" s="98"/>
      <c r="C147" s="98">
        <v>0</v>
      </c>
      <c r="D147" s="98">
        <v>4.1337589996770089E-5</v>
      </c>
      <c r="E147" s="98">
        <v>8.8033470408976626E-5</v>
      </c>
      <c r="F147" s="98">
        <v>2.2437216467447463E-4</v>
      </c>
      <c r="G147" s="98">
        <v>3.9356679853183699E-4</v>
      </c>
      <c r="H147" s="98">
        <v>8.3986344282626095E-4</v>
      </c>
      <c r="I147" s="98">
        <v>1.4793284099023105E-3</v>
      </c>
      <c r="J147" s="98">
        <v>2.3234591447005796E-3</v>
      </c>
      <c r="K147" s="98">
        <v>3.24015007515845E-3</v>
      </c>
      <c r="L147" s="98">
        <v>5.8284814502233308E-3</v>
      </c>
      <c r="M147" s="98">
        <v>5.1866899005999015E-3</v>
      </c>
      <c r="N147" s="98">
        <v>1.003836711806189E-2</v>
      </c>
      <c r="O147" s="98">
        <v>1.506552124029719E-2</v>
      </c>
      <c r="P147" s="98">
        <v>5.291842578045932E-2</v>
      </c>
      <c r="Q147" s="98">
        <v>0.10620632546289728</v>
      </c>
      <c r="R147" s="98">
        <v>5.6283249039184247E-2</v>
      </c>
      <c r="S147" s="98">
        <v>5.7525167361910212E-2</v>
      </c>
      <c r="T147" s="98">
        <v>8.2904132528438715E-2</v>
      </c>
      <c r="U147" s="98">
        <v>0.20415132716331294</v>
      </c>
      <c r="V147" s="98">
        <v>0.14693280485448618</v>
      </c>
      <c r="W147" s="98">
        <v>0.15360475806301058</v>
      </c>
      <c r="DA147" s="63" t="s">
        <v>3556</v>
      </c>
    </row>
    <row r="148" spans="1:105" ht="12" customHeight="1" x14ac:dyDescent="0.25">
      <c r="A148" s="121" t="s">
        <v>55</v>
      </c>
      <c r="B148" s="122"/>
      <c r="C148" s="122">
        <v>4.4588418764274157E-3</v>
      </c>
      <c r="D148" s="122">
        <v>2.2896398074987407E-2</v>
      </c>
      <c r="E148" s="122">
        <v>8.4561205469866244E-2</v>
      </c>
      <c r="F148" s="122">
        <v>0.14758450245469926</v>
      </c>
      <c r="G148" s="122">
        <v>0.19116923788904663</v>
      </c>
      <c r="H148" s="122">
        <v>0.28980008396970491</v>
      </c>
      <c r="I148" s="122">
        <v>0.33851263301778683</v>
      </c>
      <c r="J148" s="122">
        <v>0.41826385052515047</v>
      </c>
      <c r="K148" s="122">
        <v>0.4607896337705002</v>
      </c>
      <c r="L148" s="122">
        <v>0.45936173729615082</v>
      </c>
      <c r="M148" s="122">
        <v>0.55674625414644907</v>
      </c>
      <c r="N148" s="122">
        <v>0.70310618828405358</v>
      </c>
      <c r="O148" s="122">
        <v>0.89814972803842785</v>
      </c>
      <c r="P148" s="122">
        <v>2.3580708368824155</v>
      </c>
      <c r="Q148" s="122">
        <v>1.9685985935120309</v>
      </c>
      <c r="R148" s="122">
        <v>1.4400299474246028</v>
      </c>
      <c r="S148" s="122">
        <v>1.2844213485183555</v>
      </c>
      <c r="T148" s="122">
        <v>1.3984461361114573</v>
      </c>
      <c r="U148" s="122">
        <v>2.4434302307589326</v>
      </c>
      <c r="V148" s="122">
        <v>2.7784221563320952</v>
      </c>
      <c r="W148" s="122">
        <v>2.3599721857331262</v>
      </c>
      <c r="DA148" s="130" t="s">
        <v>3557</v>
      </c>
    </row>
    <row r="149" spans="1:105" ht="12" customHeight="1" x14ac:dyDescent="0.25">
      <c r="A149" s="97" t="s">
        <v>124</v>
      </c>
      <c r="B149" s="98"/>
      <c r="C149" s="98">
        <v>1.6463014974816251E-3</v>
      </c>
      <c r="D149" s="98">
        <v>4.8187978679364238E-3</v>
      </c>
      <c r="E149" s="98">
        <v>4.4381264452783538E-3</v>
      </c>
      <c r="F149" s="98">
        <v>1.7336818391197238E-2</v>
      </c>
      <c r="G149" s="98">
        <v>4.7410122450774826E-2</v>
      </c>
      <c r="H149" s="98">
        <v>0.1273214553449373</v>
      </c>
      <c r="I149" s="98">
        <v>9.2578372533563533E-2</v>
      </c>
      <c r="J149" s="98">
        <v>4.1829696631768533E-2</v>
      </c>
      <c r="K149" s="98">
        <v>4.6149912341547132E-2</v>
      </c>
      <c r="L149" s="98">
        <v>3.1607596034681482E-2</v>
      </c>
      <c r="M149" s="98">
        <v>4.1377842852165156E-2</v>
      </c>
      <c r="N149" s="98">
        <v>9.150460290727333E-2</v>
      </c>
      <c r="O149" s="98">
        <v>0.10882598990495151</v>
      </c>
      <c r="P149" s="98">
        <v>0.29939442783322584</v>
      </c>
      <c r="Q149" s="98">
        <v>0.18862871289042021</v>
      </c>
      <c r="R149" s="98">
        <v>0.1486496772773257</v>
      </c>
      <c r="S149" s="98">
        <v>0.15103844715968842</v>
      </c>
      <c r="T149" s="98">
        <v>0.15708751553354441</v>
      </c>
      <c r="U149" s="98">
        <v>0.25776979168002773</v>
      </c>
      <c r="V149" s="98">
        <v>0.31701093258833163</v>
      </c>
      <c r="W149" s="98">
        <v>0.34418388239235376</v>
      </c>
      <c r="DA149" s="63" t="s">
        <v>3558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4.1715766008943095E-4</v>
      </c>
      <c r="L150" s="98">
        <v>0</v>
      </c>
      <c r="M150" s="98">
        <v>8.4520109458204555E-5</v>
      </c>
      <c r="N150" s="98">
        <v>1.7795045105494013E-4</v>
      </c>
      <c r="O150" s="98">
        <v>8.8323836937595447E-4</v>
      </c>
      <c r="P150" s="98">
        <v>2.8819556083093181E-3</v>
      </c>
      <c r="Q150" s="98">
        <v>2.0766835840578379E-3</v>
      </c>
      <c r="R150" s="98">
        <v>1.8679729675152848E-3</v>
      </c>
      <c r="S150" s="98">
        <v>1.1505090265769627E-3</v>
      </c>
      <c r="T150" s="98">
        <v>3.0788767260906814E-3</v>
      </c>
      <c r="U150" s="98">
        <v>4.8512683959958686E-3</v>
      </c>
      <c r="V150" s="98">
        <v>5.632488566843845E-3</v>
      </c>
      <c r="W150" s="98">
        <v>3.5981470358266692E-3</v>
      </c>
      <c r="DA150" s="63" t="s">
        <v>3559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2.0574047631447754E-4</v>
      </c>
      <c r="L151" s="101">
        <v>0</v>
      </c>
      <c r="M151" s="101">
        <v>4.2008681528422695E-5</v>
      </c>
      <c r="N151" s="101">
        <v>8.5485152792760485E-5</v>
      </c>
      <c r="O151" s="101">
        <v>4.3619225739105862E-4</v>
      </c>
      <c r="P151" s="101">
        <v>1.3956682746320284E-3</v>
      </c>
      <c r="Q151" s="101">
        <v>1.0189605720049581E-3</v>
      </c>
      <c r="R151" s="101">
        <v>9.0628673752431534E-4</v>
      </c>
      <c r="S151" s="101">
        <v>5.484180281218414E-4</v>
      </c>
      <c r="T151" s="101">
        <v>1.7177739692789619E-3</v>
      </c>
      <c r="U151" s="101">
        <v>2.4580098815491828E-3</v>
      </c>
      <c r="V151" s="101">
        <v>2.8041503616407009E-3</v>
      </c>
      <c r="W151" s="101">
        <v>1.7406113070887695E-3</v>
      </c>
      <c r="DA151" s="131" t="s">
        <v>3560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2.1141718377495338E-4</v>
      </c>
      <c r="L152" s="104">
        <v>0</v>
      </c>
      <c r="M152" s="104">
        <v>4.2511427929781867E-5</v>
      </c>
      <c r="N152" s="104">
        <v>9.2465298262179647E-5</v>
      </c>
      <c r="O152" s="104">
        <v>4.470461119848959E-4</v>
      </c>
      <c r="P152" s="104">
        <v>1.48628733367729E-3</v>
      </c>
      <c r="Q152" s="104">
        <v>1.0577230120528797E-3</v>
      </c>
      <c r="R152" s="104">
        <v>9.6168622999096931E-4</v>
      </c>
      <c r="S152" s="104">
        <v>6.0209099845512132E-4</v>
      </c>
      <c r="T152" s="104">
        <v>1.3611027568117195E-3</v>
      </c>
      <c r="U152" s="104">
        <v>2.3932585144466859E-3</v>
      </c>
      <c r="V152" s="104">
        <v>2.8283382052031441E-3</v>
      </c>
      <c r="W152" s="104">
        <v>1.8575357287378999E-3</v>
      </c>
      <c r="DA152" s="132" t="s">
        <v>3561</v>
      </c>
    </row>
    <row r="153" spans="1:105" ht="12" customHeight="1" x14ac:dyDescent="0.25">
      <c r="A153" s="106" t="s">
        <v>122</v>
      </c>
      <c r="B153" s="101"/>
      <c r="C153" s="101">
        <v>2.8125403789457906E-3</v>
      </c>
      <c r="D153" s="101">
        <v>1.8077600207050983E-2</v>
      </c>
      <c r="E153" s="101">
        <v>8.0123079024587887E-2</v>
      </c>
      <c r="F153" s="101">
        <v>0.13024768406350201</v>
      </c>
      <c r="G153" s="101">
        <v>0.1437591154382718</v>
      </c>
      <c r="H153" s="101">
        <v>0.16247862862476758</v>
      </c>
      <c r="I153" s="101">
        <v>0.24593426048422329</v>
      </c>
      <c r="J153" s="101">
        <v>0.37643415389338192</v>
      </c>
      <c r="K153" s="101">
        <v>0.18659905583755326</v>
      </c>
      <c r="L153" s="101">
        <v>0.37772611801511813</v>
      </c>
      <c r="M153" s="101">
        <v>0.45448439944218633</v>
      </c>
      <c r="N153" s="101">
        <v>0.50944231233982662</v>
      </c>
      <c r="O153" s="101">
        <v>8.8076280107141719E-2</v>
      </c>
      <c r="P153" s="101">
        <v>0.23472699232003263</v>
      </c>
      <c r="Q153" s="101">
        <v>0.30907400803747537</v>
      </c>
      <c r="R153" s="101">
        <v>0.44707670572101604</v>
      </c>
      <c r="S153" s="101">
        <v>0.69208727116475754</v>
      </c>
      <c r="T153" s="101">
        <v>0</v>
      </c>
      <c r="U153" s="101">
        <v>0.3873763374328778</v>
      </c>
      <c r="V153" s="101">
        <v>0</v>
      </c>
      <c r="W153" s="101">
        <v>0.20827480110300003</v>
      </c>
      <c r="DA153" s="131" t="s">
        <v>3562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0.22762350793131039</v>
      </c>
      <c r="L154" s="104">
        <v>5.0028023246351208E-2</v>
      </c>
      <c r="M154" s="104">
        <v>6.0799491742639378E-2</v>
      </c>
      <c r="N154" s="104">
        <v>0.10198132258589866</v>
      </c>
      <c r="O154" s="104">
        <v>0.70036421965695872</v>
      </c>
      <c r="P154" s="104">
        <v>1.8210674611208479</v>
      </c>
      <c r="Q154" s="104">
        <v>1.4688191890000775</v>
      </c>
      <c r="R154" s="104">
        <v>0.84243559145874591</v>
      </c>
      <c r="S154" s="104">
        <v>0.44014512116733251</v>
      </c>
      <c r="T154" s="104">
        <v>1.2382797438518223</v>
      </c>
      <c r="U154" s="104">
        <v>1.7934328332500313</v>
      </c>
      <c r="V154" s="104">
        <v>2.4557787351769198</v>
      </c>
      <c r="W154" s="104">
        <v>1.8039153552019456</v>
      </c>
      <c r="DA154" s="132" t="s">
        <v>3563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0.11227062955876549</v>
      </c>
      <c r="L155" s="98">
        <v>2.5814078018571076E-2</v>
      </c>
      <c r="M155" s="98">
        <v>3.0225718369768392E-2</v>
      </c>
      <c r="N155" s="98">
        <v>4.8938563020483918E-2</v>
      </c>
      <c r="O155" s="98">
        <v>0.34619325195359957</v>
      </c>
      <c r="P155" s="98">
        <v>0.88263350015831421</v>
      </c>
      <c r="Q155" s="98">
        <v>0.72240734977306975</v>
      </c>
      <c r="R155" s="98">
        <v>0.41053605199899029</v>
      </c>
      <c r="S155" s="98">
        <v>0.2106486415461703</v>
      </c>
      <c r="T155" s="98">
        <v>0.6828466119238652</v>
      </c>
      <c r="U155" s="98">
        <v>0.90825396237176814</v>
      </c>
      <c r="V155" s="98">
        <v>1.2271982846258229</v>
      </c>
      <c r="W155" s="98">
        <v>0.86533557311192999</v>
      </c>
      <c r="DA155" s="63" t="s">
        <v>3564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0.1153528783725449</v>
      </c>
      <c r="L156" s="98">
        <v>2.4213945227780132E-2</v>
      </c>
      <c r="M156" s="98">
        <v>3.057377337287099E-2</v>
      </c>
      <c r="N156" s="98">
        <v>5.3042759565414745E-2</v>
      </c>
      <c r="O156" s="98">
        <v>0.35417096770335915</v>
      </c>
      <c r="P156" s="98">
        <v>0.93843396096253362</v>
      </c>
      <c r="Q156" s="98">
        <v>0.74641183922700771</v>
      </c>
      <c r="R156" s="98">
        <v>0.43189953945975562</v>
      </c>
      <c r="S156" s="98">
        <v>0.22949647962116224</v>
      </c>
      <c r="T156" s="98">
        <v>0.55543313192795707</v>
      </c>
      <c r="U156" s="98">
        <v>0.88517887087826308</v>
      </c>
      <c r="V156" s="98">
        <v>1.2285804505510969</v>
      </c>
      <c r="W156" s="98">
        <v>0.93857978209001558</v>
      </c>
      <c r="DA156" s="63" t="s">
        <v>3565</v>
      </c>
    </row>
    <row r="157" spans="1:105" ht="12" customHeight="1" x14ac:dyDescent="0.25">
      <c r="A157" s="121" t="s">
        <v>54</v>
      </c>
      <c r="B157" s="122"/>
      <c r="C157" s="122">
        <v>2.3153213687818535E-3</v>
      </c>
      <c r="D157" s="122">
        <v>1.4728668626268763E-2</v>
      </c>
      <c r="E157" s="122">
        <v>5.1195485877125156E-2</v>
      </c>
      <c r="F157" s="122">
        <v>8.7735427380269099E-2</v>
      </c>
      <c r="G157" s="122">
        <v>0.12348724536716291</v>
      </c>
      <c r="H157" s="122">
        <v>0.17452115389919609</v>
      </c>
      <c r="I157" s="122">
        <v>0.21487494908793084</v>
      </c>
      <c r="J157" s="122">
        <v>0.26367061018633642</v>
      </c>
      <c r="K157" s="122">
        <v>0.28180531867249931</v>
      </c>
      <c r="L157" s="122">
        <v>0.28009687063214744</v>
      </c>
      <c r="M157" s="122">
        <v>0.32288790956034752</v>
      </c>
      <c r="N157" s="122">
        <v>0.4081553532398936</v>
      </c>
      <c r="O157" s="122">
        <v>0.48074979488103403</v>
      </c>
      <c r="P157" s="122">
        <v>1.2263598153145632</v>
      </c>
      <c r="Q157" s="122">
        <v>0.99376569356802491</v>
      </c>
      <c r="R157" s="122">
        <v>0.73007547719146881</v>
      </c>
      <c r="S157" s="122">
        <v>0.65547782574614799</v>
      </c>
      <c r="T157" s="122">
        <v>0.74206842779270965</v>
      </c>
      <c r="U157" s="122">
        <v>1.2493277778944953</v>
      </c>
      <c r="V157" s="122">
        <v>1.3445004669871616</v>
      </c>
      <c r="W157" s="122">
        <v>1.1400917519099252</v>
      </c>
      <c r="DA157" s="130" t="s">
        <v>3566</v>
      </c>
    </row>
    <row r="158" spans="1:105" ht="12" customHeight="1" x14ac:dyDescent="0.25">
      <c r="A158" s="97" t="s">
        <v>50</v>
      </c>
      <c r="B158" s="98"/>
      <c r="C158" s="98">
        <v>1.8456516255891545E-3</v>
      </c>
      <c r="D158" s="98">
        <v>1.0708431752467669E-2</v>
      </c>
      <c r="E158" s="98">
        <v>1.6588705436395894E-2</v>
      </c>
      <c r="F158" s="98">
        <v>4.751652714482113E-2</v>
      </c>
      <c r="G158" s="98">
        <v>9.6366593684226287E-2</v>
      </c>
      <c r="H158" s="98">
        <v>0.13390202213122279</v>
      </c>
      <c r="I158" s="98">
        <v>0.17245267567206607</v>
      </c>
      <c r="J158" s="98">
        <v>0.1561319223859152</v>
      </c>
      <c r="K158" s="98">
        <v>0.16344289487710781</v>
      </c>
      <c r="L158" s="98">
        <v>0.1261542464618218</v>
      </c>
      <c r="M158" s="98">
        <v>0.16423474024927107</v>
      </c>
      <c r="N158" s="98">
        <v>0.27449250888959825</v>
      </c>
      <c r="O158" s="98">
        <v>0.33385541928945123</v>
      </c>
      <c r="P158" s="98">
        <v>0.8858841925847023</v>
      </c>
      <c r="Q158" s="98">
        <v>0.66696390751957679</v>
      </c>
      <c r="R158" s="98">
        <v>0.43683730006116311</v>
      </c>
      <c r="S158" s="98">
        <v>0.41253000403665757</v>
      </c>
      <c r="T158" s="98">
        <v>0.5027161115312857</v>
      </c>
      <c r="U158" s="98">
        <v>0.86193478328598294</v>
      </c>
      <c r="V158" s="98">
        <v>0.91163832371557785</v>
      </c>
      <c r="W158" s="98">
        <v>0.96331121449644419</v>
      </c>
      <c r="DA158" s="63" t="s">
        <v>3567</v>
      </c>
    </row>
    <row r="159" spans="1:105" ht="12" customHeight="1" x14ac:dyDescent="0.25">
      <c r="A159" s="109" t="s">
        <v>120</v>
      </c>
      <c r="B159" s="33"/>
      <c r="C159" s="33">
        <v>4.6966974319269888E-4</v>
      </c>
      <c r="D159" s="33">
        <v>4.0202368738010939E-3</v>
      </c>
      <c r="E159" s="33">
        <v>3.4606780440729262E-2</v>
      </c>
      <c r="F159" s="33">
        <v>4.0218900235447969E-2</v>
      </c>
      <c r="G159" s="33">
        <v>2.712065168293662E-2</v>
      </c>
      <c r="H159" s="33">
        <v>4.0619131767973313E-2</v>
      </c>
      <c r="I159" s="33">
        <v>4.2422273415864777E-2</v>
      </c>
      <c r="J159" s="33">
        <v>0.10753868780042121</v>
      </c>
      <c r="K159" s="33">
        <v>0.1183624237953915</v>
      </c>
      <c r="L159" s="33">
        <v>0.15394262417032564</v>
      </c>
      <c r="M159" s="33">
        <v>0.15865316931107643</v>
      </c>
      <c r="N159" s="33">
        <v>0.13366284435029535</v>
      </c>
      <c r="O159" s="33">
        <v>0.1468943755915828</v>
      </c>
      <c r="P159" s="33">
        <v>0.34047562272986093</v>
      </c>
      <c r="Q159" s="33">
        <v>0.32680178604844812</v>
      </c>
      <c r="R159" s="33">
        <v>0.29323817713030564</v>
      </c>
      <c r="S159" s="33">
        <v>0.24294782170949045</v>
      </c>
      <c r="T159" s="33">
        <v>0.23935231626142395</v>
      </c>
      <c r="U159" s="33">
        <v>0.3873929946085124</v>
      </c>
      <c r="V159" s="33">
        <v>0.43286214327158373</v>
      </c>
      <c r="W159" s="33">
        <v>0.17678053741348096</v>
      </c>
      <c r="DA159" s="60" t="s">
        <v>3568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5.3167211286633896E-2</v>
      </c>
      <c r="D161" s="117">
        <f t="shared" si="54"/>
        <v>8.7978406002760329E-2</v>
      </c>
      <c r="E161" s="117">
        <f t="shared" si="54"/>
        <v>0.11817821826297713</v>
      </c>
      <c r="F161" s="117">
        <f t="shared" si="54"/>
        <v>0.1084908528624642</v>
      </c>
      <c r="G161" s="117">
        <f t="shared" si="54"/>
        <v>0.10106362214066279</v>
      </c>
      <c r="H161" s="117">
        <f t="shared" si="54"/>
        <v>0.12569566871707638</v>
      </c>
      <c r="I161" s="117">
        <f t="shared" si="54"/>
        <v>0.2201974739125703</v>
      </c>
      <c r="J161" s="117">
        <f t="shared" si="54"/>
        <v>0.1753691487950676</v>
      </c>
      <c r="K161" s="117">
        <f t="shared" si="54"/>
        <v>0.15567496179981102</v>
      </c>
      <c r="L161" s="117">
        <f t="shared" si="54"/>
        <v>0.10331941470034117</v>
      </c>
      <c r="M161" s="117">
        <f t="shared" si="54"/>
        <v>4.4291735389685498E-2</v>
      </c>
      <c r="N161" s="117">
        <f t="shared" si="54"/>
        <v>5.3998871987187239E-2</v>
      </c>
      <c r="O161" s="117">
        <f t="shared" si="54"/>
        <v>5.4815366374873886E-2</v>
      </c>
      <c r="P161" s="117">
        <f t="shared" si="54"/>
        <v>9.6343884906555446E-2</v>
      </c>
      <c r="Q161" s="117">
        <f t="shared" si="54"/>
        <v>6.9014373831427736E-2</v>
      </c>
      <c r="R161" s="117">
        <f t="shared" ref="R161:V161" si="55">R162+R164+R166+R175</f>
        <v>0</v>
      </c>
      <c r="S161" s="117">
        <f t="shared" si="55"/>
        <v>3.7805421482309066E-2</v>
      </c>
      <c r="T161" s="117">
        <f t="shared" si="55"/>
        <v>2.937338126363339E-2</v>
      </c>
      <c r="U161" s="117">
        <f t="shared" si="55"/>
        <v>7.6388895741522495E-2</v>
      </c>
      <c r="V161" s="117">
        <f t="shared" si="55"/>
        <v>6.850975603837188E-2</v>
      </c>
      <c r="W161" s="117">
        <f t="shared" ref="W161" si="56">W162+W164+W166+W175</f>
        <v>6.400046287212767E-2</v>
      </c>
      <c r="DA161" s="129" t="s">
        <v>3569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4.7024563309579472E-2</v>
      </c>
      <c r="D162" s="122">
        <f t="shared" si="57"/>
        <v>7.807045984183518E-2</v>
      </c>
      <c r="E162" s="122">
        <f t="shared" si="57"/>
        <v>9.7063824139315122E-2</v>
      </c>
      <c r="F162" s="122">
        <f t="shared" si="57"/>
        <v>9.0745389625185663E-2</v>
      </c>
      <c r="G162" s="122">
        <f t="shared" si="57"/>
        <v>8.4989479295763878E-2</v>
      </c>
      <c r="H162" s="122">
        <f t="shared" si="57"/>
        <v>0.10397144744889478</v>
      </c>
      <c r="I162" s="122">
        <f t="shared" si="57"/>
        <v>0.18699922621738227</v>
      </c>
      <c r="J162" s="122">
        <f t="shared" si="57"/>
        <v>0.14685120978162516</v>
      </c>
      <c r="K162" s="122">
        <f t="shared" si="57"/>
        <v>0.13018199436036684</v>
      </c>
      <c r="L162" s="122">
        <f t="shared" si="57"/>
        <v>8.7262108679748235E-2</v>
      </c>
      <c r="M162" s="122">
        <f t="shared" si="57"/>
        <v>3.6485751972431049E-2</v>
      </c>
      <c r="N162" s="122">
        <f t="shared" si="57"/>
        <v>4.4704679143729789E-2</v>
      </c>
      <c r="O162" s="122">
        <f t="shared" si="57"/>
        <v>4.4807596730158418E-2</v>
      </c>
      <c r="P162" s="122">
        <f t="shared" si="57"/>
        <v>7.7358114243763904E-2</v>
      </c>
      <c r="Q162" s="122">
        <f t="shared" si="57"/>
        <v>5.5037838353146809E-2</v>
      </c>
      <c r="R162" s="122">
        <f t="shared" si="57"/>
        <v>0</v>
      </c>
      <c r="S162" s="122">
        <f t="shared" si="57"/>
        <v>2.977819452788719E-2</v>
      </c>
      <c r="T162" s="122">
        <f t="shared" si="57"/>
        <v>2.3083663523082002E-2</v>
      </c>
      <c r="U162" s="122">
        <f t="shared" si="57"/>
        <v>5.8318459752380973E-2</v>
      </c>
      <c r="V162" s="122">
        <f t="shared" si="57"/>
        <v>5.1645426900305519E-2</v>
      </c>
      <c r="W162" s="122">
        <f t="shared" si="57"/>
        <v>4.738061821241274E-2</v>
      </c>
      <c r="DA162" s="130" t="s">
        <v>3570</v>
      </c>
    </row>
    <row r="163" spans="1:105" ht="12" customHeight="1" x14ac:dyDescent="0.25">
      <c r="A163" s="97" t="s">
        <v>53</v>
      </c>
      <c r="B163" s="33"/>
      <c r="C163" s="33">
        <v>4.7024563309579472E-2</v>
      </c>
      <c r="D163" s="33">
        <v>7.807045984183518E-2</v>
      </c>
      <c r="E163" s="33">
        <v>9.7063824139315122E-2</v>
      </c>
      <c r="F163" s="33">
        <v>9.0745389625185663E-2</v>
      </c>
      <c r="G163" s="33">
        <v>8.4989479295763878E-2</v>
      </c>
      <c r="H163" s="33">
        <v>0.10397144744889478</v>
      </c>
      <c r="I163" s="33">
        <v>0.18699922621738227</v>
      </c>
      <c r="J163" s="33">
        <v>0.14685120978162516</v>
      </c>
      <c r="K163" s="33">
        <v>0.13018199436036684</v>
      </c>
      <c r="L163" s="33">
        <v>8.7262108679748235E-2</v>
      </c>
      <c r="M163" s="33">
        <v>3.6485751972431049E-2</v>
      </c>
      <c r="N163" s="33">
        <v>4.4704679143729789E-2</v>
      </c>
      <c r="O163" s="33">
        <v>4.4807596730158418E-2</v>
      </c>
      <c r="P163" s="33">
        <v>7.7358114243763904E-2</v>
      </c>
      <c r="Q163" s="33">
        <v>5.5037838353146809E-2</v>
      </c>
      <c r="R163" s="33">
        <v>0</v>
      </c>
      <c r="S163" s="33">
        <v>2.977819452788719E-2</v>
      </c>
      <c r="T163" s="33">
        <v>2.3083663523082002E-2</v>
      </c>
      <c r="U163" s="33">
        <v>5.8318459752380973E-2</v>
      </c>
      <c r="V163" s="33">
        <v>5.1645426900305519E-2</v>
      </c>
      <c r="W163" s="33">
        <v>4.738061821241274E-2</v>
      </c>
      <c r="DA163" s="60" t="s">
        <v>3571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0</v>
      </c>
      <c r="D164" s="122">
        <f t="shared" si="58"/>
        <v>0</v>
      </c>
      <c r="E164" s="122">
        <f t="shared" si="58"/>
        <v>2.2008367602244156E-5</v>
      </c>
      <c r="F164" s="122">
        <f t="shared" si="58"/>
        <v>2.4930240519386068E-5</v>
      </c>
      <c r="G164" s="122">
        <f t="shared" si="58"/>
        <v>2.8111914180845501E-5</v>
      </c>
      <c r="H164" s="122">
        <f t="shared" si="58"/>
        <v>3.9993497277441001E-5</v>
      </c>
      <c r="I164" s="122">
        <f t="shared" si="58"/>
        <v>7.0444209995348115E-5</v>
      </c>
      <c r="J164" s="122">
        <f t="shared" si="58"/>
        <v>9.8174330057770935E-5</v>
      </c>
      <c r="K164" s="122">
        <f t="shared" si="58"/>
        <v>1.0125468984870156E-4</v>
      </c>
      <c r="L164" s="122">
        <f t="shared" si="58"/>
        <v>1.1894860102496596E-4</v>
      </c>
      <c r="M164" s="122">
        <f t="shared" si="58"/>
        <v>3.412295987236777E-5</v>
      </c>
      <c r="N164" s="122">
        <f t="shared" si="58"/>
        <v>8.6912269420449272E-5</v>
      </c>
      <c r="O164" s="122">
        <f t="shared" si="58"/>
        <v>8.5599552501688583E-5</v>
      </c>
      <c r="P164" s="122">
        <f t="shared" si="58"/>
        <v>2.7197428815214041E-4</v>
      </c>
      <c r="Q164" s="122">
        <f t="shared" si="58"/>
        <v>4.5948348469733078E-4</v>
      </c>
      <c r="R164" s="122">
        <f t="shared" si="58"/>
        <v>0</v>
      </c>
      <c r="S164" s="122">
        <f t="shared" si="58"/>
        <v>2.1097249643732351E-4</v>
      </c>
      <c r="T164" s="122">
        <f t="shared" si="58"/>
        <v>2.3419246476960091E-4</v>
      </c>
      <c r="U164" s="122">
        <f t="shared" si="58"/>
        <v>9.3599691516546969E-4</v>
      </c>
      <c r="V164" s="122">
        <f t="shared" si="58"/>
        <v>5.5545628576108988E-4</v>
      </c>
      <c r="W164" s="122">
        <f t="shared" si="58"/>
        <v>6.2360906051222242E-4</v>
      </c>
      <c r="DA164" s="130" t="s">
        <v>3572</v>
      </c>
    </row>
    <row r="165" spans="1:105" ht="12" customHeight="1" x14ac:dyDescent="0.25">
      <c r="A165" s="97" t="s">
        <v>53</v>
      </c>
      <c r="B165" s="98"/>
      <c r="C165" s="98">
        <v>0</v>
      </c>
      <c r="D165" s="98">
        <v>0</v>
      </c>
      <c r="E165" s="98">
        <v>2.2008367602244156E-5</v>
      </c>
      <c r="F165" s="98">
        <v>2.4930240519386068E-5</v>
      </c>
      <c r="G165" s="98">
        <v>2.8111914180845501E-5</v>
      </c>
      <c r="H165" s="98">
        <v>3.9993497277441001E-5</v>
      </c>
      <c r="I165" s="98">
        <v>7.0444209995348115E-5</v>
      </c>
      <c r="J165" s="98">
        <v>9.8174330057770935E-5</v>
      </c>
      <c r="K165" s="98">
        <v>1.0125468984870156E-4</v>
      </c>
      <c r="L165" s="98">
        <v>1.1894860102496596E-4</v>
      </c>
      <c r="M165" s="98">
        <v>3.412295987236777E-5</v>
      </c>
      <c r="N165" s="98">
        <v>8.6912269420449272E-5</v>
      </c>
      <c r="O165" s="98">
        <v>8.5599552501688583E-5</v>
      </c>
      <c r="P165" s="98">
        <v>2.7197428815214041E-4</v>
      </c>
      <c r="Q165" s="98">
        <v>4.5948348469733078E-4</v>
      </c>
      <c r="R165" s="98">
        <v>0</v>
      </c>
      <c r="S165" s="98">
        <v>2.1097249643732351E-4</v>
      </c>
      <c r="T165" s="98">
        <v>2.3419246476960091E-4</v>
      </c>
      <c r="U165" s="98">
        <v>9.3599691516546969E-4</v>
      </c>
      <c r="V165" s="98">
        <v>5.5545628576108988E-4</v>
      </c>
      <c r="W165" s="98">
        <v>6.2360906051222242E-4</v>
      </c>
      <c r="DA165" s="63" t="s">
        <v>3573</v>
      </c>
    </row>
    <row r="166" spans="1:105" ht="12" customHeight="1" x14ac:dyDescent="0.25">
      <c r="A166" s="121" t="s">
        <v>55</v>
      </c>
      <c r="B166" s="122"/>
      <c r="C166" s="122">
        <v>4.0458837187343066E-3</v>
      </c>
      <c r="D166" s="122">
        <v>6.026635800416855E-3</v>
      </c>
      <c r="E166" s="122">
        <v>1.3135791611803662E-2</v>
      </c>
      <c r="F166" s="122">
        <v>1.1115685902312128E-2</v>
      </c>
      <c r="G166" s="122">
        <v>9.7486521072859805E-3</v>
      </c>
      <c r="H166" s="122">
        <v>1.3534337077589156E-2</v>
      </c>
      <c r="I166" s="122">
        <v>2.0264961511605274E-2</v>
      </c>
      <c r="J166" s="122">
        <v>1.7431859867781046E-2</v>
      </c>
      <c r="K166" s="122">
        <v>1.5756120022004619E-2</v>
      </c>
      <c r="L166" s="122">
        <v>9.9005093718915072E-3</v>
      </c>
      <c r="M166" s="122">
        <v>4.9192198534584236E-3</v>
      </c>
      <c r="N166" s="122">
        <v>5.8259682420386209E-3</v>
      </c>
      <c r="O166" s="122">
        <v>6.4626269793655045E-3</v>
      </c>
      <c r="P166" s="122">
        <v>1.2311052484151586E-2</v>
      </c>
      <c r="Q166" s="122">
        <v>8.9821620620451348E-3</v>
      </c>
      <c r="R166" s="122">
        <v>0</v>
      </c>
      <c r="S166" s="122">
        <v>5.1750758582893496E-3</v>
      </c>
      <c r="T166" s="122">
        <v>3.9571425361411656E-3</v>
      </c>
      <c r="U166" s="122">
        <v>1.1338537046362571E-2</v>
      </c>
      <c r="V166" s="122">
        <v>1.0990345014442411E-2</v>
      </c>
      <c r="W166" s="122">
        <v>1.0785789007340507E-2</v>
      </c>
      <c r="DA166" s="130" t="s">
        <v>3574</v>
      </c>
    </row>
    <row r="167" spans="1:105" ht="12" customHeight="1" x14ac:dyDescent="0.25">
      <c r="A167" s="97" t="s">
        <v>124</v>
      </c>
      <c r="B167" s="98"/>
      <c r="C167" s="98">
        <v>1.5145973776830952E-3</v>
      </c>
      <c r="D167" s="98">
        <v>1.2716272151498899E-3</v>
      </c>
      <c r="E167" s="98">
        <v>7.0446451512354822E-4</v>
      </c>
      <c r="F167" s="98">
        <v>1.3111879455527324E-3</v>
      </c>
      <c r="G167" s="98">
        <v>2.4331789127147265E-3</v>
      </c>
      <c r="H167" s="98">
        <v>5.9306574128832829E-3</v>
      </c>
      <c r="I167" s="98">
        <v>5.5515747042930823E-3</v>
      </c>
      <c r="J167" s="98">
        <v>1.7697179344209762E-3</v>
      </c>
      <c r="K167" s="98">
        <v>1.5827587265151548E-3</v>
      </c>
      <c r="L167" s="98">
        <v>6.7791090691005865E-4</v>
      </c>
      <c r="M167" s="98">
        <v>3.3777830899726663E-4</v>
      </c>
      <c r="N167" s="98">
        <v>8.0033180385370251E-4</v>
      </c>
      <c r="O167" s="98">
        <v>7.9435029127701822E-4</v>
      </c>
      <c r="P167" s="98">
        <v>1.6173768610438365E-3</v>
      </c>
      <c r="Q167" s="98">
        <v>9.0080569670687759E-4</v>
      </c>
      <c r="R167" s="98">
        <v>0</v>
      </c>
      <c r="S167" s="98">
        <v>5.7429067361098262E-4</v>
      </c>
      <c r="T167" s="98">
        <v>4.961702954312837E-4</v>
      </c>
      <c r="U167" s="98">
        <v>1.2646105887818204E-3</v>
      </c>
      <c r="V167" s="98">
        <v>1.2509474485563892E-3</v>
      </c>
      <c r="W167" s="98">
        <v>1.5989959693024564E-3</v>
      </c>
      <c r="DA167" s="63" t="s">
        <v>3575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3576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3577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3578</v>
      </c>
    </row>
    <row r="171" spans="1:105" ht="12" customHeight="1" x14ac:dyDescent="0.25">
      <c r="A171" s="106" t="s">
        <v>122</v>
      </c>
      <c r="B171" s="101"/>
      <c r="C171" s="101">
        <v>2.5312863410512109E-3</v>
      </c>
      <c r="D171" s="101">
        <v>4.7550085852669649E-3</v>
      </c>
      <c r="E171" s="101">
        <v>1.2431327096680114E-2</v>
      </c>
      <c r="F171" s="101">
        <v>9.8044979567593962E-3</v>
      </c>
      <c r="G171" s="101">
        <v>7.3154731945712544E-3</v>
      </c>
      <c r="H171" s="101">
        <v>7.6036796647058731E-3</v>
      </c>
      <c r="I171" s="101">
        <v>1.4713386807312191E-2</v>
      </c>
      <c r="J171" s="101">
        <v>1.5662141933360071E-2</v>
      </c>
      <c r="K171" s="101">
        <v>6.3836519102320839E-3</v>
      </c>
      <c r="L171" s="101">
        <v>8.1675259184854649E-3</v>
      </c>
      <c r="M171" s="101">
        <v>4.0625269634428978E-3</v>
      </c>
      <c r="N171" s="101">
        <v>4.1736621475759071E-3</v>
      </c>
      <c r="O171" s="101">
        <v>6.3889529611398132E-4</v>
      </c>
      <c r="P171" s="101">
        <v>1.1822746610462703E-3</v>
      </c>
      <c r="Q171" s="101">
        <v>1.4014843169776693E-3</v>
      </c>
      <c r="R171" s="101">
        <v>0</v>
      </c>
      <c r="S171" s="101">
        <v>2.774855642717817E-3</v>
      </c>
      <c r="T171" s="101">
        <v>0</v>
      </c>
      <c r="U171" s="101">
        <v>1.8115806894756564E-3</v>
      </c>
      <c r="V171" s="101">
        <v>0</v>
      </c>
      <c r="W171" s="101">
        <v>9.068568988519596E-4</v>
      </c>
      <c r="DA171" s="131" t="s">
        <v>3579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7.7897093852573812E-3</v>
      </c>
      <c r="L172" s="104">
        <v>1.0550725464959832E-3</v>
      </c>
      <c r="M172" s="104">
        <v>5.1891458101825921E-4</v>
      </c>
      <c r="N172" s="104">
        <v>8.5197429060901116E-4</v>
      </c>
      <c r="O172" s="104">
        <v>5.0293813919745044E-3</v>
      </c>
      <c r="P172" s="104">
        <v>9.5114009620614788E-3</v>
      </c>
      <c r="Q172" s="104">
        <v>6.679872048360588E-3</v>
      </c>
      <c r="R172" s="104">
        <v>0</v>
      </c>
      <c r="S172" s="104">
        <v>1.82592954196055E-3</v>
      </c>
      <c r="T172" s="104">
        <v>3.4609722407098822E-3</v>
      </c>
      <c r="U172" s="104">
        <v>8.2623457681050942E-3</v>
      </c>
      <c r="V172" s="104">
        <v>9.7393975658860224E-3</v>
      </c>
      <c r="W172" s="104">
        <v>8.2799361391860914E-3</v>
      </c>
      <c r="DA172" s="132" t="s">
        <v>3580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3.8421144841796553E-3</v>
      </c>
      <c r="L173" s="98">
        <v>5.4440937824754465E-4</v>
      </c>
      <c r="M173" s="98">
        <v>2.5797199177611714E-4</v>
      </c>
      <c r="N173" s="98">
        <v>4.0884346717196251E-4</v>
      </c>
      <c r="O173" s="98">
        <v>2.4860463320861693E-3</v>
      </c>
      <c r="P173" s="98">
        <v>4.6099781044829586E-3</v>
      </c>
      <c r="Q173" s="98">
        <v>3.2853524105744265E-3</v>
      </c>
      <c r="R173" s="98">
        <v>0</v>
      </c>
      <c r="S173" s="98">
        <v>8.7386991034437453E-4</v>
      </c>
      <c r="T173" s="98">
        <v>1.9085454480422272E-3</v>
      </c>
      <c r="U173" s="98">
        <v>4.1843263618453284E-3</v>
      </c>
      <c r="V173" s="98">
        <v>4.8669580100762534E-3</v>
      </c>
      <c r="W173" s="98">
        <v>3.9718733274658972E-3</v>
      </c>
      <c r="DA173" s="63" t="s">
        <v>3581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3.9475949010777259E-3</v>
      </c>
      <c r="L174" s="33">
        <v>5.1066316824843869E-4</v>
      </c>
      <c r="M174" s="33">
        <v>2.6094258924214207E-4</v>
      </c>
      <c r="N174" s="33">
        <v>4.4313082343704866E-4</v>
      </c>
      <c r="O174" s="33">
        <v>2.5433350598883346E-3</v>
      </c>
      <c r="P174" s="33">
        <v>4.9014228575785202E-3</v>
      </c>
      <c r="Q174" s="33">
        <v>3.3945196377861619E-3</v>
      </c>
      <c r="R174" s="33">
        <v>0</v>
      </c>
      <c r="S174" s="33">
        <v>9.5205963161617549E-4</v>
      </c>
      <c r="T174" s="33">
        <v>1.5524267926676548E-3</v>
      </c>
      <c r="U174" s="33">
        <v>4.0780194062597667E-3</v>
      </c>
      <c r="V174" s="33">
        <v>4.8724395558097681E-3</v>
      </c>
      <c r="W174" s="33">
        <v>4.3080628117201942E-3</v>
      </c>
      <c r="DA174" s="60" t="s">
        <v>3582</v>
      </c>
    </row>
    <row r="175" spans="1:105" ht="12" customHeight="1" x14ac:dyDescent="0.25">
      <c r="A175" s="121" t="s">
        <v>54</v>
      </c>
      <c r="B175" s="122"/>
      <c r="C175" s="122">
        <v>2.0967642583201189E-3</v>
      </c>
      <c r="D175" s="122">
        <v>3.8813103605082832E-3</v>
      </c>
      <c r="E175" s="122">
        <v>7.9565941442561097E-3</v>
      </c>
      <c r="F175" s="122">
        <v>6.6048470944470227E-3</v>
      </c>
      <c r="G175" s="122">
        <v>6.2973788234320909E-3</v>
      </c>
      <c r="H175" s="122">
        <v>8.1498906933150234E-3</v>
      </c>
      <c r="I175" s="122">
        <v>1.2862841973587386E-2</v>
      </c>
      <c r="J175" s="122">
        <v>1.0987904815603626E-2</v>
      </c>
      <c r="K175" s="122">
        <v>9.6355927275908679E-3</v>
      </c>
      <c r="L175" s="122">
        <v>6.0378480476764715E-3</v>
      </c>
      <c r="M175" s="122">
        <v>2.8526406039236559E-3</v>
      </c>
      <c r="N175" s="122">
        <v>3.3813123319983806E-3</v>
      </c>
      <c r="O175" s="122">
        <v>3.4595431128482713E-3</v>
      </c>
      <c r="P175" s="122">
        <v>6.4027438904878196E-3</v>
      </c>
      <c r="Q175" s="122">
        <v>4.5348899315384586E-3</v>
      </c>
      <c r="R175" s="122">
        <v>0</v>
      </c>
      <c r="S175" s="122">
        <v>2.6411785996952042E-3</v>
      </c>
      <c r="T175" s="122">
        <v>2.098382739640618E-3</v>
      </c>
      <c r="U175" s="122">
        <v>5.7959020276134718E-3</v>
      </c>
      <c r="V175" s="122">
        <v>5.3185278378628711E-3</v>
      </c>
      <c r="W175" s="122">
        <v>5.2104465918621952E-3</v>
      </c>
      <c r="DA175" s="130" t="s">
        <v>3583</v>
      </c>
    </row>
    <row r="176" spans="1:105" ht="12" customHeight="1" x14ac:dyDescent="0.25">
      <c r="A176" s="97" t="s">
        <v>50</v>
      </c>
      <c r="B176" s="98"/>
      <c r="C176" s="98">
        <v>1.6547221470799315E-3</v>
      </c>
      <c r="D176" s="98">
        <v>2.8325529151688672E-3</v>
      </c>
      <c r="E176" s="98">
        <v>2.5733171868093357E-3</v>
      </c>
      <c r="F176" s="98">
        <v>3.6018358768669075E-3</v>
      </c>
      <c r="G176" s="98">
        <v>4.9268099022423389E-3</v>
      </c>
      <c r="H176" s="98">
        <v>6.2536658687659006E-3</v>
      </c>
      <c r="I176" s="98">
        <v>1.0319322368353524E-2</v>
      </c>
      <c r="J176" s="98">
        <v>6.4889853529679214E-3</v>
      </c>
      <c r="K176" s="98">
        <v>5.5777318539776931E-3</v>
      </c>
      <c r="L176" s="98">
        <v>2.6995970436274616E-3</v>
      </c>
      <c r="M176" s="98">
        <v>1.4428377665037448E-3</v>
      </c>
      <c r="N176" s="98">
        <v>2.2974263844471468E-3</v>
      </c>
      <c r="O176" s="98">
        <v>2.3983866328265175E-3</v>
      </c>
      <c r="P176" s="98">
        <v>4.6095250874753843E-3</v>
      </c>
      <c r="Q176" s="98">
        <v>3.0260662187191912E-3</v>
      </c>
      <c r="R176" s="98">
        <v>0</v>
      </c>
      <c r="S176" s="98">
        <v>1.6491499279537164E-3</v>
      </c>
      <c r="T176" s="98">
        <v>1.4015783254880012E-3</v>
      </c>
      <c r="U176" s="98">
        <v>3.9877666968852928E-3</v>
      </c>
      <c r="V176" s="98">
        <v>3.5966005100011834E-3</v>
      </c>
      <c r="W176" s="98">
        <v>4.4057556676472039E-3</v>
      </c>
      <c r="DA176" s="63" t="s">
        <v>3584</v>
      </c>
    </row>
    <row r="177" spans="1:105" ht="12" customHeight="1" x14ac:dyDescent="0.25">
      <c r="A177" s="109" t="s">
        <v>120</v>
      </c>
      <c r="B177" s="33"/>
      <c r="C177" s="33">
        <v>4.4204211124018717E-4</v>
      </c>
      <c r="D177" s="33">
        <v>1.0487574453394159E-3</v>
      </c>
      <c r="E177" s="33">
        <v>5.383276957446774E-3</v>
      </c>
      <c r="F177" s="33">
        <v>3.0030112175801153E-3</v>
      </c>
      <c r="G177" s="33">
        <v>1.3705689211897525E-3</v>
      </c>
      <c r="H177" s="33">
        <v>1.8962248245491227E-3</v>
      </c>
      <c r="I177" s="33">
        <v>2.5435196052338628E-3</v>
      </c>
      <c r="J177" s="33">
        <v>4.4989194626357046E-3</v>
      </c>
      <c r="K177" s="33">
        <v>4.0578608736131739E-3</v>
      </c>
      <c r="L177" s="33">
        <v>3.3382510040490098E-3</v>
      </c>
      <c r="M177" s="33">
        <v>1.4098028374199109E-3</v>
      </c>
      <c r="N177" s="33">
        <v>1.0838859475512338E-3</v>
      </c>
      <c r="O177" s="33">
        <v>1.0611564800217541E-3</v>
      </c>
      <c r="P177" s="33">
        <v>1.7932188030124348E-3</v>
      </c>
      <c r="Q177" s="33">
        <v>1.5088237128192672E-3</v>
      </c>
      <c r="R177" s="33">
        <v>0</v>
      </c>
      <c r="S177" s="33">
        <v>9.9202867174148801E-4</v>
      </c>
      <c r="T177" s="33">
        <v>6.9680441415261702E-4</v>
      </c>
      <c r="U177" s="33">
        <v>1.8081353307281792E-3</v>
      </c>
      <c r="V177" s="33">
        <v>1.7219273278616877E-3</v>
      </c>
      <c r="W177" s="33">
        <v>8.0469092421499159E-4</v>
      </c>
      <c r="DA177" s="60" t="s">
        <v>3585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3586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148</v>
      </c>
      <c r="DA2" s="9"/>
    </row>
    <row r="3" spans="1:105" ht="12" customHeight="1" x14ac:dyDescent="0.25">
      <c r="A3" s="116" t="s">
        <v>144</v>
      </c>
      <c r="B3" s="119"/>
      <c r="C3" s="119">
        <f>IF(RES_hhdet_in_tes!C3=0,"",RES_hhdet_in_tes!C3/RES_hhdet_in_fec!C3)</f>
        <v>0.62533556034772675</v>
      </c>
      <c r="D3" s="119">
        <f>IF(RES_hhdet_in_tes!D3=0,"",RES_hhdet_in_tes!D3/RES_hhdet_in_fec!D3)</f>
        <v>0.63020448646929095</v>
      </c>
      <c r="E3" s="119">
        <f>IF(RES_hhdet_in_tes!E3=0,"",RES_hhdet_in_tes!E3/RES_hhdet_in_fec!E3)</f>
        <v>0.63850561165127817</v>
      </c>
      <c r="F3" s="119">
        <f>IF(RES_hhdet_in_tes!F3=0,"",RES_hhdet_in_tes!F3/RES_hhdet_in_fec!F3)</f>
        <v>0.64109919599579757</v>
      </c>
      <c r="G3" s="119">
        <f>IF(RES_hhdet_in_tes!G3=0,"",RES_hhdet_in_tes!G3/RES_hhdet_in_fec!G3)</f>
        <v>0.64374386855606081</v>
      </c>
      <c r="H3" s="119">
        <f>IF(RES_hhdet_in_tes!H3=0,"",RES_hhdet_in_tes!H3/RES_hhdet_in_fec!H3)</f>
        <v>0.64916569174918737</v>
      </c>
      <c r="I3" s="119">
        <f>IF(RES_hhdet_in_tes!I3=0,"",RES_hhdet_in_tes!I3/RES_hhdet_in_fec!I3)</f>
        <v>0.65376327663925748</v>
      </c>
      <c r="J3" s="119">
        <f>IF(RES_hhdet_in_tes!J3=0,"",RES_hhdet_in_tes!J3/RES_hhdet_in_fec!J3)</f>
        <v>0.6608082355151802</v>
      </c>
      <c r="K3" s="119">
        <f>IF(RES_hhdet_in_tes!K3=0,"",RES_hhdet_in_tes!K3/RES_hhdet_in_fec!K3)</f>
        <v>0.66821325180720126</v>
      </c>
      <c r="L3" s="119">
        <f>IF(RES_hhdet_in_tes!L3=0,"",RES_hhdet_in_tes!L3/RES_hhdet_in_fec!L3)</f>
        <v>0.67294093072451566</v>
      </c>
      <c r="M3" s="119">
        <f>IF(RES_hhdet_in_tes!M3=0,"",RES_hhdet_in_tes!M3/RES_hhdet_in_fec!M3)</f>
        <v>0.67840368952523511</v>
      </c>
      <c r="N3" s="119">
        <f>IF(RES_hhdet_in_tes!N3=0,"",RES_hhdet_in_tes!N3/RES_hhdet_in_fec!N3)</f>
        <v>0.68315388648222664</v>
      </c>
      <c r="O3" s="119">
        <f>IF(RES_hhdet_in_tes!O3=0,"",RES_hhdet_in_tes!O3/RES_hhdet_in_fec!O3)</f>
        <v>0.69147176579567171</v>
      </c>
      <c r="P3" s="119">
        <f>IF(RES_hhdet_in_tes!P3=0,"",RES_hhdet_in_tes!P3/RES_hhdet_in_fec!P3)</f>
        <v>0.69907211375452183</v>
      </c>
      <c r="Q3" s="119">
        <f>IF(RES_hhdet_in_tes!Q3=0,"",RES_hhdet_in_tes!Q3/RES_hhdet_in_fec!Q3)</f>
        <v>0.71044382522371596</v>
      </c>
      <c r="R3" s="119">
        <f>IF(RES_hhdet_in_tes!R3=0,"",RES_hhdet_in_tes!R3/RES_hhdet_in_fec!R3)</f>
        <v>0.72316777113377761</v>
      </c>
      <c r="S3" s="119">
        <f>IF(RES_hhdet_in_tes!S3=0,"",RES_hhdet_in_tes!S3/RES_hhdet_in_fec!S3)</f>
        <v>0.73823098392090258</v>
      </c>
      <c r="T3" s="119">
        <f>IF(RES_hhdet_in_tes!T3=0,"",RES_hhdet_in_tes!T3/RES_hhdet_in_fec!T3)</f>
        <v>0.75766293042975519</v>
      </c>
      <c r="U3" s="119">
        <f>IF(RES_hhdet_in_tes!U3=0,"",RES_hhdet_in_tes!U3/RES_hhdet_in_fec!U3)</f>
        <v>0.77338199768588956</v>
      </c>
      <c r="V3" s="119">
        <f>IF(RES_hhdet_in_tes!V3=0,"",RES_hhdet_in_tes!V3/RES_hhdet_in_fec!V3)</f>
        <v>0.78539936251915876</v>
      </c>
      <c r="W3" s="119">
        <f>IF(RES_hhdet_in_tes!W3=0,"",RES_hhdet_in_tes!W3/RES_hhdet_in_fec!W3)</f>
        <v>0.78789206626122932</v>
      </c>
      <c r="DA3" s="129" t="s">
        <v>3587</v>
      </c>
    </row>
    <row r="4" spans="1:105" ht="12.95" customHeight="1" x14ac:dyDescent="0.25">
      <c r="A4" s="121" t="s">
        <v>57</v>
      </c>
      <c r="B4" s="124"/>
      <c r="C4" s="124">
        <f>IF(RES_hhdet_in_tes!C4=0,"",RES_hhdet_in_tes!C4/RES_hhdet_in_fec!C4)</f>
        <v>0.62355204659311203</v>
      </c>
      <c r="D4" s="124">
        <f>IF(RES_hhdet_in_tes!D4=0,"",RES_hhdet_in_tes!D4/RES_hhdet_in_fec!D4)</f>
        <v>0.62808653123253944</v>
      </c>
      <c r="E4" s="124">
        <f>IF(RES_hhdet_in_tes!E4=0,"",RES_hhdet_in_tes!E4/RES_hhdet_in_fec!E4)</f>
        <v>0.63286184468551276</v>
      </c>
      <c r="F4" s="124">
        <f>IF(RES_hhdet_in_tes!F4=0,"",RES_hhdet_in_tes!F4/RES_hhdet_in_fec!F4)</f>
        <v>0.63777038776698802</v>
      </c>
      <c r="G4" s="124">
        <f>IF(RES_hhdet_in_tes!G4=0,"",RES_hhdet_in_tes!G4/RES_hhdet_in_fec!G4)</f>
        <v>0.64287923136697611</v>
      </c>
      <c r="H4" s="124">
        <f>IF(RES_hhdet_in_tes!H4=0,"",RES_hhdet_in_tes!H4/RES_hhdet_in_fec!H4)</f>
        <v>0.64818629473938238</v>
      </c>
      <c r="I4" s="124">
        <f>IF(RES_hhdet_in_tes!I4=0,"",RES_hhdet_in_tes!I4/RES_hhdet_in_fec!I4)</f>
        <v>0.65362677804349534</v>
      </c>
      <c r="J4" s="124">
        <f>IF(RES_hhdet_in_tes!J4=0,"",RES_hhdet_in_tes!J4/RES_hhdet_in_fec!J4)</f>
        <v>0.65927575326384769</v>
      </c>
      <c r="K4" s="124">
        <f>IF(RES_hhdet_in_tes!K4=0,"",RES_hhdet_in_tes!K4/RES_hhdet_in_fec!K4)</f>
        <v>0.66508784552553857</v>
      </c>
      <c r="L4" s="124">
        <f>IF(RES_hhdet_in_tes!L4=0,"",RES_hhdet_in_tes!L4/RES_hhdet_in_fec!L4)</f>
        <v>0.67106299335648012</v>
      </c>
      <c r="M4" s="124">
        <f>IF(RES_hhdet_in_tes!M4=0,"",RES_hhdet_in_tes!M4/RES_hhdet_in_fec!M4)</f>
        <v>0.67712623274106098</v>
      </c>
      <c r="N4" s="124">
        <f>IF(RES_hhdet_in_tes!N4=0,"",RES_hhdet_in_tes!N4/RES_hhdet_in_fec!N4)</f>
        <v>0.68305322123058143</v>
      </c>
      <c r="O4" s="124">
        <f>IF(RES_hhdet_in_tes!O4=0,"",RES_hhdet_in_tes!O4/RES_hhdet_in_fec!O4)</f>
        <v>0.68871218151124103</v>
      </c>
      <c r="P4" s="124">
        <f>IF(RES_hhdet_in_tes!P4=0,"",RES_hhdet_in_tes!P4/RES_hhdet_in_fec!P4)</f>
        <v>0.69461076616516026</v>
      </c>
      <c r="Q4" s="124">
        <f>IF(RES_hhdet_in_tes!Q4=0,"",RES_hhdet_in_tes!Q4/RES_hhdet_in_fec!Q4)</f>
        <v>0.70326513698166315</v>
      </c>
      <c r="R4" s="124">
        <f>IF(RES_hhdet_in_tes!R4=0,"",RES_hhdet_in_tes!R4/RES_hhdet_in_fec!R4)</f>
        <v>0.71822513683725653</v>
      </c>
      <c r="S4" s="124">
        <f>IF(RES_hhdet_in_tes!S4=0,"",RES_hhdet_in_tes!S4/RES_hhdet_in_fec!S4)</f>
        <v>0.73719904626324539</v>
      </c>
      <c r="T4" s="124">
        <f>IF(RES_hhdet_in_tes!T4=0,"",RES_hhdet_in_tes!T4/RES_hhdet_in_fec!T4)</f>
        <v>0.75712190715219574</v>
      </c>
      <c r="U4" s="124">
        <f>IF(RES_hhdet_in_tes!U4=0,"",RES_hhdet_in_tes!U4/RES_hhdet_in_fec!U4)</f>
        <v>0.77527737273149677</v>
      </c>
      <c r="V4" s="124">
        <f>IF(RES_hhdet_in_tes!V4=0,"",RES_hhdet_in_tes!V4/RES_hhdet_in_fec!V4)</f>
        <v>0.78980830796990531</v>
      </c>
      <c r="W4" s="124">
        <f>IF(RES_hhdet_in_tes!W4=0,"",RES_hhdet_in_tes!W4/RES_hhdet_in_fec!W4)</f>
        <v>0.80022395206418695</v>
      </c>
      <c r="DA4" s="130" t="s">
        <v>3588</v>
      </c>
    </row>
    <row r="5" spans="1:105" ht="12" customHeight="1" x14ac:dyDescent="0.25">
      <c r="A5" s="97" t="s">
        <v>51</v>
      </c>
      <c r="B5" s="111"/>
      <c r="C5" s="111">
        <f>IF(RES_hhdet_in_tes!C5=0,"",RES_hhdet_in_tes!C5/RES_hhdet_in_fec!C5)</f>
        <v>0.6216582425371372</v>
      </c>
      <c r="D5" s="111">
        <f>IF(RES_hhdet_in_tes!D5=0,"",RES_hhdet_in_tes!D5/RES_hhdet_in_fec!D5)</f>
        <v>0.62622151211348687</v>
      </c>
      <c r="E5" s="111">
        <f>IF(RES_hhdet_in_tes!E5=0,"",RES_hhdet_in_tes!E5/RES_hhdet_in_fec!E5)</f>
        <v>0.63100824272968437</v>
      </c>
      <c r="F5" s="111">
        <f>IF(RES_hhdet_in_tes!F5=0,"",RES_hhdet_in_tes!F5/RES_hhdet_in_fec!F5)</f>
        <v>0.63595872165553613</v>
      </c>
      <c r="G5" s="111">
        <f>IF(RES_hhdet_in_tes!G5=0,"",RES_hhdet_in_tes!G5/RES_hhdet_in_fec!G5)</f>
        <v>0.64110631828778464</v>
      </c>
      <c r="H5" s="111">
        <f>IF(RES_hhdet_in_tes!H5=0,"",RES_hhdet_in_tes!H5/RES_hhdet_in_fec!H5)</f>
        <v>0.64643262702413584</v>
      </c>
      <c r="I5" s="111">
        <f>IF(RES_hhdet_in_tes!I5=0,"",RES_hhdet_in_tes!I5/RES_hhdet_in_fec!I5)</f>
        <v>0.65193148953633095</v>
      </c>
      <c r="J5" s="111">
        <f>IF(RES_hhdet_in_tes!J5=0,"",RES_hhdet_in_tes!J5/RES_hhdet_in_fec!J5)</f>
        <v>0.65761081455559844</v>
      </c>
      <c r="K5" s="111">
        <f>IF(RES_hhdet_in_tes!K5=0,"",RES_hhdet_in_tes!K5/RES_hhdet_in_fec!K5)</f>
        <v>0.66346000079487089</v>
      </c>
      <c r="L5" s="111">
        <f>IF(RES_hhdet_in_tes!L5=0,"",RES_hhdet_in_tes!L5/RES_hhdet_in_fec!L5)</f>
        <v>0.66944617524002126</v>
      </c>
      <c r="M5" s="111">
        <f>IF(RES_hhdet_in_tes!M5=0,"",RES_hhdet_in_tes!M5/RES_hhdet_in_fec!M5)</f>
        <v>0.67556503537754797</v>
      </c>
      <c r="N5" s="111">
        <f>IF(RES_hhdet_in_tes!N5=0,"",RES_hhdet_in_tes!N5/RES_hhdet_in_fec!N5)</f>
        <v>0.68152201976899651</v>
      </c>
      <c r="O5" s="111">
        <f>IF(RES_hhdet_in_tes!O5=0,"",RES_hhdet_in_tes!O5/RES_hhdet_in_fec!O5)</f>
        <v>0.68722269528372049</v>
      </c>
      <c r="P5" s="111">
        <f>IF(RES_hhdet_in_tes!P5=0,"",RES_hhdet_in_tes!P5/RES_hhdet_in_fec!P5)</f>
        <v>0.69318698251535937</v>
      </c>
      <c r="Q5" s="111">
        <f>IF(RES_hhdet_in_tes!Q5=0,"",RES_hhdet_in_tes!Q5/RES_hhdet_in_fec!Q5)</f>
        <v>0.70189015276423283</v>
      </c>
      <c r="R5" s="111">
        <f>IF(RES_hhdet_in_tes!R5=0,"",RES_hhdet_in_tes!R5/RES_hhdet_in_fec!R5)</f>
        <v>0.71689948479826193</v>
      </c>
      <c r="S5" s="111">
        <f>IF(RES_hhdet_in_tes!S5=0,"",RES_hhdet_in_tes!S5/RES_hhdet_in_fec!S5)</f>
        <v>0.73594206891569325</v>
      </c>
      <c r="T5" s="111">
        <f>IF(RES_hhdet_in_tes!T5=0,"",RES_hhdet_in_tes!T5/RES_hhdet_in_fec!T5)</f>
        <v>0.75591132130983885</v>
      </c>
      <c r="U5" s="111">
        <f>IF(RES_hhdet_in_tes!U5=0,"",RES_hhdet_in_tes!U5/RES_hhdet_in_fec!U5)</f>
        <v>0.77415482418418935</v>
      </c>
      <c r="V5" s="111">
        <f>IF(RES_hhdet_in_tes!V5=0,"",RES_hhdet_in_tes!V5/RES_hhdet_in_fec!V5)</f>
        <v>0.78874051402845269</v>
      </c>
      <c r="W5" s="111">
        <f>IF(RES_hhdet_in_tes!W5=0,"",RES_hhdet_in_tes!W5/RES_hhdet_in_fec!W5)</f>
        <v>0.7992201342124855</v>
      </c>
      <c r="DA5" s="63" t="s">
        <v>3589</v>
      </c>
    </row>
    <row r="6" spans="1:105" ht="12" customHeight="1" x14ac:dyDescent="0.25">
      <c r="A6" s="97" t="s">
        <v>53</v>
      </c>
      <c r="B6" s="111"/>
      <c r="C6" s="111">
        <f>IF(RES_hhdet_in_tes!C6=0,"",RES_hhdet_in_tes!C6/RES_hhdet_in_fec!C6)</f>
        <v>1</v>
      </c>
      <c r="D6" s="111">
        <f>IF(RES_hhdet_in_tes!D6=0,"",RES_hhdet_in_tes!D6/RES_hhdet_in_fec!D6)</f>
        <v>1</v>
      </c>
      <c r="E6" s="111">
        <f>IF(RES_hhdet_in_tes!E6=0,"",RES_hhdet_in_tes!E6/RES_hhdet_in_fec!E6)</f>
        <v>1</v>
      </c>
      <c r="F6" s="111">
        <f>IF(RES_hhdet_in_tes!F6=0,"",RES_hhdet_in_tes!F6/RES_hhdet_in_fec!F6)</f>
        <v>1</v>
      </c>
      <c r="G6" s="111">
        <f>IF(RES_hhdet_in_tes!G6=0,"",RES_hhdet_in_tes!G6/RES_hhdet_in_fec!G6)</f>
        <v>1</v>
      </c>
      <c r="H6" s="111">
        <f>IF(RES_hhdet_in_tes!H6=0,"",RES_hhdet_in_tes!H6/RES_hhdet_in_fec!H6)</f>
        <v>1</v>
      </c>
      <c r="I6" s="111">
        <f>IF(RES_hhdet_in_tes!I6=0,"",RES_hhdet_in_tes!I6/RES_hhdet_in_fec!I6)</f>
        <v>1</v>
      </c>
      <c r="J6" s="111">
        <f>IF(RES_hhdet_in_tes!J6=0,"",RES_hhdet_in_tes!J6/RES_hhdet_in_fec!J6)</f>
        <v>1</v>
      </c>
      <c r="K6" s="111">
        <f>IF(RES_hhdet_in_tes!K6=0,"",RES_hhdet_in_tes!K6/RES_hhdet_in_fec!K6)</f>
        <v>1</v>
      </c>
      <c r="L6" s="111">
        <f>IF(RES_hhdet_in_tes!L6=0,"",RES_hhdet_in_tes!L6/RES_hhdet_in_fec!L6)</f>
        <v>1</v>
      </c>
      <c r="M6" s="111">
        <f>IF(RES_hhdet_in_tes!M6=0,"",RES_hhdet_in_tes!M6/RES_hhdet_in_fec!M6)</f>
        <v>1</v>
      </c>
      <c r="N6" s="111">
        <f>IF(RES_hhdet_in_tes!N6=0,"",RES_hhdet_in_tes!N6/RES_hhdet_in_fec!N6)</f>
        <v>1</v>
      </c>
      <c r="O6" s="111">
        <f>IF(RES_hhdet_in_tes!O6=0,"",RES_hhdet_in_tes!O6/RES_hhdet_in_fec!O6)</f>
        <v>1</v>
      </c>
      <c r="P6" s="111">
        <f>IF(RES_hhdet_in_tes!P6=0,"",RES_hhdet_in_tes!P6/RES_hhdet_in_fec!P6)</f>
        <v>1</v>
      </c>
      <c r="Q6" s="111">
        <f>IF(RES_hhdet_in_tes!Q6=0,"",RES_hhdet_in_tes!Q6/RES_hhdet_in_fec!Q6)</f>
        <v>1</v>
      </c>
      <c r="R6" s="111">
        <f>IF(RES_hhdet_in_tes!R6=0,"",RES_hhdet_in_tes!R6/RES_hhdet_in_fec!R6)</f>
        <v>1</v>
      </c>
      <c r="S6" s="111">
        <f>IF(RES_hhdet_in_tes!S6=0,"",RES_hhdet_in_tes!S6/RES_hhdet_in_fec!S6)</f>
        <v>1</v>
      </c>
      <c r="T6" s="111">
        <f>IF(RES_hhdet_in_tes!T6=0,"",RES_hhdet_in_tes!T6/RES_hhdet_in_fec!T6)</f>
        <v>1</v>
      </c>
      <c r="U6" s="111">
        <f>IF(RES_hhdet_in_tes!U6=0,"",RES_hhdet_in_tes!U6/RES_hhdet_in_fec!U6)</f>
        <v>1</v>
      </c>
      <c r="V6" s="111">
        <f>IF(RES_hhdet_in_tes!V6=0,"",RES_hhdet_in_tes!V6/RES_hhdet_in_fec!V6)</f>
        <v>1</v>
      </c>
      <c r="W6" s="111">
        <f>IF(RES_hhdet_in_tes!W6=0,"",RES_hhdet_in_tes!W6/RES_hhdet_in_fec!W6)</f>
        <v>1</v>
      </c>
      <c r="DA6" s="63" t="s">
        <v>3590</v>
      </c>
    </row>
    <row r="7" spans="1:105" ht="12.95" customHeight="1" x14ac:dyDescent="0.25">
      <c r="A7" s="121" t="s">
        <v>92</v>
      </c>
      <c r="B7" s="124"/>
      <c r="C7" s="124">
        <f>IF(RES_hhdet_in_tes!C7=0,"",RES_hhdet_in_tes!C7/RES_hhdet_in_fec!C7)</f>
        <v>2.2667410380430577</v>
      </c>
      <c r="D7" s="124">
        <f>IF(RES_hhdet_in_tes!D7=0,"",RES_hhdet_in_tes!D7/RES_hhdet_in_fec!D7)</f>
        <v>2.3410118130491027</v>
      </c>
      <c r="E7" s="124">
        <f>IF(RES_hhdet_in_tes!E7=0,"",RES_hhdet_in_tes!E7/RES_hhdet_in_fec!E7)</f>
        <v>2.4160667851648765</v>
      </c>
      <c r="F7" s="124">
        <f>IF(RES_hhdet_in_tes!F7=0,"",RES_hhdet_in_tes!F7/RES_hhdet_in_fec!F7)</f>
        <v>2.491202364164911</v>
      </c>
      <c r="G7" s="124">
        <f>IF(RES_hhdet_in_tes!G7=0,"",RES_hhdet_in_tes!G7/RES_hhdet_in_fec!G7)</f>
        <v>2.5670519171038864</v>
      </c>
      <c r="H7" s="124">
        <f>IF(RES_hhdet_in_tes!H7=0,"",RES_hhdet_in_tes!H7/RES_hhdet_in_fec!H7)</f>
        <v>2.6435338118133558</v>
      </c>
      <c r="I7" s="124">
        <f>IF(RES_hhdet_in_tes!I7=0,"",RES_hhdet_in_tes!I7/RES_hhdet_in_fec!I7)</f>
        <v>2.7207998316413051</v>
      </c>
      <c r="J7" s="124">
        <f>IF(RES_hhdet_in_tes!J7=0,"",RES_hhdet_in_tes!J7/RES_hhdet_in_fec!J7)</f>
        <v>2.7994813266575251</v>
      </c>
      <c r="K7" s="124">
        <f>IF(RES_hhdet_in_tes!K7=0,"",RES_hhdet_in_tes!K7/RES_hhdet_in_fec!K7)</f>
        <v>2.8801091494833253</v>
      </c>
      <c r="L7" s="124">
        <f>IF(RES_hhdet_in_tes!L7=0,"",RES_hhdet_in_tes!L7/RES_hhdet_in_fec!L7)</f>
        <v>2.9628145503208496</v>
      </c>
      <c r="M7" s="124">
        <f>IF(RES_hhdet_in_tes!M7=0,"",RES_hhdet_in_tes!M7/RES_hhdet_in_fec!M7)</f>
        <v>3.0615983583892934</v>
      </c>
      <c r="N7" s="124">
        <f>IF(RES_hhdet_in_tes!N7=0,"",RES_hhdet_in_tes!N7/RES_hhdet_in_fec!N7)</f>
        <v>3.1810424856553818</v>
      </c>
      <c r="O7" s="124">
        <f>IF(RES_hhdet_in_tes!O7=0,"",RES_hhdet_in_tes!O7/RES_hhdet_in_fec!O7)</f>
        <v>3.3236800321210822</v>
      </c>
      <c r="P7" s="124">
        <f>IF(RES_hhdet_in_tes!P7=0,"",RES_hhdet_in_tes!P7/RES_hhdet_in_fec!P7)</f>
        <v>3.478367379835809</v>
      </c>
      <c r="Q7" s="124">
        <f>IF(RES_hhdet_in_tes!Q7=0,"",RES_hhdet_in_tes!Q7/RES_hhdet_in_fec!Q7)</f>
        <v>3.6113031474490023</v>
      </c>
      <c r="R7" s="124">
        <f>IF(RES_hhdet_in_tes!R7=0,"",RES_hhdet_in_tes!R7/RES_hhdet_in_fec!R7)</f>
        <v>3.694701493524911</v>
      </c>
      <c r="S7" s="124">
        <f>IF(RES_hhdet_in_tes!S7=0,"",RES_hhdet_in_tes!S7/RES_hhdet_in_fec!S7)</f>
        <v>3.7610824821923368</v>
      </c>
      <c r="T7" s="124">
        <f>IF(RES_hhdet_in_tes!T7=0,"",RES_hhdet_in_tes!T7/RES_hhdet_in_fec!T7)</f>
        <v>3.8165463251589697</v>
      </c>
      <c r="U7" s="124">
        <f>IF(RES_hhdet_in_tes!U7=0,"",RES_hhdet_in_tes!U7/RES_hhdet_in_fec!U7)</f>
        <v>3.8670390386509808</v>
      </c>
      <c r="V7" s="124">
        <f>IF(RES_hhdet_in_tes!V7=0,"",RES_hhdet_in_tes!V7/RES_hhdet_in_fec!V7)</f>
        <v>3.9185218835832849</v>
      </c>
      <c r="W7" s="124">
        <f>IF(RES_hhdet_in_tes!W7=0,"",RES_hhdet_in_tes!W7/RES_hhdet_in_fec!W7)</f>
        <v>3.9689243079134164</v>
      </c>
      <c r="DA7" s="130" t="s">
        <v>3591</v>
      </c>
    </row>
    <row r="8" spans="1:105" ht="12" customHeight="1" x14ac:dyDescent="0.25">
      <c r="A8" s="97" t="s">
        <v>53</v>
      </c>
      <c r="B8" s="111"/>
      <c r="C8" s="111">
        <f>IF(RES_hhdet_in_tes!C8=0,"",RES_hhdet_in_tes!C8/RES_hhdet_in_fec!C8)</f>
        <v>2.2667410380430577</v>
      </c>
      <c r="D8" s="111">
        <f>IF(RES_hhdet_in_tes!D8=0,"",RES_hhdet_in_tes!D8/RES_hhdet_in_fec!D8)</f>
        <v>2.3410118130491027</v>
      </c>
      <c r="E8" s="111">
        <f>IF(RES_hhdet_in_tes!E8=0,"",RES_hhdet_in_tes!E8/RES_hhdet_in_fec!E8)</f>
        <v>2.4160667851648765</v>
      </c>
      <c r="F8" s="111">
        <f>IF(RES_hhdet_in_tes!F8=0,"",RES_hhdet_in_tes!F8/RES_hhdet_in_fec!F8)</f>
        <v>2.491202364164911</v>
      </c>
      <c r="G8" s="111">
        <f>IF(RES_hhdet_in_tes!G8=0,"",RES_hhdet_in_tes!G8/RES_hhdet_in_fec!G8)</f>
        <v>2.5670519171038864</v>
      </c>
      <c r="H8" s="111">
        <f>IF(RES_hhdet_in_tes!H8=0,"",RES_hhdet_in_tes!H8/RES_hhdet_in_fec!H8)</f>
        <v>2.6435338118133558</v>
      </c>
      <c r="I8" s="111">
        <f>IF(RES_hhdet_in_tes!I8=0,"",RES_hhdet_in_tes!I8/RES_hhdet_in_fec!I8)</f>
        <v>2.7207998316413051</v>
      </c>
      <c r="J8" s="111">
        <f>IF(RES_hhdet_in_tes!J8=0,"",RES_hhdet_in_tes!J8/RES_hhdet_in_fec!J8)</f>
        <v>2.7994813266575251</v>
      </c>
      <c r="K8" s="111">
        <f>IF(RES_hhdet_in_tes!K8=0,"",RES_hhdet_in_tes!K8/RES_hhdet_in_fec!K8)</f>
        <v>2.8801091494833253</v>
      </c>
      <c r="L8" s="111">
        <f>IF(RES_hhdet_in_tes!L8=0,"",RES_hhdet_in_tes!L8/RES_hhdet_in_fec!L8)</f>
        <v>2.9628145503208496</v>
      </c>
      <c r="M8" s="111">
        <f>IF(RES_hhdet_in_tes!M8=0,"",RES_hhdet_in_tes!M8/RES_hhdet_in_fec!M8)</f>
        <v>3.0615983583892934</v>
      </c>
      <c r="N8" s="111">
        <f>IF(RES_hhdet_in_tes!N8=0,"",RES_hhdet_in_tes!N8/RES_hhdet_in_fec!N8)</f>
        <v>3.1810424856553818</v>
      </c>
      <c r="O8" s="111">
        <f>IF(RES_hhdet_in_tes!O8=0,"",RES_hhdet_in_tes!O8/RES_hhdet_in_fec!O8)</f>
        <v>3.3236800321210822</v>
      </c>
      <c r="P8" s="111">
        <f>IF(RES_hhdet_in_tes!P8=0,"",RES_hhdet_in_tes!P8/RES_hhdet_in_fec!P8)</f>
        <v>3.478367379835809</v>
      </c>
      <c r="Q8" s="111">
        <f>IF(RES_hhdet_in_tes!Q8=0,"",RES_hhdet_in_tes!Q8/RES_hhdet_in_fec!Q8)</f>
        <v>3.6113031474490023</v>
      </c>
      <c r="R8" s="111">
        <f>IF(RES_hhdet_in_tes!R8=0,"",RES_hhdet_in_tes!R8/RES_hhdet_in_fec!R8)</f>
        <v>3.694701493524911</v>
      </c>
      <c r="S8" s="111">
        <f>IF(RES_hhdet_in_tes!S8=0,"",RES_hhdet_in_tes!S8/RES_hhdet_in_fec!S8)</f>
        <v>3.7610824821923368</v>
      </c>
      <c r="T8" s="111">
        <f>IF(RES_hhdet_in_tes!T8=0,"",RES_hhdet_in_tes!T8/RES_hhdet_in_fec!T8)</f>
        <v>3.8165463251589697</v>
      </c>
      <c r="U8" s="111">
        <f>IF(RES_hhdet_in_tes!U8=0,"",RES_hhdet_in_tes!U8/RES_hhdet_in_fec!U8)</f>
        <v>3.8670390386509808</v>
      </c>
      <c r="V8" s="111">
        <f>IF(RES_hhdet_in_tes!V8=0,"",RES_hhdet_in_tes!V8/RES_hhdet_in_fec!V8)</f>
        <v>3.9185218835832849</v>
      </c>
      <c r="W8" s="111">
        <f>IF(RES_hhdet_in_tes!W8=0,"",RES_hhdet_in_tes!W8/RES_hhdet_in_fec!W8)</f>
        <v>3.9689243079134164</v>
      </c>
      <c r="DA8" s="63" t="s">
        <v>3592</v>
      </c>
    </row>
    <row r="9" spans="1:105" ht="12" customHeight="1" x14ac:dyDescent="0.25">
      <c r="A9" s="121" t="s">
        <v>55</v>
      </c>
      <c r="B9" s="124"/>
      <c r="C9" s="124">
        <f>IF(RES_hhdet_in_tes!C9=0,"",RES_hhdet_in_tes!C9/RES_hhdet_in_fec!C9)</f>
        <v>0.64870957030154797</v>
      </c>
      <c r="D9" s="124">
        <f>IF(RES_hhdet_in_tes!D9=0,"",RES_hhdet_in_tes!D9/RES_hhdet_in_fec!D9)</f>
        <v>0.65510962300023523</v>
      </c>
      <c r="E9" s="124">
        <f>IF(RES_hhdet_in_tes!E9=0,"",RES_hhdet_in_tes!E9/RES_hhdet_in_fec!E9)</f>
        <v>0.65276703486888121</v>
      </c>
      <c r="F9" s="124">
        <f>IF(RES_hhdet_in_tes!F9=0,"",RES_hhdet_in_tes!F9/RES_hhdet_in_fec!F9)</f>
        <v>0.6607599186525569</v>
      </c>
      <c r="G9" s="124">
        <f>IF(RES_hhdet_in_tes!G9=0,"",RES_hhdet_in_tes!G9/RES_hhdet_in_fec!G9)</f>
        <v>0.66595777225784858</v>
      </c>
      <c r="H9" s="124">
        <f>IF(RES_hhdet_in_tes!H9=0,"",RES_hhdet_in_tes!H9/RES_hhdet_in_fec!H9)</f>
        <v>0.67415068676667833</v>
      </c>
      <c r="I9" s="124">
        <f>IF(RES_hhdet_in_tes!I9=0,"",RES_hhdet_in_tes!I9/RES_hhdet_in_fec!I9)</f>
        <v>0.675678334148059</v>
      </c>
      <c r="J9" s="124">
        <f>IF(RES_hhdet_in_tes!J9=0,"",RES_hhdet_in_tes!J9/RES_hhdet_in_fec!J9)</f>
        <v>0.67974677509205428</v>
      </c>
      <c r="K9" s="124">
        <f>IF(RES_hhdet_in_tes!K9=0,"",RES_hhdet_in_tes!K9/RES_hhdet_in_fec!K9)</f>
        <v>0.70259329236526635</v>
      </c>
      <c r="L9" s="124">
        <f>IF(RES_hhdet_in_tes!L9=0,"",RES_hhdet_in_tes!L9/RES_hhdet_in_fec!L9)</f>
        <v>0.68742756782487635</v>
      </c>
      <c r="M9" s="124">
        <f>IF(RES_hhdet_in_tes!M9=0,"",RES_hhdet_in_tes!M9/RES_hhdet_in_fec!M9)</f>
        <v>0.69416256708960322</v>
      </c>
      <c r="N9" s="124">
        <f>IF(RES_hhdet_in_tes!N9=0,"",RES_hhdet_in_tes!N9/RES_hhdet_in_fec!N9)</f>
        <v>0.70749799124607338</v>
      </c>
      <c r="O9" s="124">
        <f>IF(RES_hhdet_in_tes!O9=0,"",RES_hhdet_in_tes!O9/RES_hhdet_in_fec!O9)</f>
        <v>0.73901954306040485</v>
      </c>
      <c r="P9" s="124">
        <f>IF(RES_hhdet_in_tes!P9=0,"",RES_hhdet_in_tes!P9/RES_hhdet_in_fec!P9)</f>
        <v>0.75719449048236132</v>
      </c>
      <c r="Q9" s="124">
        <f>IF(RES_hhdet_in_tes!Q9=0,"",RES_hhdet_in_tes!Q9/RES_hhdet_in_fec!Q9)</f>
        <v>0.76607435101166876</v>
      </c>
      <c r="R9" s="124">
        <f>IF(RES_hhdet_in_tes!R9=0,"",RES_hhdet_in_tes!R9/RES_hhdet_in_fec!R9)</f>
        <v>0.77201481152171902</v>
      </c>
      <c r="S9" s="124">
        <f>IF(RES_hhdet_in_tes!S9=0,"",RES_hhdet_in_tes!S9/RES_hhdet_in_fec!S9)</f>
        <v>0.77381031677796819</v>
      </c>
      <c r="T9" s="124">
        <f>IF(RES_hhdet_in_tes!T9=0,"",RES_hhdet_in_tes!T9/RES_hhdet_in_fec!T9)</f>
        <v>0.80540814114123715</v>
      </c>
      <c r="U9" s="124">
        <f>IF(RES_hhdet_in_tes!U9=0,"",RES_hhdet_in_tes!U9/RES_hhdet_in_fec!U9)</f>
        <v>0.81826397385187477</v>
      </c>
      <c r="V9" s="124">
        <f>IF(RES_hhdet_in_tes!V9=0,"",RES_hhdet_in_tes!V9/RES_hhdet_in_fec!V9)</f>
        <v>0.82832292001375052</v>
      </c>
      <c r="W9" s="124">
        <f>IF(RES_hhdet_in_tes!W9=0,"",RES_hhdet_in_tes!W9/RES_hhdet_in_fec!W9)</f>
        <v>0.82978005075300498</v>
      </c>
      <c r="DA9" s="130" t="s">
        <v>3593</v>
      </c>
    </row>
    <row r="10" spans="1:105" ht="12" customHeight="1" x14ac:dyDescent="0.25">
      <c r="A10" s="97" t="s">
        <v>143</v>
      </c>
      <c r="B10" s="111"/>
      <c r="C10" s="111">
        <f>IF(RES_hhdet_in_tes!C10=0,"",RES_hhdet_in_tes!C10/RES_hhdet_in_fec!C10)</f>
        <v>0.6553201718716315</v>
      </c>
      <c r="D10" s="111">
        <f>IF(RES_hhdet_in_tes!D10=0,"",RES_hhdet_in_tes!D10/RES_hhdet_in_fec!D10)</f>
        <v>0.65980354592808932</v>
      </c>
      <c r="E10" s="111">
        <f>IF(RES_hhdet_in_tes!E10=0,"",RES_hhdet_in_tes!E10/RES_hhdet_in_fec!E10)</f>
        <v>0.66450646858055284</v>
      </c>
      <c r="F10" s="111">
        <f>IF(RES_hhdet_in_tes!F10=0,"",RES_hhdet_in_tes!F10/RES_hhdet_in_fec!F10)</f>
        <v>0.66937027257281223</v>
      </c>
      <c r="G10" s="111">
        <f>IF(RES_hhdet_in_tes!G10=0,"",RES_hhdet_in_tes!G10/RES_hhdet_in_fec!G10)</f>
        <v>0.67442774305707731</v>
      </c>
      <c r="H10" s="111">
        <f>IF(RES_hhdet_in_tes!H10=0,"",RES_hhdet_in_tes!H10/RES_hhdet_in_fec!H10)</f>
        <v>0.67966079668358348</v>
      </c>
      <c r="I10" s="111">
        <f>IF(RES_hhdet_in_tes!I10=0,"",RES_hhdet_in_tes!I10/RES_hhdet_in_fec!I10)</f>
        <v>0.68506338294650726</v>
      </c>
      <c r="J10" s="111">
        <f>IF(RES_hhdet_in_tes!J10=0,"",RES_hhdet_in_tes!J10/RES_hhdet_in_fec!J10)</f>
        <v>0.69064327210789755</v>
      </c>
      <c r="K10" s="111">
        <f>IF(RES_hhdet_in_tes!K10=0,"",RES_hhdet_in_tes!K10/RES_hhdet_in_fec!K10)</f>
        <v>0.69639004849219388</v>
      </c>
      <c r="L10" s="111">
        <f>IF(RES_hhdet_in_tes!L10=0,"",RES_hhdet_in_tes!L10/RES_hhdet_in_fec!L10)</f>
        <v>0.70227141463893983</v>
      </c>
      <c r="M10" s="111">
        <f>IF(RES_hhdet_in_tes!M10=0,"",RES_hhdet_in_tes!M10/RES_hhdet_in_fec!M10)</f>
        <v>0.70828314336473353</v>
      </c>
      <c r="N10" s="111">
        <f>IF(RES_hhdet_in_tes!N10=0,"",RES_hhdet_in_tes!N10/RES_hhdet_in_fec!N10)</f>
        <v>0.71413583052872731</v>
      </c>
      <c r="O10" s="111">
        <f>IF(RES_hhdet_in_tes!O10=0,"",RES_hhdet_in_tes!O10/RES_hhdet_in_fec!O10)</f>
        <v>0.71973669637269599</v>
      </c>
      <c r="P10" s="111">
        <f>IF(RES_hhdet_in_tes!P10=0,"",RES_hhdet_in_tes!P10/RES_hhdet_in_fec!P10)</f>
        <v>0.72559655851587956</v>
      </c>
      <c r="Q10" s="111">
        <f>IF(RES_hhdet_in_tes!Q10=0,"",RES_hhdet_in_tes!Q10/RES_hhdet_in_fec!Q10)</f>
        <v>0.73414735023437983</v>
      </c>
      <c r="R10" s="111">
        <f>IF(RES_hhdet_in_tes!R10=0,"",RES_hhdet_in_tes!R10/RES_hhdet_in_fec!R10)</f>
        <v>0.74889389297533238</v>
      </c>
      <c r="S10" s="111">
        <f>IF(RES_hhdet_in_tes!S10=0,"",RES_hhdet_in_tes!S10/RES_hhdet_in_fec!S10)</f>
        <v>0.76760307203468203</v>
      </c>
      <c r="T10" s="111">
        <f>IF(RES_hhdet_in_tes!T10=0,"",RES_hhdet_in_tes!T10/RES_hhdet_in_fec!T10)</f>
        <v>0.78722269489781116</v>
      </c>
      <c r="U10" s="111">
        <f>IF(RES_hhdet_in_tes!U10=0,"",RES_hhdet_in_tes!U10/RES_hhdet_in_fec!U10)</f>
        <v>0.80514678334301037</v>
      </c>
      <c r="V10" s="111">
        <f>IF(RES_hhdet_in_tes!V10=0,"",RES_hhdet_in_tes!V10/RES_hhdet_in_fec!V10)</f>
        <v>0.81947710118840522</v>
      </c>
      <c r="W10" s="111">
        <f>IF(RES_hhdet_in_tes!W10=0,"",RES_hhdet_in_tes!W10/RES_hhdet_in_fec!W10)</f>
        <v>0.82977324005737152</v>
      </c>
      <c r="DA10" s="63" t="s">
        <v>3594</v>
      </c>
    </row>
    <row r="11" spans="1:105" ht="12" customHeight="1" x14ac:dyDescent="0.25">
      <c r="A11" s="97" t="s">
        <v>124</v>
      </c>
      <c r="B11" s="111"/>
      <c r="C11" s="111">
        <f>IF(RES_hhdet_in_tes!C11=0,"",RES_hhdet_in_tes!C11/RES_hhdet_in_fec!C11)</f>
        <v>0.57117491641331308</v>
      </c>
      <c r="D11" s="111">
        <f>IF(RES_hhdet_in_tes!D11=0,"",RES_hhdet_in_tes!D11/RES_hhdet_in_fec!D11)</f>
        <v>0.57304133083580799</v>
      </c>
      <c r="E11" s="111">
        <f>IF(RES_hhdet_in_tes!E11=0,"",RES_hhdet_in_tes!E11/RES_hhdet_in_fec!E11)</f>
        <v>0.575216718836286</v>
      </c>
      <c r="F11" s="111">
        <f>IF(RES_hhdet_in_tes!F11=0,"",RES_hhdet_in_tes!F11/RES_hhdet_in_fec!F11)</f>
        <v>0.57743423959739792</v>
      </c>
      <c r="G11" s="111">
        <f>IF(RES_hhdet_in_tes!G11=0,"",RES_hhdet_in_tes!G11/RES_hhdet_in_fec!G11)</f>
        <v>0.57993630685030162</v>
      </c>
      <c r="H11" s="111">
        <f>IF(RES_hhdet_in_tes!H11=0,"",RES_hhdet_in_tes!H11/RES_hhdet_in_fec!H11)</f>
        <v>0.58269325224040303</v>
      </c>
      <c r="I11" s="111">
        <f>IF(RES_hhdet_in_tes!I11=0,"",RES_hhdet_in_tes!I11/RES_hhdet_in_fec!I11)</f>
        <v>0.58576480651814267</v>
      </c>
      <c r="J11" s="111">
        <f>IF(RES_hhdet_in_tes!J11=0,"",RES_hhdet_in_tes!J11/RES_hhdet_in_fec!J11)</f>
        <v>0.58939566548501765</v>
      </c>
      <c r="K11" s="111">
        <f>IF(RES_hhdet_in_tes!K11=0,"",RES_hhdet_in_tes!K11/RES_hhdet_in_fec!K11)</f>
        <v>0.593793884934952</v>
      </c>
      <c r="L11" s="111">
        <f>IF(RES_hhdet_in_tes!L11=0,"",RES_hhdet_in_tes!L11/RES_hhdet_in_fec!L11)</f>
        <v>0.59901512832267489</v>
      </c>
      <c r="M11" s="111">
        <f>IF(RES_hhdet_in_tes!M11=0,"",RES_hhdet_in_tes!M11/RES_hhdet_in_fec!M11)</f>
        <v>0.60999662650750142</v>
      </c>
      <c r="N11" s="111">
        <f>IF(RES_hhdet_in_tes!N11=0,"",RES_hhdet_in_tes!N11/RES_hhdet_in_fec!N11)</f>
        <v>0.62830545317046438</v>
      </c>
      <c r="O11" s="111">
        <f>IF(RES_hhdet_in_tes!O11=0,"",RES_hhdet_in_tes!O11/RES_hhdet_in_fec!O11)</f>
        <v>0.6552497596551109</v>
      </c>
      <c r="P11" s="111">
        <f>IF(RES_hhdet_in_tes!P11=0,"",RES_hhdet_in_tes!P11/RES_hhdet_in_fec!P11)</f>
        <v>0.68808017920568132</v>
      </c>
      <c r="Q11" s="111">
        <f>IF(RES_hhdet_in_tes!Q11=0,"",RES_hhdet_in_tes!Q11/RES_hhdet_in_fec!Q11)</f>
        <v>0.71788862293566391</v>
      </c>
      <c r="R11" s="111">
        <f>IF(RES_hhdet_in_tes!R11=0,"",RES_hhdet_in_tes!R11/RES_hhdet_in_fec!R11)</f>
        <v>0.73800567587016097</v>
      </c>
      <c r="S11" s="111">
        <f>IF(RES_hhdet_in_tes!S11=0,"",RES_hhdet_in_tes!S11/RES_hhdet_in_fec!S11)</f>
        <v>0.75739119960706158</v>
      </c>
      <c r="T11" s="111">
        <f>IF(RES_hhdet_in_tes!T11=0,"",RES_hhdet_in_tes!T11/RES_hhdet_in_fec!T11)</f>
        <v>0.77494790034989891</v>
      </c>
      <c r="U11" s="111">
        <f>IF(RES_hhdet_in_tes!U11=0,"",RES_hhdet_in_tes!U11/RES_hhdet_in_fec!U11)</f>
        <v>0.78957848430226674</v>
      </c>
      <c r="V11" s="111">
        <f>IF(RES_hhdet_in_tes!V11=0,"",RES_hhdet_in_tes!V11/RES_hhdet_in_fec!V11)</f>
        <v>0.80018565766773353</v>
      </c>
      <c r="W11" s="111" t="str">
        <f>IF(RES_hhdet_in_tes!W11=0,"",RES_hhdet_in_tes!W11/RES_hhdet_in_fec!W11)</f>
        <v/>
      </c>
      <c r="DA11" s="63" t="s">
        <v>3595</v>
      </c>
    </row>
    <row r="12" spans="1:105" ht="12" customHeight="1" x14ac:dyDescent="0.25">
      <c r="A12" s="97" t="s">
        <v>123</v>
      </c>
      <c r="B12" s="111"/>
      <c r="C12" s="111" t="str">
        <f>IF(RES_hhdet_in_tes!C12=0,"",RES_hhdet_in_tes!C12/RES_hhdet_in_fec!C12)</f>
        <v/>
      </c>
      <c r="D12" s="111" t="str">
        <f>IF(RES_hhdet_in_tes!D12=0,"",RES_hhdet_in_tes!D12/RES_hhdet_in_fec!D12)</f>
        <v/>
      </c>
      <c r="E12" s="111" t="str">
        <f>IF(RES_hhdet_in_tes!E12=0,"",RES_hhdet_in_tes!E12/RES_hhdet_in_fec!E12)</f>
        <v/>
      </c>
      <c r="F12" s="111" t="str">
        <f>IF(RES_hhdet_in_tes!F12=0,"",RES_hhdet_in_tes!F12/RES_hhdet_in_fec!F12)</f>
        <v/>
      </c>
      <c r="G12" s="111" t="str">
        <f>IF(RES_hhdet_in_tes!G12=0,"",RES_hhdet_in_tes!G12/RES_hhdet_in_fec!G12)</f>
        <v/>
      </c>
      <c r="H12" s="111" t="str">
        <f>IF(RES_hhdet_in_tes!H12=0,"",RES_hhdet_in_tes!H12/RES_hhdet_in_fec!H12)</f>
        <v/>
      </c>
      <c r="I12" s="111" t="str">
        <f>IF(RES_hhdet_in_tes!I12=0,"",RES_hhdet_in_tes!I12/RES_hhdet_in_fec!I12)</f>
        <v/>
      </c>
      <c r="J12" s="111" t="str">
        <f>IF(RES_hhdet_in_tes!J12=0,"",RES_hhdet_in_tes!J12/RES_hhdet_in_fec!J12)</f>
        <v/>
      </c>
      <c r="K12" s="111">
        <f>IF(RES_hhdet_in_tes!K12=0,"",RES_hhdet_in_tes!K12/RES_hhdet_in_fec!K12)</f>
        <v>0.74772589431078362</v>
      </c>
      <c r="L12" s="111">
        <f>IF(RES_hhdet_in_tes!L12=0,"",RES_hhdet_in_tes!L12/RES_hhdet_in_fec!L12)</f>
        <v>0.74353821747174897</v>
      </c>
      <c r="M12" s="111">
        <f>IF(RES_hhdet_in_tes!M12=0,"",RES_hhdet_in_tes!M12/RES_hhdet_in_fec!M12)</f>
        <v>0.75885480229452773</v>
      </c>
      <c r="N12" s="111">
        <f>IF(RES_hhdet_in_tes!N12=0,"",RES_hhdet_in_tes!N12/RES_hhdet_in_fec!N12)</f>
        <v>0.77870169812506085</v>
      </c>
      <c r="O12" s="111">
        <f>IF(RES_hhdet_in_tes!O12=0,"",RES_hhdet_in_tes!O12/RES_hhdet_in_fec!O12)</f>
        <v>0.79375470685820071</v>
      </c>
      <c r="P12" s="111">
        <f>IF(RES_hhdet_in_tes!P12=0,"",RES_hhdet_in_tes!P12/RES_hhdet_in_fec!P12)</f>
        <v>0.81998633996252868</v>
      </c>
      <c r="Q12" s="111">
        <f>IF(RES_hhdet_in_tes!Q12=0,"",RES_hhdet_in_tes!Q12/RES_hhdet_in_fec!Q12)</f>
        <v>0.83834992523458085</v>
      </c>
      <c r="R12" s="111">
        <f>IF(RES_hhdet_in_tes!R12=0,"",RES_hhdet_in_tes!R12/RES_hhdet_in_fec!R12)</f>
        <v>0.85306959327071274</v>
      </c>
      <c r="S12" s="111">
        <f>IF(RES_hhdet_in_tes!S12=0,"",RES_hhdet_in_tes!S12/RES_hhdet_in_fec!S12)</f>
        <v>0.86753662743978655</v>
      </c>
      <c r="T12" s="111">
        <f>IF(RES_hhdet_in_tes!T12=0,"",RES_hhdet_in_tes!T12/RES_hhdet_in_fec!T12)</f>
        <v>0.86056606161517657</v>
      </c>
      <c r="U12" s="111">
        <f>IF(RES_hhdet_in_tes!U12=0,"",RES_hhdet_in_tes!U12/RES_hhdet_in_fec!U12)</f>
        <v>0.88103569660402148</v>
      </c>
      <c r="V12" s="111">
        <f>IF(RES_hhdet_in_tes!V12=0,"",RES_hhdet_in_tes!V12/RES_hhdet_in_fec!V12)</f>
        <v>0.88942743259229917</v>
      </c>
      <c r="W12" s="111" t="str">
        <f>IF(RES_hhdet_in_tes!W12=0,"",RES_hhdet_in_tes!W12/RES_hhdet_in_fec!W12)</f>
        <v/>
      </c>
      <c r="DA12" s="63" t="s">
        <v>3596</v>
      </c>
    </row>
    <row r="13" spans="1:105" ht="12" customHeight="1" x14ac:dyDescent="0.25">
      <c r="A13" s="100" t="s">
        <v>50</v>
      </c>
      <c r="B13" s="112"/>
      <c r="C13" s="112" t="str">
        <f>IF(RES_hhdet_in_tes!C13=0,"",RES_hhdet_in_tes!C13/RES_hhdet_in_fec!C13)</f>
        <v/>
      </c>
      <c r="D13" s="112" t="str">
        <f>IF(RES_hhdet_in_tes!D13=0,"",RES_hhdet_in_tes!D13/RES_hhdet_in_fec!D13)</f>
        <v/>
      </c>
      <c r="E13" s="112" t="str">
        <f>IF(RES_hhdet_in_tes!E13=0,"",RES_hhdet_in_tes!E13/RES_hhdet_in_fec!E13)</f>
        <v/>
      </c>
      <c r="F13" s="112" t="str">
        <f>IF(RES_hhdet_in_tes!F13=0,"",RES_hhdet_in_tes!F13/RES_hhdet_in_fec!F13)</f>
        <v/>
      </c>
      <c r="G13" s="112" t="str">
        <f>IF(RES_hhdet_in_tes!G13=0,"",RES_hhdet_in_tes!G13/RES_hhdet_in_fec!G13)</f>
        <v/>
      </c>
      <c r="H13" s="112" t="str">
        <f>IF(RES_hhdet_in_tes!H13=0,"",RES_hhdet_in_tes!H13/RES_hhdet_in_fec!H13)</f>
        <v/>
      </c>
      <c r="I13" s="112" t="str">
        <f>IF(RES_hhdet_in_tes!I13=0,"",RES_hhdet_in_tes!I13/RES_hhdet_in_fec!I13)</f>
        <v/>
      </c>
      <c r="J13" s="112" t="str">
        <f>IF(RES_hhdet_in_tes!J13=0,"",RES_hhdet_in_tes!J13/RES_hhdet_in_fec!J13)</f>
        <v/>
      </c>
      <c r="K13" s="112">
        <f>IF(RES_hhdet_in_tes!K13=0,"",RES_hhdet_in_tes!K13/RES_hhdet_in_fec!K13)</f>
        <v>0.593793884934952</v>
      </c>
      <c r="L13" s="112">
        <f>IF(RES_hhdet_in_tes!L13=0,"",RES_hhdet_in_tes!L13/RES_hhdet_in_fec!L13)</f>
        <v>0.59901512832267489</v>
      </c>
      <c r="M13" s="112">
        <f>IF(RES_hhdet_in_tes!M13=0,"",RES_hhdet_in_tes!M13/RES_hhdet_in_fec!M13)</f>
        <v>0.60999662650750142</v>
      </c>
      <c r="N13" s="112">
        <f>IF(RES_hhdet_in_tes!N13=0,"",RES_hhdet_in_tes!N13/RES_hhdet_in_fec!N13)</f>
        <v>0.62830545317046438</v>
      </c>
      <c r="O13" s="112">
        <f>IF(RES_hhdet_in_tes!O13=0,"",RES_hhdet_in_tes!O13/RES_hhdet_in_fec!O13)</f>
        <v>0.6552497596551109</v>
      </c>
      <c r="P13" s="112">
        <f>IF(RES_hhdet_in_tes!P13=0,"",RES_hhdet_in_tes!P13/RES_hhdet_in_fec!P13)</f>
        <v>0.68808017920568132</v>
      </c>
      <c r="Q13" s="112">
        <f>IF(RES_hhdet_in_tes!Q13=0,"",RES_hhdet_in_tes!Q13/RES_hhdet_in_fec!Q13)</f>
        <v>0.71788862293566402</v>
      </c>
      <c r="R13" s="112">
        <f>IF(RES_hhdet_in_tes!R13=0,"",RES_hhdet_in_tes!R13/RES_hhdet_in_fec!R13)</f>
        <v>0.73800567587016097</v>
      </c>
      <c r="S13" s="112">
        <f>IF(RES_hhdet_in_tes!S13=0,"",RES_hhdet_in_tes!S13/RES_hhdet_in_fec!S13)</f>
        <v>0.75739119960706158</v>
      </c>
      <c r="T13" s="112">
        <f>IF(RES_hhdet_in_tes!T13=0,"",RES_hhdet_in_tes!T13/RES_hhdet_in_fec!T13)</f>
        <v>0.77494790034989891</v>
      </c>
      <c r="U13" s="112">
        <f>IF(RES_hhdet_in_tes!U13=0,"",RES_hhdet_in_tes!U13/RES_hhdet_in_fec!U13)</f>
        <v>0.78957848430226663</v>
      </c>
      <c r="V13" s="112">
        <f>IF(RES_hhdet_in_tes!V13=0,"",RES_hhdet_in_tes!V13/RES_hhdet_in_fec!V13)</f>
        <v>0.80018565766773353</v>
      </c>
      <c r="W13" s="112" t="str">
        <f>IF(RES_hhdet_in_tes!W13=0,"",RES_hhdet_in_tes!W13/RES_hhdet_in_fec!W13)</f>
        <v/>
      </c>
      <c r="DA13" s="131" t="s">
        <v>3597</v>
      </c>
    </row>
    <row r="14" spans="1:105" ht="12" customHeight="1" x14ac:dyDescent="0.25">
      <c r="A14" s="103" t="s">
        <v>52</v>
      </c>
      <c r="B14" s="113"/>
      <c r="C14" s="113" t="str">
        <f>IF(RES_hhdet_in_tes!C14=0,"",RES_hhdet_in_tes!C14/RES_hhdet_in_fec!C14)</f>
        <v/>
      </c>
      <c r="D14" s="113" t="str">
        <f>IF(RES_hhdet_in_tes!D14=0,"",RES_hhdet_in_tes!D14/RES_hhdet_in_fec!D14)</f>
        <v/>
      </c>
      <c r="E14" s="113" t="str">
        <f>IF(RES_hhdet_in_tes!E14=0,"",RES_hhdet_in_tes!E14/RES_hhdet_in_fec!E14)</f>
        <v/>
      </c>
      <c r="F14" s="113" t="str">
        <f>IF(RES_hhdet_in_tes!F14=0,"",RES_hhdet_in_tes!F14/RES_hhdet_in_fec!F14)</f>
        <v/>
      </c>
      <c r="G14" s="113" t="str">
        <f>IF(RES_hhdet_in_tes!G14=0,"",RES_hhdet_in_tes!G14/RES_hhdet_in_fec!G14)</f>
        <v/>
      </c>
      <c r="H14" s="113" t="str">
        <f>IF(RES_hhdet_in_tes!H14=0,"",RES_hhdet_in_tes!H14/RES_hhdet_in_fec!H14)</f>
        <v/>
      </c>
      <c r="I14" s="113" t="str">
        <f>IF(RES_hhdet_in_tes!I14=0,"",RES_hhdet_in_tes!I14/RES_hhdet_in_fec!I14)</f>
        <v/>
      </c>
      <c r="J14" s="113" t="str">
        <f>IF(RES_hhdet_in_tes!J14=0,"",RES_hhdet_in_tes!J14/RES_hhdet_in_fec!J14)</f>
        <v/>
      </c>
      <c r="K14" s="113">
        <f>IF(RES_hhdet_in_tes!K14=0,"",RES_hhdet_in_tes!K14/RES_hhdet_in_fec!K14)</f>
        <v>1</v>
      </c>
      <c r="L14" s="113">
        <f>IF(RES_hhdet_in_tes!L14=0,"",RES_hhdet_in_tes!L14/RES_hhdet_in_fec!L14)</f>
        <v>1</v>
      </c>
      <c r="M14" s="113">
        <f>IF(RES_hhdet_in_tes!M14=0,"",RES_hhdet_in_tes!M14/RES_hhdet_in_fec!M14)</f>
        <v>1</v>
      </c>
      <c r="N14" s="113">
        <f>IF(RES_hhdet_in_tes!N14=0,"",RES_hhdet_in_tes!N14/RES_hhdet_in_fec!N14)</f>
        <v>1</v>
      </c>
      <c r="O14" s="113">
        <f>IF(RES_hhdet_in_tes!O14=0,"",RES_hhdet_in_tes!O14/RES_hhdet_in_fec!O14)</f>
        <v>1</v>
      </c>
      <c r="P14" s="113">
        <f>IF(RES_hhdet_in_tes!P14=0,"",RES_hhdet_in_tes!P14/RES_hhdet_in_fec!P14)</f>
        <v>1</v>
      </c>
      <c r="Q14" s="113">
        <f>IF(RES_hhdet_in_tes!Q14=0,"",RES_hhdet_in_tes!Q14/RES_hhdet_in_fec!Q14)</f>
        <v>1</v>
      </c>
      <c r="R14" s="113">
        <f>IF(RES_hhdet_in_tes!R14=0,"",RES_hhdet_in_tes!R14/RES_hhdet_in_fec!R14)</f>
        <v>1</v>
      </c>
      <c r="S14" s="113">
        <f>IF(RES_hhdet_in_tes!S14=0,"",RES_hhdet_in_tes!S14/RES_hhdet_in_fec!S14)</f>
        <v>1</v>
      </c>
      <c r="T14" s="113">
        <f>IF(RES_hhdet_in_tes!T14=0,"",RES_hhdet_in_tes!T14/RES_hhdet_in_fec!T14)</f>
        <v>1</v>
      </c>
      <c r="U14" s="113">
        <f>IF(RES_hhdet_in_tes!U14=0,"",RES_hhdet_in_tes!U14/RES_hhdet_in_fec!U14)</f>
        <v>1</v>
      </c>
      <c r="V14" s="113">
        <f>IF(RES_hhdet_in_tes!V14=0,"",RES_hhdet_in_tes!V14/RES_hhdet_in_fec!V14)</f>
        <v>1</v>
      </c>
      <c r="W14" s="113" t="str">
        <f>IF(RES_hhdet_in_tes!W14=0,"",RES_hhdet_in_tes!W14/RES_hhdet_in_fec!W14)</f>
        <v/>
      </c>
      <c r="DA14" s="132" t="s">
        <v>3598</v>
      </c>
    </row>
    <row r="15" spans="1:105" ht="12" customHeight="1" x14ac:dyDescent="0.25">
      <c r="A15" s="106" t="s">
        <v>122</v>
      </c>
      <c r="B15" s="112"/>
      <c r="C15" s="112">
        <f>IF(RES_hhdet_in_tes!C15=0,"",RES_hhdet_in_tes!C15/RES_hhdet_in_fec!C15)</f>
        <v>0.64116044441636455</v>
      </c>
      <c r="D15" s="112">
        <f>IF(RES_hhdet_in_tes!D15=0,"",RES_hhdet_in_tes!D15/RES_hhdet_in_fec!D15)</f>
        <v>0.64288036462870968</v>
      </c>
      <c r="E15" s="112">
        <f>IF(RES_hhdet_in_tes!E15=0,"",RES_hhdet_in_tes!E15/RES_hhdet_in_fec!E15)</f>
        <v>0.6447325710289048</v>
      </c>
      <c r="F15" s="112">
        <f>IF(RES_hhdet_in_tes!F15=0,"",RES_hhdet_in_tes!F15/RES_hhdet_in_fec!F15)</f>
        <v>0.6466025695634221</v>
      </c>
      <c r="G15" s="112">
        <f>IF(RES_hhdet_in_tes!G15=0,"",RES_hhdet_in_tes!G15/RES_hhdet_in_fec!G15)</f>
        <v>0.64859545626381576</v>
      </c>
      <c r="H15" s="112">
        <f>IF(RES_hhdet_in_tes!H15=0,"",RES_hhdet_in_tes!H15/RES_hhdet_in_fec!H15)</f>
        <v>0.65069945127796269</v>
      </c>
      <c r="I15" s="112">
        <f>IF(RES_hhdet_in_tes!I15=0,"",RES_hhdet_in_tes!I15/RES_hhdet_in_fec!I15)</f>
        <v>0.65294192623199265</v>
      </c>
      <c r="J15" s="112">
        <f>IF(RES_hhdet_in_tes!J15=0,"",RES_hhdet_in_tes!J15/RES_hhdet_in_fec!J15)</f>
        <v>0.6554324453767737</v>
      </c>
      <c r="K15" s="112">
        <f>IF(RES_hhdet_in_tes!K15=0,"",RES_hhdet_in_tes!K15/RES_hhdet_in_fec!K15)</f>
        <v>0.65826810458400087</v>
      </c>
      <c r="L15" s="112">
        <f>IF(RES_hhdet_in_tes!L15=0,"",RES_hhdet_in_tes!L15/RES_hhdet_in_fec!L15)</f>
        <v>0.66148288617099127</v>
      </c>
      <c r="M15" s="112">
        <f>IF(RES_hhdet_in_tes!M15=0,"",RES_hhdet_in_tes!M15/RES_hhdet_in_fec!M15)</f>
        <v>0.66730435021905199</v>
      </c>
      <c r="N15" s="112">
        <f>IF(RES_hhdet_in_tes!N15=0,"",RES_hhdet_in_tes!N15/RES_hhdet_in_fec!N15)</f>
        <v>0.67671125316056979</v>
      </c>
      <c r="O15" s="112">
        <f>IF(RES_hhdet_in_tes!O15=0,"",RES_hhdet_in_tes!O15/RES_hhdet_in_fec!O15)</f>
        <v>0.69095873593925394</v>
      </c>
      <c r="P15" s="112">
        <f>IF(RES_hhdet_in_tes!P15=0,"",RES_hhdet_in_tes!P15/RES_hhdet_in_fec!P15)</f>
        <v>0.70949288208010641</v>
      </c>
      <c r="Q15" s="112">
        <f>IF(RES_hhdet_in_tes!Q15=0,"",RES_hhdet_in_tes!Q15/RES_hhdet_in_fec!Q15)</f>
        <v>0.7276793369381851</v>
      </c>
      <c r="R15" s="112">
        <f>IF(RES_hhdet_in_tes!R15=0,"",RES_hhdet_in_tes!R15/RES_hhdet_in_fec!R15)</f>
        <v>0.74071640033699071</v>
      </c>
      <c r="S15" s="112">
        <f>IF(RES_hhdet_in_tes!S15=0,"",RES_hhdet_in_tes!S15/RES_hhdet_in_fec!S15)</f>
        <v>0.75362493808915709</v>
      </c>
      <c r="T15" s="112" t="str">
        <f>IF(RES_hhdet_in_tes!T15=0,"",RES_hhdet_in_tes!T15/RES_hhdet_in_fec!T15)</f>
        <v/>
      </c>
      <c r="U15" s="112">
        <f>IF(RES_hhdet_in_tes!U15=0,"",RES_hhdet_in_tes!U15/RES_hhdet_in_fec!U15)</f>
        <v>0.77788520577229425</v>
      </c>
      <c r="V15" s="112" t="str">
        <f>IF(RES_hhdet_in_tes!V15=0,"",RES_hhdet_in_tes!V15/RES_hhdet_in_fec!V15)</f>
        <v/>
      </c>
      <c r="W15" s="112" t="str">
        <f>IF(RES_hhdet_in_tes!W15=0,"",RES_hhdet_in_tes!W15/RES_hhdet_in_fec!W15)</f>
        <v/>
      </c>
      <c r="DA15" s="131" t="s">
        <v>3599</v>
      </c>
    </row>
    <row r="16" spans="1:105" ht="12" customHeight="1" x14ac:dyDescent="0.25">
      <c r="A16" s="107" t="s">
        <v>121</v>
      </c>
      <c r="B16" s="113"/>
      <c r="C16" s="113" t="str">
        <f>IF(RES_hhdet_in_tes!C16=0,"",RES_hhdet_in_tes!C16/RES_hhdet_in_fec!C16)</f>
        <v/>
      </c>
      <c r="D16" s="113" t="str">
        <f>IF(RES_hhdet_in_tes!D16=0,"",RES_hhdet_in_tes!D16/RES_hhdet_in_fec!D16)</f>
        <v/>
      </c>
      <c r="E16" s="113" t="str">
        <f>IF(RES_hhdet_in_tes!E16=0,"",RES_hhdet_in_tes!E16/RES_hhdet_in_fec!E16)</f>
        <v/>
      </c>
      <c r="F16" s="113" t="str">
        <f>IF(RES_hhdet_in_tes!F16=0,"",RES_hhdet_in_tes!F16/RES_hhdet_in_fec!F16)</f>
        <v/>
      </c>
      <c r="G16" s="113" t="str">
        <f>IF(RES_hhdet_in_tes!G16=0,"",RES_hhdet_in_tes!G16/RES_hhdet_in_fec!G16)</f>
        <v/>
      </c>
      <c r="H16" s="113" t="str">
        <f>IF(RES_hhdet_in_tes!H16=0,"",RES_hhdet_in_tes!H16/RES_hhdet_in_fec!H16)</f>
        <v/>
      </c>
      <c r="I16" s="113" t="str">
        <f>IF(RES_hhdet_in_tes!I16=0,"",RES_hhdet_in_tes!I16/RES_hhdet_in_fec!I16)</f>
        <v/>
      </c>
      <c r="J16" s="113" t="str">
        <f>IF(RES_hhdet_in_tes!J16=0,"",RES_hhdet_in_tes!J16/RES_hhdet_in_fec!J16)</f>
        <v/>
      </c>
      <c r="K16" s="113">
        <f>IF(RES_hhdet_in_tes!K16=0,"",RES_hhdet_in_tes!K16/RES_hhdet_in_fec!K16)</f>
        <v>0.79614404598547794</v>
      </c>
      <c r="L16" s="113">
        <f>IF(RES_hhdet_in_tes!L16=0,"",RES_hhdet_in_tes!L16/RES_hhdet_in_fec!L16)</f>
        <v>0.79110067099178716</v>
      </c>
      <c r="M16" s="113">
        <f>IF(RES_hhdet_in_tes!M16=0,"",RES_hhdet_in_tes!M16/RES_hhdet_in_fec!M16)</f>
        <v>0.80137436648296057</v>
      </c>
      <c r="N16" s="113">
        <f>IF(RES_hhdet_in_tes!N16=0,"",RES_hhdet_in_tes!N16/RES_hhdet_in_fec!N16)</f>
        <v>0.81350122847692186</v>
      </c>
      <c r="O16" s="113">
        <f>IF(RES_hhdet_in_tes!O16=0,"",RES_hhdet_in_tes!O16/RES_hhdet_in_fec!O16)</f>
        <v>0.81894390063694245</v>
      </c>
      <c r="P16" s="113">
        <f>IF(RES_hhdet_in_tes!P16=0,"",RES_hhdet_in_tes!P16/RES_hhdet_in_fec!P16)</f>
        <v>0.83440729519916401</v>
      </c>
      <c r="Q16" s="113">
        <f>IF(RES_hhdet_in_tes!Q16=0,"",RES_hhdet_in_tes!Q16/RES_hhdet_in_fec!Q16)</f>
        <v>0.84455332189439503</v>
      </c>
      <c r="R16" s="113">
        <f>IF(RES_hhdet_in_tes!R16=0,"",RES_hhdet_in_tes!R16/RES_hhdet_in_fec!R16)</f>
        <v>0.85427462313239966</v>
      </c>
      <c r="S16" s="113">
        <f>IF(RES_hhdet_in_tes!S16=0,"",RES_hhdet_in_tes!S16/RES_hhdet_in_fec!S16)</f>
        <v>0.86470756475783361</v>
      </c>
      <c r="T16" s="113">
        <f>IF(RES_hhdet_in_tes!T16=0,"",RES_hhdet_in_tes!T16/RES_hhdet_in_fec!T16)</f>
        <v>0.85592126856400108</v>
      </c>
      <c r="U16" s="113">
        <f>IF(RES_hhdet_in_tes!U16=0,"",RES_hhdet_in_tes!U16/RES_hhdet_in_fec!U16)</f>
        <v>0.87366362449816048</v>
      </c>
      <c r="V16" s="113">
        <f>IF(RES_hhdet_in_tes!V16=0,"",RES_hhdet_in_tes!V16/RES_hhdet_in_fec!V16)</f>
        <v>0.88169477629371107</v>
      </c>
      <c r="W16" s="113">
        <f>IF(RES_hhdet_in_tes!W16=0,"",RES_hhdet_in_tes!W16/RES_hhdet_in_fec!W16)</f>
        <v>0.89084894562514905</v>
      </c>
      <c r="DA16" s="132" t="s">
        <v>3600</v>
      </c>
    </row>
    <row r="17" spans="1:105" ht="12" customHeight="1" x14ac:dyDescent="0.25">
      <c r="A17" s="108" t="s">
        <v>53</v>
      </c>
      <c r="B17" s="111"/>
      <c r="C17" s="111" t="str">
        <f>IF(RES_hhdet_in_tes!C17=0,"",RES_hhdet_in_tes!C17/RES_hhdet_in_fec!C17)</f>
        <v/>
      </c>
      <c r="D17" s="111" t="str">
        <f>IF(RES_hhdet_in_tes!D17=0,"",RES_hhdet_in_tes!D17/RES_hhdet_in_fec!D17)</f>
        <v/>
      </c>
      <c r="E17" s="111" t="str">
        <f>IF(RES_hhdet_in_tes!E17=0,"",RES_hhdet_in_tes!E17/RES_hhdet_in_fec!E17)</f>
        <v/>
      </c>
      <c r="F17" s="111" t="str">
        <f>IF(RES_hhdet_in_tes!F17=0,"",RES_hhdet_in_tes!F17/RES_hhdet_in_fec!F17)</f>
        <v/>
      </c>
      <c r="G17" s="111" t="str">
        <f>IF(RES_hhdet_in_tes!G17=0,"",RES_hhdet_in_tes!G17/RES_hhdet_in_fec!G17)</f>
        <v/>
      </c>
      <c r="H17" s="111" t="str">
        <f>IF(RES_hhdet_in_tes!H17=0,"",RES_hhdet_in_tes!H17/RES_hhdet_in_fec!H17)</f>
        <v/>
      </c>
      <c r="I17" s="111" t="str">
        <f>IF(RES_hhdet_in_tes!I17=0,"",RES_hhdet_in_tes!I17/RES_hhdet_in_fec!I17)</f>
        <v/>
      </c>
      <c r="J17" s="111" t="str">
        <f>IF(RES_hhdet_in_tes!J17=0,"",RES_hhdet_in_tes!J17/RES_hhdet_in_fec!J17)</f>
        <v/>
      </c>
      <c r="K17" s="111">
        <f>IF(RES_hhdet_in_tes!K17=0,"",RES_hhdet_in_tes!K17/RES_hhdet_in_fec!K17)</f>
        <v>0.65826810458400087</v>
      </c>
      <c r="L17" s="111">
        <f>IF(RES_hhdet_in_tes!L17=0,"",RES_hhdet_in_tes!L17/RES_hhdet_in_fec!L17)</f>
        <v>0.66148288617099127</v>
      </c>
      <c r="M17" s="111">
        <f>IF(RES_hhdet_in_tes!M17=0,"",RES_hhdet_in_tes!M17/RES_hhdet_in_fec!M17)</f>
        <v>0.66730435021905199</v>
      </c>
      <c r="N17" s="111">
        <f>IF(RES_hhdet_in_tes!N17=0,"",RES_hhdet_in_tes!N17/RES_hhdet_in_fec!N17)</f>
        <v>0.67671125316056979</v>
      </c>
      <c r="O17" s="111">
        <f>IF(RES_hhdet_in_tes!O17=0,"",RES_hhdet_in_tes!O17/RES_hhdet_in_fec!O17)</f>
        <v>0.69095873593925394</v>
      </c>
      <c r="P17" s="111">
        <f>IF(RES_hhdet_in_tes!P17=0,"",RES_hhdet_in_tes!P17/RES_hhdet_in_fec!P17)</f>
        <v>0.70949288208010641</v>
      </c>
      <c r="Q17" s="111">
        <f>IF(RES_hhdet_in_tes!Q17=0,"",RES_hhdet_in_tes!Q17/RES_hhdet_in_fec!Q17)</f>
        <v>0.7276793369381851</v>
      </c>
      <c r="R17" s="111">
        <f>IF(RES_hhdet_in_tes!R17=0,"",RES_hhdet_in_tes!R17/RES_hhdet_in_fec!R17)</f>
        <v>0.7407164003369906</v>
      </c>
      <c r="S17" s="111">
        <f>IF(RES_hhdet_in_tes!S17=0,"",RES_hhdet_in_tes!S17/RES_hhdet_in_fec!S17)</f>
        <v>0.75362493808915698</v>
      </c>
      <c r="T17" s="111">
        <f>IF(RES_hhdet_in_tes!T17=0,"",RES_hhdet_in_tes!T17/RES_hhdet_in_fec!T17)</f>
        <v>0.76613428213655244</v>
      </c>
      <c r="U17" s="111">
        <f>IF(RES_hhdet_in_tes!U17=0,"",RES_hhdet_in_tes!U17/RES_hhdet_in_fec!U17)</f>
        <v>0.77788520577229425</v>
      </c>
      <c r="V17" s="111">
        <f>IF(RES_hhdet_in_tes!V17=0,"",RES_hhdet_in_tes!V17/RES_hhdet_in_fec!V17)</f>
        <v>0.78832658330350425</v>
      </c>
      <c r="W17" s="111">
        <f>IF(RES_hhdet_in_tes!W17=0,"",RES_hhdet_in_tes!W17/RES_hhdet_in_fec!W17)</f>
        <v>0.79654596598285621</v>
      </c>
      <c r="DA17" s="63" t="s">
        <v>3601</v>
      </c>
    </row>
    <row r="18" spans="1:105" ht="12" customHeight="1" x14ac:dyDescent="0.25">
      <c r="A18" s="108" t="s">
        <v>52</v>
      </c>
      <c r="B18" s="111"/>
      <c r="C18" s="111" t="str">
        <f>IF(RES_hhdet_in_tes!C18=0,"",RES_hhdet_in_tes!C18/RES_hhdet_in_fec!C18)</f>
        <v/>
      </c>
      <c r="D18" s="111" t="str">
        <f>IF(RES_hhdet_in_tes!D18=0,"",RES_hhdet_in_tes!D18/RES_hhdet_in_fec!D18)</f>
        <v/>
      </c>
      <c r="E18" s="111" t="str">
        <f>IF(RES_hhdet_in_tes!E18=0,"",RES_hhdet_in_tes!E18/RES_hhdet_in_fec!E18)</f>
        <v/>
      </c>
      <c r="F18" s="111" t="str">
        <f>IF(RES_hhdet_in_tes!F18=0,"",RES_hhdet_in_tes!F18/RES_hhdet_in_fec!F18)</f>
        <v/>
      </c>
      <c r="G18" s="111" t="str">
        <f>IF(RES_hhdet_in_tes!G18=0,"",RES_hhdet_in_tes!G18/RES_hhdet_in_fec!G18)</f>
        <v/>
      </c>
      <c r="H18" s="111" t="str">
        <f>IF(RES_hhdet_in_tes!H18=0,"",RES_hhdet_in_tes!H18/RES_hhdet_in_fec!H18)</f>
        <v/>
      </c>
      <c r="I18" s="111" t="str">
        <f>IF(RES_hhdet_in_tes!I18=0,"",RES_hhdet_in_tes!I18/RES_hhdet_in_fec!I18)</f>
        <v/>
      </c>
      <c r="J18" s="111" t="str">
        <f>IF(RES_hhdet_in_tes!J18=0,"",RES_hhdet_in_tes!J18/RES_hhdet_in_fec!J18)</f>
        <v/>
      </c>
      <c r="K18" s="111">
        <f>IF(RES_hhdet_in_tes!K18=0,"",RES_hhdet_in_tes!K18/RES_hhdet_in_fec!K18)</f>
        <v>1</v>
      </c>
      <c r="L18" s="111">
        <f>IF(RES_hhdet_in_tes!L18=0,"",RES_hhdet_in_tes!L18/RES_hhdet_in_fec!L18)</f>
        <v>1</v>
      </c>
      <c r="M18" s="111">
        <f>IF(RES_hhdet_in_tes!M18=0,"",RES_hhdet_in_tes!M18/RES_hhdet_in_fec!M18)</f>
        <v>1</v>
      </c>
      <c r="N18" s="111">
        <f>IF(RES_hhdet_in_tes!N18=0,"",RES_hhdet_in_tes!N18/RES_hhdet_in_fec!N18)</f>
        <v>1</v>
      </c>
      <c r="O18" s="111">
        <f>IF(RES_hhdet_in_tes!O18=0,"",RES_hhdet_in_tes!O18/RES_hhdet_in_fec!O18)</f>
        <v>1</v>
      </c>
      <c r="P18" s="111">
        <f>IF(RES_hhdet_in_tes!P18=0,"",RES_hhdet_in_tes!P18/RES_hhdet_in_fec!P18)</f>
        <v>1</v>
      </c>
      <c r="Q18" s="111">
        <f>IF(RES_hhdet_in_tes!Q18=0,"",RES_hhdet_in_tes!Q18/RES_hhdet_in_fec!Q18)</f>
        <v>1</v>
      </c>
      <c r="R18" s="111">
        <f>IF(RES_hhdet_in_tes!R18=0,"",RES_hhdet_in_tes!R18/RES_hhdet_in_fec!R18)</f>
        <v>1</v>
      </c>
      <c r="S18" s="111">
        <f>IF(RES_hhdet_in_tes!S18=0,"",RES_hhdet_in_tes!S18/RES_hhdet_in_fec!S18)</f>
        <v>1</v>
      </c>
      <c r="T18" s="111">
        <f>IF(RES_hhdet_in_tes!T18=0,"",RES_hhdet_in_tes!T18/RES_hhdet_in_fec!T18)</f>
        <v>1</v>
      </c>
      <c r="U18" s="111">
        <f>IF(RES_hhdet_in_tes!U18=0,"",RES_hhdet_in_tes!U18/RES_hhdet_in_fec!U18)</f>
        <v>1</v>
      </c>
      <c r="V18" s="111">
        <f>IF(RES_hhdet_in_tes!V18=0,"",RES_hhdet_in_tes!V18/RES_hhdet_in_fec!V18)</f>
        <v>1</v>
      </c>
      <c r="W18" s="111">
        <f>IF(RES_hhdet_in_tes!W18=0,"",RES_hhdet_in_tes!W18/RES_hhdet_in_fec!W18)</f>
        <v>1</v>
      </c>
      <c r="DA18" s="63" t="s">
        <v>3602</v>
      </c>
    </row>
    <row r="19" spans="1:105" ht="12" customHeight="1" x14ac:dyDescent="0.25">
      <c r="A19" s="121" t="s">
        <v>54</v>
      </c>
      <c r="B19" s="124"/>
      <c r="C19" s="124">
        <f>IF(RES_hhdet_in_tes!C19=0,"",RES_hhdet_in_tes!C19/RES_hhdet_in_fec!C19)</f>
        <v>0.61855911592145207</v>
      </c>
      <c r="D19" s="124">
        <f>IF(RES_hhdet_in_tes!D19=0,"",RES_hhdet_in_tes!D19/RES_hhdet_in_fec!D19)</f>
        <v>0.6270254811753958</v>
      </c>
      <c r="E19" s="124">
        <f>IF(RES_hhdet_in_tes!E19=0,"",RES_hhdet_in_tes!E19/RES_hhdet_in_fec!E19)</f>
        <v>0.68858218405491922</v>
      </c>
      <c r="F19" s="124">
        <f>IF(RES_hhdet_in_tes!F19=0,"",RES_hhdet_in_tes!F19/RES_hhdet_in_fec!F19)</f>
        <v>0.65356449689923635</v>
      </c>
      <c r="G19" s="124">
        <f>IF(RES_hhdet_in_tes!G19=0,"",RES_hhdet_in_tes!G19/RES_hhdet_in_fec!G19)</f>
        <v>0.62106685435736275</v>
      </c>
      <c r="H19" s="124">
        <f>IF(RES_hhdet_in_tes!H19=0,"",RES_hhdet_in_tes!H19/RES_hhdet_in_fec!H19)</f>
        <v>0.62339188073421381</v>
      </c>
      <c r="I19" s="124">
        <f>IF(RES_hhdet_in_tes!I19=0,"",RES_hhdet_in_tes!I19/RES_hhdet_in_fec!I19)</f>
        <v>0.62039565869395208</v>
      </c>
      <c r="J19" s="124">
        <f>IF(RES_hhdet_in_tes!J19=0,"",RES_hhdet_in_tes!J19/RES_hhdet_in_fec!J19)</f>
        <v>0.64727435401049016</v>
      </c>
      <c r="K19" s="124">
        <f>IF(RES_hhdet_in_tes!K19=0,"",RES_hhdet_in_tes!K19/RES_hhdet_in_fec!K19)</f>
        <v>0.65027485162261978</v>
      </c>
      <c r="L19" s="124">
        <f>IF(RES_hhdet_in_tes!L19=0,"",RES_hhdet_in_tes!L19/RES_hhdet_in_fec!L19)</f>
        <v>0.67084187211747182</v>
      </c>
      <c r="M19" s="124">
        <f>IF(RES_hhdet_in_tes!M19=0,"",RES_hhdet_in_tes!M19/RES_hhdet_in_fec!M19)</f>
        <v>0.66067200666844283</v>
      </c>
      <c r="N19" s="124">
        <f>IF(RES_hhdet_in_tes!N19=0,"",RES_hhdet_in_tes!N19/RES_hhdet_in_fec!N19)</f>
        <v>0.63789236820516348</v>
      </c>
      <c r="O19" s="124">
        <f>IF(RES_hhdet_in_tes!O19=0,"",RES_hhdet_in_tes!O19/RES_hhdet_in_fec!O19)</f>
        <v>0.63447770174690299</v>
      </c>
      <c r="P19" s="124">
        <f>IF(RES_hhdet_in_tes!P19=0,"",RES_hhdet_in_tes!P19/RES_hhdet_in_fec!P19)</f>
        <v>0.63340631810516979</v>
      </c>
      <c r="Q19" s="124">
        <f>IF(RES_hhdet_in_tes!Q19=0,"",RES_hhdet_in_tes!Q19/RES_hhdet_in_fec!Q19)</f>
        <v>0.64363683079948941</v>
      </c>
      <c r="R19" s="124">
        <f>IF(RES_hhdet_in_tes!R19=0,"",RES_hhdet_in_tes!R19/RES_hhdet_in_fec!R19)</f>
        <v>0.65788710016873664</v>
      </c>
      <c r="S19" s="124">
        <f>IF(RES_hhdet_in_tes!S19=0,"",RES_hhdet_in_tes!S19/RES_hhdet_in_fec!S19)</f>
        <v>0.65778894661454512</v>
      </c>
      <c r="T19" s="124">
        <f>IF(RES_hhdet_in_tes!T19=0,"",RES_hhdet_in_tes!T19/RES_hhdet_in_fec!T19)</f>
        <v>0.65206664405319759</v>
      </c>
      <c r="U19" s="124">
        <f>IF(RES_hhdet_in_tes!U19=0,"",RES_hhdet_in_tes!U19/RES_hhdet_in_fec!U19)</f>
        <v>0.65987243575175303</v>
      </c>
      <c r="V19" s="124">
        <f>IF(RES_hhdet_in_tes!V19=0,"",RES_hhdet_in_tes!V19/RES_hhdet_in_fec!V19)</f>
        <v>0.66172010094374556</v>
      </c>
      <c r="W19" s="124">
        <f>IF(RES_hhdet_in_tes!W19=0,"",RES_hhdet_in_tes!W19/RES_hhdet_in_fec!W19)</f>
        <v>0.62602033441258464</v>
      </c>
      <c r="DA19" s="130" t="s">
        <v>3603</v>
      </c>
    </row>
    <row r="20" spans="1:105" ht="12" customHeight="1" x14ac:dyDescent="0.25">
      <c r="A20" s="97" t="s">
        <v>51</v>
      </c>
      <c r="B20" s="111"/>
      <c r="C20" s="111">
        <f>IF(RES_hhdet_in_tes!C20=0,"",RES_hhdet_in_tes!C20/RES_hhdet_in_fec!C20)</f>
        <v>0.58826982597297728</v>
      </c>
      <c r="D20" s="111">
        <f>IF(RES_hhdet_in_tes!D20=0,"",RES_hhdet_in_tes!D20/RES_hhdet_in_fec!D20)</f>
        <v>0.58842245620123201</v>
      </c>
      <c r="E20" s="111">
        <f>IF(RES_hhdet_in_tes!E20=0,"",RES_hhdet_in_tes!E20/RES_hhdet_in_fec!E20)</f>
        <v>0.5885729338781206</v>
      </c>
      <c r="F20" s="111">
        <f>IF(RES_hhdet_in_tes!F20=0,"",RES_hhdet_in_tes!F20/RES_hhdet_in_fec!F20)</f>
        <v>0.58872311802527733</v>
      </c>
      <c r="G20" s="111">
        <f>IF(RES_hhdet_in_tes!G20=0,"",RES_hhdet_in_tes!G20/RES_hhdet_in_fec!G20)</f>
        <v>0.58887131979923679</v>
      </c>
      <c r="H20" s="111">
        <f>IF(RES_hhdet_in_tes!H20=0,"",RES_hhdet_in_tes!H20/RES_hhdet_in_fec!H20)</f>
        <v>0.5890177458929392</v>
      </c>
      <c r="I20" s="111">
        <f>IF(RES_hhdet_in_tes!I20=0,"",RES_hhdet_in_tes!I20/RES_hhdet_in_fec!I20)</f>
        <v>0.58916198017530486</v>
      </c>
      <c r="J20" s="111">
        <f>IF(RES_hhdet_in_tes!J20=0,"",RES_hhdet_in_tes!J20/RES_hhdet_in_fec!J20)</f>
        <v>0.58930231790418353</v>
      </c>
      <c r="K20" s="111">
        <f>IF(RES_hhdet_in_tes!K20=0,"",RES_hhdet_in_tes!K20/RES_hhdet_in_fec!K20)</f>
        <v>0.58943730960034635</v>
      </c>
      <c r="L20" s="111">
        <f>IF(RES_hhdet_in_tes!L20=0,"",RES_hhdet_in_tes!L20/RES_hhdet_in_fec!L20)</f>
        <v>0.58956656746867431</v>
      </c>
      <c r="M20" s="111">
        <f>IF(RES_hhdet_in_tes!M20=0,"",RES_hhdet_in_tes!M20/RES_hhdet_in_fec!M20)</f>
        <v>0.58963612531523324</v>
      </c>
      <c r="N20" s="111">
        <f>IF(RES_hhdet_in_tes!N20=0,"",RES_hhdet_in_tes!N20/RES_hhdet_in_fec!N20)</f>
        <v>0.58963612531523324</v>
      </c>
      <c r="O20" s="111">
        <f>IF(RES_hhdet_in_tes!O20=0,"",RES_hhdet_in_tes!O20/RES_hhdet_in_fec!O20)</f>
        <v>0.58963612531523324</v>
      </c>
      <c r="P20" s="111">
        <f>IF(RES_hhdet_in_tes!P20=0,"",RES_hhdet_in_tes!P20/RES_hhdet_in_fec!P20)</f>
        <v>0.58963612531523324</v>
      </c>
      <c r="Q20" s="111">
        <f>IF(RES_hhdet_in_tes!Q20=0,"",RES_hhdet_in_tes!Q20/RES_hhdet_in_fec!Q20)</f>
        <v>0.58963612531523324</v>
      </c>
      <c r="R20" s="111">
        <f>IF(RES_hhdet_in_tes!R20=0,"",RES_hhdet_in_tes!R20/RES_hhdet_in_fec!R20)</f>
        <v>0.59007557081656958</v>
      </c>
      <c r="S20" s="111">
        <f>IF(RES_hhdet_in_tes!S20=0,"",RES_hhdet_in_tes!S20/RES_hhdet_in_fec!S20)</f>
        <v>0.59079416377830496</v>
      </c>
      <c r="T20" s="111">
        <f>IF(RES_hhdet_in_tes!T20=0,"",RES_hhdet_in_tes!T20/RES_hhdet_in_fec!T20)</f>
        <v>0.59163252223366236</v>
      </c>
      <c r="U20" s="111">
        <f>IF(RES_hhdet_in_tes!U20=0,"",RES_hhdet_in_tes!U20/RES_hhdet_in_fec!U20)</f>
        <v>0.59250082206242549</v>
      </c>
      <c r="V20" s="111">
        <f>IF(RES_hhdet_in_tes!V20=0,"",RES_hhdet_in_tes!V20/RES_hhdet_in_fec!V20)</f>
        <v>0.59330923914437739</v>
      </c>
      <c r="W20" s="111">
        <f>IF(RES_hhdet_in_tes!W20=0,"",RES_hhdet_in_tes!W20/RES_hhdet_in_fec!W20)</f>
        <v>0.5940577734795176</v>
      </c>
      <c r="DA20" s="63" t="s">
        <v>3604</v>
      </c>
    </row>
    <row r="21" spans="1:105" ht="12" customHeight="1" x14ac:dyDescent="0.25">
      <c r="A21" s="97" t="s">
        <v>50</v>
      </c>
      <c r="B21" s="111"/>
      <c r="C21" s="111">
        <f>IF(RES_hhdet_in_tes!C21=0,"",RES_hhdet_in_tes!C21/RES_hhdet_in_fec!C21)</f>
        <v>0.59248837628742101</v>
      </c>
      <c r="D21" s="111">
        <f>IF(RES_hhdet_in_tes!D21=0,"",RES_hhdet_in_tes!D21/RES_hhdet_in_fec!D21)</f>
        <v>0.59300838715164517</v>
      </c>
      <c r="E21" s="111">
        <f>IF(RES_hhdet_in_tes!E21=0,"",RES_hhdet_in_tes!E21/RES_hhdet_in_fec!E21)</f>
        <v>0.59352106427792584</v>
      </c>
      <c r="F21" s="111">
        <f>IF(RES_hhdet_in_tes!F21=0,"",RES_hhdet_in_tes!F21/RES_hhdet_in_fec!F21)</f>
        <v>0.5940327413490325</v>
      </c>
      <c r="G21" s="111">
        <f>IF(RES_hhdet_in_tes!G21=0,"",RES_hhdet_in_tes!G21/RES_hhdet_in_fec!G21)</f>
        <v>0.59453766447885681</v>
      </c>
      <c r="H21" s="111">
        <f>IF(RES_hhdet_in_tes!H21=0,"",RES_hhdet_in_tes!H21/RES_hhdet_in_fec!H21)</f>
        <v>0.59503653786980759</v>
      </c>
      <c r="I21" s="111">
        <f>IF(RES_hhdet_in_tes!I21=0,"",RES_hhdet_in_tes!I21/RES_hhdet_in_fec!I21)</f>
        <v>0.5955279437641795</v>
      </c>
      <c r="J21" s="111">
        <f>IF(RES_hhdet_in_tes!J21=0,"",RES_hhdet_in_tes!J21/RES_hhdet_in_fec!J21)</f>
        <v>0.59600607410907791</v>
      </c>
      <c r="K21" s="111">
        <f>IF(RES_hhdet_in_tes!K21=0,"",RES_hhdet_in_tes!K21/RES_hhdet_in_fec!K21)</f>
        <v>0.59646599053184279</v>
      </c>
      <c r="L21" s="111">
        <f>IF(RES_hhdet_in_tes!L21=0,"",RES_hhdet_in_tes!L21/RES_hhdet_in_fec!L21)</f>
        <v>0.59690637181532413</v>
      </c>
      <c r="M21" s="111">
        <f>IF(RES_hhdet_in_tes!M21=0,"",RES_hhdet_in_tes!M21/RES_hhdet_in_fec!M21)</f>
        <v>0.59714335525115025</v>
      </c>
      <c r="N21" s="111">
        <f>IF(RES_hhdet_in_tes!N21=0,"",RES_hhdet_in_tes!N21/RES_hhdet_in_fec!N21)</f>
        <v>0.59714335525115025</v>
      </c>
      <c r="O21" s="111">
        <f>IF(RES_hhdet_in_tes!O21=0,"",RES_hhdet_in_tes!O21/RES_hhdet_in_fec!O21)</f>
        <v>0.59714335525115025</v>
      </c>
      <c r="P21" s="111">
        <f>IF(RES_hhdet_in_tes!P21=0,"",RES_hhdet_in_tes!P21/RES_hhdet_in_fec!P21)</f>
        <v>0.59714335525115025</v>
      </c>
      <c r="Q21" s="111">
        <f>IF(RES_hhdet_in_tes!Q21=0,"",RES_hhdet_in_tes!Q21/RES_hhdet_in_fec!Q21)</f>
        <v>0.59714335525115025</v>
      </c>
      <c r="R21" s="111">
        <f>IF(RES_hhdet_in_tes!R21=0,"",RES_hhdet_in_tes!R21/RES_hhdet_in_fec!R21)</f>
        <v>0.59864054514297027</v>
      </c>
      <c r="S21" s="111">
        <f>IF(RES_hhdet_in_tes!S21=0,"",RES_hhdet_in_tes!S21/RES_hhdet_in_fec!S21)</f>
        <v>0.60108878984082614</v>
      </c>
      <c r="T21" s="111">
        <f>IF(RES_hhdet_in_tes!T21=0,"",RES_hhdet_in_tes!T21/RES_hhdet_in_fec!T21)</f>
        <v>0.60394507532165587</v>
      </c>
      <c r="U21" s="111">
        <f>IF(RES_hhdet_in_tes!U21=0,"",RES_hhdet_in_tes!U21/RES_hhdet_in_fec!U21)</f>
        <v>0.60690337099823011</v>
      </c>
      <c r="V21" s="111">
        <f>IF(RES_hhdet_in_tes!V21=0,"",RES_hhdet_in_tes!V21/RES_hhdet_in_fec!V21)</f>
        <v>0.60965764628331653</v>
      </c>
      <c r="W21" s="111">
        <f>IF(RES_hhdet_in_tes!W21=0,"",RES_hhdet_in_tes!W21/RES_hhdet_in_fec!W21)</f>
        <v>0.6122079011769137</v>
      </c>
      <c r="DA21" s="63" t="s">
        <v>3605</v>
      </c>
    </row>
    <row r="22" spans="1:105" ht="12" customHeight="1" x14ac:dyDescent="0.25">
      <c r="A22" s="109" t="s">
        <v>120</v>
      </c>
      <c r="B22" s="45"/>
      <c r="C22" s="45">
        <f>IF(RES_hhdet_in_tes!C22=0,"",RES_hhdet_in_tes!C22/RES_hhdet_in_fec!C22)</f>
        <v>0.75317407815504789</v>
      </c>
      <c r="D22" s="45">
        <f>IF(RES_hhdet_in_tes!D22=0,"",RES_hhdet_in_tes!D22/RES_hhdet_in_fec!D22)</f>
        <v>0.75455999639618665</v>
      </c>
      <c r="E22" s="45">
        <f>IF(RES_hhdet_in_tes!E22=0,"",RES_hhdet_in_tes!E22/RES_hhdet_in_fec!E22)</f>
        <v>0.75599716253467064</v>
      </c>
      <c r="F22" s="45">
        <f>IF(RES_hhdet_in_tes!F22=0,"",RES_hhdet_in_tes!F22/RES_hhdet_in_fec!F22)</f>
        <v>0.7574413170227926</v>
      </c>
      <c r="G22" s="45">
        <f>IF(RES_hhdet_in_tes!G22=0,"",RES_hhdet_in_tes!G22/RES_hhdet_in_fec!G22)</f>
        <v>0.75893266781001723</v>
      </c>
      <c r="H22" s="45">
        <f>IF(RES_hhdet_in_tes!H22=0,"",RES_hhdet_in_tes!H22/RES_hhdet_in_fec!H22)</f>
        <v>0.76046629395520615</v>
      </c>
      <c r="I22" s="45">
        <f>IF(RES_hhdet_in_tes!I22=0,"",RES_hhdet_in_tes!I22/RES_hhdet_in_fec!I22)</f>
        <v>0.76205210269828227</v>
      </c>
      <c r="J22" s="45">
        <f>IF(RES_hhdet_in_tes!J22=0,"",RES_hhdet_in_tes!J22/RES_hhdet_in_fec!J22)</f>
        <v>0.76373068050426918</v>
      </c>
      <c r="K22" s="45">
        <f>IF(RES_hhdet_in_tes!K22=0,"",RES_hhdet_in_tes!K22/RES_hhdet_in_fec!K22)</f>
        <v>0.76553653654394638</v>
      </c>
      <c r="L22" s="45">
        <f>IF(RES_hhdet_in_tes!L22=0,"",RES_hhdet_in_tes!L22/RES_hhdet_in_fec!L22)</f>
        <v>0.76747890343530167</v>
      </c>
      <c r="M22" s="45">
        <f>IF(RES_hhdet_in_tes!M22=0,"",RES_hhdet_in_tes!M22/RES_hhdet_in_fec!M22)</f>
        <v>0.77012155627117329</v>
      </c>
      <c r="N22" s="45">
        <f>IF(RES_hhdet_in_tes!N22=0,"",RES_hhdet_in_tes!N22/RES_hhdet_in_fec!N22)</f>
        <v>0.7736243555624388</v>
      </c>
      <c r="O22" s="45">
        <f>IF(RES_hhdet_in_tes!O22=0,"",RES_hhdet_in_tes!O22/RES_hhdet_in_fec!O22)</f>
        <v>0.77837599881204667</v>
      </c>
      <c r="P22" s="45">
        <f>IF(RES_hhdet_in_tes!P22=0,"",RES_hhdet_in_tes!P22/RES_hhdet_in_fec!P22)</f>
        <v>0.78458063345675777</v>
      </c>
      <c r="Q22" s="45">
        <f>IF(RES_hhdet_in_tes!Q22=0,"",RES_hhdet_in_tes!Q22/RES_hhdet_in_fec!Q22)</f>
        <v>0.79257758085224983</v>
      </c>
      <c r="R22" s="45">
        <f>IF(RES_hhdet_in_tes!R22=0,"",RES_hhdet_in_tes!R22/RES_hhdet_in_fec!R22)</f>
        <v>0.80345619469604546</v>
      </c>
      <c r="S22" s="45">
        <f>IF(RES_hhdet_in_tes!S22=0,"",RES_hhdet_in_tes!S22/RES_hhdet_in_fec!S22)</f>
        <v>0.8170337222681</v>
      </c>
      <c r="T22" s="45">
        <f>IF(RES_hhdet_in_tes!T22=0,"",RES_hhdet_in_tes!T22/RES_hhdet_in_fec!T22)</f>
        <v>0.83163176645014503</v>
      </c>
      <c r="U22" s="45">
        <f>IF(RES_hhdet_in_tes!U22=0,"",RES_hhdet_in_tes!U22/RES_hhdet_in_fec!U22)</f>
        <v>0.84557193012395349</v>
      </c>
      <c r="V22" s="45">
        <f>IF(RES_hhdet_in_tes!V22=0,"",RES_hhdet_in_tes!V22/RES_hhdet_in_fec!V22)</f>
        <v>0.85717581617128036</v>
      </c>
      <c r="W22" s="45">
        <f>IF(RES_hhdet_in_tes!W22=0,"",RES_hhdet_in_tes!W22/RES_hhdet_in_fec!W22)</f>
        <v>0.86585385781567858</v>
      </c>
      <c r="DA22" s="60" t="s">
        <v>3606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9"/>
      <c r="C24" s="119">
        <f>IF(RES_hhdet_in_tes!C24=0,"",RES_hhdet_in_tes!C24/RES_hhdet_in_fec!C24)</f>
        <v>0.56336535989494063</v>
      </c>
      <c r="D24" s="119">
        <f>IF(RES_hhdet_in_tes!D24=0,"",RES_hhdet_in_tes!D24/RES_hhdet_in_fec!D24)</f>
        <v>0.56925334477046519</v>
      </c>
      <c r="E24" s="119">
        <f>IF(RES_hhdet_in_tes!E24=0,"",RES_hhdet_in_tes!E24/RES_hhdet_in_fec!E24)</f>
        <v>0.58423284833218125</v>
      </c>
      <c r="F24" s="119">
        <f>IF(RES_hhdet_in_tes!F24=0,"",RES_hhdet_in_tes!F24/RES_hhdet_in_fec!F24)</f>
        <v>0.58687911950460192</v>
      </c>
      <c r="G24" s="119">
        <f>IF(RES_hhdet_in_tes!G24=0,"",RES_hhdet_in_tes!G24/RES_hhdet_in_fec!G24)</f>
        <v>0.58845057694083158</v>
      </c>
      <c r="H24" s="119">
        <f>IF(RES_hhdet_in_tes!H24=0,"",RES_hhdet_in_tes!H24/RES_hhdet_in_fec!H24)</f>
        <v>0.59360144425712102</v>
      </c>
      <c r="I24" s="119">
        <f>IF(RES_hhdet_in_tes!I24=0,"",RES_hhdet_in_tes!I24/RES_hhdet_in_fec!I24)</f>
        <v>0.60044980487588429</v>
      </c>
      <c r="J24" s="119">
        <f>IF(RES_hhdet_in_tes!J24=0,"",RES_hhdet_in_tes!J24/RES_hhdet_in_fec!J24)</f>
        <v>0.60990212832563762</v>
      </c>
      <c r="K24" s="119">
        <f>IF(RES_hhdet_in_tes!K24=0,"",RES_hhdet_in_tes!K24/RES_hhdet_in_fec!K24)</f>
        <v>0.62230714595609926</v>
      </c>
      <c r="L24" s="119">
        <f>IF(RES_hhdet_in_tes!L24=0,"",RES_hhdet_in_tes!L24/RES_hhdet_in_fec!L24)</f>
        <v>0.62662510668716176</v>
      </c>
      <c r="M24" s="119">
        <f>IF(RES_hhdet_in_tes!M24=0,"",RES_hhdet_in_tes!M24/RES_hhdet_in_fec!M24)</f>
        <v>0.63883734376240497</v>
      </c>
      <c r="N24" s="119">
        <f>IF(RES_hhdet_in_tes!N24=0,"",RES_hhdet_in_tes!N24/RES_hhdet_in_fec!N24)</f>
        <v>0.65435372635460931</v>
      </c>
      <c r="O24" s="119">
        <f>IF(RES_hhdet_in_tes!O24=0,"",RES_hhdet_in_tes!O24/RES_hhdet_in_fec!O24)</f>
        <v>0.68620400328989595</v>
      </c>
      <c r="P24" s="119">
        <f>IF(RES_hhdet_in_tes!P24=0,"",RES_hhdet_in_tes!P24/RES_hhdet_in_fec!P24)</f>
        <v>0.71402096430195727</v>
      </c>
      <c r="Q24" s="119">
        <f>IF(RES_hhdet_in_tes!Q24=0,"",RES_hhdet_in_tes!Q24/RES_hhdet_in_fec!Q24)</f>
        <v>0.73887919146820114</v>
      </c>
      <c r="R24" s="119">
        <f>IF(RES_hhdet_in_tes!R24=0,"",RES_hhdet_in_tes!R24/RES_hhdet_in_fec!R24)</f>
        <v>0.74814648944481876</v>
      </c>
      <c r="S24" s="119">
        <f>IF(RES_hhdet_in_tes!S24=0,"",RES_hhdet_in_tes!S24/RES_hhdet_in_fec!S24)</f>
        <v>0.75287527168111379</v>
      </c>
      <c r="T24" s="119">
        <f>IF(RES_hhdet_in_tes!T24=0,"",RES_hhdet_in_tes!T24/RES_hhdet_in_fec!T24)</f>
        <v>0.76436841935704136</v>
      </c>
      <c r="U24" s="119">
        <f>IF(RES_hhdet_in_tes!U24=0,"",RES_hhdet_in_tes!U24/RES_hhdet_in_fec!U24)</f>
        <v>0.7692214921811027</v>
      </c>
      <c r="V24" s="119">
        <f>IF(RES_hhdet_in_tes!V24=0,"",RES_hhdet_in_tes!V24/RES_hhdet_in_fec!V24)</f>
        <v>0.77601771890785565</v>
      </c>
      <c r="W24" s="119">
        <f>IF(RES_hhdet_in_tes!W24=0,"",RES_hhdet_in_tes!W24/RES_hhdet_in_fec!W24)</f>
        <v>0.77396749507315987</v>
      </c>
      <c r="DA24" s="129" t="s">
        <v>3607</v>
      </c>
    </row>
    <row r="25" spans="1:105" ht="12.95" customHeight="1" x14ac:dyDescent="0.25">
      <c r="A25" s="121" t="s">
        <v>57</v>
      </c>
      <c r="B25" s="124"/>
      <c r="C25" s="124">
        <f>IF(RES_hhdet_in_tes!C25=0,"",RES_hhdet_in_tes!C25/RES_hhdet_in_fec!C25)</f>
        <v>0.55725560874345548</v>
      </c>
      <c r="D25" s="124">
        <f>IF(RES_hhdet_in_tes!D25=0,"",RES_hhdet_in_tes!D25/RES_hhdet_in_fec!D25)</f>
        <v>0.5632549224120168</v>
      </c>
      <c r="E25" s="124">
        <f>IF(RES_hhdet_in_tes!E25=0,"",RES_hhdet_in_tes!E25/RES_hhdet_in_fec!E25)</f>
        <v>0.56950924618035415</v>
      </c>
      <c r="F25" s="124">
        <f>IF(RES_hhdet_in_tes!F25=0,"",RES_hhdet_in_tes!F25/RES_hhdet_in_fec!F25)</f>
        <v>0.57565288355630595</v>
      </c>
      <c r="G25" s="124">
        <f>IF(RES_hhdet_in_tes!G25=0,"",RES_hhdet_in_tes!G25/RES_hhdet_in_fec!G25)</f>
        <v>0.58198333022533144</v>
      </c>
      <c r="H25" s="124">
        <f>IF(RES_hhdet_in_tes!H25=0,"",RES_hhdet_in_tes!H25/RES_hhdet_in_fec!H25)</f>
        <v>0.58851154947909567</v>
      </c>
      <c r="I25" s="124">
        <f>IF(RES_hhdet_in_tes!I25=0,"",RES_hhdet_in_tes!I25/RES_hhdet_in_fec!I25)</f>
        <v>0.59512891622471287</v>
      </c>
      <c r="J25" s="124">
        <f>IF(RES_hhdet_in_tes!J25=0,"",RES_hhdet_in_tes!J25/RES_hhdet_in_fec!J25)</f>
        <v>0.60221187898165363</v>
      </c>
      <c r="K25" s="124">
        <f>IF(RES_hhdet_in_tes!K25=0,"",RES_hhdet_in_tes!K25/RES_hhdet_in_fec!K25)</f>
        <v>0.60983111918184951</v>
      </c>
      <c r="L25" s="124">
        <f>IF(RES_hhdet_in_tes!L25=0,"",RES_hhdet_in_tes!L25/RES_hhdet_in_fec!L25)</f>
        <v>0.61810275075196408</v>
      </c>
      <c r="M25" s="124">
        <f>IF(RES_hhdet_in_tes!M25=0,"",RES_hhdet_in_tes!M25/RES_hhdet_in_fec!M25)</f>
        <v>0.63119252377453416</v>
      </c>
      <c r="N25" s="124">
        <f>IF(RES_hhdet_in_tes!N25=0,"",RES_hhdet_in_tes!N25/RES_hhdet_in_fec!N25)</f>
        <v>0.65054867189526888</v>
      </c>
      <c r="O25" s="124">
        <f>IF(RES_hhdet_in_tes!O25=0,"",RES_hhdet_in_tes!O25/RES_hhdet_in_fec!O25)</f>
        <v>0.6767789060715349</v>
      </c>
      <c r="P25" s="124">
        <f>IF(RES_hhdet_in_tes!P25=0,"",RES_hhdet_in_tes!P25/RES_hhdet_in_fec!P25)</f>
        <v>0.70676729892249557</v>
      </c>
      <c r="Q25" s="124">
        <f>IF(RES_hhdet_in_tes!Q25=0,"",RES_hhdet_in_tes!Q25/RES_hhdet_in_fec!Q25)</f>
        <v>0.73160487832076138</v>
      </c>
      <c r="R25" s="124">
        <f>IF(RES_hhdet_in_tes!R25=0,"",RES_hhdet_in_tes!R25/RES_hhdet_in_fec!R25)</f>
        <v>0.74374013567379083</v>
      </c>
      <c r="S25" s="124">
        <f>IF(RES_hhdet_in_tes!S25=0,"",RES_hhdet_in_tes!S25/RES_hhdet_in_fec!S25)</f>
        <v>0.75237177382643283</v>
      </c>
      <c r="T25" s="124">
        <f>IF(RES_hhdet_in_tes!T25=0,"",RES_hhdet_in_tes!T25/RES_hhdet_in_fec!T25)</f>
        <v>0.7587414006967641</v>
      </c>
      <c r="U25" s="124">
        <f>IF(RES_hhdet_in_tes!U25=0,"",RES_hhdet_in_tes!U25/RES_hhdet_in_fec!U25)</f>
        <v>0.76361559766805653</v>
      </c>
      <c r="V25" s="124">
        <f>IF(RES_hhdet_in_tes!V25=0,"",RES_hhdet_in_tes!V25/RES_hhdet_in_fec!V25)</f>
        <v>0.76793777823965026</v>
      </c>
      <c r="W25" s="124">
        <f>IF(RES_hhdet_in_tes!W25=0,"",RES_hhdet_in_tes!W25/RES_hhdet_in_fec!W25)</f>
        <v>0.77073793326753137</v>
      </c>
      <c r="DA25" s="130" t="s">
        <v>3608</v>
      </c>
    </row>
    <row r="26" spans="1:105" ht="12" customHeight="1" x14ac:dyDescent="0.25">
      <c r="A26" s="97" t="s">
        <v>74</v>
      </c>
      <c r="B26" s="111"/>
      <c r="C26" s="111">
        <f>IF(RES_hhdet_in_tes!C26=0,"",RES_hhdet_in_tes!C26/RES_hhdet_in_fec!C26)</f>
        <v>0.55230848021128165</v>
      </c>
      <c r="D26" s="111">
        <f>IF(RES_hhdet_in_tes!D26=0,"",RES_hhdet_in_tes!D26/RES_hhdet_in_fec!D26)</f>
        <v>0.55837283324658216</v>
      </c>
      <c r="E26" s="111">
        <f>IF(RES_hhdet_in_tes!E26=0,"",RES_hhdet_in_tes!E26/RES_hhdet_in_fec!E26)</f>
        <v>0.56464704614214745</v>
      </c>
      <c r="F26" s="111">
        <f>IF(RES_hhdet_in_tes!F26=0,"",RES_hhdet_in_tes!F26/RES_hhdet_in_fec!F26)</f>
        <v>0.5708899019195216</v>
      </c>
      <c r="G26" s="111">
        <f>IF(RES_hhdet_in_tes!G26=0,"",RES_hhdet_in_tes!G26/RES_hhdet_in_fec!G26)</f>
        <v>0.57731151018477833</v>
      </c>
      <c r="H26" s="111">
        <f>IF(RES_hhdet_in_tes!H26=0,"",RES_hhdet_in_tes!H26/RES_hhdet_in_fec!H26)</f>
        <v>0.58387993403096794</v>
      </c>
      <c r="I26" s="111">
        <f>IF(RES_hhdet_in_tes!I26=0,"",RES_hhdet_in_tes!I26/RES_hhdet_in_fec!I26)</f>
        <v>0.59064066187377207</v>
      </c>
      <c r="J26" s="111">
        <f>IF(RES_hhdet_in_tes!J26=0,"",RES_hhdet_in_tes!J26/RES_hhdet_in_fec!J26)</f>
        <v>0.59779444611626842</v>
      </c>
      <c r="K26" s="111">
        <f>IF(RES_hhdet_in_tes!K26=0,"",RES_hhdet_in_tes!K26/RES_hhdet_in_fec!K26)</f>
        <v>0.6055042164504798</v>
      </c>
      <c r="L26" s="111">
        <f>IF(RES_hhdet_in_tes!L26=0,"",RES_hhdet_in_tes!L26/RES_hhdet_in_fec!L26)</f>
        <v>0.61380000000000012</v>
      </c>
      <c r="M26" s="111">
        <f>IF(RES_hhdet_in_tes!M26=0,"",RES_hhdet_in_tes!M26/RES_hhdet_in_fec!M26)</f>
        <v>0.62705440613442387</v>
      </c>
      <c r="N26" s="111">
        <f>IF(RES_hhdet_in_tes!N26=0,"",RES_hhdet_in_tes!N26/RES_hhdet_in_fec!N26)</f>
        <v>0.64654469688470828</v>
      </c>
      <c r="O26" s="111">
        <f>IF(RES_hhdet_in_tes!O26=0,"",RES_hhdet_in_tes!O26/RES_hhdet_in_fec!O26)</f>
        <v>0.67299250335141625</v>
      </c>
      <c r="P26" s="111">
        <f>IF(RES_hhdet_in_tes!P26=0,"",RES_hhdet_in_tes!P26/RES_hhdet_in_fec!P26)</f>
        <v>0.7032996693083402</v>
      </c>
      <c r="Q26" s="111">
        <f>IF(RES_hhdet_in_tes!Q26=0,"",RES_hhdet_in_tes!Q26/RES_hhdet_in_fec!Q26)</f>
        <v>0.72837837837837838</v>
      </c>
      <c r="R26" s="111">
        <f>IF(RES_hhdet_in_tes!R26=0,"",RES_hhdet_in_tes!R26/RES_hhdet_in_fec!R26)</f>
        <v>0.74062634948581785</v>
      </c>
      <c r="S26" s="111">
        <f>IF(RES_hhdet_in_tes!S26=0,"",RES_hhdet_in_tes!S26/RES_hhdet_in_fec!S26)</f>
        <v>0.74935678515794013</v>
      </c>
      <c r="T26" s="111">
        <f>IF(RES_hhdet_in_tes!T26=0,"",RES_hhdet_in_tes!T26/RES_hhdet_in_fec!T26)</f>
        <v>0.75573581433487258</v>
      </c>
      <c r="U26" s="111">
        <f>IF(RES_hhdet_in_tes!U26=0,"",RES_hhdet_in_tes!U26/RES_hhdet_in_fec!U26)</f>
        <v>0.76071484153790725</v>
      </c>
      <c r="V26" s="111">
        <f>IF(RES_hhdet_in_tes!V26=0,"",RES_hhdet_in_tes!V26/RES_hhdet_in_fec!V26)</f>
        <v>0.76507894736842119</v>
      </c>
      <c r="W26" s="111">
        <f>IF(RES_hhdet_in_tes!W26=0,"",RES_hhdet_in_tes!W26/RES_hhdet_in_fec!W26)</f>
        <v>0.76797059731236961</v>
      </c>
      <c r="DA26" s="63" t="s">
        <v>3609</v>
      </c>
    </row>
    <row r="27" spans="1:105" ht="12" customHeight="1" x14ac:dyDescent="0.25">
      <c r="A27" s="97" t="s">
        <v>53</v>
      </c>
      <c r="B27" s="111"/>
      <c r="C27" s="111">
        <f>IF(RES_hhdet_in_tes!C27=0,"",RES_hhdet_in_tes!C27/RES_hhdet_in_fec!C27)</f>
        <v>1</v>
      </c>
      <c r="D27" s="111">
        <f>IF(RES_hhdet_in_tes!D27=0,"",RES_hhdet_in_tes!D27/RES_hhdet_in_fec!D27)</f>
        <v>1</v>
      </c>
      <c r="E27" s="111">
        <f>IF(RES_hhdet_in_tes!E27=0,"",RES_hhdet_in_tes!E27/RES_hhdet_in_fec!E27)</f>
        <v>1</v>
      </c>
      <c r="F27" s="111">
        <f>IF(RES_hhdet_in_tes!F27=0,"",RES_hhdet_in_tes!F27/RES_hhdet_in_fec!F27)</f>
        <v>1</v>
      </c>
      <c r="G27" s="111">
        <f>IF(RES_hhdet_in_tes!G27=0,"",RES_hhdet_in_tes!G27/RES_hhdet_in_fec!G27)</f>
        <v>1</v>
      </c>
      <c r="H27" s="111">
        <f>IF(RES_hhdet_in_tes!H27=0,"",RES_hhdet_in_tes!H27/RES_hhdet_in_fec!H27)</f>
        <v>1</v>
      </c>
      <c r="I27" s="111">
        <f>IF(RES_hhdet_in_tes!I27=0,"",RES_hhdet_in_tes!I27/RES_hhdet_in_fec!I27)</f>
        <v>1</v>
      </c>
      <c r="J27" s="111">
        <f>IF(RES_hhdet_in_tes!J27=0,"",RES_hhdet_in_tes!J27/RES_hhdet_in_fec!J27)</f>
        <v>1</v>
      </c>
      <c r="K27" s="111">
        <f>IF(RES_hhdet_in_tes!K27=0,"",RES_hhdet_in_tes!K27/RES_hhdet_in_fec!K27)</f>
        <v>1</v>
      </c>
      <c r="L27" s="111">
        <f>IF(RES_hhdet_in_tes!L27=0,"",RES_hhdet_in_tes!L27/RES_hhdet_in_fec!L27)</f>
        <v>1</v>
      </c>
      <c r="M27" s="111">
        <f>IF(RES_hhdet_in_tes!M27=0,"",RES_hhdet_in_tes!M27/RES_hhdet_in_fec!M27)</f>
        <v>1</v>
      </c>
      <c r="N27" s="111">
        <f>IF(RES_hhdet_in_tes!N27=0,"",RES_hhdet_in_tes!N27/RES_hhdet_in_fec!N27)</f>
        <v>1</v>
      </c>
      <c r="O27" s="111">
        <f>IF(RES_hhdet_in_tes!O27=0,"",RES_hhdet_in_tes!O27/RES_hhdet_in_fec!O27)</f>
        <v>1</v>
      </c>
      <c r="P27" s="111">
        <f>IF(RES_hhdet_in_tes!P27=0,"",RES_hhdet_in_tes!P27/RES_hhdet_in_fec!P27)</f>
        <v>1</v>
      </c>
      <c r="Q27" s="111">
        <f>IF(RES_hhdet_in_tes!Q27=0,"",RES_hhdet_in_tes!Q27/RES_hhdet_in_fec!Q27)</f>
        <v>1</v>
      </c>
      <c r="R27" s="111">
        <f>IF(RES_hhdet_in_tes!R27=0,"",RES_hhdet_in_tes!R27/RES_hhdet_in_fec!R27)</f>
        <v>1</v>
      </c>
      <c r="S27" s="111">
        <f>IF(RES_hhdet_in_tes!S27=0,"",RES_hhdet_in_tes!S27/RES_hhdet_in_fec!S27)</f>
        <v>1</v>
      </c>
      <c r="T27" s="111">
        <f>IF(RES_hhdet_in_tes!T27=0,"",RES_hhdet_in_tes!T27/RES_hhdet_in_fec!T27)</f>
        <v>1</v>
      </c>
      <c r="U27" s="111">
        <f>IF(RES_hhdet_in_tes!U27=0,"",RES_hhdet_in_tes!U27/RES_hhdet_in_fec!U27)</f>
        <v>1</v>
      </c>
      <c r="V27" s="111">
        <f>IF(RES_hhdet_in_tes!V27=0,"",RES_hhdet_in_tes!V27/RES_hhdet_in_fec!V27)</f>
        <v>1</v>
      </c>
      <c r="W27" s="111">
        <f>IF(RES_hhdet_in_tes!W27=0,"",RES_hhdet_in_tes!W27/RES_hhdet_in_fec!W27)</f>
        <v>1</v>
      </c>
      <c r="DA27" s="63" t="s">
        <v>3610</v>
      </c>
    </row>
    <row r="28" spans="1:105" ht="12.95" customHeight="1" x14ac:dyDescent="0.25">
      <c r="A28" s="121" t="s">
        <v>92</v>
      </c>
      <c r="B28" s="124"/>
      <c r="C28" s="124" t="str">
        <f>IF(RES_hhdet_in_tes!C28=0,"",RES_hhdet_in_tes!C28/RES_hhdet_in_fec!C28)</f>
        <v/>
      </c>
      <c r="D28" s="124" t="str">
        <f>IF(RES_hhdet_in_tes!D28=0,"",RES_hhdet_in_tes!D28/RES_hhdet_in_fec!D28)</f>
        <v/>
      </c>
      <c r="E28" s="124">
        <f>IF(RES_hhdet_in_tes!E28=0,"",RES_hhdet_in_tes!E28/RES_hhdet_in_fec!E28)</f>
        <v>2.4160667851648765</v>
      </c>
      <c r="F28" s="124">
        <f>IF(RES_hhdet_in_tes!F28=0,"",RES_hhdet_in_tes!F28/RES_hhdet_in_fec!F28)</f>
        <v>2.491202364164911</v>
      </c>
      <c r="G28" s="124">
        <f>IF(RES_hhdet_in_tes!G28=0,"",RES_hhdet_in_tes!G28/RES_hhdet_in_fec!G28)</f>
        <v>2.5670519171038864</v>
      </c>
      <c r="H28" s="124">
        <f>IF(RES_hhdet_in_tes!H28=0,"",RES_hhdet_in_tes!H28/RES_hhdet_in_fec!H28)</f>
        <v>2.6435338118133558</v>
      </c>
      <c r="I28" s="124">
        <f>IF(RES_hhdet_in_tes!I28=0,"",RES_hhdet_in_tes!I28/RES_hhdet_in_fec!I28)</f>
        <v>2.7207998316413051</v>
      </c>
      <c r="J28" s="124">
        <f>IF(RES_hhdet_in_tes!J28=0,"",RES_hhdet_in_tes!J28/RES_hhdet_in_fec!J28)</f>
        <v>2.7994813266575256</v>
      </c>
      <c r="K28" s="124">
        <f>IF(RES_hhdet_in_tes!K28=0,"",RES_hhdet_in_tes!K28/RES_hhdet_in_fec!K28)</f>
        <v>2.8801091494833253</v>
      </c>
      <c r="L28" s="124">
        <f>IF(RES_hhdet_in_tes!L28=0,"",RES_hhdet_in_tes!L28/RES_hhdet_in_fec!L28)</f>
        <v>2.9628145503208496</v>
      </c>
      <c r="M28" s="124">
        <f>IF(RES_hhdet_in_tes!M28=0,"",RES_hhdet_in_tes!M28/RES_hhdet_in_fec!M28)</f>
        <v>3.061598358389293</v>
      </c>
      <c r="N28" s="124">
        <f>IF(RES_hhdet_in_tes!N28=0,"",RES_hhdet_in_tes!N28/RES_hhdet_in_fec!N28)</f>
        <v>3.1810424856553818</v>
      </c>
      <c r="O28" s="124">
        <f>IF(RES_hhdet_in_tes!O28=0,"",RES_hhdet_in_tes!O28/RES_hhdet_in_fec!O28)</f>
        <v>3.3236800321210818</v>
      </c>
      <c r="P28" s="124">
        <f>IF(RES_hhdet_in_tes!P28=0,"",RES_hhdet_in_tes!P28/RES_hhdet_in_fec!P28)</f>
        <v>3.4783673798358086</v>
      </c>
      <c r="Q28" s="124">
        <f>IF(RES_hhdet_in_tes!Q28=0,"",RES_hhdet_in_tes!Q28/RES_hhdet_in_fec!Q28)</f>
        <v>3.6113031474490023</v>
      </c>
      <c r="R28" s="124">
        <f>IF(RES_hhdet_in_tes!R28=0,"",RES_hhdet_in_tes!R28/RES_hhdet_in_fec!R28)</f>
        <v>3.694701493524911</v>
      </c>
      <c r="S28" s="124">
        <f>IF(RES_hhdet_in_tes!S28=0,"",RES_hhdet_in_tes!S28/RES_hhdet_in_fec!S28)</f>
        <v>3.7610824821923368</v>
      </c>
      <c r="T28" s="124">
        <f>IF(RES_hhdet_in_tes!T28=0,"",RES_hhdet_in_tes!T28/RES_hhdet_in_fec!T28)</f>
        <v>3.8165463251589693</v>
      </c>
      <c r="U28" s="124">
        <f>IF(RES_hhdet_in_tes!U28=0,"",RES_hhdet_in_tes!U28/RES_hhdet_in_fec!U28)</f>
        <v>3.8670390386509808</v>
      </c>
      <c r="V28" s="124">
        <f>IF(RES_hhdet_in_tes!V28=0,"",RES_hhdet_in_tes!V28/RES_hhdet_in_fec!V28)</f>
        <v>3.9185218835832849</v>
      </c>
      <c r="W28" s="124">
        <f>IF(RES_hhdet_in_tes!W28=0,"",RES_hhdet_in_tes!W28/RES_hhdet_in_fec!W28)</f>
        <v>3.9689243079134169</v>
      </c>
      <c r="DA28" s="130" t="s">
        <v>3611</v>
      </c>
    </row>
    <row r="29" spans="1:105" ht="12" customHeight="1" x14ac:dyDescent="0.25">
      <c r="A29" s="97" t="s">
        <v>53</v>
      </c>
      <c r="B29" s="111"/>
      <c r="C29" s="111" t="str">
        <f>IF(RES_hhdet_in_tes!C29=0,"",RES_hhdet_in_tes!C29/RES_hhdet_in_fec!C29)</f>
        <v/>
      </c>
      <c r="D29" s="111" t="str">
        <f>IF(RES_hhdet_in_tes!D29=0,"",RES_hhdet_in_tes!D29/RES_hhdet_in_fec!D29)</f>
        <v/>
      </c>
      <c r="E29" s="111">
        <f>IF(RES_hhdet_in_tes!E29=0,"",RES_hhdet_in_tes!E29/RES_hhdet_in_fec!E29)</f>
        <v>2.4160667851648765</v>
      </c>
      <c r="F29" s="111">
        <f>IF(RES_hhdet_in_tes!F29=0,"",RES_hhdet_in_tes!F29/RES_hhdet_in_fec!F29)</f>
        <v>2.491202364164911</v>
      </c>
      <c r="G29" s="111">
        <f>IF(RES_hhdet_in_tes!G29=0,"",RES_hhdet_in_tes!G29/RES_hhdet_in_fec!G29)</f>
        <v>2.5670519171038864</v>
      </c>
      <c r="H29" s="111">
        <f>IF(RES_hhdet_in_tes!H29=0,"",RES_hhdet_in_tes!H29/RES_hhdet_in_fec!H29)</f>
        <v>2.6435338118133558</v>
      </c>
      <c r="I29" s="111">
        <f>IF(RES_hhdet_in_tes!I29=0,"",RES_hhdet_in_tes!I29/RES_hhdet_in_fec!I29)</f>
        <v>2.7207998316413051</v>
      </c>
      <c r="J29" s="111">
        <f>IF(RES_hhdet_in_tes!J29=0,"",RES_hhdet_in_tes!J29/RES_hhdet_in_fec!J29)</f>
        <v>2.7994813266575256</v>
      </c>
      <c r="K29" s="111">
        <f>IF(RES_hhdet_in_tes!K29=0,"",RES_hhdet_in_tes!K29/RES_hhdet_in_fec!K29)</f>
        <v>2.8801091494833253</v>
      </c>
      <c r="L29" s="111">
        <f>IF(RES_hhdet_in_tes!L29=0,"",RES_hhdet_in_tes!L29/RES_hhdet_in_fec!L29)</f>
        <v>2.9628145503208496</v>
      </c>
      <c r="M29" s="111">
        <f>IF(RES_hhdet_in_tes!M29=0,"",RES_hhdet_in_tes!M29/RES_hhdet_in_fec!M29)</f>
        <v>3.061598358389293</v>
      </c>
      <c r="N29" s="111">
        <f>IF(RES_hhdet_in_tes!N29=0,"",RES_hhdet_in_tes!N29/RES_hhdet_in_fec!N29)</f>
        <v>3.1810424856553818</v>
      </c>
      <c r="O29" s="111">
        <f>IF(RES_hhdet_in_tes!O29=0,"",RES_hhdet_in_tes!O29/RES_hhdet_in_fec!O29)</f>
        <v>3.3236800321210818</v>
      </c>
      <c r="P29" s="111">
        <f>IF(RES_hhdet_in_tes!P29=0,"",RES_hhdet_in_tes!P29/RES_hhdet_in_fec!P29)</f>
        <v>3.4783673798358086</v>
      </c>
      <c r="Q29" s="111">
        <f>IF(RES_hhdet_in_tes!Q29=0,"",RES_hhdet_in_tes!Q29/RES_hhdet_in_fec!Q29)</f>
        <v>3.6113031474490023</v>
      </c>
      <c r="R29" s="111">
        <f>IF(RES_hhdet_in_tes!R29=0,"",RES_hhdet_in_tes!R29/RES_hhdet_in_fec!R29)</f>
        <v>3.694701493524911</v>
      </c>
      <c r="S29" s="111">
        <f>IF(RES_hhdet_in_tes!S29=0,"",RES_hhdet_in_tes!S29/RES_hhdet_in_fec!S29)</f>
        <v>3.7610824821923368</v>
      </c>
      <c r="T29" s="111">
        <f>IF(RES_hhdet_in_tes!T29=0,"",RES_hhdet_in_tes!T29/RES_hhdet_in_fec!T29)</f>
        <v>3.8165463251589693</v>
      </c>
      <c r="U29" s="111">
        <f>IF(RES_hhdet_in_tes!U29=0,"",RES_hhdet_in_tes!U29/RES_hhdet_in_fec!U29)</f>
        <v>3.8670390386509808</v>
      </c>
      <c r="V29" s="111">
        <f>IF(RES_hhdet_in_tes!V29=0,"",RES_hhdet_in_tes!V29/RES_hhdet_in_fec!V29)</f>
        <v>3.9185218835832849</v>
      </c>
      <c r="W29" s="111">
        <f>IF(RES_hhdet_in_tes!W29=0,"",RES_hhdet_in_tes!W29/RES_hhdet_in_fec!W29)</f>
        <v>3.9689243079134169</v>
      </c>
      <c r="DA29" s="63" t="s">
        <v>3612</v>
      </c>
    </row>
    <row r="30" spans="1:105" ht="12" customHeight="1" x14ac:dyDescent="0.25">
      <c r="A30" s="121" t="s">
        <v>55</v>
      </c>
      <c r="B30" s="124"/>
      <c r="C30" s="124">
        <f>IF(RES_hhdet_in_tes!C30=0,"",RES_hhdet_in_tes!C30/RES_hhdet_in_fec!C30)</f>
        <v>0.61290342908143847</v>
      </c>
      <c r="D30" s="124">
        <f>IF(RES_hhdet_in_tes!D30=0,"",RES_hhdet_in_tes!D30/RES_hhdet_in_fec!D30)</f>
        <v>0.62662988158651101</v>
      </c>
      <c r="E30" s="124">
        <f>IF(RES_hhdet_in_tes!E30=0,"",RES_hhdet_in_tes!E30/RES_hhdet_in_fec!E30)</f>
        <v>0.64067699682309776</v>
      </c>
      <c r="F30" s="124">
        <f>IF(RES_hhdet_in_tes!F30=0,"",RES_hhdet_in_tes!F30/RES_hhdet_in_fec!F30)</f>
        <v>0.63773673022368238</v>
      </c>
      <c r="G30" s="124">
        <f>IF(RES_hhdet_in_tes!G30=0,"",RES_hhdet_in_tes!G30/RES_hhdet_in_fec!G30)</f>
        <v>0.63004027100828419</v>
      </c>
      <c r="H30" s="124">
        <f>IF(RES_hhdet_in_tes!H30=0,"",RES_hhdet_in_tes!H30/RES_hhdet_in_fec!H30)</f>
        <v>0.61900505219406721</v>
      </c>
      <c r="I30" s="124">
        <f>IF(RES_hhdet_in_tes!I30=0,"",RES_hhdet_in_tes!I30/RES_hhdet_in_fec!I30)</f>
        <v>0.63311173546301669</v>
      </c>
      <c r="J30" s="124">
        <f>IF(RES_hhdet_in_tes!J30=0,"",RES_hhdet_in_tes!J30/RES_hhdet_in_fec!J30)</f>
        <v>0.64817502302245511</v>
      </c>
      <c r="K30" s="124">
        <f>IF(RES_hhdet_in_tes!K30=0,"",RES_hhdet_in_tes!K30/RES_hhdet_in_fec!K30)</f>
        <v>0.71155810136717301</v>
      </c>
      <c r="L30" s="124">
        <f>IF(RES_hhdet_in_tes!L30=0,"",RES_hhdet_in_tes!L30/RES_hhdet_in_fec!L30)</f>
        <v>0.66864582751982715</v>
      </c>
      <c r="M30" s="124">
        <f>IF(RES_hhdet_in_tes!M30=0,"",RES_hhdet_in_tes!M30/RES_hhdet_in_fec!M30)</f>
        <v>0.67501594396590936</v>
      </c>
      <c r="N30" s="124">
        <f>IF(RES_hhdet_in_tes!N30=0,"",RES_hhdet_in_tes!N30/RES_hhdet_in_fec!N30)</f>
        <v>0.68649062479571865</v>
      </c>
      <c r="O30" s="124">
        <f>IF(RES_hhdet_in_tes!O30=0,"",RES_hhdet_in_tes!O30/RES_hhdet_in_fec!O30)</f>
        <v>0.78059628478949183</v>
      </c>
      <c r="P30" s="124">
        <f>IF(RES_hhdet_in_tes!P30=0,"",RES_hhdet_in_tes!P30/RES_hhdet_in_fec!P30)</f>
        <v>0.79842466527846923</v>
      </c>
      <c r="Q30" s="124">
        <f>IF(RES_hhdet_in_tes!Q30=0,"",RES_hhdet_in_tes!Q30/RES_hhdet_in_fec!Q30)</f>
        <v>0.810211976240786</v>
      </c>
      <c r="R30" s="124">
        <f>IF(RES_hhdet_in_tes!R30=0,"",RES_hhdet_in_tes!R30/RES_hhdet_in_fec!R30)</f>
        <v>0.80283961093036083</v>
      </c>
      <c r="S30" s="124">
        <f>IF(RES_hhdet_in_tes!S30=0,"",RES_hhdet_in_tes!S30/RES_hhdet_in_fec!S30)</f>
        <v>0.78886701881409593</v>
      </c>
      <c r="T30" s="124">
        <f>IF(RES_hhdet_in_tes!T30=0,"",RES_hhdet_in_tes!T30/RES_hhdet_in_fec!T30)</f>
        <v>0.8462346761530769</v>
      </c>
      <c r="U30" s="124">
        <f>IF(RES_hhdet_in_tes!U30=0,"",RES_hhdet_in_tes!U30/RES_hhdet_in_fec!U30)</f>
        <v>0.84756607252840976</v>
      </c>
      <c r="V30" s="124">
        <f>IF(RES_hhdet_in_tes!V30=0,"",RES_hhdet_in_tes!V30/RES_hhdet_in_fec!V30)</f>
        <v>0.87166961203510029</v>
      </c>
      <c r="W30" s="124">
        <f>IF(RES_hhdet_in_tes!W30=0,"",RES_hhdet_in_tes!W30/RES_hhdet_in_fec!W30)</f>
        <v>0.86851795270311072</v>
      </c>
      <c r="DA30" s="130" t="s">
        <v>3613</v>
      </c>
    </row>
    <row r="31" spans="1:105" ht="12" customHeight="1" x14ac:dyDescent="0.25">
      <c r="A31" s="97" t="s">
        <v>141</v>
      </c>
      <c r="B31" s="111"/>
      <c r="C31" s="111">
        <f>IF(RES_hhdet_in_tes!C31=0,"",RES_hhdet_in_tes!C31/RES_hhdet_in_fec!C31)</f>
        <v>0.57117491641331308</v>
      </c>
      <c r="D31" s="111">
        <f>IF(RES_hhdet_in_tes!D31=0,"",RES_hhdet_in_tes!D31/RES_hhdet_in_fec!D31)</f>
        <v>0.57304133083580799</v>
      </c>
      <c r="E31" s="111">
        <f>IF(RES_hhdet_in_tes!E31=0,"",RES_hhdet_in_tes!E31/RES_hhdet_in_fec!E31)</f>
        <v>0.575216718836286</v>
      </c>
      <c r="F31" s="111">
        <f>IF(RES_hhdet_in_tes!F31=0,"",RES_hhdet_in_tes!F31/RES_hhdet_in_fec!F31)</f>
        <v>0.57743423959739792</v>
      </c>
      <c r="G31" s="111">
        <f>IF(RES_hhdet_in_tes!G31=0,"",RES_hhdet_in_tes!G31/RES_hhdet_in_fec!G31)</f>
        <v>0.57993630685030151</v>
      </c>
      <c r="H31" s="111">
        <f>IF(RES_hhdet_in_tes!H31=0,"",RES_hhdet_in_tes!H31/RES_hhdet_in_fec!H31)</f>
        <v>0.58269325224040303</v>
      </c>
      <c r="I31" s="111">
        <f>IF(RES_hhdet_in_tes!I31=0,"",RES_hhdet_in_tes!I31/RES_hhdet_in_fec!I31)</f>
        <v>0.58576480651814267</v>
      </c>
      <c r="J31" s="111">
        <f>IF(RES_hhdet_in_tes!J31=0,"",RES_hhdet_in_tes!J31/RES_hhdet_in_fec!J31)</f>
        <v>0.58939566548501776</v>
      </c>
      <c r="K31" s="111">
        <f>IF(RES_hhdet_in_tes!K31=0,"",RES_hhdet_in_tes!K31/RES_hhdet_in_fec!K31)</f>
        <v>0.593793884934952</v>
      </c>
      <c r="L31" s="111">
        <f>IF(RES_hhdet_in_tes!L31=0,"",RES_hhdet_in_tes!L31/RES_hhdet_in_fec!L31)</f>
        <v>0.59901512832267489</v>
      </c>
      <c r="M31" s="111">
        <f>IF(RES_hhdet_in_tes!M31=0,"",RES_hhdet_in_tes!M31/RES_hhdet_in_fec!M31)</f>
        <v>0.60999662650750142</v>
      </c>
      <c r="N31" s="111">
        <f>IF(RES_hhdet_in_tes!N31=0,"",RES_hhdet_in_tes!N31/RES_hhdet_in_fec!N31)</f>
        <v>0.62830545317046438</v>
      </c>
      <c r="O31" s="111">
        <f>IF(RES_hhdet_in_tes!O31=0,"",RES_hhdet_in_tes!O31/RES_hhdet_in_fec!O31)</f>
        <v>0.6552497596551109</v>
      </c>
      <c r="P31" s="111">
        <f>IF(RES_hhdet_in_tes!P31=0,"",RES_hhdet_in_tes!P31/RES_hhdet_in_fec!P31)</f>
        <v>0.68808017920568132</v>
      </c>
      <c r="Q31" s="111">
        <f>IF(RES_hhdet_in_tes!Q31=0,"",RES_hhdet_in_tes!Q31/RES_hhdet_in_fec!Q31)</f>
        <v>0.71788862293566402</v>
      </c>
      <c r="R31" s="111">
        <f>IF(RES_hhdet_in_tes!R31=0,"",RES_hhdet_in_tes!R31/RES_hhdet_in_fec!R31)</f>
        <v>0.73800567587016097</v>
      </c>
      <c r="S31" s="111">
        <f>IF(RES_hhdet_in_tes!S31=0,"",RES_hhdet_in_tes!S31/RES_hhdet_in_fec!S31)</f>
        <v>0.75739119960706158</v>
      </c>
      <c r="T31" s="111">
        <f>IF(RES_hhdet_in_tes!T31=0,"",RES_hhdet_in_tes!T31/RES_hhdet_in_fec!T31)</f>
        <v>0.77494790034989891</v>
      </c>
      <c r="U31" s="111">
        <f>IF(RES_hhdet_in_tes!U31=0,"",RES_hhdet_in_tes!U31/RES_hhdet_in_fec!U31)</f>
        <v>0.78957848430226674</v>
      </c>
      <c r="V31" s="111">
        <f>IF(RES_hhdet_in_tes!V31=0,"",RES_hhdet_in_tes!V31/RES_hhdet_in_fec!V31)</f>
        <v>0.80018565766773353</v>
      </c>
      <c r="W31" s="111">
        <f>IF(RES_hhdet_in_tes!W31=0,"",RES_hhdet_in_tes!W31/RES_hhdet_in_fec!W31)</f>
        <v>0.80517514605148766</v>
      </c>
      <c r="DA31" s="63" t="s">
        <v>3614</v>
      </c>
    </row>
    <row r="32" spans="1:105" ht="12" customHeight="1" x14ac:dyDescent="0.25">
      <c r="A32" s="97" t="s">
        <v>140</v>
      </c>
      <c r="B32" s="111"/>
      <c r="C32" s="111" t="str">
        <f>IF(RES_hhdet_in_tes!C32=0,"",RES_hhdet_in_tes!C32/RES_hhdet_in_fec!C32)</f>
        <v/>
      </c>
      <c r="D32" s="111" t="str">
        <f>IF(RES_hhdet_in_tes!D32=0,"",RES_hhdet_in_tes!D32/RES_hhdet_in_fec!D32)</f>
        <v/>
      </c>
      <c r="E32" s="111" t="str">
        <f>IF(RES_hhdet_in_tes!E32=0,"",RES_hhdet_in_tes!E32/RES_hhdet_in_fec!E32)</f>
        <v/>
      </c>
      <c r="F32" s="111" t="str">
        <f>IF(RES_hhdet_in_tes!F32=0,"",RES_hhdet_in_tes!F32/RES_hhdet_in_fec!F32)</f>
        <v/>
      </c>
      <c r="G32" s="111" t="str">
        <f>IF(RES_hhdet_in_tes!G32=0,"",RES_hhdet_in_tes!G32/RES_hhdet_in_fec!G32)</f>
        <v/>
      </c>
      <c r="H32" s="111" t="str">
        <f>IF(RES_hhdet_in_tes!H32=0,"",RES_hhdet_in_tes!H32/RES_hhdet_in_fec!H32)</f>
        <v/>
      </c>
      <c r="I32" s="111" t="str">
        <f>IF(RES_hhdet_in_tes!I32=0,"",RES_hhdet_in_tes!I32/RES_hhdet_in_fec!I32)</f>
        <v/>
      </c>
      <c r="J32" s="111" t="str">
        <f>IF(RES_hhdet_in_tes!J32=0,"",RES_hhdet_in_tes!J32/RES_hhdet_in_fec!J32)</f>
        <v/>
      </c>
      <c r="K32" s="111">
        <f>IF(RES_hhdet_in_tes!K32=0,"",RES_hhdet_in_tes!K32/RES_hhdet_in_fec!K32)</f>
        <v>0.74772589431078362</v>
      </c>
      <c r="L32" s="111" t="str">
        <f>IF(RES_hhdet_in_tes!L32=0,"",RES_hhdet_in_tes!L32/RES_hhdet_in_fec!L32)</f>
        <v/>
      </c>
      <c r="M32" s="111" t="str">
        <f>IF(RES_hhdet_in_tes!M32=0,"",RES_hhdet_in_tes!M32/RES_hhdet_in_fec!M32)</f>
        <v/>
      </c>
      <c r="N32" s="111" t="str">
        <f>IF(RES_hhdet_in_tes!N32=0,"",RES_hhdet_in_tes!N32/RES_hhdet_in_fec!N32)</f>
        <v/>
      </c>
      <c r="O32" s="111" t="str">
        <f>IF(RES_hhdet_in_tes!O32=0,"",RES_hhdet_in_tes!O32/RES_hhdet_in_fec!O32)</f>
        <v/>
      </c>
      <c r="P32" s="111" t="str">
        <f>IF(RES_hhdet_in_tes!P32=0,"",RES_hhdet_in_tes!P32/RES_hhdet_in_fec!P32)</f>
        <v/>
      </c>
      <c r="Q32" s="111" t="str">
        <f>IF(RES_hhdet_in_tes!Q32=0,"",RES_hhdet_in_tes!Q32/RES_hhdet_in_fec!Q32)</f>
        <v/>
      </c>
      <c r="R32" s="111" t="str">
        <f>IF(RES_hhdet_in_tes!R32=0,"",RES_hhdet_in_tes!R32/RES_hhdet_in_fec!R32)</f>
        <v/>
      </c>
      <c r="S32" s="111" t="str">
        <f>IF(RES_hhdet_in_tes!S32=0,"",RES_hhdet_in_tes!S32/RES_hhdet_in_fec!S32)</f>
        <v/>
      </c>
      <c r="T32" s="111">
        <f>IF(RES_hhdet_in_tes!T32=0,"",RES_hhdet_in_tes!T32/RES_hhdet_in_fec!T32)</f>
        <v>0.86056606161517657</v>
      </c>
      <c r="U32" s="111">
        <f>IF(RES_hhdet_in_tes!U32=0,"",RES_hhdet_in_tes!U32/RES_hhdet_in_fec!U32)</f>
        <v>0.8810356966040217</v>
      </c>
      <c r="V32" s="111">
        <f>IF(RES_hhdet_in_tes!V32=0,"",RES_hhdet_in_tes!V32/RES_hhdet_in_fec!V32)</f>
        <v>0.88942743259229906</v>
      </c>
      <c r="W32" s="111">
        <f>IF(RES_hhdet_in_tes!W32=0,"",RES_hhdet_in_tes!W32/RES_hhdet_in_fec!W32)</f>
        <v>0.89521389296689313</v>
      </c>
      <c r="DA32" s="63" t="s">
        <v>3615</v>
      </c>
    </row>
    <row r="33" spans="1:105" ht="12" customHeight="1" x14ac:dyDescent="0.25">
      <c r="A33" s="100" t="s">
        <v>50</v>
      </c>
      <c r="B33" s="112"/>
      <c r="C33" s="112" t="str">
        <f>IF(RES_hhdet_in_tes!C33=0,"",RES_hhdet_in_tes!C33/RES_hhdet_in_fec!C33)</f>
        <v/>
      </c>
      <c r="D33" s="112" t="str">
        <f>IF(RES_hhdet_in_tes!D33=0,"",RES_hhdet_in_tes!D33/RES_hhdet_in_fec!D33)</f>
        <v/>
      </c>
      <c r="E33" s="112" t="str">
        <f>IF(RES_hhdet_in_tes!E33=0,"",RES_hhdet_in_tes!E33/RES_hhdet_in_fec!E33)</f>
        <v/>
      </c>
      <c r="F33" s="112" t="str">
        <f>IF(RES_hhdet_in_tes!F33=0,"",RES_hhdet_in_tes!F33/RES_hhdet_in_fec!F33)</f>
        <v/>
      </c>
      <c r="G33" s="112" t="str">
        <f>IF(RES_hhdet_in_tes!G33=0,"",RES_hhdet_in_tes!G33/RES_hhdet_in_fec!G33)</f>
        <v/>
      </c>
      <c r="H33" s="112" t="str">
        <f>IF(RES_hhdet_in_tes!H33=0,"",RES_hhdet_in_tes!H33/RES_hhdet_in_fec!H33)</f>
        <v/>
      </c>
      <c r="I33" s="112" t="str">
        <f>IF(RES_hhdet_in_tes!I33=0,"",RES_hhdet_in_tes!I33/RES_hhdet_in_fec!I33)</f>
        <v/>
      </c>
      <c r="J33" s="112" t="str">
        <f>IF(RES_hhdet_in_tes!J33=0,"",RES_hhdet_in_tes!J33/RES_hhdet_in_fec!J33)</f>
        <v/>
      </c>
      <c r="K33" s="112">
        <f>IF(RES_hhdet_in_tes!K33=0,"",RES_hhdet_in_tes!K33/RES_hhdet_in_fec!K33)</f>
        <v>0.593793884934952</v>
      </c>
      <c r="L33" s="112" t="str">
        <f>IF(RES_hhdet_in_tes!L33=0,"",RES_hhdet_in_tes!L33/RES_hhdet_in_fec!L33)</f>
        <v/>
      </c>
      <c r="M33" s="112" t="str">
        <f>IF(RES_hhdet_in_tes!M33=0,"",RES_hhdet_in_tes!M33/RES_hhdet_in_fec!M33)</f>
        <v/>
      </c>
      <c r="N33" s="112" t="str">
        <f>IF(RES_hhdet_in_tes!N33=0,"",RES_hhdet_in_tes!N33/RES_hhdet_in_fec!N33)</f>
        <v/>
      </c>
      <c r="O33" s="112" t="str">
        <f>IF(RES_hhdet_in_tes!O33=0,"",RES_hhdet_in_tes!O33/RES_hhdet_in_fec!O33)</f>
        <v/>
      </c>
      <c r="P33" s="112" t="str">
        <f>IF(RES_hhdet_in_tes!P33=0,"",RES_hhdet_in_tes!P33/RES_hhdet_in_fec!P33)</f>
        <v/>
      </c>
      <c r="Q33" s="112" t="str">
        <f>IF(RES_hhdet_in_tes!Q33=0,"",RES_hhdet_in_tes!Q33/RES_hhdet_in_fec!Q33)</f>
        <v/>
      </c>
      <c r="R33" s="112" t="str">
        <f>IF(RES_hhdet_in_tes!R33=0,"",RES_hhdet_in_tes!R33/RES_hhdet_in_fec!R33)</f>
        <v/>
      </c>
      <c r="S33" s="112" t="str">
        <f>IF(RES_hhdet_in_tes!S33=0,"",RES_hhdet_in_tes!S33/RES_hhdet_in_fec!S33)</f>
        <v/>
      </c>
      <c r="T33" s="112">
        <f>IF(RES_hhdet_in_tes!T33=0,"",RES_hhdet_in_tes!T33/RES_hhdet_in_fec!T33)</f>
        <v>0.77494790034989891</v>
      </c>
      <c r="U33" s="112">
        <f>IF(RES_hhdet_in_tes!U33=0,"",RES_hhdet_in_tes!U33/RES_hhdet_in_fec!U33)</f>
        <v>0.78957848430226674</v>
      </c>
      <c r="V33" s="112">
        <f>IF(RES_hhdet_in_tes!V33=0,"",RES_hhdet_in_tes!V33/RES_hhdet_in_fec!V33)</f>
        <v>0.80018565766773353</v>
      </c>
      <c r="W33" s="112">
        <f>IF(RES_hhdet_in_tes!W33=0,"",RES_hhdet_in_tes!W33/RES_hhdet_in_fec!W33)</f>
        <v>0.80517514605148766</v>
      </c>
      <c r="DA33" s="131" t="s">
        <v>3616</v>
      </c>
    </row>
    <row r="34" spans="1:105" ht="12" customHeight="1" x14ac:dyDescent="0.25">
      <c r="A34" s="103" t="s">
        <v>52</v>
      </c>
      <c r="B34" s="113"/>
      <c r="C34" s="113" t="str">
        <f>IF(RES_hhdet_in_tes!C34=0,"",RES_hhdet_in_tes!C34/RES_hhdet_in_fec!C34)</f>
        <v/>
      </c>
      <c r="D34" s="113" t="str">
        <f>IF(RES_hhdet_in_tes!D34=0,"",RES_hhdet_in_tes!D34/RES_hhdet_in_fec!D34)</f>
        <v/>
      </c>
      <c r="E34" s="113" t="str">
        <f>IF(RES_hhdet_in_tes!E34=0,"",RES_hhdet_in_tes!E34/RES_hhdet_in_fec!E34)</f>
        <v/>
      </c>
      <c r="F34" s="113" t="str">
        <f>IF(RES_hhdet_in_tes!F34=0,"",RES_hhdet_in_tes!F34/RES_hhdet_in_fec!F34)</f>
        <v/>
      </c>
      <c r="G34" s="113" t="str">
        <f>IF(RES_hhdet_in_tes!G34=0,"",RES_hhdet_in_tes!G34/RES_hhdet_in_fec!G34)</f>
        <v/>
      </c>
      <c r="H34" s="113" t="str">
        <f>IF(RES_hhdet_in_tes!H34=0,"",RES_hhdet_in_tes!H34/RES_hhdet_in_fec!H34)</f>
        <v/>
      </c>
      <c r="I34" s="113" t="str">
        <f>IF(RES_hhdet_in_tes!I34=0,"",RES_hhdet_in_tes!I34/RES_hhdet_in_fec!I34)</f>
        <v/>
      </c>
      <c r="J34" s="113" t="str">
        <f>IF(RES_hhdet_in_tes!J34=0,"",RES_hhdet_in_tes!J34/RES_hhdet_in_fec!J34)</f>
        <v/>
      </c>
      <c r="K34" s="113">
        <f>IF(RES_hhdet_in_tes!K34=0,"",RES_hhdet_in_tes!K34/RES_hhdet_in_fec!K34)</f>
        <v>1</v>
      </c>
      <c r="L34" s="113" t="str">
        <f>IF(RES_hhdet_in_tes!L34=0,"",RES_hhdet_in_tes!L34/RES_hhdet_in_fec!L34)</f>
        <v/>
      </c>
      <c r="M34" s="113" t="str">
        <f>IF(RES_hhdet_in_tes!M34=0,"",RES_hhdet_in_tes!M34/RES_hhdet_in_fec!M34)</f>
        <v/>
      </c>
      <c r="N34" s="113" t="str">
        <f>IF(RES_hhdet_in_tes!N34=0,"",RES_hhdet_in_tes!N34/RES_hhdet_in_fec!N34)</f>
        <v/>
      </c>
      <c r="O34" s="113" t="str">
        <f>IF(RES_hhdet_in_tes!O34=0,"",RES_hhdet_in_tes!O34/RES_hhdet_in_fec!O34)</f>
        <v/>
      </c>
      <c r="P34" s="113" t="str">
        <f>IF(RES_hhdet_in_tes!P34=0,"",RES_hhdet_in_tes!P34/RES_hhdet_in_fec!P34)</f>
        <v/>
      </c>
      <c r="Q34" s="113" t="str">
        <f>IF(RES_hhdet_in_tes!Q34=0,"",RES_hhdet_in_tes!Q34/RES_hhdet_in_fec!Q34)</f>
        <v/>
      </c>
      <c r="R34" s="113" t="str">
        <f>IF(RES_hhdet_in_tes!R34=0,"",RES_hhdet_in_tes!R34/RES_hhdet_in_fec!R34)</f>
        <v/>
      </c>
      <c r="S34" s="113" t="str">
        <f>IF(RES_hhdet_in_tes!S34=0,"",RES_hhdet_in_tes!S34/RES_hhdet_in_fec!S34)</f>
        <v/>
      </c>
      <c r="T34" s="113">
        <f>IF(RES_hhdet_in_tes!T34=0,"",RES_hhdet_in_tes!T34/RES_hhdet_in_fec!T34)</f>
        <v>1</v>
      </c>
      <c r="U34" s="113">
        <f>IF(RES_hhdet_in_tes!U34=0,"",RES_hhdet_in_tes!U34/RES_hhdet_in_fec!U34)</f>
        <v>1</v>
      </c>
      <c r="V34" s="113">
        <f>IF(RES_hhdet_in_tes!V34=0,"",RES_hhdet_in_tes!V34/RES_hhdet_in_fec!V34)</f>
        <v>1</v>
      </c>
      <c r="W34" s="113">
        <f>IF(RES_hhdet_in_tes!W34=0,"",RES_hhdet_in_tes!W34/RES_hhdet_in_fec!W34)</f>
        <v>1</v>
      </c>
      <c r="DA34" s="132" t="s">
        <v>3617</v>
      </c>
    </row>
    <row r="35" spans="1:105" ht="12" customHeight="1" x14ac:dyDescent="0.25">
      <c r="A35" s="106" t="s">
        <v>122</v>
      </c>
      <c r="B35" s="112"/>
      <c r="C35" s="112">
        <f>IF(RES_hhdet_in_tes!C35=0,"",RES_hhdet_in_tes!C35/RES_hhdet_in_fec!C35)</f>
        <v>0.64116044441636455</v>
      </c>
      <c r="D35" s="112">
        <f>IF(RES_hhdet_in_tes!D35=0,"",RES_hhdet_in_tes!D35/RES_hhdet_in_fec!D35)</f>
        <v>0.64288036462870968</v>
      </c>
      <c r="E35" s="112">
        <f>IF(RES_hhdet_in_tes!E35=0,"",RES_hhdet_in_tes!E35/RES_hhdet_in_fec!E35)</f>
        <v>0.6447325710289048</v>
      </c>
      <c r="F35" s="112">
        <f>IF(RES_hhdet_in_tes!F35=0,"",RES_hhdet_in_tes!F35/RES_hhdet_in_fec!F35)</f>
        <v>0.6466025695634221</v>
      </c>
      <c r="G35" s="112">
        <f>IF(RES_hhdet_in_tes!G35=0,"",RES_hhdet_in_tes!G35/RES_hhdet_in_fec!G35)</f>
        <v>0.64859545626381576</v>
      </c>
      <c r="H35" s="112">
        <f>IF(RES_hhdet_in_tes!H35=0,"",RES_hhdet_in_tes!H35/RES_hhdet_in_fec!H35)</f>
        <v>0.65069945127796269</v>
      </c>
      <c r="I35" s="112">
        <f>IF(RES_hhdet_in_tes!I35=0,"",RES_hhdet_in_tes!I35/RES_hhdet_in_fec!I35)</f>
        <v>0.65294192623199265</v>
      </c>
      <c r="J35" s="112">
        <f>IF(RES_hhdet_in_tes!J35=0,"",RES_hhdet_in_tes!J35/RES_hhdet_in_fec!J35)</f>
        <v>0.6554324453767737</v>
      </c>
      <c r="K35" s="112">
        <f>IF(RES_hhdet_in_tes!K35=0,"",RES_hhdet_in_tes!K35/RES_hhdet_in_fec!K35)</f>
        <v>0.65826810458400087</v>
      </c>
      <c r="L35" s="112">
        <f>IF(RES_hhdet_in_tes!L35=0,"",RES_hhdet_in_tes!L35/RES_hhdet_in_fec!L35)</f>
        <v>0.66148288617099127</v>
      </c>
      <c r="M35" s="112">
        <f>IF(RES_hhdet_in_tes!M35=0,"",RES_hhdet_in_tes!M35/RES_hhdet_in_fec!M35)</f>
        <v>0.66730435021905199</v>
      </c>
      <c r="N35" s="112">
        <f>IF(RES_hhdet_in_tes!N35=0,"",RES_hhdet_in_tes!N35/RES_hhdet_in_fec!N35)</f>
        <v>0.67671125316056979</v>
      </c>
      <c r="O35" s="112">
        <f>IF(RES_hhdet_in_tes!O35=0,"",RES_hhdet_in_tes!O35/RES_hhdet_in_fec!O35)</f>
        <v>0.69095873593925394</v>
      </c>
      <c r="P35" s="112">
        <f>IF(RES_hhdet_in_tes!P35=0,"",RES_hhdet_in_tes!P35/RES_hhdet_in_fec!P35)</f>
        <v>0.70949288208010641</v>
      </c>
      <c r="Q35" s="112">
        <f>IF(RES_hhdet_in_tes!Q35=0,"",RES_hhdet_in_tes!Q35/RES_hhdet_in_fec!Q35)</f>
        <v>0.7276793369381851</v>
      </c>
      <c r="R35" s="112">
        <f>IF(RES_hhdet_in_tes!R35=0,"",RES_hhdet_in_tes!R35/RES_hhdet_in_fec!R35)</f>
        <v>0.74071640033699071</v>
      </c>
      <c r="S35" s="112">
        <f>IF(RES_hhdet_in_tes!S35=0,"",RES_hhdet_in_tes!S35/RES_hhdet_in_fec!S35)</f>
        <v>0.75362493808915698</v>
      </c>
      <c r="T35" s="112" t="str">
        <f>IF(RES_hhdet_in_tes!T35=0,"",RES_hhdet_in_tes!T35/RES_hhdet_in_fec!T35)</f>
        <v/>
      </c>
      <c r="U35" s="112">
        <f>IF(RES_hhdet_in_tes!U35=0,"",RES_hhdet_in_tes!U35/RES_hhdet_in_fec!U35)</f>
        <v>0.77788520577229425</v>
      </c>
      <c r="V35" s="112" t="str">
        <f>IF(RES_hhdet_in_tes!V35=0,"",RES_hhdet_in_tes!V35/RES_hhdet_in_fec!V35)</f>
        <v/>
      </c>
      <c r="W35" s="112">
        <f>IF(RES_hhdet_in_tes!W35=0,"",RES_hhdet_in_tes!W35/RES_hhdet_in_fec!W35)</f>
        <v>0.79654596598285621</v>
      </c>
      <c r="DA35" s="131" t="s">
        <v>3618</v>
      </c>
    </row>
    <row r="36" spans="1:105" ht="12" customHeight="1" x14ac:dyDescent="0.25">
      <c r="A36" s="107" t="s">
        <v>121</v>
      </c>
      <c r="B36" s="113"/>
      <c r="C36" s="113" t="str">
        <f>IF(RES_hhdet_in_tes!C36=0,"",RES_hhdet_in_tes!C36/RES_hhdet_in_fec!C36)</f>
        <v/>
      </c>
      <c r="D36" s="113" t="str">
        <f>IF(RES_hhdet_in_tes!D36=0,"",RES_hhdet_in_tes!D36/RES_hhdet_in_fec!D36)</f>
        <v/>
      </c>
      <c r="E36" s="113" t="str">
        <f>IF(RES_hhdet_in_tes!E36=0,"",RES_hhdet_in_tes!E36/RES_hhdet_in_fec!E36)</f>
        <v/>
      </c>
      <c r="F36" s="113" t="str">
        <f>IF(RES_hhdet_in_tes!F36=0,"",RES_hhdet_in_tes!F36/RES_hhdet_in_fec!F36)</f>
        <v/>
      </c>
      <c r="G36" s="113" t="str">
        <f>IF(RES_hhdet_in_tes!G36=0,"",RES_hhdet_in_tes!G36/RES_hhdet_in_fec!G36)</f>
        <v/>
      </c>
      <c r="H36" s="113" t="str">
        <f>IF(RES_hhdet_in_tes!H36=0,"",RES_hhdet_in_tes!H36/RES_hhdet_in_fec!H36)</f>
        <v/>
      </c>
      <c r="I36" s="113" t="str">
        <f>IF(RES_hhdet_in_tes!I36=0,"",RES_hhdet_in_tes!I36/RES_hhdet_in_fec!I36)</f>
        <v/>
      </c>
      <c r="J36" s="113" t="str">
        <f>IF(RES_hhdet_in_tes!J36=0,"",RES_hhdet_in_tes!J36/RES_hhdet_in_fec!J36)</f>
        <v/>
      </c>
      <c r="K36" s="113">
        <f>IF(RES_hhdet_in_tes!K36=0,"",RES_hhdet_in_tes!K36/RES_hhdet_in_fec!K36)</f>
        <v>0.79614404598547805</v>
      </c>
      <c r="L36" s="113">
        <f>IF(RES_hhdet_in_tes!L36=0,"",RES_hhdet_in_tes!L36/RES_hhdet_in_fec!L36)</f>
        <v>0.79110067099178716</v>
      </c>
      <c r="M36" s="113">
        <f>IF(RES_hhdet_in_tes!M36=0,"",RES_hhdet_in_tes!M36/RES_hhdet_in_fec!M36)</f>
        <v>0.80137436648296057</v>
      </c>
      <c r="N36" s="113">
        <f>IF(RES_hhdet_in_tes!N36=0,"",RES_hhdet_in_tes!N36/RES_hhdet_in_fec!N36)</f>
        <v>0.81350122847692186</v>
      </c>
      <c r="O36" s="113">
        <f>IF(RES_hhdet_in_tes!O36=0,"",RES_hhdet_in_tes!O36/RES_hhdet_in_fec!O36)</f>
        <v>0.81894390063694233</v>
      </c>
      <c r="P36" s="113">
        <f>IF(RES_hhdet_in_tes!P36=0,"",RES_hhdet_in_tes!P36/RES_hhdet_in_fec!P36)</f>
        <v>0.83440729519916401</v>
      </c>
      <c r="Q36" s="113">
        <f>IF(RES_hhdet_in_tes!Q36=0,"",RES_hhdet_in_tes!Q36/RES_hhdet_in_fec!Q36)</f>
        <v>0.84455332189439491</v>
      </c>
      <c r="R36" s="113">
        <f>IF(RES_hhdet_in_tes!R36=0,"",RES_hhdet_in_tes!R36/RES_hhdet_in_fec!R36)</f>
        <v>0.85427462313239977</v>
      </c>
      <c r="S36" s="113">
        <f>IF(RES_hhdet_in_tes!S36=0,"",RES_hhdet_in_tes!S36/RES_hhdet_in_fec!S36)</f>
        <v>0.86470756475783372</v>
      </c>
      <c r="T36" s="113">
        <f>IF(RES_hhdet_in_tes!T36=0,"",RES_hhdet_in_tes!T36/RES_hhdet_in_fec!T36)</f>
        <v>0.8559212685640013</v>
      </c>
      <c r="U36" s="113">
        <f>IF(RES_hhdet_in_tes!U36=0,"",RES_hhdet_in_tes!U36/RES_hhdet_in_fec!U36)</f>
        <v>0.87366362449816026</v>
      </c>
      <c r="V36" s="113">
        <f>IF(RES_hhdet_in_tes!V36=0,"",RES_hhdet_in_tes!V36/RES_hhdet_in_fec!V36)</f>
        <v>0.88169477629371118</v>
      </c>
      <c r="W36" s="113">
        <f>IF(RES_hhdet_in_tes!W36=0,"",RES_hhdet_in_tes!W36/RES_hhdet_in_fec!W36)</f>
        <v>0.89084894562514894</v>
      </c>
      <c r="DA36" s="132" t="s">
        <v>3619</v>
      </c>
    </row>
    <row r="37" spans="1:105" ht="12" customHeight="1" x14ac:dyDescent="0.25">
      <c r="A37" s="108" t="s">
        <v>53</v>
      </c>
      <c r="B37" s="111"/>
      <c r="C37" s="111" t="str">
        <f>IF(RES_hhdet_in_tes!C37=0,"",RES_hhdet_in_tes!C37/RES_hhdet_in_fec!C37)</f>
        <v/>
      </c>
      <c r="D37" s="111" t="str">
        <f>IF(RES_hhdet_in_tes!D37=0,"",RES_hhdet_in_tes!D37/RES_hhdet_in_fec!D37)</f>
        <v/>
      </c>
      <c r="E37" s="111" t="str">
        <f>IF(RES_hhdet_in_tes!E37=0,"",RES_hhdet_in_tes!E37/RES_hhdet_in_fec!E37)</f>
        <v/>
      </c>
      <c r="F37" s="111" t="str">
        <f>IF(RES_hhdet_in_tes!F37=0,"",RES_hhdet_in_tes!F37/RES_hhdet_in_fec!F37)</f>
        <v/>
      </c>
      <c r="G37" s="111" t="str">
        <f>IF(RES_hhdet_in_tes!G37=0,"",RES_hhdet_in_tes!G37/RES_hhdet_in_fec!G37)</f>
        <v/>
      </c>
      <c r="H37" s="111" t="str">
        <f>IF(RES_hhdet_in_tes!H37=0,"",RES_hhdet_in_tes!H37/RES_hhdet_in_fec!H37)</f>
        <v/>
      </c>
      <c r="I37" s="111" t="str">
        <f>IF(RES_hhdet_in_tes!I37=0,"",RES_hhdet_in_tes!I37/RES_hhdet_in_fec!I37)</f>
        <v/>
      </c>
      <c r="J37" s="111" t="str">
        <f>IF(RES_hhdet_in_tes!J37=0,"",RES_hhdet_in_tes!J37/RES_hhdet_in_fec!J37)</f>
        <v/>
      </c>
      <c r="K37" s="111">
        <f>IF(RES_hhdet_in_tes!K37=0,"",RES_hhdet_in_tes!K37/RES_hhdet_in_fec!K37)</f>
        <v>0.65826810458400087</v>
      </c>
      <c r="L37" s="111">
        <f>IF(RES_hhdet_in_tes!L37=0,"",RES_hhdet_in_tes!L37/RES_hhdet_in_fec!L37)</f>
        <v>0.66148288617099127</v>
      </c>
      <c r="M37" s="111">
        <f>IF(RES_hhdet_in_tes!M37=0,"",RES_hhdet_in_tes!M37/RES_hhdet_in_fec!M37)</f>
        <v>0.66730435021905199</v>
      </c>
      <c r="N37" s="111">
        <f>IF(RES_hhdet_in_tes!N37=0,"",RES_hhdet_in_tes!N37/RES_hhdet_in_fec!N37)</f>
        <v>0.67671125316056979</v>
      </c>
      <c r="O37" s="111">
        <f>IF(RES_hhdet_in_tes!O37=0,"",RES_hhdet_in_tes!O37/RES_hhdet_in_fec!O37)</f>
        <v>0.69095873593925394</v>
      </c>
      <c r="P37" s="111">
        <f>IF(RES_hhdet_in_tes!P37=0,"",RES_hhdet_in_tes!P37/RES_hhdet_in_fec!P37)</f>
        <v>0.70949288208010641</v>
      </c>
      <c r="Q37" s="111">
        <f>IF(RES_hhdet_in_tes!Q37=0,"",RES_hhdet_in_tes!Q37/RES_hhdet_in_fec!Q37)</f>
        <v>0.7276793369381851</v>
      </c>
      <c r="R37" s="111">
        <f>IF(RES_hhdet_in_tes!R37=0,"",RES_hhdet_in_tes!R37/RES_hhdet_in_fec!R37)</f>
        <v>0.7407164003369906</v>
      </c>
      <c r="S37" s="111">
        <f>IF(RES_hhdet_in_tes!S37=0,"",RES_hhdet_in_tes!S37/RES_hhdet_in_fec!S37)</f>
        <v>0.75362493808915698</v>
      </c>
      <c r="T37" s="111">
        <f>IF(RES_hhdet_in_tes!T37=0,"",RES_hhdet_in_tes!T37/RES_hhdet_in_fec!T37)</f>
        <v>0.76613428213655244</v>
      </c>
      <c r="U37" s="111">
        <f>IF(RES_hhdet_in_tes!U37=0,"",RES_hhdet_in_tes!U37/RES_hhdet_in_fec!U37)</f>
        <v>0.77788520577229425</v>
      </c>
      <c r="V37" s="111">
        <f>IF(RES_hhdet_in_tes!V37=0,"",RES_hhdet_in_tes!V37/RES_hhdet_in_fec!V37)</f>
        <v>0.78832658330350425</v>
      </c>
      <c r="W37" s="111">
        <f>IF(RES_hhdet_in_tes!W37=0,"",RES_hhdet_in_tes!W37/RES_hhdet_in_fec!W37)</f>
        <v>0.79654596598285621</v>
      </c>
      <c r="DA37" s="63" t="s">
        <v>3620</v>
      </c>
    </row>
    <row r="38" spans="1:105" ht="12" customHeight="1" x14ac:dyDescent="0.25">
      <c r="A38" s="108" t="s">
        <v>52</v>
      </c>
      <c r="B38" s="111"/>
      <c r="C38" s="111" t="str">
        <f>IF(RES_hhdet_in_tes!C38=0,"",RES_hhdet_in_tes!C38/RES_hhdet_in_fec!C38)</f>
        <v/>
      </c>
      <c r="D38" s="111" t="str">
        <f>IF(RES_hhdet_in_tes!D38=0,"",RES_hhdet_in_tes!D38/RES_hhdet_in_fec!D38)</f>
        <v/>
      </c>
      <c r="E38" s="111" t="str">
        <f>IF(RES_hhdet_in_tes!E38=0,"",RES_hhdet_in_tes!E38/RES_hhdet_in_fec!E38)</f>
        <v/>
      </c>
      <c r="F38" s="111" t="str">
        <f>IF(RES_hhdet_in_tes!F38=0,"",RES_hhdet_in_tes!F38/RES_hhdet_in_fec!F38)</f>
        <v/>
      </c>
      <c r="G38" s="111" t="str">
        <f>IF(RES_hhdet_in_tes!G38=0,"",RES_hhdet_in_tes!G38/RES_hhdet_in_fec!G38)</f>
        <v/>
      </c>
      <c r="H38" s="111" t="str">
        <f>IF(RES_hhdet_in_tes!H38=0,"",RES_hhdet_in_tes!H38/RES_hhdet_in_fec!H38)</f>
        <v/>
      </c>
      <c r="I38" s="111" t="str">
        <f>IF(RES_hhdet_in_tes!I38=0,"",RES_hhdet_in_tes!I38/RES_hhdet_in_fec!I38)</f>
        <v/>
      </c>
      <c r="J38" s="111" t="str">
        <f>IF(RES_hhdet_in_tes!J38=0,"",RES_hhdet_in_tes!J38/RES_hhdet_in_fec!J38)</f>
        <v/>
      </c>
      <c r="K38" s="111">
        <f>IF(RES_hhdet_in_tes!K38=0,"",RES_hhdet_in_tes!K38/RES_hhdet_in_fec!K38)</f>
        <v>1</v>
      </c>
      <c r="L38" s="111">
        <f>IF(RES_hhdet_in_tes!L38=0,"",RES_hhdet_in_tes!L38/RES_hhdet_in_fec!L38)</f>
        <v>1</v>
      </c>
      <c r="M38" s="111">
        <f>IF(RES_hhdet_in_tes!M38=0,"",RES_hhdet_in_tes!M38/RES_hhdet_in_fec!M38)</f>
        <v>1</v>
      </c>
      <c r="N38" s="111">
        <f>IF(RES_hhdet_in_tes!N38=0,"",RES_hhdet_in_tes!N38/RES_hhdet_in_fec!N38)</f>
        <v>1</v>
      </c>
      <c r="O38" s="111">
        <f>IF(RES_hhdet_in_tes!O38=0,"",RES_hhdet_in_tes!O38/RES_hhdet_in_fec!O38)</f>
        <v>1</v>
      </c>
      <c r="P38" s="111">
        <f>IF(RES_hhdet_in_tes!P38=0,"",RES_hhdet_in_tes!P38/RES_hhdet_in_fec!P38)</f>
        <v>1</v>
      </c>
      <c r="Q38" s="111">
        <f>IF(RES_hhdet_in_tes!Q38=0,"",RES_hhdet_in_tes!Q38/RES_hhdet_in_fec!Q38)</f>
        <v>1</v>
      </c>
      <c r="R38" s="111">
        <f>IF(RES_hhdet_in_tes!R38=0,"",RES_hhdet_in_tes!R38/RES_hhdet_in_fec!R38)</f>
        <v>1</v>
      </c>
      <c r="S38" s="111">
        <f>IF(RES_hhdet_in_tes!S38=0,"",RES_hhdet_in_tes!S38/RES_hhdet_in_fec!S38)</f>
        <v>1</v>
      </c>
      <c r="T38" s="111">
        <f>IF(RES_hhdet_in_tes!T38=0,"",RES_hhdet_in_tes!T38/RES_hhdet_in_fec!T38)</f>
        <v>1</v>
      </c>
      <c r="U38" s="111">
        <f>IF(RES_hhdet_in_tes!U38=0,"",RES_hhdet_in_tes!U38/RES_hhdet_in_fec!U38)</f>
        <v>1</v>
      </c>
      <c r="V38" s="111">
        <f>IF(RES_hhdet_in_tes!V38=0,"",RES_hhdet_in_tes!V38/RES_hhdet_in_fec!V38)</f>
        <v>1</v>
      </c>
      <c r="W38" s="111">
        <f>IF(RES_hhdet_in_tes!W38=0,"",RES_hhdet_in_tes!W38/RES_hhdet_in_fec!W38)</f>
        <v>1</v>
      </c>
      <c r="DA38" s="63" t="s">
        <v>3621</v>
      </c>
    </row>
    <row r="39" spans="1:105" ht="12" customHeight="1" x14ac:dyDescent="0.25">
      <c r="A39" s="121" t="s">
        <v>54</v>
      </c>
      <c r="B39" s="124"/>
      <c r="C39" s="124">
        <f>IF(RES_hhdet_in_tes!C39=0,"",RES_hhdet_in_tes!C39/RES_hhdet_in_fec!C39)</f>
        <v>0.61988944733209905</v>
      </c>
      <c r="D39" s="124">
        <f>IF(RES_hhdet_in_tes!D39=0,"",RES_hhdet_in_tes!D39/RES_hhdet_in_fec!D39)</f>
        <v>0.62971855793067688</v>
      </c>
      <c r="E39" s="124">
        <f>IF(RES_hhdet_in_tes!E39=0,"",RES_hhdet_in_tes!E39/RES_hhdet_in_fec!E39)</f>
        <v>0.6945548721764031</v>
      </c>
      <c r="F39" s="124">
        <f>IF(RES_hhdet_in_tes!F39=0,"",RES_hhdet_in_tes!F39/RES_hhdet_in_fec!F39)</f>
        <v>0.65902788915272126</v>
      </c>
      <c r="G39" s="124">
        <f>IF(RES_hhdet_in_tes!G39=0,"",RES_hhdet_in_tes!G39/RES_hhdet_in_fec!G39)</f>
        <v>0.62413913616294125</v>
      </c>
      <c r="H39" s="124">
        <f>IF(RES_hhdet_in_tes!H39=0,"",RES_hhdet_in_tes!H39/RES_hhdet_in_fec!H39)</f>
        <v>0.62683950111808018</v>
      </c>
      <c r="I39" s="124">
        <f>IF(RES_hhdet_in_tes!I39=0,"",RES_hhdet_in_tes!I39/RES_hhdet_in_fec!I39)</f>
        <v>0.62238297128526554</v>
      </c>
      <c r="J39" s="124">
        <f>IF(RES_hhdet_in_tes!J39=0,"",RES_hhdet_in_tes!J39/RES_hhdet_in_fec!J39)</f>
        <v>0.65464945605250124</v>
      </c>
      <c r="K39" s="124">
        <f>IF(RES_hhdet_in_tes!K39=0,"",RES_hhdet_in_tes!K39/RES_hhdet_in_fec!K39)</f>
        <v>0.65752359652972225</v>
      </c>
      <c r="L39" s="124">
        <f>IF(RES_hhdet_in_tes!L39=0,"",RES_hhdet_in_tes!L39/RES_hhdet_in_fec!L39)</f>
        <v>0.67979943814239563</v>
      </c>
      <c r="M39" s="124">
        <f>IF(RES_hhdet_in_tes!M39=0,"",RES_hhdet_in_tes!M39/RES_hhdet_in_fec!M39)</f>
        <v>0.67133692969932246</v>
      </c>
      <c r="N39" s="124">
        <f>IF(RES_hhdet_in_tes!N39=0,"",RES_hhdet_in_tes!N39/RES_hhdet_in_fec!N39)</f>
        <v>0.64523751444609989</v>
      </c>
      <c r="O39" s="124">
        <f>IF(RES_hhdet_in_tes!O39=0,"",RES_hhdet_in_tes!O39/RES_hhdet_in_fec!O39)</f>
        <v>0.64284658299269504</v>
      </c>
      <c r="P39" s="124">
        <f>IF(RES_hhdet_in_tes!P39=0,"",RES_hhdet_in_tes!P39/RES_hhdet_in_fec!P39)</f>
        <v>0.63944376604167164</v>
      </c>
      <c r="Q39" s="124">
        <f>IF(RES_hhdet_in_tes!Q39=0,"",RES_hhdet_in_tes!Q39/RES_hhdet_in_fec!Q39)</f>
        <v>0.6499881350721094</v>
      </c>
      <c r="R39" s="124">
        <f>IF(RES_hhdet_in_tes!R39=0,"",RES_hhdet_in_tes!R39/RES_hhdet_in_fec!R39)</f>
        <v>0.66707685887246915</v>
      </c>
      <c r="S39" s="124">
        <f>IF(RES_hhdet_in_tes!S39=0,"",RES_hhdet_in_tes!S39/RES_hhdet_in_fec!S39)</f>
        <v>0.66653838010222288</v>
      </c>
      <c r="T39" s="124">
        <f>IF(RES_hhdet_in_tes!T39=0,"",RES_hhdet_in_tes!T39/RES_hhdet_in_fec!T39)</f>
        <v>0.66266792437819866</v>
      </c>
      <c r="U39" s="124">
        <f>IF(RES_hhdet_in_tes!U39=0,"",RES_hhdet_in_tes!U39/RES_hhdet_in_fec!U39)</f>
        <v>0.66526274555427556</v>
      </c>
      <c r="V39" s="124">
        <f>IF(RES_hhdet_in_tes!V39=0,"",RES_hhdet_in_tes!V39/RES_hhdet_in_fec!V39)</f>
        <v>0.67191384558255196</v>
      </c>
      <c r="W39" s="124">
        <f>IF(RES_hhdet_in_tes!W39=0,"",RES_hhdet_in_tes!W39/RES_hhdet_in_fec!W39)</f>
        <v>0.64135730683515157</v>
      </c>
      <c r="DA39" s="130" t="s">
        <v>3622</v>
      </c>
    </row>
    <row r="40" spans="1:105" ht="12" customHeight="1" x14ac:dyDescent="0.25">
      <c r="A40" s="97" t="s">
        <v>50</v>
      </c>
      <c r="B40" s="111"/>
      <c r="C40" s="111">
        <f>IF(RES_hhdet_in_tes!C40=0,"",RES_hhdet_in_tes!C40/RES_hhdet_in_fec!C40)</f>
        <v>0.59248837628742101</v>
      </c>
      <c r="D40" s="111">
        <f>IF(RES_hhdet_in_tes!D40=0,"",RES_hhdet_in_tes!D40/RES_hhdet_in_fec!D40)</f>
        <v>0.59300838715164517</v>
      </c>
      <c r="E40" s="111">
        <f>IF(RES_hhdet_in_tes!E40=0,"",RES_hhdet_in_tes!E40/RES_hhdet_in_fec!E40)</f>
        <v>0.59352106427792584</v>
      </c>
      <c r="F40" s="111">
        <f>IF(RES_hhdet_in_tes!F40=0,"",RES_hhdet_in_tes!F40/RES_hhdet_in_fec!F40)</f>
        <v>0.5940327413490325</v>
      </c>
      <c r="G40" s="111">
        <f>IF(RES_hhdet_in_tes!G40=0,"",RES_hhdet_in_tes!G40/RES_hhdet_in_fec!G40)</f>
        <v>0.59453766447885681</v>
      </c>
      <c r="H40" s="111">
        <f>IF(RES_hhdet_in_tes!H40=0,"",RES_hhdet_in_tes!H40/RES_hhdet_in_fec!H40)</f>
        <v>0.59503653786980759</v>
      </c>
      <c r="I40" s="111">
        <f>IF(RES_hhdet_in_tes!I40=0,"",RES_hhdet_in_tes!I40/RES_hhdet_in_fec!I40)</f>
        <v>0.5955279437641795</v>
      </c>
      <c r="J40" s="111">
        <f>IF(RES_hhdet_in_tes!J40=0,"",RES_hhdet_in_tes!J40/RES_hhdet_in_fec!J40)</f>
        <v>0.59600607410907791</v>
      </c>
      <c r="K40" s="111">
        <f>IF(RES_hhdet_in_tes!K40=0,"",RES_hhdet_in_tes!K40/RES_hhdet_in_fec!K40)</f>
        <v>0.59646599053184279</v>
      </c>
      <c r="L40" s="111">
        <f>IF(RES_hhdet_in_tes!L40=0,"",RES_hhdet_in_tes!L40/RES_hhdet_in_fec!L40)</f>
        <v>0.59690637181532413</v>
      </c>
      <c r="M40" s="111">
        <f>IF(RES_hhdet_in_tes!M40=0,"",RES_hhdet_in_tes!M40/RES_hhdet_in_fec!M40)</f>
        <v>0.59714335525115025</v>
      </c>
      <c r="N40" s="111">
        <f>IF(RES_hhdet_in_tes!N40=0,"",RES_hhdet_in_tes!N40/RES_hhdet_in_fec!N40)</f>
        <v>0.59714335525115025</v>
      </c>
      <c r="O40" s="111">
        <f>IF(RES_hhdet_in_tes!O40=0,"",RES_hhdet_in_tes!O40/RES_hhdet_in_fec!O40)</f>
        <v>0.59714335525115025</v>
      </c>
      <c r="P40" s="111">
        <f>IF(RES_hhdet_in_tes!P40=0,"",RES_hhdet_in_tes!P40/RES_hhdet_in_fec!P40)</f>
        <v>0.59714335525115025</v>
      </c>
      <c r="Q40" s="111">
        <f>IF(RES_hhdet_in_tes!Q40=0,"",RES_hhdet_in_tes!Q40/RES_hhdet_in_fec!Q40)</f>
        <v>0.59714335525115025</v>
      </c>
      <c r="R40" s="111">
        <f>IF(RES_hhdet_in_tes!R40=0,"",RES_hhdet_in_tes!R40/RES_hhdet_in_fec!R40)</f>
        <v>0.59864054514297027</v>
      </c>
      <c r="S40" s="111">
        <f>IF(RES_hhdet_in_tes!S40=0,"",RES_hhdet_in_tes!S40/RES_hhdet_in_fec!S40)</f>
        <v>0.60108878984082614</v>
      </c>
      <c r="T40" s="111">
        <f>IF(RES_hhdet_in_tes!T40=0,"",RES_hhdet_in_tes!T40/RES_hhdet_in_fec!T40)</f>
        <v>0.60394507532165587</v>
      </c>
      <c r="U40" s="111">
        <f>IF(RES_hhdet_in_tes!U40=0,"",RES_hhdet_in_tes!U40/RES_hhdet_in_fec!U40)</f>
        <v>0.60690337099823011</v>
      </c>
      <c r="V40" s="111">
        <f>IF(RES_hhdet_in_tes!V40=0,"",RES_hhdet_in_tes!V40/RES_hhdet_in_fec!V40)</f>
        <v>0.60965764628331653</v>
      </c>
      <c r="W40" s="111">
        <f>IF(RES_hhdet_in_tes!W40=0,"",RES_hhdet_in_tes!W40/RES_hhdet_in_fec!W40)</f>
        <v>0.6122079011769137</v>
      </c>
      <c r="DA40" s="63" t="s">
        <v>3623</v>
      </c>
    </row>
    <row r="41" spans="1:105" ht="12" customHeight="1" x14ac:dyDescent="0.25">
      <c r="A41" s="109" t="s">
        <v>120</v>
      </c>
      <c r="B41" s="45"/>
      <c r="C41" s="45">
        <f>IF(RES_hhdet_in_tes!C41=0,"",RES_hhdet_in_tes!C41/RES_hhdet_in_fec!C41)</f>
        <v>0.75317407815504789</v>
      </c>
      <c r="D41" s="45">
        <f>IF(RES_hhdet_in_tes!D41=0,"",RES_hhdet_in_tes!D41/RES_hhdet_in_fec!D41)</f>
        <v>0.75455999639618665</v>
      </c>
      <c r="E41" s="45">
        <f>IF(RES_hhdet_in_tes!E41=0,"",RES_hhdet_in_tes!E41/RES_hhdet_in_fec!E41)</f>
        <v>0.75599716253467064</v>
      </c>
      <c r="F41" s="45">
        <f>IF(RES_hhdet_in_tes!F41=0,"",RES_hhdet_in_tes!F41/RES_hhdet_in_fec!F41)</f>
        <v>0.7574413170227926</v>
      </c>
      <c r="G41" s="45">
        <f>IF(RES_hhdet_in_tes!G41=0,"",RES_hhdet_in_tes!G41/RES_hhdet_in_fec!G41)</f>
        <v>0.75893266781001723</v>
      </c>
      <c r="H41" s="45">
        <f>IF(RES_hhdet_in_tes!H41=0,"",RES_hhdet_in_tes!H41/RES_hhdet_in_fec!H41)</f>
        <v>0.76046629395520615</v>
      </c>
      <c r="I41" s="45">
        <f>IF(RES_hhdet_in_tes!I41=0,"",RES_hhdet_in_tes!I41/RES_hhdet_in_fec!I41)</f>
        <v>0.76205210269828227</v>
      </c>
      <c r="J41" s="45">
        <f>IF(RES_hhdet_in_tes!J41=0,"",RES_hhdet_in_tes!J41/RES_hhdet_in_fec!J41)</f>
        <v>0.76373068050426918</v>
      </c>
      <c r="K41" s="45">
        <f>IF(RES_hhdet_in_tes!K41=0,"",RES_hhdet_in_tes!K41/RES_hhdet_in_fec!K41)</f>
        <v>0.76553653654394638</v>
      </c>
      <c r="L41" s="45">
        <f>IF(RES_hhdet_in_tes!L41=0,"",RES_hhdet_in_tes!L41/RES_hhdet_in_fec!L41)</f>
        <v>0.76747890343530167</v>
      </c>
      <c r="M41" s="45">
        <f>IF(RES_hhdet_in_tes!M41=0,"",RES_hhdet_in_tes!M41/RES_hhdet_in_fec!M41)</f>
        <v>0.77012155627117329</v>
      </c>
      <c r="N41" s="45">
        <f>IF(RES_hhdet_in_tes!N41=0,"",RES_hhdet_in_tes!N41/RES_hhdet_in_fec!N41)</f>
        <v>0.7736243555624388</v>
      </c>
      <c r="O41" s="45">
        <f>IF(RES_hhdet_in_tes!O41=0,"",RES_hhdet_in_tes!O41/RES_hhdet_in_fec!O41)</f>
        <v>0.77837599881204667</v>
      </c>
      <c r="P41" s="45">
        <f>IF(RES_hhdet_in_tes!P41=0,"",RES_hhdet_in_tes!P41/RES_hhdet_in_fec!P41)</f>
        <v>0.78458063345675777</v>
      </c>
      <c r="Q41" s="45">
        <f>IF(RES_hhdet_in_tes!Q41=0,"",RES_hhdet_in_tes!Q41/RES_hhdet_in_fec!Q41)</f>
        <v>0.79257758085224983</v>
      </c>
      <c r="R41" s="45">
        <f>IF(RES_hhdet_in_tes!R41=0,"",RES_hhdet_in_tes!R41/RES_hhdet_in_fec!R41)</f>
        <v>0.80345619469604546</v>
      </c>
      <c r="S41" s="45">
        <f>IF(RES_hhdet_in_tes!S41=0,"",RES_hhdet_in_tes!S41/RES_hhdet_in_fec!S41)</f>
        <v>0.8170337222681</v>
      </c>
      <c r="T41" s="45">
        <f>IF(RES_hhdet_in_tes!T41=0,"",RES_hhdet_in_tes!T41/RES_hhdet_in_fec!T41)</f>
        <v>0.83163176645014503</v>
      </c>
      <c r="U41" s="45">
        <f>IF(RES_hhdet_in_tes!U41=0,"",RES_hhdet_in_tes!U41/RES_hhdet_in_fec!U41)</f>
        <v>0.8455719301239536</v>
      </c>
      <c r="V41" s="45">
        <f>IF(RES_hhdet_in_tes!V41=0,"",RES_hhdet_in_tes!V41/RES_hhdet_in_fec!V41)</f>
        <v>0.85717581617128036</v>
      </c>
      <c r="W41" s="45">
        <f>IF(RES_hhdet_in_tes!W41=0,"",RES_hhdet_in_tes!W41/RES_hhdet_in_fec!W41)</f>
        <v>0.86585385781567858</v>
      </c>
      <c r="DA41" s="60" t="s">
        <v>3624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9"/>
      <c r="C43" s="119">
        <f>IF(RES_hhdet_in_tes!C43=0,"",RES_hhdet_in_tes!C43/RES_hhdet_in_fec!C43)</f>
        <v>0.5076830442659126</v>
      </c>
      <c r="D43" s="119">
        <f>IF(RES_hhdet_in_tes!D43=0,"",RES_hhdet_in_tes!D43/RES_hhdet_in_fec!D43)</f>
        <v>0.51312250253873459</v>
      </c>
      <c r="E43" s="119">
        <f>IF(RES_hhdet_in_tes!E43=0,"",RES_hhdet_in_tes!E43/RES_hhdet_in_fec!E43)</f>
        <v>0.52470130279941896</v>
      </c>
      <c r="F43" s="119">
        <f>IF(RES_hhdet_in_tes!F43=0,"",RES_hhdet_in_tes!F43/RES_hhdet_in_fec!F43)</f>
        <v>0.52882798245617968</v>
      </c>
      <c r="G43" s="119" t="str">
        <f>IF(RES_hhdet_in_tes!G43=0,"",RES_hhdet_in_tes!G43/RES_hhdet_in_fec!G43)</f>
        <v/>
      </c>
      <c r="H43" s="119" t="str">
        <f>IF(RES_hhdet_in_tes!H43=0,"",RES_hhdet_in_tes!H43/RES_hhdet_in_fec!H43)</f>
        <v/>
      </c>
      <c r="I43" s="119" t="str">
        <f>IF(RES_hhdet_in_tes!I43=0,"",RES_hhdet_in_tes!I43/RES_hhdet_in_fec!I43)</f>
        <v/>
      </c>
      <c r="J43" s="119" t="str">
        <f>IF(RES_hhdet_in_tes!J43=0,"",RES_hhdet_in_tes!J43/RES_hhdet_in_fec!J43)</f>
        <v/>
      </c>
      <c r="K43" s="119" t="str">
        <f>IF(RES_hhdet_in_tes!K43=0,"",RES_hhdet_in_tes!K43/RES_hhdet_in_fec!K43)</f>
        <v/>
      </c>
      <c r="L43" s="119" t="str">
        <f>IF(RES_hhdet_in_tes!L43=0,"",RES_hhdet_in_tes!L43/RES_hhdet_in_fec!L43)</f>
        <v/>
      </c>
      <c r="M43" s="119" t="str">
        <f>IF(RES_hhdet_in_tes!M43=0,"",RES_hhdet_in_tes!M43/RES_hhdet_in_fec!M43)</f>
        <v/>
      </c>
      <c r="N43" s="119">
        <f>IF(RES_hhdet_in_tes!N43=0,"",RES_hhdet_in_tes!N43/RES_hhdet_in_fec!N43)</f>
        <v>0.59949801303684458</v>
      </c>
      <c r="O43" s="119">
        <f>IF(RES_hhdet_in_tes!O43=0,"",RES_hhdet_in_tes!O43/RES_hhdet_in_fec!O43)</f>
        <v>0.6247157197952935</v>
      </c>
      <c r="P43" s="119" t="str">
        <f>IF(RES_hhdet_in_tes!P43=0,"",RES_hhdet_in_tes!P43/RES_hhdet_in_fec!P43)</f>
        <v/>
      </c>
      <c r="Q43" s="119" t="str">
        <f>IF(RES_hhdet_in_tes!Q43=0,"",RES_hhdet_in_tes!Q43/RES_hhdet_in_fec!Q43)</f>
        <v/>
      </c>
      <c r="R43" s="119">
        <f>IF(RES_hhdet_in_tes!R43=0,"",RES_hhdet_in_tes!R43/RES_hhdet_in_fec!R43)</f>
        <v>0.69456897334465695</v>
      </c>
      <c r="S43" s="119">
        <f>IF(RES_hhdet_in_tes!S43=0,"",RES_hhdet_in_tes!S43/RES_hhdet_in_fec!S43)</f>
        <v>0.70412422481194659</v>
      </c>
      <c r="T43" s="119">
        <f>IF(RES_hhdet_in_tes!T43=0,"",RES_hhdet_in_tes!T43/RES_hhdet_in_fec!T43)</f>
        <v>0.71222927964267857</v>
      </c>
      <c r="U43" s="119">
        <f>IF(RES_hhdet_in_tes!U43=0,"",RES_hhdet_in_tes!U43/RES_hhdet_in_fec!U43)</f>
        <v>0.71866084173011691</v>
      </c>
      <c r="V43" s="119">
        <f>IF(RES_hhdet_in_tes!V43=0,"",RES_hhdet_in_tes!V43/RES_hhdet_in_fec!V43)</f>
        <v>0.72424989818400753</v>
      </c>
      <c r="W43" s="119">
        <f>IF(RES_hhdet_in_tes!W43=0,"",RES_hhdet_in_tes!W43/RES_hhdet_in_fec!W43)</f>
        <v>0.73047569440462778</v>
      </c>
      <c r="DA43" s="129" t="s">
        <v>3625</v>
      </c>
    </row>
    <row r="44" spans="1:105" ht="12.95" customHeight="1" x14ac:dyDescent="0.25">
      <c r="A44" s="121" t="s">
        <v>57</v>
      </c>
      <c r="B44" s="124"/>
      <c r="C44" s="124">
        <f>IF(RES_hhdet_in_tes!C44=0,"",RES_hhdet_in_tes!C44/RES_hhdet_in_fec!C44)</f>
        <v>0.5025648997398211</v>
      </c>
      <c r="D44" s="124">
        <f>IF(RES_hhdet_in_tes!D44=0,"",RES_hhdet_in_tes!D44/RES_hhdet_in_fec!D44)</f>
        <v>0.50855347704084064</v>
      </c>
      <c r="E44" s="124">
        <f>IF(RES_hhdet_in_tes!E44=0,"",RES_hhdet_in_tes!E44/RES_hhdet_in_fec!E44)</f>
        <v>0.51480271406554878</v>
      </c>
      <c r="F44" s="124">
        <f>IF(RES_hhdet_in_tes!F44=0,"",RES_hhdet_in_tes!F44/RES_hhdet_in_fec!F44)</f>
        <v>0.5209410342195766</v>
      </c>
      <c r="G44" s="124" t="str">
        <f>IF(RES_hhdet_in_tes!G44=0,"",RES_hhdet_in_tes!G44/RES_hhdet_in_fec!G44)</f>
        <v/>
      </c>
      <c r="H44" s="124" t="str">
        <f>IF(RES_hhdet_in_tes!H44=0,"",RES_hhdet_in_tes!H44/RES_hhdet_in_fec!H44)</f>
        <v/>
      </c>
      <c r="I44" s="124" t="str">
        <f>IF(RES_hhdet_in_tes!I44=0,"",RES_hhdet_in_tes!I44/RES_hhdet_in_fec!I44)</f>
        <v/>
      </c>
      <c r="J44" s="124" t="str">
        <f>IF(RES_hhdet_in_tes!J44=0,"",RES_hhdet_in_tes!J44/RES_hhdet_in_fec!J44)</f>
        <v/>
      </c>
      <c r="K44" s="124" t="str">
        <f>IF(RES_hhdet_in_tes!K44=0,"",RES_hhdet_in_tes!K44/RES_hhdet_in_fec!K44)</f>
        <v/>
      </c>
      <c r="L44" s="124" t="str">
        <f>IF(RES_hhdet_in_tes!L44=0,"",RES_hhdet_in_tes!L44/RES_hhdet_in_fec!L44)</f>
        <v/>
      </c>
      <c r="M44" s="124" t="str">
        <f>IF(RES_hhdet_in_tes!M44=0,"",RES_hhdet_in_tes!M44/RES_hhdet_in_fec!M44)</f>
        <v/>
      </c>
      <c r="N44" s="124">
        <f>IF(RES_hhdet_in_tes!N44=0,"",RES_hhdet_in_tes!N44/RES_hhdet_in_fec!N44)</f>
        <v>0.59617383258022105</v>
      </c>
      <c r="O44" s="124">
        <f>IF(RES_hhdet_in_tes!O44=0,"",RES_hhdet_in_tes!O44/RES_hhdet_in_fec!O44)</f>
        <v>0.62265567815956346</v>
      </c>
      <c r="P44" s="124" t="str">
        <f>IF(RES_hhdet_in_tes!P44=0,"",RES_hhdet_in_tes!P44/RES_hhdet_in_fec!P44)</f>
        <v/>
      </c>
      <c r="Q44" s="124" t="str">
        <f>IF(RES_hhdet_in_tes!Q44=0,"",RES_hhdet_in_tes!Q44/RES_hhdet_in_fec!Q44)</f>
        <v/>
      </c>
      <c r="R44" s="124">
        <f>IF(RES_hhdet_in_tes!R44=0,"",RES_hhdet_in_tes!R44/RES_hhdet_in_fec!R44)</f>
        <v>0.69029621477645098</v>
      </c>
      <c r="S44" s="124">
        <f>IF(RES_hhdet_in_tes!S44=0,"",RES_hhdet_in_tes!S44/RES_hhdet_in_fec!S44)</f>
        <v>0.69905811105806837</v>
      </c>
      <c r="T44" s="124">
        <f>IF(RES_hhdet_in_tes!T44=0,"",RES_hhdet_in_tes!T44/RES_hhdet_in_fec!T44)</f>
        <v>0.70554817502199008</v>
      </c>
      <c r="U44" s="124">
        <f>IF(RES_hhdet_in_tes!U44=0,"",RES_hhdet_in_tes!U44/RES_hhdet_in_fec!U44)</f>
        <v>0.71049308055890736</v>
      </c>
      <c r="V44" s="124">
        <f>IF(RES_hhdet_in_tes!V44=0,"",RES_hhdet_in_tes!V44/RES_hhdet_in_fec!V44)</f>
        <v>0.71483938291691085</v>
      </c>
      <c r="W44" s="124">
        <f>IF(RES_hhdet_in_tes!W44=0,"",RES_hhdet_in_tes!W44/RES_hhdet_in_fec!W44)</f>
        <v>0.71757509000865338</v>
      </c>
      <c r="DA44" s="130" t="s">
        <v>3626</v>
      </c>
    </row>
    <row r="45" spans="1:105" ht="12" customHeight="1" x14ac:dyDescent="0.25">
      <c r="A45" s="97" t="s">
        <v>216</v>
      </c>
      <c r="B45" s="111"/>
      <c r="C45" s="111">
        <f>IF(RES_hhdet_in_tes!C45=0,"",RES_hhdet_in_tes!C45/RES_hhdet_in_fec!C45)</f>
        <v>0.49755766145453839</v>
      </c>
      <c r="D45" s="111">
        <f>IF(RES_hhdet_in_tes!D45=0,"",RES_hhdet_in_tes!D45/RES_hhdet_in_fec!D45)</f>
        <v>0.50359881118489291</v>
      </c>
      <c r="E45" s="111">
        <f>IF(RES_hhdet_in_tes!E45=0,"",RES_hhdet_in_tes!E45/RES_hhdet_in_fec!E45)</f>
        <v>0.50985440889048872</v>
      </c>
      <c r="F45" s="111">
        <f>IF(RES_hhdet_in_tes!F45=0,"",RES_hhdet_in_tes!F45/RES_hhdet_in_fec!F45)</f>
        <v>0.51608019278360495</v>
      </c>
      <c r="G45" s="111" t="str">
        <f>IF(RES_hhdet_in_tes!G45=0,"",RES_hhdet_in_tes!G45/RES_hhdet_in_fec!G45)</f>
        <v/>
      </c>
      <c r="H45" s="111" t="str">
        <f>IF(RES_hhdet_in_tes!H45=0,"",RES_hhdet_in_tes!H45/RES_hhdet_in_fec!H45)</f>
        <v/>
      </c>
      <c r="I45" s="111" t="str">
        <f>IF(RES_hhdet_in_tes!I45=0,"",RES_hhdet_in_tes!I45/RES_hhdet_in_fec!I45)</f>
        <v/>
      </c>
      <c r="J45" s="111" t="str">
        <f>IF(RES_hhdet_in_tes!J45=0,"",RES_hhdet_in_tes!J45/RES_hhdet_in_fec!J45)</f>
        <v/>
      </c>
      <c r="K45" s="111" t="str">
        <f>IF(RES_hhdet_in_tes!K45=0,"",RES_hhdet_in_tes!K45/RES_hhdet_in_fec!K45)</f>
        <v/>
      </c>
      <c r="L45" s="111" t="str">
        <f>IF(RES_hhdet_in_tes!L45=0,"",RES_hhdet_in_tes!L45/RES_hhdet_in_fec!L45)</f>
        <v/>
      </c>
      <c r="M45" s="111" t="str">
        <f>IF(RES_hhdet_in_tes!M45=0,"",RES_hhdet_in_tes!M45/RES_hhdet_in_fec!M45)</f>
        <v/>
      </c>
      <c r="N45" s="111">
        <f>IF(RES_hhdet_in_tes!N45=0,"",RES_hhdet_in_tes!N45/RES_hhdet_in_fec!N45)</f>
        <v>0.59193763198298455</v>
      </c>
      <c r="O45" s="111">
        <f>IF(RES_hhdet_in_tes!O45=0,"",RES_hhdet_in_tes!O45/RES_hhdet_in_fec!O45)</f>
        <v>0.61859256055330902</v>
      </c>
      <c r="P45" s="111" t="str">
        <f>IF(RES_hhdet_in_tes!P45=0,"",RES_hhdet_in_tes!P45/RES_hhdet_in_fec!P45)</f>
        <v/>
      </c>
      <c r="Q45" s="111" t="str">
        <f>IF(RES_hhdet_in_tes!Q45=0,"",RES_hhdet_in_tes!Q45/RES_hhdet_in_fec!Q45)</f>
        <v/>
      </c>
      <c r="R45" s="111">
        <f>IF(RES_hhdet_in_tes!R45=0,"",RES_hhdet_in_tes!R45/RES_hhdet_in_fec!R45)</f>
        <v>0.68680649988256226</v>
      </c>
      <c r="S45" s="111">
        <f>IF(RES_hhdet_in_tes!S45=0,"",RES_hhdet_in_tes!S45/RES_hhdet_in_fec!S45)</f>
        <v>0.69565658005652198</v>
      </c>
      <c r="T45" s="111">
        <f>IF(RES_hhdet_in_tes!T45=0,"",RES_hhdet_in_tes!T45/RES_hhdet_in_fec!T45)</f>
        <v>0.70214005871702434</v>
      </c>
      <c r="U45" s="111">
        <f>IF(RES_hhdet_in_tes!U45=0,"",RES_hhdet_in_tes!U45/RES_hhdet_in_fec!U45)</f>
        <v>0.70719040569589842</v>
      </c>
      <c r="V45" s="111">
        <f>IF(RES_hhdet_in_tes!V45=0,"",RES_hhdet_in_tes!V45/RES_hhdet_in_fec!V45)</f>
        <v>0.71157210388676984</v>
      </c>
      <c r="W45" s="111">
        <f>IF(RES_hhdet_in_tes!W45=0,"",RES_hhdet_in_tes!W45/RES_hhdet_in_fec!W45)</f>
        <v>0.71440382991193885</v>
      </c>
      <c r="DA45" s="63" t="s">
        <v>3627</v>
      </c>
    </row>
    <row r="46" spans="1:105" ht="12" customHeight="1" x14ac:dyDescent="0.25">
      <c r="A46" s="97" t="s">
        <v>53</v>
      </c>
      <c r="B46" s="111"/>
      <c r="C46" s="111">
        <f>IF(RES_hhdet_in_tes!C46=0,"",RES_hhdet_in_tes!C46/RES_hhdet_in_fec!C46)</f>
        <v>1</v>
      </c>
      <c r="D46" s="111">
        <f>IF(RES_hhdet_in_tes!D46=0,"",RES_hhdet_in_tes!D46/RES_hhdet_in_fec!D46)</f>
        <v>1</v>
      </c>
      <c r="E46" s="111">
        <f>IF(RES_hhdet_in_tes!E46=0,"",RES_hhdet_in_tes!E46/RES_hhdet_in_fec!E46)</f>
        <v>1</v>
      </c>
      <c r="F46" s="111">
        <f>IF(RES_hhdet_in_tes!F46=0,"",RES_hhdet_in_tes!F46/RES_hhdet_in_fec!F46)</f>
        <v>1</v>
      </c>
      <c r="G46" s="111" t="str">
        <f>IF(RES_hhdet_in_tes!G46=0,"",RES_hhdet_in_tes!G46/RES_hhdet_in_fec!G46)</f>
        <v/>
      </c>
      <c r="H46" s="111" t="str">
        <f>IF(RES_hhdet_in_tes!H46=0,"",RES_hhdet_in_tes!H46/RES_hhdet_in_fec!H46)</f>
        <v/>
      </c>
      <c r="I46" s="111" t="str">
        <f>IF(RES_hhdet_in_tes!I46=0,"",RES_hhdet_in_tes!I46/RES_hhdet_in_fec!I46)</f>
        <v/>
      </c>
      <c r="J46" s="111" t="str">
        <f>IF(RES_hhdet_in_tes!J46=0,"",RES_hhdet_in_tes!J46/RES_hhdet_in_fec!J46)</f>
        <v/>
      </c>
      <c r="K46" s="111" t="str">
        <f>IF(RES_hhdet_in_tes!K46=0,"",RES_hhdet_in_tes!K46/RES_hhdet_in_fec!K46)</f>
        <v/>
      </c>
      <c r="L46" s="111" t="str">
        <f>IF(RES_hhdet_in_tes!L46=0,"",RES_hhdet_in_tes!L46/RES_hhdet_in_fec!L46)</f>
        <v/>
      </c>
      <c r="M46" s="111" t="str">
        <f>IF(RES_hhdet_in_tes!M46=0,"",RES_hhdet_in_tes!M46/RES_hhdet_in_fec!M46)</f>
        <v/>
      </c>
      <c r="N46" s="111">
        <f>IF(RES_hhdet_in_tes!N46=0,"",RES_hhdet_in_tes!N46/RES_hhdet_in_fec!N46)</f>
        <v>1</v>
      </c>
      <c r="O46" s="111">
        <f>IF(RES_hhdet_in_tes!O46=0,"",RES_hhdet_in_tes!O46/RES_hhdet_in_fec!O46)</f>
        <v>1</v>
      </c>
      <c r="P46" s="111" t="str">
        <f>IF(RES_hhdet_in_tes!P46=0,"",RES_hhdet_in_tes!P46/RES_hhdet_in_fec!P46)</f>
        <v/>
      </c>
      <c r="Q46" s="111" t="str">
        <f>IF(RES_hhdet_in_tes!Q46=0,"",RES_hhdet_in_tes!Q46/RES_hhdet_in_fec!Q46)</f>
        <v/>
      </c>
      <c r="R46" s="111">
        <f>IF(RES_hhdet_in_tes!R46=0,"",RES_hhdet_in_tes!R46/RES_hhdet_in_fec!R46)</f>
        <v>1</v>
      </c>
      <c r="S46" s="111">
        <f>IF(RES_hhdet_in_tes!S46=0,"",RES_hhdet_in_tes!S46/RES_hhdet_in_fec!S46)</f>
        <v>1</v>
      </c>
      <c r="T46" s="111">
        <f>IF(RES_hhdet_in_tes!T46=0,"",RES_hhdet_in_tes!T46/RES_hhdet_in_fec!T46)</f>
        <v>1</v>
      </c>
      <c r="U46" s="111">
        <f>IF(RES_hhdet_in_tes!U46=0,"",RES_hhdet_in_tes!U46/RES_hhdet_in_fec!U46)</f>
        <v>1</v>
      </c>
      <c r="V46" s="111">
        <f>IF(RES_hhdet_in_tes!V46=0,"",RES_hhdet_in_tes!V46/RES_hhdet_in_fec!V46)</f>
        <v>1</v>
      </c>
      <c r="W46" s="111">
        <f>IF(RES_hhdet_in_tes!W46=0,"",RES_hhdet_in_tes!W46/RES_hhdet_in_fec!W46)</f>
        <v>1</v>
      </c>
      <c r="DA46" s="63" t="s">
        <v>3628</v>
      </c>
    </row>
    <row r="47" spans="1:105" ht="12.95" customHeight="1" x14ac:dyDescent="0.25">
      <c r="A47" s="121" t="s">
        <v>92</v>
      </c>
      <c r="B47" s="124"/>
      <c r="C47" s="124">
        <f>IF(RES_hhdet_in_tes!C47=0,"",RES_hhdet_in_tes!C47/RES_hhdet_in_fec!C47)</f>
        <v>2.2667410380430577</v>
      </c>
      <c r="D47" s="124">
        <f>IF(RES_hhdet_in_tes!D47=0,"",RES_hhdet_in_tes!D47/RES_hhdet_in_fec!D47)</f>
        <v>2.3410118130491027</v>
      </c>
      <c r="E47" s="124">
        <f>IF(RES_hhdet_in_tes!E47=0,"",RES_hhdet_in_tes!E47/RES_hhdet_in_fec!E47)</f>
        <v>2.4160667851648765</v>
      </c>
      <c r="F47" s="124">
        <f>IF(RES_hhdet_in_tes!F47=0,"",RES_hhdet_in_tes!F47/RES_hhdet_in_fec!F47)</f>
        <v>2.491202364164911</v>
      </c>
      <c r="G47" s="124" t="str">
        <f>IF(RES_hhdet_in_tes!G47=0,"",RES_hhdet_in_tes!G47/RES_hhdet_in_fec!G47)</f>
        <v/>
      </c>
      <c r="H47" s="124" t="str">
        <f>IF(RES_hhdet_in_tes!H47=0,"",RES_hhdet_in_tes!H47/RES_hhdet_in_fec!H47)</f>
        <v/>
      </c>
      <c r="I47" s="124" t="str">
        <f>IF(RES_hhdet_in_tes!I47=0,"",RES_hhdet_in_tes!I47/RES_hhdet_in_fec!I47)</f>
        <v/>
      </c>
      <c r="J47" s="124" t="str">
        <f>IF(RES_hhdet_in_tes!J47=0,"",RES_hhdet_in_tes!J47/RES_hhdet_in_fec!J47)</f>
        <v/>
      </c>
      <c r="K47" s="124" t="str">
        <f>IF(RES_hhdet_in_tes!K47=0,"",RES_hhdet_in_tes!K47/RES_hhdet_in_fec!K47)</f>
        <v/>
      </c>
      <c r="L47" s="124" t="str">
        <f>IF(RES_hhdet_in_tes!L47=0,"",RES_hhdet_in_tes!L47/RES_hhdet_in_fec!L47)</f>
        <v/>
      </c>
      <c r="M47" s="124" t="str">
        <f>IF(RES_hhdet_in_tes!M47=0,"",RES_hhdet_in_tes!M47/RES_hhdet_in_fec!M47)</f>
        <v/>
      </c>
      <c r="N47" s="124">
        <f>IF(RES_hhdet_in_tes!N47=0,"",RES_hhdet_in_tes!N47/RES_hhdet_in_fec!N47)</f>
        <v>3.1810424856553818</v>
      </c>
      <c r="O47" s="124">
        <f>IF(RES_hhdet_in_tes!O47=0,"",RES_hhdet_in_tes!O47/RES_hhdet_in_fec!O47)</f>
        <v>3.3236800321210822</v>
      </c>
      <c r="P47" s="124" t="str">
        <f>IF(RES_hhdet_in_tes!P47=0,"",RES_hhdet_in_tes!P47/RES_hhdet_in_fec!P47)</f>
        <v/>
      </c>
      <c r="Q47" s="124" t="str">
        <f>IF(RES_hhdet_in_tes!Q47=0,"",RES_hhdet_in_tes!Q47/RES_hhdet_in_fec!Q47)</f>
        <v/>
      </c>
      <c r="R47" s="124">
        <f>IF(RES_hhdet_in_tes!R47=0,"",RES_hhdet_in_tes!R47/RES_hhdet_in_fec!R47)</f>
        <v>3.694701493524911</v>
      </c>
      <c r="S47" s="124">
        <f>IF(RES_hhdet_in_tes!S47=0,"",RES_hhdet_in_tes!S47/RES_hhdet_in_fec!S47)</f>
        <v>3.7610824821923368</v>
      </c>
      <c r="T47" s="124">
        <f>IF(RES_hhdet_in_tes!T47=0,"",RES_hhdet_in_tes!T47/RES_hhdet_in_fec!T47)</f>
        <v>3.8165463251589697</v>
      </c>
      <c r="U47" s="124">
        <f>IF(RES_hhdet_in_tes!U47=0,"",RES_hhdet_in_tes!U47/RES_hhdet_in_fec!U47)</f>
        <v>3.8670390386509808</v>
      </c>
      <c r="V47" s="124">
        <f>IF(RES_hhdet_in_tes!V47=0,"",RES_hhdet_in_tes!V47/RES_hhdet_in_fec!V47)</f>
        <v>3.9185218835832853</v>
      </c>
      <c r="W47" s="124">
        <f>IF(RES_hhdet_in_tes!W47=0,"",RES_hhdet_in_tes!W47/RES_hhdet_in_fec!W47)</f>
        <v>3.9689243079134164</v>
      </c>
      <c r="DA47" s="130" t="s">
        <v>3629</v>
      </c>
    </row>
    <row r="48" spans="1:105" ht="12" customHeight="1" x14ac:dyDescent="0.25">
      <c r="A48" s="97" t="s">
        <v>53</v>
      </c>
      <c r="B48" s="111"/>
      <c r="C48" s="111">
        <f>IF(RES_hhdet_in_tes!C48=0,"",RES_hhdet_in_tes!C48/RES_hhdet_in_fec!C48)</f>
        <v>2.2667410380430577</v>
      </c>
      <c r="D48" s="111">
        <f>IF(RES_hhdet_in_tes!D48=0,"",RES_hhdet_in_tes!D48/RES_hhdet_in_fec!D48)</f>
        <v>2.3410118130491027</v>
      </c>
      <c r="E48" s="111">
        <f>IF(RES_hhdet_in_tes!E48=0,"",RES_hhdet_in_tes!E48/RES_hhdet_in_fec!E48)</f>
        <v>2.4160667851648765</v>
      </c>
      <c r="F48" s="111">
        <f>IF(RES_hhdet_in_tes!F48=0,"",RES_hhdet_in_tes!F48/RES_hhdet_in_fec!F48)</f>
        <v>2.491202364164911</v>
      </c>
      <c r="G48" s="111" t="str">
        <f>IF(RES_hhdet_in_tes!G48=0,"",RES_hhdet_in_tes!G48/RES_hhdet_in_fec!G48)</f>
        <v/>
      </c>
      <c r="H48" s="111" t="str">
        <f>IF(RES_hhdet_in_tes!H48=0,"",RES_hhdet_in_tes!H48/RES_hhdet_in_fec!H48)</f>
        <v/>
      </c>
      <c r="I48" s="111" t="str">
        <f>IF(RES_hhdet_in_tes!I48=0,"",RES_hhdet_in_tes!I48/RES_hhdet_in_fec!I48)</f>
        <v/>
      </c>
      <c r="J48" s="111" t="str">
        <f>IF(RES_hhdet_in_tes!J48=0,"",RES_hhdet_in_tes!J48/RES_hhdet_in_fec!J48)</f>
        <v/>
      </c>
      <c r="K48" s="111" t="str">
        <f>IF(RES_hhdet_in_tes!K48=0,"",RES_hhdet_in_tes!K48/RES_hhdet_in_fec!K48)</f>
        <v/>
      </c>
      <c r="L48" s="111" t="str">
        <f>IF(RES_hhdet_in_tes!L48=0,"",RES_hhdet_in_tes!L48/RES_hhdet_in_fec!L48)</f>
        <v/>
      </c>
      <c r="M48" s="111" t="str">
        <f>IF(RES_hhdet_in_tes!M48=0,"",RES_hhdet_in_tes!M48/RES_hhdet_in_fec!M48)</f>
        <v/>
      </c>
      <c r="N48" s="111">
        <f>IF(RES_hhdet_in_tes!N48=0,"",RES_hhdet_in_tes!N48/RES_hhdet_in_fec!N48)</f>
        <v>3.1810424856553818</v>
      </c>
      <c r="O48" s="111">
        <f>IF(RES_hhdet_in_tes!O48=0,"",RES_hhdet_in_tes!O48/RES_hhdet_in_fec!O48)</f>
        <v>3.3236800321210822</v>
      </c>
      <c r="P48" s="111" t="str">
        <f>IF(RES_hhdet_in_tes!P48=0,"",RES_hhdet_in_tes!P48/RES_hhdet_in_fec!P48)</f>
        <v/>
      </c>
      <c r="Q48" s="111" t="str">
        <f>IF(RES_hhdet_in_tes!Q48=0,"",RES_hhdet_in_tes!Q48/RES_hhdet_in_fec!Q48)</f>
        <v/>
      </c>
      <c r="R48" s="111">
        <f>IF(RES_hhdet_in_tes!R48=0,"",RES_hhdet_in_tes!R48/RES_hhdet_in_fec!R48)</f>
        <v>3.694701493524911</v>
      </c>
      <c r="S48" s="111">
        <f>IF(RES_hhdet_in_tes!S48=0,"",RES_hhdet_in_tes!S48/RES_hhdet_in_fec!S48)</f>
        <v>3.7610824821923368</v>
      </c>
      <c r="T48" s="111">
        <f>IF(RES_hhdet_in_tes!T48=0,"",RES_hhdet_in_tes!T48/RES_hhdet_in_fec!T48)</f>
        <v>3.8165463251589697</v>
      </c>
      <c r="U48" s="111">
        <f>IF(RES_hhdet_in_tes!U48=0,"",RES_hhdet_in_tes!U48/RES_hhdet_in_fec!U48)</f>
        <v>3.8670390386509808</v>
      </c>
      <c r="V48" s="111">
        <f>IF(RES_hhdet_in_tes!V48=0,"",RES_hhdet_in_tes!V48/RES_hhdet_in_fec!V48)</f>
        <v>3.9185218835832853</v>
      </c>
      <c r="W48" s="111">
        <f>IF(RES_hhdet_in_tes!W48=0,"",RES_hhdet_in_tes!W48/RES_hhdet_in_fec!W48)</f>
        <v>3.9689243079134164</v>
      </c>
      <c r="DA48" s="63" t="s">
        <v>3630</v>
      </c>
    </row>
    <row r="49" spans="1:105" ht="12" customHeight="1" x14ac:dyDescent="0.25">
      <c r="A49" s="121" t="s">
        <v>55</v>
      </c>
      <c r="B49" s="124"/>
      <c r="C49" s="124">
        <f>IF(RES_hhdet_in_tes!C49=0,"",RES_hhdet_in_tes!C49/RES_hhdet_in_fec!C49)</f>
        <v>0.51909547651932908</v>
      </c>
      <c r="D49" s="124">
        <f>IF(RES_hhdet_in_tes!D49=0,"",RES_hhdet_in_tes!D49/RES_hhdet_in_fec!D49)</f>
        <v>0.51954236010069765</v>
      </c>
      <c r="E49" s="124">
        <f>IF(RES_hhdet_in_tes!E49=0,"",RES_hhdet_in_tes!E49/RES_hhdet_in_fec!E49)</f>
        <v>0.52455382927389738</v>
      </c>
      <c r="F49" s="124">
        <f>IF(RES_hhdet_in_tes!F49=0,"",RES_hhdet_in_tes!F49/RES_hhdet_in_fec!F49)</f>
        <v>0.52858617128157448</v>
      </c>
      <c r="G49" s="124" t="str">
        <f>IF(RES_hhdet_in_tes!G49=0,"",RES_hhdet_in_tes!G49/RES_hhdet_in_fec!G49)</f>
        <v/>
      </c>
      <c r="H49" s="124" t="str">
        <f>IF(RES_hhdet_in_tes!H49=0,"",RES_hhdet_in_tes!H49/RES_hhdet_in_fec!H49)</f>
        <v/>
      </c>
      <c r="I49" s="124" t="str">
        <f>IF(RES_hhdet_in_tes!I49=0,"",RES_hhdet_in_tes!I49/RES_hhdet_in_fec!I49)</f>
        <v/>
      </c>
      <c r="J49" s="124" t="str">
        <f>IF(RES_hhdet_in_tes!J49=0,"",RES_hhdet_in_tes!J49/RES_hhdet_in_fec!J49)</f>
        <v/>
      </c>
      <c r="K49" s="124" t="str">
        <f>IF(RES_hhdet_in_tes!K49=0,"",RES_hhdet_in_tes!K49/RES_hhdet_in_fec!K49)</f>
        <v/>
      </c>
      <c r="L49" s="124" t="str">
        <f>IF(RES_hhdet_in_tes!L49=0,"",RES_hhdet_in_tes!L49/RES_hhdet_in_fec!L49)</f>
        <v/>
      </c>
      <c r="M49" s="124" t="str">
        <f>IF(RES_hhdet_in_tes!M49=0,"",RES_hhdet_in_tes!M49/RES_hhdet_in_fec!M49)</f>
        <v/>
      </c>
      <c r="N49" s="124">
        <f>IF(RES_hhdet_in_tes!N49=0,"",RES_hhdet_in_tes!N49/RES_hhdet_in_fec!N49)</f>
        <v>0.59379094370412933</v>
      </c>
      <c r="O49" s="124">
        <f>IF(RES_hhdet_in_tes!O49=0,"",RES_hhdet_in_tes!O49/RES_hhdet_in_fec!O49)</f>
        <v>0.6216333456712746</v>
      </c>
      <c r="P49" s="124" t="str">
        <f>IF(RES_hhdet_in_tes!P49=0,"",RES_hhdet_in_tes!P49/RES_hhdet_in_fec!P49)</f>
        <v/>
      </c>
      <c r="Q49" s="124" t="str">
        <f>IF(RES_hhdet_in_tes!Q49=0,"",RES_hhdet_in_tes!Q49/RES_hhdet_in_fec!Q49)</f>
        <v/>
      </c>
      <c r="R49" s="124">
        <f>IF(RES_hhdet_in_tes!R49=0,"",RES_hhdet_in_tes!R49/RES_hhdet_in_fec!R49)</f>
        <v>0.71521908409642487</v>
      </c>
      <c r="S49" s="124">
        <f>IF(RES_hhdet_in_tes!S49=0,"",RES_hhdet_in_tes!S49/RES_hhdet_in_fec!S49)</f>
        <v>0.73834657807114046</v>
      </c>
      <c r="T49" s="124">
        <f>IF(RES_hhdet_in_tes!T49=0,"",RES_hhdet_in_tes!T49/RES_hhdet_in_fec!T49)</f>
        <v>0.76237112458323797</v>
      </c>
      <c r="U49" s="124">
        <f>IF(RES_hhdet_in_tes!U49=0,"",RES_hhdet_in_tes!U49/RES_hhdet_in_fec!U49)</f>
        <v>0.77948183156725204</v>
      </c>
      <c r="V49" s="124">
        <f>IF(RES_hhdet_in_tes!V49=0,"",RES_hhdet_in_tes!V49/RES_hhdet_in_fec!V49)</f>
        <v>0.79643690636389208</v>
      </c>
      <c r="W49" s="124">
        <f>IF(RES_hhdet_in_tes!W49=0,"",RES_hhdet_in_tes!W49/RES_hhdet_in_fec!W49)</f>
        <v>0.85336522584475671</v>
      </c>
      <c r="DA49" s="130" t="s">
        <v>3631</v>
      </c>
    </row>
    <row r="50" spans="1:105" ht="12" customHeight="1" x14ac:dyDescent="0.25">
      <c r="A50" s="97" t="s">
        <v>138</v>
      </c>
      <c r="B50" s="111"/>
      <c r="C50" s="111">
        <f>IF(RES_hhdet_in_tes!C50=0,"",RES_hhdet_in_tes!C50/RES_hhdet_in_fec!C50)</f>
        <v>0.51527957070433472</v>
      </c>
      <c r="D50" s="111">
        <f>IF(RES_hhdet_in_tes!D50=0,"",RES_hhdet_in_tes!D50/RES_hhdet_in_fec!D50)</f>
        <v>0.51750216513987457</v>
      </c>
      <c r="E50" s="111">
        <f>IF(RES_hhdet_in_tes!E50=0,"",RES_hhdet_in_tes!E50/RES_hhdet_in_fec!E50)</f>
        <v>0.52009269659244373</v>
      </c>
      <c r="F50" s="111">
        <f>IF(RES_hhdet_in_tes!F50=0,"",RES_hhdet_in_tes!F50/RES_hhdet_in_fec!F50)</f>
        <v>0.52273340127460777</v>
      </c>
      <c r="G50" s="111" t="str">
        <f>IF(RES_hhdet_in_tes!G50=0,"",RES_hhdet_in_tes!G50/RES_hhdet_in_fec!G50)</f>
        <v/>
      </c>
      <c r="H50" s="111" t="str">
        <f>IF(RES_hhdet_in_tes!H50=0,"",RES_hhdet_in_tes!H50/RES_hhdet_in_fec!H50)</f>
        <v/>
      </c>
      <c r="I50" s="111" t="str">
        <f>IF(RES_hhdet_in_tes!I50=0,"",RES_hhdet_in_tes!I50/RES_hhdet_in_fec!I50)</f>
        <v/>
      </c>
      <c r="J50" s="111" t="str">
        <f>IF(RES_hhdet_in_tes!J50=0,"",RES_hhdet_in_tes!J50/RES_hhdet_in_fec!J50)</f>
        <v/>
      </c>
      <c r="K50" s="111" t="str">
        <f>IF(RES_hhdet_in_tes!K50=0,"",RES_hhdet_in_tes!K50/RES_hhdet_in_fec!K50)</f>
        <v/>
      </c>
      <c r="L50" s="111" t="str">
        <f>IF(RES_hhdet_in_tes!L50=0,"",RES_hhdet_in_tes!L50/RES_hhdet_in_fec!L50)</f>
        <v/>
      </c>
      <c r="M50" s="111" t="str">
        <f>IF(RES_hhdet_in_tes!M50=0,"",RES_hhdet_in_tes!M50/RES_hhdet_in_fec!M50)</f>
        <v/>
      </c>
      <c r="N50" s="111">
        <f>IF(RES_hhdet_in_tes!N50=0,"",RES_hhdet_in_tes!N50/RES_hhdet_in_fec!N50)</f>
        <v>0.58331269966295984</v>
      </c>
      <c r="O50" s="111">
        <f>IF(RES_hhdet_in_tes!O50=0,"",RES_hhdet_in_tes!O50/RES_hhdet_in_fec!O50)</f>
        <v>0.61539896353901569</v>
      </c>
      <c r="P50" s="111" t="str">
        <f>IF(RES_hhdet_in_tes!P50=0,"",RES_hhdet_in_tes!P50/RES_hhdet_in_fec!P50)</f>
        <v/>
      </c>
      <c r="Q50" s="111" t="str">
        <f>IF(RES_hhdet_in_tes!Q50=0,"",RES_hhdet_in_tes!Q50/RES_hhdet_in_fec!Q50)</f>
        <v/>
      </c>
      <c r="R50" s="111">
        <f>IF(RES_hhdet_in_tes!R50=0,"",RES_hhdet_in_tes!R50/RES_hhdet_in_fec!R50)</f>
        <v>0.71394772991732047</v>
      </c>
      <c r="S50" s="111">
        <f>IF(RES_hhdet_in_tes!S50=0,"",RES_hhdet_in_tes!S50/RES_hhdet_in_fec!S50)</f>
        <v>0.73703271933251202</v>
      </c>
      <c r="T50" s="111">
        <f>IF(RES_hhdet_in_tes!T50=0,"",RES_hhdet_in_tes!T50/RES_hhdet_in_fec!T50)</f>
        <v>0.75793987955757192</v>
      </c>
      <c r="U50" s="111">
        <f>IF(RES_hhdet_in_tes!U50=0,"",RES_hhdet_in_tes!U50/RES_hhdet_in_fec!U50)</f>
        <v>0.77536251307845938</v>
      </c>
      <c r="V50" s="111">
        <f>IF(RES_hhdet_in_tes!V50=0,"",RES_hhdet_in_tes!V50/RES_hhdet_in_fec!V50)</f>
        <v>0.78799392238110277</v>
      </c>
      <c r="W50" s="111">
        <f>IF(RES_hhdet_in_tes!W50=0,"",RES_hhdet_in_tes!W50/RES_hhdet_in_fec!W50)</f>
        <v>0.79393558731053304</v>
      </c>
      <c r="DA50" s="63" t="s">
        <v>3632</v>
      </c>
    </row>
    <row r="51" spans="1:105" ht="12" customHeight="1" x14ac:dyDescent="0.25">
      <c r="A51" s="97" t="s">
        <v>137</v>
      </c>
      <c r="B51" s="111"/>
      <c r="C51" s="111" t="str">
        <f>IF(RES_hhdet_in_tes!C51=0,"",RES_hhdet_in_tes!C51/RES_hhdet_in_fec!C51)</f>
        <v/>
      </c>
      <c r="D51" s="111" t="str">
        <f>IF(RES_hhdet_in_tes!D51=0,"",RES_hhdet_in_tes!D51/RES_hhdet_in_fec!D51)</f>
        <v/>
      </c>
      <c r="E51" s="111" t="str">
        <f>IF(RES_hhdet_in_tes!E51=0,"",RES_hhdet_in_tes!E51/RES_hhdet_in_fec!E51)</f>
        <v/>
      </c>
      <c r="F51" s="111" t="str">
        <f>IF(RES_hhdet_in_tes!F51=0,"",RES_hhdet_in_tes!F51/RES_hhdet_in_fec!F51)</f>
        <v/>
      </c>
      <c r="G51" s="111" t="str">
        <f>IF(RES_hhdet_in_tes!G51=0,"",RES_hhdet_in_tes!G51/RES_hhdet_in_fec!G51)</f>
        <v/>
      </c>
      <c r="H51" s="111" t="str">
        <f>IF(RES_hhdet_in_tes!H51=0,"",RES_hhdet_in_tes!H51/RES_hhdet_in_fec!H51)</f>
        <v/>
      </c>
      <c r="I51" s="111" t="str">
        <f>IF(RES_hhdet_in_tes!I51=0,"",RES_hhdet_in_tes!I51/RES_hhdet_in_fec!I51)</f>
        <v/>
      </c>
      <c r="J51" s="111" t="str">
        <f>IF(RES_hhdet_in_tes!J51=0,"",RES_hhdet_in_tes!J51/RES_hhdet_in_fec!J51)</f>
        <v/>
      </c>
      <c r="K51" s="111" t="str">
        <f>IF(RES_hhdet_in_tes!K51=0,"",RES_hhdet_in_tes!K51/RES_hhdet_in_fec!K51)</f>
        <v/>
      </c>
      <c r="L51" s="111" t="str">
        <f>IF(RES_hhdet_in_tes!L51=0,"",RES_hhdet_in_tes!L51/RES_hhdet_in_fec!L51)</f>
        <v/>
      </c>
      <c r="M51" s="111" t="str">
        <f>IF(RES_hhdet_in_tes!M51=0,"",RES_hhdet_in_tes!M51/RES_hhdet_in_fec!M51)</f>
        <v/>
      </c>
      <c r="N51" s="111">
        <f>IF(RES_hhdet_in_tes!N51=0,"",RES_hhdet_in_tes!N51/RES_hhdet_in_fec!N51)</f>
        <v>0.74456594230476381</v>
      </c>
      <c r="O51" s="111">
        <f>IF(RES_hhdet_in_tes!O51=0,"",RES_hhdet_in_tes!O51/RES_hhdet_in_fec!O51)</f>
        <v>0.76417671486660799</v>
      </c>
      <c r="P51" s="111" t="str">
        <f>IF(RES_hhdet_in_tes!P51=0,"",RES_hhdet_in_tes!P51/RES_hhdet_in_fec!P51)</f>
        <v/>
      </c>
      <c r="Q51" s="111" t="str">
        <f>IF(RES_hhdet_in_tes!Q51=0,"",RES_hhdet_in_tes!Q51/RES_hhdet_in_fec!Q51)</f>
        <v/>
      </c>
      <c r="R51" s="111">
        <f>IF(RES_hhdet_in_tes!R51=0,"",RES_hhdet_in_tes!R51/RES_hhdet_in_fec!R51)</f>
        <v>0.83738775158573842</v>
      </c>
      <c r="S51" s="111">
        <f>IF(RES_hhdet_in_tes!S51=0,"",RES_hhdet_in_tes!S51/RES_hhdet_in_fec!S51)</f>
        <v>0.85473335649090865</v>
      </c>
      <c r="T51" s="111">
        <f>IF(RES_hhdet_in_tes!T51=0,"",RES_hhdet_in_tes!T51/RES_hhdet_in_fec!T51)</f>
        <v>0.84846439226081161</v>
      </c>
      <c r="U51" s="111">
        <f>IF(RES_hhdet_in_tes!U51=0,"",RES_hhdet_in_tes!U51/RES_hhdet_in_fec!U51)</f>
        <v>0.8725025867824463</v>
      </c>
      <c r="V51" s="111">
        <f>IF(RES_hhdet_in_tes!V51=0,"",RES_hhdet_in_tes!V51/RES_hhdet_in_fec!V51)</f>
        <v>0.88240226094484919</v>
      </c>
      <c r="W51" s="111">
        <f>IF(RES_hhdet_in_tes!W51=0,"",RES_hhdet_in_tes!W51/RES_hhdet_in_fec!W51)</f>
        <v>0.88681598086354263</v>
      </c>
      <c r="DA51" s="63" t="s">
        <v>3633</v>
      </c>
    </row>
    <row r="52" spans="1:105" ht="12" customHeight="1" x14ac:dyDescent="0.25">
      <c r="A52" s="100" t="s">
        <v>216</v>
      </c>
      <c r="B52" s="112"/>
      <c r="C52" s="112" t="str">
        <f>IF(RES_hhdet_in_tes!C52=0,"",RES_hhdet_in_tes!C52/RES_hhdet_in_fec!C52)</f>
        <v/>
      </c>
      <c r="D52" s="112" t="str">
        <f>IF(RES_hhdet_in_tes!D52=0,"",RES_hhdet_in_tes!D52/RES_hhdet_in_fec!D52)</f>
        <v/>
      </c>
      <c r="E52" s="112" t="str">
        <f>IF(RES_hhdet_in_tes!E52=0,"",RES_hhdet_in_tes!E52/RES_hhdet_in_fec!E52)</f>
        <v/>
      </c>
      <c r="F52" s="112" t="str">
        <f>IF(RES_hhdet_in_tes!F52=0,"",RES_hhdet_in_tes!F52/RES_hhdet_in_fec!F52)</f>
        <v/>
      </c>
      <c r="G52" s="112" t="str">
        <f>IF(RES_hhdet_in_tes!G52=0,"",RES_hhdet_in_tes!G52/RES_hhdet_in_fec!G52)</f>
        <v/>
      </c>
      <c r="H52" s="112" t="str">
        <f>IF(RES_hhdet_in_tes!H52=0,"",RES_hhdet_in_tes!H52/RES_hhdet_in_fec!H52)</f>
        <v/>
      </c>
      <c r="I52" s="112" t="str">
        <f>IF(RES_hhdet_in_tes!I52=0,"",RES_hhdet_in_tes!I52/RES_hhdet_in_fec!I52)</f>
        <v/>
      </c>
      <c r="J52" s="112" t="str">
        <f>IF(RES_hhdet_in_tes!J52=0,"",RES_hhdet_in_tes!J52/RES_hhdet_in_fec!J52)</f>
        <v/>
      </c>
      <c r="K52" s="112" t="str">
        <f>IF(RES_hhdet_in_tes!K52=0,"",RES_hhdet_in_tes!K52/RES_hhdet_in_fec!K52)</f>
        <v/>
      </c>
      <c r="L52" s="112" t="str">
        <f>IF(RES_hhdet_in_tes!L52=0,"",RES_hhdet_in_tes!L52/RES_hhdet_in_fec!L52)</f>
        <v/>
      </c>
      <c r="M52" s="112" t="str">
        <f>IF(RES_hhdet_in_tes!M52=0,"",RES_hhdet_in_tes!M52/RES_hhdet_in_fec!M52)</f>
        <v/>
      </c>
      <c r="N52" s="112">
        <f>IF(RES_hhdet_in_tes!N52=0,"",RES_hhdet_in_tes!N52/RES_hhdet_in_fec!N52)</f>
        <v>0.58331269966295984</v>
      </c>
      <c r="O52" s="112">
        <f>IF(RES_hhdet_in_tes!O52=0,"",RES_hhdet_in_tes!O52/RES_hhdet_in_fec!O52)</f>
        <v>0.61539896353901569</v>
      </c>
      <c r="P52" s="112" t="str">
        <f>IF(RES_hhdet_in_tes!P52=0,"",RES_hhdet_in_tes!P52/RES_hhdet_in_fec!P52)</f>
        <v/>
      </c>
      <c r="Q52" s="112" t="str">
        <f>IF(RES_hhdet_in_tes!Q52=0,"",RES_hhdet_in_tes!Q52/RES_hhdet_in_fec!Q52)</f>
        <v/>
      </c>
      <c r="R52" s="112">
        <f>IF(RES_hhdet_in_tes!R52=0,"",RES_hhdet_in_tes!R52/RES_hhdet_in_fec!R52)</f>
        <v>0.71394772991732036</v>
      </c>
      <c r="S52" s="112">
        <f>IF(RES_hhdet_in_tes!S52=0,"",RES_hhdet_in_tes!S52/RES_hhdet_in_fec!S52)</f>
        <v>0.73703271933251202</v>
      </c>
      <c r="T52" s="112">
        <f>IF(RES_hhdet_in_tes!T52=0,"",RES_hhdet_in_tes!T52/RES_hhdet_in_fec!T52)</f>
        <v>0.75793987955757181</v>
      </c>
      <c r="U52" s="112">
        <f>IF(RES_hhdet_in_tes!U52=0,"",RES_hhdet_in_tes!U52/RES_hhdet_in_fec!U52)</f>
        <v>0.77536251307845938</v>
      </c>
      <c r="V52" s="112">
        <f>IF(RES_hhdet_in_tes!V52=0,"",RES_hhdet_in_tes!V52/RES_hhdet_in_fec!V52)</f>
        <v>0.78799392238110277</v>
      </c>
      <c r="W52" s="112">
        <f>IF(RES_hhdet_in_tes!W52=0,"",RES_hhdet_in_tes!W52/RES_hhdet_in_fec!W52)</f>
        <v>0.79393558731053315</v>
      </c>
      <c r="DA52" s="131" t="s">
        <v>3634</v>
      </c>
    </row>
    <row r="53" spans="1:105" ht="12" customHeight="1" x14ac:dyDescent="0.25">
      <c r="A53" s="103" t="s">
        <v>52</v>
      </c>
      <c r="B53" s="113"/>
      <c r="C53" s="113" t="str">
        <f>IF(RES_hhdet_in_tes!C53=0,"",RES_hhdet_in_tes!C53/RES_hhdet_in_fec!C53)</f>
        <v/>
      </c>
      <c r="D53" s="113" t="str">
        <f>IF(RES_hhdet_in_tes!D53=0,"",RES_hhdet_in_tes!D53/RES_hhdet_in_fec!D53)</f>
        <v/>
      </c>
      <c r="E53" s="113" t="str">
        <f>IF(RES_hhdet_in_tes!E53=0,"",RES_hhdet_in_tes!E53/RES_hhdet_in_fec!E53)</f>
        <v/>
      </c>
      <c r="F53" s="113" t="str">
        <f>IF(RES_hhdet_in_tes!F53=0,"",RES_hhdet_in_tes!F53/RES_hhdet_in_fec!F53)</f>
        <v/>
      </c>
      <c r="G53" s="113" t="str">
        <f>IF(RES_hhdet_in_tes!G53=0,"",RES_hhdet_in_tes!G53/RES_hhdet_in_fec!G53)</f>
        <v/>
      </c>
      <c r="H53" s="113" t="str">
        <f>IF(RES_hhdet_in_tes!H53=0,"",RES_hhdet_in_tes!H53/RES_hhdet_in_fec!H53)</f>
        <v/>
      </c>
      <c r="I53" s="113" t="str">
        <f>IF(RES_hhdet_in_tes!I53=0,"",RES_hhdet_in_tes!I53/RES_hhdet_in_fec!I53)</f>
        <v/>
      </c>
      <c r="J53" s="113" t="str">
        <f>IF(RES_hhdet_in_tes!J53=0,"",RES_hhdet_in_tes!J53/RES_hhdet_in_fec!J53)</f>
        <v/>
      </c>
      <c r="K53" s="113" t="str">
        <f>IF(RES_hhdet_in_tes!K53=0,"",RES_hhdet_in_tes!K53/RES_hhdet_in_fec!K53)</f>
        <v/>
      </c>
      <c r="L53" s="113" t="str">
        <f>IF(RES_hhdet_in_tes!L53=0,"",RES_hhdet_in_tes!L53/RES_hhdet_in_fec!L53)</f>
        <v/>
      </c>
      <c r="M53" s="113" t="str">
        <f>IF(RES_hhdet_in_tes!M53=0,"",RES_hhdet_in_tes!M53/RES_hhdet_in_fec!M53)</f>
        <v/>
      </c>
      <c r="N53" s="113">
        <f>IF(RES_hhdet_in_tes!N53=0,"",RES_hhdet_in_tes!N53/RES_hhdet_in_fec!N53)</f>
        <v>1</v>
      </c>
      <c r="O53" s="113">
        <f>IF(RES_hhdet_in_tes!O53=0,"",RES_hhdet_in_tes!O53/RES_hhdet_in_fec!O53)</f>
        <v>1</v>
      </c>
      <c r="P53" s="113" t="str">
        <f>IF(RES_hhdet_in_tes!P53=0,"",RES_hhdet_in_tes!P53/RES_hhdet_in_fec!P53)</f>
        <v/>
      </c>
      <c r="Q53" s="113" t="str">
        <f>IF(RES_hhdet_in_tes!Q53=0,"",RES_hhdet_in_tes!Q53/RES_hhdet_in_fec!Q53)</f>
        <v/>
      </c>
      <c r="R53" s="113">
        <f>IF(RES_hhdet_in_tes!R53=0,"",RES_hhdet_in_tes!R53/RES_hhdet_in_fec!R53)</f>
        <v>1</v>
      </c>
      <c r="S53" s="113">
        <f>IF(RES_hhdet_in_tes!S53=0,"",RES_hhdet_in_tes!S53/RES_hhdet_in_fec!S53)</f>
        <v>1</v>
      </c>
      <c r="T53" s="113">
        <f>IF(RES_hhdet_in_tes!T53=0,"",RES_hhdet_in_tes!T53/RES_hhdet_in_fec!T53)</f>
        <v>1</v>
      </c>
      <c r="U53" s="113">
        <f>IF(RES_hhdet_in_tes!U53=0,"",RES_hhdet_in_tes!U53/RES_hhdet_in_fec!U53)</f>
        <v>1</v>
      </c>
      <c r="V53" s="113">
        <f>IF(RES_hhdet_in_tes!V53=0,"",RES_hhdet_in_tes!V53/RES_hhdet_in_fec!V53)</f>
        <v>1</v>
      </c>
      <c r="W53" s="113">
        <f>IF(RES_hhdet_in_tes!W53=0,"",RES_hhdet_in_tes!W53/RES_hhdet_in_fec!W53)</f>
        <v>1</v>
      </c>
      <c r="DA53" s="132" t="s">
        <v>3635</v>
      </c>
    </row>
    <row r="54" spans="1:105" ht="12" customHeight="1" x14ac:dyDescent="0.25">
      <c r="A54" s="106" t="s">
        <v>122</v>
      </c>
      <c r="B54" s="112"/>
      <c r="C54" s="112">
        <f>IF(RES_hhdet_in_tes!C54=0,"",RES_hhdet_in_tes!C54/RES_hhdet_in_fec!C54)</f>
        <v>0.64116044441636455</v>
      </c>
      <c r="D54" s="112">
        <f>IF(RES_hhdet_in_tes!D54=0,"",RES_hhdet_in_tes!D54/RES_hhdet_in_fec!D54)</f>
        <v>0.64288036462870968</v>
      </c>
      <c r="E54" s="112">
        <f>IF(RES_hhdet_in_tes!E54=0,"",RES_hhdet_in_tes!E54/RES_hhdet_in_fec!E54)</f>
        <v>0.6447325710289048</v>
      </c>
      <c r="F54" s="112">
        <f>IF(RES_hhdet_in_tes!F54=0,"",RES_hhdet_in_tes!F54/RES_hhdet_in_fec!F54)</f>
        <v>0.6466025695634221</v>
      </c>
      <c r="G54" s="112" t="str">
        <f>IF(RES_hhdet_in_tes!G54=0,"",RES_hhdet_in_tes!G54/RES_hhdet_in_fec!G54)</f>
        <v/>
      </c>
      <c r="H54" s="112" t="str">
        <f>IF(RES_hhdet_in_tes!H54=0,"",RES_hhdet_in_tes!H54/RES_hhdet_in_fec!H54)</f>
        <v/>
      </c>
      <c r="I54" s="112" t="str">
        <f>IF(RES_hhdet_in_tes!I54=0,"",RES_hhdet_in_tes!I54/RES_hhdet_in_fec!I54)</f>
        <v/>
      </c>
      <c r="J54" s="112" t="str">
        <f>IF(RES_hhdet_in_tes!J54=0,"",RES_hhdet_in_tes!J54/RES_hhdet_in_fec!J54)</f>
        <v/>
      </c>
      <c r="K54" s="112" t="str">
        <f>IF(RES_hhdet_in_tes!K54=0,"",RES_hhdet_in_tes!K54/RES_hhdet_in_fec!K54)</f>
        <v/>
      </c>
      <c r="L54" s="112" t="str">
        <f>IF(RES_hhdet_in_tes!L54=0,"",RES_hhdet_in_tes!L54/RES_hhdet_in_fec!L54)</f>
        <v/>
      </c>
      <c r="M54" s="112" t="str">
        <f>IF(RES_hhdet_in_tes!M54=0,"",RES_hhdet_in_tes!M54/RES_hhdet_in_fec!M54)</f>
        <v/>
      </c>
      <c r="N54" s="112">
        <f>IF(RES_hhdet_in_tes!N54=0,"",RES_hhdet_in_tes!N54/RES_hhdet_in_fec!N54)</f>
        <v>0.67671125316056979</v>
      </c>
      <c r="O54" s="112">
        <f>IF(RES_hhdet_in_tes!O54=0,"",RES_hhdet_in_tes!O54/RES_hhdet_in_fec!O54)</f>
        <v>0.69095873593925394</v>
      </c>
      <c r="P54" s="112" t="str">
        <f>IF(RES_hhdet_in_tes!P54=0,"",RES_hhdet_in_tes!P54/RES_hhdet_in_fec!P54)</f>
        <v/>
      </c>
      <c r="Q54" s="112" t="str">
        <f>IF(RES_hhdet_in_tes!Q54=0,"",RES_hhdet_in_tes!Q54/RES_hhdet_in_fec!Q54)</f>
        <v/>
      </c>
      <c r="R54" s="112" t="str">
        <f>IF(RES_hhdet_in_tes!R54=0,"",RES_hhdet_in_tes!R54/RES_hhdet_in_fec!R54)</f>
        <v/>
      </c>
      <c r="S54" s="112">
        <f>IF(RES_hhdet_in_tes!S54=0,"",RES_hhdet_in_tes!S54/RES_hhdet_in_fec!S54)</f>
        <v>0.75362493808915698</v>
      </c>
      <c r="T54" s="112" t="str">
        <f>IF(RES_hhdet_in_tes!T54=0,"",RES_hhdet_in_tes!T54/RES_hhdet_in_fec!T54)</f>
        <v/>
      </c>
      <c r="U54" s="112">
        <f>IF(RES_hhdet_in_tes!U54=0,"",RES_hhdet_in_tes!U54/RES_hhdet_in_fec!U54)</f>
        <v>0.77788520577229425</v>
      </c>
      <c r="V54" s="112" t="str">
        <f>IF(RES_hhdet_in_tes!V54=0,"",RES_hhdet_in_tes!V54/RES_hhdet_in_fec!V54)</f>
        <v/>
      </c>
      <c r="W54" s="112">
        <f>IF(RES_hhdet_in_tes!W54=0,"",RES_hhdet_in_tes!W54/RES_hhdet_in_fec!W54)</f>
        <v>0.79654596598285621</v>
      </c>
      <c r="DA54" s="131" t="s">
        <v>3636</v>
      </c>
    </row>
    <row r="55" spans="1:105" ht="12" customHeight="1" x14ac:dyDescent="0.25">
      <c r="A55" s="107" t="s">
        <v>121</v>
      </c>
      <c r="B55" s="113"/>
      <c r="C55" s="113" t="str">
        <f>IF(RES_hhdet_in_tes!C55=0,"",RES_hhdet_in_tes!C55/RES_hhdet_in_fec!C55)</f>
        <v/>
      </c>
      <c r="D55" s="113" t="str">
        <f>IF(RES_hhdet_in_tes!D55=0,"",RES_hhdet_in_tes!D55/RES_hhdet_in_fec!D55)</f>
        <v/>
      </c>
      <c r="E55" s="113" t="str">
        <f>IF(RES_hhdet_in_tes!E55=0,"",RES_hhdet_in_tes!E55/RES_hhdet_in_fec!E55)</f>
        <v/>
      </c>
      <c r="F55" s="113" t="str">
        <f>IF(RES_hhdet_in_tes!F55=0,"",RES_hhdet_in_tes!F55/RES_hhdet_in_fec!F55)</f>
        <v/>
      </c>
      <c r="G55" s="113" t="str">
        <f>IF(RES_hhdet_in_tes!G55=0,"",RES_hhdet_in_tes!G55/RES_hhdet_in_fec!G55)</f>
        <v/>
      </c>
      <c r="H55" s="113" t="str">
        <f>IF(RES_hhdet_in_tes!H55=0,"",RES_hhdet_in_tes!H55/RES_hhdet_in_fec!H55)</f>
        <v/>
      </c>
      <c r="I55" s="113" t="str">
        <f>IF(RES_hhdet_in_tes!I55=0,"",RES_hhdet_in_tes!I55/RES_hhdet_in_fec!I55)</f>
        <v/>
      </c>
      <c r="J55" s="113" t="str">
        <f>IF(RES_hhdet_in_tes!J55=0,"",RES_hhdet_in_tes!J55/RES_hhdet_in_fec!J55)</f>
        <v/>
      </c>
      <c r="K55" s="113" t="str">
        <f>IF(RES_hhdet_in_tes!K55=0,"",RES_hhdet_in_tes!K55/RES_hhdet_in_fec!K55)</f>
        <v/>
      </c>
      <c r="L55" s="113" t="str">
        <f>IF(RES_hhdet_in_tes!L55=0,"",RES_hhdet_in_tes!L55/RES_hhdet_in_fec!L55)</f>
        <v/>
      </c>
      <c r="M55" s="113" t="str">
        <f>IF(RES_hhdet_in_tes!M55=0,"",RES_hhdet_in_tes!M55/RES_hhdet_in_fec!M55)</f>
        <v/>
      </c>
      <c r="N55" s="113">
        <f>IF(RES_hhdet_in_tes!N55=0,"",RES_hhdet_in_tes!N55/RES_hhdet_in_fec!N55)</f>
        <v>0.81350122847692174</v>
      </c>
      <c r="O55" s="113">
        <f>IF(RES_hhdet_in_tes!O55=0,"",RES_hhdet_in_tes!O55/RES_hhdet_in_fec!O55)</f>
        <v>0.81894390063694233</v>
      </c>
      <c r="P55" s="113" t="str">
        <f>IF(RES_hhdet_in_tes!P55=0,"",RES_hhdet_in_tes!P55/RES_hhdet_in_fec!P55)</f>
        <v/>
      </c>
      <c r="Q55" s="113" t="str">
        <f>IF(RES_hhdet_in_tes!Q55=0,"",RES_hhdet_in_tes!Q55/RES_hhdet_in_fec!Q55)</f>
        <v/>
      </c>
      <c r="R55" s="113" t="str">
        <f>IF(RES_hhdet_in_tes!R55=0,"",RES_hhdet_in_tes!R55/RES_hhdet_in_fec!R55)</f>
        <v/>
      </c>
      <c r="S55" s="113">
        <f>IF(RES_hhdet_in_tes!S55=0,"",RES_hhdet_in_tes!S55/RES_hhdet_in_fec!S55)</f>
        <v>0.86470756475783384</v>
      </c>
      <c r="T55" s="113">
        <f>IF(RES_hhdet_in_tes!T55=0,"",RES_hhdet_in_tes!T55/RES_hhdet_in_fec!T55)</f>
        <v>0.85592126856400141</v>
      </c>
      <c r="U55" s="113">
        <f>IF(RES_hhdet_in_tes!U55=0,"",RES_hhdet_in_tes!U55/RES_hhdet_in_fec!U55)</f>
        <v>0.87366362449816026</v>
      </c>
      <c r="V55" s="113">
        <f>IF(RES_hhdet_in_tes!V55=0,"",RES_hhdet_in_tes!V55/RES_hhdet_in_fec!V55)</f>
        <v>0.88169477629371107</v>
      </c>
      <c r="W55" s="113">
        <f>IF(RES_hhdet_in_tes!W55=0,"",RES_hhdet_in_tes!W55/RES_hhdet_in_fec!W55)</f>
        <v>0.89084894562514894</v>
      </c>
      <c r="DA55" s="132" t="s">
        <v>3637</v>
      </c>
    </row>
    <row r="56" spans="1:105" ht="12" customHeight="1" x14ac:dyDescent="0.25">
      <c r="A56" s="108" t="s">
        <v>53</v>
      </c>
      <c r="B56" s="111"/>
      <c r="C56" s="111" t="str">
        <f>IF(RES_hhdet_in_tes!C56=0,"",RES_hhdet_in_tes!C56/RES_hhdet_in_fec!C56)</f>
        <v/>
      </c>
      <c r="D56" s="111" t="str">
        <f>IF(RES_hhdet_in_tes!D56=0,"",RES_hhdet_in_tes!D56/RES_hhdet_in_fec!D56)</f>
        <v/>
      </c>
      <c r="E56" s="111" t="str">
        <f>IF(RES_hhdet_in_tes!E56=0,"",RES_hhdet_in_tes!E56/RES_hhdet_in_fec!E56)</f>
        <v/>
      </c>
      <c r="F56" s="111" t="str">
        <f>IF(RES_hhdet_in_tes!F56=0,"",RES_hhdet_in_tes!F56/RES_hhdet_in_fec!F56)</f>
        <v/>
      </c>
      <c r="G56" s="111" t="str">
        <f>IF(RES_hhdet_in_tes!G56=0,"",RES_hhdet_in_tes!G56/RES_hhdet_in_fec!G56)</f>
        <v/>
      </c>
      <c r="H56" s="111" t="str">
        <f>IF(RES_hhdet_in_tes!H56=0,"",RES_hhdet_in_tes!H56/RES_hhdet_in_fec!H56)</f>
        <v/>
      </c>
      <c r="I56" s="111" t="str">
        <f>IF(RES_hhdet_in_tes!I56=0,"",RES_hhdet_in_tes!I56/RES_hhdet_in_fec!I56)</f>
        <v/>
      </c>
      <c r="J56" s="111" t="str">
        <f>IF(RES_hhdet_in_tes!J56=0,"",RES_hhdet_in_tes!J56/RES_hhdet_in_fec!J56)</f>
        <v/>
      </c>
      <c r="K56" s="111" t="str">
        <f>IF(RES_hhdet_in_tes!K56=0,"",RES_hhdet_in_tes!K56/RES_hhdet_in_fec!K56)</f>
        <v/>
      </c>
      <c r="L56" s="111" t="str">
        <f>IF(RES_hhdet_in_tes!L56=0,"",RES_hhdet_in_tes!L56/RES_hhdet_in_fec!L56)</f>
        <v/>
      </c>
      <c r="M56" s="111" t="str">
        <f>IF(RES_hhdet_in_tes!M56=0,"",RES_hhdet_in_tes!M56/RES_hhdet_in_fec!M56)</f>
        <v/>
      </c>
      <c r="N56" s="111">
        <f>IF(RES_hhdet_in_tes!N56=0,"",RES_hhdet_in_tes!N56/RES_hhdet_in_fec!N56)</f>
        <v>0.67671125316056979</v>
      </c>
      <c r="O56" s="111">
        <f>IF(RES_hhdet_in_tes!O56=0,"",RES_hhdet_in_tes!O56/RES_hhdet_in_fec!O56)</f>
        <v>0.69095873593925394</v>
      </c>
      <c r="P56" s="111" t="str">
        <f>IF(RES_hhdet_in_tes!P56=0,"",RES_hhdet_in_tes!P56/RES_hhdet_in_fec!P56)</f>
        <v/>
      </c>
      <c r="Q56" s="111" t="str">
        <f>IF(RES_hhdet_in_tes!Q56=0,"",RES_hhdet_in_tes!Q56/RES_hhdet_in_fec!Q56)</f>
        <v/>
      </c>
      <c r="R56" s="111" t="str">
        <f>IF(RES_hhdet_in_tes!R56=0,"",RES_hhdet_in_tes!R56/RES_hhdet_in_fec!R56)</f>
        <v/>
      </c>
      <c r="S56" s="111">
        <f>IF(RES_hhdet_in_tes!S56=0,"",RES_hhdet_in_tes!S56/RES_hhdet_in_fec!S56)</f>
        <v>0.75362493808915698</v>
      </c>
      <c r="T56" s="111">
        <f>IF(RES_hhdet_in_tes!T56=0,"",RES_hhdet_in_tes!T56/RES_hhdet_in_fec!T56)</f>
        <v>0.76613428213655244</v>
      </c>
      <c r="U56" s="111">
        <f>IF(RES_hhdet_in_tes!U56=0,"",RES_hhdet_in_tes!U56/RES_hhdet_in_fec!U56)</f>
        <v>0.77788520577229425</v>
      </c>
      <c r="V56" s="111">
        <f>IF(RES_hhdet_in_tes!V56=0,"",RES_hhdet_in_tes!V56/RES_hhdet_in_fec!V56)</f>
        <v>0.78832658330350425</v>
      </c>
      <c r="W56" s="111">
        <f>IF(RES_hhdet_in_tes!W56=0,"",RES_hhdet_in_tes!W56/RES_hhdet_in_fec!W56)</f>
        <v>0.79654596598285621</v>
      </c>
      <c r="DA56" s="63" t="s">
        <v>3638</v>
      </c>
    </row>
    <row r="57" spans="1:105" ht="12" customHeight="1" x14ac:dyDescent="0.25">
      <c r="A57" s="108" t="s">
        <v>52</v>
      </c>
      <c r="B57" s="111"/>
      <c r="C57" s="111" t="str">
        <f>IF(RES_hhdet_in_tes!C57=0,"",RES_hhdet_in_tes!C57/RES_hhdet_in_fec!C57)</f>
        <v/>
      </c>
      <c r="D57" s="111" t="str">
        <f>IF(RES_hhdet_in_tes!D57=0,"",RES_hhdet_in_tes!D57/RES_hhdet_in_fec!D57)</f>
        <v/>
      </c>
      <c r="E57" s="111" t="str">
        <f>IF(RES_hhdet_in_tes!E57=0,"",RES_hhdet_in_tes!E57/RES_hhdet_in_fec!E57)</f>
        <v/>
      </c>
      <c r="F57" s="111" t="str">
        <f>IF(RES_hhdet_in_tes!F57=0,"",RES_hhdet_in_tes!F57/RES_hhdet_in_fec!F57)</f>
        <v/>
      </c>
      <c r="G57" s="111" t="str">
        <f>IF(RES_hhdet_in_tes!G57=0,"",RES_hhdet_in_tes!G57/RES_hhdet_in_fec!G57)</f>
        <v/>
      </c>
      <c r="H57" s="111" t="str">
        <f>IF(RES_hhdet_in_tes!H57=0,"",RES_hhdet_in_tes!H57/RES_hhdet_in_fec!H57)</f>
        <v/>
      </c>
      <c r="I57" s="111" t="str">
        <f>IF(RES_hhdet_in_tes!I57=0,"",RES_hhdet_in_tes!I57/RES_hhdet_in_fec!I57)</f>
        <v/>
      </c>
      <c r="J57" s="111" t="str">
        <f>IF(RES_hhdet_in_tes!J57=0,"",RES_hhdet_in_tes!J57/RES_hhdet_in_fec!J57)</f>
        <v/>
      </c>
      <c r="K57" s="111" t="str">
        <f>IF(RES_hhdet_in_tes!K57=0,"",RES_hhdet_in_tes!K57/RES_hhdet_in_fec!K57)</f>
        <v/>
      </c>
      <c r="L57" s="111" t="str">
        <f>IF(RES_hhdet_in_tes!L57=0,"",RES_hhdet_in_tes!L57/RES_hhdet_in_fec!L57)</f>
        <v/>
      </c>
      <c r="M57" s="111" t="str">
        <f>IF(RES_hhdet_in_tes!M57=0,"",RES_hhdet_in_tes!M57/RES_hhdet_in_fec!M57)</f>
        <v/>
      </c>
      <c r="N57" s="111">
        <f>IF(RES_hhdet_in_tes!N57=0,"",RES_hhdet_in_tes!N57/RES_hhdet_in_fec!N57)</f>
        <v>1</v>
      </c>
      <c r="O57" s="111">
        <f>IF(RES_hhdet_in_tes!O57=0,"",RES_hhdet_in_tes!O57/RES_hhdet_in_fec!O57)</f>
        <v>1</v>
      </c>
      <c r="P57" s="111" t="str">
        <f>IF(RES_hhdet_in_tes!P57=0,"",RES_hhdet_in_tes!P57/RES_hhdet_in_fec!P57)</f>
        <v/>
      </c>
      <c r="Q57" s="111" t="str">
        <f>IF(RES_hhdet_in_tes!Q57=0,"",RES_hhdet_in_tes!Q57/RES_hhdet_in_fec!Q57)</f>
        <v/>
      </c>
      <c r="R57" s="111" t="str">
        <f>IF(RES_hhdet_in_tes!R57=0,"",RES_hhdet_in_tes!R57/RES_hhdet_in_fec!R57)</f>
        <v/>
      </c>
      <c r="S57" s="111">
        <f>IF(RES_hhdet_in_tes!S57=0,"",RES_hhdet_in_tes!S57/RES_hhdet_in_fec!S57)</f>
        <v>1</v>
      </c>
      <c r="T57" s="111">
        <f>IF(RES_hhdet_in_tes!T57=0,"",RES_hhdet_in_tes!T57/RES_hhdet_in_fec!T57)</f>
        <v>1</v>
      </c>
      <c r="U57" s="111">
        <f>IF(RES_hhdet_in_tes!U57=0,"",RES_hhdet_in_tes!U57/RES_hhdet_in_fec!U57)</f>
        <v>1</v>
      </c>
      <c r="V57" s="111">
        <f>IF(RES_hhdet_in_tes!V57=0,"",RES_hhdet_in_tes!V57/RES_hhdet_in_fec!V57)</f>
        <v>1</v>
      </c>
      <c r="W57" s="111">
        <f>IF(RES_hhdet_in_tes!W57=0,"",RES_hhdet_in_tes!W57/RES_hhdet_in_fec!W57)</f>
        <v>1</v>
      </c>
      <c r="DA57" s="63" t="s">
        <v>3639</v>
      </c>
    </row>
    <row r="58" spans="1:105" ht="12" customHeight="1" x14ac:dyDescent="0.25">
      <c r="A58" s="121" t="s">
        <v>54</v>
      </c>
      <c r="B58" s="124"/>
      <c r="C58" s="124">
        <f>IF(RES_hhdet_in_tes!C58=0,"",RES_hhdet_in_tes!C58/RES_hhdet_in_fec!C58)</f>
        <v>0.61981890534029638</v>
      </c>
      <c r="D58" s="124">
        <f>IF(RES_hhdet_in_tes!D58=0,"",RES_hhdet_in_tes!D58/RES_hhdet_in_fec!D58)</f>
        <v>0.62985662118966534</v>
      </c>
      <c r="E58" s="124">
        <f>IF(RES_hhdet_in_tes!E58=0,"",RES_hhdet_in_tes!E58/RES_hhdet_in_fec!E58)</f>
        <v>0.69447985236511145</v>
      </c>
      <c r="F58" s="124">
        <f>IF(RES_hhdet_in_tes!F58=0,"",RES_hhdet_in_tes!F58/RES_hhdet_in_fec!F58)</f>
        <v>0.65921510776030701</v>
      </c>
      <c r="G58" s="124" t="str">
        <f>IF(RES_hhdet_in_tes!G58=0,"",RES_hhdet_in_tes!G58/RES_hhdet_in_fec!G58)</f>
        <v/>
      </c>
      <c r="H58" s="124" t="str">
        <f>IF(RES_hhdet_in_tes!H58=0,"",RES_hhdet_in_tes!H58/RES_hhdet_in_fec!H58)</f>
        <v/>
      </c>
      <c r="I58" s="124" t="str">
        <f>IF(RES_hhdet_in_tes!I58=0,"",RES_hhdet_in_tes!I58/RES_hhdet_in_fec!I58)</f>
        <v/>
      </c>
      <c r="J58" s="124" t="str">
        <f>IF(RES_hhdet_in_tes!J58=0,"",RES_hhdet_in_tes!J58/RES_hhdet_in_fec!J58)</f>
        <v/>
      </c>
      <c r="K58" s="124" t="str">
        <f>IF(RES_hhdet_in_tes!K58=0,"",RES_hhdet_in_tes!K58/RES_hhdet_in_fec!K58)</f>
        <v/>
      </c>
      <c r="L58" s="124" t="str">
        <f>IF(RES_hhdet_in_tes!L58=0,"",RES_hhdet_in_tes!L58/RES_hhdet_in_fec!L58)</f>
        <v/>
      </c>
      <c r="M58" s="124" t="str">
        <f>IF(RES_hhdet_in_tes!M58=0,"",RES_hhdet_in_tes!M58/RES_hhdet_in_fec!M58)</f>
        <v/>
      </c>
      <c r="N58" s="124">
        <f>IF(RES_hhdet_in_tes!N58=0,"",RES_hhdet_in_tes!N58/RES_hhdet_in_fec!N58)</f>
        <v>0.64540543441860043</v>
      </c>
      <c r="O58" s="124">
        <f>IF(RES_hhdet_in_tes!O58=0,"",RES_hhdet_in_tes!O58/RES_hhdet_in_fec!O58)</f>
        <v>0.64288451307866712</v>
      </c>
      <c r="P58" s="124" t="str">
        <f>IF(RES_hhdet_in_tes!P58=0,"",RES_hhdet_in_tes!P58/RES_hhdet_in_fec!P58)</f>
        <v/>
      </c>
      <c r="Q58" s="124" t="str">
        <f>IF(RES_hhdet_in_tes!Q58=0,"",RES_hhdet_in_tes!Q58/RES_hhdet_in_fec!Q58)</f>
        <v/>
      </c>
      <c r="R58" s="124">
        <f>IF(RES_hhdet_in_tes!R58=0,"",RES_hhdet_in_tes!R58/RES_hhdet_in_fec!R58)</f>
        <v>0.66661963846414651</v>
      </c>
      <c r="S58" s="124">
        <f>IF(RES_hhdet_in_tes!S58=0,"",RES_hhdet_in_tes!S58/RES_hhdet_in_fec!S58)</f>
        <v>0.6663381169436261</v>
      </c>
      <c r="T58" s="124">
        <f>IF(RES_hhdet_in_tes!T58=0,"",RES_hhdet_in_tes!T58/RES_hhdet_in_fec!T58)</f>
        <v>0.66247276473033656</v>
      </c>
      <c r="U58" s="124">
        <f>IF(RES_hhdet_in_tes!U58=0,"",RES_hhdet_in_tes!U58/RES_hhdet_in_fec!U58)</f>
        <v>0.66510145407593713</v>
      </c>
      <c r="V58" s="124">
        <f>IF(RES_hhdet_in_tes!V58=0,"",RES_hhdet_in_tes!V58/RES_hhdet_in_fec!V58)</f>
        <v>0.67212713297453153</v>
      </c>
      <c r="W58" s="124">
        <f>IF(RES_hhdet_in_tes!W58=0,"",RES_hhdet_in_tes!W58/RES_hhdet_in_fec!W58)</f>
        <v>0.64159896602084798</v>
      </c>
      <c r="DA58" s="130" t="s">
        <v>3640</v>
      </c>
    </row>
    <row r="59" spans="1:105" ht="12" customHeight="1" x14ac:dyDescent="0.25">
      <c r="A59" s="97" t="s">
        <v>50</v>
      </c>
      <c r="B59" s="111"/>
      <c r="C59" s="111">
        <f>IF(RES_hhdet_in_tes!C59=0,"",RES_hhdet_in_tes!C59/RES_hhdet_in_fec!C59)</f>
        <v>0.59248837628742101</v>
      </c>
      <c r="D59" s="111">
        <f>IF(RES_hhdet_in_tes!D59=0,"",RES_hhdet_in_tes!D59/RES_hhdet_in_fec!D59)</f>
        <v>0.59300838715164517</v>
      </c>
      <c r="E59" s="111">
        <f>IF(RES_hhdet_in_tes!E59=0,"",RES_hhdet_in_tes!E59/RES_hhdet_in_fec!E59)</f>
        <v>0.59352106427792584</v>
      </c>
      <c r="F59" s="111">
        <f>IF(RES_hhdet_in_tes!F59=0,"",RES_hhdet_in_tes!F59/RES_hhdet_in_fec!F59)</f>
        <v>0.5940327413490325</v>
      </c>
      <c r="G59" s="111" t="str">
        <f>IF(RES_hhdet_in_tes!G59=0,"",RES_hhdet_in_tes!G59/RES_hhdet_in_fec!G59)</f>
        <v/>
      </c>
      <c r="H59" s="111" t="str">
        <f>IF(RES_hhdet_in_tes!H59=0,"",RES_hhdet_in_tes!H59/RES_hhdet_in_fec!H59)</f>
        <v/>
      </c>
      <c r="I59" s="111" t="str">
        <f>IF(RES_hhdet_in_tes!I59=0,"",RES_hhdet_in_tes!I59/RES_hhdet_in_fec!I59)</f>
        <v/>
      </c>
      <c r="J59" s="111" t="str">
        <f>IF(RES_hhdet_in_tes!J59=0,"",RES_hhdet_in_tes!J59/RES_hhdet_in_fec!J59)</f>
        <v/>
      </c>
      <c r="K59" s="111" t="str">
        <f>IF(RES_hhdet_in_tes!K59=0,"",RES_hhdet_in_tes!K59/RES_hhdet_in_fec!K59)</f>
        <v/>
      </c>
      <c r="L59" s="111" t="str">
        <f>IF(RES_hhdet_in_tes!L59=0,"",RES_hhdet_in_tes!L59/RES_hhdet_in_fec!L59)</f>
        <v/>
      </c>
      <c r="M59" s="111" t="str">
        <f>IF(RES_hhdet_in_tes!M59=0,"",RES_hhdet_in_tes!M59/RES_hhdet_in_fec!M59)</f>
        <v/>
      </c>
      <c r="N59" s="111">
        <f>IF(RES_hhdet_in_tes!N59=0,"",RES_hhdet_in_tes!N59/RES_hhdet_in_fec!N59)</f>
        <v>0.59714335525115025</v>
      </c>
      <c r="O59" s="111">
        <f>IF(RES_hhdet_in_tes!O59=0,"",RES_hhdet_in_tes!O59/RES_hhdet_in_fec!O59)</f>
        <v>0.59714335525115025</v>
      </c>
      <c r="P59" s="111" t="str">
        <f>IF(RES_hhdet_in_tes!P59=0,"",RES_hhdet_in_tes!P59/RES_hhdet_in_fec!P59)</f>
        <v/>
      </c>
      <c r="Q59" s="111" t="str">
        <f>IF(RES_hhdet_in_tes!Q59=0,"",RES_hhdet_in_tes!Q59/RES_hhdet_in_fec!Q59)</f>
        <v/>
      </c>
      <c r="R59" s="111">
        <f>IF(RES_hhdet_in_tes!R59=0,"",RES_hhdet_in_tes!R59/RES_hhdet_in_fec!R59)</f>
        <v>0.59864054514297027</v>
      </c>
      <c r="S59" s="111">
        <f>IF(RES_hhdet_in_tes!S59=0,"",RES_hhdet_in_tes!S59/RES_hhdet_in_fec!S59)</f>
        <v>0.60108878984082614</v>
      </c>
      <c r="T59" s="111">
        <f>IF(RES_hhdet_in_tes!T59=0,"",RES_hhdet_in_tes!T59/RES_hhdet_in_fec!T59)</f>
        <v>0.60394507532165587</v>
      </c>
      <c r="U59" s="111">
        <f>IF(RES_hhdet_in_tes!U59=0,"",RES_hhdet_in_tes!U59/RES_hhdet_in_fec!U59)</f>
        <v>0.60690337099823011</v>
      </c>
      <c r="V59" s="111">
        <f>IF(RES_hhdet_in_tes!V59=0,"",RES_hhdet_in_tes!V59/RES_hhdet_in_fec!V59)</f>
        <v>0.60965764628331653</v>
      </c>
      <c r="W59" s="111">
        <f>IF(RES_hhdet_in_tes!W59=0,"",RES_hhdet_in_tes!W59/RES_hhdet_in_fec!W59)</f>
        <v>0.6122079011769137</v>
      </c>
      <c r="DA59" s="63" t="s">
        <v>3641</v>
      </c>
    </row>
    <row r="60" spans="1:105" ht="12" customHeight="1" x14ac:dyDescent="0.25">
      <c r="A60" s="109" t="s">
        <v>120</v>
      </c>
      <c r="B60" s="45"/>
      <c r="C60" s="45">
        <f>IF(RES_hhdet_in_tes!C60=0,"",RES_hhdet_in_tes!C60/RES_hhdet_in_fec!C60)</f>
        <v>0.75317407815504789</v>
      </c>
      <c r="D60" s="45">
        <f>IF(RES_hhdet_in_tes!D60=0,"",RES_hhdet_in_tes!D60/RES_hhdet_in_fec!D60)</f>
        <v>0.75455999639618665</v>
      </c>
      <c r="E60" s="45">
        <f>IF(RES_hhdet_in_tes!E60=0,"",RES_hhdet_in_tes!E60/RES_hhdet_in_fec!E60)</f>
        <v>0.75599716253467064</v>
      </c>
      <c r="F60" s="45">
        <f>IF(RES_hhdet_in_tes!F60=0,"",RES_hhdet_in_tes!F60/RES_hhdet_in_fec!F60)</f>
        <v>0.7574413170227926</v>
      </c>
      <c r="G60" s="45" t="str">
        <f>IF(RES_hhdet_in_tes!G60=0,"",RES_hhdet_in_tes!G60/RES_hhdet_in_fec!G60)</f>
        <v/>
      </c>
      <c r="H60" s="45" t="str">
        <f>IF(RES_hhdet_in_tes!H60=0,"",RES_hhdet_in_tes!H60/RES_hhdet_in_fec!H60)</f>
        <v/>
      </c>
      <c r="I60" s="45" t="str">
        <f>IF(RES_hhdet_in_tes!I60=0,"",RES_hhdet_in_tes!I60/RES_hhdet_in_fec!I60)</f>
        <v/>
      </c>
      <c r="J60" s="45" t="str">
        <f>IF(RES_hhdet_in_tes!J60=0,"",RES_hhdet_in_tes!J60/RES_hhdet_in_fec!J60)</f>
        <v/>
      </c>
      <c r="K60" s="45" t="str">
        <f>IF(RES_hhdet_in_tes!K60=0,"",RES_hhdet_in_tes!K60/RES_hhdet_in_fec!K60)</f>
        <v/>
      </c>
      <c r="L60" s="45" t="str">
        <f>IF(RES_hhdet_in_tes!L60=0,"",RES_hhdet_in_tes!L60/RES_hhdet_in_fec!L60)</f>
        <v/>
      </c>
      <c r="M60" s="45" t="str">
        <f>IF(RES_hhdet_in_tes!M60=0,"",RES_hhdet_in_tes!M60/RES_hhdet_in_fec!M60)</f>
        <v/>
      </c>
      <c r="N60" s="45">
        <f>IF(RES_hhdet_in_tes!N60=0,"",RES_hhdet_in_tes!N60/RES_hhdet_in_fec!N60)</f>
        <v>0.7736243555624388</v>
      </c>
      <c r="O60" s="45">
        <f>IF(RES_hhdet_in_tes!O60=0,"",RES_hhdet_in_tes!O60/RES_hhdet_in_fec!O60)</f>
        <v>0.77837599881204678</v>
      </c>
      <c r="P60" s="45" t="str">
        <f>IF(RES_hhdet_in_tes!P60=0,"",RES_hhdet_in_tes!P60/RES_hhdet_in_fec!P60)</f>
        <v/>
      </c>
      <c r="Q60" s="45" t="str">
        <f>IF(RES_hhdet_in_tes!Q60=0,"",RES_hhdet_in_tes!Q60/RES_hhdet_in_fec!Q60)</f>
        <v/>
      </c>
      <c r="R60" s="45">
        <f>IF(RES_hhdet_in_tes!R60=0,"",RES_hhdet_in_tes!R60/RES_hhdet_in_fec!R60)</f>
        <v>0.80345619469604546</v>
      </c>
      <c r="S60" s="45">
        <f>IF(RES_hhdet_in_tes!S60=0,"",RES_hhdet_in_tes!S60/RES_hhdet_in_fec!S60)</f>
        <v>0.8170337222681</v>
      </c>
      <c r="T60" s="45">
        <f>IF(RES_hhdet_in_tes!T60=0,"",RES_hhdet_in_tes!T60/RES_hhdet_in_fec!T60)</f>
        <v>0.83163176645014503</v>
      </c>
      <c r="U60" s="45">
        <f>IF(RES_hhdet_in_tes!U60=0,"",RES_hhdet_in_tes!U60/RES_hhdet_in_fec!U60)</f>
        <v>0.8455719301239536</v>
      </c>
      <c r="V60" s="45">
        <f>IF(RES_hhdet_in_tes!V60=0,"",RES_hhdet_in_tes!V60/RES_hhdet_in_fec!V60)</f>
        <v>0.85717581617128036</v>
      </c>
      <c r="W60" s="45">
        <f>IF(RES_hhdet_in_tes!W60=0,"",RES_hhdet_in_tes!W60/RES_hhdet_in_fec!W60)</f>
        <v>0.86585385781567858</v>
      </c>
      <c r="DA60" s="60" t="s">
        <v>3642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9"/>
      <c r="C62" s="119">
        <f>IF(RES_hhdet_in_tes!C62=0,"",RES_hhdet_in_tes!C62/RES_hhdet_in_fec!C62)</f>
        <v>0.58645037244001041</v>
      </c>
      <c r="D62" s="119">
        <f>IF(RES_hhdet_in_tes!D62=0,"",RES_hhdet_in_tes!D62/RES_hhdet_in_fec!D62)</f>
        <v>0.59473740052769664</v>
      </c>
      <c r="E62" s="119">
        <f>IF(RES_hhdet_in_tes!E62=0,"",RES_hhdet_in_tes!E62/RES_hhdet_in_fec!E62)</f>
        <v>0.60386169454271932</v>
      </c>
      <c r="F62" s="119">
        <f>IF(RES_hhdet_in_tes!F62=0,"",RES_hhdet_in_tes!F62/RES_hhdet_in_fec!F62)</f>
        <v>0.61192997705397134</v>
      </c>
      <c r="G62" s="119">
        <f>IF(RES_hhdet_in_tes!G62=0,"",RES_hhdet_in_tes!G62/RES_hhdet_in_fec!G62)</f>
        <v>0.62051473241408639</v>
      </c>
      <c r="H62" s="119">
        <f>IF(RES_hhdet_in_tes!H62=0,"",RES_hhdet_in_tes!H62/RES_hhdet_in_fec!H62)</f>
        <v>0.62977062405486994</v>
      </c>
      <c r="I62" s="119">
        <f>IF(RES_hhdet_in_tes!I62=0,"",RES_hhdet_in_tes!I62/RES_hhdet_in_fec!I62)</f>
        <v>0.63762994910107962</v>
      </c>
      <c r="J62" s="119">
        <f>IF(RES_hhdet_in_tes!J62=0,"",RES_hhdet_in_tes!J62/RES_hhdet_in_fec!J62)</f>
        <v>0.64597786032949434</v>
      </c>
      <c r="K62" s="119">
        <f>IF(RES_hhdet_in_tes!K62=0,"",RES_hhdet_in_tes!K62/RES_hhdet_in_fec!K62)</f>
        <v>0.65542696677802736</v>
      </c>
      <c r="L62" s="119">
        <f>IF(RES_hhdet_in_tes!L62=0,"",RES_hhdet_in_tes!L62/RES_hhdet_in_fec!L62)</f>
        <v>0.66456824157900685</v>
      </c>
      <c r="M62" s="119">
        <f>IF(RES_hhdet_in_tes!M62=0,"",RES_hhdet_in_tes!M62/RES_hhdet_in_fec!M62)</f>
        <v>0.6761234789535594</v>
      </c>
      <c r="N62" s="119">
        <f>IF(RES_hhdet_in_tes!N62=0,"",RES_hhdet_in_tes!N62/RES_hhdet_in_fec!N62)</f>
        <v>0.69177650366255461</v>
      </c>
      <c r="O62" s="119">
        <f>IF(RES_hhdet_in_tes!O62=0,"",RES_hhdet_in_tes!O62/RES_hhdet_in_fec!O62)</f>
        <v>0.71228178633324679</v>
      </c>
      <c r="P62" s="119">
        <f>IF(RES_hhdet_in_tes!P62=0,"",RES_hhdet_in_tes!P62/RES_hhdet_in_fec!P62)</f>
        <v>0.73505008247519421</v>
      </c>
      <c r="Q62" s="119">
        <f>IF(RES_hhdet_in_tes!Q62=0,"",RES_hhdet_in_tes!Q62/RES_hhdet_in_fec!Q62)</f>
        <v>0.75515249045338562</v>
      </c>
      <c r="R62" s="119">
        <f>IF(RES_hhdet_in_tes!R62=0,"",RES_hhdet_in_tes!R62/RES_hhdet_in_fec!R62)</f>
        <v>0.76488798381767864</v>
      </c>
      <c r="S62" s="119">
        <f>IF(RES_hhdet_in_tes!S62=0,"",RES_hhdet_in_tes!S62/RES_hhdet_in_fec!S62)</f>
        <v>0.77299949021438963</v>
      </c>
      <c r="T62" s="119">
        <f>IF(RES_hhdet_in_tes!T62=0,"",RES_hhdet_in_tes!T62/RES_hhdet_in_fec!T62)</f>
        <v>0.78243062946617314</v>
      </c>
      <c r="U62" s="119">
        <f>IF(RES_hhdet_in_tes!U62=0,"",RES_hhdet_in_tes!U62/RES_hhdet_in_fec!U62)</f>
        <v>0.78748521156753193</v>
      </c>
      <c r="V62" s="119">
        <f>IF(RES_hhdet_in_tes!V62=0,"",RES_hhdet_in_tes!V62/RES_hhdet_in_fec!V62)</f>
        <v>0.79184936168596898</v>
      </c>
      <c r="W62" s="119">
        <f>IF(RES_hhdet_in_tes!W62=0,"",RES_hhdet_in_tes!W62/RES_hhdet_in_fec!W62)</f>
        <v>0.79709238340184363</v>
      </c>
      <c r="DA62" s="129" t="s">
        <v>3643</v>
      </c>
    </row>
    <row r="63" spans="1:105" ht="12.95" customHeight="1" x14ac:dyDescent="0.25">
      <c r="A63" s="121" t="s">
        <v>57</v>
      </c>
      <c r="B63" s="124"/>
      <c r="C63" s="124">
        <f>IF(RES_hhdet_in_tes!C63=0,"",RES_hhdet_in_tes!C63/RES_hhdet_in_fec!C63)</f>
        <v>0.58667190907756839</v>
      </c>
      <c r="D63" s="124">
        <f>IF(RES_hhdet_in_tes!D63=0,"",RES_hhdet_in_tes!D63/RES_hhdet_in_fec!D63)</f>
        <v>0.59606914893064011</v>
      </c>
      <c r="E63" s="124">
        <f>IF(RES_hhdet_in_tes!E63=0,"",RES_hhdet_in_tes!E63/RES_hhdet_in_fec!E63)</f>
        <v>0.60551339394758841</v>
      </c>
      <c r="F63" s="124">
        <f>IF(RES_hhdet_in_tes!F63=0,"",RES_hhdet_in_tes!F63/RES_hhdet_in_fec!F63)</f>
        <v>0.61476233222556664</v>
      </c>
      <c r="G63" s="124">
        <f>IF(RES_hhdet_in_tes!G63=0,"",RES_hhdet_in_tes!G63/RES_hhdet_in_fec!G63)</f>
        <v>0.62401325466726421</v>
      </c>
      <c r="H63" s="124">
        <f>IF(RES_hhdet_in_tes!H63=0,"",RES_hhdet_in_tes!H63/RES_hhdet_in_fec!H63)</f>
        <v>0.63329480904164637</v>
      </c>
      <c r="I63" s="124">
        <f>IF(RES_hhdet_in_tes!I63=0,"",RES_hhdet_in_tes!I63/RES_hhdet_in_fec!I63)</f>
        <v>0.64248803681446398</v>
      </c>
      <c r="J63" s="124">
        <f>IF(RES_hhdet_in_tes!J63=0,"",RES_hhdet_in_tes!J63/RES_hhdet_in_fec!J63)</f>
        <v>0.65187617988960744</v>
      </c>
      <c r="K63" s="124">
        <f>IF(RES_hhdet_in_tes!K63=0,"",RES_hhdet_in_tes!K63/RES_hhdet_in_fec!K63)</f>
        <v>0.66147035044709623</v>
      </c>
      <c r="L63" s="124">
        <f>IF(RES_hhdet_in_tes!L63=0,"",RES_hhdet_in_tes!L63/RES_hhdet_in_fec!L63)</f>
        <v>0.67138055686117282</v>
      </c>
      <c r="M63" s="124">
        <f>IF(RES_hhdet_in_tes!M63=0,"",RES_hhdet_in_tes!M63/RES_hhdet_in_fec!M63)</f>
        <v>0.68394777448534183</v>
      </c>
      <c r="N63" s="124">
        <f>IF(RES_hhdet_in_tes!N63=0,"",RES_hhdet_in_tes!N63/RES_hhdet_in_fec!N63)</f>
        <v>0.70017306476028907</v>
      </c>
      <c r="O63" s="124">
        <f>IF(RES_hhdet_in_tes!O63=0,"",RES_hhdet_in_tes!O63/RES_hhdet_in_fec!O63)</f>
        <v>0.72044505151915617</v>
      </c>
      <c r="P63" s="124">
        <f>IF(RES_hhdet_in_tes!P63=0,"",RES_hhdet_in_tes!P63/RES_hhdet_in_fec!P63)</f>
        <v>0.74292233182741985</v>
      </c>
      <c r="Q63" s="124">
        <f>IF(RES_hhdet_in_tes!Q63=0,"",RES_hhdet_in_tes!Q63/RES_hhdet_in_fec!Q63)</f>
        <v>0.76204655842967584</v>
      </c>
      <c r="R63" s="124">
        <f>IF(RES_hhdet_in_tes!R63=0,"",RES_hhdet_in_tes!R63/RES_hhdet_in_fec!R63)</f>
        <v>0.77298783468039689</v>
      </c>
      <c r="S63" s="124">
        <f>IF(RES_hhdet_in_tes!S63=0,"",RES_hhdet_in_tes!S63/RES_hhdet_in_fec!S63)</f>
        <v>0.78147345174035354</v>
      </c>
      <c r="T63" s="124">
        <f>IF(RES_hhdet_in_tes!T63=0,"",RES_hhdet_in_tes!T63/RES_hhdet_in_fec!T63)</f>
        <v>0.78835590908344821</v>
      </c>
      <c r="U63" s="124">
        <f>IF(RES_hhdet_in_tes!U63=0,"",RES_hhdet_in_tes!U63/RES_hhdet_in_fec!U63)</f>
        <v>0.79405797126475219</v>
      </c>
      <c r="V63" s="124">
        <f>IF(RES_hhdet_in_tes!V63=0,"",RES_hhdet_in_tes!V63/RES_hhdet_in_fec!V63)</f>
        <v>0.79911139582911139</v>
      </c>
      <c r="W63" s="124">
        <f>IF(RES_hhdet_in_tes!W63=0,"",RES_hhdet_in_tes!W63/RES_hhdet_in_fec!W63)</f>
        <v>0.80266148705389417</v>
      </c>
      <c r="DA63" s="130" t="s">
        <v>3644</v>
      </c>
    </row>
    <row r="64" spans="1:105" ht="12" customHeight="1" x14ac:dyDescent="0.25">
      <c r="A64" s="97" t="s">
        <v>217</v>
      </c>
      <c r="B64" s="111"/>
      <c r="C64" s="111">
        <f>IF(RES_hhdet_in_tes!C64=0,"",RES_hhdet_in_tes!C64/RES_hhdet_in_fec!C64)</f>
        <v>0.58180680502651694</v>
      </c>
      <c r="D64" s="111">
        <f>IF(RES_hhdet_in_tes!D64=0,"",RES_hhdet_in_tes!D64/RES_hhdet_in_fec!D64)</f>
        <v>0.59128770266674047</v>
      </c>
      <c r="E64" s="111">
        <f>IF(RES_hhdet_in_tes!E64=0,"",RES_hhdet_in_tes!E64/RES_hhdet_in_fec!E64)</f>
        <v>0.60077278158710512</v>
      </c>
      <c r="F64" s="111">
        <f>IF(RES_hhdet_in_tes!F64=0,"",RES_hhdet_in_tes!F64/RES_hhdet_in_fec!F64)</f>
        <v>0.61014103111016071</v>
      </c>
      <c r="G64" s="111">
        <f>IF(RES_hhdet_in_tes!G64=0,"",RES_hhdet_in_tes!G64/RES_hhdet_in_fec!G64)</f>
        <v>0.61950406005002356</v>
      </c>
      <c r="H64" s="111">
        <f>IF(RES_hhdet_in_tes!H64=0,"",RES_hhdet_in_tes!H64/RES_hhdet_in_fec!H64)</f>
        <v>0.62884936672771052</v>
      </c>
      <c r="I64" s="111">
        <f>IF(RES_hhdet_in_tes!I64=0,"",RES_hhdet_in_tes!I64/RES_hhdet_in_fec!I64)</f>
        <v>0.63820562366511924</v>
      </c>
      <c r="J64" s="111">
        <f>IF(RES_hhdet_in_tes!J64=0,"",RES_hhdet_in_tes!J64/RES_hhdet_in_fec!J64)</f>
        <v>0.64768761157407784</v>
      </c>
      <c r="K64" s="111">
        <f>IF(RES_hhdet_in_tes!K64=0,"",RES_hhdet_in_tes!K64/RES_hhdet_in_fec!K64)</f>
        <v>0.65739438928108707</v>
      </c>
      <c r="L64" s="111">
        <f>IF(RES_hhdet_in_tes!L64=0,"",RES_hhdet_in_tes!L64/RES_hhdet_in_fec!L64)</f>
        <v>0.66735502779322797</v>
      </c>
      <c r="M64" s="111">
        <f>IF(RES_hhdet_in_tes!M64=0,"",RES_hhdet_in_tes!M64/RES_hhdet_in_fec!M64)</f>
        <v>0.68010158626577133</v>
      </c>
      <c r="N64" s="111">
        <f>IF(RES_hhdet_in_tes!N64=0,"",RES_hhdet_in_tes!N64/RES_hhdet_in_fec!N64)</f>
        <v>0.69647239219515589</v>
      </c>
      <c r="O64" s="111">
        <f>IF(RES_hhdet_in_tes!O64=0,"",RES_hhdet_in_tes!O64/RES_hhdet_in_fec!O64)</f>
        <v>0.71695624634158717</v>
      </c>
      <c r="P64" s="111">
        <f>IF(RES_hhdet_in_tes!P64=0,"",RES_hhdet_in_tes!P64/RES_hhdet_in_fec!P64)</f>
        <v>0.73972480334114188</v>
      </c>
      <c r="Q64" s="111">
        <f>IF(RES_hhdet_in_tes!Q64=0,"",RES_hhdet_in_tes!Q64/RES_hhdet_in_fec!Q64)</f>
        <v>0.75906549484932284</v>
      </c>
      <c r="R64" s="111">
        <f>IF(RES_hhdet_in_tes!R64=0,"",RES_hhdet_in_tes!R64/RES_hhdet_in_fec!R64)</f>
        <v>0.77011958906369093</v>
      </c>
      <c r="S64" s="111">
        <f>IF(RES_hhdet_in_tes!S64=0,"",RES_hhdet_in_tes!S64/RES_hhdet_in_fec!S64)</f>
        <v>0.77870857321434661</v>
      </c>
      <c r="T64" s="111">
        <f>IF(RES_hhdet_in_tes!T64=0,"",RES_hhdet_in_tes!T64/RES_hhdet_in_fec!T64)</f>
        <v>0.78561501452951132</v>
      </c>
      <c r="U64" s="111">
        <f>IF(RES_hhdet_in_tes!U64=0,"",RES_hhdet_in_tes!U64/RES_hhdet_in_fec!U64)</f>
        <v>0.79142874887765424</v>
      </c>
      <c r="V64" s="111">
        <f>IF(RES_hhdet_in_tes!V64=0,"",RES_hhdet_in_tes!V64/RES_hhdet_in_fec!V64)</f>
        <v>0.79653485013610104</v>
      </c>
      <c r="W64" s="111">
        <f>IF(RES_hhdet_in_tes!W64=0,"",RES_hhdet_in_tes!W64/RES_hhdet_in_fec!W64)</f>
        <v>0.80017958631263231</v>
      </c>
      <c r="DA64" s="63" t="s">
        <v>3645</v>
      </c>
    </row>
    <row r="65" spans="1:105" ht="12" customHeight="1" x14ac:dyDescent="0.25">
      <c r="A65" s="97" t="s">
        <v>53</v>
      </c>
      <c r="B65" s="111"/>
      <c r="C65" s="111">
        <f>IF(RES_hhdet_in_tes!C65=0,"",RES_hhdet_in_tes!C65/RES_hhdet_in_fec!C65)</f>
        <v>1</v>
      </c>
      <c r="D65" s="111">
        <f>IF(RES_hhdet_in_tes!D65=0,"",RES_hhdet_in_tes!D65/RES_hhdet_in_fec!D65)</f>
        <v>1</v>
      </c>
      <c r="E65" s="111">
        <f>IF(RES_hhdet_in_tes!E65=0,"",RES_hhdet_in_tes!E65/RES_hhdet_in_fec!E65)</f>
        <v>1</v>
      </c>
      <c r="F65" s="111">
        <f>IF(RES_hhdet_in_tes!F65=0,"",RES_hhdet_in_tes!F65/RES_hhdet_in_fec!F65)</f>
        <v>1</v>
      </c>
      <c r="G65" s="111">
        <f>IF(RES_hhdet_in_tes!G65=0,"",RES_hhdet_in_tes!G65/RES_hhdet_in_fec!G65)</f>
        <v>1</v>
      </c>
      <c r="H65" s="111">
        <f>IF(RES_hhdet_in_tes!H65=0,"",RES_hhdet_in_tes!H65/RES_hhdet_in_fec!H65)</f>
        <v>1</v>
      </c>
      <c r="I65" s="111">
        <f>IF(RES_hhdet_in_tes!I65=0,"",RES_hhdet_in_tes!I65/RES_hhdet_in_fec!I65)</f>
        <v>1</v>
      </c>
      <c r="J65" s="111">
        <f>IF(RES_hhdet_in_tes!J65=0,"",RES_hhdet_in_tes!J65/RES_hhdet_in_fec!J65)</f>
        <v>1</v>
      </c>
      <c r="K65" s="111">
        <f>IF(RES_hhdet_in_tes!K65=0,"",RES_hhdet_in_tes!K65/RES_hhdet_in_fec!K65)</f>
        <v>1</v>
      </c>
      <c r="L65" s="111">
        <f>IF(RES_hhdet_in_tes!L65=0,"",RES_hhdet_in_tes!L65/RES_hhdet_in_fec!L65)</f>
        <v>1</v>
      </c>
      <c r="M65" s="111">
        <f>IF(RES_hhdet_in_tes!M65=0,"",RES_hhdet_in_tes!M65/RES_hhdet_in_fec!M65)</f>
        <v>1</v>
      </c>
      <c r="N65" s="111">
        <f>IF(RES_hhdet_in_tes!N65=0,"",RES_hhdet_in_tes!N65/RES_hhdet_in_fec!N65)</f>
        <v>1</v>
      </c>
      <c r="O65" s="111">
        <f>IF(RES_hhdet_in_tes!O65=0,"",RES_hhdet_in_tes!O65/RES_hhdet_in_fec!O65)</f>
        <v>1</v>
      </c>
      <c r="P65" s="111">
        <f>IF(RES_hhdet_in_tes!P65=0,"",RES_hhdet_in_tes!P65/RES_hhdet_in_fec!P65)</f>
        <v>1</v>
      </c>
      <c r="Q65" s="111">
        <f>IF(RES_hhdet_in_tes!Q65=0,"",RES_hhdet_in_tes!Q65/RES_hhdet_in_fec!Q65)</f>
        <v>1</v>
      </c>
      <c r="R65" s="111">
        <f>IF(RES_hhdet_in_tes!R65=0,"",RES_hhdet_in_tes!R65/RES_hhdet_in_fec!R65)</f>
        <v>1</v>
      </c>
      <c r="S65" s="111">
        <f>IF(RES_hhdet_in_tes!S65=0,"",RES_hhdet_in_tes!S65/RES_hhdet_in_fec!S65)</f>
        <v>1</v>
      </c>
      <c r="T65" s="111">
        <f>IF(RES_hhdet_in_tes!T65=0,"",RES_hhdet_in_tes!T65/RES_hhdet_in_fec!T65)</f>
        <v>1</v>
      </c>
      <c r="U65" s="111">
        <f>IF(RES_hhdet_in_tes!U65=0,"",RES_hhdet_in_tes!U65/RES_hhdet_in_fec!U65)</f>
        <v>1</v>
      </c>
      <c r="V65" s="111">
        <f>IF(RES_hhdet_in_tes!V65=0,"",RES_hhdet_in_tes!V65/RES_hhdet_in_fec!V65)</f>
        <v>1</v>
      </c>
      <c r="W65" s="111">
        <f>IF(RES_hhdet_in_tes!W65=0,"",RES_hhdet_in_tes!W65/RES_hhdet_in_fec!W65)</f>
        <v>1</v>
      </c>
      <c r="DA65" s="63" t="s">
        <v>3646</v>
      </c>
    </row>
    <row r="66" spans="1:105" ht="12.95" customHeight="1" x14ac:dyDescent="0.25">
      <c r="A66" s="121" t="s">
        <v>92</v>
      </c>
      <c r="B66" s="124"/>
      <c r="C66" s="124">
        <f>IF(RES_hhdet_in_tes!C66=0,"",RES_hhdet_in_tes!C66/RES_hhdet_in_fec!C66)</f>
        <v>2.2667410380430577</v>
      </c>
      <c r="D66" s="124">
        <f>IF(RES_hhdet_in_tes!D66=0,"",RES_hhdet_in_tes!D66/RES_hhdet_in_fec!D66)</f>
        <v>2.3410118130491027</v>
      </c>
      <c r="E66" s="124">
        <f>IF(RES_hhdet_in_tes!E66=0,"",RES_hhdet_in_tes!E66/RES_hhdet_in_fec!E66)</f>
        <v>2.4160667851648765</v>
      </c>
      <c r="F66" s="124">
        <f>IF(RES_hhdet_in_tes!F66=0,"",RES_hhdet_in_tes!F66/RES_hhdet_in_fec!F66)</f>
        <v>2.491202364164911</v>
      </c>
      <c r="G66" s="124">
        <f>IF(RES_hhdet_in_tes!G66=0,"",RES_hhdet_in_tes!G66/RES_hhdet_in_fec!G66)</f>
        <v>2.5670519171038864</v>
      </c>
      <c r="H66" s="124">
        <f>IF(RES_hhdet_in_tes!H66=0,"",RES_hhdet_in_tes!H66/RES_hhdet_in_fec!H66)</f>
        <v>2.6435338118133558</v>
      </c>
      <c r="I66" s="124">
        <f>IF(RES_hhdet_in_tes!I66=0,"",RES_hhdet_in_tes!I66/RES_hhdet_in_fec!I66)</f>
        <v>2.7207998316413051</v>
      </c>
      <c r="J66" s="124">
        <f>IF(RES_hhdet_in_tes!J66=0,"",RES_hhdet_in_tes!J66/RES_hhdet_in_fec!J66)</f>
        <v>2.7994813266575251</v>
      </c>
      <c r="K66" s="124">
        <f>IF(RES_hhdet_in_tes!K66=0,"",RES_hhdet_in_tes!K66/RES_hhdet_in_fec!K66)</f>
        <v>2.8801091494833253</v>
      </c>
      <c r="L66" s="124">
        <f>IF(RES_hhdet_in_tes!L66=0,"",RES_hhdet_in_tes!L66/RES_hhdet_in_fec!L66)</f>
        <v>2.9628145503208496</v>
      </c>
      <c r="M66" s="124">
        <f>IF(RES_hhdet_in_tes!M66=0,"",RES_hhdet_in_tes!M66/RES_hhdet_in_fec!M66)</f>
        <v>3.061598358389293</v>
      </c>
      <c r="N66" s="124">
        <f>IF(RES_hhdet_in_tes!N66=0,"",RES_hhdet_in_tes!N66/RES_hhdet_in_fec!N66)</f>
        <v>3.1810424856553818</v>
      </c>
      <c r="O66" s="124">
        <f>IF(RES_hhdet_in_tes!O66=0,"",RES_hhdet_in_tes!O66/RES_hhdet_in_fec!O66)</f>
        <v>3.3236800321210822</v>
      </c>
      <c r="P66" s="124">
        <f>IF(RES_hhdet_in_tes!P66=0,"",RES_hhdet_in_tes!P66/RES_hhdet_in_fec!P66)</f>
        <v>3.4783673798358086</v>
      </c>
      <c r="Q66" s="124">
        <f>IF(RES_hhdet_in_tes!Q66=0,"",RES_hhdet_in_tes!Q66/RES_hhdet_in_fec!Q66)</f>
        <v>3.6113031474490023</v>
      </c>
      <c r="R66" s="124">
        <f>IF(RES_hhdet_in_tes!R66=0,"",RES_hhdet_in_tes!R66/RES_hhdet_in_fec!R66)</f>
        <v>3.694701493524911</v>
      </c>
      <c r="S66" s="124">
        <f>IF(RES_hhdet_in_tes!S66=0,"",RES_hhdet_in_tes!S66/RES_hhdet_in_fec!S66)</f>
        <v>3.7610824821923363</v>
      </c>
      <c r="T66" s="124">
        <f>IF(RES_hhdet_in_tes!T66=0,"",RES_hhdet_in_tes!T66/RES_hhdet_in_fec!T66)</f>
        <v>3.8165463251589697</v>
      </c>
      <c r="U66" s="124">
        <f>IF(RES_hhdet_in_tes!U66=0,"",RES_hhdet_in_tes!U66/RES_hhdet_in_fec!U66)</f>
        <v>3.8670390386509812</v>
      </c>
      <c r="V66" s="124">
        <f>IF(RES_hhdet_in_tes!V66=0,"",RES_hhdet_in_tes!V66/RES_hhdet_in_fec!V66)</f>
        <v>3.9185218835832853</v>
      </c>
      <c r="W66" s="124">
        <f>IF(RES_hhdet_in_tes!W66=0,"",RES_hhdet_in_tes!W66/RES_hhdet_in_fec!W66)</f>
        <v>3.9689243079134169</v>
      </c>
      <c r="DA66" s="130" t="s">
        <v>3647</v>
      </c>
    </row>
    <row r="67" spans="1:105" ht="12" customHeight="1" x14ac:dyDescent="0.25">
      <c r="A67" s="97" t="s">
        <v>53</v>
      </c>
      <c r="B67" s="111"/>
      <c r="C67" s="111">
        <f>IF(RES_hhdet_in_tes!C67=0,"",RES_hhdet_in_tes!C67/RES_hhdet_in_fec!C67)</f>
        <v>2.2667410380430577</v>
      </c>
      <c r="D67" s="111">
        <f>IF(RES_hhdet_in_tes!D67=0,"",RES_hhdet_in_tes!D67/RES_hhdet_in_fec!D67)</f>
        <v>2.3410118130491027</v>
      </c>
      <c r="E67" s="111">
        <f>IF(RES_hhdet_in_tes!E67=0,"",RES_hhdet_in_tes!E67/RES_hhdet_in_fec!E67)</f>
        <v>2.4160667851648765</v>
      </c>
      <c r="F67" s="111">
        <f>IF(RES_hhdet_in_tes!F67=0,"",RES_hhdet_in_tes!F67/RES_hhdet_in_fec!F67)</f>
        <v>2.491202364164911</v>
      </c>
      <c r="G67" s="111">
        <f>IF(RES_hhdet_in_tes!G67=0,"",RES_hhdet_in_tes!G67/RES_hhdet_in_fec!G67)</f>
        <v>2.5670519171038864</v>
      </c>
      <c r="H67" s="111">
        <f>IF(RES_hhdet_in_tes!H67=0,"",RES_hhdet_in_tes!H67/RES_hhdet_in_fec!H67)</f>
        <v>2.6435338118133558</v>
      </c>
      <c r="I67" s="111">
        <f>IF(RES_hhdet_in_tes!I67=0,"",RES_hhdet_in_tes!I67/RES_hhdet_in_fec!I67)</f>
        <v>2.7207998316413051</v>
      </c>
      <c r="J67" s="111">
        <f>IF(RES_hhdet_in_tes!J67=0,"",RES_hhdet_in_tes!J67/RES_hhdet_in_fec!J67)</f>
        <v>2.7994813266575251</v>
      </c>
      <c r="K67" s="111">
        <f>IF(RES_hhdet_in_tes!K67=0,"",RES_hhdet_in_tes!K67/RES_hhdet_in_fec!K67)</f>
        <v>2.8801091494833253</v>
      </c>
      <c r="L67" s="111">
        <f>IF(RES_hhdet_in_tes!L67=0,"",RES_hhdet_in_tes!L67/RES_hhdet_in_fec!L67)</f>
        <v>2.9628145503208496</v>
      </c>
      <c r="M67" s="111">
        <f>IF(RES_hhdet_in_tes!M67=0,"",RES_hhdet_in_tes!M67/RES_hhdet_in_fec!M67)</f>
        <v>3.061598358389293</v>
      </c>
      <c r="N67" s="111">
        <f>IF(RES_hhdet_in_tes!N67=0,"",RES_hhdet_in_tes!N67/RES_hhdet_in_fec!N67)</f>
        <v>3.1810424856553818</v>
      </c>
      <c r="O67" s="111">
        <f>IF(RES_hhdet_in_tes!O67=0,"",RES_hhdet_in_tes!O67/RES_hhdet_in_fec!O67)</f>
        <v>3.3236800321210822</v>
      </c>
      <c r="P67" s="111">
        <f>IF(RES_hhdet_in_tes!P67=0,"",RES_hhdet_in_tes!P67/RES_hhdet_in_fec!P67)</f>
        <v>3.4783673798358086</v>
      </c>
      <c r="Q67" s="111">
        <f>IF(RES_hhdet_in_tes!Q67=0,"",RES_hhdet_in_tes!Q67/RES_hhdet_in_fec!Q67)</f>
        <v>3.6113031474490023</v>
      </c>
      <c r="R67" s="111">
        <f>IF(RES_hhdet_in_tes!R67=0,"",RES_hhdet_in_tes!R67/RES_hhdet_in_fec!R67)</f>
        <v>3.694701493524911</v>
      </c>
      <c r="S67" s="111">
        <f>IF(RES_hhdet_in_tes!S67=0,"",RES_hhdet_in_tes!S67/RES_hhdet_in_fec!S67)</f>
        <v>3.7610824821923363</v>
      </c>
      <c r="T67" s="111">
        <f>IF(RES_hhdet_in_tes!T67=0,"",RES_hhdet_in_tes!T67/RES_hhdet_in_fec!T67)</f>
        <v>3.8165463251589697</v>
      </c>
      <c r="U67" s="111">
        <f>IF(RES_hhdet_in_tes!U67=0,"",RES_hhdet_in_tes!U67/RES_hhdet_in_fec!U67)</f>
        <v>3.8670390386509812</v>
      </c>
      <c r="V67" s="111">
        <f>IF(RES_hhdet_in_tes!V67=0,"",RES_hhdet_in_tes!V67/RES_hhdet_in_fec!V67)</f>
        <v>3.9185218835832853</v>
      </c>
      <c r="W67" s="111">
        <f>IF(RES_hhdet_in_tes!W67=0,"",RES_hhdet_in_tes!W67/RES_hhdet_in_fec!W67)</f>
        <v>3.9689243079134169</v>
      </c>
      <c r="DA67" s="63" t="s">
        <v>3648</v>
      </c>
    </row>
    <row r="68" spans="1:105" ht="12" customHeight="1" x14ac:dyDescent="0.25">
      <c r="A68" s="121" t="s">
        <v>55</v>
      </c>
      <c r="B68" s="124"/>
      <c r="C68" s="124">
        <f>IF(RES_hhdet_in_tes!C68=0,"",RES_hhdet_in_tes!C68/RES_hhdet_in_fec!C68)</f>
        <v>0.57506105075483471</v>
      </c>
      <c r="D68" s="124">
        <f>IF(RES_hhdet_in_tes!D68=0,"",RES_hhdet_in_tes!D68/RES_hhdet_in_fec!D68)</f>
        <v>0.57869503159945557</v>
      </c>
      <c r="E68" s="124">
        <f>IF(RES_hhdet_in_tes!E68=0,"",RES_hhdet_in_tes!E68/RES_hhdet_in_fec!E68)</f>
        <v>0.58863601847077518</v>
      </c>
      <c r="F68" s="124">
        <f>IF(RES_hhdet_in_tes!F68=0,"",RES_hhdet_in_tes!F68/RES_hhdet_in_fec!F68)</f>
        <v>0.59456055304743283</v>
      </c>
      <c r="G68" s="124">
        <f>IF(RES_hhdet_in_tes!G68=0,"",RES_hhdet_in_tes!G68/RES_hhdet_in_fec!G68)</f>
        <v>0.60172147779154561</v>
      </c>
      <c r="H68" s="124">
        <f>IF(RES_hhdet_in_tes!H68=0,"",RES_hhdet_in_tes!H68/RES_hhdet_in_fec!H68)</f>
        <v>0.61041554955071109</v>
      </c>
      <c r="I68" s="124">
        <f>IF(RES_hhdet_in_tes!I68=0,"",RES_hhdet_in_tes!I68/RES_hhdet_in_fec!I68)</f>
        <v>0.61695313245898009</v>
      </c>
      <c r="J68" s="124">
        <f>IF(RES_hhdet_in_tes!J68=0,"",RES_hhdet_in_tes!J68/RES_hhdet_in_fec!J68)</f>
        <v>0.62499078298698196</v>
      </c>
      <c r="K68" s="124">
        <f>IF(RES_hhdet_in_tes!K68=0,"",RES_hhdet_in_tes!K68/RES_hhdet_in_fec!K68)</f>
        <v>0.63863853114522995</v>
      </c>
      <c r="L68" s="124">
        <f>IF(RES_hhdet_in_tes!L68=0,"",RES_hhdet_in_tes!L68/RES_hhdet_in_fec!L68)</f>
        <v>0.64487964976041667</v>
      </c>
      <c r="M68" s="124">
        <f>IF(RES_hhdet_in_tes!M68=0,"",RES_hhdet_in_tes!M68/RES_hhdet_in_fec!M68)</f>
        <v>0.65985715582101556</v>
      </c>
      <c r="N68" s="124">
        <f>IF(RES_hhdet_in_tes!N68=0,"",RES_hhdet_in_tes!N68/RES_hhdet_in_fec!N68)</f>
        <v>0.68116727812735012</v>
      </c>
      <c r="O68" s="124">
        <f>IF(RES_hhdet_in_tes!O68=0,"",RES_hhdet_in_tes!O68/RES_hhdet_in_fec!O68)</f>
        <v>0.71468873888027595</v>
      </c>
      <c r="P68" s="124">
        <f>IF(RES_hhdet_in_tes!P68=0,"",RES_hhdet_in_tes!P68/RES_hhdet_in_fec!P68)</f>
        <v>0.75161958973866838</v>
      </c>
      <c r="Q68" s="124">
        <f>IF(RES_hhdet_in_tes!Q68=0,"",RES_hhdet_in_tes!Q68/RES_hhdet_in_fec!Q68)</f>
        <v>0.77801888070432001</v>
      </c>
      <c r="R68" s="124">
        <f>IF(RES_hhdet_in_tes!R68=0,"",RES_hhdet_in_tes!R68/RES_hhdet_in_fec!R68)</f>
        <v>0.795865257155428</v>
      </c>
      <c r="S68" s="124">
        <f>IF(RES_hhdet_in_tes!S68=0,"",RES_hhdet_in_tes!S68/RES_hhdet_in_fec!S68)</f>
        <v>0.81108233647365291</v>
      </c>
      <c r="T68" s="124">
        <f>IF(RES_hhdet_in_tes!T68=0,"",RES_hhdet_in_tes!T68/RES_hhdet_in_fec!T68)</f>
        <v>0.83003066528691805</v>
      </c>
      <c r="U68" s="124">
        <f>IF(RES_hhdet_in_tes!U68=0,"",RES_hhdet_in_tes!U68/RES_hhdet_in_fec!U68)</f>
        <v>0.84242613128146571</v>
      </c>
      <c r="V68" s="124">
        <f>IF(RES_hhdet_in_tes!V68=0,"",RES_hhdet_in_tes!V68/RES_hhdet_in_fec!V68)</f>
        <v>0.85289714193207955</v>
      </c>
      <c r="W68" s="124">
        <f>IF(RES_hhdet_in_tes!W68=0,"",RES_hhdet_in_tes!W68/RES_hhdet_in_fec!W68)</f>
        <v>0.85830577336372704</v>
      </c>
      <c r="DA68" s="130" t="s">
        <v>3649</v>
      </c>
    </row>
    <row r="69" spans="1:105" ht="12" customHeight="1" x14ac:dyDescent="0.25">
      <c r="A69" s="97" t="s">
        <v>134</v>
      </c>
      <c r="B69" s="111"/>
      <c r="C69" s="111">
        <f>IF(RES_hhdet_in_tes!C69=0,"",RES_hhdet_in_tes!C69/RES_hhdet_in_fec!C69)</f>
        <v>0.57038135477983853</v>
      </c>
      <c r="D69" s="111">
        <f>IF(RES_hhdet_in_tes!D69=0,"",RES_hhdet_in_tes!D69/RES_hhdet_in_fec!D69)</f>
        <v>0.5773258135736663</v>
      </c>
      <c r="E69" s="111">
        <f>IF(RES_hhdet_in_tes!E69=0,"",RES_hhdet_in_tes!E69/RES_hhdet_in_fec!E69)</f>
        <v>0.58457052765299289</v>
      </c>
      <c r="F69" s="111">
        <f>IF(RES_hhdet_in_tes!F69=0,"",RES_hhdet_in_tes!F69/RES_hhdet_in_fec!F69)</f>
        <v>0.59187380037540782</v>
      </c>
      <c r="G69" s="111">
        <f>IF(RES_hhdet_in_tes!G69=0,"",RES_hhdet_in_tes!G69/RES_hhdet_in_fec!G69)</f>
        <v>0.59945113789110316</v>
      </c>
      <c r="H69" s="111">
        <f>IF(RES_hhdet_in_tes!H69=0,"",RES_hhdet_in_tes!H69/RES_hhdet_in_fec!H69)</f>
        <v>0.607273363637306</v>
      </c>
      <c r="I69" s="111">
        <f>IF(RES_hhdet_in_tes!I69=0,"",RES_hhdet_in_tes!I69/RES_hhdet_in_fec!I69)</f>
        <v>0.61539075093448581</v>
      </c>
      <c r="J69" s="111">
        <f>IF(RES_hhdet_in_tes!J69=0,"",RES_hhdet_in_tes!J69/RES_hhdet_in_fec!J69)</f>
        <v>0.62401573592499038</v>
      </c>
      <c r="K69" s="111">
        <f>IF(RES_hhdet_in_tes!K69=0,"",RES_hhdet_in_tes!K69/RES_hhdet_in_fec!K69)</f>
        <v>0.63332545812833652</v>
      </c>
      <c r="L69" s="111">
        <f>IF(RES_hhdet_in_tes!L69=0,"",RES_hhdet_in_tes!L69/RES_hhdet_in_fec!L69)</f>
        <v>0.64336122026160236</v>
      </c>
      <c r="M69" s="111">
        <f>IF(RES_hhdet_in_tes!M69=0,"",RES_hhdet_in_tes!M69/RES_hhdet_in_fec!M69)</f>
        <v>0.65853786928470992</v>
      </c>
      <c r="N69" s="111">
        <f>IF(RES_hhdet_in_tes!N69=0,"",RES_hhdet_in_tes!N69/RES_hhdet_in_fec!N69)</f>
        <v>0.68021433809167386</v>
      </c>
      <c r="O69" s="111">
        <f>IF(RES_hhdet_in_tes!O69=0,"",RES_hhdet_in_tes!O69/RES_hhdet_in_fec!O69)</f>
        <v>0.70939403309898319</v>
      </c>
      <c r="P69" s="111">
        <f>IF(RES_hhdet_in_tes!P69=0,"",RES_hhdet_in_tes!P69/RES_hhdet_in_fec!P69)</f>
        <v>0.74334926784652122</v>
      </c>
      <c r="Q69" s="111">
        <f>IF(RES_hhdet_in_tes!Q69=0,"",RES_hhdet_in_tes!Q69/RES_hhdet_in_fec!Q69)</f>
        <v>0.77352275451436991</v>
      </c>
      <c r="R69" s="111">
        <f>IF(RES_hhdet_in_tes!R69=0,"",RES_hhdet_in_tes!R69/RES_hhdet_in_fec!R69)</f>
        <v>0.79336258515574065</v>
      </c>
      <c r="S69" s="111">
        <f>IF(RES_hhdet_in_tes!S69=0,"",RES_hhdet_in_tes!S69/RES_hhdet_in_fec!S69)</f>
        <v>0.81146515293366028</v>
      </c>
      <c r="T69" s="111">
        <f>IF(RES_hhdet_in_tes!T69=0,"",RES_hhdet_in_tes!T69/RES_hhdet_in_fec!T69)</f>
        <v>0.82736051712954373</v>
      </c>
      <c r="U69" s="111">
        <f>IF(RES_hhdet_in_tes!U69=0,"",RES_hhdet_in_tes!U69/RES_hhdet_in_fec!U69)</f>
        <v>0.84052508182256824</v>
      </c>
      <c r="V69" s="111">
        <f>IF(RES_hhdet_in_tes!V69=0,"",RES_hhdet_in_tes!V69/RES_hhdet_in_fec!V69)</f>
        <v>0.85038428156405321</v>
      </c>
      <c r="W69" s="111">
        <f>IF(RES_hhdet_in_tes!W69=0,"",RES_hhdet_in_tes!W69/RES_hhdet_in_fec!W69)</f>
        <v>0.85547276049389342</v>
      </c>
      <c r="DA69" s="63" t="s">
        <v>3650</v>
      </c>
    </row>
    <row r="70" spans="1:105" ht="12" customHeight="1" x14ac:dyDescent="0.25">
      <c r="A70" s="97" t="s">
        <v>133</v>
      </c>
      <c r="B70" s="111"/>
      <c r="C70" s="111" t="str">
        <f>IF(RES_hhdet_in_tes!C70=0,"",RES_hhdet_in_tes!C70/RES_hhdet_in_fec!C70)</f>
        <v/>
      </c>
      <c r="D70" s="111" t="str">
        <f>IF(RES_hhdet_in_tes!D70=0,"",RES_hhdet_in_tes!D70/RES_hhdet_in_fec!D70)</f>
        <v/>
      </c>
      <c r="E70" s="111" t="str">
        <f>IF(RES_hhdet_in_tes!E70=0,"",RES_hhdet_in_tes!E70/RES_hhdet_in_fec!E70)</f>
        <v/>
      </c>
      <c r="F70" s="111" t="str">
        <f>IF(RES_hhdet_in_tes!F70=0,"",RES_hhdet_in_tes!F70/RES_hhdet_in_fec!F70)</f>
        <v/>
      </c>
      <c r="G70" s="111" t="str">
        <f>IF(RES_hhdet_in_tes!G70=0,"",RES_hhdet_in_tes!G70/RES_hhdet_in_fec!G70)</f>
        <v/>
      </c>
      <c r="H70" s="111" t="str">
        <f>IF(RES_hhdet_in_tes!H70=0,"",RES_hhdet_in_tes!H70/RES_hhdet_in_fec!H70)</f>
        <v/>
      </c>
      <c r="I70" s="111" t="str">
        <f>IF(RES_hhdet_in_tes!I70=0,"",RES_hhdet_in_tes!I70/RES_hhdet_in_fec!I70)</f>
        <v/>
      </c>
      <c r="J70" s="111" t="str">
        <f>IF(RES_hhdet_in_tes!J70=0,"",RES_hhdet_in_tes!J70/RES_hhdet_in_fec!J70)</f>
        <v/>
      </c>
      <c r="K70" s="111">
        <f>IF(RES_hhdet_in_tes!K70=0,"",RES_hhdet_in_tes!K70/RES_hhdet_in_fec!K70)</f>
        <v>0.77783364470413852</v>
      </c>
      <c r="L70" s="111">
        <f>IF(RES_hhdet_in_tes!L70=0,"",RES_hhdet_in_tes!L70/RES_hhdet_in_fec!L70)</f>
        <v>0.77785858900862481</v>
      </c>
      <c r="M70" s="111">
        <f>IF(RES_hhdet_in_tes!M70=0,"",RES_hhdet_in_tes!M70/RES_hhdet_in_fec!M70)</f>
        <v>0.79506353762704574</v>
      </c>
      <c r="N70" s="111">
        <f>IF(RES_hhdet_in_tes!N70=0,"",RES_hhdet_in_tes!N70/RES_hhdet_in_fec!N70)</f>
        <v>0.81574261040954688</v>
      </c>
      <c r="O70" s="111">
        <f>IF(RES_hhdet_in_tes!O70=0,"",RES_hhdet_in_tes!O70/RES_hhdet_in_fec!O70)</f>
        <v>0.83166274094171</v>
      </c>
      <c r="P70" s="111">
        <f>IF(RES_hhdet_in_tes!P70=0,"",RES_hhdet_in_tes!P70/RES_hhdet_in_fec!P70)</f>
        <v>0.85667781381816444</v>
      </c>
      <c r="Q70" s="111">
        <f>IF(RES_hhdet_in_tes!Q70=0,"",RES_hhdet_in_tes!Q70/RES_hhdet_in_fec!Q70)</f>
        <v>0.87438978172909931</v>
      </c>
      <c r="R70" s="111">
        <f>IF(RES_hhdet_in_tes!R70=0,"",RES_hhdet_in_tes!R70/RES_hhdet_in_fec!R70)</f>
        <v>0.88777974826197581</v>
      </c>
      <c r="S70" s="111">
        <f>IF(RES_hhdet_in_tes!S70=0,"",RES_hhdet_in_tes!S70/RES_hhdet_in_fec!S70)</f>
        <v>0.9001730123570687</v>
      </c>
      <c r="T70" s="111">
        <f>IF(RES_hhdet_in_tes!T70=0,"",RES_hhdet_in_tes!T70/RES_hhdet_in_fec!T70)</f>
        <v>0.89585227901694253</v>
      </c>
      <c r="U70" s="111">
        <f>IF(RES_hhdet_in_tes!U70=0,"",RES_hhdet_in_tes!U70/RES_hhdet_in_fec!U70)</f>
        <v>0.91258035304578589</v>
      </c>
      <c r="V70" s="111">
        <f>IF(RES_hhdet_in_tes!V70=0,"",RES_hhdet_in_tes!V70/RES_hhdet_in_fec!V70)</f>
        <v>0.91969302349223303</v>
      </c>
      <c r="W70" s="111">
        <f>IF(RES_hhdet_in_tes!W70=0,"",RES_hhdet_in_tes!W70/RES_hhdet_in_fec!W70)</f>
        <v>0.92410274940718573</v>
      </c>
      <c r="DA70" s="63" t="s">
        <v>3651</v>
      </c>
    </row>
    <row r="71" spans="1:105" ht="12" customHeight="1" x14ac:dyDescent="0.25">
      <c r="A71" s="100" t="s">
        <v>217</v>
      </c>
      <c r="B71" s="112"/>
      <c r="C71" s="112" t="str">
        <f>IF(RES_hhdet_in_tes!C71=0,"",RES_hhdet_in_tes!C71/RES_hhdet_in_fec!C71)</f>
        <v/>
      </c>
      <c r="D71" s="112" t="str">
        <f>IF(RES_hhdet_in_tes!D71=0,"",RES_hhdet_in_tes!D71/RES_hhdet_in_fec!D71)</f>
        <v/>
      </c>
      <c r="E71" s="112" t="str">
        <f>IF(RES_hhdet_in_tes!E71=0,"",RES_hhdet_in_tes!E71/RES_hhdet_in_fec!E71)</f>
        <v/>
      </c>
      <c r="F71" s="112" t="str">
        <f>IF(RES_hhdet_in_tes!F71=0,"",RES_hhdet_in_tes!F71/RES_hhdet_in_fec!F71)</f>
        <v/>
      </c>
      <c r="G71" s="112" t="str">
        <f>IF(RES_hhdet_in_tes!G71=0,"",RES_hhdet_in_tes!G71/RES_hhdet_in_fec!G71)</f>
        <v/>
      </c>
      <c r="H71" s="112" t="str">
        <f>IF(RES_hhdet_in_tes!H71=0,"",RES_hhdet_in_tes!H71/RES_hhdet_in_fec!H71)</f>
        <v/>
      </c>
      <c r="I71" s="112" t="str">
        <f>IF(RES_hhdet_in_tes!I71=0,"",RES_hhdet_in_tes!I71/RES_hhdet_in_fec!I71)</f>
        <v/>
      </c>
      <c r="J71" s="112" t="str">
        <f>IF(RES_hhdet_in_tes!J71=0,"",RES_hhdet_in_tes!J71/RES_hhdet_in_fec!J71)</f>
        <v/>
      </c>
      <c r="K71" s="112">
        <f>IF(RES_hhdet_in_tes!K71=0,"",RES_hhdet_in_tes!K71/RES_hhdet_in_fec!K71)</f>
        <v>0.63332545812833652</v>
      </c>
      <c r="L71" s="112">
        <f>IF(RES_hhdet_in_tes!L71=0,"",RES_hhdet_in_tes!L71/RES_hhdet_in_fec!L71)</f>
        <v>0.64336122026160236</v>
      </c>
      <c r="M71" s="112">
        <f>IF(RES_hhdet_in_tes!M71=0,"",RES_hhdet_in_tes!M71/RES_hhdet_in_fec!M71)</f>
        <v>0.65853786928470992</v>
      </c>
      <c r="N71" s="112">
        <f>IF(RES_hhdet_in_tes!N71=0,"",RES_hhdet_in_tes!N71/RES_hhdet_in_fec!N71)</f>
        <v>0.68021433809167386</v>
      </c>
      <c r="O71" s="112">
        <f>IF(RES_hhdet_in_tes!O71=0,"",RES_hhdet_in_tes!O71/RES_hhdet_in_fec!O71)</f>
        <v>0.70939403309898319</v>
      </c>
      <c r="P71" s="112">
        <f>IF(RES_hhdet_in_tes!P71=0,"",RES_hhdet_in_tes!P71/RES_hhdet_in_fec!P71)</f>
        <v>0.74334926784652122</v>
      </c>
      <c r="Q71" s="112">
        <f>IF(RES_hhdet_in_tes!Q71=0,"",RES_hhdet_in_tes!Q71/RES_hhdet_in_fec!Q71)</f>
        <v>0.77352275451436991</v>
      </c>
      <c r="R71" s="112">
        <f>IF(RES_hhdet_in_tes!R71=0,"",RES_hhdet_in_tes!R71/RES_hhdet_in_fec!R71)</f>
        <v>0.79336258515574065</v>
      </c>
      <c r="S71" s="112">
        <f>IF(RES_hhdet_in_tes!S71=0,"",RES_hhdet_in_tes!S71/RES_hhdet_in_fec!S71)</f>
        <v>0.81146515293366028</v>
      </c>
      <c r="T71" s="112">
        <f>IF(RES_hhdet_in_tes!T71=0,"",RES_hhdet_in_tes!T71/RES_hhdet_in_fec!T71)</f>
        <v>0.82736051712954373</v>
      </c>
      <c r="U71" s="112">
        <f>IF(RES_hhdet_in_tes!U71=0,"",RES_hhdet_in_tes!U71/RES_hhdet_in_fec!U71)</f>
        <v>0.84052508182256824</v>
      </c>
      <c r="V71" s="112">
        <f>IF(RES_hhdet_in_tes!V71=0,"",RES_hhdet_in_tes!V71/RES_hhdet_in_fec!V71)</f>
        <v>0.85038428156405321</v>
      </c>
      <c r="W71" s="112">
        <f>IF(RES_hhdet_in_tes!W71=0,"",RES_hhdet_in_tes!W71/RES_hhdet_in_fec!W71)</f>
        <v>0.85547276049389342</v>
      </c>
      <c r="DA71" s="131" t="s">
        <v>3652</v>
      </c>
    </row>
    <row r="72" spans="1:105" ht="12" customHeight="1" x14ac:dyDescent="0.25">
      <c r="A72" s="103" t="s">
        <v>52</v>
      </c>
      <c r="B72" s="113"/>
      <c r="C72" s="113" t="str">
        <f>IF(RES_hhdet_in_tes!C72=0,"",RES_hhdet_in_tes!C72/RES_hhdet_in_fec!C72)</f>
        <v/>
      </c>
      <c r="D72" s="113" t="str">
        <f>IF(RES_hhdet_in_tes!D72=0,"",RES_hhdet_in_tes!D72/RES_hhdet_in_fec!D72)</f>
        <v/>
      </c>
      <c r="E72" s="113" t="str">
        <f>IF(RES_hhdet_in_tes!E72=0,"",RES_hhdet_in_tes!E72/RES_hhdet_in_fec!E72)</f>
        <v/>
      </c>
      <c r="F72" s="113" t="str">
        <f>IF(RES_hhdet_in_tes!F72=0,"",RES_hhdet_in_tes!F72/RES_hhdet_in_fec!F72)</f>
        <v/>
      </c>
      <c r="G72" s="113" t="str">
        <f>IF(RES_hhdet_in_tes!G72=0,"",RES_hhdet_in_tes!G72/RES_hhdet_in_fec!G72)</f>
        <v/>
      </c>
      <c r="H72" s="113" t="str">
        <f>IF(RES_hhdet_in_tes!H72=0,"",RES_hhdet_in_tes!H72/RES_hhdet_in_fec!H72)</f>
        <v/>
      </c>
      <c r="I72" s="113" t="str">
        <f>IF(RES_hhdet_in_tes!I72=0,"",RES_hhdet_in_tes!I72/RES_hhdet_in_fec!I72)</f>
        <v/>
      </c>
      <c r="J72" s="113" t="str">
        <f>IF(RES_hhdet_in_tes!J72=0,"",RES_hhdet_in_tes!J72/RES_hhdet_in_fec!J72)</f>
        <v/>
      </c>
      <c r="K72" s="113">
        <f>IF(RES_hhdet_in_tes!K72=0,"",RES_hhdet_in_tes!K72/RES_hhdet_in_fec!K72)</f>
        <v>1</v>
      </c>
      <c r="L72" s="113">
        <f>IF(RES_hhdet_in_tes!L72=0,"",RES_hhdet_in_tes!L72/RES_hhdet_in_fec!L72)</f>
        <v>1</v>
      </c>
      <c r="M72" s="113">
        <f>IF(RES_hhdet_in_tes!M72=0,"",RES_hhdet_in_tes!M72/RES_hhdet_in_fec!M72)</f>
        <v>1</v>
      </c>
      <c r="N72" s="113">
        <f>IF(RES_hhdet_in_tes!N72=0,"",RES_hhdet_in_tes!N72/RES_hhdet_in_fec!N72)</f>
        <v>1</v>
      </c>
      <c r="O72" s="113">
        <f>IF(RES_hhdet_in_tes!O72=0,"",RES_hhdet_in_tes!O72/RES_hhdet_in_fec!O72)</f>
        <v>1</v>
      </c>
      <c r="P72" s="113">
        <f>IF(RES_hhdet_in_tes!P72=0,"",RES_hhdet_in_tes!P72/RES_hhdet_in_fec!P72)</f>
        <v>1</v>
      </c>
      <c r="Q72" s="113">
        <f>IF(RES_hhdet_in_tes!Q72=0,"",RES_hhdet_in_tes!Q72/RES_hhdet_in_fec!Q72)</f>
        <v>1</v>
      </c>
      <c r="R72" s="113">
        <f>IF(RES_hhdet_in_tes!R72=0,"",RES_hhdet_in_tes!R72/RES_hhdet_in_fec!R72)</f>
        <v>1</v>
      </c>
      <c r="S72" s="113">
        <f>IF(RES_hhdet_in_tes!S72=0,"",RES_hhdet_in_tes!S72/RES_hhdet_in_fec!S72)</f>
        <v>1</v>
      </c>
      <c r="T72" s="113">
        <f>IF(RES_hhdet_in_tes!T72=0,"",RES_hhdet_in_tes!T72/RES_hhdet_in_fec!T72)</f>
        <v>1</v>
      </c>
      <c r="U72" s="113">
        <f>IF(RES_hhdet_in_tes!U72=0,"",RES_hhdet_in_tes!U72/RES_hhdet_in_fec!U72)</f>
        <v>1</v>
      </c>
      <c r="V72" s="113">
        <f>IF(RES_hhdet_in_tes!V72=0,"",RES_hhdet_in_tes!V72/RES_hhdet_in_fec!V72)</f>
        <v>1</v>
      </c>
      <c r="W72" s="113">
        <f>IF(RES_hhdet_in_tes!W72=0,"",RES_hhdet_in_tes!W72/RES_hhdet_in_fec!W72)</f>
        <v>1</v>
      </c>
      <c r="DA72" s="132" t="s">
        <v>3653</v>
      </c>
    </row>
    <row r="73" spans="1:105" ht="12" customHeight="1" x14ac:dyDescent="0.25">
      <c r="A73" s="106" t="s">
        <v>122</v>
      </c>
      <c r="B73" s="112"/>
      <c r="C73" s="112">
        <f>IF(RES_hhdet_in_tes!C73=0,"",RES_hhdet_in_tes!C73/RES_hhdet_in_fec!C73)</f>
        <v>0.64116044441636455</v>
      </c>
      <c r="D73" s="112">
        <f>IF(RES_hhdet_in_tes!D73=0,"",RES_hhdet_in_tes!D73/RES_hhdet_in_fec!D73)</f>
        <v>0.64288036462870968</v>
      </c>
      <c r="E73" s="112">
        <f>IF(RES_hhdet_in_tes!E73=0,"",RES_hhdet_in_tes!E73/RES_hhdet_in_fec!E73)</f>
        <v>0.6447325710289048</v>
      </c>
      <c r="F73" s="112">
        <f>IF(RES_hhdet_in_tes!F73=0,"",RES_hhdet_in_tes!F73/RES_hhdet_in_fec!F73)</f>
        <v>0.6466025695634221</v>
      </c>
      <c r="G73" s="112">
        <f>IF(RES_hhdet_in_tes!G73=0,"",RES_hhdet_in_tes!G73/RES_hhdet_in_fec!G73)</f>
        <v>0.64859545626381576</v>
      </c>
      <c r="H73" s="112">
        <f>IF(RES_hhdet_in_tes!H73=0,"",RES_hhdet_in_tes!H73/RES_hhdet_in_fec!H73)</f>
        <v>0.65069945127796269</v>
      </c>
      <c r="I73" s="112">
        <f>IF(RES_hhdet_in_tes!I73=0,"",RES_hhdet_in_tes!I73/RES_hhdet_in_fec!I73)</f>
        <v>0.65294192623199265</v>
      </c>
      <c r="J73" s="112">
        <f>IF(RES_hhdet_in_tes!J73=0,"",RES_hhdet_in_tes!J73/RES_hhdet_in_fec!J73)</f>
        <v>0.6554324453767737</v>
      </c>
      <c r="K73" s="112">
        <f>IF(RES_hhdet_in_tes!K73=0,"",RES_hhdet_in_tes!K73/RES_hhdet_in_fec!K73)</f>
        <v>0.65826810458400087</v>
      </c>
      <c r="L73" s="112">
        <f>IF(RES_hhdet_in_tes!L73=0,"",RES_hhdet_in_tes!L73/RES_hhdet_in_fec!L73)</f>
        <v>0.66148288617099127</v>
      </c>
      <c r="M73" s="112">
        <f>IF(RES_hhdet_in_tes!M73=0,"",RES_hhdet_in_tes!M73/RES_hhdet_in_fec!M73)</f>
        <v>0.66730435021905199</v>
      </c>
      <c r="N73" s="112">
        <f>IF(RES_hhdet_in_tes!N73=0,"",RES_hhdet_in_tes!N73/RES_hhdet_in_fec!N73)</f>
        <v>0.67671125316056979</v>
      </c>
      <c r="O73" s="112">
        <f>IF(RES_hhdet_in_tes!O73=0,"",RES_hhdet_in_tes!O73/RES_hhdet_in_fec!O73)</f>
        <v>0.69095873593925383</v>
      </c>
      <c r="P73" s="112">
        <f>IF(RES_hhdet_in_tes!P73=0,"",RES_hhdet_in_tes!P73/RES_hhdet_in_fec!P73)</f>
        <v>0.7094928820801063</v>
      </c>
      <c r="Q73" s="112">
        <f>IF(RES_hhdet_in_tes!Q73=0,"",RES_hhdet_in_tes!Q73/RES_hhdet_in_fec!Q73)</f>
        <v>0.7276793369381851</v>
      </c>
      <c r="R73" s="112">
        <f>IF(RES_hhdet_in_tes!R73=0,"",RES_hhdet_in_tes!R73/RES_hhdet_in_fec!R73)</f>
        <v>0.7407164003369906</v>
      </c>
      <c r="S73" s="112">
        <f>IF(RES_hhdet_in_tes!S73=0,"",RES_hhdet_in_tes!S73/RES_hhdet_in_fec!S73)</f>
        <v>0.75362493808915698</v>
      </c>
      <c r="T73" s="112" t="str">
        <f>IF(RES_hhdet_in_tes!T73=0,"",RES_hhdet_in_tes!T73/RES_hhdet_in_fec!T73)</f>
        <v/>
      </c>
      <c r="U73" s="112">
        <f>IF(RES_hhdet_in_tes!U73=0,"",RES_hhdet_in_tes!U73/RES_hhdet_in_fec!U73)</f>
        <v>0.77788520577229425</v>
      </c>
      <c r="V73" s="112" t="str">
        <f>IF(RES_hhdet_in_tes!V73=0,"",RES_hhdet_in_tes!V73/RES_hhdet_in_fec!V73)</f>
        <v/>
      </c>
      <c r="W73" s="112">
        <f>IF(RES_hhdet_in_tes!W73=0,"",RES_hhdet_in_tes!W73/RES_hhdet_in_fec!W73)</f>
        <v>0.7965459659828561</v>
      </c>
      <c r="DA73" s="131" t="s">
        <v>3654</v>
      </c>
    </row>
    <row r="74" spans="1:105" ht="12" customHeight="1" x14ac:dyDescent="0.25">
      <c r="A74" s="107" t="s">
        <v>121</v>
      </c>
      <c r="B74" s="113"/>
      <c r="C74" s="113" t="str">
        <f>IF(RES_hhdet_in_tes!C74=0,"",RES_hhdet_in_tes!C74/RES_hhdet_in_fec!C74)</f>
        <v/>
      </c>
      <c r="D74" s="113" t="str">
        <f>IF(RES_hhdet_in_tes!D74=0,"",RES_hhdet_in_tes!D74/RES_hhdet_in_fec!D74)</f>
        <v/>
      </c>
      <c r="E74" s="113" t="str">
        <f>IF(RES_hhdet_in_tes!E74=0,"",RES_hhdet_in_tes!E74/RES_hhdet_in_fec!E74)</f>
        <v/>
      </c>
      <c r="F74" s="113" t="str">
        <f>IF(RES_hhdet_in_tes!F74=0,"",RES_hhdet_in_tes!F74/RES_hhdet_in_fec!F74)</f>
        <v/>
      </c>
      <c r="G74" s="113" t="str">
        <f>IF(RES_hhdet_in_tes!G74=0,"",RES_hhdet_in_tes!G74/RES_hhdet_in_fec!G74)</f>
        <v/>
      </c>
      <c r="H74" s="113" t="str">
        <f>IF(RES_hhdet_in_tes!H74=0,"",RES_hhdet_in_tes!H74/RES_hhdet_in_fec!H74)</f>
        <v/>
      </c>
      <c r="I74" s="113" t="str">
        <f>IF(RES_hhdet_in_tes!I74=0,"",RES_hhdet_in_tes!I74/RES_hhdet_in_fec!I74)</f>
        <v/>
      </c>
      <c r="J74" s="113" t="str">
        <f>IF(RES_hhdet_in_tes!J74=0,"",RES_hhdet_in_tes!J74/RES_hhdet_in_fec!J74)</f>
        <v/>
      </c>
      <c r="K74" s="113">
        <f>IF(RES_hhdet_in_tes!K74=0,"",RES_hhdet_in_tes!K74/RES_hhdet_in_fec!K74)</f>
        <v>0.79614404598547794</v>
      </c>
      <c r="L74" s="113">
        <f>IF(RES_hhdet_in_tes!L74=0,"",RES_hhdet_in_tes!L74/RES_hhdet_in_fec!L74)</f>
        <v>0.79110067099178716</v>
      </c>
      <c r="M74" s="113">
        <f>IF(RES_hhdet_in_tes!M74=0,"",RES_hhdet_in_tes!M74/RES_hhdet_in_fec!M74)</f>
        <v>0.80137436648296068</v>
      </c>
      <c r="N74" s="113">
        <f>IF(RES_hhdet_in_tes!N74=0,"",RES_hhdet_in_tes!N74/RES_hhdet_in_fec!N74)</f>
        <v>0.81350122847692197</v>
      </c>
      <c r="O74" s="113">
        <f>IF(RES_hhdet_in_tes!O74=0,"",RES_hhdet_in_tes!O74/RES_hhdet_in_fec!O74)</f>
        <v>0.81894390063694233</v>
      </c>
      <c r="P74" s="113">
        <f>IF(RES_hhdet_in_tes!P74=0,"",RES_hhdet_in_tes!P74/RES_hhdet_in_fec!P74)</f>
        <v>0.83440729519916412</v>
      </c>
      <c r="Q74" s="113">
        <f>IF(RES_hhdet_in_tes!Q74=0,"",RES_hhdet_in_tes!Q74/RES_hhdet_in_fec!Q74)</f>
        <v>0.84455332189439503</v>
      </c>
      <c r="R74" s="113">
        <f>IF(RES_hhdet_in_tes!R74=0,"",RES_hhdet_in_tes!R74/RES_hhdet_in_fec!R74)</f>
        <v>0.85427462313239977</v>
      </c>
      <c r="S74" s="113">
        <f>IF(RES_hhdet_in_tes!S74=0,"",RES_hhdet_in_tes!S74/RES_hhdet_in_fec!S74)</f>
        <v>0.86470756475783372</v>
      </c>
      <c r="T74" s="113">
        <f>IF(RES_hhdet_in_tes!T74=0,"",RES_hhdet_in_tes!T74/RES_hhdet_in_fec!T74)</f>
        <v>0.8559212685640013</v>
      </c>
      <c r="U74" s="113">
        <f>IF(RES_hhdet_in_tes!U74=0,"",RES_hhdet_in_tes!U74/RES_hhdet_in_fec!U74)</f>
        <v>0.87366362449816037</v>
      </c>
      <c r="V74" s="113">
        <f>IF(RES_hhdet_in_tes!V74=0,"",RES_hhdet_in_tes!V74/RES_hhdet_in_fec!V74)</f>
        <v>0.88169477629371096</v>
      </c>
      <c r="W74" s="113">
        <f>IF(RES_hhdet_in_tes!W74=0,"",RES_hhdet_in_tes!W74/RES_hhdet_in_fec!W74)</f>
        <v>0.89084894562514905</v>
      </c>
      <c r="DA74" s="132" t="s">
        <v>3655</v>
      </c>
    </row>
    <row r="75" spans="1:105" ht="12" customHeight="1" x14ac:dyDescent="0.25">
      <c r="A75" s="108" t="s">
        <v>53</v>
      </c>
      <c r="B75" s="111"/>
      <c r="C75" s="111" t="str">
        <f>IF(RES_hhdet_in_tes!C75=0,"",RES_hhdet_in_tes!C75/RES_hhdet_in_fec!C75)</f>
        <v/>
      </c>
      <c r="D75" s="111" t="str">
        <f>IF(RES_hhdet_in_tes!D75=0,"",RES_hhdet_in_tes!D75/RES_hhdet_in_fec!D75)</f>
        <v/>
      </c>
      <c r="E75" s="111" t="str">
        <f>IF(RES_hhdet_in_tes!E75=0,"",RES_hhdet_in_tes!E75/RES_hhdet_in_fec!E75)</f>
        <v/>
      </c>
      <c r="F75" s="111" t="str">
        <f>IF(RES_hhdet_in_tes!F75=0,"",RES_hhdet_in_tes!F75/RES_hhdet_in_fec!F75)</f>
        <v/>
      </c>
      <c r="G75" s="111" t="str">
        <f>IF(RES_hhdet_in_tes!G75=0,"",RES_hhdet_in_tes!G75/RES_hhdet_in_fec!G75)</f>
        <v/>
      </c>
      <c r="H75" s="111" t="str">
        <f>IF(RES_hhdet_in_tes!H75=0,"",RES_hhdet_in_tes!H75/RES_hhdet_in_fec!H75)</f>
        <v/>
      </c>
      <c r="I75" s="111" t="str">
        <f>IF(RES_hhdet_in_tes!I75=0,"",RES_hhdet_in_tes!I75/RES_hhdet_in_fec!I75)</f>
        <v/>
      </c>
      <c r="J75" s="111" t="str">
        <f>IF(RES_hhdet_in_tes!J75=0,"",RES_hhdet_in_tes!J75/RES_hhdet_in_fec!J75)</f>
        <v/>
      </c>
      <c r="K75" s="111">
        <f>IF(RES_hhdet_in_tes!K75=0,"",RES_hhdet_in_tes!K75/RES_hhdet_in_fec!K75)</f>
        <v>0.65826810458400087</v>
      </c>
      <c r="L75" s="111">
        <f>IF(RES_hhdet_in_tes!L75=0,"",RES_hhdet_in_tes!L75/RES_hhdet_in_fec!L75)</f>
        <v>0.66148288617099127</v>
      </c>
      <c r="M75" s="111">
        <f>IF(RES_hhdet_in_tes!M75=0,"",RES_hhdet_in_tes!M75/RES_hhdet_in_fec!M75)</f>
        <v>0.66730435021905199</v>
      </c>
      <c r="N75" s="111">
        <f>IF(RES_hhdet_in_tes!N75=0,"",RES_hhdet_in_tes!N75/RES_hhdet_in_fec!N75)</f>
        <v>0.67671125316056979</v>
      </c>
      <c r="O75" s="111">
        <f>IF(RES_hhdet_in_tes!O75=0,"",RES_hhdet_in_tes!O75/RES_hhdet_in_fec!O75)</f>
        <v>0.69095873593925394</v>
      </c>
      <c r="P75" s="111">
        <f>IF(RES_hhdet_in_tes!P75=0,"",RES_hhdet_in_tes!P75/RES_hhdet_in_fec!P75)</f>
        <v>0.70949288208010641</v>
      </c>
      <c r="Q75" s="111">
        <f>IF(RES_hhdet_in_tes!Q75=0,"",RES_hhdet_in_tes!Q75/RES_hhdet_in_fec!Q75)</f>
        <v>0.7276793369381851</v>
      </c>
      <c r="R75" s="111">
        <f>IF(RES_hhdet_in_tes!R75=0,"",RES_hhdet_in_tes!R75/RES_hhdet_in_fec!R75)</f>
        <v>0.7407164003369906</v>
      </c>
      <c r="S75" s="111">
        <f>IF(RES_hhdet_in_tes!S75=0,"",RES_hhdet_in_tes!S75/RES_hhdet_in_fec!S75)</f>
        <v>0.75362493808915698</v>
      </c>
      <c r="T75" s="111">
        <f>IF(RES_hhdet_in_tes!T75=0,"",RES_hhdet_in_tes!T75/RES_hhdet_in_fec!T75)</f>
        <v>0.76613428213655244</v>
      </c>
      <c r="U75" s="111">
        <f>IF(RES_hhdet_in_tes!U75=0,"",RES_hhdet_in_tes!U75/RES_hhdet_in_fec!U75)</f>
        <v>0.77788520577229425</v>
      </c>
      <c r="V75" s="111">
        <f>IF(RES_hhdet_in_tes!V75=0,"",RES_hhdet_in_tes!V75/RES_hhdet_in_fec!V75)</f>
        <v>0.78832658330350414</v>
      </c>
      <c r="W75" s="111">
        <f>IF(RES_hhdet_in_tes!W75=0,"",RES_hhdet_in_tes!W75/RES_hhdet_in_fec!W75)</f>
        <v>0.79654596598285621</v>
      </c>
      <c r="DA75" s="63" t="s">
        <v>3656</v>
      </c>
    </row>
    <row r="76" spans="1:105" ht="12" customHeight="1" x14ac:dyDescent="0.25">
      <c r="A76" s="108" t="s">
        <v>52</v>
      </c>
      <c r="B76" s="111"/>
      <c r="C76" s="111" t="str">
        <f>IF(RES_hhdet_in_tes!C76=0,"",RES_hhdet_in_tes!C76/RES_hhdet_in_fec!C76)</f>
        <v/>
      </c>
      <c r="D76" s="111" t="str">
        <f>IF(RES_hhdet_in_tes!D76=0,"",RES_hhdet_in_tes!D76/RES_hhdet_in_fec!D76)</f>
        <v/>
      </c>
      <c r="E76" s="111" t="str">
        <f>IF(RES_hhdet_in_tes!E76=0,"",RES_hhdet_in_tes!E76/RES_hhdet_in_fec!E76)</f>
        <v/>
      </c>
      <c r="F76" s="111" t="str">
        <f>IF(RES_hhdet_in_tes!F76=0,"",RES_hhdet_in_tes!F76/RES_hhdet_in_fec!F76)</f>
        <v/>
      </c>
      <c r="G76" s="111" t="str">
        <f>IF(RES_hhdet_in_tes!G76=0,"",RES_hhdet_in_tes!G76/RES_hhdet_in_fec!G76)</f>
        <v/>
      </c>
      <c r="H76" s="111" t="str">
        <f>IF(RES_hhdet_in_tes!H76=0,"",RES_hhdet_in_tes!H76/RES_hhdet_in_fec!H76)</f>
        <v/>
      </c>
      <c r="I76" s="111" t="str">
        <f>IF(RES_hhdet_in_tes!I76=0,"",RES_hhdet_in_tes!I76/RES_hhdet_in_fec!I76)</f>
        <v/>
      </c>
      <c r="J76" s="111" t="str">
        <f>IF(RES_hhdet_in_tes!J76=0,"",RES_hhdet_in_tes!J76/RES_hhdet_in_fec!J76)</f>
        <v/>
      </c>
      <c r="K76" s="111">
        <f>IF(RES_hhdet_in_tes!K76=0,"",RES_hhdet_in_tes!K76/RES_hhdet_in_fec!K76)</f>
        <v>1</v>
      </c>
      <c r="L76" s="111">
        <f>IF(RES_hhdet_in_tes!L76=0,"",RES_hhdet_in_tes!L76/RES_hhdet_in_fec!L76)</f>
        <v>1</v>
      </c>
      <c r="M76" s="111">
        <f>IF(RES_hhdet_in_tes!M76=0,"",RES_hhdet_in_tes!M76/RES_hhdet_in_fec!M76)</f>
        <v>1</v>
      </c>
      <c r="N76" s="111">
        <f>IF(RES_hhdet_in_tes!N76=0,"",RES_hhdet_in_tes!N76/RES_hhdet_in_fec!N76)</f>
        <v>1</v>
      </c>
      <c r="O76" s="111">
        <f>IF(RES_hhdet_in_tes!O76=0,"",RES_hhdet_in_tes!O76/RES_hhdet_in_fec!O76)</f>
        <v>1</v>
      </c>
      <c r="P76" s="111">
        <f>IF(RES_hhdet_in_tes!P76=0,"",RES_hhdet_in_tes!P76/RES_hhdet_in_fec!P76)</f>
        <v>1</v>
      </c>
      <c r="Q76" s="111">
        <f>IF(RES_hhdet_in_tes!Q76=0,"",RES_hhdet_in_tes!Q76/RES_hhdet_in_fec!Q76)</f>
        <v>1</v>
      </c>
      <c r="R76" s="111">
        <f>IF(RES_hhdet_in_tes!R76=0,"",RES_hhdet_in_tes!R76/RES_hhdet_in_fec!R76)</f>
        <v>1</v>
      </c>
      <c r="S76" s="111">
        <f>IF(RES_hhdet_in_tes!S76=0,"",RES_hhdet_in_tes!S76/RES_hhdet_in_fec!S76)</f>
        <v>1</v>
      </c>
      <c r="T76" s="111">
        <f>IF(RES_hhdet_in_tes!T76=0,"",RES_hhdet_in_tes!T76/RES_hhdet_in_fec!T76)</f>
        <v>1</v>
      </c>
      <c r="U76" s="111">
        <f>IF(RES_hhdet_in_tes!U76=0,"",RES_hhdet_in_tes!U76/RES_hhdet_in_fec!U76)</f>
        <v>1</v>
      </c>
      <c r="V76" s="111">
        <f>IF(RES_hhdet_in_tes!V76=0,"",RES_hhdet_in_tes!V76/RES_hhdet_in_fec!V76)</f>
        <v>1</v>
      </c>
      <c r="W76" s="111">
        <f>IF(RES_hhdet_in_tes!W76=0,"",RES_hhdet_in_tes!W76/RES_hhdet_in_fec!W76)</f>
        <v>1</v>
      </c>
      <c r="DA76" s="63" t="s">
        <v>3657</v>
      </c>
    </row>
    <row r="77" spans="1:105" ht="12" customHeight="1" x14ac:dyDescent="0.25">
      <c r="A77" s="121" t="s">
        <v>54</v>
      </c>
      <c r="B77" s="124"/>
      <c r="C77" s="124">
        <f>IF(RES_hhdet_in_tes!C77=0,"",RES_hhdet_in_tes!C77/RES_hhdet_in_fec!C77)</f>
        <v>0.60607385037374473</v>
      </c>
      <c r="D77" s="124">
        <f>IF(RES_hhdet_in_tes!D77=0,"",RES_hhdet_in_tes!D77/RES_hhdet_in_fec!D77)</f>
        <v>0.59994728345132053</v>
      </c>
      <c r="E77" s="124">
        <f>IF(RES_hhdet_in_tes!E77=0,"",RES_hhdet_in_tes!E77/RES_hhdet_in_fec!E77)</f>
        <v>0.60573453208947581</v>
      </c>
      <c r="F77" s="124">
        <f>IF(RES_hhdet_in_tes!F77=0,"",RES_hhdet_in_tes!F77/RES_hhdet_in_fec!F77)</f>
        <v>0.60277798231739677</v>
      </c>
      <c r="G77" s="124">
        <f>IF(RES_hhdet_in_tes!G77=0,"",RES_hhdet_in_tes!G77/RES_hhdet_in_fec!G77)</f>
        <v>0.6016339650482283</v>
      </c>
      <c r="H77" s="124">
        <f>IF(RES_hhdet_in_tes!H77=0,"",RES_hhdet_in_tes!H77/RES_hhdet_in_fec!H77)</f>
        <v>0.61111165684837621</v>
      </c>
      <c r="I77" s="124">
        <f>IF(RES_hhdet_in_tes!I77=0,"",RES_hhdet_in_tes!I77/RES_hhdet_in_fec!I77)</f>
        <v>0.60552728618487739</v>
      </c>
      <c r="J77" s="124">
        <f>IF(RES_hhdet_in_tes!J77=0,"",RES_hhdet_in_tes!J77/RES_hhdet_in_fec!J77)</f>
        <v>0.60335872612066499</v>
      </c>
      <c r="K77" s="124">
        <f>IF(RES_hhdet_in_tes!K77=0,"",RES_hhdet_in_tes!K77/RES_hhdet_in_fec!K77)</f>
        <v>0.60490625881686533</v>
      </c>
      <c r="L77" s="124">
        <f>IF(RES_hhdet_in_tes!L77=0,"",RES_hhdet_in_tes!L77/RES_hhdet_in_fec!L77)</f>
        <v>0.60466411353742644</v>
      </c>
      <c r="M77" s="124">
        <f>IF(RES_hhdet_in_tes!M77=0,"",RES_hhdet_in_tes!M77/RES_hhdet_in_fec!M77)</f>
        <v>0.60537661308046797</v>
      </c>
      <c r="N77" s="124">
        <f>IF(RES_hhdet_in_tes!N77=0,"",RES_hhdet_in_tes!N77/RES_hhdet_in_fec!N77)</f>
        <v>0.60430914783859313</v>
      </c>
      <c r="O77" s="124">
        <f>IF(RES_hhdet_in_tes!O77=0,"",RES_hhdet_in_tes!O77/RES_hhdet_in_fec!O77)</f>
        <v>0.6056075555956234</v>
      </c>
      <c r="P77" s="124">
        <f>IF(RES_hhdet_in_tes!P77=0,"",RES_hhdet_in_tes!P77/RES_hhdet_in_fec!P77)</f>
        <v>0.61183738562850776</v>
      </c>
      <c r="Q77" s="124">
        <f>IF(RES_hhdet_in_tes!Q77=0,"",RES_hhdet_in_tes!Q77/RES_hhdet_in_fec!Q77)</f>
        <v>0.60850374328362888</v>
      </c>
      <c r="R77" s="124">
        <f>IF(RES_hhdet_in_tes!R77=0,"",RES_hhdet_in_tes!R77/RES_hhdet_in_fec!R77)</f>
        <v>0.61051302965469734</v>
      </c>
      <c r="S77" s="124">
        <f>IF(RES_hhdet_in_tes!S77=0,"",RES_hhdet_in_tes!S77/RES_hhdet_in_fec!S77)</f>
        <v>0.61500278669422448</v>
      </c>
      <c r="T77" s="124">
        <f>IF(RES_hhdet_in_tes!T77=0,"",RES_hhdet_in_tes!T77/RES_hhdet_in_fec!T77)</f>
        <v>0.62036010783693363</v>
      </c>
      <c r="U77" s="124">
        <f>IF(RES_hhdet_in_tes!U77=0,"",RES_hhdet_in_tes!U77/RES_hhdet_in_fec!U77)</f>
        <v>0.62477629101259358</v>
      </c>
      <c r="V77" s="124">
        <f>IF(RES_hhdet_in_tes!V77=0,"",RES_hhdet_in_tes!V77/RES_hhdet_in_fec!V77)</f>
        <v>0.62631339697742094</v>
      </c>
      <c r="W77" s="124">
        <f>IF(RES_hhdet_in_tes!W77=0,"",RES_hhdet_in_tes!W77/RES_hhdet_in_fec!W77)</f>
        <v>0.64907103409408939</v>
      </c>
      <c r="DA77" s="130" t="s">
        <v>3658</v>
      </c>
    </row>
    <row r="78" spans="1:105" ht="12" customHeight="1" x14ac:dyDescent="0.25">
      <c r="A78" s="97" t="s">
        <v>192</v>
      </c>
      <c r="B78" s="111"/>
      <c r="C78" s="111">
        <f>IF(RES_hhdet_in_tes!C78=0,"",RES_hhdet_in_tes!C78/RES_hhdet_in_fec!C78)</f>
        <v>0.58776240475717734</v>
      </c>
      <c r="D78" s="111">
        <f>IF(RES_hhdet_in_tes!D78=0,"",RES_hhdet_in_tes!D78/RES_hhdet_in_fec!D78)</f>
        <v>0.58861880218782325</v>
      </c>
      <c r="E78" s="111">
        <f>IF(RES_hhdet_in_tes!E78=0,"",RES_hhdet_in_tes!E78/RES_hhdet_in_fec!E78)</f>
        <v>0.58946312180478522</v>
      </c>
      <c r="F78" s="111">
        <f>IF(RES_hhdet_in_tes!F78=0,"",RES_hhdet_in_tes!F78/RES_hhdet_in_fec!F78)</f>
        <v>0.59030579444715381</v>
      </c>
      <c r="G78" s="111">
        <f>IF(RES_hhdet_in_tes!G78=0,"",RES_hhdet_in_tes!G78/RES_hhdet_in_fec!G78)</f>
        <v>0.59113734413352514</v>
      </c>
      <c r="H78" s="111">
        <f>IF(RES_hhdet_in_tes!H78=0,"",RES_hhdet_in_tes!H78/RES_hhdet_in_fec!H78)</f>
        <v>0.59195893060338745</v>
      </c>
      <c r="I78" s="111">
        <f>IF(RES_hhdet_in_tes!I78=0,"",RES_hhdet_in_tes!I78/RES_hhdet_in_fec!I78)</f>
        <v>0.59276821897464527</v>
      </c>
      <c r="J78" s="111">
        <f>IF(RES_hhdet_in_tes!J78=0,"",RES_hhdet_in_tes!J78/RES_hhdet_in_fec!J78)</f>
        <v>0.59355564405949601</v>
      </c>
      <c r="K78" s="111">
        <f>IF(RES_hhdet_in_tes!K78=0,"",RES_hhdet_in_tes!K78/RES_hhdet_in_fec!K78)</f>
        <v>0.59431307293236257</v>
      </c>
      <c r="L78" s="111">
        <f>IF(RES_hhdet_in_tes!L78=0,"",RES_hhdet_in_tes!L78/RES_hhdet_in_fec!L78)</f>
        <v>0.59503832970222004</v>
      </c>
      <c r="M78" s="111">
        <f>IF(RES_hhdet_in_tes!M78=0,"",RES_hhdet_in_tes!M78/RES_hhdet_in_fec!M78)</f>
        <v>0.59542861386647494</v>
      </c>
      <c r="N78" s="111">
        <f>IF(RES_hhdet_in_tes!N78=0,"",RES_hhdet_in_tes!N78/RES_hhdet_in_fec!N78)</f>
        <v>0.59542861386647494</v>
      </c>
      <c r="O78" s="111">
        <f>IF(RES_hhdet_in_tes!O78=0,"",RES_hhdet_in_tes!O78/RES_hhdet_in_fec!O78)</f>
        <v>0.59542861386647494</v>
      </c>
      <c r="P78" s="111">
        <f>IF(RES_hhdet_in_tes!P78=0,"",RES_hhdet_in_tes!P78/RES_hhdet_in_fec!P78)</f>
        <v>0.59542861386647494</v>
      </c>
      <c r="Q78" s="111">
        <f>IF(RES_hhdet_in_tes!Q78=0,"",RES_hhdet_in_tes!Q78/RES_hhdet_in_fec!Q78)</f>
        <v>0.59542861386647494</v>
      </c>
      <c r="R78" s="111">
        <f>IF(RES_hhdet_in_tes!R78=0,"",RES_hhdet_in_tes!R78/RES_hhdet_in_fec!R78)</f>
        <v>0.59789431153695904</v>
      </c>
      <c r="S78" s="111">
        <f>IF(RES_hhdet_in_tes!S78=0,"",RES_hhdet_in_tes!S78/RES_hhdet_in_fec!S78)</f>
        <v>0.60192628589188857</v>
      </c>
      <c r="T78" s="111">
        <f>IF(RES_hhdet_in_tes!T78=0,"",RES_hhdet_in_tes!T78/RES_hhdet_in_fec!T78)</f>
        <v>0.6066302559726362</v>
      </c>
      <c r="U78" s="111">
        <f>IF(RES_hhdet_in_tes!U78=0,"",RES_hhdet_in_tes!U78/RES_hhdet_in_fec!U78)</f>
        <v>0.61150222498483997</v>
      </c>
      <c r="V78" s="111">
        <f>IF(RES_hhdet_in_tes!V78=0,"",RES_hhdet_in_tes!V78/RES_hhdet_in_fec!V78)</f>
        <v>0.61603819613413302</v>
      </c>
      <c r="W78" s="111">
        <f>IF(RES_hhdet_in_tes!W78=0,"",RES_hhdet_in_tes!W78/RES_hhdet_in_fec!W78)</f>
        <v>0.62023816942051357</v>
      </c>
      <c r="DA78" s="63" t="s">
        <v>3659</v>
      </c>
    </row>
    <row r="79" spans="1:105" ht="12" customHeight="1" x14ac:dyDescent="0.25">
      <c r="A79" s="109" t="s">
        <v>120</v>
      </c>
      <c r="B79" s="45"/>
      <c r="C79" s="45">
        <f>IF(RES_hhdet_in_tes!C79=0,"",RES_hhdet_in_tes!C79/RES_hhdet_in_fec!C79)</f>
        <v>0.75317407815504789</v>
      </c>
      <c r="D79" s="45">
        <f>IF(RES_hhdet_in_tes!D79=0,"",RES_hhdet_in_tes!D79/RES_hhdet_in_fec!D79)</f>
        <v>0.75455999639618665</v>
      </c>
      <c r="E79" s="45">
        <f>IF(RES_hhdet_in_tes!E79=0,"",RES_hhdet_in_tes!E79/RES_hhdet_in_fec!E79)</f>
        <v>0.75599716253467064</v>
      </c>
      <c r="F79" s="45">
        <f>IF(RES_hhdet_in_tes!F79=0,"",RES_hhdet_in_tes!F79/RES_hhdet_in_fec!F79)</f>
        <v>0.75744131702279249</v>
      </c>
      <c r="G79" s="45">
        <f>IF(RES_hhdet_in_tes!G79=0,"",RES_hhdet_in_tes!G79/RES_hhdet_in_fec!G79)</f>
        <v>0.75893266781001723</v>
      </c>
      <c r="H79" s="45">
        <f>IF(RES_hhdet_in_tes!H79=0,"",RES_hhdet_in_tes!H79/RES_hhdet_in_fec!H79)</f>
        <v>0.76046629395520615</v>
      </c>
      <c r="I79" s="45">
        <f>IF(RES_hhdet_in_tes!I79=0,"",RES_hhdet_in_tes!I79/RES_hhdet_in_fec!I79)</f>
        <v>0.76205210269828227</v>
      </c>
      <c r="J79" s="45">
        <f>IF(RES_hhdet_in_tes!J79=0,"",RES_hhdet_in_tes!J79/RES_hhdet_in_fec!J79)</f>
        <v>0.76373068050426918</v>
      </c>
      <c r="K79" s="45">
        <f>IF(RES_hhdet_in_tes!K79=0,"",RES_hhdet_in_tes!K79/RES_hhdet_in_fec!K79)</f>
        <v>0.76553653654394638</v>
      </c>
      <c r="L79" s="45">
        <f>IF(RES_hhdet_in_tes!L79=0,"",RES_hhdet_in_tes!L79/RES_hhdet_in_fec!L79)</f>
        <v>0.76747890343530167</v>
      </c>
      <c r="M79" s="45">
        <f>IF(RES_hhdet_in_tes!M79=0,"",RES_hhdet_in_tes!M79/RES_hhdet_in_fec!M79)</f>
        <v>0.77012155627117329</v>
      </c>
      <c r="N79" s="45">
        <f>IF(RES_hhdet_in_tes!N79=0,"",RES_hhdet_in_tes!N79/RES_hhdet_in_fec!N79)</f>
        <v>0.7736243555624388</v>
      </c>
      <c r="O79" s="45">
        <f>IF(RES_hhdet_in_tes!O79=0,"",RES_hhdet_in_tes!O79/RES_hhdet_in_fec!O79)</f>
        <v>0.77837599881204667</v>
      </c>
      <c r="P79" s="45">
        <f>IF(RES_hhdet_in_tes!P79=0,"",RES_hhdet_in_tes!P79/RES_hhdet_in_fec!P79)</f>
        <v>0.78458063345675777</v>
      </c>
      <c r="Q79" s="45">
        <f>IF(RES_hhdet_in_tes!Q79=0,"",RES_hhdet_in_tes!Q79/RES_hhdet_in_fec!Q79)</f>
        <v>0.79257758085224983</v>
      </c>
      <c r="R79" s="45">
        <f>IF(RES_hhdet_in_tes!R79=0,"",RES_hhdet_in_tes!R79/RES_hhdet_in_fec!R79)</f>
        <v>0.80345619469604557</v>
      </c>
      <c r="S79" s="45">
        <f>IF(RES_hhdet_in_tes!S79=0,"",RES_hhdet_in_tes!S79/RES_hhdet_in_fec!S79)</f>
        <v>0.8170337222681</v>
      </c>
      <c r="T79" s="45">
        <f>IF(RES_hhdet_in_tes!T79=0,"",RES_hhdet_in_tes!T79/RES_hhdet_in_fec!T79)</f>
        <v>0.83163176645014503</v>
      </c>
      <c r="U79" s="45">
        <f>IF(RES_hhdet_in_tes!U79=0,"",RES_hhdet_in_tes!U79/RES_hhdet_in_fec!U79)</f>
        <v>0.8455719301239536</v>
      </c>
      <c r="V79" s="45">
        <f>IF(RES_hhdet_in_tes!V79=0,"",RES_hhdet_in_tes!V79/RES_hhdet_in_fec!V79)</f>
        <v>0.85717581617128036</v>
      </c>
      <c r="W79" s="45">
        <f>IF(RES_hhdet_in_tes!W79=0,"",RES_hhdet_in_tes!W79/RES_hhdet_in_fec!W79)</f>
        <v>0.86585385781567847</v>
      </c>
      <c r="DA79" s="60" t="s">
        <v>3660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9"/>
      <c r="C81" s="119">
        <f>IF(RES_hhdet_in_tes!C81=0,"",RES_hhdet_in_tes!C81/RES_hhdet_in_fec!C81)</f>
        <v>0.5583215312939821</v>
      </c>
      <c r="D81" s="119">
        <f>IF(RES_hhdet_in_tes!D81=0,"",RES_hhdet_in_tes!D81/RES_hhdet_in_fec!D81)</f>
        <v>0.56932929090926698</v>
      </c>
      <c r="E81" s="119">
        <f>IF(RES_hhdet_in_tes!E81=0,"",RES_hhdet_in_tes!E81/RES_hhdet_in_fec!E81)</f>
        <v>0.5866840099474947</v>
      </c>
      <c r="F81" s="119">
        <f>IF(RES_hhdet_in_tes!F81=0,"",RES_hhdet_in_tes!F81/RES_hhdet_in_fec!F81)</f>
        <v>0.59372492166911073</v>
      </c>
      <c r="G81" s="119">
        <f>IF(RES_hhdet_in_tes!G81=0,"",RES_hhdet_in_tes!G81/RES_hhdet_in_fec!G81)</f>
        <v>0.60161190659179442</v>
      </c>
      <c r="H81" s="119">
        <f>IF(RES_hhdet_in_tes!H81=0,"",RES_hhdet_in_tes!H81/RES_hhdet_in_fec!H81)</f>
        <v>0.61189184902855331</v>
      </c>
      <c r="I81" s="119">
        <f>IF(RES_hhdet_in_tes!I81=0,"",RES_hhdet_in_tes!I81/RES_hhdet_in_fec!I81)</f>
        <v>0.62313483036933448</v>
      </c>
      <c r="J81" s="119">
        <f>IF(RES_hhdet_in_tes!J81=0,"",RES_hhdet_in_tes!J81/RES_hhdet_in_fec!J81)</f>
        <v>0.63513777916360881</v>
      </c>
      <c r="K81" s="119">
        <f>IF(RES_hhdet_in_tes!K81=0,"",RES_hhdet_in_tes!K81/RES_hhdet_in_fec!K81)</f>
        <v>0.64764042952914058</v>
      </c>
      <c r="L81" s="119">
        <f>IF(RES_hhdet_in_tes!L81=0,"",RES_hhdet_in_tes!L81/RES_hhdet_in_fec!L81)</f>
        <v>0.65720793526321486</v>
      </c>
      <c r="M81" s="119">
        <f>IF(RES_hhdet_in_tes!M81=0,"",RES_hhdet_in_tes!M81/RES_hhdet_in_fec!M81)</f>
        <v>0.66714021592856609</v>
      </c>
      <c r="N81" s="119">
        <f>IF(RES_hhdet_in_tes!N81=0,"",RES_hhdet_in_tes!N81/RES_hhdet_in_fec!N81)</f>
        <v>0.67460305751069949</v>
      </c>
      <c r="O81" s="119">
        <f>IF(RES_hhdet_in_tes!O81=0,"",RES_hhdet_in_tes!O81/RES_hhdet_in_fec!O81)</f>
        <v>0.68411153249807677</v>
      </c>
      <c r="P81" s="119">
        <f>IF(RES_hhdet_in_tes!P81=0,"",RES_hhdet_in_tes!P81/RES_hhdet_in_fec!P81)</f>
        <v>0.69302695455606278</v>
      </c>
      <c r="Q81" s="119">
        <f>IF(RES_hhdet_in_tes!Q81=0,"",RES_hhdet_in_tes!Q81/RES_hhdet_in_fec!Q81)</f>
        <v>0.70360239962079396</v>
      </c>
      <c r="R81" s="119">
        <f>IF(RES_hhdet_in_tes!R81=0,"",RES_hhdet_in_tes!R81/RES_hhdet_in_fec!R81)</f>
        <v>0.71269187723164773</v>
      </c>
      <c r="S81" s="119">
        <f>IF(RES_hhdet_in_tes!S81=0,"",RES_hhdet_in_tes!S81/RES_hhdet_in_fec!S81)</f>
        <v>0.72336299589579589</v>
      </c>
      <c r="T81" s="119">
        <f>IF(RES_hhdet_in_tes!T81=0,"",RES_hhdet_in_tes!T81/RES_hhdet_in_fec!T81)</f>
        <v>0.73585107025661001</v>
      </c>
      <c r="U81" s="119">
        <f>IF(RES_hhdet_in_tes!U81=0,"",RES_hhdet_in_tes!U81/RES_hhdet_in_fec!U81)</f>
        <v>0.74706934805570746</v>
      </c>
      <c r="V81" s="119">
        <f>IF(RES_hhdet_in_tes!V81=0,"",RES_hhdet_in_tes!V81/RES_hhdet_in_fec!V81)</f>
        <v>0.75771440622551611</v>
      </c>
      <c r="W81" s="119">
        <f>IF(RES_hhdet_in_tes!W81=0,"",RES_hhdet_in_tes!W81/RES_hhdet_in_fec!W81)</f>
        <v>0.76227958580930621</v>
      </c>
      <c r="DA81" s="129" t="s">
        <v>3661</v>
      </c>
    </row>
    <row r="82" spans="1:105" ht="12.95" customHeight="1" x14ac:dyDescent="0.25">
      <c r="A82" s="121" t="s">
        <v>57</v>
      </c>
      <c r="B82" s="124"/>
      <c r="C82" s="124">
        <f>IF(RES_hhdet_in_tes!C82=0,"",RES_hhdet_in_tes!C82/RES_hhdet_in_fec!C82)</f>
        <v>0.55298746024174561</v>
      </c>
      <c r="D82" s="124">
        <f>IF(RES_hhdet_in_tes!D82=0,"",RES_hhdet_in_tes!D82/RES_hhdet_in_fec!D82)</f>
        <v>0.56373323184282376</v>
      </c>
      <c r="E82" s="124">
        <f>IF(RES_hhdet_in_tes!E82=0,"",RES_hhdet_in_tes!E82/RES_hhdet_in_fec!E82)</f>
        <v>0.5745986129781393</v>
      </c>
      <c r="F82" s="124">
        <f>IF(RES_hhdet_in_tes!F82=0,"",RES_hhdet_in_tes!F82/RES_hhdet_in_fec!F82)</f>
        <v>0.58552267541385483</v>
      </c>
      <c r="G82" s="124">
        <f>IF(RES_hhdet_in_tes!G82=0,"",RES_hhdet_in_tes!G82/RES_hhdet_in_fec!G82)</f>
        <v>0.59653063844915599</v>
      </c>
      <c r="H82" s="124">
        <f>IF(RES_hhdet_in_tes!H82=0,"",RES_hhdet_in_tes!H82/RES_hhdet_in_fec!H82)</f>
        <v>0.6076271970288587</v>
      </c>
      <c r="I82" s="124">
        <f>IF(RES_hhdet_in_tes!I82=0,"",RES_hhdet_in_tes!I82/RES_hhdet_in_fec!I82)</f>
        <v>0.61873482865082363</v>
      </c>
      <c r="J82" s="124">
        <f>IF(RES_hhdet_in_tes!J82=0,"",RES_hhdet_in_tes!J82/RES_hhdet_in_fec!J82)</f>
        <v>0.62988872092622783</v>
      </c>
      <c r="K82" s="124">
        <f>IF(RES_hhdet_in_tes!K82=0,"",RES_hhdet_in_tes!K82/RES_hhdet_in_fec!K82)</f>
        <v>0.64100627948265454</v>
      </c>
      <c r="L82" s="124">
        <f>IF(RES_hhdet_in_tes!L82=0,"",RES_hhdet_in_tes!L82/RES_hhdet_in_fec!L82)</f>
        <v>0.65208018886096863</v>
      </c>
      <c r="M82" s="124">
        <f>IF(RES_hhdet_in_tes!M82=0,"",RES_hhdet_in_tes!M82/RES_hhdet_in_fec!M82)</f>
        <v>0.66223275042211527</v>
      </c>
      <c r="N82" s="124">
        <f>IF(RES_hhdet_in_tes!N82=0,"",RES_hhdet_in_tes!N82/RES_hhdet_in_fec!N82)</f>
        <v>0.6711035396469871</v>
      </c>
      <c r="O82" s="124">
        <f>IF(RES_hhdet_in_tes!O82=0,"",RES_hhdet_in_tes!O82/RES_hhdet_in_fec!O82)</f>
        <v>0.67842066524630762</v>
      </c>
      <c r="P82" s="124">
        <f>IF(RES_hhdet_in_tes!P82=0,"",RES_hhdet_in_tes!P82/RES_hhdet_in_fec!P82)</f>
        <v>0.68480257697190661</v>
      </c>
      <c r="Q82" s="124">
        <f>IF(RES_hhdet_in_tes!Q82=0,"",RES_hhdet_in_tes!Q82/RES_hhdet_in_fec!Q82)</f>
        <v>0.69243455930725895</v>
      </c>
      <c r="R82" s="124">
        <f>IF(RES_hhdet_in_tes!R82=0,"",RES_hhdet_in_tes!R82/RES_hhdet_in_fec!R82)</f>
        <v>0.70371732824038769</v>
      </c>
      <c r="S82" s="124">
        <f>IF(RES_hhdet_in_tes!S82=0,"",RES_hhdet_in_tes!S82/RES_hhdet_in_fec!S82)</f>
        <v>0.71635727123452053</v>
      </c>
      <c r="T82" s="124">
        <f>IF(RES_hhdet_in_tes!T82=0,"",RES_hhdet_in_tes!T82/RES_hhdet_in_fec!T82)</f>
        <v>0.72908819251184087</v>
      </c>
      <c r="U82" s="124">
        <f>IF(RES_hhdet_in_tes!U82=0,"",RES_hhdet_in_tes!U82/RES_hhdet_in_fec!U82)</f>
        <v>0.74076864818359711</v>
      </c>
      <c r="V82" s="124">
        <f>IF(RES_hhdet_in_tes!V82=0,"",RES_hhdet_in_tes!V82/RES_hhdet_in_fec!V82)</f>
        <v>0.75057920613333362</v>
      </c>
      <c r="W82" s="124">
        <f>IF(RES_hhdet_in_tes!W82=0,"",RES_hhdet_in_tes!W82/RES_hhdet_in_fec!W82)</f>
        <v>0.75844336095875875</v>
      </c>
      <c r="DA82" s="130" t="s">
        <v>3662</v>
      </c>
    </row>
    <row r="83" spans="1:105" ht="12" customHeight="1" x14ac:dyDescent="0.25">
      <c r="A83" s="97" t="s">
        <v>204</v>
      </c>
      <c r="B83" s="111"/>
      <c r="C83" s="111">
        <f>IF(RES_hhdet_in_tes!C83=0,"",RES_hhdet_in_tes!C83/RES_hhdet_in_fec!C83)</f>
        <v>0.55099428626994662</v>
      </c>
      <c r="D83" s="111">
        <f>IF(RES_hhdet_in_tes!D83=0,"",RES_hhdet_in_tes!D83/RES_hhdet_in_fec!D83)</f>
        <v>0.56177066440673962</v>
      </c>
      <c r="E83" s="111">
        <f>IF(RES_hhdet_in_tes!E83=0,"",RES_hhdet_in_tes!E83/RES_hhdet_in_fec!E83)</f>
        <v>0.57264948792623815</v>
      </c>
      <c r="F83" s="111">
        <f>IF(RES_hhdet_in_tes!F83=0,"",RES_hhdet_in_tes!F83/RES_hhdet_in_fec!F83)</f>
        <v>0.58362029902684232</v>
      </c>
      <c r="G83" s="111">
        <f>IF(RES_hhdet_in_tes!G83=0,"",RES_hhdet_in_tes!G83/RES_hhdet_in_fec!G83)</f>
        <v>0.59467270204905831</v>
      </c>
      <c r="H83" s="111">
        <f>IF(RES_hhdet_in_tes!H83=0,"",RES_hhdet_in_tes!H83/RES_hhdet_in_fec!H83)</f>
        <v>0.60579431137280926</v>
      </c>
      <c r="I83" s="111">
        <f>IF(RES_hhdet_in_tes!I83=0,"",RES_hhdet_in_tes!I83/RES_hhdet_in_fec!I83)</f>
        <v>0.61696884078620062</v>
      </c>
      <c r="J83" s="111">
        <f>IF(RES_hhdet_in_tes!J83=0,"",RES_hhdet_in_tes!J83/RES_hhdet_in_fec!J83)</f>
        <v>0.62816117471250377</v>
      </c>
      <c r="K83" s="111">
        <f>IF(RES_hhdet_in_tes!K83=0,"",RES_hhdet_in_tes!K83/RES_hhdet_in_fec!K83)</f>
        <v>0.63932486118532261</v>
      </c>
      <c r="L83" s="111">
        <f>IF(RES_hhdet_in_tes!L83=0,"",RES_hhdet_in_tes!L83/RES_hhdet_in_fec!L83)</f>
        <v>0.65041867134132736</v>
      </c>
      <c r="M83" s="111">
        <f>IF(RES_hhdet_in_tes!M83=0,"",RES_hhdet_in_tes!M83/RES_hhdet_in_fec!M83)</f>
        <v>0.66063563091246369</v>
      </c>
      <c r="N83" s="111">
        <f>IF(RES_hhdet_in_tes!N83=0,"",RES_hhdet_in_tes!N83/RES_hhdet_in_fec!N83)</f>
        <v>0.66954253759515103</v>
      </c>
      <c r="O83" s="111">
        <f>IF(RES_hhdet_in_tes!O83=0,"",RES_hhdet_in_tes!O83/RES_hhdet_in_fec!O83)</f>
        <v>0.67690503679029401</v>
      </c>
      <c r="P83" s="111">
        <f>IF(RES_hhdet_in_tes!P83=0,"",RES_hhdet_in_tes!P83/RES_hhdet_in_fec!P83)</f>
        <v>0.68335391111974608</v>
      </c>
      <c r="Q83" s="111">
        <f>IF(RES_hhdet_in_tes!Q83=0,"",RES_hhdet_in_tes!Q83/RES_hhdet_in_fec!Q83)</f>
        <v>0.69103143764372499</v>
      </c>
      <c r="R83" s="111">
        <f>IF(RES_hhdet_in_tes!R83=0,"",RES_hhdet_in_tes!R83/RES_hhdet_in_fec!R83)</f>
        <v>0.70235170806748015</v>
      </c>
      <c r="S83" s="111">
        <f>IF(RES_hhdet_in_tes!S83=0,"",RES_hhdet_in_tes!S83/RES_hhdet_in_fec!S83)</f>
        <v>0.71503914089857967</v>
      </c>
      <c r="T83" s="111">
        <f>IF(RES_hhdet_in_tes!T83=0,"",RES_hhdet_in_tes!T83/RES_hhdet_in_fec!T83)</f>
        <v>0.72778811486968986</v>
      </c>
      <c r="U83" s="111">
        <f>IF(RES_hhdet_in_tes!U83=0,"",RES_hhdet_in_tes!U83/RES_hhdet_in_fec!U83)</f>
        <v>0.73953163370030661</v>
      </c>
      <c r="V83" s="111">
        <f>IF(RES_hhdet_in_tes!V83=0,"",RES_hhdet_in_tes!V83/RES_hhdet_in_fec!V83)</f>
        <v>0.74937536320729936</v>
      </c>
      <c r="W83" s="111">
        <f>IF(RES_hhdet_in_tes!W83=0,"",RES_hhdet_in_tes!W83/RES_hhdet_in_fec!W83)</f>
        <v>0.75729328066279888</v>
      </c>
      <c r="DA83" s="63" t="s">
        <v>3663</v>
      </c>
    </row>
    <row r="84" spans="1:105" ht="12" customHeight="1" x14ac:dyDescent="0.25">
      <c r="A84" s="97" t="s">
        <v>53</v>
      </c>
      <c r="B84" s="111"/>
      <c r="C84" s="111">
        <f>IF(RES_hhdet_in_tes!C84=0,"",RES_hhdet_in_tes!C84/RES_hhdet_in_fec!C84)</f>
        <v>1</v>
      </c>
      <c r="D84" s="111">
        <f>IF(RES_hhdet_in_tes!D84=0,"",RES_hhdet_in_tes!D84/RES_hhdet_in_fec!D84)</f>
        <v>1</v>
      </c>
      <c r="E84" s="111">
        <f>IF(RES_hhdet_in_tes!E84=0,"",RES_hhdet_in_tes!E84/RES_hhdet_in_fec!E84)</f>
        <v>1</v>
      </c>
      <c r="F84" s="111">
        <f>IF(RES_hhdet_in_tes!F84=0,"",RES_hhdet_in_tes!F84/RES_hhdet_in_fec!F84)</f>
        <v>1</v>
      </c>
      <c r="G84" s="111">
        <f>IF(RES_hhdet_in_tes!G84=0,"",RES_hhdet_in_tes!G84/RES_hhdet_in_fec!G84)</f>
        <v>1</v>
      </c>
      <c r="H84" s="111">
        <f>IF(RES_hhdet_in_tes!H84=0,"",RES_hhdet_in_tes!H84/RES_hhdet_in_fec!H84)</f>
        <v>1</v>
      </c>
      <c r="I84" s="111">
        <f>IF(RES_hhdet_in_tes!I84=0,"",RES_hhdet_in_tes!I84/RES_hhdet_in_fec!I84)</f>
        <v>1</v>
      </c>
      <c r="J84" s="111">
        <f>IF(RES_hhdet_in_tes!J84=0,"",RES_hhdet_in_tes!J84/RES_hhdet_in_fec!J84)</f>
        <v>1</v>
      </c>
      <c r="K84" s="111">
        <f>IF(RES_hhdet_in_tes!K84=0,"",RES_hhdet_in_tes!K84/RES_hhdet_in_fec!K84)</f>
        <v>1</v>
      </c>
      <c r="L84" s="111">
        <f>IF(RES_hhdet_in_tes!L84=0,"",RES_hhdet_in_tes!L84/RES_hhdet_in_fec!L84)</f>
        <v>1</v>
      </c>
      <c r="M84" s="111">
        <f>IF(RES_hhdet_in_tes!M84=0,"",RES_hhdet_in_tes!M84/RES_hhdet_in_fec!M84)</f>
        <v>1</v>
      </c>
      <c r="N84" s="111">
        <f>IF(RES_hhdet_in_tes!N84=0,"",RES_hhdet_in_tes!N84/RES_hhdet_in_fec!N84)</f>
        <v>1</v>
      </c>
      <c r="O84" s="111">
        <f>IF(RES_hhdet_in_tes!O84=0,"",RES_hhdet_in_tes!O84/RES_hhdet_in_fec!O84)</f>
        <v>1</v>
      </c>
      <c r="P84" s="111">
        <f>IF(RES_hhdet_in_tes!P84=0,"",RES_hhdet_in_tes!P84/RES_hhdet_in_fec!P84)</f>
        <v>1</v>
      </c>
      <c r="Q84" s="111">
        <f>IF(RES_hhdet_in_tes!Q84=0,"",RES_hhdet_in_tes!Q84/RES_hhdet_in_fec!Q84)</f>
        <v>1</v>
      </c>
      <c r="R84" s="111">
        <f>IF(RES_hhdet_in_tes!R84=0,"",RES_hhdet_in_tes!R84/RES_hhdet_in_fec!R84)</f>
        <v>1</v>
      </c>
      <c r="S84" s="111">
        <f>IF(RES_hhdet_in_tes!S84=0,"",RES_hhdet_in_tes!S84/RES_hhdet_in_fec!S84)</f>
        <v>1</v>
      </c>
      <c r="T84" s="111">
        <f>IF(RES_hhdet_in_tes!T84=0,"",RES_hhdet_in_tes!T84/RES_hhdet_in_fec!T84)</f>
        <v>1</v>
      </c>
      <c r="U84" s="111">
        <f>IF(RES_hhdet_in_tes!U84=0,"",RES_hhdet_in_tes!U84/RES_hhdet_in_fec!U84)</f>
        <v>1</v>
      </c>
      <c r="V84" s="111">
        <f>IF(RES_hhdet_in_tes!V84=0,"",RES_hhdet_in_tes!V84/RES_hhdet_in_fec!V84)</f>
        <v>1</v>
      </c>
      <c r="W84" s="111">
        <f>IF(RES_hhdet_in_tes!W84=0,"",RES_hhdet_in_tes!W84/RES_hhdet_in_fec!W84)</f>
        <v>1</v>
      </c>
      <c r="DA84" s="63" t="s">
        <v>3664</v>
      </c>
    </row>
    <row r="85" spans="1:105" ht="12.95" customHeight="1" x14ac:dyDescent="0.25">
      <c r="A85" s="121" t="s">
        <v>92</v>
      </c>
      <c r="B85" s="124"/>
      <c r="C85" s="124">
        <f>IF(RES_hhdet_in_tes!C85=0,"",RES_hhdet_in_tes!C85/RES_hhdet_in_fec!C85)</f>
        <v>2.2667410380430577</v>
      </c>
      <c r="D85" s="124">
        <f>IF(RES_hhdet_in_tes!D85=0,"",RES_hhdet_in_tes!D85/RES_hhdet_in_fec!D85)</f>
        <v>2.3410118130491027</v>
      </c>
      <c r="E85" s="124">
        <f>IF(RES_hhdet_in_tes!E85=0,"",RES_hhdet_in_tes!E85/RES_hhdet_in_fec!E85)</f>
        <v>2.4160667851648765</v>
      </c>
      <c r="F85" s="124">
        <f>IF(RES_hhdet_in_tes!F85=0,"",RES_hhdet_in_tes!F85/RES_hhdet_in_fec!F85)</f>
        <v>2.491202364164911</v>
      </c>
      <c r="G85" s="124">
        <f>IF(RES_hhdet_in_tes!G85=0,"",RES_hhdet_in_tes!G85/RES_hhdet_in_fec!G85)</f>
        <v>2.5670519171038864</v>
      </c>
      <c r="H85" s="124">
        <f>IF(RES_hhdet_in_tes!H85=0,"",RES_hhdet_in_tes!H85/RES_hhdet_in_fec!H85)</f>
        <v>2.6435338118133558</v>
      </c>
      <c r="I85" s="124">
        <f>IF(RES_hhdet_in_tes!I85=0,"",RES_hhdet_in_tes!I85/RES_hhdet_in_fec!I85)</f>
        <v>2.7207998316413051</v>
      </c>
      <c r="J85" s="124">
        <f>IF(RES_hhdet_in_tes!J85=0,"",RES_hhdet_in_tes!J85/RES_hhdet_in_fec!J85)</f>
        <v>2.7994813266575251</v>
      </c>
      <c r="K85" s="124">
        <f>IF(RES_hhdet_in_tes!K85=0,"",RES_hhdet_in_tes!K85/RES_hhdet_in_fec!K85)</f>
        <v>2.8801091494833253</v>
      </c>
      <c r="L85" s="124">
        <f>IF(RES_hhdet_in_tes!L85=0,"",RES_hhdet_in_tes!L85/RES_hhdet_in_fec!L85)</f>
        <v>2.9628145503208501</v>
      </c>
      <c r="M85" s="124">
        <f>IF(RES_hhdet_in_tes!M85=0,"",RES_hhdet_in_tes!M85/RES_hhdet_in_fec!M85)</f>
        <v>3.061598358389293</v>
      </c>
      <c r="N85" s="124">
        <f>IF(RES_hhdet_in_tes!N85=0,"",RES_hhdet_in_tes!N85/RES_hhdet_in_fec!N85)</f>
        <v>3.1810424856553818</v>
      </c>
      <c r="O85" s="124">
        <f>IF(RES_hhdet_in_tes!O85=0,"",RES_hhdet_in_tes!O85/RES_hhdet_in_fec!O85)</f>
        <v>3.3236800321210822</v>
      </c>
      <c r="P85" s="124">
        <f>IF(RES_hhdet_in_tes!P85=0,"",RES_hhdet_in_tes!P85/RES_hhdet_in_fec!P85)</f>
        <v>3.4783673798358086</v>
      </c>
      <c r="Q85" s="124">
        <f>IF(RES_hhdet_in_tes!Q85=0,"",RES_hhdet_in_tes!Q85/RES_hhdet_in_fec!Q85)</f>
        <v>3.6113031474490023</v>
      </c>
      <c r="R85" s="124">
        <f>IF(RES_hhdet_in_tes!R85=0,"",RES_hhdet_in_tes!R85/RES_hhdet_in_fec!R85)</f>
        <v>3.694701493524911</v>
      </c>
      <c r="S85" s="124">
        <f>IF(RES_hhdet_in_tes!S85=0,"",RES_hhdet_in_tes!S85/RES_hhdet_in_fec!S85)</f>
        <v>3.7610824821923368</v>
      </c>
      <c r="T85" s="124">
        <f>IF(RES_hhdet_in_tes!T85=0,"",RES_hhdet_in_tes!T85/RES_hhdet_in_fec!T85)</f>
        <v>3.8165463251589697</v>
      </c>
      <c r="U85" s="124">
        <f>IF(RES_hhdet_in_tes!U85=0,"",RES_hhdet_in_tes!U85/RES_hhdet_in_fec!U85)</f>
        <v>3.8670390386509808</v>
      </c>
      <c r="V85" s="124">
        <f>IF(RES_hhdet_in_tes!V85=0,"",RES_hhdet_in_tes!V85/RES_hhdet_in_fec!V85)</f>
        <v>3.9185218835832849</v>
      </c>
      <c r="W85" s="124">
        <f>IF(RES_hhdet_in_tes!W85=0,"",RES_hhdet_in_tes!W85/RES_hhdet_in_fec!W85)</f>
        <v>3.9689243079134164</v>
      </c>
      <c r="DA85" s="130" t="s">
        <v>3665</v>
      </c>
    </row>
    <row r="86" spans="1:105" ht="12" customHeight="1" x14ac:dyDescent="0.25">
      <c r="A86" s="97" t="s">
        <v>53</v>
      </c>
      <c r="B86" s="111"/>
      <c r="C86" s="111">
        <f>IF(RES_hhdet_in_tes!C86=0,"",RES_hhdet_in_tes!C86/RES_hhdet_in_fec!C86)</f>
        <v>2.2667410380430577</v>
      </c>
      <c r="D86" s="111">
        <f>IF(RES_hhdet_in_tes!D86=0,"",RES_hhdet_in_tes!D86/RES_hhdet_in_fec!D86)</f>
        <v>2.3410118130491027</v>
      </c>
      <c r="E86" s="111">
        <f>IF(RES_hhdet_in_tes!E86=0,"",RES_hhdet_in_tes!E86/RES_hhdet_in_fec!E86)</f>
        <v>2.4160667851648765</v>
      </c>
      <c r="F86" s="111">
        <f>IF(RES_hhdet_in_tes!F86=0,"",RES_hhdet_in_tes!F86/RES_hhdet_in_fec!F86)</f>
        <v>2.491202364164911</v>
      </c>
      <c r="G86" s="111">
        <f>IF(RES_hhdet_in_tes!G86=0,"",RES_hhdet_in_tes!G86/RES_hhdet_in_fec!G86)</f>
        <v>2.5670519171038864</v>
      </c>
      <c r="H86" s="111">
        <f>IF(RES_hhdet_in_tes!H86=0,"",RES_hhdet_in_tes!H86/RES_hhdet_in_fec!H86)</f>
        <v>2.6435338118133558</v>
      </c>
      <c r="I86" s="111">
        <f>IF(RES_hhdet_in_tes!I86=0,"",RES_hhdet_in_tes!I86/RES_hhdet_in_fec!I86)</f>
        <v>2.7207998316413051</v>
      </c>
      <c r="J86" s="111">
        <f>IF(RES_hhdet_in_tes!J86=0,"",RES_hhdet_in_tes!J86/RES_hhdet_in_fec!J86)</f>
        <v>2.7994813266575251</v>
      </c>
      <c r="K86" s="111">
        <f>IF(RES_hhdet_in_tes!K86=0,"",RES_hhdet_in_tes!K86/RES_hhdet_in_fec!K86)</f>
        <v>2.8801091494833253</v>
      </c>
      <c r="L86" s="111">
        <f>IF(RES_hhdet_in_tes!L86=0,"",RES_hhdet_in_tes!L86/RES_hhdet_in_fec!L86)</f>
        <v>2.9628145503208501</v>
      </c>
      <c r="M86" s="111">
        <f>IF(RES_hhdet_in_tes!M86=0,"",RES_hhdet_in_tes!M86/RES_hhdet_in_fec!M86)</f>
        <v>3.061598358389293</v>
      </c>
      <c r="N86" s="111">
        <f>IF(RES_hhdet_in_tes!N86=0,"",RES_hhdet_in_tes!N86/RES_hhdet_in_fec!N86)</f>
        <v>3.1810424856553818</v>
      </c>
      <c r="O86" s="111">
        <f>IF(RES_hhdet_in_tes!O86=0,"",RES_hhdet_in_tes!O86/RES_hhdet_in_fec!O86)</f>
        <v>3.3236800321210822</v>
      </c>
      <c r="P86" s="111">
        <f>IF(RES_hhdet_in_tes!P86=0,"",RES_hhdet_in_tes!P86/RES_hhdet_in_fec!P86)</f>
        <v>3.4783673798358086</v>
      </c>
      <c r="Q86" s="111">
        <f>IF(RES_hhdet_in_tes!Q86=0,"",RES_hhdet_in_tes!Q86/RES_hhdet_in_fec!Q86)</f>
        <v>3.6113031474490023</v>
      </c>
      <c r="R86" s="111">
        <f>IF(RES_hhdet_in_tes!R86=0,"",RES_hhdet_in_tes!R86/RES_hhdet_in_fec!R86)</f>
        <v>3.694701493524911</v>
      </c>
      <c r="S86" s="111">
        <f>IF(RES_hhdet_in_tes!S86=0,"",RES_hhdet_in_tes!S86/RES_hhdet_in_fec!S86)</f>
        <v>3.7610824821923368</v>
      </c>
      <c r="T86" s="111">
        <f>IF(RES_hhdet_in_tes!T86=0,"",RES_hhdet_in_tes!T86/RES_hhdet_in_fec!T86)</f>
        <v>3.8165463251589697</v>
      </c>
      <c r="U86" s="111">
        <f>IF(RES_hhdet_in_tes!U86=0,"",RES_hhdet_in_tes!U86/RES_hhdet_in_fec!U86)</f>
        <v>3.8670390386509808</v>
      </c>
      <c r="V86" s="111">
        <f>IF(RES_hhdet_in_tes!V86=0,"",RES_hhdet_in_tes!V86/RES_hhdet_in_fec!V86)</f>
        <v>3.9185218835832849</v>
      </c>
      <c r="W86" s="111">
        <f>IF(RES_hhdet_in_tes!W86=0,"",RES_hhdet_in_tes!W86/RES_hhdet_in_fec!W86)</f>
        <v>3.9689243079134164</v>
      </c>
      <c r="DA86" s="63" t="s">
        <v>3666</v>
      </c>
    </row>
    <row r="87" spans="1:105" ht="12" customHeight="1" x14ac:dyDescent="0.25">
      <c r="A87" s="121" t="s">
        <v>55</v>
      </c>
      <c r="B87" s="124"/>
      <c r="C87" s="124">
        <f>IF(RES_hhdet_in_tes!C87=0,"",RES_hhdet_in_tes!C87/RES_hhdet_in_fec!C87)</f>
        <v>0.5927106536059038</v>
      </c>
      <c r="D87" s="124">
        <f>IF(RES_hhdet_in_tes!D87=0,"",RES_hhdet_in_tes!D87/RES_hhdet_in_fec!D87)</f>
        <v>0.61143763495205283</v>
      </c>
      <c r="E87" s="124">
        <f>IF(RES_hhdet_in_tes!E87=0,"",RES_hhdet_in_tes!E87/RES_hhdet_in_fec!E87)</f>
        <v>0.63236377675074096</v>
      </c>
      <c r="F87" s="124">
        <f>IF(RES_hhdet_in_tes!F87=0,"",RES_hhdet_in_tes!F87/RES_hhdet_in_fec!F87)</f>
        <v>0.6336960811449126</v>
      </c>
      <c r="G87" s="124">
        <f>IF(RES_hhdet_in_tes!G87=0,"",RES_hhdet_in_tes!G87/RES_hhdet_in_fec!G87)</f>
        <v>0.64072669039796437</v>
      </c>
      <c r="H87" s="124">
        <f>IF(RES_hhdet_in_tes!H87=0,"",RES_hhdet_in_tes!H87/RES_hhdet_in_fec!H87)</f>
        <v>0.64716767537914499</v>
      </c>
      <c r="I87" s="124">
        <f>IF(RES_hhdet_in_tes!I87=0,"",RES_hhdet_in_tes!I87/RES_hhdet_in_fec!I87)</f>
        <v>0.66558201605177847</v>
      </c>
      <c r="J87" s="124">
        <f>IF(RES_hhdet_in_tes!J87=0,"",RES_hhdet_in_tes!J87/RES_hhdet_in_fec!J87)</f>
        <v>0.67749467363113292</v>
      </c>
      <c r="K87" s="124">
        <f>IF(RES_hhdet_in_tes!K87=0,"",RES_hhdet_in_tes!K87/RES_hhdet_in_fec!K87)</f>
        <v>0.70643942741244337</v>
      </c>
      <c r="L87" s="124">
        <f>IF(RES_hhdet_in_tes!L87=0,"",RES_hhdet_in_tes!L87/RES_hhdet_in_fec!L87)</f>
        <v>0.69782341225015521</v>
      </c>
      <c r="M87" s="124">
        <f>IF(RES_hhdet_in_tes!M87=0,"",RES_hhdet_in_tes!M87/RES_hhdet_in_fec!M87)</f>
        <v>0.71541218106113735</v>
      </c>
      <c r="N87" s="124">
        <f>IF(RES_hhdet_in_tes!N87=0,"",RES_hhdet_in_tes!N87/RES_hhdet_in_fec!N87)</f>
        <v>0.72992761692782415</v>
      </c>
      <c r="O87" s="124">
        <f>IF(RES_hhdet_in_tes!O87=0,"",RES_hhdet_in_tes!O87/RES_hhdet_in_fec!O87)</f>
        <v>0.75927722421441213</v>
      </c>
      <c r="P87" s="124">
        <f>IF(RES_hhdet_in_tes!P87=0,"",RES_hhdet_in_tes!P87/RES_hhdet_in_fec!P87)</f>
        <v>0.78085011246955027</v>
      </c>
      <c r="Q87" s="124">
        <f>IF(RES_hhdet_in_tes!Q87=0,"",RES_hhdet_in_tes!Q87/RES_hhdet_in_fec!Q87)</f>
        <v>0.78957885695546082</v>
      </c>
      <c r="R87" s="124">
        <f>IF(RES_hhdet_in_tes!R87=0,"",RES_hhdet_in_tes!R87/RES_hhdet_in_fec!R87)</f>
        <v>0.7895777306335211</v>
      </c>
      <c r="S87" s="124">
        <f>IF(RES_hhdet_in_tes!S87=0,"",RES_hhdet_in_tes!S87/RES_hhdet_in_fec!S87)</f>
        <v>0.79764184500064206</v>
      </c>
      <c r="T87" s="124">
        <f>IF(RES_hhdet_in_tes!T87=0,"",RES_hhdet_in_tes!T87/RES_hhdet_in_fec!T87)</f>
        <v>0.82256340820459195</v>
      </c>
      <c r="U87" s="124">
        <f>IF(RES_hhdet_in_tes!U87=0,"",RES_hhdet_in_tes!U87/RES_hhdet_in_fec!U87)</f>
        <v>0.83487923339322723</v>
      </c>
      <c r="V87" s="124">
        <f>IF(RES_hhdet_in_tes!V87=0,"",RES_hhdet_in_tes!V87/RES_hhdet_in_fec!V87)</f>
        <v>0.85390565635720528</v>
      </c>
      <c r="W87" s="124">
        <f>IF(RES_hhdet_in_tes!W87=0,"",RES_hhdet_in_tes!W87/RES_hhdet_in_fec!W87)</f>
        <v>0.8630785992647263</v>
      </c>
      <c r="DA87" s="130" t="s">
        <v>3667</v>
      </c>
    </row>
    <row r="88" spans="1:105" ht="12" customHeight="1" x14ac:dyDescent="0.25">
      <c r="A88" s="97" t="s">
        <v>132</v>
      </c>
      <c r="B88" s="111"/>
      <c r="C88" s="111">
        <f>IF(RES_hhdet_in_tes!C88=0,"",RES_hhdet_in_tes!C88/RES_hhdet_in_fec!C88)</f>
        <v>0.58823144121255277</v>
      </c>
      <c r="D88" s="111">
        <f>IF(RES_hhdet_in_tes!D88=0,"",RES_hhdet_in_tes!D88/RES_hhdet_in_fec!D88)</f>
        <v>0.60218130203947917</v>
      </c>
      <c r="E88" s="111">
        <f>IF(RES_hhdet_in_tes!E88=0,"",RES_hhdet_in_tes!E88/RES_hhdet_in_fec!E88)</f>
        <v>0.61626377688690148</v>
      </c>
      <c r="F88" s="111">
        <f>IF(RES_hhdet_in_tes!F88=0,"",RES_hhdet_in_tes!F88/RES_hhdet_in_fec!F88)</f>
        <v>0.63046532828656987</v>
      </c>
      <c r="G88" s="111">
        <f>IF(RES_hhdet_in_tes!G88=0,"",RES_hhdet_in_tes!G88/RES_hhdet_in_fec!G88)</f>
        <v>0.64477249921226443</v>
      </c>
      <c r="H88" s="111">
        <f>IF(RES_hhdet_in_tes!H88=0,"",RES_hhdet_in_tes!H88/RES_hhdet_in_fec!H88)</f>
        <v>0.6591692566634596</v>
      </c>
      <c r="I88" s="111">
        <f>IF(RES_hhdet_in_tes!I88=0,"",RES_hhdet_in_tes!I88/RES_hhdet_in_fec!I88)</f>
        <v>0.67363451838167865</v>
      </c>
      <c r="J88" s="111">
        <f>IF(RES_hhdet_in_tes!J88=0,"",RES_hhdet_in_tes!J88/RES_hhdet_in_fec!J88)</f>
        <v>0.68812282777640466</v>
      </c>
      <c r="K88" s="111">
        <f>IF(RES_hhdet_in_tes!K88=0,"",RES_hhdet_in_tes!K88/RES_hhdet_in_fec!K88)</f>
        <v>0.70257405346971624</v>
      </c>
      <c r="L88" s="111">
        <f>IF(RES_hhdet_in_tes!L88=0,"",RES_hhdet_in_tes!L88/RES_hhdet_in_fec!L88)</f>
        <v>0.71693482531273767</v>
      </c>
      <c r="M88" s="111">
        <f>IF(RES_hhdet_in_tes!M88=0,"",RES_hhdet_in_tes!M88/RES_hhdet_in_fec!M88)</f>
        <v>0.73016052714711144</v>
      </c>
      <c r="N88" s="111">
        <f>IF(RES_hhdet_in_tes!N88=0,"",RES_hhdet_in_tes!N88/RES_hhdet_in_fec!N88)</f>
        <v>0.7416903850497113</v>
      </c>
      <c r="O88" s="111">
        <f>IF(RES_hhdet_in_tes!O88=0,"",RES_hhdet_in_tes!O88/RES_hhdet_in_fec!O88)</f>
        <v>0.7512210304861352</v>
      </c>
      <c r="P88" s="111">
        <f>IF(RES_hhdet_in_tes!P88=0,"",RES_hhdet_in_tes!P88/RES_hhdet_in_fec!P88)</f>
        <v>0.75956900215567491</v>
      </c>
      <c r="Q88" s="111">
        <f>IF(RES_hhdet_in_tes!Q88=0,"",RES_hhdet_in_tes!Q88/RES_hhdet_in_fec!Q88)</f>
        <v>0.76950744577235508</v>
      </c>
      <c r="R88" s="111">
        <f>IF(RES_hhdet_in_tes!R88=0,"",RES_hhdet_in_tes!R88/RES_hhdet_in_fec!R88)</f>
        <v>0.78416136705555439</v>
      </c>
      <c r="S88" s="111">
        <f>IF(RES_hhdet_in_tes!S88=0,"",RES_hhdet_in_tes!S88/RES_hhdet_in_fec!S88)</f>
        <v>0.80058505969125926</v>
      </c>
      <c r="T88" s="111">
        <f>IF(RES_hhdet_in_tes!T88=0,"",RES_hhdet_in_tes!T88/RES_hhdet_in_fec!T88)</f>
        <v>0.81708841641515573</v>
      </c>
      <c r="U88" s="111">
        <f>IF(RES_hhdet_in_tes!U88=0,"",RES_hhdet_in_tes!U88/RES_hhdet_in_fec!U88)</f>
        <v>0.83229022645058626</v>
      </c>
      <c r="V88" s="111">
        <f>IF(RES_hhdet_in_tes!V88=0,"",RES_hhdet_in_tes!V88/RES_hhdet_in_fec!V88)</f>
        <v>0.84503278753162514</v>
      </c>
      <c r="W88" s="111">
        <f>IF(RES_hhdet_in_tes!W88=0,"",RES_hhdet_in_tes!W88/RES_hhdet_in_fec!W88)</f>
        <v>0.85528241362503388</v>
      </c>
      <c r="DA88" s="63" t="s">
        <v>3668</v>
      </c>
    </row>
    <row r="89" spans="1:105" ht="12" customHeight="1" x14ac:dyDescent="0.25">
      <c r="A89" s="97" t="s">
        <v>131</v>
      </c>
      <c r="B89" s="111"/>
      <c r="C89" s="111" t="str">
        <f>IF(RES_hhdet_in_tes!C89=0,"",RES_hhdet_in_tes!C89/RES_hhdet_in_fec!C89)</f>
        <v/>
      </c>
      <c r="D89" s="111" t="str">
        <f>IF(RES_hhdet_in_tes!D89=0,"",RES_hhdet_in_tes!D89/RES_hhdet_in_fec!D89)</f>
        <v/>
      </c>
      <c r="E89" s="111" t="str">
        <f>IF(RES_hhdet_in_tes!E89=0,"",RES_hhdet_in_tes!E89/RES_hhdet_in_fec!E89)</f>
        <v/>
      </c>
      <c r="F89" s="111" t="str">
        <f>IF(RES_hhdet_in_tes!F89=0,"",RES_hhdet_in_tes!F89/RES_hhdet_in_fec!F89)</f>
        <v/>
      </c>
      <c r="G89" s="111" t="str">
        <f>IF(RES_hhdet_in_tes!G89=0,"",RES_hhdet_in_tes!G89/RES_hhdet_in_fec!G89)</f>
        <v/>
      </c>
      <c r="H89" s="111" t="str">
        <f>IF(RES_hhdet_in_tes!H89=0,"",RES_hhdet_in_tes!H89/RES_hhdet_in_fec!H89)</f>
        <v/>
      </c>
      <c r="I89" s="111" t="str">
        <f>IF(RES_hhdet_in_tes!I89=0,"",RES_hhdet_in_tes!I89/RES_hhdet_in_fec!I89)</f>
        <v/>
      </c>
      <c r="J89" s="111" t="str">
        <f>IF(RES_hhdet_in_tes!J89=0,"",RES_hhdet_in_tes!J89/RES_hhdet_in_fec!J89)</f>
        <v/>
      </c>
      <c r="K89" s="111">
        <f>IF(RES_hhdet_in_tes!K89=0,"",RES_hhdet_in_tes!K89/RES_hhdet_in_fec!K89)</f>
        <v>0.82726523116398309</v>
      </c>
      <c r="L89" s="111">
        <f>IF(RES_hhdet_in_tes!L89=0,"",RES_hhdet_in_tes!L89/RES_hhdet_in_fec!L89)</f>
        <v>0.83101951639671812</v>
      </c>
      <c r="M89" s="111">
        <f>IF(RES_hhdet_in_tes!M89=0,"",RES_hhdet_in_tes!M89/RES_hhdet_in_fec!M89)</f>
        <v>0.84473445903710365</v>
      </c>
      <c r="N89" s="111">
        <f>IF(RES_hhdet_in_tes!N89=0,"",RES_hhdet_in_tes!N89/RES_hhdet_in_fec!N89)</f>
        <v>0.85664195661403475</v>
      </c>
      <c r="O89" s="111">
        <f>IF(RES_hhdet_in_tes!O89=0,"",RES_hhdet_in_tes!O89/RES_hhdet_in_fec!O89)</f>
        <v>0.85938635111305217</v>
      </c>
      <c r="P89" s="111">
        <f>IF(RES_hhdet_in_tes!P89=0,"",RES_hhdet_in_tes!P89/RES_hhdet_in_fec!P89)</f>
        <v>0.86702298039913783</v>
      </c>
      <c r="Q89" s="111">
        <f>IF(RES_hhdet_in_tes!Q89=0,"",RES_hhdet_in_tes!Q89/RES_hhdet_in_fec!Q89)</f>
        <v>0.87173190501995934</v>
      </c>
      <c r="R89" s="111">
        <f>IF(RES_hhdet_in_tes!R89=0,"",RES_hhdet_in_tes!R89/RES_hhdet_in_fec!R89)</f>
        <v>0.88255337778126275</v>
      </c>
      <c r="S89" s="111">
        <f>IF(RES_hhdet_in_tes!S89=0,"",RES_hhdet_in_tes!S89/RES_hhdet_in_fec!S89)</f>
        <v>0.89464389708432368</v>
      </c>
      <c r="T89" s="111">
        <f>IF(RES_hhdet_in_tes!T89=0,"",RES_hhdet_in_tes!T89/RES_hhdet_in_fec!T89)</f>
        <v>0.88833906599937729</v>
      </c>
      <c r="U89" s="111">
        <f>IF(RES_hhdet_in_tes!U89=0,"",RES_hhdet_in_tes!U89/RES_hhdet_in_fec!U89)</f>
        <v>0.907288100607193</v>
      </c>
      <c r="V89" s="111">
        <f>IF(RES_hhdet_in_tes!V89=0,"",RES_hhdet_in_tes!V89/RES_hhdet_in_fec!V89)</f>
        <v>0.91649277623492187</v>
      </c>
      <c r="W89" s="111">
        <f>IF(RES_hhdet_in_tes!W89=0,"",RES_hhdet_in_tes!W89/RES_hhdet_in_fec!W89)</f>
        <v>0.92425880754647294</v>
      </c>
      <c r="DA89" s="63" t="s">
        <v>3669</v>
      </c>
    </row>
    <row r="90" spans="1:105" ht="12" customHeight="1" x14ac:dyDescent="0.25">
      <c r="A90" s="100" t="s">
        <v>204</v>
      </c>
      <c r="B90" s="112"/>
      <c r="C90" s="112" t="str">
        <f>IF(RES_hhdet_in_tes!C90=0,"",RES_hhdet_in_tes!C90/RES_hhdet_in_fec!C90)</f>
        <v/>
      </c>
      <c r="D90" s="112" t="str">
        <f>IF(RES_hhdet_in_tes!D90=0,"",RES_hhdet_in_tes!D90/RES_hhdet_in_fec!D90)</f>
        <v/>
      </c>
      <c r="E90" s="112" t="str">
        <f>IF(RES_hhdet_in_tes!E90=0,"",RES_hhdet_in_tes!E90/RES_hhdet_in_fec!E90)</f>
        <v/>
      </c>
      <c r="F90" s="112" t="str">
        <f>IF(RES_hhdet_in_tes!F90=0,"",RES_hhdet_in_tes!F90/RES_hhdet_in_fec!F90)</f>
        <v/>
      </c>
      <c r="G90" s="112" t="str">
        <f>IF(RES_hhdet_in_tes!G90=0,"",RES_hhdet_in_tes!G90/RES_hhdet_in_fec!G90)</f>
        <v/>
      </c>
      <c r="H90" s="112" t="str">
        <f>IF(RES_hhdet_in_tes!H90=0,"",RES_hhdet_in_tes!H90/RES_hhdet_in_fec!H90)</f>
        <v/>
      </c>
      <c r="I90" s="112" t="str">
        <f>IF(RES_hhdet_in_tes!I90=0,"",RES_hhdet_in_tes!I90/RES_hhdet_in_fec!I90)</f>
        <v/>
      </c>
      <c r="J90" s="112" t="str">
        <f>IF(RES_hhdet_in_tes!J90=0,"",RES_hhdet_in_tes!J90/RES_hhdet_in_fec!J90)</f>
        <v/>
      </c>
      <c r="K90" s="112">
        <f>IF(RES_hhdet_in_tes!K90=0,"",RES_hhdet_in_tes!K90/RES_hhdet_in_fec!K90)</f>
        <v>0.70257405346971624</v>
      </c>
      <c r="L90" s="112">
        <f>IF(RES_hhdet_in_tes!L90=0,"",RES_hhdet_in_tes!L90/RES_hhdet_in_fec!L90)</f>
        <v>0.71693482531273767</v>
      </c>
      <c r="M90" s="112">
        <f>IF(RES_hhdet_in_tes!M90=0,"",RES_hhdet_in_tes!M90/RES_hhdet_in_fec!M90)</f>
        <v>0.73016052714711144</v>
      </c>
      <c r="N90" s="112">
        <f>IF(RES_hhdet_in_tes!N90=0,"",RES_hhdet_in_tes!N90/RES_hhdet_in_fec!N90)</f>
        <v>0.7416903850497113</v>
      </c>
      <c r="O90" s="112">
        <f>IF(RES_hhdet_in_tes!O90=0,"",RES_hhdet_in_tes!O90/RES_hhdet_in_fec!O90)</f>
        <v>0.7512210304861352</v>
      </c>
      <c r="P90" s="112">
        <f>IF(RES_hhdet_in_tes!P90=0,"",RES_hhdet_in_tes!P90/RES_hhdet_in_fec!P90)</f>
        <v>0.75956900215567491</v>
      </c>
      <c r="Q90" s="112">
        <f>IF(RES_hhdet_in_tes!Q90=0,"",RES_hhdet_in_tes!Q90/RES_hhdet_in_fec!Q90)</f>
        <v>0.76950744577235497</v>
      </c>
      <c r="R90" s="112">
        <f>IF(RES_hhdet_in_tes!R90=0,"",RES_hhdet_in_tes!R90/RES_hhdet_in_fec!R90)</f>
        <v>0.78416136705555439</v>
      </c>
      <c r="S90" s="112">
        <f>IF(RES_hhdet_in_tes!S90=0,"",RES_hhdet_in_tes!S90/RES_hhdet_in_fec!S90)</f>
        <v>0.80058505969125915</v>
      </c>
      <c r="T90" s="112">
        <f>IF(RES_hhdet_in_tes!T90=0,"",RES_hhdet_in_tes!T90/RES_hhdet_in_fec!T90)</f>
        <v>0.81708841641515573</v>
      </c>
      <c r="U90" s="112">
        <f>IF(RES_hhdet_in_tes!U90=0,"",RES_hhdet_in_tes!U90/RES_hhdet_in_fec!U90)</f>
        <v>0.83229022645058626</v>
      </c>
      <c r="V90" s="112">
        <f>IF(RES_hhdet_in_tes!V90=0,"",RES_hhdet_in_tes!V90/RES_hhdet_in_fec!V90)</f>
        <v>0.84503278753162525</v>
      </c>
      <c r="W90" s="112">
        <f>IF(RES_hhdet_in_tes!W90=0,"",RES_hhdet_in_tes!W90/RES_hhdet_in_fec!W90)</f>
        <v>0.85528241362503388</v>
      </c>
      <c r="DA90" s="131" t="s">
        <v>3670</v>
      </c>
    </row>
    <row r="91" spans="1:105" ht="12" customHeight="1" x14ac:dyDescent="0.25">
      <c r="A91" s="103" t="s">
        <v>52</v>
      </c>
      <c r="B91" s="113"/>
      <c r="C91" s="113" t="str">
        <f>IF(RES_hhdet_in_tes!C91=0,"",RES_hhdet_in_tes!C91/RES_hhdet_in_fec!C91)</f>
        <v/>
      </c>
      <c r="D91" s="113" t="str">
        <f>IF(RES_hhdet_in_tes!D91=0,"",RES_hhdet_in_tes!D91/RES_hhdet_in_fec!D91)</f>
        <v/>
      </c>
      <c r="E91" s="113" t="str">
        <f>IF(RES_hhdet_in_tes!E91=0,"",RES_hhdet_in_tes!E91/RES_hhdet_in_fec!E91)</f>
        <v/>
      </c>
      <c r="F91" s="113" t="str">
        <f>IF(RES_hhdet_in_tes!F91=0,"",RES_hhdet_in_tes!F91/RES_hhdet_in_fec!F91)</f>
        <v/>
      </c>
      <c r="G91" s="113" t="str">
        <f>IF(RES_hhdet_in_tes!G91=0,"",RES_hhdet_in_tes!G91/RES_hhdet_in_fec!G91)</f>
        <v/>
      </c>
      <c r="H91" s="113" t="str">
        <f>IF(RES_hhdet_in_tes!H91=0,"",RES_hhdet_in_tes!H91/RES_hhdet_in_fec!H91)</f>
        <v/>
      </c>
      <c r="I91" s="113" t="str">
        <f>IF(RES_hhdet_in_tes!I91=0,"",RES_hhdet_in_tes!I91/RES_hhdet_in_fec!I91)</f>
        <v/>
      </c>
      <c r="J91" s="113" t="str">
        <f>IF(RES_hhdet_in_tes!J91=0,"",RES_hhdet_in_tes!J91/RES_hhdet_in_fec!J91)</f>
        <v/>
      </c>
      <c r="K91" s="113">
        <f>IF(RES_hhdet_in_tes!K91=0,"",RES_hhdet_in_tes!K91/RES_hhdet_in_fec!K91)</f>
        <v>1</v>
      </c>
      <c r="L91" s="113">
        <f>IF(RES_hhdet_in_tes!L91=0,"",RES_hhdet_in_tes!L91/RES_hhdet_in_fec!L91)</f>
        <v>1</v>
      </c>
      <c r="M91" s="113">
        <f>IF(RES_hhdet_in_tes!M91=0,"",RES_hhdet_in_tes!M91/RES_hhdet_in_fec!M91)</f>
        <v>1</v>
      </c>
      <c r="N91" s="113">
        <f>IF(RES_hhdet_in_tes!N91=0,"",RES_hhdet_in_tes!N91/RES_hhdet_in_fec!N91)</f>
        <v>1</v>
      </c>
      <c r="O91" s="113">
        <f>IF(RES_hhdet_in_tes!O91=0,"",RES_hhdet_in_tes!O91/RES_hhdet_in_fec!O91)</f>
        <v>1</v>
      </c>
      <c r="P91" s="113">
        <f>IF(RES_hhdet_in_tes!P91=0,"",RES_hhdet_in_tes!P91/RES_hhdet_in_fec!P91)</f>
        <v>1</v>
      </c>
      <c r="Q91" s="113">
        <f>IF(RES_hhdet_in_tes!Q91=0,"",RES_hhdet_in_tes!Q91/RES_hhdet_in_fec!Q91)</f>
        <v>1</v>
      </c>
      <c r="R91" s="113">
        <f>IF(RES_hhdet_in_tes!R91=0,"",RES_hhdet_in_tes!R91/RES_hhdet_in_fec!R91)</f>
        <v>1</v>
      </c>
      <c r="S91" s="113">
        <f>IF(RES_hhdet_in_tes!S91=0,"",RES_hhdet_in_tes!S91/RES_hhdet_in_fec!S91)</f>
        <v>1</v>
      </c>
      <c r="T91" s="113">
        <f>IF(RES_hhdet_in_tes!T91=0,"",RES_hhdet_in_tes!T91/RES_hhdet_in_fec!T91)</f>
        <v>1</v>
      </c>
      <c r="U91" s="113">
        <f>IF(RES_hhdet_in_tes!U91=0,"",RES_hhdet_in_tes!U91/RES_hhdet_in_fec!U91)</f>
        <v>1</v>
      </c>
      <c r="V91" s="113">
        <f>IF(RES_hhdet_in_tes!V91=0,"",RES_hhdet_in_tes!V91/RES_hhdet_in_fec!V91)</f>
        <v>1</v>
      </c>
      <c r="W91" s="113">
        <f>IF(RES_hhdet_in_tes!W91=0,"",RES_hhdet_in_tes!W91/RES_hhdet_in_fec!W91)</f>
        <v>1</v>
      </c>
      <c r="DA91" s="132" t="s">
        <v>3671</v>
      </c>
    </row>
    <row r="92" spans="1:105" ht="12" customHeight="1" x14ac:dyDescent="0.25">
      <c r="A92" s="106" t="s">
        <v>124</v>
      </c>
      <c r="B92" s="112"/>
      <c r="C92" s="112">
        <f>IF(RES_hhdet_in_tes!C92=0,"",RES_hhdet_in_tes!C92/RES_hhdet_in_fec!C92)</f>
        <v>0.57117491641331308</v>
      </c>
      <c r="D92" s="112">
        <f>IF(RES_hhdet_in_tes!D92=0,"",RES_hhdet_in_tes!D92/RES_hhdet_in_fec!D92)</f>
        <v>0.57304133083580799</v>
      </c>
      <c r="E92" s="112">
        <f>IF(RES_hhdet_in_tes!E92=0,"",RES_hhdet_in_tes!E92/RES_hhdet_in_fec!E92)</f>
        <v>0.575216718836286</v>
      </c>
      <c r="F92" s="112">
        <f>IF(RES_hhdet_in_tes!F92=0,"",RES_hhdet_in_tes!F92/RES_hhdet_in_fec!F92)</f>
        <v>0.57743423959739792</v>
      </c>
      <c r="G92" s="112">
        <f>IF(RES_hhdet_in_tes!G92=0,"",RES_hhdet_in_tes!G92/RES_hhdet_in_fec!G92)</f>
        <v>0.57993630685030162</v>
      </c>
      <c r="H92" s="112">
        <f>IF(RES_hhdet_in_tes!H92=0,"",RES_hhdet_in_tes!H92/RES_hhdet_in_fec!H92)</f>
        <v>0.58269325224040303</v>
      </c>
      <c r="I92" s="112">
        <f>IF(RES_hhdet_in_tes!I92=0,"",RES_hhdet_in_tes!I92/RES_hhdet_in_fec!I92)</f>
        <v>0.58576480651814267</v>
      </c>
      <c r="J92" s="112">
        <f>IF(RES_hhdet_in_tes!J92=0,"",RES_hhdet_in_tes!J92/RES_hhdet_in_fec!J92)</f>
        <v>0.58939566548501776</v>
      </c>
      <c r="K92" s="112">
        <f>IF(RES_hhdet_in_tes!K92=0,"",RES_hhdet_in_tes!K92/RES_hhdet_in_fec!K92)</f>
        <v>0.593793884934952</v>
      </c>
      <c r="L92" s="112">
        <f>IF(RES_hhdet_in_tes!L92=0,"",RES_hhdet_in_tes!L92/RES_hhdet_in_fec!L92)</f>
        <v>0.59901512832267489</v>
      </c>
      <c r="M92" s="112">
        <f>IF(RES_hhdet_in_tes!M92=0,"",RES_hhdet_in_tes!M92/RES_hhdet_in_fec!M92)</f>
        <v>0.60999662650750142</v>
      </c>
      <c r="N92" s="112">
        <f>IF(RES_hhdet_in_tes!N92=0,"",RES_hhdet_in_tes!N92/RES_hhdet_in_fec!N92)</f>
        <v>0.62830545317046438</v>
      </c>
      <c r="O92" s="112">
        <f>IF(RES_hhdet_in_tes!O92=0,"",RES_hhdet_in_tes!O92/RES_hhdet_in_fec!O92)</f>
        <v>0.6552497596551109</v>
      </c>
      <c r="P92" s="112">
        <f>IF(RES_hhdet_in_tes!P92=0,"",RES_hhdet_in_tes!P92/RES_hhdet_in_fec!P92)</f>
        <v>0.68808017920568132</v>
      </c>
      <c r="Q92" s="112">
        <f>IF(RES_hhdet_in_tes!Q92=0,"",RES_hhdet_in_tes!Q92/RES_hhdet_in_fec!Q92)</f>
        <v>0.71788862293566402</v>
      </c>
      <c r="R92" s="112">
        <f>IF(RES_hhdet_in_tes!R92=0,"",RES_hhdet_in_tes!R92/RES_hhdet_in_fec!R92)</f>
        <v>0.73800567587016086</v>
      </c>
      <c r="S92" s="112">
        <f>IF(RES_hhdet_in_tes!S92=0,"",RES_hhdet_in_tes!S92/RES_hhdet_in_fec!S92)</f>
        <v>0.75739119960706158</v>
      </c>
      <c r="T92" s="112">
        <f>IF(RES_hhdet_in_tes!T92=0,"",RES_hhdet_in_tes!T92/RES_hhdet_in_fec!T92)</f>
        <v>0.77494790034989891</v>
      </c>
      <c r="U92" s="112">
        <f>IF(RES_hhdet_in_tes!U92=0,"",RES_hhdet_in_tes!U92/RES_hhdet_in_fec!U92)</f>
        <v>0.78957848430226674</v>
      </c>
      <c r="V92" s="112">
        <f>IF(RES_hhdet_in_tes!V92=0,"",RES_hhdet_in_tes!V92/RES_hhdet_in_fec!V92)</f>
        <v>0.80018565766773353</v>
      </c>
      <c r="W92" s="112">
        <f>IF(RES_hhdet_in_tes!W92=0,"",RES_hhdet_in_tes!W92/RES_hhdet_in_fec!W92)</f>
        <v>0.80517514605148766</v>
      </c>
      <c r="DA92" s="131" t="s">
        <v>3672</v>
      </c>
    </row>
    <row r="93" spans="1:105" ht="12" customHeight="1" x14ac:dyDescent="0.25">
      <c r="A93" s="107" t="s">
        <v>123</v>
      </c>
      <c r="B93" s="113"/>
      <c r="C93" s="113" t="str">
        <f>IF(RES_hhdet_in_tes!C93=0,"",RES_hhdet_in_tes!C93/RES_hhdet_in_fec!C93)</f>
        <v/>
      </c>
      <c r="D93" s="113" t="str">
        <f>IF(RES_hhdet_in_tes!D93=0,"",RES_hhdet_in_tes!D93/RES_hhdet_in_fec!D93)</f>
        <v/>
      </c>
      <c r="E93" s="113" t="str">
        <f>IF(RES_hhdet_in_tes!E93=0,"",RES_hhdet_in_tes!E93/RES_hhdet_in_fec!E93)</f>
        <v/>
      </c>
      <c r="F93" s="113" t="str">
        <f>IF(RES_hhdet_in_tes!F93=0,"",RES_hhdet_in_tes!F93/RES_hhdet_in_fec!F93)</f>
        <v/>
      </c>
      <c r="G93" s="113" t="str">
        <f>IF(RES_hhdet_in_tes!G93=0,"",RES_hhdet_in_tes!G93/RES_hhdet_in_fec!G93)</f>
        <v/>
      </c>
      <c r="H93" s="113" t="str">
        <f>IF(RES_hhdet_in_tes!H93=0,"",RES_hhdet_in_tes!H93/RES_hhdet_in_fec!H93)</f>
        <v/>
      </c>
      <c r="I93" s="113" t="str">
        <f>IF(RES_hhdet_in_tes!I93=0,"",RES_hhdet_in_tes!I93/RES_hhdet_in_fec!I93)</f>
        <v/>
      </c>
      <c r="J93" s="113" t="str">
        <f>IF(RES_hhdet_in_tes!J93=0,"",RES_hhdet_in_tes!J93/RES_hhdet_in_fec!J93)</f>
        <v/>
      </c>
      <c r="K93" s="113">
        <f>IF(RES_hhdet_in_tes!K93=0,"",RES_hhdet_in_tes!K93/RES_hhdet_in_fec!K93)</f>
        <v>0.74772589431078362</v>
      </c>
      <c r="L93" s="113">
        <f>IF(RES_hhdet_in_tes!L93=0,"",RES_hhdet_in_tes!L93/RES_hhdet_in_fec!L93)</f>
        <v>0.74353821747174897</v>
      </c>
      <c r="M93" s="113">
        <f>IF(RES_hhdet_in_tes!M93=0,"",RES_hhdet_in_tes!M93/RES_hhdet_in_fec!M93)</f>
        <v>0.75885480229452773</v>
      </c>
      <c r="N93" s="113">
        <f>IF(RES_hhdet_in_tes!N93=0,"",RES_hhdet_in_tes!N93/RES_hhdet_in_fec!N93)</f>
        <v>0.77870169812506074</v>
      </c>
      <c r="O93" s="113">
        <f>IF(RES_hhdet_in_tes!O93=0,"",RES_hhdet_in_tes!O93/RES_hhdet_in_fec!O93)</f>
        <v>0.79375470685820082</v>
      </c>
      <c r="P93" s="113">
        <f>IF(RES_hhdet_in_tes!P93=0,"",RES_hhdet_in_tes!P93/RES_hhdet_in_fec!P93)</f>
        <v>0.81998633996252879</v>
      </c>
      <c r="Q93" s="113">
        <f>IF(RES_hhdet_in_tes!Q93=0,"",RES_hhdet_in_tes!Q93/RES_hhdet_in_fec!Q93)</f>
        <v>0.83834992523458085</v>
      </c>
      <c r="R93" s="113">
        <f>IF(RES_hhdet_in_tes!R93=0,"",RES_hhdet_in_tes!R93/RES_hhdet_in_fec!R93)</f>
        <v>0.85306959327071274</v>
      </c>
      <c r="S93" s="113">
        <f>IF(RES_hhdet_in_tes!S93=0,"",RES_hhdet_in_tes!S93/RES_hhdet_in_fec!S93)</f>
        <v>0.86753662743978643</v>
      </c>
      <c r="T93" s="113">
        <f>IF(RES_hhdet_in_tes!T93=0,"",RES_hhdet_in_tes!T93/RES_hhdet_in_fec!T93)</f>
        <v>0.86056606161517679</v>
      </c>
      <c r="U93" s="113">
        <f>IF(RES_hhdet_in_tes!U93=0,"",RES_hhdet_in_tes!U93/RES_hhdet_in_fec!U93)</f>
        <v>0.88103569660402181</v>
      </c>
      <c r="V93" s="113">
        <f>IF(RES_hhdet_in_tes!V93=0,"",RES_hhdet_in_tes!V93/RES_hhdet_in_fec!V93)</f>
        <v>0.88942743259229906</v>
      </c>
      <c r="W93" s="113">
        <f>IF(RES_hhdet_in_tes!W93=0,"",RES_hhdet_in_tes!W93/RES_hhdet_in_fec!W93)</f>
        <v>0.89521389296689302</v>
      </c>
      <c r="DA93" s="132" t="s">
        <v>3673</v>
      </c>
    </row>
    <row r="94" spans="1:105" ht="12" customHeight="1" x14ac:dyDescent="0.25">
      <c r="A94" s="108" t="s">
        <v>50</v>
      </c>
      <c r="B94" s="111"/>
      <c r="C94" s="111" t="str">
        <f>IF(RES_hhdet_in_tes!C94=0,"",RES_hhdet_in_tes!C94/RES_hhdet_in_fec!C94)</f>
        <v/>
      </c>
      <c r="D94" s="111" t="str">
        <f>IF(RES_hhdet_in_tes!D94=0,"",RES_hhdet_in_tes!D94/RES_hhdet_in_fec!D94)</f>
        <v/>
      </c>
      <c r="E94" s="111" t="str">
        <f>IF(RES_hhdet_in_tes!E94=0,"",RES_hhdet_in_tes!E94/RES_hhdet_in_fec!E94)</f>
        <v/>
      </c>
      <c r="F94" s="111" t="str">
        <f>IF(RES_hhdet_in_tes!F94=0,"",RES_hhdet_in_tes!F94/RES_hhdet_in_fec!F94)</f>
        <v/>
      </c>
      <c r="G94" s="111" t="str">
        <f>IF(RES_hhdet_in_tes!G94=0,"",RES_hhdet_in_tes!G94/RES_hhdet_in_fec!G94)</f>
        <v/>
      </c>
      <c r="H94" s="111" t="str">
        <f>IF(RES_hhdet_in_tes!H94=0,"",RES_hhdet_in_tes!H94/RES_hhdet_in_fec!H94)</f>
        <v/>
      </c>
      <c r="I94" s="111" t="str">
        <f>IF(RES_hhdet_in_tes!I94=0,"",RES_hhdet_in_tes!I94/RES_hhdet_in_fec!I94)</f>
        <v/>
      </c>
      <c r="J94" s="111" t="str">
        <f>IF(RES_hhdet_in_tes!J94=0,"",RES_hhdet_in_tes!J94/RES_hhdet_in_fec!J94)</f>
        <v/>
      </c>
      <c r="K94" s="111">
        <f>IF(RES_hhdet_in_tes!K94=0,"",RES_hhdet_in_tes!K94/RES_hhdet_in_fec!K94)</f>
        <v>0.593793884934952</v>
      </c>
      <c r="L94" s="111">
        <f>IF(RES_hhdet_in_tes!L94=0,"",RES_hhdet_in_tes!L94/RES_hhdet_in_fec!L94)</f>
        <v>0.59901512832267489</v>
      </c>
      <c r="M94" s="111">
        <f>IF(RES_hhdet_in_tes!M94=0,"",RES_hhdet_in_tes!M94/RES_hhdet_in_fec!M94)</f>
        <v>0.60999662650750142</v>
      </c>
      <c r="N94" s="111">
        <f>IF(RES_hhdet_in_tes!N94=0,"",RES_hhdet_in_tes!N94/RES_hhdet_in_fec!N94)</f>
        <v>0.62830545317046438</v>
      </c>
      <c r="O94" s="111">
        <f>IF(RES_hhdet_in_tes!O94=0,"",RES_hhdet_in_tes!O94/RES_hhdet_in_fec!O94)</f>
        <v>0.6552497596551109</v>
      </c>
      <c r="P94" s="111">
        <f>IF(RES_hhdet_in_tes!P94=0,"",RES_hhdet_in_tes!P94/RES_hhdet_in_fec!P94)</f>
        <v>0.68808017920568132</v>
      </c>
      <c r="Q94" s="111">
        <f>IF(RES_hhdet_in_tes!Q94=0,"",RES_hhdet_in_tes!Q94/RES_hhdet_in_fec!Q94)</f>
        <v>0.71788862293566402</v>
      </c>
      <c r="R94" s="111">
        <f>IF(RES_hhdet_in_tes!R94=0,"",RES_hhdet_in_tes!R94/RES_hhdet_in_fec!R94)</f>
        <v>0.73800567587016097</v>
      </c>
      <c r="S94" s="111">
        <f>IF(RES_hhdet_in_tes!S94=0,"",RES_hhdet_in_tes!S94/RES_hhdet_in_fec!S94)</f>
        <v>0.75739119960706158</v>
      </c>
      <c r="T94" s="111">
        <f>IF(RES_hhdet_in_tes!T94=0,"",RES_hhdet_in_tes!T94/RES_hhdet_in_fec!T94)</f>
        <v>0.77494790034989891</v>
      </c>
      <c r="U94" s="111">
        <f>IF(RES_hhdet_in_tes!U94=0,"",RES_hhdet_in_tes!U94/RES_hhdet_in_fec!U94)</f>
        <v>0.78957848430226674</v>
      </c>
      <c r="V94" s="111">
        <f>IF(RES_hhdet_in_tes!V94=0,"",RES_hhdet_in_tes!V94/RES_hhdet_in_fec!V94)</f>
        <v>0.80018565766773353</v>
      </c>
      <c r="W94" s="111">
        <f>IF(RES_hhdet_in_tes!W94=0,"",RES_hhdet_in_tes!W94/RES_hhdet_in_fec!W94)</f>
        <v>0.80517514605148766</v>
      </c>
      <c r="DA94" s="63" t="s">
        <v>3674</v>
      </c>
    </row>
    <row r="95" spans="1:105" ht="12" customHeight="1" x14ac:dyDescent="0.25">
      <c r="A95" s="108" t="s">
        <v>52</v>
      </c>
      <c r="B95" s="111"/>
      <c r="C95" s="111" t="str">
        <f>IF(RES_hhdet_in_tes!C95=0,"",RES_hhdet_in_tes!C95/RES_hhdet_in_fec!C95)</f>
        <v/>
      </c>
      <c r="D95" s="111" t="str">
        <f>IF(RES_hhdet_in_tes!D95=0,"",RES_hhdet_in_tes!D95/RES_hhdet_in_fec!D95)</f>
        <v/>
      </c>
      <c r="E95" s="111" t="str">
        <f>IF(RES_hhdet_in_tes!E95=0,"",RES_hhdet_in_tes!E95/RES_hhdet_in_fec!E95)</f>
        <v/>
      </c>
      <c r="F95" s="111" t="str">
        <f>IF(RES_hhdet_in_tes!F95=0,"",RES_hhdet_in_tes!F95/RES_hhdet_in_fec!F95)</f>
        <v/>
      </c>
      <c r="G95" s="111" t="str">
        <f>IF(RES_hhdet_in_tes!G95=0,"",RES_hhdet_in_tes!G95/RES_hhdet_in_fec!G95)</f>
        <v/>
      </c>
      <c r="H95" s="111" t="str">
        <f>IF(RES_hhdet_in_tes!H95=0,"",RES_hhdet_in_tes!H95/RES_hhdet_in_fec!H95)</f>
        <v/>
      </c>
      <c r="I95" s="111" t="str">
        <f>IF(RES_hhdet_in_tes!I95=0,"",RES_hhdet_in_tes!I95/RES_hhdet_in_fec!I95)</f>
        <v/>
      </c>
      <c r="J95" s="111" t="str">
        <f>IF(RES_hhdet_in_tes!J95=0,"",RES_hhdet_in_tes!J95/RES_hhdet_in_fec!J95)</f>
        <v/>
      </c>
      <c r="K95" s="111">
        <f>IF(RES_hhdet_in_tes!K95=0,"",RES_hhdet_in_tes!K95/RES_hhdet_in_fec!K95)</f>
        <v>1</v>
      </c>
      <c r="L95" s="111">
        <f>IF(RES_hhdet_in_tes!L95=0,"",RES_hhdet_in_tes!L95/RES_hhdet_in_fec!L95)</f>
        <v>1</v>
      </c>
      <c r="M95" s="111">
        <f>IF(RES_hhdet_in_tes!M95=0,"",RES_hhdet_in_tes!M95/RES_hhdet_in_fec!M95)</f>
        <v>1</v>
      </c>
      <c r="N95" s="111">
        <f>IF(RES_hhdet_in_tes!N95=0,"",RES_hhdet_in_tes!N95/RES_hhdet_in_fec!N95)</f>
        <v>1</v>
      </c>
      <c r="O95" s="111">
        <f>IF(RES_hhdet_in_tes!O95=0,"",RES_hhdet_in_tes!O95/RES_hhdet_in_fec!O95)</f>
        <v>1</v>
      </c>
      <c r="P95" s="111">
        <f>IF(RES_hhdet_in_tes!P95=0,"",RES_hhdet_in_tes!P95/RES_hhdet_in_fec!P95)</f>
        <v>1</v>
      </c>
      <c r="Q95" s="111">
        <f>IF(RES_hhdet_in_tes!Q95=0,"",RES_hhdet_in_tes!Q95/RES_hhdet_in_fec!Q95)</f>
        <v>1</v>
      </c>
      <c r="R95" s="111">
        <f>IF(RES_hhdet_in_tes!R95=0,"",RES_hhdet_in_tes!R95/RES_hhdet_in_fec!R95)</f>
        <v>1</v>
      </c>
      <c r="S95" s="111">
        <f>IF(RES_hhdet_in_tes!S95=0,"",RES_hhdet_in_tes!S95/RES_hhdet_in_fec!S95)</f>
        <v>1</v>
      </c>
      <c r="T95" s="111">
        <f>IF(RES_hhdet_in_tes!T95=0,"",RES_hhdet_in_tes!T95/RES_hhdet_in_fec!T95)</f>
        <v>1</v>
      </c>
      <c r="U95" s="111">
        <f>IF(RES_hhdet_in_tes!U95=0,"",RES_hhdet_in_tes!U95/RES_hhdet_in_fec!U95)</f>
        <v>1</v>
      </c>
      <c r="V95" s="111">
        <f>IF(RES_hhdet_in_tes!V95=0,"",RES_hhdet_in_tes!V95/RES_hhdet_in_fec!V95)</f>
        <v>1</v>
      </c>
      <c r="W95" s="111">
        <f>IF(RES_hhdet_in_tes!W95=0,"",RES_hhdet_in_tes!W95/RES_hhdet_in_fec!W95)</f>
        <v>1</v>
      </c>
      <c r="DA95" s="63" t="s">
        <v>3675</v>
      </c>
    </row>
    <row r="96" spans="1:105" ht="12" customHeight="1" x14ac:dyDescent="0.25">
      <c r="A96" s="106" t="s">
        <v>122</v>
      </c>
      <c r="B96" s="112"/>
      <c r="C96" s="112">
        <f>IF(RES_hhdet_in_tes!C96=0,"",RES_hhdet_in_tes!C96/RES_hhdet_in_fec!C96)</f>
        <v>0.64116044441636455</v>
      </c>
      <c r="D96" s="112">
        <f>IF(RES_hhdet_in_tes!D96=0,"",RES_hhdet_in_tes!D96/RES_hhdet_in_fec!D96)</f>
        <v>0.64288036462870968</v>
      </c>
      <c r="E96" s="112">
        <f>IF(RES_hhdet_in_tes!E96=0,"",RES_hhdet_in_tes!E96/RES_hhdet_in_fec!E96)</f>
        <v>0.6447325710289048</v>
      </c>
      <c r="F96" s="112">
        <f>IF(RES_hhdet_in_tes!F96=0,"",RES_hhdet_in_tes!F96/RES_hhdet_in_fec!F96)</f>
        <v>0.6466025695634221</v>
      </c>
      <c r="G96" s="112">
        <f>IF(RES_hhdet_in_tes!G96=0,"",RES_hhdet_in_tes!G96/RES_hhdet_in_fec!G96)</f>
        <v>0.64859545626381587</v>
      </c>
      <c r="H96" s="112">
        <f>IF(RES_hhdet_in_tes!H96=0,"",RES_hhdet_in_tes!H96/RES_hhdet_in_fec!H96)</f>
        <v>0.65069945127796269</v>
      </c>
      <c r="I96" s="112">
        <f>IF(RES_hhdet_in_tes!I96=0,"",RES_hhdet_in_tes!I96/RES_hhdet_in_fec!I96)</f>
        <v>0.65294192623199265</v>
      </c>
      <c r="J96" s="112">
        <f>IF(RES_hhdet_in_tes!J96=0,"",RES_hhdet_in_tes!J96/RES_hhdet_in_fec!J96)</f>
        <v>0.6554324453767737</v>
      </c>
      <c r="K96" s="112">
        <f>IF(RES_hhdet_in_tes!K96=0,"",RES_hhdet_in_tes!K96/RES_hhdet_in_fec!K96)</f>
        <v>0.65826810458400087</v>
      </c>
      <c r="L96" s="112">
        <f>IF(RES_hhdet_in_tes!L96=0,"",RES_hhdet_in_tes!L96/RES_hhdet_in_fec!L96)</f>
        <v>0.66148288617099127</v>
      </c>
      <c r="M96" s="112">
        <f>IF(RES_hhdet_in_tes!M96=0,"",RES_hhdet_in_tes!M96/RES_hhdet_in_fec!M96)</f>
        <v>0.66730435021905199</v>
      </c>
      <c r="N96" s="112">
        <f>IF(RES_hhdet_in_tes!N96=0,"",RES_hhdet_in_tes!N96/RES_hhdet_in_fec!N96)</f>
        <v>0.67671125316056979</v>
      </c>
      <c r="O96" s="112">
        <f>IF(RES_hhdet_in_tes!O96=0,"",RES_hhdet_in_tes!O96/RES_hhdet_in_fec!O96)</f>
        <v>0.69095873593925394</v>
      </c>
      <c r="P96" s="112">
        <f>IF(RES_hhdet_in_tes!P96=0,"",RES_hhdet_in_tes!P96/RES_hhdet_in_fec!P96)</f>
        <v>0.70949288208010641</v>
      </c>
      <c r="Q96" s="112">
        <f>IF(RES_hhdet_in_tes!Q96=0,"",RES_hhdet_in_tes!Q96/RES_hhdet_in_fec!Q96)</f>
        <v>0.7276793369381851</v>
      </c>
      <c r="R96" s="112">
        <f>IF(RES_hhdet_in_tes!R96=0,"",RES_hhdet_in_tes!R96/RES_hhdet_in_fec!R96)</f>
        <v>0.7407164003369906</v>
      </c>
      <c r="S96" s="112">
        <f>IF(RES_hhdet_in_tes!S96=0,"",RES_hhdet_in_tes!S96/RES_hhdet_in_fec!S96)</f>
        <v>0.75362493808915698</v>
      </c>
      <c r="T96" s="112" t="str">
        <f>IF(RES_hhdet_in_tes!T96=0,"",RES_hhdet_in_tes!T96/RES_hhdet_in_fec!T96)</f>
        <v/>
      </c>
      <c r="U96" s="112">
        <f>IF(RES_hhdet_in_tes!U96=0,"",RES_hhdet_in_tes!U96/RES_hhdet_in_fec!U96)</f>
        <v>0.77788520577229414</v>
      </c>
      <c r="V96" s="112" t="str">
        <f>IF(RES_hhdet_in_tes!V96=0,"",RES_hhdet_in_tes!V96/RES_hhdet_in_fec!V96)</f>
        <v/>
      </c>
      <c r="W96" s="112">
        <f>IF(RES_hhdet_in_tes!W96=0,"",RES_hhdet_in_tes!W96/RES_hhdet_in_fec!W96)</f>
        <v>0.79654596598285621</v>
      </c>
      <c r="DA96" s="131" t="s">
        <v>3676</v>
      </c>
    </row>
    <row r="97" spans="1:105" ht="12" customHeight="1" x14ac:dyDescent="0.25">
      <c r="A97" s="107" t="s">
        <v>121</v>
      </c>
      <c r="B97" s="113"/>
      <c r="C97" s="113" t="str">
        <f>IF(RES_hhdet_in_tes!C97=0,"",RES_hhdet_in_tes!C97/RES_hhdet_in_fec!C97)</f>
        <v/>
      </c>
      <c r="D97" s="113" t="str">
        <f>IF(RES_hhdet_in_tes!D97=0,"",RES_hhdet_in_tes!D97/RES_hhdet_in_fec!D97)</f>
        <v/>
      </c>
      <c r="E97" s="113" t="str">
        <f>IF(RES_hhdet_in_tes!E97=0,"",RES_hhdet_in_tes!E97/RES_hhdet_in_fec!E97)</f>
        <v/>
      </c>
      <c r="F97" s="113" t="str">
        <f>IF(RES_hhdet_in_tes!F97=0,"",RES_hhdet_in_tes!F97/RES_hhdet_in_fec!F97)</f>
        <v/>
      </c>
      <c r="G97" s="113" t="str">
        <f>IF(RES_hhdet_in_tes!G97=0,"",RES_hhdet_in_tes!G97/RES_hhdet_in_fec!G97)</f>
        <v/>
      </c>
      <c r="H97" s="113" t="str">
        <f>IF(RES_hhdet_in_tes!H97=0,"",RES_hhdet_in_tes!H97/RES_hhdet_in_fec!H97)</f>
        <v/>
      </c>
      <c r="I97" s="113" t="str">
        <f>IF(RES_hhdet_in_tes!I97=0,"",RES_hhdet_in_tes!I97/RES_hhdet_in_fec!I97)</f>
        <v/>
      </c>
      <c r="J97" s="113" t="str">
        <f>IF(RES_hhdet_in_tes!J97=0,"",RES_hhdet_in_tes!J97/RES_hhdet_in_fec!J97)</f>
        <v/>
      </c>
      <c r="K97" s="113">
        <f>IF(RES_hhdet_in_tes!K97=0,"",RES_hhdet_in_tes!K97/RES_hhdet_in_fec!K97)</f>
        <v>0.79614404598547794</v>
      </c>
      <c r="L97" s="113">
        <f>IF(RES_hhdet_in_tes!L97=0,"",RES_hhdet_in_tes!L97/RES_hhdet_in_fec!L97)</f>
        <v>0.79110067099178716</v>
      </c>
      <c r="M97" s="113">
        <f>IF(RES_hhdet_in_tes!M97=0,"",RES_hhdet_in_tes!M97/RES_hhdet_in_fec!M97)</f>
        <v>0.80137436648296057</v>
      </c>
      <c r="N97" s="113">
        <f>IF(RES_hhdet_in_tes!N97=0,"",RES_hhdet_in_tes!N97/RES_hhdet_in_fec!N97)</f>
        <v>0.81350122847692186</v>
      </c>
      <c r="O97" s="113">
        <f>IF(RES_hhdet_in_tes!O97=0,"",RES_hhdet_in_tes!O97/RES_hhdet_in_fec!O97)</f>
        <v>0.81894390063694222</v>
      </c>
      <c r="P97" s="113">
        <f>IF(RES_hhdet_in_tes!P97=0,"",RES_hhdet_in_tes!P97/RES_hhdet_in_fec!P97)</f>
        <v>0.8344072951991639</v>
      </c>
      <c r="Q97" s="113">
        <f>IF(RES_hhdet_in_tes!Q97=0,"",RES_hhdet_in_tes!Q97/RES_hhdet_in_fec!Q97)</f>
        <v>0.84455332189439491</v>
      </c>
      <c r="R97" s="113">
        <f>IF(RES_hhdet_in_tes!R97=0,"",RES_hhdet_in_tes!R97/RES_hhdet_in_fec!R97)</f>
        <v>0.85427462313239966</v>
      </c>
      <c r="S97" s="113">
        <f>IF(RES_hhdet_in_tes!S97=0,"",RES_hhdet_in_tes!S97/RES_hhdet_in_fec!S97)</f>
        <v>0.86470756475783361</v>
      </c>
      <c r="T97" s="113">
        <f>IF(RES_hhdet_in_tes!T97=0,"",RES_hhdet_in_tes!T97/RES_hhdet_in_fec!T97)</f>
        <v>0.8559212685640013</v>
      </c>
      <c r="U97" s="113">
        <f>IF(RES_hhdet_in_tes!U97=0,"",RES_hhdet_in_tes!U97/RES_hhdet_in_fec!U97)</f>
        <v>0.87366362449816037</v>
      </c>
      <c r="V97" s="113">
        <f>IF(RES_hhdet_in_tes!V97=0,"",RES_hhdet_in_tes!V97/RES_hhdet_in_fec!V97)</f>
        <v>0.88169477629371118</v>
      </c>
      <c r="W97" s="113">
        <f>IF(RES_hhdet_in_tes!W97=0,"",RES_hhdet_in_tes!W97/RES_hhdet_in_fec!W97)</f>
        <v>0.89084894562514905</v>
      </c>
      <c r="DA97" s="132" t="s">
        <v>3677</v>
      </c>
    </row>
    <row r="98" spans="1:105" ht="12" customHeight="1" x14ac:dyDescent="0.25">
      <c r="A98" s="108" t="s">
        <v>53</v>
      </c>
      <c r="B98" s="111"/>
      <c r="C98" s="111" t="str">
        <f>IF(RES_hhdet_in_tes!C98=0,"",RES_hhdet_in_tes!C98/RES_hhdet_in_fec!C98)</f>
        <v/>
      </c>
      <c r="D98" s="111" t="str">
        <f>IF(RES_hhdet_in_tes!D98=0,"",RES_hhdet_in_tes!D98/RES_hhdet_in_fec!D98)</f>
        <v/>
      </c>
      <c r="E98" s="111" t="str">
        <f>IF(RES_hhdet_in_tes!E98=0,"",RES_hhdet_in_tes!E98/RES_hhdet_in_fec!E98)</f>
        <v/>
      </c>
      <c r="F98" s="111" t="str">
        <f>IF(RES_hhdet_in_tes!F98=0,"",RES_hhdet_in_tes!F98/RES_hhdet_in_fec!F98)</f>
        <v/>
      </c>
      <c r="G98" s="111" t="str">
        <f>IF(RES_hhdet_in_tes!G98=0,"",RES_hhdet_in_tes!G98/RES_hhdet_in_fec!G98)</f>
        <v/>
      </c>
      <c r="H98" s="111" t="str">
        <f>IF(RES_hhdet_in_tes!H98=0,"",RES_hhdet_in_tes!H98/RES_hhdet_in_fec!H98)</f>
        <v/>
      </c>
      <c r="I98" s="111" t="str">
        <f>IF(RES_hhdet_in_tes!I98=0,"",RES_hhdet_in_tes!I98/RES_hhdet_in_fec!I98)</f>
        <v/>
      </c>
      <c r="J98" s="111" t="str">
        <f>IF(RES_hhdet_in_tes!J98=0,"",RES_hhdet_in_tes!J98/RES_hhdet_in_fec!J98)</f>
        <v/>
      </c>
      <c r="K98" s="111">
        <f>IF(RES_hhdet_in_tes!K98=0,"",RES_hhdet_in_tes!K98/RES_hhdet_in_fec!K98)</f>
        <v>0.65826810458400087</v>
      </c>
      <c r="L98" s="111">
        <f>IF(RES_hhdet_in_tes!L98=0,"",RES_hhdet_in_tes!L98/RES_hhdet_in_fec!L98)</f>
        <v>0.66148288617099127</v>
      </c>
      <c r="M98" s="111">
        <f>IF(RES_hhdet_in_tes!M98=0,"",RES_hhdet_in_tes!M98/RES_hhdet_in_fec!M98)</f>
        <v>0.66730435021905199</v>
      </c>
      <c r="N98" s="111">
        <f>IF(RES_hhdet_in_tes!N98=0,"",RES_hhdet_in_tes!N98/RES_hhdet_in_fec!N98)</f>
        <v>0.67671125316056979</v>
      </c>
      <c r="O98" s="111">
        <f>IF(RES_hhdet_in_tes!O98=0,"",RES_hhdet_in_tes!O98/RES_hhdet_in_fec!O98)</f>
        <v>0.69095873593925394</v>
      </c>
      <c r="P98" s="111">
        <f>IF(RES_hhdet_in_tes!P98=0,"",RES_hhdet_in_tes!P98/RES_hhdet_in_fec!P98)</f>
        <v>0.70949288208010641</v>
      </c>
      <c r="Q98" s="111">
        <f>IF(RES_hhdet_in_tes!Q98=0,"",RES_hhdet_in_tes!Q98/RES_hhdet_in_fec!Q98)</f>
        <v>0.7276793369381851</v>
      </c>
      <c r="R98" s="111">
        <f>IF(RES_hhdet_in_tes!R98=0,"",RES_hhdet_in_tes!R98/RES_hhdet_in_fec!R98)</f>
        <v>0.7407164003369906</v>
      </c>
      <c r="S98" s="111">
        <f>IF(RES_hhdet_in_tes!S98=0,"",RES_hhdet_in_tes!S98/RES_hhdet_in_fec!S98)</f>
        <v>0.75362493808915698</v>
      </c>
      <c r="T98" s="111">
        <f>IF(RES_hhdet_in_tes!T98=0,"",RES_hhdet_in_tes!T98/RES_hhdet_in_fec!T98)</f>
        <v>0.76613428213655244</v>
      </c>
      <c r="U98" s="111">
        <f>IF(RES_hhdet_in_tes!U98=0,"",RES_hhdet_in_tes!U98/RES_hhdet_in_fec!U98)</f>
        <v>0.77788520577229414</v>
      </c>
      <c r="V98" s="111">
        <f>IF(RES_hhdet_in_tes!V98=0,"",RES_hhdet_in_tes!V98/RES_hhdet_in_fec!V98)</f>
        <v>0.78832658330350425</v>
      </c>
      <c r="W98" s="111">
        <f>IF(RES_hhdet_in_tes!W98=0,"",RES_hhdet_in_tes!W98/RES_hhdet_in_fec!W98)</f>
        <v>0.79654596598285621</v>
      </c>
      <c r="DA98" s="63" t="s">
        <v>3678</v>
      </c>
    </row>
    <row r="99" spans="1:105" ht="12" customHeight="1" x14ac:dyDescent="0.25">
      <c r="A99" s="108" t="s">
        <v>52</v>
      </c>
      <c r="B99" s="111"/>
      <c r="C99" s="111" t="str">
        <f>IF(RES_hhdet_in_tes!C99=0,"",RES_hhdet_in_tes!C99/RES_hhdet_in_fec!C99)</f>
        <v/>
      </c>
      <c r="D99" s="111" t="str">
        <f>IF(RES_hhdet_in_tes!D99=0,"",RES_hhdet_in_tes!D99/RES_hhdet_in_fec!D99)</f>
        <v/>
      </c>
      <c r="E99" s="111" t="str">
        <f>IF(RES_hhdet_in_tes!E99=0,"",RES_hhdet_in_tes!E99/RES_hhdet_in_fec!E99)</f>
        <v/>
      </c>
      <c r="F99" s="111" t="str">
        <f>IF(RES_hhdet_in_tes!F99=0,"",RES_hhdet_in_tes!F99/RES_hhdet_in_fec!F99)</f>
        <v/>
      </c>
      <c r="G99" s="111" t="str">
        <f>IF(RES_hhdet_in_tes!G99=0,"",RES_hhdet_in_tes!G99/RES_hhdet_in_fec!G99)</f>
        <v/>
      </c>
      <c r="H99" s="111" t="str">
        <f>IF(RES_hhdet_in_tes!H99=0,"",RES_hhdet_in_tes!H99/RES_hhdet_in_fec!H99)</f>
        <v/>
      </c>
      <c r="I99" s="111" t="str">
        <f>IF(RES_hhdet_in_tes!I99=0,"",RES_hhdet_in_tes!I99/RES_hhdet_in_fec!I99)</f>
        <v/>
      </c>
      <c r="J99" s="111" t="str">
        <f>IF(RES_hhdet_in_tes!J99=0,"",RES_hhdet_in_tes!J99/RES_hhdet_in_fec!J99)</f>
        <v/>
      </c>
      <c r="K99" s="111">
        <f>IF(RES_hhdet_in_tes!K99=0,"",RES_hhdet_in_tes!K99/RES_hhdet_in_fec!K99)</f>
        <v>1</v>
      </c>
      <c r="L99" s="111">
        <f>IF(RES_hhdet_in_tes!L99=0,"",RES_hhdet_in_tes!L99/RES_hhdet_in_fec!L99)</f>
        <v>1</v>
      </c>
      <c r="M99" s="111">
        <f>IF(RES_hhdet_in_tes!M99=0,"",RES_hhdet_in_tes!M99/RES_hhdet_in_fec!M99)</f>
        <v>1</v>
      </c>
      <c r="N99" s="111">
        <f>IF(RES_hhdet_in_tes!N99=0,"",RES_hhdet_in_tes!N99/RES_hhdet_in_fec!N99)</f>
        <v>1</v>
      </c>
      <c r="O99" s="111">
        <f>IF(RES_hhdet_in_tes!O99=0,"",RES_hhdet_in_tes!O99/RES_hhdet_in_fec!O99)</f>
        <v>1</v>
      </c>
      <c r="P99" s="111">
        <f>IF(RES_hhdet_in_tes!P99=0,"",RES_hhdet_in_tes!P99/RES_hhdet_in_fec!P99)</f>
        <v>1</v>
      </c>
      <c r="Q99" s="111">
        <f>IF(RES_hhdet_in_tes!Q99=0,"",RES_hhdet_in_tes!Q99/RES_hhdet_in_fec!Q99)</f>
        <v>1</v>
      </c>
      <c r="R99" s="111">
        <f>IF(RES_hhdet_in_tes!R99=0,"",RES_hhdet_in_tes!R99/RES_hhdet_in_fec!R99)</f>
        <v>1</v>
      </c>
      <c r="S99" s="111">
        <f>IF(RES_hhdet_in_tes!S99=0,"",RES_hhdet_in_tes!S99/RES_hhdet_in_fec!S99)</f>
        <v>1</v>
      </c>
      <c r="T99" s="111">
        <f>IF(RES_hhdet_in_tes!T99=0,"",RES_hhdet_in_tes!T99/RES_hhdet_in_fec!T99)</f>
        <v>1</v>
      </c>
      <c r="U99" s="111">
        <f>IF(RES_hhdet_in_tes!U99=0,"",RES_hhdet_in_tes!U99/RES_hhdet_in_fec!U99)</f>
        <v>1</v>
      </c>
      <c r="V99" s="111">
        <f>IF(RES_hhdet_in_tes!V99=0,"",RES_hhdet_in_tes!V99/RES_hhdet_in_fec!V99)</f>
        <v>1</v>
      </c>
      <c r="W99" s="111">
        <f>IF(RES_hhdet_in_tes!W99=0,"",RES_hhdet_in_tes!W99/RES_hhdet_in_fec!W99)</f>
        <v>1</v>
      </c>
      <c r="DA99" s="63" t="s">
        <v>3679</v>
      </c>
    </row>
    <row r="100" spans="1:105" ht="12" customHeight="1" x14ac:dyDescent="0.25">
      <c r="A100" s="121" t="s">
        <v>54</v>
      </c>
      <c r="B100" s="124"/>
      <c r="C100" s="124">
        <f>IF(RES_hhdet_in_tes!C100=0,"",RES_hhdet_in_tes!C100/RES_hhdet_in_fec!C100)</f>
        <v>0.6164271729067986</v>
      </c>
      <c r="D100" s="124">
        <f>IF(RES_hhdet_in_tes!D100=0,"",RES_hhdet_in_tes!D100/RES_hhdet_in_fec!D100)</f>
        <v>0.62361943148923582</v>
      </c>
      <c r="E100" s="124">
        <f>IF(RES_hhdet_in_tes!E100=0,"",RES_hhdet_in_tes!E100/RES_hhdet_in_fec!E100)</f>
        <v>0.68275491063993932</v>
      </c>
      <c r="F100" s="124">
        <f>IF(RES_hhdet_in_tes!F100=0,"",RES_hhdet_in_tes!F100/RES_hhdet_in_fec!F100)</f>
        <v>0.64545499816255658</v>
      </c>
      <c r="G100" s="124">
        <f>IF(RES_hhdet_in_tes!G100=0,"",RES_hhdet_in_tes!G100/RES_hhdet_in_fec!G100)</f>
        <v>0.61517806588241908</v>
      </c>
      <c r="H100" s="124">
        <f>IF(RES_hhdet_in_tes!H100=0,"",RES_hhdet_in_tes!H100/RES_hhdet_in_fec!H100)</f>
        <v>0.61811852872660833</v>
      </c>
      <c r="I100" s="124">
        <f>IF(RES_hhdet_in_tes!I100=0,"",RES_hhdet_in_tes!I100/RES_hhdet_in_fec!I100)</f>
        <v>0.61536889289052932</v>
      </c>
      <c r="J100" s="124">
        <f>IF(RES_hhdet_in_tes!J100=0,"",RES_hhdet_in_tes!J100/RES_hhdet_in_fec!J100)</f>
        <v>0.63600079273349719</v>
      </c>
      <c r="K100" s="124">
        <f>IF(RES_hhdet_in_tes!K100=0,"",RES_hhdet_in_tes!K100/RES_hhdet_in_fec!K100)</f>
        <v>0.63967999488351568</v>
      </c>
      <c r="L100" s="124">
        <f>IF(RES_hhdet_in_tes!L100=0,"",RES_hhdet_in_tes!L100/RES_hhdet_in_fec!L100)</f>
        <v>0.65985812620671846</v>
      </c>
      <c r="M100" s="124">
        <f>IF(RES_hhdet_in_tes!M100=0,"",RES_hhdet_in_tes!M100/RES_hhdet_in_fec!M100)</f>
        <v>0.64624172985736361</v>
      </c>
      <c r="N100" s="124">
        <f>IF(RES_hhdet_in_tes!N100=0,"",RES_hhdet_in_tes!N100/RES_hhdet_in_fec!N100)</f>
        <v>0.62631996443929328</v>
      </c>
      <c r="O100" s="124">
        <f>IF(RES_hhdet_in_tes!O100=0,"",RES_hhdet_in_tes!O100/RES_hhdet_in_fec!O100)</f>
        <v>0.62384822701455434</v>
      </c>
      <c r="P100" s="124">
        <f>IF(RES_hhdet_in_tes!P100=0,"",RES_hhdet_in_tes!P100/RES_hhdet_in_fec!P100)</f>
        <v>0.62664207773760738</v>
      </c>
      <c r="Q100" s="124">
        <f>IF(RES_hhdet_in_tes!Q100=0,"",RES_hhdet_in_tes!Q100/RES_hhdet_in_fec!Q100)</f>
        <v>0.63721720880330446</v>
      </c>
      <c r="R100" s="124">
        <f>IF(RES_hhdet_in_tes!R100=0,"",RES_hhdet_in_tes!R100/RES_hhdet_in_fec!R100)</f>
        <v>0.64959850698951493</v>
      </c>
      <c r="S100" s="124">
        <f>IF(RES_hhdet_in_tes!S100=0,"",RES_hhdet_in_tes!S100/RES_hhdet_in_fec!S100)</f>
        <v>0.64966632084873766</v>
      </c>
      <c r="T100" s="124">
        <f>IF(RES_hhdet_in_tes!T100=0,"",RES_hhdet_in_tes!T100/RES_hhdet_in_fec!T100)</f>
        <v>0.63560487227559703</v>
      </c>
      <c r="U100" s="124">
        <f>IF(RES_hhdet_in_tes!U100=0,"",RES_hhdet_in_tes!U100/RES_hhdet_in_fec!U100)</f>
        <v>0.63997200682649114</v>
      </c>
      <c r="V100" s="124">
        <f>IF(RES_hhdet_in_tes!V100=0,"",RES_hhdet_in_tes!V100/RES_hhdet_in_fec!V100)</f>
        <v>0.65183824920609235</v>
      </c>
      <c r="W100" s="124">
        <f>IF(RES_hhdet_in_tes!W100=0,"",RES_hhdet_in_tes!W100/RES_hhdet_in_fec!W100)</f>
        <v>0.62876146840298031</v>
      </c>
      <c r="DA100" s="130" t="s">
        <v>3680</v>
      </c>
    </row>
    <row r="101" spans="1:105" ht="12" customHeight="1" x14ac:dyDescent="0.25">
      <c r="A101" s="97" t="s">
        <v>207</v>
      </c>
      <c r="B101" s="111"/>
      <c r="C101" s="111">
        <f>IF(RES_hhdet_in_tes!C101=0,"",RES_hhdet_in_tes!C101/RES_hhdet_in_fec!C101)</f>
        <v>0.57474352690325559</v>
      </c>
      <c r="D101" s="111">
        <f>IF(RES_hhdet_in_tes!D101=0,"",RES_hhdet_in_tes!D101/RES_hhdet_in_fec!D101)</f>
        <v>0.57512996226857638</v>
      </c>
      <c r="E101" s="111">
        <f>IF(RES_hhdet_in_tes!E101=0,"",RES_hhdet_in_tes!E101/RES_hhdet_in_fec!E101)</f>
        <v>0.57551094771756584</v>
      </c>
      <c r="F101" s="111">
        <f>IF(RES_hhdet_in_tes!F101=0,"",RES_hhdet_in_tes!F101/RES_hhdet_in_fec!F101)</f>
        <v>0.57589118999614664</v>
      </c>
      <c r="G101" s="111">
        <f>IF(RES_hhdet_in_tes!G101=0,"",RES_hhdet_in_tes!G101/RES_hhdet_in_fec!G101)</f>
        <v>0.5762664132223454</v>
      </c>
      <c r="H101" s="111">
        <f>IF(RES_hhdet_in_tes!H101=0,"",RES_hhdet_in_tes!H101/RES_hhdet_in_fec!H101)</f>
        <v>0.57663714070968075</v>
      </c>
      <c r="I101" s="111">
        <f>IF(RES_hhdet_in_tes!I101=0,"",RES_hhdet_in_tes!I101/RES_hhdet_in_fec!I101)</f>
        <v>0.57700231888070941</v>
      </c>
      <c r="J101" s="111">
        <f>IF(RES_hhdet_in_tes!J101=0,"",RES_hhdet_in_tes!J101/RES_hhdet_in_fec!J101)</f>
        <v>0.57735763160052633</v>
      </c>
      <c r="K101" s="111">
        <f>IF(RES_hhdet_in_tes!K101=0,"",RES_hhdet_in_tes!K101/RES_hhdet_in_fec!K101)</f>
        <v>0.57769940901918337</v>
      </c>
      <c r="L101" s="111">
        <f>IF(RES_hhdet_in_tes!L101=0,"",RES_hhdet_in_tes!L101/RES_hhdet_in_fec!L101)</f>
        <v>0.57802666930136304</v>
      </c>
      <c r="M101" s="111">
        <f>IF(RES_hhdet_in_tes!M101=0,"",RES_hhdet_in_tes!M101/RES_hhdet_in_fec!M101)</f>
        <v>0.57820277866156866</v>
      </c>
      <c r="N101" s="111">
        <f>IF(RES_hhdet_in_tes!N101=0,"",RES_hhdet_in_tes!N101/RES_hhdet_in_fec!N101)</f>
        <v>0.57820277866156866</v>
      </c>
      <c r="O101" s="111">
        <f>IF(RES_hhdet_in_tes!O101=0,"",RES_hhdet_in_tes!O101/RES_hhdet_in_fec!O101)</f>
        <v>0.57820277866156866</v>
      </c>
      <c r="P101" s="111">
        <f>IF(RES_hhdet_in_tes!P101=0,"",RES_hhdet_in_tes!P101/RES_hhdet_in_fec!P101)</f>
        <v>0.57820277866156866</v>
      </c>
      <c r="Q101" s="111">
        <f>IF(RES_hhdet_in_tes!Q101=0,"",RES_hhdet_in_tes!Q101/RES_hhdet_in_fec!Q101)</f>
        <v>0.57820277866156866</v>
      </c>
      <c r="R101" s="111">
        <f>IF(RES_hhdet_in_tes!R101=0,"",RES_hhdet_in_tes!R101/RES_hhdet_in_fec!R101)</f>
        <v>0.57931538449849351</v>
      </c>
      <c r="S101" s="111">
        <f>IF(RES_hhdet_in_tes!S101=0,"",RES_hhdet_in_tes!S101/RES_hhdet_in_fec!S101)</f>
        <v>0.58113474712973812</v>
      </c>
      <c r="T101" s="111">
        <f>IF(RES_hhdet_in_tes!T101=0,"",RES_hhdet_in_tes!T101/RES_hhdet_in_fec!T101)</f>
        <v>0.58325733686618864</v>
      </c>
      <c r="U101" s="111">
        <f>IF(RES_hhdet_in_tes!U101=0,"",RES_hhdet_in_tes!U101/RES_hhdet_in_fec!U101)</f>
        <v>0.5854557333789413</v>
      </c>
      <c r="V101" s="111">
        <f>IF(RES_hhdet_in_tes!V101=0,"",RES_hhdet_in_tes!V101/RES_hhdet_in_fec!V101)</f>
        <v>0.58750251633909045</v>
      </c>
      <c r="W101" s="111">
        <f>IF(RES_hhdet_in_tes!W101=0,"",RES_hhdet_in_tes!W101/RES_hhdet_in_fec!W101)</f>
        <v>0.58939768574663487</v>
      </c>
      <c r="DA101" s="63" t="s">
        <v>3681</v>
      </c>
    </row>
    <row r="102" spans="1:105" ht="12" customHeight="1" x14ac:dyDescent="0.25">
      <c r="A102" s="97" t="s">
        <v>50</v>
      </c>
      <c r="B102" s="111"/>
      <c r="C102" s="111">
        <f>IF(RES_hhdet_in_tes!C102=0,"",RES_hhdet_in_tes!C102/RES_hhdet_in_fec!C102)</f>
        <v>0.59248837628742101</v>
      </c>
      <c r="D102" s="111">
        <f>IF(RES_hhdet_in_tes!D102=0,"",RES_hhdet_in_tes!D102/RES_hhdet_in_fec!D102)</f>
        <v>0.59300838715164517</v>
      </c>
      <c r="E102" s="111">
        <f>IF(RES_hhdet_in_tes!E102=0,"",RES_hhdet_in_tes!E102/RES_hhdet_in_fec!E102)</f>
        <v>0.59352106427792584</v>
      </c>
      <c r="F102" s="111">
        <f>IF(RES_hhdet_in_tes!F102=0,"",RES_hhdet_in_tes!F102/RES_hhdet_in_fec!F102)</f>
        <v>0.5940327413490325</v>
      </c>
      <c r="G102" s="111">
        <f>IF(RES_hhdet_in_tes!G102=0,"",RES_hhdet_in_tes!G102/RES_hhdet_in_fec!G102)</f>
        <v>0.59453766447885681</v>
      </c>
      <c r="H102" s="111">
        <f>IF(RES_hhdet_in_tes!H102=0,"",RES_hhdet_in_tes!H102/RES_hhdet_in_fec!H102)</f>
        <v>0.59503653786980759</v>
      </c>
      <c r="I102" s="111">
        <f>IF(RES_hhdet_in_tes!I102=0,"",RES_hhdet_in_tes!I102/RES_hhdet_in_fec!I102)</f>
        <v>0.5955279437641795</v>
      </c>
      <c r="J102" s="111">
        <f>IF(RES_hhdet_in_tes!J102=0,"",RES_hhdet_in_tes!J102/RES_hhdet_in_fec!J102)</f>
        <v>0.59600607410907791</v>
      </c>
      <c r="K102" s="111">
        <f>IF(RES_hhdet_in_tes!K102=0,"",RES_hhdet_in_tes!K102/RES_hhdet_in_fec!K102)</f>
        <v>0.59646599053184279</v>
      </c>
      <c r="L102" s="111">
        <f>IF(RES_hhdet_in_tes!L102=0,"",RES_hhdet_in_tes!L102/RES_hhdet_in_fec!L102)</f>
        <v>0.59690637181532413</v>
      </c>
      <c r="M102" s="111">
        <f>IF(RES_hhdet_in_tes!M102=0,"",RES_hhdet_in_tes!M102/RES_hhdet_in_fec!M102)</f>
        <v>0.59714335525115025</v>
      </c>
      <c r="N102" s="111">
        <f>IF(RES_hhdet_in_tes!N102=0,"",RES_hhdet_in_tes!N102/RES_hhdet_in_fec!N102)</f>
        <v>0.59714335525115025</v>
      </c>
      <c r="O102" s="111">
        <f>IF(RES_hhdet_in_tes!O102=0,"",RES_hhdet_in_tes!O102/RES_hhdet_in_fec!O102)</f>
        <v>0.59714335525115025</v>
      </c>
      <c r="P102" s="111">
        <f>IF(RES_hhdet_in_tes!P102=0,"",RES_hhdet_in_tes!P102/RES_hhdet_in_fec!P102)</f>
        <v>0.59714335525115025</v>
      </c>
      <c r="Q102" s="111">
        <f>IF(RES_hhdet_in_tes!Q102=0,"",RES_hhdet_in_tes!Q102/RES_hhdet_in_fec!Q102)</f>
        <v>0.59714335525115025</v>
      </c>
      <c r="R102" s="111">
        <f>IF(RES_hhdet_in_tes!R102=0,"",RES_hhdet_in_tes!R102/RES_hhdet_in_fec!R102)</f>
        <v>0.59864054514297027</v>
      </c>
      <c r="S102" s="111">
        <f>IF(RES_hhdet_in_tes!S102=0,"",RES_hhdet_in_tes!S102/RES_hhdet_in_fec!S102)</f>
        <v>0.60108878984082614</v>
      </c>
      <c r="T102" s="111">
        <f>IF(RES_hhdet_in_tes!T102=0,"",RES_hhdet_in_tes!T102/RES_hhdet_in_fec!T102)</f>
        <v>0.60394507532165587</v>
      </c>
      <c r="U102" s="111">
        <f>IF(RES_hhdet_in_tes!U102=0,"",RES_hhdet_in_tes!U102/RES_hhdet_in_fec!U102)</f>
        <v>0.60690337099823011</v>
      </c>
      <c r="V102" s="111">
        <f>IF(RES_hhdet_in_tes!V102=0,"",RES_hhdet_in_tes!V102/RES_hhdet_in_fec!V102)</f>
        <v>0.60965764628331653</v>
      </c>
      <c r="W102" s="111">
        <f>IF(RES_hhdet_in_tes!W102=0,"",RES_hhdet_in_tes!W102/RES_hhdet_in_fec!W102)</f>
        <v>0.6122079011769137</v>
      </c>
      <c r="DA102" s="63" t="s">
        <v>3682</v>
      </c>
    </row>
    <row r="103" spans="1:105" ht="12" customHeight="1" x14ac:dyDescent="0.25">
      <c r="A103" s="109" t="s">
        <v>120</v>
      </c>
      <c r="B103" s="45"/>
      <c r="C103" s="45">
        <f>IF(RES_hhdet_in_tes!C103=0,"",RES_hhdet_in_tes!C103/RES_hhdet_in_fec!C103)</f>
        <v>0.75317407815504789</v>
      </c>
      <c r="D103" s="45">
        <f>IF(RES_hhdet_in_tes!D103=0,"",RES_hhdet_in_tes!D103/RES_hhdet_in_fec!D103)</f>
        <v>0.75455999639618665</v>
      </c>
      <c r="E103" s="45">
        <f>IF(RES_hhdet_in_tes!E103=0,"",RES_hhdet_in_tes!E103/RES_hhdet_in_fec!E103)</f>
        <v>0.75599716253467064</v>
      </c>
      <c r="F103" s="45">
        <f>IF(RES_hhdet_in_tes!F103=0,"",RES_hhdet_in_tes!F103/RES_hhdet_in_fec!F103)</f>
        <v>0.7574413170227926</v>
      </c>
      <c r="G103" s="45">
        <f>IF(RES_hhdet_in_tes!G103=0,"",RES_hhdet_in_tes!G103/RES_hhdet_in_fec!G103)</f>
        <v>0.75893266781001734</v>
      </c>
      <c r="H103" s="45">
        <f>IF(RES_hhdet_in_tes!H103=0,"",RES_hhdet_in_tes!H103/RES_hhdet_in_fec!H103)</f>
        <v>0.76046629395520615</v>
      </c>
      <c r="I103" s="45">
        <f>IF(RES_hhdet_in_tes!I103=0,"",RES_hhdet_in_tes!I103/RES_hhdet_in_fec!I103)</f>
        <v>0.76205210269828227</v>
      </c>
      <c r="J103" s="45">
        <f>IF(RES_hhdet_in_tes!J103=0,"",RES_hhdet_in_tes!J103/RES_hhdet_in_fec!J103)</f>
        <v>0.76373068050426918</v>
      </c>
      <c r="K103" s="45">
        <f>IF(RES_hhdet_in_tes!K103=0,"",RES_hhdet_in_tes!K103/RES_hhdet_in_fec!K103)</f>
        <v>0.76553653654394638</v>
      </c>
      <c r="L103" s="45">
        <f>IF(RES_hhdet_in_tes!L103=0,"",RES_hhdet_in_tes!L103/RES_hhdet_in_fec!L103)</f>
        <v>0.76747890343530167</v>
      </c>
      <c r="M103" s="45">
        <f>IF(RES_hhdet_in_tes!M103=0,"",RES_hhdet_in_tes!M103/RES_hhdet_in_fec!M103)</f>
        <v>0.77012155627117329</v>
      </c>
      <c r="N103" s="45">
        <f>IF(RES_hhdet_in_tes!N103=0,"",RES_hhdet_in_tes!N103/RES_hhdet_in_fec!N103)</f>
        <v>0.7736243555624388</v>
      </c>
      <c r="O103" s="45">
        <f>IF(RES_hhdet_in_tes!O103=0,"",RES_hhdet_in_tes!O103/RES_hhdet_in_fec!O103)</f>
        <v>0.77837599881204667</v>
      </c>
      <c r="P103" s="45">
        <f>IF(RES_hhdet_in_tes!P103=0,"",RES_hhdet_in_tes!P103/RES_hhdet_in_fec!P103)</f>
        <v>0.78458063345675777</v>
      </c>
      <c r="Q103" s="45">
        <f>IF(RES_hhdet_in_tes!Q103=0,"",RES_hhdet_in_tes!Q103/RES_hhdet_in_fec!Q103)</f>
        <v>0.79257758085224983</v>
      </c>
      <c r="R103" s="45">
        <f>IF(RES_hhdet_in_tes!R103=0,"",RES_hhdet_in_tes!R103/RES_hhdet_in_fec!R103)</f>
        <v>0.80345619469604546</v>
      </c>
      <c r="S103" s="45">
        <f>IF(RES_hhdet_in_tes!S103=0,"",RES_hhdet_in_tes!S103/RES_hhdet_in_fec!S103)</f>
        <v>0.8170337222681</v>
      </c>
      <c r="T103" s="45">
        <f>IF(RES_hhdet_in_tes!T103=0,"",RES_hhdet_in_tes!T103/RES_hhdet_in_fec!T103)</f>
        <v>0.83163176645014503</v>
      </c>
      <c r="U103" s="45">
        <f>IF(RES_hhdet_in_tes!U103=0,"",RES_hhdet_in_tes!U103/RES_hhdet_in_fec!U103)</f>
        <v>0.8455719301239536</v>
      </c>
      <c r="V103" s="45">
        <f>IF(RES_hhdet_in_tes!V103=0,"",RES_hhdet_in_tes!V103/RES_hhdet_in_fec!V103)</f>
        <v>0.85717581617128036</v>
      </c>
      <c r="W103" s="45">
        <f>IF(RES_hhdet_in_tes!W103=0,"",RES_hhdet_in_tes!W103/RES_hhdet_in_fec!W103)</f>
        <v>0.86585385781567858</v>
      </c>
      <c r="DA103" s="60" t="s">
        <v>3683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9"/>
      <c r="C105" s="119">
        <f>IF(RES_hhdet_in_tes!C105=0,"",RES_hhdet_in_tes!C105/RES_hhdet_in_fec!C105)</f>
        <v>0.75064063376573942</v>
      </c>
      <c r="D105" s="119">
        <f>IF(RES_hhdet_in_tes!D105=0,"",RES_hhdet_in_tes!D105/RES_hhdet_in_fec!D105)</f>
        <v>0.7591762187272999</v>
      </c>
      <c r="E105" s="119">
        <f>IF(RES_hhdet_in_tes!E105=0,"",RES_hhdet_in_tes!E105/RES_hhdet_in_fec!E105)</f>
        <v>0.76433022989715593</v>
      </c>
      <c r="F105" s="119">
        <f>IF(RES_hhdet_in_tes!F105=0,"",RES_hhdet_in_tes!F105/RES_hhdet_in_fec!F105)</f>
        <v>0.76689358099610661</v>
      </c>
      <c r="G105" s="119">
        <f>IF(RES_hhdet_in_tes!G105=0,"",RES_hhdet_in_tes!G105/RES_hhdet_in_fec!G105)</f>
        <v>0.77338354646726681</v>
      </c>
      <c r="H105" s="119">
        <f>IF(RES_hhdet_in_tes!H105=0,"",RES_hhdet_in_tes!H105/RES_hhdet_in_fec!H105)</f>
        <v>0.77775917117715032</v>
      </c>
      <c r="I105" s="119">
        <f>IF(RES_hhdet_in_tes!I105=0,"",RES_hhdet_in_tes!I105/RES_hhdet_in_fec!I105)</f>
        <v>0.77964673934269835</v>
      </c>
      <c r="J105" s="119">
        <f>IF(RES_hhdet_in_tes!J105=0,"",RES_hhdet_in_tes!J105/RES_hhdet_in_fec!J105)</f>
        <v>0.7854030149388036</v>
      </c>
      <c r="K105" s="119">
        <f>IF(RES_hhdet_in_tes!K105=0,"",RES_hhdet_in_tes!K105/RES_hhdet_in_fec!K105)</f>
        <v>0.79333383644637323</v>
      </c>
      <c r="L105" s="119">
        <f>IF(RES_hhdet_in_tes!L105=0,"",RES_hhdet_in_tes!L105/RES_hhdet_in_fec!L105)</f>
        <v>0.79079477981968438</v>
      </c>
      <c r="M105" s="119">
        <f>IF(RES_hhdet_in_tes!M105=0,"",RES_hhdet_in_tes!M105/RES_hhdet_in_fec!M105)</f>
        <v>0.80363726279213565</v>
      </c>
      <c r="N105" s="119">
        <f>IF(RES_hhdet_in_tes!N105=0,"",RES_hhdet_in_tes!N105/RES_hhdet_in_fec!N105)</f>
        <v>0.808904937056385</v>
      </c>
      <c r="O105" s="119">
        <f>IF(RES_hhdet_in_tes!O105=0,"",RES_hhdet_in_tes!O105/RES_hhdet_in_fec!O105)</f>
        <v>0.81623696189847994</v>
      </c>
      <c r="P105" s="119">
        <f>IF(RES_hhdet_in_tes!P105=0,"",RES_hhdet_in_tes!P105/RES_hhdet_in_fec!P105)</f>
        <v>0.82230646696267595</v>
      </c>
      <c r="Q105" s="119">
        <f>IF(RES_hhdet_in_tes!Q105=0,"",RES_hhdet_in_tes!Q105/RES_hhdet_in_fec!Q105)</f>
        <v>0.8309184402201415</v>
      </c>
      <c r="R105" s="119">
        <f>IF(RES_hhdet_in_tes!R105=0,"",RES_hhdet_in_tes!R105/RES_hhdet_in_fec!R105)</f>
        <v>0.83614743629384725</v>
      </c>
      <c r="S105" s="119">
        <f>IF(RES_hhdet_in_tes!S105=0,"",RES_hhdet_in_tes!S105/RES_hhdet_in_fec!S105)</f>
        <v>0.83631338339215355</v>
      </c>
      <c r="T105" s="119">
        <f>IF(RES_hhdet_in_tes!T105=0,"",RES_hhdet_in_tes!T105/RES_hhdet_in_fec!T105)</f>
        <v>0.84109906423581082</v>
      </c>
      <c r="U105" s="119">
        <f>IF(RES_hhdet_in_tes!U105=0,"",RES_hhdet_in_tes!U105/RES_hhdet_in_fec!U105)</f>
        <v>0.84383599227505768</v>
      </c>
      <c r="V105" s="119">
        <f>IF(RES_hhdet_in_tes!V105=0,"",RES_hhdet_in_tes!V105/RES_hhdet_in_fec!V105)</f>
        <v>0.84780002958708178</v>
      </c>
      <c r="W105" s="119">
        <f>IF(RES_hhdet_in_tes!W105=0,"",RES_hhdet_in_tes!W105/RES_hhdet_in_fec!W105)</f>
        <v>0.84643078177972819</v>
      </c>
      <c r="DA105" s="129" t="s">
        <v>3684</v>
      </c>
    </row>
    <row r="106" spans="1:105" ht="12.95" customHeight="1" x14ac:dyDescent="0.25">
      <c r="A106" s="121" t="s">
        <v>57</v>
      </c>
      <c r="B106" s="124"/>
      <c r="C106" s="124">
        <f>IF(RES_hhdet_in_tes!C106=0,"",RES_hhdet_in_tes!C106/RES_hhdet_in_fec!C106)</f>
        <v>0.7545531532240386</v>
      </c>
      <c r="D106" s="124">
        <f>IF(RES_hhdet_in_tes!D106=0,"",RES_hhdet_in_tes!D106/RES_hhdet_in_fec!D106)</f>
        <v>0.76039630013386184</v>
      </c>
      <c r="E106" s="124">
        <f>IF(RES_hhdet_in_tes!E106=0,"",RES_hhdet_in_tes!E106/RES_hhdet_in_fec!E106)</f>
        <v>0.76624727393879133</v>
      </c>
      <c r="F106" s="124">
        <f>IF(RES_hhdet_in_tes!F106=0,"",RES_hhdet_in_tes!F106/RES_hhdet_in_fec!F106)</f>
        <v>0.77208671618390978</v>
      </c>
      <c r="G106" s="124">
        <f>IF(RES_hhdet_in_tes!G106=0,"",RES_hhdet_in_tes!G106/RES_hhdet_in_fec!G106)</f>
        <v>0.77792851383584571</v>
      </c>
      <c r="H106" s="124">
        <f>IF(RES_hhdet_in_tes!H106=0,"",RES_hhdet_in_tes!H106/RES_hhdet_in_fec!H106)</f>
        <v>0.78377861924154058</v>
      </c>
      <c r="I106" s="124">
        <f>IF(RES_hhdet_in_tes!I106=0,"",RES_hhdet_in_tes!I106/RES_hhdet_in_fec!I106)</f>
        <v>0.7896153344413096</v>
      </c>
      <c r="J106" s="124">
        <f>IF(RES_hhdet_in_tes!J106=0,"",RES_hhdet_in_tes!J106/RES_hhdet_in_fec!J106)</f>
        <v>0.79546434950278766</v>
      </c>
      <c r="K106" s="124">
        <f>IF(RES_hhdet_in_tes!K106=0,"",RES_hhdet_in_tes!K106/RES_hhdet_in_fec!K106)</f>
        <v>0.80131338662795792</v>
      </c>
      <c r="L106" s="124">
        <f>IF(RES_hhdet_in_tes!L106=0,"",RES_hhdet_in_tes!L106/RES_hhdet_in_fec!L106)</f>
        <v>0.80717429006413077</v>
      </c>
      <c r="M106" s="124">
        <f>IF(RES_hhdet_in_tes!M106=0,"",RES_hhdet_in_tes!M106/RES_hhdet_in_fec!M106)</f>
        <v>0.81308226449125587</v>
      </c>
      <c r="N106" s="124">
        <f>IF(RES_hhdet_in_tes!N106=0,"",RES_hhdet_in_tes!N106/RES_hhdet_in_fec!N106)</f>
        <v>0.81908439127327948</v>
      </c>
      <c r="O106" s="124">
        <f>IF(RES_hhdet_in_tes!O106=0,"",RES_hhdet_in_tes!O106/RES_hhdet_in_fec!O106)</f>
        <v>0.8251401999854745</v>
      </c>
      <c r="P106" s="124">
        <f>IF(RES_hhdet_in_tes!P106=0,"",RES_hhdet_in_tes!P106/RES_hhdet_in_fec!P106)</f>
        <v>0.83111950515564914</v>
      </c>
      <c r="Q106" s="124">
        <f>IF(RES_hhdet_in_tes!Q106=0,"",RES_hhdet_in_tes!Q106/RES_hhdet_in_fec!Q106)</f>
        <v>0.83668550303166878</v>
      </c>
      <c r="R106" s="124">
        <f>IF(RES_hhdet_in_tes!R106=0,"",RES_hhdet_in_tes!R106/RES_hhdet_in_fec!R106)</f>
        <v>0.84154626521437192</v>
      </c>
      <c r="S106" s="124">
        <f>IF(RES_hhdet_in_tes!S106=0,"",RES_hhdet_in_tes!S106/RES_hhdet_in_fec!S106)</f>
        <v>0.84602064512801345</v>
      </c>
      <c r="T106" s="124">
        <f>IF(RES_hhdet_in_tes!T106=0,"",RES_hhdet_in_tes!T106/RES_hhdet_in_fec!T106)</f>
        <v>0.85019886129970934</v>
      </c>
      <c r="U106" s="124">
        <f>IF(RES_hhdet_in_tes!U106=0,"",RES_hhdet_in_tes!U106/RES_hhdet_in_fec!U106)</f>
        <v>0.85413434454183246</v>
      </c>
      <c r="V106" s="124">
        <f>IF(RES_hhdet_in_tes!V106=0,"",RES_hhdet_in_tes!V106/RES_hhdet_in_fec!V106)</f>
        <v>0.85792880607475996</v>
      </c>
      <c r="W106" s="124">
        <f>IF(RES_hhdet_in_tes!W106=0,"",RES_hhdet_in_tes!W106/RES_hhdet_in_fec!W106)</f>
        <v>0.86146799002610108</v>
      </c>
      <c r="DA106" s="130" t="s">
        <v>3685</v>
      </c>
    </row>
    <row r="107" spans="1:105" ht="12" customHeight="1" x14ac:dyDescent="0.25">
      <c r="A107" s="97" t="s">
        <v>202</v>
      </c>
      <c r="B107" s="111"/>
      <c r="C107" s="111">
        <f>IF(RES_hhdet_in_tes!C107=0,"",RES_hhdet_in_tes!C107/RES_hhdet_in_fec!C107)</f>
        <v>0.75380452773665829</v>
      </c>
      <c r="D107" s="111">
        <f>IF(RES_hhdet_in_tes!D107=0,"",RES_hhdet_in_tes!D107/RES_hhdet_in_fec!D107)</f>
        <v>0.75966751336726657</v>
      </c>
      <c r="E107" s="111">
        <f>IF(RES_hhdet_in_tes!E107=0,"",RES_hhdet_in_tes!E107/RES_hhdet_in_fec!E107)</f>
        <v>0.76553139164968231</v>
      </c>
      <c r="F107" s="111">
        <f>IF(RES_hhdet_in_tes!F107=0,"",RES_hhdet_in_tes!F107/RES_hhdet_in_fec!F107)</f>
        <v>0.77139539165734439</v>
      </c>
      <c r="G107" s="111">
        <f>IF(RES_hhdet_in_tes!G107=0,"",RES_hhdet_in_tes!G107/RES_hhdet_in_fec!G107)</f>
        <v>0.77726021374481691</v>
      </c>
      <c r="H107" s="111">
        <f>IF(RES_hhdet_in_tes!H107=0,"",RES_hhdet_in_tes!H107/RES_hhdet_in_fec!H107)</f>
        <v>0.78312577219761703</v>
      </c>
      <c r="I107" s="111">
        <f>IF(RES_hhdet_in_tes!I107=0,"",RES_hhdet_in_tes!I107/RES_hhdet_in_fec!I107)</f>
        <v>0.78899223958313047</v>
      </c>
      <c r="J107" s="111">
        <f>IF(RES_hhdet_in_tes!J107=0,"",RES_hhdet_in_tes!J107/RES_hhdet_in_fec!J107)</f>
        <v>0.7948603228490233</v>
      </c>
      <c r="K107" s="111">
        <f>IF(RES_hhdet_in_tes!K107=0,"",RES_hhdet_in_tes!K107/RES_hhdet_in_fec!K107)</f>
        <v>0.80073062308675846</v>
      </c>
      <c r="L107" s="111">
        <f>IF(RES_hhdet_in_tes!L107=0,"",RES_hhdet_in_tes!L107/RES_hhdet_in_fec!L107)</f>
        <v>0.80660330111294642</v>
      </c>
      <c r="M107" s="111">
        <f>IF(RES_hhdet_in_tes!M107=0,"",RES_hhdet_in_tes!M107/RES_hhdet_in_fec!M107)</f>
        <v>0.81253873580088842</v>
      </c>
      <c r="N107" s="111">
        <f>IF(RES_hhdet_in_tes!N107=0,"",RES_hhdet_in_tes!N107/RES_hhdet_in_fec!N107)</f>
        <v>0.8185595084023809</v>
      </c>
      <c r="O107" s="111">
        <f>IF(RES_hhdet_in_tes!O107=0,"",RES_hhdet_in_tes!O107/RES_hhdet_in_fec!O107)</f>
        <v>0.82463820392939191</v>
      </c>
      <c r="P107" s="111">
        <f>IF(RES_hhdet_in_tes!P107=0,"",RES_hhdet_in_tes!P107/RES_hhdet_in_fec!P107)</f>
        <v>0.83064776127357498</v>
      </c>
      <c r="Q107" s="111">
        <f>IF(RES_hhdet_in_tes!Q107=0,"",RES_hhdet_in_tes!Q107/RES_hhdet_in_fec!Q107)</f>
        <v>0.83623470405808453</v>
      </c>
      <c r="R107" s="111">
        <f>IF(RES_hhdet_in_tes!R107=0,"",RES_hhdet_in_tes!R107/RES_hhdet_in_fec!R107)</f>
        <v>0.84110895082525006</v>
      </c>
      <c r="S107" s="111">
        <f>IF(RES_hhdet_in_tes!S107=0,"",RES_hhdet_in_tes!S107/RES_hhdet_in_fec!S107)</f>
        <v>0.8455975353194104</v>
      </c>
      <c r="T107" s="111">
        <f>IF(RES_hhdet_in_tes!T107=0,"",RES_hhdet_in_tes!T107/RES_hhdet_in_fec!T107)</f>
        <v>0.84977917228843414</v>
      </c>
      <c r="U107" s="111">
        <f>IF(RES_hhdet_in_tes!U107=0,"",RES_hhdet_in_tes!U107/RES_hhdet_in_fec!U107)</f>
        <v>0.8537325764802044</v>
      </c>
      <c r="V107" s="111">
        <f>IF(RES_hhdet_in_tes!V107=0,"",RES_hhdet_in_tes!V107/RES_hhdet_in_fec!V107)</f>
        <v>0.85753646264259764</v>
      </c>
      <c r="W107" s="111">
        <f>IF(RES_hhdet_in_tes!W107=0,"",RES_hhdet_in_tes!W107/RES_hhdet_in_fec!W107)</f>
        <v>0.86109300382933474</v>
      </c>
      <c r="DA107" s="63" t="s">
        <v>3686</v>
      </c>
    </row>
    <row r="108" spans="1:105" ht="12" customHeight="1" x14ac:dyDescent="0.25">
      <c r="A108" s="97" t="s">
        <v>53</v>
      </c>
      <c r="B108" s="111"/>
      <c r="C108" s="111">
        <f>IF(RES_hhdet_in_tes!C108=0,"",RES_hhdet_in_tes!C108/RES_hhdet_in_fec!C108)</f>
        <v>1</v>
      </c>
      <c r="D108" s="111">
        <f>IF(RES_hhdet_in_tes!D108=0,"",RES_hhdet_in_tes!D108/RES_hhdet_in_fec!D108)</f>
        <v>1</v>
      </c>
      <c r="E108" s="111">
        <f>IF(RES_hhdet_in_tes!E108=0,"",RES_hhdet_in_tes!E108/RES_hhdet_in_fec!E108)</f>
        <v>1</v>
      </c>
      <c r="F108" s="111">
        <f>IF(RES_hhdet_in_tes!F108=0,"",RES_hhdet_in_tes!F108/RES_hhdet_in_fec!F108)</f>
        <v>1</v>
      </c>
      <c r="G108" s="111">
        <f>IF(RES_hhdet_in_tes!G108=0,"",RES_hhdet_in_tes!G108/RES_hhdet_in_fec!G108)</f>
        <v>1</v>
      </c>
      <c r="H108" s="111">
        <f>IF(RES_hhdet_in_tes!H108=0,"",RES_hhdet_in_tes!H108/RES_hhdet_in_fec!H108)</f>
        <v>1</v>
      </c>
      <c r="I108" s="111">
        <f>IF(RES_hhdet_in_tes!I108=0,"",RES_hhdet_in_tes!I108/RES_hhdet_in_fec!I108)</f>
        <v>1</v>
      </c>
      <c r="J108" s="111">
        <f>IF(RES_hhdet_in_tes!J108=0,"",RES_hhdet_in_tes!J108/RES_hhdet_in_fec!J108)</f>
        <v>1</v>
      </c>
      <c r="K108" s="111">
        <f>IF(RES_hhdet_in_tes!K108=0,"",RES_hhdet_in_tes!K108/RES_hhdet_in_fec!K108)</f>
        <v>1</v>
      </c>
      <c r="L108" s="111">
        <f>IF(RES_hhdet_in_tes!L108=0,"",RES_hhdet_in_tes!L108/RES_hhdet_in_fec!L108)</f>
        <v>1</v>
      </c>
      <c r="M108" s="111">
        <f>IF(RES_hhdet_in_tes!M108=0,"",RES_hhdet_in_tes!M108/RES_hhdet_in_fec!M108)</f>
        <v>1</v>
      </c>
      <c r="N108" s="111">
        <f>IF(RES_hhdet_in_tes!N108=0,"",RES_hhdet_in_tes!N108/RES_hhdet_in_fec!N108)</f>
        <v>1</v>
      </c>
      <c r="O108" s="111">
        <f>IF(RES_hhdet_in_tes!O108=0,"",RES_hhdet_in_tes!O108/RES_hhdet_in_fec!O108)</f>
        <v>1</v>
      </c>
      <c r="P108" s="111">
        <f>IF(RES_hhdet_in_tes!P108=0,"",RES_hhdet_in_tes!P108/RES_hhdet_in_fec!P108)</f>
        <v>1</v>
      </c>
      <c r="Q108" s="111">
        <f>IF(RES_hhdet_in_tes!Q108=0,"",RES_hhdet_in_tes!Q108/RES_hhdet_in_fec!Q108)</f>
        <v>1</v>
      </c>
      <c r="R108" s="111">
        <f>IF(RES_hhdet_in_tes!R108=0,"",RES_hhdet_in_tes!R108/RES_hhdet_in_fec!R108)</f>
        <v>1</v>
      </c>
      <c r="S108" s="111">
        <f>IF(RES_hhdet_in_tes!S108=0,"",RES_hhdet_in_tes!S108/RES_hhdet_in_fec!S108)</f>
        <v>1</v>
      </c>
      <c r="T108" s="111">
        <f>IF(RES_hhdet_in_tes!T108=0,"",RES_hhdet_in_tes!T108/RES_hhdet_in_fec!T108)</f>
        <v>1</v>
      </c>
      <c r="U108" s="111">
        <f>IF(RES_hhdet_in_tes!U108=0,"",RES_hhdet_in_tes!U108/RES_hhdet_in_fec!U108)</f>
        <v>1</v>
      </c>
      <c r="V108" s="111">
        <f>IF(RES_hhdet_in_tes!V108=0,"",RES_hhdet_in_tes!V108/RES_hhdet_in_fec!V108)</f>
        <v>1</v>
      </c>
      <c r="W108" s="111">
        <f>IF(RES_hhdet_in_tes!W108=0,"",RES_hhdet_in_tes!W108/RES_hhdet_in_fec!W108)</f>
        <v>1</v>
      </c>
      <c r="DA108" s="63" t="s">
        <v>3687</v>
      </c>
    </row>
    <row r="109" spans="1:105" ht="12.95" customHeight="1" x14ac:dyDescent="0.25">
      <c r="A109" s="121" t="s">
        <v>92</v>
      </c>
      <c r="B109" s="124"/>
      <c r="C109" s="124" t="str">
        <f>IF(RES_hhdet_in_tes!C109=0,"",RES_hhdet_in_tes!C109/RES_hhdet_in_fec!C109)</f>
        <v/>
      </c>
      <c r="D109" s="124" t="str">
        <f>IF(RES_hhdet_in_tes!D109=0,"",RES_hhdet_in_tes!D109/RES_hhdet_in_fec!D109)</f>
        <v/>
      </c>
      <c r="E109" s="124">
        <f>IF(RES_hhdet_in_tes!E109=0,"",RES_hhdet_in_tes!E109/RES_hhdet_in_fec!E109)</f>
        <v>2.4160667851648765</v>
      </c>
      <c r="F109" s="124">
        <f>IF(RES_hhdet_in_tes!F109=0,"",RES_hhdet_in_tes!F109/RES_hhdet_in_fec!F109)</f>
        <v>2.491202364164911</v>
      </c>
      <c r="G109" s="124">
        <f>IF(RES_hhdet_in_tes!G109=0,"",RES_hhdet_in_tes!G109/RES_hhdet_in_fec!G109)</f>
        <v>2.5670519171038864</v>
      </c>
      <c r="H109" s="124">
        <f>IF(RES_hhdet_in_tes!H109=0,"",RES_hhdet_in_tes!H109/RES_hhdet_in_fec!H109)</f>
        <v>2.6435338118133558</v>
      </c>
      <c r="I109" s="124">
        <f>IF(RES_hhdet_in_tes!I109=0,"",RES_hhdet_in_tes!I109/RES_hhdet_in_fec!I109)</f>
        <v>2.7207998316413051</v>
      </c>
      <c r="J109" s="124">
        <f>IF(RES_hhdet_in_tes!J109=0,"",RES_hhdet_in_tes!J109/RES_hhdet_in_fec!J109)</f>
        <v>2.7994813266575256</v>
      </c>
      <c r="K109" s="124">
        <f>IF(RES_hhdet_in_tes!K109=0,"",RES_hhdet_in_tes!K109/RES_hhdet_in_fec!K109)</f>
        <v>2.8801091494833253</v>
      </c>
      <c r="L109" s="124">
        <f>IF(RES_hhdet_in_tes!L109=0,"",RES_hhdet_in_tes!L109/RES_hhdet_in_fec!L109)</f>
        <v>2.9628145503208501</v>
      </c>
      <c r="M109" s="124">
        <f>IF(RES_hhdet_in_tes!M109=0,"",RES_hhdet_in_tes!M109/RES_hhdet_in_fec!M109)</f>
        <v>3.061598358389293</v>
      </c>
      <c r="N109" s="124">
        <f>IF(RES_hhdet_in_tes!N109=0,"",RES_hhdet_in_tes!N109/RES_hhdet_in_fec!N109)</f>
        <v>3.1810424856553818</v>
      </c>
      <c r="O109" s="124">
        <f>IF(RES_hhdet_in_tes!O109=0,"",RES_hhdet_in_tes!O109/RES_hhdet_in_fec!O109)</f>
        <v>3.3236800321210822</v>
      </c>
      <c r="P109" s="124">
        <f>IF(RES_hhdet_in_tes!P109=0,"",RES_hhdet_in_tes!P109/RES_hhdet_in_fec!P109)</f>
        <v>3.4783673798358086</v>
      </c>
      <c r="Q109" s="124">
        <f>IF(RES_hhdet_in_tes!Q109=0,"",RES_hhdet_in_tes!Q109/RES_hhdet_in_fec!Q109)</f>
        <v>3.6113031474490027</v>
      </c>
      <c r="R109" s="124">
        <f>IF(RES_hhdet_in_tes!R109=0,"",RES_hhdet_in_tes!R109/RES_hhdet_in_fec!R109)</f>
        <v>3.694701493524911</v>
      </c>
      <c r="S109" s="124">
        <f>IF(RES_hhdet_in_tes!S109=0,"",RES_hhdet_in_tes!S109/RES_hhdet_in_fec!S109)</f>
        <v>3.7610824821923368</v>
      </c>
      <c r="T109" s="124">
        <f>IF(RES_hhdet_in_tes!T109=0,"",RES_hhdet_in_tes!T109/RES_hhdet_in_fec!T109)</f>
        <v>3.8165463251589702</v>
      </c>
      <c r="U109" s="124">
        <f>IF(RES_hhdet_in_tes!U109=0,"",RES_hhdet_in_tes!U109/RES_hhdet_in_fec!U109)</f>
        <v>3.8670390386509808</v>
      </c>
      <c r="V109" s="124">
        <f>IF(RES_hhdet_in_tes!V109=0,"",RES_hhdet_in_tes!V109/RES_hhdet_in_fec!V109)</f>
        <v>3.9185218835832849</v>
      </c>
      <c r="W109" s="124">
        <f>IF(RES_hhdet_in_tes!W109=0,"",RES_hhdet_in_tes!W109/RES_hhdet_in_fec!W109)</f>
        <v>3.9689243079134164</v>
      </c>
      <c r="DA109" s="130" t="s">
        <v>3688</v>
      </c>
    </row>
    <row r="110" spans="1:105" ht="12" customHeight="1" x14ac:dyDescent="0.25">
      <c r="A110" s="97" t="s">
        <v>53</v>
      </c>
      <c r="B110" s="111"/>
      <c r="C110" s="111" t="str">
        <f>IF(RES_hhdet_in_tes!C110=0,"",RES_hhdet_in_tes!C110/RES_hhdet_in_fec!C110)</f>
        <v/>
      </c>
      <c r="D110" s="111" t="str">
        <f>IF(RES_hhdet_in_tes!D110=0,"",RES_hhdet_in_tes!D110/RES_hhdet_in_fec!D110)</f>
        <v/>
      </c>
      <c r="E110" s="111">
        <f>IF(RES_hhdet_in_tes!E110=0,"",RES_hhdet_in_tes!E110/RES_hhdet_in_fec!E110)</f>
        <v>2.4160667851648765</v>
      </c>
      <c r="F110" s="111">
        <f>IF(RES_hhdet_in_tes!F110=0,"",RES_hhdet_in_tes!F110/RES_hhdet_in_fec!F110)</f>
        <v>2.491202364164911</v>
      </c>
      <c r="G110" s="111">
        <f>IF(RES_hhdet_in_tes!G110=0,"",RES_hhdet_in_tes!G110/RES_hhdet_in_fec!G110)</f>
        <v>2.5670519171038864</v>
      </c>
      <c r="H110" s="111">
        <f>IF(RES_hhdet_in_tes!H110=0,"",RES_hhdet_in_tes!H110/RES_hhdet_in_fec!H110)</f>
        <v>2.6435338118133558</v>
      </c>
      <c r="I110" s="111">
        <f>IF(RES_hhdet_in_tes!I110=0,"",RES_hhdet_in_tes!I110/RES_hhdet_in_fec!I110)</f>
        <v>2.7207998316413051</v>
      </c>
      <c r="J110" s="111">
        <f>IF(RES_hhdet_in_tes!J110=0,"",RES_hhdet_in_tes!J110/RES_hhdet_in_fec!J110)</f>
        <v>2.7994813266575256</v>
      </c>
      <c r="K110" s="111">
        <f>IF(RES_hhdet_in_tes!K110=0,"",RES_hhdet_in_tes!K110/RES_hhdet_in_fec!K110)</f>
        <v>2.8801091494833253</v>
      </c>
      <c r="L110" s="111">
        <f>IF(RES_hhdet_in_tes!L110=0,"",RES_hhdet_in_tes!L110/RES_hhdet_in_fec!L110)</f>
        <v>2.9628145503208501</v>
      </c>
      <c r="M110" s="111">
        <f>IF(RES_hhdet_in_tes!M110=0,"",RES_hhdet_in_tes!M110/RES_hhdet_in_fec!M110)</f>
        <v>3.061598358389293</v>
      </c>
      <c r="N110" s="111">
        <f>IF(RES_hhdet_in_tes!N110=0,"",RES_hhdet_in_tes!N110/RES_hhdet_in_fec!N110)</f>
        <v>3.1810424856553818</v>
      </c>
      <c r="O110" s="111">
        <f>IF(RES_hhdet_in_tes!O110=0,"",RES_hhdet_in_tes!O110/RES_hhdet_in_fec!O110)</f>
        <v>3.3236800321210822</v>
      </c>
      <c r="P110" s="111">
        <f>IF(RES_hhdet_in_tes!P110=0,"",RES_hhdet_in_tes!P110/RES_hhdet_in_fec!P110)</f>
        <v>3.4783673798358086</v>
      </c>
      <c r="Q110" s="111">
        <f>IF(RES_hhdet_in_tes!Q110=0,"",RES_hhdet_in_tes!Q110/RES_hhdet_in_fec!Q110)</f>
        <v>3.6113031474490027</v>
      </c>
      <c r="R110" s="111">
        <f>IF(RES_hhdet_in_tes!R110=0,"",RES_hhdet_in_tes!R110/RES_hhdet_in_fec!R110)</f>
        <v>3.694701493524911</v>
      </c>
      <c r="S110" s="111">
        <f>IF(RES_hhdet_in_tes!S110=0,"",RES_hhdet_in_tes!S110/RES_hhdet_in_fec!S110)</f>
        <v>3.7610824821923368</v>
      </c>
      <c r="T110" s="111">
        <f>IF(RES_hhdet_in_tes!T110=0,"",RES_hhdet_in_tes!T110/RES_hhdet_in_fec!T110)</f>
        <v>3.8165463251589702</v>
      </c>
      <c r="U110" s="111">
        <f>IF(RES_hhdet_in_tes!U110=0,"",RES_hhdet_in_tes!U110/RES_hhdet_in_fec!U110)</f>
        <v>3.8670390386509808</v>
      </c>
      <c r="V110" s="111">
        <f>IF(RES_hhdet_in_tes!V110=0,"",RES_hhdet_in_tes!V110/RES_hhdet_in_fec!V110)</f>
        <v>3.9185218835832849</v>
      </c>
      <c r="W110" s="111">
        <f>IF(RES_hhdet_in_tes!W110=0,"",RES_hhdet_in_tes!W110/RES_hhdet_in_fec!W110)</f>
        <v>3.9689243079134164</v>
      </c>
      <c r="DA110" s="63" t="s">
        <v>3689</v>
      </c>
    </row>
    <row r="111" spans="1:105" ht="12" customHeight="1" x14ac:dyDescent="0.25">
      <c r="A111" s="121" t="s">
        <v>55</v>
      </c>
      <c r="B111" s="124"/>
      <c r="C111" s="124">
        <f>IF(RES_hhdet_in_tes!C111=0,"",RES_hhdet_in_tes!C111/RES_hhdet_in_fec!C111)</f>
        <v>0.81542535084974233</v>
      </c>
      <c r="D111" s="124">
        <f>IF(RES_hhdet_in_tes!D111=0,"",RES_hhdet_in_tes!D111/RES_hhdet_in_fec!D111)</f>
        <v>0.81583618100859323</v>
      </c>
      <c r="E111" s="124">
        <f>IF(RES_hhdet_in_tes!E111=0,"",RES_hhdet_in_tes!E111/RES_hhdet_in_fec!E111)</f>
        <v>0.80436658845193776</v>
      </c>
      <c r="F111" s="124">
        <f>IF(RES_hhdet_in_tes!F111=0,"",RES_hhdet_in_tes!F111/RES_hhdet_in_fec!F111)</f>
        <v>0.81920809790156668</v>
      </c>
      <c r="G111" s="124">
        <f>IF(RES_hhdet_in_tes!G111=0,"",RES_hhdet_in_tes!G111/RES_hhdet_in_fec!G111)</f>
        <v>0.83763048293403264</v>
      </c>
      <c r="H111" s="124">
        <f>IF(RES_hhdet_in_tes!H111=0,"",RES_hhdet_in_tes!H111/RES_hhdet_in_fec!H111)</f>
        <v>0.83209556334600954</v>
      </c>
      <c r="I111" s="124">
        <f>IF(RES_hhdet_in_tes!I111=0,"",RES_hhdet_in_tes!I111/RES_hhdet_in_fec!I111)</f>
        <v>0.82989021743659774</v>
      </c>
      <c r="J111" s="124">
        <f>IF(RES_hhdet_in_tes!J111=0,"",RES_hhdet_in_tes!J111/RES_hhdet_in_fec!J111)</f>
        <v>0.798667941759033</v>
      </c>
      <c r="K111" s="124">
        <f>IF(RES_hhdet_in_tes!K111=0,"",RES_hhdet_in_tes!K111/RES_hhdet_in_fec!K111)</f>
        <v>0.82005927149975921</v>
      </c>
      <c r="L111" s="124">
        <f>IF(RES_hhdet_in_tes!L111=0,"",RES_hhdet_in_tes!L111/RES_hhdet_in_fec!L111)</f>
        <v>0.74234835396713184</v>
      </c>
      <c r="M111" s="124">
        <f>IF(RES_hhdet_in_tes!M111=0,"",RES_hhdet_in_tes!M111/RES_hhdet_in_fec!M111)</f>
        <v>0.8250352137073369</v>
      </c>
      <c r="N111" s="124">
        <f>IF(RES_hhdet_in_tes!N111=0,"",RES_hhdet_in_tes!N111/RES_hhdet_in_fec!N111)</f>
        <v>0.84731736675558811</v>
      </c>
      <c r="O111" s="124">
        <f>IF(RES_hhdet_in_tes!O111=0,"",RES_hhdet_in_tes!O111/RES_hhdet_in_fec!O111)</f>
        <v>0.8691430258846613</v>
      </c>
      <c r="P111" s="124">
        <f>IF(RES_hhdet_in_tes!P111=0,"",RES_hhdet_in_tes!P111/RES_hhdet_in_fec!P111)</f>
        <v>0.87770937786064851</v>
      </c>
      <c r="Q111" s="124">
        <f>IF(RES_hhdet_in_tes!Q111=0,"",RES_hhdet_in_tes!Q111/RES_hhdet_in_fec!Q111)</f>
        <v>0.88211936933477475</v>
      </c>
      <c r="R111" s="124">
        <f>IF(RES_hhdet_in_tes!R111=0,"",RES_hhdet_in_tes!R111/RES_hhdet_in_fec!R111)</f>
        <v>0.89095913079202083</v>
      </c>
      <c r="S111" s="124">
        <f>IF(RES_hhdet_in_tes!S111=0,"",RES_hhdet_in_tes!S111/RES_hhdet_in_fec!S111)</f>
        <v>0.87136662179777469</v>
      </c>
      <c r="T111" s="124">
        <f>IF(RES_hhdet_in_tes!T111=0,"",RES_hhdet_in_tes!T111/RES_hhdet_in_fec!T111)</f>
        <v>0.88789479938999172</v>
      </c>
      <c r="U111" s="124">
        <f>IF(RES_hhdet_in_tes!U111=0,"",RES_hhdet_in_tes!U111/RES_hhdet_in_fec!U111)</f>
        <v>0.8855342377077916</v>
      </c>
      <c r="V111" s="124">
        <f>IF(RES_hhdet_in_tes!V111=0,"",RES_hhdet_in_tes!V111/RES_hhdet_in_fec!V111)</f>
        <v>0.89740181139937192</v>
      </c>
      <c r="W111" s="124">
        <f>IF(RES_hhdet_in_tes!W111=0,"",RES_hhdet_in_tes!W111/RES_hhdet_in_fec!W111)</f>
        <v>0.90073494804562915</v>
      </c>
      <c r="DA111" s="130" t="s">
        <v>3690</v>
      </c>
    </row>
    <row r="112" spans="1:105" ht="12" customHeight="1" x14ac:dyDescent="0.25">
      <c r="A112" s="97" t="s">
        <v>130</v>
      </c>
      <c r="B112" s="111"/>
      <c r="C112" s="111">
        <f>IF(RES_hhdet_in_tes!C112=0,"",RES_hhdet_in_tes!C112/RES_hhdet_in_fec!C112)</f>
        <v>0.82183232567830855</v>
      </c>
      <c r="D112" s="111">
        <f>IF(RES_hhdet_in_tes!D112=0,"",RES_hhdet_in_tes!D112/RES_hhdet_in_fec!D112)</f>
        <v>0.82666819527645019</v>
      </c>
      <c r="E112" s="111">
        <f>IF(RES_hhdet_in_tes!E112=0,"",RES_hhdet_in_tes!E112/RES_hhdet_in_fec!E112)</f>
        <v>0.83150480114583802</v>
      </c>
      <c r="F112" s="111">
        <f>IF(RES_hhdet_in_tes!F112=0,"",RES_hhdet_in_tes!F112/RES_hhdet_in_fec!F112)</f>
        <v>0.83634150741585034</v>
      </c>
      <c r="G112" s="111">
        <f>IF(RES_hhdet_in_tes!G112=0,"",RES_hhdet_in_tes!G112/RES_hhdet_in_fec!G112)</f>
        <v>0.84117889174837424</v>
      </c>
      <c r="H112" s="111">
        <f>IF(RES_hhdet_in_tes!H112=0,"",RES_hhdet_in_tes!H112/RES_hhdet_in_fec!H112)</f>
        <v>0.84601688344494863</v>
      </c>
      <c r="I112" s="111">
        <f>IF(RES_hhdet_in_tes!I112=0,"",RES_hhdet_in_tes!I112/RES_hhdet_in_fec!I112)</f>
        <v>0.85085562484148003</v>
      </c>
      <c r="J112" s="111">
        <f>IF(RES_hhdet_in_tes!J112=0,"",RES_hhdet_in_tes!J112/RES_hhdet_in_fec!J112)</f>
        <v>0.85569569903793519</v>
      </c>
      <c r="K112" s="111">
        <f>IF(RES_hhdet_in_tes!K112=0,"",RES_hhdet_in_tes!K112/RES_hhdet_in_fec!K112)</f>
        <v>0.86053760182265715</v>
      </c>
      <c r="L112" s="111">
        <f>IF(RES_hhdet_in_tes!L112=0,"",RES_hhdet_in_tes!L112/RES_hhdet_in_fec!L112)</f>
        <v>0.86538146583935427</v>
      </c>
      <c r="M112" s="111">
        <f>IF(RES_hhdet_in_tes!M112=0,"",RES_hhdet_in_tes!M112/RES_hhdet_in_fec!M112)</f>
        <v>0.87027709239680751</v>
      </c>
      <c r="N112" s="111">
        <f>IF(RES_hhdet_in_tes!N112=0,"",RES_hhdet_in_tes!N112/RES_hhdet_in_fec!N112)</f>
        <v>0.87524310681595974</v>
      </c>
      <c r="O112" s="111">
        <f>IF(RES_hhdet_in_tes!O112=0,"",RES_hhdet_in_tes!O112/RES_hhdet_in_fec!O112)</f>
        <v>0.88025689684504771</v>
      </c>
      <c r="P112" s="111">
        <f>IF(RES_hhdet_in_tes!P112=0,"",RES_hhdet_in_tes!P112/RES_hhdet_in_fec!P112)</f>
        <v>0.88521366076875674</v>
      </c>
      <c r="Q112" s="111">
        <f>IF(RES_hhdet_in_tes!Q112=0,"",RES_hhdet_in_tes!Q112/RES_hhdet_in_fec!Q112)</f>
        <v>0.88982184650557972</v>
      </c>
      <c r="R112" s="111">
        <f>IF(RES_hhdet_in_tes!R112=0,"",RES_hhdet_in_tes!R112/RES_hhdet_in_fec!R112)</f>
        <v>0.89384219095809181</v>
      </c>
      <c r="S112" s="111">
        <f>IF(RES_hhdet_in_tes!S112=0,"",RES_hhdet_in_tes!S112/RES_hhdet_in_fec!S112)</f>
        <v>0.89754443596798583</v>
      </c>
      <c r="T112" s="111">
        <f>IF(RES_hhdet_in_tes!T112=0,"",RES_hhdet_in_tes!T112/RES_hhdet_in_fec!T112)</f>
        <v>0.90099350652060606</v>
      </c>
      <c r="U112" s="111">
        <f>IF(RES_hhdet_in_tes!U112=0,"",RES_hhdet_in_tes!U112/RES_hhdet_in_fec!U112)</f>
        <v>0.90425432760130919</v>
      </c>
      <c r="V112" s="111">
        <f>IF(RES_hhdet_in_tes!V112=0,"",RES_hhdet_in_tes!V112/RES_hhdet_in_fec!V112)</f>
        <v>0.90739182419544639</v>
      </c>
      <c r="W112" s="111">
        <f>IF(RES_hhdet_in_tes!W112=0,"",RES_hhdet_in_tes!W112/RES_hhdet_in_fec!W112)</f>
        <v>0.91032530731873618</v>
      </c>
      <c r="DA112" s="63" t="s">
        <v>3691</v>
      </c>
    </row>
    <row r="113" spans="1:105" ht="12" customHeight="1" x14ac:dyDescent="0.25">
      <c r="A113" s="97" t="s">
        <v>129</v>
      </c>
      <c r="B113" s="111"/>
      <c r="C113" s="111" t="str">
        <f>IF(RES_hhdet_in_tes!C113=0,"",RES_hhdet_in_tes!C113/RES_hhdet_in_fec!C113)</f>
        <v/>
      </c>
      <c r="D113" s="111" t="str">
        <f>IF(RES_hhdet_in_tes!D113=0,"",RES_hhdet_in_tes!D113/RES_hhdet_in_fec!D113)</f>
        <v/>
      </c>
      <c r="E113" s="111" t="str">
        <f>IF(RES_hhdet_in_tes!E113=0,"",RES_hhdet_in_tes!E113/RES_hhdet_in_fec!E113)</f>
        <v/>
      </c>
      <c r="F113" s="111" t="str">
        <f>IF(RES_hhdet_in_tes!F113=0,"",RES_hhdet_in_tes!F113/RES_hhdet_in_fec!F113)</f>
        <v/>
      </c>
      <c r="G113" s="111" t="str">
        <f>IF(RES_hhdet_in_tes!G113=0,"",RES_hhdet_in_tes!G113/RES_hhdet_in_fec!G113)</f>
        <v/>
      </c>
      <c r="H113" s="111" t="str">
        <f>IF(RES_hhdet_in_tes!H113=0,"",RES_hhdet_in_tes!H113/RES_hhdet_in_fec!H113)</f>
        <v/>
      </c>
      <c r="I113" s="111" t="str">
        <f>IF(RES_hhdet_in_tes!I113=0,"",RES_hhdet_in_tes!I113/RES_hhdet_in_fec!I113)</f>
        <v/>
      </c>
      <c r="J113" s="111" t="str">
        <f>IF(RES_hhdet_in_tes!J113=0,"",RES_hhdet_in_tes!J113/RES_hhdet_in_fec!J113)</f>
        <v/>
      </c>
      <c r="K113" s="111">
        <f>IF(RES_hhdet_in_tes!K113=0,"",RES_hhdet_in_tes!K113/RES_hhdet_in_fec!K113)</f>
        <v>0.92603654905675881</v>
      </c>
      <c r="L113" s="111" t="str">
        <f>IF(RES_hhdet_in_tes!L113=0,"",RES_hhdet_in_tes!L113/RES_hhdet_in_fec!L113)</f>
        <v/>
      </c>
      <c r="M113" s="111">
        <f>IF(RES_hhdet_in_tes!M113=0,"",RES_hhdet_in_tes!M113/RES_hhdet_in_fec!M113)</f>
        <v>0.93113277013718687</v>
      </c>
      <c r="N113" s="111">
        <f>IF(RES_hhdet_in_tes!N113=0,"",RES_hhdet_in_tes!N113/RES_hhdet_in_fec!N113)</f>
        <v>0.93588728581751035</v>
      </c>
      <c r="O113" s="111">
        <f>IF(RES_hhdet_in_tes!O113=0,"",RES_hhdet_in_tes!O113/RES_hhdet_in_fec!O113)</f>
        <v>0.93709939119639385</v>
      </c>
      <c r="P113" s="111">
        <f>IF(RES_hhdet_in_tes!P113=0,"",RES_hhdet_in_tes!P113/RES_hhdet_in_fec!P113)</f>
        <v>0.94093607685481961</v>
      </c>
      <c r="Q113" s="111">
        <f>IF(RES_hhdet_in_tes!Q113=0,"",RES_hhdet_in_tes!Q113/RES_hhdet_in_fec!Q113)</f>
        <v>0.9426260821853415</v>
      </c>
      <c r="R113" s="111">
        <f>IF(RES_hhdet_in_tes!R113=0,"",RES_hhdet_in_tes!R113/RES_hhdet_in_fec!R113)</f>
        <v>0.94555366666596008</v>
      </c>
      <c r="S113" s="111">
        <f>IF(RES_hhdet_in_tes!S113=0,"",RES_hhdet_in_tes!S113/RES_hhdet_in_fec!S113)</f>
        <v>0.94846970512481588</v>
      </c>
      <c r="T113" s="111">
        <f>IF(RES_hhdet_in_tes!T113=0,"",RES_hhdet_in_tes!T113/RES_hhdet_in_fec!T113)</f>
        <v>0.94229688018180335</v>
      </c>
      <c r="U113" s="111">
        <f>IF(RES_hhdet_in_tes!U113=0,"",RES_hhdet_in_tes!U113/RES_hhdet_in_fec!U113)</f>
        <v>0.94921574046260226</v>
      </c>
      <c r="V113" s="111">
        <f>IF(RES_hhdet_in_tes!V113=0,"",RES_hhdet_in_tes!V113/RES_hhdet_in_fec!V113)</f>
        <v>0.95180628711843973</v>
      </c>
      <c r="W113" s="111">
        <f>IF(RES_hhdet_in_tes!W113=0,"",RES_hhdet_in_tes!W113/RES_hhdet_in_fec!W113)</f>
        <v>0.95446942298541593</v>
      </c>
      <c r="DA113" s="63" t="s">
        <v>3692</v>
      </c>
    </row>
    <row r="114" spans="1:105" ht="12" customHeight="1" x14ac:dyDescent="0.25">
      <c r="A114" s="100" t="s">
        <v>202</v>
      </c>
      <c r="B114" s="112"/>
      <c r="C114" s="112" t="str">
        <f>IF(RES_hhdet_in_tes!C114=0,"",RES_hhdet_in_tes!C114/RES_hhdet_in_fec!C114)</f>
        <v/>
      </c>
      <c r="D114" s="112" t="str">
        <f>IF(RES_hhdet_in_tes!D114=0,"",RES_hhdet_in_tes!D114/RES_hhdet_in_fec!D114)</f>
        <v/>
      </c>
      <c r="E114" s="112" t="str">
        <f>IF(RES_hhdet_in_tes!E114=0,"",RES_hhdet_in_tes!E114/RES_hhdet_in_fec!E114)</f>
        <v/>
      </c>
      <c r="F114" s="112" t="str">
        <f>IF(RES_hhdet_in_tes!F114=0,"",RES_hhdet_in_tes!F114/RES_hhdet_in_fec!F114)</f>
        <v/>
      </c>
      <c r="G114" s="112" t="str">
        <f>IF(RES_hhdet_in_tes!G114=0,"",RES_hhdet_in_tes!G114/RES_hhdet_in_fec!G114)</f>
        <v/>
      </c>
      <c r="H114" s="112" t="str">
        <f>IF(RES_hhdet_in_tes!H114=0,"",RES_hhdet_in_tes!H114/RES_hhdet_in_fec!H114)</f>
        <v/>
      </c>
      <c r="I114" s="112" t="str">
        <f>IF(RES_hhdet_in_tes!I114=0,"",RES_hhdet_in_tes!I114/RES_hhdet_in_fec!I114)</f>
        <v/>
      </c>
      <c r="J114" s="112" t="str">
        <f>IF(RES_hhdet_in_tes!J114=0,"",RES_hhdet_in_tes!J114/RES_hhdet_in_fec!J114)</f>
        <v/>
      </c>
      <c r="K114" s="112">
        <f>IF(RES_hhdet_in_tes!K114=0,"",RES_hhdet_in_tes!K114/RES_hhdet_in_fec!K114)</f>
        <v>0.86053760182265704</v>
      </c>
      <c r="L114" s="112" t="str">
        <f>IF(RES_hhdet_in_tes!L114=0,"",RES_hhdet_in_tes!L114/RES_hhdet_in_fec!L114)</f>
        <v/>
      </c>
      <c r="M114" s="112">
        <f>IF(RES_hhdet_in_tes!M114=0,"",RES_hhdet_in_tes!M114/RES_hhdet_in_fec!M114)</f>
        <v>0.87027709239680762</v>
      </c>
      <c r="N114" s="112">
        <f>IF(RES_hhdet_in_tes!N114=0,"",RES_hhdet_in_tes!N114/RES_hhdet_in_fec!N114)</f>
        <v>0.87524310681595963</v>
      </c>
      <c r="O114" s="112">
        <f>IF(RES_hhdet_in_tes!O114=0,"",RES_hhdet_in_tes!O114/RES_hhdet_in_fec!O114)</f>
        <v>0.88025689684504771</v>
      </c>
      <c r="P114" s="112">
        <f>IF(RES_hhdet_in_tes!P114=0,"",RES_hhdet_in_tes!P114/RES_hhdet_in_fec!P114)</f>
        <v>0.88521366076875674</v>
      </c>
      <c r="Q114" s="112">
        <f>IF(RES_hhdet_in_tes!Q114=0,"",RES_hhdet_in_tes!Q114/RES_hhdet_in_fec!Q114)</f>
        <v>0.88982184650557961</v>
      </c>
      <c r="R114" s="112">
        <f>IF(RES_hhdet_in_tes!R114=0,"",RES_hhdet_in_tes!R114/RES_hhdet_in_fec!R114)</f>
        <v>0.89384219095809181</v>
      </c>
      <c r="S114" s="112">
        <f>IF(RES_hhdet_in_tes!S114=0,"",RES_hhdet_in_tes!S114/RES_hhdet_in_fec!S114)</f>
        <v>0.89754443596798583</v>
      </c>
      <c r="T114" s="112">
        <f>IF(RES_hhdet_in_tes!T114=0,"",RES_hhdet_in_tes!T114/RES_hhdet_in_fec!T114)</f>
        <v>0.90099350652060606</v>
      </c>
      <c r="U114" s="112">
        <f>IF(RES_hhdet_in_tes!U114=0,"",RES_hhdet_in_tes!U114/RES_hhdet_in_fec!U114)</f>
        <v>0.90425432760130919</v>
      </c>
      <c r="V114" s="112">
        <f>IF(RES_hhdet_in_tes!V114=0,"",RES_hhdet_in_tes!V114/RES_hhdet_in_fec!V114)</f>
        <v>0.90739182419544639</v>
      </c>
      <c r="W114" s="112">
        <f>IF(RES_hhdet_in_tes!W114=0,"",RES_hhdet_in_tes!W114/RES_hhdet_in_fec!W114)</f>
        <v>0.91032530731873618</v>
      </c>
      <c r="DA114" s="131" t="s">
        <v>3693</v>
      </c>
    </row>
    <row r="115" spans="1:105" ht="12" customHeight="1" x14ac:dyDescent="0.25">
      <c r="A115" s="103" t="s">
        <v>52</v>
      </c>
      <c r="B115" s="113"/>
      <c r="C115" s="113" t="str">
        <f>IF(RES_hhdet_in_tes!C115=0,"",RES_hhdet_in_tes!C115/RES_hhdet_in_fec!C115)</f>
        <v/>
      </c>
      <c r="D115" s="113" t="str">
        <f>IF(RES_hhdet_in_tes!D115=0,"",RES_hhdet_in_tes!D115/RES_hhdet_in_fec!D115)</f>
        <v/>
      </c>
      <c r="E115" s="113" t="str">
        <f>IF(RES_hhdet_in_tes!E115=0,"",RES_hhdet_in_tes!E115/RES_hhdet_in_fec!E115)</f>
        <v/>
      </c>
      <c r="F115" s="113" t="str">
        <f>IF(RES_hhdet_in_tes!F115=0,"",RES_hhdet_in_tes!F115/RES_hhdet_in_fec!F115)</f>
        <v/>
      </c>
      <c r="G115" s="113" t="str">
        <f>IF(RES_hhdet_in_tes!G115=0,"",RES_hhdet_in_tes!G115/RES_hhdet_in_fec!G115)</f>
        <v/>
      </c>
      <c r="H115" s="113" t="str">
        <f>IF(RES_hhdet_in_tes!H115=0,"",RES_hhdet_in_tes!H115/RES_hhdet_in_fec!H115)</f>
        <v/>
      </c>
      <c r="I115" s="113" t="str">
        <f>IF(RES_hhdet_in_tes!I115=0,"",RES_hhdet_in_tes!I115/RES_hhdet_in_fec!I115)</f>
        <v/>
      </c>
      <c r="J115" s="113" t="str">
        <f>IF(RES_hhdet_in_tes!J115=0,"",RES_hhdet_in_tes!J115/RES_hhdet_in_fec!J115)</f>
        <v/>
      </c>
      <c r="K115" s="113">
        <f>IF(RES_hhdet_in_tes!K115=0,"",RES_hhdet_in_tes!K115/RES_hhdet_in_fec!K115)</f>
        <v>1</v>
      </c>
      <c r="L115" s="113" t="str">
        <f>IF(RES_hhdet_in_tes!L115=0,"",RES_hhdet_in_tes!L115/RES_hhdet_in_fec!L115)</f>
        <v/>
      </c>
      <c r="M115" s="113">
        <f>IF(RES_hhdet_in_tes!M115=0,"",RES_hhdet_in_tes!M115/RES_hhdet_in_fec!M115)</f>
        <v>1</v>
      </c>
      <c r="N115" s="113">
        <f>IF(RES_hhdet_in_tes!N115=0,"",RES_hhdet_in_tes!N115/RES_hhdet_in_fec!N115)</f>
        <v>1</v>
      </c>
      <c r="O115" s="113">
        <f>IF(RES_hhdet_in_tes!O115=0,"",RES_hhdet_in_tes!O115/RES_hhdet_in_fec!O115)</f>
        <v>1</v>
      </c>
      <c r="P115" s="113">
        <f>IF(RES_hhdet_in_tes!P115=0,"",RES_hhdet_in_tes!P115/RES_hhdet_in_fec!P115)</f>
        <v>1</v>
      </c>
      <c r="Q115" s="113">
        <f>IF(RES_hhdet_in_tes!Q115=0,"",RES_hhdet_in_tes!Q115/RES_hhdet_in_fec!Q115)</f>
        <v>1</v>
      </c>
      <c r="R115" s="113">
        <f>IF(RES_hhdet_in_tes!R115=0,"",RES_hhdet_in_tes!R115/RES_hhdet_in_fec!R115)</f>
        <v>1</v>
      </c>
      <c r="S115" s="113">
        <f>IF(RES_hhdet_in_tes!S115=0,"",RES_hhdet_in_tes!S115/RES_hhdet_in_fec!S115)</f>
        <v>1</v>
      </c>
      <c r="T115" s="113">
        <f>IF(RES_hhdet_in_tes!T115=0,"",RES_hhdet_in_tes!T115/RES_hhdet_in_fec!T115)</f>
        <v>1</v>
      </c>
      <c r="U115" s="113">
        <f>IF(RES_hhdet_in_tes!U115=0,"",RES_hhdet_in_tes!U115/RES_hhdet_in_fec!U115)</f>
        <v>1</v>
      </c>
      <c r="V115" s="113">
        <f>IF(RES_hhdet_in_tes!V115=0,"",RES_hhdet_in_tes!V115/RES_hhdet_in_fec!V115)</f>
        <v>1</v>
      </c>
      <c r="W115" s="113">
        <f>IF(RES_hhdet_in_tes!W115=0,"",RES_hhdet_in_tes!W115/RES_hhdet_in_fec!W115)</f>
        <v>1</v>
      </c>
      <c r="DA115" s="132" t="s">
        <v>3694</v>
      </c>
    </row>
    <row r="116" spans="1:105" ht="12" customHeight="1" x14ac:dyDescent="0.25">
      <c r="A116" s="106" t="s">
        <v>122</v>
      </c>
      <c r="B116" s="112"/>
      <c r="C116" s="112">
        <f>IF(RES_hhdet_in_tes!C116=0,"",RES_hhdet_in_tes!C116/RES_hhdet_in_fec!C116)</f>
        <v>0.64116044441636455</v>
      </c>
      <c r="D116" s="112">
        <f>IF(RES_hhdet_in_tes!D116=0,"",RES_hhdet_in_tes!D116/RES_hhdet_in_fec!D116)</f>
        <v>0.64288036462870968</v>
      </c>
      <c r="E116" s="112">
        <f>IF(RES_hhdet_in_tes!E116=0,"",RES_hhdet_in_tes!E116/RES_hhdet_in_fec!E116)</f>
        <v>0.6447325710289048</v>
      </c>
      <c r="F116" s="112">
        <f>IF(RES_hhdet_in_tes!F116=0,"",RES_hhdet_in_tes!F116/RES_hhdet_in_fec!F116)</f>
        <v>0.64660256956342199</v>
      </c>
      <c r="G116" s="112">
        <f>IF(RES_hhdet_in_tes!G116=0,"",RES_hhdet_in_tes!G116/RES_hhdet_in_fec!G116)</f>
        <v>0.64859545626381576</v>
      </c>
      <c r="H116" s="112">
        <f>IF(RES_hhdet_in_tes!H116=0,"",RES_hhdet_in_tes!H116/RES_hhdet_in_fec!H116)</f>
        <v>0.65069945127796269</v>
      </c>
      <c r="I116" s="112">
        <f>IF(RES_hhdet_in_tes!I116=0,"",RES_hhdet_in_tes!I116/RES_hhdet_in_fec!I116)</f>
        <v>0.65294192623199265</v>
      </c>
      <c r="J116" s="112">
        <f>IF(RES_hhdet_in_tes!J116=0,"",RES_hhdet_in_tes!J116/RES_hhdet_in_fec!J116)</f>
        <v>0.6554324453767737</v>
      </c>
      <c r="K116" s="112">
        <f>IF(RES_hhdet_in_tes!K116=0,"",RES_hhdet_in_tes!K116/RES_hhdet_in_fec!K116)</f>
        <v>0.65826810458400087</v>
      </c>
      <c r="L116" s="112">
        <f>IF(RES_hhdet_in_tes!L116=0,"",RES_hhdet_in_tes!L116/RES_hhdet_in_fec!L116)</f>
        <v>0.66148288617099127</v>
      </c>
      <c r="M116" s="112">
        <f>IF(RES_hhdet_in_tes!M116=0,"",RES_hhdet_in_tes!M116/RES_hhdet_in_fec!M116)</f>
        <v>0.66730435021905199</v>
      </c>
      <c r="N116" s="112">
        <f>IF(RES_hhdet_in_tes!N116=0,"",RES_hhdet_in_tes!N116/RES_hhdet_in_fec!N116)</f>
        <v>0.67671125316056979</v>
      </c>
      <c r="O116" s="112">
        <f>IF(RES_hhdet_in_tes!O116=0,"",RES_hhdet_in_tes!O116/RES_hhdet_in_fec!O116)</f>
        <v>0.69095873593925394</v>
      </c>
      <c r="P116" s="112">
        <f>IF(RES_hhdet_in_tes!P116=0,"",RES_hhdet_in_tes!P116/RES_hhdet_in_fec!P116)</f>
        <v>0.70949288208010641</v>
      </c>
      <c r="Q116" s="112">
        <f>IF(RES_hhdet_in_tes!Q116=0,"",RES_hhdet_in_tes!Q116/RES_hhdet_in_fec!Q116)</f>
        <v>0.7276793369381851</v>
      </c>
      <c r="R116" s="112">
        <f>IF(RES_hhdet_in_tes!R116=0,"",RES_hhdet_in_tes!R116/RES_hhdet_in_fec!R116)</f>
        <v>0.74071640033699049</v>
      </c>
      <c r="S116" s="112">
        <f>IF(RES_hhdet_in_tes!S116=0,"",RES_hhdet_in_tes!S116/RES_hhdet_in_fec!S116)</f>
        <v>0.75362493808915698</v>
      </c>
      <c r="T116" s="112" t="str">
        <f>IF(RES_hhdet_in_tes!T116=0,"",RES_hhdet_in_tes!T116/RES_hhdet_in_fec!T116)</f>
        <v/>
      </c>
      <c r="U116" s="112">
        <f>IF(RES_hhdet_in_tes!U116=0,"",RES_hhdet_in_tes!U116/RES_hhdet_in_fec!U116)</f>
        <v>0.77788520577229425</v>
      </c>
      <c r="V116" s="112" t="str">
        <f>IF(RES_hhdet_in_tes!V116=0,"",RES_hhdet_in_tes!V116/RES_hhdet_in_fec!V116)</f>
        <v/>
      </c>
      <c r="W116" s="112">
        <f>IF(RES_hhdet_in_tes!W116=0,"",RES_hhdet_in_tes!W116/RES_hhdet_in_fec!W116)</f>
        <v>0.79654596598285621</v>
      </c>
      <c r="DA116" s="131" t="s">
        <v>3695</v>
      </c>
    </row>
    <row r="117" spans="1:105" ht="12" customHeight="1" x14ac:dyDescent="0.25">
      <c r="A117" s="107" t="s">
        <v>121</v>
      </c>
      <c r="B117" s="113"/>
      <c r="C117" s="113" t="str">
        <f>IF(RES_hhdet_in_tes!C117=0,"",RES_hhdet_in_tes!C117/RES_hhdet_in_fec!C117)</f>
        <v/>
      </c>
      <c r="D117" s="113" t="str">
        <f>IF(RES_hhdet_in_tes!D117=0,"",RES_hhdet_in_tes!D117/RES_hhdet_in_fec!D117)</f>
        <v/>
      </c>
      <c r="E117" s="113" t="str">
        <f>IF(RES_hhdet_in_tes!E117=0,"",RES_hhdet_in_tes!E117/RES_hhdet_in_fec!E117)</f>
        <v/>
      </c>
      <c r="F117" s="113" t="str">
        <f>IF(RES_hhdet_in_tes!F117=0,"",RES_hhdet_in_tes!F117/RES_hhdet_in_fec!F117)</f>
        <v/>
      </c>
      <c r="G117" s="113" t="str">
        <f>IF(RES_hhdet_in_tes!G117=0,"",RES_hhdet_in_tes!G117/RES_hhdet_in_fec!G117)</f>
        <v/>
      </c>
      <c r="H117" s="113" t="str">
        <f>IF(RES_hhdet_in_tes!H117=0,"",RES_hhdet_in_tes!H117/RES_hhdet_in_fec!H117)</f>
        <v/>
      </c>
      <c r="I117" s="113" t="str">
        <f>IF(RES_hhdet_in_tes!I117=0,"",RES_hhdet_in_tes!I117/RES_hhdet_in_fec!I117)</f>
        <v/>
      </c>
      <c r="J117" s="113" t="str">
        <f>IF(RES_hhdet_in_tes!J117=0,"",RES_hhdet_in_tes!J117/RES_hhdet_in_fec!J117)</f>
        <v/>
      </c>
      <c r="K117" s="113">
        <f>IF(RES_hhdet_in_tes!K117=0,"",RES_hhdet_in_tes!K117/RES_hhdet_in_fec!K117)</f>
        <v>0.79614404598547805</v>
      </c>
      <c r="L117" s="113">
        <f>IF(RES_hhdet_in_tes!L117=0,"",RES_hhdet_in_tes!L117/RES_hhdet_in_fec!L117)</f>
        <v>0.79110067099178716</v>
      </c>
      <c r="M117" s="113">
        <f>IF(RES_hhdet_in_tes!M117=0,"",RES_hhdet_in_tes!M117/RES_hhdet_in_fec!M117)</f>
        <v>0.80137436648296057</v>
      </c>
      <c r="N117" s="113">
        <f>IF(RES_hhdet_in_tes!N117=0,"",RES_hhdet_in_tes!N117/RES_hhdet_in_fec!N117)</f>
        <v>0.81350122847692186</v>
      </c>
      <c r="O117" s="113">
        <f>IF(RES_hhdet_in_tes!O117=0,"",RES_hhdet_in_tes!O117/RES_hhdet_in_fec!O117)</f>
        <v>0.81894390063694245</v>
      </c>
      <c r="P117" s="113">
        <f>IF(RES_hhdet_in_tes!P117=0,"",RES_hhdet_in_tes!P117/RES_hhdet_in_fec!P117)</f>
        <v>0.83440729519916401</v>
      </c>
      <c r="Q117" s="113">
        <f>IF(RES_hhdet_in_tes!Q117=0,"",RES_hhdet_in_tes!Q117/RES_hhdet_in_fec!Q117)</f>
        <v>0.84455332189439503</v>
      </c>
      <c r="R117" s="113">
        <f>IF(RES_hhdet_in_tes!R117=0,"",RES_hhdet_in_tes!R117/RES_hhdet_in_fec!R117)</f>
        <v>0.85427462313239966</v>
      </c>
      <c r="S117" s="113">
        <f>IF(RES_hhdet_in_tes!S117=0,"",RES_hhdet_in_tes!S117/RES_hhdet_in_fec!S117)</f>
        <v>0.86470756475783384</v>
      </c>
      <c r="T117" s="113">
        <f>IF(RES_hhdet_in_tes!T117=0,"",RES_hhdet_in_tes!T117/RES_hhdet_in_fec!T117)</f>
        <v>0.85592126856400119</v>
      </c>
      <c r="U117" s="113">
        <f>IF(RES_hhdet_in_tes!U117=0,"",RES_hhdet_in_tes!U117/RES_hhdet_in_fec!U117)</f>
        <v>0.87366362449816048</v>
      </c>
      <c r="V117" s="113">
        <f>IF(RES_hhdet_in_tes!V117=0,"",RES_hhdet_in_tes!V117/RES_hhdet_in_fec!V117)</f>
        <v>0.88169477629371118</v>
      </c>
      <c r="W117" s="113">
        <f>IF(RES_hhdet_in_tes!W117=0,"",RES_hhdet_in_tes!W117/RES_hhdet_in_fec!W117)</f>
        <v>0.89084894562514894</v>
      </c>
      <c r="DA117" s="132" t="s">
        <v>3696</v>
      </c>
    </row>
    <row r="118" spans="1:105" ht="12" customHeight="1" x14ac:dyDescent="0.25">
      <c r="A118" s="108" t="s">
        <v>53</v>
      </c>
      <c r="B118" s="111"/>
      <c r="C118" s="111" t="str">
        <f>IF(RES_hhdet_in_tes!C118=0,"",RES_hhdet_in_tes!C118/RES_hhdet_in_fec!C118)</f>
        <v/>
      </c>
      <c r="D118" s="111" t="str">
        <f>IF(RES_hhdet_in_tes!D118=0,"",RES_hhdet_in_tes!D118/RES_hhdet_in_fec!D118)</f>
        <v/>
      </c>
      <c r="E118" s="111" t="str">
        <f>IF(RES_hhdet_in_tes!E118=0,"",RES_hhdet_in_tes!E118/RES_hhdet_in_fec!E118)</f>
        <v/>
      </c>
      <c r="F118" s="111" t="str">
        <f>IF(RES_hhdet_in_tes!F118=0,"",RES_hhdet_in_tes!F118/RES_hhdet_in_fec!F118)</f>
        <v/>
      </c>
      <c r="G118" s="111" t="str">
        <f>IF(RES_hhdet_in_tes!G118=0,"",RES_hhdet_in_tes!G118/RES_hhdet_in_fec!G118)</f>
        <v/>
      </c>
      <c r="H118" s="111" t="str">
        <f>IF(RES_hhdet_in_tes!H118=0,"",RES_hhdet_in_tes!H118/RES_hhdet_in_fec!H118)</f>
        <v/>
      </c>
      <c r="I118" s="111" t="str">
        <f>IF(RES_hhdet_in_tes!I118=0,"",RES_hhdet_in_tes!I118/RES_hhdet_in_fec!I118)</f>
        <v/>
      </c>
      <c r="J118" s="111" t="str">
        <f>IF(RES_hhdet_in_tes!J118=0,"",RES_hhdet_in_tes!J118/RES_hhdet_in_fec!J118)</f>
        <v/>
      </c>
      <c r="K118" s="111">
        <f>IF(RES_hhdet_in_tes!K118=0,"",RES_hhdet_in_tes!K118/RES_hhdet_in_fec!K118)</f>
        <v>0.65826810458400087</v>
      </c>
      <c r="L118" s="111">
        <f>IF(RES_hhdet_in_tes!L118=0,"",RES_hhdet_in_tes!L118/RES_hhdet_in_fec!L118)</f>
        <v>0.66148288617099127</v>
      </c>
      <c r="M118" s="111">
        <f>IF(RES_hhdet_in_tes!M118=0,"",RES_hhdet_in_tes!M118/RES_hhdet_in_fec!M118)</f>
        <v>0.6673043502190521</v>
      </c>
      <c r="N118" s="111">
        <f>IF(RES_hhdet_in_tes!N118=0,"",RES_hhdet_in_tes!N118/RES_hhdet_in_fec!N118)</f>
        <v>0.67671125316056979</v>
      </c>
      <c r="O118" s="111">
        <f>IF(RES_hhdet_in_tes!O118=0,"",RES_hhdet_in_tes!O118/RES_hhdet_in_fec!O118)</f>
        <v>0.69095873593925394</v>
      </c>
      <c r="P118" s="111">
        <f>IF(RES_hhdet_in_tes!P118=0,"",RES_hhdet_in_tes!P118/RES_hhdet_in_fec!P118)</f>
        <v>0.70949288208010641</v>
      </c>
      <c r="Q118" s="111">
        <f>IF(RES_hhdet_in_tes!Q118=0,"",RES_hhdet_in_tes!Q118/RES_hhdet_in_fec!Q118)</f>
        <v>0.7276793369381851</v>
      </c>
      <c r="R118" s="111">
        <f>IF(RES_hhdet_in_tes!R118=0,"",RES_hhdet_in_tes!R118/RES_hhdet_in_fec!R118)</f>
        <v>0.7407164003369906</v>
      </c>
      <c r="S118" s="111">
        <f>IF(RES_hhdet_in_tes!S118=0,"",RES_hhdet_in_tes!S118/RES_hhdet_in_fec!S118)</f>
        <v>0.75362493808915698</v>
      </c>
      <c r="T118" s="111">
        <f>IF(RES_hhdet_in_tes!T118=0,"",RES_hhdet_in_tes!T118/RES_hhdet_in_fec!T118)</f>
        <v>0.76613428213655244</v>
      </c>
      <c r="U118" s="111">
        <f>IF(RES_hhdet_in_tes!U118=0,"",RES_hhdet_in_tes!U118/RES_hhdet_in_fec!U118)</f>
        <v>0.77788520577229425</v>
      </c>
      <c r="V118" s="111">
        <f>IF(RES_hhdet_in_tes!V118=0,"",RES_hhdet_in_tes!V118/RES_hhdet_in_fec!V118)</f>
        <v>0.78832658330350425</v>
      </c>
      <c r="W118" s="111">
        <f>IF(RES_hhdet_in_tes!W118=0,"",RES_hhdet_in_tes!W118/RES_hhdet_in_fec!W118)</f>
        <v>0.79654596598285621</v>
      </c>
      <c r="DA118" s="63" t="s">
        <v>3697</v>
      </c>
    </row>
    <row r="119" spans="1:105" ht="12" customHeight="1" x14ac:dyDescent="0.25">
      <c r="A119" s="108" t="s">
        <v>52</v>
      </c>
      <c r="B119" s="111"/>
      <c r="C119" s="111" t="str">
        <f>IF(RES_hhdet_in_tes!C119=0,"",RES_hhdet_in_tes!C119/RES_hhdet_in_fec!C119)</f>
        <v/>
      </c>
      <c r="D119" s="111" t="str">
        <f>IF(RES_hhdet_in_tes!D119=0,"",RES_hhdet_in_tes!D119/RES_hhdet_in_fec!D119)</f>
        <v/>
      </c>
      <c r="E119" s="111" t="str">
        <f>IF(RES_hhdet_in_tes!E119=0,"",RES_hhdet_in_tes!E119/RES_hhdet_in_fec!E119)</f>
        <v/>
      </c>
      <c r="F119" s="111" t="str">
        <f>IF(RES_hhdet_in_tes!F119=0,"",RES_hhdet_in_tes!F119/RES_hhdet_in_fec!F119)</f>
        <v/>
      </c>
      <c r="G119" s="111" t="str">
        <f>IF(RES_hhdet_in_tes!G119=0,"",RES_hhdet_in_tes!G119/RES_hhdet_in_fec!G119)</f>
        <v/>
      </c>
      <c r="H119" s="111" t="str">
        <f>IF(RES_hhdet_in_tes!H119=0,"",RES_hhdet_in_tes!H119/RES_hhdet_in_fec!H119)</f>
        <v/>
      </c>
      <c r="I119" s="111" t="str">
        <f>IF(RES_hhdet_in_tes!I119=0,"",RES_hhdet_in_tes!I119/RES_hhdet_in_fec!I119)</f>
        <v/>
      </c>
      <c r="J119" s="111" t="str">
        <f>IF(RES_hhdet_in_tes!J119=0,"",RES_hhdet_in_tes!J119/RES_hhdet_in_fec!J119)</f>
        <v/>
      </c>
      <c r="K119" s="111">
        <f>IF(RES_hhdet_in_tes!K119=0,"",RES_hhdet_in_tes!K119/RES_hhdet_in_fec!K119)</f>
        <v>1</v>
      </c>
      <c r="L119" s="111">
        <f>IF(RES_hhdet_in_tes!L119=0,"",RES_hhdet_in_tes!L119/RES_hhdet_in_fec!L119)</f>
        <v>1</v>
      </c>
      <c r="M119" s="111">
        <f>IF(RES_hhdet_in_tes!M119=0,"",RES_hhdet_in_tes!M119/RES_hhdet_in_fec!M119)</f>
        <v>1</v>
      </c>
      <c r="N119" s="111">
        <f>IF(RES_hhdet_in_tes!N119=0,"",RES_hhdet_in_tes!N119/RES_hhdet_in_fec!N119)</f>
        <v>1</v>
      </c>
      <c r="O119" s="111">
        <f>IF(RES_hhdet_in_tes!O119=0,"",RES_hhdet_in_tes!O119/RES_hhdet_in_fec!O119)</f>
        <v>1</v>
      </c>
      <c r="P119" s="111">
        <f>IF(RES_hhdet_in_tes!P119=0,"",RES_hhdet_in_tes!P119/RES_hhdet_in_fec!P119)</f>
        <v>1</v>
      </c>
      <c r="Q119" s="111">
        <f>IF(RES_hhdet_in_tes!Q119=0,"",RES_hhdet_in_tes!Q119/RES_hhdet_in_fec!Q119)</f>
        <v>1</v>
      </c>
      <c r="R119" s="111">
        <f>IF(RES_hhdet_in_tes!R119=0,"",RES_hhdet_in_tes!R119/RES_hhdet_in_fec!R119)</f>
        <v>1</v>
      </c>
      <c r="S119" s="111">
        <f>IF(RES_hhdet_in_tes!S119=0,"",RES_hhdet_in_tes!S119/RES_hhdet_in_fec!S119)</f>
        <v>1</v>
      </c>
      <c r="T119" s="111">
        <f>IF(RES_hhdet_in_tes!T119=0,"",RES_hhdet_in_tes!T119/RES_hhdet_in_fec!T119)</f>
        <v>1</v>
      </c>
      <c r="U119" s="111">
        <f>IF(RES_hhdet_in_tes!U119=0,"",RES_hhdet_in_tes!U119/RES_hhdet_in_fec!U119)</f>
        <v>1</v>
      </c>
      <c r="V119" s="111">
        <f>IF(RES_hhdet_in_tes!V119=0,"",RES_hhdet_in_tes!V119/RES_hhdet_in_fec!V119)</f>
        <v>1</v>
      </c>
      <c r="W119" s="111">
        <f>IF(RES_hhdet_in_tes!W119=0,"",RES_hhdet_in_tes!W119/RES_hhdet_in_fec!W119)</f>
        <v>1</v>
      </c>
      <c r="DA119" s="63" t="s">
        <v>3698</v>
      </c>
    </row>
    <row r="120" spans="1:105" ht="12" customHeight="1" x14ac:dyDescent="0.25">
      <c r="A120" s="121" t="s">
        <v>54</v>
      </c>
      <c r="B120" s="124"/>
      <c r="C120" s="124">
        <f>IF(RES_hhdet_in_tes!C120=0,"",RES_hhdet_in_tes!C120/RES_hhdet_in_fec!C120)</f>
        <v>0.61998090860480237</v>
      </c>
      <c r="D120" s="124">
        <f>IF(RES_hhdet_in_tes!D120=0,"",RES_hhdet_in_tes!D120/RES_hhdet_in_fec!D120)</f>
        <v>0.6299272311277534</v>
      </c>
      <c r="E120" s="124">
        <f>IF(RES_hhdet_in_tes!E120=0,"",RES_hhdet_in_tes!E120/RES_hhdet_in_fec!E120)</f>
        <v>0.69462561364311759</v>
      </c>
      <c r="F120" s="124">
        <f>IF(RES_hhdet_in_tes!F120=0,"",RES_hhdet_in_tes!F120/RES_hhdet_in_fec!F120)</f>
        <v>0.6592406926867721</v>
      </c>
      <c r="G120" s="124">
        <f>IF(RES_hhdet_in_tes!G120=0,"",RES_hhdet_in_tes!G120/RES_hhdet_in_fec!G120)</f>
        <v>0.62426244730226077</v>
      </c>
      <c r="H120" s="124">
        <f>IF(RES_hhdet_in_tes!H120=0,"",RES_hhdet_in_tes!H120/RES_hhdet_in_fec!H120)</f>
        <v>0.6266537219112156</v>
      </c>
      <c r="I120" s="124">
        <f>IF(RES_hhdet_in_tes!I120=0,"",RES_hhdet_in_tes!I120/RES_hhdet_in_fec!I120)</f>
        <v>0.6223187703651083</v>
      </c>
      <c r="J120" s="124">
        <f>IF(RES_hhdet_in_tes!J120=0,"",RES_hhdet_in_tes!J120/RES_hhdet_in_fec!J120)</f>
        <v>0.65485974522257073</v>
      </c>
      <c r="K120" s="124">
        <f>IF(RES_hhdet_in_tes!K120=0,"",RES_hhdet_in_tes!K120/RES_hhdet_in_fec!K120)</f>
        <v>0.65773204792614792</v>
      </c>
      <c r="L120" s="124">
        <f>IF(RES_hhdet_in_tes!L120=0,"",RES_hhdet_in_tes!L120/RES_hhdet_in_fec!L120)</f>
        <v>0.67929333203927567</v>
      </c>
      <c r="M120" s="124">
        <f>IF(RES_hhdet_in_tes!M120=0,"",RES_hhdet_in_tes!M120/RES_hhdet_in_fec!M120)</f>
        <v>0.671125680065363</v>
      </c>
      <c r="N120" s="124">
        <f>IF(RES_hhdet_in_tes!N120=0,"",RES_hhdet_in_tes!N120/RES_hhdet_in_fec!N120)</f>
        <v>0.64523629160278573</v>
      </c>
      <c r="O120" s="124">
        <f>IF(RES_hhdet_in_tes!O120=0,"",RES_hhdet_in_tes!O120/RES_hhdet_in_fec!O120)</f>
        <v>0.64302418659841276</v>
      </c>
      <c r="P120" s="124">
        <f>IF(RES_hhdet_in_tes!P120=0,"",RES_hhdet_in_tes!P120/RES_hhdet_in_fec!P120)</f>
        <v>0.63962115156796651</v>
      </c>
      <c r="Q120" s="124">
        <f>IF(RES_hhdet_in_tes!Q120=0,"",RES_hhdet_in_tes!Q120/RES_hhdet_in_fec!Q120)</f>
        <v>0.64982366320384011</v>
      </c>
      <c r="R120" s="124">
        <f>IF(RES_hhdet_in_tes!R120=0,"",RES_hhdet_in_tes!R120/RES_hhdet_in_fec!R120)</f>
        <v>0.6667803111173416</v>
      </c>
      <c r="S120" s="124">
        <f>IF(RES_hhdet_in_tes!S120=0,"",RES_hhdet_in_tes!S120/RES_hhdet_in_fec!S120)</f>
        <v>0.66624752812734456</v>
      </c>
      <c r="T120" s="124">
        <f>IF(RES_hhdet_in_tes!T120=0,"",RES_hhdet_in_tes!T120/RES_hhdet_in_fec!T120)</f>
        <v>0.66261909295005461</v>
      </c>
      <c r="U120" s="124">
        <f>IF(RES_hhdet_in_tes!U120=0,"",RES_hhdet_in_tes!U120/RES_hhdet_in_fec!U120)</f>
        <v>0.66526274555427556</v>
      </c>
      <c r="V120" s="124">
        <f>IF(RES_hhdet_in_tes!V120=0,"",RES_hhdet_in_tes!V120/RES_hhdet_in_fec!V120)</f>
        <v>0.67231101186627951</v>
      </c>
      <c r="W120" s="124">
        <f>IF(RES_hhdet_in_tes!W120=0,"",RES_hhdet_in_tes!W120/RES_hhdet_in_fec!W120)</f>
        <v>0.64152703266463784</v>
      </c>
      <c r="DA120" s="130" t="s">
        <v>3699</v>
      </c>
    </row>
    <row r="121" spans="1:105" ht="12" customHeight="1" x14ac:dyDescent="0.25">
      <c r="A121" s="97" t="s">
        <v>50</v>
      </c>
      <c r="B121" s="111"/>
      <c r="C121" s="111">
        <f>IF(RES_hhdet_in_tes!C121=0,"",RES_hhdet_in_tes!C121/RES_hhdet_in_fec!C121)</f>
        <v>0.59248837628742101</v>
      </c>
      <c r="D121" s="111">
        <f>IF(RES_hhdet_in_tes!D121=0,"",RES_hhdet_in_tes!D121/RES_hhdet_in_fec!D121)</f>
        <v>0.59300838715164517</v>
      </c>
      <c r="E121" s="111">
        <f>IF(RES_hhdet_in_tes!E121=0,"",RES_hhdet_in_tes!E121/RES_hhdet_in_fec!E121)</f>
        <v>0.59352106427792584</v>
      </c>
      <c r="F121" s="111">
        <f>IF(RES_hhdet_in_tes!F121=0,"",RES_hhdet_in_tes!F121/RES_hhdet_in_fec!F121)</f>
        <v>0.5940327413490325</v>
      </c>
      <c r="G121" s="111">
        <f>IF(RES_hhdet_in_tes!G121=0,"",RES_hhdet_in_tes!G121/RES_hhdet_in_fec!G121)</f>
        <v>0.59453766447885681</v>
      </c>
      <c r="H121" s="111">
        <f>IF(RES_hhdet_in_tes!H121=0,"",RES_hhdet_in_tes!H121/RES_hhdet_in_fec!H121)</f>
        <v>0.59503653786980759</v>
      </c>
      <c r="I121" s="111">
        <f>IF(RES_hhdet_in_tes!I121=0,"",RES_hhdet_in_tes!I121/RES_hhdet_in_fec!I121)</f>
        <v>0.5955279437641795</v>
      </c>
      <c r="J121" s="111">
        <f>IF(RES_hhdet_in_tes!J121=0,"",RES_hhdet_in_tes!J121/RES_hhdet_in_fec!J121)</f>
        <v>0.59600607410907791</v>
      </c>
      <c r="K121" s="111">
        <f>IF(RES_hhdet_in_tes!K121=0,"",RES_hhdet_in_tes!K121/RES_hhdet_in_fec!K121)</f>
        <v>0.59646599053184279</v>
      </c>
      <c r="L121" s="111">
        <f>IF(RES_hhdet_in_tes!L121=0,"",RES_hhdet_in_tes!L121/RES_hhdet_in_fec!L121)</f>
        <v>0.59690637181532413</v>
      </c>
      <c r="M121" s="111">
        <f>IF(RES_hhdet_in_tes!M121=0,"",RES_hhdet_in_tes!M121/RES_hhdet_in_fec!M121)</f>
        <v>0.59714335525115025</v>
      </c>
      <c r="N121" s="111">
        <f>IF(RES_hhdet_in_tes!N121=0,"",RES_hhdet_in_tes!N121/RES_hhdet_in_fec!N121)</f>
        <v>0.59714335525115025</v>
      </c>
      <c r="O121" s="111">
        <f>IF(RES_hhdet_in_tes!O121=0,"",RES_hhdet_in_tes!O121/RES_hhdet_in_fec!O121)</f>
        <v>0.59714335525115025</v>
      </c>
      <c r="P121" s="111">
        <f>IF(RES_hhdet_in_tes!P121=0,"",RES_hhdet_in_tes!P121/RES_hhdet_in_fec!P121)</f>
        <v>0.59714335525115025</v>
      </c>
      <c r="Q121" s="111">
        <f>IF(RES_hhdet_in_tes!Q121=0,"",RES_hhdet_in_tes!Q121/RES_hhdet_in_fec!Q121)</f>
        <v>0.59714335525115025</v>
      </c>
      <c r="R121" s="111">
        <f>IF(RES_hhdet_in_tes!R121=0,"",RES_hhdet_in_tes!R121/RES_hhdet_in_fec!R121)</f>
        <v>0.59864054514297027</v>
      </c>
      <c r="S121" s="111">
        <f>IF(RES_hhdet_in_tes!S121=0,"",RES_hhdet_in_tes!S121/RES_hhdet_in_fec!S121)</f>
        <v>0.60108878984082614</v>
      </c>
      <c r="T121" s="111">
        <f>IF(RES_hhdet_in_tes!T121=0,"",RES_hhdet_in_tes!T121/RES_hhdet_in_fec!T121)</f>
        <v>0.60394507532165587</v>
      </c>
      <c r="U121" s="111">
        <f>IF(RES_hhdet_in_tes!U121=0,"",RES_hhdet_in_tes!U121/RES_hhdet_in_fec!U121)</f>
        <v>0.60690337099823011</v>
      </c>
      <c r="V121" s="111">
        <f>IF(RES_hhdet_in_tes!V121=0,"",RES_hhdet_in_tes!V121/RES_hhdet_in_fec!V121)</f>
        <v>0.60965764628331653</v>
      </c>
      <c r="W121" s="111">
        <f>IF(RES_hhdet_in_tes!W121=0,"",RES_hhdet_in_tes!W121/RES_hhdet_in_fec!W121)</f>
        <v>0.6122079011769137</v>
      </c>
      <c r="DA121" s="63" t="s">
        <v>3700</v>
      </c>
    </row>
    <row r="122" spans="1:105" ht="12" customHeight="1" x14ac:dyDescent="0.25">
      <c r="A122" s="109" t="s">
        <v>120</v>
      </c>
      <c r="B122" s="45"/>
      <c r="C122" s="45">
        <f>IF(RES_hhdet_in_tes!C122=0,"",RES_hhdet_in_tes!C122/RES_hhdet_in_fec!C122)</f>
        <v>0.75317407815504789</v>
      </c>
      <c r="D122" s="45">
        <f>IF(RES_hhdet_in_tes!D122=0,"",RES_hhdet_in_tes!D122/RES_hhdet_in_fec!D122)</f>
        <v>0.75455999639618665</v>
      </c>
      <c r="E122" s="45">
        <f>IF(RES_hhdet_in_tes!E122=0,"",RES_hhdet_in_tes!E122/RES_hhdet_in_fec!E122)</f>
        <v>0.75599716253467053</v>
      </c>
      <c r="F122" s="45">
        <f>IF(RES_hhdet_in_tes!F122=0,"",RES_hhdet_in_tes!F122/RES_hhdet_in_fec!F122)</f>
        <v>0.7574413170227926</v>
      </c>
      <c r="G122" s="45">
        <f>IF(RES_hhdet_in_tes!G122=0,"",RES_hhdet_in_tes!G122/RES_hhdet_in_fec!G122)</f>
        <v>0.75893266781001723</v>
      </c>
      <c r="H122" s="45">
        <f>IF(RES_hhdet_in_tes!H122=0,"",RES_hhdet_in_tes!H122/RES_hhdet_in_fec!H122)</f>
        <v>0.76046629395520615</v>
      </c>
      <c r="I122" s="45">
        <f>IF(RES_hhdet_in_tes!I122=0,"",RES_hhdet_in_tes!I122/RES_hhdet_in_fec!I122)</f>
        <v>0.76205210269828227</v>
      </c>
      <c r="J122" s="45">
        <f>IF(RES_hhdet_in_tes!J122=0,"",RES_hhdet_in_tes!J122/RES_hhdet_in_fec!J122)</f>
        <v>0.76373068050426918</v>
      </c>
      <c r="K122" s="45">
        <f>IF(RES_hhdet_in_tes!K122=0,"",RES_hhdet_in_tes!K122/RES_hhdet_in_fec!K122)</f>
        <v>0.76553653654394638</v>
      </c>
      <c r="L122" s="45">
        <f>IF(RES_hhdet_in_tes!L122=0,"",RES_hhdet_in_tes!L122/RES_hhdet_in_fec!L122)</f>
        <v>0.76747890343530167</v>
      </c>
      <c r="M122" s="45">
        <f>IF(RES_hhdet_in_tes!M122=0,"",RES_hhdet_in_tes!M122/RES_hhdet_in_fec!M122)</f>
        <v>0.77012155627117329</v>
      </c>
      <c r="N122" s="45">
        <f>IF(RES_hhdet_in_tes!N122=0,"",RES_hhdet_in_tes!N122/RES_hhdet_in_fec!N122)</f>
        <v>0.7736243555624388</v>
      </c>
      <c r="O122" s="45">
        <f>IF(RES_hhdet_in_tes!O122=0,"",RES_hhdet_in_tes!O122/RES_hhdet_in_fec!O122)</f>
        <v>0.77837599881204678</v>
      </c>
      <c r="P122" s="45">
        <f>IF(RES_hhdet_in_tes!P122=0,"",RES_hhdet_in_tes!P122/RES_hhdet_in_fec!P122)</f>
        <v>0.78458063345675777</v>
      </c>
      <c r="Q122" s="45">
        <f>IF(RES_hhdet_in_tes!Q122=0,"",RES_hhdet_in_tes!Q122/RES_hhdet_in_fec!Q122)</f>
        <v>0.79257758085224983</v>
      </c>
      <c r="R122" s="45">
        <f>IF(RES_hhdet_in_tes!R122=0,"",RES_hhdet_in_tes!R122/RES_hhdet_in_fec!R122)</f>
        <v>0.80345619469604546</v>
      </c>
      <c r="S122" s="45">
        <f>IF(RES_hhdet_in_tes!S122=0,"",RES_hhdet_in_tes!S122/RES_hhdet_in_fec!S122)</f>
        <v>0.8170337222681</v>
      </c>
      <c r="T122" s="45">
        <f>IF(RES_hhdet_in_tes!T122=0,"",RES_hhdet_in_tes!T122/RES_hhdet_in_fec!T122)</f>
        <v>0.83163176645014503</v>
      </c>
      <c r="U122" s="45">
        <f>IF(RES_hhdet_in_tes!U122=0,"",RES_hhdet_in_tes!U122/RES_hhdet_in_fec!U122)</f>
        <v>0.8455719301239536</v>
      </c>
      <c r="V122" s="45">
        <f>IF(RES_hhdet_in_tes!V122=0,"",RES_hhdet_in_tes!V122/RES_hhdet_in_fec!V122)</f>
        <v>0.85717581617128036</v>
      </c>
      <c r="W122" s="45">
        <f>IF(RES_hhdet_in_tes!W122=0,"",RES_hhdet_in_tes!W122/RES_hhdet_in_fec!W122)</f>
        <v>0.86585385781567858</v>
      </c>
      <c r="DA122" s="60" t="s">
        <v>3701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9"/>
      <c r="C124" s="119">
        <f>IF(RES_hhdet_in_tes!C124=0,"",RES_hhdet_in_tes!C124/RES_hhdet_in_fec!C124)</f>
        <v>0.76089465589488536</v>
      </c>
      <c r="D124" s="119">
        <f>IF(RES_hhdet_in_tes!D124=0,"",RES_hhdet_in_tes!D124/RES_hhdet_in_fec!D124)</f>
        <v>0.7631095236727562</v>
      </c>
      <c r="E124" s="119">
        <f>IF(RES_hhdet_in_tes!E124=0,"",RES_hhdet_in_tes!E124/RES_hhdet_in_fec!E124)</f>
        <v>0.76501002198456858</v>
      </c>
      <c r="F124" s="119">
        <f>IF(RES_hhdet_in_tes!F124=0,"",RES_hhdet_in_tes!F124/RES_hhdet_in_fec!F124)</f>
        <v>0.76418038278742573</v>
      </c>
      <c r="G124" s="119">
        <f>IF(RES_hhdet_in_tes!G124=0,"",RES_hhdet_in_tes!G124/RES_hhdet_in_fec!G124)</f>
        <v>0.7638723648857767</v>
      </c>
      <c r="H124" s="119">
        <f>IF(RES_hhdet_in_tes!H124=0,"",RES_hhdet_in_tes!H124/RES_hhdet_in_fec!H124)</f>
        <v>0.76206330397902111</v>
      </c>
      <c r="I124" s="119">
        <f>IF(RES_hhdet_in_tes!I124=0,"",RES_hhdet_in_tes!I124/RES_hhdet_in_fec!I124)</f>
        <v>0.76596822747636095</v>
      </c>
      <c r="J124" s="119">
        <f>IF(RES_hhdet_in_tes!J124=0,"",RES_hhdet_in_tes!J124/RES_hhdet_in_fec!J124)</f>
        <v>0.76980033447501939</v>
      </c>
      <c r="K124" s="119">
        <f>IF(RES_hhdet_in_tes!K124=0,"",RES_hhdet_in_tes!K124/RES_hhdet_in_fec!K124)</f>
        <v>0.77182351598592602</v>
      </c>
      <c r="L124" s="119">
        <f>IF(RES_hhdet_in_tes!L124=0,"",RES_hhdet_in_tes!L124/RES_hhdet_in_fec!L124)</f>
        <v>0.77509564326661151</v>
      </c>
      <c r="M124" s="119">
        <f>IF(RES_hhdet_in_tes!M124=0,"",RES_hhdet_in_tes!M124/RES_hhdet_in_fec!M124)</f>
        <v>0.77685335116150778</v>
      </c>
      <c r="N124" s="119">
        <f>IF(RES_hhdet_in_tes!N124=0,"",RES_hhdet_in_tes!N124/RES_hhdet_in_fec!N124)</f>
        <v>0.77780830364750908</v>
      </c>
      <c r="O124" s="119">
        <f>IF(RES_hhdet_in_tes!O124=0,"",RES_hhdet_in_tes!O124/RES_hhdet_in_fec!O124)</f>
        <v>0.78236153805830733</v>
      </c>
      <c r="P124" s="119">
        <f>IF(RES_hhdet_in_tes!P124=0,"",RES_hhdet_in_tes!P124/RES_hhdet_in_fec!P124)</f>
        <v>0.78696408860665845</v>
      </c>
      <c r="Q124" s="119">
        <f>IF(RES_hhdet_in_tes!Q124=0,"",RES_hhdet_in_tes!Q124/RES_hhdet_in_fec!Q124)</f>
        <v>0.79487684177209117</v>
      </c>
      <c r="R124" s="119">
        <f>IF(RES_hhdet_in_tes!R124=0,"",RES_hhdet_in_tes!R124/RES_hhdet_in_fec!R124)</f>
        <v>0.79811621114611897</v>
      </c>
      <c r="S124" s="119">
        <f>IF(RES_hhdet_in_tes!S124=0,"",RES_hhdet_in_tes!S124/RES_hhdet_in_fec!S124)</f>
        <v>0.80053944600682903</v>
      </c>
      <c r="T124" s="119">
        <f>IF(RES_hhdet_in_tes!T124=0,"",RES_hhdet_in_tes!T124/RES_hhdet_in_fec!T124)</f>
        <v>0.80420535068037391</v>
      </c>
      <c r="U124" s="119">
        <f>IF(RES_hhdet_in_tes!U124=0,"",RES_hhdet_in_tes!U124/RES_hhdet_in_fec!U124)</f>
        <v>0.80631959167009515</v>
      </c>
      <c r="V124" s="119">
        <f>IF(RES_hhdet_in_tes!V124=0,"",RES_hhdet_in_tes!V124/RES_hhdet_in_fec!V124)</f>
        <v>0.8091304361194035</v>
      </c>
      <c r="W124" s="119">
        <f>IF(RES_hhdet_in_tes!W124=0,"",RES_hhdet_in_tes!W124/RES_hhdet_in_fec!W124)</f>
        <v>0.80839448751848808</v>
      </c>
      <c r="DA124" s="129" t="s">
        <v>3702</v>
      </c>
    </row>
    <row r="125" spans="1:105" ht="12.95" customHeight="1" x14ac:dyDescent="0.25">
      <c r="A125" s="121" t="s">
        <v>57</v>
      </c>
      <c r="B125" s="124"/>
      <c r="C125" s="124">
        <f>IF(RES_hhdet_in_tes!C125=0,"",RES_hhdet_in_tes!C125/RES_hhdet_in_fec!C125)</f>
        <v>0.76540678044736721</v>
      </c>
      <c r="D125" s="124">
        <f>IF(RES_hhdet_in_tes!D125=0,"",RES_hhdet_in_tes!D125/RES_hhdet_in_fec!D125)</f>
        <v>0.76665596406213654</v>
      </c>
      <c r="E125" s="124">
        <f>IF(RES_hhdet_in_tes!E125=0,"",RES_hhdet_in_tes!E125/RES_hhdet_in_fec!E125)</f>
        <v>0.7679460387014535</v>
      </c>
      <c r="F125" s="124">
        <f>IF(RES_hhdet_in_tes!F125=0,"",RES_hhdet_in_tes!F125/RES_hhdet_in_fec!F125)</f>
        <v>0.76922923098032403</v>
      </c>
      <c r="G125" s="124">
        <f>IF(RES_hhdet_in_tes!G125=0,"",RES_hhdet_in_tes!G125/RES_hhdet_in_fec!G125)</f>
        <v>0.77054515543692448</v>
      </c>
      <c r="H125" s="124">
        <f>IF(RES_hhdet_in_tes!H125=0,"",RES_hhdet_in_tes!H125/RES_hhdet_in_fec!H125)</f>
        <v>0.77189687952950803</v>
      </c>
      <c r="I125" s="124">
        <f>IF(RES_hhdet_in_tes!I125=0,"",RES_hhdet_in_tes!I125/RES_hhdet_in_fec!I125)</f>
        <v>0.77326823798406863</v>
      </c>
      <c r="J125" s="124">
        <f>IF(RES_hhdet_in_tes!J125=0,"",RES_hhdet_in_tes!J125/RES_hhdet_in_fec!J125)</f>
        <v>0.77471216494230133</v>
      </c>
      <c r="K125" s="124">
        <f>IF(RES_hhdet_in_tes!K125=0,"",RES_hhdet_in_tes!K125/RES_hhdet_in_fec!K125)</f>
        <v>0.7762380102354437</v>
      </c>
      <c r="L125" s="124">
        <f>IF(RES_hhdet_in_tes!L125=0,"",RES_hhdet_in_tes!L125/RES_hhdet_in_fec!L125)</f>
        <v>0.77786472563728815</v>
      </c>
      <c r="M125" s="124">
        <f>IF(RES_hhdet_in_tes!M125=0,"",RES_hhdet_in_tes!M125/RES_hhdet_in_fec!M125)</f>
        <v>0.78009933196890935</v>
      </c>
      <c r="N125" s="124">
        <f>IF(RES_hhdet_in_tes!N125=0,"",RES_hhdet_in_tes!N125/RES_hhdet_in_fec!N125)</f>
        <v>0.78313821322951738</v>
      </c>
      <c r="O125" s="124">
        <f>IF(RES_hhdet_in_tes!O125=0,"",RES_hhdet_in_tes!O125/RES_hhdet_in_fec!O125)</f>
        <v>0.78711480589350791</v>
      </c>
      <c r="P125" s="124">
        <f>IF(RES_hhdet_in_tes!P125=0,"",RES_hhdet_in_tes!P125/RES_hhdet_in_fec!P125)</f>
        <v>0.79174291844008338</v>
      </c>
      <c r="Q125" s="124">
        <f>IF(RES_hhdet_in_tes!Q125=0,"",RES_hhdet_in_tes!Q125/RES_hhdet_in_fec!Q125)</f>
        <v>0.79611794255018797</v>
      </c>
      <c r="R125" s="124">
        <f>IF(RES_hhdet_in_tes!R125=0,"",RES_hhdet_in_tes!R125/RES_hhdet_in_fec!R125)</f>
        <v>0.79947496028371545</v>
      </c>
      <c r="S125" s="124">
        <f>IF(RES_hhdet_in_tes!S125=0,"",RES_hhdet_in_tes!S125/RES_hhdet_in_fec!S125)</f>
        <v>0.80273879785046143</v>
      </c>
      <c r="T125" s="124">
        <f>IF(RES_hhdet_in_tes!T125=0,"",RES_hhdet_in_tes!T125/RES_hhdet_in_fec!T125)</f>
        <v>0.80590188132679219</v>
      </c>
      <c r="U125" s="124">
        <f>IF(RES_hhdet_in_tes!U125=0,"",RES_hhdet_in_tes!U125/RES_hhdet_in_fec!U125)</f>
        <v>0.80891158810213026</v>
      </c>
      <c r="V125" s="124">
        <f>IF(RES_hhdet_in_tes!V125=0,"",RES_hhdet_in_tes!V125/RES_hhdet_in_fec!V125)</f>
        <v>0.81177455126984033</v>
      </c>
      <c r="W125" s="124">
        <f>IF(RES_hhdet_in_tes!W125=0,"",RES_hhdet_in_tes!W125/RES_hhdet_in_fec!W125)</f>
        <v>0.81440109819145712</v>
      </c>
      <c r="DA125" s="130" t="s">
        <v>3703</v>
      </c>
    </row>
    <row r="126" spans="1:105" ht="12" customHeight="1" x14ac:dyDescent="0.25">
      <c r="A126" s="97" t="s">
        <v>203</v>
      </c>
      <c r="B126" s="111"/>
      <c r="C126" s="111">
        <f>IF(RES_hhdet_in_tes!C126=0,"",RES_hhdet_in_tes!C126/RES_hhdet_in_fec!C126)</f>
        <v>0.76468093504871315</v>
      </c>
      <c r="D126" s="111">
        <f>IF(RES_hhdet_in_tes!D126=0,"",RES_hhdet_in_tes!D126/RES_hhdet_in_fec!D126)</f>
        <v>0.7659403562694298</v>
      </c>
      <c r="E126" s="111">
        <f>IF(RES_hhdet_in_tes!E126=0,"",RES_hhdet_in_tes!E126/RES_hhdet_in_fec!E126)</f>
        <v>0.76723377857738373</v>
      </c>
      <c r="F126" s="111">
        <f>IF(RES_hhdet_in_tes!F126=0,"",RES_hhdet_in_tes!F126/RES_hhdet_in_fec!F126)</f>
        <v>0.76853183739723363</v>
      </c>
      <c r="G126" s="111">
        <f>IF(RES_hhdet_in_tes!G126=0,"",RES_hhdet_in_tes!G126/RES_hhdet_in_fec!G126)</f>
        <v>0.76986120921851775</v>
      </c>
      <c r="H126" s="111">
        <f>IF(RES_hhdet_in_tes!H126=0,"",RES_hhdet_in_tes!H126/RES_hhdet_in_fec!H126)</f>
        <v>0.77121862917852746</v>
      </c>
      <c r="I126" s="111">
        <f>IF(RES_hhdet_in_tes!I126=0,"",RES_hhdet_in_tes!I126/RES_hhdet_in_fec!I126)</f>
        <v>0.77261067036506448</v>
      </c>
      <c r="J126" s="111">
        <f>IF(RES_hhdet_in_tes!J126=0,"",RES_hhdet_in_tes!J126/RES_hhdet_in_fec!J126)</f>
        <v>0.77406426039876108</v>
      </c>
      <c r="K126" s="111">
        <f>IF(RES_hhdet_in_tes!K126=0,"",RES_hhdet_in_tes!K126/RES_hhdet_in_fec!K126)</f>
        <v>0.77560229483996113</v>
      </c>
      <c r="L126" s="111">
        <f>IF(RES_hhdet_in_tes!L126=0,"",RES_hhdet_in_tes!L126/RES_hhdet_in_fec!L126)</f>
        <v>0.77723089918972721</v>
      </c>
      <c r="M126" s="111">
        <f>IF(RES_hhdet_in_tes!M126=0,"",RES_hhdet_in_tes!M126/RES_hhdet_in_fec!M126)</f>
        <v>0.7794859052285511</v>
      </c>
      <c r="N126" s="111">
        <f>IF(RES_hhdet_in_tes!N126=0,"",RES_hhdet_in_tes!N126/RES_hhdet_in_fec!N126)</f>
        <v>0.78253672952289022</v>
      </c>
      <c r="O126" s="111">
        <f>IF(RES_hhdet_in_tes!O126=0,"",RES_hhdet_in_tes!O126/RES_hhdet_in_fec!O126)</f>
        <v>0.78653188627978898</v>
      </c>
      <c r="P126" s="111">
        <f>IF(RES_hhdet_in_tes!P126=0,"",RES_hhdet_in_tes!P126/RES_hhdet_in_fec!P126)</f>
        <v>0.79118881633170524</v>
      </c>
      <c r="Q126" s="111">
        <f>IF(RES_hhdet_in_tes!Q126=0,"",RES_hhdet_in_tes!Q126/RES_hhdet_in_fec!Q126)</f>
        <v>0.79558252298659138</v>
      </c>
      <c r="R126" s="111">
        <f>IF(RES_hhdet_in_tes!R126=0,"",RES_hhdet_in_tes!R126/RES_hhdet_in_fec!R126)</f>
        <v>0.79894927375245994</v>
      </c>
      <c r="S126" s="111">
        <f>IF(RES_hhdet_in_tes!S126=0,"",RES_hhdet_in_tes!S126/RES_hhdet_in_fec!S126)</f>
        <v>0.80222455943363202</v>
      </c>
      <c r="T126" s="111">
        <f>IF(RES_hhdet_in_tes!T126=0,"",RES_hhdet_in_tes!T126/RES_hhdet_in_fec!T126)</f>
        <v>0.8053864959755489</v>
      </c>
      <c r="U126" s="111">
        <f>IF(RES_hhdet_in_tes!U126=0,"",RES_hhdet_in_tes!U126/RES_hhdet_in_fec!U126)</f>
        <v>0.8084131993236614</v>
      </c>
      <c r="V126" s="111">
        <f>IF(RES_hhdet_in_tes!V126=0,"",RES_hhdet_in_tes!V126/RES_hhdet_in_fec!V126)</f>
        <v>0.81128278542341659</v>
      </c>
      <c r="W126" s="111">
        <f>IF(RES_hhdet_in_tes!W126=0,"",RES_hhdet_in_tes!W126/RES_hhdet_in_fec!W126)</f>
        <v>0.81392622732012765</v>
      </c>
      <c r="DA126" s="63" t="s">
        <v>3704</v>
      </c>
    </row>
    <row r="127" spans="1:105" ht="12" customHeight="1" x14ac:dyDescent="0.25">
      <c r="A127" s="97" t="s">
        <v>53</v>
      </c>
      <c r="B127" s="111"/>
      <c r="C127" s="111">
        <f>IF(RES_hhdet_in_tes!C127=0,"",RES_hhdet_in_tes!C127/RES_hhdet_in_fec!C127)</f>
        <v>1</v>
      </c>
      <c r="D127" s="111">
        <f>IF(RES_hhdet_in_tes!D127=0,"",RES_hhdet_in_tes!D127/RES_hhdet_in_fec!D127)</f>
        <v>1</v>
      </c>
      <c r="E127" s="111">
        <f>IF(RES_hhdet_in_tes!E127=0,"",RES_hhdet_in_tes!E127/RES_hhdet_in_fec!E127)</f>
        <v>1</v>
      </c>
      <c r="F127" s="111">
        <f>IF(RES_hhdet_in_tes!F127=0,"",RES_hhdet_in_tes!F127/RES_hhdet_in_fec!F127)</f>
        <v>1</v>
      </c>
      <c r="G127" s="111">
        <f>IF(RES_hhdet_in_tes!G127=0,"",RES_hhdet_in_tes!G127/RES_hhdet_in_fec!G127)</f>
        <v>1</v>
      </c>
      <c r="H127" s="111">
        <f>IF(RES_hhdet_in_tes!H127=0,"",RES_hhdet_in_tes!H127/RES_hhdet_in_fec!H127)</f>
        <v>1</v>
      </c>
      <c r="I127" s="111">
        <f>IF(RES_hhdet_in_tes!I127=0,"",RES_hhdet_in_tes!I127/RES_hhdet_in_fec!I127)</f>
        <v>1</v>
      </c>
      <c r="J127" s="111">
        <f>IF(RES_hhdet_in_tes!J127=0,"",RES_hhdet_in_tes!J127/RES_hhdet_in_fec!J127)</f>
        <v>1</v>
      </c>
      <c r="K127" s="111">
        <f>IF(RES_hhdet_in_tes!K127=0,"",RES_hhdet_in_tes!K127/RES_hhdet_in_fec!K127)</f>
        <v>1</v>
      </c>
      <c r="L127" s="111">
        <f>IF(RES_hhdet_in_tes!L127=0,"",RES_hhdet_in_tes!L127/RES_hhdet_in_fec!L127)</f>
        <v>1</v>
      </c>
      <c r="M127" s="111">
        <f>IF(RES_hhdet_in_tes!M127=0,"",RES_hhdet_in_tes!M127/RES_hhdet_in_fec!M127)</f>
        <v>1</v>
      </c>
      <c r="N127" s="111">
        <f>IF(RES_hhdet_in_tes!N127=0,"",RES_hhdet_in_tes!N127/RES_hhdet_in_fec!N127)</f>
        <v>1</v>
      </c>
      <c r="O127" s="111">
        <f>IF(RES_hhdet_in_tes!O127=0,"",RES_hhdet_in_tes!O127/RES_hhdet_in_fec!O127)</f>
        <v>1</v>
      </c>
      <c r="P127" s="111">
        <f>IF(RES_hhdet_in_tes!P127=0,"",RES_hhdet_in_tes!P127/RES_hhdet_in_fec!P127)</f>
        <v>1</v>
      </c>
      <c r="Q127" s="111">
        <f>IF(RES_hhdet_in_tes!Q127=0,"",RES_hhdet_in_tes!Q127/RES_hhdet_in_fec!Q127)</f>
        <v>1</v>
      </c>
      <c r="R127" s="111">
        <f>IF(RES_hhdet_in_tes!R127=0,"",RES_hhdet_in_tes!R127/RES_hhdet_in_fec!R127)</f>
        <v>1</v>
      </c>
      <c r="S127" s="111">
        <f>IF(RES_hhdet_in_tes!S127=0,"",RES_hhdet_in_tes!S127/RES_hhdet_in_fec!S127)</f>
        <v>1</v>
      </c>
      <c r="T127" s="111">
        <f>IF(RES_hhdet_in_tes!T127=0,"",RES_hhdet_in_tes!T127/RES_hhdet_in_fec!T127)</f>
        <v>1</v>
      </c>
      <c r="U127" s="111">
        <f>IF(RES_hhdet_in_tes!U127=0,"",RES_hhdet_in_tes!U127/RES_hhdet_in_fec!U127)</f>
        <v>1</v>
      </c>
      <c r="V127" s="111">
        <f>IF(RES_hhdet_in_tes!V127=0,"",RES_hhdet_in_tes!V127/RES_hhdet_in_fec!V127)</f>
        <v>1</v>
      </c>
      <c r="W127" s="111">
        <f>IF(RES_hhdet_in_tes!W127=0,"",RES_hhdet_in_tes!W127/RES_hhdet_in_fec!W127)</f>
        <v>1</v>
      </c>
      <c r="DA127" s="63" t="s">
        <v>3705</v>
      </c>
    </row>
    <row r="128" spans="1:105" ht="12.95" customHeight="1" x14ac:dyDescent="0.25">
      <c r="A128" s="121" t="s">
        <v>92</v>
      </c>
      <c r="B128" s="124"/>
      <c r="C128" s="124">
        <f>IF(RES_hhdet_in_tes!C128=0,"",RES_hhdet_in_tes!C128/RES_hhdet_in_fec!C128)</f>
        <v>2.2667410380430577</v>
      </c>
      <c r="D128" s="124">
        <f>IF(RES_hhdet_in_tes!D128=0,"",RES_hhdet_in_tes!D128/RES_hhdet_in_fec!D128)</f>
        <v>2.3410118130491027</v>
      </c>
      <c r="E128" s="124">
        <f>IF(RES_hhdet_in_tes!E128=0,"",RES_hhdet_in_tes!E128/RES_hhdet_in_fec!E128)</f>
        <v>2.4160667851648765</v>
      </c>
      <c r="F128" s="124">
        <f>IF(RES_hhdet_in_tes!F128=0,"",RES_hhdet_in_tes!F128/RES_hhdet_in_fec!F128)</f>
        <v>2.491202364164911</v>
      </c>
      <c r="G128" s="124">
        <f>IF(RES_hhdet_in_tes!G128=0,"",RES_hhdet_in_tes!G128/RES_hhdet_in_fec!G128)</f>
        <v>2.5670519171038864</v>
      </c>
      <c r="H128" s="124">
        <f>IF(RES_hhdet_in_tes!H128=0,"",RES_hhdet_in_tes!H128/RES_hhdet_in_fec!H128)</f>
        <v>2.6435338118133558</v>
      </c>
      <c r="I128" s="124">
        <f>IF(RES_hhdet_in_tes!I128=0,"",RES_hhdet_in_tes!I128/RES_hhdet_in_fec!I128)</f>
        <v>2.7207998316413047</v>
      </c>
      <c r="J128" s="124">
        <f>IF(RES_hhdet_in_tes!J128=0,"",RES_hhdet_in_tes!J128/RES_hhdet_in_fec!J128)</f>
        <v>2.7994813266575251</v>
      </c>
      <c r="K128" s="124">
        <f>IF(RES_hhdet_in_tes!K128=0,"",RES_hhdet_in_tes!K128/RES_hhdet_in_fec!K128)</f>
        <v>2.8801091494833253</v>
      </c>
      <c r="L128" s="124">
        <f>IF(RES_hhdet_in_tes!L128=0,"",RES_hhdet_in_tes!L128/RES_hhdet_in_fec!L128)</f>
        <v>2.9628145503208501</v>
      </c>
      <c r="M128" s="124">
        <f>IF(RES_hhdet_in_tes!M128=0,"",RES_hhdet_in_tes!M128/RES_hhdet_in_fec!M128)</f>
        <v>3.061598358389293</v>
      </c>
      <c r="N128" s="124">
        <f>IF(RES_hhdet_in_tes!N128=0,"",RES_hhdet_in_tes!N128/RES_hhdet_in_fec!N128)</f>
        <v>3.1810424856553818</v>
      </c>
      <c r="O128" s="124">
        <f>IF(RES_hhdet_in_tes!O128=0,"",RES_hhdet_in_tes!O128/RES_hhdet_in_fec!O128)</f>
        <v>3.3236800321210822</v>
      </c>
      <c r="P128" s="124">
        <f>IF(RES_hhdet_in_tes!P128=0,"",RES_hhdet_in_tes!P128/RES_hhdet_in_fec!P128)</f>
        <v>3.4783673798358086</v>
      </c>
      <c r="Q128" s="124">
        <f>IF(RES_hhdet_in_tes!Q128=0,"",RES_hhdet_in_tes!Q128/RES_hhdet_in_fec!Q128)</f>
        <v>3.6113031474490018</v>
      </c>
      <c r="R128" s="124">
        <f>IF(RES_hhdet_in_tes!R128=0,"",RES_hhdet_in_tes!R128/RES_hhdet_in_fec!R128)</f>
        <v>3.694701493524911</v>
      </c>
      <c r="S128" s="124">
        <f>IF(RES_hhdet_in_tes!S128=0,"",RES_hhdet_in_tes!S128/RES_hhdet_in_fec!S128)</f>
        <v>3.7610824821923368</v>
      </c>
      <c r="T128" s="124">
        <f>IF(RES_hhdet_in_tes!T128=0,"",RES_hhdet_in_tes!T128/RES_hhdet_in_fec!T128)</f>
        <v>3.8165463251589702</v>
      </c>
      <c r="U128" s="124">
        <f>IF(RES_hhdet_in_tes!U128=0,"",RES_hhdet_in_tes!U128/RES_hhdet_in_fec!U128)</f>
        <v>3.8670390386509808</v>
      </c>
      <c r="V128" s="124">
        <f>IF(RES_hhdet_in_tes!V128=0,"",RES_hhdet_in_tes!V128/RES_hhdet_in_fec!V128)</f>
        <v>3.9185218835832845</v>
      </c>
      <c r="W128" s="124">
        <f>IF(RES_hhdet_in_tes!W128=0,"",RES_hhdet_in_tes!W128/RES_hhdet_in_fec!W128)</f>
        <v>3.968924307913416</v>
      </c>
      <c r="DA128" s="130" t="s">
        <v>3706</v>
      </c>
    </row>
    <row r="129" spans="1:105" ht="12" customHeight="1" x14ac:dyDescent="0.25">
      <c r="A129" s="97" t="s">
        <v>53</v>
      </c>
      <c r="B129" s="111"/>
      <c r="C129" s="111">
        <f>IF(RES_hhdet_in_tes!C129=0,"",RES_hhdet_in_tes!C129/RES_hhdet_in_fec!C129)</f>
        <v>2.2667410380430577</v>
      </c>
      <c r="D129" s="111">
        <f>IF(RES_hhdet_in_tes!D129=0,"",RES_hhdet_in_tes!D129/RES_hhdet_in_fec!D129)</f>
        <v>2.3410118130491027</v>
      </c>
      <c r="E129" s="111">
        <f>IF(RES_hhdet_in_tes!E129=0,"",RES_hhdet_in_tes!E129/RES_hhdet_in_fec!E129)</f>
        <v>2.4160667851648765</v>
      </c>
      <c r="F129" s="111">
        <f>IF(RES_hhdet_in_tes!F129=0,"",RES_hhdet_in_tes!F129/RES_hhdet_in_fec!F129)</f>
        <v>2.491202364164911</v>
      </c>
      <c r="G129" s="111">
        <f>IF(RES_hhdet_in_tes!G129=0,"",RES_hhdet_in_tes!G129/RES_hhdet_in_fec!G129)</f>
        <v>2.5670519171038864</v>
      </c>
      <c r="H129" s="111">
        <f>IF(RES_hhdet_in_tes!H129=0,"",RES_hhdet_in_tes!H129/RES_hhdet_in_fec!H129)</f>
        <v>2.6435338118133558</v>
      </c>
      <c r="I129" s="111">
        <f>IF(RES_hhdet_in_tes!I129=0,"",RES_hhdet_in_tes!I129/RES_hhdet_in_fec!I129)</f>
        <v>2.7207998316413047</v>
      </c>
      <c r="J129" s="111">
        <f>IF(RES_hhdet_in_tes!J129=0,"",RES_hhdet_in_tes!J129/RES_hhdet_in_fec!J129)</f>
        <v>2.7994813266575251</v>
      </c>
      <c r="K129" s="111">
        <f>IF(RES_hhdet_in_tes!K129=0,"",RES_hhdet_in_tes!K129/RES_hhdet_in_fec!K129)</f>
        <v>2.8801091494833253</v>
      </c>
      <c r="L129" s="111">
        <f>IF(RES_hhdet_in_tes!L129=0,"",RES_hhdet_in_tes!L129/RES_hhdet_in_fec!L129)</f>
        <v>2.9628145503208501</v>
      </c>
      <c r="M129" s="111">
        <f>IF(RES_hhdet_in_tes!M129=0,"",RES_hhdet_in_tes!M129/RES_hhdet_in_fec!M129)</f>
        <v>3.061598358389293</v>
      </c>
      <c r="N129" s="111">
        <f>IF(RES_hhdet_in_tes!N129=0,"",RES_hhdet_in_tes!N129/RES_hhdet_in_fec!N129)</f>
        <v>3.1810424856553818</v>
      </c>
      <c r="O129" s="111">
        <f>IF(RES_hhdet_in_tes!O129=0,"",RES_hhdet_in_tes!O129/RES_hhdet_in_fec!O129)</f>
        <v>3.3236800321210822</v>
      </c>
      <c r="P129" s="111">
        <f>IF(RES_hhdet_in_tes!P129=0,"",RES_hhdet_in_tes!P129/RES_hhdet_in_fec!P129)</f>
        <v>3.4783673798358086</v>
      </c>
      <c r="Q129" s="111">
        <f>IF(RES_hhdet_in_tes!Q129=0,"",RES_hhdet_in_tes!Q129/RES_hhdet_in_fec!Q129)</f>
        <v>3.6113031474490018</v>
      </c>
      <c r="R129" s="111">
        <f>IF(RES_hhdet_in_tes!R129=0,"",RES_hhdet_in_tes!R129/RES_hhdet_in_fec!R129)</f>
        <v>3.694701493524911</v>
      </c>
      <c r="S129" s="111">
        <f>IF(RES_hhdet_in_tes!S129=0,"",RES_hhdet_in_tes!S129/RES_hhdet_in_fec!S129)</f>
        <v>3.7610824821923368</v>
      </c>
      <c r="T129" s="111">
        <f>IF(RES_hhdet_in_tes!T129=0,"",RES_hhdet_in_tes!T129/RES_hhdet_in_fec!T129)</f>
        <v>3.8165463251589702</v>
      </c>
      <c r="U129" s="111">
        <f>IF(RES_hhdet_in_tes!U129=0,"",RES_hhdet_in_tes!U129/RES_hhdet_in_fec!U129)</f>
        <v>3.8670390386509808</v>
      </c>
      <c r="V129" s="111">
        <f>IF(RES_hhdet_in_tes!V129=0,"",RES_hhdet_in_tes!V129/RES_hhdet_in_fec!V129)</f>
        <v>3.9185218835832845</v>
      </c>
      <c r="W129" s="111">
        <f>IF(RES_hhdet_in_tes!W129=0,"",RES_hhdet_in_tes!W129/RES_hhdet_in_fec!W129)</f>
        <v>3.968924307913416</v>
      </c>
      <c r="DA129" s="63" t="s">
        <v>3707</v>
      </c>
    </row>
    <row r="130" spans="1:105" ht="12" customHeight="1" x14ac:dyDescent="0.25">
      <c r="A130" s="121" t="s">
        <v>55</v>
      </c>
      <c r="B130" s="124"/>
      <c r="C130" s="124">
        <f>IF(RES_hhdet_in_tes!C130=0,"",RES_hhdet_in_tes!C130/RES_hhdet_in_fec!C130)</f>
        <v>0.79626084632188243</v>
      </c>
      <c r="D130" s="124">
        <f>IF(RES_hhdet_in_tes!D130=0,"",RES_hhdet_in_tes!D130/RES_hhdet_in_fec!D130)</f>
        <v>0.80482760470666781</v>
      </c>
      <c r="E130" s="124">
        <f>IF(RES_hhdet_in_tes!E130=0,"",RES_hhdet_in_tes!E130/RES_hhdet_in_fec!E130)</f>
        <v>0.7977276919085946</v>
      </c>
      <c r="F130" s="124">
        <f>IF(RES_hhdet_in_tes!F130=0,"",RES_hhdet_in_tes!F130/RES_hhdet_in_fec!F130)</f>
        <v>0.80242436326724886</v>
      </c>
      <c r="G130" s="124">
        <f>IF(RES_hhdet_in_tes!G130=0,"",RES_hhdet_in_tes!G130/RES_hhdet_in_fec!G130)</f>
        <v>0.81054519901025346</v>
      </c>
      <c r="H130" s="124">
        <f>IF(RES_hhdet_in_tes!H130=0,"",RES_hhdet_in_tes!H130/RES_hhdet_in_fec!H130)</f>
        <v>0.77821448999417575</v>
      </c>
      <c r="I130" s="124">
        <f>IF(RES_hhdet_in_tes!I130=0,"",RES_hhdet_in_tes!I130/RES_hhdet_in_fec!I130)</f>
        <v>0.81395494369061727</v>
      </c>
      <c r="J130" s="124">
        <f>IF(RES_hhdet_in_tes!J130=0,"",RES_hhdet_in_tes!J130/RES_hhdet_in_fec!J130)</f>
        <v>0.81385751780845839</v>
      </c>
      <c r="K130" s="124">
        <f>IF(RES_hhdet_in_tes!K130=0,"",RES_hhdet_in_tes!K130/RES_hhdet_in_fec!K130)</f>
        <v>0.81765007106188048</v>
      </c>
      <c r="L130" s="124">
        <f>IF(RES_hhdet_in_tes!L130=0,"",RES_hhdet_in_tes!L130/RES_hhdet_in_fec!L130)</f>
        <v>0.81862973799251104</v>
      </c>
      <c r="M130" s="124">
        <f>IF(RES_hhdet_in_tes!M130=0,"",RES_hhdet_in_tes!M130/RES_hhdet_in_fec!M130)</f>
        <v>0.82092861417717911</v>
      </c>
      <c r="N130" s="124">
        <f>IF(RES_hhdet_in_tes!N130=0,"",RES_hhdet_in_tes!N130/RES_hhdet_in_fec!N130)</f>
        <v>0.82601505451281843</v>
      </c>
      <c r="O130" s="124">
        <f>IF(RES_hhdet_in_tes!O130=0,"",RES_hhdet_in_tes!O130/RES_hhdet_in_fec!O130)</f>
        <v>0.83484623322784624</v>
      </c>
      <c r="P130" s="124">
        <f>IF(RES_hhdet_in_tes!P130=0,"",RES_hhdet_in_tes!P130/RES_hhdet_in_fec!P130)</f>
        <v>0.84205100009977352</v>
      </c>
      <c r="Q130" s="124">
        <f>IF(RES_hhdet_in_tes!Q130=0,"",RES_hhdet_in_tes!Q130/RES_hhdet_in_fec!Q130)</f>
        <v>0.85000953978711613</v>
      </c>
      <c r="R130" s="124">
        <f>IF(RES_hhdet_in_tes!R130=0,"",RES_hhdet_in_tes!R130/RES_hhdet_in_fec!R130)</f>
        <v>0.85197050167656418</v>
      </c>
      <c r="S130" s="124">
        <f>IF(RES_hhdet_in_tes!S130=0,"",RES_hhdet_in_tes!S130/RES_hhdet_in_fec!S130)</f>
        <v>0.85398954730716603</v>
      </c>
      <c r="T130" s="124">
        <f>IF(RES_hhdet_in_tes!T130=0,"",RES_hhdet_in_tes!T130/RES_hhdet_in_fec!T130)</f>
        <v>0.86833617405274011</v>
      </c>
      <c r="U130" s="124">
        <f>IF(RES_hhdet_in_tes!U130=0,"",RES_hhdet_in_tes!U130/RES_hhdet_in_fec!U130)</f>
        <v>0.86709842360819978</v>
      </c>
      <c r="V130" s="124">
        <f>IF(RES_hhdet_in_tes!V130=0,"",RES_hhdet_in_tes!V130/RES_hhdet_in_fec!V130)</f>
        <v>0.87246618122411324</v>
      </c>
      <c r="W130" s="124">
        <f>IF(RES_hhdet_in_tes!W130=0,"",RES_hhdet_in_tes!W130/RES_hhdet_in_fec!W130)</f>
        <v>0.87751169634051884</v>
      </c>
      <c r="DA130" s="130" t="s">
        <v>3708</v>
      </c>
    </row>
    <row r="131" spans="1:105" ht="12" customHeight="1" x14ac:dyDescent="0.25">
      <c r="A131" s="97" t="s">
        <v>128</v>
      </c>
      <c r="B131" s="111"/>
      <c r="C131" s="111">
        <f>IF(RES_hhdet_in_tes!C131=0,"",RES_hhdet_in_tes!C131/RES_hhdet_in_fec!C131)</f>
        <v>0.80299105034186824</v>
      </c>
      <c r="D131" s="111">
        <f>IF(RES_hhdet_in_tes!D131=0,"",RES_hhdet_in_tes!D131/RES_hhdet_in_fec!D131)</f>
        <v>0.80482760470666781</v>
      </c>
      <c r="E131" s="111">
        <f>IF(RES_hhdet_in_tes!E131=0,"",RES_hhdet_in_tes!E131/RES_hhdet_in_fec!E131)</f>
        <v>0.80671374124790385</v>
      </c>
      <c r="F131" s="111">
        <f>IF(RES_hhdet_in_tes!F131=0,"",RES_hhdet_in_tes!F131/RES_hhdet_in_fec!F131)</f>
        <v>0.80860663899501761</v>
      </c>
      <c r="G131" s="111">
        <f>IF(RES_hhdet_in_tes!G131=0,"",RES_hhdet_in_tes!G131/RES_hhdet_in_fec!G131)</f>
        <v>0.81054519901025346</v>
      </c>
      <c r="H131" s="111">
        <f>IF(RES_hhdet_in_tes!H131=0,"",RES_hhdet_in_tes!H131/RES_hhdet_in_fec!H131)</f>
        <v>0.81252466029883108</v>
      </c>
      <c r="I131" s="111">
        <f>IF(RES_hhdet_in_tes!I131=0,"",RES_hhdet_in_tes!I131/RES_hhdet_in_fec!I131)</f>
        <v>0.8145546080836239</v>
      </c>
      <c r="J131" s="111">
        <f>IF(RES_hhdet_in_tes!J131=0,"",RES_hhdet_in_tes!J131/RES_hhdet_in_fec!J131)</f>
        <v>0.81667430963946686</v>
      </c>
      <c r="K131" s="111">
        <f>IF(RES_hhdet_in_tes!K131=0,"",RES_hhdet_in_tes!K131/RES_hhdet_in_fec!K131)</f>
        <v>0.81891715247848984</v>
      </c>
      <c r="L131" s="111">
        <f>IF(RES_hhdet_in_tes!L131=0,"",RES_hhdet_in_tes!L131/RES_hhdet_in_fec!L131)</f>
        <v>0.82129206912900665</v>
      </c>
      <c r="M131" s="111">
        <f>IF(RES_hhdet_in_tes!M131=0,"",RES_hhdet_in_tes!M131/RES_hhdet_in_fec!M131)</f>
        <v>0.82458043771858369</v>
      </c>
      <c r="N131" s="111">
        <f>IF(RES_hhdet_in_tes!N131=0,"",RES_hhdet_in_tes!N131/RES_hhdet_in_fec!N131)</f>
        <v>0.82902931040854555</v>
      </c>
      <c r="O131" s="111">
        <f>IF(RES_hhdet_in_tes!O131=0,"",RES_hhdet_in_tes!O131/RES_hhdet_in_fec!O131)</f>
        <v>0.83485525843867769</v>
      </c>
      <c r="P131" s="111">
        <f>IF(RES_hhdet_in_tes!P131=0,"",RES_hhdet_in_tes!P131/RES_hhdet_in_fec!P131)</f>
        <v>0.84164623914690007</v>
      </c>
      <c r="Q131" s="111">
        <f>IF(RES_hhdet_in_tes!Q131=0,"",RES_hhdet_in_tes!Q131/RES_hhdet_in_fec!Q131)</f>
        <v>0.84805337363212652</v>
      </c>
      <c r="R131" s="111">
        <f>IF(RES_hhdet_in_tes!R131=0,"",RES_hhdet_in_tes!R131/RES_hhdet_in_fec!R131)</f>
        <v>0.85296294694448438</v>
      </c>
      <c r="S131" s="111">
        <f>IF(RES_hhdet_in_tes!S131=0,"",RES_hhdet_in_tes!S131/RES_hhdet_in_fec!S131)</f>
        <v>0.85773914105236138</v>
      </c>
      <c r="T131" s="111">
        <f>IF(RES_hhdet_in_tes!T131=0,"",RES_hhdet_in_tes!T131/RES_hhdet_in_fec!T131)</f>
        <v>0.86235004347464383</v>
      </c>
      <c r="U131" s="111">
        <f>IF(RES_hhdet_in_tes!U131=0,"",RES_hhdet_in_tes!U131/RES_hhdet_in_fec!U131)</f>
        <v>0.86676374173023329</v>
      </c>
      <c r="V131" s="111">
        <f>IF(RES_hhdet_in_tes!V131=0,"",RES_hhdet_in_tes!V131/RES_hhdet_in_fec!V131)</f>
        <v>0.87094832333802485</v>
      </c>
      <c r="W131" s="111">
        <f>IF(RES_hhdet_in_tes!W131=0,"",RES_hhdet_in_tes!W131/RES_hhdet_in_fec!W131)</f>
        <v>0.87480312955665918</v>
      </c>
      <c r="DA131" s="63" t="s">
        <v>3709</v>
      </c>
    </row>
    <row r="132" spans="1:105" ht="12" customHeight="1" x14ac:dyDescent="0.25">
      <c r="A132" s="97" t="s">
        <v>127</v>
      </c>
      <c r="B132" s="111"/>
      <c r="C132" s="111" t="str">
        <f>IF(RES_hhdet_in_tes!C132=0,"",RES_hhdet_in_tes!C132/RES_hhdet_in_fec!C132)</f>
        <v/>
      </c>
      <c r="D132" s="111" t="str">
        <f>IF(RES_hhdet_in_tes!D132=0,"",RES_hhdet_in_tes!D132/RES_hhdet_in_fec!D132)</f>
        <v/>
      </c>
      <c r="E132" s="111" t="str">
        <f>IF(RES_hhdet_in_tes!E132=0,"",RES_hhdet_in_tes!E132/RES_hhdet_in_fec!E132)</f>
        <v/>
      </c>
      <c r="F132" s="111" t="str">
        <f>IF(RES_hhdet_in_tes!F132=0,"",RES_hhdet_in_tes!F132/RES_hhdet_in_fec!F132)</f>
        <v/>
      </c>
      <c r="G132" s="111" t="str">
        <f>IF(RES_hhdet_in_tes!G132=0,"",RES_hhdet_in_tes!G132/RES_hhdet_in_fec!G132)</f>
        <v/>
      </c>
      <c r="H132" s="111" t="str">
        <f>IF(RES_hhdet_in_tes!H132=0,"",RES_hhdet_in_tes!H132/RES_hhdet_in_fec!H132)</f>
        <v/>
      </c>
      <c r="I132" s="111" t="str">
        <f>IF(RES_hhdet_in_tes!I132=0,"",RES_hhdet_in_tes!I132/RES_hhdet_in_fec!I132)</f>
        <v/>
      </c>
      <c r="J132" s="111" t="str">
        <f>IF(RES_hhdet_in_tes!J132=0,"",RES_hhdet_in_tes!J132/RES_hhdet_in_fec!J132)</f>
        <v/>
      </c>
      <c r="K132" s="111">
        <f>IF(RES_hhdet_in_tes!K132=0,"",RES_hhdet_in_tes!K132/RES_hhdet_in_fec!K132)</f>
        <v>0.90164308119886638</v>
      </c>
      <c r="L132" s="111">
        <f>IF(RES_hhdet_in_tes!L132=0,"",RES_hhdet_in_tes!L132/RES_hhdet_in_fec!L132)</f>
        <v>0.89919985266338331</v>
      </c>
      <c r="M132" s="111">
        <f>IF(RES_hhdet_in_tes!M132=0,"",RES_hhdet_in_tes!M132/RES_hhdet_in_fec!M132)</f>
        <v>0.90435402884469351</v>
      </c>
      <c r="N132" s="111">
        <f>IF(RES_hhdet_in_tes!N132=0,"",RES_hhdet_in_tes!N132/RES_hhdet_in_fec!N132)</f>
        <v>0.90984666057669661</v>
      </c>
      <c r="O132" s="111">
        <f>IF(RES_hhdet_in_tes!O132=0,"",RES_hhdet_in_tes!O132/RES_hhdet_in_fec!O132)</f>
        <v>0.91098845226647651</v>
      </c>
      <c r="P132" s="111">
        <f>IF(RES_hhdet_in_tes!P132=0,"",RES_hhdet_in_tes!P132/RES_hhdet_in_fec!P132)</f>
        <v>0.91641628402066144</v>
      </c>
      <c r="Q132" s="111">
        <f>IF(RES_hhdet_in_tes!Q132=0,"",RES_hhdet_in_tes!Q132/RES_hhdet_in_fec!Q132)</f>
        <v>0.91909342907182179</v>
      </c>
      <c r="R132" s="111">
        <f>IF(RES_hhdet_in_tes!R132=0,"",RES_hhdet_in_tes!R132/RES_hhdet_in_fec!R132)</f>
        <v>0.92284990737297168</v>
      </c>
      <c r="S132" s="111">
        <f>IF(RES_hhdet_in_tes!S132=0,"",RES_hhdet_in_tes!S132/RES_hhdet_in_fec!S132)</f>
        <v>0.92666861528507216</v>
      </c>
      <c r="T132" s="111">
        <f>IF(RES_hhdet_in_tes!T132=0,"",RES_hhdet_in_tes!T132/RES_hhdet_in_fec!T132)</f>
        <v>0.9182742825472906</v>
      </c>
      <c r="U132" s="111">
        <f>IF(RES_hhdet_in_tes!U132=0,"",RES_hhdet_in_tes!U132/RES_hhdet_in_fec!U132)</f>
        <v>0.92797978768681966</v>
      </c>
      <c r="V132" s="111">
        <f>IF(RES_hhdet_in_tes!V132=0,"",RES_hhdet_in_tes!V132/RES_hhdet_in_fec!V132)</f>
        <v>0.93150890768079198</v>
      </c>
      <c r="W132" s="111">
        <f>IF(RES_hhdet_in_tes!W132=0,"",RES_hhdet_in_tes!W132/RES_hhdet_in_fec!W132)</f>
        <v>0.93498321686012043</v>
      </c>
      <c r="DA132" s="63" t="s">
        <v>3710</v>
      </c>
    </row>
    <row r="133" spans="1:105" ht="12" customHeight="1" x14ac:dyDescent="0.25">
      <c r="A133" s="100" t="s">
        <v>203</v>
      </c>
      <c r="B133" s="112"/>
      <c r="C133" s="112" t="str">
        <f>IF(RES_hhdet_in_tes!C133=0,"",RES_hhdet_in_tes!C133/RES_hhdet_in_fec!C133)</f>
        <v/>
      </c>
      <c r="D133" s="112" t="str">
        <f>IF(RES_hhdet_in_tes!D133=0,"",RES_hhdet_in_tes!D133/RES_hhdet_in_fec!D133)</f>
        <v/>
      </c>
      <c r="E133" s="112" t="str">
        <f>IF(RES_hhdet_in_tes!E133=0,"",RES_hhdet_in_tes!E133/RES_hhdet_in_fec!E133)</f>
        <v/>
      </c>
      <c r="F133" s="112" t="str">
        <f>IF(RES_hhdet_in_tes!F133=0,"",RES_hhdet_in_tes!F133/RES_hhdet_in_fec!F133)</f>
        <v/>
      </c>
      <c r="G133" s="112" t="str">
        <f>IF(RES_hhdet_in_tes!G133=0,"",RES_hhdet_in_tes!G133/RES_hhdet_in_fec!G133)</f>
        <v/>
      </c>
      <c r="H133" s="112" t="str">
        <f>IF(RES_hhdet_in_tes!H133=0,"",RES_hhdet_in_tes!H133/RES_hhdet_in_fec!H133)</f>
        <v/>
      </c>
      <c r="I133" s="112" t="str">
        <f>IF(RES_hhdet_in_tes!I133=0,"",RES_hhdet_in_tes!I133/RES_hhdet_in_fec!I133)</f>
        <v/>
      </c>
      <c r="J133" s="112" t="str">
        <f>IF(RES_hhdet_in_tes!J133=0,"",RES_hhdet_in_tes!J133/RES_hhdet_in_fec!J133)</f>
        <v/>
      </c>
      <c r="K133" s="112">
        <f>IF(RES_hhdet_in_tes!K133=0,"",RES_hhdet_in_tes!K133/RES_hhdet_in_fec!K133)</f>
        <v>0.81891715247848995</v>
      </c>
      <c r="L133" s="112">
        <f>IF(RES_hhdet_in_tes!L133=0,"",RES_hhdet_in_tes!L133/RES_hhdet_in_fec!L133)</f>
        <v>0.82129206912900676</v>
      </c>
      <c r="M133" s="112">
        <f>IF(RES_hhdet_in_tes!M133=0,"",RES_hhdet_in_tes!M133/RES_hhdet_in_fec!M133)</f>
        <v>0.8245804377185838</v>
      </c>
      <c r="N133" s="112">
        <f>IF(RES_hhdet_in_tes!N133=0,"",RES_hhdet_in_tes!N133/RES_hhdet_in_fec!N133)</f>
        <v>0.82902931040854555</v>
      </c>
      <c r="O133" s="112">
        <f>IF(RES_hhdet_in_tes!O133=0,"",RES_hhdet_in_tes!O133/RES_hhdet_in_fec!O133)</f>
        <v>0.83485525843867758</v>
      </c>
      <c r="P133" s="112">
        <f>IF(RES_hhdet_in_tes!P133=0,"",RES_hhdet_in_tes!P133/RES_hhdet_in_fec!P133)</f>
        <v>0.84164623914690018</v>
      </c>
      <c r="Q133" s="112">
        <f>IF(RES_hhdet_in_tes!Q133=0,"",RES_hhdet_in_tes!Q133/RES_hhdet_in_fec!Q133)</f>
        <v>0.84805337363212652</v>
      </c>
      <c r="R133" s="112">
        <f>IF(RES_hhdet_in_tes!R133=0,"",RES_hhdet_in_tes!R133/RES_hhdet_in_fec!R133)</f>
        <v>0.85296294694448438</v>
      </c>
      <c r="S133" s="112">
        <f>IF(RES_hhdet_in_tes!S133=0,"",RES_hhdet_in_tes!S133/RES_hhdet_in_fec!S133)</f>
        <v>0.85773914105236138</v>
      </c>
      <c r="T133" s="112">
        <f>IF(RES_hhdet_in_tes!T133=0,"",RES_hhdet_in_tes!T133/RES_hhdet_in_fec!T133)</f>
        <v>0.86235004347464383</v>
      </c>
      <c r="U133" s="112">
        <f>IF(RES_hhdet_in_tes!U133=0,"",RES_hhdet_in_tes!U133/RES_hhdet_in_fec!U133)</f>
        <v>0.86676374173023329</v>
      </c>
      <c r="V133" s="112">
        <f>IF(RES_hhdet_in_tes!V133=0,"",RES_hhdet_in_tes!V133/RES_hhdet_in_fec!V133)</f>
        <v>0.87094832333802485</v>
      </c>
      <c r="W133" s="112">
        <f>IF(RES_hhdet_in_tes!W133=0,"",RES_hhdet_in_tes!W133/RES_hhdet_in_fec!W133)</f>
        <v>0.87480312955665918</v>
      </c>
      <c r="DA133" s="131" t="s">
        <v>3711</v>
      </c>
    </row>
    <row r="134" spans="1:105" ht="12" customHeight="1" x14ac:dyDescent="0.25">
      <c r="A134" s="103" t="s">
        <v>52</v>
      </c>
      <c r="B134" s="113"/>
      <c r="C134" s="113" t="str">
        <f>IF(RES_hhdet_in_tes!C134=0,"",RES_hhdet_in_tes!C134/RES_hhdet_in_fec!C134)</f>
        <v/>
      </c>
      <c r="D134" s="113" t="str">
        <f>IF(RES_hhdet_in_tes!D134=0,"",RES_hhdet_in_tes!D134/RES_hhdet_in_fec!D134)</f>
        <v/>
      </c>
      <c r="E134" s="113" t="str">
        <f>IF(RES_hhdet_in_tes!E134=0,"",RES_hhdet_in_tes!E134/RES_hhdet_in_fec!E134)</f>
        <v/>
      </c>
      <c r="F134" s="113" t="str">
        <f>IF(RES_hhdet_in_tes!F134=0,"",RES_hhdet_in_tes!F134/RES_hhdet_in_fec!F134)</f>
        <v/>
      </c>
      <c r="G134" s="113" t="str">
        <f>IF(RES_hhdet_in_tes!G134=0,"",RES_hhdet_in_tes!G134/RES_hhdet_in_fec!G134)</f>
        <v/>
      </c>
      <c r="H134" s="113" t="str">
        <f>IF(RES_hhdet_in_tes!H134=0,"",RES_hhdet_in_tes!H134/RES_hhdet_in_fec!H134)</f>
        <v/>
      </c>
      <c r="I134" s="113" t="str">
        <f>IF(RES_hhdet_in_tes!I134=0,"",RES_hhdet_in_tes!I134/RES_hhdet_in_fec!I134)</f>
        <v/>
      </c>
      <c r="J134" s="113" t="str">
        <f>IF(RES_hhdet_in_tes!J134=0,"",RES_hhdet_in_tes!J134/RES_hhdet_in_fec!J134)</f>
        <v/>
      </c>
      <c r="K134" s="113">
        <f>IF(RES_hhdet_in_tes!K134=0,"",RES_hhdet_in_tes!K134/RES_hhdet_in_fec!K134)</f>
        <v>1</v>
      </c>
      <c r="L134" s="113">
        <f>IF(RES_hhdet_in_tes!L134=0,"",RES_hhdet_in_tes!L134/RES_hhdet_in_fec!L134)</f>
        <v>1</v>
      </c>
      <c r="M134" s="113">
        <f>IF(RES_hhdet_in_tes!M134=0,"",RES_hhdet_in_tes!M134/RES_hhdet_in_fec!M134)</f>
        <v>1</v>
      </c>
      <c r="N134" s="113">
        <f>IF(RES_hhdet_in_tes!N134=0,"",RES_hhdet_in_tes!N134/RES_hhdet_in_fec!N134)</f>
        <v>1</v>
      </c>
      <c r="O134" s="113">
        <f>IF(RES_hhdet_in_tes!O134=0,"",RES_hhdet_in_tes!O134/RES_hhdet_in_fec!O134)</f>
        <v>1</v>
      </c>
      <c r="P134" s="113">
        <f>IF(RES_hhdet_in_tes!P134=0,"",RES_hhdet_in_tes!P134/RES_hhdet_in_fec!P134)</f>
        <v>1</v>
      </c>
      <c r="Q134" s="113">
        <f>IF(RES_hhdet_in_tes!Q134=0,"",RES_hhdet_in_tes!Q134/RES_hhdet_in_fec!Q134)</f>
        <v>1</v>
      </c>
      <c r="R134" s="113">
        <f>IF(RES_hhdet_in_tes!R134=0,"",RES_hhdet_in_tes!R134/RES_hhdet_in_fec!R134)</f>
        <v>1</v>
      </c>
      <c r="S134" s="113">
        <f>IF(RES_hhdet_in_tes!S134=0,"",RES_hhdet_in_tes!S134/RES_hhdet_in_fec!S134)</f>
        <v>1</v>
      </c>
      <c r="T134" s="113">
        <f>IF(RES_hhdet_in_tes!T134=0,"",RES_hhdet_in_tes!T134/RES_hhdet_in_fec!T134)</f>
        <v>1</v>
      </c>
      <c r="U134" s="113">
        <f>IF(RES_hhdet_in_tes!U134=0,"",RES_hhdet_in_tes!U134/RES_hhdet_in_fec!U134)</f>
        <v>1</v>
      </c>
      <c r="V134" s="113">
        <f>IF(RES_hhdet_in_tes!V134=0,"",RES_hhdet_in_tes!V134/RES_hhdet_in_fec!V134)</f>
        <v>1</v>
      </c>
      <c r="W134" s="113">
        <f>IF(RES_hhdet_in_tes!W134=0,"",RES_hhdet_in_tes!W134/RES_hhdet_in_fec!W134)</f>
        <v>1</v>
      </c>
      <c r="DA134" s="132" t="s">
        <v>3712</v>
      </c>
    </row>
    <row r="135" spans="1:105" ht="12" customHeight="1" x14ac:dyDescent="0.25">
      <c r="A135" s="106" t="s">
        <v>122</v>
      </c>
      <c r="B135" s="112"/>
      <c r="C135" s="112">
        <f>IF(RES_hhdet_in_tes!C135=0,"",RES_hhdet_in_tes!C135/RES_hhdet_in_fec!C135)</f>
        <v>0.64116044441636455</v>
      </c>
      <c r="D135" s="112" t="str">
        <f>IF(RES_hhdet_in_tes!D135=0,"",RES_hhdet_in_tes!D135/RES_hhdet_in_fec!D135)</f>
        <v/>
      </c>
      <c r="E135" s="112">
        <f>IF(RES_hhdet_in_tes!E135=0,"",RES_hhdet_in_tes!E135/RES_hhdet_in_fec!E135)</f>
        <v>0.6447325710289048</v>
      </c>
      <c r="F135" s="112">
        <f>IF(RES_hhdet_in_tes!F135=0,"",RES_hhdet_in_tes!F135/RES_hhdet_in_fec!F135)</f>
        <v>0.6466025695634221</v>
      </c>
      <c r="G135" s="112" t="str">
        <f>IF(RES_hhdet_in_tes!G135=0,"",RES_hhdet_in_tes!G135/RES_hhdet_in_fec!G135)</f>
        <v/>
      </c>
      <c r="H135" s="112">
        <f>IF(RES_hhdet_in_tes!H135=0,"",RES_hhdet_in_tes!H135/RES_hhdet_in_fec!H135)</f>
        <v>0.65069945127796269</v>
      </c>
      <c r="I135" s="112">
        <f>IF(RES_hhdet_in_tes!I135=0,"",RES_hhdet_in_tes!I135/RES_hhdet_in_fec!I135)</f>
        <v>0.65294192623199265</v>
      </c>
      <c r="J135" s="112">
        <f>IF(RES_hhdet_in_tes!J135=0,"",RES_hhdet_in_tes!J135/RES_hhdet_in_fec!J135)</f>
        <v>0.6554324453767737</v>
      </c>
      <c r="K135" s="112">
        <f>IF(RES_hhdet_in_tes!K135=0,"",RES_hhdet_in_tes!K135/RES_hhdet_in_fec!K135)</f>
        <v>0.65826810458400087</v>
      </c>
      <c r="L135" s="112">
        <f>IF(RES_hhdet_in_tes!L135=0,"",RES_hhdet_in_tes!L135/RES_hhdet_in_fec!L135)</f>
        <v>0.66148288617099127</v>
      </c>
      <c r="M135" s="112">
        <f>IF(RES_hhdet_in_tes!M135=0,"",RES_hhdet_in_tes!M135/RES_hhdet_in_fec!M135)</f>
        <v>0.66730435021905199</v>
      </c>
      <c r="N135" s="112">
        <f>IF(RES_hhdet_in_tes!N135=0,"",RES_hhdet_in_tes!N135/RES_hhdet_in_fec!N135)</f>
        <v>0.67671125316056979</v>
      </c>
      <c r="O135" s="112">
        <f>IF(RES_hhdet_in_tes!O135=0,"",RES_hhdet_in_tes!O135/RES_hhdet_in_fec!O135)</f>
        <v>0.69095873593925394</v>
      </c>
      <c r="P135" s="112">
        <f>IF(RES_hhdet_in_tes!P135=0,"",RES_hhdet_in_tes!P135/RES_hhdet_in_fec!P135)</f>
        <v>0.70949288208010641</v>
      </c>
      <c r="Q135" s="112">
        <f>IF(RES_hhdet_in_tes!Q135=0,"",RES_hhdet_in_tes!Q135/RES_hhdet_in_fec!Q135)</f>
        <v>0.7276793369381851</v>
      </c>
      <c r="R135" s="112">
        <f>IF(RES_hhdet_in_tes!R135=0,"",RES_hhdet_in_tes!R135/RES_hhdet_in_fec!R135)</f>
        <v>0.7407164003369906</v>
      </c>
      <c r="S135" s="112">
        <f>IF(RES_hhdet_in_tes!S135=0,"",RES_hhdet_in_tes!S135/RES_hhdet_in_fec!S135)</f>
        <v>0.75362493808915698</v>
      </c>
      <c r="T135" s="112" t="str">
        <f>IF(RES_hhdet_in_tes!T135=0,"",RES_hhdet_in_tes!T135/RES_hhdet_in_fec!T135)</f>
        <v/>
      </c>
      <c r="U135" s="112">
        <f>IF(RES_hhdet_in_tes!U135=0,"",RES_hhdet_in_tes!U135/RES_hhdet_in_fec!U135)</f>
        <v>0.77788520577229425</v>
      </c>
      <c r="V135" s="112" t="str">
        <f>IF(RES_hhdet_in_tes!V135=0,"",RES_hhdet_in_tes!V135/RES_hhdet_in_fec!V135)</f>
        <v/>
      </c>
      <c r="W135" s="112">
        <f>IF(RES_hhdet_in_tes!W135=0,"",RES_hhdet_in_tes!W135/RES_hhdet_in_fec!W135)</f>
        <v>0.79654596598285621</v>
      </c>
      <c r="DA135" s="131" t="s">
        <v>3713</v>
      </c>
    </row>
    <row r="136" spans="1:105" ht="12" customHeight="1" x14ac:dyDescent="0.25">
      <c r="A136" s="107" t="s">
        <v>121</v>
      </c>
      <c r="B136" s="113"/>
      <c r="C136" s="113" t="str">
        <f>IF(RES_hhdet_in_tes!C136=0,"",RES_hhdet_in_tes!C136/RES_hhdet_in_fec!C136)</f>
        <v/>
      </c>
      <c r="D136" s="113" t="str">
        <f>IF(RES_hhdet_in_tes!D136=0,"",RES_hhdet_in_tes!D136/RES_hhdet_in_fec!D136)</f>
        <v/>
      </c>
      <c r="E136" s="113" t="str">
        <f>IF(RES_hhdet_in_tes!E136=0,"",RES_hhdet_in_tes!E136/RES_hhdet_in_fec!E136)</f>
        <v/>
      </c>
      <c r="F136" s="113" t="str">
        <f>IF(RES_hhdet_in_tes!F136=0,"",RES_hhdet_in_tes!F136/RES_hhdet_in_fec!F136)</f>
        <v/>
      </c>
      <c r="G136" s="113" t="str">
        <f>IF(RES_hhdet_in_tes!G136=0,"",RES_hhdet_in_tes!G136/RES_hhdet_in_fec!G136)</f>
        <v/>
      </c>
      <c r="H136" s="113" t="str">
        <f>IF(RES_hhdet_in_tes!H136=0,"",RES_hhdet_in_tes!H136/RES_hhdet_in_fec!H136)</f>
        <v/>
      </c>
      <c r="I136" s="113" t="str">
        <f>IF(RES_hhdet_in_tes!I136=0,"",RES_hhdet_in_tes!I136/RES_hhdet_in_fec!I136)</f>
        <v/>
      </c>
      <c r="J136" s="113" t="str">
        <f>IF(RES_hhdet_in_tes!J136=0,"",RES_hhdet_in_tes!J136/RES_hhdet_in_fec!J136)</f>
        <v/>
      </c>
      <c r="K136" s="113">
        <f>IF(RES_hhdet_in_tes!K136=0,"",RES_hhdet_in_tes!K136/RES_hhdet_in_fec!K136)</f>
        <v>0.79614404598547794</v>
      </c>
      <c r="L136" s="113">
        <f>IF(RES_hhdet_in_tes!L136=0,"",RES_hhdet_in_tes!L136/RES_hhdet_in_fec!L136)</f>
        <v>0.79110067099178716</v>
      </c>
      <c r="M136" s="113">
        <f>IF(RES_hhdet_in_tes!M136=0,"",RES_hhdet_in_tes!M136/RES_hhdet_in_fec!M136)</f>
        <v>0.80137436648296057</v>
      </c>
      <c r="N136" s="113">
        <f>IF(RES_hhdet_in_tes!N136=0,"",RES_hhdet_in_tes!N136/RES_hhdet_in_fec!N136)</f>
        <v>0.81350122847692197</v>
      </c>
      <c r="O136" s="113">
        <f>IF(RES_hhdet_in_tes!O136=0,"",RES_hhdet_in_tes!O136/RES_hhdet_in_fec!O136)</f>
        <v>0.81894390063694233</v>
      </c>
      <c r="P136" s="113">
        <f>IF(RES_hhdet_in_tes!P136=0,"",RES_hhdet_in_tes!P136/RES_hhdet_in_fec!P136)</f>
        <v>0.83440729519916401</v>
      </c>
      <c r="Q136" s="113">
        <f>IF(RES_hhdet_in_tes!Q136=0,"",RES_hhdet_in_tes!Q136/RES_hhdet_in_fec!Q136)</f>
        <v>0.84455332189439503</v>
      </c>
      <c r="R136" s="113">
        <f>IF(RES_hhdet_in_tes!R136=0,"",RES_hhdet_in_tes!R136/RES_hhdet_in_fec!R136)</f>
        <v>0.85427462313239977</v>
      </c>
      <c r="S136" s="113">
        <f>IF(RES_hhdet_in_tes!S136=0,"",RES_hhdet_in_tes!S136/RES_hhdet_in_fec!S136)</f>
        <v>0.86470756475783372</v>
      </c>
      <c r="T136" s="113">
        <f>IF(RES_hhdet_in_tes!T136=0,"",RES_hhdet_in_tes!T136/RES_hhdet_in_fec!T136)</f>
        <v>0.85592126856400119</v>
      </c>
      <c r="U136" s="113">
        <f>IF(RES_hhdet_in_tes!U136=0,"",RES_hhdet_in_tes!U136/RES_hhdet_in_fec!U136)</f>
        <v>0.87366362449816026</v>
      </c>
      <c r="V136" s="113">
        <f>IF(RES_hhdet_in_tes!V136=0,"",RES_hhdet_in_tes!V136/RES_hhdet_in_fec!V136)</f>
        <v>0.88169477629371107</v>
      </c>
      <c r="W136" s="113">
        <f>IF(RES_hhdet_in_tes!W136=0,"",RES_hhdet_in_tes!W136/RES_hhdet_in_fec!W136)</f>
        <v>0.89084894562514905</v>
      </c>
      <c r="DA136" s="132" t="s">
        <v>3714</v>
      </c>
    </row>
    <row r="137" spans="1:105" ht="12" customHeight="1" x14ac:dyDescent="0.25">
      <c r="A137" s="108" t="s">
        <v>53</v>
      </c>
      <c r="B137" s="111"/>
      <c r="C137" s="111" t="str">
        <f>IF(RES_hhdet_in_tes!C137=0,"",RES_hhdet_in_tes!C137/RES_hhdet_in_fec!C137)</f>
        <v/>
      </c>
      <c r="D137" s="111" t="str">
        <f>IF(RES_hhdet_in_tes!D137=0,"",RES_hhdet_in_tes!D137/RES_hhdet_in_fec!D137)</f>
        <v/>
      </c>
      <c r="E137" s="111" t="str">
        <f>IF(RES_hhdet_in_tes!E137=0,"",RES_hhdet_in_tes!E137/RES_hhdet_in_fec!E137)</f>
        <v/>
      </c>
      <c r="F137" s="111" t="str">
        <f>IF(RES_hhdet_in_tes!F137=0,"",RES_hhdet_in_tes!F137/RES_hhdet_in_fec!F137)</f>
        <v/>
      </c>
      <c r="G137" s="111" t="str">
        <f>IF(RES_hhdet_in_tes!G137=0,"",RES_hhdet_in_tes!G137/RES_hhdet_in_fec!G137)</f>
        <v/>
      </c>
      <c r="H137" s="111" t="str">
        <f>IF(RES_hhdet_in_tes!H137=0,"",RES_hhdet_in_tes!H137/RES_hhdet_in_fec!H137)</f>
        <v/>
      </c>
      <c r="I137" s="111" t="str">
        <f>IF(RES_hhdet_in_tes!I137=0,"",RES_hhdet_in_tes!I137/RES_hhdet_in_fec!I137)</f>
        <v/>
      </c>
      <c r="J137" s="111" t="str">
        <f>IF(RES_hhdet_in_tes!J137=0,"",RES_hhdet_in_tes!J137/RES_hhdet_in_fec!J137)</f>
        <v/>
      </c>
      <c r="K137" s="111">
        <f>IF(RES_hhdet_in_tes!K137=0,"",RES_hhdet_in_tes!K137/RES_hhdet_in_fec!K137)</f>
        <v>0.65826810458400087</v>
      </c>
      <c r="L137" s="111">
        <f>IF(RES_hhdet_in_tes!L137=0,"",RES_hhdet_in_tes!L137/RES_hhdet_in_fec!L137)</f>
        <v>0.66148288617099127</v>
      </c>
      <c r="M137" s="111">
        <f>IF(RES_hhdet_in_tes!M137=0,"",RES_hhdet_in_tes!M137/RES_hhdet_in_fec!M137)</f>
        <v>0.66730435021905199</v>
      </c>
      <c r="N137" s="111">
        <f>IF(RES_hhdet_in_tes!N137=0,"",RES_hhdet_in_tes!N137/RES_hhdet_in_fec!N137)</f>
        <v>0.67671125316056979</v>
      </c>
      <c r="O137" s="111">
        <f>IF(RES_hhdet_in_tes!O137=0,"",RES_hhdet_in_tes!O137/RES_hhdet_in_fec!O137)</f>
        <v>0.69095873593925394</v>
      </c>
      <c r="P137" s="111">
        <f>IF(RES_hhdet_in_tes!P137=0,"",RES_hhdet_in_tes!P137/RES_hhdet_in_fec!P137)</f>
        <v>0.70949288208010641</v>
      </c>
      <c r="Q137" s="111">
        <f>IF(RES_hhdet_in_tes!Q137=0,"",RES_hhdet_in_tes!Q137/RES_hhdet_in_fec!Q137)</f>
        <v>0.7276793369381851</v>
      </c>
      <c r="R137" s="111">
        <f>IF(RES_hhdet_in_tes!R137=0,"",RES_hhdet_in_tes!R137/RES_hhdet_in_fec!R137)</f>
        <v>0.7407164003369906</v>
      </c>
      <c r="S137" s="111">
        <f>IF(RES_hhdet_in_tes!S137=0,"",RES_hhdet_in_tes!S137/RES_hhdet_in_fec!S137)</f>
        <v>0.75362493808915698</v>
      </c>
      <c r="T137" s="111">
        <f>IF(RES_hhdet_in_tes!T137=0,"",RES_hhdet_in_tes!T137/RES_hhdet_in_fec!T137)</f>
        <v>0.76613428213655244</v>
      </c>
      <c r="U137" s="111">
        <f>IF(RES_hhdet_in_tes!U137=0,"",RES_hhdet_in_tes!U137/RES_hhdet_in_fec!U137)</f>
        <v>0.77788520577229425</v>
      </c>
      <c r="V137" s="111">
        <f>IF(RES_hhdet_in_tes!V137=0,"",RES_hhdet_in_tes!V137/RES_hhdet_in_fec!V137)</f>
        <v>0.78832658330350414</v>
      </c>
      <c r="W137" s="111">
        <f>IF(RES_hhdet_in_tes!W137=0,"",RES_hhdet_in_tes!W137/RES_hhdet_in_fec!W137)</f>
        <v>0.79654596598285621</v>
      </c>
      <c r="DA137" s="63" t="s">
        <v>3715</v>
      </c>
    </row>
    <row r="138" spans="1:105" ht="12" customHeight="1" x14ac:dyDescent="0.25">
      <c r="A138" s="108" t="s">
        <v>52</v>
      </c>
      <c r="B138" s="111"/>
      <c r="C138" s="111" t="str">
        <f>IF(RES_hhdet_in_tes!C138=0,"",RES_hhdet_in_tes!C138/RES_hhdet_in_fec!C138)</f>
        <v/>
      </c>
      <c r="D138" s="111" t="str">
        <f>IF(RES_hhdet_in_tes!D138=0,"",RES_hhdet_in_tes!D138/RES_hhdet_in_fec!D138)</f>
        <v/>
      </c>
      <c r="E138" s="111" t="str">
        <f>IF(RES_hhdet_in_tes!E138=0,"",RES_hhdet_in_tes!E138/RES_hhdet_in_fec!E138)</f>
        <v/>
      </c>
      <c r="F138" s="111" t="str">
        <f>IF(RES_hhdet_in_tes!F138=0,"",RES_hhdet_in_tes!F138/RES_hhdet_in_fec!F138)</f>
        <v/>
      </c>
      <c r="G138" s="111" t="str">
        <f>IF(RES_hhdet_in_tes!G138=0,"",RES_hhdet_in_tes!G138/RES_hhdet_in_fec!G138)</f>
        <v/>
      </c>
      <c r="H138" s="111" t="str">
        <f>IF(RES_hhdet_in_tes!H138=0,"",RES_hhdet_in_tes!H138/RES_hhdet_in_fec!H138)</f>
        <v/>
      </c>
      <c r="I138" s="111" t="str">
        <f>IF(RES_hhdet_in_tes!I138=0,"",RES_hhdet_in_tes!I138/RES_hhdet_in_fec!I138)</f>
        <v/>
      </c>
      <c r="J138" s="111" t="str">
        <f>IF(RES_hhdet_in_tes!J138=0,"",RES_hhdet_in_tes!J138/RES_hhdet_in_fec!J138)</f>
        <v/>
      </c>
      <c r="K138" s="111">
        <f>IF(RES_hhdet_in_tes!K138=0,"",RES_hhdet_in_tes!K138/RES_hhdet_in_fec!K138)</f>
        <v>1</v>
      </c>
      <c r="L138" s="111">
        <f>IF(RES_hhdet_in_tes!L138=0,"",RES_hhdet_in_tes!L138/RES_hhdet_in_fec!L138)</f>
        <v>1</v>
      </c>
      <c r="M138" s="111">
        <f>IF(RES_hhdet_in_tes!M138=0,"",RES_hhdet_in_tes!M138/RES_hhdet_in_fec!M138)</f>
        <v>1</v>
      </c>
      <c r="N138" s="111">
        <f>IF(RES_hhdet_in_tes!N138=0,"",RES_hhdet_in_tes!N138/RES_hhdet_in_fec!N138)</f>
        <v>1</v>
      </c>
      <c r="O138" s="111">
        <f>IF(RES_hhdet_in_tes!O138=0,"",RES_hhdet_in_tes!O138/RES_hhdet_in_fec!O138)</f>
        <v>1</v>
      </c>
      <c r="P138" s="111">
        <f>IF(RES_hhdet_in_tes!P138=0,"",RES_hhdet_in_tes!P138/RES_hhdet_in_fec!P138)</f>
        <v>1</v>
      </c>
      <c r="Q138" s="111">
        <f>IF(RES_hhdet_in_tes!Q138=0,"",RES_hhdet_in_tes!Q138/RES_hhdet_in_fec!Q138)</f>
        <v>1</v>
      </c>
      <c r="R138" s="111">
        <f>IF(RES_hhdet_in_tes!R138=0,"",RES_hhdet_in_tes!R138/RES_hhdet_in_fec!R138)</f>
        <v>1</v>
      </c>
      <c r="S138" s="111">
        <f>IF(RES_hhdet_in_tes!S138=0,"",RES_hhdet_in_tes!S138/RES_hhdet_in_fec!S138)</f>
        <v>1</v>
      </c>
      <c r="T138" s="111">
        <f>IF(RES_hhdet_in_tes!T138=0,"",RES_hhdet_in_tes!T138/RES_hhdet_in_fec!T138)</f>
        <v>1</v>
      </c>
      <c r="U138" s="111">
        <f>IF(RES_hhdet_in_tes!U138=0,"",RES_hhdet_in_tes!U138/RES_hhdet_in_fec!U138)</f>
        <v>1</v>
      </c>
      <c r="V138" s="111">
        <f>IF(RES_hhdet_in_tes!V138=0,"",RES_hhdet_in_tes!V138/RES_hhdet_in_fec!V138)</f>
        <v>1</v>
      </c>
      <c r="W138" s="111">
        <f>IF(RES_hhdet_in_tes!W138=0,"",RES_hhdet_in_tes!W138/RES_hhdet_in_fec!W138)</f>
        <v>1</v>
      </c>
      <c r="DA138" s="63" t="s">
        <v>3716</v>
      </c>
    </row>
    <row r="139" spans="1:105" ht="12" customHeight="1" x14ac:dyDescent="0.25">
      <c r="A139" s="121" t="s">
        <v>54</v>
      </c>
      <c r="B139" s="124"/>
      <c r="C139" s="124">
        <f>IF(RES_hhdet_in_tes!C139=0,"",RES_hhdet_in_tes!C139/RES_hhdet_in_fec!C139)</f>
        <v>0.61981887865595775</v>
      </c>
      <c r="D139" s="124">
        <f>IF(RES_hhdet_in_tes!D139=0,"",RES_hhdet_in_tes!D139/RES_hhdet_in_fec!D139)</f>
        <v>0.62985504228985423</v>
      </c>
      <c r="E139" s="124">
        <f>IF(RES_hhdet_in_tes!E139=0,"",RES_hhdet_in_tes!E139/RES_hhdet_in_fec!E139)</f>
        <v>0.69447467013854558</v>
      </c>
      <c r="F139" s="124">
        <f>IF(RES_hhdet_in_tes!F139=0,"",RES_hhdet_in_tes!F139/RES_hhdet_in_fec!F139)</f>
        <v>0.65920683852750439</v>
      </c>
      <c r="G139" s="124">
        <f>IF(RES_hhdet_in_tes!G139=0,"",RES_hhdet_in_tes!G139/RES_hhdet_in_fec!G139)</f>
        <v>0.62421950485109001</v>
      </c>
      <c r="H139" s="124">
        <f>IF(RES_hhdet_in_tes!H139=0,"",RES_hhdet_in_tes!H139/RES_hhdet_in_fec!H139)</f>
        <v>0.62676391278807042</v>
      </c>
      <c r="I139" s="124">
        <f>IF(RES_hhdet_in_tes!I139=0,"",RES_hhdet_in_tes!I139/RES_hhdet_in_fec!I139)</f>
        <v>0.6223634091252358</v>
      </c>
      <c r="J139" s="124">
        <f>IF(RES_hhdet_in_tes!J139=0,"",RES_hhdet_in_tes!J139/RES_hhdet_in_fec!J139)</f>
        <v>0.65463995436070299</v>
      </c>
      <c r="K139" s="124">
        <f>IF(RES_hhdet_in_tes!K139=0,"",RES_hhdet_in_tes!K139/RES_hhdet_in_fec!K139)</f>
        <v>0.65744746171316171</v>
      </c>
      <c r="L139" s="124">
        <f>IF(RES_hhdet_in_tes!L139=0,"",RES_hhdet_in_tes!L139/RES_hhdet_in_fec!L139)</f>
        <v>0.67995309627515665</v>
      </c>
      <c r="M139" s="124">
        <f>IF(RES_hhdet_in_tes!M139=0,"",RES_hhdet_in_tes!M139/RES_hhdet_in_fec!M139)</f>
        <v>0.67121812777326828</v>
      </c>
      <c r="N139" s="124">
        <f>IF(RES_hhdet_in_tes!N139=0,"",RES_hhdet_in_tes!N139/RES_hhdet_in_fec!N139)</f>
        <v>0.6453608558565721</v>
      </c>
      <c r="O139" s="124">
        <f>IF(RES_hhdet_in_tes!O139=0,"",RES_hhdet_in_tes!O139/RES_hhdet_in_fec!O139)</f>
        <v>0.64287782959690609</v>
      </c>
      <c r="P139" s="124">
        <f>IF(RES_hhdet_in_tes!P139=0,"",RES_hhdet_in_tes!P139/RES_hhdet_in_fec!P139)</f>
        <v>0.63955981051398247</v>
      </c>
      <c r="Q139" s="124">
        <f>IF(RES_hhdet_in_tes!Q139=0,"",RES_hhdet_in_tes!Q139/RES_hhdet_in_fec!Q139)</f>
        <v>0.64983825513364835</v>
      </c>
      <c r="R139" s="124">
        <f>IF(RES_hhdet_in_tes!R139=0,"",RES_hhdet_in_tes!R139/RES_hhdet_in_fec!R139)</f>
        <v>0.66692832734105956</v>
      </c>
      <c r="S139" s="124">
        <f>IF(RES_hhdet_in_tes!S139=0,"",RES_hhdet_in_tes!S139/RES_hhdet_in_fec!S139)</f>
        <v>0.66636180905436349</v>
      </c>
      <c r="T139" s="124">
        <f>IF(RES_hhdet_in_tes!T139=0,"",RES_hhdet_in_tes!T139/RES_hhdet_in_fec!T139)</f>
        <v>0.66243952438344345</v>
      </c>
      <c r="U139" s="124">
        <f>IF(RES_hhdet_in_tes!U139=0,"",RES_hhdet_in_tes!U139/RES_hhdet_in_fec!U139)</f>
        <v>0.66511729615401738</v>
      </c>
      <c r="V139" s="124">
        <f>IF(RES_hhdet_in_tes!V139=0,"",RES_hhdet_in_tes!V139/RES_hhdet_in_fec!V139)</f>
        <v>0.67214108065943412</v>
      </c>
      <c r="W139" s="124">
        <f>IF(RES_hhdet_in_tes!W139=0,"",RES_hhdet_in_tes!W139/RES_hhdet_in_fec!W139)</f>
        <v>0.64133968692785892</v>
      </c>
      <c r="DA139" s="130" t="s">
        <v>3717</v>
      </c>
    </row>
    <row r="140" spans="1:105" ht="12" customHeight="1" x14ac:dyDescent="0.25">
      <c r="A140" s="97" t="s">
        <v>50</v>
      </c>
      <c r="B140" s="111"/>
      <c r="C140" s="111">
        <f>IF(RES_hhdet_in_tes!C140=0,"",RES_hhdet_in_tes!C140/RES_hhdet_in_fec!C140)</f>
        <v>0.59248837628742101</v>
      </c>
      <c r="D140" s="111">
        <f>IF(RES_hhdet_in_tes!D140=0,"",RES_hhdet_in_tes!D140/RES_hhdet_in_fec!D140)</f>
        <v>0.59300838715164517</v>
      </c>
      <c r="E140" s="111">
        <f>IF(RES_hhdet_in_tes!E140=0,"",RES_hhdet_in_tes!E140/RES_hhdet_in_fec!E140)</f>
        <v>0.59352106427792584</v>
      </c>
      <c r="F140" s="111">
        <f>IF(RES_hhdet_in_tes!F140=0,"",RES_hhdet_in_tes!F140/RES_hhdet_in_fec!F140)</f>
        <v>0.5940327413490325</v>
      </c>
      <c r="G140" s="111">
        <f>IF(RES_hhdet_in_tes!G140=0,"",RES_hhdet_in_tes!G140/RES_hhdet_in_fec!G140)</f>
        <v>0.59453766447885681</v>
      </c>
      <c r="H140" s="111">
        <f>IF(RES_hhdet_in_tes!H140=0,"",RES_hhdet_in_tes!H140/RES_hhdet_in_fec!H140)</f>
        <v>0.59503653786980759</v>
      </c>
      <c r="I140" s="111">
        <f>IF(RES_hhdet_in_tes!I140=0,"",RES_hhdet_in_tes!I140/RES_hhdet_in_fec!I140)</f>
        <v>0.59552794376417939</v>
      </c>
      <c r="J140" s="111">
        <f>IF(RES_hhdet_in_tes!J140=0,"",RES_hhdet_in_tes!J140/RES_hhdet_in_fec!J140)</f>
        <v>0.59600607410907791</v>
      </c>
      <c r="K140" s="111">
        <f>IF(RES_hhdet_in_tes!K140=0,"",RES_hhdet_in_tes!K140/RES_hhdet_in_fec!K140)</f>
        <v>0.59646599053184279</v>
      </c>
      <c r="L140" s="111">
        <f>IF(RES_hhdet_in_tes!L140=0,"",RES_hhdet_in_tes!L140/RES_hhdet_in_fec!L140)</f>
        <v>0.59690637181532413</v>
      </c>
      <c r="M140" s="111">
        <f>IF(RES_hhdet_in_tes!M140=0,"",RES_hhdet_in_tes!M140/RES_hhdet_in_fec!M140)</f>
        <v>0.59714335525115025</v>
      </c>
      <c r="N140" s="111">
        <f>IF(RES_hhdet_in_tes!N140=0,"",RES_hhdet_in_tes!N140/RES_hhdet_in_fec!N140)</f>
        <v>0.59714335525115025</v>
      </c>
      <c r="O140" s="111">
        <f>IF(RES_hhdet_in_tes!O140=0,"",RES_hhdet_in_tes!O140/RES_hhdet_in_fec!O140)</f>
        <v>0.59714335525115025</v>
      </c>
      <c r="P140" s="111">
        <f>IF(RES_hhdet_in_tes!P140=0,"",RES_hhdet_in_tes!P140/RES_hhdet_in_fec!P140)</f>
        <v>0.59714335525115025</v>
      </c>
      <c r="Q140" s="111">
        <f>IF(RES_hhdet_in_tes!Q140=0,"",RES_hhdet_in_tes!Q140/RES_hhdet_in_fec!Q140)</f>
        <v>0.59714335525115025</v>
      </c>
      <c r="R140" s="111">
        <f>IF(RES_hhdet_in_tes!R140=0,"",RES_hhdet_in_tes!R140/RES_hhdet_in_fec!R140)</f>
        <v>0.59864054514297027</v>
      </c>
      <c r="S140" s="111">
        <f>IF(RES_hhdet_in_tes!S140=0,"",RES_hhdet_in_tes!S140/RES_hhdet_in_fec!S140)</f>
        <v>0.60108878984082614</v>
      </c>
      <c r="T140" s="111">
        <f>IF(RES_hhdet_in_tes!T140=0,"",RES_hhdet_in_tes!T140/RES_hhdet_in_fec!T140)</f>
        <v>0.60394507532165587</v>
      </c>
      <c r="U140" s="111">
        <f>IF(RES_hhdet_in_tes!U140=0,"",RES_hhdet_in_tes!U140/RES_hhdet_in_fec!U140)</f>
        <v>0.60690337099823011</v>
      </c>
      <c r="V140" s="111">
        <f>IF(RES_hhdet_in_tes!V140=0,"",RES_hhdet_in_tes!V140/RES_hhdet_in_fec!V140)</f>
        <v>0.60965764628331653</v>
      </c>
      <c r="W140" s="111">
        <f>IF(RES_hhdet_in_tes!W140=0,"",RES_hhdet_in_tes!W140/RES_hhdet_in_fec!W140)</f>
        <v>0.6122079011769137</v>
      </c>
      <c r="DA140" s="63" t="s">
        <v>3718</v>
      </c>
    </row>
    <row r="141" spans="1:105" ht="12" customHeight="1" x14ac:dyDescent="0.25">
      <c r="A141" s="109" t="s">
        <v>120</v>
      </c>
      <c r="B141" s="45"/>
      <c r="C141" s="45">
        <f>IF(RES_hhdet_in_tes!C141=0,"",RES_hhdet_in_tes!C141/RES_hhdet_in_fec!C141)</f>
        <v>0.75317407815504789</v>
      </c>
      <c r="D141" s="45">
        <f>IF(RES_hhdet_in_tes!D141=0,"",RES_hhdet_in_tes!D141/RES_hhdet_in_fec!D141)</f>
        <v>0.75455999639618665</v>
      </c>
      <c r="E141" s="45">
        <f>IF(RES_hhdet_in_tes!E141=0,"",RES_hhdet_in_tes!E141/RES_hhdet_in_fec!E141)</f>
        <v>0.75599716253467064</v>
      </c>
      <c r="F141" s="45">
        <f>IF(RES_hhdet_in_tes!F141=0,"",RES_hhdet_in_tes!F141/RES_hhdet_in_fec!F141)</f>
        <v>0.7574413170227926</v>
      </c>
      <c r="G141" s="45">
        <f>IF(RES_hhdet_in_tes!G141=0,"",RES_hhdet_in_tes!G141/RES_hhdet_in_fec!G141)</f>
        <v>0.75893266781001723</v>
      </c>
      <c r="H141" s="45">
        <f>IF(RES_hhdet_in_tes!H141=0,"",RES_hhdet_in_tes!H141/RES_hhdet_in_fec!H141)</f>
        <v>0.76046629395520615</v>
      </c>
      <c r="I141" s="45">
        <f>IF(RES_hhdet_in_tes!I141=0,"",RES_hhdet_in_tes!I141/RES_hhdet_in_fec!I141)</f>
        <v>0.76205210269828227</v>
      </c>
      <c r="J141" s="45">
        <f>IF(RES_hhdet_in_tes!J141=0,"",RES_hhdet_in_tes!J141/RES_hhdet_in_fec!J141)</f>
        <v>0.76373068050426918</v>
      </c>
      <c r="K141" s="45">
        <f>IF(RES_hhdet_in_tes!K141=0,"",RES_hhdet_in_tes!K141/RES_hhdet_in_fec!K141)</f>
        <v>0.76553653654394638</v>
      </c>
      <c r="L141" s="45">
        <f>IF(RES_hhdet_in_tes!L141=0,"",RES_hhdet_in_tes!L141/RES_hhdet_in_fec!L141)</f>
        <v>0.76747890343530167</v>
      </c>
      <c r="M141" s="45">
        <f>IF(RES_hhdet_in_tes!M141=0,"",RES_hhdet_in_tes!M141/RES_hhdet_in_fec!M141)</f>
        <v>0.77012155627117329</v>
      </c>
      <c r="N141" s="45">
        <f>IF(RES_hhdet_in_tes!N141=0,"",RES_hhdet_in_tes!N141/RES_hhdet_in_fec!N141)</f>
        <v>0.7736243555624388</v>
      </c>
      <c r="O141" s="45">
        <f>IF(RES_hhdet_in_tes!O141=0,"",RES_hhdet_in_tes!O141/RES_hhdet_in_fec!O141)</f>
        <v>0.77837599881204667</v>
      </c>
      <c r="P141" s="45">
        <f>IF(RES_hhdet_in_tes!P141=0,"",RES_hhdet_in_tes!P141/RES_hhdet_in_fec!P141)</f>
        <v>0.78458063345675777</v>
      </c>
      <c r="Q141" s="45">
        <f>IF(RES_hhdet_in_tes!Q141=0,"",RES_hhdet_in_tes!Q141/RES_hhdet_in_fec!Q141)</f>
        <v>0.79257758085224983</v>
      </c>
      <c r="R141" s="45">
        <f>IF(RES_hhdet_in_tes!R141=0,"",RES_hhdet_in_tes!R141/RES_hhdet_in_fec!R141)</f>
        <v>0.80345619469604546</v>
      </c>
      <c r="S141" s="45">
        <f>IF(RES_hhdet_in_tes!S141=0,"",RES_hhdet_in_tes!S141/RES_hhdet_in_fec!S141)</f>
        <v>0.8170337222681</v>
      </c>
      <c r="T141" s="45">
        <f>IF(RES_hhdet_in_tes!T141=0,"",RES_hhdet_in_tes!T141/RES_hhdet_in_fec!T141)</f>
        <v>0.83163176645014503</v>
      </c>
      <c r="U141" s="45">
        <f>IF(RES_hhdet_in_tes!U141=0,"",RES_hhdet_in_tes!U141/RES_hhdet_in_fec!U141)</f>
        <v>0.8455719301239536</v>
      </c>
      <c r="V141" s="45">
        <f>IF(RES_hhdet_in_tes!V141=0,"",RES_hhdet_in_tes!V141/RES_hhdet_in_fec!V141)</f>
        <v>0.85717581617128036</v>
      </c>
      <c r="W141" s="45">
        <f>IF(RES_hhdet_in_tes!W141=0,"",RES_hhdet_in_tes!W141/RES_hhdet_in_fec!W141)</f>
        <v>0.86585385781567858</v>
      </c>
      <c r="DA141" s="60" t="s">
        <v>3719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9"/>
      <c r="C143" s="119">
        <f>IF(RES_hhdet_in_tes!C143=0,"",RES_hhdet_in_tes!C143/RES_hhdet_in_fec!C143)</f>
        <v>1.170236057778183</v>
      </c>
      <c r="D143" s="119">
        <f>IF(RES_hhdet_in_tes!D143=0,"",RES_hhdet_in_tes!D143/RES_hhdet_in_fec!D143)</f>
        <v>1.150778900527079</v>
      </c>
      <c r="E143" s="119">
        <f>IF(RES_hhdet_in_tes!E143=0,"",RES_hhdet_in_tes!E143/RES_hhdet_in_fec!E143)</f>
        <v>1.1807115952768104</v>
      </c>
      <c r="F143" s="119">
        <f>IF(RES_hhdet_in_tes!F143=0,"",RES_hhdet_in_tes!F143/RES_hhdet_in_fec!F143)</f>
        <v>1.2383051449813247</v>
      </c>
      <c r="G143" s="119">
        <f>IF(RES_hhdet_in_tes!G143=0,"",RES_hhdet_in_tes!G143/RES_hhdet_in_fec!G143)</f>
        <v>1.3425470149497325</v>
      </c>
      <c r="H143" s="119">
        <f>IF(RES_hhdet_in_tes!H143=0,"",RES_hhdet_in_tes!H143/RES_hhdet_in_fec!H143)</f>
        <v>1.4202348402115452</v>
      </c>
      <c r="I143" s="119">
        <f>IF(RES_hhdet_in_tes!I143=0,"",RES_hhdet_in_tes!I143/RES_hhdet_in_fec!I143)</f>
        <v>1.4365127625685303</v>
      </c>
      <c r="J143" s="119">
        <f>IF(RES_hhdet_in_tes!J143=0,"",RES_hhdet_in_tes!J143/RES_hhdet_in_fec!J143)</f>
        <v>1.5441205617173563</v>
      </c>
      <c r="K143" s="119">
        <f>IF(RES_hhdet_in_tes!K143=0,"",RES_hhdet_in_tes!K143/RES_hhdet_in_fec!K143)</f>
        <v>1.6217945213331326</v>
      </c>
      <c r="L143" s="119">
        <f>IF(RES_hhdet_in_tes!L143=0,"",RES_hhdet_in_tes!L143/RES_hhdet_in_fec!L143)</f>
        <v>1.6474212926887817</v>
      </c>
      <c r="M143" s="119">
        <f>IF(RES_hhdet_in_tes!M143=0,"",RES_hhdet_in_tes!M143/RES_hhdet_in_fec!M143)</f>
        <v>1.698270631823092</v>
      </c>
      <c r="N143" s="119">
        <f>IF(RES_hhdet_in_tes!N143=0,"",RES_hhdet_in_tes!N143/RES_hhdet_in_fec!N143)</f>
        <v>1.732970261608074</v>
      </c>
      <c r="O143" s="119">
        <f>IF(RES_hhdet_in_tes!O143=0,"",RES_hhdet_in_tes!O143/RES_hhdet_in_fec!O143)</f>
        <v>1.8280475745742311</v>
      </c>
      <c r="P143" s="119">
        <f>IF(RES_hhdet_in_tes!P143=0,"",RES_hhdet_in_tes!P143/RES_hhdet_in_fec!P143)</f>
        <v>1.8803055476252033</v>
      </c>
      <c r="Q143" s="119">
        <f>IF(RES_hhdet_in_tes!Q143=0,"",RES_hhdet_in_tes!Q143/RES_hhdet_in_fec!Q143)</f>
        <v>1.9232364973502774</v>
      </c>
      <c r="R143" s="119">
        <f>IF(RES_hhdet_in_tes!R143=0,"",RES_hhdet_in_tes!R143/RES_hhdet_in_fec!R143)</f>
        <v>1.9328321011794212</v>
      </c>
      <c r="S143" s="119">
        <f>IF(RES_hhdet_in_tes!S143=0,"",RES_hhdet_in_tes!S143/RES_hhdet_in_fec!S143)</f>
        <v>1.9175927471329555</v>
      </c>
      <c r="T143" s="119">
        <f>IF(RES_hhdet_in_tes!T143=0,"",RES_hhdet_in_tes!T143/RES_hhdet_in_fec!T143)</f>
        <v>1.9594770646523636</v>
      </c>
      <c r="U143" s="119">
        <f>IF(RES_hhdet_in_tes!U143=0,"",RES_hhdet_in_tes!U143/RES_hhdet_in_fec!U143)</f>
        <v>1.9104640039902465</v>
      </c>
      <c r="V143" s="119">
        <f>IF(RES_hhdet_in_tes!V143=0,"",RES_hhdet_in_tes!V143/RES_hhdet_in_fec!V143)</f>
        <v>1.8951938365480601</v>
      </c>
      <c r="W143" s="119">
        <f>IF(RES_hhdet_in_tes!W143=0,"",RES_hhdet_in_tes!W143/RES_hhdet_in_fec!W143)</f>
        <v>1.8965442869470495</v>
      </c>
      <c r="DA143" s="129" t="s">
        <v>3720</v>
      </c>
    </row>
    <row r="144" spans="1:105" ht="12.95" customHeight="1" x14ac:dyDescent="0.25">
      <c r="A144" s="121" t="s">
        <v>57</v>
      </c>
      <c r="B144" s="124"/>
      <c r="C144" s="124">
        <f>IF(RES_hhdet_in_tes!C144=0,"",RES_hhdet_in_tes!C144/RES_hhdet_in_fec!C144)</f>
        <v>1.3340143145882493</v>
      </c>
      <c r="D144" s="124">
        <f>IF(RES_hhdet_in_tes!D144=0,"",RES_hhdet_in_tes!D144/RES_hhdet_in_fec!D144)</f>
        <v>1.4334174374020865</v>
      </c>
      <c r="E144" s="124">
        <f>IF(RES_hhdet_in_tes!E144=0,"",RES_hhdet_in_tes!E144/RES_hhdet_in_fec!E144)</f>
        <v>1.5356674822209415</v>
      </c>
      <c r="F144" s="124">
        <f>IF(RES_hhdet_in_tes!F144=0,"",RES_hhdet_in_tes!F144/RES_hhdet_in_fec!F144)</f>
        <v>1.6403394112341134</v>
      </c>
      <c r="G144" s="124">
        <f>IF(RES_hhdet_in_tes!G144=0,"",RES_hhdet_in_tes!G144/RES_hhdet_in_fec!G144)</f>
        <v>1.7477863411497445</v>
      </c>
      <c r="H144" s="124">
        <f>IF(RES_hhdet_in_tes!H144=0,"",RES_hhdet_in_tes!H144/RES_hhdet_in_fec!H144)</f>
        <v>1.8579416424136468</v>
      </c>
      <c r="I144" s="124">
        <f>IF(RES_hhdet_in_tes!I144=0,"",RES_hhdet_in_tes!I144/RES_hhdet_in_fec!I144)</f>
        <v>1.9708679366713697</v>
      </c>
      <c r="J144" s="124">
        <f>IF(RES_hhdet_in_tes!J144=0,"",RES_hhdet_in_tes!J144/RES_hhdet_in_fec!J144)</f>
        <v>2.0868760761947991</v>
      </c>
      <c r="K144" s="124">
        <f>IF(RES_hhdet_in_tes!K144=0,"",RES_hhdet_in_tes!K144/RES_hhdet_in_fec!K144)</f>
        <v>2.2061961154589005</v>
      </c>
      <c r="L144" s="124">
        <f>IF(RES_hhdet_in_tes!L144=0,"",RES_hhdet_in_tes!L144/RES_hhdet_in_fec!L144)</f>
        <v>2.328827563339805</v>
      </c>
      <c r="M144" s="124">
        <f>IF(RES_hhdet_in_tes!M144=0,"",RES_hhdet_in_tes!M144/RES_hhdet_in_fec!M144)</f>
        <v>2.463670502140999</v>
      </c>
      <c r="N144" s="124">
        <f>IF(RES_hhdet_in_tes!N144=0,"",RES_hhdet_in_tes!N144/RES_hhdet_in_fec!N144)</f>
        <v>2.6129858340064867</v>
      </c>
      <c r="O144" s="124">
        <f>IF(RES_hhdet_in_tes!O144=0,"",RES_hhdet_in_tes!O144/RES_hhdet_in_fec!O144)</f>
        <v>2.7752647846600436</v>
      </c>
      <c r="P144" s="124">
        <f>IF(RES_hhdet_in_tes!P144=0,"",RES_hhdet_in_tes!P144/RES_hhdet_in_fec!P144)</f>
        <v>2.9381522834694831</v>
      </c>
      <c r="Q144" s="124">
        <f>IF(RES_hhdet_in_tes!Q144=0,"",RES_hhdet_in_tes!Q144/RES_hhdet_in_fec!Q144)</f>
        <v>3.0716772450557559</v>
      </c>
      <c r="R144" s="124">
        <f>IF(RES_hhdet_in_tes!R144=0,"",RES_hhdet_in_tes!R144/RES_hhdet_in_fec!R144)</f>
        <v>3.1249547732130103</v>
      </c>
      <c r="S144" s="124">
        <f>IF(RES_hhdet_in_tes!S144=0,"",RES_hhdet_in_tes!S144/RES_hhdet_in_fec!S144)</f>
        <v>3.1586773574596041</v>
      </c>
      <c r="T144" s="124">
        <f>IF(RES_hhdet_in_tes!T144=0,"",RES_hhdet_in_tes!T144/RES_hhdet_in_fec!T144)</f>
        <v>3.1803058752446089</v>
      </c>
      <c r="U144" s="124">
        <f>IF(RES_hhdet_in_tes!U144=0,"",RES_hhdet_in_tes!U144/RES_hhdet_in_fec!U144)</f>
        <v>3.1975192089208933</v>
      </c>
      <c r="V144" s="124">
        <f>IF(RES_hhdet_in_tes!V144=0,"",RES_hhdet_in_tes!V144/RES_hhdet_in_fec!V144)</f>
        <v>3.218297869623699</v>
      </c>
      <c r="W144" s="124">
        <f>IF(RES_hhdet_in_tes!W144=0,"",RES_hhdet_in_tes!W144/RES_hhdet_in_fec!W144)</f>
        <v>3.2420521283820061</v>
      </c>
      <c r="DA144" s="130" t="s">
        <v>3721</v>
      </c>
    </row>
    <row r="145" spans="1:105" ht="12" customHeight="1" x14ac:dyDescent="0.25">
      <c r="A145" s="97" t="s">
        <v>53</v>
      </c>
      <c r="B145" s="111"/>
      <c r="C145" s="111">
        <f>IF(RES_hhdet_in_tes!C145=0,"",RES_hhdet_in_tes!C145/RES_hhdet_in_fec!C145)</f>
        <v>1.3340143145882493</v>
      </c>
      <c r="D145" s="111">
        <f>IF(RES_hhdet_in_tes!D145=0,"",RES_hhdet_in_tes!D145/RES_hhdet_in_fec!D145)</f>
        <v>1.4334174374020865</v>
      </c>
      <c r="E145" s="111">
        <f>IF(RES_hhdet_in_tes!E145=0,"",RES_hhdet_in_tes!E145/RES_hhdet_in_fec!E145)</f>
        <v>1.5356674822209415</v>
      </c>
      <c r="F145" s="111">
        <f>IF(RES_hhdet_in_tes!F145=0,"",RES_hhdet_in_tes!F145/RES_hhdet_in_fec!F145)</f>
        <v>1.6403394112341134</v>
      </c>
      <c r="G145" s="111">
        <f>IF(RES_hhdet_in_tes!G145=0,"",RES_hhdet_in_tes!G145/RES_hhdet_in_fec!G145)</f>
        <v>1.7477863411497445</v>
      </c>
      <c r="H145" s="111">
        <f>IF(RES_hhdet_in_tes!H145=0,"",RES_hhdet_in_tes!H145/RES_hhdet_in_fec!H145)</f>
        <v>1.8579416424136468</v>
      </c>
      <c r="I145" s="111">
        <f>IF(RES_hhdet_in_tes!I145=0,"",RES_hhdet_in_tes!I145/RES_hhdet_in_fec!I145)</f>
        <v>1.9708679366713697</v>
      </c>
      <c r="J145" s="111">
        <f>IF(RES_hhdet_in_tes!J145=0,"",RES_hhdet_in_tes!J145/RES_hhdet_in_fec!J145)</f>
        <v>2.0868760761947991</v>
      </c>
      <c r="K145" s="111">
        <f>IF(RES_hhdet_in_tes!K145=0,"",RES_hhdet_in_tes!K145/RES_hhdet_in_fec!K145)</f>
        <v>2.2061961154589005</v>
      </c>
      <c r="L145" s="111">
        <f>IF(RES_hhdet_in_tes!L145=0,"",RES_hhdet_in_tes!L145/RES_hhdet_in_fec!L145)</f>
        <v>2.328827563339805</v>
      </c>
      <c r="M145" s="111">
        <f>IF(RES_hhdet_in_tes!M145=0,"",RES_hhdet_in_tes!M145/RES_hhdet_in_fec!M145)</f>
        <v>2.463670502140999</v>
      </c>
      <c r="N145" s="111">
        <f>IF(RES_hhdet_in_tes!N145=0,"",RES_hhdet_in_tes!N145/RES_hhdet_in_fec!N145)</f>
        <v>2.6129858340064867</v>
      </c>
      <c r="O145" s="111">
        <f>IF(RES_hhdet_in_tes!O145=0,"",RES_hhdet_in_tes!O145/RES_hhdet_in_fec!O145)</f>
        <v>2.7752647846600436</v>
      </c>
      <c r="P145" s="111">
        <f>IF(RES_hhdet_in_tes!P145=0,"",RES_hhdet_in_tes!P145/RES_hhdet_in_fec!P145)</f>
        <v>2.9381522834694831</v>
      </c>
      <c r="Q145" s="111">
        <f>IF(RES_hhdet_in_tes!Q145=0,"",RES_hhdet_in_tes!Q145/RES_hhdet_in_fec!Q145)</f>
        <v>3.0716772450557559</v>
      </c>
      <c r="R145" s="111">
        <f>IF(RES_hhdet_in_tes!R145=0,"",RES_hhdet_in_tes!R145/RES_hhdet_in_fec!R145)</f>
        <v>3.1249547732130103</v>
      </c>
      <c r="S145" s="111">
        <f>IF(RES_hhdet_in_tes!S145=0,"",RES_hhdet_in_tes!S145/RES_hhdet_in_fec!S145)</f>
        <v>3.1586773574596041</v>
      </c>
      <c r="T145" s="111">
        <f>IF(RES_hhdet_in_tes!T145=0,"",RES_hhdet_in_tes!T145/RES_hhdet_in_fec!T145)</f>
        <v>3.1803058752446089</v>
      </c>
      <c r="U145" s="111">
        <f>IF(RES_hhdet_in_tes!U145=0,"",RES_hhdet_in_tes!U145/RES_hhdet_in_fec!U145)</f>
        <v>3.1975192089208933</v>
      </c>
      <c r="V145" s="111">
        <f>IF(RES_hhdet_in_tes!V145=0,"",RES_hhdet_in_tes!V145/RES_hhdet_in_fec!V145)</f>
        <v>3.218297869623699</v>
      </c>
      <c r="W145" s="111">
        <f>IF(RES_hhdet_in_tes!W145=0,"",RES_hhdet_in_tes!W145/RES_hhdet_in_fec!W145)</f>
        <v>3.2420521283820061</v>
      </c>
      <c r="DA145" s="63" t="s">
        <v>3722</v>
      </c>
    </row>
    <row r="146" spans="1:105" ht="12.95" customHeight="1" x14ac:dyDescent="0.25">
      <c r="A146" s="121" t="s">
        <v>92</v>
      </c>
      <c r="B146" s="124"/>
      <c r="C146" s="124" t="str">
        <f>IF(RES_hhdet_in_tes!C146=0,"",RES_hhdet_in_tes!C146/RES_hhdet_in_fec!C146)</f>
        <v/>
      </c>
      <c r="D146" s="124">
        <f>IF(RES_hhdet_in_tes!D146=0,"",RES_hhdet_in_tes!D146/RES_hhdet_in_fec!D146)</f>
        <v>2.3410118130491027</v>
      </c>
      <c r="E146" s="124">
        <f>IF(RES_hhdet_in_tes!E146=0,"",RES_hhdet_in_tes!E146/RES_hhdet_in_fec!E146)</f>
        <v>2.4160667851648765</v>
      </c>
      <c r="F146" s="124">
        <f>IF(RES_hhdet_in_tes!F146=0,"",RES_hhdet_in_tes!F146/RES_hhdet_in_fec!F146)</f>
        <v>2.491202364164911</v>
      </c>
      <c r="G146" s="124">
        <f>IF(RES_hhdet_in_tes!G146=0,"",RES_hhdet_in_tes!G146/RES_hhdet_in_fec!G146)</f>
        <v>2.5670519171038864</v>
      </c>
      <c r="H146" s="124">
        <f>IF(RES_hhdet_in_tes!H146=0,"",RES_hhdet_in_tes!H146/RES_hhdet_in_fec!H146)</f>
        <v>2.6435338118133558</v>
      </c>
      <c r="I146" s="124">
        <f>IF(RES_hhdet_in_tes!I146=0,"",RES_hhdet_in_tes!I146/RES_hhdet_in_fec!I146)</f>
        <v>2.7207998316413051</v>
      </c>
      <c r="J146" s="124">
        <f>IF(RES_hhdet_in_tes!J146=0,"",RES_hhdet_in_tes!J146/RES_hhdet_in_fec!J146)</f>
        <v>2.7994813266575251</v>
      </c>
      <c r="K146" s="124">
        <f>IF(RES_hhdet_in_tes!K146=0,"",RES_hhdet_in_tes!K146/RES_hhdet_in_fec!K146)</f>
        <v>2.8801091494833253</v>
      </c>
      <c r="L146" s="124">
        <f>IF(RES_hhdet_in_tes!L146=0,"",RES_hhdet_in_tes!L146/RES_hhdet_in_fec!L146)</f>
        <v>2.9628145503208501</v>
      </c>
      <c r="M146" s="124">
        <f>IF(RES_hhdet_in_tes!M146=0,"",RES_hhdet_in_tes!M146/RES_hhdet_in_fec!M146)</f>
        <v>3.061598358389293</v>
      </c>
      <c r="N146" s="124">
        <f>IF(RES_hhdet_in_tes!N146=0,"",RES_hhdet_in_tes!N146/RES_hhdet_in_fec!N146)</f>
        <v>3.1810424856553818</v>
      </c>
      <c r="O146" s="124">
        <f>IF(RES_hhdet_in_tes!O146=0,"",RES_hhdet_in_tes!O146/RES_hhdet_in_fec!O146)</f>
        <v>3.3236800321210822</v>
      </c>
      <c r="P146" s="124">
        <f>IF(RES_hhdet_in_tes!P146=0,"",RES_hhdet_in_tes!P146/RES_hhdet_in_fec!P146)</f>
        <v>3.4783673798358086</v>
      </c>
      <c r="Q146" s="124">
        <f>IF(RES_hhdet_in_tes!Q146=0,"",RES_hhdet_in_tes!Q146/RES_hhdet_in_fec!Q146)</f>
        <v>3.6113031474490018</v>
      </c>
      <c r="R146" s="124">
        <f>IF(RES_hhdet_in_tes!R146=0,"",RES_hhdet_in_tes!R146/RES_hhdet_in_fec!R146)</f>
        <v>3.694701493524911</v>
      </c>
      <c r="S146" s="124">
        <f>IF(RES_hhdet_in_tes!S146=0,"",RES_hhdet_in_tes!S146/RES_hhdet_in_fec!S146)</f>
        <v>3.7610824821923368</v>
      </c>
      <c r="T146" s="124">
        <f>IF(RES_hhdet_in_tes!T146=0,"",RES_hhdet_in_tes!T146/RES_hhdet_in_fec!T146)</f>
        <v>3.8165463251589697</v>
      </c>
      <c r="U146" s="124">
        <f>IF(RES_hhdet_in_tes!U146=0,"",RES_hhdet_in_tes!U146/RES_hhdet_in_fec!U146)</f>
        <v>3.8670390386509803</v>
      </c>
      <c r="V146" s="124">
        <f>IF(RES_hhdet_in_tes!V146=0,"",RES_hhdet_in_tes!V146/RES_hhdet_in_fec!V146)</f>
        <v>3.9185218835832853</v>
      </c>
      <c r="W146" s="124">
        <f>IF(RES_hhdet_in_tes!W146=0,"",RES_hhdet_in_tes!W146/RES_hhdet_in_fec!W146)</f>
        <v>3.9689243079134164</v>
      </c>
      <c r="DA146" s="130" t="s">
        <v>3723</v>
      </c>
    </row>
    <row r="147" spans="1:105" ht="12" customHeight="1" x14ac:dyDescent="0.25">
      <c r="A147" s="97" t="s">
        <v>53</v>
      </c>
      <c r="B147" s="111"/>
      <c r="C147" s="111" t="str">
        <f>IF(RES_hhdet_in_tes!C147=0,"",RES_hhdet_in_tes!C147/RES_hhdet_in_fec!C147)</f>
        <v/>
      </c>
      <c r="D147" s="111">
        <f>IF(RES_hhdet_in_tes!D147=0,"",RES_hhdet_in_tes!D147/RES_hhdet_in_fec!D147)</f>
        <v>2.3410118130491027</v>
      </c>
      <c r="E147" s="111">
        <f>IF(RES_hhdet_in_tes!E147=0,"",RES_hhdet_in_tes!E147/RES_hhdet_in_fec!E147)</f>
        <v>2.4160667851648765</v>
      </c>
      <c r="F147" s="111">
        <f>IF(RES_hhdet_in_tes!F147=0,"",RES_hhdet_in_tes!F147/RES_hhdet_in_fec!F147)</f>
        <v>2.491202364164911</v>
      </c>
      <c r="G147" s="111">
        <f>IF(RES_hhdet_in_tes!G147=0,"",RES_hhdet_in_tes!G147/RES_hhdet_in_fec!G147)</f>
        <v>2.5670519171038864</v>
      </c>
      <c r="H147" s="111">
        <f>IF(RES_hhdet_in_tes!H147=0,"",RES_hhdet_in_tes!H147/RES_hhdet_in_fec!H147)</f>
        <v>2.6435338118133558</v>
      </c>
      <c r="I147" s="111">
        <f>IF(RES_hhdet_in_tes!I147=0,"",RES_hhdet_in_tes!I147/RES_hhdet_in_fec!I147)</f>
        <v>2.7207998316413051</v>
      </c>
      <c r="J147" s="111">
        <f>IF(RES_hhdet_in_tes!J147=0,"",RES_hhdet_in_tes!J147/RES_hhdet_in_fec!J147)</f>
        <v>2.7994813266575251</v>
      </c>
      <c r="K147" s="111">
        <f>IF(RES_hhdet_in_tes!K147=0,"",RES_hhdet_in_tes!K147/RES_hhdet_in_fec!K147)</f>
        <v>2.8801091494833253</v>
      </c>
      <c r="L147" s="111">
        <f>IF(RES_hhdet_in_tes!L147=0,"",RES_hhdet_in_tes!L147/RES_hhdet_in_fec!L147)</f>
        <v>2.9628145503208501</v>
      </c>
      <c r="M147" s="111">
        <f>IF(RES_hhdet_in_tes!M147=0,"",RES_hhdet_in_tes!M147/RES_hhdet_in_fec!M147)</f>
        <v>3.061598358389293</v>
      </c>
      <c r="N147" s="111">
        <f>IF(RES_hhdet_in_tes!N147=0,"",RES_hhdet_in_tes!N147/RES_hhdet_in_fec!N147)</f>
        <v>3.1810424856553818</v>
      </c>
      <c r="O147" s="111">
        <f>IF(RES_hhdet_in_tes!O147=0,"",RES_hhdet_in_tes!O147/RES_hhdet_in_fec!O147)</f>
        <v>3.3236800321210822</v>
      </c>
      <c r="P147" s="111">
        <f>IF(RES_hhdet_in_tes!P147=0,"",RES_hhdet_in_tes!P147/RES_hhdet_in_fec!P147)</f>
        <v>3.4783673798358086</v>
      </c>
      <c r="Q147" s="111">
        <f>IF(RES_hhdet_in_tes!Q147=0,"",RES_hhdet_in_tes!Q147/RES_hhdet_in_fec!Q147)</f>
        <v>3.6113031474490018</v>
      </c>
      <c r="R147" s="111">
        <f>IF(RES_hhdet_in_tes!R147=0,"",RES_hhdet_in_tes!R147/RES_hhdet_in_fec!R147)</f>
        <v>3.694701493524911</v>
      </c>
      <c r="S147" s="111">
        <f>IF(RES_hhdet_in_tes!S147=0,"",RES_hhdet_in_tes!S147/RES_hhdet_in_fec!S147)</f>
        <v>3.7610824821923368</v>
      </c>
      <c r="T147" s="111">
        <f>IF(RES_hhdet_in_tes!T147=0,"",RES_hhdet_in_tes!T147/RES_hhdet_in_fec!T147)</f>
        <v>3.8165463251589697</v>
      </c>
      <c r="U147" s="111">
        <f>IF(RES_hhdet_in_tes!U147=0,"",RES_hhdet_in_tes!U147/RES_hhdet_in_fec!U147)</f>
        <v>3.8670390386509803</v>
      </c>
      <c r="V147" s="111">
        <f>IF(RES_hhdet_in_tes!V147=0,"",RES_hhdet_in_tes!V147/RES_hhdet_in_fec!V147)</f>
        <v>3.9185218835832853</v>
      </c>
      <c r="W147" s="111">
        <f>IF(RES_hhdet_in_tes!W147=0,"",RES_hhdet_in_tes!W147/RES_hhdet_in_fec!W147)</f>
        <v>3.9689243079134164</v>
      </c>
      <c r="DA147" s="63" t="s">
        <v>3724</v>
      </c>
    </row>
    <row r="148" spans="1:105" ht="12" customHeight="1" x14ac:dyDescent="0.25">
      <c r="A148" s="121" t="s">
        <v>55</v>
      </c>
      <c r="B148" s="124"/>
      <c r="C148" s="124">
        <f>IF(RES_hhdet_in_tes!C148=0,"",RES_hhdet_in_tes!C148/RES_hhdet_in_fec!C148)</f>
        <v>0.61340955203917558</v>
      </c>
      <c r="D148" s="124">
        <f>IF(RES_hhdet_in_tes!D148=0,"",RES_hhdet_in_tes!D148/RES_hhdet_in_fec!D148)</f>
        <v>0.626802999171859</v>
      </c>
      <c r="E148" s="124">
        <f>IF(RES_hhdet_in_tes!E148=0,"",RES_hhdet_in_tes!E148/RES_hhdet_in_fec!E148)</f>
        <v>0.64066893759687438</v>
      </c>
      <c r="F148" s="124">
        <f>IF(RES_hhdet_in_tes!F148=0,"",RES_hhdet_in_tes!F148/RES_hhdet_in_fec!F148)</f>
        <v>0.63763029927923964</v>
      </c>
      <c r="G148" s="124">
        <f>IF(RES_hhdet_in_tes!G148=0,"",RES_hhdet_in_tes!G148/RES_hhdet_in_fec!G148)</f>
        <v>0.63009521591341622</v>
      </c>
      <c r="H148" s="124">
        <f>IF(RES_hhdet_in_tes!H148=0,"",RES_hhdet_in_tes!H148/RES_hhdet_in_fec!H148)</f>
        <v>0.61896175388465291</v>
      </c>
      <c r="I148" s="124">
        <f>IF(RES_hhdet_in_tes!I148=0,"",RES_hhdet_in_tes!I148/RES_hhdet_in_fec!I148)</f>
        <v>0.63308576398848371</v>
      </c>
      <c r="J148" s="124">
        <f>IF(RES_hhdet_in_tes!J148=0,"",RES_hhdet_in_tes!J148/RES_hhdet_in_fec!J148)</f>
        <v>0.64816967948476001</v>
      </c>
      <c r="K148" s="124">
        <f>IF(RES_hhdet_in_tes!K148=0,"",RES_hhdet_in_tes!K148/RES_hhdet_in_fec!K148)</f>
        <v>0.7114734042823706</v>
      </c>
      <c r="L148" s="124">
        <f>IF(RES_hhdet_in_tes!L148=0,"",RES_hhdet_in_tes!L148/RES_hhdet_in_fec!L148)</f>
        <v>0.66861596350714081</v>
      </c>
      <c r="M148" s="124">
        <f>IF(RES_hhdet_in_tes!M148=0,"",RES_hhdet_in_tes!M148/RES_hhdet_in_fec!M148)</f>
        <v>0.67493521094049524</v>
      </c>
      <c r="N148" s="124">
        <f>IF(RES_hhdet_in_tes!N148=0,"",RES_hhdet_in_tes!N148/RES_hhdet_in_fec!N148)</f>
        <v>0.68659531908735305</v>
      </c>
      <c r="O148" s="124">
        <f>IF(RES_hhdet_in_tes!O148=0,"",RES_hhdet_in_tes!O148/RES_hhdet_in_fec!O148)</f>
        <v>0.78108821780613324</v>
      </c>
      <c r="P148" s="124">
        <f>IF(RES_hhdet_in_tes!P148=0,"",RES_hhdet_in_tes!P148/RES_hhdet_in_fec!P148)</f>
        <v>0.79882173862821471</v>
      </c>
      <c r="Q148" s="124">
        <f>IF(RES_hhdet_in_tes!Q148=0,"",RES_hhdet_in_tes!Q148/RES_hhdet_in_fec!Q148)</f>
        <v>0.810410305605891</v>
      </c>
      <c r="R148" s="124">
        <f>IF(RES_hhdet_in_tes!R148=0,"",RES_hhdet_in_tes!R148/RES_hhdet_in_fec!R148)</f>
        <v>0.80299427715249405</v>
      </c>
      <c r="S148" s="124">
        <f>IF(RES_hhdet_in_tes!S148=0,"",RES_hhdet_in_tes!S148/RES_hhdet_in_fec!S148)</f>
        <v>0.7889079861723528</v>
      </c>
      <c r="T148" s="124">
        <f>IF(RES_hhdet_in_tes!T148=0,"",RES_hhdet_in_tes!T148/RES_hhdet_in_fec!T148)</f>
        <v>0.84600160596690832</v>
      </c>
      <c r="U148" s="124">
        <f>IF(RES_hhdet_in_tes!U148=0,"",RES_hhdet_in_tes!U148/RES_hhdet_in_fec!U148)</f>
        <v>0.84760963656654886</v>
      </c>
      <c r="V148" s="124">
        <f>IF(RES_hhdet_in_tes!V148=0,"",RES_hhdet_in_tes!V148/RES_hhdet_in_fec!V148)</f>
        <v>0.87158038384380565</v>
      </c>
      <c r="W148" s="124">
        <f>IF(RES_hhdet_in_tes!W148=0,"",RES_hhdet_in_tes!W148/RES_hhdet_in_fec!W148)</f>
        <v>0.86830849458223436</v>
      </c>
      <c r="DA148" s="130" t="s">
        <v>3725</v>
      </c>
    </row>
    <row r="149" spans="1:105" ht="12" customHeight="1" x14ac:dyDescent="0.25">
      <c r="A149" s="97" t="s">
        <v>124</v>
      </c>
      <c r="B149" s="111"/>
      <c r="C149" s="111">
        <f>IF(RES_hhdet_in_tes!C149=0,"",RES_hhdet_in_tes!C149/RES_hhdet_in_fec!C149)</f>
        <v>0.57117491641331308</v>
      </c>
      <c r="D149" s="111">
        <f>IF(RES_hhdet_in_tes!D149=0,"",RES_hhdet_in_tes!D149/RES_hhdet_in_fec!D149)</f>
        <v>0.57304133083580799</v>
      </c>
      <c r="E149" s="111">
        <f>IF(RES_hhdet_in_tes!E149=0,"",RES_hhdet_in_tes!E149/RES_hhdet_in_fec!E149)</f>
        <v>0.575216718836286</v>
      </c>
      <c r="F149" s="111">
        <f>IF(RES_hhdet_in_tes!F149=0,"",RES_hhdet_in_tes!F149/RES_hhdet_in_fec!F149)</f>
        <v>0.57743423959739792</v>
      </c>
      <c r="G149" s="111">
        <f>IF(RES_hhdet_in_tes!G149=0,"",RES_hhdet_in_tes!G149/RES_hhdet_in_fec!G149)</f>
        <v>0.57993630685030162</v>
      </c>
      <c r="H149" s="111">
        <f>IF(RES_hhdet_in_tes!H149=0,"",RES_hhdet_in_tes!H149/RES_hhdet_in_fec!H149)</f>
        <v>0.58269325224040303</v>
      </c>
      <c r="I149" s="111">
        <f>IF(RES_hhdet_in_tes!I149=0,"",RES_hhdet_in_tes!I149/RES_hhdet_in_fec!I149)</f>
        <v>0.58576480651814267</v>
      </c>
      <c r="J149" s="111">
        <f>IF(RES_hhdet_in_tes!J149=0,"",RES_hhdet_in_tes!J149/RES_hhdet_in_fec!J149)</f>
        <v>0.58939566548501776</v>
      </c>
      <c r="K149" s="111">
        <f>IF(RES_hhdet_in_tes!K149=0,"",RES_hhdet_in_tes!K149/RES_hhdet_in_fec!K149)</f>
        <v>0.593793884934952</v>
      </c>
      <c r="L149" s="111">
        <f>IF(RES_hhdet_in_tes!L149=0,"",RES_hhdet_in_tes!L149/RES_hhdet_in_fec!L149)</f>
        <v>0.59901512832267489</v>
      </c>
      <c r="M149" s="111">
        <f>IF(RES_hhdet_in_tes!M149=0,"",RES_hhdet_in_tes!M149/RES_hhdet_in_fec!M149)</f>
        <v>0.60999662650750142</v>
      </c>
      <c r="N149" s="111">
        <f>IF(RES_hhdet_in_tes!N149=0,"",RES_hhdet_in_tes!N149/RES_hhdet_in_fec!N149)</f>
        <v>0.62830545317046438</v>
      </c>
      <c r="O149" s="111">
        <f>IF(RES_hhdet_in_tes!O149=0,"",RES_hhdet_in_tes!O149/RES_hhdet_in_fec!O149)</f>
        <v>0.6552497596551109</v>
      </c>
      <c r="P149" s="111">
        <f>IF(RES_hhdet_in_tes!P149=0,"",RES_hhdet_in_tes!P149/RES_hhdet_in_fec!P149)</f>
        <v>0.68808017920568132</v>
      </c>
      <c r="Q149" s="111">
        <f>IF(RES_hhdet_in_tes!Q149=0,"",RES_hhdet_in_tes!Q149/RES_hhdet_in_fec!Q149)</f>
        <v>0.71788862293566402</v>
      </c>
      <c r="R149" s="111">
        <f>IF(RES_hhdet_in_tes!R149=0,"",RES_hhdet_in_tes!R149/RES_hhdet_in_fec!R149)</f>
        <v>0.73800567587016097</v>
      </c>
      <c r="S149" s="111">
        <f>IF(RES_hhdet_in_tes!S149=0,"",RES_hhdet_in_tes!S149/RES_hhdet_in_fec!S149)</f>
        <v>0.75739119960706158</v>
      </c>
      <c r="T149" s="111">
        <f>IF(RES_hhdet_in_tes!T149=0,"",RES_hhdet_in_tes!T149/RES_hhdet_in_fec!T149)</f>
        <v>0.77494790034989891</v>
      </c>
      <c r="U149" s="111">
        <f>IF(RES_hhdet_in_tes!U149=0,"",RES_hhdet_in_tes!U149/RES_hhdet_in_fec!U149)</f>
        <v>0.78957848430226663</v>
      </c>
      <c r="V149" s="111">
        <f>IF(RES_hhdet_in_tes!V149=0,"",RES_hhdet_in_tes!V149/RES_hhdet_in_fec!V149)</f>
        <v>0.80018565766773353</v>
      </c>
      <c r="W149" s="111">
        <f>IF(RES_hhdet_in_tes!W149=0,"",RES_hhdet_in_tes!W149/RES_hhdet_in_fec!W149)</f>
        <v>0.80517514605148766</v>
      </c>
      <c r="DA149" s="63" t="s">
        <v>3726</v>
      </c>
    </row>
    <row r="150" spans="1:105" ht="12" customHeight="1" x14ac:dyDescent="0.25">
      <c r="A150" s="97" t="s">
        <v>123</v>
      </c>
      <c r="B150" s="111"/>
      <c r="C150" s="111" t="str">
        <f>IF(RES_hhdet_in_tes!C150=0,"",RES_hhdet_in_tes!C150/RES_hhdet_in_fec!C150)</f>
        <v/>
      </c>
      <c r="D150" s="111" t="str">
        <f>IF(RES_hhdet_in_tes!D150=0,"",RES_hhdet_in_tes!D150/RES_hhdet_in_fec!D150)</f>
        <v/>
      </c>
      <c r="E150" s="111" t="str">
        <f>IF(RES_hhdet_in_tes!E150=0,"",RES_hhdet_in_tes!E150/RES_hhdet_in_fec!E150)</f>
        <v/>
      </c>
      <c r="F150" s="111" t="str">
        <f>IF(RES_hhdet_in_tes!F150=0,"",RES_hhdet_in_tes!F150/RES_hhdet_in_fec!F150)</f>
        <v/>
      </c>
      <c r="G150" s="111" t="str">
        <f>IF(RES_hhdet_in_tes!G150=0,"",RES_hhdet_in_tes!G150/RES_hhdet_in_fec!G150)</f>
        <v/>
      </c>
      <c r="H150" s="111" t="str">
        <f>IF(RES_hhdet_in_tes!H150=0,"",RES_hhdet_in_tes!H150/RES_hhdet_in_fec!H150)</f>
        <v/>
      </c>
      <c r="I150" s="111" t="str">
        <f>IF(RES_hhdet_in_tes!I150=0,"",RES_hhdet_in_tes!I150/RES_hhdet_in_fec!I150)</f>
        <v/>
      </c>
      <c r="J150" s="111" t="str">
        <f>IF(RES_hhdet_in_tes!J150=0,"",RES_hhdet_in_tes!J150/RES_hhdet_in_fec!J150)</f>
        <v/>
      </c>
      <c r="K150" s="111">
        <f>IF(RES_hhdet_in_tes!K150=0,"",RES_hhdet_in_tes!K150/RES_hhdet_in_fec!K150)</f>
        <v>0.74772589431078373</v>
      </c>
      <c r="L150" s="111" t="str">
        <f>IF(RES_hhdet_in_tes!L150=0,"",RES_hhdet_in_tes!L150/RES_hhdet_in_fec!L150)</f>
        <v/>
      </c>
      <c r="M150" s="111">
        <f>IF(RES_hhdet_in_tes!M150=0,"",RES_hhdet_in_tes!M150/RES_hhdet_in_fec!M150)</f>
        <v>0.75885480229452773</v>
      </c>
      <c r="N150" s="111">
        <f>IF(RES_hhdet_in_tes!N150=0,"",RES_hhdet_in_tes!N150/RES_hhdet_in_fec!N150)</f>
        <v>0.77870169812506085</v>
      </c>
      <c r="O150" s="111">
        <f>IF(RES_hhdet_in_tes!O150=0,"",RES_hhdet_in_tes!O150/RES_hhdet_in_fec!O150)</f>
        <v>0.79375470685820071</v>
      </c>
      <c r="P150" s="111">
        <f>IF(RES_hhdet_in_tes!P150=0,"",RES_hhdet_in_tes!P150/RES_hhdet_in_fec!P150)</f>
        <v>0.81998633996252857</v>
      </c>
      <c r="Q150" s="111">
        <f>IF(RES_hhdet_in_tes!Q150=0,"",RES_hhdet_in_tes!Q150/RES_hhdet_in_fec!Q150)</f>
        <v>0.83834992523458074</v>
      </c>
      <c r="R150" s="111">
        <f>IF(RES_hhdet_in_tes!R150=0,"",RES_hhdet_in_tes!R150/RES_hhdet_in_fec!R150)</f>
        <v>0.85306959327071274</v>
      </c>
      <c r="S150" s="111">
        <f>IF(RES_hhdet_in_tes!S150=0,"",RES_hhdet_in_tes!S150/RES_hhdet_in_fec!S150)</f>
        <v>0.86753662743978643</v>
      </c>
      <c r="T150" s="111">
        <f>IF(RES_hhdet_in_tes!T150=0,"",RES_hhdet_in_tes!T150/RES_hhdet_in_fec!T150)</f>
        <v>0.86056606161517668</v>
      </c>
      <c r="U150" s="111">
        <f>IF(RES_hhdet_in_tes!U150=0,"",RES_hhdet_in_tes!U150/RES_hhdet_in_fec!U150)</f>
        <v>0.88103569660402159</v>
      </c>
      <c r="V150" s="111">
        <f>IF(RES_hhdet_in_tes!V150=0,"",RES_hhdet_in_tes!V150/RES_hhdet_in_fec!V150)</f>
        <v>0.88942743259229917</v>
      </c>
      <c r="W150" s="111">
        <f>IF(RES_hhdet_in_tes!W150=0,"",RES_hhdet_in_tes!W150/RES_hhdet_in_fec!W150)</f>
        <v>0.89521389296689302</v>
      </c>
      <c r="DA150" s="63" t="s">
        <v>3727</v>
      </c>
    </row>
    <row r="151" spans="1:105" ht="12" customHeight="1" x14ac:dyDescent="0.25">
      <c r="A151" s="100" t="s">
        <v>50</v>
      </c>
      <c r="B151" s="112"/>
      <c r="C151" s="112" t="str">
        <f>IF(RES_hhdet_in_tes!C151=0,"",RES_hhdet_in_tes!C151/RES_hhdet_in_fec!C151)</f>
        <v/>
      </c>
      <c r="D151" s="112" t="str">
        <f>IF(RES_hhdet_in_tes!D151=0,"",RES_hhdet_in_tes!D151/RES_hhdet_in_fec!D151)</f>
        <v/>
      </c>
      <c r="E151" s="112" t="str">
        <f>IF(RES_hhdet_in_tes!E151=0,"",RES_hhdet_in_tes!E151/RES_hhdet_in_fec!E151)</f>
        <v/>
      </c>
      <c r="F151" s="112" t="str">
        <f>IF(RES_hhdet_in_tes!F151=0,"",RES_hhdet_in_tes!F151/RES_hhdet_in_fec!F151)</f>
        <v/>
      </c>
      <c r="G151" s="112" t="str">
        <f>IF(RES_hhdet_in_tes!G151=0,"",RES_hhdet_in_tes!G151/RES_hhdet_in_fec!G151)</f>
        <v/>
      </c>
      <c r="H151" s="112" t="str">
        <f>IF(RES_hhdet_in_tes!H151=0,"",RES_hhdet_in_tes!H151/RES_hhdet_in_fec!H151)</f>
        <v/>
      </c>
      <c r="I151" s="112" t="str">
        <f>IF(RES_hhdet_in_tes!I151=0,"",RES_hhdet_in_tes!I151/RES_hhdet_in_fec!I151)</f>
        <v/>
      </c>
      <c r="J151" s="112" t="str">
        <f>IF(RES_hhdet_in_tes!J151=0,"",RES_hhdet_in_tes!J151/RES_hhdet_in_fec!J151)</f>
        <v/>
      </c>
      <c r="K151" s="112">
        <f>IF(RES_hhdet_in_tes!K151=0,"",RES_hhdet_in_tes!K151/RES_hhdet_in_fec!K151)</f>
        <v>0.593793884934952</v>
      </c>
      <c r="L151" s="112" t="str">
        <f>IF(RES_hhdet_in_tes!L151=0,"",RES_hhdet_in_tes!L151/RES_hhdet_in_fec!L151)</f>
        <v/>
      </c>
      <c r="M151" s="112">
        <f>IF(RES_hhdet_in_tes!M151=0,"",RES_hhdet_in_tes!M151/RES_hhdet_in_fec!M151)</f>
        <v>0.60999662650750142</v>
      </c>
      <c r="N151" s="112">
        <f>IF(RES_hhdet_in_tes!N151=0,"",RES_hhdet_in_tes!N151/RES_hhdet_in_fec!N151)</f>
        <v>0.62830545317046438</v>
      </c>
      <c r="O151" s="112">
        <f>IF(RES_hhdet_in_tes!O151=0,"",RES_hhdet_in_tes!O151/RES_hhdet_in_fec!O151)</f>
        <v>0.6552497596551109</v>
      </c>
      <c r="P151" s="112">
        <f>IF(RES_hhdet_in_tes!P151=0,"",RES_hhdet_in_tes!P151/RES_hhdet_in_fec!P151)</f>
        <v>0.68808017920568132</v>
      </c>
      <c r="Q151" s="112">
        <f>IF(RES_hhdet_in_tes!Q151=0,"",RES_hhdet_in_tes!Q151/RES_hhdet_in_fec!Q151)</f>
        <v>0.71788862293566402</v>
      </c>
      <c r="R151" s="112">
        <f>IF(RES_hhdet_in_tes!R151=0,"",RES_hhdet_in_tes!R151/RES_hhdet_in_fec!R151)</f>
        <v>0.73800567587016097</v>
      </c>
      <c r="S151" s="112">
        <f>IF(RES_hhdet_in_tes!S151=0,"",RES_hhdet_in_tes!S151/RES_hhdet_in_fec!S151)</f>
        <v>0.75739119960706169</v>
      </c>
      <c r="T151" s="112">
        <f>IF(RES_hhdet_in_tes!T151=0,"",RES_hhdet_in_tes!T151/RES_hhdet_in_fec!T151)</f>
        <v>0.77494790034989891</v>
      </c>
      <c r="U151" s="112">
        <f>IF(RES_hhdet_in_tes!U151=0,"",RES_hhdet_in_tes!U151/RES_hhdet_in_fec!U151)</f>
        <v>0.78957848430226674</v>
      </c>
      <c r="V151" s="112">
        <f>IF(RES_hhdet_in_tes!V151=0,"",RES_hhdet_in_tes!V151/RES_hhdet_in_fec!V151)</f>
        <v>0.80018565766773353</v>
      </c>
      <c r="W151" s="112">
        <f>IF(RES_hhdet_in_tes!W151=0,"",RES_hhdet_in_tes!W151/RES_hhdet_in_fec!W151)</f>
        <v>0.80517514605148766</v>
      </c>
      <c r="DA151" s="131" t="s">
        <v>3728</v>
      </c>
    </row>
    <row r="152" spans="1:105" ht="12" customHeight="1" x14ac:dyDescent="0.25">
      <c r="A152" s="103" t="s">
        <v>52</v>
      </c>
      <c r="B152" s="113"/>
      <c r="C152" s="113" t="str">
        <f>IF(RES_hhdet_in_tes!C152=0,"",RES_hhdet_in_tes!C152/RES_hhdet_in_fec!C152)</f>
        <v/>
      </c>
      <c r="D152" s="113" t="str">
        <f>IF(RES_hhdet_in_tes!D152=0,"",RES_hhdet_in_tes!D152/RES_hhdet_in_fec!D152)</f>
        <v/>
      </c>
      <c r="E152" s="113" t="str">
        <f>IF(RES_hhdet_in_tes!E152=0,"",RES_hhdet_in_tes!E152/RES_hhdet_in_fec!E152)</f>
        <v/>
      </c>
      <c r="F152" s="113" t="str">
        <f>IF(RES_hhdet_in_tes!F152=0,"",RES_hhdet_in_tes!F152/RES_hhdet_in_fec!F152)</f>
        <v/>
      </c>
      <c r="G152" s="113" t="str">
        <f>IF(RES_hhdet_in_tes!G152=0,"",RES_hhdet_in_tes!G152/RES_hhdet_in_fec!G152)</f>
        <v/>
      </c>
      <c r="H152" s="113" t="str">
        <f>IF(RES_hhdet_in_tes!H152=0,"",RES_hhdet_in_tes!H152/RES_hhdet_in_fec!H152)</f>
        <v/>
      </c>
      <c r="I152" s="113" t="str">
        <f>IF(RES_hhdet_in_tes!I152=0,"",RES_hhdet_in_tes!I152/RES_hhdet_in_fec!I152)</f>
        <v/>
      </c>
      <c r="J152" s="113" t="str">
        <f>IF(RES_hhdet_in_tes!J152=0,"",RES_hhdet_in_tes!J152/RES_hhdet_in_fec!J152)</f>
        <v/>
      </c>
      <c r="K152" s="113">
        <f>IF(RES_hhdet_in_tes!K152=0,"",RES_hhdet_in_tes!K152/RES_hhdet_in_fec!K152)</f>
        <v>1</v>
      </c>
      <c r="L152" s="113" t="str">
        <f>IF(RES_hhdet_in_tes!L152=0,"",RES_hhdet_in_tes!L152/RES_hhdet_in_fec!L152)</f>
        <v/>
      </c>
      <c r="M152" s="113">
        <f>IF(RES_hhdet_in_tes!M152=0,"",RES_hhdet_in_tes!M152/RES_hhdet_in_fec!M152)</f>
        <v>1</v>
      </c>
      <c r="N152" s="113">
        <f>IF(RES_hhdet_in_tes!N152=0,"",RES_hhdet_in_tes!N152/RES_hhdet_in_fec!N152)</f>
        <v>1</v>
      </c>
      <c r="O152" s="113">
        <f>IF(RES_hhdet_in_tes!O152=0,"",RES_hhdet_in_tes!O152/RES_hhdet_in_fec!O152)</f>
        <v>1</v>
      </c>
      <c r="P152" s="113">
        <f>IF(RES_hhdet_in_tes!P152=0,"",RES_hhdet_in_tes!P152/RES_hhdet_in_fec!P152)</f>
        <v>1</v>
      </c>
      <c r="Q152" s="113">
        <f>IF(RES_hhdet_in_tes!Q152=0,"",RES_hhdet_in_tes!Q152/RES_hhdet_in_fec!Q152)</f>
        <v>1</v>
      </c>
      <c r="R152" s="113">
        <f>IF(RES_hhdet_in_tes!R152=0,"",RES_hhdet_in_tes!R152/RES_hhdet_in_fec!R152)</f>
        <v>1</v>
      </c>
      <c r="S152" s="113">
        <f>IF(RES_hhdet_in_tes!S152=0,"",RES_hhdet_in_tes!S152/RES_hhdet_in_fec!S152)</f>
        <v>1</v>
      </c>
      <c r="T152" s="113">
        <f>IF(RES_hhdet_in_tes!T152=0,"",RES_hhdet_in_tes!T152/RES_hhdet_in_fec!T152)</f>
        <v>1</v>
      </c>
      <c r="U152" s="113">
        <f>IF(RES_hhdet_in_tes!U152=0,"",RES_hhdet_in_tes!U152/RES_hhdet_in_fec!U152)</f>
        <v>1</v>
      </c>
      <c r="V152" s="113">
        <f>IF(RES_hhdet_in_tes!V152=0,"",RES_hhdet_in_tes!V152/RES_hhdet_in_fec!V152)</f>
        <v>1</v>
      </c>
      <c r="W152" s="113">
        <f>IF(RES_hhdet_in_tes!W152=0,"",RES_hhdet_in_tes!W152/RES_hhdet_in_fec!W152)</f>
        <v>1</v>
      </c>
      <c r="DA152" s="132" t="s">
        <v>3729</v>
      </c>
    </row>
    <row r="153" spans="1:105" ht="12" customHeight="1" x14ac:dyDescent="0.25">
      <c r="A153" s="106" t="s">
        <v>122</v>
      </c>
      <c r="B153" s="112"/>
      <c r="C153" s="112">
        <f>IF(RES_hhdet_in_tes!C153=0,"",RES_hhdet_in_tes!C153/RES_hhdet_in_fec!C153)</f>
        <v>0.64116044441636455</v>
      </c>
      <c r="D153" s="112">
        <f>IF(RES_hhdet_in_tes!D153=0,"",RES_hhdet_in_tes!D153/RES_hhdet_in_fec!D153)</f>
        <v>0.64288036462870968</v>
      </c>
      <c r="E153" s="112">
        <f>IF(RES_hhdet_in_tes!E153=0,"",RES_hhdet_in_tes!E153/RES_hhdet_in_fec!E153)</f>
        <v>0.6447325710289048</v>
      </c>
      <c r="F153" s="112">
        <f>IF(RES_hhdet_in_tes!F153=0,"",RES_hhdet_in_tes!F153/RES_hhdet_in_fec!F153)</f>
        <v>0.64660256956342199</v>
      </c>
      <c r="G153" s="112">
        <f>IF(RES_hhdet_in_tes!G153=0,"",RES_hhdet_in_tes!G153/RES_hhdet_in_fec!G153)</f>
        <v>0.64859545626381576</v>
      </c>
      <c r="H153" s="112">
        <f>IF(RES_hhdet_in_tes!H153=0,"",RES_hhdet_in_tes!H153/RES_hhdet_in_fec!H153)</f>
        <v>0.65069945127796269</v>
      </c>
      <c r="I153" s="112">
        <f>IF(RES_hhdet_in_tes!I153=0,"",RES_hhdet_in_tes!I153/RES_hhdet_in_fec!I153)</f>
        <v>0.65294192623199265</v>
      </c>
      <c r="J153" s="112">
        <f>IF(RES_hhdet_in_tes!J153=0,"",RES_hhdet_in_tes!J153/RES_hhdet_in_fec!J153)</f>
        <v>0.6554324453767737</v>
      </c>
      <c r="K153" s="112">
        <f>IF(RES_hhdet_in_tes!K153=0,"",RES_hhdet_in_tes!K153/RES_hhdet_in_fec!K153)</f>
        <v>0.65826810458400087</v>
      </c>
      <c r="L153" s="112">
        <f>IF(RES_hhdet_in_tes!L153=0,"",RES_hhdet_in_tes!L153/RES_hhdet_in_fec!L153)</f>
        <v>0.66148288617099127</v>
      </c>
      <c r="M153" s="112">
        <f>IF(RES_hhdet_in_tes!M153=0,"",RES_hhdet_in_tes!M153/RES_hhdet_in_fec!M153)</f>
        <v>0.66730435021905199</v>
      </c>
      <c r="N153" s="112">
        <f>IF(RES_hhdet_in_tes!N153=0,"",RES_hhdet_in_tes!N153/RES_hhdet_in_fec!N153)</f>
        <v>0.67671125316056979</v>
      </c>
      <c r="O153" s="112">
        <f>IF(RES_hhdet_in_tes!O153=0,"",RES_hhdet_in_tes!O153/RES_hhdet_in_fec!O153)</f>
        <v>0.69095873593925394</v>
      </c>
      <c r="P153" s="112">
        <f>IF(RES_hhdet_in_tes!P153=0,"",RES_hhdet_in_tes!P153/RES_hhdet_in_fec!P153)</f>
        <v>0.70949288208010641</v>
      </c>
      <c r="Q153" s="112">
        <f>IF(RES_hhdet_in_tes!Q153=0,"",RES_hhdet_in_tes!Q153/RES_hhdet_in_fec!Q153)</f>
        <v>0.7276793369381851</v>
      </c>
      <c r="R153" s="112">
        <f>IF(RES_hhdet_in_tes!R153=0,"",RES_hhdet_in_tes!R153/RES_hhdet_in_fec!R153)</f>
        <v>0.7407164003369906</v>
      </c>
      <c r="S153" s="112">
        <f>IF(RES_hhdet_in_tes!S153=0,"",RES_hhdet_in_tes!S153/RES_hhdet_in_fec!S153)</f>
        <v>0.75362493808915698</v>
      </c>
      <c r="T153" s="112" t="str">
        <f>IF(RES_hhdet_in_tes!T153=0,"",RES_hhdet_in_tes!T153/RES_hhdet_in_fec!T153)</f>
        <v/>
      </c>
      <c r="U153" s="112">
        <f>IF(RES_hhdet_in_tes!U153=0,"",RES_hhdet_in_tes!U153/RES_hhdet_in_fec!U153)</f>
        <v>0.77788520577229425</v>
      </c>
      <c r="V153" s="112" t="str">
        <f>IF(RES_hhdet_in_tes!V153=0,"",RES_hhdet_in_tes!V153/RES_hhdet_in_fec!V153)</f>
        <v/>
      </c>
      <c r="W153" s="112">
        <f>IF(RES_hhdet_in_tes!W153=0,"",RES_hhdet_in_tes!W153/RES_hhdet_in_fec!W153)</f>
        <v>0.79654596598285621</v>
      </c>
      <c r="DA153" s="131" t="s">
        <v>3730</v>
      </c>
    </row>
    <row r="154" spans="1:105" ht="12" customHeight="1" x14ac:dyDescent="0.25">
      <c r="A154" s="107" t="s">
        <v>121</v>
      </c>
      <c r="B154" s="113"/>
      <c r="C154" s="113" t="str">
        <f>IF(RES_hhdet_in_tes!C154=0,"",RES_hhdet_in_tes!C154/RES_hhdet_in_fec!C154)</f>
        <v/>
      </c>
      <c r="D154" s="113" t="str">
        <f>IF(RES_hhdet_in_tes!D154=0,"",RES_hhdet_in_tes!D154/RES_hhdet_in_fec!D154)</f>
        <v/>
      </c>
      <c r="E154" s="113" t="str">
        <f>IF(RES_hhdet_in_tes!E154=0,"",RES_hhdet_in_tes!E154/RES_hhdet_in_fec!E154)</f>
        <v/>
      </c>
      <c r="F154" s="113" t="str">
        <f>IF(RES_hhdet_in_tes!F154=0,"",RES_hhdet_in_tes!F154/RES_hhdet_in_fec!F154)</f>
        <v/>
      </c>
      <c r="G154" s="113" t="str">
        <f>IF(RES_hhdet_in_tes!G154=0,"",RES_hhdet_in_tes!G154/RES_hhdet_in_fec!G154)</f>
        <v/>
      </c>
      <c r="H154" s="113" t="str">
        <f>IF(RES_hhdet_in_tes!H154=0,"",RES_hhdet_in_tes!H154/RES_hhdet_in_fec!H154)</f>
        <v/>
      </c>
      <c r="I154" s="113" t="str">
        <f>IF(RES_hhdet_in_tes!I154=0,"",RES_hhdet_in_tes!I154/RES_hhdet_in_fec!I154)</f>
        <v/>
      </c>
      <c r="J154" s="113" t="str">
        <f>IF(RES_hhdet_in_tes!J154=0,"",RES_hhdet_in_tes!J154/RES_hhdet_in_fec!J154)</f>
        <v/>
      </c>
      <c r="K154" s="113">
        <f>IF(RES_hhdet_in_tes!K154=0,"",RES_hhdet_in_tes!K154/RES_hhdet_in_fec!K154)</f>
        <v>0.79614404598547794</v>
      </c>
      <c r="L154" s="113">
        <f>IF(RES_hhdet_in_tes!L154=0,"",RES_hhdet_in_tes!L154/RES_hhdet_in_fec!L154)</f>
        <v>0.79110067099178716</v>
      </c>
      <c r="M154" s="113">
        <f>IF(RES_hhdet_in_tes!M154=0,"",RES_hhdet_in_tes!M154/RES_hhdet_in_fec!M154)</f>
        <v>0.80137436648296057</v>
      </c>
      <c r="N154" s="113">
        <f>IF(RES_hhdet_in_tes!N154=0,"",RES_hhdet_in_tes!N154/RES_hhdet_in_fec!N154)</f>
        <v>0.81350122847692186</v>
      </c>
      <c r="O154" s="113">
        <f>IF(RES_hhdet_in_tes!O154=0,"",RES_hhdet_in_tes!O154/RES_hhdet_in_fec!O154)</f>
        <v>0.81894390063694245</v>
      </c>
      <c r="P154" s="113">
        <f>IF(RES_hhdet_in_tes!P154=0,"",RES_hhdet_in_tes!P154/RES_hhdet_in_fec!P154)</f>
        <v>0.83440729519916412</v>
      </c>
      <c r="Q154" s="113">
        <f>IF(RES_hhdet_in_tes!Q154=0,"",RES_hhdet_in_tes!Q154/RES_hhdet_in_fec!Q154)</f>
        <v>0.84455332189439503</v>
      </c>
      <c r="R154" s="113">
        <f>IF(RES_hhdet_in_tes!R154=0,"",RES_hhdet_in_tes!R154/RES_hhdet_in_fec!R154)</f>
        <v>0.85427462313239966</v>
      </c>
      <c r="S154" s="113">
        <f>IF(RES_hhdet_in_tes!S154=0,"",RES_hhdet_in_tes!S154/RES_hhdet_in_fec!S154)</f>
        <v>0.86470756475783372</v>
      </c>
      <c r="T154" s="113">
        <f>IF(RES_hhdet_in_tes!T154=0,"",RES_hhdet_in_tes!T154/RES_hhdet_in_fec!T154)</f>
        <v>0.85592126856400119</v>
      </c>
      <c r="U154" s="113">
        <f>IF(RES_hhdet_in_tes!U154=0,"",RES_hhdet_in_tes!U154/RES_hhdet_in_fec!U154)</f>
        <v>0.87366362449816048</v>
      </c>
      <c r="V154" s="113">
        <f>IF(RES_hhdet_in_tes!V154=0,"",RES_hhdet_in_tes!V154/RES_hhdet_in_fec!V154)</f>
        <v>0.88169477629371118</v>
      </c>
      <c r="W154" s="113">
        <f>IF(RES_hhdet_in_tes!W154=0,"",RES_hhdet_in_tes!W154/RES_hhdet_in_fec!W154)</f>
        <v>0.89084894562514905</v>
      </c>
      <c r="DA154" s="132" t="s">
        <v>3731</v>
      </c>
    </row>
    <row r="155" spans="1:105" ht="12" customHeight="1" x14ac:dyDescent="0.25">
      <c r="A155" s="108" t="s">
        <v>53</v>
      </c>
      <c r="B155" s="111"/>
      <c r="C155" s="111" t="str">
        <f>IF(RES_hhdet_in_tes!C155=0,"",RES_hhdet_in_tes!C155/RES_hhdet_in_fec!C155)</f>
        <v/>
      </c>
      <c r="D155" s="111" t="str">
        <f>IF(RES_hhdet_in_tes!D155=0,"",RES_hhdet_in_tes!D155/RES_hhdet_in_fec!D155)</f>
        <v/>
      </c>
      <c r="E155" s="111" t="str">
        <f>IF(RES_hhdet_in_tes!E155=0,"",RES_hhdet_in_tes!E155/RES_hhdet_in_fec!E155)</f>
        <v/>
      </c>
      <c r="F155" s="111" t="str">
        <f>IF(RES_hhdet_in_tes!F155=0,"",RES_hhdet_in_tes!F155/RES_hhdet_in_fec!F155)</f>
        <v/>
      </c>
      <c r="G155" s="111" t="str">
        <f>IF(RES_hhdet_in_tes!G155=0,"",RES_hhdet_in_tes!G155/RES_hhdet_in_fec!G155)</f>
        <v/>
      </c>
      <c r="H155" s="111" t="str">
        <f>IF(RES_hhdet_in_tes!H155=0,"",RES_hhdet_in_tes!H155/RES_hhdet_in_fec!H155)</f>
        <v/>
      </c>
      <c r="I155" s="111" t="str">
        <f>IF(RES_hhdet_in_tes!I155=0,"",RES_hhdet_in_tes!I155/RES_hhdet_in_fec!I155)</f>
        <v/>
      </c>
      <c r="J155" s="111" t="str">
        <f>IF(RES_hhdet_in_tes!J155=0,"",RES_hhdet_in_tes!J155/RES_hhdet_in_fec!J155)</f>
        <v/>
      </c>
      <c r="K155" s="111">
        <f>IF(RES_hhdet_in_tes!K155=0,"",RES_hhdet_in_tes!K155/RES_hhdet_in_fec!K155)</f>
        <v>0.65826810458400087</v>
      </c>
      <c r="L155" s="111">
        <f>IF(RES_hhdet_in_tes!L155=0,"",RES_hhdet_in_tes!L155/RES_hhdet_in_fec!L155)</f>
        <v>0.66148288617099127</v>
      </c>
      <c r="M155" s="111">
        <f>IF(RES_hhdet_in_tes!M155=0,"",RES_hhdet_in_tes!M155/RES_hhdet_in_fec!M155)</f>
        <v>0.66730435021905199</v>
      </c>
      <c r="N155" s="111">
        <f>IF(RES_hhdet_in_tes!N155=0,"",RES_hhdet_in_tes!N155/RES_hhdet_in_fec!N155)</f>
        <v>0.67671125316056979</v>
      </c>
      <c r="O155" s="111">
        <f>IF(RES_hhdet_in_tes!O155=0,"",RES_hhdet_in_tes!O155/RES_hhdet_in_fec!O155)</f>
        <v>0.69095873593925394</v>
      </c>
      <c r="P155" s="111">
        <f>IF(RES_hhdet_in_tes!P155=0,"",RES_hhdet_in_tes!P155/RES_hhdet_in_fec!P155)</f>
        <v>0.70949288208010641</v>
      </c>
      <c r="Q155" s="111">
        <f>IF(RES_hhdet_in_tes!Q155=0,"",RES_hhdet_in_tes!Q155/RES_hhdet_in_fec!Q155)</f>
        <v>0.7276793369381851</v>
      </c>
      <c r="R155" s="111">
        <f>IF(RES_hhdet_in_tes!R155=0,"",RES_hhdet_in_tes!R155/RES_hhdet_in_fec!R155)</f>
        <v>0.7407164003369906</v>
      </c>
      <c r="S155" s="111">
        <f>IF(RES_hhdet_in_tes!S155=0,"",RES_hhdet_in_tes!S155/RES_hhdet_in_fec!S155)</f>
        <v>0.75362493808915698</v>
      </c>
      <c r="T155" s="111">
        <f>IF(RES_hhdet_in_tes!T155=0,"",RES_hhdet_in_tes!T155/RES_hhdet_in_fec!T155)</f>
        <v>0.76613428213655244</v>
      </c>
      <c r="U155" s="111">
        <f>IF(RES_hhdet_in_tes!U155=0,"",RES_hhdet_in_tes!U155/RES_hhdet_in_fec!U155)</f>
        <v>0.77788520577229425</v>
      </c>
      <c r="V155" s="111">
        <f>IF(RES_hhdet_in_tes!V155=0,"",RES_hhdet_in_tes!V155/RES_hhdet_in_fec!V155)</f>
        <v>0.78832658330350425</v>
      </c>
      <c r="W155" s="111">
        <f>IF(RES_hhdet_in_tes!W155=0,"",RES_hhdet_in_tes!W155/RES_hhdet_in_fec!W155)</f>
        <v>0.79654596598285621</v>
      </c>
      <c r="DA155" s="63" t="s">
        <v>3732</v>
      </c>
    </row>
    <row r="156" spans="1:105" ht="12" customHeight="1" x14ac:dyDescent="0.25">
      <c r="A156" s="108" t="s">
        <v>52</v>
      </c>
      <c r="B156" s="111"/>
      <c r="C156" s="111" t="str">
        <f>IF(RES_hhdet_in_tes!C156=0,"",RES_hhdet_in_tes!C156/RES_hhdet_in_fec!C156)</f>
        <v/>
      </c>
      <c r="D156" s="111" t="str">
        <f>IF(RES_hhdet_in_tes!D156=0,"",RES_hhdet_in_tes!D156/RES_hhdet_in_fec!D156)</f>
        <v/>
      </c>
      <c r="E156" s="111" t="str">
        <f>IF(RES_hhdet_in_tes!E156=0,"",RES_hhdet_in_tes!E156/RES_hhdet_in_fec!E156)</f>
        <v/>
      </c>
      <c r="F156" s="111" t="str">
        <f>IF(RES_hhdet_in_tes!F156=0,"",RES_hhdet_in_tes!F156/RES_hhdet_in_fec!F156)</f>
        <v/>
      </c>
      <c r="G156" s="111" t="str">
        <f>IF(RES_hhdet_in_tes!G156=0,"",RES_hhdet_in_tes!G156/RES_hhdet_in_fec!G156)</f>
        <v/>
      </c>
      <c r="H156" s="111" t="str">
        <f>IF(RES_hhdet_in_tes!H156=0,"",RES_hhdet_in_tes!H156/RES_hhdet_in_fec!H156)</f>
        <v/>
      </c>
      <c r="I156" s="111" t="str">
        <f>IF(RES_hhdet_in_tes!I156=0,"",RES_hhdet_in_tes!I156/RES_hhdet_in_fec!I156)</f>
        <v/>
      </c>
      <c r="J156" s="111" t="str">
        <f>IF(RES_hhdet_in_tes!J156=0,"",RES_hhdet_in_tes!J156/RES_hhdet_in_fec!J156)</f>
        <v/>
      </c>
      <c r="K156" s="111">
        <f>IF(RES_hhdet_in_tes!K156=0,"",RES_hhdet_in_tes!K156/RES_hhdet_in_fec!K156)</f>
        <v>1</v>
      </c>
      <c r="L156" s="111">
        <f>IF(RES_hhdet_in_tes!L156=0,"",RES_hhdet_in_tes!L156/RES_hhdet_in_fec!L156)</f>
        <v>1</v>
      </c>
      <c r="M156" s="111">
        <f>IF(RES_hhdet_in_tes!M156=0,"",RES_hhdet_in_tes!M156/RES_hhdet_in_fec!M156)</f>
        <v>1</v>
      </c>
      <c r="N156" s="111">
        <f>IF(RES_hhdet_in_tes!N156=0,"",RES_hhdet_in_tes!N156/RES_hhdet_in_fec!N156)</f>
        <v>1</v>
      </c>
      <c r="O156" s="111">
        <f>IF(RES_hhdet_in_tes!O156=0,"",RES_hhdet_in_tes!O156/RES_hhdet_in_fec!O156)</f>
        <v>1</v>
      </c>
      <c r="P156" s="111">
        <f>IF(RES_hhdet_in_tes!P156=0,"",RES_hhdet_in_tes!P156/RES_hhdet_in_fec!P156)</f>
        <v>1</v>
      </c>
      <c r="Q156" s="111">
        <f>IF(RES_hhdet_in_tes!Q156=0,"",RES_hhdet_in_tes!Q156/RES_hhdet_in_fec!Q156)</f>
        <v>1</v>
      </c>
      <c r="R156" s="111">
        <f>IF(RES_hhdet_in_tes!R156=0,"",RES_hhdet_in_tes!R156/RES_hhdet_in_fec!R156)</f>
        <v>1</v>
      </c>
      <c r="S156" s="111">
        <f>IF(RES_hhdet_in_tes!S156=0,"",RES_hhdet_in_tes!S156/RES_hhdet_in_fec!S156)</f>
        <v>1</v>
      </c>
      <c r="T156" s="111">
        <f>IF(RES_hhdet_in_tes!T156=0,"",RES_hhdet_in_tes!T156/RES_hhdet_in_fec!T156)</f>
        <v>1</v>
      </c>
      <c r="U156" s="111">
        <f>IF(RES_hhdet_in_tes!U156=0,"",RES_hhdet_in_tes!U156/RES_hhdet_in_fec!U156)</f>
        <v>1</v>
      </c>
      <c r="V156" s="111">
        <f>IF(RES_hhdet_in_tes!V156=0,"",RES_hhdet_in_tes!V156/RES_hhdet_in_fec!V156)</f>
        <v>1</v>
      </c>
      <c r="W156" s="111">
        <f>IF(RES_hhdet_in_tes!W156=0,"",RES_hhdet_in_tes!W156/RES_hhdet_in_fec!W156)</f>
        <v>1</v>
      </c>
      <c r="DA156" s="63" t="s">
        <v>3733</v>
      </c>
    </row>
    <row r="157" spans="1:105" ht="12" customHeight="1" x14ac:dyDescent="0.25">
      <c r="A157" s="121" t="s">
        <v>54</v>
      </c>
      <c r="B157" s="124"/>
      <c r="C157" s="124">
        <f>IF(RES_hhdet_in_tes!C157=0,"",RES_hhdet_in_tes!C157/RES_hhdet_in_fec!C157)</f>
        <v>0.61928975065654956</v>
      </c>
      <c r="D157" s="124">
        <f>IF(RES_hhdet_in_tes!D157=0,"",RES_hhdet_in_tes!D157/RES_hhdet_in_fec!D157)</f>
        <v>0.6298143527883967</v>
      </c>
      <c r="E157" s="124">
        <f>IF(RES_hhdet_in_tes!E157=0,"",RES_hhdet_in_tes!E157/RES_hhdet_in_fec!E157)</f>
        <v>0.69440219172084405</v>
      </c>
      <c r="F157" s="124">
        <f>IF(RES_hhdet_in_tes!F157=0,"",RES_hhdet_in_tes!F157/RES_hhdet_in_fec!F157)</f>
        <v>0.65922811339423004</v>
      </c>
      <c r="G157" s="124">
        <f>IF(RES_hhdet_in_tes!G157=0,"",RES_hhdet_in_tes!G157/RES_hhdet_in_fec!G157)</f>
        <v>0.62423457022152573</v>
      </c>
      <c r="H157" s="124">
        <f>IF(RES_hhdet_in_tes!H157=0,"",RES_hhdet_in_tes!H157/RES_hhdet_in_fec!H157)</f>
        <v>0.6267705360564606</v>
      </c>
      <c r="I157" s="124">
        <f>IF(RES_hhdet_in_tes!I157=0,"",RES_hhdet_in_tes!I157/RES_hhdet_in_fec!I157)</f>
        <v>0.62237863114045189</v>
      </c>
      <c r="J157" s="124">
        <f>IF(RES_hhdet_in_tes!J157=0,"",RES_hhdet_in_tes!J157/RES_hhdet_in_fec!J157)</f>
        <v>0.65464194517927099</v>
      </c>
      <c r="K157" s="124">
        <f>IF(RES_hhdet_in_tes!K157=0,"",RES_hhdet_in_tes!K157/RES_hhdet_in_fec!K157)</f>
        <v>0.65745208213577822</v>
      </c>
      <c r="L157" s="124">
        <f>IF(RES_hhdet_in_tes!L157=0,"",RES_hhdet_in_tes!L157/RES_hhdet_in_fec!L157)</f>
        <v>0.67996392865949051</v>
      </c>
      <c r="M157" s="124">
        <f>IF(RES_hhdet_in_tes!M157=0,"",RES_hhdet_in_tes!M157/RES_hhdet_in_fec!M157)</f>
        <v>0.67122242550447986</v>
      </c>
      <c r="N157" s="124">
        <f>IF(RES_hhdet_in_tes!N157=0,"",RES_hhdet_in_tes!N157/RES_hhdet_in_fec!N157)</f>
        <v>0.64535497071994841</v>
      </c>
      <c r="O157" s="124">
        <f>IF(RES_hhdet_in_tes!O157=0,"",RES_hhdet_in_tes!O157/RES_hhdet_in_fec!O157)</f>
        <v>0.64287984839049228</v>
      </c>
      <c r="P157" s="124">
        <f>IF(RES_hhdet_in_tes!P157=0,"",RES_hhdet_in_tes!P157/RES_hhdet_in_fec!P157)</f>
        <v>0.63956329300011472</v>
      </c>
      <c r="Q157" s="124">
        <f>IF(RES_hhdet_in_tes!Q157=0,"",RES_hhdet_in_tes!Q157/RES_hhdet_in_fec!Q157)</f>
        <v>0.64983772042047905</v>
      </c>
      <c r="R157" s="124">
        <f>IF(RES_hhdet_in_tes!R157=0,"",RES_hhdet_in_tes!R157/RES_hhdet_in_fec!R157)</f>
        <v>0.66692654753337266</v>
      </c>
      <c r="S157" s="124">
        <f>IF(RES_hhdet_in_tes!S157=0,"",RES_hhdet_in_tes!S157/RES_hhdet_in_fec!S157)</f>
        <v>0.66636754714365976</v>
      </c>
      <c r="T157" s="124">
        <f>IF(RES_hhdet_in_tes!T157=0,"",RES_hhdet_in_tes!T157/RES_hhdet_in_fec!T157)</f>
        <v>0.66244422808702486</v>
      </c>
      <c r="U157" s="124">
        <f>IF(RES_hhdet_in_tes!U157=0,"",RES_hhdet_in_tes!U157/RES_hhdet_in_fec!U157)</f>
        <v>0.6651160297102624</v>
      </c>
      <c r="V157" s="124">
        <f>IF(RES_hhdet_in_tes!V157=0,"",RES_hhdet_in_tes!V157/RES_hhdet_in_fec!V157)</f>
        <v>0.67214447064714533</v>
      </c>
      <c r="W157" s="124">
        <f>IF(RES_hhdet_in_tes!W157=0,"",RES_hhdet_in_tes!W157/RES_hhdet_in_fec!W157)</f>
        <v>0.64133961676939244</v>
      </c>
      <c r="DA157" s="130" t="s">
        <v>3734</v>
      </c>
    </row>
    <row r="158" spans="1:105" ht="12" customHeight="1" x14ac:dyDescent="0.25">
      <c r="A158" s="97" t="s">
        <v>50</v>
      </c>
      <c r="B158" s="111"/>
      <c r="C158" s="111">
        <f>IF(RES_hhdet_in_tes!C158=0,"",RES_hhdet_in_tes!C158/RES_hhdet_in_fec!C158)</f>
        <v>0.59248837628742101</v>
      </c>
      <c r="D158" s="111">
        <f>IF(RES_hhdet_in_tes!D158=0,"",RES_hhdet_in_tes!D158/RES_hhdet_in_fec!D158)</f>
        <v>0.59300838715164517</v>
      </c>
      <c r="E158" s="111">
        <f>IF(RES_hhdet_in_tes!E158=0,"",RES_hhdet_in_tes!E158/RES_hhdet_in_fec!E158)</f>
        <v>0.59352106427792584</v>
      </c>
      <c r="F158" s="111">
        <f>IF(RES_hhdet_in_tes!F158=0,"",RES_hhdet_in_tes!F158/RES_hhdet_in_fec!F158)</f>
        <v>0.5940327413490325</v>
      </c>
      <c r="G158" s="111">
        <f>IF(RES_hhdet_in_tes!G158=0,"",RES_hhdet_in_tes!G158/RES_hhdet_in_fec!G158)</f>
        <v>0.59453766447885681</v>
      </c>
      <c r="H158" s="111">
        <f>IF(RES_hhdet_in_tes!H158=0,"",RES_hhdet_in_tes!H158/RES_hhdet_in_fec!H158)</f>
        <v>0.59503653786980748</v>
      </c>
      <c r="I158" s="111">
        <f>IF(RES_hhdet_in_tes!I158=0,"",RES_hhdet_in_tes!I158/RES_hhdet_in_fec!I158)</f>
        <v>0.5955279437641795</v>
      </c>
      <c r="J158" s="111">
        <f>IF(RES_hhdet_in_tes!J158=0,"",RES_hhdet_in_tes!J158/RES_hhdet_in_fec!J158)</f>
        <v>0.59600607410907791</v>
      </c>
      <c r="K158" s="111">
        <f>IF(RES_hhdet_in_tes!K158=0,"",RES_hhdet_in_tes!K158/RES_hhdet_in_fec!K158)</f>
        <v>0.59646599053184279</v>
      </c>
      <c r="L158" s="111">
        <f>IF(RES_hhdet_in_tes!L158=0,"",RES_hhdet_in_tes!L158/RES_hhdet_in_fec!L158)</f>
        <v>0.59690637181532413</v>
      </c>
      <c r="M158" s="111">
        <f>IF(RES_hhdet_in_tes!M158=0,"",RES_hhdet_in_tes!M158/RES_hhdet_in_fec!M158)</f>
        <v>0.59714335525115025</v>
      </c>
      <c r="N158" s="111">
        <f>IF(RES_hhdet_in_tes!N158=0,"",RES_hhdet_in_tes!N158/RES_hhdet_in_fec!N158)</f>
        <v>0.59714335525115025</v>
      </c>
      <c r="O158" s="111">
        <f>IF(RES_hhdet_in_tes!O158=0,"",RES_hhdet_in_tes!O158/RES_hhdet_in_fec!O158)</f>
        <v>0.59714335525115025</v>
      </c>
      <c r="P158" s="111">
        <f>IF(RES_hhdet_in_tes!P158=0,"",RES_hhdet_in_tes!P158/RES_hhdet_in_fec!P158)</f>
        <v>0.59714335525115025</v>
      </c>
      <c r="Q158" s="111">
        <f>IF(RES_hhdet_in_tes!Q158=0,"",RES_hhdet_in_tes!Q158/RES_hhdet_in_fec!Q158)</f>
        <v>0.59714335525115025</v>
      </c>
      <c r="R158" s="111">
        <f>IF(RES_hhdet_in_tes!R158=0,"",RES_hhdet_in_tes!R158/RES_hhdet_in_fec!R158)</f>
        <v>0.59864054514297027</v>
      </c>
      <c r="S158" s="111">
        <f>IF(RES_hhdet_in_tes!S158=0,"",RES_hhdet_in_tes!S158/RES_hhdet_in_fec!S158)</f>
        <v>0.60108878984082614</v>
      </c>
      <c r="T158" s="111">
        <f>IF(RES_hhdet_in_tes!T158=0,"",RES_hhdet_in_tes!T158/RES_hhdet_in_fec!T158)</f>
        <v>0.60394507532165576</v>
      </c>
      <c r="U158" s="111">
        <f>IF(RES_hhdet_in_tes!U158=0,"",RES_hhdet_in_tes!U158/RES_hhdet_in_fec!U158)</f>
        <v>0.60690337099823011</v>
      </c>
      <c r="V158" s="111">
        <f>IF(RES_hhdet_in_tes!V158=0,"",RES_hhdet_in_tes!V158/RES_hhdet_in_fec!V158)</f>
        <v>0.60965764628331653</v>
      </c>
      <c r="W158" s="111">
        <f>IF(RES_hhdet_in_tes!W158=0,"",RES_hhdet_in_tes!W158/RES_hhdet_in_fec!W158)</f>
        <v>0.6122079011769137</v>
      </c>
      <c r="DA158" s="63" t="s">
        <v>3735</v>
      </c>
    </row>
    <row r="159" spans="1:105" ht="12" customHeight="1" x14ac:dyDescent="0.25">
      <c r="A159" s="109" t="s">
        <v>120</v>
      </c>
      <c r="B159" s="45"/>
      <c r="C159" s="45">
        <f>IF(RES_hhdet_in_tes!C159=0,"",RES_hhdet_in_tes!C159/RES_hhdet_in_fec!C159)</f>
        <v>0.75317407815504789</v>
      </c>
      <c r="D159" s="45">
        <f>IF(RES_hhdet_in_tes!D159=0,"",RES_hhdet_in_tes!D159/RES_hhdet_in_fec!D159)</f>
        <v>0.75455999639618665</v>
      </c>
      <c r="E159" s="45">
        <f>IF(RES_hhdet_in_tes!E159=0,"",RES_hhdet_in_tes!E159/RES_hhdet_in_fec!E159)</f>
        <v>0.75599716253467064</v>
      </c>
      <c r="F159" s="45">
        <f>IF(RES_hhdet_in_tes!F159=0,"",RES_hhdet_in_tes!F159/RES_hhdet_in_fec!F159)</f>
        <v>0.7574413170227926</v>
      </c>
      <c r="G159" s="45">
        <f>IF(RES_hhdet_in_tes!G159=0,"",RES_hhdet_in_tes!G159/RES_hhdet_in_fec!G159)</f>
        <v>0.75893266781001723</v>
      </c>
      <c r="H159" s="45">
        <f>IF(RES_hhdet_in_tes!H159=0,"",RES_hhdet_in_tes!H159/RES_hhdet_in_fec!H159)</f>
        <v>0.76046629395520615</v>
      </c>
      <c r="I159" s="45">
        <f>IF(RES_hhdet_in_tes!I159=0,"",RES_hhdet_in_tes!I159/RES_hhdet_in_fec!I159)</f>
        <v>0.76205210269828227</v>
      </c>
      <c r="J159" s="45">
        <f>IF(RES_hhdet_in_tes!J159=0,"",RES_hhdet_in_tes!J159/RES_hhdet_in_fec!J159)</f>
        <v>0.76373068050426918</v>
      </c>
      <c r="K159" s="45">
        <f>IF(RES_hhdet_in_tes!K159=0,"",RES_hhdet_in_tes!K159/RES_hhdet_in_fec!K159)</f>
        <v>0.76553653654394638</v>
      </c>
      <c r="L159" s="45">
        <f>IF(RES_hhdet_in_tes!L159=0,"",RES_hhdet_in_tes!L159/RES_hhdet_in_fec!L159)</f>
        <v>0.76747890343530167</v>
      </c>
      <c r="M159" s="45">
        <f>IF(RES_hhdet_in_tes!M159=0,"",RES_hhdet_in_tes!M159/RES_hhdet_in_fec!M159)</f>
        <v>0.77012155627117329</v>
      </c>
      <c r="N159" s="45">
        <f>IF(RES_hhdet_in_tes!N159=0,"",RES_hhdet_in_tes!N159/RES_hhdet_in_fec!N159)</f>
        <v>0.7736243555624388</v>
      </c>
      <c r="O159" s="45">
        <f>IF(RES_hhdet_in_tes!O159=0,"",RES_hhdet_in_tes!O159/RES_hhdet_in_fec!O159)</f>
        <v>0.77837599881204667</v>
      </c>
      <c r="P159" s="45">
        <f>IF(RES_hhdet_in_tes!P159=0,"",RES_hhdet_in_tes!P159/RES_hhdet_in_fec!P159)</f>
        <v>0.78458063345675777</v>
      </c>
      <c r="Q159" s="45">
        <f>IF(RES_hhdet_in_tes!Q159=0,"",RES_hhdet_in_tes!Q159/RES_hhdet_in_fec!Q159)</f>
        <v>0.79257758085224972</v>
      </c>
      <c r="R159" s="45">
        <f>IF(RES_hhdet_in_tes!R159=0,"",RES_hhdet_in_tes!R159/RES_hhdet_in_fec!R159)</f>
        <v>0.80345619469604546</v>
      </c>
      <c r="S159" s="45">
        <f>IF(RES_hhdet_in_tes!S159=0,"",RES_hhdet_in_tes!S159/RES_hhdet_in_fec!S159)</f>
        <v>0.8170337222681</v>
      </c>
      <c r="T159" s="45">
        <f>IF(RES_hhdet_in_tes!T159=0,"",RES_hhdet_in_tes!T159/RES_hhdet_in_fec!T159)</f>
        <v>0.83163176645014503</v>
      </c>
      <c r="U159" s="45">
        <f>IF(RES_hhdet_in_tes!U159=0,"",RES_hhdet_in_tes!U159/RES_hhdet_in_fec!U159)</f>
        <v>0.84557193012395371</v>
      </c>
      <c r="V159" s="45">
        <f>IF(RES_hhdet_in_tes!V159=0,"",RES_hhdet_in_tes!V159/RES_hhdet_in_fec!V159)</f>
        <v>0.85717581617128036</v>
      </c>
      <c r="W159" s="45">
        <f>IF(RES_hhdet_in_tes!W159=0,"",RES_hhdet_in_tes!W159/RES_hhdet_in_fec!W159)</f>
        <v>0.86585385781567858</v>
      </c>
      <c r="DA159" s="60" t="s">
        <v>3736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9"/>
      <c r="C161" s="119">
        <f>IF(RES_hhdet_in_tes!C161=0,"",RES_hhdet_in_tes!C161/RES_hhdet_in_fec!C161)</f>
        <v>0.68910323006285379</v>
      </c>
      <c r="D161" s="119">
        <f>IF(RES_hhdet_in_tes!D161=0,"",RES_hhdet_in_tes!D161/RES_hhdet_in_fec!D161)</f>
        <v>0.69432132948060943</v>
      </c>
      <c r="E161" s="119">
        <f>IF(RES_hhdet_in_tes!E161=0,"",RES_hhdet_in_tes!E161/RES_hhdet_in_fec!E161)</f>
        <v>0.69870700576806233</v>
      </c>
      <c r="F161" s="119">
        <f>IF(RES_hhdet_in_tes!F161=0,"",RES_hhdet_in_tes!F161/RES_hhdet_in_fec!F161)</f>
        <v>0.69987872531791884</v>
      </c>
      <c r="G161" s="119">
        <f>IF(RES_hhdet_in_tes!G161=0,"",RES_hhdet_in_tes!G161/RES_hhdet_in_fec!G161)</f>
        <v>0.70002825159397386</v>
      </c>
      <c r="H161" s="119">
        <f>IF(RES_hhdet_in_tes!H161=0,"",RES_hhdet_in_tes!H161/RES_hhdet_in_fec!H161)</f>
        <v>0.70067513980780016</v>
      </c>
      <c r="I161" s="119">
        <f>IF(RES_hhdet_in_tes!I161=0,"",RES_hhdet_in_tes!I161/RES_hhdet_in_fec!I161)</f>
        <v>0.70773014345457508</v>
      </c>
      <c r="J161" s="119">
        <f>IF(RES_hhdet_in_tes!J161=0,"",RES_hhdet_in_tes!J161/RES_hhdet_in_fec!J161)</f>
        <v>0.71445749887929166</v>
      </c>
      <c r="K161" s="119">
        <f>IF(RES_hhdet_in_tes!K161=0,"",RES_hhdet_in_tes!K161/RES_hhdet_in_fec!K161)</f>
        <v>0.72551435244298401</v>
      </c>
      <c r="L161" s="119">
        <f>IF(RES_hhdet_in_tes!L161=0,"",RES_hhdet_in_tes!L161/RES_hhdet_in_fec!L161)</f>
        <v>0.7271451130942117</v>
      </c>
      <c r="M161" s="119">
        <f>IF(RES_hhdet_in_tes!M161=0,"",RES_hhdet_in_tes!M161/RES_hhdet_in_fec!M161)</f>
        <v>0.73073051562983193</v>
      </c>
      <c r="N161" s="119">
        <f>IF(RES_hhdet_in_tes!N161=0,"",RES_hhdet_in_tes!N161/RES_hhdet_in_fec!N161)</f>
        <v>0.73753431569423711</v>
      </c>
      <c r="O161" s="119">
        <f>IF(RES_hhdet_in_tes!O161=0,"",RES_hhdet_in_tes!O161/RES_hhdet_in_fec!O161)</f>
        <v>0.75685734791080062</v>
      </c>
      <c r="P161" s="119">
        <f>IF(RES_hhdet_in_tes!P161=0,"",RES_hhdet_in_tes!P161/RES_hhdet_in_fec!P161)</f>
        <v>0.76941168519039171</v>
      </c>
      <c r="Q161" s="119">
        <f>IF(RES_hhdet_in_tes!Q161=0,"",RES_hhdet_in_tes!Q161/RES_hhdet_in_fec!Q161)</f>
        <v>0.78517586008527906</v>
      </c>
      <c r="R161" s="119" t="str">
        <f>IF(RES_hhdet_in_tes!R161=0,"",RES_hhdet_in_tes!R161/RES_hhdet_in_fec!R161)</f>
        <v/>
      </c>
      <c r="S161" s="119">
        <f>IF(RES_hhdet_in_tes!S161=0,"",RES_hhdet_in_tes!S161/RES_hhdet_in_fec!S161)</f>
        <v>0.80764556666524601</v>
      </c>
      <c r="T161" s="119">
        <f>IF(RES_hhdet_in_tes!T161=0,"",RES_hhdet_in_tes!T161/RES_hhdet_in_fec!T161)</f>
        <v>0.82940675267370945</v>
      </c>
      <c r="U161" s="119">
        <f>IF(RES_hhdet_in_tes!U161=0,"",RES_hhdet_in_tes!U161/RES_hhdet_in_fec!U161)</f>
        <v>0.84326065920050208</v>
      </c>
      <c r="V161" s="119">
        <f>IF(RES_hhdet_in_tes!V161=0,"",RES_hhdet_in_tes!V161/RES_hhdet_in_fec!V161)</f>
        <v>0.85297376548104309</v>
      </c>
      <c r="W161" s="119">
        <f>IF(RES_hhdet_in_tes!W161=0,"",RES_hhdet_in_tes!W161/RES_hhdet_in_fec!W161)</f>
        <v>0.85241060251307776</v>
      </c>
      <c r="DA161" s="129" t="s">
        <v>3737</v>
      </c>
    </row>
    <row r="162" spans="1:105" ht="12.95" customHeight="1" x14ac:dyDescent="0.25">
      <c r="A162" s="121" t="s">
        <v>57</v>
      </c>
      <c r="B162" s="124"/>
      <c r="C162" s="124">
        <f>IF(RES_hhdet_in_tes!C162=0,"",RES_hhdet_in_tes!C162/RES_hhdet_in_fec!C162)</f>
        <v>0.70003316687844086</v>
      </c>
      <c r="D162" s="124">
        <f>IF(RES_hhdet_in_tes!D162=0,"",RES_hhdet_in_tes!D162/RES_hhdet_in_fec!D162)</f>
        <v>0.70378512779838953</v>
      </c>
      <c r="E162" s="124">
        <f>IF(RES_hhdet_in_tes!E162=0,"",RES_hhdet_in_tes!E162/RES_hhdet_in_fec!E162)</f>
        <v>0.70763334757454543</v>
      </c>
      <c r="F162" s="124">
        <f>IF(RES_hhdet_in_tes!F162=0,"",RES_hhdet_in_tes!F162/RES_hhdet_in_fec!F162)</f>
        <v>0.71149456836069169</v>
      </c>
      <c r="G162" s="124">
        <f>IF(RES_hhdet_in_tes!G162=0,"",RES_hhdet_in_tes!G162/RES_hhdet_in_fec!G162)</f>
        <v>0.71544437792309035</v>
      </c>
      <c r="H162" s="124">
        <f>IF(RES_hhdet_in_tes!H162=0,"",RES_hhdet_in_tes!H162/RES_hhdet_in_fec!H162)</f>
        <v>0.71947347163586162</v>
      </c>
      <c r="I162" s="124">
        <f>IF(RES_hhdet_in_tes!I162=0,"",RES_hhdet_in_tes!I162/RES_hhdet_in_fec!I162)</f>
        <v>0.72360039713497148</v>
      </c>
      <c r="J162" s="124">
        <f>IF(RES_hhdet_in_tes!J162=0,"",RES_hhdet_in_tes!J162/RES_hhdet_in_fec!J162)</f>
        <v>0.7279012654298862</v>
      </c>
      <c r="K162" s="124">
        <f>IF(RES_hhdet_in_tes!K162=0,"",RES_hhdet_in_tes!K162/RES_hhdet_in_fec!K162)</f>
        <v>0.73244056840647986</v>
      </c>
      <c r="L162" s="124">
        <f>IF(RES_hhdet_in_tes!L162=0,"",RES_hhdet_in_tes!L162/RES_hhdet_in_fec!L162)</f>
        <v>0.73723510385575364</v>
      </c>
      <c r="M162" s="124">
        <f>IF(RES_hhdet_in_tes!M162=0,"",RES_hhdet_in_tes!M162/RES_hhdet_in_fec!M162)</f>
        <v>0.74360990087384993</v>
      </c>
      <c r="N162" s="124">
        <f>IF(RES_hhdet_in_tes!N162=0,"",RES_hhdet_in_tes!N162/RES_hhdet_in_fec!N162)</f>
        <v>0.75195821130794949</v>
      </c>
      <c r="O162" s="124">
        <f>IF(RES_hhdet_in_tes!O162=0,"",RES_hhdet_in_tes!O162/RES_hhdet_in_fec!O162)</f>
        <v>0.76279620228787026</v>
      </c>
      <c r="P162" s="124">
        <f>IF(RES_hhdet_in_tes!P162=0,"",RES_hhdet_in_tes!P162/RES_hhdet_in_fec!P162)</f>
        <v>0.77576399448221633</v>
      </c>
      <c r="Q162" s="124">
        <f>IF(RES_hhdet_in_tes!Q162=0,"",RES_hhdet_in_tes!Q162/RES_hhdet_in_fec!Q162)</f>
        <v>0.78954732385225113</v>
      </c>
      <c r="R162" s="124" t="str">
        <f>IF(RES_hhdet_in_tes!R162=0,"",RES_hhdet_in_tes!R162/RES_hhdet_in_fec!R162)</f>
        <v/>
      </c>
      <c r="S162" s="124">
        <f>IF(RES_hhdet_in_tes!S162=0,"",RES_hhdet_in_tes!S162/RES_hhdet_in_fec!S162)</f>
        <v>0.82161102176138257</v>
      </c>
      <c r="T162" s="124">
        <f>IF(RES_hhdet_in_tes!T162=0,"",RES_hhdet_in_tes!T162/RES_hhdet_in_fec!T162)</f>
        <v>0.83906547021610622</v>
      </c>
      <c r="U162" s="124">
        <f>IF(RES_hhdet_in_tes!U162=0,"",RES_hhdet_in_tes!U162/RES_hhdet_in_fec!U162)</f>
        <v>0.85449747165757284</v>
      </c>
      <c r="V162" s="124">
        <f>IF(RES_hhdet_in_tes!V162=0,"",RES_hhdet_in_tes!V162/RES_hhdet_in_fec!V162)</f>
        <v>0.8656741104994361</v>
      </c>
      <c r="W162" s="124">
        <f>IF(RES_hhdet_in_tes!W162=0,"",RES_hhdet_in_tes!W162/RES_hhdet_in_fec!W162)</f>
        <v>0.87128876794621513</v>
      </c>
      <c r="DA162" s="130" t="s">
        <v>3738</v>
      </c>
    </row>
    <row r="163" spans="1:105" ht="12" customHeight="1" x14ac:dyDescent="0.25">
      <c r="A163" s="97" t="s">
        <v>53</v>
      </c>
      <c r="B163" s="45"/>
      <c r="C163" s="45">
        <f>IF(RES_hhdet_in_tes!C163=0,"",RES_hhdet_in_tes!C163/RES_hhdet_in_fec!C163)</f>
        <v>0.70003316687844086</v>
      </c>
      <c r="D163" s="45">
        <f>IF(RES_hhdet_in_tes!D163=0,"",RES_hhdet_in_tes!D163/RES_hhdet_in_fec!D163)</f>
        <v>0.70378512779838953</v>
      </c>
      <c r="E163" s="45">
        <f>IF(RES_hhdet_in_tes!E163=0,"",RES_hhdet_in_tes!E163/RES_hhdet_in_fec!E163)</f>
        <v>0.70763334757454543</v>
      </c>
      <c r="F163" s="45">
        <f>IF(RES_hhdet_in_tes!F163=0,"",RES_hhdet_in_tes!F163/RES_hhdet_in_fec!F163)</f>
        <v>0.71149456836069169</v>
      </c>
      <c r="G163" s="45">
        <f>IF(RES_hhdet_in_tes!G163=0,"",RES_hhdet_in_tes!G163/RES_hhdet_in_fec!G163)</f>
        <v>0.71544437792309035</v>
      </c>
      <c r="H163" s="45">
        <f>IF(RES_hhdet_in_tes!H163=0,"",RES_hhdet_in_tes!H163/RES_hhdet_in_fec!H163)</f>
        <v>0.71947347163586162</v>
      </c>
      <c r="I163" s="45">
        <f>IF(RES_hhdet_in_tes!I163=0,"",RES_hhdet_in_tes!I163/RES_hhdet_in_fec!I163)</f>
        <v>0.72360039713497148</v>
      </c>
      <c r="J163" s="45">
        <f>IF(RES_hhdet_in_tes!J163=0,"",RES_hhdet_in_tes!J163/RES_hhdet_in_fec!J163)</f>
        <v>0.7279012654298862</v>
      </c>
      <c r="K163" s="45">
        <f>IF(RES_hhdet_in_tes!K163=0,"",RES_hhdet_in_tes!K163/RES_hhdet_in_fec!K163)</f>
        <v>0.73244056840647986</v>
      </c>
      <c r="L163" s="45">
        <f>IF(RES_hhdet_in_tes!L163=0,"",RES_hhdet_in_tes!L163/RES_hhdet_in_fec!L163)</f>
        <v>0.73723510385575364</v>
      </c>
      <c r="M163" s="45">
        <f>IF(RES_hhdet_in_tes!M163=0,"",RES_hhdet_in_tes!M163/RES_hhdet_in_fec!M163)</f>
        <v>0.74360990087384993</v>
      </c>
      <c r="N163" s="45">
        <f>IF(RES_hhdet_in_tes!N163=0,"",RES_hhdet_in_tes!N163/RES_hhdet_in_fec!N163)</f>
        <v>0.75195821130794949</v>
      </c>
      <c r="O163" s="45">
        <f>IF(RES_hhdet_in_tes!O163=0,"",RES_hhdet_in_tes!O163/RES_hhdet_in_fec!O163)</f>
        <v>0.76279620228787026</v>
      </c>
      <c r="P163" s="45">
        <f>IF(RES_hhdet_in_tes!P163=0,"",RES_hhdet_in_tes!P163/RES_hhdet_in_fec!P163)</f>
        <v>0.77576399448221633</v>
      </c>
      <c r="Q163" s="45">
        <f>IF(RES_hhdet_in_tes!Q163=0,"",RES_hhdet_in_tes!Q163/RES_hhdet_in_fec!Q163)</f>
        <v>0.78954732385225113</v>
      </c>
      <c r="R163" s="45" t="str">
        <f>IF(RES_hhdet_in_tes!R163=0,"",RES_hhdet_in_tes!R163/RES_hhdet_in_fec!R163)</f>
        <v/>
      </c>
      <c r="S163" s="45">
        <f>IF(RES_hhdet_in_tes!S163=0,"",RES_hhdet_in_tes!S163/RES_hhdet_in_fec!S163)</f>
        <v>0.82161102176138257</v>
      </c>
      <c r="T163" s="45">
        <f>IF(RES_hhdet_in_tes!T163=0,"",RES_hhdet_in_tes!T163/RES_hhdet_in_fec!T163)</f>
        <v>0.83906547021610622</v>
      </c>
      <c r="U163" s="45">
        <f>IF(RES_hhdet_in_tes!U163=0,"",RES_hhdet_in_tes!U163/RES_hhdet_in_fec!U163)</f>
        <v>0.85449747165757284</v>
      </c>
      <c r="V163" s="45">
        <f>IF(RES_hhdet_in_tes!V163=0,"",RES_hhdet_in_tes!V163/RES_hhdet_in_fec!V163)</f>
        <v>0.8656741104994361</v>
      </c>
      <c r="W163" s="45">
        <f>IF(RES_hhdet_in_tes!W163=0,"",RES_hhdet_in_tes!W163/RES_hhdet_in_fec!W163)</f>
        <v>0.87128876794621513</v>
      </c>
      <c r="DA163" s="60" t="s">
        <v>3739</v>
      </c>
    </row>
    <row r="164" spans="1:105" ht="12.95" customHeight="1" x14ac:dyDescent="0.25">
      <c r="A164" s="121" t="s">
        <v>92</v>
      </c>
      <c r="B164" s="124"/>
      <c r="C164" s="124" t="str">
        <f>IF(RES_hhdet_in_tes!C164=0,"",RES_hhdet_in_tes!C164/RES_hhdet_in_fec!C164)</f>
        <v/>
      </c>
      <c r="D164" s="124" t="str">
        <f>IF(RES_hhdet_in_tes!D164=0,"",RES_hhdet_in_tes!D164/RES_hhdet_in_fec!D164)</f>
        <v/>
      </c>
      <c r="E164" s="124">
        <f>IF(RES_hhdet_in_tes!E164=0,"",RES_hhdet_in_tes!E164/RES_hhdet_in_fec!E164)</f>
        <v>2.4160667851648765</v>
      </c>
      <c r="F164" s="124">
        <f>IF(RES_hhdet_in_tes!F164=0,"",RES_hhdet_in_tes!F164/RES_hhdet_in_fec!F164)</f>
        <v>2.491202364164911</v>
      </c>
      <c r="G164" s="124">
        <f>IF(RES_hhdet_in_tes!G164=0,"",RES_hhdet_in_tes!G164/RES_hhdet_in_fec!G164)</f>
        <v>2.5670519171038864</v>
      </c>
      <c r="H164" s="124">
        <f>IF(RES_hhdet_in_tes!H164=0,"",RES_hhdet_in_tes!H164/RES_hhdet_in_fec!H164)</f>
        <v>2.6435338118133558</v>
      </c>
      <c r="I164" s="124">
        <f>IF(RES_hhdet_in_tes!I164=0,"",RES_hhdet_in_tes!I164/RES_hhdet_in_fec!I164)</f>
        <v>2.7207998316413051</v>
      </c>
      <c r="J164" s="124">
        <f>IF(RES_hhdet_in_tes!J164=0,"",RES_hhdet_in_tes!J164/RES_hhdet_in_fec!J164)</f>
        <v>2.7994813266575251</v>
      </c>
      <c r="K164" s="124">
        <f>IF(RES_hhdet_in_tes!K164=0,"",RES_hhdet_in_tes!K164/RES_hhdet_in_fec!K164)</f>
        <v>2.8801091494833253</v>
      </c>
      <c r="L164" s="124">
        <f>IF(RES_hhdet_in_tes!L164=0,"",RES_hhdet_in_tes!L164/RES_hhdet_in_fec!L164)</f>
        <v>2.9628145503208501</v>
      </c>
      <c r="M164" s="124">
        <f>IF(RES_hhdet_in_tes!M164=0,"",RES_hhdet_in_tes!M164/RES_hhdet_in_fec!M164)</f>
        <v>3.061598358389293</v>
      </c>
      <c r="N164" s="124">
        <f>IF(RES_hhdet_in_tes!N164=0,"",RES_hhdet_in_tes!N164/RES_hhdet_in_fec!N164)</f>
        <v>3.1810424856553818</v>
      </c>
      <c r="O164" s="124">
        <f>IF(RES_hhdet_in_tes!O164=0,"",RES_hhdet_in_tes!O164/RES_hhdet_in_fec!O164)</f>
        <v>3.3236800321210822</v>
      </c>
      <c r="P164" s="124">
        <f>IF(RES_hhdet_in_tes!P164=0,"",RES_hhdet_in_tes!P164/RES_hhdet_in_fec!P164)</f>
        <v>3.4783673798358086</v>
      </c>
      <c r="Q164" s="124">
        <f>IF(RES_hhdet_in_tes!Q164=0,"",RES_hhdet_in_tes!Q164/RES_hhdet_in_fec!Q164)</f>
        <v>3.6113031474490023</v>
      </c>
      <c r="R164" s="124" t="str">
        <f>IF(RES_hhdet_in_tes!R164=0,"",RES_hhdet_in_tes!R164/RES_hhdet_in_fec!R164)</f>
        <v/>
      </c>
      <c r="S164" s="124">
        <f>IF(RES_hhdet_in_tes!S164=0,"",RES_hhdet_in_tes!S164/RES_hhdet_in_fec!S164)</f>
        <v>3.7610824821923368</v>
      </c>
      <c r="T164" s="124">
        <f>IF(RES_hhdet_in_tes!T164=0,"",RES_hhdet_in_tes!T164/RES_hhdet_in_fec!T164)</f>
        <v>3.8165463251589697</v>
      </c>
      <c r="U164" s="124">
        <f>IF(RES_hhdet_in_tes!U164=0,"",RES_hhdet_in_tes!U164/RES_hhdet_in_fec!U164)</f>
        <v>3.8670390386509808</v>
      </c>
      <c r="V164" s="124">
        <f>IF(RES_hhdet_in_tes!V164=0,"",RES_hhdet_in_tes!V164/RES_hhdet_in_fec!V164)</f>
        <v>3.9185218835832849</v>
      </c>
      <c r="W164" s="124">
        <f>IF(RES_hhdet_in_tes!W164=0,"",RES_hhdet_in_tes!W164/RES_hhdet_in_fec!W164)</f>
        <v>3.9689243079134164</v>
      </c>
      <c r="DA164" s="130" t="s">
        <v>3740</v>
      </c>
    </row>
    <row r="165" spans="1:105" ht="12" customHeight="1" x14ac:dyDescent="0.25">
      <c r="A165" s="97" t="s">
        <v>53</v>
      </c>
      <c r="B165" s="111"/>
      <c r="C165" s="111" t="str">
        <f>IF(RES_hhdet_in_tes!C165=0,"",RES_hhdet_in_tes!C165/RES_hhdet_in_fec!C165)</f>
        <v/>
      </c>
      <c r="D165" s="111" t="str">
        <f>IF(RES_hhdet_in_tes!D165=0,"",RES_hhdet_in_tes!D165/RES_hhdet_in_fec!D165)</f>
        <v/>
      </c>
      <c r="E165" s="111">
        <f>IF(RES_hhdet_in_tes!E165=0,"",RES_hhdet_in_tes!E165/RES_hhdet_in_fec!E165)</f>
        <v>2.4160667851648765</v>
      </c>
      <c r="F165" s="111">
        <f>IF(RES_hhdet_in_tes!F165=0,"",RES_hhdet_in_tes!F165/RES_hhdet_in_fec!F165)</f>
        <v>2.491202364164911</v>
      </c>
      <c r="G165" s="111">
        <f>IF(RES_hhdet_in_tes!G165=0,"",RES_hhdet_in_tes!G165/RES_hhdet_in_fec!G165)</f>
        <v>2.5670519171038864</v>
      </c>
      <c r="H165" s="111">
        <f>IF(RES_hhdet_in_tes!H165=0,"",RES_hhdet_in_tes!H165/RES_hhdet_in_fec!H165)</f>
        <v>2.6435338118133558</v>
      </c>
      <c r="I165" s="111">
        <f>IF(RES_hhdet_in_tes!I165=0,"",RES_hhdet_in_tes!I165/RES_hhdet_in_fec!I165)</f>
        <v>2.7207998316413051</v>
      </c>
      <c r="J165" s="111">
        <f>IF(RES_hhdet_in_tes!J165=0,"",RES_hhdet_in_tes!J165/RES_hhdet_in_fec!J165)</f>
        <v>2.7994813266575251</v>
      </c>
      <c r="K165" s="111">
        <f>IF(RES_hhdet_in_tes!K165=0,"",RES_hhdet_in_tes!K165/RES_hhdet_in_fec!K165)</f>
        <v>2.8801091494833253</v>
      </c>
      <c r="L165" s="111">
        <f>IF(RES_hhdet_in_tes!L165=0,"",RES_hhdet_in_tes!L165/RES_hhdet_in_fec!L165)</f>
        <v>2.9628145503208501</v>
      </c>
      <c r="M165" s="111">
        <f>IF(RES_hhdet_in_tes!M165=0,"",RES_hhdet_in_tes!M165/RES_hhdet_in_fec!M165)</f>
        <v>3.061598358389293</v>
      </c>
      <c r="N165" s="111">
        <f>IF(RES_hhdet_in_tes!N165=0,"",RES_hhdet_in_tes!N165/RES_hhdet_in_fec!N165)</f>
        <v>3.1810424856553818</v>
      </c>
      <c r="O165" s="111">
        <f>IF(RES_hhdet_in_tes!O165=0,"",RES_hhdet_in_tes!O165/RES_hhdet_in_fec!O165)</f>
        <v>3.3236800321210822</v>
      </c>
      <c r="P165" s="111">
        <f>IF(RES_hhdet_in_tes!P165=0,"",RES_hhdet_in_tes!P165/RES_hhdet_in_fec!P165)</f>
        <v>3.4783673798358086</v>
      </c>
      <c r="Q165" s="111">
        <f>IF(RES_hhdet_in_tes!Q165=0,"",RES_hhdet_in_tes!Q165/RES_hhdet_in_fec!Q165)</f>
        <v>3.6113031474490023</v>
      </c>
      <c r="R165" s="111" t="str">
        <f>IF(RES_hhdet_in_tes!R165=0,"",RES_hhdet_in_tes!R165/RES_hhdet_in_fec!R165)</f>
        <v/>
      </c>
      <c r="S165" s="111">
        <f>IF(RES_hhdet_in_tes!S165=0,"",RES_hhdet_in_tes!S165/RES_hhdet_in_fec!S165)</f>
        <v>3.7610824821923368</v>
      </c>
      <c r="T165" s="111">
        <f>IF(RES_hhdet_in_tes!T165=0,"",RES_hhdet_in_tes!T165/RES_hhdet_in_fec!T165)</f>
        <v>3.8165463251589697</v>
      </c>
      <c r="U165" s="111">
        <f>IF(RES_hhdet_in_tes!U165=0,"",RES_hhdet_in_tes!U165/RES_hhdet_in_fec!U165)</f>
        <v>3.8670390386509808</v>
      </c>
      <c r="V165" s="111">
        <f>IF(RES_hhdet_in_tes!V165=0,"",RES_hhdet_in_tes!V165/RES_hhdet_in_fec!V165)</f>
        <v>3.9185218835832849</v>
      </c>
      <c r="W165" s="111">
        <f>IF(RES_hhdet_in_tes!W165=0,"",RES_hhdet_in_tes!W165/RES_hhdet_in_fec!W165)</f>
        <v>3.9689243079134164</v>
      </c>
      <c r="DA165" s="63" t="s">
        <v>3741</v>
      </c>
    </row>
    <row r="166" spans="1:105" ht="12" customHeight="1" x14ac:dyDescent="0.25">
      <c r="A166" s="121" t="s">
        <v>55</v>
      </c>
      <c r="B166" s="124"/>
      <c r="C166" s="124">
        <f>IF(RES_hhdet_in_tes!C166=0,"",RES_hhdet_in_tes!C166/RES_hhdet_in_fec!C166)</f>
        <v>0.61304064676202596</v>
      </c>
      <c r="D166" s="124">
        <f>IF(RES_hhdet_in_tes!D166=0,"",RES_hhdet_in_tes!D166/RES_hhdet_in_fec!D166)</f>
        <v>0.62676276619734195</v>
      </c>
      <c r="E166" s="124">
        <f>IF(RES_hhdet_in_tes!E166=0,"",RES_hhdet_in_tes!E166/RES_hhdet_in_fec!E166)</f>
        <v>0.64058084040560315</v>
      </c>
      <c r="F166" s="124">
        <f>IF(RES_hhdet_in_tes!F166=0,"",RES_hhdet_in_tes!F166/RES_hhdet_in_fec!F166)</f>
        <v>0.63759355359495395</v>
      </c>
      <c r="G166" s="124">
        <f>IF(RES_hhdet_in_tes!G166=0,"",RES_hhdet_in_tes!G166/RES_hhdet_in_fec!G166)</f>
        <v>0.62997997215478307</v>
      </c>
      <c r="H166" s="124">
        <f>IF(RES_hhdet_in_tes!H166=0,"",RES_hhdet_in_tes!H166/RES_hhdet_in_fec!H166)</f>
        <v>0.61904071491782475</v>
      </c>
      <c r="I166" s="124">
        <f>IF(RES_hhdet_in_tes!I166=0,"",RES_hhdet_in_tes!I166/RES_hhdet_in_fec!I166)</f>
        <v>0.63305312240532963</v>
      </c>
      <c r="J166" s="124">
        <f>IF(RES_hhdet_in_tes!J166=0,"",RES_hhdet_in_tes!J166/RES_hhdet_in_fec!J166)</f>
        <v>0.64806095785595041</v>
      </c>
      <c r="K166" s="124">
        <f>IF(RES_hhdet_in_tes!K166=0,"",RES_hhdet_in_tes!K166/RES_hhdet_in_fec!K166)</f>
        <v>0.71141928735017268</v>
      </c>
      <c r="L166" s="124">
        <f>IF(RES_hhdet_in_tes!L166=0,"",RES_hhdet_in_tes!L166/RES_hhdet_in_fec!L166)</f>
        <v>0.66838054855182993</v>
      </c>
      <c r="M166" s="124">
        <f>IF(RES_hhdet_in_tes!M166=0,"",RES_hhdet_in_tes!M166/RES_hhdet_in_fec!M166)</f>
        <v>0.67486083497215954</v>
      </c>
      <c r="N166" s="124">
        <f>IF(RES_hhdet_in_tes!N166=0,"",RES_hhdet_in_tes!N166/RES_hhdet_in_fec!N166)</f>
        <v>0.68632410567930846</v>
      </c>
      <c r="O166" s="124">
        <f>IF(RES_hhdet_in_tes!O166=0,"",RES_hhdet_in_tes!O166/RES_hhdet_in_fec!O166)</f>
        <v>0.78067661580637271</v>
      </c>
      <c r="P166" s="124">
        <f>IF(RES_hhdet_in_tes!P166=0,"",RES_hhdet_in_tes!P166/RES_hhdet_in_fec!P166)</f>
        <v>0.79859338352333253</v>
      </c>
      <c r="Q166" s="124">
        <f>IF(RES_hhdet_in_tes!Q166=0,"",RES_hhdet_in_tes!Q166/RES_hhdet_in_fec!Q166)</f>
        <v>0.80992485285114268</v>
      </c>
      <c r="R166" s="124" t="str">
        <f>IF(RES_hhdet_in_tes!R166=0,"",RES_hhdet_in_tes!R166/RES_hhdet_in_fec!R166)</f>
        <v/>
      </c>
      <c r="S166" s="124">
        <f>IF(RES_hhdet_in_tes!S166=0,"",RES_hhdet_in_tes!S166/RES_hhdet_in_fec!S166)</f>
        <v>0.78986181908564812</v>
      </c>
      <c r="T166" s="124">
        <f>IF(RES_hhdet_in_tes!T166=0,"",RES_hhdet_in_tes!T166/RES_hhdet_in_fec!T166)</f>
        <v>0.84485249113977923</v>
      </c>
      <c r="U166" s="124">
        <f>IF(RES_hhdet_in_tes!U166=0,"",RES_hhdet_in_tes!U166/RES_hhdet_in_fec!U166)</f>
        <v>0.84694286594654056</v>
      </c>
      <c r="V166" s="124">
        <f>IF(RES_hhdet_in_tes!V166=0,"",RES_hhdet_in_tes!V166/RES_hhdet_in_fec!V166)</f>
        <v>0.87158933965583996</v>
      </c>
      <c r="W166" s="124">
        <f>IF(RES_hhdet_in_tes!W166=0,"",RES_hhdet_in_tes!W166/RES_hhdet_in_fec!W166)</f>
        <v>0.86850365264933194</v>
      </c>
      <c r="DA166" s="130" t="s">
        <v>3742</v>
      </c>
    </row>
    <row r="167" spans="1:105" ht="12" customHeight="1" x14ac:dyDescent="0.25">
      <c r="A167" s="97" t="s">
        <v>124</v>
      </c>
      <c r="B167" s="111"/>
      <c r="C167" s="111">
        <f>IF(RES_hhdet_in_tes!C167=0,"",RES_hhdet_in_tes!C167/RES_hhdet_in_fec!C167)</f>
        <v>0.57117491641331308</v>
      </c>
      <c r="D167" s="111">
        <f>IF(RES_hhdet_in_tes!D167=0,"",RES_hhdet_in_tes!D167/RES_hhdet_in_fec!D167)</f>
        <v>0.57304133083580799</v>
      </c>
      <c r="E167" s="111">
        <f>IF(RES_hhdet_in_tes!E167=0,"",RES_hhdet_in_tes!E167/RES_hhdet_in_fec!E167)</f>
        <v>0.575216718836286</v>
      </c>
      <c r="F167" s="111">
        <f>IF(RES_hhdet_in_tes!F167=0,"",RES_hhdet_in_tes!F167/RES_hhdet_in_fec!F167)</f>
        <v>0.57743423959739792</v>
      </c>
      <c r="G167" s="111">
        <f>IF(RES_hhdet_in_tes!G167=0,"",RES_hhdet_in_tes!G167/RES_hhdet_in_fec!G167)</f>
        <v>0.57993630685030162</v>
      </c>
      <c r="H167" s="111">
        <f>IF(RES_hhdet_in_tes!H167=0,"",RES_hhdet_in_tes!H167/RES_hhdet_in_fec!H167)</f>
        <v>0.58269325224040303</v>
      </c>
      <c r="I167" s="111">
        <f>IF(RES_hhdet_in_tes!I167=0,"",RES_hhdet_in_tes!I167/RES_hhdet_in_fec!I167)</f>
        <v>0.58576480651814267</v>
      </c>
      <c r="J167" s="111">
        <f>IF(RES_hhdet_in_tes!J167=0,"",RES_hhdet_in_tes!J167/RES_hhdet_in_fec!J167)</f>
        <v>0.58939566548501776</v>
      </c>
      <c r="K167" s="111">
        <f>IF(RES_hhdet_in_tes!K167=0,"",RES_hhdet_in_tes!K167/RES_hhdet_in_fec!K167)</f>
        <v>0.593793884934952</v>
      </c>
      <c r="L167" s="111">
        <f>IF(RES_hhdet_in_tes!L167=0,"",RES_hhdet_in_tes!L167/RES_hhdet_in_fec!L167)</f>
        <v>0.59901512832267489</v>
      </c>
      <c r="M167" s="111">
        <f>IF(RES_hhdet_in_tes!M167=0,"",RES_hhdet_in_tes!M167/RES_hhdet_in_fec!M167)</f>
        <v>0.60999662650750142</v>
      </c>
      <c r="N167" s="111">
        <f>IF(RES_hhdet_in_tes!N167=0,"",RES_hhdet_in_tes!N167/RES_hhdet_in_fec!N167)</f>
        <v>0.62830545317046438</v>
      </c>
      <c r="O167" s="111">
        <f>IF(RES_hhdet_in_tes!O167=0,"",RES_hhdet_in_tes!O167/RES_hhdet_in_fec!O167)</f>
        <v>0.6552497596551109</v>
      </c>
      <c r="P167" s="111">
        <f>IF(RES_hhdet_in_tes!P167=0,"",RES_hhdet_in_tes!P167/RES_hhdet_in_fec!P167)</f>
        <v>0.68808017920568132</v>
      </c>
      <c r="Q167" s="111">
        <f>IF(RES_hhdet_in_tes!Q167=0,"",RES_hhdet_in_tes!Q167/RES_hhdet_in_fec!Q167)</f>
        <v>0.71788862293566402</v>
      </c>
      <c r="R167" s="111" t="str">
        <f>IF(RES_hhdet_in_tes!R167=0,"",RES_hhdet_in_tes!R167/RES_hhdet_in_fec!R167)</f>
        <v/>
      </c>
      <c r="S167" s="111">
        <f>IF(RES_hhdet_in_tes!S167=0,"",RES_hhdet_in_tes!S167/RES_hhdet_in_fec!S167)</f>
        <v>0.75739119960706169</v>
      </c>
      <c r="T167" s="111">
        <f>IF(RES_hhdet_in_tes!T167=0,"",RES_hhdet_in_tes!T167/RES_hhdet_in_fec!T167)</f>
        <v>0.77494790034989891</v>
      </c>
      <c r="U167" s="111">
        <f>IF(RES_hhdet_in_tes!U167=0,"",RES_hhdet_in_tes!U167/RES_hhdet_in_fec!U167)</f>
        <v>0.78957848430226674</v>
      </c>
      <c r="V167" s="111">
        <f>IF(RES_hhdet_in_tes!V167=0,"",RES_hhdet_in_tes!V167/RES_hhdet_in_fec!V167)</f>
        <v>0.80018565766773353</v>
      </c>
      <c r="W167" s="111">
        <f>IF(RES_hhdet_in_tes!W167=0,"",RES_hhdet_in_tes!W167/RES_hhdet_in_fec!W167)</f>
        <v>0.80517514605148766</v>
      </c>
      <c r="DA167" s="63" t="s">
        <v>3743</v>
      </c>
    </row>
    <row r="168" spans="1:105" ht="12" customHeight="1" x14ac:dyDescent="0.25">
      <c r="A168" s="97" t="s">
        <v>123</v>
      </c>
      <c r="B168" s="111"/>
      <c r="C168" s="111" t="str">
        <f>IF(RES_hhdet_in_tes!C168=0,"",RES_hhdet_in_tes!C168/RES_hhdet_in_fec!C168)</f>
        <v/>
      </c>
      <c r="D168" s="111" t="str">
        <f>IF(RES_hhdet_in_tes!D168=0,"",RES_hhdet_in_tes!D168/RES_hhdet_in_fec!D168)</f>
        <v/>
      </c>
      <c r="E168" s="111" t="str">
        <f>IF(RES_hhdet_in_tes!E168=0,"",RES_hhdet_in_tes!E168/RES_hhdet_in_fec!E168)</f>
        <v/>
      </c>
      <c r="F168" s="111" t="str">
        <f>IF(RES_hhdet_in_tes!F168=0,"",RES_hhdet_in_tes!F168/RES_hhdet_in_fec!F168)</f>
        <v/>
      </c>
      <c r="G168" s="111" t="str">
        <f>IF(RES_hhdet_in_tes!G168=0,"",RES_hhdet_in_tes!G168/RES_hhdet_in_fec!G168)</f>
        <v/>
      </c>
      <c r="H168" s="111" t="str">
        <f>IF(RES_hhdet_in_tes!H168=0,"",RES_hhdet_in_tes!H168/RES_hhdet_in_fec!H168)</f>
        <v/>
      </c>
      <c r="I168" s="111" t="str">
        <f>IF(RES_hhdet_in_tes!I168=0,"",RES_hhdet_in_tes!I168/RES_hhdet_in_fec!I168)</f>
        <v/>
      </c>
      <c r="J168" s="111" t="str">
        <f>IF(RES_hhdet_in_tes!J168=0,"",RES_hhdet_in_tes!J168/RES_hhdet_in_fec!J168)</f>
        <v/>
      </c>
      <c r="K168" s="111" t="str">
        <f>IF(RES_hhdet_in_tes!K168=0,"",RES_hhdet_in_tes!K168/RES_hhdet_in_fec!K168)</f>
        <v/>
      </c>
      <c r="L168" s="111" t="str">
        <f>IF(RES_hhdet_in_tes!L168=0,"",RES_hhdet_in_tes!L168/RES_hhdet_in_fec!L168)</f>
        <v/>
      </c>
      <c r="M168" s="111" t="str">
        <f>IF(RES_hhdet_in_tes!M168=0,"",RES_hhdet_in_tes!M168/RES_hhdet_in_fec!M168)</f>
        <v/>
      </c>
      <c r="N168" s="111" t="str">
        <f>IF(RES_hhdet_in_tes!N168=0,"",RES_hhdet_in_tes!N168/RES_hhdet_in_fec!N168)</f>
        <v/>
      </c>
      <c r="O168" s="111" t="str">
        <f>IF(RES_hhdet_in_tes!O168=0,"",RES_hhdet_in_tes!O168/RES_hhdet_in_fec!O168)</f>
        <v/>
      </c>
      <c r="P168" s="111" t="str">
        <f>IF(RES_hhdet_in_tes!P168=0,"",RES_hhdet_in_tes!P168/RES_hhdet_in_fec!P168)</f>
        <v/>
      </c>
      <c r="Q168" s="111" t="str">
        <f>IF(RES_hhdet_in_tes!Q168=0,"",RES_hhdet_in_tes!Q168/RES_hhdet_in_fec!Q168)</f>
        <v/>
      </c>
      <c r="R168" s="111" t="str">
        <f>IF(RES_hhdet_in_tes!R168=0,"",RES_hhdet_in_tes!R168/RES_hhdet_in_fec!R168)</f>
        <v/>
      </c>
      <c r="S168" s="111" t="str">
        <f>IF(RES_hhdet_in_tes!S168=0,"",RES_hhdet_in_tes!S168/RES_hhdet_in_fec!S168)</f>
        <v/>
      </c>
      <c r="T168" s="111" t="str">
        <f>IF(RES_hhdet_in_tes!T168=0,"",RES_hhdet_in_tes!T168/RES_hhdet_in_fec!T168)</f>
        <v/>
      </c>
      <c r="U168" s="111" t="str">
        <f>IF(RES_hhdet_in_tes!U168=0,"",RES_hhdet_in_tes!U168/RES_hhdet_in_fec!U168)</f>
        <v/>
      </c>
      <c r="V168" s="111" t="str">
        <f>IF(RES_hhdet_in_tes!V168=0,"",RES_hhdet_in_tes!V168/RES_hhdet_in_fec!V168)</f>
        <v/>
      </c>
      <c r="W168" s="111" t="str">
        <f>IF(RES_hhdet_in_tes!W168=0,"",RES_hhdet_in_tes!W168/RES_hhdet_in_fec!W168)</f>
        <v/>
      </c>
      <c r="DA168" s="63" t="s">
        <v>3744</v>
      </c>
    </row>
    <row r="169" spans="1:105" ht="12" customHeight="1" x14ac:dyDescent="0.25">
      <c r="A169" s="100" t="s">
        <v>50</v>
      </c>
      <c r="B169" s="112"/>
      <c r="C169" s="112" t="str">
        <f>IF(RES_hhdet_in_tes!C169=0,"",RES_hhdet_in_tes!C169/RES_hhdet_in_fec!C169)</f>
        <v/>
      </c>
      <c r="D169" s="112" t="str">
        <f>IF(RES_hhdet_in_tes!D169=0,"",RES_hhdet_in_tes!D169/RES_hhdet_in_fec!D169)</f>
        <v/>
      </c>
      <c r="E169" s="112" t="str">
        <f>IF(RES_hhdet_in_tes!E169=0,"",RES_hhdet_in_tes!E169/RES_hhdet_in_fec!E169)</f>
        <v/>
      </c>
      <c r="F169" s="112" t="str">
        <f>IF(RES_hhdet_in_tes!F169=0,"",RES_hhdet_in_tes!F169/RES_hhdet_in_fec!F169)</f>
        <v/>
      </c>
      <c r="G169" s="112" t="str">
        <f>IF(RES_hhdet_in_tes!G169=0,"",RES_hhdet_in_tes!G169/RES_hhdet_in_fec!G169)</f>
        <v/>
      </c>
      <c r="H169" s="112" t="str">
        <f>IF(RES_hhdet_in_tes!H169=0,"",RES_hhdet_in_tes!H169/RES_hhdet_in_fec!H169)</f>
        <v/>
      </c>
      <c r="I169" s="112" t="str">
        <f>IF(RES_hhdet_in_tes!I169=0,"",RES_hhdet_in_tes!I169/RES_hhdet_in_fec!I169)</f>
        <v/>
      </c>
      <c r="J169" s="112" t="str">
        <f>IF(RES_hhdet_in_tes!J169=0,"",RES_hhdet_in_tes!J169/RES_hhdet_in_fec!J169)</f>
        <v/>
      </c>
      <c r="K169" s="112" t="str">
        <f>IF(RES_hhdet_in_tes!K169=0,"",RES_hhdet_in_tes!K169/RES_hhdet_in_fec!K169)</f>
        <v/>
      </c>
      <c r="L169" s="112" t="str">
        <f>IF(RES_hhdet_in_tes!L169=0,"",RES_hhdet_in_tes!L169/RES_hhdet_in_fec!L169)</f>
        <v/>
      </c>
      <c r="M169" s="112" t="str">
        <f>IF(RES_hhdet_in_tes!M169=0,"",RES_hhdet_in_tes!M169/RES_hhdet_in_fec!M169)</f>
        <v/>
      </c>
      <c r="N169" s="112" t="str">
        <f>IF(RES_hhdet_in_tes!N169=0,"",RES_hhdet_in_tes!N169/RES_hhdet_in_fec!N169)</f>
        <v/>
      </c>
      <c r="O169" s="112" t="str">
        <f>IF(RES_hhdet_in_tes!O169=0,"",RES_hhdet_in_tes!O169/RES_hhdet_in_fec!O169)</f>
        <v/>
      </c>
      <c r="P169" s="112" t="str">
        <f>IF(RES_hhdet_in_tes!P169=0,"",RES_hhdet_in_tes!P169/RES_hhdet_in_fec!P169)</f>
        <v/>
      </c>
      <c r="Q169" s="112" t="str">
        <f>IF(RES_hhdet_in_tes!Q169=0,"",RES_hhdet_in_tes!Q169/RES_hhdet_in_fec!Q169)</f>
        <v/>
      </c>
      <c r="R169" s="112" t="str">
        <f>IF(RES_hhdet_in_tes!R169=0,"",RES_hhdet_in_tes!R169/RES_hhdet_in_fec!R169)</f>
        <v/>
      </c>
      <c r="S169" s="112" t="str">
        <f>IF(RES_hhdet_in_tes!S169=0,"",RES_hhdet_in_tes!S169/RES_hhdet_in_fec!S169)</f>
        <v/>
      </c>
      <c r="T169" s="112" t="str">
        <f>IF(RES_hhdet_in_tes!T169=0,"",RES_hhdet_in_tes!T169/RES_hhdet_in_fec!T169)</f>
        <v/>
      </c>
      <c r="U169" s="112" t="str">
        <f>IF(RES_hhdet_in_tes!U169=0,"",RES_hhdet_in_tes!U169/RES_hhdet_in_fec!U169)</f>
        <v/>
      </c>
      <c r="V169" s="112" t="str">
        <f>IF(RES_hhdet_in_tes!V169=0,"",RES_hhdet_in_tes!V169/RES_hhdet_in_fec!V169)</f>
        <v/>
      </c>
      <c r="W169" s="112" t="str">
        <f>IF(RES_hhdet_in_tes!W169=0,"",RES_hhdet_in_tes!W169/RES_hhdet_in_fec!W169)</f>
        <v/>
      </c>
      <c r="DA169" s="131" t="s">
        <v>3745</v>
      </c>
    </row>
    <row r="170" spans="1:105" ht="12" customHeight="1" x14ac:dyDescent="0.25">
      <c r="A170" s="103" t="s">
        <v>52</v>
      </c>
      <c r="B170" s="113"/>
      <c r="C170" s="113" t="str">
        <f>IF(RES_hhdet_in_tes!C170=0,"",RES_hhdet_in_tes!C170/RES_hhdet_in_fec!C170)</f>
        <v/>
      </c>
      <c r="D170" s="113" t="str">
        <f>IF(RES_hhdet_in_tes!D170=0,"",RES_hhdet_in_tes!D170/RES_hhdet_in_fec!D170)</f>
        <v/>
      </c>
      <c r="E170" s="113" t="str">
        <f>IF(RES_hhdet_in_tes!E170=0,"",RES_hhdet_in_tes!E170/RES_hhdet_in_fec!E170)</f>
        <v/>
      </c>
      <c r="F170" s="113" t="str">
        <f>IF(RES_hhdet_in_tes!F170=0,"",RES_hhdet_in_tes!F170/RES_hhdet_in_fec!F170)</f>
        <v/>
      </c>
      <c r="G170" s="113" t="str">
        <f>IF(RES_hhdet_in_tes!G170=0,"",RES_hhdet_in_tes!G170/RES_hhdet_in_fec!G170)</f>
        <v/>
      </c>
      <c r="H170" s="113" t="str">
        <f>IF(RES_hhdet_in_tes!H170=0,"",RES_hhdet_in_tes!H170/RES_hhdet_in_fec!H170)</f>
        <v/>
      </c>
      <c r="I170" s="113" t="str">
        <f>IF(RES_hhdet_in_tes!I170=0,"",RES_hhdet_in_tes!I170/RES_hhdet_in_fec!I170)</f>
        <v/>
      </c>
      <c r="J170" s="113" t="str">
        <f>IF(RES_hhdet_in_tes!J170=0,"",RES_hhdet_in_tes!J170/RES_hhdet_in_fec!J170)</f>
        <v/>
      </c>
      <c r="K170" s="113" t="str">
        <f>IF(RES_hhdet_in_tes!K170=0,"",RES_hhdet_in_tes!K170/RES_hhdet_in_fec!K170)</f>
        <v/>
      </c>
      <c r="L170" s="113" t="str">
        <f>IF(RES_hhdet_in_tes!L170=0,"",RES_hhdet_in_tes!L170/RES_hhdet_in_fec!L170)</f>
        <v/>
      </c>
      <c r="M170" s="113" t="str">
        <f>IF(RES_hhdet_in_tes!M170=0,"",RES_hhdet_in_tes!M170/RES_hhdet_in_fec!M170)</f>
        <v/>
      </c>
      <c r="N170" s="113" t="str">
        <f>IF(RES_hhdet_in_tes!N170=0,"",RES_hhdet_in_tes!N170/RES_hhdet_in_fec!N170)</f>
        <v/>
      </c>
      <c r="O170" s="113" t="str">
        <f>IF(RES_hhdet_in_tes!O170=0,"",RES_hhdet_in_tes!O170/RES_hhdet_in_fec!O170)</f>
        <v/>
      </c>
      <c r="P170" s="113" t="str">
        <f>IF(RES_hhdet_in_tes!P170=0,"",RES_hhdet_in_tes!P170/RES_hhdet_in_fec!P170)</f>
        <v/>
      </c>
      <c r="Q170" s="113" t="str">
        <f>IF(RES_hhdet_in_tes!Q170=0,"",RES_hhdet_in_tes!Q170/RES_hhdet_in_fec!Q170)</f>
        <v/>
      </c>
      <c r="R170" s="113" t="str">
        <f>IF(RES_hhdet_in_tes!R170=0,"",RES_hhdet_in_tes!R170/RES_hhdet_in_fec!R170)</f>
        <v/>
      </c>
      <c r="S170" s="113" t="str">
        <f>IF(RES_hhdet_in_tes!S170=0,"",RES_hhdet_in_tes!S170/RES_hhdet_in_fec!S170)</f>
        <v/>
      </c>
      <c r="T170" s="113" t="str">
        <f>IF(RES_hhdet_in_tes!T170=0,"",RES_hhdet_in_tes!T170/RES_hhdet_in_fec!T170)</f>
        <v/>
      </c>
      <c r="U170" s="113" t="str">
        <f>IF(RES_hhdet_in_tes!U170=0,"",RES_hhdet_in_tes!U170/RES_hhdet_in_fec!U170)</f>
        <v/>
      </c>
      <c r="V170" s="113" t="str">
        <f>IF(RES_hhdet_in_tes!V170=0,"",RES_hhdet_in_tes!V170/RES_hhdet_in_fec!V170)</f>
        <v/>
      </c>
      <c r="W170" s="113" t="str">
        <f>IF(RES_hhdet_in_tes!W170=0,"",RES_hhdet_in_tes!W170/RES_hhdet_in_fec!W170)</f>
        <v/>
      </c>
      <c r="DA170" s="132" t="s">
        <v>3746</v>
      </c>
    </row>
    <row r="171" spans="1:105" ht="12" customHeight="1" x14ac:dyDescent="0.25">
      <c r="A171" s="106" t="s">
        <v>122</v>
      </c>
      <c r="B171" s="112"/>
      <c r="C171" s="112">
        <f>IF(RES_hhdet_in_tes!C171=0,"",RES_hhdet_in_tes!C171/RES_hhdet_in_fec!C171)</f>
        <v>0.64116044441636455</v>
      </c>
      <c r="D171" s="112">
        <f>IF(RES_hhdet_in_tes!D171=0,"",RES_hhdet_in_tes!D171/RES_hhdet_in_fec!D171)</f>
        <v>0.64288036462870968</v>
      </c>
      <c r="E171" s="112">
        <f>IF(RES_hhdet_in_tes!E171=0,"",RES_hhdet_in_tes!E171/RES_hhdet_in_fec!E171)</f>
        <v>0.6447325710289048</v>
      </c>
      <c r="F171" s="112">
        <f>IF(RES_hhdet_in_tes!F171=0,"",RES_hhdet_in_tes!F171/RES_hhdet_in_fec!F171)</f>
        <v>0.64660256956342199</v>
      </c>
      <c r="G171" s="112">
        <f>IF(RES_hhdet_in_tes!G171=0,"",RES_hhdet_in_tes!G171/RES_hhdet_in_fec!G171)</f>
        <v>0.64859545626381576</v>
      </c>
      <c r="H171" s="112">
        <f>IF(RES_hhdet_in_tes!H171=0,"",RES_hhdet_in_tes!H171/RES_hhdet_in_fec!H171)</f>
        <v>0.65069945127796269</v>
      </c>
      <c r="I171" s="112">
        <f>IF(RES_hhdet_in_tes!I171=0,"",RES_hhdet_in_tes!I171/RES_hhdet_in_fec!I171)</f>
        <v>0.65294192623199265</v>
      </c>
      <c r="J171" s="112">
        <f>IF(RES_hhdet_in_tes!J171=0,"",RES_hhdet_in_tes!J171/RES_hhdet_in_fec!J171)</f>
        <v>0.6554324453767737</v>
      </c>
      <c r="K171" s="112">
        <f>IF(RES_hhdet_in_tes!K171=0,"",RES_hhdet_in_tes!K171/RES_hhdet_in_fec!K171)</f>
        <v>0.65826810458400087</v>
      </c>
      <c r="L171" s="112">
        <f>IF(RES_hhdet_in_tes!L171=0,"",RES_hhdet_in_tes!L171/RES_hhdet_in_fec!L171)</f>
        <v>0.66148288617099127</v>
      </c>
      <c r="M171" s="112">
        <f>IF(RES_hhdet_in_tes!M171=0,"",RES_hhdet_in_tes!M171/RES_hhdet_in_fec!M171)</f>
        <v>0.66730435021905188</v>
      </c>
      <c r="N171" s="112">
        <f>IF(RES_hhdet_in_tes!N171=0,"",RES_hhdet_in_tes!N171/RES_hhdet_in_fec!N171)</f>
        <v>0.67671125316056968</v>
      </c>
      <c r="O171" s="112">
        <f>IF(RES_hhdet_in_tes!O171=0,"",RES_hhdet_in_tes!O171/RES_hhdet_in_fec!O171)</f>
        <v>0.69095873593925394</v>
      </c>
      <c r="P171" s="112">
        <f>IF(RES_hhdet_in_tes!P171=0,"",RES_hhdet_in_tes!P171/RES_hhdet_in_fec!P171)</f>
        <v>0.70949288208010641</v>
      </c>
      <c r="Q171" s="112">
        <f>IF(RES_hhdet_in_tes!Q171=0,"",RES_hhdet_in_tes!Q171/RES_hhdet_in_fec!Q171)</f>
        <v>0.7276793369381851</v>
      </c>
      <c r="R171" s="112" t="str">
        <f>IF(RES_hhdet_in_tes!R171=0,"",RES_hhdet_in_tes!R171/RES_hhdet_in_fec!R171)</f>
        <v/>
      </c>
      <c r="S171" s="112">
        <f>IF(RES_hhdet_in_tes!S171=0,"",RES_hhdet_in_tes!S171/RES_hhdet_in_fec!S171)</f>
        <v>0.75362493808915698</v>
      </c>
      <c r="T171" s="112" t="str">
        <f>IF(RES_hhdet_in_tes!T171=0,"",RES_hhdet_in_tes!T171/RES_hhdet_in_fec!T171)</f>
        <v/>
      </c>
      <c r="U171" s="112">
        <f>IF(RES_hhdet_in_tes!U171=0,"",RES_hhdet_in_tes!U171/RES_hhdet_in_fec!U171)</f>
        <v>0.77788520577229425</v>
      </c>
      <c r="V171" s="112" t="str">
        <f>IF(RES_hhdet_in_tes!V171=0,"",RES_hhdet_in_tes!V171/RES_hhdet_in_fec!V171)</f>
        <v/>
      </c>
      <c r="W171" s="112">
        <f>IF(RES_hhdet_in_tes!W171=0,"",RES_hhdet_in_tes!W171/RES_hhdet_in_fec!W171)</f>
        <v>0.79654596598285621</v>
      </c>
      <c r="DA171" s="131" t="s">
        <v>3747</v>
      </c>
    </row>
    <row r="172" spans="1:105" ht="12" customHeight="1" x14ac:dyDescent="0.25">
      <c r="A172" s="107" t="s">
        <v>121</v>
      </c>
      <c r="B172" s="113"/>
      <c r="C172" s="113" t="str">
        <f>IF(RES_hhdet_in_tes!C172=0,"",RES_hhdet_in_tes!C172/RES_hhdet_in_fec!C172)</f>
        <v/>
      </c>
      <c r="D172" s="113" t="str">
        <f>IF(RES_hhdet_in_tes!D172=0,"",RES_hhdet_in_tes!D172/RES_hhdet_in_fec!D172)</f>
        <v/>
      </c>
      <c r="E172" s="113" t="str">
        <f>IF(RES_hhdet_in_tes!E172=0,"",RES_hhdet_in_tes!E172/RES_hhdet_in_fec!E172)</f>
        <v/>
      </c>
      <c r="F172" s="113" t="str">
        <f>IF(RES_hhdet_in_tes!F172=0,"",RES_hhdet_in_tes!F172/RES_hhdet_in_fec!F172)</f>
        <v/>
      </c>
      <c r="G172" s="113" t="str">
        <f>IF(RES_hhdet_in_tes!G172=0,"",RES_hhdet_in_tes!G172/RES_hhdet_in_fec!G172)</f>
        <v/>
      </c>
      <c r="H172" s="113" t="str">
        <f>IF(RES_hhdet_in_tes!H172=0,"",RES_hhdet_in_tes!H172/RES_hhdet_in_fec!H172)</f>
        <v/>
      </c>
      <c r="I172" s="113" t="str">
        <f>IF(RES_hhdet_in_tes!I172=0,"",RES_hhdet_in_tes!I172/RES_hhdet_in_fec!I172)</f>
        <v/>
      </c>
      <c r="J172" s="113" t="str">
        <f>IF(RES_hhdet_in_tes!J172=0,"",RES_hhdet_in_tes!J172/RES_hhdet_in_fec!J172)</f>
        <v/>
      </c>
      <c r="K172" s="113">
        <f>IF(RES_hhdet_in_tes!K172=0,"",RES_hhdet_in_tes!K172/RES_hhdet_in_fec!K172)</f>
        <v>0.79614404598547794</v>
      </c>
      <c r="L172" s="113">
        <f>IF(RES_hhdet_in_tes!L172=0,"",RES_hhdet_in_tes!L172/RES_hhdet_in_fec!L172)</f>
        <v>0.79110067099178716</v>
      </c>
      <c r="M172" s="113">
        <f>IF(RES_hhdet_in_tes!M172=0,"",RES_hhdet_in_tes!M172/RES_hhdet_in_fec!M172)</f>
        <v>0.80137436648296057</v>
      </c>
      <c r="N172" s="113">
        <f>IF(RES_hhdet_in_tes!N172=0,"",RES_hhdet_in_tes!N172/RES_hhdet_in_fec!N172)</f>
        <v>0.81350122847692186</v>
      </c>
      <c r="O172" s="113">
        <f>IF(RES_hhdet_in_tes!O172=0,"",RES_hhdet_in_tes!O172/RES_hhdet_in_fec!O172)</f>
        <v>0.81894390063694245</v>
      </c>
      <c r="P172" s="113">
        <f>IF(RES_hhdet_in_tes!P172=0,"",RES_hhdet_in_tes!P172/RES_hhdet_in_fec!P172)</f>
        <v>0.83440729519916401</v>
      </c>
      <c r="Q172" s="113">
        <f>IF(RES_hhdet_in_tes!Q172=0,"",RES_hhdet_in_tes!Q172/RES_hhdet_in_fec!Q172)</f>
        <v>0.84455332189439491</v>
      </c>
      <c r="R172" s="113" t="str">
        <f>IF(RES_hhdet_in_tes!R172=0,"",RES_hhdet_in_tes!R172/RES_hhdet_in_fec!R172)</f>
        <v/>
      </c>
      <c r="S172" s="113">
        <f>IF(RES_hhdet_in_tes!S172=0,"",RES_hhdet_in_tes!S172/RES_hhdet_in_fec!S172)</f>
        <v>0.86470756475783372</v>
      </c>
      <c r="T172" s="113">
        <f>IF(RES_hhdet_in_tes!T172=0,"",RES_hhdet_in_tes!T172/RES_hhdet_in_fec!T172)</f>
        <v>0.8559212685640013</v>
      </c>
      <c r="U172" s="113">
        <f>IF(RES_hhdet_in_tes!U172=0,"",RES_hhdet_in_tes!U172/RES_hhdet_in_fec!U172)</f>
        <v>0.87366362449816048</v>
      </c>
      <c r="V172" s="113">
        <f>IF(RES_hhdet_in_tes!V172=0,"",RES_hhdet_in_tes!V172/RES_hhdet_in_fec!V172)</f>
        <v>0.88169477629371118</v>
      </c>
      <c r="W172" s="113">
        <f>IF(RES_hhdet_in_tes!W172=0,"",RES_hhdet_in_tes!W172/RES_hhdet_in_fec!W172)</f>
        <v>0.89084894562514905</v>
      </c>
      <c r="DA172" s="132" t="s">
        <v>3748</v>
      </c>
    </row>
    <row r="173" spans="1:105" ht="12" customHeight="1" x14ac:dyDescent="0.25">
      <c r="A173" s="108" t="s">
        <v>53</v>
      </c>
      <c r="B173" s="111"/>
      <c r="C173" s="111" t="str">
        <f>IF(RES_hhdet_in_tes!C173=0,"",RES_hhdet_in_tes!C173/RES_hhdet_in_fec!C173)</f>
        <v/>
      </c>
      <c r="D173" s="111" t="str">
        <f>IF(RES_hhdet_in_tes!D173=0,"",RES_hhdet_in_tes!D173/RES_hhdet_in_fec!D173)</f>
        <v/>
      </c>
      <c r="E173" s="111" t="str">
        <f>IF(RES_hhdet_in_tes!E173=0,"",RES_hhdet_in_tes!E173/RES_hhdet_in_fec!E173)</f>
        <v/>
      </c>
      <c r="F173" s="111" t="str">
        <f>IF(RES_hhdet_in_tes!F173=0,"",RES_hhdet_in_tes!F173/RES_hhdet_in_fec!F173)</f>
        <v/>
      </c>
      <c r="G173" s="111" t="str">
        <f>IF(RES_hhdet_in_tes!G173=0,"",RES_hhdet_in_tes!G173/RES_hhdet_in_fec!G173)</f>
        <v/>
      </c>
      <c r="H173" s="111" t="str">
        <f>IF(RES_hhdet_in_tes!H173=0,"",RES_hhdet_in_tes!H173/RES_hhdet_in_fec!H173)</f>
        <v/>
      </c>
      <c r="I173" s="111" t="str">
        <f>IF(RES_hhdet_in_tes!I173=0,"",RES_hhdet_in_tes!I173/RES_hhdet_in_fec!I173)</f>
        <v/>
      </c>
      <c r="J173" s="111" t="str">
        <f>IF(RES_hhdet_in_tes!J173=0,"",RES_hhdet_in_tes!J173/RES_hhdet_in_fec!J173)</f>
        <v/>
      </c>
      <c r="K173" s="111">
        <f>IF(RES_hhdet_in_tes!K173=0,"",RES_hhdet_in_tes!K173/RES_hhdet_in_fec!K173)</f>
        <v>0.65826810458400087</v>
      </c>
      <c r="L173" s="111">
        <f>IF(RES_hhdet_in_tes!L173=0,"",RES_hhdet_in_tes!L173/RES_hhdet_in_fec!L173)</f>
        <v>0.66148288617099127</v>
      </c>
      <c r="M173" s="111">
        <f>IF(RES_hhdet_in_tes!M173=0,"",RES_hhdet_in_tes!M173/RES_hhdet_in_fec!M173)</f>
        <v>0.6673043502190521</v>
      </c>
      <c r="N173" s="111">
        <f>IF(RES_hhdet_in_tes!N173=0,"",RES_hhdet_in_tes!N173/RES_hhdet_in_fec!N173)</f>
        <v>0.67671125316056979</v>
      </c>
      <c r="O173" s="111">
        <f>IF(RES_hhdet_in_tes!O173=0,"",RES_hhdet_in_tes!O173/RES_hhdet_in_fec!O173)</f>
        <v>0.69095873593925394</v>
      </c>
      <c r="P173" s="111">
        <f>IF(RES_hhdet_in_tes!P173=0,"",RES_hhdet_in_tes!P173/RES_hhdet_in_fec!P173)</f>
        <v>0.7094928820801063</v>
      </c>
      <c r="Q173" s="111">
        <f>IF(RES_hhdet_in_tes!Q173=0,"",RES_hhdet_in_tes!Q173/RES_hhdet_in_fec!Q173)</f>
        <v>0.7276793369381851</v>
      </c>
      <c r="R173" s="111" t="str">
        <f>IF(RES_hhdet_in_tes!R173=0,"",RES_hhdet_in_tes!R173/RES_hhdet_in_fec!R173)</f>
        <v/>
      </c>
      <c r="S173" s="111">
        <f>IF(RES_hhdet_in_tes!S173=0,"",RES_hhdet_in_tes!S173/RES_hhdet_in_fec!S173)</f>
        <v>0.75362493808915698</v>
      </c>
      <c r="T173" s="111">
        <f>IF(RES_hhdet_in_tes!T173=0,"",RES_hhdet_in_tes!T173/RES_hhdet_in_fec!T173)</f>
        <v>0.76613428213655244</v>
      </c>
      <c r="U173" s="111">
        <f>IF(RES_hhdet_in_tes!U173=0,"",RES_hhdet_in_tes!U173/RES_hhdet_in_fec!U173)</f>
        <v>0.77788520577229436</v>
      </c>
      <c r="V173" s="111">
        <f>IF(RES_hhdet_in_tes!V173=0,"",RES_hhdet_in_tes!V173/RES_hhdet_in_fec!V173)</f>
        <v>0.78832658330350425</v>
      </c>
      <c r="W173" s="111">
        <f>IF(RES_hhdet_in_tes!W173=0,"",RES_hhdet_in_tes!W173/RES_hhdet_in_fec!W173)</f>
        <v>0.79654596598285621</v>
      </c>
      <c r="DA173" s="63" t="s">
        <v>3749</v>
      </c>
    </row>
    <row r="174" spans="1:105" ht="12" customHeight="1" x14ac:dyDescent="0.25">
      <c r="A174" s="115" t="s">
        <v>52</v>
      </c>
      <c r="B174" s="45"/>
      <c r="C174" s="45" t="str">
        <f>IF(RES_hhdet_in_tes!C174=0,"",RES_hhdet_in_tes!C174/RES_hhdet_in_fec!C174)</f>
        <v/>
      </c>
      <c r="D174" s="45" t="str">
        <f>IF(RES_hhdet_in_tes!D174=0,"",RES_hhdet_in_tes!D174/RES_hhdet_in_fec!D174)</f>
        <v/>
      </c>
      <c r="E174" s="45" t="str">
        <f>IF(RES_hhdet_in_tes!E174=0,"",RES_hhdet_in_tes!E174/RES_hhdet_in_fec!E174)</f>
        <v/>
      </c>
      <c r="F174" s="45" t="str">
        <f>IF(RES_hhdet_in_tes!F174=0,"",RES_hhdet_in_tes!F174/RES_hhdet_in_fec!F174)</f>
        <v/>
      </c>
      <c r="G174" s="45" t="str">
        <f>IF(RES_hhdet_in_tes!G174=0,"",RES_hhdet_in_tes!G174/RES_hhdet_in_fec!G174)</f>
        <v/>
      </c>
      <c r="H174" s="45" t="str">
        <f>IF(RES_hhdet_in_tes!H174=0,"",RES_hhdet_in_tes!H174/RES_hhdet_in_fec!H174)</f>
        <v/>
      </c>
      <c r="I174" s="45" t="str">
        <f>IF(RES_hhdet_in_tes!I174=0,"",RES_hhdet_in_tes!I174/RES_hhdet_in_fec!I174)</f>
        <v/>
      </c>
      <c r="J174" s="45" t="str">
        <f>IF(RES_hhdet_in_tes!J174=0,"",RES_hhdet_in_tes!J174/RES_hhdet_in_fec!J174)</f>
        <v/>
      </c>
      <c r="K174" s="45">
        <f>IF(RES_hhdet_in_tes!K174=0,"",RES_hhdet_in_tes!K174/RES_hhdet_in_fec!K174)</f>
        <v>1</v>
      </c>
      <c r="L174" s="45">
        <f>IF(RES_hhdet_in_tes!L174=0,"",RES_hhdet_in_tes!L174/RES_hhdet_in_fec!L174)</f>
        <v>1</v>
      </c>
      <c r="M174" s="45">
        <f>IF(RES_hhdet_in_tes!M174=0,"",RES_hhdet_in_tes!M174/RES_hhdet_in_fec!M174)</f>
        <v>1</v>
      </c>
      <c r="N174" s="45">
        <f>IF(RES_hhdet_in_tes!N174=0,"",RES_hhdet_in_tes!N174/RES_hhdet_in_fec!N174)</f>
        <v>1</v>
      </c>
      <c r="O174" s="45">
        <f>IF(RES_hhdet_in_tes!O174=0,"",RES_hhdet_in_tes!O174/RES_hhdet_in_fec!O174)</f>
        <v>1</v>
      </c>
      <c r="P174" s="45">
        <f>IF(RES_hhdet_in_tes!P174=0,"",RES_hhdet_in_tes!P174/RES_hhdet_in_fec!P174)</f>
        <v>1</v>
      </c>
      <c r="Q174" s="45">
        <f>IF(RES_hhdet_in_tes!Q174=0,"",RES_hhdet_in_tes!Q174/RES_hhdet_in_fec!Q174)</f>
        <v>1</v>
      </c>
      <c r="R174" s="45" t="str">
        <f>IF(RES_hhdet_in_tes!R174=0,"",RES_hhdet_in_tes!R174/RES_hhdet_in_fec!R174)</f>
        <v/>
      </c>
      <c r="S174" s="45">
        <f>IF(RES_hhdet_in_tes!S174=0,"",RES_hhdet_in_tes!S174/RES_hhdet_in_fec!S174)</f>
        <v>1</v>
      </c>
      <c r="T174" s="45">
        <f>IF(RES_hhdet_in_tes!T174=0,"",RES_hhdet_in_tes!T174/RES_hhdet_in_fec!T174)</f>
        <v>1</v>
      </c>
      <c r="U174" s="45">
        <f>IF(RES_hhdet_in_tes!U174=0,"",RES_hhdet_in_tes!U174/RES_hhdet_in_fec!U174)</f>
        <v>1</v>
      </c>
      <c r="V174" s="45">
        <f>IF(RES_hhdet_in_tes!V174=0,"",RES_hhdet_in_tes!V174/RES_hhdet_in_fec!V174)</f>
        <v>1</v>
      </c>
      <c r="W174" s="45">
        <f>IF(RES_hhdet_in_tes!W174=0,"",RES_hhdet_in_tes!W174/RES_hhdet_in_fec!W174)</f>
        <v>1</v>
      </c>
      <c r="DA174" s="60" t="s">
        <v>3750</v>
      </c>
    </row>
    <row r="175" spans="1:105" ht="12" customHeight="1" x14ac:dyDescent="0.25">
      <c r="A175" s="121" t="s">
        <v>54</v>
      </c>
      <c r="B175" s="124"/>
      <c r="C175" s="124">
        <f>IF(RES_hhdet_in_tes!C175=0,"",RES_hhdet_in_tes!C175/RES_hhdet_in_fec!C175)</f>
        <v>0.62039210032502268</v>
      </c>
      <c r="D175" s="124">
        <f>IF(RES_hhdet_in_tes!D175=0,"",RES_hhdet_in_tes!D175/RES_hhdet_in_fec!D175)</f>
        <v>0.62942131876350571</v>
      </c>
      <c r="E175" s="124">
        <f>IF(RES_hhdet_in_tes!E175=0,"",RES_hhdet_in_tes!E175/RES_hhdet_in_fec!E175)</f>
        <v>0.69450824273083545</v>
      </c>
      <c r="F175" s="124">
        <f>IF(RES_hhdet_in_tes!F175=0,"",RES_hhdet_in_tes!F175/RES_hhdet_in_fec!F175)</f>
        <v>0.65863782744321908</v>
      </c>
      <c r="G175" s="124">
        <f>IF(RES_hhdet_in_tes!G175=0,"",RES_hhdet_in_tes!G175/RES_hhdet_in_fec!G175)</f>
        <v>0.62395331966428913</v>
      </c>
      <c r="H175" s="124">
        <f>IF(RES_hhdet_in_tes!H175=0,"",RES_hhdet_in_tes!H175/RES_hhdet_in_fec!H175)</f>
        <v>0.62675941508212629</v>
      </c>
      <c r="I175" s="124">
        <f>IF(RES_hhdet_in_tes!I175=0,"",RES_hhdet_in_tes!I175/RES_hhdet_in_fec!I175)</f>
        <v>0.62242325334824844</v>
      </c>
      <c r="J175" s="124">
        <f>IF(RES_hhdet_in_tes!J175=0,"",RES_hhdet_in_tes!J175/RES_hhdet_in_fec!J175)</f>
        <v>0.65489319953954661</v>
      </c>
      <c r="K175" s="124">
        <f>IF(RES_hhdet_in_tes!K175=0,"",RES_hhdet_in_tes!K175/RES_hhdet_in_fec!K175)</f>
        <v>0.65763099686734461</v>
      </c>
      <c r="L175" s="124">
        <f>IF(RES_hhdet_in_tes!L175=0,"",RES_hhdet_in_tes!L175/RES_hhdet_in_fec!L175)</f>
        <v>0.68052950097419296</v>
      </c>
      <c r="M175" s="124">
        <f>IF(RES_hhdet_in_tes!M175=0,"",RES_hhdet_in_tes!M175/RES_hhdet_in_fec!M175)</f>
        <v>0.67170625890200397</v>
      </c>
      <c r="N175" s="124">
        <f>IF(RES_hhdet_in_tes!N175=0,"",RES_hhdet_in_tes!N175/RES_hhdet_in_fec!N175)</f>
        <v>0.64425449105630161</v>
      </c>
      <c r="O175" s="124">
        <f>IF(RES_hhdet_in_tes!O175=0,"",RES_hhdet_in_tes!O175/RES_hhdet_in_fec!O175)</f>
        <v>0.64307013710434313</v>
      </c>
      <c r="P175" s="124">
        <f>IF(RES_hhdet_in_tes!P175=0,"",RES_hhdet_in_tes!P175/RES_hhdet_in_fec!P175)</f>
        <v>0.63996271943386485</v>
      </c>
      <c r="Q175" s="124">
        <f>IF(RES_hhdet_in_tes!Q175=0,"",RES_hhdet_in_tes!Q175/RES_hhdet_in_fec!Q175)</f>
        <v>0.65051196345629025</v>
      </c>
      <c r="R175" s="124" t="str">
        <f>IF(RES_hhdet_in_tes!R175=0,"",RES_hhdet_in_tes!R175/RES_hhdet_in_fec!R175)</f>
        <v/>
      </c>
      <c r="S175" s="124">
        <f>IF(RES_hhdet_in_tes!S175=0,"",RES_hhdet_in_tes!S175/RES_hhdet_in_fec!S175)</f>
        <v>0.66733709228134375</v>
      </c>
      <c r="T175" s="124">
        <f>IF(RES_hhdet_in_tes!T175=0,"",RES_hhdet_in_tes!T175/RES_hhdet_in_fec!T175)</f>
        <v>0.66434347588365061</v>
      </c>
      <c r="U175" s="124">
        <f>IF(RES_hhdet_in_tes!U175=0,"",RES_hhdet_in_tes!U175/RES_hhdet_in_fec!U175)</f>
        <v>0.66550443542859505</v>
      </c>
      <c r="V175" s="124">
        <f>IF(RES_hhdet_in_tes!V175=0,"",RES_hhdet_in_tes!V175/RES_hhdet_in_fec!V175)</f>
        <v>0.67253199632112826</v>
      </c>
      <c r="W175" s="124">
        <f>IF(RES_hhdet_in_tes!W175=0,"",RES_hhdet_in_tes!W175/RES_hhdet_in_fec!W175)</f>
        <v>0.64121758013604924</v>
      </c>
      <c r="DA175" s="130" t="s">
        <v>3751</v>
      </c>
    </row>
    <row r="176" spans="1:105" ht="12" customHeight="1" x14ac:dyDescent="0.25">
      <c r="A176" s="97" t="s">
        <v>50</v>
      </c>
      <c r="B176" s="111"/>
      <c r="C176" s="111">
        <f>IF(RES_hhdet_in_tes!C176=0,"",RES_hhdet_in_tes!C176/RES_hhdet_in_fec!C176)</f>
        <v>0.59248837628742101</v>
      </c>
      <c r="D176" s="111">
        <f>IF(RES_hhdet_in_tes!D176=0,"",RES_hhdet_in_tes!D176/RES_hhdet_in_fec!D176)</f>
        <v>0.59300838715164517</v>
      </c>
      <c r="E176" s="111">
        <f>IF(RES_hhdet_in_tes!E176=0,"",RES_hhdet_in_tes!E176/RES_hhdet_in_fec!E176)</f>
        <v>0.59352106427792584</v>
      </c>
      <c r="F176" s="111">
        <f>IF(RES_hhdet_in_tes!F176=0,"",RES_hhdet_in_tes!F176/RES_hhdet_in_fec!F176)</f>
        <v>0.5940327413490325</v>
      </c>
      <c r="G176" s="111">
        <f>IF(RES_hhdet_in_tes!G176=0,"",RES_hhdet_in_tes!G176/RES_hhdet_in_fec!G176)</f>
        <v>0.59453766447885681</v>
      </c>
      <c r="H176" s="111">
        <f>IF(RES_hhdet_in_tes!H176=0,"",RES_hhdet_in_tes!H176/RES_hhdet_in_fec!H176)</f>
        <v>0.59503653786980759</v>
      </c>
      <c r="I176" s="111">
        <f>IF(RES_hhdet_in_tes!I176=0,"",RES_hhdet_in_tes!I176/RES_hhdet_in_fec!I176)</f>
        <v>0.5955279437641795</v>
      </c>
      <c r="J176" s="111">
        <f>IF(RES_hhdet_in_tes!J176=0,"",RES_hhdet_in_tes!J176/RES_hhdet_in_fec!J176)</f>
        <v>0.59600607410907791</v>
      </c>
      <c r="K176" s="111">
        <f>IF(RES_hhdet_in_tes!K176=0,"",RES_hhdet_in_tes!K176/RES_hhdet_in_fec!K176)</f>
        <v>0.59646599053184279</v>
      </c>
      <c r="L176" s="111">
        <f>IF(RES_hhdet_in_tes!L176=0,"",RES_hhdet_in_tes!L176/RES_hhdet_in_fec!L176)</f>
        <v>0.59690637181532413</v>
      </c>
      <c r="M176" s="111">
        <f>IF(RES_hhdet_in_tes!M176=0,"",RES_hhdet_in_tes!M176/RES_hhdet_in_fec!M176)</f>
        <v>0.59714335525115025</v>
      </c>
      <c r="N176" s="111">
        <f>IF(RES_hhdet_in_tes!N176=0,"",RES_hhdet_in_tes!N176/RES_hhdet_in_fec!N176)</f>
        <v>0.59714335525115025</v>
      </c>
      <c r="O176" s="111">
        <f>IF(RES_hhdet_in_tes!O176=0,"",RES_hhdet_in_tes!O176/RES_hhdet_in_fec!O176)</f>
        <v>0.59714335525115025</v>
      </c>
      <c r="P176" s="111">
        <f>IF(RES_hhdet_in_tes!P176=0,"",RES_hhdet_in_tes!P176/RES_hhdet_in_fec!P176)</f>
        <v>0.59714335525115025</v>
      </c>
      <c r="Q176" s="111">
        <f>IF(RES_hhdet_in_tes!Q176=0,"",RES_hhdet_in_tes!Q176/RES_hhdet_in_fec!Q176)</f>
        <v>0.59714335525115025</v>
      </c>
      <c r="R176" s="111" t="str">
        <f>IF(RES_hhdet_in_tes!R176=0,"",RES_hhdet_in_tes!R176/RES_hhdet_in_fec!R176)</f>
        <v/>
      </c>
      <c r="S176" s="111">
        <f>IF(RES_hhdet_in_tes!S176=0,"",RES_hhdet_in_tes!S176/RES_hhdet_in_fec!S176)</f>
        <v>0.60108878984082614</v>
      </c>
      <c r="T176" s="111">
        <f>IF(RES_hhdet_in_tes!T176=0,"",RES_hhdet_in_tes!T176/RES_hhdet_in_fec!T176)</f>
        <v>0.60394507532165587</v>
      </c>
      <c r="U176" s="111">
        <f>IF(RES_hhdet_in_tes!U176=0,"",RES_hhdet_in_tes!U176/RES_hhdet_in_fec!U176)</f>
        <v>0.60690337099823011</v>
      </c>
      <c r="V176" s="111">
        <f>IF(RES_hhdet_in_tes!V176=0,"",RES_hhdet_in_tes!V176/RES_hhdet_in_fec!V176)</f>
        <v>0.60965764628331653</v>
      </c>
      <c r="W176" s="111">
        <f>IF(RES_hhdet_in_tes!W176=0,"",RES_hhdet_in_tes!W176/RES_hhdet_in_fec!W176)</f>
        <v>0.6122079011769137</v>
      </c>
      <c r="DA176" s="63" t="s">
        <v>3752</v>
      </c>
    </row>
    <row r="177" spans="1:105" ht="12" customHeight="1" x14ac:dyDescent="0.25">
      <c r="A177" s="109" t="s">
        <v>120</v>
      </c>
      <c r="B177" s="45"/>
      <c r="C177" s="45">
        <f>IF(RES_hhdet_in_tes!C177=0,"",RES_hhdet_in_tes!C177/RES_hhdet_in_fec!C177)</f>
        <v>0.75317407815504789</v>
      </c>
      <c r="D177" s="45">
        <f>IF(RES_hhdet_in_tes!D177=0,"",RES_hhdet_in_tes!D177/RES_hhdet_in_fec!D177)</f>
        <v>0.75455999639618665</v>
      </c>
      <c r="E177" s="45">
        <f>IF(RES_hhdet_in_tes!E177=0,"",RES_hhdet_in_tes!E177/RES_hhdet_in_fec!E177)</f>
        <v>0.75599716253467064</v>
      </c>
      <c r="F177" s="45">
        <f>IF(RES_hhdet_in_tes!F177=0,"",RES_hhdet_in_tes!F177/RES_hhdet_in_fec!F177)</f>
        <v>0.7574413170227926</v>
      </c>
      <c r="G177" s="45">
        <f>IF(RES_hhdet_in_tes!G177=0,"",RES_hhdet_in_tes!G177/RES_hhdet_in_fec!G177)</f>
        <v>0.75893266781001723</v>
      </c>
      <c r="H177" s="45">
        <f>IF(RES_hhdet_in_tes!H177=0,"",RES_hhdet_in_tes!H177/RES_hhdet_in_fec!H177)</f>
        <v>0.76046629395520615</v>
      </c>
      <c r="I177" s="45">
        <f>IF(RES_hhdet_in_tes!I177=0,"",RES_hhdet_in_tes!I177/RES_hhdet_in_fec!I177)</f>
        <v>0.76205210269828227</v>
      </c>
      <c r="J177" s="45">
        <f>IF(RES_hhdet_in_tes!J177=0,"",RES_hhdet_in_tes!J177/RES_hhdet_in_fec!J177)</f>
        <v>0.76373068050426918</v>
      </c>
      <c r="K177" s="45">
        <f>IF(RES_hhdet_in_tes!K177=0,"",RES_hhdet_in_tes!K177/RES_hhdet_in_fec!K177)</f>
        <v>0.76553653654394638</v>
      </c>
      <c r="L177" s="45">
        <f>IF(RES_hhdet_in_tes!L177=0,"",RES_hhdet_in_tes!L177/RES_hhdet_in_fec!L177)</f>
        <v>0.76747890343530167</v>
      </c>
      <c r="M177" s="45">
        <f>IF(RES_hhdet_in_tes!M177=0,"",RES_hhdet_in_tes!M177/RES_hhdet_in_fec!M177)</f>
        <v>0.77012155627117329</v>
      </c>
      <c r="N177" s="45">
        <f>IF(RES_hhdet_in_tes!N177=0,"",RES_hhdet_in_tes!N177/RES_hhdet_in_fec!N177)</f>
        <v>0.77362435556243869</v>
      </c>
      <c r="O177" s="45">
        <f>IF(RES_hhdet_in_tes!O177=0,"",RES_hhdet_in_tes!O177/RES_hhdet_in_fec!O177)</f>
        <v>0.77837599881204678</v>
      </c>
      <c r="P177" s="45">
        <f>IF(RES_hhdet_in_tes!P177=0,"",RES_hhdet_in_tes!P177/RES_hhdet_in_fec!P177)</f>
        <v>0.78458063345675777</v>
      </c>
      <c r="Q177" s="45">
        <f>IF(RES_hhdet_in_tes!Q177=0,"",RES_hhdet_in_tes!Q177/RES_hhdet_in_fec!Q177)</f>
        <v>0.79257758085224983</v>
      </c>
      <c r="R177" s="45" t="str">
        <f>IF(RES_hhdet_in_tes!R177=0,"",RES_hhdet_in_tes!R177/RES_hhdet_in_fec!R177)</f>
        <v/>
      </c>
      <c r="S177" s="45">
        <f>IF(RES_hhdet_in_tes!S177=0,"",RES_hhdet_in_tes!S177/RES_hhdet_in_fec!S177)</f>
        <v>0.81703372226809989</v>
      </c>
      <c r="T177" s="45">
        <f>IF(RES_hhdet_in_tes!T177=0,"",RES_hhdet_in_tes!T177/RES_hhdet_in_fec!T177)</f>
        <v>0.83163176645014503</v>
      </c>
      <c r="U177" s="45">
        <f>IF(RES_hhdet_in_tes!U177=0,"",RES_hhdet_in_tes!U177/RES_hhdet_in_fec!U177)</f>
        <v>0.8455719301239536</v>
      </c>
      <c r="V177" s="45">
        <f>IF(RES_hhdet_in_tes!V177=0,"",RES_hhdet_in_tes!V177/RES_hhdet_in_fec!V177)</f>
        <v>0.85717581617128036</v>
      </c>
      <c r="W177" s="45">
        <f>IF(RES_hhdet_in_tes!W177=0,"",RES_hhdet_in_tes!W177/RES_hhdet_in_fec!W177)</f>
        <v>0.86585385781567858</v>
      </c>
      <c r="DA177" s="60" t="s">
        <v>3753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3754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149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761.43808940623319</v>
      </c>
      <c r="D3" s="117">
        <f t="shared" si="0"/>
        <v>1018.6993682117782</v>
      </c>
      <c r="E3" s="117">
        <f t="shared" si="0"/>
        <v>812.09384252995403</v>
      </c>
      <c r="F3" s="117">
        <f t="shared" si="0"/>
        <v>889.72106342494556</v>
      </c>
      <c r="G3" s="117">
        <f t="shared" si="0"/>
        <v>973.96045499357547</v>
      </c>
      <c r="H3" s="117">
        <f t="shared" si="0"/>
        <v>796.60690415188139</v>
      </c>
      <c r="I3" s="117">
        <f t="shared" si="0"/>
        <v>485.52107259633704</v>
      </c>
      <c r="J3" s="117">
        <f t="shared" si="0"/>
        <v>606.27015998929926</v>
      </c>
      <c r="K3" s="117">
        <f t="shared" si="0"/>
        <v>465.23887365029793</v>
      </c>
      <c r="L3" s="117">
        <f t="shared" si="0"/>
        <v>539.06645099995148</v>
      </c>
      <c r="M3" s="117">
        <f t="shared" si="0"/>
        <v>352.54552035939975</v>
      </c>
      <c r="N3" s="117">
        <f t="shared" si="0"/>
        <v>622.26096848566533</v>
      </c>
      <c r="O3" s="117">
        <f t="shared" si="0"/>
        <v>366.6201190781556</v>
      </c>
      <c r="P3" s="117">
        <f t="shared" si="0"/>
        <v>518.92330294384544</v>
      </c>
      <c r="Q3" s="117">
        <f t="shared" si="0"/>
        <v>497.27080881029912</v>
      </c>
      <c r="R3" s="117">
        <f t="shared" ref="R3:V3" si="1">R4+R7+R9+R19</f>
        <v>339.14851896956088</v>
      </c>
      <c r="S3" s="117">
        <f t="shared" si="1"/>
        <v>276.34002907551803</v>
      </c>
      <c r="T3" s="117">
        <f t="shared" si="1"/>
        <v>7.1279615032884438</v>
      </c>
      <c r="U3" s="117">
        <f t="shared" si="1"/>
        <v>254.38774123750309</v>
      </c>
      <c r="V3" s="117">
        <f t="shared" si="1"/>
        <v>273.63777324358784</v>
      </c>
      <c r="W3" s="117">
        <f t="shared" ref="W3" si="2">W4+W7+W9+W19</f>
        <v>50.038495746414583</v>
      </c>
      <c r="DA3" s="129" t="s">
        <v>3755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688.14076439934854</v>
      </c>
      <c r="D4" s="122">
        <f t="shared" si="3"/>
        <v>922.5866671342601</v>
      </c>
      <c r="E4" s="122">
        <f t="shared" si="3"/>
        <v>747.57222812943701</v>
      </c>
      <c r="F4" s="122">
        <f t="shared" si="3"/>
        <v>792.34263469413725</v>
      </c>
      <c r="G4" s="122">
        <f t="shared" si="3"/>
        <v>858.78829110165077</v>
      </c>
      <c r="H4" s="122">
        <f t="shared" si="3"/>
        <v>698.69928586911817</v>
      </c>
      <c r="I4" s="122">
        <f t="shared" si="3"/>
        <v>423.48330050517382</v>
      </c>
      <c r="J4" s="122">
        <f t="shared" si="3"/>
        <v>536.74106263088277</v>
      </c>
      <c r="K4" s="122">
        <f t="shared" si="3"/>
        <v>418.15702451871357</v>
      </c>
      <c r="L4" s="122">
        <f t="shared" si="3"/>
        <v>492.27435789804156</v>
      </c>
      <c r="M4" s="122">
        <f t="shared" si="3"/>
        <v>315.87164264693592</v>
      </c>
      <c r="N4" s="122">
        <f t="shared" si="3"/>
        <v>543.50613990405373</v>
      </c>
      <c r="O4" s="122">
        <f t="shared" si="3"/>
        <v>320.7302483538266</v>
      </c>
      <c r="P4" s="122">
        <f t="shared" si="3"/>
        <v>453.4276275888821</v>
      </c>
      <c r="Q4" s="122">
        <f t="shared" si="3"/>
        <v>433.14373115451502</v>
      </c>
      <c r="R4" s="122">
        <f t="shared" ref="R4:V4" si="4">SUM(R5:R6)</f>
        <v>297.56280782490296</v>
      </c>
      <c r="S4" s="122">
        <f t="shared" si="4"/>
        <v>236.55137299645858</v>
      </c>
      <c r="T4" s="122">
        <f t="shared" si="4"/>
        <v>6.0670758033857197</v>
      </c>
      <c r="U4" s="122">
        <f t="shared" si="4"/>
        <v>211.47425542409181</v>
      </c>
      <c r="V4" s="122">
        <f t="shared" si="4"/>
        <v>222.2312392658707</v>
      </c>
      <c r="W4" s="122">
        <f t="shared" ref="W4" si="5">SUM(W5:W6)</f>
        <v>38.060952726220123</v>
      </c>
      <c r="DA4" s="130" t="s">
        <v>3756</v>
      </c>
    </row>
    <row r="5" spans="1:105" ht="12" customHeight="1" x14ac:dyDescent="0.25">
      <c r="A5" s="97" t="s">
        <v>51</v>
      </c>
      <c r="B5" s="98"/>
      <c r="C5" s="98">
        <v>688.14076439934854</v>
      </c>
      <c r="D5" s="98">
        <v>922.5866671342601</v>
      </c>
      <c r="E5" s="98">
        <v>747.57222812943701</v>
      </c>
      <c r="F5" s="98">
        <v>792.34263469413725</v>
      </c>
      <c r="G5" s="98">
        <v>858.78829110165077</v>
      </c>
      <c r="H5" s="98">
        <v>698.69928586911817</v>
      </c>
      <c r="I5" s="98">
        <v>423.48330050517382</v>
      </c>
      <c r="J5" s="98">
        <v>536.74106263088277</v>
      </c>
      <c r="K5" s="98">
        <v>418.15702451871357</v>
      </c>
      <c r="L5" s="98">
        <v>492.27435789804156</v>
      </c>
      <c r="M5" s="98">
        <v>315.87164264693592</v>
      </c>
      <c r="N5" s="98">
        <v>543.50613990405373</v>
      </c>
      <c r="O5" s="98">
        <v>320.7302483538266</v>
      </c>
      <c r="P5" s="98">
        <v>453.4276275888821</v>
      </c>
      <c r="Q5" s="98">
        <v>433.14373115451502</v>
      </c>
      <c r="R5" s="98">
        <v>297.56280782490296</v>
      </c>
      <c r="S5" s="98">
        <v>236.55137299645858</v>
      </c>
      <c r="T5" s="98">
        <v>6.0670758033857197</v>
      </c>
      <c r="U5" s="98">
        <v>211.47425542409181</v>
      </c>
      <c r="V5" s="98">
        <v>222.2312392658707</v>
      </c>
      <c r="W5" s="98">
        <v>38.060952726220123</v>
      </c>
      <c r="DA5" s="63" t="s">
        <v>3757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3758</v>
      </c>
    </row>
    <row r="7" spans="1:105" ht="12.95" customHeight="1" x14ac:dyDescent="0.25">
      <c r="A7" s="121" t="s">
        <v>92</v>
      </c>
      <c r="B7" s="122"/>
      <c r="C7" s="122">
        <f t="shared" ref="C7:W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3759</v>
      </c>
    </row>
    <row r="8" spans="1:105" ht="12" customHeight="1" x14ac:dyDescent="0.25">
      <c r="A8" s="97" t="s">
        <v>53</v>
      </c>
      <c r="B8" s="98"/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3760</v>
      </c>
    </row>
    <row r="9" spans="1:105" ht="12" customHeight="1" x14ac:dyDescent="0.25">
      <c r="A9" s="121" t="s">
        <v>55</v>
      </c>
      <c r="B9" s="122"/>
      <c r="C9" s="122">
        <v>54.964404524435892</v>
      </c>
      <c r="D9" s="122">
        <v>73.742781937851248</v>
      </c>
      <c r="E9" s="122">
        <v>47.403550792919674</v>
      </c>
      <c r="F9" s="122">
        <v>70.017473922731639</v>
      </c>
      <c r="G9" s="122">
        <v>79.562197130148547</v>
      </c>
      <c r="H9" s="122">
        <v>70.087353628687382</v>
      </c>
      <c r="I9" s="122">
        <v>42.249270020236807</v>
      </c>
      <c r="J9" s="122">
        <v>48.880209111129467</v>
      </c>
      <c r="K9" s="122">
        <v>31.129346969981736</v>
      </c>
      <c r="L9" s="122">
        <v>32.435778423497197</v>
      </c>
      <c r="M9" s="122">
        <v>24.959122022226865</v>
      </c>
      <c r="N9" s="122">
        <v>54.511178127046733</v>
      </c>
      <c r="O9" s="122">
        <v>30.471304063100757</v>
      </c>
      <c r="P9" s="122">
        <v>41.306900442302087</v>
      </c>
      <c r="Q9" s="122">
        <v>41.653600235605822</v>
      </c>
      <c r="R9" s="122">
        <v>27.646767678239932</v>
      </c>
      <c r="S9" s="122">
        <v>27.949198530104603</v>
      </c>
      <c r="T9" s="122">
        <v>0.71127357863147833</v>
      </c>
      <c r="U9" s="122">
        <v>28.138703889631472</v>
      </c>
      <c r="V9" s="122">
        <v>35.766400938990628</v>
      </c>
      <c r="W9" s="122">
        <v>8.0696478248300458</v>
      </c>
      <c r="DA9" s="130" t="s">
        <v>3761</v>
      </c>
    </row>
    <row r="10" spans="1:105" ht="12" customHeight="1" x14ac:dyDescent="0.25">
      <c r="A10" s="97" t="s">
        <v>143</v>
      </c>
      <c r="B10" s="98"/>
      <c r="C10" s="98">
        <v>52.393382998786329</v>
      </c>
      <c r="D10" s="98">
        <v>71.926630332928553</v>
      </c>
      <c r="E10" s="98">
        <v>45.687773865745029</v>
      </c>
      <c r="F10" s="98">
        <v>67.848193200693558</v>
      </c>
      <c r="G10" s="98">
        <v>76.333664780182175</v>
      </c>
      <c r="H10" s="98">
        <v>67.981503555682806</v>
      </c>
      <c r="I10" s="98">
        <v>40.49553248082136</v>
      </c>
      <c r="J10" s="98">
        <v>47.676996943855229</v>
      </c>
      <c r="K10" s="98">
        <v>29.482379459302614</v>
      </c>
      <c r="L10" s="98">
        <v>31.182268764259931</v>
      </c>
      <c r="M10" s="98">
        <v>23.997631910863518</v>
      </c>
      <c r="N10" s="98">
        <v>52.923609633173712</v>
      </c>
      <c r="O10" s="98">
        <v>29.184946587737297</v>
      </c>
      <c r="P10" s="98">
        <v>38.441440374245495</v>
      </c>
      <c r="Q10" s="98">
        <v>39.59549139791956</v>
      </c>
      <c r="R10" s="98">
        <v>26.180583436953562</v>
      </c>
      <c r="S10" s="98">
        <v>27.043077957870633</v>
      </c>
      <c r="T10" s="98">
        <v>0.68571230059774191</v>
      </c>
      <c r="U10" s="98">
        <v>27.215278733992907</v>
      </c>
      <c r="V10" s="98">
        <v>35.166696819732927</v>
      </c>
      <c r="W10" s="98">
        <v>8.0696478248300458</v>
      </c>
      <c r="DA10" s="63" t="s">
        <v>3762</v>
      </c>
    </row>
    <row r="11" spans="1:105" ht="12" customHeight="1" x14ac:dyDescent="0.25">
      <c r="A11" s="97" t="s">
        <v>124</v>
      </c>
      <c r="B11" s="98"/>
      <c r="C11" s="98">
        <v>2.5710215256495634</v>
      </c>
      <c r="D11" s="98">
        <v>1.8161516049226882</v>
      </c>
      <c r="E11" s="98">
        <v>1.7157769271746446</v>
      </c>
      <c r="F11" s="98">
        <v>2.1692807220380854</v>
      </c>
      <c r="G11" s="98">
        <v>3.228532349966367</v>
      </c>
      <c r="H11" s="98">
        <v>2.1058500730045808</v>
      </c>
      <c r="I11" s="98">
        <v>1.7537375394154473</v>
      </c>
      <c r="J11" s="98">
        <v>1.2032121672742409</v>
      </c>
      <c r="K11" s="98">
        <v>1.6389122747112508</v>
      </c>
      <c r="L11" s="98">
        <v>1.2527385103903927</v>
      </c>
      <c r="M11" s="98">
        <v>0.9607623597381465</v>
      </c>
      <c r="N11" s="98">
        <v>1.586130717212918</v>
      </c>
      <c r="O11" s="98">
        <v>1.281081485997539</v>
      </c>
      <c r="P11" s="98">
        <v>2.8520634633705879</v>
      </c>
      <c r="Q11" s="98">
        <v>2.0470223760035733</v>
      </c>
      <c r="R11" s="98">
        <v>1.4572624883743175</v>
      </c>
      <c r="S11" s="98">
        <v>0.90277291417163452</v>
      </c>
      <c r="T11" s="98">
        <v>2.5372373060216648E-2</v>
      </c>
      <c r="U11" s="98">
        <v>0.91466446908506283</v>
      </c>
      <c r="V11" s="98">
        <v>0.59438928111530387</v>
      </c>
      <c r="W11" s="98">
        <v>0</v>
      </c>
      <c r="DA11" s="63" t="s">
        <v>3763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8.0552359678697331E-3</v>
      </c>
      <c r="L12" s="98">
        <v>7.7114884687434174E-4</v>
      </c>
      <c r="M12" s="98">
        <v>7.2775162519738627E-4</v>
      </c>
      <c r="N12" s="98">
        <v>1.4377766601077707E-3</v>
      </c>
      <c r="O12" s="98">
        <v>5.2759893659208631E-3</v>
      </c>
      <c r="P12" s="98">
        <v>1.3396604686001878E-2</v>
      </c>
      <c r="Q12" s="98">
        <v>1.1086461682688111E-2</v>
      </c>
      <c r="R12" s="98">
        <v>8.921752912051403E-3</v>
      </c>
      <c r="S12" s="98">
        <v>3.3476580623337036E-3</v>
      </c>
      <c r="T12" s="98">
        <v>1.8890497351974579E-4</v>
      </c>
      <c r="U12" s="98">
        <v>8.7606865535023726E-3</v>
      </c>
      <c r="V12" s="98">
        <v>5.3148381423971719E-3</v>
      </c>
      <c r="W12" s="98">
        <v>0</v>
      </c>
      <c r="DA12" s="63" t="s">
        <v>3764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8.0552359678697331E-3</v>
      </c>
      <c r="L13" s="101">
        <v>7.7114884687434174E-4</v>
      </c>
      <c r="M13" s="101">
        <v>7.2775162519738627E-4</v>
      </c>
      <c r="N13" s="101">
        <v>1.4377766601077707E-3</v>
      </c>
      <c r="O13" s="101">
        <v>5.2759893659208631E-3</v>
      </c>
      <c r="P13" s="101">
        <v>1.3396604686001878E-2</v>
      </c>
      <c r="Q13" s="101">
        <v>1.1086461682688111E-2</v>
      </c>
      <c r="R13" s="101">
        <v>8.921752912051403E-3</v>
      </c>
      <c r="S13" s="101">
        <v>3.3476580623337036E-3</v>
      </c>
      <c r="T13" s="101">
        <v>1.8890497351974579E-4</v>
      </c>
      <c r="U13" s="101">
        <v>8.7606865535023726E-3</v>
      </c>
      <c r="V13" s="101">
        <v>5.3148381423971719E-3</v>
      </c>
      <c r="W13" s="101">
        <v>0</v>
      </c>
      <c r="DA13" s="131" t="s">
        <v>3765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3766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3767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3768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3769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3770</v>
      </c>
    </row>
    <row r="19" spans="1:105" ht="12" customHeight="1" x14ac:dyDescent="0.25">
      <c r="A19" s="121" t="s">
        <v>54</v>
      </c>
      <c r="B19" s="122"/>
      <c r="C19" s="122">
        <v>18.332920482448838</v>
      </c>
      <c r="D19" s="122">
        <v>22.369919139666766</v>
      </c>
      <c r="E19" s="122">
        <v>17.118063607597332</v>
      </c>
      <c r="F19" s="122">
        <v>27.360954808076691</v>
      </c>
      <c r="G19" s="122">
        <v>35.609966761776207</v>
      </c>
      <c r="H19" s="122">
        <v>27.820264654075753</v>
      </c>
      <c r="I19" s="122">
        <v>19.788502070926402</v>
      </c>
      <c r="J19" s="122">
        <v>20.648888247286976</v>
      </c>
      <c r="K19" s="122">
        <v>15.952502161602652</v>
      </c>
      <c r="L19" s="122">
        <v>14.356314678412671</v>
      </c>
      <c r="M19" s="122">
        <v>11.714755690236917</v>
      </c>
      <c r="N19" s="122">
        <v>24.243650454564929</v>
      </c>
      <c r="O19" s="122">
        <v>15.418566661228208</v>
      </c>
      <c r="P19" s="122">
        <v>24.188774912661248</v>
      </c>
      <c r="Q19" s="122">
        <v>22.473477420178277</v>
      </c>
      <c r="R19" s="122">
        <v>13.938943466417966</v>
      </c>
      <c r="S19" s="122">
        <v>11.839457548954831</v>
      </c>
      <c r="T19" s="122">
        <v>0.34961212127124608</v>
      </c>
      <c r="U19" s="122">
        <v>14.774781923779814</v>
      </c>
      <c r="V19" s="122">
        <v>15.6401330387265</v>
      </c>
      <c r="W19" s="122">
        <v>3.9078951953644152</v>
      </c>
      <c r="DA19" s="130" t="s">
        <v>3771</v>
      </c>
    </row>
    <row r="20" spans="1:105" ht="12" customHeight="1" x14ac:dyDescent="0.25">
      <c r="A20" s="97" t="s">
        <v>51</v>
      </c>
      <c r="B20" s="98"/>
      <c r="C20" s="98">
        <v>1.2971152206645684</v>
      </c>
      <c r="D20" s="98">
        <v>2.8112199827961857</v>
      </c>
      <c r="E20" s="98">
        <v>3.2622403488624747</v>
      </c>
      <c r="F20" s="98">
        <v>4.9104474877235935</v>
      </c>
      <c r="G20" s="98">
        <v>5.4280590954456009</v>
      </c>
      <c r="H20" s="98">
        <v>4.2952844075972481</v>
      </c>
      <c r="I20" s="98">
        <v>2.0090231890942492</v>
      </c>
      <c r="J20" s="98">
        <v>4.6883684738950038</v>
      </c>
      <c r="K20" s="98">
        <v>3.4674495563190155</v>
      </c>
      <c r="L20" s="98">
        <v>3.5555561594265233</v>
      </c>
      <c r="M20" s="98">
        <v>3.2977232555370701</v>
      </c>
      <c r="N20" s="98">
        <v>5.8908035666985317</v>
      </c>
      <c r="O20" s="98">
        <v>4.2287373980430969</v>
      </c>
      <c r="P20" s="98">
        <v>5.2023304292997627</v>
      </c>
      <c r="Q20" s="98">
        <v>4.3042588640539199</v>
      </c>
      <c r="R20" s="98">
        <v>3.2276651027396519</v>
      </c>
      <c r="S20" s="98">
        <v>2.5640442347321137</v>
      </c>
      <c r="T20" s="98">
        <v>9.0358295294702975E-2</v>
      </c>
      <c r="U20" s="98">
        <v>1.9837978846349158</v>
      </c>
      <c r="V20" s="98">
        <v>3.6670879782131616</v>
      </c>
      <c r="W20" s="98">
        <v>1.7536633207750898</v>
      </c>
      <c r="DA20" s="63" t="s">
        <v>3772</v>
      </c>
    </row>
    <row r="21" spans="1:105" ht="12" customHeight="1" x14ac:dyDescent="0.25">
      <c r="A21" s="97" t="s">
        <v>50</v>
      </c>
      <c r="B21" s="98"/>
      <c r="C21" s="98">
        <v>17.035805261784269</v>
      </c>
      <c r="D21" s="98">
        <v>19.558699156870581</v>
      </c>
      <c r="E21" s="98">
        <v>13.855823258734857</v>
      </c>
      <c r="F21" s="98">
        <v>22.450507320353097</v>
      </c>
      <c r="G21" s="98">
        <v>30.181907666330606</v>
      </c>
      <c r="H21" s="98">
        <v>23.524980246478506</v>
      </c>
      <c r="I21" s="98">
        <v>17.779478881832151</v>
      </c>
      <c r="J21" s="98">
        <v>15.960519773391974</v>
      </c>
      <c r="K21" s="98">
        <v>12.485052605283636</v>
      </c>
      <c r="L21" s="98">
        <v>10.800758518986148</v>
      </c>
      <c r="M21" s="98">
        <v>8.4170324346998466</v>
      </c>
      <c r="N21" s="98">
        <v>18.352846887866399</v>
      </c>
      <c r="O21" s="98">
        <v>11.189829263185111</v>
      </c>
      <c r="P21" s="98">
        <v>18.986444483361485</v>
      </c>
      <c r="Q21" s="98">
        <v>18.169218556124356</v>
      </c>
      <c r="R21" s="98">
        <v>10.711278363678314</v>
      </c>
      <c r="S21" s="98">
        <v>9.2754133142227175</v>
      </c>
      <c r="T21" s="98">
        <v>0.25925382597654312</v>
      </c>
      <c r="U21" s="98">
        <v>12.790984039144899</v>
      </c>
      <c r="V21" s="98">
        <v>11.973045060513337</v>
      </c>
      <c r="W21" s="98">
        <v>2.1542318745893252</v>
      </c>
      <c r="DA21" s="63" t="s">
        <v>3773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3774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2.2363828813611444</v>
      </c>
      <c r="D24" s="117">
        <f t="shared" si="7"/>
        <v>1.0982541480203372</v>
      </c>
      <c r="E24" s="117">
        <f t="shared" si="7"/>
        <v>1.0033050083419435</v>
      </c>
      <c r="F24" s="117">
        <f t="shared" si="7"/>
        <v>0.87742537712872903</v>
      </c>
      <c r="G24" s="117">
        <f t="shared" si="7"/>
        <v>1.4347905222180499</v>
      </c>
      <c r="H24" s="117">
        <f t="shared" si="7"/>
        <v>1.7713843081405196</v>
      </c>
      <c r="I24" s="117">
        <f t="shared" si="7"/>
        <v>2.1438179735149263</v>
      </c>
      <c r="J24" s="117">
        <f t="shared" si="7"/>
        <v>1.8767519278342935</v>
      </c>
      <c r="K24" s="117">
        <f t="shared" si="7"/>
        <v>1.673602104394438</v>
      </c>
      <c r="L24" s="117">
        <f t="shared" si="7"/>
        <v>1.5546447050797858</v>
      </c>
      <c r="M24" s="117">
        <f t="shared" si="7"/>
        <v>1.1304984392722479</v>
      </c>
      <c r="N24" s="117">
        <f t="shared" si="7"/>
        <v>1.6124767504436917</v>
      </c>
      <c r="O24" s="117">
        <f t="shared" si="7"/>
        <v>1.0418970116081339</v>
      </c>
      <c r="P24" s="117">
        <f t="shared" si="7"/>
        <v>0.47763173200264564</v>
      </c>
      <c r="Q24" s="117">
        <f t="shared" si="7"/>
        <v>0.70133513324418262</v>
      </c>
      <c r="R24" s="117">
        <f t="shared" ref="R24:V24" si="8">R25+R28+R30+R39</f>
        <v>0.72513304894148634</v>
      </c>
      <c r="S24" s="117">
        <f t="shared" si="8"/>
        <v>0.77965828774239343</v>
      </c>
      <c r="T24" s="117">
        <f t="shared" si="8"/>
        <v>0.64628237953975898</v>
      </c>
      <c r="U24" s="117">
        <f t="shared" si="8"/>
        <v>1.0383343117904784</v>
      </c>
      <c r="V24" s="117">
        <f t="shared" si="8"/>
        <v>0.57461319168567182</v>
      </c>
      <c r="W24" s="117">
        <f t="shared" ref="W24" si="9">W25+W28+W30+W39</f>
        <v>0.76856811249814783</v>
      </c>
      <c r="DA24" s="129" t="s">
        <v>3775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2.0994424364851927</v>
      </c>
      <c r="D25" s="122">
        <f t="shared" si="10"/>
        <v>1.0500475135215617</v>
      </c>
      <c r="E25" s="122">
        <f t="shared" si="10"/>
        <v>0.97041475736653515</v>
      </c>
      <c r="F25" s="122">
        <f t="shared" si="10"/>
        <v>0.82930994472154329</v>
      </c>
      <c r="G25" s="122">
        <f t="shared" si="10"/>
        <v>1.3277499168694489</v>
      </c>
      <c r="H25" s="122">
        <f t="shared" si="10"/>
        <v>1.6020444309192738</v>
      </c>
      <c r="I25" s="122">
        <f t="shared" si="10"/>
        <v>1.9628804577223271</v>
      </c>
      <c r="J25" s="122">
        <f t="shared" si="10"/>
        <v>1.7735176765917819</v>
      </c>
      <c r="K25" s="122">
        <f t="shared" si="10"/>
        <v>1.5805063328165054</v>
      </c>
      <c r="L25" s="122">
        <f t="shared" si="10"/>
        <v>1.4909280933578706</v>
      </c>
      <c r="M25" s="122">
        <f t="shared" si="10"/>
        <v>1.0729364796394432</v>
      </c>
      <c r="N25" s="122">
        <f t="shared" si="10"/>
        <v>1.5036633497491305</v>
      </c>
      <c r="O25" s="122">
        <f t="shared" si="10"/>
        <v>0.96510761678796886</v>
      </c>
      <c r="P25" s="122">
        <f t="shared" si="10"/>
        <v>0.4358050331225245</v>
      </c>
      <c r="Q25" s="122">
        <f t="shared" si="10"/>
        <v>0.64341572884240417</v>
      </c>
      <c r="R25" s="122">
        <f t="shared" ref="R25:V25" si="11">SUM(R26:R27)</f>
        <v>0.66992944398770993</v>
      </c>
      <c r="S25" s="122">
        <f t="shared" si="11"/>
        <v>0.71444363882979411</v>
      </c>
      <c r="T25" s="122">
        <f t="shared" si="11"/>
        <v>0.58807125308952413</v>
      </c>
      <c r="U25" s="122">
        <f t="shared" si="11"/>
        <v>0.9407913226562471</v>
      </c>
      <c r="V25" s="122">
        <f t="shared" si="11"/>
        <v>0.51814827347905468</v>
      </c>
      <c r="W25" s="122">
        <f t="shared" ref="W25" si="12">SUM(W26:W27)</f>
        <v>0.66791281421675242</v>
      </c>
      <c r="DA25" s="130" t="s">
        <v>3776</v>
      </c>
    </row>
    <row r="26" spans="1:105" ht="12" customHeight="1" x14ac:dyDescent="0.25">
      <c r="A26" s="97" t="s">
        <v>74</v>
      </c>
      <c r="B26" s="98"/>
      <c r="C26" s="98">
        <v>2.0994424364851927</v>
      </c>
      <c r="D26" s="98">
        <v>1.0500475135215617</v>
      </c>
      <c r="E26" s="98">
        <v>0.97041475736653515</v>
      </c>
      <c r="F26" s="98">
        <v>0.82930994472154329</v>
      </c>
      <c r="G26" s="98">
        <v>1.3277499168694489</v>
      </c>
      <c r="H26" s="98">
        <v>1.6020444309192738</v>
      </c>
      <c r="I26" s="98">
        <v>1.9628804577223271</v>
      </c>
      <c r="J26" s="98">
        <v>1.7735176765917819</v>
      </c>
      <c r="K26" s="98">
        <v>1.5805063328165054</v>
      </c>
      <c r="L26" s="98">
        <v>1.4909280933578706</v>
      </c>
      <c r="M26" s="98">
        <v>1.0729364796394432</v>
      </c>
      <c r="N26" s="98">
        <v>1.5036633497491305</v>
      </c>
      <c r="O26" s="98">
        <v>0.96510761678796886</v>
      </c>
      <c r="P26" s="98">
        <v>0.4358050331225245</v>
      </c>
      <c r="Q26" s="98">
        <v>0.64341572884240417</v>
      </c>
      <c r="R26" s="98">
        <v>0.66992944398770993</v>
      </c>
      <c r="S26" s="98">
        <v>0.71444363882979411</v>
      </c>
      <c r="T26" s="98">
        <v>0.58807125308952413</v>
      </c>
      <c r="U26" s="98">
        <v>0.9407913226562471</v>
      </c>
      <c r="V26" s="98">
        <v>0.51814827347905468</v>
      </c>
      <c r="W26" s="98">
        <v>0.66791281421675242</v>
      </c>
      <c r="DA26" s="63" t="s">
        <v>3777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3778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3779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DA29" s="63" t="s">
        <v>3780</v>
      </c>
    </row>
    <row r="30" spans="1:105" ht="12" customHeight="1" x14ac:dyDescent="0.25">
      <c r="A30" s="121" t="s">
        <v>55</v>
      </c>
      <c r="B30" s="122"/>
      <c r="C30" s="122">
        <v>6.670462197811329E-2</v>
      </c>
      <c r="D30" s="122">
        <v>1.5427723453301805E-2</v>
      </c>
      <c r="E30" s="122">
        <v>7.1180638125291698E-3</v>
      </c>
      <c r="F30" s="122">
        <v>1.2997687534104369E-2</v>
      </c>
      <c r="G30" s="122">
        <v>3.5939758785518236E-2</v>
      </c>
      <c r="H30" s="122">
        <v>8.3389892983048719E-2</v>
      </c>
      <c r="I30" s="122">
        <v>6.3829980823284935E-2</v>
      </c>
      <c r="J30" s="122">
        <v>2.19945886136436E-2</v>
      </c>
      <c r="K30" s="122">
        <v>2.0567554573471213E-2</v>
      </c>
      <c r="L30" s="122">
        <v>1.2706774866728329E-2</v>
      </c>
      <c r="M30" s="122">
        <v>1.1337507861394192E-2</v>
      </c>
      <c r="N30" s="122">
        <v>2.6173774211434291E-2</v>
      </c>
      <c r="O30" s="122">
        <v>1.7792798416632487E-2</v>
      </c>
      <c r="P30" s="122">
        <v>9.6598254474871744E-3</v>
      </c>
      <c r="Q30" s="122">
        <v>1.1271054377995386E-2</v>
      </c>
      <c r="R30" s="122">
        <v>1.2010405123964158E-2</v>
      </c>
      <c r="S30" s="122">
        <v>1.4690091798650856E-2</v>
      </c>
      <c r="T30" s="122">
        <v>1.135274912001507E-2</v>
      </c>
      <c r="U30" s="122">
        <v>1.8514391831609252E-2</v>
      </c>
      <c r="V30" s="122">
        <v>1.1873377809131069E-2</v>
      </c>
      <c r="W30" s="122">
        <v>2.1472495403948522E-2</v>
      </c>
      <c r="DA30" s="130" t="s">
        <v>3781</v>
      </c>
    </row>
    <row r="31" spans="1:105" ht="12" customHeight="1" x14ac:dyDescent="0.25">
      <c r="A31" s="97" t="s">
        <v>141</v>
      </c>
      <c r="B31" s="98"/>
      <c r="C31" s="98">
        <v>6.670462197811329E-2</v>
      </c>
      <c r="D31" s="98">
        <v>1.5427723453301805E-2</v>
      </c>
      <c r="E31" s="98">
        <v>7.1180638125291698E-3</v>
      </c>
      <c r="F31" s="98">
        <v>1.2997687534104369E-2</v>
      </c>
      <c r="G31" s="98">
        <v>3.5939758785518236E-2</v>
      </c>
      <c r="H31" s="98">
        <v>8.3389892983048719E-2</v>
      </c>
      <c r="I31" s="98">
        <v>6.3829980823284935E-2</v>
      </c>
      <c r="J31" s="98">
        <v>2.19945886136436E-2</v>
      </c>
      <c r="K31" s="98">
        <v>2.03844810287469E-2</v>
      </c>
      <c r="L31" s="98">
        <v>1.2706774866728329E-2</v>
      </c>
      <c r="M31" s="98">
        <v>1.1337507861394192E-2</v>
      </c>
      <c r="N31" s="98">
        <v>2.6173774211434291E-2</v>
      </c>
      <c r="O31" s="98">
        <v>1.7792798416632487E-2</v>
      </c>
      <c r="P31" s="98">
        <v>9.6598254474871744E-3</v>
      </c>
      <c r="Q31" s="98">
        <v>1.1271054377995386E-2</v>
      </c>
      <c r="R31" s="98">
        <v>1.2010405123964158E-2</v>
      </c>
      <c r="S31" s="98">
        <v>1.4690091798650856E-2</v>
      </c>
      <c r="T31" s="98">
        <v>1.1163844146495324E-2</v>
      </c>
      <c r="U31" s="98">
        <v>1.8335602310109202E-2</v>
      </c>
      <c r="V31" s="98">
        <v>1.1701931417440838E-2</v>
      </c>
      <c r="W31" s="98">
        <v>2.1313852550178747E-2</v>
      </c>
      <c r="DA31" s="63" t="s">
        <v>3782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1.8307354472431206E-4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1.8890497351974579E-4</v>
      </c>
      <c r="U32" s="98">
        <v>1.7878952150004844E-4</v>
      </c>
      <c r="V32" s="98">
        <v>1.7144639169023134E-4</v>
      </c>
      <c r="W32" s="98">
        <v>1.5864285376977267E-4</v>
      </c>
      <c r="DA32" s="63" t="s">
        <v>3783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1.8307354472431206E-4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1.8890497351974579E-4</v>
      </c>
      <c r="U33" s="101">
        <v>1.7878952150004844E-4</v>
      </c>
      <c r="V33" s="101">
        <v>1.7144639169023134E-4</v>
      </c>
      <c r="W33" s="101">
        <v>1.5864285376977267E-4</v>
      </c>
      <c r="DA33" s="131" t="s">
        <v>3784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3785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3786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3787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3788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3789</v>
      </c>
    </row>
    <row r="39" spans="1:105" ht="12" customHeight="1" x14ac:dyDescent="0.25">
      <c r="A39" s="121" t="s">
        <v>54</v>
      </c>
      <c r="B39" s="122"/>
      <c r="C39" s="122">
        <v>7.0235822897838751E-2</v>
      </c>
      <c r="D39" s="122">
        <v>3.2778911045473688E-2</v>
      </c>
      <c r="E39" s="122">
        <v>2.5772187162879084E-2</v>
      </c>
      <c r="F39" s="122">
        <v>3.511774487308135E-2</v>
      </c>
      <c r="G39" s="122">
        <v>7.1100846563082937E-2</v>
      </c>
      <c r="H39" s="122">
        <v>8.5949984238197094E-2</v>
      </c>
      <c r="I39" s="122">
        <v>0.11710753496931431</v>
      </c>
      <c r="J39" s="122">
        <v>8.1239662628867823E-2</v>
      </c>
      <c r="K39" s="122">
        <v>7.2528217004461534E-2</v>
      </c>
      <c r="L39" s="122">
        <v>5.1009836855187105E-2</v>
      </c>
      <c r="M39" s="122">
        <v>4.6224451771410546E-2</v>
      </c>
      <c r="N39" s="122">
        <v>8.2639626483126824E-2</v>
      </c>
      <c r="O39" s="122">
        <v>5.8996596403532484E-2</v>
      </c>
      <c r="P39" s="122">
        <v>3.2166873432633955E-2</v>
      </c>
      <c r="Q39" s="122">
        <v>4.6648350023783133E-2</v>
      </c>
      <c r="R39" s="122">
        <v>4.3193199829812338E-2</v>
      </c>
      <c r="S39" s="122">
        <v>5.0524557113948459E-2</v>
      </c>
      <c r="T39" s="122">
        <v>4.6858377330219789E-2</v>
      </c>
      <c r="U39" s="122">
        <v>7.9028597302622017E-2</v>
      </c>
      <c r="V39" s="122">
        <v>4.4591540397486029E-2</v>
      </c>
      <c r="W39" s="122">
        <v>7.918280287744682E-2</v>
      </c>
      <c r="DA39" s="130" t="s">
        <v>3790</v>
      </c>
    </row>
    <row r="40" spans="1:105" ht="12" customHeight="1" x14ac:dyDescent="0.25">
      <c r="A40" s="97" t="s">
        <v>50</v>
      </c>
      <c r="B40" s="98"/>
      <c r="C40" s="98">
        <v>7.0235822897838751E-2</v>
      </c>
      <c r="D40" s="98">
        <v>3.2778911045473688E-2</v>
      </c>
      <c r="E40" s="98">
        <v>2.5772187162879084E-2</v>
      </c>
      <c r="F40" s="98">
        <v>3.511774487308135E-2</v>
      </c>
      <c r="G40" s="98">
        <v>7.1100846563082937E-2</v>
      </c>
      <c r="H40" s="98">
        <v>8.5949984238197094E-2</v>
      </c>
      <c r="I40" s="98">
        <v>0.11710753496931431</v>
      </c>
      <c r="J40" s="98">
        <v>8.1239662628867823E-2</v>
      </c>
      <c r="K40" s="98">
        <v>7.2528217004461534E-2</v>
      </c>
      <c r="L40" s="98">
        <v>5.1009836855187105E-2</v>
      </c>
      <c r="M40" s="98">
        <v>4.6224451771410546E-2</v>
      </c>
      <c r="N40" s="98">
        <v>8.2639626483126824E-2</v>
      </c>
      <c r="O40" s="98">
        <v>5.8996596403532484E-2</v>
      </c>
      <c r="P40" s="98">
        <v>3.2166873432633955E-2</v>
      </c>
      <c r="Q40" s="98">
        <v>4.6648350023783133E-2</v>
      </c>
      <c r="R40" s="98">
        <v>4.3193199829812338E-2</v>
      </c>
      <c r="S40" s="98">
        <v>5.0524557113948459E-2</v>
      </c>
      <c r="T40" s="98">
        <v>4.6858377330219789E-2</v>
      </c>
      <c r="U40" s="98">
        <v>7.9028597302622017E-2</v>
      </c>
      <c r="V40" s="98">
        <v>4.4591540397486029E-2</v>
      </c>
      <c r="W40" s="98">
        <v>7.918280287744682E-2</v>
      </c>
      <c r="DA40" s="63" t="s">
        <v>3791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3792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47.685704175077369</v>
      </c>
      <c r="D43" s="117">
        <f t="shared" si="14"/>
        <v>61.882742607232686</v>
      </c>
      <c r="E43" s="117">
        <f t="shared" si="14"/>
        <v>50.449770746235785</v>
      </c>
      <c r="F43" s="117">
        <f t="shared" si="14"/>
        <v>32.583938384245677</v>
      </c>
      <c r="G43" s="117">
        <f t="shared" si="14"/>
        <v>0</v>
      </c>
      <c r="H43" s="117">
        <f t="shared" si="14"/>
        <v>0</v>
      </c>
      <c r="I43" s="117">
        <f t="shared" si="14"/>
        <v>0</v>
      </c>
      <c r="J43" s="117">
        <f t="shared" si="14"/>
        <v>0</v>
      </c>
      <c r="K43" s="117">
        <f t="shared" si="14"/>
        <v>0</v>
      </c>
      <c r="L43" s="117">
        <f t="shared" si="14"/>
        <v>0</v>
      </c>
      <c r="M43" s="117">
        <f t="shared" si="14"/>
        <v>0</v>
      </c>
      <c r="N43" s="117">
        <f t="shared" si="14"/>
        <v>6.2899196480969177</v>
      </c>
      <c r="O43" s="117">
        <f t="shared" si="14"/>
        <v>16.865972704166232</v>
      </c>
      <c r="P43" s="117">
        <f t="shared" si="14"/>
        <v>0</v>
      </c>
      <c r="Q43" s="117">
        <f t="shared" si="14"/>
        <v>0</v>
      </c>
      <c r="R43" s="117">
        <f t="shared" ref="R43:V43" si="15">R44+R47+R49+R58</f>
        <v>0.47137589364893523</v>
      </c>
      <c r="S43" s="117">
        <f t="shared" si="15"/>
        <v>6.422249742455576</v>
      </c>
      <c r="T43" s="117">
        <f t="shared" si="15"/>
        <v>8.9043536529437475</v>
      </c>
      <c r="U43" s="117">
        <f t="shared" si="15"/>
        <v>6.9320109242785035</v>
      </c>
      <c r="V43" s="117">
        <f t="shared" si="15"/>
        <v>5.4937286469600295</v>
      </c>
      <c r="W43" s="117">
        <f t="shared" ref="W43" si="16">W44+W47+W49+W58</f>
        <v>0.92554435178240857</v>
      </c>
      <c r="DA43" s="129" t="s">
        <v>3793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42.809414094111681</v>
      </c>
      <c r="D44" s="122">
        <f t="shared" si="17"/>
        <v>55.459631254719945</v>
      </c>
      <c r="E44" s="122">
        <f t="shared" si="17"/>
        <v>44.661895142497606</v>
      </c>
      <c r="F44" s="122">
        <f t="shared" si="17"/>
        <v>28.443204676199283</v>
      </c>
      <c r="G44" s="122">
        <f t="shared" si="17"/>
        <v>0</v>
      </c>
      <c r="H44" s="122">
        <f t="shared" si="17"/>
        <v>0</v>
      </c>
      <c r="I44" s="122">
        <f t="shared" si="17"/>
        <v>0</v>
      </c>
      <c r="J44" s="122">
        <f t="shared" si="17"/>
        <v>0</v>
      </c>
      <c r="K44" s="122">
        <f t="shared" si="17"/>
        <v>0</v>
      </c>
      <c r="L44" s="122">
        <f t="shared" si="17"/>
        <v>0</v>
      </c>
      <c r="M44" s="122">
        <f t="shared" si="17"/>
        <v>0</v>
      </c>
      <c r="N44" s="122">
        <f t="shared" si="17"/>
        <v>5.3671702804428802</v>
      </c>
      <c r="O44" s="122">
        <f t="shared" si="17"/>
        <v>14.21663794688428</v>
      </c>
      <c r="P44" s="122">
        <f t="shared" si="17"/>
        <v>0</v>
      </c>
      <c r="Q44" s="122">
        <f t="shared" si="17"/>
        <v>0</v>
      </c>
      <c r="R44" s="122">
        <f t="shared" ref="R44:V44" si="18">SUM(R45:R46)</f>
        <v>0.38734147241459937</v>
      </c>
      <c r="S44" s="122">
        <f t="shared" si="18"/>
        <v>5.2547486064165376</v>
      </c>
      <c r="T44" s="122">
        <f t="shared" si="18"/>
        <v>7.3603178409520886</v>
      </c>
      <c r="U44" s="122">
        <f t="shared" si="18"/>
        <v>5.6134516979353846</v>
      </c>
      <c r="V44" s="122">
        <f t="shared" si="18"/>
        <v>4.4385214790892356</v>
      </c>
      <c r="W44" s="122">
        <f t="shared" ref="W44" si="19">SUM(W45:W46)</f>
        <v>0.81081506538045522</v>
      </c>
      <c r="DA44" s="130" t="s">
        <v>3794</v>
      </c>
    </row>
    <row r="45" spans="1:105" ht="12" customHeight="1" x14ac:dyDescent="0.25">
      <c r="A45" s="97" t="s">
        <v>216</v>
      </c>
      <c r="B45" s="98"/>
      <c r="C45" s="98">
        <v>42.809414094111681</v>
      </c>
      <c r="D45" s="98">
        <v>55.459631254719945</v>
      </c>
      <c r="E45" s="98">
        <v>44.661895142497606</v>
      </c>
      <c r="F45" s="98">
        <v>28.443204676199283</v>
      </c>
      <c r="G45" s="98">
        <v>0</v>
      </c>
      <c r="H45" s="98">
        <v>0</v>
      </c>
      <c r="I45" s="98">
        <v>0</v>
      </c>
      <c r="J45" s="98">
        <v>0</v>
      </c>
      <c r="K45" s="98">
        <v>0</v>
      </c>
      <c r="L45" s="98">
        <v>0</v>
      </c>
      <c r="M45" s="98">
        <v>0</v>
      </c>
      <c r="N45" s="98">
        <v>5.3671702804428802</v>
      </c>
      <c r="O45" s="98">
        <v>14.21663794688428</v>
      </c>
      <c r="P45" s="98">
        <v>0</v>
      </c>
      <c r="Q45" s="98">
        <v>0</v>
      </c>
      <c r="R45" s="98">
        <v>0.38734147241459937</v>
      </c>
      <c r="S45" s="98">
        <v>5.2547486064165376</v>
      </c>
      <c r="T45" s="98">
        <v>7.3603178409520886</v>
      </c>
      <c r="U45" s="98">
        <v>5.6134516979353846</v>
      </c>
      <c r="V45" s="98">
        <v>4.4385214790892356</v>
      </c>
      <c r="W45" s="98">
        <v>0.81081506538045522</v>
      </c>
      <c r="DA45" s="63" t="s">
        <v>3795</v>
      </c>
    </row>
    <row r="46" spans="1:105" ht="12" customHeight="1" x14ac:dyDescent="0.25">
      <c r="A46" s="97" t="s">
        <v>53</v>
      </c>
      <c r="B46" s="98"/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3796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3797</v>
      </c>
    </row>
    <row r="48" spans="1:105" ht="12" customHeight="1" x14ac:dyDescent="0.25">
      <c r="A48" s="97" t="s">
        <v>53</v>
      </c>
      <c r="B48" s="98"/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DA48" s="63" t="s">
        <v>3798</v>
      </c>
    </row>
    <row r="49" spans="1:105" ht="12" customHeight="1" x14ac:dyDescent="0.25">
      <c r="A49" s="121" t="s">
        <v>55</v>
      </c>
      <c r="B49" s="122"/>
      <c r="C49" s="122">
        <v>3.7613141287814122</v>
      </c>
      <c r="D49" s="122">
        <v>5.1739732259582372</v>
      </c>
      <c r="E49" s="122">
        <v>4.9402570037146001</v>
      </c>
      <c r="F49" s="122">
        <v>3.2545754090560663</v>
      </c>
      <c r="G49" s="122">
        <v>0</v>
      </c>
      <c r="H49" s="122">
        <v>0</v>
      </c>
      <c r="I49" s="122">
        <v>0</v>
      </c>
      <c r="J49" s="122">
        <v>0</v>
      </c>
      <c r="K49" s="122">
        <v>0</v>
      </c>
      <c r="L49" s="122">
        <v>0</v>
      </c>
      <c r="M49" s="122">
        <v>0</v>
      </c>
      <c r="N49" s="122">
        <v>0.66886452586496592</v>
      </c>
      <c r="O49" s="122">
        <v>1.9670539751331848</v>
      </c>
      <c r="P49" s="122">
        <v>0</v>
      </c>
      <c r="Q49" s="122">
        <v>0</v>
      </c>
      <c r="R49" s="122">
        <v>6.2861284062859221E-2</v>
      </c>
      <c r="S49" s="122">
        <v>0.86264832307301986</v>
      </c>
      <c r="T49" s="122">
        <v>1.1396086020434542</v>
      </c>
      <c r="U49" s="122">
        <v>0.90834142069135793</v>
      </c>
      <c r="V49" s="122">
        <v>0.72553281823306892</v>
      </c>
      <c r="W49" s="122">
        <v>5.8528299663079528E-2</v>
      </c>
      <c r="DA49" s="130" t="s">
        <v>3799</v>
      </c>
    </row>
    <row r="50" spans="1:105" ht="12" customHeight="1" x14ac:dyDescent="0.25">
      <c r="A50" s="97" t="s">
        <v>138</v>
      </c>
      <c r="B50" s="98"/>
      <c r="C50" s="98">
        <v>3.7613141287814122</v>
      </c>
      <c r="D50" s="98">
        <v>5.1739732259582372</v>
      </c>
      <c r="E50" s="98">
        <v>4.9402570037146001</v>
      </c>
      <c r="F50" s="98">
        <v>3.2545754090560663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0.66844714834879038</v>
      </c>
      <c r="O50" s="98">
        <v>1.9606059236762767</v>
      </c>
      <c r="P50" s="98">
        <v>0</v>
      </c>
      <c r="Q50" s="98">
        <v>0</v>
      </c>
      <c r="R50" s="98">
        <v>6.2491595354302126E-2</v>
      </c>
      <c r="S50" s="98">
        <v>0.85858519028259472</v>
      </c>
      <c r="T50" s="98">
        <v>1.1232504152739839</v>
      </c>
      <c r="U50" s="98">
        <v>0.90724370593855308</v>
      </c>
      <c r="V50" s="98">
        <v>0.71905170088550741</v>
      </c>
      <c r="W50" s="98">
        <v>4.3265167801138343E-2</v>
      </c>
      <c r="DA50" s="63" t="s">
        <v>3800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4.1737751617559193E-4</v>
      </c>
      <c r="O51" s="98">
        <v>6.4480514569081604E-3</v>
      </c>
      <c r="P51" s="98">
        <v>0</v>
      </c>
      <c r="Q51" s="98">
        <v>0</v>
      </c>
      <c r="R51" s="98">
        <v>3.696887085570994E-4</v>
      </c>
      <c r="S51" s="98">
        <v>4.063132790425146E-3</v>
      </c>
      <c r="T51" s="98">
        <v>1.6358186769470207E-2</v>
      </c>
      <c r="U51" s="98">
        <v>1.097714752804827E-3</v>
      </c>
      <c r="V51" s="98">
        <v>6.4811173475615106E-3</v>
      </c>
      <c r="W51" s="98">
        <v>1.5263131861941186E-2</v>
      </c>
      <c r="DA51" s="63" t="s">
        <v>3801</v>
      </c>
    </row>
    <row r="52" spans="1:105" ht="12" customHeight="1" x14ac:dyDescent="0.25">
      <c r="A52" s="100" t="s">
        <v>216</v>
      </c>
      <c r="B52" s="101"/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4.1737751617559193E-4</v>
      </c>
      <c r="O52" s="101">
        <v>6.4480514569081604E-3</v>
      </c>
      <c r="P52" s="101">
        <v>0</v>
      </c>
      <c r="Q52" s="101">
        <v>0</v>
      </c>
      <c r="R52" s="101">
        <v>3.696887085570994E-4</v>
      </c>
      <c r="S52" s="101">
        <v>4.063132790425146E-3</v>
      </c>
      <c r="T52" s="101">
        <v>1.6358186769470207E-2</v>
      </c>
      <c r="U52" s="101">
        <v>1.097714752804827E-3</v>
      </c>
      <c r="V52" s="101">
        <v>6.4811173475615106E-3</v>
      </c>
      <c r="W52" s="101">
        <v>1.5263131861941186E-2</v>
      </c>
      <c r="DA52" s="131" t="s">
        <v>3802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3803</v>
      </c>
    </row>
    <row r="54" spans="1:105" ht="12" customHeight="1" x14ac:dyDescent="0.25">
      <c r="A54" s="106" t="s">
        <v>122</v>
      </c>
      <c r="B54" s="101"/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3804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3805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3806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3807</v>
      </c>
    </row>
    <row r="58" spans="1:105" ht="12" customHeight="1" x14ac:dyDescent="0.25">
      <c r="A58" s="121" t="s">
        <v>54</v>
      </c>
      <c r="B58" s="122"/>
      <c r="C58" s="122">
        <v>1.1149759521842766</v>
      </c>
      <c r="D58" s="122">
        <v>1.2491381265545067</v>
      </c>
      <c r="E58" s="122">
        <v>0.84761860002357869</v>
      </c>
      <c r="F58" s="122">
        <v>0.8861582989903275</v>
      </c>
      <c r="G58" s="122">
        <v>0</v>
      </c>
      <c r="H58" s="122">
        <v>0</v>
      </c>
      <c r="I58" s="122">
        <v>0</v>
      </c>
      <c r="J58" s="122">
        <v>0</v>
      </c>
      <c r="K58" s="122">
        <v>0</v>
      </c>
      <c r="L58" s="122">
        <v>0</v>
      </c>
      <c r="M58" s="122">
        <v>0</v>
      </c>
      <c r="N58" s="122">
        <v>0.2538848417890715</v>
      </c>
      <c r="O58" s="122">
        <v>0.68228078214876597</v>
      </c>
      <c r="P58" s="122">
        <v>0</v>
      </c>
      <c r="Q58" s="122">
        <v>0</v>
      </c>
      <c r="R58" s="122">
        <v>2.1173137171476637E-2</v>
      </c>
      <c r="S58" s="122">
        <v>0.30485281296601824</v>
      </c>
      <c r="T58" s="122">
        <v>0.40442720994820536</v>
      </c>
      <c r="U58" s="122">
        <v>0.41021780565176053</v>
      </c>
      <c r="V58" s="122">
        <v>0.32967434963772435</v>
      </c>
      <c r="W58" s="122">
        <v>5.6200986738873859E-2</v>
      </c>
      <c r="DA58" s="130" t="s">
        <v>3808</v>
      </c>
    </row>
    <row r="59" spans="1:105" ht="12" customHeight="1" x14ac:dyDescent="0.25">
      <c r="A59" s="97" t="s">
        <v>50</v>
      </c>
      <c r="B59" s="98"/>
      <c r="C59" s="98">
        <v>1.1149759521842766</v>
      </c>
      <c r="D59" s="98">
        <v>1.2491381265545067</v>
      </c>
      <c r="E59" s="98">
        <v>0.84761860002357869</v>
      </c>
      <c r="F59" s="98">
        <v>0.8861582989903275</v>
      </c>
      <c r="G59" s="98">
        <v>0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0.2538848417890715</v>
      </c>
      <c r="O59" s="98">
        <v>0.68228078214876597</v>
      </c>
      <c r="P59" s="98">
        <v>0</v>
      </c>
      <c r="Q59" s="98">
        <v>0</v>
      </c>
      <c r="R59" s="98">
        <v>2.1173137171476637E-2</v>
      </c>
      <c r="S59" s="98">
        <v>0.30485281296601824</v>
      </c>
      <c r="T59" s="98">
        <v>0.40442720994820536</v>
      </c>
      <c r="U59" s="98">
        <v>0.41021780565176053</v>
      </c>
      <c r="V59" s="98">
        <v>0.32967434963772435</v>
      </c>
      <c r="W59" s="98">
        <v>5.6200986738873859E-2</v>
      </c>
      <c r="DA59" s="63" t="s">
        <v>3809</v>
      </c>
    </row>
    <row r="60" spans="1:105" ht="12" customHeight="1" x14ac:dyDescent="0.25">
      <c r="A60" s="109" t="s">
        <v>120</v>
      </c>
      <c r="B60" s="33"/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3810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128.25420543201372</v>
      </c>
      <c r="D62" s="117">
        <f t="shared" si="21"/>
        <v>151.63565451088616</v>
      </c>
      <c r="E62" s="117">
        <f t="shared" si="21"/>
        <v>184.86259615608117</v>
      </c>
      <c r="F62" s="117">
        <f t="shared" si="21"/>
        <v>197.98025543028371</v>
      </c>
      <c r="G62" s="117">
        <f t="shared" si="21"/>
        <v>229.94330200255138</v>
      </c>
      <c r="H62" s="117">
        <f t="shared" si="21"/>
        <v>173.10008111690462</v>
      </c>
      <c r="I62" s="117">
        <f t="shared" si="21"/>
        <v>170.38659771869064</v>
      </c>
      <c r="J62" s="117">
        <f t="shared" si="21"/>
        <v>144.50137460996416</v>
      </c>
      <c r="K62" s="117">
        <f t="shared" si="21"/>
        <v>161.95765386496595</v>
      </c>
      <c r="L62" s="117">
        <f t="shared" si="21"/>
        <v>171.35952699435933</v>
      </c>
      <c r="M62" s="117">
        <f t="shared" si="21"/>
        <v>172.01098317121537</v>
      </c>
      <c r="N62" s="117">
        <f t="shared" si="21"/>
        <v>214.31993723576755</v>
      </c>
      <c r="O62" s="117">
        <f t="shared" si="21"/>
        <v>176.69654182763216</v>
      </c>
      <c r="P62" s="117">
        <f t="shared" si="21"/>
        <v>173.50085609203853</v>
      </c>
      <c r="Q62" s="117">
        <f t="shared" si="21"/>
        <v>168.77092579118559</v>
      </c>
      <c r="R62" s="117">
        <f t="shared" ref="R62:V62" si="22">R63+R66+R68+R77</f>
        <v>161.61888474820137</v>
      </c>
      <c r="S62" s="117">
        <f t="shared" si="22"/>
        <v>140.17234787575001</v>
      </c>
      <c r="T62" s="117">
        <f t="shared" si="22"/>
        <v>136.57815347401615</v>
      </c>
      <c r="U62" s="117">
        <f t="shared" si="22"/>
        <v>171.23720328056811</v>
      </c>
      <c r="V62" s="117">
        <f t="shared" si="22"/>
        <v>230.95878607909731</v>
      </c>
      <c r="W62" s="117">
        <f t="shared" ref="W62" si="23">W63+W66+W68+W77</f>
        <v>244.7207781382063</v>
      </c>
      <c r="DA62" s="129" t="s">
        <v>3811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113.74031813239063</v>
      </c>
      <c r="D63" s="122">
        <f t="shared" si="24"/>
        <v>132.85849597920637</v>
      </c>
      <c r="E63" s="122">
        <f t="shared" si="24"/>
        <v>155.9747301492414</v>
      </c>
      <c r="F63" s="122">
        <f t="shared" si="24"/>
        <v>165.70124283437119</v>
      </c>
      <c r="G63" s="122">
        <f t="shared" si="24"/>
        <v>194.87566395429803</v>
      </c>
      <c r="H63" s="122">
        <f t="shared" si="24"/>
        <v>147.37446284893028</v>
      </c>
      <c r="I63" s="122">
        <f t="shared" si="24"/>
        <v>142.63443636232049</v>
      </c>
      <c r="J63" s="122">
        <f t="shared" si="24"/>
        <v>119.89233953475468</v>
      </c>
      <c r="K63" s="122">
        <f t="shared" si="24"/>
        <v>134.11799210580193</v>
      </c>
      <c r="L63" s="122">
        <f t="shared" si="24"/>
        <v>143.49334206180012</v>
      </c>
      <c r="M63" s="122">
        <f t="shared" si="24"/>
        <v>141.27562480309032</v>
      </c>
      <c r="N63" s="122">
        <f t="shared" si="24"/>
        <v>176.3426615225099</v>
      </c>
      <c r="O63" s="122">
        <f t="shared" si="24"/>
        <v>144.31926039278326</v>
      </c>
      <c r="P63" s="122">
        <f t="shared" si="24"/>
        <v>139.76093641508726</v>
      </c>
      <c r="Q63" s="122">
        <f t="shared" si="24"/>
        <v>134.08038984286571</v>
      </c>
      <c r="R63" s="122">
        <f t="shared" ref="R63:V63" si="25">SUM(R64:R65)</f>
        <v>128.77483326517816</v>
      </c>
      <c r="S63" s="122">
        <f t="shared" si="25"/>
        <v>110.84406774118725</v>
      </c>
      <c r="T63" s="122">
        <f t="shared" si="25"/>
        <v>108.54915590000016</v>
      </c>
      <c r="U63" s="122">
        <f t="shared" si="25"/>
        <v>133.15728817849873</v>
      </c>
      <c r="V63" s="122">
        <f t="shared" si="25"/>
        <v>177.36391311303447</v>
      </c>
      <c r="W63" s="122">
        <f t="shared" ref="W63" si="26">SUM(W64:W65)</f>
        <v>186.47368140737709</v>
      </c>
      <c r="DA63" s="130" t="s">
        <v>3812</v>
      </c>
    </row>
    <row r="64" spans="1:105" ht="12" customHeight="1" x14ac:dyDescent="0.25">
      <c r="A64" s="97" t="s">
        <v>217</v>
      </c>
      <c r="B64" s="98"/>
      <c r="C64" s="98">
        <v>113.74031813239063</v>
      </c>
      <c r="D64" s="98">
        <v>132.85849597920637</v>
      </c>
      <c r="E64" s="98">
        <v>155.9747301492414</v>
      </c>
      <c r="F64" s="98">
        <v>165.70124283437119</v>
      </c>
      <c r="G64" s="98">
        <v>194.87566395429803</v>
      </c>
      <c r="H64" s="98">
        <v>147.37446284893028</v>
      </c>
      <c r="I64" s="98">
        <v>142.63443636232049</v>
      </c>
      <c r="J64" s="98">
        <v>119.89233953475468</v>
      </c>
      <c r="K64" s="98">
        <v>134.11799210580193</v>
      </c>
      <c r="L64" s="98">
        <v>143.49334206180012</v>
      </c>
      <c r="M64" s="98">
        <v>141.27562480309032</v>
      </c>
      <c r="N64" s="98">
        <v>176.3426615225099</v>
      </c>
      <c r="O64" s="98">
        <v>144.31926039278326</v>
      </c>
      <c r="P64" s="98">
        <v>139.76093641508726</v>
      </c>
      <c r="Q64" s="98">
        <v>134.08038984286571</v>
      </c>
      <c r="R64" s="98">
        <v>128.77483326517816</v>
      </c>
      <c r="S64" s="98">
        <v>110.84406774118725</v>
      </c>
      <c r="T64" s="98">
        <v>108.54915590000016</v>
      </c>
      <c r="U64" s="98">
        <v>133.15728817849873</v>
      </c>
      <c r="V64" s="98">
        <v>177.36391311303447</v>
      </c>
      <c r="W64" s="98">
        <v>186.47368140737709</v>
      </c>
      <c r="DA64" s="63" t="s">
        <v>3813</v>
      </c>
    </row>
    <row r="65" spans="1:105" ht="12" customHeight="1" x14ac:dyDescent="0.25">
      <c r="A65" s="97" t="s">
        <v>53</v>
      </c>
      <c r="B65" s="98"/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DA65" s="63" t="s">
        <v>3814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DA66" s="130" t="s">
        <v>3815</v>
      </c>
    </row>
    <row r="67" spans="1:105" ht="12" customHeight="1" x14ac:dyDescent="0.25">
      <c r="A67" s="97" t="s">
        <v>53</v>
      </c>
      <c r="B67" s="98"/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DA67" s="63" t="s">
        <v>3816</v>
      </c>
    </row>
    <row r="68" spans="1:105" ht="12" customHeight="1" x14ac:dyDescent="0.25">
      <c r="A68" s="121" t="s">
        <v>55</v>
      </c>
      <c r="B68" s="122"/>
      <c r="C68" s="122">
        <v>10.103326137450567</v>
      </c>
      <c r="D68" s="122">
        <v>12.968603579347839</v>
      </c>
      <c r="E68" s="122">
        <v>17.657544697863077</v>
      </c>
      <c r="F68" s="122">
        <v>19.96645349217696</v>
      </c>
      <c r="G68" s="122">
        <v>22.015610862702669</v>
      </c>
      <c r="H68" s="122">
        <v>16.150499745483931</v>
      </c>
      <c r="I68" s="122">
        <v>17.309974361783514</v>
      </c>
      <c r="J68" s="122">
        <v>15.16184926812234</v>
      </c>
      <c r="K68" s="122">
        <v>17.068458977628072</v>
      </c>
      <c r="L68" s="122">
        <v>16.779397304628105</v>
      </c>
      <c r="M68" s="122">
        <v>18.903421322436479</v>
      </c>
      <c r="N68" s="122">
        <v>23.231014825222374</v>
      </c>
      <c r="O68" s="122">
        <v>19.771606533182343</v>
      </c>
      <c r="P68" s="122">
        <v>20.596408085682505</v>
      </c>
      <c r="Q68" s="122">
        <v>20.965775933674134</v>
      </c>
      <c r="R68" s="122">
        <v>19.565466713098921</v>
      </c>
      <c r="S68" s="122">
        <v>17.389916455515561</v>
      </c>
      <c r="T68" s="122">
        <v>16.912937831426024</v>
      </c>
      <c r="U68" s="122">
        <v>22.164903870881577</v>
      </c>
      <c r="V68" s="122">
        <v>31.416647200539497</v>
      </c>
      <c r="W68" s="122">
        <v>36.259884721220885</v>
      </c>
      <c r="DA68" s="130" t="s">
        <v>3817</v>
      </c>
    </row>
    <row r="69" spans="1:105" ht="12" customHeight="1" x14ac:dyDescent="0.25">
      <c r="A69" s="97" t="s">
        <v>134</v>
      </c>
      <c r="B69" s="98"/>
      <c r="C69" s="98">
        <v>10.103326137450567</v>
      </c>
      <c r="D69" s="98">
        <v>12.968603579347839</v>
      </c>
      <c r="E69" s="98">
        <v>17.657544697863077</v>
      </c>
      <c r="F69" s="98">
        <v>19.96645349217696</v>
      </c>
      <c r="G69" s="98">
        <v>22.015610862702669</v>
      </c>
      <c r="H69" s="98">
        <v>16.150499745483931</v>
      </c>
      <c r="I69" s="98">
        <v>17.309974361783514</v>
      </c>
      <c r="J69" s="98">
        <v>15.16184926812234</v>
      </c>
      <c r="K69" s="98">
        <v>16.952689139077233</v>
      </c>
      <c r="L69" s="98">
        <v>16.766637521036138</v>
      </c>
      <c r="M69" s="98">
        <v>18.87939848380368</v>
      </c>
      <c r="N69" s="98">
        <v>23.202846064735784</v>
      </c>
      <c r="O69" s="98">
        <v>19.636087430297071</v>
      </c>
      <c r="P69" s="98">
        <v>20.30129069318366</v>
      </c>
      <c r="Q69" s="98">
        <v>20.741935406239968</v>
      </c>
      <c r="R69" s="98">
        <v>19.378523376336034</v>
      </c>
      <c r="S69" s="98">
        <v>17.321799154099779</v>
      </c>
      <c r="T69" s="98">
        <v>16.705008522358234</v>
      </c>
      <c r="U69" s="98">
        <v>21.971047303906737</v>
      </c>
      <c r="V69" s="98">
        <v>31.134841996708222</v>
      </c>
      <c r="W69" s="98">
        <v>35.735842496481979</v>
      </c>
      <c r="DA69" s="63" t="s">
        <v>3818</v>
      </c>
    </row>
    <row r="70" spans="1:105" ht="12" customHeight="1" x14ac:dyDescent="0.25">
      <c r="A70" s="97" t="s">
        <v>133</v>
      </c>
      <c r="B70" s="98"/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0.11576983855084028</v>
      </c>
      <c r="L70" s="98">
        <v>1.2759783591965945E-2</v>
      </c>
      <c r="M70" s="98">
        <v>2.4022838632798259E-2</v>
      </c>
      <c r="N70" s="98">
        <v>2.8168760486590071E-2</v>
      </c>
      <c r="O70" s="98">
        <v>0.13551910288527083</v>
      </c>
      <c r="P70" s="98">
        <v>0.29511739249884611</v>
      </c>
      <c r="Q70" s="98">
        <v>0.2238405274341683</v>
      </c>
      <c r="R70" s="98">
        <v>0.18694333676288571</v>
      </c>
      <c r="S70" s="98">
        <v>6.8117301415783427E-2</v>
      </c>
      <c r="T70" s="98">
        <v>0.20792930906778961</v>
      </c>
      <c r="U70" s="98">
        <v>0.19385656697484194</v>
      </c>
      <c r="V70" s="98">
        <v>0.28180520383127561</v>
      </c>
      <c r="W70" s="98">
        <v>0.52404222473890272</v>
      </c>
      <c r="DA70" s="63" t="s">
        <v>3819</v>
      </c>
    </row>
    <row r="71" spans="1:105" ht="12" customHeight="1" x14ac:dyDescent="0.25">
      <c r="A71" s="100" t="s">
        <v>217</v>
      </c>
      <c r="B71" s="101"/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0.11576983855084028</v>
      </c>
      <c r="L71" s="101">
        <v>1.2759783591965945E-2</v>
      </c>
      <c r="M71" s="101">
        <v>2.4022838632798259E-2</v>
      </c>
      <c r="N71" s="101">
        <v>2.8168760486590071E-2</v>
      </c>
      <c r="O71" s="101">
        <v>0.13551910288527083</v>
      </c>
      <c r="P71" s="101">
        <v>0.29511739249884611</v>
      </c>
      <c r="Q71" s="101">
        <v>0.2238405274341683</v>
      </c>
      <c r="R71" s="101">
        <v>0.18694333676288571</v>
      </c>
      <c r="S71" s="101">
        <v>6.8117301415783427E-2</v>
      </c>
      <c r="T71" s="101">
        <v>0.20792930906778961</v>
      </c>
      <c r="U71" s="101">
        <v>0.19385656697484194</v>
      </c>
      <c r="V71" s="101">
        <v>0.28180520383127561</v>
      </c>
      <c r="W71" s="101">
        <v>0.52404222473890272</v>
      </c>
      <c r="DA71" s="131" t="s">
        <v>3820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3821</v>
      </c>
    </row>
    <row r="73" spans="1:105" ht="12" customHeight="1" x14ac:dyDescent="0.25">
      <c r="A73" s="106" t="s">
        <v>122</v>
      </c>
      <c r="B73" s="101"/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DA73" s="131" t="s">
        <v>3822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3823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3824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3825</v>
      </c>
    </row>
    <row r="77" spans="1:105" ht="12" customHeight="1" x14ac:dyDescent="0.25">
      <c r="A77" s="121" t="s">
        <v>54</v>
      </c>
      <c r="B77" s="122"/>
      <c r="C77" s="122">
        <v>4.4105611621725256</v>
      </c>
      <c r="D77" s="122">
        <v>5.8085549523319333</v>
      </c>
      <c r="E77" s="122">
        <v>11.230321308976691</v>
      </c>
      <c r="F77" s="122">
        <v>12.312559103735557</v>
      </c>
      <c r="G77" s="122">
        <v>13.052027185550674</v>
      </c>
      <c r="H77" s="122">
        <v>9.5751185224903992</v>
      </c>
      <c r="I77" s="122">
        <v>10.442186994586649</v>
      </c>
      <c r="J77" s="122">
        <v>9.4471858070871377</v>
      </c>
      <c r="K77" s="122">
        <v>10.77120278153596</v>
      </c>
      <c r="L77" s="122">
        <v>11.086787627931093</v>
      </c>
      <c r="M77" s="122">
        <v>11.831937045688571</v>
      </c>
      <c r="N77" s="122">
        <v>14.746260888035284</v>
      </c>
      <c r="O77" s="122">
        <v>12.605674901666562</v>
      </c>
      <c r="P77" s="122">
        <v>13.143511591268769</v>
      </c>
      <c r="Q77" s="122">
        <v>13.724760014645739</v>
      </c>
      <c r="R77" s="122">
        <v>13.278584769924308</v>
      </c>
      <c r="S77" s="122">
        <v>11.938363679047185</v>
      </c>
      <c r="T77" s="122">
        <v>11.116059742589968</v>
      </c>
      <c r="U77" s="122">
        <v>15.915011231187794</v>
      </c>
      <c r="V77" s="122">
        <v>22.178225765523337</v>
      </c>
      <c r="W77" s="122">
        <v>21.987212009608328</v>
      </c>
      <c r="DA77" s="130" t="s">
        <v>3826</v>
      </c>
    </row>
    <row r="78" spans="1:105" ht="12" customHeight="1" x14ac:dyDescent="0.25">
      <c r="A78" s="97" t="s">
        <v>192</v>
      </c>
      <c r="B78" s="98"/>
      <c r="C78" s="98">
        <v>4.4105611621725256</v>
      </c>
      <c r="D78" s="98">
        <v>5.8085549523319333</v>
      </c>
      <c r="E78" s="98">
        <v>11.230321308976691</v>
      </c>
      <c r="F78" s="98">
        <v>12.312559103735557</v>
      </c>
      <c r="G78" s="98">
        <v>13.052027185550674</v>
      </c>
      <c r="H78" s="98">
        <v>9.5751185224903992</v>
      </c>
      <c r="I78" s="98">
        <v>10.442186994586649</v>
      </c>
      <c r="J78" s="98">
        <v>9.4471858070871377</v>
      </c>
      <c r="K78" s="98">
        <v>10.77120278153596</v>
      </c>
      <c r="L78" s="98">
        <v>11.086787627931093</v>
      </c>
      <c r="M78" s="98">
        <v>11.831937045688571</v>
      </c>
      <c r="N78" s="98">
        <v>14.746260888035284</v>
      </c>
      <c r="O78" s="98">
        <v>12.605674901666562</v>
      </c>
      <c r="P78" s="98">
        <v>13.143511591268769</v>
      </c>
      <c r="Q78" s="98">
        <v>13.724760014645739</v>
      </c>
      <c r="R78" s="98">
        <v>13.278584769924308</v>
      </c>
      <c r="S78" s="98">
        <v>11.938363679047185</v>
      </c>
      <c r="T78" s="98">
        <v>11.116059742589968</v>
      </c>
      <c r="U78" s="98">
        <v>15.915011231187794</v>
      </c>
      <c r="V78" s="98">
        <v>22.178225765523337</v>
      </c>
      <c r="W78" s="98">
        <v>21.987212009608328</v>
      </c>
      <c r="DA78" s="63" t="s">
        <v>3827</v>
      </c>
    </row>
    <row r="79" spans="1:105" ht="12" customHeight="1" x14ac:dyDescent="0.25">
      <c r="A79" s="109" t="s">
        <v>120</v>
      </c>
      <c r="B79" s="33"/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DA79" s="60" t="s">
        <v>3828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6.1939446388738357</v>
      </c>
      <c r="D81" s="117">
        <f t="shared" si="28"/>
        <v>6.6427640123214902</v>
      </c>
      <c r="E81" s="117">
        <f t="shared" si="28"/>
        <v>4.6176018934066683</v>
      </c>
      <c r="F81" s="117">
        <f t="shared" si="28"/>
        <v>5.796879447124816</v>
      </c>
      <c r="G81" s="117">
        <f t="shared" si="28"/>
        <v>5.8026400603276738</v>
      </c>
      <c r="H81" s="117">
        <f t="shared" si="28"/>
        <v>7.0574149148453795</v>
      </c>
      <c r="I81" s="117">
        <f t="shared" si="28"/>
        <v>7.794713672494578</v>
      </c>
      <c r="J81" s="117">
        <f t="shared" si="28"/>
        <v>4.8930163468825842</v>
      </c>
      <c r="K81" s="117">
        <f t="shared" si="28"/>
        <v>5.7955735188743658</v>
      </c>
      <c r="L81" s="117">
        <f t="shared" si="28"/>
        <v>5.1523133984728577</v>
      </c>
      <c r="M81" s="117">
        <f t="shared" si="28"/>
        <v>6.4464555143697613</v>
      </c>
      <c r="N81" s="117">
        <f t="shared" si="28"/>
        <v>7.9317597582431265</v>
      </c>
      <c r="O81" s="117">
        <f t="shared" si="28"/>
        <v>6.4547546888623186</v>
      </c>
      <c r="P81" s="117">
        <f t="shared" si="28"/>
        <v>7.5092982046337848</v>
      </c>
      <c r="Q81" s="117">
        <f t="shared" si="28"/>
        <v>7.3709571925551813</v>
      </c>
      <c r="R81" s="117">
        <f t="shared" ref="R81:V81" si="29">R82+R85+R87+R100</f>
        <v>13.41595908044275</v>
      </c>
      <c r="S81" s="117">
        <f t="shared" si="29"/>
        <v>18.340480200445167</v>
      </c>
      <c r="T81" s="117">
        <f t="shared" si="29"/>
        <v>31.996771437926824</v>
      </c>
      <c r="U81" s="117">
        <f t="shared" si="29"/>
        <v>13.779810830034869</v>
      </c>
      <c r="V81" s="117">
        <f t="shared" si="29"/>
        <v>7.6199056286663165</v>
      </c>
      <c r="W81" s="117">
        <f t="shared" ref="W81" si="30">W82+W85+W87+W100</f>
        <v>6.2800180692012981</v>
      </c>
      <c r="DA81" s="129" t="s">
        <v>3829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" si="33">SUM(W83:W84)</f>
        <v>0</v>
      </c>
      <c r="DA82" s="130" t="s">
        <v>3830</v>
      </c>
    </row>
    <row r="83" spans="1:105" ht="12" customHeight="1" x14ac:dyDescent="0.25">
      <c r="A83" s="97" t="s">
        <v>204</v>
      </c>
      <c r="B83" s="98"/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DA83" s="63" t="s">
        <v>3831</v>
      </c>
    </row>
    <row r="84" spans="1:105" ht="12" customHeight="1" x14ac:dyDescent="0.25">
      <c r="A84" s="97" t="s">
        <v>53</v>
      </c>
      <c r="B84" s="98"/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DA84" s="63" t="s">
        <v>3832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DA85" s="130" t="s">
        <v>3833</v>
      </c>
    </row>
    <row r="86" spans="1:105" ht="12" customHeight="1" x14ac:dyDescent="0.25">
      <c r="A86" s="97" t="s">
        <v>53</v>
      </c>
      <c r="B86" s="98"/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DA86" s="63" t="s">
        <v>3834</v>
      </c>
    </row>
    <row r="87" spans="1:105" ht="12" customHeight="1" x14ac:dyDescent="0.25">
      <c r="A87" s="121" t="s">
        <v>55</v>
      </c>
      <c r="B87" s="122"/>
      <c r="C87" s="122">
        <v>1.0343785216332089</v>
      </c>
      <c r="D87" s="122">
        <v>1.3061110675565306</v>
      </c>
      <c r="E87" s="122">
        <v>0.7331605726905045</v>
      </c>
      <c r="F87" s="122">
        <v>0.9278349255114503</v>
      </c>
      <c r="G87" s="122">
        <v>0.85751592691054257</v>
      </c>
      <c r="H87" s="122">
        <v>1.7174914285406684</v>
      </c>
      <c r="I87" s="122">
        <v>0.86258637068372901</v>
      </c>
      <c r="J87" s="122">
        <v>0.40419563665400782</v>
      </c>
      <c r="K87" s="122">
        <v>0.64244370070737511</v>
      </c>
      <c r="L87" s="122">
        <v>0.50995869657105508</v>
      </c>
      <c r="M87" s="122">
        <v>0.50287148231439294</v>
      </c>
      <c r="N87" s="122">
        <v>0.6563791657740512</v>
      </c>
      <c r="O87" s="122">
        <v>0.5882010522463047</v>
      </c>
      <c r="P87" s="122">
        <v>1.1774699224727592</v>
      </c>
      <c r="Q87" s="122">
        <v>0.85420361277528822</v>
      </c>
      <c r="R87" s="122">
        <v>1.0432246429186633</v>
      </c>
      <c r="S87" s="122">
        <v>1.2998475070006283</v>
      </c>
      <c r="T87" s="122">
        <v>1.7017356720394923</v>
      </c>
      <c r="U87" s="122">
        <v>0.67956459219704912</v>
      </c>
      <c r="V87" s="122">
        <v>0.71947298404952154</v>
      </c>
      <c r="W87" s="122">
        <v>0.93716366818560548</v>
      </c>
      <c r="DA87" s="130" t="s">
        <v>3835</v>
      </c>
    </row>
    <row r="88" spans="1:105" ht="12" customHeight="1" x14ac:dyDescent="0.25">
      <c r="A88" s="97" t="s">
        <v>132</v>
      </c>
      <c r="B88" s="98"/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DA88" s="63" t="s">
        <v>3836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3837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3838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3839</v>
      </c>
    </row>
    <row r="92" spans="1:105" ht="12" customHeight="1" x14ac:dyDescent="0.25">
      <c r="A92" s="106" t="s">
        <v>124</v>
      </c>
      <c r="B92" s="101"/>
      <c r="C92" s="101">
        <v>1.0343785216332089</v>
      </c>
      <c r="D92" s="101">
        <v>1.3061110675565306</v>
      </c>
      <c r="E92" s="101">
        <v>0.7331605726905045</v>
      </c>
      <c r="F92" s="101">
        <v>0.9278349255114503</v>
      </c>
      <c r="G92" s="101">
        <v>0.85751592691054257</v>
      </c>
      <c r="H92" s="101">
        <v>1.7174914285406684</v>
      </c>
      <c r="I92" s="101">
        <v>0.86258637068372901</v>
      </c>
      <c r="J92" s="101">
        <v>0.40419563665400782</v>
      </c>
      <c r="K92" s="101">
        <v>0.63933145044706186</v>
      </c>
      <c r="L92" s="101">
        <v>0.50976590935933652</v>
      </c>
      <c r="M92" s="101">
        <v>0.50250760650179427</v>
      </c>
      <c r="N92" s="101">
        <v>0.65583999952651073</v>
      </c>
      <c r="O92" s="101">
        <v>0.58573892387554161</v>
      </c>
      <c r="P92" s="101">
        <v>1.1719438230397834</v>
      </c>
      <c r="Q92" s="101">
        <v>0.84963859914124018</v>
      </c>
      <c r="R92" s="101">
        <v>1.0368983090355723</v>
      </c>
      <c r="S92" s="101">
        <v>1.2950651383401517</v>
      </c>
      <c r="T92" s="101">
        <v>1.6830340796610375</v>
      </c>
      <c r="U92" s="101">
        <v>0.67312816942304743</v>
      </c>
      <c r="V92" s="101">
        <v>0.71312946755698303</v>
      </c>
      <c r="W92" s="101">
        <v>0.93256302542628211</v>
      </c>
      <c r="DA92" s="131" t="s">
        <v>3840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3.1122502603133056E-3</v>
      </c>
      <c r="L93" s="104">
        <v>1.9278721171858544E-4</v>
      </c>
      <c r="M93" s="104">
        <v>3.6387581259869314E-4</v>
      </c>
      <c r="N93" s="104">
        <v>5.3916624754041405E-4</v>
      </c>
      <c r="O93" s="104">
        <v>2.4621283707630692E-3</v>
      </c>
      <c r="P93" s="104">
        <v>5.5260994329757738E-3</v>
      </c>
      <c r="Q93" s="104">
        <v>4.5650136340480464E-3</v>
      </c>
      <c r="R93" s="104">
        <v>6.3263338830909935E-3</v>
      </c>
      <c r="S93" s="104">
        <v>4.7823686604767197E-3</v>
      </c>
      <c r="T93" s="104">
        <v>1.8701592378454833E-2</v>
      </c>
      <c r="U93" s="104">
        <v>6.4364227740017436E-3</v>
      </c>
      <c r="V93" s="104">
        <v>6.343516492538559E-3</v>
      </c>
      <c r="W93" s="104">
        <v>4.6006427593234074E-3</v>
      </c>
      <c r="DA93" s="132" t="s">
        <v>3841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3.1122502603133056E-3</v>
      </c>
      <c r="L94" s="98">
        <v>1.9278721171858544E-4</v>
      </c>
      <c r="M94" s="98">
        <v>3.6387581259869314E-4</v>
      </c>
      <c r="N94" s="98">
        <v>5.3916624754041405E-4</v>
      </c>
      <c r="O94" s="98">
        <v>2.4621283707630692E-3</v>
      </c>
      <c r="P94" s="98">
        <v>5.5260994329757738E-3</v>
      </c>
      <c r="Q94" s="98">
        <v>4.5650136340480464E-3</v>
      </c>
      <c r="R94" s="98">
        <v>6.3263338830909935E-3</v>
      </c>
      <c r="S94" s="98">
        <v>4.7823686604767197E-3</v>
      </c>
      <c r="T94" s="98">
        <v>1.8701592378454833E-2</v>
      </c>
      <c r="U94" s="98">
        <v>6.4364227740017436E-3</v>
      </c>
      <c r="V94" s="98">
        <v>6.343516492538559E-3</v>
      </c>
      <c r="W94" s="98">
        <v>4.6006427593234074E-3</v>
      </c>
      <c r="DA94" s="63" t="s">
        <v>3842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3843</v>
      </c>
    </row>
    <row r="96" spans="1:105" ht="12" customHeight="1" x14ac:dyDescent="0.25">
      <c r="A96" s="106" t="s">
        <v>122</v>
      </c>
      <c r="B96" s="101"/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DA96" s="131" t="s">
        <v>3844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3845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3846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3847</v>
      </c>
    </row>
    <row r="100" spans="1:105" ht="12" customHeight="1" x14ac:dyDescent="0.25">
      <c r="A100" s="121" t="s">
        <v>54</v>
      </c>
      <c r="B100" s="122"/>
      <c r="C100" s="122">
        <v>5.1595661172406269</v>
      </c>
      <c r="D100" s="122">
        <v>5.3366529447649595</v>
      </c>
      <c r="E100" s="122">
        <v>3.8844413207161641</v>
      </c>
      <c r="F100" s="122">
        <v>4.8690445216133655</v>
      </c>
      <c r="G100" s="122">
        <v>4.9451241334171314</v>
      </c>
      <c r="H100" s="122">
        <v>5.3399234863047109</v>
      </c>
      <c r="I100" s="122">
        <v>6.9321273018108487</v>
      </c>
      <c r="J100" s="122">
        <v>4.4888207102285769</v>
      </c>
      <c r="K100" s="122">
        <v>5.1531298181669909</v>
      </c>
      <c r="L100" s="122">
        <v>4.6423547019018025</v>
      </c>
      <c r="M100" s="122">
        <v>5.9435840320553686</v>
      </c>
      <c r="N100" s="122">
        <v>7.2753805924690758</v>
      </c>
      <c r="O100" s="122">
        <v>5.8665536366160138</v>
      </c>
      <c r="P100" s="122">
        <v>6.3318282821610259</v>
      </c>
      <c r="Q100" s="122">
        <v>6.516753579779893</v>
      </c>
      <c r="R100" s="122">
        <v>12.372734437524088</v>
      </c>
      <c r="S100" s="122">
        <v>17.04063269344454</v>
      </c>
      <c r="T100" s="122">
        <v>30.295035765887331</v>
      </c>
      <c r="U100" s="122">
        <v>13.100246237837819</v>
      </c>
      <c r="V100" s="122">
        <v>6.900432644616795</v>
      </c>
      <c r="W100" s="122">
        <v>5.3428544010156926</v>
      </c>
      <c r="DA100" s="130" t="s">
        <v>3848</v>
      </c>
    </row>
    <row r="101" spans="1:105" ht="12" customHeight="1" x14ac:dyDescent="0.25">
      <c r="A101" s="97" t="s">
        <v>207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3849</v>
      </c>
    </row>
    <row r="102" spans="1:105" ht="12" customHeight="1" x14ac:dyDescent="0.25">
      <c r="A102" s="97" t="s">
        <v>50</v>
      </c>
      <c r="B102" s="98"/>
      <c r="C102" s="98">
        <v>5.1595661172406269</v>
      </c>
      <c r="D102" s="98">
        <v>5.3366529447649595</v>
      </c>
      <c r="E102" s="98">
        <v>3.8844413207161641</v>
      </c>
      <c r="F102" s="98">
        <v>4.8690445216133655</v>
      </c>
      <c r="G102" s="98">
        <v>4.9451241334171314</v>
      </c>
      <c r="H102" s="98">
        <v>5.3399234863047109</v>
      </c>
      <c r="I102" s="98">
        <v>6.9321273018108487</v>
      </c>
      <c r="J102" s="98">
        <v>4.4888207102285769</v>
      </c>
      <c r="K102" s="98">
        <v>5.1531298181669909</v>
      </c>
      <c r="L102" s="98">
        <v>4.6423547019018025</v>
      </c>
      <c r="M102" s="98">
        <v>5.9435840320553686</v>
      </c>
      <c r="N102" s="98">
        <v>7.2753805924690758</v>
      </c>
      <c r="O102" s="98">
        <v>5.8665536366160138</v>
      </c>
      <c r="P102" s="98">
        <v>6.3318282821610259</v>
      </c>
      <c r="Q102" s="98">
        <v>6.516753579779893</v>
      </c>
      <c r="R102" s="98">
        <v>12.372734437524088</v>
      </c>
      <c r="S102" s="98">
        <v>17.04063269344454</v>
      </c>
      <c r="T102" s="98">
        <v>30.295035765887331</v>
      </c>
      <c r="U102" s="98">
        <v>13.100246237837819</v>
      </c>
      <c r="V102" s="98">
        <v>6.900432644616795</v>
      </c>
      <c r="W102" s="98">
        <v>5.3428544010156926</v>
      </c>
      <c r="DA102" s="63" t="s">
        <v>3850</v>
      </c>
    </row>
    <row r="103" spans="1:105" ht="12" customHeight="1" x14ac:dyDescent="0.25">
      <c r="A103" s="109" t="s">
        <v>120</v>
      </c>
      <c r="B103" s="33"/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DA103" s="60" t="s">
        <v>3851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3.1925374044472161E-2</v>
      </c>
      <c r="D105" s="117">
        <f t="shared" si="35"/>
        <v>6.0171616050611332E-2</v>
      </c>
      <c r="E105" s="117">
        <f t="shared" si="35"/>
        <v>4.0908233591871561E-2</v>
      </c>
      <c r="F105" s="117">
        <f t="shared" si="35"/>
        <v>6.1404711795621764E-2</v>
      </c>
      <c r="G105" s="117">
        <f t="shared" si="35"/>
        <v>8.777138403408824E-2</v>
      </c>
      <c r="H105" s="117">
        <f t="shared" si="35"/>
        <v>4.6956048396164678E-2</v>
      </c>
      <c r="I105" s="117">
        <f t="shared" si="35"/>
        <v>2.2995661412156265E-2</v>
      </c>
      <c r="J105" s="117">
        <f t="shared" si="35"/>
        <v>1.8882732394817924E-2</v>
      </c>
      <c r="K105" s="117">
        <f t="shared" si="35"/>
        <v>2.1078513066921632E-2</v>
      </c>
      <c r="L105" s="117">
        <f t="shared" si="35"/>
        <v>9.880283715193899E-3</v>
      </c>
      <c r="M105" s="117">
        <f t="shared" si="35"/>
        <v>2.7734671062846324E-2</v>
      </c>
      <c r="N105" s="117">
        <f t="shared" si="35"/>
        <v>6.8719047690514568E-2</v>
      </c>
      <c r="O105" s="117">
        <f t="shared" si="35"/>
        <v>8.2977227315759711E-2</v>
      </c>
      <c r="P105" s="117">
        <f t="shared" si="35"/>
        <v>0.19846750666932328</v>
      </c>
      <c r="Q105" s="117">
        <f t="shared" si="35"/>
        <v>0.1303225204700309</v>
      </c>
      <c r="R105" s="117">
        <f t="shared" ref="R105:V105" si="36">R106+R109+R111+R120</f>
        <v>6.5213262488148058E-2</v>
      </c>
      <c r="S105" s="117">
        <f t="shared" si="36"/>
        <v>5.159047604040308E-2</v>
      </c>
      <c r="T105" s="117">
        <f t="shared" si="36"/>
        <v>6.8316886574899871E-2</v>
      </c>
      <c r="U105" s="117">
        <f t="shared" si="36"/>
        <v>7.9028597302622017E-2</v>
      </c>
      <c r="V105" s="117">
        <f t="shared" si="36"/>
        <v>8.658551533492434E-2</v>
      </c>
      <c r="W105" s="117">
        <f t="shared" ref="W105" si="37">W106+W109+W111+W120</f>
        <v>8.3361314902641911E-2</v>
      </c>
      <c r="DA105" s="129" t="s">
        <v>3852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3853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3854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3855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3856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3857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3858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3859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3860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3861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3862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3863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3864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3865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3866</v>
      </c>
    </row>
    <row r="120" spans="1:105" ht="12" customHeight="1" x14ac:dyDescent="0.25">
      <c r="A120" s="121" t="s">
        <v>54</v>
      </c>
      <c r="B120" s="122"/>
      <c r="C120" s="122">
        <v>3.1925374044472161E-2</v>
      </c>
      <c r="D120" s="122">
        <v>6.0171616050611332E-2</v>
      </c>
      <c r="E120" s="122">
        <v>4.0908233591871561E-2</v>
      </c>
      <c r="F120" s="122">
        <v>6.1404711795621764E-2</v>
      </c>
      <c r="G120" s="122">
        <v>8.777138403408824E-2</v>
      </c>
      <c r="H120" s="122">
        <v>4.6956048396164678E-2</v>
      </c>
      <c r="I120" s="122">
        <v>2.2995661412156265E-2</v>
      </c>
      <c r="J120" s="122">
        <v>1.8882732394817924E-2</v>
      </c>
      <c r="K120" s="122">
        <v>2.1078513066921632E-2</v>
      </c>
      <c r="L120" s="122">
        <v>9.880283715193899E-3</v>
      </c>
      <c r="M120" s="122">
        <v>2.7734671062846324E-2</v>
      </c>
      <c r="N120" s="122">
        <v>6.8719047690514568E-2</v>
      </c>
      <c r="O120" s="122">
        <v>8.2977227315759711E-2</v>
      </c>
      <c r="P120" s="122">
        <v>0.19846750666932328</v>
      </c>
      <c r="Q120" s="122">
        <v>0.1303225204700309</v>
      </c>
      <c r="R120" s="122">
        <v>6.5213262488148058E-2</v>
      </c>
      <c r="S120" s="122">
        <v>5.159047604040308E-2</v>
      </c>
      <c r="T120" s="122">
        <v>6.8316886574899871E-2</v>
      </c>
      <c r="U120" s="122">
        <v>7.9028597302622017E-2</v>
      </c>
      <c r="V120" s="122">
        <v>8.658551533492434E-2</v>
      </c>
      <c r="W120" s="122">
        <v>8.3361314902641911E-2</v>
      </c>
      <c r="DA120" s="130" t="s">
        <v>3867</v>
      </c>
    </row>
    <row r="121" spans="1:105" ht="12" customHeight="1" x14ac:dyDescent="0.25">
      <c r="A121" s="97" t="s">
        <v>50</v>
      </c>
      <c r="B121" s="98"/>
      <c r="C121" s="98">
        <v>3.1925374044472161E-2</v>
      </c>
      <c r="D121" s="98">
        <v>6.0171616050611332E-2</v>
      </c>
      <c r="E121" s="98">
        <v>4.0908233591871561E-2</v>
      </c>
      <c r="F121" s="98">
        <v>6.1404711795621764E-2</v>
      </c>
      <c r="G121" s="98">
        <v>8.777138403408824E-2</v>
      </c>
      <c r="H121" s="98">
        <v>4.6956048396164678E-2</v>
      </c>
      <c r="I121" s="98">
        <v>2.2995661412156265E-2</v>
      </c>
      <c r="J121" s="98">
        <v>1.8882732394817924E-2</v>
      </c>
      <c r="K121" s="98">
        <v>2.1078513066921632E-2</v>
      </c>
      <c r="L121" s="98">
        <v>9.880283715193899E-3</v>
      </c>
      <c r="M121" s="98">
        <v>2.7734671062846324E-2</v>
      </c>
      <c r="N121" s="98">
        <v>6.8719047690514568E-2</v>
      </c>
      <c r="O121" s="98">
        <v>8.2977227315759711E-2</v>
      </c>
      <c r="P121" s="98">
        <v>0.19846750666932328</v>
      </c>
      <c r="Q121" s="98">
        <v>0.1303225204700309</v>
      </c>
      <c r="R121" s="98">
        <v>6.5213262488148058E-2</v>
      </c>
      <c r="S121" s="98">
        <v>5.159047604040308E-2</v>
      </c>
      <c r="T121" s="98">
        <v>6.8316886574899871E-2</v>
      </c>
      <c r="U121" s="98">
        <v>7.9028597302622017E-2</v>
      </c>
      <c r="V121" s="98">
        <v>8.658551533492434E-2</v>
      </c>
      <c r="W121" s="98">
        <v>8.3361314902641911E-2</v>
      </c>
      <c r="DA121" s="63" t="s">
        <v>3868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3869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14.93539943076062</v>
      </c>
      <c r="D124" s="117">
        <f t="shared" si="42"/>
        <v>6.1704376398089815</v>
      </c>
      <c r="E124" s="117">
        <f t="shared" si="42"/>
        <v>6.5770212557331513</v>
      </c>
      <c r="F124" s="117">
        <f t="shared" si="42"/>
        <v>8.5956328167416363</v>
      </c>
      <c r="G124" s="117">
        <f t="shared" si="42"/>
        <v>11.891717012600145</v>
      </c>
      <c r="H124" s="117">
        <f t="shared" si="42"/>
        <v>11.025280163419469</v>
      </c>
      <c r="I124" s="117">
        <f t="shared" si="42"/>
        <v>17.993679209430571</v>
      </c>
      <c r="J124" s="117">
        <f t="shared" si="42"/>
        <v>12.427472715659238</v>
      </c>
      <c r="K124" s="117">
        <f t="shared" si="42"/>
        <v>14.162267623511807</v>
      </c>
      <c r="L124" s="117">
        <f t="shared" si="42"/>
        <v>10.942529101597188</v>
      </c>
      <c r="M124" s="117">
        <f t="shared" si="42"/>
        <v>12.403341108891487</v>
      </c>
      <c r="N124" s="117">
        <f t="shared" si="42"/>
        <v>19.880133246827285</v>
      </c>
      <c r="O124" s="117">
        <f t="shared" si="42"/>
        <v>16.133022500694036</v>
      </c>
      <c r="P124" s="117">
        <f t="shared" si="42"/>
        <v>9.3714927010435201</v>
      </c>
      <c r="Q124" s="117">
        <f t="shared" si="42"/>
        <v>8.0484092697984586</v>
      </c>
      <c r="R124" s="117">
        <f t="shared" ref="R124:V124" si="43">R125+R128+R130+R139</f>
        <v>3.6741744933663414</v>
      </c>
      <c r="S124" s="117">
        <f t="shared" si="43"/>
        <v>4.7670026228903026</v>
      </c>
      <c r="T124" s="117">
        <f t="shared" si="43"/>
        <v>1.0271619068040234</v>
      </c>
      <c r="U124" s="117">
        <f t="shared" si="43"/>
        <v>10.912341805578235</v>
      </c>
      <c r="V124" s="117">
        <f t="shared" si="43"/>
        <v>13.091513454852221</v>
      </c>
      <c r="W124" s="117">
        <f t="shared" ref="W124" si="44">W125+W128+W130+W139</f>
        <v>22.675949058328676</v>
      </c>
      <c r="DA124" s="129" t="s">
        <v>3870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3871</v>
      </c>
    </row>
    <row r="126" spans="1:105" ht="12" customHeight="1" x14ac:dyDescent="0.25">
      <c r="A126" s="97" t="s">
        <v>203</v>
      </c>
      <c r="B126" s="98"/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3872</v>
      </c>
    </row>
    <row r="127" spans="1:105" ht="12" customHeight="1" x14ac:dyDescent="0.25">
      <c r="A127" s="97" t="s">
        <v>53</v>
      </c>
      <c r="B127" s="98"/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3873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3874</v>
      </c>
    </row>
    <row r="129" spans="1:105" ht="12" customHeight="1" x14ac:dyDescent="0.25">
      <c r="A129" s="97" t="s">
        <v>53</v>
      </c>
      <c r="B129" s="98"/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DA129" s="63" t="s">
        <v>3875</v>
      </c>
    </row>
    <row r="130" spans="1:105" ht="12" customHeight="1" x14ac:dyDescent="0.25">
      <c r="A130" s="121" t="s">
        <v>55</v>
      </c>
      <c r="B130" s="122"/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3876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3877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3878</v>
      </c>
    </row>
    <row r="133" spans="1:105" ht="12" customHeight="1" x14ac:dyDescent="0.25">
      <c r="A133" s="100" t="s">
        <v>203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3879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3880</v>
      </c>
    </row>
    <row r="135" spans="1:105" ht="12" customHeight="1" x14ac:dyDescent="0.25">
      <c r="A135" s="106" t="s">
        <v>122</v>
      </c>
      <c r="B135" s="101"/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3881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3882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3883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3884</v>
      </c>
    </row>
    <row r="139" spans="1:105" ht="12" customHeight="1" x14ac:dyDescent="0.25">
      <c r="A139" s="121" t="s">
        <v>54</v>
      </c>
      <c r="B139" s="122"/>
      <c r="C139" s="122">
        <v>14.93539943076062</v>
      </c>
      <c r="D139" s="122">
        <v>6.1704376398089815</v>
      </c>
      <c r="E139" s="122">
        <v>6.5770212557331513</v>
      </c>
      <c r="F139" s="122">
        <v>8.5956328167416363</v>
      </c>
      <c r="G139" s="122">
        <v>11.891717012600145</v>
      </c>
      <c r="H139" s="122">
        <v>11.025280163419469</v>
      </c>
      <c r="I139" s="122">
        <v>17.993679209430571</v>
      </c>
      <c r="J139" s="122">
        <v>12.427472715659238</v>
      </c>
      <c r="K139" s="122">
        <v>14.162267623511807</v>
      </c>
      <c r="L139" s="122">
        <v>10.942529101597188</v>
      </c>
      <c r="M139" s="122">
        <v>12.403341108891487</v>
      </c>
      <c r="N139" s="122">
        <v>19.880133246827285</v>
      </c>
      <c r="O139" s="122">
        <v>16.133022500694036</v>
      </c>
      <c r="P139" s="122">
        <v>9.3714927010435201</v>
      </c>
      <c r="Q139" s="122">
        <v>8.0484092697984586</v>
      </c>
      <c r="R139" s="122">
        <v>3.6741744933663414</v>
      </c>
      <c r="S139" s="122">
        <v>4.7670026228903026</v>
      </c>
      <c r="T139" s="122">
        <v>1.0271619068040234</v>
      </c>
      <c r="U139" s="122">
        <v>10.912341805578235</v>
      </c>
      <c r="V139" s="122">
        <v>13.091513454852221</v>
      </c>
      <c r="W139" s="122">
        <v>22.675949058328676</v>
      </c>
      <c r="DA139" s="130" t="s">
        <v>3885</v>
      </c>
    </row>
    <row r="140" spans="1:105" ht="12" customHeight="1" x14ac:dyDescent="0.25">
      <c r="A140" s="97" t="s">
        <v>50</v>
      </c>
      <c r="B140" s="98"/>
      <c r="C140" s="98">
        <v>14.93539943076062</v>
      </c>
      <c r="D140" s="98">
        <v>6.1704376398089815</v>
      </c>
      <c r="E140" s="98">
        <v>6.5770212557331513</v>
      </c>
      <c r="F140" s="98">
        <v>8.5956328167416363</v>
      </c>
      <c r="G140" s="98">
        <v>11.891717012600145</v>
      </c>
      <c r="H140" s="98">
        <v>11.025280163419469</v>
      </c>
      <c r="I140" s="98">
        <v>17.993679209430571</v>
      </c>
      <c r="J140" s="98">
        <v>12.427472715659238</v>
      </c>
      <c r="K140" s="98">
        <v>14.162267623511807</v>
      </c>
      <c r="L140" s="98">
        <v>10.942529101597188</v>
      </c>
      <c r="M140" s="98">
        <v>12.403341108891487</v>
      </c>
      <c r="N140" s="98">
        <v>19.880133246827285</v>
      </c>
      <c r="O140" s="98">
        <v>16.133022500694036</v>
      </c>
      <c r="P140" s="98">
        <v>9.3714927010435201</v>
      </c>
      <c r="Q140" s="98">
        <v>8.0484092697984586</v>
      </c>
      <c r="R140" s="98">
        <v>3.6741744933663414</v>
      </c>
      <c r="S140" s="98">
        <v>4.7670026228903026</v>
      </c>
      <c r="T140" s="98">
        <v>1.0271619068040234</v>
      </c>
      <c r="U140" s="98">
        <v>10.912341805578235</v>
      </c>
      <c r="V140" s="98">
        <v>13.091513454852221</v>
      </c>
      <c r="W140" s="98">
        <v>22.675949058328676</v>
      </c>
      <c r="DA140" s="63" t="s">
        <v>3886</v>
      </c>
    </row>
    <row r="141" spans="1:105" ht="12" customHeight="1" x14ac:dyDescent="0.25">
      <c r="A141" s="109" t="s">
        <v>120</v>
      </c>
      <c r="B141" s="33"/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3887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1.5844334850122224E-2</v>
      </c>
      <c r="D143" s="117">
        <f t="shared" si="49"/>
        <v>6.9922318130016786E-2</v>
      </c>
      <c r="E143" s="117">
        <f t="shared" si="49"/>
        <v>9.4222908005570788E-2</v>
      </c>
      <c r="F143" s="117">
        <f t="shared" si="49"/>
        <v>0.29064179138770535</v>
      </c>
      <c r="G143" s="117">
        <f t="shared" si="49"/>
        <v>0.64418631648011937</v>
      </c>
      <c r="H143" s="117">
        <f t="shared" si="49"/>
        <v>1.1717666836306542</v>
      </c>
      <c r="I143" s="117">
        <f t="shared" si="49"/>
        <v>1.1825713515954017</v>
      </c>
      <c r="J143" s="117">
        <f t="shared" si="49"/>
        <v>0.87956895269130264</v>
      </c>
      <c r="K143" s="117">
        <f t="shared" si="49"/>
        <v>0.9301649516980538</v>
      </c>
      <c r="L143" s="117">
        <f t="shared" si="49"/>
        <v>0.69775171178986017</v>
      </c>
      <c r="M143" s="117">
        <f t="shared" si="49"/>
        <v>0.90599206588750891</v>
      </c>
      <c r="N143" s="117">
        <f t="shared" si="49"/>
        <v>1.5995187035524296</v>
      </c>
      <c r="O143" s="117">
        <f t="shared" si="49"/>
        <v>1.9175661618911883</v>
      </c>
      <c r="P143" s="117">
        <f t="shared" si="49"/>
        <v>5.0741906448388532</v>
      </c>
      <c r="Q143" s="117">
        <f t="shared" si="49"/>
        <v>3.6486838024596708</v>
      </c>
      <c r="R143" s="117">
        <f t="shared" ref="R143:V143" si="50">R144+R146+R148+R157</f>
        <v>2.4631860847136715</v>
      </c>
      <c r="S143" s="117">
        <f t="shared" si="50"/>
        <v>2.3418811517787317</v>
      </c>
      <c r="T143" s="117">
        <f t="shared" si="50"/>
        <v>2.7404415437230325</v>
      </c>
      <c r="U143" s="117">
        <f t="shared" si="50"/>
        <v>4.6227339631074607</v>
      </c>
      <c r="V143" s="117">
        <f t="shared" si="50"/>
        <v>5.0063567552612422</v>
      </c>
      <c r="W143" s="117">
        <f t="shared" ref="W143" si="51">W144+W146+W148+W157</f>
        <v>5.2920101107366646</v>
      </c>
      <c r="DA143" s="129" t="s">
        <v>3888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3889</v>
      </c>
    </row>
    <row r="145" spans="1:105" ht="12" customHeight="1" x14ac:dyDescent="0.25">
      <c r="A145" s="97" t="s">
        <v>53</v>
      </c>
      <c r="B145" s="98"/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3890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3891</v>
      </c>
    </row>
    <row r="147" spans="1:105" ht="12" customHeight="1" x14ac:dyDescent="0.25">
      <c r="A147" s="97" t="s">
        <v>53</v>
      </c>
      <c r="B147" s="98"/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DA147" s="63" t="s">
        <v>3892</v>
      </c>
    </row>
    <row r="148" spans="1:105" ht="12" customHeight="1" x14ac:dyDescent="0.25">
      <c r="A148" s="121" t="s">
        <v>55</v>
      </c>
      <c r="B148" s="122"/>
      <c r="C148" s="122">
        <v>7.6146828742138456E-3</v>
      </c>
      <c r="D148" s="122">
        <v>2.2215921772754596E-2</v>
      </c>
      <c r="E148" s="122">
        <v>2.0383546372242621E-2</v>
      </c>
      <c r="F148" s="122">
        <v>7.9319221361970241E-2</v>
      </c>
      <c r="G148" s="122">
        <v>0.21597443830923574</v>
      </c>
      <c r="H148" s="122">
        <v>0.57726227958877796</v>
      </c>
      <c r="I148" s="122">
        <v>0.41753976405949927</v>
      </c>
      <c r="J148" s="122">
        <v>0.18749485375565039</v>
      </c>
      <c r="K148" s="122">
        <v>0.20624268572227211</v>
      </c>
      <c r="L148" s="122">
        <v>0.13940079486146076</v>
      </c>
      <c r="M148" s="122">
        <v>0.17938770732833656</v>
      </c>
      <c r="N148" s="122">
        <v>0.38511392507311099</v>
      </c>
      <c r="O148" s="122">
        <v>0.44052907207613085</v>
      </c>
      <c r="P148" s="122">
        <v>1.1548778701253748</v>
      </c>
      <c r="Q148" s="122">
        <v>0.69791418167274255</v>
      </c>
      <c r="R148" s="122">
        <v>0.53537194525072362</v>
      </c>
      <c r="S148" s="122">
        <v>0.52875305787944182</v>
      </c>
      <c r="T148" s="122">
        <v>0.54138227490341817</v>
      </c>
      <c r="U148" s="122">
        <v>0.87070284203760051</v>
      </c>
      <c r="V148" s="122">
        <v>1.0558926181053194</v>
      </c>
      <c r="W148" s="122">
        <v>1.1350174224713363</v>
      </c>
      <c r="DA148" s="130" t="s">
        <v>3893</v>
      </c>
    </row>
    <row r="149" spans="1:105" ht="12" customHeight="1" x14ac:dyDescent="0.25">
      <c r="A149" s="97" t="s">
        <v>124</v>
      </c>
      <c r="B149" s="98"/>
      <c r="C149" s="98">
        <v>7.6146828742138456E-3</v>
      </c>
      <c r="D149" s="98">
        <v>2.2215921772754596E-2</v>
      </c>
      <c r="E149" s="98">
        <v>2.0383546372242621E-2</v>
      </c>
      <c r="F149" s="98">
        <v>7.9319221361970241E-2</v>
      </c>
      <c r="G149" s="98">
        <v>0.21597443830923574</v>
      </c>
      <c r="H149" s="98">
        <v>0.57726227958877796</v>
      </c>
      <c r="I149" s="98">
        <v>0.41753976405949927</v>
      </c>
      <c r="J149" s="98">
        <v>0.18749485375565039</v>
      </c>
      <c r="K149" s="98">
        <v>0.20532731799865056</v>
      </c>
      <c r="L149" s="98">
        <v>0.13940079486146076</v>
      </c>
      <c r="M149" s="98">
        <v>0.17920576942203723</v>
      </c>
      <c r="N149" s="98">
        <v>0.38475448090808406</v>
      </c>
      <c r="O149" s="98">
        <v>0.4387704089541572</v>
      </c>
      <c r="P149" s="98">
        <v>1.1495192282509741</v>
      </c>
      <c r="Q149" s="98">
        <v>0.69416434904477453</v>
      </c>
      <c r="R149" s="98">
        <v>0.53212767146452311</v>
      </c>
      <c r="S149" s="98">
        <v>0.52684011041525114</v>
      </c>
      <c r="T149" s="98">
        <v>0.535526220724306</v>
      </c>
      <c r="U149" s="98">
        <v>0.86247852404859826</v>
      </c>
      <c r="V149" s="98">
        <v>1.0466345129540469</v>
      </c>
      <c r="W149" s="98">
        <v>1.1293062797356246</v>
      </c>
      <c r="DA149" s="63" t="s">
        <v>3894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9.1536772362156061E-4</v>
      </c>
      <c r="L150" s="98">
        <v>0</v>
      </c>
      <c r="M150" s="98">
        <v>1.8193790629934657E-4</v>
      </c>
      <c r="N150" s="98">
        <v>3.5944416502694268E-4</v>
      </c>
      <c r="O150" s="98">
        <v>1.758663121973621E-3</v>
      </c>
      <c r="P150" s="98">
        <v>5.3586418744007514E-3</v>
      </c>
      <c r="Q150" s="98">
        <v>3.7498326279680376E-3</v>
      </c>
      <c r="R150" s="98">
        <v>3.2442737862005099E-3</v>
      </c>
      <c r="S150" s="98">
        <v>1.912947464190688E-3</v>
      </c>
      <c r="T150" s="98">
        <v>5.8560541791121187E-3</v>
      </c>
      <c r="U150" s="98">
        <v>8.2243179890022274E-3</v>
      </c>
      <c r="V150" s="98">
        <v>9.2581051512724902E-3</v>
      </c>
      <c r="W150" s="98">
        <v>5.7111427357118159E-3</v>
      </c>
      <c r="DA150" s="63" t="s">
        <v>3895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9.1536772362156061E-4</v>
      </c>
      <c r="L151" s="101">
        <v>0</v>
      </c>
      <c r="M151" s="101">
        <v>1.8193790629934657E-4</v>
      </c>
      <c r="N151" s="101">
        <v>3.5944416502694268E-4</v>
      </c>
      <c r="O151" s="101">
        <v>1.758663121973621E-3</v>
      </c>
      <c r="P151" s="101">
        <v>5.3586418744007514E-3</v>
      </c>
      <c r="Q151" s="101">
        <v>3.7498326279680376E-3</v>
      </c>
      <c r="R151" s="101">
        <v>3.2442737862005099E-3</v>
      </c>
      <c r="S151" s="101">
        <v>1.912947464190688E-3</v>
      </c>
      <c r="T151" s="101">
        <v>5.8560541791121187E-3</v>
      </c>
      <c r="U151" s="101">
        <v>8.2243179890022274E-3</v>
      </c>
      <c r="V151" s="101">
        <v>9.2581051512724902E-3</v>
      </c>
      <c r="W151" s="101">
        <v>5.7111427357118159E-3</v>
      </c>
      <c r="DA151" s="131" t="s">
        <v>3896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3897</v>
      </c>
    </row>
    <row r="153" spans="1:105" ht="12" customHeight="1" x14ac:dyDescent="0.25">
      <c r="A153" s="106" t="s">
        <v>122</v>
      </c>
      <c r="B153" s="101"/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3898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3899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3900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3901</v>
      </c>
    </row>
    <row r="157" spans="1:105" ht="12" customHeight="1" x14ac:dyDescent="0.25">
      <c r="A157" s="121" t="s">
        <v>54</v>
      </c>
      <c r="B157" s="122"/>
      <c r="C157" s="122">
        <v>8.2296519759083777E-3</v>
      </c>
      <c r="D157" s="122">
        <v>4.7706396357262183E-2</v>
      </c>
      <c r="E157" s="122">
        <v>7.383936163332816E-2</v>
      </c>
      <c r="F157" s="122">
        <v>0.21132257002573512</v>
      </c>
      <c r="G157" s="122">
        <v>0.42821187817088358</v>
      </c>
      <c r="H157" s="122">
        <v>0.59450440404187632</v>
      </c>
      <c r="I157" s="122">
        <v>0.76503158753590239</v>
      </c>
      <c r="J157" s="122">
        <v>0.6920740989356523</v>
      </c>
      <c r="K157" s="122">
        <v>0.72392226597578169</v>
      </c>
      <c r="L157" s="122">
        <v>0.55835091692839944</v>
      </c>
      <c r="M157" s="122">
        <v>0.72660435855917238</v>
      </c>
      <c r="N157" s="122">
        <v>1.2144047784793186</v>
      </c>
      <c r="O157" s="122">
        <v>1.4770370898150575</v>
      </c>
      <c r="P157" s="122">
        <v>3.9193127747134784</v>
      </c>
      <c r="Q157" s="122">
        <v>2.9507696207869283</v>
      </c>
      <c r="R157" s="122">
        <v>1.9278141394629478</v>
      </c>
      <c r="S157" s="122">
        <v>1.8131280938992898</v>
      </c>
      <c r="T157" s="122">
        <v>2.1990592688196142</v>
      </c>
      <c r="U157" s="122">
        <v>3.7520311210698605</v>
      </c>
      <c r="V157" s="122">
        <v>3.9504641371559228</v>
      </c>
      <c r="W157" s="122">
        <v>4.1569926882653281</v>
      </c>
      <c r="DA157" s="130" t="s">
        <v>3902</v>
      </c>
    </row>
    <row r="158" spans="1:105" ht="12" customHeight="1" x14ac:dyDescent="0.25">
      <c r="A158" s="97" t="s">
        <v>50</v>
      </c>
      <c r="B158" s="98"/>
      <c r="C158" s="98">
        <v>8.2296519759083777E-3</v>
      </c>
      <c r="D158" s="98">
        <v>4.7706396357262183E-2</v>
      </c>
      <c r="E158" s="98">
        <v>7.383936163332816E-2</v>
      </c>
      <c r="F158" s="98">
        <v>0.21132257002573512</v>
      </c>
      <c r="G158" s="98">
        <v>0.42821187817088358</v>
      </c>
      <c r="H158" s="98">
        <v>0.59450440404187632</v>
      </c>
      <c r="I158" s="98">
        <v>0.76503158753590239</v>
      </c>
      <c r="J158" s="98">
        <v>0.6920740989356523</v>
      </c>
      <c r="K158" s="98">
        <v>0.72392226597578169</v>
      </c>
      <c r="L158" s="98">
        <v>0.55835091692839944</v>
      </c>
      <c r="M158" s="98">
        <v>0.72660435855917238</v>
      </c>
      <c r="N158" s="98">
        <v>1.2144047784793186</v>
      </c>
      <c r="O158" s="98">
        <v>1.4770370898150575</v>
      </c>
      <c r="P158" s="98">
        <v>3.9193127747134784</v>
      </c>
      <c r="Q158" s="98">
        <v>2.9507696207869283</v>
      </c>
      <c r="R158" s="98">
        <v>1.9278141394629478</v>
      </c>
      <c r="S158" s="98">
        <v>1.8131280938992898</v>
      </c>
      <c r="T158" s="98">
        <v>2.1990592688196142</v>
      </c>
      <c r="U158" s="98">
        <v>3.7520311210698605</v>
      </c>
      <c r="V158" s="98">
        <v>3.9504641371559228</v>
      </c>
      <c r="W158" s="98">
        <v>4.1569926882653281</v>
      </c>
      <c r="DA158" s="63" t="s">
        <v>3903</v>
      </c>
    </row>
    <row r="159" spans="1:105" ht="12" customHeight="1" x14ac:dyDescent="0.25">
      <c r="A159" s="109" t="s">
        <v>120</v>
      </c>
      <c r="B159" s="33"/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3904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1.4383816912332526E-2</v>
      </c>
      <c r="D161" s="117">
        <f t="shared" si="54"/>
        <v>1.8481646206756297E-2</v>
      </c>
      <c r="E161" s="117">
        <f t="shared" si="54"/>
        <v>1.4689788956873661E-2</v>
      </c>
      <c r="F161" s="117">
        <f t="shared" si="54"/>
        <v>2.2017553176471243E-2</v>
      </c>
      <c r="G161" s="117">
        <f t="shared" si="54"/>
        <v>3.2976858218429175E-2</v>
      </c>
      <c r="H161" s="117">
        <f t="shared" si="54"/>
        <v>5.4654301474040858E-2</v>
      </c>
      <c r="I161" s="117">
        <f t="shared" si="54"/>
        <v>7.0816679803919064E-2</v>
      </c>
      <c r="J161" s="117">
        <f t="shared" si="54"/>
        <v>3.669570648570411E-2</v>
      </c>
      <c r="K161" s="117">
        <f t="shared" si="54"/>
        <v>3.1746835545257278E-2</v>
      </c>
      <c r="L161" s="117">
        <f t="shared" si="54"/>
        <v>1.4938079454594634E-2</v>
      </c>
      <c r="M161" s="117">
        <f t="shared" si="54"/>
        <v>7.8462809133746855E-3</v>
      </c>
      <c r="N161" s="117">
        <f t="shared" si="54"/>
        <v>1.3529431675758451E-2</v>
      </c>
      <c r="O161" s="117">
        <f t="shared" si="54"/>
        <v>1.3813602348722712E-2</v>
      </c>
      <c r="P161" s="117">
        <f t="shared" si="54"/>
        <v>2.6603265061954595E-2</v>
      </c>
      <c r="Q161" s="117">
        <f t="shared" si="54"/>
        <v>1.67028832649277E-2</v>
      </c>
      <c r="R161" s="117">
        <f t="shared" ref="R161:V161" si="55">R162+R164+R166+R175</f>
        <v>0</v>
      </c>
      <c r="S161" s="117">
        <f t="shared" si="55"/>
        <v>9.2514430360710036E-3</v>
      </c>
      <c r="T161" s="117">
        <f t="shared" si="55"/>
        <v>7.8224941786849446E-3</v>
      </c>
      <c r="U161" s="117">
        <f t="shared" si="55"/>
        <v>2.1590175485301E-2</v>
      </c>
      <c r="V161" s="117">
        <f t="shared" si="55"/>
        <v>1.9715486201736087E-2</v>
      </c>
      <c r="W161" s="117">
        <f t="shared" ref="W161" si="56">W162+W164+W166+W175</f>
        <v>2.4258716496220089E-2</v>
      </c>
      <c r="DA161" s="129" t="s">
        <v>3905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DA162" s="130" t="s">
        <v>3906</v>
      </c>
    </row>
    <row r="163" spans="1:105" ht="12" customHeight="1" x14ac:dyDescent="0.25">
      <c r="A163" s="97" t="s">
        <v>53</v>
      </c>
      <c r="B163" s="33"/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DA163" s="60" t="s">
        <v>3907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DA164" s="130" t="s">
        <v>3908</v>
      </c>
    </row>
    <row r="165" spans="1:105" ht="12" customHeight="1" x14ac:dyDescent="0.25">
      <c r="A165" s="97" t="s">
        <v>53</v>
      </c>
      <c r="B165" s="98"/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DA165" s="63" t="s">
        <v>3909</v>
      </c>
    </row>
    <row r="166" spans="1:105" ht="12" customHeight="1" x14ac:dyDescent="0.25">
      <c r="A166" s="121" t="s">
        <v>55</v>
      </c>
      <c r="B166" s="122"/>
      <c r="C166" s="122">
        <v>7.0055082442767383E-3</v>
      </c>
      <c r="D166" s="122">
        <v>5.8625349122546867E-3</v>
      </c>
      <c r="E166" s="122">
        <v>3.2354835511496228E-3</v>
      </c>
      <c r="F166" s="122">
        <v>5.9989327080481698E-3</v>
      </c>
      <c r="G166" s="122">
        <v>1.1084224672169175E-2</v>
      </c>
      <c r="H166" s="122">
        <v>2.6888985900656522E-2</v>
      </c>
      <c r="I166" s="122">
        <v>2.5038279770459835E-2</v>
      </c>
      <c r="J166" s="122">
        <v>7.9324745819698249E-3</v>
      </c>
      <c r="K166" s="122">
        <v>7.0419116281125668E-3</v>
      </c>
      <c r="L166" s="122">
        <v>2.9898293804066656E-3</v>
      </c>
      <c r="M166" s="122">
        <v>1.4629042401798958E-3</v>
      </c>
      <c r="N166" s="122">
        <v>3.3651995414701228E-3</v>
      </c>
      <c r="O166" s="122">
        <v>3.2027037149938479E-3</v>
      </c>
      <c r="P166" s="122">
        <v>6.2098877876703264E-3</v>
      </c>
      <c r="Q166" s="122">
        <v>3.3150159935280534E-3</v>
      </c>
      <c r="R166" s="122">
        <v>0</v>
      </c>
      <c r="S166" s="122">
        <v>2.003194336179662E-3</v>
      </c>
      <c r="T166" s="122">
        <v>1.6914915373477766E-3</v>
      </c>
      <c r="U166" s="122">
        <v>4.2312928407944308E-3</v>
      </c>
      <c r="V166" s="122">
        <v>4.1300934414497071E-3</v>
      </c>
      <c r="W166" s="122">
        <v>5.2464867815824601E-3</v>
      </c>
      <c r="DA166" s="130" t="s">
        <v>3910</v>
      </c>
    </row>
    <row r="167" spans="1:105" ht="12" customHeight="1" x14ac:dyDescent="0.25">
      <c r="A167" s="97" t="s">
        <v>124</v>
      </c>
      <c r="B167" s="98"/>
      <c r="C167" s="98">
        <v>7.0055082442767383E-3</v>
      </c>
      <c r="D167" s="98">
        <v>5.8625349122546867E-3</v>
      </c>
      <c r="E167" s="98">
        <v>3.2354835511496228E-3</v>
      </c>
      <c r="F167" s="98">
        <v>5.9989327080481698E-3</v>
      </c>
      <c r="G167" s="98">
        <v>1.1084224672169175E-2</v>
      </c>
      <c r="H167" s="98">
        <v>2.6888985900656522E-2</v>
      </c>
      <c r="I167" s="98">
        <v>2.5038279770459835E-2</v>
      </c>
      <c r="J167" s="98">
        <v>7.9324745819698249E-3</v>
      </c>
      <c r="K167" s="98">
        <v>7.0419116281125668E-3</v>
      </c>
      <c r="L167" s="98">
        <v>2.9898293804066656E-3</v>
      </c>
      <c r="M167" s="98">
        <v>1.4629042401798958E-3</v>
      </c>
      <c r="N167" s="98">
        <v>3.3651995414701228E-3</v>
      </c>
      <c r="O167" s="98">
        <v>3.2027037149938479E-3</v>
      </c>
      <c r="P167" s="98">
        <v>6.2098877876703264E-3</v>
      </c>
      <c r="Q167" s="98">
        <v>3.3150159935280534E-3</v>
      </c>
      <c r="R167" s="98">
        <v>0</v>
      </c>
      <c r="S167" s="98">
        <v>2.003194336179662E-3</v>
      </c>
      <c r="T167" s="98">
        <v>1.6914915373477766E-3</v>
      </c>
      <c r="U167" s="98">
        <v>4.2312928407944308E-3</v>
      </c>
      <c r="V167" s="98">
        <v>4.1300934414497071E-3</v>
      </c>
      <c r="W167" s="98">
        <v>5.2464867815824601E-3</v>
      </c>
      <c r="DA167" s="63" t="s">
        <v>3911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3912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3913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3914</v>
      </c>
    </row>
    <row r="171" spans="1:105" ht="12" customHeight="1" x14ac:dyDescent="0.25">
      <c r="A171" s="106" t="s">
        <v>122</v>
      </c>
      <c r="B171" s="101"/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DA171" s="131" t="s">
        <v>3915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3916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3917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3918</v>
      </c>
    </row>
    <row r="175" spans="1:105" ht="12" customHeight="1" x14ac:dyDescent="0.25">
      <c r="A175" s="121" t="s">
        <v>54</v>
      </c>
      <c r="B175" s="122"/>
      <c r="C175" s="122">
        <v>7.378308668055787E-3</v>
      </c>
      <c r="D175" s="122">
        <v>1.2619111294501609E-2</v>
      </c>
      <c r="E175" s="122">
        <v>1.1454305405724037E-2</v>
      </c>
      <c r="F175" s="122">
        <v>1.6018620468423072E-2</v>
      </c>
      <c r="G175" s="122">
        <v>2.1892633546259997E-2</v>
      </c>
      <c r="H175" s="122">
        <v>2.7765315573384335E-2</v>
      </c>
      <c r="I175" s="122">
        <v>4.5778400033459232E-2</v>
      </c>
      <c r="J175" s="122">
        <v>2.8763231903734282E-2</v>
      </c>
      <c r="K175" s="122">
        <v>2.4704923917144711E-2</v>
      </c>
      <c r="L175" s="122">
        <v>1.1948250074187969E-2</v>
      </c>
      <c r="M175" s="122">
        <v>6.3833766731947895E-3</v>
      </c>
      <c r="N175" s="122">
        <v>1.0164232134288327E-2</v>
      </c>
      <c r="O175" s="122">
        <v>1.0610898633728863E-2</v>
      </c>
      <c r="P175" s="122">
        <v>2.039337727428427E-2</v>
      </c>
      <c r="Q175" s="122">
        <v>1.3387867271399645E-2</v>
      </c>
      <c r="R175" s="122">
        <v>0</v>
      </c>
      <c r="S175" s="122">
        <v>7.2482486998913416E-3</v>
      </c>
      <c r="T175" s="122">
        <v>6.1310026413371682E-3</v>
      </c>
      <c r="U175" s="122">
        <v>1.7358882644506569E-2</v>
      </c>
      <c r="V175" s="122">
        <v>1.5585392760286379E-2</v>
      </c>
      <c r="W175" s="122">
        <v>1.9012229714637629E-2</v>
      </c>
      <c r="DA175" s="130" t="s">
        <v>3919</v>
      </c>
    </row>
    <row r="176" spans="1:105" ht="12" customHeight="1" x14ac:dyDescent="0.25">
      <c r="A176" s="97" t="s">
        <v>50</v>
      </c>
      <c r="B176" s="98"/>
      <c r="C176" s="98">
        <v>7.378308668055787E-3</v>
      </c>
      <c r="D176" s="98">
        <v>1.2619111294501609E-2</v>
      </c>
      <c r="E176" s="98">
        <v>1.1454305405724037E-2</v>
      </c>
      <c r="F176" s="98">
        <v>1.6018620468423072E-2</v>
      </c>
      <c r="G176" s="98">
        <v>2.1892633546259997E-2</v>
      </c>
      <c r="H176" s="98">
        <v>2.7765315573384335E-2</v>
      </c>
      <c r="I176" s="98">
        <v>4.5778400033459232E-2</v>
      </c>
      <c r="J176" s="98">
        <v>2.8763231903734282E-2</v>
      </c>
      <c r="K176" s="98">
        <v>2.4704923917144711E-2</v>
      </c>
      <c r="L176" s="98">
        <v>1.1948250074187969E-2</v>
      </c>
      <c r="M176" s="98">
        <v>6.3833766731947895E-3</v>
      </c>
      <c r="N176" s="98">
        <v>1.0164232134288327E-2</v>
      </c>
      <c r="O176" s="98">
        <v>1.0610898633728863E-2</v>
      </c>
      <c r="P176" s="98">
        <v>2.039337727428427E-2</v>
      </c>
      <c r="Q176" s="98">
        <v>1.3387867271399645E-2</v>
      </c>
      <c r="R176" s="98">
        <v>0</v>
      </c>
      <c r="S176" s="98">
        <v>7.2482486998913416E-3</v>
      </c>
      <c r="T176" s="98">
        <v>6.1310026413371682E-3</v>
      </c>
      <c r="U176" s="98">
        <v>1.7358882644506569E-2</v>
      </c>
      <c r="V176" s="98">
        <v>1.5585392760286379E-2</v>
      </c>
      <c r="W176" s="98">
        <v>1.9012229714637629E-2</v>
      </c>
      <c r="DA176" s="63" t="s">
        <v>3920</v>
      </c>
    </row>
    <row r="177" spans="1:105" ht="12" customHeight="1" x14ac:dyDescent="0.25">
      <c r="A177" s="109" t="s">
        <v>120</v>
      </c>
      <c r="B177" s="33"/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DA177" s="60" t="s">
        <v>3921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3922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150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14021.417723297163</v>
      </c>
      <c r="D3" s="117">
        <f t="shared" si="0"/>
        <v>14277.704071028103</v>
      </c>
      <c r="E3" s="117">
        <f t="shared" si="0"/>
        <v>13908.069077793245</v>
      </c>
      <c r="F3" s="117">
        <f t="shared" si="0"/>
        <v>13538.236084432454</v>
      </c>
      <c r="G3" s="117">
        <f t="shared" si="0"/>
        <v>13942.676374646289</v>
      </c>
      <c r="H3" s="117">
        <f t="shared" si="0"/>
        <v>15050.910916517434</v>
      </c>
      <c r="I3" s="117">
        <f t="shared" si="0"/>
        <v>13340.87533521035</v>
      </c>
      <c r="J3" s="117">
        <f t="shared" si="0"/>
        <v>13687.205548602948</v>
      </c>
      <c r="K3" s="117">
        <f t="shared" si="0"/>
        <v>13755.586071061574</v>
      </c>
      <c r="L3" s="117">
        <f t="shared" si="0"/>
        <v>15347.658754111824</v>
      </c>
      <c r="M3" s="117">
        <f t="shared" si="0"/>
        <v>13271.010940326869</v>
      </c>
      <c r="N3" s="117">
        <f t="shared" si="0"/>
        <v>13617.551318723867</v>
      </c>
      <c r="O3" s="117">
        <f t="shared" si="0"/>
        <v>13041.215174039653</v>
      </c>
      <c r="P3" s="117">
        <f t="shared" si="0"/>
        <v>11696.375461371757</v>
      </c>
      <c r="Q3" s="117">
        <f t="shared" si="0"/>
        <v>11158.172424200877</v>
      </c>
      <c r="R3" s="117">
        <f t="shared" ref="R3:V3" si="1">R4+R7+R9+R19</f>
        <v>11572.678922069583</v>
      </c>
      <c r="S3" s="117">
        <f t="shared" si="1"/>
        <v>11468.148372677788</v>
      </c>
      <c r="T3" s="117">
        <f t="shared" si="1"/>
        <v>11184.785671160067</v>
      </c>
      <c r="U3" s="117">
        <f t="shared" si="1"/>
        <v>9220.0818358505403</v>
      </c>
      <c r="V3" s="117">
        <f t="shared" si="1"/>
        <v>9373.032971703291</v>
      </c>
      <c r="W3" s="117">
        <f t="shared" ref="W3" si="2">W4+W7+W9+W19</f>
        <v>8659.2395429209864</v>
      </c>
      <c r="DA3" s="129" t="s">
        <v>3923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12335.094132157115</v>
      </c>
      <c r="D4" s="122">
        <f t="shared" si="3"/>
        <v>12581.538836423142</v>
      </c>
      <c r="E4" s="122">
        <f t="shared" si="3"/>
        <v>11611.244806272018</v>
      </c>
      <c r="F4" s="122">
        <f t="shared" si="3"/>
        <v>11338.7928349863</v>
      </c>
      <c r="G4" s="122">
        <f t="shared" si="3"/>
        <v>11817.150118470898</v>
      </c>
      <c r="H4" s="122">
        <f t="shared" si="3"/>
        <v>12809.429685646155</v>
      </c>
      <c r="I4" s="122">
        <f t="shared" si="3"/>
        <v>11155.649141127878</v>
      </c>
      <c r="J4" s="122">
        <f t="shared" si="3"/>
        <v>11442.656897729343</v>
      </c>
      <c r="K4" s="122">
        <f t="shared" si="3"/>
        <v>11486.265242057121</v>
      </c>
      <c r="L4" s="122">
        <f t="shared" si="3"/>
        <v>12959.560832813615</v>
      </c>
      <c r="M4" s="122">
        <f t="shared" si="3"/>
        <v>10952.100319319779</v>
      </c>
      <c r="N4" s="122">
        <f t="shared" si="3"/>
        <v>11268.98679891304</v>
      </c>
      <c r="O4" s="122">
        <f t="shared" si="3"/>
        <v>10727.13292488526</v>
      </c>
      <c r="P4" s="122">
        <f t="shared" si="3"/>
        <v>9419.1418721873524</v>
      </c>
      <c r="Q4" s="122">
        <f t="shared" si="3"/>
        <v>8896.381922759394</v>
      </c>
      <c r="R4" s="122">
        <f t="shared" ref="R4:V4" si="4">SUM(R5:R6)</f>
        <v>9288.7951895094575</v>
      </c>
      <c r="S4" s="122">
        <f t="shared" si="4"/>
        <v>9126.3325389190977</v>
      </c>
      <c r="T4" s="122">
        <f t="shared" si="4"/>
        <v>8840.2762398995401</v>
      </c>
      <c r="U4" s="122">
        <f t="shared" si="4"/>
        <v>7006.3250167625092</v>
      </c>
      <c r="V4" s="122">
        <f t="shared" si="4"/>
        <v>7129.3132455234327</v>
      </c>
      <c r="W4" s="122">
        <f t="shared" ref="W4" si="5">SUM(W5:W6)</f>
        <v>6400.1158655071395</v>
      </c>
      <c r="DA4" s="130" t="s">
        <v>3924</v>
      </c>
    </row>
    <row r="5" spans="1:105" ht="12" customHeight="1" x14ac:dyDescent="0.25">
      <c r="A5" s="97" t="s">
        <v>51</v>
      </c>
      <c r="B5" s="98"/>
      <c r="C5" s="98">
        <v>12273.350349353541</v>
      </c>
      <c r="D5" s="98">
        <v>12518.76151981054</v>
      </c>
      <c r="E5" s="98">
        <v>11552.916603382811</v>
      </c>
      <c r="F5" s="98">
        <v>11282.364874900737</v>
      </c>
      <c r="G5" s="98">
        <v>11758.774111671743</v>
      </c>
      <c r="H5" s="98">
        <v>12745.895872835967</v>
      </c>
      <c r="I5" s="98">
        <v>11101.314884479039</v>
      </c>
      <c r="J5" s="98">
        <v>11387.01459591564</v>
      </c>
      <c r="K5" s="98">
        <v>11430.706151329436</v>
      </c>
      <c r="L5" s="98">
        <v>12896.172509441292</v>
      </c>
      <c r="M5" s="98">
        <v>10899.398261872462</v>
      </c>
      <c r="N5" s="98">
        <v>11214.806949353075</v>
      </c>
      <c r="O5" s="98">
        <v>10676.048921949396</v>
      </c>
      <c r="P5" s="98">
        <v>9375.4317965760838</v>
      </c>
      <c r="Q5" s="98">
        <v>8855.3487772613425</v>
      </c>
      <c r="R5" s="98">
        <v>9245.2992945125807</v>
      </c>
      <c r="S5" s="98">
        <v>9082.8890671758199</v>
      </c>
      <c r="T5" s="98">
        <v>8796.4318743354561</v>
      </c>
      <c r="U5" s="98">
        <v>6971.500540476397</v>
      </c>
      <c r="V5" s="98">
        <v>7093.2787098183053</v>
      </c>
      <c r="W5" s="98">
        <v>6368.1178833710583</v>
      </c>
      <c r="DA5" s="63" t="s">
        <v>3925</v>
      </c>
    </row>
    <row r="6" spans="1:105" ht="12" customHeight="1" x14ac:dyDescent="0.25">
      <c r="A6" s="97" t="s">
        <v>53</v>
      </c>
      <c r="B6" s="98"/>
      <c r="C6" s="98">
        <v>61.743782803574284</v>
      </c>
      <c r="D6" s="98">
        <v>62.777316612602384</v>
      </c>
      <c r="E6" s="98">
        <v>58.328202889205812</v>
      </c>
      <c r="F6" s="98">
        <v>56.427960085562468</v>
      </c>
      <c r="G6" s="98">
        <v>58.376006799154766</v>
      </c>
      <c r="H6" s="98">
        <v>63.533812810189147</v>
      </c>
      <c r="I6" s="98">
        <v>54.33425664883957</v>
      </c>
      <c r="J6" s="98">
        <v>55.642301813702836</v>
      </c>
      <c r="K6" s="98">
        <v>55.559090727685643</v>
      </c>
      <c r="L6" s="98">
        <v>63.388323372322944</v>
      </c>
      <c r="M6" s="98">
        <v>52.702057447316562</v>
      </c>
      <c r="N6" s="98">
        <v>54.179849559964211</v>
      </c>
      <c r="O6" s="98">
        <v>51.084002935864113</v>
      </c>
      <c r="P6" s="98">
        <v>43.710075611268238</v>
      </c>
      <c r="Q6" s="98">
        <v>41.033145498050949</v>
      </c>
      <c r="R6" s="98">
        <v>43.495894996877702</v>
      </c>
      <c r="S6" s="98">
        <v>43.443471743277925</v>
      </c>
      <c r="T6" s="98">
        <v>43.844365564084761</v>
      </c>
      <c r="U6" s="98">
        <v>34.824476286112372</v>
      </c>
      <c r="V6" s="98">
        <v>36.034535705127283</v>
      </c>
      <c r="W6" s="98">
        <v>31.997982136081269</v>
      </c>
      <c r="DA6" s="63" t="s">
        <v>3926</v>
      </c>
    </row>
    <row r="7" spans="1:105" ht="12.95" customHeight="1" x14ac:dyDescent="0.25">
      <c r="A7" s="121" t="s">
        <v>92</v>
      </c>
      <c r="B7" s="122"/>
      <c r="C7" s="122">
        <f t="shared" ref="C7:W7" si="6">C8</f>
        <v>2.7197918397943128E-2</v>
      </c>
      <c r="D7" s="122">
        <f t="shared" si="6"/>
        <v>5.3173942634745529E-2</v>
      </c>
      <c r="E7" s="122">
        <f t="shared" si="6"/>
        <v>0.1834550585913699</v>
      </c>
      <c r="F7" s="122">
        <f t="shared" si="6"/>
        <v>0.42941054074759472</v>
      </c>
      <c r="G7" s="122">
        <f t="shared" si="6"/>
        <v>0.21642646228790638</v>
      </c>
      <c r="H7" s="122">
        <f t="shared" si="6"/>
        <v>0.53623613080928345</v>
      </c>
      <c r="I7" s="122">
        <f t="shared" si="6"/>
        <v>1.3445882797703703</v>
      </c>
      <c r="J7" s="122">
        <f t="shared" si="6"/>
        <v>1.734939273380552</v>
      </c>
      <c r="K7" s="122">
        <f t="shared" si="6"/>
        <v>2.2523199047616651</v>
      </c>
      <c r="L7" s="122">
        <f t="shared" si="6"/>
        <v>2.2275753376564591</v>
      </c>
      <c r="M7" s="122">
        <f t="shared" si="6"/>
        <v>2.9246307817253432</v>
      </c>
      <c r="N7" s="122">
        <f t="shared" si="6"/>
        <v>2.8643696798993172</v>
      </c>
      <c r="O7" s="122">
        <f t="shared" si="6"/>
        <v>4.9726540997836013</v>
      </c>
      <c r="P7" s="122">
        <f t="shared" si="6"/>
        <v>6.4977646660260104</v>
      </c>
      <c r="Q7" s="122">
        <f t="shared" si="6"/>
        <v>14.988552873171226</v>
      </c>
      <c r="R7" s="122">
        <f t="shared" si="6"/>
        <v>10.82545778037861</v>
      </c>
      <c r="S7" s="122">
        <f t="shared" si="6"/>
        <v>8.9631182043928082</v>
      </c>
      <c r="T7" s="122">
        <f t="shared" si="6"/>
        <v>9.9215758985869051</v>
      </c>
      <c r="U7" s="122">
        <f t="shared" si="6"/>
        <v>10.09574281945882</v>
      </c>
      <c r="V7" s="122">
        <f t="shared" si="6"/>
        <v>6.3942907340734862</v>
      </c>
      <c r="W7" s="122">
        <f t="shared" si="6"/>
        <v>3.4770271440056773</v>
      </c>
      <c r="DA7" s="130" t="s">
        <v>3927</v>
      </c>
    </row>
    <row r="8" spans="1:105" ht="12" customHeight="1" x14ac:dyDescent="0.25">
      <c r="A8" s="97" t="s">
        <v>53</v>
      </c>
      <c r="B8" s="98"/>
      <c r="C8" s="98">
        <f>IF(RES_hhdet_in_fec!C8=0,0,RES_hhdet_in_fec!C8*1000*11630/RES_hhdet_in_new!C5)</f>
        <v>2.7197918397943128E-2</v>
      </c>
      <c r="D8" s="98">
        <f>IF(RES_hhdet_in_fec!D8=0,0,RES_hhdet_in_fec!D8*1000*11630/RES_hhdet_in_new!D5)</f>
        <v>5.3173942634745529E-2</v>
      </c>
      <c r="E8" s="98">
        <f>IF(RES_hhdet_in_fec!E8=0,0,RES_hhdet_in_fec!E8*1000*11630/RES_hhdet_in_new!E5)</f>
        <v>0.1834550585913699</v>
      </c>
      <c r="F8" s="98">
        <f>IF(RES_hhdet_in_fec!F8=0,0,RES_hhdet_in_fec!F8*1000*11630/RES_hhdet_in_new!F5)</f>
        <v>0.42941054074759472</v>
      </c>
      <c r="G8" s="98">
        <f>IF(RES_hhdet_in_fec!G8=0,0,RES_hhdet_in_fec!G8*1000*11630/RES_hhdet_in_new!G5)</f>
        <v>0.21642646228790638</v>
      </c>
      <c r="H8" s="98">
        <f>IF(RES_hhdet_in_fec!H8=0,0,RES_hhdet_in_fec!H8*1000*11630/RES_hhdet_in_new!H5)</f>
        <v>0.53623613080928345</v>
      </c>
      <c r="I8" s="98">
        <f>IF(RES_hhdet_in_fec!I8=0,0,RES_hhdet_in_fec!I8*1000*11630/RES_hhdet_in_new!I5)</f>
        <v>1.3445882797703703</v>
      </c>
      <c r="J8" s="98">
        <f>IF(RES_hhdet_in_fec!J8=0,0,RES_hhdet_in_fec!J8*1000*11630/RES_hhdet_in_new!J5)</f>
        <v>1.734939273380552</v>
      </c>
      <c r="K8" s="98">
        <f>IF(RES_hhdet_in_fec!K8=0,0,RES_hhdet_in_fec!K8*1000*11630/RES_hhdet_in_new!K5)</f>
        <v>2.2523199047616651</v>
      </c>
      <c r="L8" s="98">
        <f>IF(RES_hhdet_in_fec!L8=0,0,RES_hhdet_in_fec!L8*1000*11630/RES_hhdet_in_new!L5)</f>
        <v>2.2275753376564591</v>
      </c>
      <c r="M8" s="98">
        <f>IF(RES_hhdet_in_fec!M8=0,0,RES_hhdet_in_fec!M8*1000*11630/RES_hhdet_in_new!M5)</f>
        <v>2.9246307817253432</v>
      </c>
      <c r="N8" s="98">
        <f>IF(RES_hhdet_in_fec!N8=0,0,RES_hhdet_in_fec!N8*1000*11630/RES_hhdet_in_new!N5)</f>
        <v>2.8643696798993172</v>
      </c>
      <c r="O8" s="98">
        <f>IF(RES_hhdet_in_fec!O8=0,0,RES_hhdet_in_fec!O8*1000*11630/RES_hhdet_in_new!O5)</f>
        <v>4.9726540997836013</v>
      </c>
      <c r="P8" s="98">
        <f>IF(RES_hhdet_in_fec!P8=0,0,RES_hhdet_in_fec!P8*1000*11630/RES_hhdet_in_new!P5)</f>
        <v>6.4977646660260104</v>
      </c>
      <c r="Q8" s="98">
        <f>IF(RES_hhdet_in_fec!Q8=0,0,RES_hhdet_in_fec!Q8*1000*11630/RES_hhdet_in_new!Q5)</f>
        <v>14.988552873171226</v>
      </c>
      <c r="R8" s="98">
        <f>IF(RES_hhdet_in_fec!R8=0,0,RES_hhdet_in_fec!R8*1000*11630/RES_hhdet_in_new!R5)</f>
        <v>10.82545778037861</v>
      </c>
      <c r="S8" s="98">
        <f>IF(RES_hhdet_in_fec!S8=0,0,RES_hhdet_in_fec!S8*1000*11630/RES_hhdet_in_new!S5)</f>
        <v>8.9631182043928082</v>
      </c>
      <c r="T8" s="98">
        <f>IF(RES_hhdet_in_fec!T8=0,0,RES_hhdet_in_fec!T8*1000*11630/RES_hhdet_in_new!T5)</f>
        <v>9.9215758985869051</v>
      </c>
      <c r="U8" s="98">
        <f>IF(RES_hhdet_in_fec!U8=0,0,RES_hhdet_in_fec!U8*1000*11630/RES_hhdet_in_new!U5)</f>
        <v>10.09574281945882</v>
      </c>
      <c r="V8" s="98">
        <f>IF(RES_hhdet_in_fec!V8=0,0,RES_hhdet_in_fec!V8*1000*11630/RES_hhdet_in_new!V5)</f>
        <v>6.3942907340734862</v>
      </c>
      <c r="W8" s="98">
        <f>IF(RES_hhdet_in_fec!W8=0,0,RES_hhdet_in_fec!W8*1000*11630/RES_hhdet_in_new!W5)</f>
        <v>3.4770271440056773</v>
      </c>
      <c r="DA8" s="63" t="s">
        <v>3928</v>
      </c>
    </row>
    <row r="9" spans="1:105" ht="12" customHeight="1" x14ac:dyDescent="0.25">
      <c r="A9" s="121" t="s">
        <v>55</v>
      </c>
      <c r="B9" s="122"/>
      <c r="C9" s="122">
        <v>1107.1893183096661</v>
      </c>
      <c r="D9" s="122">
        <v>1137.5855852565262</v>
      </c>
      <c r="E9" s="122">
        <v>1390.5524333358519</v>
      </c>
      <c r="F9" s="122">
        <v>1325.6823889163866</v>
      </c>
      <c r="G9" s="122">
        <v>1291.9533973039286</v>
      </c>
      <c r="H9" s="122">
        <v>1363.9752998214303</v>
      </c>
      <c r="I9" s="122">
        <v>1295.4211023401724</v>
      </c>
      <c r="J9" s="122">
        <v>1360.5137591692346</v>
      </c>
      <c r="K9" s="122">
        <v>1368.254281449066</v>
      </c>
      <c r="L9" s="122">
        <v>1461.7692059828323</v>
      </c>
      <c r="M9" s="122">
        <v>1435.8433791850066</v>
      </c>
      <c r="N9" s="122">
        <v>1438.8129129087779</v>
      </c>
      <c r="O9" s="122">
        <v>1416.8385070000065</v>
      </c>
      <c r="P9" s="122">
        <v>1398.1346570661317</v>
      </c>
      <c r="Q9" s="122">
        <v>1392.4388041493896</v>
      </c>
      <c r="R9" s="122">
        <v>1420.5986628534604</v>
      </c>
      <c r="S9" s="122">
        <v>1465.1012642352684</v>
      </c>
      <c r="T9" s="122">
        <v>1440.9514932496102</v>
      </c>
      <c r="U9" s="122">
        <v>1298.2020784039532</v>
      </c>
      <c r="V9" s="122">
        <v>1351.9813740920276</v>
      </c>
      <c r="W9" s="122">
        <v>1350.3130119634989</v>
      </c>
      <c r="DA9" s="130" t="s">
        <v>3929</v>
      </c>
    </row>
    <row r="10" spans="1:105" ht="12" customHeight="1" x14ac:dyDescent="0.25">
      <c r="A10" s="97" t="s">
        <v>143</v>
      </c>
      <c r="B10" s="98"/>
      <c r="C10" s="98">
        <v>1103.2236452187251</v>
      </c>
      <c r="D10" s="98">
        <v>1201.7397102621246</v>
      </c>
      <c r="E10" s="98">
        <v>1221.2271851703326</v>
      </c>
      <c r="F10" s="98">
        <v>1267.2546075976659</v>
      </c>
      <c r="G10" s="98">
        <v>1297.9862624523957</v>
      </c>
      <c r="H10" s="98">
        <v>1354.9554753185851</v>
      </c>
      <c r="I10" s="98">
        <v>1279.3611564155215</v>
      </c>
      <c r="J10" s="98">
        <v>1348.6035301697007</v>
      </c>
      <c r="K10" s="98">
        <v>1387.6142054458358</v>
      </c>
      <c r="L10" s="98">
        <v>1416.148687995825</v>
      </c>
      <c r="M10" s="98">
        <v>1400.5323860290405</v>
      </c>
      <c r="N10" s="98">
        <v>1435.0449252393685</v>
      </c>
      <c r="O10" s="98">
        <v>1446.9398691164756</v>
      </c>
      <c r="P10" s="98">
        <v>1456.7739204745535</v>
      </c>
      <c r="Q10" s="98">
        <v>1430.4272787598482</v>
      </c>
      <c r="R10" s="98">
        <v>1455.6441770954766</v>
      </c>
      <c r="S10" s="98">
        <v>1487.7724648146134</v>
      </c>
      <c r="T10" s="98">
        <v>1518.0418103264055</v>
      </c>
      <c r="U10" s="98">
        <v>1261.4134076969863</v>
      </c>
      <c r="V10" s="98">
        <v>1345.7107581745993</v>
      </c>
      <c r="W10" s="98">
        <v>1350.3166779636663</v>
      </c>
      <c r="DA10" s="63" t="s">
        <v>3930</v>
      </c>
    </row>
    <row r="11" spans="1:105" ht="12" customHeight="1" x14ac:dyDescent="0.25">
      <c r="A11" s="97" t="s">
        <v>124</v>
      </c>
      <c r="B11" s="98"/>
      <c r="C11" s="98">
        <v>1340.8492470881927</v>
      </c>
      <c r="D11" s="98">
        <v>1358.3133873306745</v>
      </c>
      <c r="E11" s="98">
        <v>1424.3192248413548</v>
      </c>
      <c r="F11" s="98">
        <v>1467.1334712801961</v>
      </c>
      <c r="G11" s="98">
        <v>1478.6300234475195</v>
      </c>
      <c r="H11" s="98">
        <v>1498.3575899581465</v>
      </c>
      <c r="I11" s="98">
        <v>1552.4380513864912</v>
      </c>
      <c r="J11" s="98">
        <v>1587.2822083693152</v>
      </c>
      <c r="K11" s="98">
        <v>1631.5677398987414</v>
      </c>
      <c r="L11" s="98">
        <v>1645.2221894296229</v>
      </c>
      <c r="M11" s="98">
        <v>1609.9932208354194</v>
      </c>
      <c r="N11" s="98">
        <v>1646.0250931649364</v>
      </c>
      <c r="O11" s="98">
        <v>1566.5432661236559</v>
      </c>
      <c r="P11" s="98">
        <v>1518.7258583451519</v>
      </c>
      <c r="Q11" s="98">
        <v>1459.3308652615131</v>
      </c>
      <c r="R11" s="98">
        <v>1468.666862804014</v>
      </c>
      <c r="S11" s="98">
        <v>1469.7381699974042</v>
      </c>
      <c r="T11" s="98">
        <v>1489.2512214718934</v>
      </c>
      <c r="U11" s="98">
        <v>1552.2439546261189</v>
      </c>
      <c r="V11" s="98">
        <v>1515.1190942689834</v>
      </c>
      <c r="W11" s="98">
        <v>0</v>
      </c>
      <c r="DA11" s="63" t="s">
        <v>3931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1297.679704221556</v>
      </c>
      <c r="L12" s="98">
        <v>1326.9412456456578</v>
      </c>
      <c r="M12" s="98">
        <v>1295.3319528673258</v>
      </c>
      <c r="N12" s="98">
        <v>1328.855292567102</v>
      </c>
      <c r="O12" s="98">
        <v>1294.1104030111142</v>
      </c>
      <c r="P12" s="98">
        <v>1277.3514512970812</v>
      </c>
      <c r="Q12" s="98">
        <v>1252.5552125677723</v>
      </c>
      <c r="R12" s="98">
        <v>1273.3149665380647</v>
      </c>
      <c r="S12" s="98">
        <v>1285.2886702295436</v>
      </c>
      <c r="T12" s="98">
        <v>1342.2274207937139</v>
      </c>
      <c r="U12" s="98">
        <v>1392.1424637652738</v>
      </c>
      <c r="V12" s="98">
        <v>1363.8787205072526</v>
      </c>
      <c r="W12" s="98">
        <v>0</v>
      </c>
      <c r="DA12" s="63" t="s">
        <v>3932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805.92333476101476</v>
      </c>
      <c r="L13" s="101">
        <v>848.68467916264046</v>
      </c>
      <c r="M13" s="101">
        <v>800.92404604396256</v>
      </c>
      <c r="N13" s="101">
        <v>791.16958317252727</v>
      </c>
      <c r="O13" s="101">
        <v>774.19577477268035</v>
      </c>
      <c r="P13" s="101">
        <v>737.17889846374123</v>
      </c>
      <c r="Q13" s="101">
        <v>717.71527212538126</v>
      </c>
      <c r="R13" s="101">
        <v>714.09442379831614</v>
      </c>
      <c r="S13" s="101">
        <v>701.76214422678856</v>
      </c>
      <c r="T13" s="101">
        <v>831.59435428660743</v>
      </c>
      <c r="U13" s="101">
        <v>787.06427848234011</v>
      </c>
      <c r="V13" s="101">
        <v>754.73847371998284</v>
      </c>
      <c r="W13" s="101">
        <v>0</v>
      </c>
      <c r="DA13" s="131" t="s">
        <v>3933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491.75636946054146</v>
      </c>
      <c r="L14" s="104">
        <v>478.25656648301742</v>
      </c>
      <c r="M14" s="104">
        <v>494.40790682336313</v>
      </c>
      <c r="N14" s="104">
        <v>537.68570939457459</v>
      </c>
      <c r="O14" s="104">
        <v>519.91462823843381</v>
      </c>
      <c r="P14" s="104">
        <v>540.17255283333998</v>
      </c>
      <c r="Q14" s="104">
        <v>534.83994044239103</v>
      </c>
      <c r="R14" s="104">
        <v>559.22054273974857</v>
      </c>
      <c r="S14" s="104">
        <v>583.52652600275496</v>
      </c>
      <c r="T14" s="104">
        <v>510.63306650710638</v>
      </c>
      <c r="U14" s="104">
        <v>605.07818528293342</v>
      </c>
      <c r="V14" s="104">
        <v>609.14024678726969</v>
      </c>
      <c r="W14" s="104">
        <v>0</v>
      </c>
      <c r="DA14" s="132" t="s">
        <v>3934</v>
      </c>
    </row>
    <row r="15" spans="1:105" ht="12" customHeight="1" x14ac:dyDescent="0.25">
      <c r="A15" s="106" t="s">
        <v>122</v>
      </c>
      <c r="B15" s="101"/>
      <c r="C15" s="101">
        <v>1020.3325826475353</v>
      </c>
      <c r="D15" s="101">
        <v>774.95748973636944</v>
      </c>
      <c r="E15" s="101">
        <v>1636.8053305047506</v>
      </c>
      <c r="F15" s="101">
        <v>1520.2312641023666</v>
      </c>
      <c r="G15" s="101">
        <v>1203.4325063377794</v>
      </c>
      <c r="H15" s="101">
        <v>1430.5382716989382</v>
      </c>
      <c r="I15" s="101">
        <v>1310.3515159190622</v>
      </c>
      <c r="J15" s="101">
        <v>1375.7881500532517</v>
      </c>
      <c r="K15" s="101">
        <v>1445.9440789028451</v>
      </c>
      <c r="L15" s="101">
        <v>1544.0760078006799</v>
      </c>
      <c r="M15" s="101">
        <v>1506.4480416804854</v>
      </c>
      <c r="N15" s="101">
        <v>1463.8532011751734</v>
      </c>
      <c r="O15" s="101">
        <v>1536.2406521601697</v>
      </c>
      <c r="P15" s="101">
        <v>1490.7564646906683</v>
      </c>
      <c r="Q15" s="101">
        <v>1493.2642057266391</v>
      </c>
      <c r="R15" s="101">
        <v>1489.0875005665951</v>
      </c>
      <c r="S15" s="101">
        <v>1476.6135529282726</v>
      </c>
      <c r="T15" s="101">
        <v>0</v>
      </c>
      <c r="U15" s="101">
        <v>1504.6981269973878</v>
      </c>
      <c r="V15" s="101">
        <v>0</v>
      </c>
      <c r="W15" s="101">
        <v>0</v>
      </c>
      <c r="DA15" s="131" t="s">
        <v>3935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1197.8038741178916</v>
      </c>
      <c r="L16" s="104">
        <v>1292.5550191950722</v>
      </c>
      <c r="M16" s="104">
        <v>1255.1305252684037</v>
      </c>
      <c r="N16" s="104">
        <v>1218.0019713472252</v>
      </c>
      <c r="O16" s="104">
        <v>1298.6061137159463</v>
      </c>
      <c r="P16" s="104">
        <v>1274.7140513486813</v>
      </c>
      <c r="Q16" s="104">
        <v>1295.5746306321021</v>
      </c>
      <c r="R16" s="104">
        <v>1299.4362945241387</v>
      </c>
      <c r="S16" s="104">
        <v>1292.5307101974345</v>
      </c>
      <c r="T16" s="104">
        <v>1270.9904532358653</v>
      </c>
      <c r="U16" s="104">
        <v>1341.2970642386611</v>
      </c>
      <c r="V16" s="104">
        <v>1366.6763767306018</v>
      </c>
      <c r="W16" s="104">
        <v>1318.2226794990704</v>
      </c>
      <c r="DA16" s="132" t="s">
        <v>3936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714.53515096490253</v>
      </c>
      <c r="L17" s="98">
        <v>797.63729863429353</v>
      </c>
      <c r="M17" s="98">
        <v>749.3368064540515</v>
      </c>
      <c r="N17" s="98">
        <v>702.64082368993752</v>
      </c>
      <c r="O17" s="98">
        <v>760.80635468864955</v>
      </c>
      <c r="P17" s="98">
        <v>726.60301448677546</v>
      </c>
      <c r="Q17" s="98">
        <v>739.54275193558021</v>
      </c>
      <c r="R17" s="98">
        <v>730.32325986325486</v>
      </c>
      <c r="S17" s="98">
        <v>709.76999884500697</v>
      </c>
      <c r="T17" s="98">
        <v>783.02495056762666</v>
      </c>
      <c r="U17" s="98">
        <v>762.91455576547719</v>
      </c>
      <c r="V17" s="98">
        <v>763.84156785754215</v>
      </c>
      <c r="W17" s="98">
        <v>707.21328315387689</v>
      </c>
      <c r="DA17" s="63" t="s">
        <v>3937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483.26872315298914</v>
      </c>
      <c r="L18" s="98">
        <v>494.91772056077878</v>
      </c>
      <c r="M18" s="98">
        <v>505.79371881435213</v>
      </c>
      <c r="N18" s="98">
        <v>515.36114765728769</v>
      </c>
      <c r="O18" s="98">
        <v>537.79975902729689</v>
      </c>
      <c r="P18" s="98">
        <v>548.11103686190563</v>
      </c>
      <c r="Q18" s="98">
        <v>556.03187869652186</v>
      </c>
      <c r="R18" s="98">
        <v>569.11303466088373</v>
      </c>
      <c r="S18" s="98">
        <v>582.76071135242728</v>
      </c>
      <c r="T18" s="98">
        <v>487.96550266823851</v>
      </c>
      <c r="U18" s="98">
        <v>578.38250847318375</v>
      </c>
      <c r="V18" s="98">
        <v>602.83480887305961</v>
      </c>
      <c r="W18" s="98">
        <v>611.00939634519352</v>
      </c>
      <c r="DA18" s="63" t="s">
        <v>3938</v>
      </c>
    </row>
    <row r="19" spans="1:105" ht="12" customHeight="1" x14ac:dyDescent="0.25">
      <c r="A19" s="121" t="s">
        <v>54</v>
      </c>
      <c r="B19" s="122"/>
      <c r="C19" s="122">
        <v>579.10707491198355</v>
      </c>
      <c r="D19" s="122">
        <v>558.52647540580165</v>
      </c>
      <c r="E19" s="122">
        <v>906.08838312678313</v>
      </c>
      <c r="F19" s="122">
        <v>873.33144998902094</v>
      </c>
      <c r="G19" s="122">
        <v>833.3564324091742</v>
      </c>
      <c r="H19" s="122">
        <v>876.96969491903997</v>
      </c>
      <c r="I19" s="122">
        <v>888.46050346252969</v>
      </c>
      <c r="J19" s="122">
        <v>882.29995243098904</v>
      </c>
      <c r="K19" s="122">
        <v>898.81422765062518</v>
      </c>
      <c r="L19" s="122">
        <v>924.10113997771896</v>
      </c>
      <c r="M19" s="122">
        <v>880.14261104035904</v>
      </c>
      <c r="N19" s="122">
        <v>906.88723722214968</v>
      </c>
      <c r="O19" s="122">
        <v>892.27108805460307</v>
      </c>
      <c r="P19" s="122">
        <v>872.60116745224616</v>
      </c>
      <c r="Q19" s="122">
        <v>854.36314441892171</v>
      </c>
      <c r="R19" s="122">
        <v>852.45961192628522</v>
      </c>
      <c r="S19" s="122">
        <v>867.75145131902934</v>
      </c>
      <c r="T19" s="122">
        <v>893.63636211233165</v>
      </c>
      <c r="U19" s="122">
        <v>905.45899786462007</v>
      </c>
      <c r="V19" s="122">
        <v>885.34406135375662</v>
      </c>
      <c r="W19" s="122">
        <v>905.33363830634232</v>
      </c>
      <c r="DA19" s="130" t="s">
        <v>3939</v>
      </c>
    </row>
    <row r="20" spans="1:105" ht="12" customHeight="1" x14ac:dyDescent="0.25">
      <c r="A20" s="97" t="s">
        <v>51</v>
      </c>
      <c r="B20" s="98"/>
      <c r="C20" s="98">
        <v>583.61059254154316</v>
      </c>
      <c r="D20" s="98">
        <v>698.42341110064535</v>
      </c>
      <c r="E20" s="98">
        <v>901.13550925872437</v>
      </c>
      <c r="F20" s="98">
        <v>912.79250146210165</v>
      </c>
      <c r="G20" s="98">
        <v>915.22498431449026</v>
      </c>
      <c r="H20" s="98">
        <v>965.89844536168152</v>
      </c>
      <c r="I20" s="98">
        <v>912.65498094761438</v>
      </c>
      <c r="J20" s="98">
        <v>977.79182486726449</v>
      </c>
      <c r="K20" s="98">
        <v>1004.4395036262152</v>
      </c>
      <c r="L20" s="98">
        <v>1027.9728403641457</v>
      </c>
      <c r="M20" s="98">
        <v>979.29795513521094</v>
      </c>
      <c r="N20" s="98">
        <v>984.08821875357421</v>
      </c>
      <c r="O20" s="98">
        <v>955.00924279773744</v>
      </c>
      <c r="P20" s="98">
        <v>952.25359419455106</v>
      </c>
      <c r="Q20" s="98">
        <v>941.00333602086346</v>
      </c>
      <c r="R20" s="98">
        <v>958.54151202924015</v>
      </c>
      <c r="S20" s="98">
        <v>997.51379775774217</v>
      </c>
      <c r="T20" s="98">
        <v>1003.2262080510279</v>
      </c>
      <c r="U20" s="98">
        <v>912.15959937625757</v>
      </c>
      <c r="V20" s="98">
        <v>1017.6671125447497</v>
      </c>
      <c r="W20" s="98">
        <v>955.60791940150716</v>
      </c>
      <c r="DA20" s="63" t="s">
        <v>3940</v>
      </c>
    </row>
    <row r="21" spans="1:105" ht="12" customHeight="1" x14ac:dyDescent="0.25">
      <c r="A21" s="97" t="s">
        <v>50</v>
      </c>
      <c r="B21" s="98"/>
      <c r="C21" s="98">
        <v>624.62824136628421</v>
      </c>
      <c r="D21" s="98">
        <v>677.45906476694233</v>
      </c>
      <c r="E21" s="98">
        <v>900.4277511857623</v>
      </c>
      <c r="F21" s="98">
        <v>904.06290316229536</v>
      </c>
      <c r="G21" s="98">
        <v>884.17788804480028</v>
      </c>
      <c r="H21" s="98">
        <v>898.73539424739272</v>
      </c>
      <c r="I21" s="98">
        <v>937.32519305026744</v>
      </c>
      <c r="J21" s="98">
        <v>966.57270537813338</v>
      </c>
      <c r="K21" s="98">
        <v>997.75787171571687</v>
      </c>
      <c r="L21" s="98">
        <v>1011.5074832198897</v>
      </c>
      <c r="M21" s="98">
        <v>968.99294332944544</v>
      </c>
      <c r="N21" s="98">
        <v>972.71336563084503</v>
      </c>
      <c r="O21" s="98">
        <v>934.22245410537596</v>
      </c>
      <c r="P21" s="98">
        <v>925.51947009892956</v>
      </c>
      <c r="Q21" s="98">
        <v>920.87262773208056</v>
      </c>
      <c r="R21" s="98">
        <v>932.08034739728078</v>
      </c>
      <c r="S21" s="98">
        <v>938.47413845272843</v>
      </c>
      <c r="T21" s="98">
        <v>963.92137721322422</v>
      </c>
      <c r="U21" s="98">
        <v>1005.486663962021</v>
      </c>
      <c r="V21" s="98">
        <v>952.91331368775661</v>
      </c>
      <c r="W21" s="98">
        <v>919.72883104311552</v>
      </c>
      <c r="DA21" s="63" t="s">
        <v>3941</v>
      </c>
    </row>
    <row r="22" spans="1:105" ht="12" customHeight="1" x14ac:dyDescent="0.25">
      <c r="A22" s="109" t="s">
        <v>120</v>
      </c>
      <c r="B22" s="33"/>
      <c r="C22" s="33">
        <v>426.60703405350932</v>
      </c>
      <c r="D22" s="33">
        <v>336.75942347060629</v>
      </c>
      <c r="E22" s="33">
        <v>910.04921795334667</v>
      </c>
      <c r="F22" s="33">
        <v>823.37874319080231</v>
      </c>
      <c r="G22" s="33">
        <v>636.448705172122</v>
      </c>
      <c r="H22" s="33">
        <v>763.14309027451907</v>
      </c>
      <c r="I22" s="33">
        <v>693.17375563318308</v>
      </c>
      <c r="J22" s="33">
        <v>736.6560288614495</v>
      </c>
      <c r="K22" s="33">
        <v>742.73322573629935</v>
      </c>
      <c r="L22" s="33">
        <v>829.28234896400693</v>
      </c>
      <c r="M22" s="33">
        <v>760.36266453556755</v>
      </c>
      <c r="N22" s="33">
        <v>740.64566580698056</v>
      </c>
      <c r="O22" s="33">
        <v>755.00601995070485</v>
      </c>
      <c r="P22" s="33">
        <v>699.50660296161129</v>
      </c>
      <c r="Q22" s="33">
        <v>691.87311296151427</v>
      </c>
      <c r="R22" s="33">
        <v>701.58880035277286</v>
      </c>
      <c r="S22" s="33">
        <v>706.04756804442411</v>
      </c>
      <c r="T22" s="33">
        <v>696.03567893537581</v>
      </c>
      <c r="U22" s="33">
        <v>690.8083664773402</v>
      </c>
      <c r="V22" s="33">
        <v>687.14075322654583</v>
      </c>
      <c r="W22" s="33">
        <v>675.52937514691598</v>
      </c>
      <c r="DA22" s="60" t="s">
        <v>3942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16219.632168398204</v>
      </c>
      <c r="D24" s="117">
        <f t="shared" si="7"/>
        <v>15199.948713415381</v>
      </c>
      <c r="E24" s="117">
        <f t="shared" si="7"/>
        <v>15581.333240312586</v>
      </c>
      <c r="F24" s="117">
        <f t="shared" si="7"/>
        <v>14898.167091389576</v>
      </c>
      <c r="G24" s="117">
        <f t="shared" si="7"/>
        <v>14886.619316852992</v>
      </c>
      <c r="H24" s="117">
        <f t="shared" si="7"/>
        <v>15562.74759544267</v>
      </c>
      <c r="I24" s="117">
        <f t="shared" si="7"/>
        <v>14868.972278494897</v>
      </c>
      <c r="J24" s="117">
        <f t="shared" si="7"/>
        <v>14779.811327973966</v>
      </c>
      <c r="K24" s="117">
        <f t="shared" si="7"/>
        <v>14726.423022931773</v>
      </c>
      <c r="L24" s="117">
        <f t="shared" si="7"/>
        <v>16325.801525682664</v>
      </c>
      <c r="M24" s="117">
        <f t="shared" si="7"/>
        <v>13977.611392469184</v>
      </c>
      <c r="N24" s="117">
        <f t="shared" si="7"/>
        <v>14348.70409641261</v>
      </c>
      <c r="O24" s="117">
        <f t="shared" si="7"/>
        <v>13152.050902345498</v>
      </c>
      <c r="P24" s="117">
        <f t="shared" si="7"/>
        <v>11354.216311438608</v>
      </c>
      <c r="Q24" s="117">
        <f t="shared" si="7"/>
        <v>10811.052972896921</v>
      </c>
      <c r="R24" s="117">
        <f t="shared" ref="R24:V24" si="8">R25+R28+R30+R39</f>
        <v>11006.426194537315</v>
      </c>
      <c r="S24" s="117">
        <f t="shared" si="8"/>
        <v>10786.92777999958</v>
      </c>
      <c r="T24" s="117">
        <f t="shared" si="8"/>
        <v>10448.863662908307</v>
      </c>
      <c r="U24" s="117">
        <f t="shared" si="8"/>
        <v>10540.265208751631</v>
      </c>
      <c r="V24" s="117">
        <f t="shared" si="8"/>
        <v>9904.1020198366878</v>
      </c>
      <c r="W24" s="117">
        <f t="shared" ref="W24" si="9">W25+W28+W30+W39</f>
        <v>8908.4260737482782</v>
      </c>
      <c r="DA24" s="129" t="s">
        <v>3943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14511.491236274291</v>
      </c>
      <c r="D25" s="122">
        <f t="shared" si="10"/>
        <v>13788.123191135146</v>
      </c>
      <c r="E25" s="122">
        <f t="shared" si="10"/>
        <v>13051.944128315001</v>
      </c>
      <c r="F25" s="122">
        <f t="shared" si="10"/>
        <v>12514.412804505726</v>
      </c>
      <c r="G25" s="122">
        <f t="shared" si="10"/>
        <v>12792.907746510931</v>
      </c>
      <c r="H25" s="122">
        <f t="shared" si="10"/>
        <v>13231.678499035073</v>
      </c>
      <c r="I25" s="122">
        <f t="shared" si="10"/>
        <v>12607.143557804897</v>
      </c>
      <c r="J25" s="122">
        <f t="shared" si="10"/>
        <v>12510.381559652904</v>
      </c>
      <c r="K25" s="122">
        <f t="shared" si="10"/>
        <v>12495.272257095765</v>
      </c>
      <c r="L25" s="122">
        <f t="shared" si="10"/>
        <v>13885.537023813724</v>
      </c>
      <c r="M25" s="122">
        <f t="shared" si="10"/>
        <v>11621.069378580125</v>
      </c>
      <c r="N25" s="122">
        <f t="shared" si="10"/>
        <v>11998.649362605969</v>
      </c>
      <c r="O25" s="122">
        <f t="shared" si="10"/>
        <v>10909.520796617955</v>
      </c>
      <c r="P25" s="122">
        <f t="shared" si="10"/>
        <v>9156.5137139658727</v>
      </c>
      <c r="Q25" s="122">
        <f t="shared" si="10"/>
        <v>8608.060282000828</v>
      </c>
      <c r="R25" s="122">
        <f t="shared" ref="R25:V25" si="11">SUM(R26:R27)</f>
        <v>8779.3740220628843</v>
      </c>
      <c r="S25" s="122">
        <f t="shared" si="11"/>
        <v>8511.7785711965626</v>
      </c>
      <c r="T25" s="122">
        <f t="shared" si="11"/>
        <v>8268.2922863610511</v>
      </c>
      <c r="U25" s="122">
        <f t="shared" si="11"/>
        <v>8236.4602485769847</v>
      </c>
      <c r="V25" s="122">
        <f t="shared" si="11"/>
        <v>7645.9727295466573</v>
      </c>
      <c r="W25" s="122">
        <f t="shared" ref="W25" si="12">SUM(W26:W27)</f>
        <v>6672.1204186112682</v>
      </c>
      <c r="DA25" s="130" t="s">
        <v>3944</v>
      </c>
    </row>
    <row r="26" spans="1:105" ht="12" customHeight="1" x14ac:dyDescent="0.25">
      <c r="A26" s="97" t="s">
        <v>74</v>
      </c>
      <c r="B26" s="98"/>
      <c r="C26" s="98">
        <v>14351.134809658832</v>
      </c>
      <c r="D26" s="98">
        <v>13635.698585244212</v>
      </c>
      <c r="E26" s="98">
        <v>12906.174672343686</v>
      </c>
      <c r="F26" s="98">
        <v>12375.506918464745</v>
      </c>
      <c r="G26" s="98">
        <v>12651.512453695592</v>
      </c>
      <c r="H26" s="98">
        <v>13084.40358596863</v>
      </c>
      <c r="I26" s="98">
        <v>12468.9176480571</v>
      </c>
      <c r="J26" s="98">
        <v>12372.979750735825</v>
      </c>
      <c r="K26" s="98">
        <v>12358.221799491452</v>
      </c>
      <c r="L26" s="98">
        <v>13730.834784376542</v>
      </c>
      <c r="M26" s="98">
        <v>11492.124693394271</v>
      </c>
      <c r="N26" s="98">
        <v>11862.72753094885</v>
      </c>
      <c r="O26" s="98">
        <v>10783.200025250755</v>
      </c>
      <c r="P26" s="98">
        <v>9049.4986727525702</v>
      </c>
      <c r="Q26" s="98">
        <v>8505.8080907426702</v>
      </c>
      <c r="R26" s="98">
        <v>8673.9774503033586</v>
      </c>
      <c r="S26" s="98">
        <v>8409.3903379581443</v>
      </c>
      <c r="T26" s="98">
        <v>8166.5538081459563</v>
      </c>
      <c r="U26" s="98">
        <v>8136.6130089473036</v>
      </c>
      <c r="V26" s="98">
        <v>7552.926394895313</v>
      </c>
      <c r="W26" s="98">
        <v>6592.5443023185917</v>
      </c>
      <c r="DA26" s="63" t="s">
        <v>3945</v>
      </c>
    </row>
    <row r="27" spans="1:105" ht="12" customHeight="1" x14ac:dyDescent="0.25">
      <c r="A27" s="97" t="s">
        <v>53</v>
      </c>
      <c r="B27" s="98"/>
      <c r="C27" s="98">
        <v>160.35642661545944</v>
      </c>
      <c r="D27" s="98">
        <v>152.4246058909348</v>
      </c>
      <c r="E27" s="98">
        <v>145.7694559713151</v>
      </c>
      <c r="F27" s="98">
        <v>138.90588604098045</v>
      </c>
      <c r="G27" s="98">
        <v>141.39529281533984</v>
      </c>
      <c r="H27" s="98">
        <v>147.27491306644325</v>
      </c>
      <c r="I27" s="98">
        <v>138.22590974779706</v>
      </c>
      <c r="J27" s="98">
        <v>137.40180891707897</v>
      </c>
      <c r="K27" s="98">
        <v>137.05045760431375</v>
      </c>
      <c r="L27" s="98">
        <v>154.70223943718139</v>
      </c>
      <c r="M27" s="98">
        <v>128.94468518585444</v>
      </c>
      <c r="N27" s="98">
        <v>135.92183165711916</v>
      </c>
      <c r="O27" s="98">
        <v>126.32077136719955</v>
      </c>
      <c r="P27" s="98">
        <v>107.01504121330278</v>
      </c>
      <c r="Q27" s="98">
        <v>102.25219125815792</v>
      </c>
      <c r="R27" s="98">
        <v>105.39657175952532</v>
      </c>
      <c r="S27" s="98">
        <v>102.38823323841912</v>
      </c>
      <c r="T27" s="98">
        <v>101.73847821509489</v>
      </c>
      <c r="U27" s="98">
        <v>99.847239629681965</v>
      </c>
      <c r="V27" s="98">
        <v>93.046334651343983</v>
      </c>
      <c r="W27" s="98">
        <v>79.576116292676929</v>
      </c>
      <c r="DA27" s="63" t="s">
        <v>3946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0</v>
      </c>
      <c r="D28" s="122">
        <f t="shared" si="13"/>
        <v>0</v>
      </c>
      <c r="E28" s="122">
        <f t="shared" si="13"/>
        <v>0.3200594226003961</v>
      </c>
      <c r="F28" s="122">
        <f t="shared" si="13"/>
        <v>0.39452557352664069</v>
      </c>
      <c r="G28" s="122">
        <f t="shared" si="13"/>
        <v>0.27567253849970264</v>
      </c>
      <c r="H28" s="122">
        <f t="shared" si="13"/>
        <v>0.65286811487013918</v>
      </c>
      <c r="I28" s="122">
        <f t="shared" si="13"/>
        <v>1.3035162387634336</v>
      </c>
      <c r="J28" s="122">
        <f t="shared" si="13"/>
        <v>1.7236118018402176</v>
      </c>
      <c r="K28" s="122">
        <f t="shared" si="13"/>
        <v>2.1787067327604501</v>
      </c>
      <c r="L28" s="122">
        <f t="shared" si="13"/>
        <v>2.4420058308238404</v>
      </c>
      <c r="M28" s="122">
        <f t="shared" si="13"/>
        <v>2.838434529516388</v>
      </c>
      <c r="N28" s="122">
        <f t="shared" si="13"/>
        <v>2.8472600908938399</v>
      </c>
      <c r="O28" s="122">
        <f t="shared" si="13"/>
        <v>4.9413900438627376</v>
      </c>
      <c r="P28" s="122">
        <f t="shared" si="13"/>
        <v>6.7404811431364413</v>
      </c>
      <c r="Q28" s="122">
        <f t="shared" si="13"/>
        <v>14.600617944663068</v>
      </c>
      <c r="R28" s="122">
        <f t="shared" si="13"/>
        <v>10.687066139707968</v>
      </c>
      <c r="S28" s="122">
        <f t="shared" si="13"/>
        <v>9.0122149205268443</v>
      </c>
      <c r="T28" s="122">
        <f t="shared" si="13"/>
        <v>9.7553965816735122</v>
      </c>
      <c r="U28" s="122">
        <f t="shared" si="13"/>
        <v>10.139095838153457</v>
      </c>
      <c r="V28" s="122">
        <f t="shared" si="13"/>
        <v>6.3207623358938472</v>
      </c>
      <c r="W28" s="122">
        <f t="shared" si="13"/>
        <v>3.4502521703551539</v>
      </c>
      <c r="DA28" s="130" t="s">
        <v>3947</v>
      </c>
    </row>
    <row r="29" spans="1:105" ht="12" customHeight="1" x14ac:dyDescent="0.25">
      <c r="A29" s="97" t="s">
        <v>53</v>
      </c>
      <c r="B29" s="98"/>
      <c r="C29" s="98">
        <f>IF(RES_hhdet_in_fec!C29=0,0,RES_hhdet_in_fec!C29*1000*11630/RES_hhdet_in_new!C26)</f>
        <v>0</v>
      </c>
      <c r="D29" s="98">
        <f>IF(RES_hhdet_in_fec!D29=0,0,RES_hhdet_in_fec!D29*1000*11630/RES_hhdet_in_new!D26)</f>
        <v>0</v>
      </c>
      <c r="E29" s="98">
        <f>IF(RES_hhdet_in_fec!E29=0,0,RES_hhdet_in_fec!E29*1000*11630/RES_hhdet_in_new!E26)</f>
        <v>0.3200594226003961</v>
      </c>
      <c r="F29" s="98">
        <f>IF(RES_hhdet_in_fec!F29=0,0,RES_hhdet_in_fec!F29*1000*11630/RES_hhdet_in_new!F26)</f>
        <v>0.39452557352664069</v>
      </c>
      <c r="G29" s="98">
        <f>IF(RES_hhdet_in_fec!G29=0,0,RES_hhdet_in_fec!G29*1000*11630/RES_hhdet_in_new!G26)</f>
        <v>0.27567253849970264</v>
      </c>
      <c r="H29" s="98">
        <f>IF(RES_hhdet_in_fec!H29=0,0,RES_hhdet_in_fec!H29*1000*11630/RES_hhdet_in_new!H26)</f>
        <v>0.65286811487013918</v>
      </c>
      <c r="I29" s="98">
        <f>IF(RES_hhdet_in_fec!I29=0,0,RES_hhdet_in_fec!I29*1000*11630/RES_hhdet_in_new!I26)</f>
        <v>1.3035162387634336</v>
      </c>
      <c r="J29" s="98">
        <f>IF(RES_hhdet_in_fec!J29=0,0,RES_hhdet_in_fec!J29*1000*11630/RES_hhdet_in_new!J26)</f>
        <v>1.7236118018402176</v>
      </c>
      <c r="K29" s="98">
        <f>IF(RES_hhdet_in_fec!K29=0,0,RES_hhdet_in_fec!K29*1000*11630/RES_hhdet_in_new!K26)</f>
        <v>2.1787067327604501</v>
      </c>
      <c r="L29" s="98">
        <f>IF(RES_hhdet_in_fec!L29=0,0,RES_hhdet_in_fec!L29*1000*11630/RES_hhdet_in_new!L26)</f>
        <v>2.4420058308238404</v>
      </c>
      <c r="M29" s="98">
        <f>IF(RES_hhdet_in_fec!M29=0,0,RES_hhdet_in_fec!M29*1000*11630/RES_hhdet_in_new!M26)</f>
        <v>2.838434529516388</v>
      </c>
      <c r="N29" s="98">
        <f>IF(RES_hhdet_in_fec!N29=0,0,RES_hhdet_in_fec!N29*1000*11630/RES_hhdet_in_new!N26)</f>
        <v>2.8472600908938399</v>
      </c>
      <c r="O29" s="98">
        <f>IF(RES_hhdet_in_fec!O29=0,0,RES_hhdet_in_fec!O29*1000*11630/RES_hhdet_in_new!O26)</f>
        <v>4.9413900438627376</v>
      </c>
      <c r="P29" s="98">
        <f>IF(RES_hhdet_in_fec!P29=0,0,RES_hhdet_in_fec!P29*1000*11630/RES_hhdet_in_new!P26)</f>
        <v>6.7404811431364413</v>
      </c>
      <c r="Q29" s="98">
        <f>IF(RES_hhdet_in_fec!Q29=0,0,RES_hhdet_in_fec!Q29*1000*11630/RES_hhdet_in_new!Q26)</f>
        <v>14.600617944663068</v>
      </c>
      <c r="R29" s="98">
        <f>IF(RES_hhdet_in_fec!R29=0,0,RES_hhdet_in_fec!R29*1000*11630/RES_hhdet_in_new!R26)</f>
        <v>10.687066139707968</v>
      </c>
      <c r="S29" s="98">
        <f>IF(RES_hhdet_in_fec!S29=0,0,RES_hhdet_in_fec!S29*1000*11630/RES_hhdet_in_new!S26)</f>
        <v>9.0122149205268443</v>
      </c>
      <c r="T29" s="98">
        <f>IF(RES_hhdet_in_fec!T29=0,0,RES_hhdet_in_fec!T29*1000*11630/RES_hhdet_in_new!T26)</f>
        <v>9.7553965816735122</v>
      </c>
      <c r="U29" s="98">
        <f>IF(RES_hhdet_in_fec!U29=0,0,RES_hhdet_in_fec!U29*1000*11630/RES_hhdet_in_new!U26)</f>
        <v>10.139095838153457</v>
      </c>
      <c r="V29" s="98">
        <f>IF(RES_hhdet_in_fec!V29=0,0,RES_hhdet_in_fec!V29*1000*11630/RES_hhdet_in_new!V26)</f>
        <v>6.3207623358938472</v>
      </c>
      <c r="W29" s="98">
        <f>IF(RES_hhdet_in_fec!W29=0,0,RES_hhdet_in_fec!W29*1000*11630/RES_hhdet_in_new!W26)</f>
        <v>3.4502521703551539</v>
      </c>
      <c r="DA29" s="63" t="s">
        <v>3948</v>
      </c>
    </row>
    <row r="30" spans="1:105" ht="12" customHeight="1" x14ac:dyDescent="0.25">
      <c r="A30" s="121" t="s">
        <v>55</v>
      </c>
      <c r="B30" s="122"/>
      <c r="C30" s="122">
        <v>1129.3281564247152</v>
      </c>
      <c r="D30" s="122">
        <v>860.99818259688652</v>
      </c>
      <c r="E30" s="122">
        <v>1622.6823869259147</v>
      </c>
      <c r="F30" s="122">
        <v>1513.2115558987578</v>
      </c>
      <c r="G30" s="122">
        <v>1267.1687278328927</v>
      </c>
      <c r="H30" s="122">
        <v>1461.3652345440332</v>
      </c>
      <c r="I30" s="122">
        <v>1373.5804667410025</v>
      </c>
      <c r="J30" s="122">
        <v>1396.2336929332514</v>
      </c>
      <c r="K30" s="122">
        <v>1341.2869919576874</v>
      </c>
      <c r="L30" s="122">
        <v>1523.9083901602878</v>
      </c>
      <c r="M30" s="122">
        <v>1486.741502301554</v>
      </c>
      <c r="N30" s="122">
        <v>1451.0182241558539</v>
      </c>
      <c r="O30" s="122">
        <v>1356.1304909233327</v>
      </c>
      <c r="P30" s="122">
        <v>1328.3424535943552</v>
      </c>
      <c r="Q30" s="122">
        <v>1343.1649305789967</v>
      </c>
      <c r="R30" s="122">
        <v>1376.481377755244</v>
      </c>
      <c r="S30" s="122">
        <v>1412.8030697237125</v>
      </c>
      <c r="T30" s="122">
        <v>1293.9363280603027</v>
      </c>
      <c r="U30" s="122">
        <v>1388.9504429874457</v>
      </c>
      <c r="V30" s="122">
        <v>1383.3792069957724</v>
      </c>
      <c r="W30" s="122">
        <v>1349.8112435492014</v>
      </c>
      <c r="DA30" s="130" t="s">
        <v>3949</v>
      </c>
    </row>
    <row r="31" spans="1:105" ht="12" customHeight="1" x14ac:dyDescent="0.25">
      <c r="A31" s="97" t="s">
        <v>141</v>
      </c>
      <c r="B31" s="98"/>
      <c r="C31" s="98">
        <v>1340.8492470881922</v>
      </c>
      <c r="D31" s="98">
        <v>1358.3133873306747</v>
      </c>
      <c r="E31" s="98">
        <v>1424.319224841355</v>
      </c>
      <c r="F31" s="98">
        <v>1467.1334712801965</v>
      </c>
      <c r="G31" s="98">
        <v>1478.6300234475195</v>
      </c>
      <c r="H31" s="98">
        <v>1498.3575899581469</v>
      </c>
      <c r="I31" s="98">
        <v>1552.4380513864912</v>
      </c>
      <c r="J31" s="98">
        <v>1587.2822083693154</v>
      </c>
      <c r="K31" s="98">
        <v>1631.5677398987416</v>
      </c>
      <c r="L31" s="98">
        <v>1645.2221894296229</v>
      </c>
      <c r="M31" s="98">
        <v>1609.9932208354196</v>
      </c>
      <c r="N31" s="98">
        <v>1646.0250931649364</v>
      </c>
      <c r="O31" s="98">
        <v>1566.5432661236562</v>
      </c>
      <c r="P31" s="98">
        <v>1518.7258583451519</v>
      </c>
      <c r="Q31" s="98">
        <v>1459.3308652615137</v>
      </c>
      <c r="R31" s="98">
        <v>1468.6668628040143</v>
      </c>
      <c r="S31" s="98">
        <v>1469.7381699974039</v>
      </c>
      <c r="T31" s="98">
        <v>1489.2512214718929</v>
      </c>
      <c r="U31" s="98">
        <v>1552.2439546261191</v>
      </c>
      <c r="V31" s="98">
        <v>1515.1190942689834</v>
      </c>
      <c r="W31" s="98">
        <v>1443.499840856241</v>
      </c>
      <c r="DA31" s="63" t="s">
        <v>3950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1297.6797042215562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1342.2274207937139</v>
      </c>
      <c r="U32" s="98">
        <v>1392.1424637652738</v>
      </c>
      <c r="V32" s="98">
        <v>1363.8787205072526</v>
      </c>
      <c r="W32" s="98">
        <v>1298.4621873741944</v>
      </c>
      <c r="DA32" s="63" t="s">
        <v>3951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805.92333476101442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831.59435428660743</v>
      </c>
      <c r="U33" s="101">
        <v>787.06427848234023</v>
      </c>
      <c r="V33" s="101">
        <v>754.73847371998284</v>
      </c>
      <c r="W33" s="101">
        <v>698.3749505624786</v>
      </c>
      <c r="DA33" s="131" t="s">
        <v>3952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491.75636946054169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510.63306650710638</v>
      </c>
      <c r="U34" s="104">
        <v>605.07818528293353</v>
      </c>
      <c r="V34" s="104">
        <v>609.14024678726969</v>
      </c>
      <c r="W34" s="104">
        <v>600.08723681171591</v>
      </c>
      <c r="DA34" s="132" t="s">
        <v>3953</v>
      </c>
    </row>
    <row r="35" spans="1:105" ht="12" customHeight="1" x14ac:dyDescent="0.25">
      <c r="A35" s="106" t="s">
        <v>122</v>
      </c>
      <c r="B35" s="101"/>
      <c r="C35" s="101">
        <v>1020.3325826475353</v>
      </c>
      <c r="D35" s="101">
        <v>774.95748973636955</v>
      </c>
      <c r="E35" s="101">
        <v>1636.8053305047501</v>
      </c>
      <c r="F35" s="101">
        <v>1520.2312641023668</v>
      </c>
      <c r="G35" s="101">
        <v>1203.4325063377796</v>
      </c>
      <c r="H35" s="101">
        <v>1430.5382716989382</v>
      </c>
      <c r="I35" s="101">
        <v>1310.3515159190622</v>
      </c>
      <c r="J35" s="101">
        <v>1375.7881500532515</v>
      </c>
      <c r="K35" s="101">
        <v>1445.9440789028456</v>
      </c>
      <c r="L35" s="101">
        <v>1544.0760078006804</v>
      </c>
      <c r="M35" s="101">
        <v>1506.4480416804852</v>
      </c>
      <c r="N35" s="101">
        <v>1463.8532011751736</v>
      </c>
      <c r="O35" s="101">
        <v>1536.2406521601697</v>
      </c>
      <c r="P35" s="101">
        <v>1490.7564646906681</v>
      </c>
      <c r="Q35" s="101">
        <v>1493.2642057266394</v>
      </c>
      <c r="R35" s="101">
        <v>1489.0875005665955</v>
      </c>
      <c r="S35" s="101">
        <v>1476.6135529282728</v>
      </c>
      <c r="T35" s="101">
        <v>0</v>
      </c>
      <c r="U35" s="101">
        <v>1504.698126997388</v>
      </c>
      <c r="V35" s="101">
        <v>0</v>
      </c>
      <c r="W35" s="101">
        <v>1471.1776684802815</v>
      </c>
      <c r="DA35" s="131" t="s">
        <v>3954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1197.8038741178918</v>
      </c>
      <c r="L36" s="104">
        <v>1292.555019195072</v>
      </c>
      <c r="M36" s="104">
        <v>1255.1305252684035</v>
      </c>
      <c r="N36" s="104">
        <v>1218.0019713472252</v>
      </c>
      <c r="O36" s="104">
        <v>1298.6061137159463</v>
      </c>
      <c r="P36" s="104">
        <v>1274.7140513486811</v>
      </c>
      <c r="Q36" s="104">
        <v>1295.5746306321023</v>
      </c>
      <c r="R36" s="104">
        <v>1299.4362945241382</v>
      </c>
      <c r="S36" s="104">
        <v>1292.5307101974342</v>
      </c>
      <c r="T36" s="104">
        <v>1270.9904532358646</v>
      </c>
      <c r="U36" s="104">
        <v>1341.2970642386615</v>
      </c>
      <c r="V36" s="104">
        <v>1366.6763767306013</v>
      </c>
      <c r="W36" s="104">
        <v>1318.2226794990706</v>
      </c>
      <c r="DA36" s="132" t="s">
        <v>3955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714.53515096490264</v>
      </c>
      <c r="L37" s="98">
        <v>797.63729863429342</v>
      </c>
      <c r="M37" s="98">
        <v>749.33680645405127</v>
      </c>
      <c r="N37" s="98">
        <v>702.64082368993729</v>
      </c>
      <c r="O37" s="98">
        <v>760.80635468864944</v>
      </c>
      <c r="P37" s="98">
        <v>726.60301448677524</v>
      </c>
      <c r="Q37" s="98">
        <v>739.5427519355801</v>
      </c>
      <c r="R37" s="98">
        <v>730.32325986325463</v>
      </c>
      <c r="S37" s="98">
        <v>709.76999884500685</v>
      </c>
      <c r="T37" s="98">
        <v>783.02495056762643</v>
      </c>
      <c r="U37" s="98">
        <v>762.91455576547753</v>
      </c>
      <c r="V37" s="98">
        <v>763.84156785754215</v>
      </c>
      <c r="W37" s="98">
        <v>707.213283153877</v>
      </c>
      <c r="DA37" s="63" t="s">
        <v>3956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483.26872315298908</v>
      </c>
      <c r="L38" s="98">
        <v>494.91772056077855</v>
      </c>
      <c r="M38" s="98">
        <v>505.79371881435219</v>
      </c>
      <c r="N38" s="98">
        <v>515.3611476572878</v>
      </c>
      <c r="O38" s="98">
        <v>537.79975902729677</v>
      </c>
      <c r="P38" s="98">
        <v>548.11103686190563</v>
      </c>
      <c r="Q38" s="98">
        <v>556.03187869652209</v>
      </c>
      <c r="R38" s="98">
        <v>569.11303466088361</v>
      </c>
      <c r="S38" s="98">
        <v>582.76071135242751</v>
      </c>
      <c r="T38" s="98">
        <v>487.96550266823823</v>
      </c>
      <c r="U38" s="98">
        <v>578.38250847318386</v>
      </c>
      <c r="V38" s="98">
        <v>602.83480887305927</v>
      </c>
      <c r="W38" s="98">
        <v>611.00939634519352</v>
      </c>
      <c r="DA38" s="63" t="s">
        <v>3957</v>
      </c>
    </row>
    <row r="39" spans="1:105" ht="12" customHeight="1" x14ac:dyDescent="0.25">
      <c r="A39" s="121" t="s">
        <v>54</v>
      </c>
      <c r="B39" s="122"/>
      <c r="C39" s="122">
        <v>578.81277569919803</v>
      </c>
      <c r="D39" s="122">
        <v>550.82733968334844</v>
      </c>
      <c r="E39" s="122">
        <v>906.3866656490701</v>
      </c>
      <c r="F39" s="122">
        <v>870.14820541156632</v>
      </c>
      <c r="G39" s="122">
        <v>826.26716997066774</v>
      </c>
      <c r="H39" s="122">
        <v>869.05099374869314</v>
      </c>
      <c r="I39" s="122">
        <v>886.94473771023411</v>
      </c>
      <c r="J39" s="122">
        <v>871.47246358597101</v>
      </c>
      <c r="K39" s="122">
        <v>887.68506714555974</v>
      </c>
      <c r="L39" s="122">
        <v>913.91410587782696</v>
      </c>
      <c r="M39" s="122">
        <v>866.9620770579869</v>
      </c>
      <c r="N39" s="122">
        <v>896.18924955989314</v>
      </c>
      <c r="O39" s="122">
        <v>881.45822476034618</v>
      </c>
      <c r="P39" s="122">
        <v>862.61966273524195</v>
      </c>
      <c r="Q39" s="122">
        <v>845.22714237243395</v>
      </c>
      <c r="R39" s="122">
        <v>839.88372857947763</v>
      </c>
      <c r="S39" s="122">
        <v>853.33392415877734</v>
      </c>
      <c r="T39" s="122">
        <v>876.87965190527984</v>
      </c>
      <c r="U39" s="122">
        <v>904.71542134904882</v>
      </c>
      <c r="V39" s="122">
        <v>868.42932095836511</v>
      </c>
      <c r="W39" s="122">
        <v>883.04415941745322</v>
      </c>
      <c r="DA39" s="130" t="s">
        <v>3958</v>
      </c>
    </row>
    <row r="40" spans="1:105" ht="12" customHeight="1" x14ac:dyDescent="0.25">
      <c r="A40" s="97" t="s">
        <v>50</v>
      </c>
      <c r="B40" s="98"/>
      <c r="C40" s="98">
        <v>624.62824136628433</v>
      </c>
      <c r="D40" s="98">
        <v>677.45906476694222</v>
      </c>
      <c r="E40" s="98">
        <v>900.42775118576242</v>
      </c>
      <c r="F40" s="98">
        <v>904.06290316229536</v>
      </c>
      <c r="G40" s="98">
        <v>884.1778880448004</v>
      </c>
      <c r="H40" s="98">
        <v>898.73539424739261</v>
      </c>
      <c r="I40" s="98">
        <v>937.32519305026722</v>
      </c>
      <c r="J40" s="98">
        <v>966.57270537813338</v>
      </c>
      <c r="K40" s="98">
        <v>997.75787171571687</v>
      </c>
      <c r="L40" s="98">
        <v>1011.5074832198898</v>
      </c>
      <c r="M40" s="98">
        <v>968.99294332944544</v>
      </c>
      <c r="N40" s="98">
        <v>972.71336563084481</v>
      </c>
      <c r="O40" s="98">
        <v>934.22245410537619</v>
      </c>
      <c r="P40" s="98">
        <v>925.51947009892967</v>
      </c>
      <c r="Q40" s="98">
        <v>920.87262773208056</v>
      </c>
      <c r="R40" s="98">
        <v>932.08034739728078</v>
      </c>
      <c r="S40" s="98">
        <v>938.47413845272831</v>
      </c>
      <c r="T40" s="98">
        <v>963.9213772132241</v>
      </c>
      <c r="U40" s="98">
        <v>1005.4866639620212</v>
      </c>
      <c r="V40" s="98">
        <v>952.91331368775673</v>
      </c>
      <c r="W40" s="98">
        <v>919.72883104311552</v>
      </c>
      <c r="DA40" s="63" t="s">
        <v>3959</v>
      </c>
    </row>
    <row r="41" spans="1:105" ht="12" customHeight="1" x14ac:dyDescent="0.25">
      <c r="A41" s="109" t="s">
        <v>120</v>
      </c>
      <c r="B41" s="33"/>
      <c r="C41" s="33">
        <v>426.60703405350938</v>
      </c>
      <c r="D41" s="33">
        <v>336.75942347060629</v>
      </c>
      <c r="E41" s="33">
        <v>910.04921795334678</v>
      </c>
      <c r="F41" s="33">
        <v>823.37874319080254</v>
      </c>
      <c r="G41" s="33">
        <v>636.44870517212212</v>
      </c>
      <c r="H41" s="33">
        <v>763.14309027451884</v>
      </c>
      <c r="I41" s="33">
        <v>693.1737556331833</v>
      </c>
      <c r="J41" s="33">
        <v>736.6560288614495</v>
      </c>
      <c r="K41" s="33">
        <v>742.73322573629935</v>
      </c>
      <c r="L41" s="33">
        <v>829.28234896400693</v>
      </c>
      <c r="M41" s="33">
        <v>760.36266453556755</v>
      </c>
      <c r="N41" s="33">
        <v>740.64566580698045</v>
      </c>
      <c r="O41" s="33">
        <v>755.00601995070508</v>
      </c>
      <c r="P41" s="33">
        <v>699.50660296161118</v>
      </c>
      <c r="Q41" s="33">
        <v>691.87311296151438</v>
      </c>
      <c r="R41" s="33">
        <v>701.58880035277286</v>
      </c>
      <c r="S41" s="33">
        <v>706.04756804442411</v>
      </c>
      <c r="T41" s="33">
        <v>696.03567893537581</v>
      </c>
      <c r="U41" s="33">
        <v>690.80836647734031</v>
      </c>
      <c r="V41" s="33">
        <v>687.14075322654571</v>
      </c>
      <c r="W41" s="33">
        <v>675.52937514691598</v>
      </c>
      <c r="DA41" s="60" t="s">
        <v>3960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17869.014467199504</v>
      </c>
      <c r="D43" s="117">
        <f t="shared" si="14"/>
        <v>18299.94039508075</v>
      </c>
      <c r="E43" s="117">
        <f t="shared" si="14"/>
        <v>18228.182761129294</v>
      </c>
      <c r="F43" s="117">
        <f t="shared" si="14"/>
        <v>17027.083331088332</v>
      </c>
      <c r="G43" s="117">
        <f t="shared" si="14"/>
        <v>0</v>
      </c>
      <c r="H43" s="117">
        <f t="shared" si="14"/>
        <v>0</v>
      </c>
      <c r="I43" s="117">
        <f t="shared" si="14"/>
        <v>0</v>
      </c>
      <c r="J43" s="117">
        <f t="shared" si="14"/>
        <v>0</v>
      </c>
      <c r="K43" s="117">
        <f t="shared" si="14"/>
        <v>0</v>
      </c>
      <c r="L43" s="117">
        <f t="shared" si="14"/>
        <v>0</v>
      </c>
      <c r="M43" s="117">
        <f t="shared" si="14"/>
        <v>0</v>
      </c>
      <c r="N43" s="117">
        <f t="shared" si="14"/>
        <v>14347.259859837925</v>
      </c>
      <c r="O43" s="117">
        <f t="shared" si="14"/>
        <v>14374.649594554452</v>
      </c>
      <c r="P43" s="117">
        <f t="shared" si="14"/>
        <v>0</v>
      </c>
      <c r="Q43" s="117">
        <f t="shared" si="14"/>
        <v>0</v>
      </c>
      <c r="R43" s="117">
        <f t="shared" ref="R43:V43" si="15">R44+R47+R49+R58</f>
        <v>11122.635902344191</v>
      </c>
      <c r="S43" s="117">
        <f t="shared" si="15"/>
        <v>11154.138576288342</v>
      </c>
      <c r="T43" s="117">
        <f t="shared" si="15"/>
        <v>12720.475508494028</v>
      </c>
      <c r="U43" s="117">
        <f t="shared" si="15"/>
        <v>10338.36207265793</v>
      </c>
      <c r="V43" s="117">
        <f t="shared" si="15"/>
        <v>9725.7943425863705</v>
      </c>
      <c r="W43" s="117">
        <f t="shared" ref="W43" si="16">W44+W47+W49+W58</f>
        <v>12150.395780101695</v>
      </c>
      <c r="DA43" s="129" t="s">
        <v>3961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15866.73222191173</v>
      </c>
      <c r="D44" s="122">
        <f t="shared" si="17"/>
        <v>16225.998056175971</v>
      </c>
      <c r="E44" s="122">
        <f t="shared" si="17"/>
        <v>15555.135136159968</v>
      </c>
      <c r="F44" s="122">
        <f t="shared" si="17"/>
        <v>14439.8152430912</v>
      </c>
      <c r="G44" s="122">
        <f t="shared" si="17"/>
        <v>0</v>
      </c>
      <c r="H44" s="122">
        <f t="shared" si="17"/>
        <v>0</v>
      </c>
      <c r="I44" s="122">
        <f t="shared" si="17"/>
        <v>0</v>
      </c>
      <c r="J44" s="122">
        <f t="shared" si="17"/>
        <v>0</v>
      </c>
      <c r="K44" s="122">
        <f t="shared" si="17"/>
        <v>0</v>
      </c>
      <c r="L44" s="122">
        <f t="shared" si="17"/>
        <v>0</v>
      </c>
      <c r="M44" s="122">
        <f t="shared" si="17"/>
        <v>0</v>
      </c>
      <c r="N44" s="122">
        <f t="shared" si="17"/>
        <v>11840.947577137897</v>
      </c>
      <c r="O44" s="122">
        <f t="shared" si="17"/>
        <v>11818.251135618086</v>
      </c>
      <c r="P44" s="122">
        <f t="shared" si="17"/>
        <v>0</v>
      </c>
      <c r="Q44" s="122">
        <f t="shared" si="17"/>
        <v>0</v>
      </c>
      <c r="R44" s="122">
        <f t="shared" ref="R44:V44" si="18">SUM(R45:R46)</f>
        <v>8845.6841741583867</v>
      </c>
      <c r="S44" s="122">
        <f t="shared" si="18"/>
        <v>8842.0164211600058</v>
      </c>
      <c r="T44" s="122">
        <f t="shared" si="18"/>
        <v>10216.285342327392</v>
      </c>
      <c r="U44" s="122">
        <f t="shared" si="18"/>
        <v>8064.849099438612</v>
      </c>
      <c r="V44" s="122">
        <f t="shared" si="18"/>
        <v>7526.5081139240765</v>
      </c>
      <c r="W44" s="122">
        <f t="shared" ref="W44" si="19">SUM(W45:W46)</f>
        <v>9695.9690088093903</v>
      </c>
      <c r="DA44" s="130" t="s">
        <v>3962</v>
      </c>
    </row>
    <row r="45" spans="1:105" ht="12" customHeight="1" x14ac:dyDescent="0.25">
      <c r="A45" s="97" t="s">
        <v>216</v>
      </c>
      <c r="B45" s="98"/>
      <c r="C45" s="98">
        <v>15708.607591583237</v>
      </c>
      <c r="D45" s="98">
        <v>16064.043571861563</v>
      </c>
      <c r="E45" s="98">
        <v>15398.09698853778</v>
      </c>
      <c r="F45" s="98">
        <v>14294.771268418745</v>
      </c>
      <c r="G45" s="98">
        <v>0</v>
      </c>
      <c r="H45" s="98">
        <v>0</v>
      </c>
      <c r="I45" s="98">
        <v>0</v>
      </c>
      <c r="J45" s="98">
        <v>0</v>
      </c>
      <c r="K45" s="98">
        <v>0</v>
      </c>
      <c r="L45" s="98">
        <v>0</v>
      </c>
      <c r="M45" s="98">
        <v>0</v>
      </c>
      <c r="N45" s="98">
        <v>11718.023649009278</v>
      </c>
      <c r="O45" s="98">
        <v>11692.351797278156</v>
      </c>
      <c r="P45" s="98">
        <v>0</v>
      </c>
      <c r="Q45" s="98">
        <v>0</v>
      </c>
      <c r="R45" s="98">
        <v>8747.1223719574446</v>
      </c>
      <c r="S45" s="98">
        <v>8743.192556401098</v>
      </c>
      <c r="T45" s="98">
        <v>10099.390507455022</v>
      </c>
      <c r="U45" s="98">
        <v>7973.8835883597194</v>
      </c>
      <c r="V45" s="98">
        <v>7441.2486696671449</v>
      </c>
      <c r="W45" s="98">
        <v>9588.3049613288586</v>
      </c>
      <c r="DA45" s="63" t="s">
        <v>3963</v>
      </c>
    </row>
    <row r="46" spans="1:105" ht="12" customHeight="1" x14ac:dyDescent="0.25">
      <c r="A46" s="97" t="s">
        <v>53</v>
      </c>
      <c r="B46" s="98"/>
      <c r="C46" s="98">
        <v>158.12463032849354</v>
      </c>
      <c r="D46" s="98">
        <v>161.95448431440877</v>
      </c>
      <c r="E46" s="98">
        <v>157.03814762218866</v>
      </c>
      <c r="F46" s="98">
        <v>145.04397467245582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122.92392812861864</v>
      </c>
      <c r="O46" s="98">
        <v>125.89933833993031</v>
      </c>
      <c r="P46" s="98">
        <v>0</v>
      </c>
      <c r="Q46" s="98">
        <v>0</v>
      </c>
      <c r="R46" s="98">
        <v>98.561802200941315</v>
      </c>
      <c r="S46" s="98">
        <v>98.823864758908101</v>
      </c>
      <c r="T46" s="98">
        <v>116.89483487237032</v>
      </c>
      <c r="U46" s="98">
        <v>90.965511078893087</v>
      </c>
      <c r="V46" s="98">
        <v>85.259444256931388</v>
      </c>
      <c r="W46" s="98">
        <v>107.66404748053098</v>
      </c>
      <c r="DA46" s="63" t="s">
        <v>3964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2.6492738482310773E-2</v>
      </c>
      <c r="D47" s="122">
        <f t="shared" si="20"/>
        <v>5.553770276250531E-2</v>
      </c>
      <c r="E47" s="122">
        <f t="shared" si="20"/>
        <v>0.18512404200624399</v>
      </c>
      <c r="F47" s="122">
        <f t="shared" si="20"/>
        <v>0.436892510702514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2.8684860251765665</v>
      </c>
      <c r="O47" s="122">
        <f t="shared" si="20"/>
        <v>4.9942614329302932</v>
      </c>
      <c r="P47" s="122">
        <f t="shared" si="20"/>
        <v>0</v>
      </c>
      <c r="Q47" s="122">
        <f t="shared" si="20"/>
        <v>0</v>
      </c>
      <c r="R47" s="122">
        <f t="shared" si="20"/>
        <v>10.612931690400027</v>
      </c>
      <c r="S47" s="122">
        <f t="shared" si="20"/>
        <v>8.9762140619894542</v>
      </c>
      <c r="T47" s="122">
        <f t="shared" si="20"/>
        <v>9.9262451196226333</v>
      </c>
      <c r="U47" s="122">
        <f t="shared" si="20"/>
        <v>10.074247165195937</v>
      </c>
      <c r="V47" s="122">
        <f t="shared" si="20"/>
        <v>6.4027400227189446</v>
      </c>
      <c r="W47" s="122">
        <f t="shared" si="20"/>
        <v>3.3373298792906918</v>
      </c>
      <c r="DA47" s="130" t="s">
        <v>3965</v>
      </c>
    </row>
    <row r="48" spans="1:105" ht="12" customHeight="1" x14ac:dyDescent="0.25">
      <c r="A48" s="97" t="s">
        <v>53</v>
      </c>
      <c r="B48" s="98"/>
      <c r="C48" s="98">
        <f>IF(RES_hhdet_in_fec!C48=0,0,RES_hhdet_in_fec!C48*1000*11630/RES_hhdet_in_new!C45)</f>
        <v>2.6492738482310773E-2</v>
      </c>
      <c r="D48" s="98">
        <f>IF(RES_hhdet_in_fec!D48=0,0,RES_hhdet_in_fec!D48*1000*11630/RES_hhdet_in_new!D45)</f>
        <v>5.553770276250531E-2</v>
      </c>
      <c r="E48" s="98">
        <f>IF(RES_hhdet_in_fec!E48=0,0,RES_hhdet_in_fec!E48*1000*11630/RES_hhdet_in_new!E45)</f>
        <v>0.18512404200624399</v>
      </c>
      <c r="F48" s="98">
        <f>IF(RES_hhdet_in_fec!F48=0,0,RES_hhdet_in_fec!F48*1000*11630/RES_hhdet_in_new!F45)</f>
        <v>0.436892510702514</v>
      </c>
      <c r="G48" s="98">
        <f>IF(RES_hhdet_in_fec!G48=0,0,RES_hhdet_in_fec!G48*1000*11630/RES_hhdet_in_new!G45)</f>
        <v>0</v>
      </c>
      <c r="H48" s="98">
        <f>IF(RES_hhdet_in_fec!H48=0,0,RES_hhdet_in_fec!H48*1000*11630/RES_hhdet_in_new!H45)</f>
        <v>0</v>
      </c>
      <c r="I48" s="98">
        <f>IF(RES_hhdet_in_fec!I48=0,0,RES_hhdet_in_fec!I48*1000*11630/RES_hhdet_in_new!I45)</f>
        <v>0</v>
      </c>
      <c r="J48" s="98">
        <f>IF(RES_hhdet_in_fec!J48=0,0,RES_hhdet_in_fec!J48*1000*11630/RES_hhdet_in_new!J45)</f>
        <v>0</v>
      </c>
      <c r="K48" s="98">
        <f>IF(RES_hhdet_in_fec!K48=0,0,RES_hhdet_in_fec!K48*1000*11630/RES_hhdet_in_new!K45)</f>
        <v>0</v>
      </c>
      <c r="L48" s="98">
        <f>IF(RES_hhdet_in_fec!L48=0,0,RES_hhdet_in_fec!L48*1000*11630/RES_hhdet_in_new!L45)</f>
        <v>0</v>
      </c>
      <c r="M48" s="98">
        <f>IF(RES_hhdet_in_fec!M48=0,0,RES_hhdet_in_fec!M48*1000*11630/RES_hhdet_in_new!M45)</f>
        <v>0</v>
      </c>
      <c r="N48" s="98">
        <f>IF(RES_hhdet_in_fec!N48=0,0,RES_hhdet_in_fec!N48*1000*11630/RES_hhdet_in_new!N45)</f>
        <v>2.8684860251765665</v>
      </c>
      <c r="O48" s="98">
        <f>IF(RES_hhdet_in_fec!O48=0,0,RES_hhdet_in_fec!O48*1000*11630/RES_hhdet_in_new!O45)</f>
        <v>4.9942614329302932</v>
      </c>
      <c r="P48" s="98">
        <f>IF(RES_hhdet_in_fec!P48=0,0,RES_hhdet_in_fec!P48*1000*11630/RES_hhdet_in_new!P45)</f>
        <v>0</v>
      </c>
      <c r="Q48" s="98">
        <f>IF(RES_hhdet_in_fec!Q48=0,0,RES_hhdet_in_fec!Q48*1000*11630/RES_hhdet_in_new!Q45)</f>
        <v>0</v>
      </c>
      <c r="R48" s="98">
        <f>IF(RES_hhdet_in_fec!R48=0,0,RES_hhdet_in_fec!R48*1000*11630/RES_hhdet_in_new!R45)</f>
        <v>10.612931690400027</v>
      </c>
      <c r="S48" s="98">
        <f>IF(RES_hhdet_in_fec!S48=0,0,RES_hhdet_in_fec!S48*1000*11630/RES_hhdet_in_new!S45)</f>
        <v>8.9762140619894542</v>
      </c>
      <c r="T48" s="98">
        <f>IF(RES_hhdet_in_fec!T48=0,0,RES_hhdet_in_fec!T48*1000*11630/RES_hhdet_in_new!T45)</f>
        <v>9.9262451196226333</v>
      </c>
      <c r="U48" s="98">
        <f>IF(RES_hhdet_in_fec!U48=0,0,RES_hhdet_in_fec!U48*1000*11630/RES_hhdet_in_new!U45)</f>
        <v>10.074247165195937</v>
      </c>
      <c r="V48" s="98">
        <f>IF(RES_hhdet_in_fec!V48=0,0,RES_hhdet_in_fec!V48*1000*11630/RES_hhdet_in_new!V45)</f>
        <v>6.4027400227189446</v>
      </c>
      <c r="W48" s="98">
        <f>IF(RES_hhdet_in_fec!W48=0,0,RES_hhdet_in_fec!W48*1000*11630/RES_hhdet_in_new!W45)</f>
        <v>3.3373298792906918</v>
      </c>
      <c r="DA48" s="63" t="s">
        <v>3966</v>
      </c>
    </row>
    <row r="49" spans="1:105" ht="12" customHeight="1" x14ac:dyDescent="0.25">
      <c r="A49" s="121" t="s">
        <v>55</v>
      </c>
      <c r="B49" s="122"/>
      <c r="C49" s="122">
        <v>1423.3336590729391</v>
      </c>
      <c r="D49" s="122">
        <v>1523.4464174159743</v>
      </c>
      <c r="E49" s="122">
        <v>1766.480289162228</v>
      </c>
      <c r="F49" s="122">
        <v>1716.7770064882811</v>
      </c>
      <c r="G49" s="122">
        <v>0</v>
      </c>
      <c r="H49" s="122">
        <v>0</v>
      </c>
      <c r="I49" s="122">
        <v>0</v>
      </c>
      <c r="J49" s="122">
        <v>0</v>
      </c>
      <c r="K49" s="122">
        <v>0</v>
      </c>
      <c r="L49" s="122">
        <v>0</v>
      </c>
      <c r="M49" s="122">
        <v>0</v>
      </c>
      <c r="N49" s="122">
        <v>1607.5006427504443</v>
      </c>
      <c r="O49" s="122">
        <v>1669.9872877310406</v>
      </c>
      <c r="P49" s="122">
        <v>0</v>
      </c>
      <c r="Q49" s="122">
        <v>0</v>
      </c>
      <c r="R49" s="122">
        <v>1425.8996665977463</v>
      </c>
      <c r="S49" s="122">
        <v>1449.5750726739975</v>
      </c>
      <c r="T49" s="122">
        <v>1617.1210368703551</v>
      </c>
      <c r="U49" s="122">
        <v>1358.4726398789846</v>
      </c>
      <c r="V49" s="122">
        <v>1324.7178652956675</v>
      </c>
      <c r="W49" s="122">
        <v>1568.3371841333603</v>
      </c>
      <c r="DA49" s="130" t="s">
        <v>3967</v>
      </c>
    </row>
    <row r="50" spans="1:105" ht="12" customHeight="1" x14ac:dyDescent="0.25">
      <c r="A50" s="97" t="s">
        <v>138</v>
      </c>
      <c r="B50" s="98"/>
      <c r="C50" s="98">
        <v>1441.1276559061132</v>
      </c>
      <c r="D50" s="98">
        <v>1548.1809653134328</v>
      </c>
      <c r="E50" s="98">
        <v>1771.6906098965765</v>
      </c>
      <c r="F50" s="98">
        <v>1727.8554947292664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1629.2586322407208</v>
      </c>
      <c r="O50" s="98">
        <v>1685.3244253266309</v>
      </c>
      <c r="P50" s="98">
        <v>0</v>
      </c>
      <c r="Q50" s="98">
        <v>0</v>
      </c>
      <c r="R50" s="98">
        <v>1428.4237259558713</v>
      </c>
      <c r="S50" s="98">
        <v>1451.7672371547412</v>
      </c>
      <c r="T50" s="98">
        <v>1632.6930232338193</v>
      </c>
      <c r="U50" s="98">
        <v>1358.2162765674082</v>
      </c>
      <c r="V50" s="98">
        <v>1323.9196724764456</v>
      </c>
      <c r="W50" s="98">
        <v>1930.804923684673</v>
      </c>
      <c r="DA50" s="63" t="s">
        <v>3968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1276.1737515583848</v>
      </c>
      <c r="O51" s="98">
        <v>1359.3570791008508</v>
      </c>
      <c r="P51" s="98">
        <v>0</v>
      </c>
      <c r="Q51" s="98">
        <v>0</v>
      </c>
      <c r="R51" s="98">
        <v>1218.9267992314903</v>
      </c>
      <c r="S51" s="98">
        <v>1253.295383414207</v>
      </c>
      <c r="T51" s="98">
        <v>1462.0027885299257</v>
      </c>
      <c r="U51" s="98">
        <v>1208.3657309355026</v>
      </c>
      <c r="V51" s="98">
        <v>1183.7957900535419</v>
      </c>
      <c r="W51" s="98">
        <v>1736.1593404293619</v>
      </c>
      <c r="DA51" s="63" t="s">
        <v>3969</v>
      </c>
    </row>
    <row r="52" spans="1:105" ht="12" customHeight="1" x14ac:dyDescent="0.25">
      <c r="A52" s="100" t="s">
        <v>216</v>
      </c>
      <c r="B52" s="101"/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782.3090346671014</v>
      </c>
      <c r="O52" s="101">
        <v>833.50802954847165</v>
      </c>
      <c r="P52" s="101">
        <v>0</v>
      </c>
      <c r="Q52" s="101">
        <v>0</v>
      </c>
      <c r="R52" s="101">
        <v>692.92380521273628</v>
      </c>
      <c r="S52" s="101">
        <v>692.33713491615674</v>
      </c>
      <c r="T52" s="101">
        <v>915.24981757151147</v>
      </c>
      <c r="U52" s="101">
        <v>685.8316794152214</v>
      </c>
      <c r="V52" s="101">
        <v>656.64017737996141</v>
      </c>
      <c r="W52" s="101">
        <v>953.61197717931145</v>
      </c>
      <c r="DA52" s="131" t="s">
        <v>3970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493.86471689128331</v>
      </c>
      <c r="O53" s="104">
        <v>525.84904955237903</v>
      </c>
      <c r="P53" s="104">
        <v>0</v>
      </c>
      <c r="Q53" s="104">
        <v>0</v>
      </c>
      <c r="R53" s="104">
        <v>526.00299401875384</v>
      </c>
      <c r="S53" s="104">
        <v>560.95824849805001</v>
      </c>
      <c r="T53" s="104">
        <v>546.75297095841415</v>
      </c>
      <c r="U53" s="104">
        <v>522.5340515202812</v>
      </c>
      <c r="V53" s="104">
        <v>527.15561267358032</v>
      </c>
      <c r="W53" s="104">
        <v>782.54736325005024</v>
      </c>
      <c r="DA53" s="132" t="s">
        <v>3971</v>
      </c>
    </row>
    <row r="54" spans="1:105" ht="12" customHeight="1" x14ac:dyDescent="0.25">
      <c r="A54" s="106" t="s">
        <v>122</v>
      </c>
      <c r="B54" s="101"/>
      <c r="C54" s="101">
        <v>1020.3325826475354</v>
      </c>
      <c r="D54" s="101">
        <v>774.95748973636933</v>
      </c>
      <c r="E54" s="101">
        <v>1636.8053305047506</v>
      </c>
      <c r="F54" s="101">
        <v>1520.2312641023668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1463.8532011751734</v>
      </c>
      <c r="O54" s="101">
        <v>1536.2406521601697</v>
      </c>
      <c r="P54" s="101">
        <v>0</v>
      </c>
      <c r="Q54" s="101">
        <v>0</v>
      </c>
      <c r="R54" s="101">
        <v>0</v>
      </c>
      <c r="S54" s="101">
        <v>1476.6135529282724</v>
      </c>
      <c r="T54" s="101">
        <v>0</v>
      </c>
      <c r="U54" s="101">
        <v>1504.6981269973883</v>
      </c>
      <c r="V54" s="101">
        <v>0</v>
      </c>
      <c r="W54" s="101">
        <v>1471.1776684802817</v>
      </c>
      <c r="DA54" s="131" t="s">
        <v>3972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1218.001971347225</v>
      </c>
      <c r="O55" s="104">
        <v>1298.6061137159461</v>
      </c>
      <c r="P55" s="104">
        <v>0</v>
      </c>
      <c r="Q55" s="104">
        <v>0</v>
      </c>
      <c r="R55" s="104">
        <v>0</v>
      </c>
      <c r="S55" s="104">
        <v>1292.530710197434</v>
      </c>
      <c r="T55" s="104">
        <v>1270.9904532358648</v>
      </c>
      <c r="U55" s="104">
        <v>1341.2970642386608</v>
      </c>
      <c r="V55" s="104">
        <v>1366.6763767306022</v>
      </c>
      <c r="W55" s="104">
        <v>1318.2226794990704</v>
      </c>
      <c r="DA55" s="132" t="s">
        <v>3973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702.64082368993729</v>
      </c>
      <c r="O56" s="98">
        <v>760.80635468864944</v>
      </c>
      <c r="P56" s="98">
        <v>0</v>
      </c>
      <c r="Q56" s="98">
        <v>0</v>
      </c>
      <c r="R56" s="98">
        <v>0</v>
      </c>
      <c r="S56" s="98">
        <v>709.76999884500697</v>
      </c>
      <c r="T56" s="98">
        <v>783.02495056762666</v>
      </c>
      <c r="U56" s="98">
        <v>762.9145557654773</v>
      </c>
      <c r="V56" s="98">
        <v>763.84156785754237</v>
      </c>
      <c r="W56" s="98">
        <v>707.21328315387677</v>
      </c>
      <c r="DA56" s="63" t="s">
        <v>3974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515.36114765728757</v>
      </c>
      <c r="O57" s="98">
        <v>537.79975902729677</v>
      </c>
      <c r="P57" s="98">
        <v>0</v>
      </c>
      <c r="Q57" s="98">
        <v>0</v>
      </c>
      <c r="R57" s="98">
        <v>0</v>
      </c>
      <c r="S57" s="98">
        <v>582.76071135242728</v>
      </c>
      <c r="T57" s="98">
        <v>487.96550266823846</v>
      </c>
      <c r="U57" s="98">
        <v>578.38250847318375</v>
      </c>
      <c r="V57" s="98">
        <v>602.83480887305973</v>
      </c>
      <c r="W57" s="98">
        <v>611.00939634519341</v>
      </c>
      <c r="DA57" s="63" t="s">
        <v>3975</v>
      </c>
    </row>
    <row r="58" spans="1:105" ht="12" customHeight="1" x14ac:dyDescent="0.25">
      <c r="A58" s="121" t="s">
        <v>54</v>
      </c>
      <c r="B58" s="122"/>
      <c r="C58" s="122">
        <v>578.92209347635435</v>
      </c>
      <c r="D58" s="122">
        <v>550.44038378604137</v>
      </c>
      <c r="E58" s="122">
        <v>906.38221176509421</v>
      </c>
      <c r="F58" s="122">
        <v>870.05418899814811</v>
      </c>
      <c r="G58" s="122">
        <v>0</v>
      </c>
      <c r="H58" s="122">
        <v>0</v>
      </c>
      <c r="I58" s="122">
        <v>0</v>
      </c>
      <c r="J58" s="122">
        <v>0</v>
      </c>
      <c r="K58" s="122">
        <v>0</v>
      </c>
      <c r="L58" s="122">
        <v>0</v>
      </c>
      <c r="M58" s="122">
        <v>0</v>
      </c>
      <c r="N58" s="122">
        <v>895.94315392440637</v>
      </c>
      <c r="O58" s="122">
        <v>881.41690977239602</v>
      </c>
      <c r="P58" s="122">
        <v>0</v>
      </c>
      <c r="Q58" s="122">
        <v>0</v>
      </c>
      <c r="R58" s="122">
        <v>840.43912989765738</v>
      </c>
      <c r="S58" s="122">
        <v>853.57086839234921</v>
      </c>
      <c r="T58" s="122">
        <v>877.14288417665898</v>
      </c>
      <c r="U58" s="122">
        <v>904.96608617513743</v>
      </c>
      <c r="V58" s="122">
        <v>868.16562334390892</v>
      </c>
      <c r="W58" s="122">
        <v>882.75225727965312</v>
      </c>
      <c r="DA58" s="130" t="s">
        <v>3976</v>
      </c>
    </row>
    <row r="59" spans="1:105" ht="12" customHeight="1" x14ac:dyDescent="0.25">
      <c r="A59" s="97" t="s">
        <v>50</v>
      </c>
      <c r="B59" s="98"/>
      <c r="C59" s="98">
        <v>624.62824136628421</v>
      </c>
      <c r="D59" s="98">
        <v>677.45906476694222</v>
      </c>
      <c r="E59" s="98">
        <v>900.42775118576219</v>
      </c>
      <c r="F59" s="98">
        <v>904.06290316229536</v>
      </c>
      <c r="G59" s="98">
        <v>0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972.71336563084492</v>
      </c>
      <c r="O59" s="98">
        <v>934.22245410537607</v>
      </c>
      <c r="P59" s="98">
        <v>0</v>
      </c>
      <c r="Q59" s="98">
        <v>0</v>
      </c>
      <c r="R59" s="98">
        <v>932.08034739728089</v>
      </c>
      <c r="S59" s="98">
        <v>938.47413845272843</v>
      </c>
      <c r="T59" s="98">
        <v>963.92137721322399</v>
      </c>
      <c r="U59" s="98">
        <v>1005.4866639620212</v>
      </c>
      <c r="V59" s="98">
        <v>952.9133136877565</v>
      </c>
      <c r="W59" s="98">
        <v>919.72883104311541</v>
      </c>
      <c r="DA59" s="63" t="s">
        <v>3977</v>
      </c>
    </row>
    <row r="60" spans="1:105" ht="12" customHeight="1" x14ac:dyDescent="0.25">
      <c r="A60" s="109" t="s">
        <v>120</v>
      </c>
      <c r="B60" s="33"/>
      <c r="C60" s="33">
        <v>426.60703405350932</v>
      </c>
      <c r="D60" s="33">
        <v>336.75942347060635</v>
      </c>
      <c r="E60" s="33">
        <v>910.04921795334667</v>
      </c>
      <c r="F60" s="33">
        <v>823.37874319080242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740.64566580698067</v>
      </c>
      <c r="O60" s="33">
        <v>755.00601995070508</v>
      </c>
      <c r="P60" s="33">
        <v>0</v>
      </c>
      <c r="Q60" s="33">
        <v>0</v>
      </c>
      <c r="R60" s="33">
        <v>701.58880035277298</v>
      </c>
      <c r="S60" s="33">
        <v>706.04756804442388</v>
      </c>
      <c r="T60" s="33">
        <v>696.0356789353757</v>
      </c>
      <c r="U60" s="33">
        <v>690.80836647734043</v>
      </c>
      <c r="V60" s="33">
        <v>687.1407532265456</v>
      </c>
      <c r="W60" s="33">
        <v>675.5293751469161</v>
      </c>
      <c r="DA60" s="60" t="s">
        <v>3978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15312.604195398759</v>
      </c>
      <c r="D62" s="117">
        <f t="shared" si="21"/>
        <v>14568.533568213026</v>
      </c>
      <c r="E62" s="117">
        <f t="shared" si="21"/>
        <v>14580.239902523417</v>
      </c>
      <c r="F62" s="117">
        <f t="shared" si="21"/>
        <v>14138.967566735666</v>
      </c>
      <c r="G62" s="117">
        <f t="shared" si="21"/>
        <v>14645.157541231389</v>
      </c>
      <c r="H62" s="117">
        <f t="shared" si="21"/>
        <v>14862.643122891515</v>
      </c>
      <c r="I62" s="117">
        <f t="shared" si="21"/>
        <v>13987.846226529835</v>
      </c>
      <c r="J62" s="117">
        <f t="shared" si="21"/>
        <v>13761.943284333973</v>
      </c>
      <c r="K62" s="117">
        <f t="shared" si="21"/>
        <v>13889.622357693732</v>
      </c>
      <c r="L62" s="117">
        <f t="shared" si="21"/>
        <v>15024.465863022557</v>
      </c>
      <c r="M62" s="117">
        <f t="shared" si="21"/>
        <v>13340.285379664616</v>
      </c>
      <c r="N62" s="117">
        <f t="shared" si="21"/>
        <v>13405.352489220793</v>
      </c>
      <c r="O62" s="117">
        <f t="shared" si="21"/>
        <v>12924.14144888408</v>
      </c>
      <c r="P62" s="117">
        <f t="shared" si="21"/>
        <v>11118.186275018019</v>
      </c>
      <c r="Q62" s="117">
        <f t="shared" si="21"/>
        <v>10470.993425640705</v>
      </c>
      <c r="R62" s="117">
        <f t="shared" ref="R62:V62" si="22">R63+R66+R68+R77</f>
        <v>10879.251222952789</v>
      </c>
      <c r="S62" s="117">
        <f t="shared" si="22"/>
        <v>10862.456797279379</v>
      </c>
      <c r="T62" s="117">
        <f t="shared" si="22"/>
        <v>10150.829143074079</v>
      </c>
      <c r="U62" s="117">
        <f t="shared" si="22"/>
        <v>9782.2041900509594</v>
      </c>
      <c r="V62" s="117">
        <f t="shared" si="22"/>
        <v>9332.4228931949001</v>
      </c>
      <c r="W62" s="117">
        <f t="shared" ref="W62" si="23">W63+W66+W68+W77</f>
        <v>9680.983026179656</v>
      </c>
      <c r="DA62" s="129" t="s">
        <v>3979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13466.251096860738</v>
      </c>
      <c r="D63" s="122">
        <f t="shared" si="24"/>
        <v>12724.648431575204</v>
      </c>
      <c r="E63" s="122">
        <f t="shared" si="24"/>
        <v>12162.000615797917</v>
      </c>
      <c r="F63" s="122">
        <f t="shared" si="24"/>
        <v>11737.498206296197</v>
      </c>
      <c r="G63" s="122">
        <f t="shared" si="24"/>
        <v>12331.133118169369</v>
      </c>
      <c r="H63" s="122">
        <f t="shared" si="24"/>
        <v>12498.132100342442</v>
      </c>
      <c r="I63" s="122">
        <f t="shared" si="24"/>
        <v>11622.79116420786</v>
      </c>
      <c r="J63" s="122">
        <f t="shared" si="24"/>
        <v>11357.231946294631</v>
      </c>
      <c r="K63" s="122">
        <f t="shared" si="24"/>
        <v>11419.075616384986</v>
      </c>
      <c r="L63" s="122">
        <f t="shared" si="24"/>
        <v>12500.644718061158</v>
      </c>
      <c r="M63" s="122">
        <f t="shared" si="24"/>
        <v>10873.609850744169</v>
      </c>
      <c r="N63" s="122">
        <f t="shared" si="24"/>
        <v>10959.126928978911</v>
      </c>
      <c r="O63" s="122">
        <f t="shared" si="24"/>
        <v>10475.151489294132</v>
      </c>
      <c r="P63" s="122">
        <f t="shared" si="24"/>
        <v>8812.5747473493284</v>
      </c>
      <c r="Q63" s="122">
        <f t="shared" si="24"/>
        <v>8212.2762476316457</v>
      </c>
      <c r="R63" s="122">
        <f t="shared" ref="R63:V63" si="25">SUM(R64:R65)</f>
        <v>8570.0098924408376</v>
      </c>
      <c r="S63" s="122">
        <f t="shared" si="25"/>
        <v>8494.228083502363</v>
      </c>
      <c r="T63" s="122">
        <f t="shared" si="25"/>
        <v>7982.2757496583299</v>
      </c>
      <c r="U63" s="122">
        <f t="shared" si="25"/>
        <v>7513.1083620296822</v>
      </c>
      <c r="V63" s="122">
        <f t="shared" si="25"/>
        <v>7099.9107040637873</v>
      </c>
      <c r="W63" s="122">
        <f t="shared" ref="W63" si="26">SUM(W64:W65)</f>
        <v>7248.3242050046083</v>
      </c>
      <c r="DA63" s="130" t="s">
        <v>3980</v>
      </c>
    </row>
    <row r="64" spans="1:105" ht="12" customHeight="1" x14ac:dyDescent="0.25">
      <c r="A64" s="97" t="s">
        <v>217</v>
      </c>
      <c r="B64" s="98"/>
      <c r="C64" s="98">
        <v>13309.589741412408</v>
      </c>
      <c r="D64" s="98">
        <v>12575.785226089167</v>
      </c>
      <c r="E64" s="98">
        <v>12017.583282038304</v>
      </c>
      <c r="F64" s="98">
        <v>11598.364524936262</v>
      </c>
      <c r="G64" s="98">
        <v>12184.998893745746</v>
      </c>
      <c r="H64" s="98">
        <v>12348.43620788451</v>
      </c>
      <c r="I64" s="98">
        <v>11485.216903883755</v>
      </c>
      <c r="J64" s="98">
        <v>11222.208190545058</v>
      </c>
      <c r="K64" s="98">
        <v>11283.223466542951</v>
      </c>
      <c r="L64" s="98">
        <v>12349.367191313131</v>
      </c>
      <c r="M64" s="98">
        <v>10742.874753861559</v>
      </c>
      <c r="N64" s="98">
        <v>10825.510943740557</v>
      </c>
      <c r="O64" s="98">
        <v>10346.034480777587</v>
      </c>
      <c r="P64" s="98">
        <v>8704.310651677406</v>
      </c>
      <c r="Q64" s="98">
        <v>8110.6664030047723</v>
      </c>
      <c r="R64" s="98">
        <v>8463.0808452505989</v>
      </c>
      <c r="S64" s="98">
        <v>8388.0987627048235</v>
      </c>
      <c r="T64" s="98">
        <v>7880.2230052357372</v>
      </c>
      <c r="U64" s="98">
        <v>7418.399083565635</v>
      </c>
      <c r="V64" s="98">
        <v>7010.0022142926864</v>
      </c>
      <c r="W64" s="98">
        <v>7158.2952590859359</v>
      </c>
      <c r="DA64" s="63" t="s">
        <v>3981</v>
      </c>
    </row>
    <row r="65" spans="1:105" ht="12" customHeight="1" x14ac:dyDescent="0.25">
      <c r="A65" s="97" t="s">
        <v>53</v>
      </c>
      <c r="B65" s="98"/>
      <c r="C65" s="98">
        <v>156.66135544832966</v>
      </c>
      <c r="D65" s="98">
        <v>148.8632054860374</v>
      </c>
      <c r="E65" s="98">
        <v>144.41733375961311</v>
      </c>
      <c r="F65" s="98">
        <v>139.13368135993468</v>
      </c>
      <c r="G65" s="98">
        <v>146.1342244236231</v>
      </c>
      <c r="H65" s="98">
        <v>149.69589245793179</v>
      </c>
      <c r="I65" s="98">
        <v>137.57426032410547</v>
      </c>
      <c r="J65" s="98">
        <v>135.02375574957262</v>
      </c>
      <c r="K65" s="98">
        <v>135.85214984203324</v>
      </c>
      <c r="L65" s="98">
        <v>151.27752674802713</v>
      </c>
      <c r="M65" s="98">
        <v>130.73509688261024</v>
      </c>
      <c r="N65" s="98">
        <v>133.61598523835281</v>
      </c>
      <c r="O65" s="98">
        <v>129.11700851654419</v>
      </c>
      <c r="P65" s="98">
        <v>108.26409567192249</v>
      </c>
      <c r="Q65" s="98">
        <v>101.60984462687254</v>
      </c>
      <c r="R65" s="98">
        <v>106.92904719023814</v>
      </c>
      <c r="S65" s="98">
        <v>106.12932079753928</v>
      </c>
      <c r="T65" s="98">
        <v>102.05274442259275</v>
      </c>
      <c r="U65" s="98">
        <v>94.709278464047074</v>
      </c>
      <c r="V65" s="98">
        <v>89.908489771101316</v>
      </c>
      <c r="W65" s="98">
        <v>90.028945918672477</v>
      </c>
      <c r="DA65" s="63" t="s">
        <v>3982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2.7710421292558428E-2</v>
      </c>
      <c r="D66" s="122">
        <f t="shared" si="27"/>
        <v>5.2987166357536794E-2</v>
      </c>
      <c r="E66" s="122">
        <f t="shared" si="27"/>
        <v>0.18294444826785453</v>
      </c>
      <c r="F66" s="122">
        <f t="shared" si="27"/>
        <v>0.42933156945548173</v>
      </c>
      <c r="G66" s="122">
        <f t="shared" si="27"/>
        <v>0.21548131353694511</v>
      </c>
      <c r="H66" s="122">
        <f t="shared" si="27"/>
        <v>0.53585490165220795</v>
      </c>
      <c r="I66" s="122">
        <f t="shared" si="27"/>
        <v>1.343988828323089</v>
      </c>
      <c r="J66" s="122">
        <f t="shared" si="27"/>
        <v>1.7371159525228144</v>
      </c>
      <c r="K66" s="122">
        <f t="shared" si="27"/>
        <v>2.2529029660702471</v>
      </c>
      <c r="L66" s="122">
        <f t="shared" si="27"/>
        <v>2.2315415037577568</v>
      </c>
      <c r="M66" s="122">
        <f t="shared" si="27"/>
        <v>2.9240105054117795</v>
      </c>
      <c r="N66" s="122">
        <f t="shared" si="27"/>
        <v>2.8638928170205071</v>
      </c>
      <c r="O66" s="122">
        <f t="shared" si="27"/>
        <v>4.973714045454841</v>
      </c>
      <c r="P66" s="122">
        <f t="shared" si="27"/>
        <v>6.4963530729022407</v>
      </c>
      <c r="Q66" s="122">
        <f t="shared" si="27"/>
        <v>14.988902179317373</v>
      </c>
      <c r="R66" s="122">
        <f t="shared" si="27"/>
        <v>10.825019175154326</v>
      </c>
      <c r="S66" s="122">
        <f t="shared" si="27"/>
        <v>8.9633185824487622</v>
      </c>
      <c r="T66" s="122">
        <f t="shared" si="27"/>
        <v>9.93643755793709</v>
      </c>
      <c r="U66" s="122">
        <f t="shared" si="27"/>
        <v>10.094818936744575</v>
      </c>
      <c r="V66" s="122">
        <f t="shared" si="27"/>
        <v>6.3946210639030321</v>
      </c>
      <c r="W66" s="122">
        <f t="shared" si="27"/>
        <v>3.476125183021459</v>
      </c>
      <c r="DA66" s="130" t="s">
        <v>3983</v>
      </c>
    </row>
    <row r="67" spans="1:105" ht="12" customHeight="1" x14ac:dyDescent="0.25">
      <c r="A67" s="97" t="s">
        <v>53</v>
      </c>
      <c r="B67" s="98"/>
      <c r="C67" s="98">
        <f>IF(RES_hhdet_in_fec!C67=0,0,RES_hhdet_in_fec!C67*1000*11630/RES_hhdet_in_new!C64)</f>
        <v>2.7710421292558428E-2</v>
      </c>
      <c r="D67" s="98">
        <f>IF(RES_hhdet_in_fec!D67=0,0,RES_hhdet_in_fec!D67*1000*11630/RES_hhdet_in_new!D64)</f>
        <v>5.2987166357536794E-2</v>
      </c>
      <c r="E67" s="98">
        <f>IF(RES_hhdet_in_fec!E67=0,0,RES_hhdet_in_fec!E67*1000*11630/RES_hhdet_in_new!E64)</f>
        <v>0.18294444826785453</v>
      </c>
      <c r="F67" s="98">
        <f>IF(RES_hhdet_in_fec!F67=0,0,RES_hhdet_in_fec!F67*1000*11630/RES_hhdet_in_new!F64)</f>
        <v>0.42933156945548173</v>
      </c>
      <c r="G67" s="98">
        <f>IF(RES_hhdet_in_fec!G67=0,0,RES_hhdet_in_fec!G67*1000*11630/RES_hhdet_in_new!G64)</f>
        <v>0.21548131353694511</v>
      </c>
      <c r="H67" s="98">
        <f>IF(RES_hhdet_in_fec!H67=0,0,RES_hhdet_in_fec!H67*1000*11630/RES_hhdet_in_new!H64)</f>
        <v>0.53585490165220795</v>
      </c>
      <c r="I67" s="98">
        <f>IF(RES_hhdet_in_fec!I67=0,0,RES_hhdet_in_fec!I67*1000*11630/RES_hhdet_in_new!I64)</f>
        <v>1.343988828323089</v>
      </c>
      <c r="J67" s="98">
        <f>IF(RES_hhdet_in_fec!J67=0,0,RES_hhdet_in_fec!J67*1000*11630/RES_hhdet_in_new!J64)</f>
        <v>1.7371159525228144</v>
      </c>
      <c r="K67" s="98">
        <f>IF(RES_hhdet_in_fec!K67=0,0,RES_hhdet_in_fec!K67*1000*11630/RES_hhdet_in_new!K64)</f>
        <v>2.2529029660702471</v>
      </c>
      <c r="L67" s="98">
        <f>IF(RES_hhdet_in_fec!L67=0,0,RES_hhdet_in_fec!L67*1000*11630/RES_hhdet_in_new!L64)</f>
        <v>2.2315415037577568</v>
      </c>
      <c r="M67" s="98">
        <f>IF(RES_hhdet_in_fec!M67=0,0,RES_hhdet_in_fec!M67*1000*11630/RES_hhdet_in_new!M64)</f>
        <v>2.9240105054117795</v>
      </c>
      <c r="N67" s="98">
        <f>IF(RES_hhdet_in_fec!N67=0,0,RES_hhdet_in_fec!N67*1000*11630/RES_hhdet_in_new!N64)</f>
        <v>2.8638928170205071</v>
      </c>
      <c r="O67" s="98">
        <f>IF(RES_hhdet_in_fec!O67=0,0,RES_hhdet_in_fec!O67*1000*11630/RES_hhdet_in_new!O64)</f>
        <v>4.973714045454841</v>
      </c>
      <c r="P67" s="98">
        <f>IF(RES_hhdet_in_fec!P67=0,0,RES_hhdet_in_fec!P67*1000*11630/RES_hhdet_in_new!P64)</f>
        <v>6.4963530729022407</v>
      </c>
      <c r="Q67" s="98">
        <f>IF(RES_hhdet_in_fec!Q67=0,0,RES_hhdet_in_fec!Q67*1000*11630/RES_hhdet_in_new!Q64)</f>
        <v>14.988902179317373</v>
      </c>
      <c r="R67" s="98">
        <f>IF(RES_hhdet_in_fec!R67=0,0,RES_hhdet_in_fec!R67*1000*11630/RES_hhdet_in_new!R64)</f>
        <v>10.825019175154326</v>
      </c>
      <c r="S67" s="98">
        <f>IF(RES_hhdet_in_fec!S67=0,0,RES_hhdet_in_fec!S67*1000*11630/RES_hhdet_in_new!S64)</f>
        <v>8.9633185824487622</v>
      </c>
      <c r="T67" s="98">
        <f>IF(RES_hhdet_in_fec!T67=0,0,RES_hhdet_in_fec!T67*1000*11630/RES_hhdet_in_new!T64)</f>
        <v>9.93643755793709</v>
      </c>
      <c r="U67" s="98">
        <f>IF(RES_hhdet_in_fec!U67=0,0,RES_hhdet_in_fec!U67*1000*11630/RES_hhdet_in_new!U64)</f>
        <v>10.094818936744575</v>
      </c>
      <c r="V67" s="98">
        <f>IF(RES_hhdet_in_fec!V67=0,0,RES_hhdet_in_fec!V67*1000*11630/RES_hhdet_in_new!V64)</f>
        <v>6.3946210639030321</v>
      </c>
      <c r="W67" s="98">
        <f>IF(RES_hhdet_in_fec!W67=0,0,RES_hhdet_in_fec!W67*1000*11630/RES_hhdet_in_new!W64)</f>
        <v>3.476125183021459</v>
      </c>
      <c r="DA67" s="63" t="s">
        <v>3984</v>
      </c>
    </row>
    <row r="68" spans="1:105" ht="12" customHeight="1" x14ac:dyDescent="0.25">
      <c r="A68" s="121" t="s">
        <v>55</v>
      </c>
      <c r="B68" s="122"/>
      <c r="C68" s="122">
        <v>1265.9661670470678</v>
      </c>
      <c r="D68" s="122">
        <v>1253.7358476104555</v>
      </c>
      <c r="E68" s="122">
        <v>1459.081725108914</v>
      </c>
      <c r="F68" s="122">
        <v>1469.7162100572839</v>
      </c>
      <c r="G68" s="122">
        <v>1443.2452142103416</v>
      </c>
      <c r="H68" s="122">
        <v>1458.7970259905335</v>
      </c>
      <c r="I68" s="122">
        <v>1454.3451246689683</v>
      </c>
      <c r="J68" s="122">
        <v>1464.6416891620329</v>
      </c>
      <c r="K68" s="122">
        <v>1502.3625889184148</v>
      </c>
      <c r="L68" s="122">
        <v>1511.0245220481588</v>
      </c>
      <c r="M68" s="122">
        <v>1509.6987567147019</v>
      </c>
      <c r="N68" s="122">
        <v>1490.621930801178</v>
      </c>
      <c r="O68" s="122">
        <v>1487.0920943108611</v>
      </c>
      <c r="P68" s="122">
        <v>1402.7811241811698</v>
      </c>
      <c r="Q68" s="122">
        <v>1354.530283461389</v>
      </c>
      <c r="R68" s="122">
        <v>1368.6742624448243</v>
      </c>
      <c r="S68" s="122">
        <v>1397.3576219340778</v>
      </c>
      <c r="T68" s="122">
        <v>1299.1936607305886</v>
      </c>
      <c r="U68" s="122">
        <v>1319.0463233643659</v>
      </c>
      <c r="V68" s="122">
        <v>1310.5478476818832</v>
      </c>
      <c r="W68" s="122">
        <v>1472.8842247758773</v>
      </c>
      <c r="DA68" s="130" t="s">
        <v>3985</v>
      </c>
    </row>
    <row r="69" spans="1:105" ht="12" customHeight="1" x14ac:dyDescent="0.25">
      <c r="A69" s="97" t="s">
        <v>134</v>
      </c>
      <c r="B69" s="98"/>
      <c r="C69" s="98">
        <v>1287.9171555427743</v>
      </c>
      <c r="D69" s="98">
        <v>1270.4799259568056</v>
      </c>
      <c r="E69" s="98">
        <v>1447.6897143799688</v>
      </c>
      <c r="F69" s="98">
        <v>1467.1992644161626</v>
      </c>
      <c r="G69" s="98">
        <v>1457.3109268825351</v>
      </c>
      <c r="H69" s="98">
        <v>1461.0482485886421</v>
      </c>
      <c r="I69" s="98">
        <v>1461.3165165688956</v>
      </c>
      <c r="J69" s="98">
        <v>1467.6777543410337</v>
      </c>
      <c r="K69" s="98">
        <v>1515.4217392478683</v>
      </c>
      <c r="L69" s="98">
        <v>1511.2370186026183</v>
      </c>
      <c r="M69" s="98">
        <v>1512.0154173697895</v>
      </c>
      <c r="N69" s="98">
        <v>1494.3945909332776</v>
      </c>
      <c r="O69" s="98">
        <v>1498.1238823038996</v>
      </c>
      <c r="P69" s="98">
        <v>1417.1717496960023</v>
      </c>
      <c r="Q69" s="98">
        <v>1359.2147173513313</v>
      </c>
      <c r="R69" s="98">
        <v>1371.5502579173867</v>
      </c>
      <c r="S69" s="98">
        <v>1397.9734126892172</v>
      </c>
      <c r="T69" s="98">
        <v>1302.6921976394644</v>
      </c>
      <c r="U69" s="98">
        <v>1317.7613172528206</v>
      </c>
      <c r="V69" s="98">
        <v>1309.6882896904456</v>
      </c>
      <c r="W69" s="98">
        <v>1482.7723030510117</v>
      </c>
      <c r="DA69" s="63" t="s">
        <v>3986</v>
      </c>
    </row>
    <row r="70" spans="1:105" ht="12" customHeight="1" x14ac:dyDescent="0.25">
      <c r="A70" s="97" t="s">
        <v>133</v>
      </c>
      <c r="B70" s="98"/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1236.8516738038772</v>
      </c>
      <c r="L70" s="98">
        <v>1252.3698161616335</v>
      </c>
      <c r="M70" s="98">
        <v>1254.4833015155664</v>
      </c>
      <c r="N70" s="98">
        <v>1247.8433783289238</v>
      </c>
      <c r="O70" s="98">
        <v>1280.0898315596037</v>
      </c>
      <c r="P70" s="98">
        <v>1235.5415141493777</v>
      </c>
      <c r="Q70" s="98">
        <v>1208.9322376181476</v>
      </c>
      <c r="R70" s="98">
        <v>1232.4240631683372</v>
      </c>
      <c r="S70" s="98">
        <v>1266.3908211848477</v>
      </c>
      <c r="T70" s="98">
        <v>1207.8097805384584</v>
      </c>
      <c r="U70" s="98">
        <v>1218.5454351528913</v>
      </c>
      <c r="V70" s="98">
        <v>1215.3372492286439</v>
      </c>
      <c r="W70" s="98">
        <v>1378.6581186892668</v>
      </c>
      <c r="DA70" s="63" t="s">
        <v>3987</v>
      </c>
    </row>
    <row r="71" spans="1:105" ht="12" customHeight="1" x14ac:dyDescent="0.25">
      <c r="A71" s="100" t="s">
        <v>217</v>
      </c>
      <c r="B71" s="101"/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749.40252739654056</v>
      </c>
      <c r="L71" s="101">
        <v>780.06995831811298</v>
      </c>
      <c r="M71" s="101">
        <v>752.90741430095648</v>
      </c>
      <c r="N71" s="101">
        <v>718.99522366494625</v>
      </c>
      <c r="O71" s="101">
        <v>741.50856533007402</v>
      </c>
      <c r="P71" s="101">
        <v>689.96690342737384</v>
      </c>
      <c r="Q71" s="101">
        <v>670.50551553789114</v>
      </c>
      <c r="R71" s="101">
        <v>669.30250129671265</v>
      </c>
      <c r="S71" s="101">
        <v>670.53906916771712</v>
      </c>
      <c r="T71" s="101">
        <v>728.63190929804273</v>
      </c>
      <c r="U71" s="101">
        <v>667.97219873920994</v>
      </c>
      <c r="V71" s="101">
        <v>652.33827664038654</v>
      </c>
      <c r="W71" s="101">
        <v>723.99058525957696</v>
      </c>
      <c r="DA71" s="131" t="s">
        <v>3988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487.44914640733685</v>
      </c>
      <c r="L72" s="104">
        <v>472.29985784352039</v>
      </c>
      <c r="M72" s="104">
        <v>501.57588721460996</v>
      </c>
      <c r="N72" s="104">
        <v>528.84815466397754</v>
      </c>
      <c r="O72" s="104">
        <v>538.58126622952989</v>
      </c>
      <c r="P72" s="104">
        <v>545.57461072200374</v>
      </c>
      <c r="Q72" s="104">
        <v>538.42672208025658</v>
      </c>
      <c r="R72" s="104">
        <v>563.12156187162441</v>
      </c>
      <c r="S72" s="104">
        <v>595.85175201713071</v>
      </c>
      <c r="T72" s="104">
        <v>479.17787124041581</v>
      </c>
      <c r="U72" s="104">
        <v>550.57323641368112</v>
      </c>
      <c r="V72" s="104">
        <v>562.99897258825729</v>
      </c>
      <c r="W72" s="104">
        <v>654.66753342968957</v>
      </c>
      <c r="DA72" s="132" t="s">
        <v>3989</v>
      </c>
    </row>
    <row r="73" spans="1:105" ht="12" customHeight="1" x14ac:dyDescent="0.25">
      <c r="A73" s="106" t="s">
        <v>122</v>
      </c>
      <c r="B73" s="101"/>
      <c r="C73" s="101">
        <v>1020.3325826475354</v>
      </c>
      <c r="D73" s="101">
        <v>774.95748973636933</v>
      </c>
      <c r="E73" s="101">
        <v>1636.8053305047504</v>
      </c>
      <c r="F73" s="101">
        <v>1520.231264102367</v>
      </c>
      <c r="G73" s="101">
        <v>1203.4325063377794</v>
      </c>
      <c r="H73" s="101">
        <v>1430.5382716989382</v>
      </c>
      <c r="I73" s="101">
        <v>1310.3515159190622</v>
      </c>
      <c r="J73" s="101">
        <v>1375.7881500532515</v>
      </c>
      <c r="K73" s="101">
        <v>1445.9440789028451</v>
      </c>
      <c r="L73" s="101">
        <v>1544.0760078006799</v>
      </c>
      <c r="M73" s="101">
        <v>1506.4480416804852</v>
      </c>
      <c r="N73" s="101">
        <v>1463.8532011751731</v>
      </c>
      <c r="O73" s="101">
        <v>1536.2406521601697</v>
      </c>
      <c r="P73" s="101">
        <v>1490.7564646906683</v>
      </c>
      <c r="Q73" s="101">
        <v>1493.2642057266389</v>
      </c>
      <c r="R73" s="101">
        <v>1489.0875005665951</v>
      </c>
      <c r="S73" s="101">
        <v>1476.6135529282726</v>
      </c>
      <c r="T73" s="101">
        <v>0</v>
      </c>
      <c r="U73" s="101">
        <v>1504.6981269973878</v>
      </c>
      <c r="V73" s="101">
        <v>0</v>
      </c>
      <c r="W73" s="101">
        <v>1471.1776684802817</v>
      </c>
      <c r="DA73" s="131" t="s">
        <v>3990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1197.8038741178918</v>
      </c>
      <c r="L74" s="104">
        <v>1292.5550191950722</v>
      </c>
      <c r="M74" s="104">
        <v>1255.1305252684033</v>
      </c>
      <c r="N74" s="104">
        <v>1218.001971347225</v>
      </c>
      <c r="O74" s="104">
        <v>1298.6061137159463</v>
      </c>
      <c r="P74" s="104">
        <v>1274.7140513486809</v>
      </c>
      <c r="Q74" s="104">
        <v>1295.5746306321018</v>
      </c>
      <c r="R74" s="104">
        <v>1299.4362945241385</v>
      </c>
      <c r="S74" s="104">
        <v>1292.530710197434</v>
      </c>
      <c r="T74" s="104">
        <v>1270.9904532358648</v>
      </c>
      <c r="U74" s="104">
        <v>1341.2970642386611</v>
      </c>
      <c r="V74" s="104">
        <v>1366.676376730602</v>
      </c>
      <c r="W74" s="104">
        <v>1318.2226794990704</v>
      </c>
      <c r="DA74" s="132" t="s">
        <v>3991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714.53515096490275</v>
      </c>
      <c r="L75" s="98">
        <v>797.63729863429353</v>
      </c>
      <c r="M75" s="98">
        <v>749.33680645405138</v>
      </c>
      <c r="N75" s="98">
        <v>702.64082368993752</v>
      </c>
      <c r="O75" s="98">
        <v>760.80635468864944</v>
      </c>
      <c r="P75" s="98">
        <v>726.60301448677546</v>
      </c>
      <c r="Q75" s="98">
        <v>739.5427519355801</v>
      </c>
      <c r="R75" s="98">
        <v>730.32325986325475</v>
      </c>
      <c r="S75" s="98">
        <v>709.76999884500685</v>
      </c>
      <c r="T75" s="98">
        <v>783.02495056762655</v>
      </c>
      <c r="U75" s="98">
        <v>762.9145557654773</v>
      </c>
      <c r="V75" s="98">
        <v>763.84156785754226</v>
      </c>
      <c r="W75" s="98">
        <v>707.213283153877</v>
      </c>
      <c r="DA75" s="63" t="s">
        <v>3992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483.26872315298914</v>
      </c>
      <c r="L76" s="98">
        <v>494.91772056077855</v>
      </c>
      <c r="M76" s="98">
        <v>505.79371881435208</v>
      </c>
      <c r="N76" s="98">
        <v>515.36114765728757</v>
      </c>
      <c r="O76" s="98">
        <v>537.79975902729677</v>
      </c>
      <c r="P76" s="98">
        <v>548.11103686190552</v>
      </c>
      <c r="Q76" s="98">
        <v>556.03187869652197</v>
      </c>
      <c r="R76" s="98">
        <v>569.11303466088361</v>
      </c>
      <c r="S76" s="98">
        <v>582.76071135242739</v>
      </c>
      <c r="T76" s="98">
        <v>487.9655026682384</v>
      </c>
      <c r="U76" s="98">
        <v>578.38250847318398</v>
      </c>
      <c r="V76" s="98">
        <v>602.83480887305961</v>
      </c>
      <c r="W76" s="98">
        <v>611.00939634519352</v>
      </c>
      <c r="DA76" s="63" t="s">
        <v>3993</v>
      </c>
    </row>
    <row r="77" spans="1:105" ht="12" customHeight="1" x14ac:dyDescent="0.25">
      <c r="A77" s="121" t="s">
        <v>54</v>
      </c>
      <c r="B77" s="122"/>
      <c r="C77" s="122">
        <v>580.35922106965882</v>
      </c>
      <c r="D77" s="122">
        <v>590.09630186100742</v>
      </c>
      <c r="E77" s="122">
        <v>958.97461716831867</v>
      </c>
      <c r="F77" s="122">
        <v>931.32381881272829</v>
      </c>
      <c r="G77" s="122">
        <v>870.56372753814071</v>
      </c>
      <c r="H77" s="122">
        <v>905.17814165688594</v>
      </c>
      <c r="I77" s="122">
        <v>909.36594882468341</v>
      </c>
      <c r="J77" s="122">
        <v>938.33253292478673</v>
      </c>
      <c r="K77" s="122">
        <v>965.9312494242605</v>
      </c>
      <c r="L77" s="122">
        <v>1010.5650814094831</v>
      </c>
      <c r="M77" s="122">
        <v>954.05276170033153</v>
      </c>
      <c r="N77" s="122">
        <v>952.73973662368348</v>
      </c>
      <c r="O77" s="122">
        <v>956.92415123363139</v>
      </c>
      <c r="P77" s="122">
        <v>896.33405041461833</v>
      </c>
      <c r="Q77" s="122">
        <v>889.19799236835422</v>
      </c>
      <c r="R77" s="122">
        <v>929.74204889197483</v>
      </c>
      <c r="S77" s="122">
        <v>961.90777326048965</v>
      </c>
      <c r="T77" s="122">
        <v>859.42329512722381</v>
      </c>
      <c r="U77" s="122">
        <v>939.95468572016557</v>
      </c>
      <c r="V77" s="122">
        <v>915.56972038532717</v>
      </c>
      <c r="W77" s="122">
        <v>956.29847121614785</v>
      </c>
      <c r="DA77" s="130" t="s">
        <v>3994</v>
      </c>
    </row>
    <row r="78" spans="1:105" ht="12" customHeight="1" x14ac:dyDescent="0.25">
      <c r="A78" s="97" t="s">
        <v>192</v>
      </c>
      <c r="B78" s="98"/>
      <c r="C78" s="98">
        <v>607.61976182184071</v>
      </c>
      <c r="D78" s="98">
        <v>624.51949448514233</v>
      </c>
      <c r="E78" s="98">
        <v>964.59009222910049</v>
      </c>
      <c r="F78" s="98">
        <v>941.27500807523018</v>
      </c>
      <c r="G78" s="98">
        <v>892.47079572789141</v>
      </c>
      <c r="H78" s="98">
        <v>927.31044417795181</v>
      </c>
      <c r="I78" s="98">
        <v>933.08822325759456</v>
      </c>
      <c r="J78" s="98">
        <v>954.30275483641753</v>
      </c>
      <c r="K78" s="98">
        <v>985.46097340508641</v>
      </c>
      <c r="L78" s="98">
        <v>1023.7966080256435</v>
      </c>
      <c r="M78" s="98">
        <v>968.95717431704861</v>
      </c>
      <c r="N78" s="98">
        <v>967.26780540265293</v>
      </c>
      <c r="O78" s="98">
        <v>972.2434231910031</v>
      </c>
      <c r="P78" s="98">
        <v>920.94931828768563</v>
      </c>
      <c r="Q78" s="98">
        <v>907.58437666843611</v>
      </c>
      <c r="R78" s="98">
        <v>949.94564157393859</v>
      </c>
      <c r="S78" s="98">
        <v>985.01159336423336</v>
      </c>
      <c r="T78" s="98">
        <v>872.7368974804341</v>
      </c>
      <c r="U78" s="98">
        <v>960.78699844486709</v>
      </c>
      <c r="V78" s="98">
        <v>929.31988111886881</v>
      </c>
      <c r="W78" s="98">
        <v>1012.2559757883415</v>
      </c>
      <c r="DA78" s="63" t="s">
        <v>3995</v>
      </c>
    </row>
    <row r="79" spans="1:105" ht="12" customHeight="1" x14ac:dyDescent="0.25">
      <c r="A79" s="109" t="s">
        <v>120</v>
      </c>
      <c r="B79" s="33"/>
      <c r="C79" s="33">
        <v>426.60703405350932</v>
      </c>
      <c r="D79" s="33">
        <v>336.75942347060635</v>
      </c>
      <c r="E79" s="33">
        <v>910.0492179533469</v>
      </c>
      <c r="F79" s="33">
        <v>823.37874319080242</v>
      </c>
      <c r="G79" s="33">
        <v>636.44870517212212</v>
      </c>
      <c r="H79" s="33">
        <v>763.14309027451907</v>
      </c>
      <c r="I79" s="33">
        <v>693.1737556331833</v>
      </c>
      <c r="J79" s="33">
        <v>736.6560288614495</v>
      </c>
      <c r="K79" s="33">
        <v>742.73322573629946</v>
      </c>
      <c r="L79" s="33">
        <v>829.28234896400704</v>
      </c>
      <c r="M79" s="33">
        <v>760.36266453556766</v>
      </c>
      <c r="N79" s="33">
        <v>740.64566580698045</v>
      </c>
      <c r="O79" s="33">
        <v>755.00601995070497</v>
      </c>
      <c r="P79" s="33">
        <v>699.50660296161118</v>
      </c>
      <c r="Q79" s="33">
        <v>691.87311296151415</v>
      </c>
      <c r="R79" s="33">
        <v>701.58880035277286</v>
      </c>
      <c r="S79" s="33">
        <v>706.047568044424</v>
      </c>
      <c r="T79" s="33">
        <v>696.03567893537581</v>
      </c>
      <c r="U79" s="33">
        <v>690.8083664773402</v>
      </c>
      <c r="V79" s="33">
        <v>687.14075322654571</v>
      </c>
      <c r="W79" s="33">
        <v>675.5293751469161</v>
      </c>
      <c r="DA79" s="60" t="s">
        <v>3996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16040.889291169016</v>
      </c>
      <c r="D81" s="117">
        <f t="shared" si="28"/>
        <v>15309.227940366729</v>
      </c>
      <c r="E81" s="117">
        <f t="shared" si="28"/>
        <v>15406.382424458216</v>
      </c>
      <c r="F81" s="117">
        <f t="shared" si="28"/>
        <v>15058.083385673586</v>
      </c>
      <c r="G81" s="117">
        <f t="shared" si="28"/>
        <v>14535.57707392753</v>
      </c>
      <c r="H81" s="117">
        <f t="shared" si="28"/>
        <v>15007.472478811309</v>
      </c>
      <c r="I81" s="117">
        <f t="shared" si="28"/>
        <v>14341.494206516842</v>
      </c>
      <c r="J81" s="117">
        <f t="shared" si="28"/>
        <v>14153.34168509492</v>
      </c>
      <c r="K81" s="117">
        <f t="shared" si="28"/>
        <v>13804.297076320161</v>
      </c>
      <c r="L81" s="117">
        <f t="shared" si="28"/>
        <v>14694.865126168943</v>
      </c>
      <c r="M81" s="117">
        <f t="shared" si="28"/>
        <v>14094.634060206863</v>
      </c>
      <c r="N81" s="117">
        <f t="shared" si="28"/>
        <v>13871.251263746097</v>
      </c>
      <c r="O81" s="117">
        <f t="shared" si="28"/>
        <v>13410.810637352157</v>
      </c>
      <c r="P81" s="117">
        <f t="shared" si="28"/>
        <v>11744.215177435473</v>
      </c>
      <c r="Q81" s="117">
        <f t="shared" si="28"/>
        <v>11559.86666070046</v>
      </c>
      <c r="R81" s="117">
        <f t="shared" ref="R81:V81" si="29">R82+R85+R87+R100</f>
        <v>10674.708830258434</v>
      </c>
      <c r="S81" s="117">
        <f t="shared" si="29"/>
        <v>8922.0747517849031</v>
      </c>
      <c r="T81" s="117">
        <f t="shared" si="29"/>
        <v>14108.203723791867</v>
      </c>
      <c r="U81" s="117">
        <f t="shared" si="29"/>
        <v>11779.795182358146</v>
      </c>
      <c r="V81" s="117">
        <f t="shared" si="29"/>
        <v>10170.61326320933</v>
      </c>
      <c r="W81" s="117">
        <f t="shared" ref="W81" si="30">W82+W85+W87+W100</f>
        <v>9394.6223967526494</v>
      </c>
      <c r="DA81" s="129" t="s">
        <v>3997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14235.154459749629</v>
      </c>
      <c r="D82" s="122">
        <f t="shared" si="31"/>
        <v>13659.320321804411</v>
      </c>
      <c r="E82" s="122">
        <f t="shared" si="31"/>
        <v>12982.071256736008</v>
      </c>
      <c r="F82" s="122">
        <f t="shared" si="31"/>
        <v>12726.813488314123</v>
      </c>
      <c r="G82" s="122">
        <f t="shared" si="31"/>
        <v>12387.380920175314</v>
      </c>
      <c r="H82" s="122">
        <f t="shared" si="31"/>
        <v>12770.005138896036</v>
      </c>
      <c r="I82" s="122">
        <f t="shared" si="31"/>
        <v>12090.427515169225</v>
      </c>
      <c r="J82" s="122">
        <f t="shared" si="31"/>
        <v>11886.367153543313</v>
      </c>
      <c r="K82" s="122">
        <f t="shared" si="31"/>
        <v>11549.698034356861</v>
      </c>
      <c r="L82" s="122">
        <f t="shared" si="31"/>
        <v>12389.057825978196</v>
      </c>
      <c r="M82" s="122">
        <f t="shared" si="31"/>
        <v>11739.463944659665</v>
      </c>
      <c r="N82" s="122">
        <f t="shared" si="31"/>
        <v>11540.348387997085</v>
      </c>
      <c r="O82" s="122">
        <f t="shared" si="31"/>
        <v>11102.963672658849</v>
      </c>
      <c r="P82" s="122">
        <f t="shared" si="31"/>
        <v>9506.379432026828</v>
      </c>
      <c r="Q82" s="122">
        <f t="shared" si="31"/>
        <v>9307.477977491857</v>
      </c>
      <c r="R82" s="122">
        <f t="shared" ref="R82:V82" si="32">SUM(R83:R84)</f>
        <v>8546.4911819333993</v>
      </c>
      <c r="S82" s="122">
        <f t="shared" si="32"/>
        <v>6974.1072783314403</v>
      </c>
      <c r="T82" s="122">
        <f t="shared" si="32"/>
        <v>11458.994501188812</v>
      </c>
      <c r="U82" s="122">
        <f t="shared" si="32"/>
        <v>9348.8003372115345</v>
      </c>
      <c r="V82" s="122">
        <f t="shared" si="32"/>
        <v>7919.0689823411612</v>
      </c>
      <c r="W82" s="122">
        <f t="shared" ref="W82" si="33">SUM(W83:W84)</f>
        <v>7117.043002365006</v>
      </c>
      <c r="DA82" s="130" t="s">
        <v>3998</v>
      </c>
    </row>
    <row r="83" spans="1:105" ht="12" customHeight="1" x14ac:dyDescent="0.25">
      <c r="A83" s="97" t="s">
        <v>204</v>
      </c>
      <c r="B83" s="98"/>
      <c r="C83" s="98">
        <v>14171.963416771565</v>
      </c>
      <c r="D83" s="98">
        <v>13598.148384909031</v>
      </c>
      <c r="E83" s="98">
        <v>12922.860656544421</v>
      </c>
      <c r="F83" s="98">
        <v>12668.666586806929</v>
      </c>
      <c r="G83" s="98">
        <v>12330.599731171224</v>
      </c>
      <c r="H83" s="98">
        <v>12710.630147813914</v>
      </c>
      <c r="I83" s="98">
        <v>12034.683882422172</v>
      </c>
      <c r="J83" s="98">
        <v>11831.143634172629</v>
      </c>
      <c r="K83" s="98">
        <v>11495.854917619044</v>
      </c>
      <c r="L83" s="98">
        <v>12330.174141575788</v>
      </c>
      <c r="M83" s="98">
        <v>11684.215578576683</v>
      </c>
      <c r="N83" s="98">
        <v>11485.834541096887</v>
      </c>
      <c r="O83" s="98">
        <v>11050.88001427806</v>
      </c>
      <c r="P83" s="98">
        <v>9462.8874460384395</v>
      </c>
      <c r="Q83" s="98">
        <v>9265.2098454738662</v>
      </c>
      <c r="R83" s="98">
        <v>8507.2795987260943</v>
      </c>
      <c r="S83" s="98">
        <v>6941.8474711471736</v>
      </c>
      <c r="T83" s="98">
        <v>11404.266609548826</v>
      </c>
      <c r="U83" s="98">
        <v>9304.401082197146</v>
      </c>
      <c r="V83" s="98">
        <v>7881.0307619284804</v>
      </c>
      <c r="W83" s="98">
        <v>7083.3184687185058</v>
      </c>
      <c r="DA83" s="63" t="s">
        <v>3999</v>
      </c>
    </row>
    <row r="84" spans="1:105" ht="12" customHeight="1" x14ac:dyDescent="0.25">
      <c r="A84" s="97" t="s">
        <v>53</v>
      </c>
      <c r="B84" s="98"/>
      <c r="C84" s="98">
        <v>63.191042978063642</v>
      </c>
      <c r="D84" s="98">
        <v>61.171936895380419</v>
      </c>
      <c r="E84" s="98">
        <v>59.21060019158778</v>
      </c>
      <c r="F84" s="98">
        <v>58.146901507193611</v>
      </c>
      <c r="G84" s="98">
        <v>56.781189004089953</v>
      </c>
      <c r="H84" s="98">
        <v>59.374991082122364</v>
      </c>
      <c r="I84" s="98">
        <v>55.743632747053645</v>
      </c>
      <c r="J84" s="98">
        <v>55.223519370684336</v>
      </c>
      <c r="K84" s="98">
        <v>53.843116737816985</v>
      </c>
      <c r="L84" s="98">
        <v>58.883684402408662</v>
      </c>
      <c r="M84" s="98">
        <v>55.248366082981583</v>
      </c>
      <c r="N84" s="98">
        <v>54.513846900196867</v>
      </c>
      <c r="O84" s="98">
        <v>52.083658380789039</v>
      </c>
      <c r="P84" s="98">
        <v>43.491985988389388</v>
      </c>
      <c r="Q84" s="98">
        <v>42.268132017991398</v>
      </c>
      <c r="R84" s="98">
        <v>39.2115832073059</v>
      </c>
      <c r="S84" s="98">
        <v>32.259807184266954</v>
      </c>
      <c r="T84" s="98">
        <v>54.727891639987007</v>
      </c>
      <c r="U84" s="98">
        <v>44.399255014388885</v>
      </c>
      <c r="V84" s="98">
        <v>38.038220412680808</v>
      </c>
      <c r="W84" s="98">
        <v>33.724533646500014</v>
      </c>
      <c r="DA84" s="63" t="s">
        <v>4000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2.6584859078569719E-2</v>
      </c>
      <c r="D85" s="122">
        <f t="shared" si="34"/>
        <v>5.3951380234318731E-2</v>
      </c>
      <c r="E85" s="122">
        <f t="shared" si="34"/>
        <v>0.18269770624048245</v>
      </c>
      <c r="F85" s="122">
        <f t="shared" si="34"/>
        <v>0.42936719654052741</v>
      </c>
      <c r="G85" s="122">
        <f t="shared" si="34"/>
        <v>0.21604315420820738</v>
      </c>
      <c r="H85" s="122">
        <f t="shared" si="34"/>
        <v>0.53695001497899542</v>
      </c>
      <c r="I85" s="122">
        <f t="shared" si="34"/>
        <v>1.3461607283995904</v>
      </c>
      <c r="J85" s="122">
        <f t="shared" si="34"/>
        <v>1.7341402756460644</v>
      </c>
      <c r="K85" s="122">
        <f t="shared" si="34"/>
        <v>2.2527307448009801</v>
      </c>
      <c r="L85" s="122">
        <f t="shared" si="34"/>
        <v>2.232732750583744</v>
      </c>
      <c r="M85" s="122">
        <f t="shared" si="34"/>
        <v>2.9240136030472423</v>
      </c>
      <c r="N85" s="122">
        <f t="shared" si="34"/>
        <v>2.8647119078408609</v>
      </c>
      <c r="O85" s="122">
        <f t="shared" si="34"/>
        <v>4.9735371973231173</v>
      </c>
      <c r="P85" s="122">
        <f t="shared" si="34"/>
        <v>6.4963760392502845</v>
      </c>
      <c r="Q85" s="122">
        <f t="shared" si="34"/>
        <v>14.989638900263481</v>
      </c>
      <c r="R85" s="122">
        <f t="shared" si="34"/>
        <v>10.824969595953531</v>
      </c>
      <c r="S85" s="122">
        <f t="shared" si="34"/>
        <v>8.9630844554079356</v>
      </c>
      <c r="T85" s="122">
        <f t="shared" si="34"/>
        <v>9.9377425171732696</v>
      </c>
      <c r="U85" s="122">
        <f t="shared" si="34"/>
        <v>10.093668218632775</v>
      </c>
      <c r="V85" s="122">
        <f t="shared" si="34"/>
        <v>6.3945149485944039</v>
      </c>
      <c r="W85" s="122">
        <f t="shared" si="34"/>
        <v>3.4768940942068989</v>
      </c>
      <c r="DA85" s="130" t="s">
        <v>4001</v>
      </c>
    </row>
    <row r="86" spans="1:105" ht="12" customHeight="1" x14ac:dyDescent="0.25">
      <c r="A86" s="97" t="s">
        <v>53</v>
      </c>
      <c r="B86" s="98"/>
      <c r="C86" s="98">
        <f>IF(RES_hhdet_in_fec!C86=0,0,RES_hhdet_in_fec!C86*1000*11630/RES_hhdet_in_new!C83)</f>
        <v>2.6584859078569719E-2</v>
      </c>
      <c r="D86" s="98">
        <f>IF(RES_hhdet_in_fec!D86=0,0,RES_hhdet_in_fec!D86*1000*11630/RES_hhdet_in_new!D83)</f>
        <v>5.3951380234318731E-2</v>
      </c>
      <c r="E86" s="98">
        <f>IF(RES_hhdet_in_fec!E86=0,0,RES_hhdet_in_fec!E86*1000*11630/RES_hhdet_in_new!E83)</f>
        <v>0.18269770624048245</v>
      </c>
      <c r="F86" s="98">
        <f>IF(RES_hhdet_in_fec!F86=0,0,RES_hhdet_in_fec!F86*1000*11630/RES_hhdet_in_new!F83)</f>
        <v>0.42936719654052741</v>
      </c>
      <c r="G86" s="98">
        <f>IF(RES_hhdet_in_fec!G86=0,0,RES_hhdet_in_fec!G86*1000*11630/RES_hhdet_in_new!G83)</f>
        <v>0.21604315420820738</v>
      </c>
      <c r="H86" s="98">
        <f>IF(RES_hhdet_in_fec!H86=0,0,RES_hhdet_in_fec!H86*1000*11630/RES_hhdet_in_new!H83)</f>
        <v>0.53695001497899542</v>
      </c>
      <c r="I86" s="98">
        <f>IF(RES_hhdet_in_fec!I86=0,0,RES_hhdet_in_fec!I86*1000*11630/RES_hhdet_in_new!I83)</f>
        <v>1.3461607283995904</v>
      </c>
      <c r="J86" s="98">
        <f>IF(RES_hhdet_in_fec!J86=0,0,RES_hhdet_in_fec!J86*1000*11630/RES_hhdet_in_new!J83)</f>
        <v>1.7341402756460644</v>
      </c>
      <c r="K86" s="98">
        <f>IF(RES_hhdet_in_fec!K86=0,0,RES_hhdet_in_fec!K86*1000*11630/RES_hhdet_in_new!K83)</f>
        <v>2.2527307448009801</v>
      </c>
      <c r="L86" s="98">
        <f>IF(RES_hhdet_in_fec!L86=0,0,RES_hhdet_in_fec!L86*1000*11630/RES_hhdet_in_new!L83)</f>
        <v>2.232732750583744</v>
      </c>
      <c r="M86" s="98">
        <f>IF(RES_hhdet_in_fec!M86=0,0,RES_hhdet_in_fec!M86*1000*11630/RES_hhdet_in_new!M83)</f>
        <v>2.9240136030472423</v>
      </c>
      <c r="N86" s="98">
        <f>IF(RES_hhdet_in_fec!N86=0,0,RES_hhdet_in_fec!N86*1000*11630/RES_hhdet_in_new!N83)</f>
        <v>2.8647119078408609</v>
      </c>
      <c r="O86" s="98">
        <f>IF(RES_hhdet_in_fec!O86=0,0,RES_hhdet_in_fec!O86*1000*11630/RES_hhdet_in_new!O83)</f>
        <v>4.9735371973231173</v>
      </c>
      <c r="P86" s="98">
        <f>IF(RES_hhdet_in_fec!P86=0,0,RES_hhdet_in_fec!P86*1000*11630/RES_hhdet_in_new!P83)</f>
        <v>6.4963760392502845</v>
      </c>
      <c r="Q86" s="98">
        <f>IF(RES_hhdet_in_fec!Q86=0,0,RES_hhdet_in_fec!Q86*1000*11630/RES_hhdet_in_new!Q83)</f>
        <v>14.989638900263481</v>
      </c>
      <c r="R86" s="98">
        <f>IF(RES_hhdet_in_fec!R86=0,0,RES_hhdet_in_fec!R86*1000*11630/RES_hhdet_in_new!R83)</f>
        <v>10.824969595953531</v>
      </c>
      <c r="S86" s="98">
        <f>IF(RES_hhdet_in_fec!S86=0,0,RES_hhdet_in_fec!S86*1000*11630/RES_hhdet_in_new!S83)</f>
        <v>8.9630844554079356</v>
      </c>
      <c r="T86" s="98">
        <f>IF(RES_hhdet_in_fec!T86=0,0,RES_hhdet_in_fec!T86*1000*11630/RES_hhdet_in_new!T83)</f>
        <v>9.9377425171732696</v>
      </c>
      <c r="U86" s="98">
        <f>IF(RES_hhdet_in_fec!U86=0,0,RES_hhdet_in_fec!U86*1000*11630/RES_hhdet_in_new!U83)</f>
        <v>10.093668218632775</v>
      </c>
      <c r="V86" s="98">
        <f>IF(RES_hhdet_in_fec!V86=0,0,RES_hhdet_in_fec!V86*1000*11630/RES_hhdet_in_new!V83)</f>
        <v>6.3945149485944039</v>
      </c>
      <c r="W86" s="98">
        <f>IF(RES_hhdet_in_fec!W86=0,0,RES_hhdet_in_fec!W86*1000*11630/RES_hhdet_in_new!W83)</f>
        <v>3.4768940942068989</v>
      </c>
      <c r="DA86" s="63" t="s">
        <v>4002</v>
      </c>
    </row>
    <row r="87" spans="1:105" ht="12" customHeight="1" x14ac:dyDescent="0.25">
      <c r="A87" s="121" t="s">
        <v>55</v>
      </c>
      <c r="B87" s="122"/>
      <c r="C87" s="122">
        <v>1224.2913316042989</v>
      </c>
      <c r="D87" s="122">
        <v>1085.8832583877788</v>
      </c>
      <c r="E87" s="122">
        <v>1514.7296564356325</v>
      </c>
      <c r="F87" s="122">
        <v>1445.7806945963441</v>
      </c>
      <c r="G87" s="122">
        <v>1306.4947518939211</v>
      </c>
      <c r="H87" s="122">
        <v>1357.7021451387504</v>
      </c>
      <c r="I87" s="122">
        <v>1351.146718476909</v>
      </c>
      <c r="J87" s="122">
        <v>1366.0815445753619</v>
      </c>
      <c r="K87" s="122">
        <v>1340.9780617931128</v>
      </c>
      <c r="L87" s="122">
        <v>1376.921822183926</v>
      </c>
      <c r="M87" s="122">
        <v>1442.3495416527669</v>
      </c>
      <c r="N87" s="122">
        <v>1405.4011291860843</v>
      </c>
      <c r="O87" s="122">
        <v>1394.3562235564807</v>
      </c>
      <c r="P87" s="122">
        <v>1350.2320073334581</v>
      </c>
      <c r="Q87" s="122">
        <v>1371.0090994622958</v>
      </c>
      <c r="R87" s="122">
        <v>1271.7185877825473</v>
      </c>
      <c r="S87" s="122">
        <v>1111.8697930380877</v>
      </c>
      <c r="T87" s="122">
        <v>1665.9178060157797</v>
      </c>
      <c r="U87" s="122">
        <v>1470.8747882649775</v>
      </c>
      <c r="V87" s="122">
        <v>1355.9838475728193</v>
      </c>
      <c r="W87" s="122">
        <v>1364.7627750634495</v>
      </c>
      <c r="DA87" s="130" t="s">
        <v>4003</v>
      </c>
    </row>
    <row r="88" spans="1:105" ht="12" customHeight="1" x14ac:dyDescent="0.25">
      <c r="A88" s="97" t="s">
        <v>132</v>
      </c>
      <c r="B88" s="98"/>
      <c r="C88" s="98">
        <v>1247.5608859655222</v>
      </c>
      <c r="D88" s="98">
        <v>1290.3716364595878</v>
      </c>
      <c r="E88" s="98">
        <v>1341.586437842926</v>
      </c>
      <c r="F88" s="98">
        <v>1394.7497794260885</v>
      </c>
      <c r="G88" s="98">
        <v>1322.1548334580752</v>
      </c>
      <c r="H88" s="98">
        <v>1317.9046229819917</v>
      </c>
      <c r="I88" s="98">
        <v>1345.6744933408088</v>
      </c>
      <c r="J88" s="98">
        <v>1355.4684598775552</v>
      </c>
      <c r="K88" s="98">
        <v>1342.9201120883881</v>
      </c>
      <c r="L88" s="98">
        <v>1294.9035741599396</v>
      </c>
      <c r="M88" s="98">
        <v>1427.0446744472515</v>
      </c>
      <c r="N88" s="98">
        <v>1393.7484122049129</v>
      </c>
      <c r="O88" s="98">
        <v>1409.3176651954298</v>
      </c>
      <c r="P88" s="98">
        <v>1379.3319515928233</v>
      </c>
      <c r="Q88" s="98">
        <v>1400.0171981084015</v>
      </c>
      <c r="R88" s="98">
        <v>1238.6744949553201</v>
      </c>
      <c r="S88" s="98">
        <v>1034.9591978936635</v>
      </c>
      <c r="T88" s="98">
        <v>1744.6715058441669</v>
      </c>
      <c r="U88" s="98">
        <v>1487.1157495772736</v>
      </c>
      <c r="V88" s="98">
        <v>1345.4236201989677</v>
      </c>
      <c r="W88" s="98">
        <v>1383.6216621673461</v>
      </c>
      <c r="DA88" s="63" t="s">
        <v>4004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1142.567195317735</v>
      </c>
      <c r="L89" s="98">
        <v>1118.6719532864681</v>
      </c>
      <c r="M89" s="98">
        <v>1234.9601048557536</v>
      </c>
      <c r="N89" s="98">
        <v>1207.7975559902968</v>
      </c>
      <c r="O89" s="98">
        <v>1233.5636487440615</v>
      </c>
      <c r="P89" s="98">
        <v>1212.1598205631187</v>
      </c>
      <c r="Q89" s="98">
        <v>1240.4171929603592</v>
      </c>
      <c r="R89" s="98">
        <v>1103.9374679438581</v>
      </c>
      <c r="S89" s="98">
        <v>927.63562809233099</v>
      </c>
      <c r="T89" s="98">
        <v>1609.182610158693</v>
      </c>
      <c r="U89" s="98">
        <v>1367.2726638601193</v>
      </c>
      <c r="V89" s="98">
        <v>1242.9497576744536</v>
      </c>
      <c r="W89" s="98">
        <v>1283.1823783862912</v>
      </c>
      <c r="DA89" s="63" t="s">
        <v>4005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663.56376323317818</v>
      </c>
      <c r="L90" s="101">
        <v>667.8099058586937</v>
      </c>
      <c r="M90" s="101">
        <v>710.59562457921254</v>
      </c>
      <c r="N90" s="101">
        <v>670.30990877533418</v>
      </c>
      <c r="O90" s="101">
        <v>697.22889407873663</v>
      </c>
      <c r="P90" s="101">
        <v>670.41854695777056</v>
      </c>
      <c r="Q90" s="101">
        <v>690.28672468254456</v>
      </c>
      <c r="R90" s="101">
        <v>600.69749785749889</v>
      </c>
      <c r="S90" s="101">
        <v>490.09404486058861</v>
      </c>
      <c r="T90" s="101">
        <v>982.34802687897093</v>
      </c>
      <c r="U90" s="101">
        <v>755.84411672337956</v>
      </c>
      <c r="V90" s="101">
        <v>669.78867264617406</v>
      </c>
      <c r="W90" s="101">
        <v>671.58225830625884</v>
      </c>
      <c r="DA90" s="131" t="s">
        <v>4006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479.00343208455706</v>
      </c>
      <c r="L91" s="104">
        <v>450.86204742777448</v>
      </c>
      <c r="M91" s="104">
        <v>524.36448027654114</v>
      </c>
      <c r="N91" s="104">
        <v>537.48764721496264</v>
      </c>
      <c r="O91" s="104">
        <v>536.33475466532491</v>
      </c>
      <c r="P91" s="104">
        <v>541.74127360534828</v>
      </c>
      <c r="Q91" s="104">
        <v>550.13046827781477</v>
      </c>
      <c r="R91" s="104">
        <v>503.23997008635916</v>
      </c>
      <c r="S91" s="104">
        <v>437.54158323174232</v>
      </c>
      <c r="T91" s="104">
        <v>626.83458327972232</v>
      </c>
      <c r="U91" s="104">
        <v>611.42854713673967</v>
      </c>
      <c r="V91" s="104">
        <v>573.16108502827944</v>
      </c>
      <c r="W91" s="104">
        <v>611.60012008003218</v>
      </c>
      <c r="DA91" s="132" t="s">
        <v>4007</v>
      </c>
    </row>
    <row r="92" spans="1:105" ht="12" customHeight="1" x14ac:dyDescent="0.25">
      <c r="A92" s="106" t="s">
        <v>124</v>
      </c>
      <c r="B92" s="101"/>
      <c r="C92" s="101">
        <v>1340.8492470881924</v>
      </c>
      <c r="D92" s="101">
        <v>1358.3133873306745</v>
      </c>
      <c r="E92" s="101">
        <v>1424.3192248413552</v>
      </c>
      <c r="F92" s="101">
        <v>1467.1334712801963</v>
      </c>
      <c r="G92" s="101">
        <v>1478.6300234475198</v>
      </c>
      <c r="H92" s="101">
        <v>1498.3575899581467</v>
      </c>
      <c r="I92" s="101">
        <v>1552.4380513864912</v>
      </c>
      <c r="J92" s="101">
        <v>1587.2822083693159</v>
      </c>
      <c r="K92" s="101">
        <v>1631.5677398987414</v>
      </c>
      <c r="L92" s="101">
        <v>1645.2221894296231</v>
      </c>
      <c r="M92" s="101">
        <v>1609.9932208354196</v>
      </c>
      <c r="N92" s="101">
        <v>1646.0250931649366</v>
      </c>
      <c r="O92" s="101">
        <v>1566.5432661236564</v>
      </c>
      <c r="P92" s="101">
        <v>1518.7258583451521</v>
      </c>
      <c r="Q92" s="101">
        <v>1459.3308652615133</v>
      </c>
      <c r="R92" s="101">
        <v>1468.6668628040145</v>
      </c>
      <c r="S92" s="101">
        <v>1469.7381699974042</v>
      </c>
      <c r="T92" s="101">
        <v>1489.2512214718929</v>
      </c>
      <c r="U92" s="101">
        <v>1552.2439546261191</v>
      </c>
      <c r="V92" s="101">
        <v>1515.1190942689836</v>
      </c>
      <c r="W92" s="101">
        <v>1443.4998408562408</v>
      </c>
      <c r="DA92" s="131" t="s">
        <v>4008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1297.679704221556</v>
      </c>
      <c r="L93" s="104">
        <v>1326.9412456456578</v>
      </c>
      <c r="M93" s="104">
        <v>1295.3319528673258</v>
      </c>
      <c r="N93" s="104">
        <v>1328.8552925671022</v>
      </c>
      <c r="O93" s="104">
        <v>1294.1104030111144</v>
      </c>
      <c r="P93" s="104">
        <v>1277.3514512970814</v>
      </c>
      <c r="Q93" s="104">
        <v>1252.5552125677725</v>
      </c>
      <c r="R93" s="104">
        <v>1273.3149665380647</v>
      </c>
      <c r="S93" s="104">
        <v>1285.2886702295439</v>
      </c>
      <c r="T93" s="104">
        <v>1342.2274207937141</v>
      </c>
      <c r="U93" s="104">
        <v>1392.1424637652735</v>
      </c>
      <c r="V93" s="104">
        <v>1363.8787205072526</v>
      </c>
      <c r="W93" s="104">
        <v>1298.4621873741944</v>
      </c>
      <c r="DA93" s="132" t="s">
        <v>4009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805.92333476101453</v>
      </c>
      <c r="L94" s="98">
        <v>848.68467916264046</v>
      </c>
      <c r="M94" s="98">
        <v>800.92404604396256</v>
      </c>
      <c r="N94" s="98">
        <v>791.16958317252738</v>
      </c>
      <c r="O94" s="98">
        <v>774.19577477268024</v>
      </c>
      <c r="P94" s="98">
        <v>737.17889846374101</v>
      </c>
      <c r="Q94" s="98">
        <v>717.71527212538138</v>
      </c>
      <c r="R94" s="98">
        <v>714.09442379831592</v>
      </c>
      <c r="S94" s="98">
        <v>701.76214422678868</v>
      </c>
      <c r="T94" s="98">
        <v>831.59435428660765</v>
      </c>
      <c r="U94" s="98">
        <v>787.06427848234011</v>
      </c>
      <c r="V94" s="98">
        <v>754.73847371998284</v>
      </c>
      <c r="W94" s="98">
        <v>698.3749505624786</v>
      </c>
      <c r="DA94" s="63" t="s">
        <v>4010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491.75636946054158</v>
      </c>
      <c r="L95" s="98">
        <v>478.25656648301742</v>
      </c>
      <c r="M95" s="98">
        <v>494.40790682336313</v>
      </c>
      <c r="N95" s="98">
        <v>537.68570939457481</v>
      </c>
      <c r="O95" s="98">
        <v>519.91462823843392</v>
      </c>
      <c r="P95" s="98">
        <v>540.17255283334021</v>
      </c>
      <c r="Q95" s="98">
        <v>534.83994044239103</v>
      </c>
      <c r="R95" s="98">
        <v>559.22054273974868</v>
      </c>
      <c r="S95" s="98">
        <v>583.5265260027553</v>
      </c>
      <c r="T95" s="98">
        <v>510.63306650710661</v>
      </c>
      <c r="U95" s="98">
        <v>605.07818528293365</v>
      </c>
      <c r="V95" s="98">
        <v>609.14024678726969</v>
      </c>
      <c r="W95" s="98">
        <v>600.08723681171591</v>
      </c>
      <c r="DA95" s="63" t="s">
        <v>4011</v>
      </c>
    </row>
    <row r="96" spans="1:105" ht="12" customHeight="1" x14ac:dyDescent="0.25">
      <c r="A96" s="106" t="s">
        <v>122</v>
      </c>
      <c r="B96" s="101"/>
      <c r="C96" s="101">
        <v>1020.3325826475357</v>
      </c>
      <c r="D96" s="101">
        <v>774.95748973636933</v>
      </c>
      <c r="E96" s="101">
        <v>1636.8053305047506</v>
      </c>
      <c r="F96" s="101">
        <v>1520.231264102367</v>
      </c>
      <c r="G96" s="101">
        <v>1203.4325063377796</v>
      </c>
      <c r="H96" s="101">
        <v>1430.5382716989382</v>
      </c>
      <c r="I96" s="101">
        <v>1310.3515159190622</v>
      </c>
      <c r="J96" s="101">
        <v>1375.7881500532515</v>
      </c>
      <c r="K96" s="101">
        <v>1445.9440789028456</v>
      </c>
      <c r="L96" s="101">
        <v>1544.0760078006801</v>
      </c>
      <c r="M96" s="101">
        <v>1506.4480416804854</v>
      </c>
      <c r="N96" s="101">
        <v>1463.8532011751734</v>
      </c>
      <c r="O96" s="101">
        <v>1536.2406521601697</v>
      </c>
      <c r="P96" s="101">
        <v>1490.7564646906683</v>
      </c>
      <c r="Q96" s="101">
        <v>1493.2642057266394</v>
      </c>
      <c r="R96" s="101">
        <v>1489.0875005665951</v>
      </c>
      <c r="S96" s="101">
        <v>1476.6135529282726</v>
      </c>
      <c r="T96" s="101">
        <v>0</v>
      </c>
      <c r="U96" s="101">
        <v>1504.6981269973878</v>
      </c>
      <c r="V96" s="101">
        <v>0</v>
      </c>
      <c r="W96" s="101">
        <v>1471.1776684802815</v>
      </c>
      <c r="DA96" s="131" t="s">
        <v>4012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1197.8038741178916</v>
      </c>
      <c r="L97" s="104">
        <v>1292.5550191950722</v>
      </c>
      <c r="M97" s="104">
        <v>1255.1305252684037</v>
      </c>
      <c r="N97" s="104">
        <v>1218.001971347225</v>
      </c>
      <c r="O97" s="104">
        <v>1298.6061137159463</v>
      </c>
      <c r="P97" s="104">
        <v>1274.7140513486816</v>
      </c>
      <c r="Q97" s="104">
        <v>1295.5746306321023</v>
      </c>
      <c r="R97" s="104">
        <v>1299.4362945241385</v>
      </c>
      <c r="S97" s="104">
        <v>1292.5307101974342</v>
      </c>
      <c r="T97" s="104">
        <v>1270.9904532358651</v>
      </c>
      <c r="U97" s="104">
        <v>1341.2970642386613</v>
      </c>
      <c r="V97" s="104">
        <v>1366.6763767306018</v>
      </c>
      <c r="W97" s="104">
        <v>1318.2226794990706</v>
      </c>
      <c r="DA97" s="132" t="s">
        <v>4013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714.53515096490264</v>
      </c>
      <c r="L98" s="98">
        <v>797.63729863429364</v>
      </c>
      <c r="M98" s="98">
        <v>749.33680645405138</v>
      </c>
      <c r="N98" s="98">
        <v>702.64082368993729</v>
      </c>
      <c r="O98" s="98">
        <v>760.80635468864944</v>
      </c>
      <c r="P98" s="98">
        <v>726.60301448677546</v>
      </c>
      <c r="Q98" s="98">
        <v>739.5427519355801</v>
      </c>
      <c r="R98" s="98">
        <v>730.32325986325475</v>
      </c>
      <c r="S98" s="98">
        <v>709.76999884500697</v>
      </c>
      <c r="T98" s="98">
        <v>783.02495056762666</v>
      </c>
      <c r="U98" s="98">
        <v>762.9145557654773</v>
      </c>
      <c r="V98" s="98">
        <v>763.84156785754215</v>
      </c>
      <c r="W98" s="98">
        <v>707.21328315387689</v>
      </c>
      <c r="DA98" s="63" t="s">
        <v>4014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483.26872315298897</v>
      </c>
      <c r="L99" s="98">
        <v>494.91772056077855</v>
      </c>
      <c r="M99" s="98">
        <v>505.79371881435219</v>
      </c>
      <c r="N99" s="98">
        <v>515.36114765728792</v>
      </c>
      <c r="O99" s="98">
        <v>537.79975902729677</v>
      </c>
      <c r="P99" s="98">
        <v>548.11103686190575</v>
      </c>
      <c r="Q99" s="98">
        <v>556.03187869652197</v>
      </c>
      <c r="R99" s="98">
        <v>569.11303466088361</v>
      </c>
      <c r="S99" s="98">
        <v>582.76071135242728</v>
      </c>
      <c r="T99" s="98">
        <v>487.96550266823846</v>
      </c>
      <c r="U99" s="98">
        <v>578.38250847318398</v>
      </c>
      <c r="V99" s="98">
        <v>602.8348088730595</v>
      </c>
      <c r="W99" s="98">
        <v>611.00939634519364</v>
      </c>
      <c r="DA99" s="63" t="s">
        <v>4015</v>
      </c>
    </row>
    <row r="100" spans="1:105" ht="12" customHeight="1" x14ac:dyDescent="0.25">
      <c r="A100" s="121" t="s">
        <v>54</v>
      </c>
      <c r="B100" s="122"/>
      <c r="C100" s="122">
        <v>581.41691495600844</v>
      </c>
      <c r="D100" s="122">
        <v>563.97040879430449</v>
      </c>
      <c r="E100" s="122">
        <v>909.39881358033301</v>
      </c>
      <c r="F100" s="122">
        <v>885.05983556657964</v>
      </c>
      <c r="G100" s="122">
        <v>841.48535870408625</v>
      </c>
      <c r="H100" s="122">
        <v>879.22824476154381</v>
      </c>
      <c r="I100" s="122">
        <v>898.5738121423077</v>
      </c>
      <c r="J100" s="122">
        <v>899.15884670059927</v>
      </c>
      <c r="K100" s="122">
        <v>911.36824942538578</v>
      </c>
      <c r="L100" s="122">
        <v>926.65274525623715</v>
      </c>
      <c r="M100" s="122">
        <v>909.8965602913828</v>
      </c>
      <c r="N100" s="122">
        <v>922.63703465508684</v>
      </c>
      <c r="O100" s="122">
        <v>908.51720393950404</v>
      </c>
      <c r="P100" s="122">
        <v>881.10736203593672</v>
      </c>
      <c r="Q100" s="122">
        <v>866.38994484604325</v>
      </c>
      <c r="R100" s="122">
        <v>845.67409094653465</v>
      </c>
      <c r="S100" s="122">
        <v>827.13459595996721</v>
      </c>
      <c r="T100" s="122">
        <v>973.35367407010256</v>
      </c>
      <c r="U100" s="122">
        <v>950.02638866300094</v>
      </c>
      <c r="V100" s="122">
        <v>889.1659183467541</v>
      </c>
      <c r="W100" s="122">
        <v>909.33972522998715</v>
      </c>
      <c r="DA100" s="130" t="s">
        <v>4016</v>
      </c>
    </row>
    <row r="101" spans="1:105" ht="12" customHeight="1" x14ac:dyDescent="0.25">
      <c r="A101" s="97" t="s">
        <v>207</v>
      </c>
      <c r="B101" s="98"/>
      <c r="C101" s="98">
        <v>613.9395054056248</v>
      </c>
      <c r="D101" s="98">
        <v>697.18138646630405</v>
      </c>
      <c r="E101" s="98">
        <v>937.96492484939313</v>
      </c>
      <c r="F101" s="98">
        <v>969.63136078259652</v>
      </c>
      <c r="G101" s="98">
        <v>914.70439467041206</v>
      </c>
      <c r="H101" s="98">
        <v>931.19468268940182</v>
      </c>
      <c r="I101" s="98">
        <v>967.98063685173872</v>
      </c>
      <c r="J101" s="98">
        <v>998.95782268087817</v>
      </c>
      <c r="K101" s="98">
        <v>1004.3469835809778</v>
      </c>
      <c r="L101" s="98">
        <v>983.18741058430169</v>
      </c>
      <c r="M101" s="98">
        <v>1051.2028965983015</v>
      </c>
      <c r="N101" s="98">
        <v>997.55485504791363</v>
      </c>
      <c r="O101" s="98">
        <v>980.83453133990747</v>
      </c>
      <c r="P101" s="98">
        <v>958.85161238305216</v>
      </c>
      <c r="Q101" s="98">
        <v>980.03863300987553</v>
      </c>
      <c r="R101" s="98">
        <v>869.21347449127393</v>
      </c>
      <c r="S101" s="98">
        <v>733.9348150215593</v>
      </c>
      <c r="T101" s="98">
        <v>1238.0770799212951</v>
      </c>
      <c r="U101" s="98">
        <v>1065.068664810577</v>
      </c>
      <c r="V101" s="98">
        <v>963.04849110331429</v>
      </c>
      <c r="W101" s="98">
        <v>1002.7007547158984</v>
      </c>
      <c r="DA101" s="63" t="s">
        <v>4017</v>
      </c>
    </row>
    <row r="102" spans="1:105" ht="12" customHeight="1" x14ac:dyDescent="0.25">
      <c r="A102" s="97" t="s">
        <v>50</v>
      </c>
      <c r="B102" s="98"/>
      <c r="C102" s="98">
        <v>624.62824136628421</v>
      </c>
      <c r="D102" s="98">
        <v>677.45906476694222</v>
      </c>
      <c r="E102" s="98">
        <v>900.4277511857623</v>
      </c>
      <c r="F102" s="98">
        <v>904.06290316229524</v>
      </c>
      <c r="G102" s="98">
        <v>884.17788804480017</v>
      </c>
      <c r="H102" s="98">
        <v>898.73539424739272</v>
      </c>
      <c r="I102" s="98">
        <v>937.32519305026744</v>
      </c>
      <c r="J102" s="98">
        <v>966.57270537813326</v>
      </c>
      <c r="K102" s="98">
        <v>997.75787171571687</v>
      </c>
      <c r="L102" s="98">
        <v>1011.5074832198898</v>
      </c>
      <c r="M102" s="98">
        <v>968.99294332944544</v>
      </c>
      <c r="N102" s="98">
        <v>972.71336563084492</v>
      </c>
      <c r="O102" s="98">
        <v>934.22245410537607</v>
      </c>
      <c r="P102" s="98">
        <v>925.5194700989299</v>
      </c>
      <c r="Q102" s="98">
        <v>920.87262773208067</v>
      </c>
      <c r="R102" s="98">
        <v>932.08034739728089</v>
      </c>
      <c r="S102" s="98">
        <v>938.47413845272808</v>
      </c>
      <c r="T102" s="98">
        <v>963.92137721322399</v>
      </c>
      <c r="U102" s="98">
        <v>1005.4866639620211</v>
      </c>
      <c r="V102" s="98">
        <v>952.91331368775661</v>
      </c>
      <c r="W102" s="98">
        <v>919.72883104311552</v>
      </c>
      <c r="DA102" s="63" t="s">
        <v>4018</v>
      </c>
    </row>
    <row r="103" spans="1:105" ht="12" customHeight="1" x14ac:dyDescent="0.25">
      <c r="A103" s="109" t="s">
        <v>120</v>
      </c>
      <c r="B103" s="33"/>
      <c r="C103" s="33">
        <v>426.60703405350944</v>
      </c>
      <c r="D103" s="33">
        <v>336.75942347060635</v>
      </c>
      <c r="E103" s="33">
        <v>910.04921795334678</v>
      </c>
      <c r="F103" s="33">
        <v>823.37874319080231</v>
      </c>
      <c r="G103" s="33">
        <v>636.44870517212212</v>
      </c>
      <c r="H103" s="33">
        <v>763.14309027451895</v>
      </c>
      <c r="I103" s="33">
        <v>693.17375563318319</v>
      </c>
      <c r="J103" s="33">
        <v>736.65602886144939</v>
      </c>
      <c r="K103" s="33">
        <v>742.73322573629935</v>
      </c>
      <c r="L103" s="33">
        <v>829.28234896400693</v>
      </c>
      <c r="M103" s="33">
        <v>760.36266453556755</v>
      </c>
      <c r="N103" s="33">
        <v>740.64566580698045</v>
      </c>
      <c r="O103" s="33">
        <v>755.00601995070508</v>
      </c>
      <c r="P103" s="33">
        <v>699.50660296161129</v>
      </c>
      <c r="Q103" s="33">
        <v>691.87311296151449</v>
      </c>
      <c r="R103" s="33">
        <v>701.58880035277309</v>
      </c>
      <c r="S103" s="33">
        <v>706.04756804442388</v>
      </c>
      <c r="T103" s="33">
        <v>696.03567893537581</v>
      </c>
      <c r="U103" s="33">
        <v>690.80836647734031</v>
      </c>
      <c r="V103" s="33">
        <v>687.14075322654571</v>
      </c>
      <c r="W103" s="33">
        <v>675.5293751469161</v>
      </c>
      <c r="DA103" s="60" t="s">
        <v>4019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9208.7724565587632</v>
      </c>
      <c r="D105" s="117">
        <f t="shared" si="35"/>
        <v>12880.525255275079</v>
      </c>
      <c r="E105" s="117">
        <f t="shared" si="35"/>
        <v>11971.570005265805</v>
      </c>
      <c r="F105" s="117">
        <f t="shared" si="35"/>
        <v>10188.056655023849</v>
      </c>
      <c r="G105" s="117">
        <f t="shared" si="35"/>
        <v>12815.305648903954</v>
      </c>
      <c r="H105" s="117">
        <f t="shared" si="35"/>
        <v>13188.744066972929</v>
      </c>
      <c r="I105" s="117">
        <f t="shared" si="35"/>
        <v>10630.309353979497</v>
      </c>
      <c r="J105" s="117">
        <f t="shared" si="35"/>
        <v>11439.628948105243</v>
      </c>
      <c r="K105" s="117">
        <f t="shared" si="35"/>
        <v>12408.842911349071</v>
      </c>
      <c r="L105" s="117">
        <f t="shared" si="35"/>
        <v>11960.684803787775</v>
      </c>
      <c r="M105" s="117">
        <f t="shared" si="35"/>
        <v>10804.119411417138</v>
      </c>
      <c r="N105" s="117">
        <f t="shared" si="35"/>
        <v>11364.504851728674</v>
      </c>
      <c r="O105" s="117">
        <f t="shared" si="35"/>
        <v>10836.679292639288</v>
      </c>
      <c r="P105" s="117">
        <f t="shared" si="35"/>
        <v>10295.322895137708</v>
      </c>
      <c r="Q105" s="117">
        <f t="shared" si="35"/>
        <v>10257.227686346479</v>
      </c>
      <c r="R105" s="117">
        <f t="shared" ref="R105:V105" si="36">R106+R109+R111+R120</f>
        <v>10122.264452802792</v>
      </c>
      <c r="S105" s="117">
        <f t="shared" si="36"/>
        <v>9853.2492924501421</v>
      </c>
      <c r="T105" s="117">
        <f t="shared" si="36"/>
        <v>9732.730278959536</v>
      </c>
      <c r="U105" s="117">
        <f t="shared" si="36"/>
        <v>9644.433194634661</v>
      </c>
      <c r="V105" s="117">
        <f t="shared" si="36"/>
        <v>8967.1396770830925</v>
      </c>
      <c r="W105" s="117">
        <f t="shared" ref="W105" si="37">W106+W109+W111+W120</f>
        <v>8727.7570783809024</v>
      </c>
      <c r="DA105" s="129" t="s">
        <v>4020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7942.7010449628397</v>
      </c>
      <c r="D106" s="122">
        <f t="shared" si="38"/>
        <v>11318.838066061573</v>
      </c>
      <c r="E106" s="122">
        <f t="shared" si="38"/>
        <v>9972.7516966128351</v>
      </c>
      <c r="F106" s="122">
        <f t="shared" si="38"/>
        <v>8373.2220392171766</v>
      </c>
      <c r="G106" s="122">
        <f t="shared" si="38"/>
        <v>10845.185977753168</v>
      </c>
      <c r="H106" s="122">
        <f t="shared" si="38"/>
        <v>11158.38277414171</v>
      </c>
      <c r="I106" s="122">
        <f t="shared" si="38"/>
        <v>8741.650403362557</v>
      </c>
      <c r="J106" s="122">
        <f t="shared" si="38"/>
        <v>9416.2979495458985</v>
      </c>
      <c r="K106" s="122">
        <f t="shared" si="38"/>
        <v>10281.001057136336</v>
      </c>
      <c r="L106" s="122">
        <f t="shared" si="38"/>
        <v>9741.142765402943</v>
      </c>
      <c r="M106" s="122">
        <f t="shared" si="38"/>
        <v>8766.3038510831975</v>
      </c>
      <c r="N106" s="122">
        <f t="shared" si="38"/>
        <v>9273.8250595533627</v>
      </c>
      <c r="O106" s="122">
        <f t="shared" si="38"/>
        <v>8771.6531853371416</v>
      </c>
      <c r="P106" s="122">
        <f t="shared" si="38"/>
        <v>8195.6240605458333</v>
      </c>
      <c r="Q106" s="122">
        <f t="shared" si="38"/>
        <v>8138.7301448910284</v>
      </c>
      <c r="R106" s="122">
        <f t="shared" ref="R106:V106" si="39">SUM(R107:R108)</f>
        <v>8026.2862519065775</v>
      </c>
      <c r="S106" s="122">
        <f t="shared" si="39"/>
        <v>7726.9417225010047</v>
      </c>
      <c r="T106" s="122">
        <f t="shared" si="39"/>
        <v>7601.5292546430828</v>
      </c>
      <c r="U106" s="122">
        <f t="shared" si="39"/>
        <v>7423.6777896434169</v>
      </c>
      <c r="V106" s="122">
        <f t="shared" si="39"/>
        <v>6804.4158979307922</v>
      </c>
      <c r="W106" s="122">
        <f t="shared" ref="W106" si="40">SUM(W107:W108)</f>
        <v>6514.0769837446678</v>
      </c>
      <c r="DA106" s="130" t="s">
        <v>4021</v>
      </c>
    </row>
    <row r="107" spans="1:105" ht="12" customHeight="1" x14ac:dyDescent="0.25">
      <c r="A107" s="97" t="s">
        <v>202</v>
      </c>
      <c r="B107" s="98"/>
      <c r="C107" s="98">
        <v>7918.5490636683144</v>
      </c>
      <c r="D107" s="98">
        <v>11284.514702161179</v>
      </c>
      <c r="E107" s="98">
        <v>9942.3027748423774</v>
      </c>
      <c r="F107" s="98">
        <v>8347.9005297163203</v>
      </c>
      <c r="G107" s="98">
        <v>10812.646488971162</v>
      </c>
      <c r="H107" s="98">
        <v>11124.793180380922</v>
      </c>
      <c r="I107" s="98">
        <v>8715.8367678470986</v>
      </c>
      <c r="J107" s="98">
        <v>9388.5719873122434</v>
      </c>
      <c r="K107" s="98">
        <v>10250.934256728056</v>
      </c>
      <c r="L107" s="98">
        <v>9712.382786959859</v>
      </c>
      <c r="M107" s="98">
        <v>8740.886665981523</v>
      </c>
      <c r="N107" s="98">
        <v>9246.9971344380338</v>
      </c>
      <c r="O107" s="98">
        <v>8746.5431818869565</v>
      </c>
      <c r="P107" s="98">
        <v>8172.7945099038279</v>
      </c>
      <c r="Q107" s="98">
        <v>8116.3265509275207</v>
      </c>
      <c r="R107" s="98">
        <v>8004.1955772751226</v>
      </c>
      <c r="S107" s="98">
        <v>7705.767547334458</v>
      </c>
      <c r="T107" s="98">
        <v>7580.2919978281634</v>
      </c>
      <c r="U107" s="98">
        <v>7403.2863958256876</v>
      </c>
      <c r="V107" s="98">
        <v>6785.676591461397</v>
      </c>
      <c r="W107" s="98">
        <v>6496.4919158869234</v>
      </c>
      <c r="DA107" s="63" t="s">
        <v>4022</v>
      </c>
    </row>
    <row r="108" spans="1:105" ht="12" customHeight="1" x14ac:dyDescent="0.25">
      <c r="A108" s="97" t="s">
        <v>53</v>
      </c>
      <c r="B108" s="98"/>
      <c r="C108" s="98">
        <v>24.151981294525591</v>
      </c>
      <c r="D108" s="98">
        <v>34.323363900393332</v>
      </c>
      <c r="E108" s="98">
        <v>30.448921770458469</v>
      </c>
      <c r="F108" s="98">
        <v>25.321509500855591</v>
      </c>
      <c r="G108" s="98">
        <v>32.539488782005648</v>
      </c>
      <c r="H108" s="98">
        <v>33.589593760787835</v>
      </c>
      <c r="I108" s="98">
        <v>25.813635515458738</v>
      </c>
      <c r="J108" s="98">
        <v>27.725962233655924</v>
      </c>
      <c r="K108" s="98">
        <v>30.066800408279711</v>
      </c>
      <c r="L108" s="98">
        <v>28.759978443083789</v>
      </c>
      <c r="M108" s="98">
        <v>25.417185101673653</v>
      </c>
      <c r="N108" s="98">
        <v>26.827925115328259</v>
      </c>
      <c r="O108" s="98">
        <v>25.110003450184703</v>
      </c>
      <c r="P108" s="98">
        <v>22.829550642005888</v>
      </c>
      <c r="Q108" s="98">
        <v>22.403593963508165</v>
      </c>
      <c r="R108" s="98">
        <v>22.090674631454586</v>
      </c>
      <c r="S108" s="98">
        <v>21.174175166547204</v>
      </c>
      <c r="T108" s="98">
        <v>21.237256814919363</v>
      </c>
      <c r="U108" s="98">
        <v>20.391393817729075</v>
      </c>
      <c r="V108" s="98">
        <v>18.739306469395292</v>
      </c>
      <c r="W108" s="98">
        <v>17.58506785774469</v>
      </c>
      <c r="DA108" s="63" t="s">
        <v>4023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0.20140621460215041</v>
      </c>
      <c r="F109" s="122">
        <f t="shared" si="41"/>
        <v>0.4502322792663791</v>
      </c>
      <c r="G109" s="122">
        <f t="shared" si="41"/>
        <v>0.2230485337773426</v>
      </c>
      <c r="H109" s="122">
        <f t="shared" si="41"/>
        <v>0.59846243863096082</v>
      </c>
      <c r="I109" s="122">
        <f t="shared" si="41"/>
        <v>1.1070303351262987</v>
      </c>
      <c r="J109" s="122">
        <f t="shared" si="41"/>
        <v>1.8496582431312538</v>
      </c>
      <c r="K109" s="122">
        <f t="shared" si="41"/>
        <v>2.4931135986669379</v>
      </c>
      <c r="L109" s="122">
        <f t="shared" si="41"/>
        <v>2.5375625807256439</v>
      </c>
      <c r="M109" s="122">
        <f t="shared" si="41"/>
        <v>3.1615083784044322</v>
      </c>
      <c r="N109" s="122">
        <f t="shared" si="41"/>
        <v>2.7392605702047632</v>
      </c>
      <c r="O109" s="122">
        <f t="shared" si="41"/>
        <v>4.8571501304330607</v>
      </c>
      <c r="P109" s="122">
        <f t="shared" si="41"/>
        <v>6.4457897399320032</v>
      </c>
      <c r="Q109" s="122">
        <f t="shared" si="41"/>
        <v>15.018129881958385</v>
      </c>
      <c r="R109" s="122">
        <f t="shared" si="41"/>
        <v>10.75284827030276</v>
      </c>
      <c r="S109" s="122">
        <f t="shared" si="41"/>
        <v>8.8466361687061426</v>
      </c>
      <c r="T109" s="122">
        <f t="shared" si="41"/>
        <v>9.7830092593106173</v>
      </c>
      <c r="U109" s="122">
        <f t="shared" si="41"/>
        <v>10.139095838153457</v>
      </c>
      <c r="V109" s="122">
        <f t="shared" si="41"/>
        <v>6.3451932354605356</v>
      </c>
      <c r="W109" s="122">
        <f t="shared" si="41"/>
        <v>3.4786983983554234</v>
      </c>
      <c r="DA109" s="130" t="s">
        <v>4024</v>
      </c>
    </row>
    <row r="110" spans="1:105" ht="12" customHeight="1" x14ac:dyDescent="0.25">
      <c r="A110" s="97" t="s">
        <v>53</v>
      </c>
      <c r="B110" s="98"/>
      <c r="C110" s="98">
        <f>IF(RES_hhdet_in_fec!C110=0,0,RES_hhdet_in_fec!C110*1000*11630/RES_hhdet_in_new!C107)</f>
        <v>0</v>
      </c>
      <c r="D110" s="98">
        <f>IF(RES_hhdet_in_fec!D110=0,0,RES_hhdet_in_fec!D110*1000*11630/RES_hhdet_in_new!D107)</f>
        <v>0</v>
      </c>
      <c r="E110" s="98">
        <f>IF(RES_hhdet_in_fec!E110=0,0,RES_hhdet_in_fec!E110*1000*11630/RES_hhdet_in_new!E107)</f>
        <v>0.20140621460215041</v>
      </c>
      <c r="F110" s="98">
        <f>IF(RES_hhdet_in_fec!F110=0,0,RES_hhdet_in_fec!F110*1000*11630/RES_hhdet_in_new!F107)</f>
        <v>0.4502322792663791</v>
      </c>
      <c r="G110" s="98">
        <f>IF(RES_hhdet_in_fec!G110=0,0,RES_hhdet_in_fec!G110*1000*11630/RES_hhdet_in_new!G107)</f>
        <v>0.2230485337773426</v>
      </c>
      <c r="H110" s="98">
        <f>IF(RES_hhdet_in_fec!H110=0,0,RES_hhdet_in_fec!H110*1000*11630/RES_hhdet_in_new!H107)</f>
        <v>0.59846243863096082</v>
      </c>
      <c r="I110" s="98">
        <f>IF(RES_hhdet_in_fec!I110=0,0,RES_hhdet_in_fec!I110*1000*11630/RES_hhdet_in_new!I107)</f>
        <v>1.1070303351262987</v>
      </c>
      <c r="J110" s="98">
        <f>IF(RES_hhdet_in_fec!J110=0,0,RES_hhdet_in_fec!J110*1000*11630/RES_hhdet_in_new!J107)</f>
        <v>1.8496582431312538</v>
      </c>
      <c r="K110" s="98">
        <f>IF(RES_hhdet_in_fec!K110=0,0,RES_hhdet_in_fec!K110*1000*11630/RES_hhdet_in_new!K107)</f>
        <v>2.4931135986669379</v>
      </c>
      <c r="L110" s="98">
        <f>IF(RES_hhdet_in_fec!L110=0,0,RES_hhdet_in_fec!L110*1000*11630/RES_hhdet_in_new!L107)</f>
        <v>2.5375625807256439</v>
      </c>
      <c r="M110" s="98">
        <f>IF(RES_hhdet_in_fec!M110=0,0,RES_hhdet_in_fec!M110*1000*11630/RES_hhdet_in_new!M107)</f>
        <v>3.1615083784044322</v>
      </c>
      <c r="N110" s="98">
        <f>IF(RES_hhdet_in_fec!N110=0,0,RES_hhdet_in_fec!N110*1000*11630/RES_hhdet_in_new!N107)</f>
        <v>2.7392605702047632</v>
      </c>
      <c r="O110" s="98">
        <f>IF(RES_hhdet_in_fec!O110=0,0,RES_hhdet_in_fec!O110*1000*11630/RES_hhdet_in_new!O107)</f>
        <v>4.8571501304330607</v>
      </c>
      <c r="P110" s="98">
        <f>IF(RES_hhdet_in_fec!P110=0,0,RES_hhdet_in_fec!P110*1000*11630/RES_hhdet_in_new!P107)</f>
        <v>6.4457897399320032</v>
      </c>
      <c r="Q110" s="98">
        <f>IF(RES_hhdet_in_fec!Q110=0,0,RES_hhdet_in_fec!Q110*1000*11630/RES_hhdet_in_new!Q107)</f>
        <v>15.018129881958385</v>
      </c>
      <c r="R110" s="98">
        <f>IF(RES_hhdet_in_fec!R110=0,0,RES_hhdet_in_fec!R110*1000*11630/RES_hhdet_in_new!R107)</f>
        <v>10.75284827030276</v>
      </c>
      <c r="S110" s="98">
        <f>IF(RES_hhdet_in_fec!S110=0,0,RES_hhdet_in_fec!S110*1000*11630/RES_hhdet_in_new!S107)</f>
        <v>8.8466361687061426</v>
      </c>
      <c r="T110" s="98">
        <f>IF(RES_hhdet_in_fec!T110=0,0,RES_hhdet_in_fec!T110*1000*11630/RES_hhdet_in_new!T107)</f>
        <v>9.7830092593106173</v>
      </c>
      <c r="U110" s="98">
        <f>IF(RES_hhdet_in_fec!U110=0,0,RES_hhdet_in_fec!U110*1000*11630/RES_hhdet_in_new!U107)</f>
        <v>10.139095838153457</v>
      </c>
      <c r="V110" s="98">
        <f>IF(RES_hhdet_in_fec!V110=0,0,RES_hhdet_in_fec!V110*1000*11630/RES_hhdet_in_new!V107)</f>
        <v>6.3451932354605356</v>
      </c>
      <c r="W110" s="98">
        <f>IF(RES_hhdet_in_fec!W110=0,0,RES_hhdet_in_fec!W110*1000*11630/RES_hhdet_in_new!W107)</f>
        <v>3.4786983983554234</v>
      </c>
      <c r="DA110" s="63" t="s">
        <v>4025</v>
      </c>
    </row>
    <row r="111" spans="1:105" ht="12" customHeight="1" x14ac:dyDescent="0.25">
      <c r="A111" s="121" t="s">
        <v>55</v>
      </c>
      <c r="B111" s="122"/>
      <c r="C111" s="122">
        <v>687.40031049335516</v>
      </c>
      <c r="D111" s="122">
        <v>1011.4444969177918</v>
      </c>
      <c r="E111" s="122">
        <v>1092.2260368681323</v>
      </c>
      <c r="F111" s="122">
        <v>944.34304104941486</v>
      </c>
      <c r="G111" s="122">
        <v>1143.8548300274431</v>
      </c>
      <c r="H111" s="122">
        <v>1160.5441281665026</v>
      </c>
      <c r="I111" s="122">
        <v>1000.4931996409466</v>
      </c>
      <c r="J111" s="122">
        <v>1150.3162353973839</v>
      </c>
      <c r="K111" s="122">
        <v>1237.9978802674891</v>
      </c>
      <c r="L111" s="122">
        <v>1302.5516836552836</v>
      </c>
      <c r="M111" s="122">
        <v>1167.4319763304211</v>
      </c>
      <c r="N111" s="122">
        <v>1191.7494894075621</v>
      </c>
      <c r="O111" s="122">
        <v>1178.9041520778089</v>
      </c>
      <c r="P111" s="122">
        <v>1230.8791544264932</v>
      </c>
      <c r="Q111" s="122">
        <v>1258.0361180930743</v>
      </c>
      <c r="R111" s="122">
        <v>1244.9814810041767</v>
      </c>
      <c r="S111" s="122">
        <v>1263.7828406997628</v>
      </c>
      <c r="T111" s="122">
        <v>1244.4725139081552</v>
      </c>
      <c r="U111" s="122">
        <v>1305.9008878040418</v>
      </c>
      <c r="V111" s="122">
        <v>1288.4401725125997</v>
      </c>
      <c r="W111" s="122">
        <v>1327.3622702344028</v>
      </c>
      <c r="DA111" s="130" t="s">
        <v>4026</v>
      </c>
    </row>
    <row r="112" spans="1:105" ht="12" customHeight="1" x14ac:dyDescent="0.25">
      <c r="A112" s="97" t="s">
        <v>130</v>
      </c>
      <c r="B112" s="98"/>
      <c r="C112" s="98">
        <v>679.25161851755354</v>
      </c>
      <c r="D112" s="98">
        <v>1031.1517475162436</v>
      </c>
      <c r="E112" s="98">
        <v>1033.7554179724114</v>
      </c>
      <c r="F112" s="98">
        <v>910.1201753352027</v>
      </c>
      <c r="G112" s="98">
        <v>1142.7928393623749</v>
      </c>
      <c r="H112" s="98">
        <v>1143.9740904767862</v>
      </c>
      <c r="I112" s="98">
        <v>973.22566780847251</v>
      </c>
      <c r="J112" s="98">
        <v>1079.8562620674254</v>
      </c>
      <c r="K112" s="98">
        <v>1209.7191148681316</v>
      </c>
      <c r="L112" s="98">
        <v>1038.9269373191473</v>
      </c>
      <c r="M112" s="98">
        <v>1095.2884219386979</v>
      </c>
      <c r="N112" s="98">
        <v>1157.0217709641754</v>
      </c>
      <c r="O112" s="98">
        <v>1157.2361987604604</v>
      </c>
      <c r="P112" s="98">
        <v>1222.9128972299302</v>
      </c>
      <c r="Q112" s="98">
        <v>1249.5522440830259</v>
      </c>
      <c r="R112" s="98">
        <v>1240.950977910969</v>
      </c>
      <c r="S112" s="98">
        <v>1222.5350185545801</v>
      </c>
      <c r="T112" s="98">
        <v>1234.5109913769891</v>
      </c>
      <c r="U112" s="98">
        <v>1268.8716635421513</v>
      </c>
      <c r="V112" s="98">
        <v>1240.6643707947123</v>
      </c>
      <c r="W112" s="98">
        <v>1325.5790020130289</v>
      </c>
      <c r="DA112" s="63" t="s">
        <v>4027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1126.5739736138582</v>
      </c>
      <c r="L113" s="98">
        <v>0</v>
      </c>
      <c r="M113" s="98">
        <v>1026.0057729110993</v>
      </c>
      <c r="N113" s="98">
        <v>1084.7499775342017</v>
      </c>
      <c r="O113" s="98">
        <v>1089.8890141341778</v>
      </c>
      <c r="P113" s="98">
        <v>1156.731749026962</v>
      </c>
      <c r="Q113" s="98">
        <v>1185.907736560843</v>
      </c>
      <c r="R113" s="98">
        <v>1179.0013792197849</v>
      </c>
      <c r="S113" s="98">
        <v>1161.9351098492618</v>
      </c>
      <c r="T113" s="98">
        <v>1184.020866292607</v>
      </c>
      <c r="U113" s="98">
        <v>1212.2771326657571</v>
      </c>
      <c r="V113" s="98">
        <v>1185.4440948814047</v>
      </c>
      <c r="W113" s="98">
        <v>1267.8059196242637</v>
      </c>
      <c r="DA113" s="63" t="s">
        <v>4028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597.47501778481558</v>
      </c>
      <c r="L114" s="101">
        <v>0</v>
      </c>
      <c r="M114" s="101">
        <v>544.68541223094712</v>
      </c>
      <c r="N114" s="101">
        <v>557.45428965210135</v>
      </c>
      <c r="O114" s="101">
        <v>572.51466440358922</v>
      </c>
      <c r="P114" s="101">
        <v>595.20249170488739</v>
      </c>
      <c r="Q114" s="101">
        <v>617.54686256069124</v>
      </c>
      <c r="R114" s="101">
        <v>604.68751826775099</v>
      </c>
      <c r="S114" s="101">
        <v>584.39831357185119</v>
      </c>
      <c r="T114" s="101">
        <v>690.07289839172995</v>
      </c>
      <c r="U114" s="101">
        <v>643.00134924314375</v>
      </c>
      <c r="V114" s="101">
        <v>616.91046011346259</v>
      </c>
      <c r="W114" s="101">
        <v>643.70374000800621</v>
      </c>
      <c r="DA114" s="131" t="s">
        <v>4029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529.09895582904289</v>
      </c>
      <c r="L115" s="104">
        <v>0</v>
      </c>
      <c r="M115" s="104">
        <v>481.32036068015202</v>
      </c>
      <c r="N115" s="104">
        <v>527.29568788210031</v>
      </c>
      <c r="O115" s="104">
        <v>517.37434973058885</v>
      </c>
      <c r="P115" s="104">
        <v>561.5292573220745</v>
      </c>
      <c r="Q115" s="104">
        <v>568.36087400015174</v>
      </c>
      <c r="R115" s="104">
        <v>574.31386095203436</v>
      </c>
      <c r="S115" s="104">
        <v>577.53679627741053</v>
      </c>
      <c r="T115" s="104">
        <v>493.94796790087719</v>
      </c>
      <c r="U115" s="104">
        <v>569.27578342261359</v>
      </c>
      <c r="V115" s="104">
        <v>568.53363476794198</v>
      </c>
      <c r="W115" s="104">
        <v>624.10217961625779</v>
      </c>
      <c r="DA115" s="132" t="s">
        <v>4030</v>
      </c>
    </row>
    <row r="116" spans="1:105" ht="12" customHeight="1" x14ac:dyDescent="0.25">
      <c r="A116" s="106" t="s">
        <v>122</v>
      </c>
      <c r="B116" s="101"/>
      <c r="C116" s="101">
        <v>1020.3325826475353</v>
      </c>
      <c r="D116" s="101">
        <v>774.95748973636955</v>
      </c>
      <c r="E116" s="101">
        <v>1636.8053305047504</v>
      </c>
      <c r="F116" s="101">
        <v>1520.2312641023666</v>
      </c>
      <c r="G116" s="101">
        <v>1203.4325063377796</v>
      </c>
      <c r="H116" s="101">
        <v>1430.5382716989379</v>
      </c>
      <c r="I116" s="101">
        <v>1310.3515159190622</v>
      </c>
      <c r="J116" s="101">
        <v>1375.7881500532515</v>
      </c>
      <c r="K116" s="101">
        <v>1445.9440789028454</v>
      </c>
      <c r="L116" s="101">
        <v>1544.0760078006799</v>
      </c>
      <c r="M116" s="101">
        <v>1506.4480416804852</v>
      </c>
      <c r="N116" s="101">
        <v>1463.8532011751734</v>
      </c>
      <c r="O116" s="101">
        <v>1536.2406521601697</v>
      </c>
      <c r="P116" s="101">
        <v>1490.7564646906685</v>
      </c>
      <c r="Q116" s="101">
        <v>1493.2642057266391</v>
      </c>
      <c r="R116" s="101">
        <v>1489.0875005665948</v>
      </c>
      <c r="S116" s="101">
        <v>1476.6135529282726</v>
      </c>
      <c r="T116" s="101">
        <v>0</v>
      </c>
      <c r="U116" s="101">
        <v>1504.6981269973885</v>
      </c>
      <c r="V116" s="101">
        <v>0</v>
      </c>
      <c r="W116" s="101">
        <v>1471.1776684802815</v>
      </c>
      <c r="DA116" s="131" t="s">
        <v>4031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1197.8038741178914</v>
      </c>
      <c r="L117" s="104">
        <v>1292.555019195072</v>
      </c>
      <c r="M117" s="104">
        <v>1255.1305252684035</v>
      </c>
      <c r="N117" s="104">
        <v>1218.0019713472248</v>
      </c>
      <c r="O117" s="104">
        <v>1298.6061137159461</v>
      </c>
      <c r="P117" s="104">
        <v>1274.7140513486811</v>
      </c>
      <c r="Q117" s="104">
        <v>1295.5746306321021</v>
      </c>
      <c r="R117" s="104">
        <v>1299.4362945241385</v>
      </c>
      <c r="S117" s="104">
        <v>1292.5307101974342</v>
      </c>
      <c r="T117" s="104">
        <v>1270.9904532358651</v>
      </c>
      <c r="U117" s="104">
        <v>1341.2970642386611</v>
      </c>
      <c r="V117" s="104">
        <v>1366.6763767306018</v>
      </c>
      <c r="W117" s="104">
        <v>1318.2226794990706</v>
      </c>
      <c r="DA117" s="132" t="s">
        <v>4032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714.53515096490264</v>
      </c>
      <c r="L118" s="98">
        <v>797.63729863429353</v>
      </c>
      <c r="M118" s="98">
        <v>749.33680645405138</v>
      </c>
      <c r="N118" s="98">
        <v>702.64082368993718</v>
      </c>
      <c r="O118" s="98">
        <v>760.80635468864955</v>
      </c>
      <c r="P118" s="98">
        <v>726.60301448677535</v>
      </c>
      <c r="Q118" s="98">
        <v>739.54275193558021</v>
      </c>
      <c r="R118" s="98">
        <v>730.32325986325475</v>
      </c>
      <c r="S118" s="98">
        <v>709.76999884500697</v>
      </c>
      <c r="T118" s="98">
        <v>783.02495056762666</v>
      </c>
      <c r="U118" s="98">
        <v>762.9145557654773</v>
      </c>
      <c r="V118" s="98">
        <v>763.84156785754226</v>
      </c>
      <c r="W118" s="98">
        <v>707.213283153877</v>
      </c>
      <c r="DA118" s="63" t="s">
        <v>4033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483.26872315298897</v>
      </c>
      <c r="L119" s="98">
        <v>494.91772056077849</v>
      </c>
      <c r="M119" s="98">
        <v>505.79371881435208</v>
      </c>
      <c r="N119" s="98">
        <v>515.36114765728757</v>
      </c>
      <c r="O119" s="98">
        <v>537.79975902729689</v>
      </c>
      <c r="P119" s="98">
        <v>548.11103686190563</v>
      </c>
      <c r="Q119" s="98">
        <v>556.03187869652186</v>
      </c>
      <c r="R119" s="98">
        <v>569.11303466088373</v>
      </c>
      <c r="S119" s="98">
        <v>582.76071135242728</v>
      </c>
      <c r="T119" s="98">
        <v>487.96550266823834</v>
      </c>
      <c r="U119" s="98">
        <v>578.38250847318386</v>
      </c>
      <c r="V119" s="98">
        <v>602.8348088730595</v>
      </c>
      <c r="W119" s="98">
        <v>611.00939634519352</v>
      </c>
      <c r="DA119" s="63" t="s">
        <v>4034</v>
      </c>
    </row>
    <row r="120" spans="1:105" ht="12" customHeight="1" x14ac:dyDescent="0.25">
      <c r="A120" s="121" t="s">
        <v>54</v>
      </c>
      <c r="B120" s="122"/>
      <c r="C120" s="122">
        <v>578.67110110256863</v>
      </c>
      <c r="D120" s="122">
        <v>550.24269229571428</v>
      </c>
      <c r="E120" s="122">
        <v>906.39086557023484</v>
      </c>
      <c r="F120" s="122">
        <v>870.04134247799084</v>
      </c>
      <c r="G120" s="122">
        <v>826.04179258956583</v>
      </c>
      <c r="H120" s="122">
        <v>869.21870222608686</v>
      </c>
      <c r="I120" s="122">
        <v>887.0587206408677</v>
      </c>
      <c r="J120" s="122">
        <v>871.16510491882923</v>
      </c>
      <c r="K120" s="122">
        <v>887.350860346579</v>
      </c>
      <c r="L120" s="122">
        <v>914.45279214882169</v>
      </c>
      <c r="M120" s="122">
        <v>867.22207562511483</v>
      </c>
      <c r="N120" s="122">
        <v>896.19104219754479</v>
      </c>
      <c r="O120" s="122">
        <v>881.26480509390569</v>
      </c>
      <c r="P120" s="122">
        <v>862.37389042544999</v>
      </c>
      <c r="Q120" s="122">
        <v>845.44329348041936</v>
      </c>
      <c r="R120" s="122">
        <v>840.24387162173502</v>
      </c>
      <c r="S120" s="122">
        <v>853.67809308066978</v>
      </c>
      <c r="T120" s="122">
        <v>876.94550114898755</v>
      </c>
      <c r="U120" s="122">
        <v>904.71542134904882</v>
      </c>
      <c r="V120" s="122">
        <v>867.93841340424035</v>
      </c>
      <c r="W120" s="122">
        <v>882.83912600347685</v>
      </c>
      <c r="DA120" s="130" t="s">
        <v>4035</v>
      </c>
    </row>
    <row r="121" spans="1:105" ht="12" customHeight="1" x14ac:dyDescent="0.25">
      <c r="A121" s="97" t="s">
        <v>50</v>
      </c>
      <c r="B121" s="98"/>
      <c r="C121" s="98">
        <v>624.62824136628421</v>
      </c>
      <c r="D121" s="98">
        <v>677.45906476694222</v>
      </c>
      <c r="E121" s="98">
        <v>900.4277511857623</v>
      </c>
      <c r="F121" s="98">
        <v>904.06290316229536</v>
      </c>
      <c r="G121" s="98">
        <v>884.17788804480028</v>
      </c>
      <c r="H121" s="98">
        <v>898.73539424739249</v>
      </c>
      <c r="I121" s="98">
        <v>937.32519305026722</v>
      </c>
      <c r="J121" s="98">
        <v>966.57270537813326</v>
      </c>
      <c r="K121" s="98">
        <v>997.75787171571687</v>
      </c>
      <c r="L121" s="98">
        <v>1011.5074832198898</v>
      </c>
      <c r="M121" s="98">
        <v>968.99294332944544</v>
      </c>
      <c r="N121" s="98">
        <v>972.71336563084492</v>
      </c>
      <c r="O121" s="98">
        <v>934.22245410537596</v>
      </c>
      <c r="P121" s="98">
        <v>925.51947009893001</v>
      </c>
      <c r="Q121" s="98">
        <v>920.87262773208045</v>
      </c>
      <c r="R121" s="98">
        <v>932.08034739728112</v>
      </c>
      <c r="S121" s="98">
        <v>938.47413845272831</v>
      </c>
      <c r="T121" s="98">
        <v>963.9213772132241</v>
      </c>
      <c r="U121" s="98">
        <v>1005.4866639620212</v>
      </c>
      <c r="V121" s="98">
        <v>952.91331368775673</v>
      </c>
      <c r="W121" s="98">
        <v>919.72883104311563</v>
      </c>
      <c r="DA121" s="63" t="s">
        <v>4036</v>
      </c>
    </row>
    <row r="122" spans="1:105" ht="12" customHeight="1" x14ac:dyDescent="0.25">
      <c r="A122" s="109" t="s">
        <v>120</v>
      </c>
      <c r="B122" s="33"/>
      <c r="C122" s="33">
        <v>426.60703405350938</v>
      </c>
      <c r="D122" s="33">
        <v>336.75942347060635</v>
      </c>
      <c r="E122" s="33">
        <v>910.0492179533469</v>
      </c>
      <c r="F122" s="33">
        <v>823.37874319080242</v>
      </c>
      <c r="G122" s="33">
        <v>636.44870517212223</v>
      </c>
      <c r="H122" s="33">
        <v>763.14309027451907</v>
      </c>
      <c r="I122" s="33">
        <v>693.1737556331833</v>
      </c>
      <c r="J122" s="33">
        <v>736.65602886144939</v>
      </c>
      <c r="K122" s="33">
        <v>742.73322573629935</v>
      </c>
      <c r="L122" s="33">
        <v>829.28234896400693</v>
      </c>
      <c r="M122" s="33">
        <v>760.36266453556732</v>
      </c>
      <c r="N122" s="33">
        <v>740.64566580698045</v>
      </c>
      <c r="O122" s="33">
        <v>755.00601995070508</v>
      </c>
      <c r="P122" s="33">
        <v>699.50660296161118</v>
      </c>
      <c r="Q122" s="33">
        <v>691.87311296151438</v>
      </c>
      <c r="R122" s="33">
        <v>701.58880035277298</v>
      </c>
      <c r="S122" s="33">
        <v>706.04756804442388</v>
      </c>
      <c r="T122" s="33">
        <v>696.03567893537581</v>
      </c>
      <c r="U122" s="33">
        <v>690.80836647734031</v>
      </c>
      <c r="V122" s="33">
        <v>687.14075322654571</v>
      </c>
      <c r="W122" s="33">
        <v>675.52937514691598</v>
      </c>
      <c r="DA122" s="60" t="s">
        <v>4037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12192.31958001995</v>
      </c>
      <c r="D124" s="117">
        <f t="shared" si="42"/>
        <v>11401.110365939847</v>
      </c>
      <c r="E124" s="117">
        <f t="shared" si="42"/>
        <v>11665.94539494188</v>
      </c>
      <c r="F124" s="117">
        <f t="shared" si="42"/>
        <v>11561.717665235115</v>
      </c>
      <c r="G124" s="117">
        <f t="shared" si="42"/>
        <v>11761.956740827196</v>
      </c>
      <c r="H124" s="117">
        <f t="shared" si="42"/>
        <v>12005.407922988144</v>
      </c>
      <c r="I124" s="117">
        <f t="shared" si="42"/>
        <v>11783.191141662603</v>
      </c>
      <c r="J124" s="117">
        <f t="shared" si="42"/>
        <v>11620.970016896885</v>
      </c>
      <c r="K124" s="117">
        <f t="shared" si="42"/>
        <v>11831.355456607133</v>
      </c>
      <c r="L124" s="117">
        <f t="shared" si="42"/>
        <v>12992.34567809269</v>
      </c>
      <c r="M124" s="117">
        <f t="shared" si="42"/>
        <v>11703.411971893504</v>
      </c>
      <c r="N124" s="117">
        <f t="shared" si="42"/>
        <v>11966.494091641354</v>
      </c>
      <c r="O124" s="117">
        <f t="shared" si="42"/>
        <v>11548.787189540959</v>
      </c>
      <c r="P124" s="117">
        <f t="shared" si="42"/>
        <v>10496.884599192301</v>
      </c>
      <c r="Q124" s="117">
        <f t="shared" si="42"/>
        <v>10233.955674250794</v>
      </c>
      <c r="R124" s="117">
        <f t="shared" ref="R124:V124" si="43">R125+R128+R130+R139</f>
        <v>10228.593885293396</v>
      </c>
      <c r="S124" s="117">
        <f t="shared" si="43"/>
        <v>10294.890752909892</v>
      </c>
      <c r="T124" s="117">
        <f t="shared" si="43"/>
        <v>10029.417148828268</v>
      </c>
      <c r="U124" s="117">
        <f t="shared" si="43"/>
        <v>9485.7472125469612</v>
      </c>
      <c r="V124" s="117">
        <f t="shared" si="43"/>
        <v>9000.2569370232795</v>
      </c>
      <c r="W124" s="117">
        <f t="shared" ref="W124" si="44">W125+W128+W130+W139</f>
        <v>8972.2264489138561</v>
      </c>
      <c r="DA124" s="129" t="s">
        <v>4038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10666.031911133929</v>
      </c>
      <c r="D125" s="122">
        <f t="shared" si="45"/>
        <v>9939.3456818440536</v>
      </c>
      <c r="E125" s="122">
        <f t="shared" si="45"/>
        <v>9683.5656887497698</v>
      </c>
      <c r="F125" s="122">
        <f t="shared" si="45"/>
        <v>9588.2700956988156</v>
      </c>
      <c r="G125" s="122">
        <f t="shared" si="45"/>
        <v>9885.3741655259437</v>
      </c>
      <c r="H125" s="122">
        <f t="shared" si="45"/>
        <v>10014.933368392436</v>
      </c>
      <c r="I125" s="122">
        <f t="shared" si="45"/>
        <v>9783.6232228705394</v>
      </c>
      <c r="J125" s="122">
        <f t="shared" si="45"/>
        <v>9622.5227760241869</v>
      </c>
      <c r="K125" s="122">
        <f t="shared" si="45"/>
        <v>9770.2439992499185</v>
      </c>
      <c r="L125" s="122">
        <f t="shared" si="45"/>
        <v>10883.692918782699</v>
      </c>
      <c r="M125" s="122">
        <f t="shared" si="45"/>
        <v>9614.8933239222679</v>
      </c>
      <c r="N125" s="122">
        <f t="shared" si="45"/>
        <v>9836.1077897580744</v>
      </c>
      <c r="O125" s="122">
        <f t="shared" si="45"/>
        <v>9413.1634573837673</v>
      </c>
      <c r="P125" s="122">
        <f t="shared" si="45"/>
        <v>8363.0428698566429</v>
      </c>
      <c r="Q125" s="122">
        <f t="shared" si="45"/>
        <v>8097.3445016184378</v>
      </c>
      <c r="R125" s="122">
        <f t="shared" ref="R125:V125" si="46">SUM(R126:R127)</f>
        <v>8118.2536190323062</v>
      </c>
      <c r="S125" s="122">
        <f t="shared" si="46"/>
        <v>8120.3306692637252</v>
      </c>
      <c r="T125" s="122">
        <f t="shared" si="46"/>
        <v>7877.9297671556396</v>
      </c>
      <c r="U125" s="122">
        <f t="shared" si="46"/>
        <v>7287.4819206676657</v>
      </c>
      <c r="V125" s="122">
        <f t="shared" si="46"/>
        <v>6847.8275531371428</v>
      </c>
      <c r="W125" s="122">
        <f t="shared" ref="W125" si="47">SUM(W126:W127)</f>
        <v>6691.8446985042892</v>
      </c>
      <c r="DA125" s="130" t="s">
        <v>4039</v>
      </c>
    </row>
    <row r="126" spans="1:105" ht="12" customHeight="1" x14ac:dyDescent="0.25">
      <c r="A126" s="97" t="s">
        <v>203</v>
      </c>
      <c r="B126" s="98"/>
      <c r="C126" s="98">
        <v>10633.132366057986</v>
      </c>
      <c r="D126" s="98">
        <v>9908.9573880272819</v>
      </c>
      <c r="E126" s="98">
        <v>9653.9341655126264</v>
      </c>
      <c r="F126" s="98">
        <v>9559.3814659948948</v>
      </c>
      <c r="G126" s="98">
        <v>9855.995961812052</v>
      </c>
      <c r="H126" s="98">
        <v>9985.2428737172413</v>
      </c>
      <c r="I126" s="98">
        <v>9755.3308054636818</v>
      </c>
      <c r="J126" s="98">
        <v>9594.9287519981099</v>
      </c>
      <c r="K126" s="98">
        <v>9742.5650418224577</v>
      </c>
      <c r="L126" s="98">
        <v>10852.726449941352</v>
      </c>
      <c r="M126" s="98">
        <v>9588.1465861380057</v>
      </c>
      <c r="N126" s="98">
        <v>9808.9020066426656</v>
      </c>
      <c r="O126" s="98">
        <v>9387.4588333496486</v>
      </c>
      <c r="P126" s="98">
        <v>8340.8506692032261</v>
      </c>
      <c r="Q126" s="98">
        <v>8076.1355682009571</v>
      </c>
      <c r="R126" s="98">
        <v>8097.0268537054944</v>
      </c>
      <c r="S126" s="98">
        <v>8099.2168950987652</v>
      </c>
      <c r="T126" s="98">
        <v>7857.0670340145425</v>
      </c>
      <c r="U126" s="98">
        <v>7268.5244601341974</v>
      </c>
      <c r="V126" s="98">
        <v>6829.98324719829</v>
      </c>
      <c r="W126" s="98">
        <v>6674.7667294976218</v>
      </c>
      <c r="DA126" s="63" t="s">
        <v>4040</v>
      </c>
    </row>
    <row r="127" spans="1:105" ht="12" customHeight="1" x14ac:dyDescent="0.25">
      <c r="A127" s="97" t="s">
        <v>53</v>
      </c>
      <c r="B127" s="98"/>
      <c r="C127" s="98">
        <v>32.899545075942463</v>
      </c>
      <c r="D127" s="98">
        <v>30.388293816771245</v>
      </c>
      <c r="E127" s="98">
        <v>29.631523237142577</v>
      </c>
      <c r="F127" s="98">
        <v>28.88862970391985</v>
      </c>
      <c r="G127" s="98">
        <v>29.378203713890922</v>
      </c>
      <c r="H127" s="98">
        <v>29.690494675194969</v>
      </c>
      <c r="I127" s="98">
        <v>28.292417406857879</v>
      </c>
      <c r="J127" s="98">
        <v>27.594024026076205</v>
      </c>
      <c r="K127" s="98">
        <v>27.678957427460332</v>
      </c>
      <c r="L127" s="98">
        <v>30.966468841346838</v>
      </c>
      <c r="M127" s="98">
        <v>26.746737784261907</v>
      </c>
      <c r="N127" s="98">
        <v>27.205783115408892</v>
      </c>
      <c r="O127" s="98">
        <v>25.704624034119465</v>
      </c>
      <c r="P127" s="98">
        <v>22.192200653416801</v>
      </c>
      <c r="Q127" s="98">
        <v>21.208933417481052</v>
      </c>
      <c r="R127" s="98">
        <v>21.22676532681222</v>
      </c>
      <c r="S127" s="98">
        <v>21.113774164959555</v>
      </c>
      <c r="T127" s="98">
        <v>20.862733141097412</v>
      </c>
      <c r="U127" s="98">
        <v>18.957460533468126</v>
      </c>
      <c r="V127" s="98">
        <v>17.844305938852578</v>
      </c>
      <c r="W127" s="98">
        <v>17.077969006667129</v>
      </c>
      <c r="DA127" s="63" t="s">
        <v>4041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2.7688770067769736E-2</v>
      </c>
      <c r="D128" s="122">
        <f t="shared" si="48"/>
        <v>5.300383533077397E-2</v>
      </c>
      <c r="E128" s="122">
        <f t="shared" si="48"/>
        <v>0.18334528581437803</v>
      </c>
      <c r="F128" s="122">
        <f t="shared" si="48"/>
        <v>0.42953634389143486</v>
      </c>
      <c r="G128" s="122">
        <f t="shared" si="48"/>
        <v>0.2157539554516876</v>
      </c>
      <c r="H128" s="122">
        <f t="shared" si="48"/>
        <v>0.53474978234739379</v>
      </c>
      <c r="I128" s="122">
        <f t="shared" si="48"/>
        <v>1.3448950829307909</v>
      </c>
      <c r="J128" s="122">
        <f t="shared" si="48"/>
        <v>1.7353625640517765</v>
      </c>
      <c r="K128" s="122">
        <f t="shared" si="48"/>
        <v>2.252023190216252</v>
      </c>
      <c r="L128" s="122">
        <f t="shared" si="48"/>
        <v>2.2291664042092583</v>
      </c>
      <c r="M128" s="122">
        <f t="shared" si="48"/>
        <v>2.924765564356731</v>
      </c>
      <c r="N128" s="122">
        <f t="shared" si="48"/>
        <v>2.8632897132998814</v>
      </c>
      <c r="O128" s="122">
        <f t="shared" si="48"/>
        <v>4.972106574492142</v>
      </c>
      <c r="P128" s="122">
        <f t="shared" si="48"/>
        <v>6.4969486472087778</v>
      </c>
      <c r="Q128" s="122">
        <f t="shared" si="48"/>
        <v>14.98676973875927</v>
      </c>
      <c r="R128" s="122">
        <f t="shared" si="48"/>
        <v>10.822598085145716</v>
      </c>
      <c r="S128" s="122">
        <f t="shared" si="48"/>
        <v>8.9637277757935898</v>
      </c>
      <c r="T128" s="122">
        <f t="shared" si="48"/>
        <v>9.9274500991899721</v>
      </c>
      <c r="U128" s="122">
        <f t="shared" si="48"/>
        <v>10.094857307123423</v>
      </c>
      <c r="V128" s="122">
        <f t="shared" si="48"/>
        <v>6.3950731643605669</v>
      </c>
      <c r="W128" s="122">
        <f t="shared" si="48"/>
        <v>3.4762148383976834</v>
      </c>
      <c r="DA128" s="130" t="s">
        <v>4042</v>
      </c>
    </row>
    <row r="129" spans="1:105" ht="12" customHeight="1" x14ac:dyDescent="0.25">
      <c r="A129" s="97" t="s">
        <v>53</v>
      </c>
      <c r="B129" s="98"/>
      <c r="C129" s="98">
        <f>IF(RES_hhdet_in_fec!C129=0,0,RES_hhdet_in_fec!C129*1000*11630/RES_hhdet_in_new!C126)</f>
        <v>2.7688770067769736E-2</v>
      </c>
      <c r="D129" s="98">
        <f>IF(RES_hhdet_in_fec!D129=0,0,RES_hhdet_in_fec!D129*1000*11630/RES_hhdet_in_new!D126)</f>
        <v>5.300383533077397E-2</v>
      </c>
      <c r="E129" s="98">
        <f>IF(RES_hhdet_in_fec!E129=0,0,RES_hhdet_in_fec!E129*1000*11630/RES_hhdet_in_new!E126)</f>
        <v>0.18334528581437803</v>
      </c>
      <c r="F129" s="98">
        <f>IF(RES_hhdet_in_fec!F129=0,0,RES_hhdet_in_fec!F129*1000*11630/RES_hhdet_in_new!F126)</f>
        <v>0.42953634389143486</v>
      </c>
      <c r="G129" s="98">
        <f>IF(RES_hhdet_in_fec!G129=0,0,RES_hhdet_in_fec!G129*1000*11630/RES_hhdet_in_new!G126)</f>
        <v>0.2157539554516876</v>
      </c>
      <c r="H129" s="98">
        <f>IF(RES_hhdet_in_fec!H129=0,0,RES_hhdet_in_fec!H129*1000*11630/RES_hhdet_in_new!H126)</f>
        <v>0.53474978234739379</v>
      </c>
      <c r="I129" s="98">
        <f>IF(RES_hhdet_in_fec!I129=0,0,RES_hhdet_in_fec!I129*1000*11630/RES_hhdet_in_new!I126)</f>
        <v>1.3448950829307909</v>
      </c>
      <c r="J129" s="98">
        <f>IF(RES_hhdet_in_fec!J129=0,0,RES_hhdet_in_fec!J129*1000*11630/RES_hhdet_in_new!J126)</f>
        <v>1.7353625640517765</v>
      </c>
      <c r="K129" s="98">
        <f>IF(RES_hhdet_in_fec!K129=0,0,RES_hhdet_in_fec!K129*1000*11630/RES_hhdet_in_new!K126)</f>
        <v>2.252023190216252</v>
      </c>
      <c r="L129" s="98">
        <f>IF(RES_hhdet_in_fec!L129=0,0,RES_hhdet_in_fec!L129*1000*11630/RES_hhdet_in_new!L126)</f>
        <v>2.2291664042092583</v>
      </c>
      <c r="M129" s="98">
        <f>IF(RES_hhdet_in_fec!M129=0,0,RES_hhdet_in_fec!M129*1000*11630/RES_hhdet_in_new!M126)</f>
        <v>2.924765564356731</v>
      </c>
      <c r="N129" s="98">
        <f>IF(RES_hhdet_in_fec!N129=0,0,RES_hhdet_in_fec!N129*1000*11630/RES_hhdet_in_new!N126)</f>
        <v>2.8632897132998814</v>
      </c>
      <c r="O129" s="98">
        <f>IF(RES_hhdet_in_fec!O129=0,0,RES_hhdet_in_fec!O129*1000*11630/RES_hhdet_in_new!O126)</f>
        <v>4.972106574492142</v>
      </c>
      <c r="P129" s="98">
        <f>IF(RES_hhdet_in_fec!P129=0,0,RES_hhdet_in_fec!P129*1000*11630/RES_hhdet_in_new!P126)</f>
        <v>6.4969486472087778</v>
      </c>
      <c r="Q129" s="98">
        <f>IF(RES_hhdet_in_fec!Q129=0,0,RES_hhdet_in_fec!Q129*1000*11630/RES_hhdet_in_new!Q126)</f>
        <v>14.98676973875927</v>
      </c>
      <c r="R129" s="98">
        <f>IF(RES_hhdet_in_fec!R129=0,0,RES_hhdet_in_fec!R129*1000*11630/RES_hhdet_in_new!R126)</f>
        <v>10.822598085145716</v>
      </c>
      <c r="S129" s="98">
        <f>IF(RES_hhdet_in_fec!S129=0,0,RES_hhdet_in_fec!S129*1000*11630/RES_hhdet_in_new!S126)</f>
        <v>8.9637277757935898</v>
      </c>
      <c r="T129" s="98">
        <f>IF(RES_hhdet_in_fec!T129=0,0,RES_hhdet_in_fec!T129*1000*11630/RES_hhdet_in_new!T126)</f>
        <v>9.9274500991899721</v>
      </c>
      <c r="U129" s="98">
        <f>IF(RES_hhdet_in_fec!U129=0,0,RES_hhdet_in_fec!U129*1000*11630/RES_hhdet_in_new!U126)</f>
        <v>10.094857307123423</v>
      </c>
      <c r="V129" s="98">
        <f>IF(RES_hhdet_in_fec!V129=0,0,RES_hhdet_in_fec!V129*1000*11630/RES_hhdet_in_new!V126)</f>
        <v>6.3950731643605669</v>
      </c>
      <c r="W129" s="98">
        <f>IF(RES_hhdet_in_fec!W129=0,0,RES_hhdet_in_fec!W129*1000*11630/RES_hhdet_in_new!W126)</f>
        <v>3.4762148383976834</v>
      </c>
      <c r="DA129" s="63" t="s">
        <v>4043</v>
      </c>
    </row>
    <row r="130" spans="1:105" ht="12" customHeight="1" x14ac:dyDescent="0.25">
      <c r="A130" s="121" t="s">
        <v>55</v>
      </c>
      <c r="B130" s="122"/>
      <c r="C130" s="122">
        <v>947.3378452794999</v>
      </c>
      <c r="D130" s="122">
        <v>911.26687429650008</v>
      </c>
      <c r="E130" s="122">
        <v>1075.8144568054606</v>
      </c>
      <c r="F130" s="122">
        <v>1102.9596920251472</v>
      </c>
      <c r="G130" s="122">
        <v>1050.2465562313191</v>
      </c>
      <c r="H130" s="122">
        <v>1120.8205830152929</v>
      </c>
      <c r="I130" s="122">
        <v>1111.2435582550479</v>
      </c>
      <c r="J130" s="122">
        <v>1125.2255219279841</v>
      </c>
      <c r="K130" s="122">
        <v>1171.0522385100512</v>
      </c>
      <c r="L130" s="122">
        <v>1192.6729112054156</v>
      </c>
      <c r="M130" s="122">
        <v>1218.4856073334456</v>
      </c>
      <c r="N130" s="122">
        <v>1231.5145391746244</v>
      </c>
      <c r="O130" s="122">
        <v>1249.2274361720058</v>
      </c>
      <c r="P130" s="122">
        <v>1264.8859164628495</v>
      </c>
      <c r="Q130" s="122">
        <v>1276.2002907895667</v>
      </c>
      <c r="R130" s="122">
        <v>1259.4535937661381</v>
      </c>
      <c r="S130" s="122">
        <v>1312.053526001728</v>
      </c>
      <c r="T130" s="122">
        <v>1264.3721969048372</v>
      </c>
      <c r="U130" s="122">
        <v>1283.2289748927058</v>
      </c>
      <c r="V130" s="122">
        <v>1277.8859260030893</v>
      </c>
      <c r="W130" s="122">
        <v>1393.8400853702251</v>
      </c>
      <c r="DA130" s="130" t="s">
        <v>4044</v>
      </c>
    </row>
    <row r="131" spans="1:105" ht="12" customHeight="1" x14ac:dyDescent="0.25">
      <c r="A131" s="97" t="s">
        <v>128</v>
      </c>
      <c r="B131" s="98"/>
      <c r="C131" s="98">
        <v>944.40611581162375</v>
      </c>
      <c r="D131" s="98">
        <v>911.26687429650008</v>
      </c>
      <c r="E131" s="98">
        <v>1054.5853502359948</v>
      </c>
      <c r="F131" s="98">
        <v>1091.077815495184</v>
      </c>
      <c r="G131" s="98">
        <v>1050.2465562313191</v>
      </c>
      <c r="H131" s="98">
        <v>1059.122161849843</v>
      </c>
      <c r="I131" s="98">
        <v>1110.6150490695752</v>
      </c>
      <c r="J131" s="98">
        <v>1121.5936451168093</v>
      </c>
      <c r="K131" s="98">
        <v>1169.3272650502129</v>
      </c>
      <c r="L131" s="98">
        <v>1187.98419563888</v>
      </c>
      <c r="M131" s="98">
        <v>1212.9484628012117</v>
      </c>
      <c r="N131" s="98">
        <v>1227.7071321535034</v>
      </c>
      <c r="O131" s="98">
        <v>1248.5562148933025</v>
      </c>
      <c r="P131" s="98">
        <v>1265.5272835657236</v>
      </c>
      <c r="Q131" s="98">
        <v>1278.5355232759575</v>
      </c>
      <c r="R131" s="98">
        <v>1254.6794705068428</v>
      </c>
      <c r="S131" s="98">
        <v>1306.7000212341188</v>
      </c>
      <c r="T131" s="98">
        <v>1276.4056283695081</v>
      </c>
      <c r="U131" s="98">
        <v>1280.2975232860642</v>
      </c>
      <c r="V131" s="98">
        <v>1275.7985189142914</v>
      </c>
      <c r="W131" s="98">
        <v>1421.6471404387676</v>
      </c>
      <c r="DA131" s="63" t="s">
        <v>4045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1064.9073450286739</v>
      </c>
      <c r="L132" s="98">
        <v>1087.4037471181739</v>
      </c>
      <c r="M132" s="98">
        <v>1107.9426562536398</v>
      </c>
      <c r="N132" s="98">
        <v>1120.1308921863258</v>
      </c>
      <c r="O132" s="98">
        <v>1145.9257478871307</v>
      </c>
      <c r="P132" s="98">
        <v>1167.6455853791704</v>
      </c>
      <c r="Q132" s="98">
        <v>1186.3831221458979</v>
      </c>
      <c r="R132" s="98">
        <v>1166.4298477377965</v>
      </c>
      <c r="S132" s="98">
        <v>1216.2100200426096</v>
      </c>
      <c r="T132" s="98">
        <v>1204.4052530863808</v>
      </c>
      <c r="U132" s="98">
        <v>1201.9223176971902</v>
      </c>
      <c r="V132" s="98">
        <v>1198.7562024549536</v>
      </c>
      <c r="W132" s="98">
        <v>1337.6317419278184</v>
      </c>
      <c r="DA132" s="63" t="s">
        <v>4046</v>
      </c>
    </row>
    <row r="133" spans="1:105" ht="12" customHeight="1" x14ac:dyDescent="0.25">
      <c r="A133" s="100" t="s">
        <v>203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578.41483442143397</v>
      </c>
      <c r="L133" s="101">
        <v>613.34971195557728</v>
      </c>
      <c r="M133" s="101">
        <v>604.09597403832834</v>
      </c>
      <c r="N133" s="101">
        <v>590.64826119089912</v>
      </c>
      <c r="O133" s="101">
        <v>617.64379200202131</v>
      </c>
      <c r="P133" s="101">
        <v>616.31726614562922</v>
      </c>
      <c r="Q133" s="101">
        <v>631.70991363441726</v>
      </c>
      <c r="R133" s="101">
        <v>612.02376493443967</v>
      </c>
      <c r="S133" s="101">
        <v>626.92131576909128</v>
      </c>
      <c r="T133" s="101">
        <v>715.08110788371243</v>
      </c>
      <c r="U133" s="101">
        <v>649.69327140091173</v>
      </c>
      <c r="V133" s="101">
        <v>636.21119736104458</v>
      </c>
      <c r="W133" s="101">
        <v>694.65404828388955</v>
      </c>
      <c r="DA133" s="131" t="s">
        <v>4047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486.49251060723998</v>
      </c>
      <c r="L134" s="104">
        <v>474.05403516259656</v>
      </c>
      <c r="M134" s="104">
        <v>503.84668221531149</v>
      </c>
      <c r="N134" s="104">
        <v>529.48263099542658</v>
      </c>
      <c r="O134" s="104">
        <v>528.28195588510948</v>
      </c>
      <c r="P134" s="104">
        <v>551.32831923354138</v>
      </c>
      <c r="Q134" s="104">
        <v>554.67320851148031</v>
      </c>
      <c r="R134" s="104">
        <v>554.40608280335687</v>
      </c>
      <c r="S134" s="104">
        <v>589.28870427351808</v>
      </c>
      <c r="T134" s="104">
        <v>489.3241452026686</v>
      </c>
      <c r="U134" s="104">
        <v>552.22904629627851</v>
      </c>
      <c r="V134" s="104">
        <v>562.54500509390903</v>
      </c>
      <c r="W134" s="104">
        <v>642.97769364392889</v>
      </c>
      <c r="DA134" s="132" t="s">
        <v>4048</v>
      </c>
    </row>
    <row r="135" spans="1:105" ht="12" customHeight="1" x14ac:dyDescent="0.25">
      <c r="A135" s="106" t="s">
        <v>122</v>
      </c>
      <c r="B135" s="101"/>
      <c r="C135" s="101">
        <v>1020.3325826475353</v>
      </c>
      <c r="D135" s="101">
        <v>0</v>
      </c>
      <c r="E135" s="101">
        <v>1636.8053305047506</v>
      </c>
      <c r="F135" s="101">
        <v>1520.2312641023668</v>
      </c>
      <c r="G135" s="101">
        <v>0</v>
      </c>
      <c r="H135" s="101">
        <v>1430.5382716989384</v>
      </c>
      <c r="I135" s="101">
        <v>1310.3515159190622</v>
      </c>
      <c r="J135" s="101">
        <v>1375.7881500532519</v>
      </c>
      <c r="K135" s="101">
        <v>1445.9440789028456</v>
      </c>
      <c r="L135" s="101">
        <v>1544.0760078006799</v>
      </c>
      <c r="M135" s="101">
        <v>1506.4480416804849</v>
      </c>
      <c r="N135" s="101">
        <v>1463.8532011751734</v>
      </c>
      <c r="O135" s="101">
        <v>1536.2406521601697</v>
      </c>
      <c r="P135" s="101">
        <v>1490.7564646906685</v>
      </c>
      <c r="Q135" s="101">
        <v>1493.2642057266389</v>
      </c>
      <c r="R135" s="101">
        <v>1489.0875005665948</v>
      </c>
      <c r="S135" s="101">
        <v>1476.6135529282726</v>
      </c>
      <c r="T135" s="101">
        <v>0</v>
      </c>
      <c r="U135" s="101">
        <v>1504.6981269973883</v>
      </c>
      <c r="V135" s="101">
        <v>0</v>
      </c>
      <c r="W135" s="101">
        <v>1471.1776684802815</v>
      </c>
      <c r="DA135" s="131" t="s">
        <v>4049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1197.8038741178918</v>
      </c>
      <c r="L136" s="104">
        <v>1292.5550191950724</v>
      </c>
      <c r="M136" s="104">
        <v>1255.1305252684035</v>
      </c>
      <c r="N136" s="104">
        <v>1218.0019713472252</v>
      </c>
      <c r="O136" s="104">
        <v>1298.6061137159463</v>
      </c>
      <c r="P136" s="104">
        <v>1274.7140513486809</v>
      </c>
      <c r="Q136" s="104">
        <v>1295.5746306321023</v>
      </c>
      <c r="R136" s="104">
        <v>1299.4362945241385</v>
      </c>
      <c r="S136" s="104">
        <v>1292.5307101974338</v>
      </c>
      <c r="T136" s="104">
        <v>1270.9904532358653</v>
      </c>
      <c r="U136" s="104">
        <v>1341.2970642386617</v>
      </c>
      <c r="V136" s="104">
        <v>1366.6763767306018</v>
      </c>
      <c r="W136" s="104">
        <v>1318.2226794990702</v>
      </c>
      <c r="DA136" s="132" t="s">
        <v>4050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714.53515096490275</v>
      </c>
      <c r="L137" s="98">
        <v>797.63729863429387</v>
      </c>
      <c r="M137" s="98">
        <v>749.3368064540515</v>
      </c>
      <c r="N137" s="98">
        <v>702.64082368993741</v>
      </c>
      <c r="O137" s="98">
        <v>760.80635468864944</v>
      </c>
      <c r="P137" s="98">
        <v>726.60301448677535</v>
      </c>
      <c r="Q137" s="98">
        <v>739.54275193558021</v>
      </c>
      <c r="R137" s="98">
        <v>730.32325986325475</v>
      </c>
      <c r="S137" s="98">
        <v>709.76999884500674</v>
      </c>
      <c r="T137" s="98">
        <v>783.02495056762655</v>
      </c>
      <c r="U137" s="98">
        <v>762.91455576547742</v>
      </c>
      <c r="V137" s="98">
        <v>763.84156785754215</v>
      </c>
      <c r="W137" s="98">
        <v>707.21328315387689</v>
      </c>
      <c r="DA137" s="63" t="s">
        <v>4051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483.26872315298908</v>
      </c>
      <c r="L138" s="98">
        <v>494.9177205607786</v>
      </c>
      <c r="M138" s="98">
        <v>505.79371881435219</v>
      </c>
      <c r="N138" s="98">
        <v>515.3611476572878</v>
      </c>
      <c r="O138" s="98">
        <v>537.79975902729689</v>
      </c>
      <c r="P138" s="98">
        <v>548.11103686190563</v>
      </c>
      <c r="Q138" s="98">
        <v>556.0318786965222</v>
      </c>
      <c r="R138" s="98">
        <v>569.11303466088361</v>
      </c>
      <c r="S138" s="98">
        <v>582.76071135242705</v>
      </c>
      <c r="T138" s="98">
        <v>487.96550266823857</v>
      </c>
      <c r="U138" s="98">
        <v>578.3825084731842</v>
      </c>
      <c r="V138" s="98">
        <v>602.8348088730595</v>
      </c>
      <c r="W138" s="98">
        <v>611.0093963451933</v>
      </c>
      <c r="DA138" s="63" t="s">
        <v>4052</v>
      </c>
    </row>
    <row r="139" spans="1:105" ht="12" customHeight="1" x14ac:dyDescent="0.25">
      <c r="A139" s="121" t="s">
        <v>54</v>
      </c>
      <c r="B139" s="122"/>
      <c r="C139" s="122">
        <v>578.92213483645287</v>
      </c>
      <c r="D139" s="122">
        <v>550.44480596396443</v>
      </c>
      <c r="E139" s="122">
        <v>906.38190410083575</v>
      </c>
      <c r="F139" s="122">
        <v>870.0583411672601</v>
      </c>
      <c r="G139" s="122">
        <v>826.12026511448153</v>
      </c>
      <c r="H139" s="122">
        <v>869.11922179806709</v>
      </c>
      <c r="I139" s="122">
        <v>886.97946545408411</v>
      </c>
      <c r="J139" s="122">
        <v>871.48635638066185</v>
      </c>
      <c r="K139" s="122">
        <v>887.80719565694801</v>
      </c>
      <c r="L139" s="122">
        <v>913.75068170036479</v>
      </c>
      <c r="M139" s="122">
        <v>867.10827507343311</v>
      </c>
      <c r="N139" s="122">
        <v>896.00847299535542</v>
      </c>
      <c r="O139" s="122">
        <v>881.42418941069195</v>
      </c>
      <c r="P139" s="122">
        <v>862.45886422559784</v>
      </c>
      <c r="Q139" s="122">
        <v>845.42411210402963</v>
      </c>
      <c r="R139" s="122">
        <v>840.06407440980627</v>
      </c>
      <c r="S139" s="122">
        <v>853.54282986864541</v>
      </c>
      <c r="T139" s="122">
        <v>877.18773466860148</v>
      </c>
      <c r="U139" s="122">
        <v>904.9414596794669</v>
      </c>
      <c r="V139" s="122">
        <v>868.14838471868643</v>
      </c>
      <c r="W139" s="122">
        <v>883.06545020094393</v>
      </c>
      <c r="DA139" s="130" t="s">
        <v>4053</v>
      </c>
    </row>
    <row r="140" spans="1:105" ht="12" customHeight="1" x14ac:dyDescent="0.25">
      <c r="A140" s="97" t="s">
        <v>50</v>
      </c>
      <c r="B140" s="98"/>
      <c r="C140" s="98">
        <v>624.62824136628421</v>
      </c>
      <c r="D140" s="98">
        <v>677.45906476694233</v>
      </c>
      <c r="E140" s="98">
        <v>900.42775118576253</v>
      </c>
      <c r="F140" s="98">
        <v>904.06290316229536</v>
      </c>
      <c r="G140" s="98">
        <v>884.17788804480028</v>
      </c>
      <c r="H140" s="98">
        <v>898.73539424739272</v>
      </c>
      <c r="I140" s="98">
        <v>937.32519305026733</v>
      </c>
      <c r="J140" s="98">
        <v>966.57270537813326</v>
      </c>
      <c r="K140" s="98">
        <v>997.75787171571687</v>
      </c>
      <c r="L140" s="98">
        <v>1011.5074832198898</v>
      </c>
      <c r="M140" s="98">
        <v>968.99294332944521</v>
      </c>
      <c r="N140" s="98">
        <v>972.71336563084503</v>
      </c>
      <c r="O140" s="98">
        <v>934.22245410537596</v>
      </c>
      <c r="P140" s="98">
        <v>925.51947009892979</v>
      </c>
      <c r="Q140" s="98">
        <v>920.87262773208067</v>
      </c>
      <c r="R140" s="98">
        <v>932.080347397281</v>
      </c>
      <c r="S140" s="98">
        <v>938.47413845272854</v>
      </c>
      <c r="T140" s="98">
        <v>963.92137721322388</v>
      </c>
      <c r="U140" s="98">
        <v>1005.486663962021</v>
      </c>
      <c r="V140" s="98">
        <v>952.91331368775661</v>
      </c>
      <c r="W140" s="98">
        <v>919.72883104311541</v>
      </c>
      <c r="DA140" s="63" t="s">
        <v>4054</v>
      </c>
    </row>
    <row r="141" spans="1:105" ht="12" customHeight="1" x14ac:dyDescent="0.25">
      <c r="A141" s="109" t="s">
        <v>120</v>
      </c>
      <c r="B141" s="33"/>
      <c r="C141" s="33">
        <v>426.60703405350949</v>
      </c>
      <c r="D141" s="33">
        <v>336.75942347060641</v>
      </c>
      <c r="E141" s="33">
        <v>910.04921795334667</v>
      </c>
      <c r="F141" s="33">
        <v>823.37874319080242</v>
      </c>
      <c r="G141" s="33">
        <v>636.44870517212212</v>
      </c>
      <c r="H141" s="33">
        <v>763.14309027451918</v>
      </c>
      <c r="I141" s="33">
        <v>693.17375563318319</v>
      </c>
      <c r="J141" s="33">
        <v>736.6560288614495</v>
      </c>
      <c r="K141" s="33">
        <v>742.73322573629923</v>
      </c>
      <c r="L141" s="33">
        <v>829.28234896400704</v>
      </c>
      <c r="M141" s="33">
        <v>760.36266453556755</v>
      </c>
      <c r="N141" s="33">
        <v>740.64566580698056</v>
      </c>
      <c r="O141" s="33">
        <v>755.00601995070497</v>
      </c>
      <c r="P141" s="33">
        <v>699.50660296161141</v>
      </c>
      <c r="Q141" s="33">
        <v>691.87311296151427</v>
      </c>
      <c r="R141" s="33">
        <v>701.58880035277286</v>
      </c>
      <c r="S141" s="33">
        <v>706.04756804442388</v>
      </c>
      <c r="T141" s="33">
        <v>696.03567893537581</v>
      </c>
      <c r="U141" s="33">
        <v>690.80836647734031</v>
      </c>
      <c r="V141" s="33">
        <v>687.14075322654571</v>
      </c>
      <c r="W141" s="33">
        <v>675.52937514691598</v>
      </c>
      <c r="DA141" s="60" t="s">
        <v>4055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7489.4068802588927</v>
      </c>
      <c r="D143" s="117">
        <f t="shared" si="49"/>
        <v>4018.3004282840416</v>
      </c>
      <c r="E143" s="117">
        <f t="shared" si="49"/>
        <v>6238.4741260325727</v>
      </c>
      <c r="F143" s="117">
        <f t="shared" si="49"/>
        <v>5895.8643981549776</v>
      </c>
      <c r="G143" s="117">
        <f t="shared" si="49"/>
        <v>5783.5319503275596</v>
      </c>
      <c r="H143" s="117">
        <f t="shared" si="49"/>
        <v>6579.5265251238461</v>
      </c>
      <c r="I143" s="117">
        <f t="shared" si="49"/>
        <v>5675.3749462234218</v>
      </c>
      <c r="J143" s="117">
        <f t="shared" si="49"/>
        <v>5998.4300022274811</v>
      </c>
      <c r="K143" s="117">
        <f t="shared" si="49"/>
        <v>5781.12341012041</v>
      </c>
      <c r="L143" s="117">
        <f t="shared" si="49"/>
        <v>5920.0897452893059</v>
      </c>
      <c r="M143" s="117">
        <f t="shared" si="49"/>
        <v>5503.1031207777714</v>
      </c>
      <c r="N143" s="117">
        <f t="shared" si="49"/>
        <v>5176.398661969808</v>
      </c>
      <c r="O143" s="117">
        <f t="shared" si="49"/>
        <v>4834.5374057504632</v>
      </c>
      <c r="P143" s="117">
        <f t="shared" si="49"/>
        <v>4555.6468689814383</v>
      </c>
      <c r="Q143" s="117">
        <f t="shared" si="49"/>
        <v>4419.3800857699289</v>
      </c>
      <c r="R143" s="117">
        <f t="shared" ref="R143:V143" si="50">R144+R146+R148+R157</f>
        <v>4407.0444448443268</v>
      </c>
      <c r="S143" s="117">
        <f t="shared" si="50"/>
        <v>4405.1172995574452</v>
      </c>
      <c r="T143" s="117">
        <f t="shared" si="50"/>
        <v>4275.2334864806253</v>
      </c>
      <c r="U143" s="117">
        <f t="shared" si="50"/>
        <v>4303.0465758005976</v>
      </c>
      <c r="V143" s="117">
        <f t="shared" si="50"/>
        <v>4115.893421717793</v>
      </c>
      <c r="W143" s="117">
        <f t="shared" ref="W143" si="51">W144+W146+W148+W157</f>
        <v>4078.3681166942079</v>
      </c>
      <c r="DA143" s="129" t="s">
        <v>4056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5782.4919750890831</v>
      </c>
      <c r="D144" s="122">
        <f t="shared" si="52"/>
        <v>2607.3448997216915</v>
      </c>
      <c r="E144" s="122">
        <f t="shared" si="52"/>
        <v>3708.9940125473818</v>
      </c>
      <c r="F144" s="122">
        <f t="shared" si="52"/>
        <v>3512.1002642082376</v>
      </c>
      <c r="G144" s="122">
        <f t="shared" si="52"/>
        <v>3689.8289537673427</v>
      </c>
      <c r="H144" s="122">
        <f t="shared" si="52"/>
        <v>4248.0133703343045</v>
      </c>
      <c r="I144" s="122">
        <f t="shared" si="52"/>
        <v>3413.358415579668</v>
      </c>
      <c r="J144" s="122">
        <f t="shared" si="52"/>
        <v>3728.9017830808316</v>
      </c>
      <c r="K144" s="122">
        <f t="shared" si="52"/>
        <v>3549.5450267173551</v>
      </c>
      <c r="L144" s="122">
        <f t="shared" si="52"/>
        <v>3478.0116052515641</v>
      </c>
      <c r="M144" s="122">
        <f t="shared" si="52"/>
        <v>3146.0504929603217</v>
      </c>
      <c r="N144" s="122">
        <f t="shared" si="52"/>
        <v>2825.1041255653422</v>
      </c>
      <c r="O144" s="122">
        <f t="shared" si="52"/>
        <v>2592.4483761131546</v>
      </c>
      <c r="P144" s="122">
        <f t="shared" si="52"/>
        <v>2358.6237615984223</v>
      </c>
      <c r="Q144" s="122">
        <f t="shared" si="52"/>
        <v>2214.7829427753231</v>
      </c>
      <c r="R144" s="122">
        <f t="shared" si="52"/>
        <v>2179.0838633604671</v>
      </c>
      <c r="S144" s="122">
        <f t="shared" si="52"/>
        <v>2125.5806778142564</v>
      </c>
      <c r="T144" s="122">
        <f t="shared" si="52"/>
        <v>2086.63979019101</v>
      </c>
      <c r="U144" s="122">
        <f t="shared" si="52"/>
        <v>1983.8473235541171</v>
      </c>
      <c r="V144" s="122">
        <f t="shared" si="52"/>
        <v>1847.9589450912481</v>
      </c>
      <c r="W144" s="122">
        <f t="shared" si="52"/>
        <v>1825.9521141124571</v>
      </c>
      <c r="DA144" s="130" t="s">
        <v>4057</v>
      </c>
    </row>
    <row r="145" spans="1:105" ht="12" customHeight="1" x14ac:dyDescent="0.25">
      <c r="A145" s="97" t="s">
        <v>53</v>
      </c>
      <c r="B145" s="98"/>
      <c r="C145" s="98">
        <v>5782.4919750890831</v>
      </c>
      <c r="D145" s="98">
        <v>2607.3448997216915</v>
      </c>
      <c r="E145" s="98">
        <v>3708.9940125473818</v>
      </c>
      <c r="F145" s="98">
        <v>3512.1002642082376</v>
      </c>
      <c r="G145" s="98">
        <v>3689.8289537673427</v>
      </c>
      <c r="H145" s="98">
        <v>4248.0133703343045</v>
      </c>
      <c r="I145" s="98">
        <v>3413.358415579668</v>
      </c>
      <c r="J145" s="98">
        <v>3728.9017830808316</v>
      </c>
      <c r="K145" s="98">
        <v>3549.5450267173551</v>
      </c>
      <c r="L145" s="98">
        <v>3478.0116052515641</v>
      </c>
      <c r="M145" s="98">
        <v>3146.0504929603217</v>
      </c>
      <c r="N145" s="98">
        <v>2825.1041255653422</v>
      </c>
      <c r="O145" s="98">
        <v>2592.4483761131546</v>
      </c>
      <c r="P145" s="98">
        <v>2358.6237615984223</v>
      </c>
      <c r="Q145" s="98">
        <v>2214.7829427753231</v>
      </c>
      <c r="R145" s="98">
        <v>2179.0838633604671</v>
      </c>
      <c r="S145" s="98">
        <v>2125.5806778142564</v>
      </c>
      <c r="T145" s="98">
        <v>2086.63979019101</v>
      </c>
      <c r="U145" s="98">
        <v>1983.8473235541171</v>
      </c>
      <c r="V145" s="98">
        <v>1847.9589450912481</v>
      </c>
      <c r="W145" s="98">
        <v>1825.9521141124571</v>
      </c>
      <c r="DA145" s="63" t="s">
        <v>4058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0</v>
      </c>
      <c r="D146" s="122">
        <f t="shared" si="53"/>
        <v>0.41571367793657815</v>
      </c>
      <c r="E146" s="122">
        <f t="shared" si="53"/>
        <v>0.4479478599608081</v>
      </c>
      <c r="F146" s="122">
        <f t="shared" si="53"/>
        <v>0.58879449000181616</v>
      </c>
      <c r="G146" s="122">
        <f t="shared" si="53"/>
        <v>0.6402333856431156</v>
      </c>
      <c r="H146" s="122">
        <f t="shared" si="53"/>
        <v>0.99165515193439402</v>
      </c>
      <c r="I146" s="122">
        <f t="shared" si="53"/>
        <v>1.39680964750197</v>
      </c>
      <c r="J146" s="122">
        <f t="shared" si="53"/>
        <v>1.7958030775405489</v>
      </c>
      <c r="K146" s="122">
        <f t="shared" si="53"/>
        <v>2.3301620954237023</v>
      </c>
      <c r="L146" s="122">
        <f t="shared" si="53"/>
        <v>4.3636590173226013</v>
      </c>
      <c r="M146" s="122">
        <f t="shared" si="53"/>
        <v>3.0537074107588995</v>
      </c>
      <c r="N146" s="122">
        <f t="shared" si="53"/>
        <v>4.4707775757830941</v>
      </c>
      <c r="O146" s="122">
        <f t="shared" si="53"/>
        <v>5.3426846473734155</v>
      </c>
      <c r="P146" s="122">
        <f t="shared" si="53"/>
        <v>6.8427873837356818</v>
      </c>
      <c r="Q146" s="122">
        <f t="shared" si="53"/>
        <v>16.258569983066671</v>
      </c>
      <c r="R146" s="122">
        <f t="shared" si="53"/>
        <v>11.690244048646091</v>
      </c>
      <c r="S146" s="122">
        <f t="shared" si="53"/>
        <v>13.271583083549512</v>
      </c>
      <c r="T146" s="122">
        <f t="shared" si="53"/>
        <v>17.009847318189291</v>
      </c>
      <c r="U146" s="122">
        <f t="shared" si="53"/>
        <v>25.434083932917261</v>
      </c>
      <c r="V146" s="122">
        <f t="shared" si="53"/>
        <v>16.273839597141382</v>
      </c>
      <c r="W146" s="122">
        <f t="shared" si="53"/>
        <v>19.225296723205265</v>
      </c>
      <c r="DA146" s="130" t="s">
        <v>4059</v>
      </c>
    </row>
    <row r="147" spans="1:105" ht="12" customHeight="1" x14ac:dyDescent="0.25">
      <c r="A147" s="97" t="s">
        <v>53</v>
      </c>
      <c r="B147" s="98"/>
      <c r="C147" s="98">
        <f>IF(RES_hhdet_in_fec!C147=0,0,RES_hhdet_in_fec!C147*1000*11630/RES_hhdet_in_new!C145)</f>
        <v>0</v>
      </c>
      <c r="D147" s="98">
        <f>IF(RES_hhdet_in_fec!D147=0,0,RES_hhdet_in_fec!D147*1000*11630/RES_hhdet_in_new!D145)</f>
        <v>0.41571367793657815</v>
      </c>
      <c r="E147" s="98">
        <f>IF(RES_hhdet_in_fec!E147=0,0,RES_hhdet_in_fec!E147*1000*11630/RES_hhdet_in_new!E145)</f>
        <v>0.4479478599608081</v>
      </c>
      <c r="F147" s="98">
        <f>IF(RES_hhdet_in_fec!F147=0,0,RES_hhdet_in_fec!F147*1000*11630/RES_hhdet_in_new!F145)</f>
        <v>0.58879449000181616</v>
      </c>
      <c r="G147" s="98">
        <f>IF(RES_hhdet_in_fec!G147=0,0,RES_hhdet_in_fec!G147*1000*11630/RES_hhdet_in_new!G145)</f>
        <v>0.6402333856431156</v>
      </c>
      <c r="H147" s="98">
        <f>IF(RES_hhdet_in_fec!H147=0,0,RES_hhdet_in_fec!H147*1000*11630/RES_hhdet_in_new!H145)</f>
        <v>0.99165515193439402</v>
      </c>
      <c r="I147" s="98">
        <f>IF(RES_hhdet_in_fec!I147=0,0,RES_hhdet_in_fec!I147*1000*11630/RES_hhdet_in_new!I145)</f>
        <v>1.39680964750197</v>
      </c>
      <c r="J147" s="98">
        <f>IF(RES_hhdet_in_fec!J147=0,0,RES_hhdet_in_fec!J147*1000*11630/RES_hhdet_in_new!J145)</f>
        <v>1.7958030775405489</v>
      </c>
      <c r="K147" s="98">
        <f>IF(RES_hhdet_in_fec!K147=0,0,RES_hhdet_in_fec!K147*1000*11630/RES_hhdet_in_new!K145)</f>
        <v>2.3301620954237023</v>
      </c>
      <c r="L147" s="98">
        <f>IF(RES_hhdet_in_fec!L147=0,0,RES_hhdet_in_fec!L147*1000*11630/RES_hhdet_in_new!L145)</f>
        <v>4.3636590173226013</v>
      </c>
      <c r="M147" s="98">
        <f>IF(RES_hhdet_in_fec!M147=0,0,RES_hhdet_in_fec!M147*1000*11630/RES_hhdet_in_new!M145)</f>
        <v>3.0537074107588995</v>
      </c>
      <c r="N147" s="98">
        <f>IF(RES_hhdet_in_fec!N147=0,0,RES_hhdet_in_fec!N147*1000*11630/RES_hhdet_in_new!N145)</f>
        <v>4.4707775757830941</v>
      </c>
      <c r="O147" s="98">
        <f>IF(RES_hhdet_in_fec!O147=0,0,RES_hhdet_in_fec!O147*1000*11630/RES_hhdet_in_new!O145)</f>
        <v>5.3426846473734155</v>
      </c>
      <c r="P147" s="98">
        <f>IF(RES_hhdet_in_fec!P147=0,0,RES_hhdet_in_fec!P147*1000*11630/RES_hhdet_in_new!P145)</f>
        <v>6.8427873837356818</v>
      </c>
      <c r="Q147" s="98">
        <f>IF(RES_hhdet_in_fec!Q147=0,0,RES_hhdet_in_fec!Q147*1000*11630/RES_hhdet_in_new!Q145)</f>
        <v>16.258569983066671</v>
      </c>
      <c r="R147" s="98">
        <f>IF(RES_hhdet_in_fec!R147=0,0,RES_hhdet_in_fec!R147*1000*11630/RES_hhdet_in_new!R145)</f>
        <v>11.690244048646091</v>
      </c>
      <c r="S147" s="98">
        <f>IF(RES_hhdet_in_fec!S147=0,0,RES_hhdet_in_fec!S147*1000*11630/RES_hhdet_in_new!S145)</f>
        <v>13.271583083549512</v>
      </c>
      <c r="T147" s="98">
        <f>IF(RES_hhdet_in_fec!T147=0,0,RES_hhdet_in_fec!T147*1000*11630/RES_hhdet_in_new!T145)</f>
        <v>17.009847318189291</v>
      </c>
      <c r="U147" s="98">
        <f>IF(RES_hhdet_in_fec!U147=0,0,RES_hhdet_in_fec!U147*1000*11630/RES_hhdet_in_new!U145)</f>
        <v>25.434083932917261</v>
      </c>
      <c r="V147" s="98">
        <f>IF(RES_hhdet_in_fec!V147=0,0,RES_hhdet_in_fec!V147*1000*11630/RES_hhdet_in_new!V145)</f>
        <v>16.273839597141382</v>
      </c>
      <c r="W147" s="98">
        <f>IF(RES_hhdet_in_fec!W147=0,0,RES_hhdet_in_fec!W147*1000*11630/RES_hhdet_in_new!W145)</f>
        <v>19.225296723205265</v>
      </c>
      <c r="DA147" s="63" t="s">
        <v>4060</v>
      </c>
    </row>
    <row r="148" spans="1:105" ht="12" customHeight="1" x14ac:dyDescent="0.25">
      <c r="A148" s="121" t="s">
        <v>55</v>
      </c>
      <c r="B148" s="122"/>
      <c r="C148" s="122">
        <v>1127.1714707944213</v>
      </c>
      <c r="D148" s="122">
        <v>859.98102136954742</v>
      </c>
      <c r="E148" s="122">
        <v>1622.6545644827695</v>
      </c>
      <c r="F148" s="122">
        <v>1513.1276808018179</v>
      </c>
      <c r="G148" s="122">
        <v>1266.9700300367249</v>
      </c>
      <c r="H148" s="122">
        <v>1461.4082566070479</v>
      </c>
      <c r="I148" s="122">
        <v>1373.6672786744045</v>
      </c>
      <c r="J148" s="122">
        <v>1396.2489705787127</v>
      </c>
      <c r="K148" s="122">
        <v>1341.4484382679902</v>
      </c>
      <c r="L148" s="122">
        <v>1523.9753179725292</v>
      </c>
      <c r="M148" s="122">
        <v>1486.8959349940951</v>
      </c>
      <c r="N148" s="122">
        <v>1450.8066618812516</v>
      </c>
      <c r="O148" s="122">
        <v>1355.3243544588606</v>
      </c>
      <c r="P148" s="122">
        <v>1327.7262803986969</v>
      </c>
      <c r="Q148" s="122">
        <v>1342.9137580319803</v>
      </c>
      <c r="R148" s="122">
        <v>1376.204101527162</v>
      </c>
      <c r="S148" s="122">
        <v>1412.7289992787512</v>
      </c>
      <c r="T148" s="122">
        <v>1294.402461188459</v>
      </c>
      <c r="U148" s="122">
        <v>1388.8217399977452</v>
      </c>
      <c r="V148" s="122">
        <v>1383.5164420587412</v>
      </c>
      <c r="W148" s="122">
        <v>1350.1251708804884</v>
      </c>
      <c r="DA148" s="130" t="s">
        <v>4061</v>
      </c>
    </row>
    <row r="149" spans="1:105" ht="12" customHeight="1" x14ac:dyDescent="0.25">
      <c r="A149" s="97" t="s">
        <v>124</v>
      </c>
      <c r="B149" s="98"/>
      <c r="C149" s="98">
        <v>1340.8492470881924</v>
      </c>
      <c r="D149" s="98">
        <v>1358.3133873306745</v>
      </c>
      <c r="E149" s="98">
        <v>1424.319224841355</v>
      </c>
      <c r="F149" s="98">
        <v>1467.1334712801963</v>
      </c>
      <c r="G149" s="98">
        <v>1478.6300234475198</v>
      </c>
      <c r="H149" s="98">
        <v>1498.3575899581467</v>
      </c>
      <c r="I149" s="98">
        <v>1552.4380513864917</v>
      </c>
      <c r="J149" s="98">
        <v>1587.2822083693159</v>
      </c>
      <c r="K149" s="98">
        <v>1631.5677398987414</v>
      </c>
      <c r="L149" s="98">
        <v>1645.2221894296229</v>
      </c>
      <c r="M149" s="98">
        <v>1609.9932208354194</v>
      </c>
      <c r="N149" s="98">
        <v>1646.0250931649364</v>
      </c>
      <c r="O149" s="98">
        <v>1566.5432661236559</v>
      </c>
      <c r="P149" s="98">
        <v>1518.7258583451523</v>
      </c>
      <c r="Q149" s="98">
        <v>1459.3308652615135</v>
      </c>
      <c r="R149" s="98">
        <v>1468.666862804014</v>
      </c>
      <c r="S149" s="98">
        <v>1469.7381699974042</v>
      </c>
      <c r="T149" s="98">
        <v>1489.2512214718929</v>
      </c>
      <c r="U149" s="98">
        <v>1552.2439546261194</v>
      </c>
      <c r="V149" s="98">
        <v>1515.1190942689832</v>
      </c>
      <c r="W149" s="98">
        <v>1443.499840856241</v>
      </c>
      <c r="DA149" s="63" t="s">
        <v>4062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1297.6797042215562</v>
      </c>
      <c r="L150" s="98">
        <v>0</v>
      </c>
      <c r="M150" s="98">
        <v>1295.3319528673258</v>
      </c>
      <c r="N150" s="98">
        <v>1328.855292567102</v>
      </c>
      <c r="O150" s="98">
        <v>1294.1104030111142</v>
      </c>
      <c r="P150" s="98">
        <v>1277.3514512970814</v>
      </c>
      <c r="Q150" s="98">
        <v>1252.5552125677723</v>
      </c>
      <c r="R150" s="98">
        <v>1273.3149665380647</v>
      </c>
      <c r="S150" s="98">
        <v>1285.2886702295439</v>
      </c>
      <c r="T150" s="98">
        <v>1342.2274207937139</v>
      </c>
      <c r="U150" s="98">
        <v>1392.1424637652742</v>
      </c>
      <c r="V150" s="98">
        <v>1363.8787205072524</v>
      </c>
      <c r="W150" s="98">
        <v>1298.4621873741946</v>
      </c>
      <c r="DA150" s="63" t="s">
        <v>4063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805.92333476101476</v>
      </c>
      <c r="L151" s="101">
        <v>0</v>
      </c>
      <c r="M151" s="101">
        <v>800.92404604396256</v>
      </c>
      <c r="N151" s="101">
        <v>791.16958317252727</v>
      </c>
      <c r="O151" s="101">
        <v>774.19577477268035</v>
      </c>
      <c r="P151" s="101">
        <v>737.17889846374123</v>
      </c>
      <c r="Q151" s="101">
        <v>717.71527212538126</v>
      </c>
      <c r="R151" s="101">
        <v>714.09442379831603</v>
      </c>
      <c r="S151" s="101">
        <v>701.76214422678868</v>
      </c>
      <c r="T151" s="101">
        <v>831.59435428660743</v>
      </c>
      <c r="U151" s="101">
        <v>787.06427848234023</v>
      </c>
      <c r="V151" s="101">
        <v>754.73847371998272</v>
      </c>
      <c r="W151" s="101">
        <v>698.3749505624786</v>
      </c>
      <c r="DA151" s="131" t="s">
        <v>4064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491.75636946054158</v>
      </c>
      <c r="L152" s="104">
        <v>0</v>
      </c>
      <c r="M152" s="104">
        <v>494.40790682336313</v>
      </c>
      <c r="N152" s="104">
        <v>537.68570939457459</v>
      </c>
      <c r="O152" s="104">
        <v>519.91462823843392</v>
      </c>
      <c r="P152" s="104">
        <v>540.17255283334009</v>
      </c>
      <c r="Q152" s="104">
        <v>534.83994044239091</v>
      </c>
      <c r="R152" s="104">
        <v>559.22054273974868</v>
      </c>
      <c r="S152" s="104">
        <v>583.52652600275508</v>
      </c>
      <c r="T152" s="104">
        <v>510.63306650710643</v>
      </c>
      <c r="U152" s="104">
        <v>605.07818528293387</v>
      </c>
      <c r="V152" s="104">
        <v>609.1402467872698</v>
      </c>
      <c r="W152" s="104">
        <v>600.08723681171591</v>
      </c>
      <c r="DA152" s="132" t="s">
        <v>4065</v>
      </c>
    </row>
    <row r="153" spans="1:105" ht="12" customHeight="1" x14ac:dyDescent="0.25">
      <c r="A153" s="106" t="s">
        <v>122</v>
      </c>
      <c r="B153" s="101"/>
      <c r="C153" s="101">
        <v>1020.3325826475356</v>
      </c>
      <c r="D153" s="101">
        <v>774.95748973636933</v>
      </c>
      <c r="E153" s="101">
        <v>1636.8053305047504</v>
      </c>
      <c r="F153" s="101">
        <v>1520.231264102367</v>
      </c>
      <c r="G153" s="101">
        <v>1203.4325063377796</v>
      </c>
      <c r="H153" s="101">
        <v>1430.5382716989379</v>
      </c>
      <c r="I153" s="101">
        <v>1310.351515919062</v>
      </c>
      <c r="J153" s="101">
        <v>1375.7881500532515</v>
      </c>
      <c r="K153" s="101">
        <v>1445.9440789028458</v>
      </c>
      <c r="L153" s="101">
        <v>1544.0760078006799</v>
      </c>
      <c r="M153" s="101">
        <v>1506.4480416804854</v>
      </c>
      <c r="N153" s="101">
        <v>1463.8532011751736</v>
      </c>
      <c r="O153" s="101">
        <v>1536.2406521601702</v>
      </c>
      <c r="P153" s="101">
        <v>1490.7564646906685</v>
      </c>
      <c r="Q153" s="101">
        <v>1493.2642057266391</v>
      </c>
      <c r="R153" s="101">
        <v>1489.0875005665953</v>
      </c>
      <c r="S153" s="101">
        <v>1476.6135529282724</v>
      </c>
      <c r="T153" s="101">
        <v>0</v>
      </c>
      <c r="U153" s="101">
        <v>1504.698126997388</v>
      </c>
      <c r="V153" s="101">
        <v>0</v>
      </c>
      <c r="W153" s="101">
        <v>1471.1776684802817</v>
      </c>
      <c r="DA153" s="131" t="s">
        <v>4066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1197.8038741178914</v>
      </c>
      <c r="L154" s="104">
        <v>1292.555019195072</v>
      </c>
      <c r="M154" s="104">
        <v>1255.1305252684037</v>
      </c>
      <c r="N154" s="104">
        <v>1218.0019713472252</v>
      </c>
      <c r="O154" s="104">
        <v>1298.6061137159463</v>
      </c>
      <c r="P154" s="104">
        <v>1274.7140513486809</v>
      </c>
      <c r="Q154" s="104">
        <v>1295.5746306321023</v>
      </c>
      <c r="R154" s="104">
        <v>1299.4362945241385</v>
      </c>
      <c r="S154" s="104">
        <v>1292.530710197434</v>
      </c>
      <c r="T154" s="104">
        <v>1270.9904532358651</v>
      </c>
      <c r="U154" s="104">
        <v>1341.2970642386613</v>
      </c>
      <c r="V154" s="104">
        <v>1366.6763767306015</v>
      </c>
      <c r="W154" s="104">
        <v>1318.2226794990702</v>
      </c>
      <c r="DA154" s="132" t="s">
        <v>4067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714.53515096490253</v>
      </c>
      <c r="L155" s="98">
        <v>797.63729863429364</v>
      </c>
      <c r="M155" s="98">
        <v>749.33680645405161</v>
      </c>
      <c r="N155" s="98">
        <v>702.64082368993729</v>
      </c>
      <c r="O155" s="98">
        <v>760.80635468864966</v>
      </c>
      <c r="P155" s="98">
        <v>726.60301448677535</v>
      </c>
      <c r="Q155" s="98">
        <v>739.54275193558021</v>
      </c>
      <c r="R155" s="98">
        <v>730.32325986325475</v>
      </c>
      <c r="S155" s="98">
        <v>709.76999884500685</v>
      </c>
      <c r="T155" s="98">
        <v>783.02495056762655</v>
      </c>
      <c r="U155" s="98">
        <v>762.9145557654773</v>
      </c>
      <c r="V155" s="98">
        <v>763.84156785754215</v>
      </c>
      <c r="W155" s="98">
        <v>707.21328315387689</v>
      </c>
      <c r="DA155" s="63" t="s">
        <v>4068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483.26872315298891</v>
      </c>
      <c r="L156" s="98">
        <v>494.91772056077849</v>
      </c>
      <c r="M156" s="98">
        <v>505.79371881435225</v>
      </c>
      <c r="N156" s="98">
        <v>515.3611476572878</v>
      </c>
      <c r="O156" s="98">
        <v>537.799759027297</v>
      </c>
      <c r="P156" s="98">
        <v>548.11103686190563</v>
      </c>
      <c r="Q156" s="98">
        <v>556.03187869652197</v>
      </c>
      <c r="R156" s="98">
        <v>569.1130346608835</v>
      </c>
      <c r="S156" s="98">
        <v>582.76071135242728</v>
      </c>
      <c r="T156" s="98">
        <v>487.96550266823846</v>
      </c>
      <c r="U156" s="98">
        <v>578.38250847318386</v>
      </c>
      <c r="V156" s="98">
        <v>602.83480887305961</v>
      </c>
      <c r="W156" s="98">
        <v>611.00939634519352</v>
      </c>
      <c r="DA156" s="63" t="s">
        <v>4069</v>
      </c>
    </row>
    <row r="157" spans="1:105" ht="12" customHeight="1" x14ac:dyDescent="0.25">
      <c r="A157" s="121" t="s">
        <v>54</v>
      </c>
      <c r="B157" s="122"/>
      <c r="C157" s="122">
        <v>579.74343437538846</v>
      </c>
      <c r="D157" s="122">
        <v>550.5587935148659</v>
      </c>
      <c r="E157" s="122">
        <v>906.37760114246089</v>
      </c>
      <c r="F157" s="122">
        <v>870.04765865492072</v>
      </c>
      <c r="G157" s="122">
        <v>826.09273313784911</v>
      </c>
      <c r="H157" s="122">
        <v>869.11324303055983</v>
      </c>
      <c r="I157" s="122">
        <v>886.95244232184734</v>
      </c>
      <c r="J157" s="122">
        <v>871.48344549039609</v>
      </c>
      <c r="K157" s="122">
        <v>887.79978303964037</v>
      </c>
      <c r="L157" s="122">
        <v>913.73916304788929</v>
      </c>
      <c r="M157" s="122">
        <v>867.10298541259647</v>
      </c>
      <c r="N157" s="122">
        <v>896.01709694743101</v>
      </c>
      <c r="O157" s="122">
        <v>881.42199053107504</v>
      </c>
      <c r="P157" s="122">
        <v>862.45403960058286</v>
      </c>
      <c r="Q157" s="122">
        <v>845.42481497955907</v>
      </c>
      <c r="R157" s="122">
        <v>840.06623590805145</v>
      </c>
      <c r="S157" s="122">
        <v>853.53603938088816</v>
      </c>
      <c r="T157" s="122">
        <v>877.18138778296759</v>
      </c>
      <c r="U157" s="122">
        <v>904.94342831581798</v>
      </c>
      <c r="V157" s="122">
        <v>868.14419497066262</v>
      </c>
      <c r="W157" s="122">
        <v>883.06553497805737</v>
      </c>
      <c r="DA157" s="130" t="s">
        <v>4070</v>
      </c>
    </row>
    <row r="158" spans="1:105" ht="12" customHeight="1" x14ac:dyDescent="0.25">
      <c r="A158" s="97" t="s">
        <v>50</v>
      </c>
      <c r="B158" s="98"/>
      <c r="C158" s="98">
        <v>624.6282413662841</v>
      </c>
      <c r="D158" s="98">
        <v>677.45906476694245</v>
      </c>
      <c r="E158" s="98">
        <v>900.4277511857623</v>
      </c>
      <c r="F158" s="98">
        <v>904.06290316229536</v>
      </c>
      <c r="G158" s="98">
        <v>884.17788804480017</v>
      </c>
      <c r="H158" s="98">
        <v>898.73539424739272</v>
      </c>
      <c r="I158" s="98">
        <v>937.32519305026733</v>
      </c>
      <c r="J158" s="98">
        <v>966.57270537813338</v>
      </c>
      <c r="K158" s="98">
        <v>997.75787171571687</v>
      </c>
      <c r="L158" s="98">
        <v>1011.50748321989</v>
      </c>
      <c r="M158" s="98">
        <v>968.99294332944544</v>
      </c>
      <c r="N158" s="98">
        <v>972.71336563084526</v>
      </c>
      <c r="O158" s="98">
        <v>934.22245410537596</v>
      </c>
      <c r="P158" s="98">
        <v>925.51947009892967</v>
      </c>
      <c r="Q158" s="98">
        <v>920.87262773208056</v>
      </c>
      <c r="R158" s="98">
        <v>932.08034739728089</v>
      </c>
      <c r="S158" s="98">
        <v>938.47413845272831</v>
      </c>
      <c r="T158" s="98">
        <v>963.92137721322422</v>
      </c>
      <c r="U158" s="98">
        <v>1005.4866639620212</v>
      </c>
      <c r="V158" s="98">
        <v>952.91331368775661</v>
      </c>
      <c r="W158" s="98">
        <v>919.72883104311541</v>
      </c>
      <c r="DA158" s="63" t="s">
        <v>4071</v>
      </c>
    </row>
    <row r="159" spans="1:105" ht="12" customHeight="1" x14ac:dyDescent="0.25">
      <c r="A159" s="109" t="s">
        <v>120</v>
      </c>
      <c r="B159" s="33"/>
      <c r="C159" s="33">
        <v>426.60703405350938</v>
      </c>
      <c r="D159" s="33">
        <v>336.75942347060629</v>
      </c>
      <c r="E159" s="33">
        <v>910.04921795334667</v>
      </c>
      <c r="F159" s="33">
        <v>823.37874319080242</v>
      </c>
      <c r="G159" s="33">
        <v>636.44870517212223</v>
      </c>
      <c r="H159" s="33">
        <v>763.14309027451884</v>
      </c>
      <c r="I159" s="33">
        <v>693.17375563318319</v>
      </c>
      <c r="J159" s="33">
        <v>736.6560288614495</v>
      </c>
      <c r="K159" s="33">
        <v>742.73322573629935</v>
      </c>
      <c r="L159" s="33">
        <v>829.28234896400693</v>
      </c>
      <c r="M159" s="33">
        <v>760.36266453556766</v>
      </c>
      <c r="N159" s="33">
        <v>740.64566580698045</v>
      </c>
      <c r="O159" s="33">
        <v>755.00601995070519</v>
      </c>
      <c r="P159" s="33">
        <v>699.50660296161107</v>
      </c>
      <c r="Q159" s="33">
        <v>691.87311296151427</v>
      </c>
      <c r="R159" s="33">
        <v>701.58880035277286</v>
      </c>
      <c r="S159" s="33">
        <v>706.047568044424</v>
      </c>
      <c r="T159" s="33">
        <v>696.0356789353757</v>
      </c>
      <c r="U159" s="33">
        <v>690.80836647734031</v>
      </c>
      <c r="V159" s="33">
        <v>687.14075322654571</v>
      </c>
      <c r="W159" s="33">
        <v>675.52937514691598</v>
      </c>
      <c r="DA159" s="60" t="s">
        <v>4072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13195.638149444505</v>
      </c>
      <c r="D161" s="117">
        <f t="shared" si="54"/>
        <v>11335.793987905419</v>
      </c>
      <c r="E161" s="117">
        <f t="shared" si="54"/>
        <v>13381.497586783291</v>
      </c>
      <c r="F161" s="117">
        <f t="shared" si="54"/>
        <v>13453.808678508256</v>
      </c>
      <c r="G161" s="117">
        <f t="shared" si="54"/>
        <v>11824.169921146244</v>
      </c>
      <c r="H161" s="117">
        <f t="shared" si="54"/>
        <v>11990.41101576664</v>
      </c>
      <c r="I161" s="117">
        <f t="shared" si="54"/>
        <v>13352.268684812103</v>
      </c>
      <c r="J161" s="117">
        <f t="shared" si="54"/>
        <v>12744.080071779566</v>
      </c>
      <c r="K161" s="117">
        <f t="shared" si="54"/>
        <v>12997.24320605707</v>
      </c>
      <c r="L161" s="117">
        <f t="shared" si="54"/>
        <v>14623.863301444642</v>
      </c>
      <c r="M161" s="117">
        <f t="shared" si="54"/>
        <v>12367.169458750726</v>
      </c>
      <c r="N161" s="117">
        <f t="shared" si="54"/>
        <v>12521.987269477841</v>
      </c>
      <c r="O161" s="117">
        <f t="shared" si="54"/>
        <v>11863.413160316308</v>
      </c>
      <c r="P161" s="117">
        <f t="shared" si="54"/>
        <v>10787.264386352892</v>
      </c>
      <c r="Q161" s="117">
        <f t="shared" si="54"/>
        <v>10648.320019515662</v>
      </c>
      <c r="R161" s="117">
        <f t="shared" ref="R161:V161" si="55">R162+R164+R166+R175</f>
        <v>0</v>
      </c>
      <c r="S161" s="117">
        <f t="shared" si="55"/>
        <v>10081.362373190164</v>
      </c>
      <c r="T161" s="117">
        <f t="shared" si="55"/>
        <v>9806.5624844797785</v>
      </c>
      <c r="U161" s="117">
        <f t="shared" si="55"/>
        <v>9406.5438530279025</v>
      </c>
      <c r="V161" s="117">
        <f t="shared" si="55"/>
        <v>8812.3268438227187</v>
      </c>
      <c r="W161" s="117">
        <f t="shared" ref="W161" si="56">W162+W164+W166+W175</f>
        <v>8160.7525434823838</v>
      </c>
      <c r="DA161" s="129" t="s">
        <v>4073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11488.860502414058</v>
      </c>
      <c r="D162" s="122">
        <f t="shared" si="57"/>
        <v>9923.9145159246636</v>
      </c>
      <c r="E162" s="122">
        <f t="shared" si="57"/>
        <v>10852.04251809892</v>
      </c>
      <c r="F162" s="122">
        <f t="shared" si="57"/>
        <v>11069.497258892938</v>
      </c>
      <c r="G162" s="122">
        <f t="shared" si="57"/>
        <v>9729.2791342100718</v>
      </c>
      <c r="H162" s="122">
        <f t="shared" si="57"/>
        <v>9658.9467374728047</v>
      </c>
      <c r="I162" s="122">
        <f t="shared" si="57"/>
        <v>11090.507932396333</v>
      </c>
      <c r="J162" s="122">
        <f t="shared" si="57"/>
        <v>10474.583198448574</v>
      </c>
      <c r="K162" s="122">
        <f t="shared" si="57"/>
        <v>10766.065447531004</v>
      </c>
      <c r="L162" s="122">
        <f t="shared" si="57"/>
        <v>12182.066572238153</v>
      </c>
      <c r="M162" s="122">
        <f t="shared" si="57"/>
        <v>10011.127602592844</v>
      </c>
      <c r="N162" s="122">
        <f t="shared" si="57"/>
        <v>10167.872179735836</v>
      </c>
      <c r="O162" s="122">
        <f t="shared" si="57"/>
        <v>9621.9809969798534</v>
      </c>
      <c r="P162" s="122">
        <f t="shared" si="57"/>
        <v>8590.5743676350976</v>
      </c>
      <c r="Q162" s="122">
        <f t="shared" si="57"/>
        <v>8444.8450279403132</v>
      </c>
      <c r="R162" s="122">
        <f t="shared" si="57"/>
        <v>0</v>
      </c>
      <c r="S162" s="122">
        <f t="shared" si="57"/>
        <v>7805.8115270690751</v>
      </c>
      <c r="T162" s="122">
        <f t="shared" si="57"/>
        <v>7617.9709196022195</v>
      </c>
      <c r="U162" s="122">
        <f t="shared" si="57"/>
        <v>7086.9106176493297</v>
      </c>
      <c r="V162" s="122">
        <f t="shared" si="57"/>
        <v>6545.6275751502844</v>
      </c>
      <c r="W162" s="122">
        <f t="shared" si="57"/>
        <v>5910.6404909408448</v>
      </c>
      <c r="DA162" s="130" t="s">
        <v>4074</v>
      </c>
    </row>
    <row r="163" spans="1:105" ht="12" customHeight="1" x14ac:dyDescent="0.25">
      <c r="A163" s="97" t="s">
        <v>53</v>
      </c>
      <c r="B163" s="33"/>
      <c r="C163" s="33">
        <v>11488.860502414058</v>
      </c>
      <c r="D163" s="33">
        <v>9923.9145159246636</v>
      </c>
      <c r="E163" s="33">
        <v>10852.04251809892</v>
      </c>
      <c r="F163" s="33">
        <v>11069.497258892938</v>
      </c>
      <c r="G163" s="33">
        <v>9729.2791342100718</v>
      </c>
      <c r="H163" s="33">
        <v>9658.9467374728047</v>
      </c>
      <c r="I163" s="33">
        <v>11090.507932396333</v>
      </c>
      <c r="J163" s="33">
        <v>10474.583198448574</v>
      </c>
      <c r="K163" s="33">
        <v>10766.065447531004</v>
      </c>
      <c r="L163" s="33">
        <v>12182.066572238153</v>
      </c>
      <c r="M163" s="33">
        <v>10011.127602592844</v>
      </c>
      <c r="N163" s="33">
        <v>10167.872179735836</v>
      </c>
      <c r="O163" s="33">
        <v>9621.9809969798534</v>
      </c>
      <c r="P163" s="33">
        <v>8590.5743676350976</v>
      </c>
      <c r="Q163" s="33">
        <v>8444.8450279403132</v>
      </c>
      <c r="R163" s="33">
        <v>0</v>
      </c>
      <c r="S163" s="33">
        <v>7805.8115270690751</v>
      </c>
      <c r="T163" s="33">
        <v>7617.9709196022195</v>
      </c>
      <c r="U163" s="33">
        <v>7086.9106176493297</v>
      </c>
      <c r="V163" s="33">
        <v>6545.6275751502844</v>
      </c>
      <c r="W163" s="33">
        <v>5910.6404909408448</v>
      </c>
      <c r="DA163" s="60" t="s">
        <v>4075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0</v>
      </c>
      <c r="D164" s="122">
        <f t="shared" si="58"/>
        <v>0</v>
      </c>
      <c r="E164" s="122">
        <f t="shared" si="58"/>
        <v>0.72067801959681033</v>
      </c>
      <c r="F164" s="122">
        <f t="shared" si="58"/>
        <v>0.86854510589820144</v>
      </c>
      <c r="G164" s="122">
        <f t="shared" si="58"/>
        <v>0.89690642807649734</v>
      </c>
      <c r="H164" s="122">
        <f t="shared" si="58"/>
        <v>1.0111951549281752</v>
      </c>
      <c r="I164" s="122">
        <f t="shared" si="58"/>
        <v>1.1111153179127427</v>
      </c>
      <c r="J164" s="122">
        <f t="shared" si="58"/>
        <v>1.8207573330823277</v>
      </c>
      <c r="K164" s="122">
        <f t="shared" si="58"/>
        <v>2.1295345321946759</v>
      </c>
      <c r="L164" s="122">
        <f t="shared" si="58"/>
        <v>4.1319603084382166</v>
      </c>
      <c r="M164" s="122">
        <f t="shared" si="58"/>
        <v>2.2740674300803807</v>
      </c>
      <c r="N164" s="122">
        <f t="shared" si="58"/>
        <v>4.6728562668198901</v>
      </c>
      <c r="O164" s="122">
        <f t="shared" si="58"/>
        <v>4.2186515217376348</v>
      </c>
      <c r="P164" s="122">
        <f t="shared" si="58"/>
        <v>6.7359420985956087</v>
      </c>
      <c r="Q164" s="122">
        <f t="shared" si="58"/>
        <v>15.413967585602181</v>
      </c>
      <c r="R164" s="122">
        <f t="shared" si="58"/>
        <v>0</v>
      </c>
      <c r="S164" s="122">
        <f t="shared" si="58"/>
        <v>12.080890251889034</v>
      </c>
      <c r="T164" s="122">
        <f t="shared" si="58"/>
        <v>16.991542397750024</v>
      </c>
      <c r="U164" s="122">
        <f t="shared" si="58"/>
        <v>25.133765170227811</v>
      </c>
      <c r="V164" s="122">
        <f t="shared" si="58"/>
        <v>15.552544718421482</v>
      </c>
      <c r="W164" s="122">
        <f t="shared" si="58"/>
        <v>17.07794210957335</v>
      </c>
      <c r="DA164" s="130" t="s">
        <v>4076</v>
      </c>
    </row>
    <row r="165" spans="1:105" ht="12" customHeight="1" x14ac:dyDescent="0.25">
      <c r="A165" s="97" t="s">
        <v>53</v>
      </c>
      <c r="B165" s="98"/>
      <c r="C165" s="98">
        <f>IF(RES_hhdet_in_fec!C165=0,0,RES_hhdet_in_fec!C165*1000*11630/RES_hhdet_in_new!C163)</f>
        <v>0</v>
      </c>
      <c r="D165" s="98">
        <f>IF(RES_hhdet_in_fec!D165=0,0,RES_hhdet_in_fec!D165*1000*11630/RES_hhdet_in_new!D163)</f>
        <v>0</v>
      </c>
      <c r="E165" s="98">
        <f>IF(RES_hhdet_in_fec!E165=0,0,RES_hhdet_in_fec!E165*1000*11630/RES_hhdet_in_new!E163)</f>
        <v>0.72067801959681033</v>
      </c>
      <c r="F165" s="98">
        <f>IF(RES_hhdet_in_fec!F165=0,0,RES_hhdet_in_fec!F165*1000*11630/RES_hhdet_in_new!F163)</f>
        <v>0.86854510589820144</v>
      </c>
      <c r="G165" s="98">
        <f>IF(RES_hhdet_in_fec!G165=0,0,RES_hhdet_in_fec!G165*1000*11630/RES_hhdet_in_new!G163)</f>
        <v>0.89690642807649734</v>
      </c>
      <c r="H165" s="98">
        <f>IF(RES_hhdet_in_fec!H165=0,0,RES_hhdet_in_fec!H165*1000*11630/RES_hhdet_in_new!H163)</f>
        <v>1.0111951549281752</v>
      </c>
      <c r="I165" s="98">
        <f>IF(RES_hhdet_in_fec!I165=0,0,RES_hhdet_in_fec!I165*1000*11630/RES_hhdet_in_new!I163)</f>
        <v>1.1111153179127427</v>
      </c>
      <c r="J165" s="98">
        <f>IF(RES_hhdet_in_fec!J165=0,0,RES_hhdet_in_fec!J165*1000*11630/RES_hhdet_in_new!J163)</f>
        <v>1.8207573330823277</v>
      </c>
      <c r="K165" s="98">
        <f>IF(RES_hhdet_in_fec!K165=0,0,RES_hhdet_in_fec!K165*1000*11630/RES_hhdet_in_new!K163)</f>
        <v>2.1295345321946759</v>
      </c>
      <c r="L165" s="98">
        <f>IF(RES_hhdet_in_fec!L165=0,0,RES_hhdet_in_fec!L165*1000*11630/RES_hhdet_in_new!L163)</f>
        <v>4.1319603084382166</v>
      </c>
      <c r="M165" s="98">
        <f>IF(RES_hhdet_in_fec!M165=0,0,RES_hhdet_in_fec!M165*1000*11630/RES_hhdet_in_new!M163)</f>
        <v>2.2740674300803807</v>
      </c>
      <c r="N165" s="98">
        <f>IF(RES_hhdet_in_fec!N165=0,0,RES_hhdet_in_fec!N165*1000*11630/RES_hhdet_in_new!N163)</f>
        <v>4.6728562668198901</v>
      </c>
      <c r="O165" s="98">
        <f>IF(RES_hhdet_in_fec!O165=0,0,RES_hhdet_in_fec!O165*1000*11630/RES_hhdet_in_new!O163)</f>
        <v>4.2186515217376348</v>
      </c>
      <c r="P165" s="98">
        <f>IF(RES_hhdet_in_fec!P165=0,0,RES_hhdet_in_fec!P165*1000*11630/RES_hhdet_in_new!P163)</f>
        <v>6.7359420985956087</v>
      </c>
      <c r="Q165" s="98">
        <f>IF(RES_hhdet_in_fec!Q165=0,0,RES_hhdet_in_fec!Q165*1000*11630/RES_hhdet_in_new!Q163)</f>
        <v>15.413967585602181</v>
      </c>
      <c r="R165" s="98">
        <f>IF(RES_hhdet_in_fec!R165=0,0,RES_hhdet_in_fec!R165*1000*11630/RES_hhdet_in_new!R163)</f>
        <v>0</v>
      </c>
      <c r="S165" s="98">
        <f>IF(RES_hhdet_in_fec!S165=0,0,RES_hhdet_in_fec!S165*1000*11630/RES_hhdet_in_new!S163)</f>
        <v>12.080890251889034</v>
      </c>
      <c r="T165" s="98">
        <f>IF(RES_hhdet_in_fec!T165=0,0,RES_hhdet_in_fec!T165*1000*11630/RES_hhdet_in_new!T163)</f>
        <v>16.991542397750024</v>
      </c>
      <c r="U165" s="98">
        <f>IF(RES_hhdet_in_fec!U165=0,0,RES_hhdet_in_fec!U165*1000*11630/RES_hhdet_in_new!U163)</f>
        <v>25.133765170227811</v>
      </c>
      <c r="V165" s="98">
        <f>IF(RES_hhdet_in_fec!V165=0,0,RES_hhdet_in_fec!V165*1000*11630/RES_hhdet_in_new!V163)</f>
        <v>15.552544718421482</v>
      </c>
      <c r="W165" s="98">
        <f>IF(RES_hhdet_in_fec!W165=0,0,RES_hhdet_in_fec!W165*1000*11630/RES_hhdet_in_new!W163)</f>
        <v>17.07794210957335</v>
      </c>
      <c r="DA165" s="63" t="s">
        <v>4077</v>
      </c>
    </row>
    <row r="166" spans="1:105" ht="12" customHeight="1" x14ac:dyDescent="0.25">
      <c r="A166" s="121" t="s">
        <v>55</v>
      </c>
      <c r="B166" s="122"/>
      <c r="C166" s="122">
        <v>1128.7426309142281</v>
      </c>
      <c r="D166" s="122">
        <v>860.21719784630625</v>
      </c>
      <c r="E166" s="122">
        <v>1622.3504933847917</v>
      </c>
      <c r="F166" s="122">
        <v>1513.0987247680453</v>
      </c>
      <c r="G166" s="122">
        <v>1267.386858905536</v>
      </c>
      <c r="H166" s="122">
        <v>1461.3298012534067</v>
      </c>
      <c r="I166" s="122">
        <v>1373.7764015950304</v>
      </c>
      <c r="J166" s="122">
        <v>1396.559887923579</v>
      </c>
      <c r="K166" s="122">
        <v>1341.5353815296758</v>
      </c>
      <c r="L166" s="122">
        <v>1524.5266059401865</v>
      </c>
      <c r="M166" s="122">
        <v>1487.2598946304372</v>
      </c>
      <c r="N166" s="122">
        <v>1451.8095942579439</v>
      </c>
      <c r="O166" s="122">
        <v>1355.9987354170582</v>
      </c>
      <c r="P166" s="122">
        <v>1328.0530431959576</v>
      </c>
      <c r="Q166" s="122">
        <v>1343.5215678478537</v>
      </c>
      <c r="R166" s="122">
        <v>0</v>
      </c>
      <c r="S166" s="122">
        <v>1411.0797323825109</v>
      </c>
      <c r="T166" s="122">
        <v>1296.9738780258685</v>
      </c>
      <c r="U166" s="122">
        <v>1390.1594018663984</v>
      </c>
      <c r="V166" s="122">
        <v>1383.4812126783429</v>
      </c>
      <c r="W166" s="122">
        <v>1349.8210858780017</v>
      </c>
      <c r="DA166" s="130" t="s">
        <v>4078</v>
      </c>
    </row>
    <row r="167" spans="1:105" ht="12" customHeight="1" x14ac:dyDescent="0.25">
      <c r="A167" s="97" t="s">
        <v>124</v>
      </c>
      <c r="B167" s="98"/>
      <c r="C167" s="98">
        <v>1340.8492470881924</v>
      </c>
      <c r="D167" s="98">
        <v>1358.3133873306747</v>
      </c>
      <c r="E167" s="98">
        <v>1424.319224841355</v>
      </c>
      <c r="F167" s="98">
        <v>1467.1334712801963</v>
      </c>
      <c r="G167" s="98">
        <v>1478.6300234475198</v>
      </c>
      <c r="H167" s="98">
        <v>1498.3575899581469</v>
      </c>
      <c r="I167" s="98">
        <v>1552.4380513864915</v>
      </c>
      <c r="J167" s="98">
        <v>1587.2822083693159</v>
      </c>
      <c r="K167" s="98">
        <v>1631.5677398987418</v>
      </c>
      <c r="L167" s="98">
        <v>1645.2221894296229</v>
      </c>
      <c r="M167" s="98">
        <v>1609.9932208354196</v>
      </c>
      <c r="N167" s="98">
        <v>1646.0250931649362</v>
      </c>
      <c r="O167" s="98">
        <v>1566.5432661236562</v>
      </c>
      <c r="P167" s="98">
        <v>1518.7258583451521</v>
      </c>
      <c r="Q167" s="98">
        <v>1459.3308652615131</v>
      </c>
      <c r="R167" s="98">
        <v>0</v>
      </c>
      <c r="S167" s="98">
        <v>1469.7381699974039</v>
      </c>
      <c r="T167" s="98">
        <v>1489.2512214718931</v>
      </c>
      <c r="U167" s="98">
        <v>1552.2439546261191</v>
      </c>
      <c r="V167" s="98">
        <v>1515.119094268983</v>
      </c>
      <c r="W167" s="98">
        <v>1443.499840856241</v>
      </c>
      <c r="DA167" s="63" t="s">
        <v>4079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4080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4081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4082</v>
      </c>
    </row>
    <row r="171" spans="1:105" ht="12" customHeight="1" x14ac:dyDescent="0.25">
      <c r="A171" s="106" t="s">
        <v>122</v>
      </c>
      <c r="B171" s="101"/>
      <c r="C171" s="101">
        <v>1020.3325826475353</v>
      </c>
      <c r="D171" s="101">
        <v>774.95748973636944</v>
      </c>
      <c r="E171" s="101">
        <v>1636.8053305047506</v>
      </c>
      <c r="F171" s="101">
        <v>1520.2312641023666</v>
      </c>
      <c r="G171" s="101">
        <v>1203.4325063377796</v>
      </c>
      <c r="H171" s="101">
        <v>1430.5382716989384</v>
      </c>
      <c r="I171" s="101">
        <v>1310.3515159190617</v>
      </c>
      <c r="J171" s="101">
        <v>1375.7881500532515</v>
      </c>
      <c r="K171" s="101">
        <v>1445.9440789028454</v>
      </c>
      <c r="L171" s="101">
        <v>1544.0760078006799</v>
      </c>
      <c r="M171" s="101">
        <v>1506.4480416804854</v>
      </c>
      <c r="N171" s="101">
        <v>1463.8532011751736</v>
      </c>
      <c r="O171" s="101">
        <v>1536.2406521601697</v>
      </c>
      <c r="P171" s="101">
        <v>1490.7564646906683</v>
      </c>
      <c r="Q171" s="101">
        <v>1493.2642057266389</v>
      </c>
      <c r="R171" s="101">
        <v>0</v>
      </c>
      <c r="S171" s="101">
        <v>1476.6135529282726</v>
      </c>
      <c r="T171" s="101">
        <v>0</v>
      </c>
      <c r="U171" s="101">
        <v>1504.6981269973883</v>
      </c>
      <c r="V171" s="101">
        <v>0</v>
      </c>
      <c r="W171" s="101">
        <v>1471.1776684802817</v>
      </c>
      <c r="DA171" s="131" t="s">
        <v>4083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1197.8038741178918</v>
      </c>
      <c r="L172" s="104">
        <v>1292.555019195072</v>
      </c>
      <c r="M172" s="104">
        <v>1255.1305252684035</v>
      </c>
      <c r="N172" s="104">
        <v>1218.0019713472248</v>
      </c>
      <c r="O172" s="104">
        <v>1298.6061137159463</v>
      </c>
      <c r="P172" s="104">
        <v>1274.7140513486809</v>
      </c>
      <c r="Q172" s="104">
        <v>1295.5746306321021</v>
      </c>
      <c r="R172" s="104">
        <v>0</v>
      </c>
      <c r="S172" s="104">
        <v>1292.5307101974342</v>
      </c>
      <c r="T172" s="104">
        <v>1270.9904532358651</v>
      </c>
      <c r="U172" s="104">
        <v>1341.2970642386613</v>
      </c>
      <c r="V172" s="104">
        <v>1366.6763767306018</v>
      </c>
      <c r="W172" s="104">
        <v>1318.2226794990702</v>
      </c>
      <c r="DA172" s="132" t="s">
        <v>4084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714.53515096490264</v>
      </c>
      <c r="L173" s="98">
        <v>797.63729863429353</v>
      </c>
      <c r="M173" s="98">
        <v>749.33680645405138</v>
      </c>
      <c r="N173" s="98">
        <v>702.64082368993718</v>
      </c>
      <c r="O173" s="98">
        <v>760.80635468864944</v>
      </c>
      <c r="P173" s="98">
        <v>726.60301448677524</v>
      </c>
      <c r="Q173" s="98">
        <v>739.54275193558021</v>
      </c>
      <c r="R173" s="98">
        <v>0</v>
      </c>
      <c r="S173" s="98">
        <v>709.76999884500674</v>
      </c>
      <c r="T173" s="98">
        <v>783.02495056762643</v>
      </c>
      <c r="U173" s="98">
        <v>762.91455576547753</v>
      </c>
      <c r="V173" s="98">
        <v>763.84156785754192</v>
      </c>
      <c r="W173" s="98">
        <v>707.21328315387677</v>
      </c>
      <c r="DA173" s="63" t="s">
        <v>4085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483.26872315298903</v>
      </c>
      <c r="L174" s="33">
        <v>494.91772056077849</v>
      </c>
      <c r="M174" s="33">
        <v>505.79371881435208</v>
      </c>
      <c r="N174" s="33">
        <v>515.36114765728757</v>
      </c>
      <c r="O174" s="33">
        <v>537.799759027297</v>
      </c>
      <c r="P174" s="33">
        <v>548.11103686190563</v>
      </c>
      <c r="Q174" s="33">
        <v>556.03187869652197</v>
      </c>
      <c r="R174" s="33">
        <v>0</v>
      </c>
      <c r="S174" s="33">
        <v>582.76071135242739</v>
      </c>
      <c r="T174" s="33">
        <v>487.96550266823851</v>
      </c>
      <c r="U174" s="33">
        <v>578.38250847318398</v>
      </c>
      <c r="V174" s="33">
        <v>602.83480887305961</v>
      </c>
      <c r="W174" s="33">
        <v>611.00939634519341</v>
      </c>
      <c r="DA174" s="60" t="s">
        <v>4086</v>
      </c>
    </row>
    <row r="175" spans="1:105" ht="12" customHeight="1" x14ac:dyDescent="0.25">
      <c r="A175" s="121" t="s">
        <v>54</v>
      </c>
      <c r="B175" s="122"/>
      <c r="C175" s="122">
        <v>578.03501611621959</v>
      </c>
      <c r="D175" s="122">
        <v>551.66227413444904</v>
      </c>
      <c r="E175" s="122">
        <v>906.3838972799814</v>
      </c>
      <c r="F175" s="122">
        <v>870.34414974137303</v>
      </c>
      <c r="G175" s="122">
        <v>826.60702160255812</v>
      </c>
      <c r="H175" s="122">
        <v>869.12328188550077</v>
      </c>
      <c r="I175" s="122">
        <v>886.87323550282565</v>
      </c>
      <c r="J175" s="122">
        <v>871.11622807433173</v>
      </c>
      <c r="K175" s="122">
        <v>887.51284246419789</v>
      </c>
      <c r="L175" s="122">
        <v>913.13816295786444</v>
      </c>
      <c r="M175" s="122">
        <v>866.50789409736512</v>
      </c>
      <c r="N175" s="122">
        <v>897.63263921724183</v>
      </c>
      <c r="O175" s="122">
        <v>881.21477639765646</v>
      </c>
      <c r="P175" s="122">
        <v>861.90103342323994</v>
      </c>
      <c r="Q175" s="122">
        <v>844.53945614189172</v>
      </c>
      <c r="R175" s="122">
        <v>0</v>
      </c>
      <c r="S175" s="122">
        <v>852.39022348668971</v>
      </c>
      <c r="T175" s="122">
        <v>874.62614445394138</v>
      </c>
      <c r="U175" s="122">
        <v>904.34006834194508</v>
      </c>
      <c r="V175" s="122">
        <v>867.66551127567004</v>
      </c>
      <c r="W175" s="122">
        <v>883.21302455396426</v>
      </c>
      <c r="DA175" s="130" t="s">
        <v>4087</v>
      </c>
    </row>
    <row r="176" spans="1:105" ht="12" customHeight="1" x14ac:dyDescent="0.25">
      <c r="A176" s="97" t="s">
        <v>50</v>
      </c>
      <c r="B176" s="98"/>
      <c r="C176" s="98">
        <v>624.6282413662841</v>
      </c>
      <c r="D176" s="98">
        <v>677.45906476694233</v>
      </c>
      <c r="E176" s="98">
        <v>900.42775118576242</v>
      </c>
      <c r="F176" s="98">
        <v>904.06290316229547</v>
      </c>
      <c r="G176" s="98">
        <v>884.17788804480028</v>
      </c>
      <c r="H176" s="98">
        <v>898.73539424739272</v>
      </c>
      <c r="I176" s="98">
        <v>937.32519305026733</v>
      </c>
      <c r="J176" s="98">
        <v>966.57270537813338</v>
      </c>
      <c r="K176" s="98">
        <v>997.75787171571699</v>
      </c>
      <c r="L176" s="98">
        <v>1011.5074832198898</v>
      </c>
      <c r="M176" s="98">
        <v>968.99294332944555</v>
      </c>
      <c r="N176" s="98">
        <v>972.71336563084503</v>
      </c>
      <c r="O176" s="98">
        <v>934.22245410537607</v>
      </c>
      <c r="P176" s="98">
        <v>925.51947009892967</v>
      </c>
      <c r="Q176" s="98">
        <v>920.87262773208056</v>
      </c>
      <c r="R176" s="98">
        <v>0</v>
      </c>
      <c r="S176" s="98">
        <v>938.47413845272843</v>
      </c>
      <c r="T176" s="98">
        <v>963.92137721322399</v>
      </c>
      <c r="U176" s="98">
        <v>1005.486663962021</v>
      </c>
      <c r="V176" s="98">
        <v>952.91331368775661</v>
      </c>
      <c r="W176" s="98">
        <v>919.72883104311563</v>
      </c>
      <c r="DA176" s="63" t="s">
        <v>4088</v>
      </c>
    </row>
    <row r="177" spans="1:105" ht="12" customHeight="1" x14ac:dyDescent="0.25">
      <c r="A177" s="109" t="s">
        <v>120</v>
      </c>
      <c r="B177" s="33"/>
      <c r="C177" s="33">
        <v>426.60703405350938</v>
      </c>
      <c r="D177" s="33">
        <v>336.75942347060641</v>
      </c>
      <c r="E177" s="33">
        <v>910.04921795334667</v>
      </c>
      <c r="F177" s="33">
        <v>823.37874319080254</v>
      </c>
      <c r="G177" s="33">
        <v>636.44870517212212</v>
      </c>
      <c r="H177" s="33">
        <v>763.14309027451907</v>
      </c>
      <c r="I177" s="33">
        <v>693.1737556331833</v>
      </c>
      <c r="J177" s="33">
        <v>736.65602886144939</v>
      </c>
      <c r="K177" s="33">
        <v>742.73322573629923</v>
      </c>
      <c r="L177" s="33">
        <v>829.28234896400693</v>
      </c>
      <c r="M177" s="33">
        <v>760.36266453556743</v>
      </c>
      <c r="N177" s="33">
        <v>740.64566580698045</v>
      </c>
      <c r="O177" s="33">
        <v>755.00601995070497</v>
      </c>
      <c r="P177" s="33">
        <v>699.50660296161129</v>
      </c>
      <c r="Q177" s="33">
        <v>691.87311296151438</v>
      </c>
      <c r="R177" s="33">
        <v>0</v>
      </c>
      <c r="S177" s="33">
        <v>706.047568044424</v>
      </c>
      <c r="T177" s="33">
        <v>696.0356789353757</v>
      </c>
      <c r="U177" s="33">
        <v>690.80836647734031</v>
      </c>
      <c r="V177" s="33">
        <v>687.1407532265456</v>
      </c>
      <c r="W177" s="33">
        <v>675.52937514691598</v>
      </c>
      <c r="DA177" s="60" t="s">
        <v>4089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4090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151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8768.0911088675784</v>
      </c>
      <c r="D3" s="117">
        <f t="shared" si="0"/>
        <v>8997.8731620427716</v>
      </c>
      <c r="E3" s="117">
        <f t="shared" si="0"/>
        <v>8880.3801534046033</v>
      </c>
      <c r="F3" s="117">
        <f t="shared" si="0"/>
        <v>8679.3522689309393</v>
      </c>
      <c r="G3" s="117">
        <f t="shared" si="0"/>
        <v>8975.512427439995</v>
      </c>
      <c r="H3" s="117">
        <f t="shared" si="0"/>
        <v>9770.5349965764344</v>
      </c>
      <c r="I3" s="117">
        <f t="shared" si="0"/>
        <v>8721.7743723829735</v>
      </c>
      <c r="J3" s="117">
        <f t="shared" si="0"/>
        <v>9044.6181477058999</v>
      </c>
      <c r="K3" s="117">
        <f t="shared" si="0"/>
        <v>9191.6648990578979</v>
      </c>
      <c r="L3" s="117">
        <f t="shared" si="0"/>
        <v>10328.067766434269</v>
      </c>
      <c r="M3" s="117">
        <f t="shared" si="0"/>
        <v>9003.1027856475066</v>
      </c>
      <c r="N3" s="117">
        <f t="shared" si="0"/>
        <v>9302.8831077573795</v>
      </c>
      <c r="O3" s="117">
        <f t="shared" si="0"/>
        <v>9017.6320845145056</v>
      </c>
      <c r="P3" s="117">
        <f t="shared" si="0"/>
        <v>8176.6099170476737</v>
      </c>
      <c r="Q3" s="117">
        <f t="shared" si="0"/>
        <v>7927.2546995550529</v>
      </c>
      <c r="R3" s="117">
        <f t="shared" ref="R3:V3" si="1">R4+R7+R9+R19</f>
        <v>8368.9884221199063</v>
      </c>
      <c r="S3" s="117">
        <f t="shared" si="1"/>
        <v>8466.1424569128249</v>
      </c>
      <c r="T3" s="117">
        <f t="shared" si="1"/>
        <v>8474.2974878398745</v>
      </c>
      <c r="U3" s="117">
        <f t="shared" si="1"/>
        <v>7130.6453090374753</v>
      </c>
      <c r="V3" s="117">
        <f t="shared" si="1"/>
        <v>7361.5741208468226</v>
      </c>
      <c r="W3" s="117">
        <f t="shared" ref="W3" si="2">W4+W7+W9+W19</f>
        <v>6822.5461357229606</v>
      </c>
      <c r="DA3" s="129" t="s">
        <v>4091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7691.5731910252543</v>
      </c>
      <c r="D4" s="122">
        <f t="shared" si="3"/>
        <v>7902.2950853364919</v>
      </c>
      <c r="E4" s="122">
        <f t="shared" si="3"/>
        <v>7348.3138071923877</v>
      </c>
      <c r="F4" s="122">
        <f t="shared" si="3"/>
        <v>7231.5463031787585</v>
      </c>
      <c r="G4" s="122">
        <f t="shared" si="3"/>
        <v>7597.0003851107431</v>
      </c>
      <c r="H4" s="122">
        <f t="shared" si="3"/>
        <v>8302.8967656636323</v>
      </c>
      <c r="I4" s="122">
        <f t="shared" si="3"/>
        <v>7291.6310050991015</v>
      </c>
      <c r="J4" s="122">
        <f t="shared" si="3"/>
        <v>7543.8662455902759</v>
      </c>
      <c r="K4" s="122">
        <f t="shared" si="3"/>
        <v>7639.3754029746488</v>
      </c>
      <c r="L4" s="122">
        <f t="shared" si="3"/>
        <v>8696.6816850533032</v>
      </c>
      <c r="M4" s="122">
        <f t="shared" si="3"/>
        <v>7415.9544298231704</v>
      </c>
      <c r="N4" s="122">
        <f t="shared" si="3"/>
        <v>7697.317733002451</v>
      </c>
      <c r="O4" s="122">
        <f t="shared" si="3"/>
        <v>7387.9071180587862</v>
      </c>
      <c r="P4" s="122">
        <f t="shared" si="3"/>
        <v>6542.6373524583987</v>
      </c>
      <c r="Q4" s="122">
        <f t="shared" si="3"/>
        <v>6256.5152515505761</v>
      </c>
      <c r="R4" s="122">
        <f t="shared" ref="R4:V4" si="4">SUM(R5:R6)</f>
        <v>6671.4461960386807</v>
      </c>
      <c r="S4" s="122">
        <f t="shared" si="4"/>
        <v>6727.9236435723815</v>
      </c>
      <c r="T4" s="122">
        <f t="shared" si="4"/>
        <v>6693.1668065049817</v>
      </c>
      <c r="U4" s="122">
        <f t="shared" si="4"/>
        <v>5431.8452514985975</v>
      </c>
      <c r="V4" s="122">
        <f t="shared" si="4"/>
        <v>5630.7908314342967</v>
      </c>
      <c r="W4" s="122">
        <f t="shared" ref="W4" si="5">SUM(W5:W6)</f>
        <v>5121.526011564828</v>
      </c>
      <c r="DA4" s="130" t="s">
        <v>4092</v>
      </c>
    </row>
    <row r="5" spans="1:105" ht="12" customHeight="1" x14ac:dyDescent="0.25">
      <c r="A5" s="97" t="s">
        <v>51</v>
      </c>
      <c r="B5" s="98"/>
      <c r="C5" s="98">
        <v>7629.8294082216798</v>
      </c>
      <c r="D5" s="98">
        <v>7839.5177687238893</v>
      </c>
      <c r="E5" s="98">
        <v>7289.9856043031823</v>
      </c>
      <c r="F5" s="98">
        <v>7175.118343093196</v>
      </c>
      <c r="G5" s="98">
        <v>7538.6243783115879</v>
      </c>
      <c r="H5" s="98">
        <v>8239.3629528534439</v>
      </c>
      <c r="I5" s="98">
        <v>7237.2967484502615</v>
      </c>
      <c r="J5" s="98">
        <v>7488.2239437765729</v>
      </c>
      <c r="K5" s="98">
        <v>7583.8163122469632</v>
      </c>
      <c r="L5" s="98">
        <v>8633.2933616809805</v>
      </c>
      <c r="M5" s="98">
        <v>7363.2523723758541</v>
      </c>
      <c r="N5" s="98">
        <v>7643.1378834424868</v>
      </c>
      <c r="O5" s="98">
        <v>7336.823115122922</v>
      </c>
      <c r="P5" s="98">
        <v>6498.9272768471301</v>
      </c>
      <c r="Q5" s="98">
        <v>6215.4821060525255</v>
      </c>
      <c r="R5" s="98">
        <v>6627.950301041803</v>
      </c>
      <c r="S5" s="98">
        <v>6684.4801718291037</v>
      </c>
      <c r="T5" s="98">
        <v>6649.3224409408967</v>
      </c>
      <c r="U5" s="98">
        <v>5397.0207752124852</v>
      </c>
      <c r="V5" s="98">
        <v>5594.7562957291693</v>
      </c>
      <c r="W5" s="98">
        <v>5089.5280294287468</v>
      </c>
      <c r="DA5" s="63" t="s">
        <v>4093</v>
      </c>
    </row>
    <row r="6" spans="1:105" ht="12" customHeight="1" x14ac:dyDescent="0.25">
      <c r="A6" s="97" t="s">
        <v>53</v>
      </c>
      <c r="B6" s="98"/>
      <c r="C6" s="98">
        <v>61.743782803574284</v>
      </c>
      <c r="D6" s="98">
        <v>62.777316612602384</v>
      </c>
      <c r="E6" s="98">
        <v>58.328202889205812</v>
      </c>
      <c r="F6" s="98">
        <v>56.427960085562468</v>
      </c>
      <c r="G6" s="98">
        <v>58.376006799154766</v>
      </c>
      <c r="H6" s="98">
        <v>63.533812810189147</v>
      </c>
      <c r="I6" s="98">
        <v>54.33425664883957</v>
      </c>
      <c r="J6" s="98">
        <v>55.642301813702836</v>
      </c>
      <c r="K6" s="98">
        <v>55.559090727685643</v>
      </c>
      <c r="L6" s="98">
        <v>63.388323372322944</v>
      </c>
      <c r="M6" s="98">
        <v>52.702057447316562</v>
      </c>
      <c r="N6" s="98">
        <v>54.179849559964211</v>
      </c>
      <c r="O6" s="98">
        <v>51.084002935864113</v>
      </c>
      <c r="P6" s="98">
        <v>43.710075611268238</v>
      </c>
      <c r="Q6" s="98">
        <v>41.033145498050949</v>
      </c>
      <c r="R6" s="98">
        <v>43.495894996877702</v>
      </c>
      <c r="S6" s="98">
        <v>43.443471743277925</v>
      </c>
      <c r="T6" s="98">
        <v>43.844365564084761</v>
      </c>
      <c r="U6" s="98">
        <v>34.824476286112372</v>
      </c>
      <c r="V6" s="98">
        <v>36.034535705127283</v>
      </c>
      <c r="W6" s="98">
        <v>31.997982136081269</v>
      </c>
      <c r="DA6" s="63" t="s">
        <v>4094</v>
      </c>
    </row>
    <row r="7" spans="1:105" ht="12.95" customHeight="1" x14ac:dyDescent="0.25">
      <c r="A7" s="121" t="s">
        <v>92</v>
      </c>
      <c r="B7" s="122"/>
      <c r="C7" s="122">
        <f t="shared" ref="C7:W7" si="6">C8</f>
        <v>6.1650637781963981E-2</v>
      </c>
      <c r="D7" s="122">
        <f t="shared" si="6"/>
        <v>0.12448082785433458</v>
      </c>
      <c r="E7" s="122">
        <f t="shared" si="6"/>
        <v>0.44323967363308514</v>
      </c>
      <c r="F7" s="122">
        <f t="shared" si="6"/>
        <v>1.069748554307741</v>
      </c>
      <c r="G7" s="122">
        <f t="shared" si="6"/>
        <v>0.55557796492818212</v>
      </c>
      <c r="H7" s="122">
        <f t="shared" si="6"/>
        <v>1.4175583429103105</v>
      </c>
      <c r="I7" s="122">
        <f t="shared" si="6"/>
        <v>3.658355565226096</v>
      </c>
      <c r="J7" s="122">
        <f t="shared" si="6"/>
        <v>4.8569300987136304</v>
      </c>
      <c r="K7" s="122">
        <f t="shared" si="6"/>
        <v>6.4869271652674847</v>
      </c>
      <c r="L7" s="122">
        <f t="shared" si="6"/>
        <v>6.5998926223444361</v>
      </c>
      <c r="M7" s="122">
        <f t="shared" si="6"/>
        <v>8.9540448002251054</v>
      </c>
      <c r="N7" s="122">
        <f t="shared" si="6"/>
        <v>9.1116816463828325</v>
      </c>
      <c r="O7" s="122">
        <f t="shared" si="6"/>
        <v>16.52751113809579</v>
      </c>
      <c r="P7" s="122">
        <f t="shared" si="6"/>
        <v>22.601612656154593</v>
      </c>
      <c r="Q7" s="122">
        <f t="shared" si="6"/>
        <v>54.128208166589033</v>
      </c>
      <c r="R7" s="122">
        <f t="shared" si="6"/>
        <v>39.996835029255713</v>
      </c>
      <c r="S7" s="122">
        <f t="shared" si="6"/>
        <v>33.711026864361017</v>
      </c>
      <c r="T7" s="122">
        <f t="shared" si="6"/>
        <v>37.866154035537647</v>
      </c>
      <c r="U7" s="122">
        <f t="shared" si="6"/>
        <v>39.040631607027585</v>
      </c>
      <c r="V7" s="122">
        <f t="shared" si="6"/>
        <v>25.056168171460783</v>
      </c>
      <c r="W7" s="122">
        <f t="shared" si="6"/>
        <v>13.800057551118895</v>
      </c>
      <c r="DA7" s="130" t="s">
        <v>4095</v>
      </c>
    </row>
    <row r="8" spans="1:105" ht="12" customHeight="1" x14ac:dyDescent="0.25">
      <c r="A8" s="97" t="s">
        <v>53</v>
      </c>
      <c r="B8" s="98"/>
      <c r="C8" s="98">
        <f>IF(RES_hhdet_in_tes!C8=0,0,RES_hhdet_in_tes!C8*1000*11630/RES_hhdet_in_new!C5)</f>
        <v>6.1650637781963981E-2</v>
      </c>
      <c r="D8" s="98">
        <f>IF(RES_hhdet_in_tes!D8=0,0,RES_hhdet_in_tes!D8*1000*11630/RES_hhdet_in_new!D5)</f>
        <v>0.12448082785433458</v>
      </c>
      <c r="E8" s="98">
        <f>IF(RES_hhdet_in_tes!E8=0,0,RES_hhdet_in_tes!E8*1000*11630/RES_hhdet_in_new!E5)</f>
        <v>0.44323967363308514</v>
      </c>
      <c r="F8" s="98">
        <f>IF(RES_hhdet_in_tes!F8=0,0,RES_hhdet_in_tes!F8*1000*11630/RES_hhdet_in_new!F5)</f>
        <v>1.069748554307741</v>
      </c>
      <c r="G8" s="98">
        <f>IF(RES_hhdet_in_tes!G8=0,0,RES_hhdet_in_tes!G8*1000*11630/RES_hhdet_in_new!G5)</f>
        <v>0.55557796492818212</v>
      </c>
      <c r="H8" s="98">
        <f>IF(RES_hhdet_in_tes!H8=0,0,RES_hhdet_in_tes!H8*1000*11630/RES_hhdet_in_new!H5)</f>
        <v>1.4175583429103105</v>
      </c>
      <c r="I8" s="98">
        <f>IF(RES_hhdet_in_tes!I8=0,0,RES_hhdet_in_tes!I8*1000*11630/RES_hhdet_in_new!I5)</f>
        <v>3.658355565226096</v>
      </c>
      <c r="J8" s="98">
        <f>IF(RES_hhdet_in_tes!J8=0,0,RES_hhdet_in_tes!J8*1000*11630/RES_hhdet_in_new!J5)</f>
        <v>4.8569300987136304</v>
      </c>
      <c r="K8" s="98">
        <f>IF(RES_hhdet_in_tes!K8=0,0,RES_hhdet_in_tes!K8*1000*11630/RES_hhdet_in_new!K5)</f>
        <v>6.4869271652674847</v>
      </c>
      <c r="L8" s="98">
        <f>IF(RES_hhdet_in_tes!L8=0,0,RES_hhdet_in_tes!L8*1000*11630/RES_hhdet_in_new!L5)</f>
        <v>6.5998926223444361</v>
      </c>
      <c r="M8" s="98">
        <f>IF(RES_hhdet_in_tes!M8=0,0,RES_hhdet_in_tes!M8*1000*11630/RES_hhdet_in_new!M5)</f>
        <v>8.9540448002251054</v>
      </c>
      <c r="N8" s="98">
        <f>IF(RES_hhdet_in_tes!N8=0,0,RES_hhdet_in_tes!N8*1000*11630/RES_hhdet_in_new!N5)</f>
        <v>9.1116816463828325</v>
      </c>
      <c r="O8" s="98">
        <f>IF(RES_hhdet_in_tes!O8=0,0,RES_hhdet_in_tes!O8*1000*11630/RES_hhdet_in_new!O5)</f>
        <v>16.52751113809579</v>
      </c>
      <c r="P8" s="98">
        <f>IF(RES_hhdet_in_tes!P8=0,0,RES_hhdet_in_tes!P8*1000*11630/RES_hhdet_in_new!P5)</f>
        <v>22.601612656154593</v>
      </c>
      <c r="Q8" s="98">
        <f>IF(RES_hhdet_in_tes!Q8=0,0,RES_hhdet_in_tes!Q8*1000*11630/RES_hhdet_in_new!Q5)</f>
        <v>54.128208166589033</v>
      </c>
      <c r="R8" s="98">
        <f>IF(RES_hhdet_in_tes!R8=0,0,RES_hhdet_in_tes!R8*1000*11630/RES_hhdet_in_new!R5)</f>
        <v>39.996835029255713</v>
      </c>
      <c r="S8" s="98">
        <f>IF(RES_hhdet_in_tes!S8=0,0,RES_hhdet_in_tes!S8*1000*11630/RES_hhdet_in_new!S5)</f>
        <v>33.711026864361017</v>
      </c>
      <c r="T8" s="98">
        <f>IF(RES_hhdet_in_tes!T8=0,0,RES_hhdet_in_tes!T8*1000*11630/RES_hhdet_in_new!T5)</f>
        <v>37.866154035537647</v>
      </c>
      <c r="U8" s="98">
        <f>IF(RES_hhdet_in_tes!U8=0,0,RES_hhdet_in_tes!U8*1000*11630/RES_hhdet_in_new!U5)</f>
        <v>39.040631607027585</v>
      </c>
      <c r="V8" s="98">
        <f>IF(RES_hhdet_in_tes!V8=0,0,RES_hhdet_in_tes!V8*1000*11630/RES_hhdet_in_new!V5)</f>
        <v>25.056168171460783</v>
      </c>
      <c r="W8" s="98">
        <f>IF(RES_hhdet_in_tes!W8=0,0,RES_hhdet_in_tes!W8*1000*11630/RES_hhdet_in_new!W5)</f>
        <v>13.800057551118895</v>
      </c>
      <c r="DA8" s="63" t="s">
        <v>4096</v>
      </c>
    </row>
    <row r="9" spans="1:105" ht="12" customHeight="1" x14ac:dyDescent="0.25">
      <c r="A9" s="121" t="s">
        <v>55</v>
      </c>
      <c r="B9" s="122"/>
      <c r="C9" s="122">
        <v>718.24430692312717</v>
      </c>
      <c r="D9" s="122">
        <v>745.24326388790473</v>
      </c>
      <c r="E9" s="122">
        <v>907.70678873835186</v>
      </c>
      <c r="F9" s="122">
        <v>875.95778745951884</v>
      </c>
      <c r="G9" s="122">
        <v>860.38640632948341</v>
      </c>
      <c r="H9" s="122">
        <v>919.52488510740318</v>
      </c>
      <c r="I9" s="122">
        <v>875.28797244944985</v>
      </c>
      <c r="J9" s="122">
        <v>924.80484026365502</v>
      </c>
      <c r="K9" s="122">
        <v>961.326280396171</v>
      </c>
      <c r="L9" s="122">
        <v>1004.8604499900789</v>
      </c>
      <c r="M9" s="122">
        <v>996.70872603367479</v>
      </c>
      <c r="N9" s="122">
        <v>1017.9572456618719</v>
      </c>
      <c r="O9" s="122">
        <v>1047.071346033531</v>
      </c>
      <c r="P9" s="122">
        <v>1058.6598592829207</v>
      </c>
      <c r="Q9" s="122">
        <v>1066.7116532122077</v>
      </c>
      <c r="R9" s="122">
        <v>1096.7232089508202</v>
      </c>
      <c r="S9" s="122">
        <v>1133.7104733896947</v>
      </c>
      <c r="T9" s="122">
        <v>1160.5540636528585</v>
      </c>
      <c r="U9" s="122">
        <v>1062.2719915375817</v>
      </c>
      <c r="V9" s="122">
        <v>1119.8771595921112</v>
      </c>
      <c r="W9" s="122">
        <v>1120.4627995995152</v>
      </c>
      <c r="DA9" s="130" t="s">
        <v>4097</v>
      </c>
    </row>
    <row r="10" spans="1:105" ht="12" customHeight="1" x14ac:dyDescent="0.25">
      <c r="A10" s="97" t="s">
        <v>143</v>
      </c>
      <c r="B10" s="98"/>
      <c r="C10" s="98">
        <v>722.9647087975826</v>
      </c>
      <c r="D10" s="98">
        <v>792.91212211354446</v>
      </c>
      <c r="E10" s="98">
        <v>811.51336415210676</v>
      </c>
      <c r="F10" s="98">
        <v>848.26256210680185</v>
      </c>
      <c r="G10" s="98">
        <v>875.39794550486033</v>
      </c>
      <c r="H10" s="98">
        <v>920.91011782581313</v>
      </c>
      <c r="I10" s="98">
        <v>876.44348182437272</v>
      </c>
      <c r="J10" s="98">
        <v>931.40395485266401</v>
      </c>
      <c r="K10" s="98">
        <v>966.3207238188827</v>
      </c>
      <c r="L10" s="98">
        <v>994.52074245790652</v>
      </c>
      <c r="M10" s="98">
        <v>991.97348076075923</v>
      </c>
      <c r="N10" s="98">
        <v>1024.8169995318517</v>
      </c>
      <c r="O10" s="98">
        <v>1041.4157212478333</v>
      </c>
      <c r="P10" s="98">
        <v>1057.0301432320216</v>
      </c>
      <c r="Q10" s="98">
        <v>1050.1443964045168</v>
      </c>
      <c r="R10" s="98">
        <v>1090.1230345719057</v>
      </c>
      <c r="S10" s="98">
        <v>1142.0187144803078</v>
      </c>
      <c r="T10" s="98">
        <v>1195.0369648927049</v>
      </c>
      <c r="U10" s="98">
        <v>1015.6229476729736</v>
      </c>
      <c r="V10" s="98">
        <v>1102.7791511469713</v>
      </c>
      <c r="W10" s="98">
        <v>1120.4566449774175</v>
      </c>
      <c r="DA10" s="63" t="s">
        <v>4098</v>
      </c>
    </row>
    <row r="11" spans="1:105" ht="12" customHeight="1" x14ac:dyDescent="0.25">
      <c r="A11" s="97" t="s">
        <v>124</v>
      </c>
      <c r="B11" s="98"/>
      <c r="C11" s="98">
        <v>765.85945662845222</v>
      </c>
      <c r="D11" s="98">
        <v>778.36971116806399</v>
      </c>
      <c r="E11" s="98">
        <v>819.29223108868632</v>
      </c>
      <c r="F11" s="98">
        <v>847.17310037657091</v>
      </c>
      <c r="G11" s="98">
        <v>857.5112349961297</v>
      </c>
      <c r="H11" s="98">
        <v>873.08285711180474</v>
      </c>
      <c r="I11" s="98">
        <v>909.3635748018105</v>
      </c>
      <c r="J11" s="98">
        <v>935.53725351436117</v>
      </c>
      <c r="K11" s="98">
        <v>968.81494680901289</v>
      </c>
      <c r="L11" s="98">
        <v>985.51298092049751</v>
      </c>
      <c r="M11" s="98">
        <v>982.09043340955236</v>
      </c>
      <c r="N11" s="98">
        <v>1034.206542090951</v>
      </c>
      <c r="O11" s="98">
        <v>1026.477098616858</v>
      </c>
      <c r="P11" s="98">
        <v>1045.0051607744342</v>
      </c>
      <c r="Q11" s="98">
        <v>1047.6370252700988</v>
      </c>
      <c r="R11" s="98">
        <v>1083.8844807117853</v>
      </c>
      <c r="S11" s="98">
        <v>1113.1667556826214</v>
      </c>
      <c r="T11" s="98">
        <v>1154.0921071731659</v>
      </c>
      <c r="U11" s="98">
        <v>1225.6184289610476</v>
      </c>
      <c r="V11" s="98">
        <v>1212.3765688925671</v>
      </c>
      <c r="W11" s="98">
        <v>0</v>
      </c>
      <c r="DA11" s="63" t="s">
        <v>4099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970.30871736801612</v>
      </c>
      <c r="L12" s="98">
        <v>986.63152847711456</v>
      </c>
      <c r="M12" s="98">
        <v>982.96887299891898</v>
      </c>
      <c r="N12" s="98">
        <v>1034.7818728844768</v>
      </c>
      <c r="O12" s="98">
        <v>1027.2062235842347</v>
      </c>
      <c r="P12" s="98">
        <v>1047.4107413949177</v>
      </c>
      <c r="Q12" s="98">
        <v>1050.0795688083763</v>
      </c>
      <c r="R12" s="98">
        <v>1086.226280610138</v>
      </c>
      <c r="S12" s="98">
        <v>1115.0349982575062</v>
      </c>
      <c r="T12" s="98">
        <v>1155.0753653043428</v>
      </c>
      <c r="U12" s="98">
        <v>1226.5272053354765</v>
      </c>
      <c r="V12" s="98">
        <v>1213.0711487480357</v>
      </c>
      <c r="W12" s="98">
        <v>0</v>
      </c>
      <c r="DA12" s="63" t="s">
        <v>4100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478.55234790747477</v>
      </c>
      <c r="L13" s="101">
        <v>508.37496199409725</v>
      </c>
      <c r="M13" s="101">
        <v>488.56096617555596</v>
      </c>
      <c r="N13" s="101">
        <v>497.09616348990221</v>
      </c>
      <c r="O13" s="101">
        <v>507.29159534580117</v>
      </c>
      <c r="P13" s="101">
        <v>507.23818856157777</v>
      </c>
      <c r="Q13" s="101">
        <v>515.23962836598525</v>
      </c>
      <c r="R13" s="101">
        <v>527.00573787038945</v>
      </c>
      <c r="S13" s="101">
        <v>531.50847225475115</v>
      </c>
      <c r="T13" s="101">
        <v>644.4422987972365</v>
      </c>
      <c r="U13" s="101">
        <v>621.44902005254323</v>
      </c>
      <c r="V13" s="101">
        <v>603.93090196076594</v>
      </c>
      <c r="W13" s="101">
        <v>0</v>
      </c>
      <c r="DA13" s="131" t="s">
        <v>4101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491.75636946054146</v>
      </c>
      <c r="L14" s="104">
        <v>478.25656648301742</v>
      </c>
      <c r="M14" s="104">
        <v>494.40790682336313</v>
      </c>
      <c r="N14" s="104">
        <v>537.68570939457459</v>
      </c>
      <c r="O14" s="104">
        <v>519.91462823843381</v>
      </c>
      <c r="P14" s="104">
        <v>540.17255283333998</v>
      </c>
      <c r="Q14" s="104">
        <v>534.83994044239103</v>
      </c>
      <c r="R14" s="104">
        <v>559.22054273974857</v>
      </c>
      <c r="S14" s="104">
        <v>583.52652600275496</v>
      </c>
      <c r="T14" s="104">
        <v>510.63306650710638</v>
      </c>
      <c r="U14" s="104">
        <v>605.07818528293342</v>
      </c>
      <c r="V14" s="104">
        <v>609.14024678726969</v>
      </c>
      <c r="W14" s="104">
        <v>0</v>
      </c>
      <c r="DA14" s="132" t="s">
        <v>4102</v>
      </c>
    </row>
    <row r="15" spans="1:105" ht="12" customHeight="1" x14ac:dyDescent="0.25">
      <c r="A15" s="106" t="s">
        <v>122</v>
      </c>
      <c r="B15" s="101"/>
      <c r="C15" s="101">
        <v>654.19689214279083</v>
      </c>
      <c r="D15" s="101">
        <v>498.20495357346681</v>
      </c>
      <c r="E15" s="101">
        <v>1055.3017090101441</v>
      </c>
      <c r="F15" s="101">
        <v>982.9854416992398</v>
      </c>
      <c r="G15" s="101">
        <v>780.54085553085952</v>
      </c>
      <c r="H15" s="101">
        <v>930.85046842662405</v>
      </c>
      <c r="I15" s="101">
        <v>855.5834428452041</v>
      </c>
      <c r="J15" s="101">
        <v>901.7361915097905</v>
      </c>
      <c r="K15" s="101">
        <v>951.81886815383484</v>
      </c>
      <c r="L15" s="101">
        <v>1021.3798541073759</v>
      </c>
      <c r="M15" s="101">
        <v>1005.2593315923596</v>
      </c>
      <c r="N15" s="101">
        <v>990.6059342103631</v>
      </c>
      <c r="O15" s="101">
        <v>1061.4788991150858</v>
      </c>
      <c r="P15" s="101">
        <v>1057.6811006129326</v>
      </c>
      <c r="Q15" s="101">
        <v>1086.6175070966863</v>
      </c>
      <c r="R15" s="101">
        <v>1102.9915332064948</v>
      </c>
      <c r="S15" s="101">
        <v>1112.8127974071797</v>
      </c>
      <c r="T15" s="101">
        <v>0</v>
      </c>
      <c r="U15" s="101">
        <v>1170.482412144549</v>
      </c>
      <c r="V15" s="101">
        <v>0</v>
      </c>
      <c r="W15" s="101">
        <v>0</v>
      </c>
      <c r="DA15" s="131" t="s">
        <v>4103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953.62442263729838</v>
      </c>
      <c r="L16" s="104">
        <v>1022.541142979024</v>
      </c>
      <c r="M16" s="104">
        <v>1005.8294295403924</v>
      </c>
      <c r="N16" s="104">
        <v>990.84609997827999</v>
      </c>
      <c r="O16" s="104">
        <v>1063.4855561575177</v>
      </c>
      <c r="P16" s="104">
        <v>1063.6307037382212</v>
      </c>
      <c r="Q16" s="104">
        <v>1094.1818580624456</v>
      </c>
      <c r="R16" s="104">
        <v>1110.0754507891706</v>
      </c>
      <c r="S16" s="104">
        <v>1117.6610827895365</v>
      </c>
      <c r="T16" s="104">
        <v>1087.8677610663765</v>
      </c>
      <c r="U16" s="104">
        <v>1171.8424546714905</v>
      </c>
      <c r="V16" s="104">
        <v>1204.9914222473876</v>
      </c>
      <c r="W16" s="104">
        <v>1174.3372841309053</v>
      </c>
      <c r="DA16" s="132" t="s">
        <v>4104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470.35569948430935</v>
      </c>
      <c r="L17" s="98">
        <v>527.62342241824535</v>
      </c>
      <c r="M17" s="98">
        <v>500.03571072604035</v>
      </c>
      <c r="N17" s="98">
        <v>475.48495232099248</v>
      </c>
      <c r="O17" s="98">
        <v>525.68579713022098</v>
      </c>
      <c r="P17" s="98">
        <v>515.51966687631568</v>
      </c>
      <c r="Q17" s="98">
        <v>538.14997936592363</v>
      </c>
      <c r="R17" s="98">
        <v>540.96241612828669</v>
      </c>
      <c r="S17" s="98">
        <v>534.90037143710936</v>
      </c>
      <c r="T17" s="98">
        <v>599.90225839813809</v>
      </c>
      <c r="U17" s="98">
        <v>593.45994619830674</v>
      </c>
      <c r="V17" s="98">
        <v>602.15661337432789</v>
      </c>
      <c r="W17" s="98">
        <v>563.32788778571194</v>
      </c>
      <c r="DA17" s="63" t="s">
        <v>4105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483.26872315298914</v>
      </c>
      <c r="L18" s="98">
        <v>494.91772056077878</v>
      </c>
      <c r="M18" s="98">
        <v>505.79371881435213</v>
      </c>
      <c r="N18" s="98">
        <v>515.36114765728769</v>
      </c>
      <c r="O18" s="98">
        <v>537.79975902729689</v>
      </c>
      <c r="P18" s="98">
        <v>548.11103686190563</v>
      </c>
      <c r="Q18" s="98">
        <v>556.03187869652186</v>
      </c>
      <c r="R18" s="98">
        <v>569.11303466088373</v>
      </c>
      <c r="S18" s="98">
        <v>582.76071135242728</v>
      </c>
      <c r="T18" s="98">
        <v>487.96550266823851</v>
      </c>
      <c r="U18" s="98">
        <v>578.38250847318375</v>
      </c>
      <c r="V18" s="98">
        <v>602.83480887305961</v>
      </c>
      <c r="W18" s="98">
        <v>611.00939634519352</v>
      </c>
      <c r="DA18" s="63" t="s">
        <v>4106</v>
      </c>
    </row>
    <row r="19" spans="1:105" ht="12" customHeight="1" x14ac:dyDescent="0.25">
      <c r="A19" s="121" t="s">
        <v>54</v>
      </c>
      <c r="B19" s="122"/>
      <c r="C19" s="122">
        <v>358.21196028141463</v>
      </c>
      <c r="D19" s="122">
        <v>350.21033199052079</v>
      </c>
      <c r="E19" s="122">
        <v>623.9163178002309</v>
      </c>
      <c r="F19" s="122">
        <v>570.77842973835504</v>
      </c>
      <c r="G19" s="122">
        <v>517.57005803483992</v>
      </c>
      <c r="H19" s="122">
        <v>546.69578746248999</v>
      </c>
      <c r="I19" s="122">
        <v>551.19703926919635</v>
      </c>
      <c r="J19" s="122">
        <v>571.09013175325458</v>
      </c>
      <c r="K19" s="122">
        <v>584.47628852180992</v>
      </c>
      <c r="L19" s="122">
        <v>619.92573876854283</v>
      </c>
      <c r="M19" s="122">
        <v>581.48558499043668</v>
      </c>
      <c r="N19" s="122">
        <v>578.49644744667489</v>
      </c>
      <c r="O19" s="122">
        <v>566.1261092840931</v>
      </c>
      <c r="P19" s="122">
        <v>552.71109265019993</v>
      </c>
      <c r="Q19" s="122">
        <v>549.89958662568131</v>
      </c>
      <c r="R19" s="122">
        <v>560.82218210115025</v>
      </c>
      <c r="S19" s="122">
        <v>570.79731308638702</v>
      </c>
      <c r="T19" s="122">
        <v>582.71046364649612</v>
      </c>
      <c r="U19" s="122">
        <v>597.48743439426823</v>
      </c>
      <c r="V19" s="122">
        <v>585.84996164895347</v>
      </c>
      <c r="W19" s="122">
        <v>566.7572670074984</v>
      </c>
      <c r="DA19" s="130" t="s">
        <v>4107</v>
      </c>
    </row>
    <row r="20" spans="1:105" ht="12" customHeight="1" x14ac:dyDescent="0.25">
      <c r="A20" s="97" t="s">
        <v>51</v>
      </c>
      <c r="B20" s="98"/>
      <c r="C20" s="98">
        <v>343.32050171039975</v>
      </c>
      <c r="D20" s="98">
        <v>410.96801902828452</v>
      </c>
      <c r="E20" s="98">
        <v>530.38397050616163</v>
      </c>
      <c r="F20" s="98">
        <v>537.38204757086112</v>
      </c>
      <c r="G20" s="98">
        <v>538.94974442650971</v>
      </c>
      <c r="H20" s="98">
        <v>568.93132504843209</v>
      </c>
      <c r="I20" s="98">
        <v>537.70161579195178</v>
      </c>
      <c r="J20" s="98">
        <v>576.21498882204048</v>
      </c>
      <c r="K20" s="98">
        <v>592.05411867374369</v>
      </c>
      <c r="L20" s="98">
        <v>606.05841894451282</v>
      </c>
      <c r="M20" s="98">
        <v>577.42945179505682</v>
      </c>
      <c r="N20" s="98">
        <v>580.25396427422697</v>
      </c>
      <c r="O20" s="98">
        <v>563.10794956349275</v>
      </c>
      <c r="P20" s="98">
        <v>561.48311959837963</v>
      </c>
      <c r="Q20" s="98">
        <v>554.84956096005044</v>
      </c>
      <c r="R20" s="98">
        <v>565.6119298620315</v>
      </c>
      <c r="S20" s="98">
        <v>589.32533000360638</v>
      </c>
      <c r="T20" s="98">
        <v>593.54125184014265</v>
      </c>
      <c r="U20" s="98">
        <v>540.45531248256532</v>
      </c>
      <c r="V20" s="98">
        <v>603.79130024618087</v>
      </c>
      <c r="W20" s="98">
        <v>567.68631291905365</v>
      </c>
      <c r="DA20" s="63" t="s">
        <v>4108</v>
      </c>
    </row>
    <row r="21" spans="1:105" ht="12" customHeight="1" x14ac:dyDescent="0.25">
      <c r="A21" s="97" t="s">
        <v>50</v>
      </c>
      <c r="B21" s="98"/>
      <c r="C21" s="98">
        <v>370.0849725103771</v>
      </c>
      <c r="D21" s="98">
        <v>401.7389073587064</v>
      </c>
      <c r="E21" s="98">
        <v>534.42283718915303</v>
      </c>
      <c r="F21" s="98">
        <v>537.04296471746318</v>
      </c>
      <c r="G21" s="98">
        <v>525.6770565420037</v>
      </c>
      <c r="H21" s="98">
        <v>534.78039745402521</v>
      </c>
      <c r="I21" s="98">
        <v>558.20334485558828</v>
      </c>
      <c r="J21" s="98">
        <v>576.0832034734118</v>
      </c>
      <c r="K21" s="98">
        <v>595.12863726385842</v>
      </c>
      <c r="L21" s="98">
        <v>603.77526187283422</v>
      </c>
      <c r="M21" s="98">
        <v>578.62769739443286</v>
      </c>
      <c r="N21" s="98">
        <v>580.84932285044181</v>
      </c>
      <c r="O21" s="98">
        <v>557.86473079544794</v>
      </c>
      <c r="P21" s="98">
        <v>552.66780172514154</v>
      </c>
      <c r="Q21" s="98">
        <v>549.89297068287794</v>
      </c>
      <c r="R21" s="98">
        <v>557.98108728295733</v>
      </c>
      <c r="S21" s="98">
        <v>564.10628417946248</v>
      </c>
      <c r="T21" s="98">
        <v>582.15556876519497</v>
      </c>
      <c r="U21" s="98">
        <v>610.23324585231524</v>
      </c>
      <c r="V21" s="98">
        <v>580.95088793491345</v>
      </c>
      <c r="W21" s="98">
        <v>563.065257304802</v>
      </c>
      <c r="DA21" s="63" t="s">
        <v>4109</v>
      </c>
    </row>
    <row r="22" spans="1:105" ht="12" customHeight="1" x14ac:dyDescent="0.25">
      <c r="A22" s="109" t="s">
        <v>120</v>
      </c>
      <c r="B22" s="33"/>
      <c r="C22" s="33">
        <v>321.30935960771103</v>
      </c>
      <c r="D22" s="33">
        <v>254.1051893603626</v>
      </c>
      <c r="E22" s="33">
        <v>687.9946265396261</v>
      </c>
      <c r="F22" s="33">
        <v>623.6610796510131</v>
      </c>
      <c r="G22" s="33">
        <v>483.02171374050977</v>
      </c>
      <c r="H22" s="33">
        <v>580.34459761858682</v>
      </c>
      <c r="I22" s="33">
        <v>528.23451801553244</v>
      </c>
      <c r="J22" s="33">
        <v>562.60681021992741</v>
      </c>
      <c r="K22" s="33">
        <v>568.58942120627967</v>
      </c>
      <c r="L22" s="33">
        <v>636.45670782114712</v>
      </c>
      <c r="M22" s="33">
        <v>585.57167854262741</v>
      </c>
      <c r="N22" s="33">
        <v>572.98152591003873</v>
      </c>
      <c r="O22" s="33">
        <v>587.67856488823793</v>
      </c>
      <c r="P22" s="33">
        <v>548.8193336588057</v>
      </c>
      <c r="Q22" s="33">
        <v>548.36311812775239</v>
      </c>
      <c r="R22" s="33">
        <v>563.69586777280244</v>
      </c>
      <c r="S22" s="33">
        <v>576.86467261767541</v>
      </c>
      <c r="T22" s="33">
        <v>578.84538118535261</v>
      </c>
      <c r="U22" s="33">
        <v>584.12816378801995</v>
      </c>
      <c r="V22" s="33">
        <v>589.00043597151273</v>
      </c>
      <c r="W22" s="33">
        <v>584.90971553877193</v>
      </c>
      <c r="DA22" s="60" t="s">
        <v>4110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9137.5789139132121</v>
      </c>
      <c r="D24" s="117">
        <f t="shared" si="7"/>
        <v>8652.621645451236</v>
      </c>
      <c r="E24" s="117">
        <f t="shared" si="7"/>
        <v>9103.1266998007177</v>
      </c>
      <c r="F24" s="117">
        <f t="shared" si="7"/>
        <v>8743.4231848271502</v>
      </c>
      <c r="G24" s="117">
        <f t="shared" si="7"/>
        <v>8760.0397257006698</v>
      </c>
      <c r="H24" s="117">
        <f t="shared" si="7"/>
        <v>9238.0694492638086</v>
      </c>
      <c r="I24" s="117">
        <f t="shared" si="7"/>
        <v>8928.0715033271917</v>
      </c>
      <c r="J24" s="117">
        <f t="shared" si="7"/>
        <v>9014.2383851826926</v>
      </c>
      <c r="K24" s="117">
        <f t="shared" si="7"/>
        <v>9164.3582815428636</v>
      </c>
      <c r="L24" s="117">
        <f t="shared" si="7"/>
        <v>10230.157122784329</v>
      </c>
      <c r="M24" s="117">
        <f t="shared" si="7"/>
        <v>8929.4201341081443</v>
      </c>
      <c r="N24" s="117">
        <f t="shared" si="7"/>
        <v>9389.1279938472398</v>
      </c>
      <c r="O24" s="117">
        <f t="shared" si="7"/>
        <v>9024.9899806619651</v>
      </c>
      <c r="P24" s="117">
        <f t="shared" si="7"/>
        <v>8107.1484795864071</v>
      </c>
      <c r="Q24" s="117">
        <f t="shared" si="7"/>
        <v>7988.062079533971</v>
      </c>
      <c r="R24" s="117">
        <f t="shared" ref="R24:V24" si="8">R25+R28+R30+R39</f>
        <v>8234.4191187765864</v>
      </c>
      <c r="S24" s="117">
        <f t="shared" si="8"/>
        <v>8121.2111829717378</v>
      </c>
      <c r="T24" s="117">
        <f t="shared" si="8"/>
        <v>7986.7814020944497</v>
      </c>
      <c r="U24" s="117">
        <f t="shared" si="8"/>
        <v>8107.7985318604942</v>
      </c>
      <c r="V24" s="117">
        <f t="shared" si="8"/>
        <v>7685.7586572643522</v>
      </c>
      <c r="W24" s="117">
        <f t="shared" ref="W24" si="9">W25+W28+W30+W39</f>
        <v>6894.8322133433785</v>
      </c>
      <c r="DA24" s="129" t="s">
        <v>4111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8086.6098826453508</v>
      </c>
      <c r="D25" s="122">
        <f t="shared" si="10"/>
        <v>7766.2282582301586</v>
      </c>
      <c r="E25" s="122">
        <f t="shared" si="10"/>
        <v>7433.2028617047763</v>
      </c>
      <c r="F25" s="122">
        <f t="shared" si="10"/>
        <v>7203.9578169276801</v>
      </c>
      <c r="G25" s="122">
        <f t="shared" si="10"/>
        <v>7445.2590535798718</v>
      </c>
      <c r="H25" s="122">
        <f t="shared" si="10"/>
        <v>7786.9956156763665</v>
      </c>
      <c r="I25" s="122">
        <f t="shared" si="10"/>
        <v>7502.875682245799</v>
      </c>
      <c r="J25" s="122">
        <f t="shared" si="10"/>
        <v>7533.9003858160067</v>
      </c>
      <c r="K25" s="122">
        <f t="shared" si="10"/>
        <v>7620.0058650266246</v>
      </c>
      <c r="L25" s="122">
        <f t="shared" si="10"/>
        <v>8582.6886300875049</v>
      </c>
      <c r="M25" s="122">
        <f t="shared" si="10"/>
        <v>7335.132110024947</v>
      </c>
      <c r="N25" s="122">
        <f t="shared" si="10"/>
        <v>7805.7054073803274</v>
      </c>
      <c r="O25" s="122">
        <f t="shared" si="10"/>
        <v>7383.3335504997585</v>
      </c>
      <c r="P25" s="122">
        <f t="shared" si="10"/>
        <v>6471.5244651664489</v>
      </c>
      <c r="Q25" s="122">
        <f t="shared" si="10"/>
        <v>6297.6988951909952</v>
      </c>
      <c r="R25" s="122">
        <f t="shared" ref="R25:V25" si="11">SUM(R26:R27)</f>
        <v>6529.5728263000046</v>
      </c>
      <c r="S25" s="122">
        <f t="shared" si="11"/>
        <v>6404.0219420289786</v>
      </c>
      <c r="T25" s="122">
        <f t="shared" si="11"/>
        <v>6273.4956707238343</v>
      </c>
      <c r="U25" s="122">
        <f t="shared" si="11"/>
        <v>6289.4895153863044</v>
      </c>
      <c r="V25" s="122">
        <f t="shared" si="11"/>
        <v>5871.6313104090141</v>
      </c>
      <c r="W25" s="122">
        <f t="shared" ref="W25" si="12">SUM(W26:W27)</f>
        <v>5142.4563019525449</v>
      </c>
      <c r="DA25" s="130" t="s">
        <v>4112</v>
      </c>
    </row>
    <row r="26" spans="1:105" ht="12" customHeight="1" x14ac:dyDescent="0.25">
      <c r="A26" s="97" t="s">
        <v>74</v>
      </c>
      <c r="B26" s="98"/>
      <c r="C26" s="98">
        <v>7926.2534560298909</v>
      </c>
      <c r="D26" s="98">
        <v>7613.8036523392238</v>
      </c>
      <c r="E26" s="98">
        <v>7287.4334057334609</v>
      </c>
      <c r="F26" s="98">
        <v>7065.0519308866997</v>
      </c>
      <c r="G26" s="98">
        <v>7303.8637607645323</v>
      </c>
      <c r="H26" s="98">
        <v>7639.7207026099231</v>
      </c>
      <c r="I26" s="98">
        <v>7364.6497724980018</v>
      </c>
      <c r="J26" s="98">
        <v>7396.4985768989281</v>
      </c>
      <c r="K26" s="98">
        <v>7482.9554074223106</v>
      </c>
      <c r="L26" s="98">
        <v>8427.9863906503233</v>
      </c>
      <c r="M26" s="98">
        <v>7206.1874248390923</v>
      </c>
      <c r="N26" s="98">
        <v>7669.7835757232078</v>
      </c>
      <c r="O26" s="98">
        <v>7257.0127791325585</v>
      </c>
      <c r="P26" s="98">
        <v>6364.5094239531463</v>
      </c>
      <c r="Q26" s="98">
        <v>6195.4467039328374</v>
      </c>
      <c r="R26" s="98">
        <v>6424.176254540479</v>
      </c>
      <c r="S26" s="98">
        <v>6301.6337087905595</v>
      </c>
      <c r="T26" s="98">
        <v>6171.7571925087395</v>
      </c>
      <c r="U26" s="98">
        <v>6189.6422757566224</v>
      </c>
      <c r="V26" s="98">
        <v>5778.5849757576698</v>
      </c>
      <c r="W26" s="98">
        <v>5062.8801856598684</v>
      </c>
      <c r="DA26" s="63" t="s">
        <v>4113</v>
      </c>
    </row>
    <row r="27" spans="1:105" ht="12" customHeight="1" x14ac:dyDescent="0.25">
      <c r="A27" s="97" t="s">
        <v>53</v>
      </c>
      <c r="B27" s="98"/>
      <c r="C27" s="98">
        <v>160.35642661545944</v>
      </c>
      <c r="D27" s="98">
        <v>152.4246058909348</v>
      </c>
      <c r="E27" s="98">
        <v>145.7694559713151</v>
      </c>
      <c r="F27" s="98">
        <v>138.90588604098045</v>
      </c>
      <c r="G27" s="98">
        <v>141.39529281533984</v>
      </c>
      <c r="H27" s="98">
        <v>147.27491306644325</v>
      </c>
      <c r="I27" s="98">
        <v>138.22590974779706</v>
      </c>
      <c r="J27" s="98">
        <v>137.40180891707897</v>
      </c>
      <c r="K27" s="98">
        <v>137.05045760431375</v>
      </c>
      <c r="L27" s="98">
        <v>154.70223943718139</v>
      </c>
      <c r="M27" s="98">
        <v>128.94468518585444</v>
      </c>
      <c r="N27" s="98">
        <v>135.92183165711916</v>
      </c>
      <c r="O27" s="98">
        <v>126.32077136719955</v>
      </c>
      <c r="P27" s="98">
        <v>107.01504121330278</v>
      </c>
      <c r="Q27" s="98">
        <v>102.25219125815792</v>
      </c>
      <c r="R27" s="98">
        <v>105.39657175952532</v>
      </c>
      <c r="S27" s="98">
        <v>102.38823323841912</v>
      </c>
      <c r="T27" s="98">
        <v>101.73847821509489</v>
      </c>
      <c r="U27" s="98">
        <v>99.847239629681965</v>
      </c>
      <c r="V27" s="98">
        <v>93.046334651343983</v>
      </c>
      <c r="W27" s="98">
        <v>79.576116292676929</v>
      </c>
      <c r="DA27" s="63" t="s">
        <v>4114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0</v>
      </c>
      <c r="D28" s="122">
        <f t="shared" si="13"/>
        <v>0</v>
      </c>
      <c r="E28" s="122">
        <f t="shared" si="13"/>
        <v>0.77328494022386562</v>
      </c>
      <c r="F28" s="122">
        <f t="shared" si="13"/>
        <v>0.98284304149308466</v>
      </c>
      <c r="G28" s="122">
        <f t="shared" si="13"/>
        <v>0.70766571844855664</v>
      </c>
      <c r="H28" s="122">
        <f t="shared" si="13"/>
        <v>1.725878936314059</v>
      </c>
      <c r="I28" s="122">
        <f t="shared" si="13"/>
        <v>3.5466067629692573</v>
      </c>
      <c r="J28" s="122">
        <f t="shared" si="13"/>
        <v>4.8252190536582198</v>
      </c>
      <c r="K28" s="122">
        <f t="shared" si="13"/>
        <v>6.2749131950642925</v>
      </c>
      <c r="L28" s="122">
        <f t="shared" si="13"/>
        <v>7.2352104075332306</v>
      </c>
      <c r="M28" s="122">
        <f t="shared" si="13"/>
        <v>8.6901464959628605</v>
      </c>
      <c r="N28" s="122">
        <f t="shared" si="13"/>
        <v>9.0572553168443068</v>
      </c>
      <c r="O28" s="122">
        <f t="shared" si="13"/>
        <v>16.423599419708498</v>
      </c>
      <c r="P28" s="122">
        <f t="shared" si="13"/>
        <v>23.445869732684184</v>
      </c>
      <c r="Q28" s="122">
        <f t="shared" si="13"/>
        <v>52.727257538262116</v>
      </c>
      <c r="R28" s="122">
        <f t="shared" si="13"/>
        <v>39.485519227778532</v>
      </c>
      <c r="S28" s="122">
        <f t="shared" si="13"/>
        <v>33.895683663345913</v>
      </c>
      <c r="T28" s="122">
        <f t="shared" si="13"/>
        <v>37.23192297425441</v>
      </c>
      <c r="U28" s="122">
        <f t="shared" si="13"/>
        <v>39.208279422763106</v>
      </c>
      <c r="V28" s="122">
        <f t="shared" si="13"/>
        <v>24.768045534129044</v>
      </c>
      <c r="W28" s="122">
        <f t="shared" si="13"/>
        <v>13.693789707353595</v>
      </c>
      <c r="DA28" s="130" t="s">
        <v>4115</v>
      </c>
    </row>
    <row r="29" spans="1:105" ht="12" customHeight="1" x14ac:dyDescent="0.25">
      <c r="A29" s="97" t="s">
        <v>53</v>
      </c>
      <c r="B29" s="98"/>
      <c r="C29" s="98">
        <f>IF(RES_hhdet_in_tes!C29=0,0,RES_hhdet_in_tes!C29*1000*11630/RES_hhdet_in_new!C26)</f>
        <v>0</v>
      </c>
      <c r="D29" s="98">
        <f>IF(RES_hhdet_in_tes!D29=0,0,RES_hhdet_in_tes!D29*1000*11630/RES_hhdet_in_new!D26)</f>
        <v>0</v>
      </c>
      <c r="E29" s="98">
        <f>IF(RES_hhdet_in_tes!E29=0,0,RES_hhdet_in_tes!E29*1000*11630/RES_hhdet_in_new!E26)</f>
        <v>0.77328494022386562</v>
      </c>
      <c r="F29" s="98">
        <f>IF(RES_hhdet_in_tes!F29=0,0,RES_hhdet_in_tes!F29*1000*11630/RES_hhdet_in_new!F26)</f>
        <v>0.98284304149308466</v>
      </c>
      <c r="G29" s="98">
        <f>IF(RES_hhdet_in_tes!G29=0,0,RES_hhdet_in_tes!G29*1000*11630/RES_hhdet_in_new!G26)</f>
        <v>0.70766571844855664</v>
      </c>
      <c r="H29" s="98">
        <f>IF(RES_hhdet_in_tes!H29=0,0,RES_hhdet_in_tes!H29*1000*11630/RES_hhdet_in_new!H26)</f>
        <v>1.725878936314059</v>
      </c>
      <c r="I29" s="98">
        <f>IF(RES_hhdet_in_tes!I29=0,0,RES_hhdet_in_tes!I29*1000*11630/RES_hhdet_in_new!I26)</f>
        <v>3.5466067629692573</v>
      </c>
      <c r="J29" s="98">
        <f>IF(RES_hhdet_in_tes!J29=0,0,RES_hhdet_in_tes!J29*1000*11630/RES_hhdet_in_new!J26)</f>
        <v>4.8252190536582198</v>
      </c>
      <c r="K29" s="98">
        <f>IF(RES_hhdet_in_tes!K29=0,0,RES_hhdet_in_tes!K29*1000*11630/RES_hhdet_in_new!K26)</f>
        <v>6.2749131950642925</v>
      </c>
      <c r="L29" s="98">
        <f>IF(RES_hhdet_in_tes!L29=0,0,RES_hhdet_in_tes!L29*1000*11630/RES_hhdet_in_new!L26)</f>
        <v>7.2352104075332306</v>
      </c>
      <c r="M29" s="98">
        <f>IF(RES_hhdet_in_tes!M29=0,0,RES_hhdet_in_tes!M29*1000*11630/RES_hhdet_in_new!M26)</f>
        <v>8.6901464959628605</v>
      </c>
      <c r="N29" s="98">
        <f>IF(RES_hhdet_in_tes!N29=0,0,RES_hhdet_in_tes!N29*1000*11630/RES_hhdet_in_new!N26)</f>
        <v>9.0572553168443068</v>
      </c>
      <c r="O29" s="98">
        <f>IF(RES_hhdet_in_tes!O29=0,0,RES_hhdet_in_tes!O29*1000*11630/RES_hhdet_in_new!O26)</f>
        <v>16.423599419708498</v>
      </c>
      <c r="P29" s="98">
        <f>IF(RES_hhdet_in_tes!P29=0,0,RES_hhdet_in_tes!P29*1000*11630/RES_hhdet_in_new!P26)</f>
        <v>23.445869732684184</v>
      </c>
      <c r="Q29" s="98">
        <f>IF(RES_hhdet_in_tes!Q29=0,0,RES_hhdet_in_tes!Q29*1000*11630/RES_hhdet_in_new!Q26)</f>
        <v>52.727257538262116</v>
      </c>
      <c r="R29" s="98">
        <f>IF(RES_hhdet_in_tes!R29=0,0,RES_hhdet_in_tes!R29*1000*11630/RES_hhdet_in_new!R26)</f>
        <v>39.485519227778532</v>
      </c>
      <c r="S29" s="98">
        <f>IF(RES_hhdet_in_tes!S29=0,0,RES_hhdet_in_tes!S29*1000*11630/RES_hhdet_in_new!S26)</f>
        <v>33.895683663345913</v>
      </c>
      <c r="T29" s="98">
        <f>IF(RES_hhdet_in_tes!T29=0,0,RES_hhdet_in_tes!T29*1000*11630/RES_hhdet_in_new!T26)</f>
        <v>37.23192297425441</v>
      </c>
      <c r="U29" s="98">
        <f>IF(RES_hhdet_in_tes!U29=0,0,RES_hhdet_in_tes!U29*1000*11630/RES_hhdet_in_new!U26)</f>
        <v>39.208279422763106</v>
      </c>
      <c r="V29" s="98">
        <f>IF(RES_hhdet_in_tes!V29=0,0,RES_hhdet_in_tes!V29*1000*11630/RES_hhdet_in_new!V26)</f>
        <v>24.768045534129044</v>
      </c>
      <c r="W29" s="98">
        <f>IF(RES_hhdet_in_tes!W29=0,0,RES_hhdet_in_tes!W29*1000*11630/RES_hhdet_in_new!W26)</f>
        <v>13.693789707353595</v>
      </c>
      <c r="DA29" s="63" t="s">
        <v>4116</v>
      </c>
    </row>
    <row r="30" spans="1:105" ht="12" customHeight="1" x14ac:dyDescent="0.25">
      <c r="A30" s="121" t="s">
        <v>55</v>
      </c>
      <c r="B30" s="122"/>
      <c r="C30" s="122">
        <v>692.16909963092712</v>
      </c>
      <c r="D30" s="122">
        <v>539.52718920688824</v>
      </c>
      <c r="E30" s="122">
        <v>1039.6152784534306</v>
      </c>
      <c r="F30" s="122">
        <v>965.03058979556488</v>
      </c>
      <c r="G30" s="122">
        <v>798.36732869705838</v>
      </c>
      <c r="H30" s="122">
        <v>904.59246328352469</v>
      </c>
      <c r="I30" s="122">
        <v>869.62991309649658</v>
      </c>
      <c r="J30" s="122">
        <v>905.00380606173769</v>
      </c>
      <c r="K30" s="122">
        <v>954.40362538589886</v>
      </c>
      <c r="L30" s="122">
        <v>1018.9549866031331</v>
      </c>
      <c r="M30" s="122">
        <v>1003.5742186093777</v>
      </c>
      <c r="N30" s="122">
        <v>996.11040729072636</v>
      </c>
      <c r="O30" s="122">
        <v>1058.5904229045029</v>
      </c>
      <c r="P30" s="122">
        <v>1060.5813788862538</v>
      </c>
      <c r="Q30" s="122">
        <v>1088.2483128217273</v>
      </c>
      <c r="R30" s="122">
        <v>1105.0937737699073</v>
      </c>
      <c r="S30" s="122">
        <v>1114.5137457843484</v>
      </c>
      <c r="T30" s="122">
        <v>1094.9737895388116</v>
      </c>
      <c r="U30" s="122">
        <v>1177.2272718994643</v>
      </c>
      <c r="V30" s="122">
        <v>1205.8496166594296</v>
      </c>
      <c r="W30" s="122">
        <v>1172.3352977829923</v>
      </c>
      <c r="DA30" s="130" t="s">
        <v>4117</v>
      </c>
    </row>
    <row r="31" spans="1:105" ht="12" customHeight="1" x14ac:dyDescent="0.25">
      <c r="A31" s="97" t="s">
        <v>141</v>
      </c>
      <c r="B31" s="98"/>
      <c r="C31" s="98">
        <v>765.85945662845199</v>
      </c>
      <c r="D31" s="98">
        <v>778.3697111680641</v>
      </c>
      <c r="E31" s="98">
        <v>819.29223108868655</v>
      </c>
      <c r="F31" s="98">
        <v>847.17310037657091</v>
      </c>
      <c r="G31" s="98">
        <v>857.51123499612936</v>
      </c>
      <c r="H31" s="98">
        <v>873.08285711180486</v>
      </c>
      <c r="I31" s="98">
        <v>909.36357480181039</v>
      </c>
      <c r="J31" s="98">
        <v>935.5372535143614</v>
      </c>
      <c r="K31" s="98">
        <v>968.81494680901301</v>
      </c>
      <c r="L31" s="98">
        <v>985.51298092049763</v>
      </c>
      <c r="M31" s="98">
        <v>982.0904334095527</v>
      </c>
      <c r="N31" s="98">
        <v>1034.2065420909512</v>
      </c>
      <c r="O31" s="98">
        <v>1026.477098616858</v>
      </c>
      <c r="P31" s="98">
        <v>1045.0051607744347</v>
      </c>
      <c r="Q31" s="98">
        <v>1047.6370252700988</v>
      </c>
      <c r="R31" s="98">
        <v>1083.8844807117857</v>
      </c>
      <c r="S31" s="98">
        <v>1113.1667556826212</v>
      </c>
      <c r="T31" s="98">
        <v>1154.0921071731657</v>
      </c>
      <c r="U31" s="98">
        <v>1225.6184289610478</v>
      </c>
      <c r="V31" s="98">
        <v>1212.3765688925671</v>
      </c>
      <c r="W31" s="98">
        <v>1162.2701951867232</v>
      </c>
      <c r="DA31" s="63" t="s">
        <v>4118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970.30871736801612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1155.0753653043428</v>
      </c>
      <c r="U32" s="98">
        <v>1226.527205335477</v>
      </c>
      <c r="V32" s="98">
        <v>1213.0711487480355</v>
      </c>
      <c r="W32" s="98">
        <v>1162.4013896295603</v>
      </c>
      <c r="DA32" s="63" t="s">
        <v>4119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478.5523479074746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644.4422987972365</v>
      </c>
      <c r="U33" s="101">
        <v>621.44902005254335</v>
      </c>
      <c r="V33" s="101">
        <v>603.93090196076582</v>
      </c>
      <c r="W33" s="101">
        <v>562.31415281784416</v>
      </c>
      <c r="DA33" s="131" t="s">
        <v>4120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491.75636946054169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510.63306650710638</v>
      </c>
      <c r="U34" s="104">
        <v>605.07818528293353</v>
      </c>
      <c r="V34" s="104">
        <v>609.14024678726969</v>
      </c>
      <c r="W34" s="104">
        <v>600.08723681171591</v>
      </c>
      <c r="DA34" s="132" t="s">
        <v>4121</v>
      </c>
    </row>
    <row r="35" spans="1:105" ht="12" customHeight="1" x14ac:dyDescent="0.25">
      <c r="A35" s="106" t="s">
        <v>122</v>
      </c>
      <c r="B35" s="101"/>
      <c r="C35" s="101">
        <v>654.19689214279072</v>
      </c>
      <c r="D35" s="101">
        <v>498.20495357346681</v>
      </c>
      <c r="E35" s="101">
        <v>1055.3017090101439</v>
      </c>
      <c r="F35" s="101">
        <v>982.98544169923957</v>
      </c>
      <c r="G35" s="101">
        <v>780.54085553085963</v>
      </c>
      <c r="H35" s="101">
        <v>930.85046842662427</v>
      </c>
      <c r="I35" s="101">
        <v>855.58344284520399</v>
      </c>
      <c r="J35" s="101">
        <v>901.73619150979016</v>
      </c>
      <c r="K35" s="101">
        <v>951.81886815383518</v>
      </c>
      <c r="L35" s="101">
        <v>1021.379854107376</v>
      </c>
      <c r="M35" s="101">
        <v>1005.2593315923597</v>
      </c>
      <c r="N35" s="101">
        <v>990.60593421036322</v>
      </c>
      <c r="O35" s="101">
        <v>1061.4788991150858</v>
      </c>
      <c r="P35" s="101">
        <v>1057.6811006129326</v>
      </c>
      <c r="Q35" s="101">
        <v>1086.6175070966865</v>
      </c>
      <c r="R35" s="101">
        <v>1102.991533206495</v>
      </c>
      <c r="S35" s="101">
        <v>1112.8127974071795</v>
      </c>
      <c r="T35" s="101">
        <v>0</v>
      </c>
      <c r="U35" s="101">
        <v>1170.482412144549</v>
      </c>
      <c r="V35" s="101">
        <v>0</v>
      </c>
      <c r="W35" s="101">
        <v>1171.8606370720317</v>
      </c>
      <c r="DA35" s="131" t="s">
        <v>4122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953.62442263729849</v>
      </c>
      <c r="L36" s="104">
        <v>1022.5411429790239</v>
      </c>
      <c r="M36" s="104">
        <v>1005.8294295403923</v>
      </c>
      <c r="N36" s="104">
        <v>990.84609997828034</v>
      </c>
      <c r="O36" s="104">
        <v>1063.4855561575177</v>
      </c>
      <c r="P36" s="104">
        <v>1063.6307037382212</v>
      </c>
      <c r="Q36" s="104">
        <v>1094.1818580624458</v>
      </c>
      <c r="R36" s="104">
        <v>1110.0754507891702</v>
      </c>
      <c r="S36" s="104">
        <v>1117.6610827895365</v>
      </c>
      <c r="T36" s="104">
        <v>1087.8677610663765</v>
      </c>
      <c r="U36" s="104">
        <v>1171.8424546714907</v>
      </c>
      <c r="V36" s="104">
        <v>1204.9914222473874</v>
      </c>
      <c r="W36" s="104">
        <v>1174.3372841309056</v>
      </c>
      <c r="DA36" s="132" t="s">
        <v>4123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470.35569948430941</v>
      </c>
      <c r="L37" s="98">
        <v>527.62342241824524</v>
      </c>
      <c r="M37" s="98">
        <v>500.03571072604018</v>
      </c>
      <c r="N37" s="98">
        <v>475.48495232099248</v>
      </c>
      <c r="O37" s="98">
        <v>525.68579713022098</v>
      </c>
      <c r="P37" s="98">
        <v>515.51966687631557</v>
      </c>
      <c r="Q37" s="98">
        <v>538.14997936592374</v>
      </c>
      <c r="R37" s="98">
        <v>540.96241612828646</v>
      </c>
      <c r="S37" s="98">
        <v>534.90037143710936</v>
      </c>
      <c r="T37" s="98">
        <v>599.90225839813797</v>
      </c>
      <c r="U37" s="98">
        <v>593.45994619830674</v>
      </c>
      <c r="V37" s="98">
        <v>602.15661337432812</v>
      </c>
      <c r="W37" s="98">
        <v>563.32788778571216</v>
      </c>
      <c r="DA37" s="63" t="s">
        <v>4124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483.26872315298908</v>
      </c>
      <c r="L38" s="98">
        <v>494.91772056077855</v>
      </c>
      <c r="M38" s="98">
        <v>505.79371881435219</v>
      </c>
      <c r="N38" s="98">
        <v>515.3611476572878</v>
      </c>
      <c r="O38" s="98">
        <v>537.79975902729677</v>
      </c>
      <c r="P38" s="98">
        <v>548.11103686190563</v>
      </c>
      <c r="Q38" s="98">
        <v>556.03187869652209</v>
      </c>
      <c r="R38" s="98">
        <v>569.11303466088361</v>
      </c>
      <c r="S38" s="98">
        <v>582.76071135242751</v>
      </c>
      <c r="T38" s="98">
        <v>487.96550266823823</v>
      </c>
      <c r="U38" s="98">
        <v>578.38250847318386</v>
      </c>
      <c r="V38" s="98">
        <v>602.83480887305927</v>
      </c>
      <c r="W38" s="98">
        <v>611.00939634519352</v>
      </c>
      <c r="DA38" s="63" t="s">
        <v>4125</v>
      </c>
    </row>
    <row r="39" spans="1:105" ht="12" customHeight="1" x14ac:dyDescent="0.25">
      <c r="A39" s="121" t="s">
        <v>54</v>
      </c>
      <c r="B39" s="122"/>
      <c r="C39" s="122">
        <v>358.7999316369341</v>
      </c>
      <c r="D39" s="122">
        <v>346.86619801418919</v>
      </c>
      <c r="E39" s="122">
        <v>629.53527470228596</v>
      </c>
      <c r="F39" s="122">
        <v>573.45193506241299</v>
      </c>
      <c r="G39" s="122">
        <v>515.70567770529067</v>
      </c>
      <c r="H39" s="122">
        <v>544.75549136760264</v>
      </c>
      <c r="I39" s="122">
        <v>552.01930122192607</v>
      </c>
      <c r="J39" s="122">
        <v>570.50897425128915</v>
      </c>
      <c r="K39" s="122">
        <v>583.67387793527644</v>
      </c>
      <c r="L39" s="122">
        <v>621.27829568615664</v>
      </c>
      <c r="M39" s="122">
        <v>582.02365897785637</v>
      </c>
      <c r="N39" s="122">
        <v>578.25492385934103</v>
      </c>
      <c r="O39" s="122">
        <v>566.64240783799539</v>
      </c>
      <c r="P39" s="122">
        <v>551.59676580101973</v>
      </c>
      <c r="Q39" s="122">
        <v>549.38761398298675</v>
      </c>
      <c r="R39" s="122">
        <v>560.2669994788954</v>
      </c>
      <c r="S39" s="122">
        <v>568.77981149506456</v>
      </c>
      <c r="T39" s="122">
        <v>581.08001885754902</v>
      </c>
      <c r="U39" s="122">
        <v>601.87346515196145</v>
      </c>
      <c r="V39" s="122">
        <v>583.50968466177949</v>
      </c>
      <c r="W39" s="122">
        <v>566.34682390048806</v>
      </c>
      <c r="DA39" s="130" t="s">
        <v>4126</v>
      </c>
    </row>
    <row r="40" spans="1:105" ht="12" customHeight="1" x14ac:dyDescent="0.25">
      <c r="A40" s="97" t="s">
        <v>50</v>
      </c>
      <c r="B40" s="98"/>
      <c r="C40" s="98">
        <v>370.08497251037704</v>
      </c>
      <c r="D40" s="98">
        <v>401.73890735870634</v>
      </c>
      <c r="E40" s="98">
        <v>534.42283718915303</v>
      </c>
      <c r="F40" s="98">
        <v>537.04296471746318</v>
      </c>
      <c r="G40" s="98">
        <v>525.6770565420037</v>
      </c>
      <c r="H40" s="98">
        <v>534.78039745402509</v>
      </c>
      <c r="I40" s="98">
        <v>558.20334485558828</v>
      </c>
      <c r="J40" s="98">
        <v>576.08320347341169</v>
      </c>
      <c r="K40" s="98">
        <v>595.12863726385842</v>
      </c>
      <c r="L40" s="98">
        <v>603.77526187283434</v>
      </c>
      <c r="M40" s="98">
        <v>578.62769739443286</v>
      </c>
      <c r="N40" s="98">
        <v>580.84932285044158</v>
      </c>
      <c r="O40" s="98">
        <v>557.86473079544794</v>
      </c>
      <c r="P40" s="98">
        <v>552.66780172514143</v>
      </c>
      <c r="Q40" s="98">
        <v>549.89297068287806</v>
      </c>
      <c r="R40" s="98">
        <v>557.98108728295745</v>
      </c>
      <c r="S40" s="98">
        <v>564.10628417946236</v>
      </c>
      <c r="T40" s="98">
        <v>582.15556876519486</v>
      </c>
      <c r="U40" s="98">
        <v>610.23324585231524</v>
      </c>
      <c r="V40" s="98">
        <v>580.95088793491345</v>
      </c>
      <c r="W40" s="98">
        <v>563.065257304802</v>
      </c>
      <c r="DA40" s="63" t="s">
        <v>4127</v>
      </c>
    </row>
    <row r="41" spans="1:105" ht="12" customHeight="1" x14ac:dyDescent="0.25">
      <c r="A41" s="109" t="s">
        <v>120</v>
      </c>
      <c r="B41" s="33"/>
      <c r="C41" s="33">
        <v>321.30935960771103</v>
      </c>
      <c r="D41" s="33">
        <v>254.10518936036266</v>
      </c>
      <c r="E41" s="33">
        <v>687.99462653962632</v>
      </c>
      <c r="F41" s="33">
        <v>623.66107965101321</v>
      </c>
      <c r="G41" s="33">
        <v>483.02171374050982</v>
      </c>
      <c r="H41" s="33">
        <v>580.34459761858682</v>
      </c>
      <c r="I41" s="33">
        <v>528.23451801553267</v>
      </c>
      <c r="J41" s="33">
        <v>562.6068102199273</v>
      </c>
      <c r="K41" s="33">
        <v>568.58942120627967</v>
      </c>
      <c r="L41" s="33">
        <v>636.45670782114712</v>
      </c>
      <c r="M41" s="33">
        <v>585.57167854262718</v>
      </c>
      <c r="N41" s="33">
        <v>572.98152591003873</v>
      </c>
      <c r="O41" s="33">
        <v>587.67856488823816</v>
      </c>
      <c r="P41" s="33">
        <v>548.81933365880582</v>
      </c>
      <c r="Q41" s="33">
        <v>548.3631181277525</v>
      </c>
      <c r="R41" s="33">
        <v>563.69586777280244</v>
      </c>
      <c r="S41" s="33">
        <v>576.86467261767552</v>
      </c>
      <c r="T41" s="33">
        <v>578.84538118535261</v>
      </c>
      <c r="U41" s="33">
        <v>584.12816378802006</v>
      </c>
      <c r="V41" s="33">
        <v>589.00043597151262</v>
      </c>
      <c r="W41" s="33">
        <v>584.90971553877205</v>
      </c>
      <c r="DA41" s="60" t="s">
        <v>4128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9071.7956627394797</v>
      </c>
      <c r="D43" s="117">
        <f t="shared" si="14"/>
        <v>9390.111211833515</v>
      </c>
      <c r="E43" s="117">
        <f t="shared" si="14"/>
        <v>9564.3512424304536</v>
      </c>
      <c r="F43" s="117">
        <f t="shared" si="14"/>
        <v>9004.39812509269</v>
      </c>
      <c r="G43" s="117">
        <f t="shared" si="14"/>
        <v>0</v>
      </c>
      <c r="H43" s="117">
        <f t="shared" si="14"/>
        <v>0</v>
      </c>
      <c r="I43" s="117">
        <f t="shared" si="14"/>
        <v>0</v>
      </c>
      <c r="J43" s="117">
        <f t="shared" si="14"/>
        <v>0</v>
      </c>
      <c r="K43" s="117">
        <f t="shared" si="14"/>
        <v>0</v>
      </c>
      <c r="L43" s="117">
        <f t="shared" si="14"/>
        <v>0</v>
      </c>
      <c r="M43" s="117">
        <f t="shared" si="14"/>
        <v>0</v>
      </c>
      <c r="N43" s="117">
        <f t="shared" si="14"/>
        <v>8601.1537784961129</v>
      </c>
      <c r="O43" s="117">
        <f t="shared" si="14"/>
        <v>8980.0695682672067</v>
      </c>
      <c r="P43" s="117">
        <f t="shared" si="14"/>
        <v>0</v>
      </c>
      <c r="Q43" s="117">
        <f t="shared" si="14"/>
        <v>0</v>
      </c>
      <c r="R43" s="117">
        <f t="shared" ref="R43:V43" si="15">R44+R47+R49+R58</f>
        <v>7725.4377995776231</v>
      </c>
      <c r="S43" s="117">
        <f t="shared" si="15"/>
        <v>7853.8991784740565</v>
      </c>
      <c r="T43" s="117">
        <f t="shared" si="15"/>
        <v>9059.8951081270388</v>
      </c>
      <c r="U43" s="117">
        <f t="shared" si="15"/>
        <v>7429.7759892470658</v>
      </c>
      <c r="V43" s="117">
        <f t="shared" si="15"/>
        <v>7043.9055623767763</v>
      </c>
      <c r="W43" s="117">
        <f t="shared" ref="W43" si="16">W44+W47+W49+W58</f>
        <v>8875.568794760844</v>
      </c>
      <c r="DA43" s="129" t="s">
        <v>4129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7974.0626883036575</v>
      </c>
      <c r="D44" s="122">
        <f t="shared" si="17"/>
        <v>8251.7877299262109</v>
      </c>
      <c r="E44" s="122">
        <f t="shared" si="17"/>
        <v>8007.8257857515327</v>
      </c>
      <c r="F44" s="122">
        <f t="shared" si="17"/>
        <v>7522.2922866755371</v>
      </c>
      <c r="G44" s="122">
        <f t="shared" si="17"/>
        <v>0</v>
      </c>
      <c r="H44" s="122">
        <f t="shared" si="17"/>
        <v>0</v>
      </c>
      <c r="I44" s="122">
        <f t="shared" si="17"/>
        <v>0</v>
      </c>
      <c r="J44" s="122">
        <f t="shared" si="17"/>
        <v>0</v>
      </c>
      <c r="K44" s="122">
        <f t="shared" si="17"/>
        <v>0</v>
      </c>
      <c r="L44" s="122">
        <f t="shared" si="17"/>
        <v>0</v>
      </c>
      <c r="M44" s="122">
        <f t="shared" si="17"/>
        <v>0</v>
      </c>
      <c r="N44" s="122">
        <f t="shared" si="17"/>
        <v>7059.2630984437837</v>
      </c>
      <c r="O44" s="122">
        <f t="shared" si="17"/>
        <v>7358.7011755083104</v>
      </c>
      <c r="P44" s="122">
        <f t="shared" si="17"/>
        <v>0</v>
      </c>
      <c r="Q44" s="122">
        <f t="shared" si="17"/>
        <v>0</v>
      </c>
      <c r="R44" s="122">
        <f t="shared" ref="R44:V44" si="18">SUM(R45:R46)</f>
        <v>6106.1423025294889</v>
      </c>
      <c r="S44" s="122">
        <f t="shared" si="18"/>
        <v>6181.0832973205352</v>
      </c>
      <c r="T44" s="122">
        <f t="shared" si="18"/>
        <v>7208.0814787829986</v>
      </c>
      <c r="U44" s="122">
        <f t="shared" si="18"/>
        <v>5730.019480902869</v>
      </c>
      <c r="V44" s="122">
        <f t="shared" si="18"/>
        <v>5380.2444156766087</v>
      </c>
      <c r="W44" s="122">
        <f t="shared" ref="W44" si="19">SUM(W45:W46)</f>
        <v>6957.5858342175125</v>
      </c>
      <c r="DA44" s="130" t="s">
        <v>4130</v>
      </c>
    </row>
    <row r="45" spans="1:105" ht="12" customHeight="1" x14ac:dyDescent="0.25">
      <c r="A45" s="97" t="s">
        <v>216</v>
      </c>
      <c r="B45" s="98"/>
      <c r="C45" s="98">
        <v>7815.9380579751642</v>
      </c>
      <c r="D45" s="98">
        <v>8089.8332456118023</v>
      </c>
      <c r="E45" s="98">
        <v>7850.7876381293445</v>
      </c>
      <c r="F45" s="98">
        <v>7377.2483120030811</v>
      </c>
      <c r="G45" s="98">
        <v>0</v>
      </c>
      <c r="H45" s="98">
        <v>0</v>
      </c>
      <c r="I45" s="98">
        <v>0</v>
      </c>
      <c r="J45" s="98">
        <v>0</v>
      </c>
      <c r="K45" s="98">
        <v>0</v>
      </c>
      <c r="L45" s="98">
        <v>0</v>
      </c>
      <c r="M45" s="98">
        <v>0</v>
      </c>
      <c r="N45" s="98">
        <v>6936.3391703151647</v>
      </c>
      <c r="O45" s="98">
        <v>7232.8018371683802</v>
      </c>
      <c r="P45" s="98">
        <v>0</v>
      </c>
      <c r="Q45" s="98">
        <v>0</v>
      </c>
      <c r="R45" s="98">
        <v>6007.5805003285477</v>
      </c>
      <c r="S45" s="98">
        <v>6082.2594325616274</v>
      </c>
      <c r="T45" s="98">
        <v>7091.1866439106279</v>
      </c>
      <c r="U45" s="98">
        <v>5639.0539698239763</v>
      </c>
      <c r="V45" s="98">
        <v>5294.9849714196771</v>
      </c>
      <c r="W45" s="98">
        <v>6849.9217867369816</v>
      </c>
      <c r="DA45" s="63" t="s">
        <v>4131</v>
      </c>
    </row>
    <row r="46" spans="1:105" ht="12" customHeight="1" x14ac:dyDescent="0.25">
      <c r="A46" s="97" t="s">
        <v>53</v>
      </c>
      <c r="B46" s="98"/>
      <c r="C46" s="98">
        <v>158.12463032849354</v>
      </c>
      <c r="D46" s="98">
        <v>161.95448431440877</v>
      </c>
      <c r="E46" s="98">
        <v>157.03814762218866</v>
      </c>
      <c r="F46" s="98">
        <v>145.04397467245582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122.92392812861864</v>
      </c>
      <c r="O46" s="98">
        <v>125.89933833993031</v>
      </c>
      <c r="P46" s="98">
        <v>0</v>
      </c>
      <c r="Q46" s="98">
        <v>0</v>
      </c>
      <c r="R46" s="98">
        <v>98.561802200941315</v>
      </c>
      <c r="S46" s="98">
        <v>98.823864758908101</v>
      </c>
      <c r="T46" s="98">
        <v>116.89483487237032</v>
      </c>
      <c r="U46" s="98">
        <v>90.965511078893087</v>
      </c>
      <c r="V46" s="98">
        <v>85.259444256931388</v>
      </c>
      <c r="W46" s="98">
        <v>107.66404748053098</v>
      </c>
      <c r="DA46" s="63" t="s">
        <v>4132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6.0052177527996374E-2</v>
      </c>
      <c r="D47" s="122">
        <f t="shared" si="20"/>
        <v>0.1300144182366347</v>
      </c>
      <c r="E47" s="122">
        <f t="shared" si="20"/>
        <v>0.44727204902675355</v>
      </c>
      <c r="F47" s="122">
        <f t="shared" si="20"/>
        <v>1.0883876555480465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9.1247759155953894</v>
      </c>
      <c r="O47" s="122">
        <f t="shared" si="20"/>
        <v>16.599326999822839</v>
      </c>
      <c r="P47" s="122">
        <f t="shared" si="20"/>
        <v>0</v>
      </c>
      <c r="Q47" s="122">
        <f t="shared" si="20"/>
        <v>0</v>
      </c>
      <c r="R47" s="122">
        <f t="shared" si="20"/>
        <v>39.211614567198836</v>
      </c>
      <c r="S47" s="122">
        <f t="shared" si="20"/>
        <v>33.760281464957053</v>
      </c>
      <c r="T47" s="122">
        <f t="shared" si="20"/>
        <v>37.883974333922922</v>
      </c>
      <c r="U47" s="122">
        <f t="shared" si="20"/>
        <v>38.957507072831667</v>
      </c>
      <c r="V47" s="122">
        <f t="shared" si="20"/>
        <v>25.089276893918726</v>
      </c>
      <c r="W47" s="122">
        <f t="shared" si="20"/>
        <v>13.245609681442575</v>
      </c>
      <c r="DA47" s="130" t="s">
        <v>4133</v>
      </c>
    </row>
    <row r="48" spans="1:105" ht="12" customHeight="1" x14ac:dyDescent="0.25">
      <c r="A48" s="97" t="s">
        <v>53</v>
      </c>
      <c r="B48" s="98"/>
      <c r="C48" s="98">
        <f>IF(RES_hhdet_in_tes!C48=0,0,RES_hhdet_in_tes!C48*1000*11630/RES_hhdet_in_new!C45)</f>
        <v>6.0052177527996374E-2</v>
      </c>
      <c r="D48" s="98">
        <f>IF(RES_hhdet_in_tes!D48=0,0,RES_hhdet_in_tes!D48*1000*11630/RES_hhdet_in_new!D45)</f>
        <v>0.1300144182366347</v>
      </c>
      <c r="E48" s="98">
        <f>IF(RES_hhdet_in_tes!E48=0,0,RES_hhdet_in_tes!E48*1000*11630/RES_hhdet_in_new!E45)</f>
        <v>0.44727204902675355</v>
      </c>
      <c r="F48" s="98">
        <f>IF(RES_hhdet_in_tes!F48=0,0,RES_hhdet_in_tes!F48*1000*11630/RES_hhdet_in_new!F45)</f>
        <v>1.0883876555480465</v>
      </c>
      <c r="G48" s="98">
        <f>IF(RES_hhdet_in_tes!G48=0,0,RES_hhdet_in_tes!G48*1000*11630/RES_hhdet_in_new!G45)</f>
        <v>0</v>
      </c>
      <c r="H48" s="98">
        <f>IF(RES_hhdet_in_tes!H48=0,0,RES_hhdet_in_tes!H48*1000*11630/RES_hhdet_in_new!H45)</f>
        <v>0</v>
      </c>
      <c r="I48" s="98">
        <f>IF(RES_hhdet_in_tes!I48=0,0,RES_hhdet_in_tes!I48*1000*11630/RES_hhdet_in_new!I45)</f>
        <v>0</v>
      </c>
      <c r="J48" s="98">
        <f>IF(RES_hhdet_in_tes!J48=0,0,RES_hhdet_in_tes!J48*1000*11630/RES_hhdet_in_new!J45)</f>
        <v>0</v>
      </c>
      <c r="K48" s="98">
        <f>IF(RES_hhdet_in_tes!K48=0,0,RES_hhdet_in_tes!K48*1000*11630/RES_hhdet_in_new!K45)</f>
        <v>0</v>
      </c>
      <c r="L48" s="98">
        <f>IF(RES_hhdet_in_tes!L48=0,0,RES_hhdet_in_tes!L48*1000*11630/RES_hhdet_in_new!L45)</f>
        <v>0</v>
      </c>
      <c r="M48" s="98">
        <f>IF(RES_hhdet_in_tes!M48=0,0,RES_hhdet_in_tes!M48*1000*11630/RES_hhdet_in_new!M45)</f>
        <v>0</v>
      </c>
      <c r="N48" s="98">
        <f>IF(RES_hhdet_in_tes!N48=0,0,RES_hhdet_in_tes!N48*1000*11630/RES_hhdet_in_new!N45)</f>
        <v>9.1247759155953894</v>
      </c>
      <c r="O48" s="98">
        <f>IF(RES_hhdet_in_tes!O48=0,0,RES_hhdet_in_tes!O48*1000*11630/RES_hhdet_in_new!O45)</f>
        <v>16.599326999822839</v>
      </c>
      <c r="P48" s="98">
        <f>IF(RES_hhdet_in_tes!P48=0,0,RES_hhdet_in_tes!P48*1000*11630/RES_hhdet_in_new!P45)</f>
        <v>0</v>
      </c>
      <c r="Q48" s="98">
        <f>IF(RES_hhdet_in_tes!Q48=0,0,RES_hhdet_in_tes!Q48*1000*11630/RES_hhdet_in_new!Q45)</f>
        <v>0</v>
      </c>
      <c r="R48" s="98">
        <f>IF(RES_hhdet_in_tes!R48=0,0,RES_hhdet_in_tes!R48*1000*11630/RES_hhdet_in_new!R45)</f>
        <v>39.211614567198836</v>
      </c>
      <c r="S48" s="98">
        <f>IF(RES_hhdet_in_tes!S48=0,0,RES_hhdet_in_tes!S48*1000*11630/RES_hhdet_in_new!S45)</f>
        <v>33.760281464957053</v>
      </c>
      <c r="T48" s="98">
        <f>IF(RES_hhdet_in_tes!T48=0,0,RES_hhdet_in_tes!T48*1000*11630/RES_hhdet_in_new!T45)</f>
        <v>37.883974333922922</v>
      </c>
      <c r="U48" s="98">
        <f>IF(RES_hhdet_in_tes!U48=0,0,RES_hhdet_in_tes!U48*1000*11630/RES_hhdet_in_new!U45)</f>
        <v>38.957507072831667</v>
      </c>
      <c r="V48" s="98">
        <f>IF(RES_hhdet_in_tes!V48=0,0,RES_hhdet_in_tes!V48*1000*11630/RES_hhdet_in_new!V45)</f>
        <v>25.089276893918726</v>
      </c>
      <c r="W48" s="98">
        <f>IF(RES_hhdet_in_tes!W48=0,0,RES_hhdet_in_tes!W48*1000*11630/RES_hhdet_in_new!W45)</f>
        <v>13.245609681442575</v>
      </c>
      <c r="DA48" s="63" t="s">
        <v>4134</v>
      </c>
    </row>
    <row r="49" spans="1:105" ht="12" customHeight="1" x14ac:dyDescent="0.25">
      <c r="A49" s="121" t="s">
        <v>55</v>
      </c>
      <c r="B49" s="122"/>
      <c r="C49" s="122">
        <v>738.84606400246776</v>
      </c>
      <c r="D49" s="122">
        <v>791.49494719124777</v>
      </c>
      <c r="E49" s="122">
        <v>926.61400001690822</v>
      </c>
      <c r="F49" s="122">
        <v>907.46458480388333</v>
      </c>
      <c r="G49" s="122">
        <v>0</v>
      </c>
      <c r="H49" s="122">
        <v>0</v>
      </c>
      <c r="I49" s="122">
        <v>0</v>
      </c>
      <c r="J49" s="122">
        <v>0</v>
      </c>
      <c r="K49" s="122">
        <v>0</v>
      </c>
      <c r="L49" s="122">
        <v>0</v>
      </c>
      <c r="M49" s="122">
        <v>0</v>
      </c>
      <c r="N49" s="122">
        <v>954.5193236637806</v>
      </c>
      <c r="O49" s="122">
        <v>1038.1197849007442</v>
      </c>
      <c r="P49" s="122">
        <v>0</v>
      </c>
      <c r="Q49" s="122">
        <v>0</v>
      </c>
      <c r="R49" s="122">
        <v>1019.8306535574377</v>
      </c>
      <c r="S49" s="122">
        <v>1070.2887945660707</v>
      </c>
      <c r="T49" s="122">
        <v>1232.8463834660643</v>
      </c>
      <c r="U49" s="122">
        <v>1058.9047414668707</v>
      </c>
      <c r="V49" s="122">
        <v>1055.0541984410604</v>
      </c>
      <c r="W49" s="122">
        <v>1338.3644153386947</v>
      </c>
      <c r="DA49" s="130" t="s">
        <v>4135</v>
      </c>
    </row>
    <row r="50" spans="1:105" ht="12" customHeight="1" x14ac:dyDescent="0.25">
      <c r="A50" s="97" t="s">
        <v>138</v>
      </c>
      <c r="B50" s="98"/>
      <c r="C50" s="98">
        <v>742.583639865446</v>
      </c>
      <c r="D50" s="98">
        <v>801.18700157804233</v>
      </c>
      <c r="E50" s="98">
        <v>921.44334682862177</v>
      </c>
      <c r="F50" s="98">
        <v>903.2077796708495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950.36725122151643</v>
      </c>
      <c r="O50" s="98">
        <v>1037.1469045729959</v>
      </c>
      <c r="P50" s="98">
        <v>0</v>
      </c>
      <c r="Q50" s="98">
        <v>0</v>
      </c>
      <c r="R50" s="98">
        <v>1019.819876506235</v>
      </c>
      <c r="S50" s="98">
        <v>1069.9999546380068</v>
      </c>
      <c r="T50" s="98">
        <v>1237.4831533843292</v>
      </c>
      <c r="U50" s="98">
        <v>1053.1099855033735</v>
      </c>
      <c r="V50" s="98">
        <v>1043.2406556322194</v>
      </c>
      <c r="W50" s="98">
        <v>1532.9347410676596</v>
      </c>
      <c r="DA50" s="63" t="s">
        <v>4136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950.19551187367438</v>
      </c>
      <c r="O51" s="98">
        <v>1038.7890270379557</v>
      </c>
      <c r="P51" s="98">
        <v>0</v>
      </c>
      <c r="Q51" s="98">
        <v>0</v>
      </c>
      <c r="R51" s="98">
        <v>1020.7143717560585</v>
      </c>
      <c r="S51" s="98">
        <v>1071.2333697401855</v>
      </c>
      <c r="T51" s="98">
        <v>1240.4573074536552</v>
      </c>
      <c r="U51" s="98">
        <v>1054.3022260204875</v>
      </c>
      <c r="V51" s="98">
        <v>1044.5840816402392</v>
      </c>
      <c r="W51" s="98">
        <v>1539.6538484182654</v>
      </c>
      <c r="DA51" s="63" t="s">
        <v>4137</v>
      </c>
    </row>
    <row r="52" spans="1:105" ht="12" customHeight="1" x14ac:dyDescent="0.25">
      <c r="A52" s="100" t="s">
        <v>216</v>
      </c>
      <c r="B52" s="101"/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456.33079498239101</v>
      </c>
      <c r="O52" s="101">
        <v>512.93997748557661</v>
      </c>
      <c r="P52" s="101">
        <v>0</v>
      </c>
      <c r="Q52" s="101">
        <v>0</v>
      </c>
      <c r="R52" s="101">
        <v>494.71137773730459</v>
      </c>
      <c r="S52" s="101">
        <v>510.27512124213536</v>
      </c>
      <c r="T52" s="101">
        <v>693.70433649524091</v>
      </c>
      <c r="U52" s="101">
        <v>531.76817450020633</v>
      </c>
      <c r="V52" s="101">
        <v>517.42846896665878</v>
      </c>
      <c r="W52" s="101">
        <v>757.10648516821539</v>
      </c>
      <c r="DA52" s="131" t="s">
        <v>4138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493.86471689128331</v>
      </c>
      <c r="O53" s="104">
        <v>525.84904955237903</v>
      </c>
      <c r="P53" s="104">
        <v>0</v>
      </c>
      <c r="Q53" s="104">
        <v>0</v>
      </c>
      <c r="R53" s="104">
        <v>526.00299401875384</v>
      </c>
      <c r="S53" s="104">
        <v>560.95824849805001</v>
      </c>
      <c r="T53" s="104">
        <v>546.75297095841415</v>
      </c>
      <c r="U53" s="104">
        <v>522.5340515202812</v>
      </c>
      <c r="V53" s="104">
        <v>527.15561267358032</v>
      </c>
      <c r="W53" s="104">
        <v>782.54736325005024</v>
      </c>
      <c r="DA53" s="132" t="s">
        <v>4139</v>
      </c>
    </row>
    <row r="54" spans="1:105" ht="12" customHeight="1" x14ac:dyDescent="0.25">
      <c r="A54" s="106" t="s">
        <v>122</v>
      </c>
      <c r="B54" s="101"/>
      <c r="C54" s="101">
        <v>654.19689214279083</v>
      </c>
      <c r="D54" s="101">
        <v>498.20495357346658</v>
      </c>
      <c r="E54" s="101">
        <v>1055.3017090101441</v>
      </c>
      <c r="F54" s="101">
        <v>982.98544169923991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990.60593421036333</v>
      </c>
      <c r="O54" s="101">
        <v>1061.4788991150861</v>
      </c>
      <c r="P54" s="101">
        <v>0</v>
      </c>
      <c r="Q54" s="101">
        <v>0</v>
      </c>
      <c r="R54" s="101">
        <v>0</v>
      </c>
      <c r="S54" s="101">
        <v>1112.8127974071795</v>
      </c>
      <c r="T54" s="101">
        <v>0</v>
      </c>
      <c r="U54" s="101">
        <v>1170.482412144549</v>
      </c>
      <c r="V54" s="101">
        <v>0</v>
      </c>
      <c r="W54" s="101">
        <v>1171.8606370720322</v>
      </c>
      <c r="DA54" s="131" t="s">
        <v>4140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990.84609997827999</v>
      </c>
      <c r="O55" s="104">
        <v>1063.4855561575177</v>
      </c>
      <c r="P55" s="104">
        <v>0</v>
      </c>
      <c r="Q55" s="104">
        <v>0</v>
      </c>
      <c r="R55" s="104">
        <v>0</v>
      </c>
      <c r="S55" s="104">
        <v>1117.6610827895367</v>
      </c>
      <c r="T55" s="104">
        <v>1087.8677610663767</v>
      </c>
      <c r="U55" s="104">
        <v>1171.8424546714905</v>
      </c>
      <c r="V55" s="104">
        <v>1204.9914222473878</v>
      </c>
      <c r="W55" s="104">
        <v>1174.3372841309053</v>
      </c>
      <c r="DA55" s="132" t="s">
        <v>4141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475.48495232099253</v>
      </c>
      <c r="O56" s="98">
        <v>525.68579713022086</v>
      </c>
      <c r="P56" s="98">
        <v>0</v>
      </c>
      <c r="Q56" s="98">
        <v>0</v>
      </c>
      <c r="R56" s="98">
        <v>0</v>
      </c>
      <c r="S56" s="98">
        <v>534.90037143710936</v>
      </c>
      <c r="T56" s="98">
        <v>599.90225839813809</v>
      </c>
      <c r="U56" s="98">
        <v>593.45994619830674</v>
      </c>
      <c r="V56" s="98">
        <v>602.15661337432812</v>
      </c>
      <c r="W56" s="98">
        <v>563.32788778571194</v>
      </c>
      <c r="DA56" s="63" t="s">
        <v>4142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515.36114765728757</v>
      </c>
      <c r="O57" s="98">
        <v>537.79975902729677</v>
      </c>
      <c r="P57" s="98">
        <v>0</v>
      </c>
      <c r="Q57" s="98">
        <v>0</v>
      </c>
      <c r="R57" s="98">
        <v>0</v>
      </c>
      <c r="S57" s="98">
        <v>582.76071135242728</v>
      </c>
      <c r="T57" s="98">
        <v>487.96550266823846</v>
      </c>
      <c r="U57" s="98">
        <v>578.38250847318375</v>
      </c>
      <c r="V57" s="98">
        <v>602.83480887305973</v>
      </c>
      <c r="W57" s="98">
        <v>611.00939634519341</v>
      </c>
      <c r="DA57" s="63" t="s">
        <v>4143</v>
      </c>
    </row>
    <row r="58" spans="1:105" ht="12" customHeight="1" x14ac:dyDescent="0.25">
      <c r="A58" s="121" t="s">
        <v>54</v>
      </c>
      <c r="B58" s="122"/>
      <c r="C58" s="122">
        <v>358.82685825582666</v>
      </c>
      <c r="D58" s="122">
        <v>346.69852029781873</v>
      </c>
      <c r="E58" s="122">
        <v>629.46418461298583</v>
      </c>
      <c r="F58" s="122">
        <v>573.55286595772066</v>
      </c>
      <c r="G58" s="122">
        <v>0</v>
      </c>
      <c r="H58" s="122">
        <v>0</v>
      </c>
      <c r="I58" s="122">
        <v>0</v>
      </c>
      <c r="J58" s="122">
        <v>0</v>
      </c>
      <c r="K58" s="122">
        <v>0</v>
      </c>
      <c r="L58" s="122">
        <v>0</v>
      </c>
      <c r="M58" s="122">
        <v>0</v>
      </c>
      <c r="N58" s="122">
        <v>578.24658047295247</v>
      </c>
      <c r="O58" s="122">
        <v>566.64928085833026</v>
      </c>
      <c r="P58" s="122">
        <v>0</v>
      </c>
      <c r="Q58" s="122">
        <v>0</v>
      </c>
      <c r="R58" s="122">
        <v>560.25322892349823</v>
      </c>
      <c r="S58" s="122">
        <v>568.76680512249357</v>
      </c>
      <c r="T58" s="122">
        <v>581.08327154405276</v>
      </c>
      <c r="U58" s="122">
        <v>601.8942598044938</v>
      </c>
      <c r="V58" s="122">
        <v>583.51767136518856</v>
      </c>
      <c r="W58" s="122">
        <v>566.37293552319488</v>
      </c>
      <c r="DA58" s="130" t="s">
        <v>4144</v>
      </c>
    </row>
    <row r="59" spans="1:105" ht="12" customHeight="1" x14ac:dyDescent="0.25">
      <c r="A59" s="97" t="s">
        <v>50</v>
      </c>
      <c r="B59" s="98"/>
      <c r="C59" s="98">
        <v>370.08497251037704</v>
      </c>
      <c r="D59" s="98">
        <v>401.7389073587064</v>
      </c>
      <c r="E59" s="98">
        <v>534.42283718915303</v>
      </c>
      <c r="F59" s="98">
        <v>537.04296471746329</v>
      </c>
      <c r="G59" s="98">
        <v>0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580.84932285044158</v>
      </c>
      <c r="O59" s="98">
        <v>557.86473079544805</v>
      </c>
      <c r="P59" s="98">
        <v>0</v>
      </c>
      <c r="Q59" s="98">
        <v>0</v>
      </c>
      <c r="R59" s="98">
        <v>557.98108728295733</v>
      </c>
      <c r="S59" s="98">
        <v>564.10628417946248</v>
      </c>
      <c r="T59" s="98">
        <v>582.15556876519486</v>
      </c>
      <c r="U59" s="98">
        <v>610.23324585231524</v>
      </c>
      <c r="V59" s="98">
        <v>580.95088793491345</v>
      </c>
      <c r="W59" s="98">
        <v>563.06525730480189</v>
      </c>
      <c r="DA59" s="63" t="s">
        <v>4145</v>
      </c>
    </row>
    <row r="60" spans="1:105" ht="12" customHeight="1" x14ac:dyDescent="0.25">
      <c r="A60" s="109" t="s">
        <v>120</v>
      </c>
      <c r="B60" s="33"/>
      <c r="C60" s="33">
        <v>321.30935960771097</v>
      </c>
      <c r="D60" s="33">
        <v>254.1051893603626</v>
      </c>
      <c r="E60" s="33">
        <v>687.9946265396261</v>
      </c>
      <c r="F60" s="33">
        <v>623.66107965101298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572.98152591003873</v>
      </c>
      <c r="O60" s="33">
        <v>587.67856488823816</v>
      </c>
      <c r="P60" s="33">
        <v>0</v>
      </c>
      <c r="Q60" s="33">
        <v>0</v>
      </c>
      <c r="R60" s="33">
        <v>563.69586777280256</v>
      </c>
      <c r="S60" s="33">
        <v>576.86467261767541</v>
      </c>
      <c r="T60" s="33">
        <v>578.84538118535249</v>
      </c>
      <c r="U60" s="33">
        <v>584.12816378802017</v>
      </c>
      <c r="V60" s="33">
        <v>589.00043597151262</v>
      </c>
      <c r="W60" s="33">
        <v>584.90971553877205</v>
      </c>
      <c r="DA60" s="60" t="s">
        <v>4146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8980.0824334180652</v>
      </c>
      <c r="D62" s="117">
        <f t="shared" si="21"/>
        <v>8664.451783859502</v>
      </c>
      <c r="E62" s="117">
        <f t="shared" si="21"/>
        <v>8804.4483743771634</v>
      </c>
      <c r="F62" s="117">
        <f t="shared" si="21"/>
        <v>8652.0580986793975</v>
      </c>
      <c r="G62" s="117">
        <f t="shared" si="21"/>
        <v>9087.5360128593347</v>
      </c>
      <c r="H62" s="117">
        <f t="shared" si="21"/>
        <v>9360.0560346082111</v>
      </c>
      <c r="I62" s="117">
        <f t="shared" si="21"/>
        <v>8919.069677455951</v>
      </c>
      <c r="J62" s="117">
        <f t="shared" si="21"/>
        <v>8889.910676789912</v>
      </c>
      <c r="K62" s="117">
        <f t="shared" si="21"/>
        <v>9103.6330515954742</v>
      </c>
      <c r="L62" s="117">
        <f t="shared" si="21"/>
        <v>9984.7828592527167</v>
      </c>
      <c r="M62" s="117">
        <f t="shared" si="21"/>
        <v>9019.680161132148</v>
      </c>
      <c r="N62" s="117">
        <f t="shared" si="21"/>
        <v>9273.5078753572816</v>
      </c>
      <c r="O62" s="117">
        <f t="shared" si="21"/>
        <v>9205.6305580347071</v>
      </c>
      <c r="P62" s="117">
        <f t="shared" si="21"/>
        <v>8172.4237384265662</v>
      </c>
      <c r="Q62" s="117">
        <f t="shared" si="21"/>
        <v>7907.1967628936081</v>
      </c>
      <c r="R62" s="117">
        <f t="shared" ref="R62:V62" si="22">R63+R66+R68+R77</f>
        <v>8321.4085333703733</v>
      </c>
      <c r="S62" s="117">
        <f t="shared" si="22"/>
        <v>8396.6735667727917</v>
      </c>
      <c r="T62" s="117">
        <f t="shared" si="22"/>
        <v>7942.3196360190268</v>
      </c>
      <c r="U62" s="117">
        <f t="shared" si="22"/>
        <v>7703.3411361990757</v>
      </c>
      <c r="V62" s="117">
        <f t="shared" si="22"/>
        <v>7389.8731109599057</v>
      </c>
      <c r="W62" s="117">
        <f t="shared" ref="W62" si="23">W63+W66+W68+W77</f>
        <v>7716.6378340103329</v>
      </c>
      <c r="DA62" s="129" t="s">
        <v>4147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7900.2712391131872</v>
      </c>
      <c r="D63" s="122">
        <f t="shared" si="24"/>
        <v>7584.770361050636</v>
      </c>
      <c r="E63" s="122">
        <f t="shared" si="24"/>
        <v>7364.2542700644563</v>
      </c>
      <c r="F63" s="122">
        <f t="shared" si="24"/>
        <v>7215.7717717960541</v>
      </c>
      <c r="G63" s="122">
        <f t="shared" si="24"/>
        <v>7694.7905108041587</v>
      </c>
      <c r="H63" s="122">
        <f t="shared" si="24"/>
        <v>7915.0021818636387</v>
      </c>
      <c r="I63" s="122">
        <f t="shared" si="24"/>
        <v>7467.5042773964069</v>
      </c>
      <c r="J63" s="122">
        <f t="shared" si="24"/>
        <v>7403.5089752707545</v>
      </c>
      <c r="K63" s="122">
        <f t="shared" si="24"/>
        <v>7553.3799497520658</v>
      </c>
      <c r="L63" s="122">
        <f t="shared" si="24"/>
        <v>8392.6898119355792</v>
      </c>
      <c r="M63" s="122">
        <f t="shared" si="24"/>
        <v>7436.981258038365</v>
      </c>
      <c r="N63" s="122">
        <f t="shared" si="24"/>
        <v>7673.2854889601776</v>
      </c>
      <c r="O63" s="122">
        <f t="shared" si="24"/>
        <v>7546.7710543754747</v>
      </c>
      <c r="P63" s="122">
        <f t="shared" si="24"/>
        <v>6547.058580704198</v>
      </c>
      <c r="Q63" s="122">
        <f t="shared" si="24"/>
        <v>6258.1368513814677</v>
      </c>
      <c r="R63" s="122">
        <f t="shared" ref="R63:V63" si="25">SUM(R64:R65)</f>
        <v>6624.513389947424</v>
      </c>
      <c r="S63" s="122">
        <f t="shared" si="25"/>
        <v>6638.0137402844375</v>
      </c>
      <c r="T63" s="122">
        <f t="shared" si="25"/>
        <v>6292.8742551766554</v>
      </c>
      <c r="U63" s="122">
        <f t="shared" si="25"/>
        <v>5965.8435838455343</v>
      </c>
      <c r="V63" s="122">
        <f t="shared" si="25"/>
        <v>5673.6195529864617</v>
      </c>
      <c r="W63" s="122">
        <f t="shared" ref="W63" si="26">SUM(W64:W65)</f>
        <v>5817.9506850377338</v>
      </c>
      <c r="DA63" s="130" t="s">
        <v>4148</v>
      </c>
    </row>
    <row r="64" spans="1:105" ht="12" customHeight="1" x14ac:dyDescent="0.25">
      <c r="A64" s="97" t="s">
        <v>217</v>
      </c>
      <c r="B64" s="98"/>
      <c r="C64" s="98">
        <v>7743.609883664858</v>
      </c>
      <c r="D64" s="98">
        <v>7435.9071555645987</v>
      </c>
      <c r="E64" s="98">
        <v>7219.8369363048432</v>
      </c>
      <c r="F64" s="98">
        <v>7076.6380904361195</v>
      </c>
      <c r="G64" s="98">
        <v>7548.6562863805357</v>
      </c>
      <c r="H64" s="98">
        <v>7765.3062894057066</v>
      </c>
      <c r="I64" s="98">
        <v>7329.9300170723018</v>
      </c>
      <c r="J64" s="98">
        <v>7268.4852195211815</v>
      </c>
      <c r="K64" s="98">
        <v>7417.5277999100326</v>
      </c>
      <c r="L64" s="98">
        <v>8241.4122851875527</v>
      </c>
      <c r="M64" s="98">
        <v>7306.2461611557546</v>
      </c>
      <c r="N64" s="98">
        <v>7539.6695037218251</v>
      </c>
      <c r="O64" s="98">
        <v>7417.6540458589307</v>
      </c>
      <c r="P64" s="98">
        <v>6438.7944850322756</v>
      </c>
      <c r="Q64" s="98">
        <v>6156.5270067545953</v>
      </c>
      <c r="R64" s="98">
        <v>6517.5843427571863</v>
      </c>
      <c r="S64" s="98">
        <v>6531.884419486898</v>
      </c>
      <c r="T64" s="98">
        <v>6190.8215107540627</v>
      </c>
      <c r="U64" s="98">
        <v>5871.1343053814871</v>
      </c>
      <c r="V64" s="98">
        <v>5583.7110632153608</v>
      </c>
      <c r="W64" s="98">
        <v>5727.9217391190614</v>
      </c>
      <c r="DA64" s="63" t="s">
        <v>4149</v>
      </c>
    </row>
    <row r="65" spans="1:105" ht="12" customHeight="1" x14ac:dyDescent="0.25">
      <c r="A65" s="97" t="s">
        <v>53</v>
      </c>
      <c r="B65" s="98"/>
      <c r="C65" s="98">
        <v>156.66135544832966</v>
      </c>
      <c r="D65" s="98">
        <v>148.8632054860374</v>
      </c>
      <c r="E65" s="98">
        <v>144.41733375961311</v>
      </c>
      <c r="F65" s="98">
        <v>139.13368135993468</v>
      </c>
      <c r="G65" s="98">
        <v>146.1342244236231</v>
      </c>
      <c r="H65" s="98">
        <v>149.69589245793179</v>
      </c>
      <c r="I65" s="98">
        <v>137.57426032410547</v>
      </c>
      <c r="J65" s="98">
        <v>135.02375574957262</v>
      </c>
      <c r="K65" s="98">
        <v>135.85214984203324</v>
      </c>
      <c r="L65" s="98">
        <v>151.27752674802713</v>
      </c>
      <c r="M65" s="98">
        <v>130.73509688261024</v>
      </c>
      <c r="N65" s="98">
        <v>133.61598523835281</v>
      </c>
      <c r="O65" s="98">
        <v>129.11700851654419</v>
      </c>
      <c r="P65" s="98">
        <v>108.26409567192249</v>
      </c>
      <c r="Q65" s="98">
        <v>101.60984462687254</v>
      </c>
      <c r="R65" s="98">
        <v>106.92904719023814</v>
      </c>
      <c r="S65" s="98">
        <v>106.12932079753928</v>
      </c>
      <c r="T65" s="98">
        <v>102.05274442259275</v>
      </c>
      <c r="U65" s="98">
        <v>94.709278464047074</v>
      </c>
      <c r="V65" s="98">
        <v>89.908489771101316</v>
      </c>
      <c r="W65" s="98">
        <v>90.028945918672477</v>
      </c>
      <c r="DA65" s="63" t="s">
        <v>4150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6.281234912530434E-2</v>
      </c>
      <c r="D66" s="122">
        <f t="shared" si="27"/>
        <v>0.12404358238299162</v>
      </c>
      <c r="E66" s="122">
        <f t="shared" si="27"/>
        <v>0.44200600499027737</v>
      </c>
      <c r="F66" s="122">
        <f t="shared" si="27"/>
        <v>1.0695518208381276</v>
      </c>
      <c r="G66" s="122">
        <f t="shared" si="27"/>
        <v>0.55315171901507854</v>
      </c>
      <c r="H66" s="122">
        <f t="shared" si="27"/>
        <v>1.4165505507435323</v>
      </c>
      <c r="I66" s="122">
        <f t="shared" si="27"/>
        <v>3.6567245778292552</v>
      </c>
      <c r="J66" s="122">
        <f t="shared" si="27"/>
        <v>4.863023671326518</v>
      </c>
      <c r="K66" s="122">
        <f t="shared" si="27"/>
        <v>6.48860644547704</v>
      </c>
      <c r="L66" s="122">
        <f t="shared" si="27"/>
        <v>6.6116436369783518</v>
      </c>
      <c r="M66" s="122">
        <f t="shared" si="27"/>
        <v>8.9521457632817523</v>
      </c>
      <c r="N66" s="122">
        <f t="shared" si="27"/>
        <v>9.1101647253055091</v>
      </c>
      <c r="O66" s="122">
        <f t="shared" si="27"/>
        <v>16.531034058358422</v>
      </c>
      <c r="P66" s="122">
        <f t="shared" si="27"/>
        <v>22.59670261667927</v>
      </c>
      <c r="Q66" s="122">
        <f t="shared" si="27"/>
        <v>54.129469616974035</v>
      </c>
      <c r="R66" s="122">
        <f t="shared" si="27"/>
        <v>39.995214513878494</v>
      </c>
      <c r="S66" s="122">
        <f t="shared" si="27"/>
        <v>33.711780502757087</v>
      </c>
      <c r="T66" s="122">
        <f t="shared" si="27"/>
        <v>37.922874246916372</v>
      </c>
      <c r="U66" s="122">
        <f t="shared" si="27"/>
        <v>39.037058916504463</v>
      </c>
      <c r="V66" s="122">
        <f t="shared" si="27"/>
        <v>25.05746257612666</v>
      </c>
      <c r="W66" s="122">
        <f t="shared" si="27"/>
        <v>13.796477736243844</v>
      </c>
      <c r="DA66" s="130" t="s">
        <v>4151</v>
      </c>
    </row>
    <row r="67" spans="1:105" ht="12" customHeight="1" x14ac:dyDescent="0.25">
      <c r="A67" s="97" t="s">
        <v>53</v>
      </c>
      <c r="B67" s="98"/>
      <c r="C67" s="98">
        <f>IF(RES_hhdet_in_tes!C67=0,0,RES_hhdet_in_tes!C67*1000*11630/RES_hhdet_in_new!C64)</f>
        <v>6.281234912530434E-2</v>
      </c>
      <c r="D67" s="98">
        <f>IF(RES_hhdet_in_tes!D67=0,0,RES_hhdet_in_tes!D67*1000*11630/RES_hhdet_in_new!D64)</f>
        <v>0.12404358238299162</v>
      </c>
      <c r="E67" s="98">
        <f>IF(RES_hhdet_in_tes!E67=0,0,RES_hhdet_in_tes!E67*1000*11630/RES_hhdet_in_new!E64)</f>
        <v>0.44200600499027737</v>
      </c>
      <c r="F67" s="98">
        <f>IF(RES_hhdet_in_tes!F67=0,0,RES_hhdet_in_tes!F67*1000*11630/RES_hhdet_in_new!F64)</f>
        <v>1.0695518208381276</v>
      </c>
      <c r="G67" s="98">
        <f>IF(RES_hhdet_in_tes!G67=0,0,RES_hhdet_in_tes!G67*1000*11630/RES_hhdet_in_new!G64)</f>
        <v>0.55315171901507854</v>
      </c>
      <c r="H67" s="98">
        <f>IF(RES_hhdet_in_tes!H67=0,0,RES_hhdet_in_tes!H67*1000*11630/RES_hhdet_in_new!H64)</f>
        <v>1.4165505507435323</v>
      </c>
      <c r="I67" s="98">
        <f>IF(RES_hhdet_in_tes!I67=0,0,RES_hhdet_in_tes!I67*1000*11630/RES_hhdet_in_new!I64)</f>
        <v>3.6567245778292552</v>
      </c>
      <c r="J67" s="98">
        <f>IF(RES_hhdet_in_tes!J67=0,0,RES_hhdet_in_tes!J67*1000*11630/RES_hhdet_in_new!J64)</f>
        <v>4.863023671326518</v>
      </c>
      <c r="K67" s="98">
        <f>IF(RES_hhdet_in_tes!K67=0,0,RES_hhdet_in_tes!K67*1000*11630/RES_hhdet_in_new!K64)</f>
        <v>6.48860644547704</v>
      </c>
      <c r="L67" s="98">
        <f>IF(RES_hhdet_in_tes!L67=0,0,RES_hhdet_in_tes!L67*1000*11630/RES_hhdet_in_new!L64)</f>
        <v>6.6116436369783518</v>
      </c>
      <c r="M67" s="98">
        <f>IF(RES_hhdet_in_tes!M67=0,0,RES_hhdet_in_tes!M67*1000*11630/RES_hhdet_in_new!M64)</f>
        <v>8.9521457632817523</v>
      </c>
      <c r="N67" s="98">
        <f>IF(RES_hhdet_in_tes!N67=0,0,RES_hhdet_in_tes!N67*1000*11630/RES_hhdet_in_new!N64)</f>
        <v>9.1101647253055091</v>
      </c>
      <c r="O67" s="98">
        <f>IF(RES_hhdet_in_tes!O67=0,0,RES_hhdet_in_tes!O67*1000*11630/RES_hhdet_in_new!O64)</f>
        <v>16.531034058358422</v>
      </c>
      <c r="P67" s="98">
        <f>IF(RES_hhdet_in_tes!P67=0,0,RES_hhdet_in_tes!P67*1000*11630/RES_hhdet_in_new!P64)</f>
        <v>22.59670261667927</v>
      </c>
      <c r="Q67" s="98">
        <f>IF(RES_hhdet_in_tes!Q67=0,0,RES_hhdet_in_tes!Q67*1000*11630/RES_hhdet_in_new!Q64)</f>
        <v>54.129469616974035</v>
      </c>
      <c r="R67" s="98">
        <f>IF(RES_hhdet_in_tes!R67=0,0,RES_hhdet_in_tes!R67*1000*11630/RES_hhdet_in_new!R64)</f>
        <v>39.995214513878494</v>
      </c>
      <c r="S67" s="98">
        <f>IF(RES_hhdet_in_tes!S67=0,0,RES_hhdet_in_tes!S67*1000*11630/RES_hhdet_in_new!S64)</f>
        <v>33.711780502757087</v>
      </c>
      <c r="T67" s="98">
        <f>IF(RES_hhdet_in_tes!T67=0,0,RES_hhdet_in_tes!T67*1000*11630/RES_hhdet_in_new!T64)</f>
        <v>37.922874246916372</v>
      </c>
      <c r="U67" s="98">
        <f>IF(RES_hhdet_in_tes!U67=0,0,RES_hhdet_in_tes!U67*1000*11630/RES_hhdet_in_new!U64)</f>
        <v>39.037058916504463</v>
      </c>
      <c r="V67" s="98">
        <f>IF(RES_hhdet_in_tes!V67=0,0,RES_hhdet_in_tes!V67*1000*11630/RES_hhdet_in_new!V64)</f>
        <v>25.05746257612666</v>
      </c>
      <c r="W67" s="98">
        <f>IF(RES_hhdet_in_tes!W67=0,0,RES_hhdet_in_tes!W67*1000*11630/RES_hhdet_in_new!W64)</f>
        <v>13.796477736243844</v>
      </c>
      <c r="DA67" s="63" t="s">
        <v>4152</v>
      </c>
    </row>
    <row r="68" spans="1:105" ht="12" customHeight="1" x14ac:dyDescent="0.25">
      <c r="A68" s="121" t="s">
        <v>55</v>
      </c>
      <c r="B68" s="122"/>
      <c r="C68" s="122">
        <v>728.0078342421574</v>
      </c>
      <c r="D68" s="122">
        <v>725.53070595030272</v>
      </c>
      <c r="E68" s="122">
        <v>858.86805729158129</v>
      </c>
      <c r="F68" s="122">
        <v>873.83528267443569</v>
      </c>
      <c r="G68" s="122">
        <v>868.43164311022269</v>
      </c>
      <c r="H68" s="122">
        <v>890.47238830295441</v>
      </c>
      <c r="I68" s="122">
        <v>897.26278034096595</v>
      </c>
      <c r="J68" s="122">
        <v>915.38755610475459</v>
      </c>
      <c r="K68" s="122">
        <v>959.46663703440117</v>
      </c>
      <c r="L68" s="122">
        <v>974.42896455781761</v>
      </c>
      <c r="M68" s="122">
        <v>996.18552775228659</v>
      </c>
      <c r="N68" s="122">
        <v>1015.3628833207736</v>
      </c>
      <c r="O68" s="122">
        <v>1062.8079734818577</v>
      </c>
      <c r="P68" s="122">
        <v>1054.3577730501988</v>
      </c>
      <c r="Q68" s="122">
        <v>1053.8501350187353</v>
      </c>
      <c r="R68" s="122">
        <v>1089.2802938426655</v>
      </c>
      <c r="S68" s="122">
        <v>1133.3720848875594</v>
      </c>
      <c r="T68" s="122">
        <v>1078.370578552757</v>
      </c>
      <c r="U68" s="122">
        <v>1111.1990911728842</v>
      </c>
      <c r="V68" s="122">
        <v>1117.7625136531165</v>
      </c>
      <c r="W68" s="122">
        <v>1264.1850336214929</v>
      </c>
      <c r="DA68" s="130" t="s">
        <v>4153</v>
      </c>
    </row>
    <row r="69" spans="1:105" ht="12" customHeight="1" x14ac:dyDescent="0.25">
      <c r="A69" s="97" t="s">
        <v>134</v>
      </c>
      <c r="B69" s="98"/>
      <c r="C69" s="98">
        <v>734.60393202268358</v>
      </c>
      <c r="D69" s="98">
        <v>733.48085688202411</v>
      </c>
      <c r="E69" s="98">
        <v>846.27674021290886</v>
      </c>
      <c r="F69" s="98">
        <v>868.3968045379969</v>
      </c>
      <c r="G69" s="98">
        <v>873.58669338087395</v>
      </c>
      <c r="H69" s="98">
        <v>887.25568435681942</v>
      </c>
      <c r="I69" s="98">
        <v>899.28066848429967</v>
      </c>
      <c r="J69" s="98">
        <v>915.85401397585724</v>
      </c>
      <c r="K69" s="98">
        <v>959.75516726679666</v>
      </c>
      <c r="L69" s="98">
        <v>972.27129239268641</v>
      </c>
      <c r="M69" s="98">
        <v>995.71941128033245</v>
      </c>
      <c r="N69" s="98">
        <v>1016.508627519457</v>
      </c>
      <c r="O69" s="98">
        <v>1062.7601429494698</v>
      </c>
      <c r="P69" s="98">
        <v>1053.4535825492969</v>
      </c>
      <c r="Q69" s="98">
        <v>1051.3835121420725</v>
      </c>
      <c r="R69" s="98">
        <v>1088.1366582923608</v>
      </c>
      <c r="S69" s="98">
        <v>1134.4067091250463</v>
      </c>
      <c r="T69" s="98">
        <v>1077.796090299609</v>
      </c>
      <c r="U69" s="98">
        <v>1107.6114390065422</v>
      </c>
      <c r="V69" s="98">
        <v>1113.7383353012633</v>
      </c>
      <c r="W69" s="98">
        <v>1268.4713152749368</v>
      </c>
      <c r="DA69" s="63" t="s">
        <v>4154</v>
      </c>
    </row>
    <row r="70" spans="1:105" ht="12" customHeight="1" x14ac:dyDescent="0.25">
      <c r="A70" s="97" t="s">
        <v>133</v>
      </c>
      <c r="B70" s="98"/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962.06484539328426</v>
      </c>
      <c r="L70" s="98">
        <v>974.16661811647896</v>
      </c>
      <c r="M70" s="98">
        <v>997.39393159702229</v>
      </c>
      <c r="N70" s="98">
        <v>1017.9190148203041</v>
      </c>
      <c r="O70" s="98">
        <v>1064.603017966472</v>
      </c>
      <c r="P70" s="98">
        <v>1058.4610032230735</v>
      </c>
      <c r="Q70" s="98">
        <v>1057.0779953762037</v>
      </c>
      <c r="R70" s="98">
        <v>1094.1211245515876</v>
      </c>
      <c r="S70" s="98">
        <v>1139.9708403273066</v>
      </c>
      <c r="T70" s="98">
        <v>1082.0191445143312</v>
      </c>
      <c r="U70" s="98">
        <v>1112.0206234141563</v>
      </c>
      <c r="V70" s="98">
        <v>1117.737189305825</v>
      </c>
      <c r="W70" s="98">
        <v>1274.0217579732894</v>
      </c>
      <c r="DA70" s="63" t="s">
        <v>4155</v>
      </c>
    </row>
    <row r="71" spans="1:105" ht="12" customHeight="1" x14ac:dyDescent="0.25">
      <c r="A71" s="100" t="s">
        <v>217</v>
      </c>
      <c r="B71" s="101"/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474.61569898594729</v>
      </c>
      <c r="L71" s="101">
        <v>501.86676027295846</v>
      </c>
      <c r="M71" s="101">
        <v>495.8180443824121</v>
      </c>
      <c r="N71" s="101">
        <v>489.07086015632649</v>
      </c>
      <c r="O71" s="101">
        <v>526.02175173694206</v>
      </c>
      <c r="P71" s="101">
        <v>512.88639250106974</v>
      </c>
      <c r="Q71" s="101">
        <v>518.65127329594714</v>
      </c>
      <c r="R71" s="101">
        <v>530.99956267996345</v>
      </c>
      <c r="S71" s="101">
        <v>544.1190883101757</v>
      </c>
      <c r="T71" s="101">
        <v>602.84127327391536</v>
      </c>
      <c r="U71" s="101">
        <v>561.44738700047526</v>
      </c>
      <c r="V71" s="101">
        <v>554.73821671756764</v>
      </c>
      <c r="W71" s="101">
        <v>619.35422454359991</v>
      </c>
      <c r="DA71" s="131" t="s">
        <v>4156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487.44914640733685</v>
      </c>
      <c r="L72" s="104">
        <v>472.29985784352039</v>
      </c>
      <c r="M72" s="104">
        <v>501.57588721460996</v>
      </c>
      <c r="N72" s="104">
        <v>528.84815466397754</v>
      </c>
      <c r="O72" s="104">
        <v>538.58126622952989</v>
      </c>
      <c r="P72" s="104">
        <v>545.57461072200374</v>
      </c>
      <c r="Q72" s="104">
        <v>538.42672208025658</v>
      </c>
      <c r="R72" s="104">
        <v>563.12156187162441</v>
      </c>
      <c r="S72" s="104">
        <v>595.85175201713071</v>
      </c>
      <c r="T72" s="104">
        <v>479.17787124041581</v>
      </c>
      <c r="U72" s="104">
        <v>550.57323641368112</v>
      </c>
      <c r="V72" s="104">
        <v>562.99897258825729</v>
      </c>
      <c r="W72" s="104">
        <v>654.66753342968957</v>
      </c>
      <c r="DA72" s="132" t="s">
        <v>4157</v>
      </c>
    </row>
    <row r="73" spans="1:105" ht="12" customHeight="1" x14ac:dyDescent="0.25">
      <c r="A73" s="106" t="s">
        <v>122</v>
      </c>
      <c r="B73" s="101"/>
      <c r="C73" s="101">
        <v>654.19689214279072</v>
      </c>
      <c r="D73" s="101">
        <v>498.20495357346664</v>
      </c>
      <c r="E73" s="101">
        <v>1055.3017090101439</v>
      </c>
      <c r="F73" s="101">
        <v>982.9854416992398</v>
      </c>
      <c r="G73" s="101">
        <v>780.5408555308594</v>
      </c>
      <c r="H73" s="101">
        <v>930.85046842662405</v>
      </c>
      <c r="I73" s="101">
        <v>855.58344284520388</v>
      </c>
      <c r="J73" s="101">
        <v>901.73619150979027</v>
      </c>
      <c r="K73" s="101">
        <v>951.81886815383496</v>
      </c>
      <c r="L73" s="101">
        <v>1021.3798541073756</v>
      </c>
      <c r="M73" s="101">
        <v>1005.2593315923597</v>
      </c>
      <c r="N73" s="101">
        <v>990.60593421036322</v>
      </c>
      <c r="O73" s="101">
        <v>1061.4788991150858</v>
      </c>
      <c r="P73" s="101">
        <v>1057.6811006129324</v>
      </c>
      <c r="Q73" s="101">
        <v>1086.6175070966863</v>
      </c>
      <c r="R73" s="101">
        <v>1102.9915332064948</v>
      </c>
      <c r="S73" s="101">
        <v>1112.8127974071795</v>
      </c>
      <c r="T73" s="101">
        <v>0</v>
      </c>
      <c r="U73" s="101">
        <v>1170.482412144549</v>
      </c>
      <c r="V73" s="101">
        <v>0</v>
      </c>
      <c r="W73" s="101">
        <v>1171.860637072032</v>
      </c>
      <c r="DA73" s="131" t="s">
        <v>4158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953.62442263729861</v>
      </c>
      <c r="L74" s="104">
        <v>1022.541142979024</v>
      </c>
      <c r="M74" s="104">
        <v>1005.8294295403924</v>
      </c>
      <c r="N74" s="104">
        <v>990.84609997828034</v>
      </c>
      <c r="O74" s="104">
        <v>1063.4855561575175</v>
      </c>
      <c r="P74" s="104">
        <v>1063.6307037382214</v>
      </c>
      <c r="Q74" s="104">
        <v>1094.1818580624456</v>
      </c>
      <c r="R74" s="104">
        <v>1110.0754507891704</v>
      </c>
      <c r="S74" s="104">
        <v>1117.6610827895367</v>
      </c>
      <c r="T74" s="104">
        <v>1087.8677610663767</v>
      </c>
      <c r="U74" s="104">
        <v>1171.8424546714905</v>
      </c>
      <c r="V74" s="104">
        <v>1204.9914222473876</v>
      </c>
      <c r="W74" s="104">
        <v>1174.3372841309056</v>
      </c>
      <c r="DA74" s="132" t="s">
        <v>4159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470.35569948430947</v>
      </c>
      <c r="L75" s="98">
        <v>527.62342241824535</v>
      </c>
      <c r="M75" s="98">
        <v>500.03571072604024</v>
      </c>
      <c r="N75" s="98">
        <v>475.48495232099265</v>
      </c>
      <c r="O75" s="98">
        <v>525.68579713022086</v>
      </c>
      <c r="P75" s="98">
        <v>515.51966687631557</v>
      </c>
      <c r="Q75" s="98">
        <v>538.14997936592363</v>
      </c>
      <c r="R75" s="98">
        <v>540.96241612828658</v>
      </c>
      <c r="S75" s="98">
        <v>534.90037143710924</v>
      </c>
      <c r="T75" s="98">
        <v>599.90225839813809</v>
      </c>
      <c r="U75" s="98">
        <v>593.45994619830674</v>
      </c>
      <c r="V75" s="98">
        <v>602.156613374328</v>
      </c>
      <c r="W75" s="98">
        <v>563.32788778571205</v>
      </c>
      <c r="DA75" s="63" t="s">
        <v>4160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483.26872315298914</v>
      </c>
      <c r="L76" s="98">
        <v>494.91772056077855</v>
      </c>
      <c r="M76" s="98">
        <v>505.79371881435208</v>
      </c>
      <c r="N76" s="98">
        <v>515.36114765728757</v>
      </c>
      <c r="O76" s="98">
        <v>537.79975902729677</v>
      </c>
      <c r="P76" s="98">
        <v>548.11103686190552</v>
      </c>
      <c r="Q76" s="98">
        <v>556.03187869652197</v>
      </c>
      <c r="R76" s="98">
        <v>569.11303466088361</v>
      </c>
      <c r="S76" s="98">
        <v>582.76071135242739</v>
      </c>
      <c r="T76" s="98">
        <v>487.9655026682384</v>
      </c>
      <c r="U76" s="98">
        <v>578.38250847318398</v>
      </c>
      <c r="V76" s="98">
        <v>602.83480887305961</v>
      </c>
      <c r="W76" s="98">
        <v>611.00939634519352</v>
      </c>
      <c r="DA76" s="63" t="s">
        <v>4161</v>
      </c>
    </row>
    <row r="77" spans="1:105" ht="12" customHeight="1" x14ac:dyDescent="0.25">
      <c r="A77" s="121" t="s">
        <v>54</v>
      </c>
      <c r="B77" s="122"/>
      <c r="C77" s="122">
        <v>351.74054771359545</v>
      </c>
      <c r="D77" s="122">
        <v>354.02667327618184</v>
      </c>
      <c r="E77" s="122">
        <v>580.88404101613571</v>
      </c>
      <c r="F77" s="122">
        <v>561.3814923880692</v>
      </c>
      <c r="G77" s="122">
        <v>523.76070722593715</v>
      </c>
      <c r="H77" s="122">
        <v>553.16491389087366</v>
      </c>
      <c r="I77" s="122">
        <v>550.64589514074669</v>
      </c>
      <c r="J77" s="122">
        <v>566.15112174307626</v>
      </c>
      <c r="K77" s="122">
        <v>584.29785836352994</v>
      </c>
      <c r="L77" s="122">
        <v>611.05243912234232</v>
      </c>
      <c r="M77" s="122">
        <v>577.56122957821356</v>
      </c>
      <c r="N77" s="122">
        <v>575.74933835102388</v>
      </c>
      <c r="O77" s="122">
        <v>579.52049611901612</v>
      </c>
      <c r="P77" s="122">
        <v>548.41068205549095</v>
      </c>
      <c r="Q77" s="122">
        <v>541.08030687643111</v>
      </c>
      <c r="R77" s="122">
        <v>567.61963506640518</v>
      </c>
      <c r="S77" s="122">
        <v>591.5759610980374</v>
      </c>
      <c r="T77" s="122">
        <v>533.15192804269736</v>
      </c>
      <c r="U77" s="122">
        <v>587.26140226415305</v>
      </c>
      <c r="V77" s="122">
        <v>573.43358174420166</v>
      </c>
      <c r="W77" s="122">
        <v>620.70563761486187</v>
      </c>
      <c r="DA77" s="130" t="s">
        <v>4162</v>
      </c>
    </row>
    <row r="78" spans="1:105" ht="12" customHeight="1" x14ac:dyDescent="0.25">
      <c r="A78" s="97" t="s">
        <v>192</v>
      </c>
      <c r="B78" s="98"/>
      <c r="C78" s="98">
        <v>357.13605238638843</v>
      </c>
      <c r="D78" s="98">
        <v>367.60391678678934</v>
      </c>
      <c r="E78" s="98">
        <v>568.59028702733121</v>
      </c>
      <c r="F78" s="98">
        <v>555.64009143509986</v>
      </c>
      <c r="G78" s="98">
        <v>527.57281590331957</v>
      </c>
      <c r="H78" s="98">
        <v>548.92969887293248</v>
      </c>
      <c r="I78" s="98">
        <v>553.10504424662054</v>
      </c>
      <c r="J78" s="98">
        <v>566.43178627468114</v>
      </c>
      <c r="K78" s="98">
        <v>585.67233935929403</v>
      </c>
      <c r="L78" s="98">
        <v>609.1982235943774</v>
      </c>
      <c r="M78" s="98">
        <v>576.94482719957659</v>
      </c>
      <c r="N78" s="98">
        <v>575.93892860856897</v>
      </c>
      <c r="O78" s="98">
        <v>578.90155381141551</v>
      </c>
      <c r="P78" s="98">
        <v>548.35957602931171</v>
      </c>
      <c r="Q78" s="98">
        <v>540.40170736655557</v>
      </c>
      <c r="R78" s="98">
        <v>567.96709536638491</v>
      </c>
      <c r="S78" s="98">
        <v>592.90436995418429</v>
      </c>
      <c r="T78" s="98">
        <v>529.4286075153201</v>
      </c>
      <c r="U78" s="98">
        <v>587.5233872855423</v>
      </c>
      <c r="V78" s="98">
        <v>572.49654319605497</v>
      </c>
      <c r="W78" s="98">
        <v>627.83979340793678</v>
      </c>
      <c r="DA78" s="63" t="s">
        <v>4163</v>
      </c>
    </row>
    <row r="79" spans="1:105" ht="12" customHeight="1" x14ac:dyDescent="0.25">
      <c r="A79" s="109" t="s">
        <v>120</v>
      </c>
      <c r="B79" s="33"/>
      <c r="C79" s="33">
        <v>321.30935960771103</v>
      </c>
      <c r="D79" s="33">
        <v>254.10518936036257</v>
      </c>
      <c r="E79" s="33">
        <v>687.99462653962632</v>
      </c>
      <c r="F79" s="33">
        <v>623.6610796510131</v>
      </c>
      <c r="G79" s="33">
        <v>483.02171374050965</v>
      </c>
      <c r="H79" s="33">
        <v>580.34459761858682</v>
      </c>
      <c r="I79" s="33">
        <v>528.23451801553256</v>
      </c>
      <c r="J79" s="33">
        <v>562.6068102199273</v>
      </c>
      <c r="K79" s="33">
        <v>568.58942120627978</v>
      </c>
      <c r="L79" s="33">
        <v>636.45670782114735</v>
      </c>
      <c r="M79" s="33">
        <v>585.5716785426273</v>
      </c>
      <c r="N79" s="33">
        <v>572.98152591003861</v>
      </c>
      <c r="O79" s="33">
        <v>587.67856488823804</v>
      </c>
      <c r="P79" s="33">
        <v>548.81933365880559</v>
      </c>
      <c r="Q79" s="33">
        <v>548.36311812775227</v>
      </c>
      <c r="R79" s="33">
        <v>563.69586777280256</v>
      </c>
      <c r="S79" s="33">
        <v>576.8646726176753</v>
      </c>
      <c r="T79" s="33">
        <v>578.84538118535261</v>
      </c>
      <c r="U79" s="33">
        <v>584.12816378802006</v>
      </c>
      <c r="V79" s="33">
        <v>589.00043597151273</v>
      </c>
      <c r="W79" s="33">
        <v>584.90971553877205</v>
      </c>
      <c r="DA79" s="60" t="s">
        <v>4164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8955.9738723627233</v>
      </c>
      <c r="D81" s="117">
        <f t="shared" si="28"/>
        <v>8715.9918876573283</v>
      </c>
      <c r="E81" s="117">
        <f t="shared" si="28"/>
        <v>9038.6782195657488</v>
      </c>
      <c r="F81" s="117">
        <f t="shared" si="28"/>
        <v>8940.359378645986</v>
      </c>
      <c r="G81" s="117">
        <f t="shared" si="28"/>
        <v>8744.7762368575168</v>
      </c>
      <c r="H81" s="117">
        <f t="shared" si="28"/>
        <v>9182.9500843049791</v>
      </c>
      <c r="I81" s="117">
        <f t="shared" si="28"/>
        <v>8936.6845596206658</v>
      </c>
      <c r="J81" s="117">
        <f t="shared" si="28"/>
        <v>8989.3220056149185</v>
      </c>
      <c r="K81" s="117">
        <f t="shared" si="28"/>
        <v>8940.2208878558486</v>
      </c>
      <c r="L81" s="117">
        <f t="shared" si="28"/>
        <v>9657.5819685409133</v>
      </c>
      <c r="M81" s="117">
        <f t="shared" si="28"/>
        <v>9403.0972103605291</v>
      </c>
      <c r="N81" s="117">
        <f t="shared" si="28"/>
        <v>9357.5885140222708</v>
      </c>
      <c r="O81" s="117">
        <f t="shared" si="28"/>
        <v>9174.4902171604917</v>
      </c>
      <c r="P81" s="117">
        <f t="shared" si="28"/>
        <v>8139.0576780691954</v>
      </c>
      <c r="Q81" s="117">
        <f t="shared" si="28"/>
        <v>8133.5499217652596</v>
      </c>
      <c r="R81" s="117">
        <f t="shared" ref="R81:V81" si="29">R82+R85+R87+R100</f>
        <v>7607.778275138131</v>
      </c>
      <c r="S81" s="117">
        <f t="shared" si="29"/>
        <v>6453.8987220573672</v>
      </c>
      <c r="T81" s="117">
        <f t="shared" si="29"/>
        <v>10381.536809550536</v>
      </c>
      <c r="U81" s="117">
        <f t="shared" si="29"/>
        <v>8800.3239071140633</v>
      </c>
      <c r="V81" s="117">
        <f t="shared" si="29"/>
        <v>7706.420189682015</v>
      </c>
      <c r="W81" s="117">
        <f t="shared" ref="W81" si="30">W82+W85+W87+W100</f>
        <v>7161.3288694314415</v>
      </c>
      <c r="DA81" s="129" t="s">
        <v>4165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7871.861910845907</v>
      </c>
      <c r="D82" s="122">
        <f t="shared" si="31"/>
        <v>7700.2127897871596</v>
      </c>
      <c r="E82" s="122">
        <f t="shared" si="31"/>
        <v>7459.4801377038802</v>
      </c>
      <c r="F82" s="122">
        <f t="shared" si="31"/>
        <v>7451.8378831708178</v>
      </c>
      <c r="G82" s="122">
        <f t="shared" si="31"/>
        <v>7389.4522490250747</v>
      </c>
      <c r="H82" s="122">
        <f t="shared" si="31"/>
        <v>7759.4024285915211</v>
      </c>
      <c r="I82" s="122">
        <f t="shared" si="31"/>
        <v>7480.7685969134336</v>
      </c>
      <c r="J82" s="122">
        <f t="shared" si="31"/>
        <v>7487.0886028049244</v>
      </c>
      <c r="K82" s="122">
        <f t="shared" si="31"/>
        <v>7403.4289661512221</v>
      </c>
      <c r="L82" s="122">
        <f t="shared" si="31"/>
        <v>8078.6591669733243</v>
      </c>
      <c r="M82" s="122">
        <f t="shared" si="31"/>
        <v>7774.2574965532249</v>
      </c>
      <c r="N82" s="122">
        <f t="shared" si="31"/>
        <v>7744.7686519442441</v>
      </c>
      <c r="O82" s="122">
        <f t="shared" si="31"/>
        <v>7532.4800010108029</v>
      </c>
      <c r="P82" s="122">
        <f t="shared" si="31"/>
        <v>6509.9931327247014</v>
      </c>
      <c r="Q82" s="122">
        <f t="shared" si="31"/>
        <v>6444.8194116065933</v>
      </c>
      <c r="R82" s="122">
        <f t="shared" ref="R82:V82" si="32">SUM(R83:R84)</f>
        <v>6014.3139403802052</v>
      </c>
      <c r="S82" s="122">
        <f t="shared" si="32"/>
        <v>4995.9524592023199</v>
      </c>
      <c r="T82" s="122">
        <f t="shared" si="32"/>
        <v>8354.6175888748749</v>
      </c>
      <c r="U82" s="122">
        <f t="shared" si="32"/>
        <v>6925.2981879345452</v>
      </c>
      <c r="V82" s="122">
        <f t="shared" si="32"/>
        <v>5943.8885100807347</v>
      </c>
      <c r="W82" s="122">
        <f t="shared" ref="W82" si="33">SUM(W83:W84)</f>
        <v>5397.8740148017305</v>
      </c>
      <c r="DA82" s="130" t="s">
        <v>4166</v>
      </c>
    </row>
    <row r="83" spans="1:105" ht="12" customHeight="1" x14ac:dyDescent="0.25">
      <c r="A83" s="97" t="s">
        <v>204</v>
      </c>
      <c r="B83" s="98"/>
      <c r="C83" s="98">
        <v>7808.6708678678433</v>
      </c>
      <c r="D83" s="98">
        <v>7639.0408528917797</v>
      </c>
      <c r="E83" s="98">
        <v>7400.2695375122921</v>
      </c>
      <c r="F83" s="98">
        <v>7393.6909816636244</v>
      </c>
      <c r="G83" s="98">
        <v>7332.6710600209844</v>
      </c>
      <c r="H83" s="98">
        <v>7700.0274375093986</v>
      </c>
      <c r="I83" s="98">
        <v>7425.0249641663804</v>
      </c>
      <c r="J83" s="98">
        <v>7431.8650834342398</v>
      </c>
      <c r="K83" s="98">
        <v>7349.5858494134054</v>
      </c>
      <c r="L83" s="98">
        <v>8019.7754825709153</v>
      </c>
      <c r="M83" s="98">
        <v>7719.0091304702437</v>
      </c>
      <c r="N83" s="98">
        <v>7690.2548050440473</v>
      </c>
      <c r="O83" s="98">
        <v>7480.3963426300143</v>
      </c>
      <c r="P83" s="98">
        <v>6466.501146736312</v>
      </c>
      <c r="Q83" s="98">
        <v>6402.5512795886016</v>
      </c>
      <c r="R83" s="98">
        <v>5975.1023571728992</v>
      </c>
      <c r="S83" s="98">
        <v>4963.6926520180532</v>
      </c>
      <c r="T83" s="98">
        <v>8299.8896972348884</v>
      </c>
      <c r="U83" s="98">
        <v>6880.8989329201568</v>
      </c>
      <c r="V83" s="98">
        <v>5905.8502896680538</v>
      </c>
      <c r="W83" s="98">
        <v>5364.1494811552302</v>
      </c>
      <c r="DA83" s="63" t="s">
        <v>4167</v>
      </c>
    </row>
    <row r="84" spans="1:105" ht="12" customHeight="1" x14ac:dyDescent="0.25">
      <c r="A84" s="97" t="s">
        <v>53</v>
      </c>
      <c r="B84" s="98"/>
      <c r="C84" s="98">
        <v>63.191042978063642</v>
      </c>
      <c r="D84" s="98">
        <v>61.171936895380419</v>
      </c>
      <c r="E84" s="98">
        <v>59.21060019158778</v>
      </c>
      <c r="F84" s="98">
        <v>58.146901507193611</v>
      </c>
      <c r="G84" s="98">
        <v>56.781189004089953</v>
      </c>
      <c r="H84" s="98">
        <v>59.374991082122364</v>
      </c>
      <c r="I84" s="98">
        <v>55.743632747053645</v>
      </c>
      <c r="J84" s="98">
        <v>55.223519370684336</v>
      </c>
      <c r="K84" s="98">
        <v>53.843116737816985</v>
      </c>
      <c r="L84" s="98">
        <v>58.883684402408662</v>
      </c>
      <c r="M84" s="98">
        <v>55.248366082981583</v>
      </c>
      <c r="N84" s="98">
        <v>54.513846900196867</v>
      </c>
      <c r="O84" s="98">
        <v>52.083658380789039</v>
      </c>
      <c r="P84" s="98">
        <v>43.491985988389388</v>
      </c>
      <c r="Q84" s="98">
        <v>42.268132017991398</v>
      </c>
      <c r="R84" s="98">
        <v>39.2115832073059</v>
      </c>
      <c r="S84" s="98">
        <v>32.259807184266954</v>
      </c>
      <c r="T84" s="98">
        <v>54.727891639987007</v>
      </c>
      <c r="U84" s="98">
        <v>44.399255014388885</v>
      </c>
      <c r="V84" s="98">
        <v>38.038220412680808</v>
      </c>
      <c r="W84" s="98">
        <v>33.724533646500014</v>
      </c>
      <c r="DA84" s="63" t="s">
        <v>4168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6.0260991063985532E-2</v>
      </c>
      <c r="D85" s="122">
        <f t="shared" si="34"/>
        <v>0.12630081845884403</v>
      </c>
      <c r="E85" s="122">
        <f t="shared" si="34"/>
        <v>0.44140985977343944</v>
      </c>
      <c r="F85" s="122">
        <f t="shared" si="34"/>
        <v>1.0696405751166218</v>
      </c>
      <c r="G85" s="122">
        <f t="shared" si="34"/>
        <v>0.55459399318734937</v>
      </c>
      <c r="H85" s="122">
        <f t="shared" si="34"/>
        <v>1.4194455198506624</v>
      </c>
      <c r="I85" s="122">
        <f t="shared" si="34"/>
        <v>3.6626338831917424</v>
      </c>
      <c r="J85" s="122">
        <f t="shared" si="34"/>
        <v>4.8546933194758903</v>
      </c>
      <c r="K85" s="122">
        <f t="shared" si="34"/>
        <v>6.4881104294236884</v>
      </c>
      <c r="L85" s="122">
        <f t="shared" si="34"/>
        <v>6.6151730804074091</v>
      </c>
      <c r="M85" s="122">
        <f t="shared" si="34"/>
        <v>8.9521552469974015</v>
      </c>
      <c r="N85" s="122">
        <f t="shared" si="34"/>
        <v>9.112770288004663</v>
      </c>
      <c r="O85" s="122">
        <f t="shared" si="34"/>
        <v>16.530446271754293</v>
      </c>
      <c r="P85" s="122">
        <f t="shared" si="34"/>
        <v>22.596782502075136</v>
      </c>
      <c r="Q85" s="122">
        <f t="shared" si="34"/>
        <v>54.132130139645511</v>
      </c>
      <c r="R85" s="122">
        <f t="shared" si="34"/>
        <v>39.995031333531266</v>
      </c>
      <c r="S85" s="122">
        <f t="shared" si="34"/>
        <v>33.71089993164523</v>
      </c>
      <c r="T85" s="122">
        <f t="shared" si="34"/>
        <v>37.927854684293692</v>
      </c>
      <c r="U85" s="122">
        <f t="shared" si="34"/>
        <v>39.032609044643635</v>
      </c>
      <c r="V85" s="122">
        <f t="shared" si="34"/>
        <v>25.057046760967616</v>
      </c>
      <c r="W85" s="122">
        <f t="shared" si="34"/>
        <v>13.79952948653836</v>
      </c>
      <c r="DA85" s="130" t="s">
        <v>4169</v>
      </c>
    </row>
    <row r="86" spans="1:105" ht="12" customHeight="1" x14ac:dyDescent="0.25">
      <c r="A86" s="97" t="s">
        <v>53</v>
      </c>
      <c r="B86" s="98"/>
      <c r="C86" s="98">
        <f>IF(RES_hhdet_in_tes!C86=0,0,RES_hhdet_in_tes!C86*1000*11630/RES_hhdet_in_new!C83)</f>
        <v>6.0260991063985532E-2</v>
      </c>
      <c r="D86" s="98">
        <f>IF(RES_hhdet_in_tes!D86=0,0,RES_hhdet_in_tes!D86*1000*11630/RES_hhdet_in_new!D83)</f>
        <v>0.12630081845884403</v>
      </c>
      <c r="E86" s="98">
        <f>IF(RES_hhdet_in_tes!E86=0,0,RES_hhdet_in_tes!E86*1000*11630/RES_hhdet_in_new!E83)</f>
        <v>0.44140985977343944</v>
      </c>
      <c r="F86" s="98">
        <f>IF(RES_hhdet_in_tes!F86=0,0,RES_hhdet_in_tes!F86*1000*11630/RES_hhdet_in_new!F83)</f>
        <v>1.0696405751166218</v>
      </c>
      <c r="G86" s="98">
        <f>IF(RES_hhdet_in_tes!G86=0,0,RES_hhdet_in_tes!G86*1000*11630/RES_hhdet_in_new!G83)</f>
        <v>0.55459399318734937</v>
      </c>
      <c r="H86" s="98">
        <f>IF(RES_hhdet_in_tes!H86=0,0,RES_hhdet_in_tes!H86*1000*11630/RES_hhdet_in_new!H83)</f>
        <v>1.4194455198506624</v>
      </c>
      <c r="I86" s="98">
        <f>IF(RES_hhdet_in_tes!I86=0,0,RES_hhdet_in_tes!I86*1000*11630/RES_hhdet_in_new!I83)</f>
        <v>3.6626338831917424</v>
      </c>
      <c r="J86" s="98">
        <f>IF(RES_hhdet_in_tes!J86=0,0,RES_hhdet_in_tes!J86*1000*11630/RES_hhdet_in_new!J83)</f>
        <v>4.8546933194758903</v>
      </c>
      <c r="K86" s="98">
        <f>IF(RES_hhdet_in_tes!K86=0,0,RES_hhdet_in_tes!K86*1000*11630/RES_hhdet_in_new!K83)</f>
        <v>6.4881104294236884</v>
      </c>
      <c r="L86" s="98">
        <f>IF(RES_hhdet_in_tes!L86=0,0,RES_hhdet_in_tes!L86*1000*11630/RES_hhdet_in_new!L83)</f>
        <v>6.6151730804074091</v>
      </c>
      <c r="M86" s="98">
        <f>IF(RES_hhdet_in_tes!M86=0,0,RES_hhdet_in_tes!M86*1000*11630/RES_hhdet_in_new!M83)</f>
        <v>8.9521552469974015</v>
      </c>
      <c r="N86" s="98">
        <f>IF(RES_hhdet_in_tes!N86=0,0,RES_hhdet_in_tes!N86*1000*11630/RES_hhdet_in_new!N83)</f>
        <v>9.112770288004663</v>
      </c>
      <c r="O86" s="98">
        <f>IF(RES_hhdet_in_tes!O86=0,0,RES_hhdet_in_tes!O86*1000*11630/RES_hhdet_in_new!O83)</f>
        <v>16.530446271754293</v>
      </c>
      <c r="P86" s="98">
        <f>IF(RES_hhdet_in_tes!P86=0,0,RES_hhdet_in_tes!P86*1000*11630/RES_hhdet_in_new!P83)</f>
        <v>22.596782502075136</v>
      </c>
      <c r="Q86" s="98">
        <f>IF(RES_hhdet_in_tes!Q86=0,0,RES_hhdet_in_tes!Q86*1000*11630/RES_hhdet_in_new!Q83)</f>
        <v>54.132130139645511</v>
      </c>
      <c r="R86" s="98">
        <f>IF(RES_hhdet_in_tes!R86=0,0,RES_hhdet_in_tes!R86*1000*11630/RES_hhdet_in_new!R83)</f>
        <v>39.995031333531266</v>
      </c>
      <c r="S86" s="98">
        <f>IF(RES_hhdet_in_tes!S86=0,0,RES_hhdet_in_tes!S86*1000*11630/RES_hhdet_in_new!S83)</f>
        <v>33.71089993164523</v>
      </c>
      <c r="T86" s="98">
        <f>IF(RES_hhdet_in_tes!T86=0,0,RES_hhdet_in_tes!T86*1000*11630/RES_hhdet_in_new!T83)</f>
        <v>37.927854684293692</v>
      </c>
      <c r="U86" s="98">
        <f>IF(RES_hhdet_in_tes!U86=0,0,RES_hhdet_in_tes!U86*1000*11630/RES_hhdet_in_new!U83)</f>
        <v>39.032609044643635</v>
      </c>
      <c r="V86" s="98">
        <f>IF(RES_hhdet_in_tes!V86=0,0,RES_hhdet_in_tes!V86*1000*11630/RES_hhdet_in_new!V83)</f>
        <v>25.057046760967616</v>
      </c>
      <c r="W86" s="98">
        <f>IF(RES_hhdet_in_tes!W86=0,0,RES_hhdet_in_tes!W86*1000*11630/RES_hhdet_in_new!W83)</f>
        <v>13.79952948653836</v>
      </c>
      <c r="DA86" s="63" t="s">
        <v>4170</v>
      </c>
    </row>
    <row r="87" spans="1:105" ht="12" customHeight="1" x14ac:dyDescent="0.25">
      <c r="A87" s="121" t="s">
        <v>55</v>
      </c>
      <c r="B87" s="122"/>
      <c r="C87" s="122">
        <v>725.65051535922623</v>
      </c>
      <c r="D87" s="122">
        <v>663.94989134265245</v>
      </c>
      <c r="E87" s="122">
        <v>957.86016629998892</v>
      </c>
      <c r="F87" s="122">
        <v>916.18556036067287</v>
      </c>
      <c r="G87" s="122">
        <v>837.10605840330174</v>
      </c>
      <c r="H87" s="122">
        <v>878.66094112672386</v>
      </c>
      <c r="I87" s="122">
        <v>899.29895686560587</v>
      </c>
      <c r="J87" s="122">
        <v>925.51297019559888</v>
      </c>
      <c r="K87" s="122">
        <v>947.31977414577466</v>
      </c>
      <c r="L87" s="122">
        <v>960.84828435808879</v>
      </c>
      <c r="M87" s="122">
        <v>1031.8744314463379</v>
      </c>
      <c r="N87" s="122">
        <v>1025.8410970544719</v>
      </c>
      <c r="O87" s="122">
        <v>1058.702922988055</v>
      </c>
      <c r="P87" s="122">
        <v>1054.3288147863175</v>
      </c>
      <c r="Q87" s="122">
        <v>1082.5197976289753</v>
      </c>
      <c r="R87" s="122">
        <v>1004.1206765458099</v>
      </c>
      <c r="S87" s="122">
        <v>886.87387311938232</v>
      </c>
      <c r="T87" s="122">
        <v>1370.3230283050564</v>
      </c>
      <c r="U87" s="122">
        <v>1228.0028156440899</v>
      </c>
      <c r="V87" s="122">
        <v>1157.8822773714369</v>
      </c>
      <c r="W87" s="122">
        <v>1177.8975442304024</v>
      </c>
      <c r="DA87" s="130" t="s">
        <v>4171</v>
      </c>
    </row>
    <row r="88" spans="1:105" ht="12" customHeight="1" x14ac:dyDescent="0.25">
      <c r="A88" s="97" t="s">
        <v>132</v>
      </c>
      <c r="B88" s="98"/>
      <c r="C88" s="98">
        <v>733.85453795190824</v>
      </c>
      <c r="D88" s="98">
        <v>777.03767215804805</v>
      </c>
      <c r="E88" s="98">
        <v>826.77112520532603</v>
      </c>
      <c r="F88" s="98">
        <v>879.34137756348969</v>
      </c>
      <c r="G88" s="98">
        <v>852.48907631433826</v>
      </c>
      <c r="H88" s="98">
        <v>868.72221068437636</v>
      </c>
      <c r="I88" s="98">
        <v>906.49278922014537</v>
      </c>
      <c r="J88" s="98">
        <v>932.72878957267153</v>
      </c>
      <c r="K88" s="98">
        <v>943.50082663594446</v>
      </c>
      <c r="L88" s="98">
        <v>928.36146773719611</v>
      </c>
      <c r="M88" s="98">
        <v>1041.9716917568833</v>
      </c>
      <c r="N88" s="98">
        <v>1033.7297965106857</v>
      </c>
      <c r="O88" s="98">
        <v>1058.7090687304246</v>
      </c>
      <c r="P88" s="98">
        <v>1047.6977941128005</v>
      </c>
      <c r="Q88" s="98">
        <v>1077.3236581537651</v>
      </c>
      <c r="R88" s="98">
        <v>971.32068530101219</v>
      </c>
      <c r="S88" s="98">
        <v>828.57287122371622</v>
      </c>
      <c r="T88" s="98">
        <v>1425.5508778748556</v>
      </c>
      <c r="U88" s="98">
        <v>1237.7119039739025</v>
      </c>
      <c r="V88" s="98">
        <v>1136.9270721876242</v>
      </c>
      <c r="W88" s="98">
        <v>1183.3872747623689</v>
      </c>
      <c r="DA88" s="63" t="s">
        <v>4172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945.20611495490994</v>
      </c>
      <c r="L89" s="98">
        <v>929.63822562669282</v>
      </c>
      <c r="M89" s="98">
        <v>1043.2133561077299</v>
      </c>
      <c r="N89" s="98">
        <v>1034.6500615571772</v>
      </c>
      <c r="O89" s="98">
        <v>1060.1077629598617</v>
      </c>
      <c r="P89" s="98">
        <v>1050.9704203447195</v>
      </c>
      <c r="Q89" s="98">
        <v>1081.3112426388445</v>
      </c>
      <c r="R89" s="98">
        <v>974.28374119314628</v>
      </c>
      <c r="S89" s="98">
        <v>829.90355339078747</v>
      </c>
      <c r="T89" s="98">
        <v>1429.4997769308134</v>
      </c>
      <c r="U89" s="98">
        <v>1240.5102182057847</v>
      </c>
      <c r="V89" s="98">
        <v>1139.1544741315834</v>
      </c>
      <c r="W89" s="98">
        <v>1185.9926149119603</v>
      </c>
      <c r="DA89" s="63" t="s">
        <v>4173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466.20268287035304</v>
      </c>
      <c r="L90" s="101">
        <v>478.77617819891827</v>
      </c>
      <c r="M90" s="101">
        <v>518.84887583118882</v>
      </c>
      <c r="N90" s="101">
        <v>497.16241434221445</v>
      </c>
      <c r="O90" s="101">
        <v>523.77300829453702</v>
      </c>
      <c r="P90" s="101">
        <v>509.22914673937123</v>
      </c>
      <c r="Q90" s="101">
        <v>531.18077436102965</v>
      </c>
      <c r="R90" s="101">
        <v>471.04377110678729</v>
      </c>
      <c r="S90" s="101">
        <v>392.36197015904497</v>
      </c>
      <c r="T90" s="101">
        <v>802.66519365109116</v>
      </c>
      <c r="U90" s="101">
        <v>629.081671069045</v>
      </c>
      <c r="V90" s="101">
        <v>565.99338910330368</v>
      </c>
      <c r="W90" s="101">
        <v>574.39249483192816</v>
      </c>
      <c r="DA90" s="131" t="s">
        <v>4174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479.00343208455706</v>
      </c>
      <c r="L91" s="104">
        <v>450.86204742777448</v>
      </c>
      <c r="M91" s="104">
        <v>524.36448027654114</v>
      </c>
      <c r="N91" s="104">
        <v>537.48764721496264</v>
      </c>
      <c r="O91" s="104">
        <v>536.33475466532491</v>
      </c>
      <c r="P91" s="104">
        <v>541.74127360534828</v>
      </c>
      <c r="Q91" s="104">
        <v>550.13046827781477</v>
      </c>
      <c r="R91" s="104">
        <v>503.23997008635916</v>
      </c>
      <c r="S91" s="104">
        <v>437.54158323174232</v>
      </c>
      <c r="T91" s="104">
        <v>626.83458327972232</v>
      </c>
      <c r="U91" s="104">
        <v>611.42854713673967</v>
      </c>
      <c r="V91" s="104">
        <v>573.16108502827944</v>
      </c>
      <c r="W91" s="104">
        <v>611.60012008003218</v>
      </c>
      <c r="DA91" s="132" t="s">
        <v>4175</v>
      </c>
    </row>
    <row r="92" spans="1:105" ht="12" customHeight="1" x14ac:dyDescent="0.25">
      <c r="A92" s="106" t="s">
        <v>124</v>
      </c>
      <c r="B92" s="101"/>
      <c r="C92" s="101">
        <v>765.85945662845211</v>
      </c>
      <c r="D92" s="101">
        <v>778.36971116806421</v>
      </c>
      <c r="E92" s="101">
        <v>819.29223108868666</v>
      </c>
      <c r="F92" s="101">
        <v>847.17310037657114</v>
      </c>
      <c r="G92" s="101">
        <v>857.51123499612959</v>
      </c>
      <c r="H92" s="101">
        <v>873.08285711180486</v>
      </c>
      <c r="I92" s="101">
        <v>909.3635748018105</v>
      </c>
      <c r="J92" s="101">
        <v>935.53725351436128</v>
      </c>
      <c r="K92" s="101">
        <v>968.81494680901289</v>
      </c>
      <c r="L92" s="101">
        <v>985.51298092049785</v>
      </c>
      <c r="M92" s="101">
        <v>982.09043340955282</v>
      </c>
      <c r="N92" s="101">
        <v>1034.2065420909514</v>
      </c>
      <c r="O92" s="101">
        <v>1026.4770986168585</v>
      </c>
      <c r="P92" s="101">
        <v>1045.0051607744344</v>
      </c>
      <c r="Q92" s="101">
        <v>1047.6370252700988</v>
      </c>
      <c r="R92" s="101">
        <v>1083.8844807117855</v>
      </c>
      <c r="S92" s="101">
        <v>1113.1667556826214</v>
      </c>
      <c r="T92" s="101">
        <v>1154.0921071731659</v>
      </c>
      <c r="U92" s="101">
        <v>1225.6184289610476</v>
      </c>
      <c r="V92" s="101">
        <v>1212.3765688925673</v>
      </c>
      <c r="W92" s="101">
        <v>1162.270195186723</v>
      </c>
      <c r="DA92" s="131" t="s">
        <v>4176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970.30871736801612</v>
      </c>
      <c r="L93" s="104">
        <v>986.63152847711456</v>
      </c>
      <c r="M93" s="104">
        <v>982.96887299891898</v>
      </c>
      <c r="N93" s="104">
        <v>1034.7818728844768</v>
      </c>
      <c r="O93" s="104">
        <v>1027.2062235842352</v>
      </c>
      <c r="P93" s="104">
        <v>1047.4107413949182</v>
      </c>
      <c r="Q93" s="104">
        <v>1050.0795688083765</v>
      </c>
      <c r="R93" s="104">
        <v>1086.226280610138</v>
      </c>
      <c r="S93" s="104">
        <v>1115.0349982575065</v>
      </c>
      <c r="T93" s="104">
        <v>1155.0753653043432</v>
      </c>
      <c r="U93" s="104">
        <v>1226.527205335477</v>
      </c>
      <c r="V93" s="104">
        <v>1213.0711487480357</v>
      </c>
      <c r="W93" s="104">
        <v>1162.4013896295603</v>
      </c>
      <c r="DA93" s="132" t="s">
        <v>4177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478.55234790747465</v>
      </c>
      <c r="L94" s="98">
        <v>508.37496199409725</v>
      </c>
      <c r="M94" s="98">
        <v>488.56096617555596</v>
      </c>
      <c r="N94" s="98">
        <v>497.09616348990221</v>
      </c>
      <c r="O94" s="98">
        <v>507.29159534580111</v>
      </c>
      <c r="P94" s="98">
        <v>507.23818856157772</v>
      </c>
      <c r="Q94" s="98">
        <v>515.23962836598537</v>
      </c>
      <c r="R94" s="98">
        <v>527.00573787038934</v>
      </c>
      <c r="S94" s="98">
        <v>531.50847225475127</v>
      </c>
      <c r="T94" s="98">
        <v>644.4422987972365</v>
      </c>
      <c r="U94" s="98">
        <v>621.44902005254335</v>
      </c>
      <c r="V94" s="98">
        <v>603.93090196076594</v>
      </c>
      <c r="W94" s="98">
        <v>562.31415281784427</v>
      </c>
      <c r="DA94" s="63" t="s">
        <v>4178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491.75636946054158</v>
      </c>
      <c r="L95" s="98">
        <v>478.25656648301742</v>
      </c>
      <c r="M95" s="98">
        <v>494.40790682336313</v>
      </c>
      <c r="N95" s="98">
        <v>537.68570939457481</v>
      </c>
      <c r="O95" s="98">
        <v>519.91462823843392</v>
      </c>
      <c r="P95" s="98">
        <v>540.17255283334021</v>
      </c>
      <c r="Q95" s="98">
        <v>534.83994044239103</v>
      </c>
      <c r="R95" s="98">
        <v>559.22054273974868</v>
      </c>
      <c r="S95" s="98">
        <v>583.5265260027553</v>
      </c>
      <c r="T95" s="98">
        <v>510.63306650710661</v>
      </c>
      <c r="U95" s="98">
        <v>605.07818528293365</v>
      </c>
      <c r="V95" s="98">
        <v>609.14024678726969</v>
      </c>
      <c r="W95" s="98">
        <v>600.08723681171591</v>
      </c>
      <c r="DA95" s="63" t="s">
        <v>4179</v>
      </c>
    </row>
    <row r="96" spans="1:105" ht="12" customHeight="1" x14ac:dyDescent="0.25">
      <c r="A96" s="106" t="s">
        <v>122</v>
      </c>
      <c r="B96" s="101"/>
      <c r="C96" s="101">
        <v>654.19689214279094</v>
      </c>
      <c r="D96" s="101">
        <v>498.20495357346664</v>
      </c>
      <c r="E96" s="101">
        <v>1055.3017090101441</v>
      </c>
      <c r="F96" s="101">
        <v>982.98544169924003</v>
      </c>
      <c r="G96" s="101">
        <v>780.54085553085963</v>
      </c>
      <c r="H96" s="101">
        <v>930.85046842662416</v>
      </c>
      <c r="I96" s="101">
        <v>855.5834428452041</v>
      </c>
      <c r="J96" s="101">
        <v>901.73619150979039</v>
      </c>
      <c r="K96" s="101">
        <v>951.81886815383507</v>
      </c>
      <c r="L96" s="101">
        <v>1021.379854107376</v>
      </c>
      <c r="M96" s="101">
        <v>1005.2593315923594</v>
      </c>
      <c r="N96" s="101">
        <v>990.6059342103631</v>
      </c>
      <c r="O96" s="101">
        <v>1061.4788991150861</v>
      </c>
      <c r="P96" s="101">
        <v>1057.6811006129326</v>
      </c>
      <c r="Q96" s="101">
        <v>1086.6175070966863</v>
      </c>
      <c r="R96" s="101">
        <v>1102.9915332064948</v>
      </c>
      <c r="S96" s="101">
        <v>1112.8127974071795</v>
      </c>
      <c r="T96" s="101">
        <v>0</v>
      </c>
      <c r="U96" s="101">
        <v>1170.4824121445488</v>
      </c>
      <c r="V96" s="101">
        <v>0</v>
      </c>
      <c r="W96" s="101">
        <v>1171.8606370720322</v>
      </c>
      <c r="DA96" s="131" t="s">
        <v>4180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953.62442263729838</v>
      </c>
      <c r="L97" s="104">
        <v>1022.5411429790238</v>
      </c>
      <c r="M97" s="104">
        <v>1005.8294295403925</v>
      </c>
      <c r="N97" s="104">
        <v>990.84609997828034</v>
      </c>
      <c r="O97" s="104">
        <v>1063.4855561575177</v>
      </c>
      <c r="P97" s="104">
        <v>1063.6307037382214</v>
      </c>
      <c r="Q97" s="104">
        <v>1094.1818580624456</v>
      </c>
      <c r="R97" s="104">
        <v>1110.0754507891702</v>
      </c>
      <c r="S97" s="104">
        <v>1117.6610827895367</v>
      </c>
      <c r="T97" s="104">
        <v>1087.8677610663767</v>
      </c>
      <c r="U97" s="104">
        <v>1171.8424546714907</v>
      </c>
      <c r="V97" s="104">
        <v>1204.9914222473876</v>
      </c>
      <c r="W97" s="104">
        <v>1174.3372841309058</v>
      </c>
      <c r="DA97" s="132" t="s">
        <v>4181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470.35569948430935</v>
      </c>
      <c r="L98" s="98">
        <v>527.62342241824535</v>
      </c>
      <c r="M98" s="98">
        <v>500.03571072604046</v>
      </c>
      <c r="N98" s="98">
        <v>475.48495232099248</v>
      </c>
      <c r="O98" s="98">
        <v>525.68579713022098</v>
      </c>
      <c r="P98" s="98">
        <v>515.51966687631557</v>
      </c>
      <c r="Q98" s="98">
        <v>538.14997936592363</v>
      </c>
      <c r="R98" s="98">
        <v>540.96241612828669</v>
      </c>
      <c r="S98" s="98">
        <v>534.90037143710947</v>
      </c>
      <c r="T98" s="98">
        <v>599.90225839813809</v>
      </c>
      <c r="U98" s="98">
        <v>593.45994619830674</v>
      </c>
      <c r="V98" s="98">
        <v>602.15661337432812</v>
      </c>
      <c r="W98" s="98">
        <v>563.32788778571205</v>
      </c>
      <c r="DA98" s="63" t="s">
        <v>4182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483.26872315298897</v>
      </c>
      <c r="L99" s="98">
        <v>494.91772056077855</v>
      </c>
      <c r="M99" s="98">
        <v>505.79371881435219</v>
      </c>
      <c r="N99" s="98">
        <v>515.36114765728792</v>
      </c>
      <c r="O99" s="98">
        <v>537.79975902729677</v>
      </c>
      <c r="P99" s="98">
        <v>548.11103686190575</v>
      </c>
      <c r="Q99" s="98">
        <v>556.03187869652197</v>
      </c>
      <c r="R99" s="98">
        <v>569.11303466088361</v>
      </c>
      <c r="S99" s="98">
        <v>582.76071135242728</v>
      </c>
      <c r="T99" s="98">
        <v>487.96550266823846</v>
      </c>
      <c r="U99" s="98">
        <v>578.38250847318398</v>
      </c>
      <c r="V99" s="98">
        <v>602.8348088730595</v>
      </c>
      <c r="W99" s="98">
        <v>611.00939634519364</v>
      </c>
      <c r="DA99" s="63" t="s">
        <v>4183</v>
      </c>
    </row>
    <row r="100" spans="1:105" ht="12" customHeight="1" x14ac:dyDescent="0.25">
      <c r="A100" s="121" t="s">
        <v>54</v>
      </c>
      <c r="B100" s="122"/>
      <c r="C100" s="122">
        <v>358.40118516652478</v>
      </c>
      <c r="D100" s="122">
        <v>351.70290570905615</v>
      </c>
      <c r="E100" s="122">
        <v>620.89650570210711</v>
      </c>
      <c r="F100" s="122">
        <v>571.26629453937937</v>
      </c>
      <c r="G100" s="122">
        <v>517.66333543595363</v>
      </c>
      <c r="H100" s="122">
        <v>543.46726906688377</v>
      </c>
      <c r="I100" s="122">
        <v>552.95437195843454</v>
      </c>
      <c r="J100" s="122">
        <v>571.86573929491828</v>
      </c>
      <c r="K100" s="122">
        <v>582.98403712942945</v>
      </c>
      <c r="L100" s="122">
        <v>611.45934412909219</v>
      </c>
      <c r="M100" s="122">
        <v>588.01312711396815</v>
      </c>
      <c r="N100" s="122">
        <v>577.86599473554907</v>
      </c>
      <c r="O100" s="122">
        <v>566.77684688987995</v>
      </c>
      <c r="P100" s="122">
        <v>552.13894805610153</v>
      </c>
      <c r="Q100" s="122">
        <v>552.07858239004463</v>
      </c>
      <c r="R100" s="122">
        <v>549.34862687858413</v>
      </c>
      <c r="S100" s="122">
        <v>537.36148980401913</v>
      </c>
      <c r="T100" s="122">
        <v>618.66833768631057</v>
      </c>
      <c r="U100" s="122">
        <v>607.99029449078478</v>
      </c>
      <c r="V100" s="122">
        <v>579.59235546887544</v>
      </c>
      <c r="W100" s="122">
        <v>571.75778091276925</v>
      </c>
      <c r="DA100" s="130" t="s">
        <v>4184</v>
      </c>
    </row>
    <row r="101" spans="1:105" ht="12" customHeight="1" x14ac:dyDescent="0.25">
      <c r="A101" s="97" t="s">
        <v>207</v>
      </c>
      <c r="B101" s="98"/>
      <c r="C101" s="98">
        <v>352.85775664206915</v>
      </c>
      <c r="D101" s="98">
        <v>400.96990449271931</v>
      </c>
      <c r="E101" s="98">
        <v>539.80908282590963</v>
      </c>
      <c r="F101" s="98">
        <v>558.40215821867241</v>
      </c>
      <c r="G101" s="98">
        <v>527.11342067543501</v>
      </c>
      <c r="H101" s="98">
        <v>536.96143927007506</v>
      </c>
      <c r="I101" s="98">
        <v>558.52707209507901</v>
      </c>
      <c r="J101" s="98">
        <v>576.75592257185031</v>
      </c>
      <c r="K101" s="98">
        <v>580.21065886493034</v>
      </c>
      <c r="L101" s="98">
        <v>568.30854423907556</v>
      </c>
      <c r="M101" s="98">
        <v>607.80843575022766</v>
      </c>
      <c r="N101" s="98">
        <v>576.78898905604194</v>
      </c>
      <c r="O101" s="98">
        <v>567.12125142795207</v>
      </c>
      <c r="P101" s="98">
        <v>554.410666604006</v>
      </c>
      <c r="Q101" s="98">
        <v>566.6610608019954</v>
      </c>
      <c r="R101" s="98">
        <v>503.54873818618381</v>
      </c>
      <c r="S101" s="98">
        <v>426.51502313726496</v>
      </c>
      <c r="T101" s="98">
        <v>722.11754046996214</v>
      </c>
      <c r="U101" s="98">
        <v>623.55055625560601</v>
      </c>
      <c r="V101" s="98">
        <v>565.79341187976138</v>
      </c>
      <c r="W101" s="98">
        <v>590.98950432595473</v>
      </c>
      <c r="DA101" s="63" t="s">
        <v>4185</v>
      </c>
    </row>
    <row r="102" spans="1:105" ht="12" customHeight="1" x14ac:dyDescent="0.25">
      <c r="A102" s="97" t="s">
        <v>50</v>
      </c>
      <c r="B102" s="98"/>
      <c r="C102" s="98">
        <v>370.08497251037704</v>
      </c>
      <c r="D102" s="98">
        <v>401.73890735870634</v>
      </c>
      <c r="E102" s="98">
        <v>534.42283718915303</v>
      </c>
      <c r="F102" s="98">
        <v>537.04296471746318</v>
      </c>
      <c r="G102" s="98">
        <v>525.67705654200358</v>
      </c>
      <c r="H102" s="98">
        <v>534.78039745402509</v>
      </c>
      <c r="I102" s="98">
        <v>558.20334485558828</v>
      </c>
      <c r="J102" s="98">
        <v>576.08320347341169</v>
      </c>
      <c r="K102" s="98">
        <v>595.12863726385831</v>
      </c>
      <c r="L102" s="98">
        <v>603.77526187283422</v>
      </c>
      <c r="M102" s="98">
        <v>578.62769739443274</v>
      </c>
      <c r="N102" s="98">
        <v>580.84932285044158</v>
      </c>
      <c r="O102" s="98">
        <v>557.86473079544794</v>
      </c>
      <c r="P102" s="98">
        <v>552.66780172514166</v>
      </c>
      <c r="Q102" s="98">
        <v>549.89297068287806</v>
      </c>
      <c r="R102" s="98">
        <v>557.98108728295733</v>
      </c>
      <c r="S102" s="98">
        <v>564.10628417946236</v>
      </c>
      <c r="T102" s="98">
        <v>582.15556876519486</v>
      </c>
      <c r="U102" s="98">
        <v>610.23324585231524</v>
      </c>
      <c r="V102" s="98">
        <v>580.95088793491357</v>
      </c>
      <c r="W102" s="98">
        <v>563.065257304802</v>
      </c>
      <c r="DA102" s="63" t="s">
        <v>4186</v>
      </c>
    </row>
    <row r="103" spans="1:105" ht="12" customHeight="1" x14ac:dyDescent="0.25">
      <c r="A103" s="109" t="s">
        <v>120</v>
      </c>
      <c r="B103" s="33"/>
      <c r="C103" s="33">
        <v>321.30935960771103</v>
      </c>
      <c r="D103" s="33">
        <v>254.1051893603626</v>
      </c>
      <c r="E103" s="33">
        <v>687.99462653962621</v>
      </c>
      <c r="F103" s="33">
        <v>623.66107965101298</v>
      </c>
      <c r="G103" s="33">
        <v>483.02171374050971</v>
      </c>
      <c r="H103" s="33">
        <v>580.34459761858682</v>
      </c>
      <c r="I103" s="33">
        <v>528.23451801553256</v>
      </c>
      <c r="J103" s="33">
        <v>562.6068102199273</v>
      </c>
      <c r="K103" s="33">
        <v>568.58942120627955</v>
      </c>
      <c r="L103" s="33">
        <v>636.45670782114723</v>
      </c>
      <c r="M103" s="33">
        <v>585.5716785426273</v>
      </c>
      <c r="N103" s="33">
        <v>572.98152591003873</v>
      </c>
      <c r="O103" s="33">
        <v>587.67856488823804</v>
      </c>
      <c r="P103" s="33">
        <v>548.81933365880582</v>
      </c>
      <c r="Q103" s="33">
        <v>548.3631181277525</v>
      </c>
      <c r="R103" s="33">
        <v>563.69586777280256</v>
      </c>
      <c r="S103" s="33">
        <v>576.8646726176753</v>
      </c>
      <c r="T103" s="33">
        <v>578.84538118535261</v>
      </c>
      <c r="U103" s="33">
        <v>584.12816378802017</v>
      </c>
      <c r="V103" s="33">
        <v>589.00043597151262</v>
      </c>
      <c r="W103" s="33">
        <v>584.90971553877205</v>
      </c>
      <c r="DA103" s="60" t="s">
        <v>4187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6912.4787929957538</v>
      </c>
      <c r="D105" s="117">
        <f t="shared" si="35"/>
        <v>9778.5884585212243</v>
      </c>
      <c r="E105" s="117">
        <f t="shared" si="35"/>
        <v>9150.2328543547101</v>
      </c>
      <c r="F105" s="117">
        <f t="shared" si="35"/>
        <v>7813.1552515624535</v>
      </c>
      <c r="G105" s="117">
        <f t="shared" si="35"/>
        <v>9911.1465318113351</v>
      </c>
      <c r="H105" s="117">
        <f t="shared" si="35"/>
        <v>10257.666654396426</v>
      </c>
      <c r="I105" s="117">
        <f t="shared" si="35"/>
        <v>8287.8860260343026</v>
      </c>
      <c r="J105" s="117">
        <f t="shared" si="35"/>
        <v>8984.7190656230705</v>
      </c>
      <c r="K105" s="117">
        <f t="shared" si="35"/>
        <v>9844.3549527209434</v>
      </c>
      <c r="L105" s="117">
        <f t="shared" si="35"/>
        <v>9458.447105903997</v>
      </c>
      <c r="M105" s="117">
        <f t="shared" si="35"/>
        <v>8682.592950670647</v>
      </c>
      <c r="N105" s="117">
        <f t="shared" si="35"/>
        <v>9192.8040817645633</v>
      </c>
      <c r="O105" s="117">
        <f t="shared" si="35"/>
        <v>8845.2981828920638</v>
      </c>
      <c r="P105" s="117">
        <f t="shared" si="35"/>
        <v>8465.9105961406385</v>
      </c>
      <c r="Q105" s="117">
        <f t="shared" si="35"/>
        <v>8522.9196301218672</v>
      </c>
      <c r="R105" s="117">
        <f t="shared" ref="R105:V105" si="36">R106+R109+R111+R120</f>
        <v>8463.7054716993971</v>
      </c>
      <c r="S105" s="117">
        <f t="shared" si="36"/>
        <v>8240.4042531753221</v>
      </c>
      <c r="T105" s="117">
        <f t="shared" si="36"/>
        <v>8186.1903300924077</v>
      </c>
      <c r="U105" s="117">
        <f t="shared" si="36"/>
        <v>8138.3198547250458</v>
      </c>
      <c r="V105" s="117">
        <f t="shared" si="36"/>
        <v>7602.3412835425415</v>
      </c>
      <c r="W105" s="117">
        <f t="shared" ref="W105" si="37">W106+W109+W111+W120</f>
        <v>7387.442247037503</v>
      </c>
      <c r="DA105" s="129" t="s">
        <v>4188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5993.1901185925763</v>
      </c>
      <c r="D106" s="122">
        <f t="shared" si="38"/>
        <v>8606.8025872475355</v>
      </c>
      <c r="E106" s="122">
        <f t="shared" si="38"/>
        <v>7641.5938011980425</v>
      </c>
      <c r="F106" s="122">
        <f t="shared" si="38"/>
        <v>6464.8535081379296</v>
      </c>
      <c r="G106" s="122">
        <f t="shared" si="38"/>
        <v>8436.7794099468738</v>
      </c>
      <c r="H106" s="122">
        <f t="shared" si="38"/>
        <v>8745.7018436853814</v>
      </c>
      <c r="I106" s="122">
        <f t="shared" si="38"/>
        <v>6902.5412068201349</v>
      </c>
      <c r="J106" s="122">
        <f t="shared" si="38"/>
        <v>7490.3293231599609</v>
      </c>
      <c r="K106" s="122">
        <f t="shared" si="38"/>
        <v>8238.3037750195344</v>
      </c>
      <c r="L106" s="122">
        <f t="shared" si="38"/>
        <v>7862.799996077465</v>
      </c>
      <c r="M106" s="122">
        <f t="shared" si="38"/>
        <v>7127.7261864571419</v>
      </c>
      <c r="N106" s="122">
        <f t="shared" si="38"/>
        <v>7596.0453536791501</v>
      </c>
      <c r="O106" s="122">
        <f t="shared" si="38"/>
        <v>7237.843663552313</v>
      </c>
      <c r="P106" s="122">
        <f t="shared" si="38"/>
        <v>6811.5430136425857</v>
      </c>
      <c r="Q106" s="122">
        <f t="shared" si="38"/>
        <v>6809.5575253171573</v>
      </c>
      <c r="R106" s="122">
        <f t="shared" ref="R106:V106" si="39">SUM(R107:R108)</f>
        <v>6754.4912188334401</v>
      </c>
      <c r="S106" s="122">
        <f t="shared" si="39"/>
        <v>6537.1522209368622</v>
      </c>
      <c r="T106" s="122">
        <f t="shared" si="39"/>
        <v>6462.811516433977</v>
      </c>
      <c r="U106" s="122">
        <f t="shared" si="39"/>
        <v>6340.8181629468399</v>
      </c>
      <c r="V106" s="122">
        <f t="shared" si="39"/>
        <v>5837.7044073478801</v>
      </c>
      <c r="W106" s="122">
        <f t="shared" ref="W106" si="40">SUM(W107:W108)</f>
        <v>5611.6688060618053</v>
      </c>
      <c r="DA106" s="130" t="s">
        <v>4189</v>
      </c>
    </row>
    <row r="107" spans="1:105" ht="12" customHeight="1" x14ac:dyDescent="0.25">
      <c r="A107" s="97" t="s">
        <v>202</v>
      </c>
      <c r="B107" s="98"/>
      <c r="C107" s="98">
        <v>5969.038137298051</v>
      </c>
      <c r="D107" s="98">
        <v>8572.4792233471417</v>
      </c>
      <c r="E107" s="98">
        <v>7611.1448794275839</v>
      </c>
      <c r="F107" s="98">
        <v>6439.5319986370741</v>
      </c>
      <c r="G107" s="98">
        <v>8404.2399211648681</v>
      </c>
      <c r="H107" s="98">
        <v>8712.1122499245939</v>
      </c>
      <c r="I107" s="98">
        <v>6876.7275713046765</v>
      </c>
      <c r="J107" s="98">
        <v>7462.603360926305</v>
      </c>
      <c r="K107" s="98">
        <v>8208.2369746112545</v>
      </c>
      <c r="L107" s="98">
        <v>7834.040017634381</v>
      </c>
      <c r="M107" s="98">
        <v>7102.3090013554684</v>
      </c>
      <c r="N107" s="98">
        <v>7569.2174285638221</v>
      </c>
      <c r="O107" s="98">
        <v>7212.7336601021279</v>
      </c>
      <c r="P107" s="98">
        <v>6788.7134630005794</v>
      </c>
      <c r="Q107" s="98">
        <v>6787.1539313536496</v>
      </c>
      <c r="R107" s="98">
        <v>6732.4005442019852</v>
      </c>
      <c r="S107" s="98">
        <v>6515.9780457703155</v>
      </c>
      <c r="T107" s="98">
        <v>6441.5742596190576</v>
      </c>
      <c r="U107" s="98">
        <v>6320.4267691291107</v>
      </c>
      <c r="V107" s="98">
        <v>5818.9651008784849</v>
      </c>
      <c r="W107" s="98">
        <v>5594.0837382040609</v>
      </c>
      <c r="DA107" s="63" t="s">
        <v>4190</v>
      </c>
    </row>
    <row r="108" spans="1:105" ht="12" customHeight="1" x14ac:dyDescent="0.25">
      <c r="A108" s="97" t="s">
        <v>53</v>
      </c>
      <c r="B108" s="98"/>
      <c r="C108" s="98">
        <v>24.151981294525591</v>
      </c>
      <c r="D108" s="98">
        <v>34.323363900393332</v>
      </c>
      <c r="E108" s="98">
        <v>30.448921770458469</v>
      </c>
      <c r="F108" s="98">
        <v>25.321509500855591</v>
      </c>
      <c r="G108" s="98">
        <v>32.539488782005648</v>
      </c>
      <c r="H108" s="98">
        <v>33.589593760787835</v>
      </c>
      <c r="I108" s="98">
        <v>25.813635515458738</v>
      </c>
      <c r="J108" s="98">
        <v>27.725962233655924</v>
      </c>
      <c r="K108" s="98">
        <v>30.066800408279711</v>
      </c>
      <c r="L108" s="98">
        <v>28.759978443083789</v>
      </c>
      <c r="M108" s="98">
        <v>25.417185101673653</v>
      </c>
      <c r="N108" s="98">
        <v>26.827925115328259</v>
      </c>
      <c r="O108" s="98">
        <v>25.110003450184703</v>
      </c>
      <c r="P108" s="98">
        <v>22.829550642005888</v>
      </c>
      <c r="Q108" s="98">
        <v>22.403593963508165</v>
      </c>
      <c r="R108" s="98">
        <v>22.090674631454586</v>
      </c>
      <c r="S108" s="98">
        <v>21.174175166547204</v>
      </c>
      <c r="T108" s="98">
        <v>21.237256814919363</v>
      </c>
      <c r="U108" s="98">
        <v>20.391393817729075</v>
      </c>
      <c r="V108" s="98">
        <v>18.739306469395292</v>
      </c>
      <c r="W108" s="98">
        <v>17.58506785774469</v>
      </c>
      <c r="DA108" s="63" t="s">
        <v>4191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0.4866108654260447</v>
      </c>
      <c r="F109" s="122">
        <f t="shared" si="41"/>
        <v>1.12161971853176</v>
      </c>
      <c r="G109" s="122">
        <f t="shared" si="41"/>
        <v>0.57257716624033828</v>
      </c>
      <c r="H109" s="122">
        <f t="shared" si="41"/>
        <v>1.5820556916212207</v>
      </c>
      <c r="I109" s="122">
        <f t="shared" si="41"/>
        <v>3.0120079494334506</v>
      </c>
      <c r="J109" s="122">
        <f t="shared" si="41"/>
        <v>5.1780837123441099</v>
      </c>
      <c r="K109" s="122">
        <f t="shared" si="41"/>
        <v>7.1804392862219455</v>
      </c>
      <c r="L109" s="122">
        <f t="shared" si="41"/>
        <v>7.5183273365236634</v>
      </c>
      <c r="M109" s="122">
        <f t="shared" si="41"/>
        <v>9.6792688613570057</v>
      </c>
      <c r="N109" s="122">
        <f t="shared" si="41"/>
        <v>8.7137042531019393</v>
      </c>
      <c r="O109" s="122">
        <f t="shared" si="41"/>
        <v>16.143612901534674</v>
      </c>
      <c r="P109" s="122">
        <f t="shared" si="41"/>
        <v>22.42082476865982</v>
      </c>
      <c r="Q109" s="122">
        <f t="shared" si="41"/>
        <v>54.235019711514241</v>
      </c>
      <c r="R109" s="122">
        <f t="shared" si="41"/>
        <v>39.728564563934363</v>
      </c>
      <c r="S109" s="122">
        <f t="shared" si="41"/>
        <v>33.2729283204498</v>
      </c>
      <c r="T109" s="122">
        <f t="shared" si="41"/>
        <v>37.337308037618115</v>
      </c>
      <c r="U109" s="122">
        <f t="shared" si="41"/>
        <v>39.208279422763106</v>
      </c>
      <c r="V109" s="122">
        <f t="shared" si="41"/>
        <v>24.863778548716738</v>
      </c>
      <c r="W109" s="122">
        <f t="shared" si="41"/>
        <v>13.806690633132307</v>
      </c>
      <c r="DA109" s="130" t="s">
        <v>4192</v>
      </c>
    </row>
    <row r="110" spans="1:105" ht="12" customHeight="1" x14ac:dyDescent="0.25">
      <c r="A110" s="97" t="s">
        <v>53</v>
      </c>
      <c r="B110" s="98"/>
      <c r="C110" s="98">
        <f>IF(RES_hhdet_in_tes!C110=0,0,RES_hhdet_in_tes!C110*1000*11630/RES_hhdet_in_new!C107)</f>
        <v>0</v>
      </c>
      <c r="D110" s="98">
        <f>IF(RES_hhdet_in_tes!D110=0,0,RES_hhdet_in_tes!D110*1000*11630/RES_hhdet_in_new!D107)</f>
        <v>0</v>
      </c>
      <c r="E110" s="98">
        <f>IF(RES_hhdet_in_tes!E110=0,0,RES_hhdet_in_tes!E110*1000*11630/RES_hhdet_in_new!E107)</f>
        <v>0.4866108654260447</v>
      </c>
      <c r="F110" s="98">
        <f>IF(RES_hhdet_in_tes!F110=0,0,RES_hhdet_in_tes!F110*1000*11630/RES_hhdet_in_new!F107)</f>
        <v>1.12161971853176</v>
      </c>
      <c r="G110" s="98">
        <f>IF(RES_hhdet_in_tes!G110=0,0,RES_hhdet_in_tes!G110*1000*11630/RES_hhdet_in_new!G107)</f>
        <v>0.57257716624033828</v>
      </c>
      <c r="H110" s="98">
        <f>IF(RES_hhdet_in_tes!H110=0,0,RES_hhdet_in_tes!H110*1000*11630/RES_hhdet_in_new!H107)</f>
        <v>1.5820556916212207</v>
      </c>
      <c r="I110" s="98">
        <f>IF(RES_hhdet_in_tes!I110=0,0,RES_hhdet_in_tes!I110*1000*11630/RES_hhdet_in_new!I107)</f>
        <v>3.0120079494334506</v>
      </c>
      <c r="J110" s="98">
        <f>IF(RES_hhdet_in_tes!J110=0,0,RES_hhdet_in_tes!J110*1000*11630/RES_hhdet_in_new!J107)</f>
        <v>5.1780837123441099</v>
      </c>
      <c r="K110" s="98">
        <f>IF(RES_hhdet_in_tes!K110=0,0,RES_hhdet_in_tes!K110*1000*11630/RES_hhdet_in_new!K107)</f>
        <v>7.1804392862219455</v>
      </c>
      <c r="L110" s="98">
        <f>IF(RES_hhdet_in_tes!L110=0,0,RES_hhdet_in_tes!L110*1000*11630/RES_hhdet_in_new!L107)</f>
        <v>7.5183273365236634</v>
      </c>
      <c r="M110" s="98">
        <f>IF(RES_hhdet_in_tes!M110=0,0,RES_hhdet_in_tes!M110*1000*11630/RES_hhdet_in_new!M107)</f>
        <v>9.6792688613570057</v>
      </c>
      <c r="N110" s="98">
        <f>IF(RES_hhdet_in_tes!N110=0,0,RES_hhdet_in_tes!N110*1000*11630/RES_hhdet_in_new!N107)</f>
        <v>8.7137042531019393</v>
      </c>
      <c r="O110" s="98">
        <f>IF(RES_hhdet_in_tes!O110=0,0,RES_hhdet_in_tes!O110*1000*11630/RES_hhdet_in_new!O107)</f>
        <v>16.143612901534674</v>
      </c>
      <c r="P110" s="98">
        <f>IF(RES_hhdet_in_tes!P110=0,0,RES_hhdet_in_tes!P110*1000*11630/RES_hhdet_in_new!P107)</f>
        <v>22.42082476865982</v>
      </c>
      <c r="Q110" s="98">
        <f>IF(RES_hhdet_in_tes!Q110=0,0,RES_hhdet_in_tes!Q110*1000*11630/RES_hhdet_in_new!Q107)</f>
        <v>54.235019711514241</v>
      </c>
      <c r="R110" s="98">
        <f>IF(RES_hhdet_in_tes!R110=0,0,RES_hhdet_in_tes!R110*1000*11630/RES_hhdet_in_new!R107)</f>
        <v>39.728564563934363</v>
      </c>
      <c r="S110" s="98">
        <f>IF(RES_hhdet_in_tes!S110=0,0,RES_hhdet_in_tes!S110*1000*11630/RES_hhdet_in_new!S107)</f>
        <v>33.2729283204498</v>
      </c>
      <c r="T110" s="98">
        <f>IF(RES_hhdet_in_tes!T110=0,0,RES_hhdet_in_tes!T110*1000*11630/RES_hhdet_in_new!T107)</f>
        <v>37.337308037618115</v>
      </c>
      <c r="U110" s="98">
        <f>IF(RES_hhdet_in_tes!U110=0,0,RES_hhdet_in_tes!U110*1000*11630/RES_hhdet_in_new!U107)</f>
        <v>39.208279422763106</v>
      </c>
      <c r="V110" s="98">
        <f>IF(RES_hhdet_in_tes!V110=0,0,RES_hhdet_in_tes!V110*1000*11630/RES_hhdet_in_new!V107)</f>
        <v>24.863778548716738</v>
      </c>
      <c r="W110" s="98">
        <f>IF(RES_hhdet_in_tes!W110=0,0,RES_hhdet_in_tes!W110*1000*11630/RES_hhdet_in_new!W107)</f>
        <v>13.806690633132307</v>
      </c>
      <c r="DA110" s="63" t="s">
        <v>4193</v>
      </c>
    </row>
    <row r="111" spans="1:105" ht="12" customHeight="1" x14ac:dyDescent="0.25">
      <c r="A111" s="121" t="s">
        <v>55</v>
      </c>
      <c r="B111" s="122"/>
      <c r="C111" s="122">
        <v>560.52363935826588</v>
      </c>
      <c r="D111" s="122">
        <v>825.17301566756908</v>
      </c>
      <c r="E111" s="122">
        <v>878.55013109400011</v>
      </c>
      <c r="F111" s="122">
        <v>773.61346642467231</v>
      </c>
      <c r="G111" s="122">
        <v>958.12767368231289</v>
      </c>
      <c r="H111" s="122">
        <v>965.68362011460943</v>
      </c>
      <c r="I111" s="122">
        <v>830.29951899386265</v>
      </c>
      <c r="J111" s="122">
        <v>918.72070009682795</v>
      </c>
      <c r="K111" s="122">
        <v>1015.2316398104032</v>
      </c>
      <c r="L111" s="122">
        <v>966.94709831861599</v>
      </c>
      <c r="M111" s="122">
        <v>963.17249008054762</v>
      </c>
      <c r="N111" s="122">
        <v>1009.790039197132</v>
      </c>
      <c r="O111" s="122">
        <v>1024.6363219648977</v>
      </c>
      <c r="P111" s="122">
        <v>1080.3541768533184</v>
      </c>
      <c r="Q111" s="122">
        <v>1109.7380270926308</v>
      </c>
      <c r="R111" s="122">
        <v>1109.2276181676439</v>
      </c>
      <c r="S111" s="122">
        <v>1101.2181845865475</v>
      </c>
      <c r="T111" s="122">
        <v>1104.9606730828402</v>
      </c>
      <c r="U111" s="122">
        <v>1156.4199472034804</v>
      </c>
      <c r="V111" s="122">
        <v>1156.2485446925264</v>
      </c>
      <c r="W111" s="122">
        <v>1195.6015855173132</v>
      </c>
      <c r="DA111" s="130" t="s">
        <v>4194</v>
      </c>
    </row>
    <row r="112" spans="1:105" ht="12" customHeight="1" x14ac:dyDescent="0.25">
      <c r="A112" s="97" t="s">
        <v>130</v>
      </c>
      <c r="B112" s="98"/>
      <c r="C112" s="98">
        <v>558.2309373670364</v>
      </c>
      <c r="D112" s="98">
        <v>852.42035417541092</v>
      </c>
      <c r="E112" s="98">
        <v>859.57259325458267</v>
      </c>
      <c r="F112" s="98">
        <v>761.17127936942143</v>
      </c>
      <c r="G112" s="98">
        <v>961.29321411282024</v>
      </c>
      <c r="H112" s="98">
        <v>967.82139476694044</v>
      </c>
      <c r="I112" s="98">
        <v>828.07453369494465</v>
      </c>
      <c r="J112" s="98">
        <v>924.02835903027733</v>
      </c>
      <c r="K112" s="98">
        <v>1041.0087859876496</v>
      </c>
      <c r="L112" s="98">
        <v>899.06811591723476</v>
      </c>
      <c r="M112" s="98">
        <v>953.20442318069763</v>
      </c>
      <c r="N112" s="98">
        <v>1012.6753294723886</v>
      </c>
      <c r="O112" s="98">
        <v>1018.6651452376419</v>
      </c>
      <c r="P112" s="98">
        <v>1082.539202558233</v>
      </c>
      <c r="Q112" s="98">
        <v>1111.8788851351487</v>
      </c>
      <c r="R112" s="98">
        <v>1109.2143409675271</v>
      </c>
      <c r="S112" s="98">
        <v>1097.2795036796817</v>
      </c>
      <c r="T112" s="98">
        <v>1112.286386958983</v>
      </c>
      <c r="U112" s="98">
        <v>1147.3826929286627</v>
      </c>
      <c r="V112" s="98">
        <v>1125.7687066297096</v>
      </c>
      <c r="W112" s="98">
        <v>1206.7081123827743</v>
      </c>
      <c r="DA112" s="63" t="s">
        <v>4195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1043.2486747825374</v>
      </c>
      <c r="L113" s="98">
        <v>0</v>
      </c>
      <c r="M113" s="98">
        <v>955.34759750745718</v>
      </c>
      <c r="N113" s="98">
        <v>1015.2037122650894</v>
      </c>
      <c r="O113" s="98">
        <v>1021.334331616776</v>
      </c>
      <c r="P113" s="98">
        <v>1088.4106339028435</v>
      </c>
      <c r="Q113" s="98">
        <v>1117.8675635476334</v>
      </c>
      <c r="R113" s="98">
        <v>1114.809077125492</v>
      </c>
      <c r="S113" s="98">
        <v>1102.0602510128999</v>
      </c>
      <c r="T113" s="98">
        <v>1115.6991683776798</v>
      </c>
      <c r="U113" s="98">
        <v>1150.7125361292071</v>
      </c>
      <c r="V113" s="98">
        <v>1128.3131425355491</v>
      </c>
      <c r="W113" s="98">
        <v>1210.0819845612657</v>
      </c>
      <c r="DA113" s="63" t="s">
        <v>4196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514.14971895349458</v>
      </c>
      <c r="L114" s="101">
        <v>0</v>
      </c>
      <c r="M114" s="101">
        <v>474.02723682730516</v>
      </c>
      <c r="N114" s="101">
        <v>487.90802438298903</v>
      </c>
      <c r="O114" s="101">
        <v>503.95998188618722</v>
      </c>
      <c r="P114" s="101">
        <v>526.88137658076892</v>
      </c>
      <c r="Q114" s="101">
        <v>549.50668954748164</v>
      </c>
      <c r="R114" s="101">
        <v>540.49521617345761</v>
      </c>
      <c r="S114" s="101">
        <v>524.52345473548928</v>
      </c>
      <c r="T114" s="101">
        <v>621.75120047680252</v>
      </c>
      <c r="U114" s="101">
        <v>581.43675270659367</v>
      </c>
      <c r="V114" s="101">
        <v>559.77950776760713</v>
      </c>
      <c r="W114" s="101">
        <v>585.97980494500803</v>
      </c>
      <c r="DA114" s="131" t="s">
        <v>4197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529.09895582904289</v>
      </c>
      <c r="L115" s="104">
        <v>0</v>
      </c>
      <c r="M115" s="104">
        <v>481.32036068015202</v>
      </c>
      <c r="N115" s="104">
        <v>527.29568788210031</v>
      </c>
      <c r="O115" s="104">
        <v>517.37434973058885</v>
      </c>
      <c r="P115" s="104">
        <v>561.5292573220745</v>
      </c>
      <c r="Q115" s="104">
        <v>568.36087400015174</v>
      </c>
      <c r="R115" s="104">
        <v>574.31386095203436</v>
      </c>
      <c r="S115" s="104">
        <v>577.53679627741053</v>
      </c>
      <c r="T115" s="104">
        <v>493.94796790087719</v>
      </c>
      <c r="U115" s="104">
        <v>569.27578342261359</v>
      </c>
      <c r="V115" s="104">
        <v>568.53363476794198</v>
      </c>
      <c r="W115" s="104">
        <v>624.10217961625779</v>
      </c>
      <c r="DA115" s="132" t="s">
        <v>4198</v>
      </c>
    </row>
    <row r="116" spans="1:105" ht="12" customHeight="1" x14ac:dyDescent="0.25">
      <c r="A116" s="106" t="s">
        <v>122</v>
      </c>
      <c r="B116" s="101"/>
      <c r="C116" s="101">
        <v>654.19689214279072</v>
      </c>
      <c r="D116" s="101">
        <v>498.20495357346675</v>
      </c>
      <c r="E116" s="101">
        <v>1055.3017090101441</v>
      </c>
      <c r="F116" s="101">
        <v>982.98544169923957</v>
      </c>
      <c r="G116" s="101">
        <v>780.5408555308594</v>
      </c>
      <c r="H116" s="101">
        <v>930.85046842662405</v>
      </c>
      <c r="I116" s="101">
        <v>855.58344284520399</v>
      </c>
      <c r="J116" s="101">
        <v>901.73619150979027</v>
      </c>
      <c r="K116" s="101">
        <v>951.81886815383507</v>
      </c>
      <c r="L116" s="101">
        <v>1021.3798541073759</v>
      </c>
      <c r="M116" s="101">
        <v>1005.2593315923596</v>
      </c>
      <c r="N116" s="101">
        <v>990.60593421036333</v>
      </c>
      <c r="O116" s="101">
        <v>1061.4788991150858</v>
      </c>
      <c r="P116" s="101">
        <v>1057.6811006129328</v>
      </c>
      <c r="Q116" s="101">
        <v>1086.6175070966863</v>
      </c>
      <c r="R116" s="101">
        <v>1102.9915332064945</v>
      </c>
      <c r="S116" s="101">
        <v>1112.8127974071795</v>
      </c>
      <c r="T116" s="101">
        <v>0</v>
      </c>
      <c r="U116" s="101">
        <v>1170.482412144549</v>
      </c>
      <c r="V116" s="101">
        <v>0</v>
      </c>
      <c r="W116" s="101">
        <v>1171.860637072032</v>
      </c>
      <c r="DA116" s="131" t="s">
        <v>4199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953.62442263729838</v>
      </c>
      <c r="L117" s="104">
        <v>1022.5411429790238</v>
      </c>
      <c r="M117" s="104">
        <v>1005.8294295403924</v>
      </c>
      <c r="N117" s="104">
        <v>990.84609997828011</v>
      </c>
      <c r="O117" s="104">
        <v>1063.4855561575177</v>
      </c>
      <c r="P117" s="104">
        <v>1063.6307037382212</v>
      </c>
      <c r="Q117" s="104">
        <v>1094.1818580624456</v>
      </c>
      <c r="R117" s="104">
        <v>1110.0754507891702</v>
      </c>
      <c r="S117" s="104">
        <v>1117.6610827895367</v>
      </c>
      <c r="T117" s="104">
        <v>1087.8677610663763</v>
      </c>
      <c r="U117" s="104">
        <v>1171.8424546714905</v>
      </c>
      <c r="V117" s="104">
        <v>1204.9914222473878</v>
      </c>
      <c r="W117" s="104">
        <v>1174.3372841309056</v>
      </c>
      <c r="DA117" s="132" t="s">
        <v>4200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470.35569948430941</v>
      </c>
      <c r="L118" s="98">
        <v>527.62342241824535</v>
      </c>
      <c r="M118" s="98">
        <v>500.03571072604041</v>
      </c>
      <c r="N118" s="98">
        <v>475.48495232099242</v>
      </c>
      <c r="O118" s="98">
        <v>525.68579713022098</v>
      </c>
      <c r="P118" s="98">
        <v>515.51966687631545</v>
      </c>
      <c r="Q118" s="98">
        <v>538.14997936592363</v>
      </c>
      <c r="R118" s="98">
        <v>540.96241612828658</v>
      </c>
      <c r="S118" s="98">
        <v>534.90037143710936</v>
      </c>
      <c r="T118" s="98">
        <v>599.90225839813809</v>
      </c>
      <c r="U118" s="98">
        <v>593.45994619830674</v>
      </c>
      <c r="V118" s="98">
        <v>602.15661337432812</v>
      </c>
      <c r="W118" s="98">
        <v>563.32788778571216</v>
      </c>
      <c r="DA118" s="63" t="s">
        <v>4201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483.26872315298897</v>
      </c>
      <c r="L119" s="98">
        <v>494.91772056077849</v>
      </c>
      <c r="M119" s="98">
        <v>505.79371881435208</v>
      </c>
      <c r="N119" s="98">
        <v>515.36114765728757</v>
      </c>
      <c r="O119" s="98">
        <v>537.79975902729689</v>
      </c>
      <c r="P119" s="98">
        <v>548.11103686190563</v>
      </c>
      <c r="Q119" s="98">
        <v>556.03187869652186</v>
      </c>
      <c r="R119" s="98">
        <v>569.11303466088373</v>
      </c>
      <c r="S119" s="98">
        <v>582.76071135242728</v>
      </c>
      <c r="T119" s="98">
        <v>487.96550266823834</v>
      </c>
      <c r="U119" s="98">
        <v>578.38250847318386</v>
      </c>
      <c r="V119" s="98">
        <v>602.8348088730595</v>
      </c>
      <c r="W119" s="98">
        <v>611.00939634519352</v>
      </c>
      <c r="DA119" s="63" t="s">
        <v>4202</v>
      </c>
    </row>
    <row r="120" spans="1:105" ht="12" customHeight="1" x14ac:dyDescent="0.25">
      <c r="A120" s="121" t="s">
        <v>54</v>
      </c>
      <c r="B120" s="122"/>
      <c r="C120" s="122">
        <v>358.76503504491194</v>
      </c>
      <c r="D120" s="122">
        <v>346.61285560611969</v>
      </c>
      <c r="E120" s="122">
        <v>629.60231119724097</v>
      </c>
      <c r="F120" s="122">
        <v>573.56665728131986</v>
      </c>
      <c r="G120" s="122">
        <v>515.6668710159089</v>
      </c>
      <c r="H120" s="122">
        <v>544.69913490481406</v>
      </c>
      <c r="I120" s="122">
        <v>552.0332922708709</v>
      </c>
      <c r="J120" s="122">
        <v>570.49095865393849</v>
      </c>
      <c r="K120" s="122">
        <v>583.63909860478475</v>
      </c>
      <c r="L120" s="122">
        <v>621.18168417139236</v>
      </c>
      <c r="M120" s="122">
        <v>582.01500527160078</v>
      </c>
      <c r="N120" s="122">
        <v>578.25498463517943</v>
      </c>
      <c r="O120" s="122">
        <v>566.6745844733174</v>
      </c>
      <c r="P120" s="122">
        <v>551.59258087607361</v>
      </c>
      <c r="Q120" s="122">
        <v>549.38905800056534</v>
      </c>
      <c r="R120" s="122">
        <v>560.25807013437998</v>
      </c>
      <c r="S120" s="122">
        <v>568.76091933146142</v>
      </c>
      <c r="T120" s="122">
        <v>581.08083253797338</v>
      </c>
      <c r="U120" s="122">
        <v>601.87346515196145</v>
      </c>
      <c r="V120" s="122">
        <v>583.52455295341804</v>
      </c>
      <c r="W120" s="122">
        <v>566.36516482525292</v>
      </c>
      <c r="DA120" s="130" t="s">
        <v>4203</v>
      </c>
    </row>
    <row r="121" spans="1:105" ht="12" customHeight="1" x14ac:dyDescent="0.25">
      <c r="A121" s="97" t="s">
        <v>50</v>
      </c>
      <c r="B121" s="98"/>
      <c r="C121" s="98">
        <v>370.0849725103771</v>
      </c>
      <c r="D121" s="98">
        <v>401.7389073587064</v>
      </c>
      <c r="E121" s="98">
        <v>534.42283718915303</v>
      </c>
      <c r="F121" s="98">
        <v>537.04296471746329</v>
      </c>
      <c r="G121" s="98">
        <v>525.6770565420037</v>
      </c>
      <c r="H121" s="98">
        <v>534.78039745402509</v>
      </c>
      <c r="I121" s="98">
        <v>558.20334485558828</v>
      </c>
      <c r="J121" s="98">
        <v>576.08320347341169</v>
      </c>
      <c r="K121" s="98">
        <v>595.12863726385842</v>
      </c>
      <c r="L121" s="98">
        <v>603.77526187283434</v>
      </c>
      <c r="M121" s="98">
        <v>578.62769739443274</v>
      </c>
      <c r="N121" s="98">
        <v>580.84932285044158</v>
      </c>
      <c r="O121" s="98">
        <v>557.86473079544794</v>
      </c>
      <c r="P121" s="98">
        <v>552.66780172514166</v>
      </c>
      <c r="Q121" s="98">
        <v>549.89297068287806</v>
      </c>
      <c r="R121" s="98">
        <v>557.98108728295745</v>
      </c>
      <c r="S121" s="98">
        <v>564.10628417946248</v>
      </c>
      <c r="T121" s="98">
        <v>582.15556876519486</v>
      </c>
      <c r="U121" s="98">
        <v>610.23324585231524</v>
      </c>
      <c r="V121" s="98">
        <v>580.95088793491345</v>
      </c>
      <c r="W121" s="98">
        <v>563.065257304802</v>
      </c>
      <c r="DA121" s="63" t="s">
        <v>4204</v>
      </c>
    </row>
    <row r="122" spans="1:105" ht="12" customHeight="1" x14ac:dyDescent="0.25">
      <c r="A122" s="109" t="s">
        <v>120</v>
      </c>
      <c r="B122" s="33"/>
      <c r="C122" s="33">
        <v>321.30935960771103</v>
      </c>
      <c r="D122" s="33">
        <v>254.1051893603626</v>
      </c>
      <c r="E122" s="33">
        <v>687.99462653962621</v>
      </c>
      <c r="F122" s="33">
        <v>623.66107965101332</v>
      </c>
      <c r="G122" s="33">
        <v>483.02171374050977</v>
      </c>
      <c r="H122" s="33">
        <v>580.34459761858682</v>
      </c>
      <c r="I122" s="33">
        <v>528.23451801553256</v>
      </c>
      <c r="J122" s="33">
        <v>562.60681021992741</v>
      </c>
      <c r="K122" s="33">
        <v>568.58942120627967</v>
      </c>
      <c r="L122" s="33">
        <v>636.45670782114723</v>
      </c>
      <c r="M122" s="33">
        <v>585.5716785426273</v>
      </c>
      <c r="N122" s="33">
        <v>572.98152591003861</v>
      </c>
      <c r="O122" s="33">
        <v>587.67856488823816</v>
      </c>
      <c r="P122" s="33">
        <v>548.8193336588057</v>
      </c>
      <c r="Q122" s="33">
        <v>548.36311812775239</v>
      </c>
      <c r="R122" s="33">
        <v>563.69586777280244</v>
      </c>
      <c r="S122" s="33">
        <v>576.8646726176753</v>
      </c>
      <c r="T122" s="33">
        <v>578.84538118535249</v>
      </c>
      <c r="U122" s="33">
        <v>584.12816378802006</v>
      </c>
      <c r="V122" s="33">
        <v>589.00043597151273</v>
      </c>
      <c r="W122" s="33">
        <v>584.90971553877205</v>
      </c>
      <c r="DA122" s="60" t="s">
        <v>4205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9277.0708113997498</v>
      </c>
      <c r="D124" s="117">
        <f t="shared" si="42"/>
        <v>8700.2959006928795</v>
      </c>
      <c r="E124" s="117">
        <f t="shared" si="42"/>
        <v>8924.5651430552607</v>
      </c>
      <c r="F124" s="117">
        <f t="shared" si="42"/>
        <v>8835.2378310995082</v>
      </c>
      <c r="G124" s="117">
        <f t="shared" si="42"/>
        <v>8984.6337112998699</v>
      </c>
      <c r="H124" s="117">
        <f t="shared" si="42"/>
        <v>9148.8808274082621</v>
      </c>
      <c r="I124" s="117">
        <f t="shared" si="42"/>
        <v>9025.550032794461</v>
      </c>
      <c r="J124" s="117">
        <f t="shared" si="42"/>
        <v>8945.8266059313901</v>
      </c>
      <c r="K124" s="117">
        <f t="shared" si="42"/>
        <v>9131.7183673977888</v>
      </c>
      <c r="L124" s="117">
        <f t="shared" si="42"/>
        <v>10070.310530903431</v>
      </c>
      <c r="M124" s="117">
        <f t="shared" si="42"/>
        <v>9091.8348103891767</v>
      </c>
      <c r="N124" s="117">
        <f t="shared" si="42"/>
        <v>9307.6384700275012</v>
      </c>
      <c r="O124" s="117">
        <f t="shared" si="42"/>
        <v>9035.32690831734</v>
      </c>
      <c r="P124" s="117">
        <f t="shared" si="42"/>
        <v>8260.6712218126377</v>
      </c>
      <c r="Q124" s="117">
        <f t="shared" si="42"/>
        <v>8134.7343651840429</v>
      </c>
      <c r="R124" s="117">
        <f t="shared" ref="R124:V124" si="43">R125+R128+R130+R139</f>
        <v>8163.6065970827258</v>
      </c>
      <c r="S124" s="117">
        <f t="shared" si="43"/>
        <v>8241.4661400353125</v>
      </c>
      <c r="T124" s="117">
        <f t="shared" si="43"/>
        <v>8065.7109352931939</v>
      </c>
      <c r="U124" s="117">
        <f t="shared" si="43"/>
        <v>7648.5438191066096</v>
      </c>
      <c r="V124" s="117">
        <f t="shared" si="43"/>
        <v>7282.3818206403312</v>
      </c>
      <c r="W124" s="117">
        <f t="shared" ref="W124" si="44">W125+W128+W130+W139</f>
        <v>7253.0984020695414</v>
      </c>
      <c r="DA124" s="129" t="s">
        <v>4206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8163.8531452498974</v>
      </c>
      <c r="D125" s="122">
        <f t="shared" si="45"/>
        <v>7620.058645860986</v>
      </c>
      <c r="E125" s="122">
        <f t="shared" si="45"/>
        <v>7436.4559111806957</v>
      </c>
      <c r="F125" s="122">
        <f t="shared" si="45"/>
        <v>7375.5776321460371</v>
      </c>
      <c r="G125" s="122">
        <f t="shared" si="45"/>
        <v>7617.1271729273458</v>
      </c>
      <c r="H125" s="122">
        <f t="shared" si="45"/>
        <v>7730.4958157580668</v>
      </c>
      <c r="I125" s="122">
        <f t="shared" si="45"/>
        <v>7565.3650906491166</v>
      </c>
      <c r="J125" s="122">
        <f t="shared" si="45"/>
        <v>7454.6854520203005</v>
      </c>
      <c r="K125" s="122">
        <f t="shared" si="45"/>
        <v>7584.0347614925404</v>
      </c>
      <c r="L125" s="122">
        <f t="shared" si="45"/>
        <v>8466.0408061893995</v>
      </c>
      <c r="M125" s="122">
        <f t="shared" si="45"/>
        <v>7500.5718589440867</v>
      </c>
      <c r="N125" s="122">
        <f t="shared" si="45"/>
        <v>7703.0318796040747</v>
      </c>
      <c r="O125" s="122">
        <f t="shared" si="45"/>
        <v>7409.2403276024852</v>
      </c>
      <c r="P125" s="122">
        <f t="shared" si="45"/>
        <v>6621.3799688198287</v>
      </c>
      <c r="Q125" s="122">
        <f t="shared" si="45"/>
        <v>6446.4412447485474</v>
      </c>
      <c r="R125" s="122">
        <f t="shared" ref="R125:V125" si="46">SUM(R126:R127)</f>
        <v>6490.3404896489819</v>
      </c>
      <c r="S125" s="122">
        <f t="shared" si="46"/>
        <v>6518.5044795929962</v>
      </c>
      <c r="T125" s="122">
        <f t="shared" si="46"/>
        <v>6348.8384203110681</v>
      </c>
      <c r="U125" s="122">
        <f t="shared" si="46"/>
        <v>5894.9285737128439</v>
      </c>
      <c r="V125" s="122">
        <f t="shared" si="46"/>
        <v>5558.8921391211534</v>
      </c>
      <c r="W125" s="122">
        <f t="shared" ref="W125" si="47">SUM(W126:W127)</f>
        <v>5449.8456713885735</v>
      </c>
      <c r="DA125" s="130" t="s">
        <v>4207</v>
      </c>
    </row>
    <row r="126" spans="1:105" ht="12" customHeight="1" x14ac:dyDescent="0.25">
      <c r="A126" s="97" t="s">
        <v>203</v>
      </c>
      <c r="B126" s="98"/>
      <c r="C126" s="98">
        <v>8130.9536001739552</v>
      </c>
      <c r="D126" s="98">
        <v>7589.6703520442143</v>
      </c>
      <c r="E126" s="98">
        <v>7406.8243879435531</v>
      </c>
      <c r="F126" s="98">
        <v>7346.6890024421173</v>
      </c>
      <c r="G126" s="98">
        <v>7587.748969213455</v>
      </c>
      <c r="H126" s="98">
        <v>7700.8053210828721</v>
      </c>
      <c r="I126" s="98">
        <v>7537.072673242259</v>
      </c>
      <c r="J126" s="98">
        <v>7427.0914279942244</v>
      </c>
      <c r="K126" s="98">
        <v>7556.3558040650796</v>
      </c>
      <c r="L126" s="98">
        <v>8435.0743373480527</v>
      </c>
      <c r="M126" s="98">
        <v>7473.8251211598244</v>
      </c>
      <c r="N126" s="98">
        <v>7675.8260964886658</v>
      </c>
      <c r="O126" s="98">
        <v>7383.5357035683655</v>
      </c>
      <c r="P126" s="98">
        <v>6599.1877681664118</v>
      </c>
      <c r="Q126" s="98">
        <v>6425.2323113310667</v>
      </c>
      <c r="R126" s="98">
        <v>6469.1137243221701</v>
      </c>
      <c r="S126" s="98">
        <v>6497.3907054280362</v>
      </c>
      <c r="T126" s="98">
        <v>6327.975687169971</v>
      </c>
      <c r="U126" s="98">
        <v>5875.9711131793756</v>
      </c>
      <c r="V126" s="98">
        <v>5541.0478331823006</v>
      </c>
      <c r="W126" s="98">
        <v>5432.767702381906</v>
      </c>
      <c r="DA126" s="63" t="s">
        <v>4208</v>
      </c>
    </row>
    <row r="127" spans="1:105" ht="12" customHeight="1" x14ac:dyDescent="0.25">
      <c r="A127" s="97" t="s">
        <v>53</v>
      </c>
      <c r="B127" s="98"/>
      <c r="C127" s="98">
        <v>32.899545075942463</v>
      </c>
      <c r="D127" s="98">
        <v>30.388293816771245</v>
      </c>
      <c r="E127" s="98">
        <v>29.631523237142577</v>
      </c>
      <c r="F127" s="98">
        <v>28.88862970391985</v>
      </c>
      <c r="G127" s="98">
        <v>29.378203713890922</v>
      </c>
      <c r="H127" s="98">
        <v>29.690494675194969</v>
      </c>
      <c r="I127" s="98">
        <v>28.292417406857879</v>
      </c>
      <c r="J127" s="98">
        <v>27.594024026076205</v>
      </c>
      <c r="K127" s="98">
        <v>27.678957427460332</v>
      </c>
      <c r="L127" s="98">
        <v>30.966468841346838</v>
      </c>
      <c r="M127" s="98">
        <v>26.746737784261907</v>
      </c>
      <c r="N127" s="98">
        <v>27.205783115408892</v>
      </c>
      <c r="O127" s="98">
        <v>25.704624034119465</v>
      </c>
      <c r="P127" s="98">
        <v>22.192200653416801</v>
      </c>
      <c r="Q127" s="98">
        <v>21.208933417481052</v>
      </c>
      <c r="R127" s="98">
        <v>21.22676532681222</v>
      </c>
      <c r="S127" s="98">
        <v>21.113774164959555</v>
      </c>
      <c r="T127" s="98">
        <v>20.862733141097412</v>
      </c>
      <c r="U127" s="98">
        <v>18.957460533468126</v>
      </c>
      <c r="V127" s="98">
        <v>17.844305938852578</v>
      </c>
      <c r="W127" s="98">
        <v>17.077969006667129</v>
      </c>
      <c r="DA127" s="63" t="s">
        <v>4209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6.2763271405551907E-2</v>
      </c>
      <c r="D128" s="122">
        <f t="shared" si="48"/>
        <v>0.12408260464625123</v>
      </c>
      <c r="E128" s="122">
        <f t="shared" si="48"/>
        <v>0.44297445527267981</v>
      </c>
      <c r="F128" s="122">
        <f t="shared" si="48"/>
        <v>1.0700619553970947</v>
      </c>
      <c r="G128" s="122">
        <f t="shared" si="48"/>
        <v>0.55385160496500119</v>
      </c>
      <c r="H128" s="122">
        <f t="shared" si="48"/>
        <v>1.4136291304951683</v>
      </c>
      <c r="I128" s="122">
        <f t="shared" si="48"/>
        <v>3.6591903152133152</v>
      </c>
      <c r="J128" s="122">
        <f t="shared" si="48"/>
        <v>4.8581150930434713</v>
      </c>
      <c r="K128" s="122">
        <f t="shared" si="48"/>
        <v>6.4860725949904543</v>
      </c>
      <c r="L128" s="122">
        <f t="shared" si="48"/>
        <v>6.6046066574776008</v>
      </c>
      <c r="M128" s="122">
        <f t="shared" si="48"/>
        <v>8.9544574505081016</v>
      </c>
      <c r="N128" s="122">
        <f t="shared" si="48"/>
        <v>9.1082462267469388</v>
      </c>
      <c r="O128" s="122">
        <f t="shared" si="48"/>
        <v>16.525691339217488</v>
      </c>
      <c r="P128" s="122">
        <f t="shared" si="48"/>
        <v>22.598774242919397</v>
      </c>
      <c r="Q128" s="122">
        <f t="shared" si="48"/>
        <v>54.121768727674805</v>
      </c>
      <c r="R128" s="122">
        <f t="shared" si="48"/>
        <v>39.986269309007717</v>
      </c>
      <c r="S128" s="122">
        <f t="shared" si="48"/>
        <v>33.713319512678147</v>
      </c>
      <c r="T128" s="122">
        <f t="shared" si="48"/>
        <v>37.888573194262534</v>
      </c>
      <c r="U128" s="122">
        <f t="shared" si="48"/>
        <v>39.037207296257392</v>
      </c>
      <c r="V128" s="122">
        <f t="shared" si="48"/>
        <v>25.059234141663087</v>
      </c>
      <c r="W128" s="122">
        <f t="shared" si="48"/>
        <v>13.79683357164587</v>
      </c>
      <c r="DA128" s="130" t="s">
        <v>4210</v>
      </c>
    </row>
    <row r="129" spans="1:105" ht="12" customHeight="1" x14ac:dyDescent="0.25">
      <c r="A129" s="97" t="s">
        <v>53</v>
      </c>
      <c r="B129" s="98"/>
      <c r="C129" s="98">
        <f>IF(RES_hhdet_in_tes!C129=0,0,RES_hhdet_in_tes!C129*1000*11630/RES_hhdet_in_new!C126)</f>
        <v>6.2763271405551907E-2</v>
      </c>
      <c r="D129" s="98">
        <f>IF(RES_hhdet_in_tes!D129=0,0,RES_hhdet_in_tes!D129*1000*11630/RES_hhdet_in_new!D126)</f>
        <v>0.12408260464625123</v>
      </c>
      <c r="E129" s="98">
        <f>IF(RES_hhdet_in_tes!E129=0,0,RES_hhdet_in_tes!E129*1000*11630/RES_hhdet_in_new!E126)</f>
        <v>0.44297445527267981</v>
      </c>
      <c r="F129" s="98">
        <f>IF(RES_hhdet_in_tes!F129=0,0,RES_hhdet_in_tes!F129*1000*11630/RES_hhdet_in_new!F126)</f>
        <v>1.0700619553970947</v>
      </c>
      <c r="G129" s="98">
        <f>IF(RES_hhdet_in_tes!G129=0,0,RES_hhdet_in_tes!G129*1000*11630/RES_hhdet_in_new!G126)</f>
        <v>0.55385160496500119</v>
      </c>
      <c r="H129" s="98">
        <f>IF(RES_hhdet_in_tes!H129=0,0,RES_hhdet_in_tes!H129*1000*11630/RES_hhdet_in_new!H126)</f>
        <v>1.4136291304951683</v>
      </c>
      <c r="I129" s="98">
        <f>IF(RES_hhdet_in_tes!I129=0,0,RES_hhdet_in_tes!I129*1000*11630/RES_hhdet_in_new!I126)</f>
        <v>3.6591903152133152</v>
      </c>
      <c r="J129" s="98">
        <f>IF(RES_hhdet_in_tes!J129=0,0,RES_hhdet_in_tes!J129*1000*11630/RES_hhdet_in_new!J126)</f>
        <v>4.8581150930434713</v>
      </c>
      <c r="K129" s="98">
        <f>IF(RES_hhdet_in_tes!K129=0,0,RES_hhdet_in_tes!K129*1000*11630/RES_hhdet_in_new!K126)</f>
        <v>6.4860725949904543</v>
      </c>
      <c r="L129" s="98">
        <f>IF(RES_hhdet_in_tes!L129=0,0,RES_hhdet_in_tes!L129*1000*11630/RES_hhdet_in_new!L126)</f>
        <v>6.6046066574776008</v>
      </c>
      <c r="M129" s="98">
        <f>IF(RES_hhdet_in_tes!M129=0,0,RES_hhdet_in_tes!M129*1000*11630/RES_hhdet_in_new!M126)</f>
        <v>8.9544574505081016</v>
      </c>
      <c r="N129" s="98">
        <f>IF(RES_hhdet_in_tes!N129=0,0,RES_hhdet_in_tes!N129*1000*11630/RES_hhdet_in_new!N126)</f>
        <v>9.1082462267469388</v>
      </c>
      <c r="O129" s="98">
        <f>IF(RES_hhdet_in_tes!O129=0,0,RES_hhdet_in_tes!O129*1000*11630/RES_hhdet_in_new!O126)</f>
        <v>16.525691339217488</v>
      </c>
      <c r="P129" s="98">
        <f>IF(RES_hhdet_in_tes!P129=0,0,RES_hhdet_in_tes!P129*1000*11630/RES_hhdet_in_new!P126)</f>
        <v>22.598774242919397</v>
      </c>
      <c r="Q129" s="98">
        <f>IF(RES_hhdet_in_tes!Q129=0,0,RES_hhdet_in_tes!Q129*1000*11630/RES_hhdet_in_new!Q126)</f>
        <v>54.121768727674805</v>
      </c>
      <c r="R129" s="98">
        <f>IF(RES_hhdet_in_tes!R129=0,0,RES_hhdet_in_tes!R129*1000*11630/RES_hhdet_in_new!R126)</f>
        <v>39.986269309007717</v>
      </c>
      <c r="S129" s="98">
        <f>IF(RES_hhdet_in_tes!S129=0,0,RES_hhdet_in_tes!S129*1000*11630/RES_hhdet_in_new!S126)</f>
        <v>33.713319512678147</v>
      </c>
      <c r="T129" s="98">
        <f>IF(RES_hhdet_in_tes!T129=0,0,RES_hhdet_in_tes!T129*1000*11630/RES_hhdet_in_new!T126)</f>
        <v>37.888573194262534</v>
      </c>
      <c r="U129" s="98">
        <f>IF(RES_hhdet_in_tes!U129=0,0,RES_hhdet_in_tes!U129*1000*11630/RES_hhdet_in_new!U126)</f>
        <v>39.037207296257392</v>
      </c>
      <c r="V129" s="98">
        <f>IF(RES_hhdet_in_tes!V129=0,0,RES_hhdet_in_tes!V129*1000*11630/RES_hhdet_in_new!V126)</f>
        <v>25.059234141663087</v>
      </c>
      <c r="W129" s="98">
        <f>IF(RES_hhdet_in_tes!W129=0,0,RES_hhdet_in_tes!W129*1000*11630/RES_hhdet_in_new!W126)</f>
        <v>13.79683357164587</v>
      </c>
      <c r="DA129" s="63" t="s">
        <v>4211</v>
      </c>
    </row>
    <row r="130" spans="1:105" ht="12" customHeight="1" x14ac:dyDescent="0.25">
      <c r="A130" s="121" t="s">
        <v>55</v>
      </c>
      <c r="B130" s="122"/>
      <c r="C130" s="122">
        <v>754.32803443500313</v>
      </c>
      <c r="D130" s="122">
        <v>733.41273568858435</v>
      </c>
      <c r="E130" s="122">
        <v>858.20698354931847</v>
      </c>
      <c r="F130" s="122">
        <v>885.04172858271966</v>
      </c>
      <c r="G130" s="122">
        <v>851.27230393034802</v>
      </c>
      <c r="H130" s="122">
        <v>872.23881838622083</v>
      </c>
      <c r="I130" s="122">
        <v>904.50218788604866</v>
      </c>
      <c r="J130" s="122">
        <v>915.77325025103619</v>
      </c>
      <c r="K130" s="122">
        <v>957.51094603491765</v>
      </c>
      <c r="L130" s="122">
        <v>976.35751281085493</v>
      </c>
      <c r="M130" s="122">
        <v>1000.2897010230839</v>
      </c>
      <c r="N130" s="122">
        <v>1017.249549209656</v>
      </c>
      <c r="O130" s="122">
        <v>1042.9128195330786</v>
      </c>
      <c r="P130" s="122">
        <v>1065.0984509696614</v>
      </c>
      <c r="Q130" s="122">
        <v>1084.7824218502233</v>
      </c>
      <c r="R130" s="122">
        <v>1073.0173101192884</v>
      </c>
      <c r="S130" s="122">
        <v>1120.4799967129868</v>
      </c>
      <c r="T130" s="122">
        <v>1097.9001160390042</v>
      </c>
      <c r="U130" s="122">
        <v>1112.6858212578313</v>
      </c>
      <c r="V130" s="122">
        <v>1114.912253899955</v>
      </c>
      <c r="W130" s="122">
        <v>1223.1109777406398</v>
      </c>
      <c r="DA130" s="130" t="s">
        <v>4212</v>
      </c>
    </row>
    <row r="131" spans="1:105" ht="12" customHeight="1" x14ac:dyDescent="0.25">
      <c r="A131" s="97" t="s">
        <v>128</v>
      </c>
      <c r="B131" s="98"/>
      <c r="C131" s="98">
        <v>758.34965888485988</v>
      </c>
      <c r="D131" s="98">
        <v>733.41273568858435</v>
      </c>
      <c r="E131" s="98">
        <v>850.74849335411045</v>
      </c>
      <c r="F131" s="98">
        <v>882.2527652695868</v>
      </c>
      <c r="G131" s="98">
        <v>851.27230393034802</v>
      </c>
      <c r="H131" s="98">
        <v>860.56287477200738</v>
      </c>
      <c r="I131" s="98">
        <v>904.65660602664263</v>
      </c>
      <c r="J131" s="98">
        <v>915.97671582178339</v>
      </c>
      <c r="K131" s="98">
        <v>957.58215421038074</v>
      </c>
      <c r="L131" s="98">
        <v>975.68199812881448</v>
      </c>
      <c r="M131" s="98">
        <v>1000.1735743867065</v>
      </c>
      <c r="N131" s="98">
        <v>1017.8051971528721</v>
      </c>
      <c r="O131" s="98">
        <v>1042.3637214599653</v>
      </c>
      <c r="P131" s="98">
        <v>1065.1262787508838</v>
      </c>
      <c r="Q131" s="98">
        <v>1084.2663638226918</v>
      </c>
      <c r="R131" s="98">
        <v>1070.195098634262</v>
      </c>
      <c r="S131" s="98">
        <v>1120.8077538264554</v>
      </c>
      <c r="T131" s="98">
        <v>1100.7084491157254</v>
      </c>
      <c r="U131" s="98">
        <v>1109.7154718113795</v>
      </c>
      <c r="V131" s="98">
        <v>1111.1545809655377</v>
      </c>
      <c r="W131" s="98">
        <v>1243.6613675811093</v>
      </c>
      <c r="DA131" s="63" t="s">
        <v>4213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960.16633976295793</v>
      </c>
      <c r="L132" s="98">
        <v>977.79328919427292</v>
      </c>
      <c r="M132" s="98">
        <v>1001.9724049118705</v>
      </c>
      <c r="N132" s="98">
        <v>1019.1473516645243</v>
      </c>
      <c r="O132" s="98">
        <v>1043.925123480002</v>
      </c>
      <c r="P132" s="98">
        <v>1070.0494284063093</v>
      </c>
      <c r="Q132" s="98">
        <v>1090.396931926007</v>
      </c>
      <c r="R132" s="98">
        <v>1076.4396769418952</v>
      </c>
      <c r="S132" s="98">
        <v>1127.0236551687146</v>
      </c>
      <c r="T132" s="98">
        <v>1105.9743696740843</v>
      </c>
      <c r="U132" s="98">
        <v>1115.3596171926888</v>
      </c>
      <c r="V132" s="98">
        <v>1116.652080724388</v>
      </c>
      <c r="W132" s="98">
        <v>1250.6632290418781</v>
      </c>
      <c r="DA132" s="63" t="s">
        <v>4214</v>
      </c>
    </row>
    <row r="133" spans="1:105" ht="12" customHeight="1" x14ac:dyDescent="0.25">
      <c r="A133" s="100" t="s">
        <v>203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473.67382915571795</v>
      </c>
      <c r="L133" s="101">
        <v>503.73925403167635</v>
      </c>
      <c r="M133" s="101">
        <v>498.12572269655897</v>
      </c>
      <c r="N133" s="101">
        <v>489.66472066909756</v>
      </c>
      <c r="O133" s="101">
        <v>515.64316759489236</v>
      </c>
      <c r="P133" s="101">
        <v>518.72110917276802</v>
      </c>
      <c r="Q133" s="101">
        <v>535.72372341452694</v>
      </c>
      <c r="R133" s="101">
        <v>522.03359413853809</v>
      </c>
      <c r="S133" s="101">
        <v>537.73495089519656</v>
      </c>
      <c r="T133" s="101">
        <v>616.65022447141575</v>
      </c>
      <c r="U133" s="101">
        <v>563.13057089641018</v>
      </c>
      <c r="V133" s="101">
        <v>554.10707563047902</v>
      </c>
      <c r="W133" s="101">
        <v>607.68553539794914</v>
      </c>
      <c r="DA133" s="131" t="s">
        <v>4215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486.49251060723998</v>
      </c>
      <c r="L134" s="104">
        <v>474.05403516259656</v>
      </c>
      <c r="M134" s="104">
        <v>503.84668221531149</v>
      </c>
      <c r="N134" s="104">
        <v>529.48263099542658</v>
      </c>
      <c r="O134" s="104">
        <v>528.28195588510948</v>
      </c>
      <c r="P134" s="104">
        <v>551.32831923354138</v>
      </c>
      <c r="Q134" s="104">
        <v>554.67320851148031</v>
      </c>
      <c r="R134" s="104">
        <v>554.40608280335687</v>
      </c>
      <c r="S134" s="104">
        <v>589.28870427351808</v>
      </c>
      <c r="T134" s="104">
        <v>489.3241452026686</v>
      </c>
      <c r="U134" s="104">
        <v>552.22904629627851</v>
      </c>
      <c r="V134" s="104">
        <v>562.54500509390903</v>
      </c>
      <c r="W134" s="104">
        <v>642.97769364392889</v>
      </c>
      <c r="DA134" s="132" t="s">
        <v>4216</v>
      </c>
    </row>
    <row r="135" spans="1:105" ht="12" customHeight="1" x14ac:dyDescent="0.25">
      <c r="A135" s="106" t="s">
        <v>122</v>
      </c>
      <c r="B135" s="101"/>
      <c r="C135" s="101">
        <v>654.19689214279083</v>
      </c>
      <c r="D135" s="101">
        <v>0</v>
      </c>
      <c r="E135" s="101">
        <v>1055.3017090101441</v>
      </c>
      <c r="F135" s="101">
        <v>982.9854416992398</v>
      </c>
      <c r="G135" s="101">
        <v>0</v>
      </c>
      <c r="H135" s="101">
        <v>930.85046842662427</v>
      </c>
      <c r="I135" s="101">
        <v>855.58344284520388</v>
      </c>
      <c r="J135" s="101">
        <v>901.73619150979027</v>
      </c>
      <c r="K135" s="101">
        <v>951.81886815383507</v>
      </c>
      <c r="L135" s="101">
        <v>1021.379854107376</v>
      </c>
      <c r="M135" s="101">
        <v>1005.2593315923593</v>
      </c>
      <c r="N135" s="101">
        <v>990.60593421036322</v>
      </c>
      <c r="O135" s="101">
        <v>1061.4788991150861</v>
      </c>
      <c r="P135" s="101">
        <v>1057.6811006129328</v>
      </c>
      <c r="Q135" s="101">
        <v>1086.6175070966863</v>
      </c>
      <c r="R135" s="101">
        <v>1102.9915332064948</v>
      </c>
      <c r="S135" s="101">
        <v>1112.8127974071795</v>
      </c>
      <c r="T135" s="101">
        <v>0</v>
      </c>
      <c r="U135" s="101">
        <v>1170.4824121445492</v>
      </c>
      <c r="V135" s="101">
        <v>0</v>
      </c>
      <c r="W135" s="101">
        <v>1171.860637072032</v>
      </c>
      <c r="DA135" s="131" t="s">
        <v>4217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953.62442263729838</v>
      </c>
      <c r="L136" s="104">
        <v>1022.5411429790241</v>
      </c>
      <c r="M136" s="104">
        <v>1005.8294295403925</v>
      </c>
      <c r="N136" s="104">
        <v>990.84609997828056</v>
      </c>
      <c r="O136" s="104">
        <v>1063.485556157518</v>
      </c>
      <c r="P136" s="104">
        <v>1063.6307037382212</v>
      </c>
      <c r="Q136" s="104">
        <v>1094.1818580624458</v>
      </c>
      <c r="R136" s="104">
        <v>1110.0754507891702</v>
      </c>
      <c r="S136" s="104">
        <v>1117.6610827895365</v>
      </c>
      <c r="T136" s="104">
        <v>1087.8677610663767</v>
      </c>
      <c r="U136" s="104">
        <v>1171.8424546714909</v>
      </c>
      <c r="V136" s="104">
        <v>1204.9914222473874</v>
      </c>
      <c r="W136" s="104">
        <v>1174.3372841309053</v>
      </c>
      <c r="DA136" s="132" t="s">
        <v>4218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470.35569948430947</v>
      </c>
      <c r="L137" s="98">
        <v>527.62342241824547</v>
      </c>
      <c r="M137" s="98">
        <v>500.03571072604035</v>
      </c>
      <c r="N137" s="98">
        <v>475.48495232099248</v>
      </c>
      <c r="O137" s="98">
        <v>525.68579713022086</v>
      </c>
      <c r="P137" s="98">
        <v>515.51966687631557</v>
      </c>
      <c r="Q137" s="98">
        <v>538.14997936592374</v>
      </c>
      <c r="R137" s="98">
        <v>540.96241612828658</v>
      </c>
      <c r="S137" s="98">
        <v>534.90037143710924</v>
      </c>
      <c r="T137" s="98">
        <v>599.90225839813809</v>
      </c>
      <c r="U137" s="98">
        <v>593.45994619830685</v>
      </c>
      <c r="V137" s="98">
        <v>602.156613374328</v>
      </c>
      <c r="W137" s="98">
        <v>563.32788778571205</v>
      </c>
      <c r="DA137" s="63" t="s">
        <v>4219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483.26872315298908</v>
      </c>
      <c r="L138" s="98">
        <v>494.9177205607786</v>
      </c>
      <c r="M138" s="98">
        <v>505.79371881435219</v>
      </c>
      <c r="N138" s="98">
        <v>515.3611476572878</v>
      </c>
      <c r="O138" s="98">
        <v>537.79975902729689</v>
      </c>
      <c r="P138" s="98">
        <v>548.11103686190563</v>
      </c>
      <c r="Q138" s="98">
        <v>556.0318786965222</v>
      </c>
      <c r="R138" s="98">
        <v>569.11303466088361</v>
      </c>
      <c r="S138" s="98">
        <v>582.76071135242705</v>
      </c>
      <c r="T138" s="98">
        <v>487.96550266823857</v>
      </c>
      <c r="U138" s="98">
        <v>578.3825084731842</v>
      </c>
      <c r="V138" s="98">
        <v>602.8348088730595</v>
      </c>
      <c r="W138" s="98">
        <v>611.0093963451933</v>
      </c>
      <c r="DA138" s="63" t="s">
        <v>4220</v>
      </c>
    </row>
    <row r="139" spans="1:105" ht="12" customHeight="1" x14ac:dyDescent="0.25">
      <c r="A139" s="121" t="s">
        <v>54</v>
      </c>
      <c r="B139" s="122"/>
      <c r="C139" s="122">
        <v>358.82686844344335</v>
      </c>
      <c r="D139" s="122">
        <v>346.70043653866338</v>
      </c>
      <c r="E139" s="122">
        <v>629.45927386997471</v>
      </c>
      <c r="F139" s="122">
        <v>573.54840841535452</v>
      </c>
      <c r="G139" s="122">
        <v>515.68038283721285</v>
      </c>
      <c r="H139" s="122">
        <v>544.7325641334794</v>
      </c>
      <c r="I139" s="122">
        <v>552.02356394408321</v>
      </c>
      <c r="J139" s="122">
        <v>570.50978856701181</v>
      </c>
      <c r="K139" s="122">
        <v>583.6865872753408</v>
      </c>
      <c r="L139" s="122">
        <v>621.30760524569803</v>
      </c>
      <c r="M139" s="122">
        <v>582.01879297149799</v>
      </c>
      <c r="N139" s="122">
        <v>578.24879498702296</v>
      </c>
      <c r="O139" s="122">
        <v>566.6480698425579</v>
      </c>
      <c r="P139" s="122">
        <v>551.59402778022775</v>
      </c>
      <c r="Q139" s="122">
        <v>549.38892985759651</v>
      </c>
      <c r="R139" s="122">
        <v>560.26252800544751</v>
      </c>
      <c r="S139" s="122">
        <v>568.76834421665149</v>
      </c>
      <c r="T139" s="122">
        <v>581.08382574885854</v>
      </c>
      <c r="U139" s="122">
        <v>601.89221683967673</v>
      </c>
      <c r="V139" s="122">
        <v>583.51819347755998</v>
      </c>
      <c r="W139" s="122">
        <v>566.3449193686821</v>
      </c>
      <c r="DA139" s="130" t="s">
        <v>4221</v>
      </c>
    </row>
    <row r="140" spans="1:105" ht="12" customHeight="1" x14ac:dyDescent="0.25">
      <c r="A140" s="97" t="s">
        <v>50</v>
      </c>
      <c r="B140" s="98"/>
      <c r="C140" s="98">
        <v>370.08497251037704</v>
      </c>
      <c r="D140" s="98">
        <v>401.73890735870634</v>
      </c>
      <c r="E140" s="98">
        <v>534.42283718915303</v>
      </c>
      <c r="F140" s="98">
        <v>537.04296471746318</v>
      </c>
      <c r="G140" s="98">
        <v>525.6770565420037</v>
      </c>
      <c r="H140" s="98">
        <v>534.78039745402521</v>
      </c>
      <c r="I140" s="98">
        <v>558.20334485558817</v>
      </c>
      <c r="J140" s="98">
        <v>576.08320347341157</v>
      </c>
      <c r="K140" s="98">
        <v>595.12863726385831</v>
      </c>
      <c r="L140" s="98">
        <v>603.77526187283434</v>
      </c>
      <c r="M140" s="98">
        <v>578.62769739443263</v>
      </c>
      <c r="N140" s="98">
        <v>580.84932285044158</v>
      </c>
      <c r="O140" s="98">
        <v>557.86473079544794</v>
      </c>
      <c r="P140" s="98">
        <v>552.66780172514154</v>
      </c>
      <c r="Q140" s="98">
        <v>549.89297068287806</v>
      </c>
      <c r="R140" s="98">
        <v>557.98108728295745</v>
      </c>
      <c r="S140" s="98">
        <v>564.10628417946236</v>
      </c>
      <c r="T140" s="98">
        <v>582.15556876519497</v>
      </c>
      <c r="U140" s="98">
        <v>610.23324585231524</v>
      </c>
      <c r="V140" s="98">
        <v>580.95088793491334</v>
      </c>
      <c r="W140" s="98">
        <v>563.065257304802</v>
      </c>
      <c r="DA140" s="63" t="s">
        <v>4222</v>
      </c>
    </row>
    <row r="141" spans="1:105" ht="12" customHeight="1" x14ac:dyDescent="0.25">
      <c r="A141" s="109" t="s">
        <v>120</v>
      </c>
      <c r="B141" s="33"/>
      <c r="C141" s="33">
        <v>321.30935960771103</v>
      </c>
      <c r="D141" s="33">
        <v>254.10518936036266</v>
      </c>
      <c r="E141" s="33">
        <v>687.9946265396261</v>
      </c>
      <c r="F141" s="33">
        <v>623.66107965101321</v>
      </c>
      <c r="G141" s="33">
        <v>483.02171374050965</v>
      </c>
      <c r="H141" s="33">
        <v>580.34459761858693</v>
      </c>
      <c r="I141" s="33">
        <v>528.23451801553244</v>
      </c>
      <c r="J141" s="33">
        <v>562.60681021992741</v>
      </c>
      <c r="K141" s="33">
        <v>568.58942120627967</v>
      </c>
      <c r="L141" s="33">
        <v>636.45670782114723</v>
      </c>
      <c r="M141" s="33">
        <v>585.5716785426273</v>
      </c>
      <c r="N141" s="33">
        <v>572.98152591003873</v>
      </c>
      <c r="O141" s="33">
        <v>587.67856488823804</v>
      </c>
      <c r="P141" s="33">
        <v>548.81933365880582</v>
      </c>
      <c r="Q141" s="33">
        <v>548.36311812775239</v>
      </c>
      <c r="R141" s="33">
        <v>563.69586777280256</v>
      </c>
      <c r="S141" s="33">
        <v>576.8646726176753</v>
      </c>
      <c r="T141" s="33">
        <v>578.84538118535272</v>
      </c>
      <c r="U141" s="33">
        <v>584.12816378802006</v>
      </c>
      <c r="V141" s="33">
        <v>589.00043597151262</v>
      </c>
      <c r="W141" s="33">
        <v>584.90971553877205</v>
      </c>
      <c r="DA141" s="60" t="s">
        <v>4223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8764.3739826509664</v>
      </c>
      <c r="D143" s="117">
        <f t="shared" si="49"/>
        <v>4624.1753488482</v>
      </c>
      <c r="E143" s="117">
        <f t="shared" si="49"/>
        <v>7365.8387374410231</v>
      </c>
      <c r="F143" s="117">
        <f t="shared" si="49"/>
        <v>7300.8792183475298</v>
      </c>
      <c r="G143" s="117">
        <f t="shared" si="49"/>
        <v>7764.6635557786703</v>
      </c>
      <c r="H143" s="117">
        <f t="shared" si="49"/>
        <v>9344.4728030768892</v>
      </c>
      <c r="I143" s="117">
        <f t="shared" si="49"/>
        <v>8152.7485426116336</v>
      </c>
      <c r="J143" s="117">
        <f t="shared" si="49"/>
        <v>9262.2991044617411</v>
      </c>
      <c r="K143" s="117">
        <f t="shared" si="49"/>
        <v>9375.7942736839977</v>
      </c>
      <c r="L143" s="117">
        <f t="shared" si="49"/>
        <v>9752.8819010181087</v>
      </c>
      <c r="M143" s="117">
        <f t="shared" si="49"/>
        <v>9345.7584139108949</v>
      </c>
      <c r="N143" s="117">
        <f t="shared" si="49"/>
        <v>8970.5449434215006</v>
      </c>
      <c r="O143" s="117">
        <f t="shared" si="49"/>
        <v>8837.764378770531</v>
      </c>
      <c r="P143" s="117">
        <f t="shared" si="49"/>
        <v>8566.0080807671839</v>
      </c>
      <c r="Q143" s="117">
        <f t="shared" si="49"/>
        <v>8499.513076615729</v>
      </c>
      <c r="R143" s="117">
        <f t="shared" ref="R143:V143" si="50">R144+R146+R148+R157</f>
        <v>8518.0769743195542</v>
      </c>
      <c r="S143" s="117">
        <f t="shared" si="50"/>
        <v>8447.2209839012685</v>
      </c>
      <c r="T143" s="117">
        <f t="shared" si="50"/>
        <v>8377.221962792546</v>
      </c>
      <c r="U143" s="117">
        <f t="shared" si="50"/>
        <v>8220.8155905605308</v>
      </c>
      <c r="V143" s="117">
        <f t="shared" si="50"/>
        <v>7800.4158447282671</v>
      </c>
      <c r="W143" s="117">
        <f t="shared" ref="W143" si="51">W144+W146+W148+W157</f>
        <v>7734.8057517833977</v>
      </c>
      <c r="DA143" s="129" t="s">
        <v>4224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7713.9270687605158</v>
      </c>
      <c r="D144" s="122">
        <f t="shared" si="52"/>
        <v>3737.4136445824674</v>
      </c>
      <c r="E144" s="122">
        <f t="shared" si="52"/>
        <v>5695.7814968211851</v>
      </c>
      <c r="F144" s="122">
        <f t="shared" si="52"/>
        <v>5761.0364795865144</v>
      </c>
      <c r="G144" s="122">
        <f t="shared" si="52"/>
        <v>6449.0326465734124</v>
      </c>
      <c r="H144" s="122">
        <f t="shared" si="52"/>
        <v>7892.5609382740477</v>
      </c>
      <c r="I144" s="122">
        <f t="shared" si="52"/>
        <v>6727.2786576333565</v>
      </c>
      <c r="J144" s="122">
        <f t="shared" si="52"/>
        <v>7781.7559215915162</v>
      </c>
      <c r="K144" s="122">
        <f t="shared" si="52"/>
        <v>7830.9924495902878</v>
      </c>
      <c r="L144" s="122">
        <f t="shared" si="52"/>
        <v>8099.6892919255642</v>
      </c>
      <c r="M144" s="122">
        <f t="shared" si="52"/>
        <v>7750.8317977524921</v>
      </c>
      <c r="N144" s="122">
        <f t="shared" si="52"/>
        <v>7381.9570596955209</v>
      </c>
      <c r="O144" s="122">
        <f t="shared" si="52"/>
        <v>7194.7306842759526</v>
      </c>
      <c r="P144" s="122">
        <f t="shared" si="52"/>
        <v>6929.9957909857867</v>
      </c>
      <c r="Q144" s="122">
        <f t="shared" si="52"/>
        <v>6803.098368060585</v>
      </c>
      <c r="R144" s="122">
        <f t="shared" si="52"/>
        <v>6809.5385200397377</v>
      </c>
      <c r="S144" s="122">
        <f t="shared" si="52"/>
        <v>6714.0235584655302</v>
      </c>
      <c r="T144" s="122">
        <f t="shared" si="52"/>
        <v>6636.1527842636478</v>
      </c>
      <c r="U144" s="122">
        <f t="shared" si="52"/>
        <v>6343.3899246305918</v>
      </c>
      <c r="V144" s="122">
        <f t="shared" si="52"/>
        <v>5947.282336139222</v>
      </c>
      <c r="W144" s="122">
        <f t="shared" si="52"/>
        <v>5919.831937881916</v>
      </c>
      <c r="DA144" s="130" t="s">
        <v>4225</v>
      </c>
    </row>
    <row r="145" spans="1:105" ht="12" customHeight="1" x14ac:dyDescent="0.25">
      <c r="A145" s="97" t="s">
        <v>53</v>
      </c>
      <c r="B145" s="98"/>
      <c r="C145" s="98">
        <v>7713.9270687605158</v>
      </c>
      <c r="D145" s="98">
        <v>3737.4136445824674</v>
      </c>
      <c r="E145" s="98">
        <v>5695.7814968211851</v>
      </c>
      <c r="F145" s="98">
        <v>5761.0364795865144</v>
      </c>
      <c r="G145" s="98">
        <v>6449.0326465734124</v>
      </c>
      <c r="H145" s="98">
        <v>7892.5609382740477</v>
      </c>
      <c r="I145" s="98">
        <v>6727.2786576333565</v>
      </c>
      <c r="J145" s="98">
        <v>7781.7559215915162</v>
      </c>
      <c r="K145" s="98">
        <v>7830.9924495902878</v>
      </c>
      <c r="L145" s="98">
        <v>8099.6892919255642</v>
      </c>
      <c r="M145" s="98">
        <v>7750.8317977524921</v>
      </c>
      <c r="N145" s="98">
        <v>7381.9570596955209</v>
      </c>
      <c r="O145" s="98">
        <v>7194.7306842759526</v>
      </c>
      <c r="P145" s="98">
        <v>6929.9957909857867</v>
      </c>
      <c r="Q145" s="98">
        <v>6803.098368060585</v>
      </c>
      <c r="R145" s="98">
        <v>6809.5385200397377</v>
      </c>
      <c r="S145" s="98">
        <v>6714.0235584655302</v>
      </c>
      <c r="T145" s="98">
        <v>6636.1527842636478</v>
      </c>
      <c r="U145" s="98">
        <v>6343.3899246305918</v>
      </c>
      <c r="V145" s="98">
        <v>5947.282336139222</v>
      </c>
      <c r="W145" s="98">
        <v>5919.831937881916</v>
      </c>
      <c r="DA145" s="63" t="s">
        <v>4226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0</v>
      </c>
      <c r="D146" s="122">
        <f t="shared" si="53"/>
        <v>0.97319063089561975</v>
      </c>
      <c r="E146" s="122">
        <f t="shared" si="53"/>
        <v>1.0822719459369958</v>
      </c>
      <c r="F146" s="122">
        <f t="shared" si="53"/>
        <v>1.4668062254997976</v>
      </c>
      <c r="G146" s="122">
        <f t="shared" si="53"/>
        <v>1.6435123400090716</v>
      </c>
      <c r="H146" s="122">
        <f t="shared" si="53"/>
        <v>2.6214739237974811</v>
      </c>
      <c r="I146" s="122">
        <f t="shared" si="53"/>
        <v>3.8004394537583108</v>
      </c>
      <c r="J146" s="122">
        <f t="shared" si="53"/>
        <v>5.0273171819288818</v>
      </c>
      <c r="K146" s="122">
        <f t="shared" si="53"/>
        <v>6.7111211708090419</v>
      </c>
      <c r="L146" s="122">
        <f t="shared" si="53"/>
        <v>12.928712429162186</v>
      </c>
      <c r="M146" s="122">
        <f t="shared" si="53"/>
        <v>9.3492255957806663</v>
      </c>
      <c r="N146" s="122">
        <f t="shared" si="53"/>
        <v>14.221733412481397</v>
      </c>
      <c r="O146" s="122">
        <f t="shared" si="53"/>
        <v>17.757374280394885</v>
      </c>
      <c r="P146" s="122">
        <f t="shared" si="53"/>
        <v>23.801728422738211</v>
      </c>
      <c r="Q146" s="122">
        <f t="shared" si="53"/>
        <v>58.71462495286854</v>
      </c>
      <c r="R146" s="122">
        <f t="shared" si="53"/>
        <v>43.191962146203423</v>
      </c>
      <c r="S146" s="122">
        <f t="shared" si="53"/>
        <v>49.915518646498228</v>
      </c>
      <c r="T146" s="122">
        <f t="shared" si="53"/>
        <v>64.918870273750485</v>
      </c>
      <c r="U146" s="122">
        <f t="shared" si="53"/>
        <v>98.3545954809167</v>
      </c>
      <c r="V146" s="122">
        <f t="shared" si="53"/>
        <v>63.769396591322689</v>
      </c>
      <c r="W146" s="122">
        <f t="shared" si="53"/>
        <v>76.303747491577525</v>
      </c>
      <c r="DA146" s="130" t="s">
        <v>4227</v>
      </c>
    </row>
    <row r="147" spans="1:105" ht="12" customHeight="1" x14ac:dyDescent="0.25">
      <c r="A147" s="97" t="s">
        <v>53</v>
      </c>
      <c r="B147" s="98"/>
      <c r="C147" s="98">
        <f>IF(RES_hhdet_in_tes!C147=0,0,RES_hhdet_in_tes!C147*1000*11630/RES_hhdet_in_new!C145)</f>
        <v>0</v>
      </c>
      <c r="D147" s="98">
        <f>IF(RES_hhdet_in_tes!D147=0,0,RES_hhdet_in_tes!D147*1000*11630/RES_hhdet_in_new!D145)</f>
        <v>0.97319063089561975</v>
      </c>
      <c r="E147" s="98">
        <f>IF(RES_hhdet_in_tes!E147=0,0,RES_hhdet_in_tes!E147*1000*11630/RES_hhdet_in_new!E145)</f>
        <v>1.0822719459369958</v>
      </c>
      <c r="F147" s="98">
        <f>IF(RES_hhdet_in_tes!F147=0,0,RES_hhdet_in_tes!F147*1000*11630/RES_hhdet_in_new!F145)</f>
        <v>1.4668062254997976</v>
      </c>
      <c r="G147" s="98">
        <f>IF(RES_hhdet_in_tes!G147=0,0,RES_hhdet_in_tes!G147*1000*11630/RES_hhdet_in_new!G145)</f>
        <v>1.6435123400090716</v>
      </c>
      <c r="H147" s="98">
        <f>IF(RES_hhdet_in_tes!H147=0,0,RES_hhdet_in_tes!H147*1000*11630/RES_hhdet_in_new!H145)</f>
        <v>2.6214739237974811</v>
      </c>
      <c r="I147" s="98">
        <f>IF(RES_hhdet_in_tes!I147=0,0,RES_hhdet_in_tes!I147*1000*11630/RES_hhdet_in_new!I145)</f>
        <v>3.8004394537583108</v>
      </c>
      <c r="J147" s="98">
        <f>IF(RES_hhdet_in_tes!J147=0,0,RES_hhdet_in_tes!J147*1000*11630/RES_hhdet_in_new!J145)</f>
        <v>5.0273171819288818</v>
      </c>
      <c r="K147" s="98">
        <f>IF(RES_hhdet_in_tes!K147=0,0,RES_hhdet_in_tes!K147*1000*11630/RES_hhdet_in_new!K145)</f>
        <v>6.7111211708090419</v>
      </c>
      <c r="L147" s="98">
        <f>IF(RES_hhdet_in_tes!L147=0,0,RES_hhdet_in_tes!L147*1000*11630/RES_hhdet_in_new!L145)</f>
        <v>12.928712429162186</v>
      </c>
      <c r="M147" s="98">
        <f>IF(RES_hhdet_in_tes!M147=0,0,RES_hhdet_in_tes!M147*1000*11630/RES_hhdet_in_new!M145)</f>
        <v>9.3492255957806663</v>
      </c>
      <c r="N147" s="98">
        <f>IF(RES_hhdet_in_tes!N147=0,0,RES_hhdet_in_tes!N147*1000*11630/RES_hhdet_in_new!N145)</f>
        <v>14.221733412481397</v>
      </c>
      <c r="O147" s="98">
        <f>IF(RES_hhdet_in_tes!O147=0,0,RES_hhdet_in_tes!O147*1000*11630/RES_hhdet_in_new!O145)</f>
        <v>17.757374280394885</v>
      </c>
      <c r="P147" s="98">
        <f>IF(RES_hhdet_in_tes!P147=0,0,RES_hhdet_in_tes!P147*1000*11630/RES_hhdet_in_new!P145)</f>
        <v>23.801728422738211</v>
      </c>
      <c r="Q147" s="98">
        <f>IF(RES_hhdet_in_tes!Q147=0,0,RES_hhdet_in_tes!Q147*1000*11630/RES_hhdet_in_new!Q145)</f>
        <v>58.71462495286854</v>
      </c>
      <c r="R147" s="98">
        <f>IF(RES_hhdet_in_tes!R147=0,0,RES_hhdet_in_tes!R147*1000*11630/RES_hhdet_in_new!R145)</f>
        <v>43.191962146203423</v>
      </c>
      <c r="S147" s="98">
        <f>IF(RES_hhdet_in_tes!S147=0,0,RES_hhdet_in_tes!S147*1000*11630/RES_hhdet_in_new!S145)</f>
        <v>49.915518646498228</v>
      </c>
      <c r="T147" s="98">
        <f>IF(RES_hhdet_in_tes!T147=0,0,RES_hhdet_in_tes!T147*1000*11630/RES_hhdet_in_new!T145)</f>
        <v>64.918870273750485</v>
      </c>
      <c r="U147" s="98">
        <f>IF(RES_hhdet_in_tes!U147=0,0,RES_hhdet_in_tes!U147*1000*11630/RES_hhdet_in_new!U145)</f>
        <v>98.3545954809167</v>
      </c>
      <c r="V147" s="98">
        <f>IF(RES_hhdet_in_tes!V147=0,0,RES_hhdet_in_tes!V147*1000*11630/RES_hhdet_in_new!V145)</f>
        <v>63.769396591322689</v>
      </c>
      <c r="W147" s="98">
        <f>IF(RES_hhdet_in_tes!W147=0,0,RES_hhdet_in_tes!W147*1000*11630/RES_hhdet_in_new!W145)</f>
        <v>76.303747491577525</v>
      </c>
      <c r="DA147" s="63" t="s">
        <v>4228</v>
      </c>
    </row>
    <row r="148" spans="1:105" ht="12" customHeight="1" x14ac:dyDescent="0.25">
      <c r="A148" s="121" t="s">
        <v>55</v>
      </c>
      <c r="B148" s="122"/>
      <c r="C148" s="122">
        <v>691.41774697134463</v>
      </c>
      <c r="D148" s="122">
        <v>539.03868342531086</v>
      </c>
      <c r="E148" s="122">
        <v>1039.5843759138947</v>
      </c>
      <c r="F148" s="122">
        <v>964.81605595736494</v>
      </c>
      <c r="G148" s="122">
        <v>798.31175463181762</v>
      </c>
      <c r="H148" s="122">
        <v>904.55581765101124</v>
      </c>
      <c r="I148" s="122">
        <v>869.64919858556675</v>
      </c>
      <c r="J148" s="122">
        <v>905.00624774093023</v>
      </c>
      <c r="K148" s="122">
        <v>954.40488704379652</v>
      </c>
      <c r="L148" s="122">
        <v>1018.9542255873039</v>
      </c>
      <c r="M148" s="122">
        <v>1003.5584215318045</v>
      </c>
      <c r="N148" s="122">
        <v>996.11706294841554</v>
      </c>
      <c r="O148" s="122">
        <v>1058.6278845735194</v>
      </c>
      <c r="P148" s="122">
        <v>1060.6166157304594</v>
      </c>
      <c r="Q148" s="122">
        <v>1088.3111490490528</v>
      </c>
      <c r="R148" s="122">
        <v>1105.084017720101</v>
      </c>
      <c r="S148" s="122">
        <v>1114.5131898282827</v>
      </c>
      <c r="T148" s="122">
        <v>1095.0665609329551</v>
      </c>
      <c r="U148" s="122">
        <v>1177.1786902952108</v>
      </c>
      <c r="V148" s="122">
        <v>1205.8457916237737</v>
      </c>
      <c r="W148" s="122">
        <v>1172.3251546248187</v>
      </c>
      <c r="DA148" s="130" t="s">
        <v>4229</v>
      </c>
    </row>
    <row r="149" spans="1:105" ht="12" customHeight="1" x14ac:dyDescent="0.25">
      <c r="A149" s="97" t="s">
        <v>124</v>
      </c>
      <c r="B149" s="98"/>
      <c r="C149" s="98">
        <v>765.85945662845199</v>
      </c>
      <c r="D149" s="98">
        <v>778.36971116806399</v>
      </c>
      <c r="E149" s="98">
        <v>819.29223108868666</v>
      </c>
      <c r="F149" s="98">
        <v>847.17310037657091</v>
      </c>
      <c r="G149" s="98">
        <v>857.51123499612936</v>
      </c>
      <c r="H149" s="98">
        <v>873.08285711180474</v>
      </c>
      <c r="I149" s="98">
        <v>909.36357480181073</v>
      </c>
      <c r="J149" s="98">
        <v>935.53725351436162</v>
      </c>
      <c r="K149" s="98">
        <v>968.81494680901278</v>
      </c>
      <c r="L149" s="98">
        <v>985.51298092049763</v>
      </c>
      <c r="M149" s="98">
        <v>982.09043340955247</v>
      </c>
      <c r="N149" s="98">
        <v>1034.2065420909512</v>
      </c>
      <c r="O149" s="98">
        <v>1026.477098616858</v>
      </c>
      <c r="P149" s="98">
        <v>1045.0051607744347</v>
      </c>
      <c r="Q149" s="98">
        <v>1047.637025270099</v>
      </c>
      <c r="R149" s="98">
        <v>1083.8844807117855</v>
      </c>
      <c r="S149" s="98">
        <v>1113.1667556826212</v>
      </c>
      <c r="T149" s="98">
        <v>1154.0921071731659</v>
      </c>
      <c r="U149" s="98">
        <v>1225.6184289610476</v>
      </c>
      <c r="V149" s="98">
        <v>1212.3765688925671</v>
      </c>
      <c r="W149" s="98">
        <v>1162.270195186723</v>
      </c>
      <c r="DA149" s="63" t="s">
        <v>4230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970.30871736801635</v>
      </c>
      <c r="L150" s="98">
        <v>0</v>
      </c>
      <c r="M150" s="98">
        <v>982.96887299891898</v>
      </c>
      <c r="N150" s="98">
        <v>1034.7818728844768</v>
      </c>
      <c r="O150" s="98">
        <v>1027.206223584235</v>
      </c>
      <c r="P150" s="98">
        <v>1047.4107413949177</v>
      </c>
      <c r="Q150" s="98">
        <v>1050.0795688083763</v>
      </c>
      <c r="R150" s="98">
        <v>1086.226280610138</v>
      </c>
      <c r="S150" s="98">
        <v>1115.0349982575065</v>
      </c>
      <c r="T150" s="98">
        <v>1155.0753653043428</v>
      </c>
      <c r="U150" s="98">
        <v>1226.5272053354772</v>
      </c>
      <c r="V150" s="98">
        <v>1213.0711487480355</v>
      </c>
      <c r="W150" s="98">
        <v>1162.4013896295601</v>
      </c>
      <c r="DA150" s="63" t="s">
        <v>4231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478.55234790747471</v>
      </c>
      <c r="L151" s="101">
        <v>0</v>
      </c>
      <c r="M151" s="101">
        <v>488.56096617555596</v>
      </c>
      <c r="N151" s="101">
        <v>497.09616348990221</v>
      </c>
      <c r="O151" s="101">
        <v>507.29159534580123</v>
      </c>
      <c r="P151" s="101">
        <v>507.23818856157777</v>
      </c>
      <c r="Q151" s="101">
        <v>515.23962836598537</v>
      </c>
      <c r="R151" s="101">
        <v>527.00573787038934</v>
      </c>
      <c r="S151" s="101">
        <v>531.50847225475138</v>
      </c>
      <c r="T151" s="101">
        <v>644.44229879723628</v>
      </c>
      <c r="U151" s="101">
        <v>621.44902005254346</v>
      </c>
      <c r="V151" s="101">
        <v>603.93090196076582</v>
      </c>
      <c r="W151" s="101">
        <v>562.31415281784416</v>
      </c>
      <c r="DA151" s="131" t="s">
        <v>4232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491.75636946054158</v>
      </c>
      <c r="L152" s="104">
        <v>0</v>
      </c>
      <c r="M152" s="104">
        <v>494.40790682336313</v>
      </c>
      <c r="N152" s="104">
        <v>537.68570939457459</v>
      </c>
      <c r="O152" s="104">
        <v>519.91462823843392</v>
      </c>
      <c r="P152" s="104">
        <v>540.17255283334009</v>
      </c>
      <c r="Q152" s="104">
        <v>534.83994044239091</v>
      </c>
      <c r="R152" s="104">
        <v>559.22054273974868</v>
      </c>
      <c r="S152" s="104">
        <v>583.52652600275508</v>
      </c>
      <c r="T152" s="104">
        <v>510.63306650710643</v>
      </c>
      <c r="U152" s="104">
        <v>605.07818528293387</v>
      </c>
      <c r="V152" s="104">
        <v>609.1402467872698</v>
      </c>
      <c r="W152" s="104">
        <v>600.08723681171591</v>
      </c>
      <c r="DA152" s="132" t="s">
        <v>4233</v>
      </c>
    </row>
    <row r="153" spans="1:105" ht="12" customHeight="1" x14ac:dyDescent="0.25">
      <c r="A153" s="106" t="s">
        <v>122</v>
      </c>
      <c r="B153" s="101"/>
      <c r="C153" s="101">
        <v>654.19689214279094</v>
      </c>
      <c r="D153" s="101">
        <v>498.20495357346664</v>
      </c>
      <c r="E153" s="101">
        <v>1055.3017090101439</v>
      </c>
      <c r="F153" s="101">
        <v>982.98544169923969</v>
      </c>
      <c r="G153" s="101">
        <v>780.54085553085952</v>
      </c>
      <c r="H153" s="101">
        <v>930.85046842662405</v>
      </c>
      <c r="I153" s="101">
        <v>855.58344284520388</v>
      </c>
      <c r="J153" s="101">
        <v>901.73619150979027</v>
      </c>
      <c r="K153" s="101">
        <v>951.81886815383518</v>
      </c>
      <c r="L153" s="101">
        <v>1021.3798541073761</v>
      </c>
      <c r="M153" s="101">
        <v>1005.2593315923597</v>
      </c>
      <c r="N153" s="101">
        <v>990.60593421036344</v>
      </c>
      <c r="O153" s="101">
        <v>1061.4788991150863</v>
      </c>
      <c r="P153" s="101">
        <v>1057.6811006129328</v>
      </c>
      <c r="Q153" s="101">
        <v>1086.6175070966865</v>
      </c>
      <c r="R153" s="101">
        <v>1102.9915332064948</v>
      </c>
      <c r="S153" s="101">
        <v>1112.8127974071795</v>
      </c>
      <c r="T153" s="101">
        <v>0</v>
      </c>
      <c r="U153" s="101">
        <v>1170.482412144549</v>
      </c>
      <c r="V153" s="101">
        <v>0</v>
      </c>
      <c r="W153" s="101">
        <v>1171.860637072032</v>
      </c>
      <c r="DA153" s="131" t="s">
        <v>4234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953.62442263729815</v>
      </c>
      <c r="L154" s="104">
        <v>1022.5411429790238</v>
      </c>
      <c r="M154" s="104">
        <v>1005.8294295403925</v>
      </c>
      <c r="N154" s="104">
        <v>990.84609997828022</v>
      </c>
      <c r="O154" s="104">
        <v>1063.485556157518</v>
      </c>
      <c r="P154" s="104">
        <v>1063.6307037382212</v>
      </c>
      <c r="Q154" s="104">
        <v>1094.1818580624456</v>
      </c>
      <c r="R154" s="104">
        <v>1110.0754507891702</v>
      </c>
      <c r="S154" s="104">
        <v>1117.6610827895365</v>
      </c>
      <c r="T154" s="104">
        <v>1087.8677610663767</v>
      </c>
      <c r="U154" s="104">
        <v>1171.8424546714909</v>
      </c>
      <c r="V154" s="104">
        <v>1204.9914222473874</v>
      </c>
      <c r="W154" s="104">
        <v>1174.3372841309056</v>
      </c>
      <c r="DA154" s="132" t="s">
        <v>4235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470.35569948430924</v>
      </c>
      <c r="L155" s="98">
        <v>527.62342241824535</v>
      </c>
      <c r="M155" s="98">
        <v>500.03571072604035</v>
      </c>
      <c r="N155" s="98">
        <v>475.48495232099248</v>
      </c>
      <c r="O155" s="98">
        <v>525.68579713022098</v>
      </c>
      <c r="P155" s="98">
        <v>515.51966687631557</v>
      </c>
      <c r="Q155" s="98">
        <v>538.14997936592374</v>
      </c>
      <c r="R155" s="98">
        <v>540.96241612828658</v>
      </c>
      <c r="S155" s="98">
        <v>534.90037143710936</v>
      </c>
      <c r="T155" s="98">
        <v>599.90225839813809</v>
      </c>
      <c r="U155" s="98">
        <v>593.45994619830685</v>
      </c>
      <c r="V155" s="98">
        <v>602.15661337432789</v>
      </c>
      <c r="W155" s="98">
        <v>563.32788778571194</v>
      </c>
      <c r="DA155" s="63" t="s">
        <v>4236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483.26872315298891</v>
      </c>
      <c r="L156" s="98">
        <v>494.91772056077849</v>
      </c>
      <c r="M156" s="98">
        <v>505.79371881435225</v>
      </c>
      <c r="N156" s="98">
        <v>515.3611476572878</v>
      </c>
      <c r="O156" s="98">
        <v>537.799759027297</v>
      </c>
      <c r="P156" s="98">
        <v>548.11103686190563</v>
      </c>
      <c r="Q156" s="98">
        <v>556.03187869652197</v>
      </c>
      <c r="R156" s="98">
        <v>569.1130346608835</v>
      </c>
      <c r="S156" s="98">
        <v>582.76071135242728</v>
      </c>
      <c r="T156" s="98">
        <v>487.96550266823846</v>
      </c>
      <c r="U156" s="98">
        <v>578.38250847318386</v>
      </c>
      <c r="V156" s="98">
        <v>602.83480887305961</v>
      </c>
      <c r="W156" s="98">
        <v>611.00939634519352</v>
      </c>
      <c r="DA156" s="63" t="s">
        <v>4237</v>
      </c>
    </row>
    <row r="157" spans="1:105" ht="12" customHeight="1" x14ac:dyDescent="0.25">
      <c r="A157" s="121" t="s">
        <v>54</v>
      </c>
      <c r="B157" s="122"/>
      <c r="C157" s="122">
        <v>359.0291669191061</v>
      </c>
      <c r="D157" s="122">
        <v>346.74983020952573</v>
      </c>
      <c r="E157" s="122">
        <v>629.39059276000592</v>
      </c>
      <c r="F157" s="122">
        <v>573.55987657815047</v>
      </c>
      <c r="G157" s="122">
        <v>515.67564223343072</v>
      </c>
      <c r="H157" s="122">
        <v>544.7345732280329</v>
      </c>
      <c r="I157" s="122">
        <v>552.02024693895203</v>
      </c>
      <c r="J157" s="122">
        <v>570.509617947366</v>
      </c>
      <c r="K157" s="122">
        <v>583.68581587910364</v>
      </c>
      <c r="L157" s="122">
        <v>621.30967107607762</v>
      </c>
      <c r="M157" s="122">
        <v>582.01896903081865</v>
      </c>
      <c r="N157" s="122">
        <v>578.24908736508257</v>
      </c>
      <c r="O157" s="122">
        <v>566.64843564066337</v>
      </c>
      <c r="P157" s="122">
        <v>551.59394562820012</v>
      </c>
      <c r="Q157" s="122">
        <v>549.38893455322193</v>
      </c>
      <c r="R157" s="122">
        <v>560.26247441351256</v>
      </c>
      <c r="S157" s="122">
        <v>568.76871696095657</v>
      </c>
      <c r="T157" s="122">
        <v>581.08374732219318</v>
      </c>
      <c r="U157" s="122">
        <v>601.89238015381034</v>
      </c>
      <c r="V157" s="122">
        <v>583.5183203739482</v>
      </c>
      <c r="W157" s="122">
        <v>566.34491178508586</v>
      </c>
      <c r="DA157" s="130" t="s">
        <v>4238</v>
      </c>
    </row>
    <row r="158" spans="1:105" ht="12" customHeight="1" x14ac:dyDescent="0.25">
      <c r="A158" s="97" t="s">
        <v>50</v>
      </c>
      <c r="B158" s="98"/>
      <c r="C158" s="98">
        <v>370.08497251037699</v>
      </c>
      <c r="D158" s="98">
        <v>401.7389073587064</v>
      </c>
      <c r="E158" s="98">
        <v>534.42283718915303</v>
      </c>
      <c r="F158" s="98">
        <v>537.04296471746329</v>
      </c>
      <c r="G158" s="98">
        <v>525.67705654200358</v>
      </c>
      <c r="H158" s="98">
        <v>534.78039745402509</v>
      </c>
      <c r="I158" s="98">
        <v>558.20334485558817</v>
      </c>
      <c r="J158" s="98">
        <v>576.08320347341169</v>
      </c>
      <c r="K158" s="98">
        <v>595.12863726385842</v>
      </c>
      <c r="L158" s="98">
        <v>603.77526187283434</v>
      </c>
      <c r="M158" s="98">
        <v>578.62769739443274</v>
      </c>
      <c r="N158" s="98">
        <v>580.84932285044169</v>
      </c>
      <c r="O158" s="98">
        <v>557.86473079544794</v>
      </c>
      <c r="P158" s="98">
        <v>552.66780172514154</v>
      </c>
      <c r="Q158" s="98">
        <v>549.89297068287806</v>
      </c>
      <c r="R158" s="98">
        <v>557.98108728295745</v>
      </c>
      <c r="S158" s="98">
        <v>564.10628417946236</v>
      </c>
      <c r="T158" s="98">
        <v>582.15556876519497</v>
      </c>
      <c r="U158" s="98">
        <v>610.23324585231524</v>
      </c>
      <c r="V158" s="98">
        <v>580.95088793491345</v>
      </c>
      <c r="W158" s="98">
        <v>563.065257304802</v>
      </c>
      <c r="DA158" s="63" t="s">
        <v>4239</v>
      </c>
    </row>
    <row r="159" spans="1:105" ht="12" customHeight="1" x14ac:dyDescent="0.25">
      <c r="A159" s="109" t="s">
        <v>120</v>
      </c>
      <c r="B159" s="33"/>
      <c r="C159" s="33">
        <v>321.30935960771103</v>
      </c>
      <c r="D159" s="33">
        <v>254.10518936036263</v>
      </c>
      <c r="E159" s="33">
        <v>687.99462653962621</v>
      </c>
      <c r="F159" s="33">
        <v>623.66107965101321</v>
      </c>
      <c r="G159" s="33">
        <v>483.02171374050977</v>
      </c>
      <c r="H159" s="33">
        <v>580.34459761858682</v>
      </c>
      <c r="I159" s="33">
        <v>528.23451801553244</v>
      </c>
      <c r="J159" s="33">
        <v>562.60681021992741</v>
      </c>
      <c r="K159" s="33">
        <v>568.58942120627967</v>
      </c>
      <c r="L159" s="33">
        <v>636.45670782114723</v>
      </c>
      <c r="M159" s="33">
        <v>585.5716785426273</v>
      </c>
      <c r="N159" s="33">
        <v>572.98152591003873</v>
      </c>
      <c r="O159" s="33">
        <v>587.67856488823804</v>
      </c>
      <c r="P159" s="33">
        <v>548.81933365880559</v>
      </c>
      <c r="Q159" s="33">
        <v>548.36311812775239</v>
      </c>
      <c r="R159" s="33">
        <v>563.69586777280244</v>
      </c>
      <c r="S159" s="33">
        <v>576.8646726176753</v>
      </c>
      <c r="T159" s="33">
        <v>578.84538118535261</v>
      </c>
      <c r="U159" s="33">
        <v>584.12816378802017</v>
      </c>
      <c r="V159" s="33">
        <v>589.00043597151262</v>
      </c>
      <c r="W159" s="33">
        <v>584.90971553877205</v>
      </c>
      <c r="DA159" s="60" t="s">
        <v>4240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9093.1568715228277</v>
      </c>
      <c r="D161" s="117">
        <f t="shared" si="54"/>
        <v>7870.6835524007884</v>
      </c>
      <c r="E161" s="117">
        <f t="shared" si="54"/>
        <v>9349.7461115539045</v>
      </c>
      <c r="F161" s="117">
        <f t="shared" si="54"/>
        <v>9416.0344685855125</v>
      </c>
      <c r="G161" s="117">
        <f t="shared" si="54"/>
        <v>8277.2529964500573</v>
      </c>
      <c r="H161" s="117">
        <f t="shared" si="54"/>
        <v>8401.3829148252789</v>
      </c>
      <c r="I161" s="117">
        <f t="shared" si="54"/>
        <v>9449.803031746098</v>
      </c>
      <c r="J161" s="117">
        <f t="shared" si="54"/>
        <v>9105.1035736010544</v>
      </c>
      <c r="K161" s="117">
        <f t="shared" si="54"/>
        <v>9429.6864881864694</v>
      </c>
      <c r="L161" s="117">
        <f t="shared" si="54"/>
        <v>10633.670734203257</v>
      </c>
      <c r="M161" s="117">
        <f t="shared" si="54"/>
        <v>9037.068115474427</v>
      </c>
      <c r="N161" s="117">
        <f t="shared" si="54"/>
        <v>9235.3953119262878</v>
      </c>
      <c r="O161" s="117">
        <f t="shared" si="54"/>
        <v>8978.9114216870876</v>
      </c>
      <c r="P161" s="117">
        <f t="shared" si="54"/>
        <v>8299.8472700980728</v>
      </c>
      <c r="Q161" s="117">
        <f t="shared" si="54"/>
        <v>8360.803829786506</v>
      </c>
      <c r="R161" s="117">
        <f t="shared" ref="R161:V161" si="55">R162+R164+R166+R175</f>
        <v>0</v>
      </c>
      <c r="S161" s="117">
        <f t="shared" si="55"/>
        <v>8142.1676266528602</v>
      </c>
      <c r="T161" s="117">
        <f t="shared" si="55"/>
        <v>8133.6291451441975</v>
      </c>
      <c r="U161" s="117">
        <f t="shared" si="55"/>
        <v>7932.1683703027365</v>
      </c>
      <c r="V161" s="117">
        <f t="shared" si="55"/>
        <v>7516.683610625143</v>
      </c>
      <c r="W161" s="117">
        <f t="shared" ref="W161" si="56">W162+W164+W166+W175</f>
        <v>6956.3119925499495</v>
      </c>
      <c r="DA161" s="129" t="s">
        <v>4241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8042.583401329548</v>
      </c>
      <c r="D162" s="122">
        <f t="shared" si="57"/>
        <v>6984.3034458503316</v>
      </c>
      <c r="E162" s="122">
        <f t="shared" si="57"/>
        <v>7679.2671751036387</v>
      </c>
      <c r="F162" s="122">
        <f t="shared" si="57"/>
        <v>7875.8871741858902</v>
      </c>
      <c r="G162" s="122">
        <f t="shared" si="57"/>
        <v>6960.7580578150273</v>
      </c>
      <c r="H162" s="122">
        <f t="shared" si="57"/>
        <v>6949.3559415554391</v>
      </c>
      <c r="I162" s="122">
        <f t="shared" si="57"/>
        <v>8025.0959443105385</v>
      </c>
      <c r="J162" s="122">
        <f t="shared" si="57"/>
        <v>7624.4623650013427</v>
      </c>
      <c r="K162" s="122">
        <f t="shared" si="57"/>
        <v>7885.5030958909701</v>
      </c>
      <c r="L162" s="122">
        <f t="shared" si="57"/>
        <v>8981.0471145616993</v>
      </c>
      <c r="M162" s="122">
        <f t="shared" si="57"/>
        <v>7444.373604199528</v>
      </c>
      <c r="N162" s="122">
        <f t="shared" si="57"/>
        <v>7645.8149770820219</v>
      </c>
      <c r="O162" s="122">
        <f t="shared" si="57"/>
        <v>7339.6105629822878</v>
      </c>
      <c r="P162" s="122">
        <f t="shared" si="57"/>
        <v>6664.2582863331418</v>
      </c>
      <c r="Q162" s="122">
        <f t="shared" si="57"/>
        <v>6667.6047921572645</v>
      </c>
      <c r="R162" s="122">
        <f t="shared" si="57"/>
        <v>0</v>
      </c>
      <c r="S162" s="122">
        <f t="shared" si="57"/>
        <v>6413.340784432</v>
      </c>
      <c r="T162" s="122">
        <f t="shared" si="57"/>
        <v>6391.976351748659</v>
      </c>
      <c r="U162" s="122">
        <f t="shared" si="57"/>
        <v>6055.74720464456</v>
      </c>
      <c r="V162" s="122">
        <f t="shared" si="57"/>
        <v>5666.3803287788032</v>
      </c>
      <c r="W162" s="122">
        <f t="shared" si="57"/>
        <v>5149.8746711248605</v>
      </c>
      <c r="DA162" s="130" t="s">
        <v>4242</v>
      </c>
    </row>
    <row r="163" spans="1:105" ht="12" customHeight="1" x14ac:dyDescent="0.25">
      <c r="A163" s="97" t="s">
        <v>53</v>
      </c>
      <c r="B163" s="33"/>
      <c r="C163" s="33">
        <v>8042.583401329548</v>
      </c>
      <c r="D163" s="33">
        <v>6984.3034458503316</v>
      </c>
      <c r="E163" s="33">
        <v>7679.2671751036387</v>
      </c>
      <c r="F163" s="33">
        <v>7875.8871741858902</v>
      </c>
      <c r="G163" s="33">
        <v>6960.7580578150273</v>
      </c>
      <c r="H163" s="33">
        <v>6949.3559415554391</v>
      </c>
      <c r="I163" s="33">
        <v>8025.0959443105385</v>
      </c>
      <c r="J163" s="33">
        <v>7624.4623650013427</v>
      </c>
      <c r="K163" s="33">
        <v>7885.5030958909701</v>
      </c>
      <c r="L163" s="33">
        <v>8981.0471145616993</v>
      </c>
      <c r="M163" s="33">
        <v>7444.373604199528</v>
      </c>
      <c r="N163" s="33">
        <v>7645.8149770820219</v>
      </c>
      <c r="O163" s="33">
        <v>7339.6105629822878</v>
      </c>
      <c r="P163" s="33">
        <v>6664.2582863331418</v>
      </c>
      <c r="Q163" s="33">
        <v>6667.6047921572645</v>
      </c>
      <c r="R163" s="33">
        <v>0</v>
      </c>
      <c r="S163" s="33">
        <v>6413.340784432</v>
      </c>
      <c r="T163" s="33">
        <v>6391.976351748659</v>
      </c>
      <c r="U163" s="33">
        <v>6055.74720464456</v>
      </c>
      <c r="V163" s="33">
        <v>5666.3803287788032</v>
      </c>
      <c r="W163" s="33">
        <v>5149.8746711248605</v>
      </c>
      <c r="DA163" s="60" t="s">
        <v>4243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0</v>
      </c>
      <c r="D164" s="122">
        <f t="shared" si="58"/>
        <v>0</v>
      </c>
      <c r="E164" s="122">
        <f t="shared" si="58"/>
        <v>1.7412062259462551</v>
      </c>
      <c r="F164" s="122">
        <f t="shared" si="58"/>
        <v>2.1637216211974626</v>
      </c>
      <c r="G164" s="122">
        <f t="shared" si="58"/>
        <v>2.3024053656565715</v>
      </c>
      <c r="H164" s="122">
        <f t="shared" si="58"/>
        <v>2.6731285823944764</v>
      </c>
      <c r="I164" s="122">
        <f t="shared" si="58"/>
        <v>3.0231223699110652</v>
      </c>
      <c r="J164" s="122">
        <f t="shared" si="58"/>
        <v>5.0971761543387322</v>
      </c>
      <c r="K164" s="122">
        <f t="shared" si="58"/>
        <v>6.1332918903145783</v>
      </c>
      <c r="L164" s="122">
        <f t="shared" si="58"/>
        <v>12.242232123188975</v>
      </c>
      <c r="M164" s="122">
        <f t="shared" si="58"/>
        <v>6.9622811108006513</v>
      </c>
      <c r="N164" s="122">
        <f t="shared" si="58"/>
        <v>14.864554314115074</v>
      </c>
      <c r="O164" s="122">
        <f t="shared" si="58"/>
        <v>14.021447825276596</v>
      </c>
      <c r="P164" s="122">
        <f t="shared" si="58"/>
        <v>23.430081268217727</v>
      </c>
      <c r="Q164" s="122">
        <f t="shared" si="58"/>
        <v>55.664509656562053</v>
      </c>
      <c r="R164" s="122">
        <f t="shared" si="58"/>
        <v>0</v>
      </c>
      <c r="S164" s="122">
        <f t="shared" si="58"/>
        <v>45.437224695668007</v>
      </c>
      <c r="T164" s="122">
        <f t="shared" si="58"/>
        <v>64.849008696915675</v>
      </c>
      <c r="U164" s="122">
        <f t="shared" si="58"/>
        <v>97.193251101557252</v>
      </c>
      <c r="V164" s="122">
        <f t="shared" si="58"/>
        <v>60.942986824542217</v>
      </c>
      <c r="W164" s="122">
        <f t="shared" si="58"/>
        <v>67.781059567823803</v>
      </c>
      <c r="DA164" s="130" t="s">
        <v>4244</v>
      </c>
    </row>
    <row r="165" spans="1:105" ht="12" customHeight="1" x14ac:dyDescent="0.25">
      <c r="A165" s="97" t="s">
        <v>53</v>
      </c>
      <c r="B165" s="98"/>
      <c r="C165" s="98">
        <f>IF(RES_hhdet_in_tes!C165=0,0,RES_hhdet_in_tes!C165*1000*11630/RES_hhdet_in_new!C163)</f>
        <v>0</v>
      </c>
      <c r="D165" s="98">
        <f>IF(RES_hhdet_in_tes!D165=0,0,RES_hhdet_in_tes!D165*1000*11630/RES_hhdet_in_new!D163)</f>
        <v>0</v>
      </c>
      <c r="E165" s="98">
        <f>IF(RES_hhdet_in_tes!E165=0,0,RES_hhdet_in_tes!E165*1000*11630/RES_hhdet_in_new!E163)</f>
        <v>1.7412062259462551</v>
      </c>
      <c r="F165" s="98">
        <f>IF(RES_hhdet_in_tes!F165=0,0,RES_hhdet_in_tes!F165*1000*11630/RES_hhdet_in_new!F163)</f>
        <v>2.1637216211974626</v>
      </c>
      <c r="G165" s="98">
        <f>IF(RES_hhdet_in_tes!G165=0,0,RES_hhdet_in_tes!G165*1000*11630/RES_hhdet_in_new!G163)</f>
        <v>2.3024053656565715</v>
      </c>
      <c r="H165" s="98">
        <f>IF(RES_hhdet_in_tes!H165=0,0,RES_hhdet_in_tes!H165*1000*11630/RES_hhdet_in_new!H163)</f>
        <v>2.6731285823944764</v>
      </c>
      <c r="I165" s="98">
        <f>IF(RES_hhdet_in_tes!I165=0,0,RES_hhdet_in_tes!I165*1000*11630/RES_hhdet_in_new!I163)</f>
        <v>3.0231223699110652</v>
      </c>
      <c r="J165" s="98">
        <f>IF(RES_hhdet_in_tes!J165=0,0,RES_hhdet_in_tes!J165*1000*11630/RES_hhdet_in_new!J163)</f>
        <v>5.0971761543387322</v>
      </c>
      <c r="K165" s="98">
        <f>IF(RES_hhdet_in_tes!K165=0,0,RES_hhdet_in_tes!K165*1000*11630/RES_hhdet_in_new!K163)</f>
        <v>6.1332918903145783</v>
      </c>
      <c r="L165" s="98">
        <f>IF(RES_hhdet_in_tes!L165=0,0,RES_hhdet_in_tes!L165*1000*11630/RES_hhdet_in_new!L163)</f>
        <v>12.242232123188975</v>
      </c>
      <c r="M165" s="98">
        <f>IF(RES_hhdet_in_tes!M165=0,0,RES_hhdet_in_tes!M165*1000*11630/RES_hhdet_in_new!M163)</f>
        <v>6.9622811108006513</v>
      </c>
      <c r="N165" s="98">
        <f>IF(RES_hhdet_in_tes!N165=0,0,RES_hhdet_in_tes!N165*1000*11630/RES_hhdet_in_new!N163)</f>
        <v>14.864554314115074</v>
      </c>
      <c r="O165" s="98">
        <f>IF(RES_hhdet_in_tes!O165=0,0,RES_hhdet_in_tes!O165*1000*11630/RES_hhdet_in_new!O163)</f>
        <v>14.021447825276596</v>
      </c>
      <c r="P165" s="98">
        <f>IF(RES_hhdet_in_tes!P165=0,0,RES_hhdet_in_tes!P165*1000*11630/RES_hhdet_in_new!P163)</f>
        <v>23.430081268217727</v>
      </c>
      <c r="Q165" s="98">
        <f>IF(RES_hhdet_in_tes!Q165=0,0,RES_hhdet_in_tes!Q165*1000*11630/RES_hhdet_in_new!Q163)</f>
        <v>55.664509656562053</v>
      </c>
      <c r="R165" s="98">
        <f>IF(RES_hhdet_in_tes!R165=0,0,RES_hhdet_in_tes!R165*1000*11630/RES_hhdet_in_new!R163)</f>
        <v>0</v>
      </c>
      <c r="S165" s="98">
        <f>IF(RES_hhdet_in_tes!S165=0,0,RES_hhdet_in_tes!S165*1000*11630/RES_hhdet_in_new!S163)</f>
        <v>45.437224695668007</v>
      </c>
      <c r="T165" s="98">
        <f>IF(RES_hhdet_in_tes!T165=0,0,RES_hhdet_in_tes!T165*1000*11630/RES_hhdet_in_new!T163)</f>
        <v>64.849008696915675</v>
      </c>
      <c r="U165" s="98">
        <f>IF(RES_hhdet_in_tes!U165=0,0,RES_hhdet_in_tes!U165*1000*11630/RES_hhdet_in_new!U163)</f>
        <v>97.193251101557252</v>
      </c>
      <c r="V165" s="98">
        <f>IF(RES_hhdet_in_tes!V165=0,0,RES_hhdet_in_tes!V165*1000*11630/RES_hhdet_in_new!V163)</f>
        <v>60.942986824542217</v>
      </c>
      <c r="W165" s="98">
        <f>IF(RES_hhdet_in_tes!W165=0,0,RES_hhdet_in_tes!W165*1000*11630/RES_hhdet_in_new!W163)</f>
        <v>67.781059567823803</v>
      </c>
      <c r="DA165" s="63" t="s">
        <v>4245</v>
      </c>
    </row>
    <row r="166" spans="1:105" ht="12" customHeight="1" x14ac:dyDescent="0.25">
      <c r="A166" s="121" t="s">
        <v>55</v>
      </c>
      <c r="B166" s="122"/>
      <c r="C166" s="122">
        <v>691.9651124835292</v>
      </c>
      <c r="D166" s="122">
        <v>539.15211045267711</v>
      </c>
      <c r="E166" s="122">
        <v>1039.2466424848749</v>
      </c>
      <c r="F166" s="122">
        <v>964.74199286485111</v>
      </c>
      <c r="G166" s="122">
        <v>798.42833808264754</v>
      </c>
      <c r="H166" s="122">
        <v>904.62264489863151</v>
      </c>
      <c r="I166" s="122">
        <v>869.67344051649206</v>
      </c>
      <c r="J166" s="122">
        <v>905.05593867095342</v>
      </c>
      <c r="K166" s="122">
        <v>954.39414508288394</v>
      </c>
      <c r="L166" s="122">
        <v>1018.9639291601613</v>
      </c>
      <c r="M166" s="122">
        <v>1003.6934543109029</v>
      </c>
      <c r="N166" s="122">
        <v>996.41192139572286</v>
      </c>
      <c r="O166" s="122">
        <v>1058.59650380311</v>
      </c>
      <c r="P166" s="122">
        <v>1060.574373264318</v>
      </c>
      <c r="Q166" s="122">
        <v>1088.1515081415096</v>
      </c>
      <c r="R166" s="122">
        <v>0</v>
      </c>
      <c r="S166" s="122">
        <v>1114.5580042945394</v>
      </c>
      <c r="T166" s="122">
        <v>1095.7516117933751</v>
      </c>
      <c r="U166" s="122">
        <v>1177.3855879392561</v>
      </c>
      <c r="V166" s="122">
        <v>1205.8274765845779</v>
      </c>
      <c r="W166" s="122">
        <v>1172.3245435081319</v>
      </c>
      <c r="DA166" s="130" t="s">
        <v>4246</v>
      </c>
    </row>
    <row r="167" spans="1:105" ht="12" customHeight="1" x14ac:dyDescent="0.25">
      <c r="A167" s="97" t="s">
        <v>124</v>
      </c>
      <c r="B167" s="98"/>
      <c r="C167" s="98">
        <v>765.85945662845199</v>
      </c>
      <c r="D167" s="98">
        <v>778.3697111680641</v>
      </c>
      <c r="E167" s="98">
        <v>819.29223108868666</v>
      </c>
      <c r="F167" s="98">
        <v>847.17310037657103</v>
      </c>
      <c r="G167" s="98">
        <v>857.51123499612936</v>
      </c>
      <c r="H167" s="98">
        <v>873.08285711180486</v>
      </c>
      <c r="I167" s="98">
        <v>909.3635748018105</v>
      </c>
      <c r="J167" s="98">
        <v>935.53725351436151</v>
      </c>
      <c r="K167" s="98">
        <v>968.81494680901324</v>
      </c>
      <c r="L167" s="98">
        <v>985.51298092049774</v>
      </c>
      <c r="M167" s="98">
        <v>982.0904334095527</v>
      </c>
      <c r="N167" s="98">
        <v>1034.2065420909512</v>
      </c>
      <c r="O167" s="98">
        <v>1026.4770986168578</v>
      </c>
      <c r="P167" s="98">
        <v>1045.0051607744344</v>
      </c>
      <c r="Q167" s="98">
        <v>1047.6370252700985</v>
      </c>
      <c r="R167" s="98">
        <v>0</v>
      </c>
      <c r="S167" s="98">
        <v>1113.1667556826212</v>
      </c>
      <c r="T167" s="98">
        <v>1154.0921071731659</v>
      </c>
      <c r="U167" s="98">
        <v>1225.6184289610476</v>
      </c>
      <c r="V167" s="98">
        <v>1212.3765688925671</v>
      </c>
      <c r="W167" s="98">
        <v>1162.270195186723</v>
      </c>
      <c r="DA167" s="63" t="s">
        <v>4247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4248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4249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4250</v>
      </c>
    </row>
    <row r="171" spans="1:105" ht="12" customHeight="1" x14ac:dyDescent="0.25">
      <c r="A171" s="106" t="s">
        <v>122</v>
      </c>
      <c r="B171" s="101"/>
      <c r="C171" s="101">
        <v>654.19689214279072</v>
      </c>
      <c r="D171" s="101">
        <v>498.2049535734667</v>
      </c>
      <c r="E171" s="101">
        <v>1055.3017090101441</v>
      </c>
      <c r="F171" s="101">
        <v>982.98544169923957</v>
      </c>
      <c r="G171" s="101">
        <v>780.5408555308594</v>
      </c>
      <c r="H171" s="101">
        <v>930.85046842662416</v>
      </c>
      <c r="I171" s="101">
        <v>855.58344284520388</v>
      </c>
      <c r="J171" s="101">
        <v>901.73619150979016</v>
      </c>
      <c r="K171" s="101">
        <v>951.81886815383507</v>
      </c>
      <c r="L171" s="101">
        <v>1021.3798541073759</v>
      </c>
      <c r="M171" s="101">
        <v>1005.2593315923596</v>
      </c>
      <c r="N171" s="101">
        <v>990.60593421036322</v>
      </c>
      <c r="O171" s="101">
        <v>1061.4788991150861</v>
      </c>
      <c r="P171" s="101">
        <v>1057.6811006129324</v>
      </c>
      <c r="Q171" s="101">
        <v>1086.6175070966863</v>
      </c>
      <c r="R171" s="101">
        <v>0</v>
      </c>
      <c r="S171" s="101">
        <v>1112.8127974071797</v>
      </c>
      <c r="T171" s="101">
        <v>0</v>
      </c>
      <c r="U171" s="101">
        <v>1170.482412144549</v>
      </c>
      <c r="V171" s="101">
        <v>0</v>
      </c>
      <c r="W171" s="101">
        <v>1171.8606370720322</v>
      </c>
      <c r="DA171" s="131" t="s">
        <v>4251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953.62442263729827</v>
      </c>
      <c r="L172" s="104">
        <v>1022.5411429790238</v>
      </c>
      <c r="M172" s="104">
        <v>1005.8294295403924</v>
      </c>
      <c r="N172" s="104">
        <v>990.84609997828011</v>
      </c>
      <c r="O172" s="104">
        <v>1063.485556157518</v>
      </c>
      <c r="P172" s="104">
        <v>1063.6307037382212</v>
      </c>
      <c r="Q172" s="104">
        <v>1094.1818580624456</v>
      </c>
      <c r="R172" s="104">
        <v>0</v>
      </c>
      <c r="S172" s="104">
        <v>1117.6610827895367</v>
      </c>
      <c r="T172" s="104">
        <v>1087.8677610663765</v>
      </c>
      <c r="U172" s="104">
        <v>1171.8424546714907</v>
      </c>
      <c r="V172" s="104">
        <v>1204.9914222473878</v>
      </c>
      <c r="W172" s="104">
        <v>1174.3372841309053</v>
      </c>
      <c r="DA172" s="132" t="s">
        <v>4252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470.35569948430935</v>
      </c>
      <c r="L173" s="98">
        <v>527.62342241824535</v>
      </c>
      <c r="M173" s="98">
        <v>500.03571072604041</v>
      </c>
      <c r="N173" s="98">
        <v>475.48495232099242</v>
      </c>
      <c r="O173" s="98">
        <v>525.68579713022086</v>
      </c>
      <c r="P173" s="98">
        <v>515.51966687631545</v>
      </c>
      <c r="Q173" s="98">
        <v>538.14997936592363</v>
      </c>
      <c r="R173" s="98">
        <v>0</v>
      </c>
      <c r="S173" s="98">
        <v>534.90037143710924</v>
      </c>
      <c r="T173" s="98">
        <v>599.90225839813797</v>
      </c>
      <c r="U173" s="98">
        <v>593.45994619830697</v>
      </c>
      <c r="V173" s="98">
        <v>602.15661337432789</v>
      </c>
      <c r="W173" s="98">
        <v>563.32788778571205</v>
      </c>
      <c r="DA173" s="63" t="s">
        <v>4253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483.26872315298903</v>
      </c>
      <c r="L174" s="33">
        <v>494.91772056077849</v>
      </c>
      <c r="M174" s="33">
        <v>505.79371881435208</v>
      </c>
      <c r="N174" s="33">
        <v>515.36114765728757</v>
      </c>
      <c r="O174" s="33">
        <v>537.799759027297</v>
      </c>
      <c r="P174" s="33">
        <v>548.11103686190563</v>
      </c>
      <c r="Q174" s="33">
        <v>556.03187869652197</v>
      </c>
      <c r="R174" s="33">
        <v>0</v>
      </c>
      <c r="S174" s="33">
        <v>582.76071135242739</v>
      </c>
      <c r="T174" s="33">
        <v>487.96550266823851</v>
      </c>
      <c r="U174" s="33">
        <v>578.38250847318398</v>
      </c>
      <c r="V174" s="33">
        <v>602.83480887305961</v>
      </c>
      <c r="W174" s="33">
        <v>611.00939634519341</v>
      </c>
      <c r="DA174" s="60" t="s">
        <v>4254</v>
      </c>
    </row>
    <row r="175" spans="1:105" ht="12" customHeight="1" x14ac:dyDescent="0.25">
      <c r="A175" s="121" t="s">
        <v>54</v>
      </c>
      <c r="B175" s="122"/>
      <c r="C175" s="122">
        <v>358.60835770974973</v>
      </c>
      <c r="D175" s="122">
        <v>347.22799609777945</v>
      </c>
      <c r="E175" s="122">
        <v>629.4910877394459</v>
      </c>
      <c r="F175" s="122">
        <v>573.24157991357367</v>
      </c>
      <c r="G175" s="122">
        <v>515.76419518672685</v>
      </c>
      <c r="H175" s="122">
        <v>544.73119978881448</v>
      </c>
      <c r="I175" s="122">
        <v>552.010524549156</v>
      </c>
      <c r="J175" s="122">
        <v>570.48809377442035</v>
      </c>
      <c r="K175" s="122">
        <v>583.655955322301</v>
      </c>
      <c r="L175" s="122">
        <v>621.41745835820677</v>
      </c>
      <c r="M175" s="122">
        <v>582.03877585319503</v>
      </c>
      <c r="N175" s="122">
        <v>578.30385913442899</v>
      </c>
      <c r="O175" s="122">
        <v>566.68290707641404</v>
      </c>
      <c r="P175" s="122">
        <v>551.58452923239508</v>
      </c>
      <c r="Q175" s="122">
        <v>549.38301983116958</v>
      </c>
      <c r="R175" s="122">
        <v>0</v>
      </c>
      <c r="S175" s="122">
        <v>568.83161323065235</v>
      </c>
      <c r="T175" s="122">
        <v>581.05217290524729</v>
      </c>
      <c r="U175" s="122">
        <v>601.84232661736314</v>
      </c>
      <c r="V175" s="122">
        <v>583.53281843721879</v>
      </c>
      <c r="W175" s="122">
        <v>566.33171834913389</v>
      </c>
      <c r="DA175" s="130" t="s">
        <v>4255</v>
      </c>
    </row>
    <row r="176" spans="1:105" ht="12" customHeight="1" x14ac:dyDescent="0.25">
      <c r="A176" s="97" t="s">
        <v>50</v>
      </c>
      <c r="B176" s="98"/>
      <c r="C176" s="98">
        <v>370.08497251037704</v>
      </c>
      <c r="D176" s="98">
        <v>401.7389073587064</v>
      </c>
      <c r="E176" s="98">
        <v>534.42283718915303</v>
      </c>
      <c r="F176" s="98">
        <v>537.04296471746329</v>
      </c>
      <c r="G176" s="98">
        <v>525.6770565420037</v>
      </c>
      <c r="H176" s="98">
        <v>534.78039745402509</v>
      </c>
      <c r="I176" s="98">
        <v>558.20334485558828</v>
      </c>
      <c r="J176" s="98">
        <v>576.08320347341169</v>
      </c>
      <c r="K176" s="98">
        <v>595.12863726385842</v>
      </c>
      <c r="L176" s="98">
        <v>603.77526187283422</v>
      </c>
      <c r="M176" s="98">
        <v>578.62769739443286</v>
      </c>
      <c r="N176" s="98">
        <v>580.84932285044169</v>
      </c>
      <c r="O176" s="98">
        <v>557.86473079544794</v>
      </c>
      <c r="P176" s="98">
        <v>552.66780172514143</v>
      </c>
      <c r="Q176" s="98">
        <v>549.89297068287806</v>
      </c>
      <c r="R176" s="98">
        <v>0</v>
      </c>
      <c r="S176" s="98">
        <v>564.10628417946236</v>
      </c>
      <c r="T176" s="98">
        <v>582.15556876519474</v>
      </c>
      <c r="U176" s="98">
        <v>610.23324585231524</v>
      </c>
      <c r="V176" s="98">
        <v>580.95088793491334</v>
      </c>
      <c r="W176" s="98">
        <v>563.065257304802</v>
      </c>
      <c r="DA176" s="63" t="s">
        <v>4256</v>
      </c>
    </row>
    <row r="177" spans="1:105" ht="12" customHeight="1" x14ac:dyDescent="0.25">
      <c r="A177" s="109" t="s">
        <v>120</v>
      </c>
      <c r="B177" s="33"/>
      <c r="C177" s="33">
        <v>321.30935960771109</v>
      </c>
      <c r="D177" s="33">
        <v>254.10518936036263</v>
      </c>
      <c r="E177" s="33">
        <v>687.99462653962621</v>
      </c>
      <c r="F177" s="33">
        <v>623.66107965101321</v>
      </c>
      <c r="G177" s="33">
        <v>483.02171374050977</v>
      </c>
      <c r="H177" s="33">
        <v>580.34459761858682</v>
      </c>
      <c r="I177" s="33">
        <v>528.23451801553256</v>
      </c>
      <c r="J177" s="33">
        <v>562.60681021992741</v>
      </c>
      <c r="K177" s="33">
        <v>568.58942120627967</v>
      </c>
      <c r="L177" s="33">
        <v>636.45670782114735</v>
      </c>
      <c r="M177" s="33">
        <v>585.5716785426273</v>
      </c>
      <c r="N177" s="33">
        <v>572.98152591003861</v>
      </c>
      <c r="O177" s="33">
        <v>587.67856488823804</v>
      </c>
      <c r="P177" s="33">
        <v>548.8193336588057</v>
      </c>
      <c r="Q177" s="33">
        <v>548.36311812775239</v>
      </c>
      <c r="R177" s="33">
        <v>0</v>
      </c>
      <c r="S177" s="33">
        <v>576.8646726176753</v>
      </c>
      <c r="T177" s="33">
        <v>578.84538118535249</v>
      </c>
      <c r="U177" s="33">
        <v>584.12816378802017</v>
      </c>
      <c r="V177" s="33">
        <v>589.0004359715125</v>
      </c>
      <c r="W177" s="33">
        <v>584.90971553877205</v>
      </c>
      <c r="DA177" s="60" t="s">
        <v>4257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9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3754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152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4684.7638318284253</v>
      </c>
      <c r="D3" s="117">
        <f t="shared" si="0"/>
        <v>4752.5933220670222</v>
      </c>
      <c r="E3" s="117">
        <f t="shared" si="0"/>
        <v>4313.796937823452</v>
      </c>
      <c r="F3" s="117">
        <f t="shared" si="0"/>
        <v>4347.9290206515407</v>
      </c>
      <c r="G3" s="117">
        <f t="shared" si="0"/>
        <v>4559.419773862207</v>
      </c>
      <c r="H3" s="117">
        <f t="shared" si="0"/>
        <v>4964.860511139872</v>
      </c>
      <c r="I3" s="117">
        <f t="shared" si="0"/>
        <v>4349.1442957140798</v>
      </c>
      <c r="J3" s="117">
        <f t="shared" si="0"/>
        <v>4393.5167255297347</v>
      </c>
      <c r="K3" s="117">
        <f t="shared" si="0"/>
        <v>4351.1580637495945</v>
      </c>
      <c r="L3" s="117">
        <f t="shared" si="0"/>
        <v>4834.2431261765887</v>
      </c>
      <c r="M3" s="117">
        <f t="shared" si="0"/>
        <v>4168.9787658980149</v>
      </c>
      <c r="N3" s="117">
        <f t="shared" si="0"/>
        <v>4396.0195864788329</v>
      </c>
      <c r="O3" s="117">
        <f t="shared" si="0"/>
        <v>4181.7718410666639</v>
      </c>
      <c r="P3" s="117">
        <f t="shared" si="0"/>
        <v>3674.8860046445343</v>
      </c>
      <c r="Q3" s="117">
        <f t="shared" si="0"/>
        <v>3479.924762663311</v>
      </c>
      <c r="R3" s="117">
        <f t="shared" ref="R3:V3" si="1">R4+R7+R9+R19</f>
        <v>3606.2749241797551</v>
      </c>
      <c r="S3" s="117">
        <f t="shared" si="1"/>
        <v>3632.659345552418</v>
      </c>
      <c r="T3" s="117">
        <f t="shared" si="1"/>
        <v>3539.2063074917792</v>
      </c>
      <c r="U3" s="117">
        <f t="shared" si="1"/>
        <v>2869.5093312897975</v>
      </c>
      <c r="V3" s="117">
        <f t="shared" si="1"/>
        <v>2981.7780673813645</v>
      </c>
      <c r="W3" s="117">
        <f t="shared" ref="W3" si="2">W4+W7+W9+W19</f>
        <v>2857.8728509003704</v>
      </c>
      <c r="DA3" s="129" t="s">
        <v>4258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4233.8005008112004</v>
      </c>
      <c r="D4" s="122">
        <f t="shared" si="3"/>
        <v>4304.1935335124517</v>
      </c>
      <c r="E4" s="122">
        <f t="shared" si="3"/>
        <v>3971.06174141158</v>
      </c>
      <c r="F4" s="122">
        <f t="shared" si="3"/>
        <v>3872.0557231999901</v>
      </c>
      <c r="G4" s="122">
        <f t="shared" si="3"/>
        <v>4020.2621122189485</v>
      </c>
      <c r="H4" s="122">
        <f t="shared" si="3"/>
        <v>4354.650299279635</v>
      </c>
      <c r="I4" s="122">
        <f t="shared" si="3"/>
        <v>3793.4295433836201</v>
      </c>
      <c r="J4" s="122">
        <f t="shared" si="3"/>
        <v>3889.653477236961</v>
      </c>
      <c r="K4" s="122">
        <f t="shared" si="3"/>
        <v>3910.8239061634408</v>
      </c>
      <c r="L4" s="122">
        <f t="shared" si="3"/>
        <v>4414.6207326521526</v>
      </c>
      <c r="M4" s="122">
        <f t="shared" si="3"/>
        <v>3735.2968479132483</v>
      </c>
      <c r="N4" s="122">
        <f t="shared" si="3"/>
        <v>3839.648889121615</v>
      </c>
      <c r="O4" s="122">
        <f t="shared" si="3"/>
        <v>3658.3391127491027</v>
      </c>
      <c r="P4" s="122">
        <f t="shared" si="3"/>
        <v>3211.0618915987911</v>
      </c>
      <c r="Q4" s="122">
        <f t="shared" si="3"/>
        <v>3031.1604243232191</v>
      </c>
      <c r="R4" s="122">
        <f t="shared" ref="R4:V4" si="4">SUM(R5:R6)</f>
        <v>3164.08072630793</v>
      </c>
      <c r="S4" s="122">
        <f t="shared" si="4"/>
        <v>3109.6130325151316</v>
      </c>
      <c r="T4" s="122">
        <f t="shared" si="4"/>
        <v>3012.4507464675867</v>
      </c>
      <c r="U4" s="122">
        <f t="shared" si="4"/>
        <v>2385.4425779913799</v>
      </c>
      <c r="V4" s="122">
        <f t="shared" si="4"/>
        <v>2421.6109759820279</v>
      </c>
      <c r="W4" s="122">
        <f t="shared" ref="W4" si="5">SUM(W5:W6)</f>
        <v>2173.7936333440016</v>
      </c>
      <c r="DA4" s="130" t="s">
        <v>4259</v>
      </c>
    </row>
    <row r="5" spans="1:105" ht="12" customHeight="1" x14ac:dyDescent="0.25">
      <c r="A5" s="97" t="s">
        <v>51</v>
      </c>
      <c r="B5" s="98"/>
      <c r="C5" s="98">
        <v>4233.8005008112004</v>
      </c>
      <c r="D5" s="98">
        <v>4304.1935335124517</v>
      </c>
      <c r="E5" s="98">
        <v>3971.06174141158</v>
      </c>
      <c r="F5" s="98">
        <v>3872.0557231999901</v>
      </c>
      <c r="G5" s="98">
        <v>4020.2621122189485</v>
      </c>
      <c r="H5" s="98">
        <v>4354.650299279635</v>
      </c>
      <c r="I5" s="98">
        <v>3793.4295433836201</v>
      </c>
      <c r="J5" s="98">
        <v>3889.653477236961</v>
      </c>
      <c r="K5" s="98">
        <v>3910.8239061634408</v>
      </c>
      <c r="L5" s="98">
        <v>4414.6207326521526</v>
      </c>
      <c r="M5" s="98">
        <v>3735.2968479132483</v>
      </c>
      <c r="N5" s="98">
        <v>3839.648889121615</v>
      </c>
      <c r="O5" s="98">
        <v>3658.3391127491027</v>
      </c>
      <c r="P5" s="98">
        <v>3211.0618915987911</v>
      </c>
      <c r="Q5" s="98">
        <v>3031.1604243232191</v>
      </c>
      <c r="R5" s="98">
        <v>3164.08072630793</v>
      </c>
      <c r="S5" s="98">
        <v>3109.6130325151316</v>
      </c>
      <c r="T5" s="98">
        <v>3012.4507464675867</v>
      </c>
      <c r="U5" s="98">
        <v>2385.4425779913799</v>
      </c>
      <c r="V5" s="98">
        <v>2421.6109759820279</v>
      </c>
      <c r="W5" s="98">
        <v>2173.7936333440016</v>
      </c>
      <c r="DA5" s="63" t="s">
        <v>4260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4261</v>
      </c>
    </row>
    <row r="7" spans="1:105" ht="12.95" customHeight="1" x14ac:dyDescent="0.25">
      <c r="A7" s="121" t="s">
        <v>92</v>
      </c>
      <c r="B7" s="122"/>
      <c r="C7" s="122">
        <f t="shared" ref="C7:W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4262</v>
      </c>
    </row>
    <row r="8" spans="1:105" ht="12" customHeight="1" x14ac:dyDescent="0.25">
      <c r="A8" s="97" t="s">
        <v>53</v>
      </c>
      <c r="B8" s="98"/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4263</v>
      </c>
    </row>
    <row r="9" spans="1:105" ht="12" customHeight="1" x14ac:dyDescent="0.25">
      <c r="A9" s="121" t="s">
        <v>55</v>
      </c>
      <c r="B9" s="122"/>
      <c r="C9" s="122">
        <v>338.16965284053214</v>
      </c>
      <c r="D9" s="122">
        <v>344.03619352752673</v>
      </c>
      <c r="E9" s="122">
        <v>251.80500275116026</v>
      </c>
      <c r="F9" s="122">
        <v>342.16454947066495</v>
      </c>
      <c r="G9" s="122">
        <v>372.45604068135918</v>
      </c>
      <c r="H9" s="122">
        <v>436.82013367915897</v>
      </c>
      <c r="I9" s="122">
        <v>378.4556058998603</v>
      </c>
      <c r="J9" s="122">
        <v>354.22494862839488</v>
      </c>
      <c r="K9" s="122">
        <v>291.13798686888452</v>
      </c>
      <c r="L9" s="122">
        <v>290.87775467220155</v>
      </c>
      <c r="M9" s="122">
        <v>295.15067903867919</v>
      </c>
      <c r="N9" s="122">
        <v>385.09920895681933</v>
      </c>
      <c r="O9" s="122">
        <v>347.56423518724273</v>
      </c>
      <c r="P9" s="122">
        <v>292.52521416847549</v>
      </c>
      <c r="Q9" s="122">
        <v>291.49387485815532</v>
      </c>
      <c r="R9" s="122">
        <v>293.97694353961907</v>
      </c>
      <c r="S9" s="122">
        <v>367.40937453306259</v>
      </c>
      <c r="T9" s="122">
        <v>353.16463685773505</v>
      </c>
      <c r="U9" s="122">
        <v>317.40630656535075</v>
      </c>
      <c r="V9" s="122">
        <v>389.73957653907195</v>
      </c>
      <c r="W9" s="122">
        <v>460.88570591296167</v>
      </c>
      <c r="DA9" s="130" t="s">
        <v>4264</v>
      </c>
    </row>
    <row r="10" spans="1:105" ht="12" customHeight="1" x14ac:dyDescent="0.25">
      <c r="A10" s="97" t="s">
        <v>143</v>
      </c>
      <c r="B10" s="98"/>
      <c r="C10" s="98">
        <v>380.5667310621356</v>
      </c>
      <c r="D10" s="98">
        <v>413.18147020294435</v>
      </c>
      <c r="E10" s="98">
        <v>419.77006491864233</v>
      </c>
      <c r="F10" s="98">
        <v>434.91595162076089</v>
      </c>
      <c r="G10" s="98">
        <v>443.77457578153701</v>
      </c>
      <c r="H10" s="98">
        <v>462.92212999177957</v>
      </c>
      <c r="I10" s="98">
        <v>437.17041250576335</v>
      </c>
      <c r="J10" s="98">
        <v>460.66511694998093</v>
      </c>
      <c r="K10" s="98">
        <v>474.74886812293869</v>
      </c>
      <c r="L10" s="98">
        <v>484.77634383128787</v>
      </c>
      <c r="M10" s="98">
        <v>479.97183709075398</v>
      </c>
      <c r="N10" s="98">
        <v>491.32086516681409</v>
      </c>
      <c r="O10" s="98">
        <v>495.81982582544418</v>
      </c>
      <c r="P10" s="98">
        <v>498.94141648165373</v>
      </c>
      <c r="Q10" s="98">
        <v>489.63114455556655</v>
      </c>
      <c r="R10" s="98">
        <v>498.17486036864807</v>
      </c>
      <c r="S10" s="98">
        <v>509.35298359238755</v>
      </c>
      <c r="T10" s="98">
        <v>519.8728586791068</v>
      </c>
      <c r="U10" s="98">
        <v>431.61859253961541</v>
      </c>
      <c r="V10" s="98">
        <v>459.41913123785599</v>
      </c>
      <c r="W10" s="98">
        <v>460.9383575044294</v>
      </c>
      <c r="DA10" s="63" t="s">
        <v>4265</v>
      </c>
    </row>
    <row r="11" spans="1:105" ht="12" customHeight="1" x14ac:dyDescent="0.25">
      <c r="A11" s="97" t="s">
        <v>124</v>
      </c>
      <c r="B11" s="98"/>
      <c r="C11" s="98">
        <v>304.58731496855387</v>
      </c>
      <c r="D11" s="98">
        <v>308.55446906603606</v>
      </c>
      <c r="E11" s="98">
        <v>323.54835511496219</v>
      </c>
      <c r="F11" s="98">
        <v>333.27403933600948</v>
      </c>
      <c r="G11" s="98">
        <v>335.88559612633861</v>
      </c>
      <c r="H11" s="98">
        <v>340.36691013489269</v>
      </c>
      <c r="I11" s="98">
        <v>352.6518277529554</v>
      </c>
      <c r="J11" s="98">
        <v>360.56702645317375</v>
      </c>
      <c r="K11" s="98">
        <v>370.62692779539822</v>
      </c>
      <c r="L11" s="98">
        <v>373.72867255083315</v>
      </c>
      <c r="M11" s="98">
        <v>365.72606004497396</v>
      </c>
      <c r="N11" s="98">
        <v>373.91106016334697</v>
      </c>
      <c r="O11" s="98">
        <v>355.85596833264975</v>
      </c>
      <c r="P11" s="98">
        <v>344.99376598168476</v>
      </c>
      <c r="Q11" s="98">
        <v>331.50159935280539</v>
      </c>
      <c r="R11" s="98">
        <v>333.62236455455985</v>
      </c>
      <c r="S11" s="98">
        <v>333.86572269661036</v>
      </c>
      <c r="T11" s="98">
        <v>338.29830746955531</v>
      </c>
      <c r="U11" s="98">
        <v>352.60773673286928</v>
      </c>
      <c r="V11" s="98">
        <v>344.17445345414234</v>
      </c>
      <c r="W11" s="98">
        <v>0</v>
      </c>
      <c r="DA11" s="63" t="s">
        <v>4266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183.07354472431211</v>
      </c>
      <c r="L12" s="98">
        <v>192.78721171858544</v>
      </c>
      <c r="M12" s="98">
        <v>181.93790629934657</v>
      </c>
      <c r="N12" s="98">
        <v>179.72208251347135</v>
      </c>
      <c r="O12" s="98">
        <v>175.86631219736211</v>
      </c>
      <c r="P12" s="98">
        <v>167.45755857502348</v>
      </c>
      <c r="Q12" s="98">
        <v>163.03620121600164</v>
      </c>
      <c r="R12" s="98">
        <v>162.2136893100255</v>
      </c>
      <c r="S12" s="98">
        <v>159.41228868255732</v>
      </c>
      <c r="T12" s="98">
        <v>188.90497351974579</v>
      </c>
      <c r="U12" s="98">
        <v>178.78952150004841</v>
      </c>
      <c r="V12" s="98">
        <v>171.44639169023137</v>
      </c>
      <c r="W12" s="98">
        <v>0</v>
      </c>
      <c r="DA12" s="63" t="s">
        <v>4267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183.07354472431211</v>
      </c>
      <c r="L13" s="101">
        <v>192.78721171858544</v>
      </c>
      <c r="M13" s="101">
        <v>181.93790629934657</v>
      </c>
      <c r="N13" s="101">
        <v>179.72208251347135</v>
      </c>
      <c r="O13" s="101">
        <v>175.86631219736211</v>
      </c>
      <c r="P13" s="101">
        <v>167.45755857502348</v>
      </c>
      <c r="Q13" s="101">
        <v>163.03620121600164</v>
      </c>
      <c r="R13" s="101">
        <v>162.2136893100255</v>
      </c>
      <c r="S13" s="101">
        <v>159.41228868255732</v>
      </c>
      <c r="T13" s="101">
        <v>188.90497351974579</v>
      </c>
      <c r="U13" s="101">
        <v>178.78952150004841</v>
      </c>
      <c r="V13" s="101">
        <v>171.44639169023137</v>
      </c>
      <c r="W13" s="101">
        <v>0</v>
      </c>
      <c r="DA13" s="131" t="s">
        <v>4268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4269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4270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4271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4272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4273</v>
      </c>
    </row>
    <row r="19" spans="1:105" ht="12" customHeight="1" x14ac:dyDescent="0.25">
      <c r="A19" s="121" t="s">
        <v>54</v>
      </c>
      <c r="B19" s="122"/>
      <c r="C19" s="122">
        <v>112.79367817669326</v>
      </c>
      <c r="D19" s="122">
        <v>104.36359502704397</v>
      </c>
      <c r="E19" s="122">
        <v>90.930193660711979</v>
      </c>
      <c r="F19" s="122">
        <v>133.70874798088605</v>
      </c>
      <c r="G19" s="122">
        <v>166.70162096189972</v>
      </c>
      <c r="H19" s="122">
        <v>173.3900781810778</v>
      </c>
      <c r="I19" s="122">
        <v>177.25914643059946</v>
      </c>
      <c r="J19" s="122">
        <v>149.63829966437891</v>
      </c>
      <c r="K19" s="122">
        <v>149.19617071726992</v>
      </c>
      <c r="L19" s="122">
        <v>128.74463885223452</v>
      </c>
      <c r="M19" s="122">
        <v>138.5312389460872</v>
      </c>
      <c r="N19" s="122">
        <v>171.27148840039936</v>
      </c>
      <c r="O19" s="122">
        <v>175.86849313031911</v>
      </c>
      <c r="P19" s="122">
        <v>171.2988988772679</v>
      </c>
      <c r="Q19" s="122">
        <v>157.27046348193647</v>
      </c>
      <c r="R19" s="122">
        <v>148.21725433220584</v>
      </c>
      <c r="S19" s="122">
        <v>155.6369385042241</v>
      </c>
      <c r="T19" s="122">
        <v>173.59092416645782</v>
      </c>
      <c r="U19" s="122">
        <v>166.66044673306652</v>
      </c>
      <c r="V19" s="122">
        <v>170.42751486026478</v>
      </c>
      <c r="W19" s="122">
        <v>223.19351164340711</v>
      </c>
      <c r="DA19" s="130" t="s">
        <v>4274</v>
      </c>
    </row>
    <row r="20" spans="1:105" ht="12" customHeight="1" x14ac:dyDescent="0.25">
      <c r="A20" s="97" t="s">
        <v>51</v>
      </c>
      <c r="B20" s="98"/>
      <c r="C20" s="98">
        <v>201.32162357047469</v>
      </c>
      <c r="D20" s="98">
        <v>240.13154375981767</v>
      </c>
      <c r="E20" s="98">
        <v>309.74557053384683</v>
      </c>
      <c r="F20" s="98">
        <v>313.26618741458333</v>
      </c>
      <c r="G20" s="98">
        <v>312.91053758261376</v>
      </c>
      <c r="H20" s="98">
        <v>330.0003386291678</v>
      </c>
      <c r="I20" s="98">
        <v>311.86327058277698</v>
      </c>
      <c r="J20" s="98">
        <v>334.00074616335428</v>
      </c>
      <c r="K20" s="98">
        <v>343.6520868502493</v>
      </c>
      <c r="L20" s="98">
        <v>351.89589859724106</v>
      </c>
      <c r="M20" s="98">
        <v>335.61197389955936</v>
      </c>
      <c r="N20" s="98">
        <v>336.92539274185151</v>
      </c>
      <c r="O20" s="98">
        <v>327.25099814603755</v>
      </c>
      <c r="P20" s="98">
        <v>326.14446926836956</v>
      </c>
      <c r="Q20" s="98">
        <v>322.10273621596349</v>
      </c>
      <c r="R20" s="98">
        <v>328.04808443334196</v>
      </c>
      <c r="S20" s="98">
        <v>341.5082891225511</v>
      </c>
      <c r="T20" s="98">
        <v>343.56766271750178</v>
      </c>
      <c r="U20" s="98">
        <v>312.114204631044</v>
      </c>
      <c r="V20" s="98">
        <v>347.42662038968848</v>
      </c>
      <c r="W20" s="98">
        <v>326.20225460846166</v>
      </c>
      <c r="DA20" s="63" t="s">
        <v>4275</v>
      </c>
    </row>
    <row r="21" spans="1:105" ht="12" customHeight="1" x14ac:dyDescent="0.25">
      <c r="A21" s="97" t="s">
        <v>50</v>
      </c>
      <c r="B21" s="98"/>
      <c r="C21" s="98">
        <v>141.89055130876514</v>
      </c>
      <c r="D21" s="98">
        <v>153.89160115245866</v>
      </c>
      <c r="E21" s="98">
        <v>204.54116795935778</v>
      </c>
      <c r="F21" s="98">
        <v>205.36692908234707</v>
      </c>
      <c r="G21" s="98">
        <v>200.84984904825686</v>
      </c>
      <c r="H21" s="98">
        <v>204.15673215723774</v>
      </c>
      <c r="I21" s="98">
        <v>212.92279085329875</v>
      </c>
      <c r="J21" s="98">
        <v>219.56665575369678</v>
      </c>
      <c r="K21" s="98">
        <v>226.65067813894231</v>
      </c>
      <c r="L21" s="98">
        <v>229.77403988823019</v>
      </c>
      <c r="M21" s="98">
        <v>220.11643700671686</v>
      </c>
      <c r="N21" s="98">
        <v>220.96156813670282</v>
      </c>
      <c r="O21" s="98">
        <v>212.21797267457725</v>
      </c>
      <c r="P21" s="98">
        <v>210.24100282767293</v>
      </c>
      <c r="Q21" s="98">
        <v>209.18542611561941</v>
      </c>
      <c r="R21" s="98">
        <v>211.73137171476634</v>
      </c>
      <c r="S21" s="98">
        <v>213.18378529092183</v>
      </c>
      <c r="T21" s="98">
        <v>218.96438004775601</v>
      </c>
      <c r="U21" s="98">
        <v>228.40635058561276</v>
      </c>
      <c r="V21" s="98">
        <v>216.46378833731086</v>
      </c>
      <c r="W21" s="98">
        <v>208.92560125975419</v>
      </c>
      <c r="DA21" s="63" t="s">
        <v>4276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4277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3472.6442257160634</v>
      </c>
      <c r="D24" s="117">
        <f t="shared" si="7"/>
        <v>3239.6877522723812</v>
      </c>
      <c r="E24" s="117">
        <f t="shared" si="7"/>
        <v>3031.132955715841</v>
      </c>
      <c r="F24" s="117">
        <f t="shared" si="7"/>
        <v>2974.3233123007763</v>
      </c>
      <c r="G24" s="117">
        <f t="shared" si="7"/>
        <v>3105.6071909481602</v>
      </c>
      <c r="H24" s="117">
        <f t="shared" si="7"/>
        <v>3286.4272878302777</v>
      </c>
      <c r="I24" s="117">
        <f t="shared" si="7"/>
        <v>3093.5324293144686</v>
      </c>
      <c r="J24" s="117">
        <f t="shared" si="7"/>
        <v>2974.2502818293078</v>
      </c>
      <c r="K24" s="117">
        <f t="shared" si="7"/>
        <v>2972.6502742352363</v>
      </c>
      <c r="L24" s="117">
        <f t="shared" si="7"/>
        <v>3252.3947805016446</v>
      </c>
      <c r="M24" s="117">
        <f t="shared" si="7"/>
        <v>2750.6044751149579</v>
      </c>
      <c r="N24" s="117">
        <f t="shared" si="7"/>
        <v>2889.7432803650381</v>
      </c>
      <c r="O24" s="117">
        <f t="shared" si="7"/>
        <v>2644.4086589038934</v>
      </c>
      <c r="P24" s="117">
        <f t="shared" si="7"/>
        <v>2252.9798679370078</v>
      </c>
      <c r="Q24" s="117">
        <f t="shared" si="7"/>
        <v>2106.1115112437919</v>
      </c>
      <c r="R24" s="117">
        <f t="shared" ref="R24:V24" si="8">R25+R28+R30+R39</f>
        <v>2132.7442615926075</v>
      </c>
      <c r="S24" s="117">
        <f t="shared" si="8"/>
        <v>2084.6478281882178</v>
      </c>
      <c r="T24" s="117">
        <f t="shared" si="8"/>
        <v>2038.7456767815738</v>
      </c>
      <c r="U24" s="117">
        <f t="shared" si="8"/>
        <v>2039.9495320048691</v>
      </c>
      <c r="V24" s="117">
        <f t="shared" si="8"/>
        <v>1902.6926877009</v>
      </c>
      <c r="W24" s="117">
        <f t="shared" ref="W24" si="9">W25+W28+W30+W39</f>
        <v>1723.2468890093</v>
      </c>
      <c r="DA24" s="129" t="s">
        <v>4278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3260.0037833621004</v>
      </c>
      <c r="D25" s="122">
        <f t="shared" si="10"/>
        <v>3097.4852906240758</v>
      </c>
      <c r="E25" s="122">
        <f t="shared" si="10"/>
        <v>2931.7666385695925</v>
      </c>
      <c r="F25" s="122">
        <f t="shared" si="10"/>
        <v>2811.220151598452</v>
      </c>
      <c r="G25" s="122">
        <f t="shared" si="10"/>
        <v>2873.9175689814911</v>
      </c>
      <c r="H25" s="122">
        <f t="shared" si="10"/>
        <v>2972.2531185886342</v>
      </c>
      <c r="I25" s="122">
        <f t="shared" si="10"/>
        <v>2832.4393329326513</v>
      </c>
      <c r="J25" s="122">
        <f t="shared" si="10"/>
        <v>2810.6460801771505</v>
      </c>
      <c r="K25" s="122">
        <f t="shared" si="10"/>
        <v>2807.2936639724785</v>
      </c>
      <c r="L25" s="122">
        <f t="shared" si="10"/>
        <v>3119.0964296189763</v>
      </c>
      <c r="M25" s="122">
        <f t="shared" si="10"/>
        <v>2610.551045351443</v>
      </c>
      <c r="N25" s="122">
        <f t="shared" si="10"/>
        <v>2694.7371859303412</v>
      </c>
      <c r="O25" s="122">
        <f t="shared" si="10"/>
        <v>2449.5117177359616</v>
      </c>
      <c r="P25" s="122">
        <f t="shared" si="10"/>
        <v>2055.6841185024741</v>
      </c>
      <c r="Q25" s="122">
        <f t="shared" si="10"/>
        <v>1932.1793658931058</v>
      </c>
      <c r="R25" s="122">
        <f t="shared" ref="R25:V25" si="11">SUM(R26:R27)</f>
        <v>1970.3807176109117</v>
      </c>
      <c r="S25" s="122">
        <f t="shared" si="11"/>
        <v>1910.2771091705724</v>
      </c>
      <c r="T25" s="122">
        <f t="shared" si="11"/>
        <v>1855.1143630584356</v>
      </c>
      <c r="U25" s="122">
        <f t="shared" si="11"/>
        <v>1848.3130111124697</v>
      </c>
      <c r="V25" s="122">
        <f t="shared" si="11"/>
        <v>1715.7227598644195</v>
      </c>
      <c r="W25" s="122">
        <f t="shared" ref="W25" si="12">SUM(W26:W27)</f>
        <v>1497.5623637146916</v>
      </c>
      <c r="DA25" s="130" t="s">
        <v>4279</v>
      </c>
    </row>
    <row r="26" spans="1:105" ht="12" customHeight="1" x14ac:dyDescent="0.25">
      <c r="A26" s="97" t="s">
        <v>74</v>
      </c>
      <c r="B26" s="98"/>
      <c r="C26" s="98">
        <v>3260.0037833621004</v>
      </c>
      <c r="D26" s="98">
        <v>3097.4852906240758</v>
      </c>
      <c r="E26" s="98">
        <v>2931.7666385695925</v>
      </c>
      <c r="F26" s="98">
        <v>2811.220151598452</v>
      </c>
      <c r="G26" s="98">
        <v>2873.9175689814911</v>
      </c>
      <c r="H26" s="98">
        <v>2972.2531185886342</v>
      </c>
      <c r="I26" s="98">
        <v>2832.4393329326513</v>
      </c>
      <c r="J26" s="98">
        <v>2810.6460801771505</v>
      </c>
      <c r="K26" s="98">
        <v>2807.2936639724785</v>
      </c>
      <c r="L26" s="98">
        <v>3119.0964296189763</v>
      </c>
      <c r="M26" s="98">
        <v>2610.551045351443</v>
      </c>
      <c r="N26" s="98">
        <v>2694.7371859303412</v>
      </c>
      <c r="O26" s="98">
        <v>2449.5117177359616</v>
      </c>
      <c r="P26" s="98">
        <v>2055.6841185024741</v>
      </c>
      <c r="Q26" s="98">
        <v>1932.1793658931058</v>
      </c>
      <c r="R26" s="98">
        <v>1970.3807176109117</v>
      </c>
      <c r="S26" s="98">
        <v>1910.2771091705724</v>
      </c>
      <c r="T26" s="98">
        <v>1855.1143630584356</v>
      </c>
      <c r="U26" s="98">
        <v>1848.3130111124697</v>
      </c>
      <c r="V26" s="98">
        <v>1715.7227598644195</v>
      </c>
      <c r="W26" s="98">
        <v>1497.5623637146916</v>
      </c>
      <c r="DA26" s="63" t="s">
        <v>4280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4281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4282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DA29" s="63" t="s">
        <v>4283</v>
      </c>
    </row>
    <row r="30" spans="1:105" ht="12" customHeight="1" x14ac:dyDescent="0.25">
      <c r="A30" s="121" t="s">
        <v>55</v>
      </c>
      <c r="B30" s="122"/>
      <c r="C30" s="122">
        <v>103.57860555607655</v>
      </c>
      <c r="D30" s="122">
        <v>45.509508711804735</v>
      </c>
      <c r="E30" s="122">
        <v>21.504724509151572</v>
      </c>
      <c r="F30" s="122">
        <v>44.059957742726674</v>
      </c>
      <c r="G30" s="122">
        <v>77.791685682939899</v>
      </c>
      <c r="H30" s="122">
        <v>154.7122318794967</v>
      </c>
      <c r="I30" s="122">
        <v>92.106754434754592</v>
      </c>
      <c r="J30" s="122">
        <v>34.856717295790169</v>
      </c>
      <c r="K30" s="122">
        <v>36.53206851415846</v>
      </c>
      <c r="L30" s="122">
        <v>26.583211018260101</v>
      </c>
      <c r="M30" s="122">
        <v>27.585177278331365</v>
      </c>
      <c r="N30" s="122">
        <v>46.906405396835645</v>
      </c>
      <c r="O30" s="122">
        <v>45.159386844244885</v>
      </c>
      <c r="P30" s="122">
        <v>45.565214374939501</v>
      </c>
      <c r="Q30" s="122">
        <v>33.847010144130287</v>
      </c>
      <c r="R30" s="122">
        <v>35.324720952835754</v>
      </c>
      <c r="S30" s="122">
        <v>39.27832031724828</v>
      </c>
      <c r="T30" s="122">
        <v>35.81308870667214</v>
      </c>
      <c r="U30" s="122">
        <v>36.37405074972348</v>
      </c>
      <c r="V30" s="122">
        <v>39.315820560036649</v>
      </c>
      <c r="W30" s="122">
        <v>48.14460852903256</v>
      </c>
      <c r="DA30" s="130" t="s">
        <v>4284</v>
      </c>
    </row>
    <row r="31" spans="1:105" ht="12" customHeight="1" x14ac:dyDescent="0.25">
      <c r="A31" s="97" t="s">
        <v>141</v>
      </c>
      <c r="B31" s="98"/>
      <c r="C31" s="98">
        <v>304.58731496855387</v>
      </c>
      <c r="D31" s="98">
        <v>308.55446906603612</v>
      </c>
      <c r="E31" s="98">
        <v>323.54835511496225</v>
      </c>
      <c r="F31" s="98">
        <v>333.27403933600948</v>
      </c>
      <c r="G31" s="98">
        <v>335.88559612633867</v>
      </c>
      <c r="H31" s="98">
        <v>340.36691013489275</v>
      </c>
      <c r="I31" s="98">
        <v>352.6518277529554</v>
      </c>
      <c r="J31" s="98">
        <v>360.56702645317375</v>
      </c>
      <c r="K31" s="98">
        <v>370.62692779539822</v>
      </c>
      <c r="L31" s="98">
        <v>373.72867255083321</v>
      </c>
      <c r="M31" s="98">
        <v>365.72606004497391</v>
      </c>
      <c r="N31" s="98">
        <v>373.91106016334703</v>
      </c>
      <c r="O31" s="98">
        <v>355.8559683326497</v>
      </c>
      <c r="P31" s="98">
        <v>344.99376598168476</v>
      </c>
      <c r="Q31" s="98">
        <v>331.50159935280544</v>
      </c>
      <c r="R31" s="98">
        <v>333.62236455455991</v>
      </c>
      <c r="S31" s="98">
        <v>333.86572269661036</v>
      </c>
      <c r="T31" s="98">
        <v>338.29830746955525</v>
      </c>
      <c r="U31" s="98">
        <v>352.60773673286928</v>
      </c>
      <c r="V31" s="98">
        <v>344.17445345414228</v>
      </c>
      <c r="W31" s="98">
        <v>327.90542384890381</v>
      </c>
      <c r="DA31" s="63" t="s">
        <v>4285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183.07354472431206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188.90497351974579</v>
      </c>
      <c r="U32" s="98">
        <v>178.78952150004844</v>
      </c>
      <c r="V32" s="98">
        <v>171.44639169023134</v>
      </c>
      <c r="W32" s="98">
        <v>158.64285376977267</v>
      </c>
      <c r="DA32" s="63" t="s">
        <v>4286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183.07354472431206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188.90497351974579</v>
      </c>
      <c r="U33" s="101">
        <v>178.78952150004844</v>
      </c>
      <c r="V33" s="101">
        <v>171.44639169023134</v>
      </c>
      <c r="W33" s="101">
        <v>158.64285376977267</v>
      </c>
      <c r="DA33" s="131" t="s">
        <v>4287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4288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4289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4290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4291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4292</v>
      </c>
    </row>
    <row r="39" spans="1:105" ht="12" customHeight="1" x14ac:dyDescent="0.25">
      <c r="A39" s="121" t="s">
        <v>54</v>
      </c>
      <c r="B39" s="122"/>
      <c r="C39" s="122">
        <v>109.06183679788626</v>
      </c>
      <c r="D39" s="122">
        <v>96.692952936500546</v>
      </c>
      <c r="E39" s="122">
        <v>77.861592637096933</v>
      </c>
      <c r="F39" s="122">
        <v>119.04320295959779</v>
      </c>
      <c r="G39" s="122">
        <v>153.89793628372928</v>
      </c>
      <c r="H39" s="122">
        <v>159.46193736214676</v>
      </c>
      <c r="I39" s="122">
        <v>168.9863419470625</v>
      </c>
      <c r="J39" s="122">
        <v>128.74748435636738</v>
      </c>
      <c r="K39" s="122">
        <v>128.82454174859953</v>
      </c>
      <c r="L39" s="122">
        <v>106.71513986440816</v>
      </c>
      <c r="M39" s="122">
        <v>112.46825248518381</v>
      </c>
      <c r="N39" s="122">
        <v>148.09968903786168</v>
      </c>
      <c r="O39" s="122">
        <v>149.73755432368651</v>
      </c>
      <c r="P39" s="122">
        <v>151.73053505959413</v>
      </c>
      <c r="Q39" s="122">
        <v>140.08513520655595</v>
      </c>
      <c r="R39" s="122">
        <v>127.03882302885981</v>
      </c>
      <c r="S39" s="122">
        <v>135.09239870039696</v>
      </c>
      <c r="T39" s="122">
        <v>147.81822501646622</v>
      </c>
      <c r="U39" s="122">
        <v>155.26247014267588</v>
      </c>
      <c r="V39" s="122">
        <v>147.65410727644382</v>
      </c>
      <c r="W39" s="122">
        <v>177.53991676557584</v>
      </c>
      <c r="DA39" s="130" t="s">
        <v>4293</v>
      </c>
    </row>
    <row r="40" spans="1:105" ht="12" customHeight="1" x14ac:dyDescent="0.25">
      <c r="A40" s="97" t="s">
        <v>50</v>
      </c>
      <c r="B40" s="98"/>
      <c r="C40" s="98">
        <v>141.89055130876514</v>
      </c>
      <c r="D40" s="98">
        <v>153.89160115245863</v>
      </c>
      <c r="E40" s="98">
        <v>204.54116795935781</v>
      </c>
      <c r="F40" s="98">
        <v>205.36692908234707</v>
      </c>
      <c r="G40" s="98">
        <v>200.84984904825686</v>
      </c>
      <c r="H40" s="98">
        <v>204.15673215723777</v>
      </c>
      <c r="I40" s="98">
        <v>212.92279085329875</v>
      </c>
      <c r="J40" s="98">
        <v>219.56665575369681</v>
      </c>
      <c r="K40" s="98">
        <v>226.65067813894228</v>
      </c>
      <c r="L40" s="98">
        <v>229.77403988823019</v>
      </c>
      <c r="M40" s="98">
        <v>220.11643700671689</v>
      </c>
      <c r="N40" s="98">
        <v>220.96156813670274</v>
      </c>
      <c r="O40" s="98">
        <v>212.21797267457728</v>
      </c>
      <c r="P40" s="98">
        <v>210.2410028276729</v>
      </c>
      <c r="Q40" s="98">
        <v>209.18542611561944</v>
      </c>
      <c r="R40" s="98">
        <v>211.73137171476637</v>
      </c>
      <c r="S40" s="98">
        <v>213.18378529092178</v>
      </c>
      <c r="T40" s="98">
        <v>218.96438004775601</v>
      </c>
      <c r="U40" s="98">
        <v>228.40635058561276</v>
      </c>
      <c r="V40" s="98">
        <v>216.46378833731083</v>
      </c>
      <c r="W40" s="98">
        <v>208.92560125975416</v>
      </c>
      <c r="DA40" s="63" t="s">
        <v>4294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4295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4667.7470805674793</v>
      </c>
      <c r="D43" s="117">
        <f t="shared" si="14"/>
        <v>4781.5440123035605</v>
      </c>
      <c r="E43" s="117">
        <f t="shared" si="14"/>
        <v>4639.9126962416794</v>
      </c>
      <c r="F43" s="117">
        <f t="shared" si="14"/>
        <v>4368.4057359224671</v>
      </c>
      <c r="G43" s="117">
        <f t="shared" si="14"/>
        <v>0</v>
      </c>
      <c r="H43" s="117">
        <f t="shared" si="14"/>
        <v>0</v>
      </c>
      <c r="I43" s="117">
        <f t="shared" si="14"/>
        <v>0</v>
      </c>
      <c r="J43" s="117">
        <f t="shared" si="14"/>
        <v>0</v>
      </c>
      <c r="K43" s="117">
        <f t="shared" si="14"/>
        <v>0</v>
      </c>
      <c r="L43" s="117">
        <f t="shared" si="14"/>
        <v>0</v>
      </c>
      <c r="M43" s="117">
        <f t="shared" si="14"/>
        <v>0</v>
      </c>
      <c r="N43" s="117">
        <f t="shared" si="14"/>
        <v>3663.31953878679</v>
      </c>
      <c r="O43" s="117">
        <f t="shared" si="14"/>
        <v>3700.3011637047452</v>
      </c>
      <c r="P43" s="117">
        <f t="shared" si="14"/>
        <v>0</v>
      </c>
      <c r="Q43" s="117">
        <f t="shared" si="14"/>
        <v>0</v>
      </c>
      <c r="R43" s="117">
        <f t="shared" ref="R43:V43" si="15">R44+R47+R49+R58</f>
        <v>2839.6138171622606</v>
      </c>
      <c r="S43" s="117">
        <f t="shared" si="15"/>
        <v>2850.532508857335</v>
      </c>
      <c r="T43" s="117">
        <f t="shared" si="15"/>
        <v>3259.2802536397321</v>
      </c>
      <c r="U43" s="117">
        <f t="shared" si="15"/>
        <v>2626.7566973393341</v>
      </c>
      <c r="V43" s="117">
        <f t="shared" si="15"/>
        <v>2456.9448331663816</v>
      </c>
      <c r="W43" s="117">
        <f t="shared" ref="W43" si="16">W44+W47+W49+W58</f>
        <v>2919.6982706069675</v>
      </c>
      <c r="DA43" s="129" t="s">
        <v>4296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4190.4281611307442</v>
      </c>
      <c r="D44" s="122">
        <f t="shared" si="17"/>
        <v>4285.2442632297898</v>
      </c>
      <c r="E44" s="122">
        <f t="shared" si="17"/>
        <v>4107.5963526623382</v>
      </c>
      <c r="F44" s="122">
        <f t="shared" si="17"/>
        <v>3813.2731835633845</v>
      </c>
      <c r="G44" s="122">
        <f t="shared" si="17"/>
        <v>0</v>
      </c>
      <c r="H44" s="122">
        <f t="shared" si="17"/>
        <v>0</v>
      </c>
      <c r="I44" s="122">
        <f t="shared" si="17"/>
        <v>0</v>
      </c>
      <c r="J44" s="122">
        <f t="shared" si="17"/>
        <v>0</v>
      </c>
      <c r="K44" s="122">
        <f t="shared" si="17"/>
        <v>0</v>
      </c>
      <c r="L44" s="122">
        <f t="shared" si="17"/>
        <v>0</v>
      </c>
      <c r="M44" s="122">
        <f t="shared" si="17"/>
        <v>0</v>
      </c>
      <c r="N44" s="122">
        <f t="shared" si="17"/>
        <v>3125.8999886097149</v>
      </c>
      <c r="O44" s="122">
        <f t="shared" si="17"/>
        <v>3119.0517654419218</v>
      </c>
      <c r="P44" s="122">
        <f t="shared" si="17"/>
        <v>0</v>
      </c>
      <c r="Q44" s="122">
        <f t="shared" si="17"/>
        <v>0</v>
      </c>
      <c r="R44" s="122">
        <f t="shared" ref="R44:V44" si="18">SUM(R45:R46)</f>
        <v>2333.3823639433699</v>
      </c>
      <c r="S44" s="122">
        <f t="shared" si="18"/>
        <v>2332.3340463455561</v>
      </c>
      <c r="T44" s="122">
        <f t="shared" si="18"/>
        <v>2694.1134117687002</v>
      </c>
      <c r="U44" s="122">
        <f t="shared" si="18"/>
        <v>2127.1131860308392</v>
      </c>
      <c r="V44" s="122">
        <f t="shared" si="18"/>
        <v>1985.0274951204096</v>
      </c>
      <c r="W44" s="122">
        <f t="shared" ref="W44" si="19">SUM(W45:W46)</f>
        <v>2557.7762314840861</v>
      </c>
      <c r="DA44" s="130" t="s">
        <v>4297</v>
      </c>
    </row>
    <row r="45" spans="1:105" ht="12" customHeight="1" x14ac:dyDescent="0.25">
      <c r="A45" s="97" t="s">
        <v>216</v>
      </c>
      <c r="B45" s="98"/>
      <c r="C45" s="98">
        <v>4190.4281611307442</v>
      </c>
      <c r="D45" s="98">
        <v>4285.2442632297898</v>
      </c>
      <c r="E45" s="98">
        <v>4107.5963526623382</v>
      </c>
      <c r="F45" s="98">
        <v>3813.2731835633845</v>
      </c>
      <c r="G45" s="98">
        <v>0</v>
      </c>
      <c r="H45" s="98">
        <v>0</v>
      </c>
      <c r="I45" s="98">
        <v>0</v>
      </c>
      <c r="J45" s="98">
        <v>0</v>
      </c>
      <c r="K45" s="98">
        <v>0</v>
      </c>
      <c r="L45" s="98">
        <v>0</v>
      </c>
      <c r="M45" s="98">
        <v>0</v>
      </c>
      <c r="N45" s="98">
        <v>3125.8999886097149</v>
      </c>
      <c r="O45" s="98">
        <v>3119.0517654419218</v>
      </c>
      <c r="P45" s="98">
        <v>0</v>
      </c>
      <c r="Q45" s="98">
        <v>0</v>
      </c>
      <c r="R45" s="98">
        <v>2333.3823639433699</v>
      </c>
      <c r="S45" s="98">
        <v>2332.3340463455561</v>
      </c>
      <c r="T45" s="98">
        <v>2694.1134117687002</v>
      </c>
      <c r="U45" s="98">
        <v>2127.1131860308392</v>
      </c>
      <c r="V45" s="98">
        <v>1985.0274951204096</v>
      </c>
      <c r="W45" s="98">
        <v>2557.7762314840861</v>
      </c>
      <c r="DA45" s="63" t="s">
        <v>4298</v>
      </c>
    </row>
    <row r="46" spans="1:105" ht="12" customHeight="1" x14ac:dyDescent="0.25">
      <c r="A46" s="97" t="s">
        <v>53</v>
      </c>
      <c r="B46" s="98"/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4299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4300</v>
      </c>
    </row>
    <row r="48" spans="1:105" ht="12" customHeight="1" x14ac:dyDescent="0.25">
      <c r="A48" s="97" t="s">
        <v>53</v>
      </c>
      <c r="B48" s="98"/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DA48" s="63" t="s">
        <v>4301</v>
      </c>
    </row>
    <row r="49" spans="1:105" ht="12" customHeight="1" x14ac:dyDescent="0.25">
      <c r="A49" s="121" t="s">
        <v>55</v>
      </c>
      <c r="B49" s="122"/>
      <c r="C49" s="122">
        <v>368.17875183843114</v>
      </c>
      <c r="D49" s="122">
        <v>399.78158135977725</v>
      </c>
      <c r="E49" s="122">
        <v>454.36006656070998</v>
      </c>
      <c r="F49" s="122">
        <v>436.32865116718949</v>
      </c>
      <c r="G49" s="122">
        <v>0</v>
      </c>
      <c r="H49" s="122">
        <v>0</v>
      </c>
      <c r="I49" s="122">
        <v>0</v>
      </c>
      <c r="J49" s="122">
        <v>0</v>
      </c>
      <c r="K49" s="122">
        <v>0</v>
      </c>
      <c r="L49" s="122">
        <v>0</v>
      </c>
      <c r="M49" s="122">
        <v>0</v>
      </c>
      <c r="N49" s="122">
        <v>389.55417930399875</v>
      </c>
      <c r="O49" s="122">
        <v>431.56076681289704</v>
      </c>
      <c r="P49" s="122">
        <v>0</v>
      </c>
      <c r="Q49" s="122">
        <v>0</v>
      </c>
      <c r="R49" s="122">
        <v>378.68243411360976</v>
      </c>
      <c r="S49" s="122">
        <v>382.88873638394136</v>
      </c>
      <c r="T49" s="122">
        <v>417.13345609204026</v>
      </c>
      <c r="U49" s="122">
        <v>344.19909840521331</v>
      </c>
      <c r="V49" s="122">
        <v>324.47800457650669</v>
      </c>
      <c r="W49" s="122">
        <v>184.63186013589754</v>
      </c>
      <c r="DA49" s="130" t="s">
        <v>4302</v>
      </c>
    </row>
    <row r="50" spans="1:105" ht="12" customHeight="1" x14ac:dyDescent="0.25">
      <c r="A50" s="97" t="s">
        <v>138</v>
      </c>
      <c r="B50" s="98"/>
      <c r="C50" s="98">
        <v>384.43521348951475</v>
      </c>
      <c r="D50" s="98">
        <v>412.9927543070113</v>
      </c>
      <c r="E50" s="98">
        <v>472.61618709601066</v>
      </c>
      <c r="F50" s="98">
        <v>460.92273177397914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434.62103273653469</v>
      </c>
      <c r="O50" s="98">
        <v>449.57714370013224</v>
      </c>
      <c r="P50" s="98">
        <v>0</v>
      </c>
      <c r="Q50" s="98">
        <v>0</v>
      </c>
      <c r="R50" s="98">
        <v>381.04631313598856</v>
      </c>
      <c r="S50" s="98">
        <v>387.27342818339861</v>
      </c>
      <c r="T50" s="98">
        <v>435.53719087785339</v>
      </c>
      <c r="U50" s="98">
        <v>362.31777393712184</v>
      </c>
      <c r="V50" s="98">
        <v>353.168811829817</v>
      </c>
      <c r="W50" s="98">
        <v>515.06152144212308</v>
      </c>
      <c r="DA50" s="63" t="s">
        <v>4303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208.68875808779597</v>
      </c>
      <c r="O51" s="98">
        <v>222.34660196235038</v>
      </c>
      <c r="P51" s="98">
        <v>0</v>
      </c>
      <c r="Q51" s="98">
        <v>0</v>
      </c>
      <c r="R51" s="98">
        <v>184.8443542785497</v>
      </c>
      <c r="S51" s="98">
        <v>184.68785411023393</v>
      </c>
      <c r="T51" s="98">
        <v>244.15204133537623</v>
      </c>
      <c r="U51" s="98">
        <v>182.95245880080449</v>
      </c>
      <c r="V51" s="98">
        <v>175.16533371787867</v>
      </c>
      <c r="W51" s="98">
        <v>254.3855310323531</v>
      </c>
      <c r="DA51" s="63" t="s">
        <v>4304</v>
      </c>
    </row>
    <row r="52" spans="1:105" ht="12" customHeight="1" x14ac:dyDescent="0.25">
      <c r="A52" s="100" t="s">
        <v>216</v>
      </c>
      <c r="B52" s="101"/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208.68875808779597</v>
      </c>
      <c r="O52" s="101">
        <v>222.34660196235038</v>
      </c>
      <c r="P52" s="101">
        <v>0</v>
      </c>
      <c r="Q52" s="101">
        <v>0</v>
      </c>
      <c r="R52" s="101">
        <v>184.8443542785497</v>
      </c>
      <c r="S52" s="101">
        <v>184.68785411023393</v>
      </c>
      <c r="T52" s="101">
        <v>244.15204133537623</v>
      </c>
      <c r="U52" s="101">
        <v>182.95245880080449</v>
      </c>
      <c r="V52" s="101">
        <v>175.16533371787867</v>
      </c>
      <c r="W52" s="101">
        <v>254.3855310323531</v>
      </c>
      <c r="DA52" s="131" t="s">
        <v>4305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4306</v>
      </c>
    </row>
    <row r="54" spans="1:105" ht="12" customHeight="1" x14ac:dyDescent="0.25">
      <c r="A54" s="106" t="s">
        <v>122</v>
      </c>
      <c r="B54" s="101"/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4307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4308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4309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4310</v>
      </c>
    </row>
    <row r="58" spans="1:105" ht="12" customHeight="1" x14ac:dyDescent="0.25">
      <c r="A58" s="121" t="s">
        <v>54</v>
      </c>
      <c r="B58" s="122"/>
      <c r="C58" s="122">
        <v>109.14016759830429</v>
      </c>
      <c r="D58" s="122">
        <v>96.518167713993734</v>
      </c>
      <c r="E58" s="122">
        <v>77.956277018631354</v>
      </c>
      <c r="F58" s="122">
        <v>118.80390119189268</v>
      </c>
      <c r="G58" s="122">
        <v>0</v>
      </c>
      <c r="H58" s="122">
        <v>0</v>
      </c>
      <c r="I58" s="122">
        <v>0</v>
      </c>
      <c r="J58" s="122">
        <v>0</v>
      </c>
      <c r="K58" s="122">
        <v>0</v>
      </c>
      <c r="L58" s="122">
        <v>0</v>
      </c>
      <c r="M58" s="122">
        <v>0</v>
      </c>
      <c r="N58" s="122">
        <v>147.86537087307602</v>
      </c>
      <c r="O58" s="122">
        <v>149.68863144992673</v>
      </c>
      <c r="P58" s="122">
        <v>0</v>
      </c>
      <c r="Q58" s="122">
        <v>0</v>
      </c>
      <c r="R58" s="122">
        <v>127.54901910528093</v>
      </c>
      <c r="S58" s="122">
        <v>135.30972612783765</v>
      </c>
      <c r="T58" s="122">
        <v>148.03338577899171</v>
      </c>
      <c r="U58" s="122">
        <v>155.44441290328174</v>
      </c>
      <c r="V58" s="122">
        <v>147.43933346946528</v>
      </c>
      <c r="W58" s="122">
        <v>177.29017898698376</v>
      </c>
      <c r="DA58" s="130" t="s">
        <v>4311</v>
      </c>
    </row>
    <row r="59" spans="1:105" ht="12" customHeight="1" x14ac:dyDescent="0.25">
      <c r="A59" s="97" t="s">
        <v>50</v>
      </c>
      <c r="B59" s="98"/>
      <c r="C59" s="98">
        <v>141.89055130876517</v>
      </c>
      <c r="D59" s="98">
        <v>153.89160115245863</v>
      </c>
      <c r="E59" s="98">
        <v>204.54116795935781</v>
      </c>
      <c r="F59" s="98">
        <v>205.36692908234704</v>
      </c>
      <c r="G59" s="98">
        <v>0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220.96156813670279</v>
      </c>
      <c r="O59" s="98">
        <v>212.21797267457728</v>
      </c>
      <c r="P59" s="98">
        <v>0</v>
      </c>
      <c r="Q59" s="98">
        <v>0</v>
      </c>
      <c r="R59" s="98">
        <v>211.73137171476637</v>
      </c>
      <c r="S59" s="98">
        <v>213.18378529092183</v>
      </c>
      <c r="T59" s="98">
        <v>218.96438004775601</v>
      </c>
      <c r="U59" s="98">
        <v>228.40635058561278</v>
      </c>
      <c r="V59" s="98">
        <v>216.4637883373108</v>
      </c>
      <c r="W59" s="98">
        <v>208.9256012597541</v>
      </c>
      <c r="DA59" s="63" t="s">
        <v>4312</v>
      </c>
    </row>
    <row r="60" spans="1:105" ht="12" customHeight="1" x14ac:dyDescent="0.25">
      <c r="A60" s="109" t="s">
        <v>120</v>
      </c>
      <c r="B60" s="33"/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4313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3030.29499650349</v>
      </c>
      <c r="D62" s="117">
        <f t="shared" si="21"/>
        <v>2898.124202264557</v>
      </c>
      <c r="E62" s="117">
        <f t="shared" si="21"/>
        <v>2875.9855029105006</v>
      </c>
      <c r="F62" s="117">
        <f t="shared" si="21"/>
        <v>2798.1888461306753</v>
      </c>
      <c r="G62" s="117">
        <f t="shared" si="21"/>
        <v>2903.2878625592025</v>
      </c>
      <c r="H62" s="117">
        <f t="shared" si="21"/>
        <v>2928.7867133124309</v>
      </c>
      <c r="I62" s="117">
        <f t="shared" si="21"/>
        <v>2770.5137840437501</v>
      </c>
      <c r="J62" s="117">
        <f t="shared" si="21"/>
        <v>2731.3368227948999</v>
      </c>
      <c r="K62" s="117">
        <f t="shared" si="21"/>
        <v>2751.480647361047</v>
      </c>
      <c r="L62" s="117">
        <f t="shared" si="21"/>
        <v>2978.1457271478357</v>
      </c>
      <c r="M62" s="117">
        <f t="shared" si="21"/>
        <v>2641.4057396418266</v>
      </c>
      <c r="N62" s="117">
        <f t="shared" si="21"/>
        <v>2657.0124375265623</v>
      </c>
      <c r="O62" s="117">
        <f t="shared" si="21"/>
        <v>2558.0760029480289</v>
      </c>
      <c r="P62" s="117">
        <f t="shared" si="21"/>
        <v>2182.1811150077792</v>
      </c>
      <c r="Q62" s="117">
        <f t="shared" si="21"/>
        <v>2061.8279370983519</v>
      </c>
      <c r="R62" s="117">
        <f t="shared" ref="R62:V62" si="22">R63+R66+R68+R77</f>
        <v>2145.1366402299032</v>
      </c>
      <c r="S62" s="117">
        <f t="shared" si="22"/>
        <v>2142.292611693998</v>
      </c>
      <c r="T62" s="117">
        <f t="shared" si="22"/>
        <v>2002.4360536318823</v>
      </c>
      <c r="U62" s="117">
        <f t="shared" si="22"/>
        <v>1926.6762298521339</v>
      </c>
      <c r="V62" s="117">
        <f t="shared" si="22"/>
        <v>1843.5407573363448</v>
      </c>
      <c r="W62" s="117">
        <f t="shared" ref="W62" si="23">W63+W66+W68+W77</f>
        <v>1897.2662005039797</v>
      </c>
      <c r="DA62" s="129" t="s">
        <v>4314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2687.3716598712463</v>
      </c>
      <c r="D63" s="122">
        <f t="shared" si="24"/>
        <v>2539.2472760828405</v>
      </c>
      <c r="E63" s="122">
        <f t="shared" si="24"/>
        <v>2426.5647678714549</v>
      </c>
      <c r="F63" s="122">
        <f t="shared" si="24"/>
        <v>2341.9677304760389</v>
      </c>
      <c r="G63" s="122">
        <f t="shared" si="24"/>
        <v>2460.5202453794527</v>
      </c>
      <c r="H63" s="122">
        <f t="shared" si="24"/>
        <v>2493.5191589078436</v>
      </c>
      <c r="I63" s="122">
        <f t="shared" si="24"/>
        <v>2319.2591278426094</v>
      </c>
      <c r="J63" s="122">
        <f t="shared" si="24"/>
        <v>2266.1816375532499</v>
      </c>
      <c r="K63" s="122">
        <f t="shared" si="24"/>
        <v>2278.5157165200285</v>
      </c>
      <c r="L63" s="122">
        <f t="shared" si="24"/>
        <v>2493.8449062687937</v>
      </c>
      <c r="M63" s="122">
        <f t="shared" si="24"/>
        <v>2169.4326684647094</v>
      </c>
      <c r="N63" s="122">
        <f t="shared" si="24"/>
        <v>2186.1925258797191</v>
      </c>
      <c r="O63" s="122">
        <f t="shared" si="24"/>
        <v>2089.3427395660196</v>
      </c>
      <c r="P63" s="122">
        <f t="shared" si="24"/>
        <v>1757.8223124099115</v>
      </c>
      <c r="Q63" s="122">
        <f t="shared" si="24"/>
        <v>1638.0232098572565</v>
      </c>
      <c r="R63" s="122">
        <f t="shared" ref="R63:V63" si="25">SUM(R64:R65)</f>
        <v>1709.203807506811</v>
      </c>
      <c r="S63" s="122">
        <f t="shared" si="25"/>
        <v>1694.0604261158662</v>
      </c>
      <c r="T63" s="122">
        <f t="shared" si="25"/>
        <v>1591.4898381374096</v>
      </c>
      <c r="U63" s="122">
        <f t="shared" si="25"/>
        <v>1498.2198789169158</v>
      </c>
      <c r="V63" s="122">
        <f t="shared" si="25"/>
        <v>1415.7400471985509</v>
      </c>
      <c r="W63" s="122">
        <f t="shared" ref="W63" si="26">SUM(W64:W65)</f>
        <v>1445.6893105249958</v>
      </c>
      <c r="DA63" s="130" t="s">
        <v>4315</v>
      </c>
    </row>
    <row r="64" spans="1:105" ht="12" customHeight="1" x14ac:dyDescent="0.25">
      <c r="A64" s="97" t="s">
        <v>217</v>
      </c>
      <c r="B64" s="98"/>
      <c r="C64" s="98">
        <v>2687.3716598712463</v>
      </c>
      <c r="D64" s="98">
        <v>2539.2472760828405</v>
      </c>
      <c r="E64" s="98">
        <v>2426.5647678714549</v>
      </c>
      <c r="F64" s="98">
        <v>2341.9677304760389</v>
      </c>
      <c r="G64" s="98">
        <v>2460.5202453794527</v>
      </c>
      <c r="H64" s="98">
        <v>2493.5191589078436</v>
      </c>
      <c r="I64" s="98">
        <v>2319.2591278426094</v>
      </c>
      <c r="J64" s="98">
        <v>2266.1816375532499</v>
      </c>
      <c r="K64" s="98">
        <v>2278.5157165200285</v>
      </c>
      <c r="L64" s="98">
        <v>2493.8449062687937</v>
      </c>
      <c r="M64" s="98">
        <v>2169.4326684647094</v>
      </c>
      <c r="N64" s="98">
        <v>2186.1925258797191</v>
      </c>
      <c r="O64" s="98">
        <v>2089.3427395660196</v>
      </c>
      <c r="P64" s="98">
        <v>1757.8223124099115</v>
      </c>
      <c r="Q64" s="98">
        <v>1638.0232098572565</v>
      </c>
      <c r="R64" s="98">
        <v>1709.203807506811</v>
      </c>
      <c r="S64" s="98">
        <v>1694.0604261158662</v>
      </c>
      <c r="T64" s="98">
        <v>1591.4898381374096</v>
      </c>
      <c r="U64" s="98">
        <v>1498.2198789169158</v>
      </c>
      <c r="V64" s="98">
        <v>1415.7400471985509</v>
      </c>
      <c r="W64" s="98">
        <v>1445.6893105249958</v>
      </c>
      <c r="DA64" s="63" t="s">
        <v>4316</v>
      </c>
    </row>
    <row r="65" spans="1:105" ht="12" customHeight="1" x14ac:dyDescent="0.25">
      <c r="A65" s="97" t="s">
        <v>53</v>
      </c>
      <c r="B65" s="98"/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DA65" s="63" t="s">
        <v>4317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DA66" s="130" t="s">
        <v>4318</v>
      </c>
    </row>
    <row r="67" spans="1:105" ht="12" customHeight="1" x14ac:dyDescent="0.25">
      <c r="A67" s="97" t="s">
        <v>53</v>
      </c>
      <c r="B67" s="98"/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DA67" s="63" t="s">
        <v>4319</v>
      </c>
    </row>
    <row r="68" spans="1:105" ht="12" customHeight="1" x14ac:dyDescent="0.25">
      <c r="A68" s="121" t="s">
        <v>55</v>
      </c>
      <c r="B68" s="122"/>
      <c r="C68" s="122">
        <v>238.71387717253961</v>
      </c>
      <c r="D68" s="122">
        <v>247.86138869591835</v>
      </c>
      <c r="E68" s="122">
        <v>274.70588222818191</v>
      </c>
      <c r="F68" s="122">
        <v>282.19939072798269</v>
      </c>
      <c r="G68" s="122">
        <v>277.97137489050226</v>
      </c>
      <c r="H68" s="122">
        <v>273.26023629061012</v>
      </c>
      <c r="I68" s="122">
        <v>281.46299775257745</v>
      </c>
      <c r="J68" s="122">
        <v>286.5863201610876</v>
      </c>
      <c r="K68" s="122">
        <v>289.97415951935153</v>
      </c>
      <c r="L68" s="122">
        <v>291.61781234689698</v>
      </c>
      <c r="M68" s="122">
        <v>290.28149632893349</v>
      </c>
      <c r="N68" s="122">
        <v>288.00444850390983</v>
      </c>
      <c r="O68" s="122">
        <v>286.2380422906208</v>
      </c>
      <c r="P68" s="122">
        <v>259.04824779497039</v>
      </c>
      <c r="Q68" s="122">
        <v>256.13311262200398</v>
      </c>
      <c r="R68" s="122">
        <v>259.68870899496858</v>
      </c>
      <c r="S68" s="122">
        <v>265.77488431348382</v>
      </c>
      <c r="T68" s="122">
        <v>247.96847537498203</v>
      </c>
      <c r="U68" s="122">
        <v>249.38852426253786</v>
      </c>
      <c r="V68" s="122">
        <v>250.77144955730759</v>
      </c>
      <c r="W68" s="122">
        <v>281.1148862761919</v>
      </c>
      <c r="DA68" s="130" t="s">
        <v>4320</v>
      </c>
    </row>
    <row r="69" spans="1:105" ht="12" customHeight="1" x14ac:dyDescent="0.25">
      <c r="A69" s="97" t="s">
        <v>134</v>
      </c>
      <c r="B69" s="98"/>
      <c r="C69" s="98">
        <v>260.04648763128193</v>
      </c>
      <c r="D69" s="98">
        <v>256.52972226426868</v>
      </c>
      <c r="E69" s="98">
        <v>292.31441740659994</v>
      </c>
      <c r="F69" s="98">
        <v>296.26016013319924</v>
      </c>
      <c r="G69" s="98">
        <v>294.27520434553713</v>
      </c>
      <c r="H69" s="98">
        <v>295.02940604077185</v>
      </c>
      <c r="I69" s="98">
        <v>295.08991411154983</v>
      </c>
      <c r="J69" s="98">
        <v>296.37878038435286</v>
      </c>
      <c r="K69" s="98">
        <v>306.02179069403093</v>
      </c>
      <c r="L69" s="98">
        <v>305.18087952377391</v>
      </c>
      <c r="M69" s="98">
        <v>305.33872141488376</v>
      </c>
      <c r="N69" s="98">
        <v>301.79030831819085</v>
      </c>
      <c r="O69" s="98">
        <v>302.54048179306466</v>
      </c>
      <c r="P69" s="98">
        <v>286.19568186626714</v>
      </c>
      <c r="Q69" s="98">
        <v>274.50583510329358</v>
      </c>
      <c r="R69" s="98">
        <v>276.99829008899547</v>
      </c>
      <c r="S69" s="98">
        <v>282.33471042671431</v>
      </c>
      <c r="T69" s="98">
        <v>263.09171623526635</v>
      </c>
      <c r="U69" s="98">
        <v>266.13507563237965</v>
      </c>
      <c r="V69" s="98">
        <v>264.50464698588246</v>
      </c>
      <c r="W69" s="98">
        <v>299.46069432418238</v>
      </c>
      <c r="DA69" s="63" t="s">
        <v>4321</v>
      </c>
    </row>
    <row r="70" spans="1:105" ht="12" customHeight="1" x14ac:dyDescent="0.25">
      <c r="A70" s="97" t="s">
        <v>133</v>
      </c>
      <c r="B70" s="98"/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151.3331222886801</v>
      </c>
      <c r="L70" s="98">
        <v>157.52819249340672</v>
      </c>
      <c r="M70" s="98">
        <v>152.04328248606492</v>
      </c>
      <c r="N70" s="98">
        <v>145.19979632262923</v>
      </c>
      <c r="O70" s="98">
        <v>149.74486506659761</v>
      </c>
      <c r="P70" s="98">
        <v>139.3377679409094</v>
      </c>
      <c r="Q70" s="98">
        <v>135.41471714105765</v>
      </c>
      <c r="R70" s="98">
        <v>135.1723331618841</v>
      </c>
      <c r="S70" s="98">
        <v>135.42207040911217</v>
      </c>
      <c r="T70" s="98">
        <v>147.15450040183271</v>
      </c>
      <c r="U70" s="98">
        <v>134.90366525737087</v>
      </c>
      <c r="V70" s="98">
        <v>131.74623835029249</v>
      </c>
      <c r="W70" s="98">
        <v>146.2171385990242</v>
      </c>
      <c r="DA70" s="63" t="s">
        <v>4322</v>
      </c>
    </row>
    <row r="71" spans="1:105" ht="12" customHeight="1" x14ac:dyDescent="0.25">
      <c r="A71" s="100" t="s">
        <v>217</v>
      </c>
      <c r="B71" s="101"/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151.3331222886801</v>
      </c>
      <c r="L71" s="101">
        <v>157.52819249340672</v>
      </c>
      <c r="M71" s="101">
        <v>152.04328248606492</v>
      </c>
      <c r="N71" s="101">
        <v>145.19979632262923</v>
      </c>
      <c r="O71" s="101">
        <v>149.74486506659761</v>
      </c>
      <c r="P71" s="101">
        <v>139.3377679409094</v>
      </c>
      <c r="Q71" s="101">
        <v>135.41471714105765</v>
      </c>
      <c r="R71" s="101">
        <v>135.1723331618841</v>
      </c>
      <c r="S71" s="101">
        <v>135.42207040911217</v>
      </c>
      <c r="T71" s="101">
        <v>147.15450040183271</v>
      </c>
      <c r="U71" s="101">
        <v>134.90366525737087</v>
      </c>
      <c r="V71" s="101">
        <v>131.74623835029249</v>
      </c>
      <c r="W71" s="101">
        <v>146.2171385990242</v>
      </c>
      <c r="DA71" s="131" t="s">
        <v>4323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4324</v>
      </c>
    </row>
    <row r="73" spans="1:105" ht="12" customHeight="1" x14ac:dyDescent="0.25">
      <c r="A73" s="106" t="s">
        <v>122</v>
      </c>
      <c r="B73" s="101"/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DA73" s="131" t="s">
        <v>4325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4326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4327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4328</v>
      </c>
    </row>
    <row r="77" spans="1:105" ht="12" customHeight="1" x14ac:dyDescent="0.25">
      <c r="A77" s="121" t="s">
        <v>54</v>
      </c>
      <c r="B77" s="122"/>
      <c r="C77" s="122">
        <v>104.20945945970431</v>
      </c>
      <c r="D77" s="122">
        <v>111.01553748579819</v>
      </c>
      <c r="E77" s="122">
        <v>174.71485281086362</v>
      </c>
      <c r="F77" s="122">
        <v>174.02172492665409</v>
      </c>
      <c r="G77" s="122">
        <v>164.79624228924729</v>
      </c>
      <c r="H77" s="122">
        <v>162.00731811397728</v>
      </c>
      <c r="I77" s="122">
        <v>169.7916584485634</v>
      </c>
      <c r="J77" s="122">
        <v>178.56886508056212</v>
      </c>
      <c r="K77" s="122">
        <v>182.99077132166695</v>
      </c>
      <c r="L77" s="122">
        <v>192.68300853214504</v>
      </c>
      <c r="M77" s="122">
        <v>181.69157484818371</v>
      </c>
      <c r="N77" s="122">
        <v>182.81546314293328</v>
      </c>
      <c r="O77" s="122">
        <v>182.4952210913884</v>
      </c>
      <c r="P77" s="122">
        <v>165.31055480289743</v>
      </c>
      <c r="Q77" s="122">
        <v>167.67161461909154</v>
      </c>
      <c r="R77" s="122">
        <v>176.24412372812384</v>
      </c>
      <c r="S77" s="122">
        <v>182.45730126464804</v>
      </c>
      <c r="T77" s="122">
        <v>162.97774011949048</v>
      </c>
      <c r="U77" s="122">
        <v>179.06782667268016</v>
      </c>
      <c r="V77" s="122">
        <v>177.02926058048641</v>
      </c>
      <c r="W77" s="122">
        <v>170.462003702792</v>
      </c>
      <c r="DA77" s="130" t="s">
        <v>4329</v>
      </c>
    </row>
    <row r="78" spans="1:105" ht="12" customHeight="1" x14ac:dyDescent="0.25">
      <c r="A78" s="97" t="s">
        <v>192</v>
      </c>
      <c r="B78" s="98"/>
      <c r="C78" s="98">
        <v>122.68598503956954</v>
      </c>
      <c r="D78" s="98">
        <v>126.10023125571355</v>
      </c>
      <c r="E78" s="98">
        <v>194.76797275367136</v>
      </c>
      <c r="F78" s="98">
        <v>190.06435689068641</v>
      </c>
      <c r="G78" s="98">
        <v>180.21687818334632</v>
      </c>
      <c r="H78" s="98">
        <v>187.2517555977393</v>
      </c>
      <c r="I78" s="98">
        <v>188.42250842827639</v>
      </c>
      <c r="J78" s="98">
        <v>192.70925498413271</v>
      </c>
      <c r="K78" s="98">
        <v>199.00237929157819</v>
      </c>
      <c r="L78" s="98">
        <v>206.74662243228147</v>
      </c>
      <c r="M78" s="98">
        <v>195.67270367282813</v>
      </c>
      <c r="N78" s="98">
        <v>195.33799907320454</v>
      </c>
      <c r="O78" s="98">
        <v>196.34090154146321</v>
      </c>
      <c r="P78" s="98">
        <v>185.98431571060942</v>
      </c>
      <c r="Q78" s="98">
        <v>183.29495999687143</v>
      </c>
      <c r="R78" s="98">
        <v>191.85102177227265</v>
      </c>
      <c r="S78" s="98">
        <v>198.9329413958406</v>
      </c>
      <c r="T78" s="98">
        <v>176.25794381514845</v>
      </c>
      <c r="U78" s="98">
        <v>194.04054220592539</v>
      </c>
      <c r="V78" s="98">
        <v>187.68544319076676</v>
      </c>
      <c r="W78" s="98">
        <v>204.43521687021345</v>
      </c>
      <c r="DA78" s="63" t="s">
        <v>4330</v>
      </c>
    </row>
    <row r="79" spans="1:105" ht="12" customHeight="1" x14ac:dyDescent="0.25">
      <c r="A79" s="109" t="s">
        <v>120</v>
      </c>
      <c r="B79" s="33"/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DA79" s="60" t="s">
        <v>4331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121.68132799390678</v>
      </c>
      <c r="D81" s="117">
        <f t="shared" si="28"/>
        <v>109.07121180108517</v>
      </c>
      <c r="E81" s="117">
        <f t="shared" si="28"/>
        <v>83.823804044632453</v>
      </c>
      <c r="F81" s="117">
        <f t="shared" si="28"/>
        <v>120.14506926827119</v>
      </c>
      <c r="G81" s="117">
        <f t="shared" si="28"/>
        <v>149.13745400245898</v>
      </c>
      <c r="H81" s="117">
        <f t="shared" si="28"/>
        <v>176.53688157804186</v>
      </c>
      <c r="I81" s="117">
        <f t="shared" si="28"/>
        <v>162.83767177434981</v>
      </c>
      <c r="J81" s="117">
        <f t="shared" si="28"/>
        <v>109.88381384901042</v>
      </c>
      <c r="K81" s="117">
        <f t="shared" si="28"/>
        <v>115.69396572193008</v>
      </c>
      <c r="L81" s="117">
        <f t="shared" si="28"/>
        <v>96.241961305180865</v>
      </c>
      <c r="M81" s="117">
        <f t="shared" si="28"/>
        <v>93.758443108525242</v>
      </c>
      <c r="N81" s="117">
        <f t="shared" si="28"/>
        <v>118.98294043537085</v>
      </c>
      <c r="O81" s="117">
        <f t="shared" si="28"/>
        <v>119.82095208580506</v>
      </c>
      <c r="P81" s="117">
        <f t="shared" si="28"/>
        <v>144.98953901439961</v>
      </c>
      <c r="Q81" s="117">
        <f t="shared" si="28"/>
        <v>133.94921117531405</v>
      </c>
      <c r="R81" s="117">
        <f t="shared" ref="R81:V81" si="29">R82+R85+R87+R100</f>
        <v>111.38752516059539</v>
      </c>
      <c r="S81" s="117">
        <f t="shared" si="29"/>
        <v>113.45586039507566</v>
      </c>
      <c r="T81" s="117">
        <f t="shared" si="29"/>
        <v>114.70350253063904</v>
      </c>
      <c r="U81" s="117">
        <f t="shared" si="29"/>
        <v>117.45691905790133</v>
      </c>
      <c r="V81" s="117">
        <f t="shared" si="29"/>
        <v>126.73650503403493</v>
      </c>
      <c r="W81" s="117">
        <f t="shared" ref="W81" si="30">W82+W85+W87+W100</f>
        <v>162.86353913903781</v>
      </c>
      <c r="DA81" s="129" t="s">
        <v>4332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" si="33">SUM(W83:W84)</f>
        <v>0</v>
      </c>
      <c r="DA82" s="130" t="s">
        <v>4333</v>
      </c>
    </row>
    <row r="83" spans="1:105" ht="12" customHeight="1" x14ac:dyDescent="0.25">
      <c r="A83" s="97" t="s">
        <v>204</v>
      </c>
      <c r="B83" s="98"/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DA83" s="63" t="s">
        <v>4334</v>
      </c>
    </row>
    <row r="84" spans="1:105" ht="12" customHeight="1" x14ac:dyDescent="0.25">
      <c r="A84" s="97" t="s">
        <v>53</v>
      </c>
      <c r="B84" s="98"/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DA84" s="63" t="s">
        <v>4335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DA85" s="130" t="s">
        <v>4336</v>
      </c>
    </row>
    <row r="86" spans="1:105" ht="12" customHeight="1" x14ac:dyDescent="0.25">
      <c r="A86" s="97" t="s">
        <v>53</v>
      </c>
      <c r="B86" s="98"/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DA86" s="63" t="s">
        <v>4337</v>
      </c>
    </row>
    <row r="87" spans="1:105" ht="12" customHeight="1" x14ac:dyDescent="0.25">
      <c r="A87" s="121" t="s">
        <v>55</v>
      </c>
      <c r="B87" s="122"/>
      <c r="C87" s="122">
        <v>20.320580744419953</v>
      </c>
      <c r="D87" s="122">
        <v>21.44575911788468</v>
      </c>
      <c r="E87" s="122">
        <v>13.309139591745865</v>
      </c>
      <c r="F87" s="122">
        <v>19.230137940920024</v>
      </c>
      <c r="G87" s="122">
        <v>22.039578670467321</v>
      </c>
      <c r="H87" s="122">
        <v>42.961988857109546</v>
      </c>
      <c r="I87" s="122">
        <v>18.020104677106399</v>
      </c>
      <c r="J87" s="122">
        <v>9.077132579981761</v>
      </c>
      <c r="K87" s="122">
        <v>12.824763458844872</v>
      </c>
      <c r="L87" s="122">
        <v>9.5257064830681824</v>
      </c>
      <c r="M87" s="122">
        <v>7.3138559880503946</v>
      </c>
      <c r="N87" s="122">
        <v>9.8462290292073753</v>
      </c>
      <c r="O87" s="122">
        <v>10.918898315320302</v>
      </c>
      <c r="P87" s="122">
        <v>22.73459071811784</v>
      </c>
      <c r="Q87" s="122">
        <v>15.523072122833614</v>
      </c>
      <c r="R87" s="122">
        <v>8.66149117364637</v>
      </c>
      <c r="S87" s="122">
        <v>8.0409736101441265</v>
      </c>
      <c r="T87" s="122">
        <v>6.1004605524946669</v>
      </c>
      <c r="U87" s="122">
        <v>5.7925006580153866</v>
      </c>
      <c r="V87" s="122">
        <v>11.966485663786866</v>
      </c>
      <c r="W87" s="122">
        <v>24.304037038008438</v>
      </c>
      <c r="DA87" s="130" t="s">
        <v>4338</v>
      </c>
    </row>
    <row r="88" spans="1:105" ht="12" customHeight="1" x14ac:dyDescent="0.25">
      <c r="A88" s="97" t="s">
        <v>132</v>
      </c>
      <c r="B88" s="98"/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DA88" s="63" t="s">
        <v>4339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4340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4341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4342</v>
      </c>
    </row>
    <row r="92" spans="1:105" ht="12" customHeight="1" x14ac:dyDescent="0.25">
      <c r="A92" s="106" t="s">
        <v>124</v>
      </c>
      <c r="B92" s="101"/>
      <c r="C92" s="101">
        <v>304.58731496855387</v>
      </c>
      <c r="D92" s="101">
        <v>308.55446906603606</v>
      </c>
      <c r="E92" s="101">
        <v>323.54835511496225</v>
      </c>
      <c r="F92" s="101">
        <v>333.27403933600942</v>
      </c>
      <c r="G92" s="101">
        <v>335.88559612633861</v>
      </c>
      <c r="H92" s="101">
        <v>340.36691013489269</v>
      </c>
      <c r="I92" s="101">
        <v>352.65182775295546</v>
      </c>
      <c r="J92" s="101">
        <v>360.56702645317381</v>
      </c>
      <c r="K92" s="101">
        <v>370.62692779539816</v>
      </c>
      <c r="L92" s="101">
        <v>373.72867255083327</v>
      </c>
      <c r="M92" s="101">
        <v>365.72606004497396</v>
      </c>
      <c r="N92" s="101">
        <v>373.91106016334703</v>
      </c>
      <c r="O92" s="101">
        <v>355.85596833264987</v>
      </c>
      <c r="P92" s="101">
        <v>344.99376598168482</v>
      </c>
      <c r="Q92" s="101">
        <v>331.50159935280539</v>
      </c>
      <c r="R92" s="101">
        <v>333.62236455455997</v>
      </c>
      <c r="S92" s="101">
        <v>333.86572269661036</v>
      </c>
      <c r="T92" s="101">
        <v>338.29830746955531</v>
      </c>
      <c r="U92" s="101">
        <v>352.60773673286928</v>
      </c>
      <c r="V92" s="101">
        <v>344.17445345414239</v>
      </c>
      <c r="W92" s="101">
        <v>327.90542384890369</v>
      </c>
      <c r="DA92" s="131" t="s">
        <v>4343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183.07354472431211</v>
      </c>
      <c r="L93" s="104">
        <v>192.78721171858544</v>
      </c>
      <c r="M93" s="104">
        <v>181.93790629934657</v>
      </c>
      <c r="N93" s="104">
        <v>179.72208251347135</v>
      </c>
      <c r="O93" s="104">
        <v>175.86631219736208</v>
      </c>
      <c r="P93" s="104">
        <v>167.45755857502346</v>
      </c>
      <c r="Q93" s="104">
        <v>163.03620121600167</v>
      </c>
      <c r="R93" s="104">
        <v>162.21368931002547</v>
      </c>
      <c r="S93" s="104">
        <v>159.41228868255732</v>
      </c>
      <c r="T93" s="104">
        <v>188.90497351974577</v>
      </c>
      <c r="U93" s="104">
        <v>178.78952150004841</v>
      </c>
      <c r="V93" s="104">
        <v>171.44639169023131</v>
      </c>
      <c r="W93" s="104">
        <v>158.64285376977267</v>
      </c>
      <c r="DA93" s="132" t="s">
        <v>4344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183.07354472431211</v>
      </c>
      <c r="L94" s="98">
        <v>192.78721171858544</v>
      </c>
      <c r="M94" s="98">
        <v>181.93790629934657</v>
      </c>
      <c r="N94" s="98">
        <v>179.72208251347135</v>
      </c>
      <c r="O94" s="98">
        <v>175.86631219736208</v>
      </c>
      <c r="P94" s="98">
        <v>167.45755857502346</v>
      </c>
      <c r="Q94" s="98">
        <v>163.03620121600167</v>
      </c>
      <c r="R94" s="98">
        <v>162.21368931002547</v>
      </c>
      <c r="S94" s="98">
        <v>159.41228868255732</v>
      </c>
      <c r="T94" s="98">
        <v>188.90497351974577</v>
      </c>
      <c r="U94" s="98">
        <v>178.78952150004841</v>
      </c>
      <c r="V94" s="98">
        <v>171.44639169023131</v>
      </c>
      <c r="W94" s="98">
        <v>158.64285376977267</v>
      </c>
      <c r="DA94" s="63" t="s">
        <v>4345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4346</v>
      </c>
    </row>
    <row r="96" spans="1:105" ht="12" customHeight="1" x14ac:dyDescent="0.25">
      <c r="A96" s="106" t="s">
        <v>122</v>
      </c>
      <c r="B96" s="101"/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DA96" s="131" t="s">
        <v>4347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4348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4349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4350</v>
      </c>
    </row>
    <row r="100" spans="1:105" ht="12" customHeight="1" x14ac:dyDescent="0.25">
      <c r="A100" s="121" t="s">
        <v>54</v>
      </c>
      <c r="B100" s="122"/>
      <c r="C100" s="122">
        <v>101.36074724948682</v>
      </c>
      <c r="D100" s="122">
        <v>87.625452683200493</v>
      </c>
      <c r="E100" s="122">
        <v>70.514664452886592</v>
      </c>
      <c r="F100" s="122">
        <v>100.91493132735116</v>
      </c>
      <c r="G100" s="122">
        <v>127.09787533199166</v>
      </c>
      <c r="H100" s="122">
        <v>133.5748927209323</v>
      </c>
      <c r="I100" s="122">
        <v>144.81756709724343</v>
      </c>
      <c r="J100" s="122">
        <v>100.80668126902866</v>
      </c>
      <c r="K100" s="122">
        <v>102.86920226308521</v>
      </c>
      <c r="L100" s="122">
        <v>86.716254822112688</v>
      </c>
      <c r="M100" s="122">
        <v>86.44458712047485</v>
      </c>
      <c r="N100" s="122">
        <v>109.13671140616347</v>
      </c>
      <c r="O100" s="122">
        <v>108.90205377048476</v>
      </c>
      <c r="P100" s="122">
        <v>122.25494829628178</v>
      </c>
      <c r="Q100" s="122">
        <v>118.42613905248044</v>
      </c>
      <c r="R100" s="122">
        <v>102.72603398694902</v>
      </c>
      <c r="S100" s="122">
        <v>105.41488678493154</v>
      </c>
      <c r="T100" s="122">
        <v>108.60304197814438</v>
      </c>
      <c r="U100" s="122">
        <v>111.66441839988595</v>
      </c>
      <c r="V100" s="122">
        <v>114.77001937024806</v>
      </c>
      <c r="W100" s="122">
        <v>138.55950210102938</v>
      </c>
      <c r="DA100" s="130" t="s">
        <v>4351</v>
      </c>
    </row>
    <row r="101" spans="1:105" ht="12" customHeight="1" x14ac:dyDescent="0.25">
      <c r="A101" s="97" t="s">
        <v>207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4352</v>
      </c>
    </row>
    <row r="102" spans="1:105" ht="12" customHeight="1" x14ac:dyDescent="0.25">
      <c r="A102" s="97" t="s">
        <v>50</v>
      </c>
      <c r="B102" s="98"/>
      <c r="C102" s="98">
        <v>141.89055130876514</v>
      </c>
      <c r="D102" s="98">
        <v>153.89160115245861</v>
      </c>
      <c r="E102" s="98">
        <v>204.54116795935781</v>
      </c>
      <c r="F102" s="98">
        <v>205.36692908234704</v>
      </c>
      <c r="G102" s="98">
        <v>200.84984904825683</v>
      </c>
      <c r="H102" s="98">
        <v>204.15673215723774</v>
      </c>
      <c r="I102" s="98">
        <v>212.92279085329878</v>
      </c>
      <c r="J102" s="98">
        <v>219.56665575369681</v>
      </c>
      <c r="K102" s="98">
        <v>226.65067813894223</v>
      </c>
      <c r="L102" s="98">
        <v>229.77403988823019</v>
      </c>
      <c r="M102" s="98">
        <v>220.11643700671686</v>
      </c>
      <c r="N102" s="98">
        <v>220.96156813670277</v>
      </c>
      <c r="O102" s="98">
        <v>212.21797267457725</v>
      </c>
      <c r="P102" s="98">
        <v>210.24100282767296</v>
      </c>
      <c r="Q102" s="98">
        <v>209.18542611561946</v>
      </c>
      <c r="R102" s="98">
        <v>211.73137171476637</v>
      </c>
      <c r="S102" s="98">
        <v>213.18378529092175</v>
      </c>
      <c r="T102" s="98">
        <v>218.96438004775601</v>
      </c>
      <c r="U102" s="98">
        <v>228.40635058561276</v>
      </c>
      <c r="V102" s="98">
        <v>216.46378833731083</v>
      </c>
      <c r="W102" s="98">
        <v>208.92560125975413</v>
      </c>
      <c r="DA102" s="63" t="s">
        <v>4353</v>
      </c>
    </row>
    <row r="103" spans="1:105" ht="12" customHeight="1" x14ac:dyDescent="0.25">
      <c r="A103" s="109" t="s">
        <v>120</v>
      </c>
      <c r="B103" s="33"/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DA103" s="60" t="s">
        <v>4354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108.96032097089476</v>
      </c>
      <c r="D105" s="117">
        <f t="shared" si="35"/>
        <v>96.428871875979695</v>
      </c>
      <c r="E105" s="117">
        <f t="shared" si="35"/>
        <v>77.772307208881301</v>
      </c>
      <c r="F105" s="117">
        <f t="shared" si="35"/>
        <v>118.77120269946182</v>
      </c>
      <c r="G105" s="117">
        <f t="shared" si="35"/>
        <v>153.71520846600393</v>
      </c>
      <c r="H105" s="117">
        <f t="shared" si="35"/>
        <v>159.71445032709073</v>
      </c>
      <c r="I105" s="117">
        <f t="shared" si="35"/>
        <v>169.08574567761957</v>
      </c>
      <c r="J105" s="117">
        <f t="shared" si="35"/>
        <v>128.4539618695097</v>
      </c>
      <c r="K105" s="117">
        <f t="shared" si="35"/>
        <v>128.52751870074164</v>
      </c>
      <c r="L105" s="117">
        <f t="shared" si="35"/>
        <v>107.39438820862934</v>
      </c>
      <c r="M105" s="117">
        <f t="shared" si="35"/>
        <v>112.74256529612327</v>
      </c>
      <c r="N105" s="117">
        <f t="shared" si="35"/>
        <v>148.10139588472967</v>
      </c>
      <c r="O105" s="117">
        <f t="shared" si="35"/>
        <v>149.50851768605352</v>
      </c>
      <c r="P105" s="117">
        <f t="shared" si="35"/>
        <v>151.50191348803304</v>
      </c>
      <c r="Q105" s="117">
        <f t="shared" si="35"/>
        <v>140.28258392898911</v>
      </c>
      <c r="R105" s="117">
        <f t="shared" ref="R105:V105" si="36">R106+R109+R111+R120</f>
        <v>127.36965329716418</v>
      </c>
      <c r="S105" s="117">
        <f t="shared" si="36"/>
        <v>135.40807359685849</v>
      </c>
      <c r="T105" s="117">
        <f t="shared" si="36"/>
        <v>147.87204886341962</v>
      </c>
      <c r="U105" s="117">
        <f t="shared" si="36"/>
        <v>155.26247014267588</v>
      </c>
      <c r="V105" s="117">
        <f t="shared" si="36"/>
        <v>147.25427778048356</v>
      </c>
      <c r="W105" s="117">
        <f t="shared" ref="W105" si="37">W106+W109+W111+W120</f>
        <v>177.36449979285513</v>
      </c>
      <c r="DA105" s="129" t="s">
        <v>4355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4356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4357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4358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4359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4360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4361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4362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4363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4364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4365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4366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4367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4368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4369</v>
      </c>
    </row>
    <row r="120" spans="1:105" ht="12" customHeight="1" x14ac:dyDescent="0.25">
      <c r="A120" s="121" t="s">
        <v>54</v>
      </c>
      <c r="B120" s="122"/>
      <c r="C120" s="122">
        <v>108.96032097089476</v>
      </c>
      <c r="D120" s="122">
        <v>96.428871875979695</v>
      </c>
      <c r="E120" s="122">
        <v>77.772307208881301</v>
      </c>
      <c r="F120" s="122">
        <v>118.77120269946182</v>
      </c>
      <c r="G120" s="122">
        <v>153.71520846600393</v>
      </c>
      <c r="H120" s="122">
        <v>159.71445032709073</v>
      </c>
      <c r="I120" s="122">
        <v>169.08574567761957</v>
      </c>
      <c r="J120" s="122">
        <v>128.4539618695097</v>
      </c>
      <c r="K120" s="122">
        <v>128.52751870074164</v>
      </c>
      <c r="L120" s="122">
        <v>107.39438820862934</v>
      </c>
      <c r="M120" s="122">
        <v>112.74256529612327</v>
      </c>
      <c r="N120" s="122">
        <v>148.10139588472967</v>
      </c>
      <c r="O120" s="122">
        <v>149.50851768605352</v>
      </c>
      <c r="P120" s="122">
        <v>151.50191348803304</v>
      </c>
      <c r="Q120" s="122">
        <v>140.28258392898911</v>
      </c>
      <c r="R120" s="122">
        <v>127.36965329716418</v>
      </c>
      <c r="S120" s="122">
        <v>135.40807359685849</v>
      </c>
      <c r="T120" s="122">
        <v>147.87204886341962</v>
      </c>
      <c r="U120" s="122">
        <v>155.26247014267588</v>
      </c>
      <c r="V120" s="122">
        <v>147.25427778048356</v>
      </c>
      <c r="W120" s="122">
        <v>177.36449979285513</v>
      </c>
      <c r="DA120" s="130" t="s">
        <v>4370</v>
      </c>
    </row>
    <row r="121" spans="1:105" ht="12" customHeight="1" x14ac:dyDescent="0.25">
      <c r="A121" s="97" t="s">
        <v>50</v>
      </c>
      <c r="B121" s="98"/>
      <c r="C121" s="98">
        <v>141.89055130876517</v>
      </c>
      <c r="D121" s="98">
        <v>153.89160115245863</v>
      </c>
      <c r="E121" s="98">
        <v>204.54116795935781</v>
      </c>
      <c r="F121" s="98">
        <v>205.36692908234704</v>
      </c>
      <c r="G121" s="98">
        <v>200.84984904825686</v>
      </c>
      <c r="H121" s="98">
        <v>204.15673215723771</v>
      </c>
      <c r="I121" s="98">
        <v>212.92279085329872</v>
      </c>
      <c r="J121" s="98">
        <v>219.56665575369681</v>
      </c>
      <c r="K121" s="98">
        <v>226.65067813894225</v>
      </c>
      <c r="L121" s="98">
        <v>229.77403988823019</v>
      </c>
      <c r="M121" s="98">
        <v>220.11643700671686</v>
      </c>
      <c r="N121" s="98">
        <v>220.96156813670277</v>
      </c>
      <c r="O121" s="98">
        <v>212.21797267457725</v>
      </c>
      <c r="P121" s="98">
        <v>210.24100282767296</v>
      </c>
      <c r="Q121" s="98">
        <v>209.18542611561941</v>
      </c>
      <c r="R121" s="98">
        <v>211.73137171476642</v>
      </c>
      <c r="S121" s="98">
        <v>213.18378529092183</v>
      </c>
      <c r="T121" s="98">
        <v>218.96438004775598</v>
      </c>
      <c r="U121" s="98">
        <v>228.40635058561276</v>
      </c>
      <c r="V121" s="98">
        <v>216.46378833731083</v>
      </c>
      <c r="W121" s="98">
        <v>208.92560125975416</v>
      </c>
      <c r="DA121" s="63" t="s">
        <v>4371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4372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109.14019723456016</v>
      </c>
      <c r="D124" s="117">
        <f t="shared" si="42"/>
        <v>96.520165180262197</v>
      </c>
      <c r="E124" s="117">
        <f t="shared" si="42"/>
        <v>77.962817602128368</v>
      </c>
      <c r="F124" s="117">
        <f t="shared" si="42"/>
        <v>118.8144697870155</v>
      </c>
      <c r="G124" s="117">
        <f t="shared" si="42"/>
        <v>153.77883114703405</v>
      </c>
      <c r="H124" s="117">
        <f t="shared" si="42"/>
        <v>159.56466602146966</v>
      </c>
      <c r="I124" s="117">
        <f t="shared" si="42"/>
        <v>169.01662777383805</v>
      </c>
      <c r="J124" s="117">
        <f t="shared" si="42"/>
        <v>128.76075174747439</v>
      </c>
      <c r="K124" s="117">
        <f t="shared" si="42"/>
        <v>128.9330822773785</v>
      </c>
      <c r="L124" s="117">
        <f t="shared" si="42"/>
        <v>106.50907260796578</v>
      </c>
      <c r="M124" s="117">
        <f t="shared" si="42"/>
        <v>112.6224994451339</v>
      </c>
      <c r="N124" s="117">
        <f t="shared" si="42"/>
        <v>147.92756395016991</v>
      </c>
      <c r="O124" s="117">
        <f t="shared" si="42"/>
        <v>149.69725158617842</v>
      </c>
      <c r="P124" s="117">
        <f t="shared" si="42"/>
        <v>151.58095755832625</v>
      </c>
      <c r="Q124" s="117">
        <f t="shared" si="42"/>
        <v>140.26506221328788</v>
      </c>
      <c r="R124" s="117">
        <f t="shared" ref="R124:V124" si="43">R125+R128+R130+R139</f>
        <v>127.20449014562878</v>
      </c>
      <c r="S124" s="117">
        <f t="shared" si="43"/>
        <v>135.28400893635393</v>
      </c>
      <c r="T124" s="117">
        <f t="shared" si="43"/>
        <v>148.07004566873627</v>
      </c>
      <c r="U124" s="117">
        <f t="shared" si="43"/>
        <v>155.42653798769723</v>
      </c>
      <c r="V124" s="117">
        <f t="shared" si="43"/>
        <v>147.42529312566549</v>
      </c>
      <c r="W124" s="117">
        <f t="shared" ref="W124" si="44">W125+W128+W130+W139</f>
        <v>177.55813216137091</v>
      </c>
      <c r="DA124" s="129" t="s">
        <v>4373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4374</v>
      </c>
    </row>
    <row r="126" spans="1:105" ht="12" customHeight="1" x14ac:dyDescent="0.25">
      <c r="A126" s="97" t="s">
        <v>203</v>
      </c>
      <c r="B126" s="98"/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4375</v>
      </c>
    </row>
    <row r="127" spans="1:105" ht="12" customHeight="1" x14ac:dyDescent="0.25">
      <c r="A127" s="97" t="s">
        <v>53</v>
      </c>
      <c r="B127" s="98"/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4376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4377</v>
      </c>
    </row>
    <row r="129" spans="1:105" ht="12" customHeight="1" x14ac:dyDescent="0.25">
      <c r="A129" s="97" t="s">
        <v>53</v>
      </c>
      <c r="B129" s="98"/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DA129" s="63" t="s">
        <v>4378</v>
      </c>
    </row>
    <row r="130" spans="1:105" ht="12" customHeight="1" x14ac:dyDescent="0.25">
      <c r="A130" s="121" t="s">
        <v>55</v>
      </c>
      <c r="B130" s="122"/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4379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4380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4381</v>
      </c>
    </row>
    <row r="133" spans="1:105" ht="12" customHeight="1" x14ac:dyDescent="0.25">
      <c r="A133" s="100" t="s">
        <v>203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4382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4383</v>
      </c>
    </row>
    <row r="135" spans="1:105" ht="12" customHeight="1" x14ac:dyDescent="0.25">
      <c r="A135" s="106" t="s">
        <v>122</v>
      </c>
      <c r="B135" s="101"/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4384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4385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4386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4387</v>
      </c>
    </row>
    <row r="139" spans="1:105" ht="12" customHeight="1" x14ac:dyDescent="0.25">
      <c r="A139" s="121" t="s">
        <v>54</v>
      </c>
      <c r="B139" s="122"/>
      <c r="C139" s="122">
        <v>109.14019723456016</v>
      </c>
      <c r="D139" s="122">
        <v>96.520165180262197</v>
      </c>
      <c r="E139" s="122">
        <v>77.962817602128368</v>
      </c>
      <c r="F139" s="122">
        <v>118.8144697870155</v>
      </c>
      <c r="G139" s="122">
        <v>153.77883114703405</v>
      </c>
      <c r="H139" s="122">
        <v>159.56466602146966</v>
      </c>
      <c r="I139" s="122">
        <v>169.01662777383805</v>
      </c>
      <c r="J139" s="122">
        <v>128.76075174747439</v>
      </c>
      <c r="K139" s="122">
        <v>128.9330822773785</v>
      </c>
      <c r="L139" s="122">
        <v>106.50907260796578</v>
      </c>
      <c r="M139" s="122">
        <v>112.6224994451339</v>
      </c>
      <c r="N139" s="122">
        <v>147.92756395016991</v>
      </c>
      <c r="O139" s="122">
        <v>149.69725158617842</v>
      </c>
      <c r="P139" s="122">
        <v>151.58095755832625</v>
      </c>
      <c r="Q139" s="122">
        <v>140.26506221328788</v>
      </c>
      <c r="R139" s="122">
        <v>127.20449014562878</v>
      </c>
      <c r="S139" s="122">
        <v>135.28400893635393</v>
      </c>
      <c r="T139" s="122">
        <v>148.07004566873627</v>
      </c>
      <c r="U139" s="122">
        <v>155.42653798769723</v>
      </c>
      <c r="V139" s="122">
        <v>147.42529312566549</v>
      </c>
      <c r="W139" s="122">
        <v>177.55813216137091</v>
      </c>
      <c r="DA139" s="130" t="s">
        <v>4388</v>
      </c>
    </row>
    <row r="140" spans="1:105" ht="12" customHeight="1" x14ac:dyDescent="0.25">
      <c r="A140" s="97" t="s">
        <v>50</v>
      </c>
      <c r="B140" s="98"/>
      <c r="C140" s="98">
        <v>141.89055130876517</v>
      </c>
      <c r="D140" s="98">
        <v>153.89160115245863</v>
      </c>
      <c r="E140" s="98">
        <v>204.54116795935784</v>
      </c>
      <c r="F140" s="98">
        <v>205.36692908234704</v>
      </c>
      <c r="G140" s="98">
        <v>200.84984904825686</v>
      </c>
      <c r="H140" s="98">
        <v>204.15673215723777</v>
      </c>
      <c r="I140" s="98">
        <v>212.92279085329875</v>
      </c>
      <c r="J140" s="98">
        <v>219.56665575369678</v>
      </c>
      <c r="K140" s="98">
        <v>226.65067813894228</v>
      </c>
      <c r="L140" s="98">
        <v>229.77403988823022</v>
      </c>
      <c r="M140" s="98">
        <v>220.11643700671684</v>
      </c>
      <c r="N140" s="98">
        <v>220.96156813670277</v>
      </c>
      <c r="O140" s="98">
        <v>212.21797267457725</v>
      </c>
      <c r="P140" s="98">
        <v>210.2410028276729</v>
      </c>
      <c r="Q140" s="98">
        <v>209.18542611561946</v>
      </c>
      <c r="R140" s="98">
        <v>211.73137171476642</v>
      </c>
      <c r="S140" s="98">
        <v>213.18378529092183</v>
      </c>
      <c r="T140" s="98">
        <v>218.96438004775601</v>
      </c>
      <c r="U140" s="98">
        <v>228.40635058561276</v>
      </c>
      <c r="V140" s="98">
        <v>216.46378833731083</v>
      </c>
      <c r="W140" s="98">
        <v>208.92560125975416</v>
      </c>
      <c r="DA140" s="63" t="s">
        <v>4389</v>
      </c>
    </row>
    <row r="141" spans="1:105" ht="12" customHeight="1" x14ac:dyDescent="0.25">
      <c r="A141" s="109" t="s">
        <v>120</v>
      </c>
      <c r="B141" s="33"/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4390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211.25779800162968</v>
      </c>
      <c r="D143" s="117">
        <f t="shared" si="49"/>
        <v>141.54315410934569</v>
      </c>
      <c r="E143" s="117">
        <f t="shared" si="49"/>
        <v>99.601382669736552</v>
      </c>
      <c r="F143" s="117">
        <f t="shared" si="49"/>
        <v>163.37368824491588</v>
      </c>
      <c r="G143" s="117">
        <f t="shared" si="49"/>
        <v>231.30567916700875</v>
      </c>
      <c r="H143" s="117">
        <f t="shared" si="49"/>
        <v>314.48381203184493</v>
      </c>
      <c r="I143" s="117">
        <f t="shared" si="49"/>
        <v>261.22627603167695</v>
      </c>
      <c r="J143" s="117">
        <f t="shared" si="49"/>
        <v>163.64073538442841</v>
      </c>
      <c r="K143" s="117">
        <f t="shared" si="49"/>
        <v>165.65715969689293</v>
      </c>
      <c r="L143" s="117">
        <f t="shared" si="49"/>
        <v>133.08253133508683</v>
      </c>
      <c r="M143" s="117">
        <f t="shared" si="49"/>
        <v>140.42034499186437</v>
      </c>
      <c r="N143" s="117">
        <f t="shared" si="49"/>
        <v>194.84939743603724</v>
      </c>
      <c r="O143" s="117">
        <f t="shared" si="49"/>
        <v>194.34135622693711</v>
      </c>
      <c r="P143" s="117">
        <f t="shared" si="49"/>
        <v>196.24050140537778</v>
      </c>
      <c r="Q143" s="117">
        <f t="shared" si="49"/>
        <v>173.44126075294341</v>
      </c>
      <c r="R143" s="117">
        <f t="shared" ref="R143:V143" si="50">R144+R146+R148+R157</f>
        <v>162.53289902432672</v>
      </c>
      <c r="S143" s="117">
        <f t="shared" si="50"/>
        <v>174.72813189425739</v>
      </c>
      <c r="T143" s="117">
        <f t="shared" si="50"/>
        <v>184.51666736621547</v>
      </c>
      <c r="U143" s="117">
        <f t="shared" si="50"/>
        <v>191.49685017015165</v>
      </c>
      <c r="V143" s="117">
        <f t="shared" si="50"/>
        <v>186.82526981607052</v>
      </c>
      <c r="W143" s="117">
        <f t="shared" ref="W143" si="51">W144+W146+W148+W157</f>
        <v>226.03836112833864</v>
      </c>
      <c r="DA143" s="129" t="s">
        <v>4391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4392</v>
      </c>
    </row>
    <row r="145" spans="1:105" ht="12" customHeight="1" x14ac:dyDescent="0.25">
      <c r="A145" s="97" t="s">
        <v>53</v>
      </c>
      <c r="B145" s="98"/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4393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4394</v>
      </c>
    </row>
    <row r="147" spans="1:105" ht="12" customHeight="1" x14ac:dyDescent="0.25">
      <c r="A147" s="97" t="s">
        <v>53</v>
      </c>
      <c r="B147" s="98"/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DA147" s="63" t="s">
        <v>4395</v>
      </c>
    </row>
    <row r="148" spans="1:105" ht="12" customHeight="1" x14ac:dyDescent="0.25">
      <c r="A148" s="121" t="s">
        <v>55</v>
      </c>
      <c r="B148" s="122"/>
      <c r="C148" s="122">
        <v>101.52910498951795</v>
      </c>
      <c r="D148" s="122">
        <v>44.971501564280558</v>
      </c>
      <c r="E148" s="122">
        <v>21.547089188417146</v>
      </c>
      <c r="F148" s="122">
        <v>44.586408860016995</v>
      </c>
      <c r="G148" s="122">
        <v>77.549169949456271</v>
      </c>
      <c r="H148" s="122">
        <v>154.92814803778259</v>
      </c>
      <c r="I148" s="122">
        <v>92.23321494576966</v>
      </c>
      <c r="J148" s="122">
        <v>34.882763489423333</v>
      </c>
      <c r="K148" s="122">
        <v>36.730665311179365</v>
      </c>
      <c r="L148" s="122">
        <v>26.587982998562033</v>
      </c>
      <c r="M148" s="122">
        <v>27.803426430306345</v>
      </c>
      <c r="N148" s="122">
        <v>46.913622252784869</v>
      </c>
      <c r="O148" s="122">
        <v>44.64670842972847</v>
      </c>
      <c r="P148" s="122">
        <v>44.664031795079659</v>
      </c>
      <c r="Q148" s="122">
        <v>33.175556480141779</v>
      </c>
      <c r="R148" s="122">
        <v>35.326423309186644</v>
      </c>
      <c r="S148" s="122">
        <v>39.450351255647377</v>
      </c>
      <c r="T148" s="122">
        <v>36.451809514100333</v>
      </c>
      <c r="U148" s="122">
        <v>36.06888326584923</v>
      </c>
      <c r="V148" s="122">
        <v>39.403389114651617</v>
      </c>
      <c r="W148" s="122">
        <v>48.480156435645668</v>
      </c>
      <c r="DA148" s="130" t="s">
        <v>4396</v>
      </c>
    </row>
    <row r="149" spans="1:105" ht="12" customHeight="1" x14ac:dyDescent="0.25">
      <c r="A149" s="97" t="s">
        <v>124</v>
      </c>
      <c r="B149" s="98"/>
      <c r="C149" s="98">
        <v>304.58731496855381</v>
      </c>
      <c r="D149" s="98">
        <v>308.55446906603606</v>
      </c>
      <c r="E149" s="98">
        <v>323.54835511496225</v>
      </c>
      <c r="F149" s="98">
        <v>333.27403933600942</v>
      </c>
      <c r="G149" s="98">
        <v>335.88559612633861</v>
      </c>
      <c r="H149" s="98">
        <v>340.36691013489263</v>
      </c>
      <c r="I149" s="98">
        <v>352.65182775295546</v>
      </c>
      <c r="J149" s="98">
        <v>360.56702645317387</v>
      </c>
      <c r="K149" s="98">
        <v>370.62692779539816</v>
      </c>
      <c r="L149" s="98">
        <v>373.7286725508331</v>
      </c>
      <c r="M149" s="98">
        <v>365.72606004497396</v>
      </c>
      <c r="N149" s="98">
        <v>373.91106016334703</v>
      </c>
      <c r="O149" s="98">
        <v>355.85596833264981</v>
      </c>
      <c r="P149" s="98">
        <v>344.99376598168487</v>
      </c>
      <c r="Q149" s="98">
        <v>331.50159935280544</v>
      </c>
      <c r="R149" s="98">
        <v>333.62236455455991</v>
      </c>
      <c r="S149" s="98">
        <v>333.86572269661036</v>
      </c>
      <c r="T149" s="98">
        <v>338.29830746955525</v>
      </c>
      <c r="U149" s="98">
        <v>352.60773673286928</v>
      </c>
      <c r="V149" s="98">
        <v>344.17445345414234</v>
      </c>
      <c r="W149" s="98">
        <v>327.90542384890375</v>
      </c>
      <c r="DA149" s="63" t="s">
        <v>4397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183.07354472431211</v>
      </c>
      <c r="L150" s="98">
        <v>0</v>
      </c>
      <c r="M150" s="98">
        <v>181.93790629934657</v>
      </c>
      <c r="N150" s="98">
        <v>179.72208251347135</v>
      </c>
      <c r="O150" s="98">
        <v>175.86631219736211</v>
      </c>
      <c r="P150" s="98">
        <v>167.45755857502348</v>
      </c>
      <c r="Q150" s="98">
        <v>163.03620121600164</v>
      </c>
      <c r="R150" s="98">
        <v>162.21368931002547</v>
      </c>
      <c r="S150" s="98">
        <v>159.41228868255732</v>
      </c>
      <c r="T150" s="98">
        <v>188.90497351974577</v>
      </c>
      <c r="U150" s="98">
        <v>178.78952150004844</v>
      </c>
      <c r="V150" s="98">
        <v>171.44639169023128</v>
      </c>
      <c r="W150" s="98">
        <v>158.64285376977264</v>
      </c>
      <c r="DA150" s="63" t="s">
        <v>4398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183.07354472431211</v>
      </c>
      <c r="L151" s="101">
        <v>0</v>
      </c>
      <c r="M151" s="101">
        <v>181.93790629934657</v>
      </c>
      <c r="N151" s="101">
        <v>179.72208251347135</v>
      </c>
      <c r="O151" s="101">
        <v>175.86631219736211</v>
      </c>
      <c r="P151" s="101">
        <v>167.45755857502348</v>
      </c>
      <c r="Q151" s="101">
        <v>163.03620121600164</v>
      </c>
      <c r="R151" s="101">
        <v>162.21368931002547</v>
      </c>
      <c r="S151" s="101">
        <v>159.41228868255732</v>
      </c>
      <c r="T151" s="101">
        <v>188.90497351974577</v>
      </c>
      <c r="U151" s="101">
        <v>178.78952150004844</v>
      </c>
      <c r="V151" s="101">
        <v>171.44639169023128</v>
      </c>
      <c r="W151" s="101">
        <v>158.64285376977264</v>
      </c>
      <c r="DA151" s="131" t="s">
        <v>4399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4400</v>
      </c>
    </row>
    <row r="153" spans="1:105" ht="12" customHeight="1" x14ac:dyDescent="0.25">
      <c r="A153" s="106" t="s">
        <v>122</v>
      </c>
      <c r="B153" s="101"/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4401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4402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4403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4404</v>
      </c>
    </row>
    <row r="157" spans="1:105" ht="12" customHeight="1" x14ac:dyDescent="0.25">
      <c r="A157" s="121" t="s">
        <v>54</v>
      </c>
      <c r="B157" s="122"/>
      <c r="C157" s="122">
        <v>109.72869301211172</v>
      </c>
      <c r="D157" s="122">
        <v>96.571652545065135</v>
      </c>
      <c r="E157" s="122">
        <v>78.054293481319405</v>
      </c>
      <c r="F157" s="122">
        <v>118.78727938489889</v>
      </c>
      <c r="G157" s="122">
        <v>153.75650921755246</v>
      </c>
      <c r="H157" s="122">
        <v>159.55566399406234</v>
      </c>
      <c r="I157" s="122">
        <v>168.9930610859073</v>
      </c>
      <c r="J157" s="122">
        <v>128.75797189500508</v>
      </c>
      <c r="K157" s="122">
        <v>128.92649438571357</v>
      </c>
      <c r="L157" s="122">
        <v>106.49454833652479</v>
      </c>
      <c r="M157" s="122">
        <v>112.61691856155802</v>
      </c>
      <c r="N157" s="122">
        <v>147.93577518325236</v>
      </c>
      <c r="O157" s="122">
        <v>149.69464779720863</v>
      </c>
      <c r="P157" s="122">
        <v>151.57646961029812</v>
      </c>
      <c r="Q157" s="122">
        <v>140.26570427280163</v>
      </c>
      <c r="R157" s="122">
        <v>127.20647571514007</v>
      </c>
      <c r="S157" s="122">
        <v>135.27778063861001</v>
      </c>
      <c r="T157" s="122">
        <v>148.06485785211515</v>
      </c>
      <c r="U157" s="122">
        <v>155.42796690430242</v>
      </c>
      <c r="V157" s="122">
        <v>147.4218807014189</v>
      </c>
      <c r="W157" s="122">
        <v>177.55820469269298</v>
      </c>
      <c r="DA157" s="130" t="s">
        <v>4405</v>
      </c>
    </row>
    <row r="158" spans="1:105" ht="12" customHeight="1" x14ac:dyDescent="0.25">
      <c r="A158" s="97" t="s">
        <v>50</v>
      </c>
      <c r="B158" s="98"/>
      <c r="C158" s="98">
        <v>141.89055130876514</v>
      </c>
      <c r="D158" s="98">
        <v>153.89160115245863</v>
      </c>
      <c r="E158" s="98">
        <v>204.54116795935778</v>
      </c>
      <c r="F158" s="98">
        <v>205.36692908234707</v>
      </c>
      <c r="G158" s="98">
        <v>200.84984904825683</v>
      </c>
      <c r="H158" s="98">
        <v>204.15673215723774</v>
      </c>
      <c r="I158" s="98">
        <v>212.92279085329875</v>
      </c>
      <c r="J158" s="98">
        <v>219.56665575369681</v>
      </c>
      <c r="K158" s="98">
        <v>226.65067813894231</v>
      </c>
      <c r="L158" s="98">
        <v>229.77403988823025</v>
      </c>
      <c r="M158" s="98">
        <v>220.11643700671686</v>
      </c>
      <c r="N158" s="98">
        <v>220.96156813670279</v>
      </c>
      <c r="O158" s="98">
        <v>212.21797267457723</v>
      </c>
      <c r="P158" s="98">
        <v>210.24100282767293</v>
      </c>
      <c r="Q158" s="98">
        <v>209.18542611561946</v>
      </c>
      <c r="R158" s="98">
        <v>211.73137171476637</v>
      </c>
      <c r="S158" s="98">
        <v>213.1837852909218</v>
      </c>
      <c r="T158" s="98">
        <v>218.96438004775607</v>
      </c>
      <c r="U158" s="98">
        <v>228.40635058561276</v>
      </c>
      <c r="V158" s="98">
        <v>216.46378833731083</v>
      </c>
      <c r="W158" s="98">
        <v>208.92560125975416</v>
      </c>
      <c r="DA158" s="63" t="s">
        <v>4406</v>
      </c>
    </row>
    <row r="159" spans="1:105" ht="12" customHeight="1" x14ac:dyDescent="0.25">
      <c r="A159" s="109" t="s">
        <v>120</v>
      </c>
      <c r="B159" s="33"/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4407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211.52671929900771</v>
      </c>
      <c r="D161" s="117">
        <f t="shared" si="54"/>
        <v>142.16650928274075</v>
      </c>
      <c r="E161" s="117">
        <f t="shared" si="54"/>
        <v>99.930537121589524</v>
      </c>
      <c r="F161" s="117">
        <f t="shared" si="54"/>
        <v>164.31009833187494</v>
      </c>
      <c r="G161" s="117">
        <f t="shared" si="54"/>
        <v>232.23139590443077</v>
      </c>
      <c r="H161" s="117">
        <f t="shared" si="54"/>
        <v>314.10518088529227</v>
      </c>
      <c r="I161" s="117">
        <f t="shared" si="54"/>
        <v>261.31616163807774</v>
      </c>
      <c r="J161" s="117">
        <f t="shared" si="54"/>
        <v>163.82011823975049</v>
      </c>
      <c r="K161" s="117">
        <f t="shared" si="54"/>
        <v>165.348101798215</v>
      </c>
      <c r="L161" s="117">
        <f t="shared" si="54"/>
        <v>132.19539340349235</v>
      </c>
      <c r="M161" s="117">
        <f t="shared" si="54"/>
        <v>137.65405111183659</v>
      </c>
      <c r="N161" s="117">
        <f t="shared" si="54"/>
        <v>198.96223052585958</v>
      </c>
      <c r="O161" s="117">
        <f t="shared" si="54"/>
        <v>194.5577795594748</v>
      </c>
      <c r="P161" s="117">
        <f t="shared" si="54"/>
        <v>197.06122268114518</v>
      </c>
      <c r="Q161" s="117">
        <f t="shared" si="54"/>
        <v>173.98836734299687</v>
      </c>
      <c r="R161" s="117">
        <f t="shared" ref="R161:V161" si="55">R162+R164+R166+R175</f>
        <v>0</v>
      </c>
      <c r="S161" s="117">
        <f t="shared" si="55"/>
        <v>171.32301918650009</v>
      </c>
      <c r="T161" s="117">
        <f t="shared" si="55"/>
        <v>186.24986139726059</v>
      </c>
      <c r="U161" s="117">
        <f t="shared" si="55"/>
        <v>192.76942397590176</v>
      </c>
      <c r="V161" s="117">
        <f t="shared" si="55"/>
        <v>185.99515284656684</v>
      </c>
      <c r="W161" s="117">
        <f t="shared" ref="W161" si="56">W162+W164+W166+W175</f>
        <v>226.71697660018773</v>
      </c>
      <c r="DA161" s="129" t="s">
        <v>4408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DA162" s="130" t="s">
        <v>4409</v>
      </c>
    </row>
    <row r="163" spans="1:105" ht="12" customHeight="1" x14ac:dyDescent="0.25">
      <c r="A163" s="97" t="s">
        <v>53</v>
      </c>
      <c r="B163" s="33"/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DA163" s="60" t="s">
        <v>4410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DA164" s="130" t="s">
        <v>4411</v>
      </c>
    </row>
    <row r="165" spans="1:105" ht="12" customHeight="1" x14ac:dyDescent="0.25">
      <c r="A165" s="97" t="s">
        <v>53</v>
      </c>
      <c r="B165" s="98"/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DA165" s="63" t="s">
        <v>4412</v>
      </c>
    </row>
    <row r="166" spans="1:105" ht="12" customHeight="1" x14ac:dyDescent="0.25">
      <c r="A166" s="121" t="s">
        <v>55</v>
      </c>
      <c r="B166" s="122"/>
      <c r="C166" s="122">
        <v>103.0221800628932</v>
      </c>
      <c r="D166" s="122">
        <v>45.096422401959131</v>
      </c>
      <c r="E166" s="122">
        <v>22.010092184691313</v>
      </c>
      <c r="F166" s="122">
        <v>44.768154537672906</v>
      </c>
      <c r="G166" s="122">
        <v>78.057920226543487</v>
      </c>
      <c r="H166" s="122">
        <v>154.53440172791105</v>
      </c>
      <c r="I166" s="122">
        <v>92.392176274759535</v>
      </c>
      <c r="J166" s="122">
        <v>35.412832955222434</v>
      </c>
      <c r="K166" s="122">
        <v>36.676623063086289</v>
      </c>
      <c r="L166" s="122">
        <v>26.45866708324483</v>
      </c>
      <c r="M166" s="122">
        <v>25.664986669822735</v>
      </c>
      <c r="N166" s="122">
        <v>49.48822855103122</v>
      </c>
      <c r="O166" s="122">
        <v>45.10850302808236</v>
      </c>
      <c r="P166" s="122">
        <v>45.999168797557971</v>
      </c>
      <c r="Q166" s="122">
        <v>34.531416599250555</v>
      </c>
      <c r="R166" s="122">
        <v>0</v>
      </c>
      <c r="S166" s="122">
        <v>37.096191410734484</v>
      </c>
      <c r="T166" s="122">
        <v>40.273608032089918</v>
      </c>
      <c r="U166" s="122">
        <v>37.77940036423599</v>
      </c>
      <c r="V166" s="122">
        <v>38.963145674053841</v>
      </c>
      <c r="W166" s="122">
        <v>49.032586743761307</v>
      </c>
      <c r="DA166" s="130" t="s">
        <v>4413</v>
      </c>
    </row>
    <row r="167" spans="1:105" ht="12" customHeight="1" x14ac:dyDescent="0.25">
      <c r="A167" s="97" t="s">
        <v>124</v>
      </c>
      <c r="B167" s="98"/>
      <c r="C167" s="98">
        <v>304.58731496855381</v>
      </c>
      <c r="D167" s="98">
        <v>308.55446906603612</v>
      </c>
      <c r="E167" s="98">
        <v>323.54835511496231</v>
      </c>
      <c r="F167" s="98">
        <v>333.27403933600942</v>
      </c>
      <c r="G167" s="98">
        <v>335.88559612633867</v>
      </c>
      <c r="H167" s="98">
        <v>340.36691013489269</v>
      </c>
      <c r="I167" s="98">
        <v>352.6518277529554</v>
      </c>
      <c r="J167" s="98">
        <v>360.56702645317387</v>
      </c>
      <c r="K167" s="98">
        <v>370.62692779539827</v>
      </c>
      <c r="L167" s="98">
        <v>373.72867255083321</v>
      </c>
      <c r="M167" s="98">
        <v>365.72606004497396</v>
      </c>
      <c r="N167" s="98">
        <v>373.91106016334697</v>
      </c>
      <c r="O167" s="98">
        <v>355.85596833264975</v>
      </c>
      <c r="P167" s="98">
        <v>344.99376598168482</v>
      </c>
      <c r="Q167" s="98">
        <v>331.50159935280533</v>
      </c>
      <c r="R167" s="98">
        <v>0</v>
      </c>
      <c r="S167" s="98">
        <v>333.86572269661036</v>
      </c>
      <c r="T167" s="98">
        <v>338.29830746955531</v>
      </c>
      <c r="U167" s="98">
        <v>352.60773673286923</v>
      </c>
      <c r="V167" s="98">
        <v>344.17445345414222</v>
      </c>
      <c r="W167" s="98">
        <v>327.90542384890375</v>
      </c>
      <c r="DA167" s="63" t="s">
        <v>4414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4415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4416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4417</v>
      </c>
    </row>
    <row r="171" spans="1:105" ht="12" customHeight="1" x14ac:dyDescent="0.25">
      <c r="A171" s="106" t="s">
        <v>122</v>
      </c>
      <c r="B171" s="101"/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DA171" s="131" t="s">
        <v>4418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4419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4420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4421</v>
      </c>
    </row>
    <row r="175" spans="1:105" ht="12" customHeight="1" x14ac:dyDescent="0.25">
      <c r="A175" s="121" t="s">
        <v>54</v>
      </c>
      <c r="B175" s="122"/>
      <c r="C175" s="122">
        <v>108.50453923611451</v>
      </c>
      <c r="D175" s="122">
        <v>97.070086880781616</v>
      </c>
      <c r="E175" s="122">
        <v>77.920444936898207</v>
      </c>
      <c r="F175" s="122">
        <v>119.54194379420203</v>
      </c>
      <c r="G175" s="122">
        <v>154.1734756778873</v>
      </c>
      <c r="H175" s="122">
        <v>159.57077915738122</v>
      </c>
      <c r="I175" s="122">
        <v>168.9239853633182</v>
      </c>
      <c r="J175" s="122">
        <v>128.40728528452806</v>
      </c>
      <c r="K175" s="122">
        <v>128.67147873512872</v>
      </c>
      <c r="L175" s="122">
        <v>105.73672632024751</v>
      </c>
      <c r="M175" s="122">
        <v>111.98906444201386</v>
      </c>
      <c r="N175" s="122">
        <v>149.47400197482835</v>
      </c>
      <c r="O175" s="122">
        <v>149.44927653139243</v>
      </c>
      <c r="P175" s="122">
        <v>151.0620538835872</v>
      </c>
      <c r="Q175" s="122">
        <v>139.45695074374632</v>
      </c>
      <c r="R175" s="122">
        <v>0</v>
      </c>
      <c r="S175" s="122">
        <v>134.2268277757656</v>
      </c>
      <c r="T175" s="122">
        <v>145.97625336517066</v>
      </c>
      <c r="U175" s="122">
        <v>154.99002361166578</v>
      </c>
      <c r="V175" s="122">
        <v>147.032007172513</v>
      </c>
      <c r="W175" s="122">
        <v>177.68438985642644</v>
      </c>
      <c r="DA175" s="130" t="s">
        <v>4422</v>
      </c>
    </row>
    <row r="176" spans="1:105" ht="12" customHeight="1" x14ac:dyDescent="0.25">
      <c r="A176" s="97" t="s">
        <v>50</v>
      </c>
      <c r="B176" s="98"/>
      <c r="C176" s="98">
        <v>141.89055130876514</v>
      </c>
      <c r="D176" s="98">
        <v>153.89160115245866</v>
      </c>
      <c r="E176" s="98">
        <v>204.54116795935781</v>
      </c>
      <c r="F176" s="98">
        <v>205.36692908234707</v>
      </c>
      <c r="G176" s="98">
        <v>200.84984904825686</v>
      </c>
      <c r="H176" s="98">
        <v>204.15673215723774</v>
      </c>
      <c r="I176" s="98">
        <v>212.92279085329878</v>
      </c>
      <c r="J176" s="98">
        <v>219.56665575369681</v>
      </c>
      <c r="K176" s="98">
        <v>226.65067813894231</v>
      </c>
      <c r="L176" s="98">
        <v>229.77403988823016</v>
      </c>
      <c r="M176" s="98">
        <v>220.11643700671689</v>
      </c>
      <c r="N176" s="98">
        <v>220.96156813670277</v>
      </c>
      <c r="O176" s="98">
        <v>212.21797267457725</v>
      </c>
      <c r="P176" s="98">
        <v>210.2410028276729</v>
      </c>
      <c r="Q176" s="98">
        <v>209.18542611561946</v>
      </c>
      <c r="R176" s="98">
        <v>0</v>
      </c>
      <c r="S176" s="98">
        <v>213.18378529092183</v>
      </c>
      <c r="T176" s="98">
        <v>218.96438004775601</v>
      </c>
      <c r="U176" s="98">
        <v>228.40635058561273</v>
      </c>
      <c r="V176" s="98">
        <v>216.4637883373108</v>
      </c>
      <c r="W176" s="98">
        <v>208.92560125975416</v>
      </c>
      <c r="DA176" s="63" t="s">
        <v>4423</v>
      </c>
    </row>
    <row r="177" spans="1:105" ht="12" customHeight="1" x14ac:dyDescent="0.25">
      <c r="A177" s="109" t="s">
        <v>120</v>
      </c>
      <c r="B177" s="33"/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DA177" s="60" t="s">
        <v>4424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4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4425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153</v>
      </c>
      <c r="DA2" s="9"/>
    </row>
    <row r="3" spans="1:105" ht="12" customHeight="1" x14ac:dyDescent="0.25">
      <c r="A3" s="116" t="s">
        <v>144</v>
      </c>
      <c r="B3" s="117"/>
      <c r="C3" s="118">
        <f t="shared" ref="C3:Q3" si="0">C4+C7+C9+C19</f>
        <v>184.55295289556307</v>
      </c>
      <c r="D3" s="118">
        <f t="shared" si="0"/>
        <v>187.21437068620375</v>
      </c>
      <c r="E3" s="118">
        <f t="shared" si="0"/>
        <v>181.98681761639176</v>
      </c>
      <c r="F3" s="118">
        <f t="shared" si="0"/>
        <v>176.94189011611931</v>
      </c>
      <c r="G3" s="118">
        <f t="shared" si="0"/>
        <v>181.79318254416924</v>
      </c>
      <c r="H3" s="118">
        <f t="shared" si="0"/>
        <v>195.00067014263124</v>
      </c>
      <c r="I3" s="118">
        <f t="shared" si="0"/>
        <v>172.35553924623761</v>
      </c>
      <c r="J3" s="118">
        <f t="shared" si="0"/>
        <v>176.44887433916648</v>
      </c>
      <c r="K3" s="118">
        <f t="shared" si="0"/>
        <v>177.08012804178196</v>
      </c>
      <c r="L3" s="118">
        <f t="shared" si="0"/>
        <v>197.22247569933069</v>
      </c>
      <c r="M3" s="118">
        <f t="shared" si="0"/>
        <v>170.22987032111695</v>
      </c>
      <c r="N3" s="118">
        <f t="shared" si="0"/>
        <v>174.46531323728451</v>
      </c>
      <c r="O3" s="118">
        <f t="shared" si="0"/>
        <v>167.00250147795035</v>
      </c>
      <c r="P3" s="118">
        <f t="shared" si="0"/>
        <v>149.65144251083689</v>
      </c>
      <c r="Q3" s="118">
        <f t="shared" si="0"/>
        <v>142.62045367613158</v>
      </c>
      <c r="R3" s="118">
        <f t="shared" ref="R3:V3" si="1">R4+R7+R9+R19</f>
        <v>147.8150399329316</v>
      </c>
      <c r="S3" s="118">
        <f t="shared" si="1"/>
        <v>146.31079754679783</v>
      </c>
      <c r="T3" s="118">
        <f t="shared" si="1"/>
        <v>142.54361998286569</v>
      </c>
      <c r="U3" s="118">
        <f t="shared" si="1"/>
        <v>117.38604397079636</v>
      </c>
      <c r="V3" s="118">
        <f t="shared" si="1"/>
        <v>119.2455202048651</v>
      </c>
      <c r="W3" s="118">
        <f t="shared" ref="W3" si="2">W4+W7+W9+W19</f>
        <v>110.1124463614764</v>
      </c>
      <c r="DA3" s="129" t="s">
        <v>4426</v>
      </c>
    </row>
    <row r="4" spans="1:105" ht="12.95" customHeight="1" x14ac:dyDescent="0.25">
      <c r="A4" s="121" t="s">
        <v>57</v>
      </c>
      <c r="B4" s="122"/>
      <c r="C4" s="123">
        <f t="shared" ref="C4:Q4" si="3">SUM(C5:C6)</f>
        <v>162.35719463316943</v>
      </c>
      <c r="D4" s="123">
        <f t="shared" si="3"/>
        <v>164.97364448844334</v>
      </c>
      <c r="E4" s="123">
        <f t="shared" si="3"/>
        <v>151.93291599566751</v>
      </c>
      <c r="F4" s="123">
        <f t="shared" si="3"/>
        <v>148.1956307561093</v>
      </c>
      <c r="G4" s="123">
        <f t="shared" si="3"/>
        <v>154.07926505025335</v>
      </c>
      <c r="H4" s="123">
        <f t="shared" si="3"/>
        <v>165.9598802159332</v>
      </c>
      <c r="I4" s="123">
        <f t="shared" si="3"/>
        <v>144.12382059266176</v>
      </c>
      <c r="J4" s="123">
        <f t="shared" si="3"/>
        <v>147.51323211184805</v>
      </c>
      <c r="K4" s="123">
        <f t="shared" si="3"/>
        <v>147.8664238134038</v>
      </c>
      <c r="L4" s="123">
        <f t="shared" si="3"/>
        <v>166.53462996359755</v>
      </c>
      <c r="M4" s="123">
        <f t="shared" si="3"/>
        <v>140.48474720462775</v>
      </c>
      <c r="N4" s="123">
        <f t="shared" si="3"/>
        <v>144.37597962534653</v>
      </c>
      <c r="O4" s="123">
        <f t="shared" si="3"/>
        <v>137.36894976692557</v>
      </c>
      <c r="P4" s="123">
        <f t="shared" si="3"/>
        <v>120.51495551270077</v>
      </c>
      <c r="Q4" s="123">
        <f t="shared" si="3"/>
        <v>113.71091767216076</v>
      </c>
      <c r="R4" s="123">
        <f t="shared" ref="R4:V4" si="4">SUM(R5:R6)</f>
        <v>118.64354322038176</v>
      </c>
      <c r="S4" s="123">
        <f t="shared" si="4"/>
        <v>116.433878343236</v>
      </c>
      <c r="T4" s="123">
        <f t="shared" si="4"/>
        <v>112.66420420849232</v>
      </c>
      <c r="U4" s="123">
        <f t="shared" si="4"/>
        <v>89.201461671788408</v>
      </c>
      <c r="V4" s="123">
        <f t="shared" si="4"/>
        <v>90.700488223225321</v>
      </c>
      <c r="W4" s="123">
        <f t="shared" ref="W4" si="5">SUM(W5:W6)</f>
        <v>81.385023644947523</v>
      </c>
      <c r="DA4" s="130" t="s">
        <v>4427</v>
      </c>
    </row>
    <row r="5" spans="1:105" ht="12" customHeight="1" x14ac:dyDescent="0.25">
      <c r="A5" s="97" t="s">
        <v>51</v>
      </c>
      <c r="B5" s="98"/>
      <c r="C5" s="99">
        <v>161.5445095207069</v>
      </c>
      <c r="D5" s="99">
        <v>164.15048582339961</v>
      </c>
      <c r="E5" s="99">
        <v>151.16969257754124</v>
      </c>
      <c r="F5" s="99">
        <v>147.45812921967078</v>
      </c>
      <c r="G5" s="99">
        <v>153.3181228007254</v>
      </c>
      <c r="H5" s="99">
        <v>165.13673162755725</v>
      </c>
      <c r="I5" s="99">
        <v>143.42185690070386</v>
      </c>
      <c r="J5" s="99">
        <v>146.79591830474519</v>
      </c>
      <c r="K5" s="99">
        <v>147.15119358990637</v>
      </c>
      <c r="L5" s="99">
        <v>165.72006910671311</v>
      </c>
      <c r="M5" s="99">
        <v>139.80872753700388</v>
      </c>
      <c r="N5" s="99">
        <v>143.68183835109033</v>
      </c>
      <c r="O5" s="99">
        <v>136.71478095198424</v>
      </c>
      <c r="P5" s="99">
        <v>119.95569885331196</v>
      </c>
      <c r="Q5" s="99">
        <v>113.18644416483281</v>
      </c>
      <c r="R5" s="99">
        <v>118.08798063204959</v>
      </c>
      <c r="S5" s="99">
        <v>115.87962592232172</v>
      </c>
      <c r="T5" s="99">
        <v>112.10543314509397</v>
      </c>
      <c r="U5" s="99">
        <v>88.758091691200335</v>
      </c>
      <c r="V5" s="99">
        <v>90.242049960128313</v>
      </c>
      <c r="W5" s="99">
        <v>80.978131553076111</v>
      </c>
      <c r="DA5" s="63" t="s">
        <v>4428</v>
      </c>
    </row>
    <row r="6" spans="1:105" ht="12" customHeight="1" x14ac:dyDescent="0.25">
      <c r="A6" s="97" t="s">
        <v>53</v>
      </c>
      <c r="B6" s="98"/>
      <c r="C6" s="99">
        <v>0.81268511246253416</v>
      </c>
      <c r="D6" s="99">
        <v>0.82315866504372959</v>
      </c>
      <c r="E6" s="99">
        <v>0.76322341812628114</v>
      </c>
      <c r="F6" s="99">
        <v>0.73750153643852101</v>
      </c>
      <c r="G6" s="99">
        <v>0.76114224952794485</v>
      </c>
      <c r="H6" s="99">
        <v>0.82314858837594151</v>
      </c>
      <c r="I6" s="99">
        <v>0.70196369195789021</v>
      </c>
      <c r="J6" s="99">
        <v>0.71731380710287884</v>
      </c>
      <c r="K6" s="99">
        <v>0.71523022349743359</v>
      </c>
      <c r="L6" s="99">
        <v>0.81456085688443836</v>
      </c>
      <c r="M6" s="99">
        <v>0.67601966762388821</v>
      </c>
      <c r="N6" s="99">
        <v>0.69414127425619465</v>
      </c>
      <c r="O6" s="99">
        <v>0.65416881494131895</v>
      </c>
      <c r="P6" s="99">
        <v>0.55925665938881197</v>
      </c>
      <c r="Q6" s="99">
        <v>0.5244735073279585</v>
      </c>
      <c r="R6" s="99">
        <v>0.55556258833216587</v>
      </c>
      <c r="S6" s="99">
        <v>0.55425242091427507</v>
      </c>
      <c r="T6" s="99">
        <v>0.55877106339835003</v>
      </c>
      <c r="U6" s="99">
        <v>0.44336998058807769</v>
      </c>
      <c r="V6" s="99">
        <v>0.4584382630970128</v>
      </c>
      <c r="W6" s="99">
        <v>0.40689209187140735</v>
      </c>
      <c r="DA6" s="63" t="s">
        <v>4429</v>
      </c>
    </row>
    <row r="7" spans="1:105" ht="12.95" customHeight="1" x14ac:dyDescent="0.25">
      <c r="A7" s="121" t="s">
        <v>92</v>
      </c>
      <c r="B7" s="122"/>
      <c r="C7" s="123">
        <f t="shared" ref="C7:W7" si="6">C8</f>
        <v>3.5798492363671143E-4</v>
      </c>
      <c r="D7" s="123">
        <f t="shared" si="6"/>
        <v>6.9723578509155572E-4</v>
      </c>
      <c r="E7" s="123">
        <f t="shared" si="6"/>
        <v>2.4005059294664815E-3</v>
      </c>
      <c r="F7" s="123">
        <f t="shared" si="6"/>
        <v>5.6123051955811361E-3</v>
      </c>
      <c r="G7" s="123">
        <f t="shared" si="6"/>
        <v>2.8219012124271773E-3</v>
      </c>
      <c r="H7" s="123">
        <f t="shared" si="6"/>
        <v>6.9475133726123418E-3</v>
      </c>
      <c r="I7" s="123">
        <f t="shared" si="6"/>
        <v>1.737121682055948E-2</v>
      </c>
      <c r="J7" s="123">
        <f t="shared" si="6"/>
        <v>2.2366003107628957E-2</v>
      </c>
      <c r="K7" s="123">
        <f t="shared" si="6"/>
        <v>2.8994845807792588E-2</v>
      </c>
      <c r="L7" s="123">
        <f t="shared" si="6"/>
        <v>2.8625077605512833E-2</v>
      </c>
      <c r="M7" s="123">
        <f t="shared" si="6"/>
        <v>3.7514814881012347E-2</v>
      </c>
      <c r="N7" s="123">
        <f t="shared" si="6"/>
        <v>3.6697724997290189E-2</v>
      </c>
      <c r="O7" s="123">
        <f t="shared" si="6"/>
        <v>6.3678550086464641E-2</v>
      </c>
      <c r="P7" s="123">
        <f t="shared" si="6"/>
        <v>8.3136853684132275E-2</v>
      </c>
      <c r="Q7" s="123">
        <f t="shared" si="6"/>
        <v>0.19157924160447459</v>
      </c>
      <c r="R7" s="123">
        <f t="shared" si="6"/>
        <v>0.13827096430087132</v>
      </c>
      <c r="S7" s="123">
        <f t="shared" si="6"/>
        <v>0.114351587577579</v>
      </c>
      <c r="T7" s="123">
        <f t="shared" si="6"/>
        <v>0.12644474253681842</v>
      </c>
      <c r="U7" s="123">
        <f t="shared" si="6"/>
        <v>0.12853457611567076</v>
      </c>
      <c r="V7" s="123">
        <f t="shared" si="6"/>
        <v>8.1349391091193407E-2</v>
      </c>
      <c r="W7" s="123">
        <f t="shared" si="6"/>
        <v>4.4214502092706019E-2</v>
      </c>
      <c r="DA7" s="130" t="s">
        <v>4430</v>
      </c>
    </row>
    <row r="8" spans="1:105" ht="12" customHeight="1" x14ac:dyDescent="0.25">
      <c r="A8" s="97" t="s">
        <v>53</v>
      </c>
      <c r="B8" s="98"/>
      <c r="C8" s="99">
        <f>RES_hhdet_in_fech!C8/RES_summary!C$21</f>
        <v>3.5798492363671143E-4</v>
      </c>
      <c r="D8" s="99">
        <f>RES_hhdet_in_fech!D8/RES_summary!D$21</f>
        <v>6.9723578509155572E-4</v>
      </c>
      <c r="E8" s="99">
        <f>RES_hhdet_in_fech!E8/RES_summary!E$21</f>
        <v>2.4005059294664815E-3</v>
      </c>
      <c r="F8" s="99">
        <f>RES_hhdet_in_fech!F8/RES_summary!F$21</f>
        <v>5.6123051955811361E-3</v>
      </c>
      <c r="G8" s="99">
        <f>RES_hhdet_in_fech!G8/RES_summary!G$21</f>
        <v>2.8219012124271773E-3</v>
      </c>
      <c r="H8" s="99">
        <f>RES_hhdet_in_fech!H8/RES_summary!H$21</f>
        <v>6.9475133726123418E-3</v>
      </c>
      <c r="I8" s="99">
        <f>RES_hhdet_in_fech!I8/RES_summary!I$21</f>
        <v>1.737121682055948E-2</v>
      </c>
      <c r="J8" s="99">
        <f>RES_hhdet_in_fech!J8/RES_summary!J$21</f>
        <v>2.2366003107628957E-2</v>
      </c>
      <c r="K8" s="99">
        <f>RES_hhdet_in_fech!K8/RES_summary!K$21</f>
        <v>2.8994845807792588E-2</v>
      </c>
      <c r="L8" s="99">
        <f>RES_hhdet_in_fech!L8/RES_summary!L$21</f>
        <v>2.8625077605512833E-2</v>
      </c>
      <c r="M8" s="99">
        <f>RES_hhdet_in_fech!M8/RES_summary!M$21</f>
        <v>3.7514814881012347E-2</v>
      </c>
      <c r="N8" s="99">
        <f>RES_hhdet_in_fech!N8/RES_summary!N$21</f>
        <v>3.6697724997290189E-2</v>
      </c>
      <c r="O8" s="99">
        <f>RES_hhdet_in_fech!O8/RES_summary!O$21</f>
        <v>6.3678550086464641E-2</v>
      </c>
      <c r="P8" s="99">
        <f>RES_hhdet_in_fech!P8/RES_summary!P$21</f>
        <v>8.3136853684132275E-2</v>
      </c>
      <c r="Q8" s="99">
        <f>RES_hhdet_in_fech!Q8/RES_summary!Q$21</f>
        <v>0.19157924160447459</v>
      </c>
      <c r="R8" s="99">
        <f>RES_hhdet_in_fech!R8/RES_summary!R$21</f>
        <v>0.13827096430087132</v>
      </c>
      <c r="S8" s="99">
        <f>RES_hhdet_in_fech!S8/RES_summary!S$21</f>
        <v>0.114351587577579</v>
      </c>
      <c r="T8" s="99">
        <f>RES_hhdet_in_fech!T8/RES_summary!T$21</f>
        <v>0.12644474253681842</v>
      </c>
      <c r="U8" s="99">
        <f>RES_hhdet_in_fech!U8/RES_summary!U$21</f>
        <v>0.12853457611567076</v>
      </c>
      <c r="V8" s="99">
        <f>RES_hhdet_in_fech!V8/RES_summary!V$21</f>
        <v>8.1349391091193407E-2</v>
      </c>
      <c r="W8" s="99">
        <f>RES_hhdet_in_fech!W8/RES_summary!W$21</f>
        <v>4.4214502092706019E-2</v>
      </c>
      <c r="DA8" s="63" t="s">
        <v>4431</v>
      </c>
    </row>
    <row r="9" spans="1:105" ht="12" customHeight="1" x14ac:dyDescent="0.25">
      <c r="A9" s="121" t="s">
        <v>55</v>
      </c>
      <c r="B9" s="122"/>
      <c r="C9" s="123">
        <v>14.573066871045667</v>
      </c>
      <c r="D9" s="123">
        <v>14.916429727497613</v>
      </c>
      <c r="E9" s="123">
        <v>18.195351968418191</v>
      </c>
      <c r="F9" s="123">
        <v>17.326389207989006</v>
      </c>
      <c r="G9" s="123">
        <v>16.845282317656253</v>
      </c>
      <c r="H9" s="123">
        <v>17.671760798961554</v>
      </c>
      <c r="I9" s="123">
        <v>16.736008472811015</v>
      </c>
      <c r="J9" s="123">
        <v>17.539089368966359</v>
      </c>
      <c r="K9" s="123">
        <v>17.61398184715938</v>
      </c>
      <c r="L9" s="123">
        <v>18.784216297990188</v>
      </c>
      <c r="M9" s="123">
        <v>18.417845734522302</v>
      </c>
      <c r="N9" s="123">
        <v>18.433780028816788</v>
      </c>
      <c r="O9" s="123">
        <v>18.143675393862196</v>
      </c>
      <c r="P9" s="123">
        <v>17.888692864327901</v>
      </c>
      <c r="Q9" s="123">
        <v>17.797740204597947</v>
      </c>
      <c r="R9" s="123">
        <v>18.144964488550848</v>
      </c>
      <c r="S9" s="123">
        <v>18.69178244744241</v>
      </c>
      <c r="T9" s="123">
        <v>18.36409280484779</v>
      </c>
      <c r="U9" s="123">
        <v>16.528140310638342</v>
      </c>
      <c r="V9" s="123">
        <v>17.200165917222343</v>
      </c>
      <c r="W9" s="123">
        <v>17.170822953221904</v>
      </c>
      <c r="DA9" s="130" t="s">
        <v>4432</v>
      </c>
    </row>
    <row r="10" spans="1:105" ht="12" customHeight="1" x14ac:dyDescent="0.25">
      <c r="A10" s="97" t="s">
        <v>143</v>
      </c>
      <c r="B10" s="98"/>
      <c r="C10" s="99">
        <v>14.520869818394166</v>
      </c>
      <c r="D10" s="99">
        <v>15.757641597424142</v>
      </c>
      <c r="E10" s="99">
        <v>15.979734337862247</v>
      </c>
      <c r="F10" s="99">
        <v>16.562750429838751</v>
      </c>
      <c r="G10" s="99">
        <v>16.923942520742795</v>
      </c>
      <c r="H10" s="99">
        <v>17.554899312478799</v>
      </c>
      <c r="I10" s="99">
        <v>16.528524288261071</v>
      </c>
      <c r="J10" s="99">
        <v>17.385548422085204</v>
      </c>
      <c r="K10" s="99">
        <v>17.863208437907076</v>
      </c>
      <c r="L10" s="99">
        <v>18.197977599030782</v>
      </c>
      <c r="M10" s="99">
        <v>17.964904672769105</v>
      </c>
      <c r="N10" s="99">
        <v>18.385505332901829</v>
      </c>
      <c r="O10" s="99">
        <v>18.529145820065338</v>
      </c>
      <c r="P10" s="99">
        <v>18.638963782513187</v>
      </c>
      <c r="Q10" s="99">
        <v>18.283297630799471</v>
      </c>
      <c r="R10" s="99">
        <v>18.592592399256535</v>
      </c>
      <c r="S10" s="99">
        <v>18.981021941937446</v>
      </c>
      <c r="T10" s="99">
        <v>19.346564278582665</v>
      </c>
      <c r="U10" s="99">
        <v>16.059763066908943</v>
      </c>
      <c r="V10" s="99">
        <v>17.120389940829636</v>
      </c>
      <c r="W10" s="99">
        <v>17.170869570738926</v>
      </c>
      <c r="DA10" s="63" t="s">
        <v>4433</v>
      </c>
    </row>
    <row r="11" spans="1:105" ht="12" customHeight="1" x14ac:dyDescent="0.25">
      <c r="A11" s="97" t="s">
        <v>124</v>
      </c>
      <c r="B11" s="98"/>
      <c r="C11" s="99">
        <v>17.648549727375809</v>
      </c>
      <c r="D11" s="99">
        <v>17.81069174278289</v>
      </c>
      <c r="E11" s="99">
        <v>18.637189788810847</v>
      </c>
      <c r="F11" s="99">
        <v>19.175125019384968</v>
      </c>
      <c r="G11" s="99">
        <v>19.279286884739406</v>
      </c>
      <c r="H11" s="99">
        <v>19.412827288379361</v>
      </c>
      <c r="I11" s="99">
        <v>20.056502348605306</v>
      </c>
      <c r="J11" s="99">
        <v>20.462479205913521</v>
      </c>
      <c r="K11" s="99">
        <v>21.003701536056248</v>
      </c>
      <c r="L11" s="99">
        <v>21.141647626733473</v>
      </c>
      <c r="M11" s="99">
        <v>20.65170004252445</v>
      </c>
      <c r="N11" s="99">
        <v>21.088540571944979</v>
      </c>
      <c r="O11" s="99">
        <v>20.060756656854586</v>
      </c>
      <c r="P11" s="99">
        <v>19.431619327754163</v>
      </c>
      <c r="Q11" s="99">
        <v>18.652734709114739</v>
      </c>
      <c r="R11" s="99">
        <v>18.758928026556323</v>
      </c>
      <c r="S11" s="99">
        <v>18.750940156094291</v>
      </c>
      <c r="T11" s="99">
        <v>18.979644886703529</v>
      </c>
      <c r="U11" s="99">
        <v>19.762490220276405</v>
      </c>
      <c r="V11" s="99">
        <v>19.27563523075893</v>
      </c>
      <c r="W11" s="99">
        <v>0</v>
      </c>
      <c r="DA11" s="63" t="s">
        <v>4434</v>
      </c>
    </row>
    <row r="12" spans="1:105" ht="12" customHeight="1" x14ac:dyDescent="0.25">
      <c r="A12" s="97" t="s">
        <v>123</v>
      </c>
      <c r="B12" s="98"/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16.705452388117752</v>
      </c>
      <c r="L12" s="99">
        <v>17.051632549731863</v>
      </c>
      <c r="M12" s="99">
        <v>16.615478003213294</v>
      </c>
      <c r="N12" s="99">
        <v>17.025025236803664</v>
      </c>
      <c r="O12" s="99">
        <v>16.572050350162971</v>
      </c>
      <c r="P12" s="99">
        <v>16.343309763886477</v>
      </c>
      <c r="Q12" s="99">
        <v>16.009789585556874</v>
      </c>
      <c r="R12" s="99">
        <v>16.263745317178845</v>
      </c>
      <c r="S12" s="99">
        <v>16.397730854892846</v>
      </c>
      <c r="T12" s="99">
        <v>17.105911639731676</v>
      </c>
      <c r="U12" s="99">
        <v>17.724148155577417</v>
      </c>
      <c r="V12" s="99">
        <v>17.35152623640867</v>
      </c>
      <c r="W12" s="99">
        <v>0</v>
      </c>
      <c r="DA12" s="63" t="s">
        <v>4435</v>
      </c>
    </row>
    <row r="13" spans="1:105" ht="12" customHeight="1" x14ac:dyDescent="0.25">
      <c r="A13" s="100" t="s">
        <v>50</v>
      </c>
      <c r="B13" s="101"/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10.374912895319964</v>
      </c>
      <c r="L13" s="102">
        <v>10.905877970977501</v>
      </c>
      <c r="M13" s="102">
        <v>10.273610436174497</v>
      </c>
      <c r="N13" s="102">
        <v>10.136304679257275</v>
      </c>
      <c r="O13" s="102">
        <v>9.9141551837954776</v>
      </c>
      <c r="P13" s="102">
        <v>9.4319719735390812</v>
      </c>
      <c r="Q13" s="102">
        <v>9.1736239438996634</v>
      </c>
      <c r="R13" s="102">
        <v>9.1209560448736013</v>
      </c>
      <c r="S13" s="102">
        <v>8.9530912640257299</v>
      </c>
      <c r="T13" s="102">
        <v>10.598188745178888</v>
      </c>
      <c r="U13" s="102">
        <v>10.020557696410966</v>
      </c>
      <c r="V13" s="102">
        <v>9.6019273792238042</v>
      </c>
      <c r="W13" s="102">
        <v>0</v>
      </c>
      <c r="DA13" s="131" t="s">
        <v>4436</v>
      </c>
    </row>
    <row r="14" spans="1:105" ht="12" customHeight="1" x14ac:dyDescent="0.25">
      <c r="A14" s="103" t="s">
        <v>52</v>
      </c>
      <c r="B14" s="104"/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6.3305394927977927</v>
      </c>
      <c r="L14" s="105">
        <v>6.1457545787543637</v>
      </c>
      <c r="M14" s="105">
        <v>6.3418675670387943</v>
      </c>
      <c r="N14" s="105">
        <v>6.8887205575463861</v>
      </c>
      <c r="O14" s="105">
        <v>6.6578951663674957</v>
      </c>
      <c r="P14" s="105">
        <v>6.9113377903473969</v>
      </c>
      <c r="Q14" s="105">
        <v>6.836165641657213</v>
      </c>
      <c r="R14" s="105">
        <v>7.1427892723052429</v>
      </c>
      <c r="S14" s="105">
        <v>7.4446395908671148</v>
      </c>
      <c r="T14" s="105">
        <v>6.5077228945527876</v>
      </c>
      <c r="U14" s="105">
        <v>7.7035904591664472</v>
      </c>
      <c r="V14" s="105">
        <v>7.7495988571848669</v>
      </c>
      <c r="W14" s="105">
        <v>0</v>
      </c>
      <c r="DA14" s="132" t="s">
        <v>4437</v>
      </c>
    </row>
    <row r="15" spans="1:105" ht="12" customHeight="1" x14ac:dyDescent="0.25">
      <c r="A15" s="106" t="s">
        <v>122</v>
      </c>
      <c r="B15" s="101"/>
      <c r="C15" s="102">
        <v>13.429839605326192</v>
      </c>
      <c r="D15" s="102">
        <v>10.161520229569199</v>
      </c>
      <c r="E15" s="102">
        <v>21.417566413422591</v>
      </c>
      <c r="F15" s="102">
        <v>19.869101972095411</v>
      </c>
      <c r="G15" s="102">
        <v>15.691092543902005</v>
      </c>
      <c r="H15" s="102">
        <v>18.534155387222295</v>
      </c>
      <c r="I15" s="102">
        <v>16.928899825057382</v>
      </c>
      <c r="J15" s="102">
        <v>17.735999473671868</v>
      </c>
      <c r="K15" s="102">
        <v>18.614107847577305</v>
      </c>
      <c r="L15" s="102">
        <v>19.841885841044181</v>
      </c>
      <c r="M15" s="102">
        <v>19.323505642024084</v>
      </c>
      <c r="N15" s="102">
        <v>18.754591137488124</v>
      </c>
      <c r="O15" s="102">
        <v>19.672709050424725</v>
      </c>
      <c r="P15" s="102">
        <v>19.073759739510745</v>
      </c>
      <c r="Q15" s="102">
        <v>19.086460612237222</v>
      </c>
      <c r="R15" s="102">
        <v>19.019755913224419</v>
      </c>
      <c r="S15" s="102">
        <v>18.838656387814105</v>
      </c>
      <c r="T15" s="102">
        <v>0</v>
      </c>
      <c r="U15" s="102">
        <v>19.157157565749127</v>
      </c>
      <c r="V15" s="102">
        <v>0</v>
      </c>
      <c r="W15" s="102">
        <v>0</v>
      </c>
      <c r="DA15" s="131" t="s">
        <v>4438</v>
      </c>
    </row>
    <row r="16" spans="1:105" ht="12" customHeight="1" x14ac:dyDescent="0.25">
      <c r="A16" s="107" t="s">
        <v>121</v>
      </c>
      <c r="B16" s="104"/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15.419718382189552</v>
      </c>
      <c r="L16" s="105">
        <v>16.609758201390271</v>
      </c>
      <c r="M16" s="105">
        <v>16.099806375960476</v>
      </c>
      <c r="N16" s="105">
        <v>15.604794906301665</v>
      </c>
      <c r="O16" s="105">
        <v>16.6296212838228</v>
      </c>
      <c r="P16" s="105">
        <v>16.309565061687106</v>
      </c>
      <c r="Q16" s="105">
        <v>16.559651040279583</v>
      </c>
      <c r="R16" s="105">
        <v>16.597386746735783</v>
      </c>
      <c r="S16" s="105">
        <v>16.490124902225919</v>
      </c>
      <c r="T16" s="105">
        <v>16.198037717884365</v>
      </c>
      <c r="U16" s="105">
        <v>17.076806796703991</v>
      </c>
      <c r="V16" s="105">
        <v>17.387118554574499</v>
      </c>
      <c r="W16" s="105">
        <v>16.762756517977017</v>
      </c>
      <c r="DA16" s="132" t="s">
        <v>4439</v>
      </c>
    </row>
    <row r="17" spans="1:105" ht="12" customHeight="1" x14ac:dyDescent="0.25">
      <c r="A17" s="108" t="s">
        <v>53</v>
      </c>
      <c r="B17" s="98"/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9.1984431175497061</v>
      </c>
      <c r="L17" s="99">
        <v>10.24990229891813</v>
      </c>
      <c r="M17" s="99">
        <v>9.6118907567090943</v>
      </c>
      <c r="N17" s="99">
        <v>9.0020921184129925</v>
      </c>
      <c r="O17" s="99">
        <v>9.7426936583523993</v>
      </c>
      <c r="P17" s="99">
        <v>9.2966568668885508</v>
      </c>
      <c r="Q17" s="99">
        <v>9.4526163231879874</v>
      </c>
      <c r="R17" s="99">
        <v>9.3282430582918323</v>
      </c>
      <c r="S17" s="99">
        <v>9.0552555853927004</v>
      </c>
      <c r="T17" s="99">
        <v>9.9791998051972861</v>
      </c>
      <c r="U17" s="99">
        <v>9.7130940032253523</v>
      </c>
      <c r="V17" s="99">
        <v>9.7177386858930745</v>
      </c>
      <c r="W17" s="99">
        <v>8.9930512167280128</v>
      </c>
      <c r="DA17" s="63" t="s">
        <v>4440</v>
      </c>
    </row>
    <row r="18" spans="1:105" ht="12" customHeight="1" x14ac:dyDescent="0.25">
      <c r="A18" s="108" t="s">
        <v>52</v>
      </c>
      <c r="B18" s="98"/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6.2212752646398473</v>
      </c>
      <c r="L18" s="99">
        <v>6.3598559024721428</v>
      </c>
      <c r="M18" s="99">
        <v>6.4879156192513818</v>
      </c>
      <c r="N18" s="99">
        <v>6.6027027878886724</v>
      </c>
      <c r="O18" s="99">
        <v>6.8869276254704017</v>
      </c>
      <c r="P18" s="99">
        <v>7.0129081947985519</v>
      </c>
      <c r="Q18" s="99">
        <v>7.1070347170915946</v>
      </c>
      <c r="R18" s="99">
        <v>7.2691436884439478</v>
      </c>
      <c r="S18" s="99">
        <v>7.4348693168332165</v>
      </c>
      <c r="T18" s="99">
        <v>6.2188379126870776</v>
      </c>
      <c r="U18" s="99">
        <v>7.3637127934786397</v>
      </c>
      <c r="V18" s="99">
        <v>7.669379868681423</v>
      </c>
      <c r="W18" s="99">
        <v>7.7697053012490054</v>
      </c>
      <c r="DA18" s="63" t="s">
        <v>4441</v>
      </c>
    </row>
    <row r="19" spans="1:105" ht="12" customHeight="1" x14ac:dyDescent="0.25">
      <c r="A19" s="121" t="s">
        <v>54</v>
      </c>
      <c r="B19" s="122"/>
      <c r="C19" s="123">
        <v>7.6223334064243655</v>
      </c>
      <c r="D19" s="123">
        <v>7.3235992344777028</v>
      </c>
      <c r="E19" s="123">
        <v>11.856149146376604</v>
      </c>
      <c r="F19" s="123">
        <v>11.414257846825443</v>
      </c>
      <c r="G19" s="123">
        <v>10.865813275047202</v>
      </c>
      <c r="H19" s="123">
        <v>11.362081614363902</v>
      </c>
      <c r="I19" s="123">
        <v>11.478338963944269</v>
      </c>
      <c r="J19" s="123">
        <v>11.374186855244423</v>
      </c>
      <c r="K19" s="123">
        <v>11.570727535410992</v>
      </c>
      <c r="L19" s="123">
        <v>11.87500436013744</v>
      </c>
      <c r="M19" s="123">
        <v>11.289762567085889</v>
      </c>
      <c r="N19" s="123">
        <v>11.61885585812392</v>
      </c>
      <c r="O19" s="123">
        <v>11.426197767076129</v>
      </c>
      <c r="P19" s="123">
        <v>11.164657280124093</v>
      </c>
      <c r="Q19" s="123">
        <v>10.920216557768379</v>
      </c>
      <c r="R19" s="123">
        <v>10.888261259698119</v>
      </c>
      <c r="S19" s="123">
        <v>11.070785168541839</v>
      </c>
      <c r="T19" s="123">
        <v>11.388878226988759</v>
      </c>
      <c r="U19" s="123">
        <v>11.527907412253954</v>
      </c>
      <c r="V19" s="123">
        <v>11.263516673326253</v>
      </c>
      <c r="W19" s="123">
        <v>11.512385261214275</v>
      </c>
      <c r="DA19" s="130" t="s">
        <v>4442</v>
      </c>
    </row>
    <row r="20" spans="1:105" ht="12" customHeight="1" x14ac:dyDescent="0.25">
      <c r="A20" s="97" t="s">
        <v>51</v>
      </c>
      <c r="B20" s="98"/>
      <c r="C20" s="99">
        <v>7.6816096859956877</v>
      </c>
      <c r="D20" s="99">
        <v>9.1579779725959618</v>
      </c>
      <c r="E20" s="99">
        <v>11.791340886634595</v>
      </c>
      <c r="F20" s="99">
        <v>11.930005466387588</v>
      </c>
      <c r="G20" s="99">
        <v>11.933265764170008</v>
      </c>
      <c r="H20" s="99">
        <v>12.514248817229415</v>
      </c>
      <c r="I20" s="99">
        <v>11.790916070689041</v>
      </c>
      <c r="J20" s="99">
        <v>12.605222170677374</v>
      </c>
      <c r="K20" s="99">
        <v>12.930476025775574</v>
      </c>
      <c r="L20" s="99">
        <v>13.209789960567981</v>
      </c>
      <c r="M20" s="99">
        <v>12.561647688936043</v>
      </c>
      <c r="N20" s="99">
        <v>12.607939218991181</v>
      </c>
      <c r="O20" s="99">
        <v>12.229606701012818</v>
      </c>
      <c r="P20" s="99">
        <v>12.183785009123714</v>
      </c>
      <c r="Q20" s="99">
        <v>12.027625814687157</v>
      </c>
      <c r="R20" s="99">
        <v>12.243219813847251</v>
      </c>
      <c r="S20" s="99">
        <v>12.726295001691902</v>
      </c>
      <c r="T20" s="99">
        <v>12.785537386381135</v>
      </c>
      <c r="U20" s="99">
        <v>11.613216536151043</v>
      </c>
      <c r="V20" s="99">
        <v>12.946955867661828</v>
      </c>
      <c r="W20" s="99">
        <v>12.15168205546669</v>
      </c>
      <c r="DA20" s="63" t="s">
        <v>4443</v>
      </c>
    </row>
    <row r="21" spans="1:105" ht="12" customHeight="1" x14ac:dyDescent="0.25">
      <c r="A21" s="97" t="s">
        <v>50</v>
      </c>
      <c r="B21" s="98"/>
      <c r="C21" s="99">
        <v>8.2214929104189522</v>
      </c>
      <c r="D21" s="99">
        <v>8.8830859531097222</v>
      </c>
      <c r="E21" s="99">
        <v>11.782079885799741</v>
      </c>
      <c r="F21" s="99">
        <v>11.815911457870603</v>
      </c>
      <c r="G21" s="99">
        <v>11.528454644126684</v>
      </c>
      <c r="H21" s="99">
        <v>11.644079559783533</v>
      </c>
      <c r="I21" s="99">
        <v>12.109639363084217</v>
      </c>
      <c r="J21" s="99">
        <v>12.460590675380232</v>
      </c>
      <c r="K21" s="99">
        <v>12.844461207640835</v>
      </c>
      <c r="L21" s="99">
        <v>12.998204692007471</v>
      </c>
      <c r="M21" s="99">
        <v>12.42946327350297</v>
      </c>
      <c r="N21" s="99">
        <v>12.462206901437408</v>
      </c>
      <c r="O21" s="99">
        <v>11.963416345053632</v>
      </c>
      <c r="P21" s="99">
        <v>11.841730306076052</v>
      </c>
      <c r="Q21" s="99">
        <v>11.77032106621947</v>
      </c>
      <c r="R21" s="99">
        <v>11.905237732681426</v>
      </c>
      <c r="S21" s="99">
        <v>11.973066201444805</v>
      </c>
      <c r="T21" s="99">
        <v>12.284620065731787</v>
      </c>
      <c r="U21" s="99">
        <v>12.801415849581449</v>
      </c>
      <c r="V21" s="99">
        <v>12.123145639611371</v>
      </c>
      <c r="W21" s="99">
        <v>11.695437119317321</v>
      </c>
      <c r="DA21" s="63" t="s">
        <v>4444</v>
      </c>
    </row>
    <row r="22" spans="1:105" ht="12" customHeight="1" x14ac:dyDescent="0.25">
      <c r="A22" s="109" t="s">
        <v>120</v>
      </c>
      <c r="B22" s="33"/>
      <c r="C22" s="110">
        <v>5.6150946654828937</v>
      </c>
      <c r="D22" s="110">
        <v>4.4157102027089801</v>
      </c>
      <c r="E22" s="110">
        <v>11.907976594252986</v>
      </c>
      <c r="F22" s="110">
        <v>10.761386505081246</v>
      </c>
      <c r="G22" s="110">
        <v>8.298409324751395</v>
      </c>
      <c r="H22" s="110">
        <v>9.887336045218122</v>
      </c>
      <c r="I22" s="110">
        <v>8.9553596328252638</v>
      </c>
      <c r="J22" s="110">
        <v>9.4966154052556462</v>
      </c>
      <c r="K22" s="110">
        <v>9.5614460943225694</v>
      </c>
      <c r="L22" s="110">
        <v>10.656551630236102</v>
      </c>
      <c r="M22" s="110">
        <v>9.7533216092519144</v>
      </c>
      <c r="N22" s="110">
        <v>9.4890024688345544</v>
      </c>
      <c r="O22" s="110">
        <v>9.6684160394557725</v>
      </c>
      <c r="P22" s="110">
        <v>8.9499668102124357</v>
      </c>
      <c r="Q22" s="110">
        <v>8.8433171226922944</v>
      </c>
      <c r="R22" s="110">
        <v>8.9612247292951501</v>
      </c>
      <c r="S22" s="110">
        <v>9.0077647611072731</v>
      </c>
      <c r="T22" s="110">
        <v>8.8705718848512944</v>
      </c>
      <c r="U22" s="110">
        <v>8.7950695803365928</v>
      </c>
      <c r="V22" s="110">
        <v>8.7419362355632728</v>
      </c>
      <c r="W22" s="110">
        <v>8.5901529479313545</v>
      </c>
      <c r="DA22" s="60" t="s">
        <v>4445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8">
        <f t="shared" ref="C24:Q24" si="7">C25+C28+C30+C39</f>
        <v>213.48633002953247</v>
      </c>
      <c r="D24" s="118">
        <f t="shared" si="7"/>
        <v>199.30717282612264</v>
      </c>
      <c r="E24" s="118">
        <f t="shared" si="7"/>
        <v>203.88144714873002</v>
      </c>
      <c r="F24" s="118">
        <f t="shared" si="7"/>
        <v>194.71590153812491</v>
      </c>
      <c r="G24" s="118">
        <f t="shared" si="7"/>
        <v>194.10089069092862</v>
      </c>
      <c r="H24" s="118">
        <f t="shared" si="7"/>
        <v>201.63206248476956</v>
      </c>
      <c r="I24" s="118">
        <f t="shared" si="7"/>
        <v>192.09757011472274</v>
      </c>
      <c r="J24" s="118">
        <f t="shared" si="7"/>
        <v>190.5342228189489</v>
      </c>
      <c r="K24" s="118">
        <f t="shared" si="7"/>
        <v>189.57802750289889</v>
      </c>
      <c r="L24" s="118">
        <f t="shared" si="7"/>
        <v>209.79193284502873</v>
      </c>
      <c r="M24" s="118">
        <f t="shared" si="7"/>
        <v>179.2935734465147</v>
      </c>
      <c r="N24" s="118">
        <f t="shared" si="7"/>
        <v>183.83269474356047</v>
      </c>
      <c r="O24" s="118">
        <f t="shared" si="7"/>
        <v>168.4218357679828</v>
      </c>
      <c r="P24" s="118">
        <f t="shared" si="7"/>
        <v>145.27362388446971</v>
      </c>
      <c r="Q24" s="118">
        <f t="shared" si="7"/>
        <v>138.18367570365589</v>
      </c>
      <c r="R24" s="118">
        <f t="shared" ref="R24:V24" si="8">R25+R28+R30+R39</f>
        <v>140.58243025837362</v>
      </c>
      <c r="S24" s="118">
        <f t="shared" si="8"/>
        <v>137.6197756851075</v>
      </c>
      <c r="T24" s="118">
        <f t="shared" si="8"/>
        <v>133.16471991580821</v>
      </c>
      <c r="U24" s="118">
        <f t="shared" si="8"/>
        <v>134.19404049619664</v>
      </c>
      <c r="V24" s="118">
        <f t="shared" si="8"/>
        <v>126.00188232378142</v>
      </c>
      <c r="W24" s="118">
        <f t="shared" ref="W24" si="9">W25+W28+W30+W39</f>
        <v>113.28114707401805</v>
      </c>
      <c r="DA24" s="129" t="s">
        <v>4446</v>
      </c>
    </row>
    <row r="25" spans="1:105" ht="12.95" customHeight="1" x14ac:dyDescent="0.25">
      <c r="A25" s="121" t="s">
        <v>57</v>
      </c>
      <c r="B25" s="122"/>
      <c r="C25" s="123">
        <f t="shared" ref="C25:Q25" si="10">SUM(C26:C27)</f>
        <v>191.00340717491559</v>
      </c>
      <c r="D25" s="123">
        <f t="shared" si="10"/>
        <v>180.79481079946083</v>
      </c>
      <c r="E25" s="123">
        <f t="shared" si="10"/>
        <v>170.78443904276878</v>
      </c>
      <c r="F25" s="123">
        <f t="shared" si="10"/>
        <v>163.56073579399668</v>
      </c>
      <c r="G25" s="123">
        <f t="shared" si="10"/>
        <v>166.80179262148141</v>
      </c>
      <c r="H25" s="123">
        <f t="shared" si="10"/>
        <v>171.43056581326857</v>
      </c>
      <c r="I25" s="123">
        <f t="shared" si="10"/>
        <v>162.87619602630312</v>
      </c>
      <c r="J25" s="123">
        <f t="shared" si="10"/>
        <v>161.27782518613046</v>
      </c>
      <c r="K25" s="123">
        <f t="shared" si="10"/>
        <v>160.8556988973632</v>
      </c>
      <c r="L25" s="123">
        <f t="shared" si="10"/>
        <v>178.43372934764861</v>
      </c>
      <c r="M25" s="123">
        <f t="shared" si="10"/>
        <v>149.06574504411287</v>
      </c>
      <c r="N25" s="123">
        <f t="shared" si="10"/>
        <v>153.72426881131574</v>
      </c>
      <c r="O25" s="123">
        <f t="shared" si="10"/>
        <v>139.70456269962469</v>
      </c>
      <c r="P25" s="123">
        <f t="shared" si="10"/>
        <v>117.15471089233877</v>
      </c>
      <c r="Q25" s="123">
        <f t="shared" si="10"/>
        <v>110.02567589184491</v>
      </c>
      <c r="R25" s="123">
        <f t="shared" ref="R25:V25" si="11">SUM(R26:R27)</f>
        <v>112.13682937168113</v>
      </c>
      <c r="S25" s="123">
        <f t="shared" si="11"/>
        <v>108.5933902163774</v>
      </c>
      <c r="T25" s="123">
        <f t="shared" si="11"/>
        <v>105.37459976665494</v>
      </c>
      <c r="U25" s="123">
        <f t="shared" si="11"/>
        <v>104.86300470173475</v>
      </c>
      <c r="V25" s="123">
        <f t="shared" si="11"/>
        <v>97.273529108403267</v>
      </c>
      <c r="W25" s="123">
        <f t="shared" ref="W25" si="12">SUM(W26:W27)</f>
        <v>84.843882429867165</v>
      </c>
      <c r="DA25" s="130" t="s">
        <v>4447</v>
      </c>
    </row>
    <row r="26" spans="1:105" ht="12" customHeight="1" x14ac:dyDescent="0.25">
      <c r="A26" s="97" t="s">
        <v>74</v>
      </c>
      <c r="B26" s="98"/>
      <c r="C26" s="99">
        <v>188.89276097410442</v>
      </c>
      <c r="D26" s="99">
        <v>178.79616476176429</v>
      </c>
      <c r="E26" s="99">
        <v>168.8770485021042</v>
      </c>
      <c r="F26" s="99">
        <v>161.74526516170303</v>
      </c>
      <c r="G26" s="99">
        <v>164.95819390435079</v>
      </c>
      <c r="H26" s="99">
        <v>169.52246158605951</v>
      </c>
      <c r="I26" s="99">
        <v>161.09040606771583</v>
      </c>
      <c r="J26" s="99">
        <v>159.50650711616413</v>
      </c>
      <c r="K26" s="99">
        <v>159.09140383531474</v>
      </c>
      <c r="L26" s="99">
        <v>176.44575455964667</v>
      </c>
      <c r="M26" s="99">
        <v>147.41174617872994</v>
      </c>
      <c r="N26" s="99">
        <v>151.98286579539769</v>
      </c>
      <c r="O26" s="99">
        <v>138.0869308665927</v>
      </c>
      <c r="P26" s="99">
        <v>115.78548712376036</v>
      </c>
      <c r="Q26" s="99">
        <v>108.71871868127273</v>
      </c>
      <c r="R26" s="99">
        <v>110.79062435136227</v>
      </c>
      <c r="S26" s="99">
        <v>107.28711970280339</v>
      </c>
      <c r="T26" s="99">
        <v>104.07800174477944</v>
      </c>
      <c r="U26" s="99">
        <v>103.59179337517593</v>
      </c>
      <c r="V26" s="99">
        <v>96.08977582255099</v>
      </c>
      <c r="W26" s="99">
        <v>83.83197823279535</v>
      </c>
      <c r="DA26" s="63" t="s">
        <v>4448</v>
      </c>
    </row>
    <row r="27" spans="1:105" ht="12" customHeight="1" x14ac:dyDescent="0.25">
      <c r="A27" s="97" t="s">
        <v>53</v>
      </c>
      <c r="B27" s="98"/>
      <c r="C27" s="99">
        <v>2.1106462008111806</v>
      </c>
      <c r="D27" s="99">
        <v>1.9986460376965332</v>
      </c>
      <c r="E27" s="99">
        <v>1.9073905406645792</v>
      </c>
      <c r="F27" s="99">
        <v>1.8154706322936542</v>
      </c>
      <c r="G27" s="99">
        <v>1.8435987171306225</v>
      </c>
      <c r="H27" s="99">
        <v>1.9081042272090794</v>
      </c>
      <c r="I27" s="99">
        <v>1.7857899585872781</v>
      </c>
      <c r="J27" s="99">
        <v>1.7713180699663313</v>
      </c>
      <c r="K27" s="99">
        <v>1.7642950620484728</v>
      </c>
      <c r="L27" s="99">
        <v>1.9879747880019383</v>
      </c>
      <c r="M27" s="99">
        <v>1.6539988653829421</v>
      </c>
      <c r="N27" s="99">
        <v>1.741403015918064</v>
      </c>
      <c r="O27" s="99">
        <v>1.6176318330320056</v>
      </c>
      <c r="P27" s="99">
        <v>1.3692237685784054</v>
      </c>
      <c r="Q27" s="99">
        <v>1.3069572105721854</v>
      </c>
      <c r="R27" s="99">
        <v>1.34620502031886</v>
      </c>
      <c r="S27" s="99">
        <v>1.3062705135740007</v>
      </c>
      <c r="T27" s="99">
        <v>1.2965980218754967</v>
      </c>
      <c r="U27" s="99">
        <v>1.2712113265588245</v>
      </c>
      <c r="V27" s="99">
        <v>1.1837532858522746</v>
      </c>
      <c r="W27" s="99">
        <v>1.0119041970718181</v>
      </c>
      <c r="DA27" s="63" t="s">
        <v>4449</v>
      </c>
    </row>
    <row r="28" spans="1:105" ht="12.95" customHeight="1" x14ac:dyDescent="0.25">
      <c r="A28" s="121" t="s">
        <v>92</v>
      </c>
      <c r="B28" s="122"/>
      <c r="C28" s="123">
        <f t="shared" ref="C28:W28" si="13">C29</f>
        <v>0</v>
      </c>
      <c r="D28" s="123">
        <f t="shared" si="13"/>
        <v>0</v>
      </c>
      <c r="E28" s="123">
        <f t="shared" si="13"/>
        <v>4.1879714172679229E-3</v>
      </c>
      <c r="F28" s="123">
        <f t="shared" si="13"/>
        <v>5.1563660319989381E-3</v>
      </c>
      <c r="G28" s="123">
        <f t="shared" si="13"/>
        <v>3.5943879616270832E-3</v>
      </c>
      <c r="H28" s="123">
        <f t="shared" si="13"/>
        <v>8.4586056366009743E-3</v>
      </c>
      <c r="I28" s="123">
        <f t="shared" si="13"/>
        <v>1.684059243514073E-2</v>
      </c>
      <c r="J28" s="123">
        <f t="shared" si="13"/>
        <v>2.221997478977375E-2</v>
      </c>
      <c r="K28" s="123">
        <f t="shared" si="13"/>
        <v>2.8047199531131193E-2</v>
      </c>
      <c r="L28" s="123">
        <f t="shared" si="13"/>
        <v>3.1380580148633243E-2</v>
      </c>
      <c r="M28" s="123">
        <f t="shared" si="13"/>
        <v>3.6409158582356979E-2</v>
      </c>
      <c r="N28" s="123">
        <f t="shared" si="13"/>
        <v>3.6478520403502655E-2</v>
      </c>
      <c r="O28" s="123">
        <f t="shared" si="13"/>
        <v>6.3278190497618639E-2</v>
      </c>
      <c r="P28" s="123">
        <f t="shared" si="13"/>
        <v>8.6242334612021757E-2</v>
      </c>
      <c r="Q28" s="123">
        <f t="shared" si="13"/>
        <v>0.18662077229630616</v>
      </c>
      <c r="R28" s="123">
        <f t="shared" si="13"/>
        <v>0.13650332121409184</v>
      </c>
      <c r="S28" s="123">
        <f t="shared" si="13"/>
        <v>0.11497796416960267</v>
      </c>
      <c r="T28" s="123">
        <f t="shared" si="13"/>
        <v>0.12432688332202867</v>
      </c>
      <c r="U28" s="123">
        <f t="shared" si="13"/>
        <v>0.12908652776310275</v>
      </c>
      <c r="V28" s="123">
        <f t="shared" si="13"/>
        <v>8.0413948730408857E-2</v>
      </c>
      <c r="W28" s="123">
        <f t="shared" si="13"/>
        <v>4.3874026715473448E-2</v>
      </c>
      <c r="DA28" s="130" t="s">
        <v>4450</v>
      </c>
    </row>
    <row r="29" spans="1:105" ht="12" customHeight="1" x14ac:dyDescent="0.25">
      <c r="A29" s="97" t="s">
        <v>53</v>
      </c>
      <c r="B29" s="98"/>
      <c r="C29" s="99">
        <f>RES_hhdet_in_fech!C29/RES_summary!C$21</f>
        <v>0</v>
      </c>
      <c r="D29" s="99">
        <f>RES_hhdet_in_fech!D29/RES_summary!D$21</f>
        <v>0</v>
      </c>
      <c r="E29" s="99">
        <f>RES_hhdet_in_fech!E29/RES_summary!E$21</f>
        <v>4.1879714172679229E-3</v>
      </c>
      <c r="F29" s="99">
        <f>RES_hhdet_in_fech!F29/RES_summary!F$21</f>
        <v>5.1563660319989381E-3</v>
      </c>
      <c r="G29" s="99">
        <f>RES_hhdet_in_fech!G29/RES_summary!G$21</f>
        <v>3.5943879616270832E-3</v>
      </c>
      <c r="H29" s="99">
        <f>RES_hhdet_in_fech!H29/RES_summary!H$21</f>
        <v>8.4586056366009743E-3</v>
      </c>
      <c r="I29" s="99">
        <f>RES_hhdet_in_fech!I29/RES_summary!I$21</f>
        <v>1.684059243514073E-2</v>
      </c>
      <c r="J29" s="99">
        <f>RES_hhdet_in_fech!J29/RES_summary!J$21</f>
        <v>2.221997478977375E-2</v>
      </c>
      <c r="K29" s="99">
        <f>RES_hhdet_in_fech!K29/RES_summary!K$21</f>
        <v>2.8047199531131193E-2</v>
      </c>
      <c r="L29" s="99">
        <f>RES_hhdet_in_fech!L29/RES_summary!L$21</f>
        <v>3.1380580148633243E-2</v>
      </c>
      <c r="M29" s="99">
        <f>RES_hhdet_in_fech!M29/RES_summary!M$21</f>
        <v>3.6409158582356979E-2</v>
      </c>
      <c r="N29" s="99">
        <f>RES_hhdet_in_fech!N29/RES_summary!N$21</f>
        <v>3.6478520403502655E-2</v>
      </c>
      <c r="O29" s="99">
        <f>RES_hhdet_in_fech!O29/RES_summary!O$21</f>
        <v>6.3278190497618639E-2</v>
      </c>
      <c r="P29" s="99">
        <f>RES_hhdet_in_fech!P29/RES_summary!P$21</f>
        <v>8.6242334612021757E-2</v>
      </c>
      <c r="Q29" s="99">
        <f>RES_hhdet_in_fech!Q29/RES_summary!Q$21</f>
        <v>0.18662077229630616</v>
      </c>
      <c r="R29" s="99">
        <f>RES_hhdet_in_fech!R29/RES_summary!R$21</f>
        <v>0.13650332121409184</v>
      </c>
      <c r="S29" s="99">
        <f>RES_hhdet_in_fech!S29/RES_summary!S$21</f>
        <v>0.11497796416960267</v>
      </c>
      <c r="T29" s="99">
        <f>RES_hhdet_in_fech!T29/RES_summary!T$21</f>
        <v>0.12432688332202867</v>
      </c>
      <c r="U29" s="99">
        <f>RES_hhdet_in_fech!U29/RES_summary!U$21</f>
        <v>0.12908652776310275</v>
      </c>
      <c r="V29" s="99">
        <f>RES_hhdet_in_fech!V29/RES_summary!V$21</f>
        <v>8.0413948730408857E-2</v>
      </c>
      <c r="W29" s="99">
        <f>RES_hhdet_in_fech!W29/RES_summary!W$21</f>
        <v>4.3874026715473448E-2</v>
      </c>
      <c r="DA29" s="63" t="s">
        <v>4451</v>
      </c>
    </row>
    <row r="30" spans="1:105" ht="12" customHeight="1" x14ac:dyDescent="0.25">
      <c r="A30" s="121" t="s">
        <v>55</v>
      </c>
      <c r="B30" s="122"/>
      <c r="C30" s="123">
        <v>14.864463078507658</v>
      </c>
      <c r="D30" s="123">
        <v>11.289716617948802</v>
      </c>
      <c r="E30" s="123">
        <v>21.232767967073777</v>
      </c>
      <c r="F30" s="123">
        <v>19.777355866482846</v>
      </c>
      <c r="G30" s="123">
        <v>16.522124566563487</v>
      </c>
      <c r="H30" s="123">
        <v>18.933551705930057</v>
      </c>
      <c r="I30" s="123">
        <v>17.745777251842625</v>
      </c>
      <c r="J30" s="123">
        <v>17.999573584078746</v>
      </c>
      <c r="K30" s="123">
        <v>17.266823169120983</v>
      </c>
      <c r="L30" s="123">
        <v>19.582725304331699</v>
      </c>
      <c r="M30" s="123">
        <v>19.070725981300601</v>
      </c>
      <c r="N30" s="123">
        <v>18.590152007892922</v>
      </c>
      <c r="O30" s="123">
        <v>17.366263901967635</v>
      </c>
      <c r="P30" s="123">
        <v>16.995723588499246</v>
      </c>
      <c r="Q30" s="123">
        <v>17.16793615283872</v>
      </c>
      <c r="R30" s="123">
        <v>17.581465034151471</v>
      </c>
      <c r="S30" s="123">
        <v>18.024561349442553</v>
      </c>
      <c r="T30" s="123">
        <v>16.490469612183666</v>
      </c>
      <c r="U30" s="123">
        <v>17.683508744989446</v>
      </c>
      <c r="V30" s="123">
        <v>17.599615159449012</v>
      </c>
      <c r="W30" s="123">
        <v>17.164442375882363</v>
      </c>
      <c r="DA30" s="130" t="s">
        <v>4452</v>
      </c>
    </row>
    <row r="31" spans="1:105" ht="12" customHeight="1" x14ac:dyDescent="0.25">
      <c r="A31" s="97" t="s">
        <v>141</v>
      </c>
      <c r="B31" s="98"/>
      <c r="C31" s="99">
        <v>17.648549727375805</v>
      </c>
      <c r="D31" s="99">
        <v>17.810691742782893</v>
      </c>
      <c r="E31" s="99">
        <v>18.637189788810851</v>
      </c>
      <c r="F31" s="99">
        <v>19.175125019384975</v>
      </c>
      <c r="G31" s="99">
        <v>19.279286884739406</v>
      </c>
      <c r="H31" s="99">
        <v>19.412827288379368</v>
      </c>
      <c r="I31" s="99">
        <v>20.056502348605306</v>
      </c>
      <c r="J31" s="99">
        <v>20.462479205913525</v>
      </c>
      <c r="K31" s="99">
        <v>21.003701536056251</v>
      </c>
      <c r="L31" s="99">
        <v>21.141647626733473</v>
      </c>
      <c r="M31" s="99">
        <v>20.651700042524453</v>
      </c>
      <c r="N31" s="99">
        <v>21.088540571944979</v>
      </c>
      <c r="O31" s="99">
        <v>20.06075665685459</v>
      </c>
      <c r="P31" s="99">
        <v>19.431619327754163</v>
      </c>
      <c r="Q31" s="99">
        <v>18.652734709114746</v>
      </c>
      <c r="R31" s="99">
        <v>18.758928026556326</v>
      </c>
      <c r="S31" s="99">
        <v>18.750940156094288</v>
      </c>
      <c r="T31" s="99">
        <v>18.979644886703522</v>
      </c>
      <c r="U31" s="99">
        <v>19.762490220276408</v>
      </c>
      <c r="V31" s="99">
        <v>19.27563523075893</v>
      </c>
      <c r="W31" s="99">
        <v>18.355803417982997</v>
      </c>
      <c r="DA31" s="63" t="s">
        <v>4453</v>
      </c>
    </row>
    <row r="32" spans="1:105" ht="12" customHeight="1" x14ac:dyDescent="0.25">
      <c r="A32" s="97" t="s">
        <v>140</v>
      </c>
      <c r="B32" s="98"/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16.705452388117756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17.105911639731676</v>
      </c>
      <c r="U32" s="99">
        <v>17.724148155577417</v>
      </c>
      <c r="V32" s="99">
        <v>17.35152623640867</v>
      </c>
      <c r="W32" s="99">
        <v>16.511478548544289</v>
      </c>
      <c r="DA32" s="63" t="s">
        <v>4454</v>
      </c>
    </row>
    <row r="33" spans="1:105" ht="12" customHeight="1" x14ac:dyDescent="0.25">
      <c r="A33" s="100" t="s">
        <v>50</v>
      </c>
      <c r="B33" s="101"/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10.374912895319959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10.598188745178888</v>
      </c>
      <c r="U33" s="102">
        <v>10.020557696410968</v>
      </c>
      <c r="V33" s="102">
        <v>9.6019273792238042</v>
      </c>
      <c r="W33" s="102">
        <v>8.880661390973529</v>
      </c>
      <c r="DA33" s="131" t="s">
        <v>4455</v>
      </c>
    </row>
    <row r="34" spans="1:105" ht="12" customHeight="1" x14ac:dyDescent="0.25">
      <c r="A34" s="103" t="s">
        <v>52</v>
      </c>
      <c r="B34" s="104"/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6.3305394927977954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6.5077228945527876</v>
      </c>
      <c r="U34" s="105">
        <v>7.703590459166449</v>
      </c>
      <c r="V34" s="105">
        <v>7.7495988571848669</v>
      </c>
      <c r="W34" s="105">
        <v>7.6308171575707613</v>
      </c>
      <c r="DA34" s="132" t="s">
        <v>4456</v>
      </c>
    </row>
    <row r="35" spans="1:105" ht="12" customHeight="1" x14ac:dyDescent="0.25">
      <c r="A35" s="106" t="s">
        <v>122</v>
      </c>
      <c r="B35" s="101"/>
      <c r="C35" s="102">
        <v>13.429839605326192</v>
      </c>
      <c r="D35" s="102">
        <v>10.1615202295692</v>
      </c>
      <c r="E35" s="102">
        <v>21.417566413422588</v>
      </c>
      <c r="F35" s="102">
        <v>19.869101972095415</v>
      </c>
      <c r="G35" s="102">
        <v>15.691092543902009</v>
      </c>
      <c r="H35" s="102">
        <v>18.534155387222295</v>
      </c>
      <c r="I35" s="102">
        <v>16.928899825057382</v>
      </c>
      <c r="J35" s="102">
        <v>17.735999473671864</v>
      </c>
      <c r="K35" s="102">
        <v>18.614107847577309</v>
      </c>
      <c r="L35" s="102">
        <v>19.841885841044185</v>
      </c>
      <c r="M35" s="102">
        <v>19.323505642024084</v>
      </c>
      <c r="N35" s="102">
        <v>18.754591137488124</v>
      </c>
      <c r="O35" s="102">
        <v>19.672709050424725</v>
      </c>
      <c r="P35" s="102">
        <v>19.073759739510741</v>
      </c>
      <c r="Q35" s="102">
        <v>19.086460612237225</v>
      </c>
      <c r="R35" s="102">
        <v>19.019755913224426</v>
      </c>
      <c r="S35" s="102">
        <v>18.838656387814108</v>
      </c>
      <c r="T35" s="102">
        <v>0</v>
      </c>
      <c r="U35" s="102">
        <v>19.157157565749131</v>
      </c>
      <c r="V35" s="102">
        <v>0</v>
      </c>
      <c r="W35" s="102">
        <v>18.707759648613649</v>
      </c>
      <c r="DA35" s="131" t="s">
        <v>4457</v>
      </c>
    </row>
    <row r="36" spans="1:105" ht="12" customHeight="1" x14ac:dyDescent="0.25">
      <c r="A36" s="107" t="s">
        <v>121</v>
      </c>
      <c r="B36" s="104"/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15.419718382189556</v>
      </c>
      <c r="L36" s="105">
        <v>16.609758201390267</v>
      </c>
      <c r="M36" s="105">
        <v>16.099806375960476</v>
      </c>
      <c r="N36" s="105">
        <v>15.604794906301665</v>
      </c>
      <c r="O36" s="105">
        <v>16.6296212838228</v>
      </c>
      <c r="P36" s="105">
        <v>16.309565061687103</v>
      </c>
      <c r="Q36" s="105">
        <v>16.559651040279586</v>
      </c>
      <c r="R36" s="105">
        <v>16.597386746735776</v>
      </c>
      <c r="S36" s="105">
        <v>16.490124902225915</v>
      </c>
      <c r="T36" s="105">
        <v>16.198037717884358</v>
      </c>
      <c r="U36" s="105">
        <v>17.076806796703998</v>
      </c>
      <c r="V36" s="105">
        <v>17.387118554574492</v>
      </c>
      <c r="W36" s="105">
        <v>16.762756517977021</v>
      </c>
      <c r="DA36" s="132" t="s">
        <v>4458</v>
      </c>
    </row>
    <row r="37" spans="1:105" ht="12" customHeight="1" x14ac:dyDescent="0.25">
      <c r="A37" s="108" t="s">
        <v>53</v>
      </c>
      <c r="B37" s="98"/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9.1984431175497079</v>
      </c>
      <c r="L37" s="99">
        <v>10.249902298918128</v>
      </c>
      <c r="M37" s="99">
        <v>9.6118907567090908</v>
      </c>
      <c r="N37" s="99">
        <v>9.002092118412989</v>
      </c>
      <c r="O37" s="99">
        <v>9.7426936583523975</v>
      </c>
      <c r="P37" s="99">
        <v>9.2966568668885472</v>
      </c>
      <c r="Q37" s="99">
        <v>9.4526163231879856</v>
      </c>
      <c r="R37" s="99">
        <v>9.3282430582918305</v>
      </c>
      <c r="S37" s="99">
        <v>9.0552555853926986</v>
      </c>
      <c r="T37" s="99">
        <v>9.9791998051972826</v>
      </c>
      <c r="U37" s="99">
        <v>9.7130940032253559</v>
      </c>
      <c r="V37" s="99">
        <v>9.7177386858930745</v>
      </c>
      <c r="W37" s="99">
        <v>8.9930512167280146</v>
      </c>
      <c r="DA37" s="63" t="s">
        <v>4459</v>
      </c>
    </row>
    <row r="38" spans="1:105" ht="12" customHeight="1" x14ac:dyDescent="0.25">
      <c r="A38" s="108" t="s">
        <v>52</v>
      </c>
      <c r="B38" s="98"/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6.2212752646398464</v>
      </c>
      <c r="L38" s="99">
        <v>6.3598559024721402</v>
      </c>
      <c r="M38" s="99">
        <v>6.4879156192513818</v>
      </c>
      <c r="N38" s="99">
        <v>6.6027027878886742</v>
      </c>
      <c r="O38" s="99">
        <v>6.8869276254704008</v>
      </c>
      <c r="P38" s="99">
        <v>7.0129081947985519</v>
      </c>
      <c r="Q38" s="99">
        <v>7.1070347170915973</v>
      </c>
      <c r="R38" s="99">
        <v>7.269143688443946</v>
      </c>
      <c r="S38" s="99">
        <v>7.4348693168332201</v>
      </c>
      <c r="T38" s="99">
        <v>6.2188379126870741</v>
      </c>
      <c r="U38" s="99">
        <v>7.3637127934786406</v>
      </c>
      <c r="V38" s="99">
        <v>7.6693798686814185</v>
      </c>
      <c r="W38" s="99">
        <v>7.7697053012490054</v>
      </c>
      <c r="DA38" s="63" t="s">
        <v>4460</v>
      </c>
    </row>
    <row r="39" spans="1:105" ht="12" customHeight="1" x14ac:dyDescent="0.25">
      <c r="A39" s="121" t="s">
        <v>54</v>
      </c>
      <c r="B39" s="122"/>
      <c r="C39" s="123">
        <v>7.6184597761092112</v>
      </c>
      <c r="D39" s="123">
        <v>7.2226454087129861</v>
      </c>
      <c r="E39" s="123">
        <v>11.860052167470183</v>
      </c>
      <c r="F39" s="123">
        <v>11.372653511613384</v>
      </c>
      <c r="G39" s="123">
        <v>10.773379114922072</v>
      </c>
      <c r="H39" s="123">
        <v>11.259486359934334</v>
      </c>
      <c r="I39" s="123">
        <v>11.458756244141892</v>
      </c>
      <c r="J39" s="123">
        <v>11.234604073949937</v>
      </c>
      <c r="K39" s="123">
        <v>11.427458236883574</v>
      </c>
      <c r="L39" s="123">
        <v>11.744097612899793</v>
      </c>
      <c r="M39" s="123">
        <v>11.120693262518877</v>
      </c>
      <c r="N39" s="123">
        <v>11.481795403948293</v>
      </c>
      <c r="O39" s="123">
        <v>11.287730975892845</v>
      </c>
      <c r="P39" s="123">
        <v>11.036947069019668</v>
      </c>
      <c r="Q39" s="123">
        <v>10.803442886675958</v>
      </c>
      <c r="R39" s="123">
        <v>10.727632531326917</v>
      </c>
      <c r="S39" s="123">
        <v>10.886846155117954</v>
      </c>
      <c r="T39" s="123">
        <v>11.17532365364759</v>
      </c>
      <c r="U39" s="123">
        <v>11.518440521709328</v>
      </c>
      <c r="V39" s="123">
        <v>11.048324107198731</v>
      </c>
      <c r="W39" s="123">
        <v>11.228948241553061</v>
      </c>
      <c r="DA39" s="130" t="s">
        <v>4461</v>
      </c>
    </row>
    <row r="40" spans="1:105" ht="12" customHeight="1" x14ac:dyDescent="0.25">
      <c r="A40" s="97" t="s">
        <v>50</v>
      </c>
      <c r="B40" s="98"/>
      <c r="C40" s="99">
        <v>8.221492910418954</v>
      </c>
      <c r="D40" s="99">
        <v>8.8830859531097204</v>
      </c>
      <c r="E40" s="99">
        <v>11.782079885799741</v>
      </c>
      <c r="F40" s="99">
        <v>11.815911457870603</v>
      </c>
      <c r="G40" s="99">
        <v>11.528454644126686</v>
      </c>
      <c r="H40" s="99">
        <v>11.644079559783531</v>
      </c>
      <c r="I40" s="99">
        <v>12.109639363084213</v>
      </c>
      <c r="J40" s="99">
        <v>12.460590675380232</v>
      </c>
      <c r="K40" s="99">
        <v>12.844461207640835</v>
      </c>
      <c r="L40" s="99">
        <v>12.998204692007473</v>
      </c>
      <c r="M40" s="99">
        <v>12.42946327350297</v>
      </c>
      <c r="N40" s="99">
        <v>12.462206901437407</v>
      </c>
      <c r="O40" s="99">
        <v>11.963416345053636</v>
      </c>
      <c r="P40" s="99">
        <v>11.841730306076053</v>
      </c>
      <c r="Q40" s="99">
        <v>11.77032106621947</v>
      </c>
      <c r="R40" s="99">
        <v>11.905237732681426</v>
      </c>
      <c r="S40" s="99">
        <v>11.973066201444803</v>
      </c>
      <c r="T40" s="99">
        <v>12.284620065731785</v>
      </c>
      <c r="U40" s="99">
        <v>12.801415849581453</v>
      </c>
      <c r="V40" s="99">
        <v>12.123145639611373</v>
      </c>
      <c r="W40" s="99">
        <v>11.695437119317321</v>
      </c>
      <c r="DA40" s="63" t="s">
        <v>4462</v>
      </c>
    </row>
    <row r="41" spans="1:105" ht="12" customHeight="1" x14ac:dyDescent="0.25">
      <c r="A41" s="109" t="s">
        <v>120</v>
      </c>
      <c r="B41" s="33"/>
      <c r="C41" s="110">
        <v>5.6150946654828937</v>
      </c>
      <c r="D41" s="110">
        <v>4.4157102027089801</v>
      </c>
      <c r="E41" s="110">
        <v>11.907976594252988</v>
      </c>
      <c r="F41" s="110">
        <v>10.761386505081248</v>
      </c>
      <c r="G41" s="110">
        <v>8.298409324751395</v>
      </c>
      <c r="H41" s="110">
        <v>9.8873360452181203</v>
      </c>
      <c r="I41" s="110">
        <v>8.9553596328252674</v>
      </c>
      <c r="J41" s="110">
        <v>9.4966154052556462</v>
      </c>
      <c r="K41" s="110">
        <v>9.5614460943225694</v>
      </c>
      <c r="L41" s="110">
        <v>10.656551630236102</v>
      </c>
      <c r="M41" s="110">
        <v>9.7533216092519144</v>
      </c>
      <c r="N41" s="110">
        <v>9.4890024688345544</v>
      </c>
      <c r="O41" s="110">
        <v>9.6684160394557761</v>
      </c>
      <c r="P41" s="110">
        <v>8.9499668102124339</v>
      </c>
      <c r="Q41" s="110">
        <v>8.8433171226922962</v>
      </c>
      <c r="R41" s="110">
        <v>8.9612247292951501</v>
      </c>
      <c r="S41" s="110">
        <v>9.0077647611072731</v>
      </c>
      <c r="T41" s="110">
        <v>8.8705718848512944</v>
      </c>
      <c r="U41" s="110">
        <v>8.7950695803365946</v>
      </c>
      <c r="V41" s="110">
        <v>8.7419362355632728</v>
      </c>
      <c r="W41" s="110">
        <v>8.5901529479313545</v>
      </c>
      <c r="DA41" s="60" t="s">
        <v>4463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8">
        <f t="shared" ref="C43:Q43" si="14">C44+C47+C49+C58</f>
        <v>235.1958589590987</v>
      </c>
      <c r="D43" s="118">
        <f t="shared" si="14"/>
        <v>239.95537431063883</v>
      </c>
      <c r="E43" s="118">
        <f t="shared" si="14"/>
        <v>238.51542245533906</v>
      </c>
      <c r="F43" s="118">
        <f t="shared" si="14"/>
        <v>222.54038775641138</v>
      </c>
      <c r="G43" s="118">
        <f t="shared" si="14"/>
        <v>0</v>
      </c>
      <c r="H43" s="118">
        <f t="shared" si="14"/>
        <v>0</v>
      </c>
      <c r="I43" s="118">
        <f t="shared" si="14"/>
        <v>0</v>
      </c>
      <c r="J43" s="118">
        <f t="shared" si="14"/>
        <v>0</v>
      </c>
      <c r="K43" s="118">
        <f t="shared" si="14"/>
        <v>0</v>
      </c>
      <c r="L43" s="118">
        <f t="shared" si="14"/>
        <v>0</v>
      </c>
      <c r="M43" s="118">
        <f t="shared" si="14"/>
        <v>0</v>
      </c>
      <c r="N43" s="118">
        <f t="shared" si="14"/>
        <v>183.81419147667395</v>
      </c>
      <c r="O43" s="118">
        <f t="shared" si="14"/>
        <v>184.07812524543957</v>
      </c>
      <c r="P43" s="118">
        <f t="shared" si="14"/>
        <v>0</v>
      </c>
      <c r="Q43" s="118">
        <f t="shared" si="14"/>
        <v>0</v>
      </c>
      <c r="R43" s="118">
        <f t="shared" ref="R43:V43" si="15">R44+R47+R49+R58</f>
        <v>142.06674886046576</v>
      </c>
      <c r="S43" s="118">
        <f t="shared" si="15"/>
        <v>142.3046561668429</v>
      </c>
      <c r="T43" s="118">
        <f t="shared" si="15"/>
        <v>162.11509815154628</v>
      </c>
      <c r="U43" s="118">
        <f t="shared" si="15"/>
        <v>131.62349819155222</v>
      </c>
      <c r="V43" s="118">
        <f t="shared" si="15"/>
        <v>123.73341791162953</v>
      </c>
      <c r="W43" s="118">
        <f t="shared" ref="W43" si="16">W44+W47+W49+W58</f>
        <v>154.506616542432</v>
      </c>
      <c r="DA43" s="129" t="s">
        <v>4464</v>
      </c>
    </row>
    <row r="44" spans="1:105" ht="12.95" customHeight="1" x14ac:dyDescent="0.25">
      <c r="A44" s="121" t="s">
        <v>57</v>
      </c>
      <c r="B44" s="122"/>
      <c r="C44" s="123">
        <f t="shared" ref="C44:Q44" si="17">SUM(C45:C46)</f>
        <v>208.84138409852645</v>
      </c>
      <c r="D44" s="123">
        <f t="shared" si="17"/>
        <v>212.76109938478427</v>
      </c>
      <c r="E44" s="123">
        <f t="shared" si="17"/>
        <v>203.53864545744921</v>
      </c>
      <c r="F44" s="123">
        <f t="shared" si="17"/>
        <v>188.72533955720408</v>
      </c>
      <c r="G44" s="123">
        <f t="shared" si="17"/>
        <v>0</v>
      </c>
      <c r="H44" s="123">
        <f t="shared" si="17"/>
        <v>0</v>
      </c>
      <c r="I44" s="123">
        <f t="shared" si="17"/>
        <v>0</v>
      </c>
      <c r="J44" s="123">
        <f t="shared" si="17"/>
        <v>0</v>
      </c>
      <c r="K44" s="123">
        <f t="shared" si="17"/>
        <v>0</v>
      </c>
      <c r="L44" s="123">
        <f t="shared" si="17"/>
        <v>0</v>
      </c>
      <c r="M44" s="123">
        <f t="shared" si="17"/>
        <v>0</v>
      </c>
      <c r="N44" s="123">
        <f t="shared" si="17"/>
        <v>151.70382543234086</v>
      </c>
      <c r="O44" s="123">
        <f t="shared" si="17"/>
        <v>151.34153346934468</v>
      </c>
      <c r="P44" s="123">
        <f t="shared" si="17"/>
        <v>0</v>
      </c>
      <c r="Q44" s="123">
        <f t="shared" si="17"/>
        <v>0</v>
      </c>
      <c r="R44" s="123">
        <f t="shared" ref="R44:V44" si="18">SUM(R45:R46)</f>
        <v>112.98379296982117</v>
      </c>
      <c r="S44" s="123">
        <f t="shared" si="18"/>
        <v>112.80656933109869</v>
      </c>
      <c r="T44" s="123">
        <f t="shared" si="18"/>
        <v>130.20064382889467</v>
      </c>
      <c r="U44" s="123">
        <f t="shared" si="18"/>
        <v>102.67812670853658</v>
      </c>
      <c r="V44" s="123">
        <f t="shared" si="18"/>
        <v>95.753677393489255</v>
      </c>
      <c r="W44" s="123">
        <f t="shared" ref="W44" si="19">SUM(W45:W46)</f>
        <v>123.29568458212631</v>
      </c>
      <c r="DA44" s="130" t="s">
        <v>4465</v>
      </c>
    </row>
    <row r="45" spans="1:105" ht="12" customHeight="1" x14ac:dyDescent="0.25">
      <c r="A45" s="97" t="s">
        <v>216</v>
      </c>
      <c r="B45" s="98"/>
      <c r="C45" s="99">
        <v>206.76011328636349</v>
      </c>
      <c r="D45" s="99">
        <v>210.637494167174</v>
      </c>
      <c r="E45" s="99">
        <v>201.48380430226925</v>
      </c>
      <c r="F45" s="99">
        <v>186.82964540115296</v>
      </c>
      <c r="G45" s="99">
        <v>0</v>
      </c>
      <c r="H45" s="99">
        <v>0</v>
      </c>
      <c r="I45" s="99">
        <v>0</v>
      </c>
      <c r="J45" s="99">
        <v>0</v>
      </c>
      <c r="K45" s="99">
        <v>0</v>
      </c>
      <c r="L45" s="99">
        <v>0</v>
      </c>
      <c r="M45" s="99">
        <v>0</v>
      </c>
      <c r="N45" s="99">
        <v>150.12894892750043</v>
      </c>
      <c r="O45" s="99">
        <v>149.7292984010175</v>
      </c>
      <c r="P45" s="99">
        <v>0</v>
      </c>
      <c r="Q45" s="99">
        <v>0</v>
      </c>
      <c r="R45" s="99">
        <v>111.72488681453068</v>
      </c>
      <c r="S45" s="99">
        <v>111.54577308050426</v>
      </c>
      <c r="T45" s="99">
        <v>128.71088681343647</v>
      </c>
      <c r="U45" s="99">
        <v>101.51999366010601</v>
      </c>
      <c r="V45" s="99">
        <v>94.668990418260577</v>
      </c>
      <c r="W45" s="99">
        <v>121.92660920379807</v>
      </c>
      <c r="DA45" s="63" t="s">
        <v>4466</v>
      </c>
    </row>
    <row r="46" spans="1:105" ht="12" customHeight="1" x14ac:dyDescent="0.25">
      <c r="A46" s="97" t="s">
        <v>53</v>
      </c>
      <c r="B46" s="98"/>
      <c r="C46" s="99">
        <v>2.0812708121629595</v>
      </c>
      <c r="D46" s="99">
        <v>2.1236052176102711</v>
      </c>
      <c r="E46" s="99">
        <v>2.054841155179953</v>
      </c>
      <c r="F46" s="99">
        <v>1.8956941560511105</v>
      </c>
      <c r="G46" s="99">
        <v>0</v>
      </c>
      <c r="H46" s="99">
        <v>0</v>
      </c>
      <c r="I46" s="99">
        <v>0</v>
      </c>
      <c r="J46" s="99">
        <v>0</v>
      </c>
      <c r="K46" s="99">
        <v>0</v>
      </c>
      <c r="L46" s="99">
        <v>0</v>
      </c>
      <c r="M46" s="99">
        <v>0</v>
      </c>
      <c r="N46" s="99">
        <v>1.5748765048404205</v>
      </c>
      <c r="O46" s="99">
        <v>1.6122350683271727</v>
      </c>
      <c r="P46" s="99">
        <v>0</v>
      </c>
      <c r="Q46" s="99">
        <v>0</v>
      </c>
      <c r="R46" s="99">
        <v>1.2589061552904843</v>
      </c>
      <c r="S46" s="99">
        <v>1.2607962505944268</v>
      </c>
      <c r="T46" s="99">
        <v>1.4897570154581934</v>
      </c>
      <c r="U46" s="99">
        <v>1.1581330484305694</v>
      </c>
      <c r="V46" s="99">
        <v>1.0846869752286752</v>
      </c>
      <c r="W46" s="99">
        <v>1.3690753783282414</v>
      </c>
      <c r="DA46" s="63" t="s">
        <v>4467</v>
      </c>
    </row>
    <row r="47" spans="1:105" ht="12.95" customHeight="1" x14ac:dyDescent="0.25">
      <c r="A47" s="121" t="s">
        <v>92</v>
      </c>
      <c r="B47" s="122"/>
      <c r="C47" s="123">
        <f t="shared" ref="C47:W47" si="20">C48</f>
        <v>3.4870319205144122E-4</v>
      </c>
      <c r="D47" s="123">
        <f t="shared" si="20"/>
        <v>7.2823025469046388E-4</v>
      </c>
      <c r="E47" s="123">
        <f t="shared" si="20"/>
        <v>2.4223445454978356E-3</v>
      </c>
      <c r="F47" s="123">
        <f t="shared" si="20"/>
        <v>5.7100929647823061E-3</v>
      </c>
      <c r="G47" s="123">
        <f t="shared" si="20"/>
        <v>0</v>
      </c>
      <c r="H47" s="123">
        <f t="shared" si="20"/>
        <v>0</v>
      </c>
      <c r="I47" s="123">
        <f t="shared" si="20"/>
        <v>0</v>
      </c>
      <c r="J47" s="123">
        <f t="shared" si="20"/>
        <v>0</v>
      </c>
      <c r="K47" s="123">
        <f t="shared" si="20"/>
        <v>0</v>
      </c>
      <c r="L47" s="123">
        <f t="shared" si="20"/>
        <v>0</v>
      </c>
      <c r="M47" s="123">
        <f t="shared" si="20"/>
        <v>0</v>
      </c>
      <c r="N47" s="123">
        <f t="shared" si="20"/>
        <v>3.6750462780418693E-2</v>
      </c>
      <c r="O47" s="123">
        <f t="shared" si="20"/>
        <v>6.3955248127069639E-2</v>
      </c>
      <c r="P47" s="123">
        <f t="shared" si="20"/>
        <v>0</v>
      </c>
      <c r="Q47" s="123">
        <f t="shared" si="20"/>
        <v>0</v>
      </c>
      <c r="R47" s="123">
        <f t="shared" si="20"/>
        <v>0.13555641975258481</v>
      </c>
      <c r="S47" s="123">
        <f t="shared" si="20"/>
        <v>0.11451866471220079</v>
      </c>
      <c r="T47" s="123">
        <f t="shared" si="20"/>
        <v>0.12650424905652305</v>
      </c>
      <c r="U47" s="123">
        <f t="shared" si="20"/>
        <v>0.12826090285968375</v>
      </c>
      <c r="V47" s="123">
        <f t="shared" si="20"/>
        <v>8.145688455920215E-2</v>
      </c>
      <c r="W47" s="123">
        <f t="shared" si="20"/>
        <v>4.2438086566662619E-2</v>
      </c>
      <c r="DA47" s="130" t="s">
        <v>4468</v>
      </c>
    </row>
    <row r="48" spans="1:105" ht="12" customHeight="1" x14ac:dyDescent="0.25">
      <c r="A48" s="97" t="s">
        <v>53</v>
      </c>
      <c r="B48" s="98"/>
      <c r="C48" s="99">
        <f>RES_hhdet_in_fech!C48/RES_summary!C$21</f>
        <v>3.4870319205144122E-4</v>
      </c>
      <c r="D48" s="99">
        <f>RES_hhdet_in_fech!D48/RES_summary!D$21</f>
        <v>7.2823025469046388E-4</v>
      </c>
      <c r="E48" s="99">
        <f>RES_hhdet_in_fech!E48/RES_summary!E$21</f>
        <v>2.4223445454978356E-3</v>
      </c>
      <c r="F48" s="99">
        <f>RES_hhdet_in_fech!F48/RES_summary!F$21</f>
        <v>5.7100929647823061E-3</v>
      </c>
      <c r="G48" s="99">
        <f>RES_hhdet_in_fech!G48/RES_summary!G$21</f>
        <v>0</v>
      </c>
      <c r="H48" s="99">
        <f>RES_hhdet_in_fech!H48/RES_summary!H$21</f>
        <v>0</v>
      </c>
      <c r="I48" s="99">
        <f>RES_hhdet_in_fech!I48/RES_summary!I$21</f>
        <v>0</v>
      </c>
      <c r="J48" s="99">
        <f>RES_hhdet_in_fech!J48/RES_summary!J$21</f>
        <v>0</v>
      </c>
      <c r="K48" s="99">
        <f>RES_hhdet_in_fech!K48/RES_summary!K$21</f>
        <v>0</v>
      </c>
      <c r="L48" s="99">
        <f>RES_hhdet_in_fech!L48/RES_summary!L$21</f>
        <v>0</v>
      </c>
      <c r="M48" s="99">
        <f>RES_hhdet_in_fech!M48/RES_summary!M$21</f>
        <v>0</v>
      </c>
      <c r="N48" s="99">
        <f>RES_hhdet_in_fech!N48/RES_summary!N$21</f>
        <v>3.6750462780418693E-2</v>
      </c>
      <c r="O48" s="99">
        <f>RES_hhdet_in_fech!O48/RES_summary!O$21</f>
        <v>6.3955248127069639E-2</v>
      </c>
      <c r="P48" s="99">
        <f>RES_hhdet_in_fech!P48/RES_summary!P$21</f>
        <v>0</v>
      </c>
      <c r="Q48" s="99">
        <f>RES_hhdet_in_fech!Q48/RES_summary!Q$21</f>
        <v>0</v>
      </c>
      <c r="R48" s="99">
        <f>RES_hhdet_in_fech!R48/RES_summary!R$21</f>
        <v>0.13555641975258481</v>
      </c>
      <c r="S48" s="99">
        <f>RES_hhdet_in_fech!S48/RES_summary!S$21</f>
        <v>0.11451866471220079</v>
      </c>
      <c r="T48" s="99">
        <f>RES_hhdet_in_fech!T48/RES_summary!T$21</f>
        <v>0.12650424905652305</v>
      </c>
      <c r="U48" s="99">
        <f>RES_hhdet_in_fech!U48/RES_summary!U$21</f>
        <v>0.12826090285968375</v>
      </c>
      <c r="V48" s="99">
        <f>RES_hhdet_in_fech!V48/RES_summary!V$21</f>
        <v>8.145688455920215E-2</v>
      </c>
      <c r="W48" s="99">
        <f>RES_hhdet_in_fech!W48/RES_summary!W$21</f>
        <v>4.2438086566662619E-2</v>
      </c>
      <c r="DA48" s="63" t="s">
        <v>4469</v>
      </c>
    </row>
    <row r="49" spans="1:105" ht="12" customHeight="1" x14ac:dyDescent="0.25">
      <c r="A49" s="121" t="s">
        <v>55</v>
      </c>
      <c r="B49" s="122"/>
      <c r="C49" s="123">
        <v>18.734227516886776</v>
      </c>
      <c r="D49" s="123">
        <v>19.975975191237165</v>
      </c>
      <c r="E49" s="123">
        <v>23.114360764860763</v>
      </c>
      <c r="F49" s="123">
        <v>22.437913369322384</v>
      </c>
      <c r="G49" s="123">
        <v>0</v>
      </c>
      <c r="H49" s="123">
        <v>0</v>
      </c>
      <c r="I49" s="123">
        <v>0</v>
      </c>
      <c r="J49" s="123">
        <v>0</v>
      </c>
      <c r="K49" s="123">
        <v>0</v>
      </c>
      <c r="L49" s="123">
        <v>0</v>
      </c>
      <c r="M49" s="123">
        <v>0</v>
      </c>
      <c r="N49" s="123">
        <v>20.594973105111414</v>
      </c>
      <c r="O49" s="123">
        <v>21.385434621356044</v>
      </c>
      <c r="P49" s="123">
        <v>0</v>
      </c>
      <c r="Q49" s="123">
        <v>0</v>
      </c>
      <c r="R49" s="123">
        <v>18.212672932328022</v>
      </c>
      <c r="S49" s="123">
        <v>18.493699078063791</v>
      </c>
      <c r="T49" s="123">
        <v>20.609271676999192</v>
      </c>
      <c r="U49" s="123">
        <v>17.295478703660311</v>
      </c>
      <c r="V49" s="123">
        <v>16.853314337926012</v>
      </c>
      <c r="W49" s="123">
        <v>19.943257512234105</v>
      </c>
      <c r="DA49" s="130" t="s">
        <v>4470</v>
      </c>
    </row>
    <row r="50" spans="1:105" ht="12" customHeight="1" x14ac:dyDescent="0.25">
      <c r="A50" s="97" t="s">
        <v>138</v>
      </c>
      <c r="B50" s="98"/>
      <c r="C50" s="99">
        <v>18.96843597741357</v>
      </c>
      <c r="D50" s="99">
        <v>20.300303444280793</v>
      </c>
      <c r="E50" s="99">
        <v>23.182537711919416</v>
      </c>
      <c r="F50" s="99">
        <v>22.582706873938783</v>
      </c>
      <c r="G50" s="99">
        <v>0</v>
      </c>
      <c r="H50" s="99">
        <v>0</v>
      </c>
      <c r="I50" s="99">
        <v>0</v>
      </c>
      <c r="J50" s="99">
        <v>0</v>
      </c>
      <c r="K50" s="99">
        <v>0</v>
      </c>
      <c r="L50" s="99">
        <v>0</v>
      </c>
      <c r="M50" s="99">
        <v>0</v>
      </c>
      <c r="N50" s="99">
        <v>20.873732065734178</v>
      </c>
      <c r="O50" s="99">
        <v>21.581838124388018</v>
      </c>
      <c r="P50" s="99">
        <v>0</v>
      </c>
      <c r="Q50" s="99">
        <v>0</v>
      </c>
      <c r="R50" s="99">
        <v>18.244912134445936</v>
      </c>
      <c r="S50" s="99">
        <v>18.521666743209764</v>
      </c>
      <c r="T50" s="99">
        <v>20.807727630634091</v>
      </c>
      <c r="U50" s="99">
        <v>17.292214798252424</v>
      </c>
      <c r="V50" s="99">
        <v>16.843159576042716</v>
      </c>
      <c r="W50" s="99">
        <v>24.552462435054164</v>
      </c>
      <c r="DA50" s="63" t="s">
        <v>4471</v>
      </c>
    </row>
    <row r="51" spans="1:105" ht="12" customHeight="1" x14ac:dyDescent="0.25">
      <c r="A51" s="97" t="s">
        <v>137</v>
      </c>
      <c r="B51" s="98"/>
      <c r="C51" s="99">
        <v>0</v>
      </c>
      <c r="D51" s="99">
        <v>0</v>
      </c>
      <c r="E51" s="99">
        <v>0</v>
      </c>
      <c r="F51" s="99">
        <v>0</v>
      </c>
      <c r="G51" s="99">
        <v>0</v>
      </c>
      <c r="H51" s="99">
        <v>0</v>
      </c>
      <c r="I51" s="99">
        <v>0</v>
      </c>
      <c r="J51" s="99">
        <v>0</v>
      </c>
      <c r="K51" s="99">
        <v>0</v>
      </c>
      <c r="L51" s="99">
        <v>0</v>
      </c>
      <c r="M51" s="99">
        <v>0</v>
      </c>
      <c r="N51" s="99">
        <v>16.350079988661207</v>
      </c>
      <c r="O51" s="99">
        <v>17.407582773690368</v>
      </c>
      <c r="P51" s="99">
        <v>0</v>
      </c>
      <c r="Q51" s="99">
        <v>0</v>
      </c>
      <c r="R51" s="99">
        <v>15.569058358658912</v>
      </c>
      <c r="S51" s="99">
        <v>15.989560053645848</v>
      </c>
      <c r="T51" s="99">
        <v>18.632379379379277</v>
      </c>
      <c r="U51" s="99">
        <v>15.384383278775243</v>
      </c>
      <c r="V51" s="99">
        <v>15.060476713079515</v>
      </c>
      <c r="W51" s="99">
        <v>22.077314214536308</v>
      </c>
      <c r="DA51" s="63" t="s">
        <v>4472</v>
      </c>
    </row>
    <row r="52" spans="1:105" ht="12" customHeight="1" x14ac:dyDescent="0.25">
      <c r="A52" s="100" t="s">
        <v>216</v>
      </c>
      <c r="B52" s="101"/>
      <c r="C52" s="102">
        <v>0</v>
      </c>
      <c r="D52" s="102">
        <v>0</v>
      </c>
      <c r="E52" s="102">
        <v>0</v>
      </c>
      <c r="F52" s="102">
        <v>0</v>
      </c>
      <c r="G52" s="102">
        <v>0</v>
      </c>
      <c r="H52" s="102">
        <v>0</v>
      </c>
      <c r="I52" s="102">
        <v>0</v>
      </c>
      <c r="J52" s="102">
        <v>0</v>
      </c>
      <c r="K52" s="102">
        <v>0</v>
      </c>
      <c r="L52" s="102">
        <v>0</v>
      </c>
      <c r="M52" s="102">
        <v>0</v>
      </c>
      <c r="N52" s="102">
        <v>10.02278512392226</v>
      </c>
      <c r="O52" s="102">
        <v>10.673692909664192</v>
      </c>
      <c r="P52" s="102">
        <v>0</v>
      </c>
      <c r="Q52" s="102">
        <v>0</v>
      </c>
      <c r="R52" s="102">
        <v>8.8505488338289258</v>
      </c>
      <c r="S52" s="102">
        <v>8.8328468632461004</v>
      </c>
      <c r="T52" s="102">
        <v>11.664329207639545</v>
      </c>
      <c r="U52" s="102">
        <v>8.7317085802171324</v>
      </c>
      <c r="V52" s="102">
        <v>8.3539020694236701</v>
      </c>
      <c r="W52" s="102">
        <v>12.126301295436578</v>
      </c>
      <c r="DA52" s="131" t="s">
        <v>4473</v>
      </c>
    </row>
    <row r="53" spans="1:105" ht="12" customHeight="1" x14ac:dyDescent="0.25">
      <c r="A53" s="103" t="s">
        <v>52</v>
      </c>
      <c r="B53" s="104"/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6.3272948647389464</v>
      </c>
      <c r="O53" s="105">
        <v>6.7338898640261746</v>
      </c>
      <c r="P53" s="105">
        <v>0</v>
      </c>
      <c r="Q53" s="105">
        <v>0</v>
      </c>
      <c r="R53" s="105">
        <v>6.718509524829984</v>
      </c>
      <c r="S53" s="105">
        <v>7.1567131903997456</v>
      </c>
      <c r="T53" s="105">
        <v>6.968050171739729</v>
      </c>
      <c r="U53" s="105">
        <v>6.6526746985581102</v>
      </c>
      <c r="V53" s="105">
        <v>6.706574643655844</v>
      </c>
      <c r="W53" s="105">
        <v>9.9510129190997265</v>
      </c>
      <c r="DA53" s="132" t="s">
        <v>4474</v>
      </c>
    </row>
    <row r="54" spans="1:105" ht="12" customHeight="1" x14ac:dyDescent="0.25">
      <c r="A54" s="106" t="s">
        <v>122</v>
      </c>
      <c r="B54" s="101"/>
      <c r="C54" s="102">
        <v>13.429839605326194</v>
      </c>
      <c r="D54" s="102">
        <v>10.161520229569197</v>
      </c>
      <c r="E54" s="102">
        <v>21.417566413422591</v>
      </c>
      <c r="F54" s="102">
        <v>19.869101972095415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18.754591137488124</v>
      </c>
      <c r="O54" s="102">
        <v>19.672709050424725</v>
      </c>
      <c r="P54" s="102">
        <v>0</v>
      </c>
      <c r="Q54" s="102">
        <v>0</v>
      </c>
      <c r="R54" s="102">
        <v>0</v>
      </c>
      <c r="S54" s="102">
        <v>18.838656387814101</v>
      </c>
      <c r="T54" s="102">
        <v>0</v>
      </c>
      <c r="U54" s="102">
        <v>19.157157565749134</v>
      </c>
      <c r="V54" s="102">
        <v>0</v>
      </c>
      <c r="W54" s="102">
        <v>18.707759648613649</v>
      </c>
      <c r="DA54" s="131" t="s">
        <v>4475</v>
      </c>
    </row>
    <row r="55" spans="1:105" ht="12" customHeight="1" x14ac:dyDescent="0.25">
      <c r="A55" s="107" t="s">
        <v>121</v>
      </c>
      <c r="B55" s="104"/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15.604794906301661</v>
      </c>
      <c r="O55" s="105">
        <v>16.629621283822797</v>
      </c>
      <c r="P55" s="105">
        <v>0</v>
      </c>
      <c r="Q55" s="105">
        <v>0</v>
      </c>
      <c r="R55" s="105">
        <v>0</v>
      </c>
      <c r="S55" s="105">
        <v>16.490124902225915</v>
      </c>
      <c r="T55" s="105">
        <v>16.198037717884361</v>
      </c>
      <c r="U55" s="105">
        <v>17.076806796703991</v>
      </c>
      <c r="V55" s="105">
        <v>17.387118554574503</v>
      </c>
      <c r="W55" s="105">
        <v>16.762756517977017</v>
      </c>
      <c r="DA55" s="132" t="s">
        <v>4476</v>
      </c>
    </row>
    <row r="56" spans="1:105" ht="12" customHeight="1" x14ac:dyDescent="0.25">
      <c r="A56" s="108" t="s">
        <v>53</v>
      </c>
      <c r="B56" s="98"/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9.002092118412989</v>
      </c>
      <c r="O56" s="99">
        <v>9.7426936583523975</v>
      </c>
      <c r="P56" s="99">
        <v>0</v>
      </c>
      <c r="Q56" s="99">
        <v>0</v>
      </c>
      <c r="R56" s="99">
        <v>0</v>
      </c>
      <c r="S56" s="99">
        <v>9.0552555853927004</v>
      </c>
      <c r="T56" s="99">
        <v>9.9791998051972861</v>
      </c>
      <c r="U56" s="99">
        <v>9.7130940032253523</v>
      </c>
      <c r="V56" s="99">
        <v>9.7177386858930781</v>
      </c>
      <c r="W56" s="99">
        <v>8.993051216728011</v>
      </c>
      <c r="DA56" s="63" t="s">
        <v>4477</v>
      </c>
    </row>
    <row r="57" spans="1:105" ht="12" customHeight="1" x14ac:dyDescent="0.25">
      <c r="A57" s="108" t="s">
        <v>52</v>
      </c>
      <c r="B57" s="98"/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6.6027027878886715</v>
      </c>
      <c r="O57" s="99">
        <v>6.8869276254704008</v>
      </c>
      <c r="P57" s="99">
        <v>0</v>
      </c>
      <c r="Q57" s="99">
        <v>0</v>
      </c>
      <c r="R57" s="99">
        <v>0</v>
      </c>
      <c r="S57" s="99">
        <v>7.4348693168332165</v>
      </c>
      <c r="T57" s="99">
        <v>6.2188379126870768</v>
      </c>
      <c r="U57" s="99">
        <v>7.3637127934786397</v>
      </c>
      <c r="V57" s="99">
        <v>7.6693798686814247</v>
      </c>
      <c r="W57" s="99">
        <v>7.7697053012490036</v>
      </c>
      <c r="DA57" s="63" t="s">
        <v>4478</v>
      </c>
    </row>
    <row r="58" spans="1:105" ht="12" customHeight="1" x14ac:dyDescent="0.25">
      <c r="A58" s="121" t="s">
        <v>54</v>
      </c>
      <c r="B58" s="122"/>
      <c r="C58" s="123">
        <v>7.619898640493421</v>
      </c>
      <c r="D58" s="123">
        <v>7.2175715043627306</v>
      </c>
      <c r="E58" s="123">
        <v>11.859993888483627</v>
      </c>
      <c r="F58" s="123">
        <v>11.371424736920108</v>
      </c>
      <c r="G58" s="123">
        <v>0</v>
      </c>
      <c r="H58" s="123">
        <v>0</v>
      </c>
      <c r="I58" s="123">
        <v>0</v>
      </c>
      <c r="J58" s="123">
        <v>0</v>
      </c>
      <c r="K58" s="123">
        <v>0</v>
      </c>
      <c r="L58" s="123">
        <v>0</v>
      </c>
      <c r="M58" s="123">
        <v>0</v>
      </c>
      <c r="N58" s="123">
        <v>11.478642476441239</v>
      </c>
      <c r="O58" s="123">
        <v>11.287201906611791</v>
      </c>
      <c r="P58" s="123">
        <v>0</v>
      </c>
      <c r="Q58" s="123">
        <v>0</v>
      </c>
      <c r="R58" s="123">
        <v>10.734726538563995</v>
      </c>
      <c r="S58" s="123">
        <v>10.889869092968201</v>
      </c>
      <c r="T58" s="123">
        <v>11.178678396595901</v>
      </c>
      <c r="U58" s="123">
        <v>11.521631876495656</v>
      </c>
      <c r="V58" s="123">
        <v>11.044969295655067</v>
      </c>
      <c r="W58" s="123">
        <v>11.225236361504935</v>
      </c>
      <c r="DA58" s="130" t="s">
        <v>4479</v>
      </c>
    </row>
    <row r="59" spans="1:105" ht="12" customHeight="1" x14ac:dyDescent="0.25">
      <c r="A59" s="97" t="s">
        <v>50</v>
      </c>
      <c r="B59" s="98"/>
      <c r="C59" s="99">
        <v>8.2214929104189522</v>
      </c>
      <c r="D59" s="99">
        <v>8.8830859531097204</v>
      </c>
      <c r="E59" s="99">
        <v>11.782079885799739</v>
      </c>
      <c r="F59" s="99">
        <v>11.815911457870603</v>
      </c>
      <c r="G59" s="99">
        <v>0</v>
      </c>
      <c r="H59" s="99">
        <v>0</v>
      </c>
      <c r="I59" s="99">
        <v>0</v>
      </c>
      <c r="J59" s="99">
        <v>0</v>
      </c>
      <c r="K59" s="99">
        <v>0</v>
      </c>
      <c r="L59" s="99">
        <v>0</v>
      </c>
      <c r="M59" s="99">
        <v>0</v>
      </c>
      <c r="N59" s="99">
        <v>12.462206901437408</v>
      </c>
      <c r="O59" s="99">
        <v>11.963416345053634</v>
      </c>
      <c r="P59" s="99">
        <v>0</v>
      </c>
      <c r="Q59" s="99">
        <v>0</v>
      </c>
      <c r="R59" s="99">
        <v>11.905237732681428</v>
      </c>
      <c r="S59" s="99">
        <v>11.973066201444805</v>
      </c>
      <c r="T59" s="99">
        <v>12.284620065731785</v>
      </c>
      <c r="U59" s="99">
        <v>12.801415849581453</v>
      </c>
      <c r="V59" s="99">
        <v>12.123145639611369</v>
      </c>
      <c r="W59" s="99">
        <v>11.695437119317321</v>
      </c>
      <c r="DA59" s="63" t="s">
        <v>4480</v>
      </c>
    </row>
    <row r="60" spans="1:105" ht="12" customHeight="1" x14ac:dyDescent="0.25">
      <c r="A60" s="109" t="s">
        <v>120</v>
      </c>
      <c r="B60" s="33"/>
      <c r="C60" s="110">
        <v>5.6150946654828937</v>
      </c>
      <c r="D60" s="110">
        <v>4.415710202708981</v>
      </c>
      <c r="E60" s="110">
        <v>11.907976594252986</v>
      </c>
      <c r="F60" s="110">
        <v>10.761386505081246</v>
      </c>
      <c r="G60" s="110">
        <v>0</v>
      </c>
      <c r="H60" s="110">
        <v>0</v>
      </c>
      <c r="I60" s="110">
        <v>0</v>
      </c>
      <c r="J60" s="110">
        <v>0</v>
      </c>
      <c r="K60" s="110">
        <v>0</v>
      </c>
      <c r="L60" s="110">
        <v>0</v>
      </c>
      <c r="M60" s="110">
        <v>0</v>
      </c>
      <c r="N60" s="110">
        <v>9.4890024688345562</v>
      </c>
      <c r="O60" s="110">
        <v>9.6684160394557761</v>
      </c>
      <c r="P60" s="110">
        <v>0</v>
      </c>
      <c r="Q60" s="110">
        <v>0</v>
      </c>
      <c r="R60" s="110">
        <v>8.9612247292951519</v>
      </c>
      <c r="S60" s="110">
        <v>9.0077647611072695</v>
      </c>
      <c r="T60" s="110">
        <v>8.8705718848512927</v>
      </c>
      <c r="U60" s="110">
        <v>8.7950695803365964</v>
      </c>
      <c r="V60" s="110">
        <v>8.741936235563271</v>
      </c>
      <c r="W60" s="110">
        <v>8.5901529479313563</v>
      </c>
      <c r="DA60" s="60" t="s">
        <v>4481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8">
        <f t="shared" ref="C62:Q62" si="21">C63+C66+C68+C77</f>
        <v>201.54783036570802</v>
      </c>
      <c r="D62" s="118">
        <f t="shared" si="21"/>
        <v>191.02783124131798</v>
      </c>
      <c r="E62" s="118">
        <f t="shared" si="21"/>
        <v>190.78215998944236</v>
      </c>
      <c r="F62" s="118">
        <f t="shared" si="21"/>
        <v>184.7933238825326</v>
      </c>
      <c r="G62" s="118">
        <f t="shared" si="21"/>
        <v>190.95256367870311</v>
      </c>
      <c r="H62" s="118">
        <f t="shared" si="21"/>
        <v>192.56145924523369</v>
      </c>
      <c r="I62" s="118">
        <f t="shared" si="21"/>
        <v>180.71398755252559</v>
      </c>
      <c r="J62" s="118">
        <f t="shared" si="21"/>
        <v>177.41235730094195</v>
      </c>
      <c r="K62" s="118">
        <f t="shared" si="21"/>
        <v>178.80562070174213</v>
      </c>
      <c r="L62" s="118">
        <f t="shared" si="21"/>
        <v>193.06934047979942</v>
      </c>
      <c r="M62" s="118">
        <f t="shared" si="21"/>
        <v>171.11846719426083</v>
      </c>
      <c r="N62" s="118">
        <f t="shared" si="21"/>
        <v>171.74666475259437</v>
      </c>
      <c r="O62" s="118">
        <f t="shared" si="21"/>
        <v>165.50328497876683</v>
      </c>
      <c r="P62" s="118">
        <f t="shared" si="21"/>
        <v>142.25369386060197</v>
      </c>
      <c r="Q62" s="118">
        <f t="shared" si="21"/>
        <v>133.83713533281602</v>
      </c>
      <c r="R62" s="118">
        <f t="shared" ref="R62:V62" si="22">R63+R66+R68+R77</f>
        <v>138.95805498365772</v>
      </c>
      <c r="S62" s="118">
        <f t="shared" si="22"/>
        <v>138.58337594532571</v>
      </c>
      <c r="T62" s="118">
        <f t="shared" si="22"/>
        <v>129.36644245336493</v>
      </c>
      <c r="U62" s="118">
        <f t="shared" si="22"/>
        <v>124.54273960125883</v>
      </c>
      <c r="V62" s="118">
        <f t="shared" si="22"/>
        <v>118.7288710101047</v>
      </c>
      <c r="W62" s="118">
        <f t="shared" ref="W62" si="23">W63+W66+W68+W77</f>
        <v>123.10512013356112</v>
      </c>
      <c r="DA62" s="129" t="s">
        <v>4482</v>
      </c>
    </row>
    <row r="63" spans="1:105" ht="12.95" customHeight="1" x14ac:dyDescent="0.25">
      <c r="A63" s="121" t="s">
        <v>57</v>
      </c>
      <c r="B63" s="122"/>
      <c r="C63" s="123">
        <f t="shared" ref="C63:Q63" si="24">SUM(C64:C65)</f>
        <v>177.24572888442245</v>
      </c>
      <c r="D63" s="123">
        <f t="shared" si="24"/>
        <v>166.85014876828174</v>
      </c>
      <c r="E63" s="123">
        <f t="shared" si="24"/>
        <v>159.13954521923054</v>
      </c>
      <c r="F63" s="123">
        <f t="shared" si="24"/>
        <v>153.40662586352545</v>
      </c>
      <c r="G63" s="123">
        <f t="shared" si="24"/>
        <v>160.78089125013383</v>
      </c>
      <c r="H63" s="123">
        <f t="shared" si="24"/>
        <v>161.92668660494789</v>
      </c>
      <c r="I63" s="123">
        <f t="shared" si="24"/>
        <v>150.15899544209819</v>
      </c>
      <c r="J63" s="123">
        <f t="shared" si="24"/>
        <v>146.41197470268528</v>
      </c>
      <c r="K63" s="123">
        <f t="shared" si="24"/>
        <v>147.00146993534753</v>
      </c>
      <c r="L63" s="123">
        <f t="shared" si="24"/>
        <v>160.63740656686613</v>
      </c>
      <c r="M63" s="123">
        <f t="shared" si="24"/>
        <v>139.47793450986401</v>
      </c>
      <c r="N63" s="123">
        <f t="shared" si="24"/>
        <v>140.40611764337692</v>
      </c>
      <c r="O63" s="123">
        <f t="shared" si="24"/>
        <v>134.14213926590011</v>
      </c>
      <c r="P63" s="123">
        <f t="shared" si="24"/>
        <v>112.75412007171749</v>
      </c>
      <c r="Q63" s="123">
        <f t="shared" si="24"/>
        <v>104.9668816383097</v>
      </c>
      <c r="R63" s="123">
        <f t="shared" ref="R63:V63" si="25">SUM(R64:R65)</f>
        <v>109.46267178129048</v>
      </c>
      <c r="S63" s="123">
        <f t="shared" si="25"/>
        <v>108.36948084858517</v>
      </c>
      <c r="T63" s="123">
        <f t="shared" si="25"/>
        <v>101.72948454359859</v>
      </c>
      <c r="U63" s="123">
        <f t="shared" si="25"/>
        <v>95.653605276402288</v>
      </c>
      <c r="V63" s="123">
        <f t="shared" si="25"/>
        <v>90.326423460806879</v>
      </c>
      <c r="W63" s="123">
        <f t="shared" ref="W63" si="26">SUM(W64:W65)</f>
        <v>92.170993339321669</v>
      </c>
      <c r="DA63" s="130" t="s">
        <v>4483</v>
      </c>
    </row>
    <row r="64" spans="1:105" ht="12" customHeight="1" x14ac:dyDescent="0.25">
      <c r="A64" s="97" t="s">
        <v>217</v>
      </c>
      <c r="B64" s="98"/>
      <c r="C64" s="99">
        <v>175.18371801482459</v>
      </c>
      <c r="D64" s="99">
        <v>164.89820108854582</v>
      </c>
      <c r="E64" s="99">
        <v>157.24984717182005</v>
      </c>
      <c r="F64" s="99">
        <v>151.58817799446004</v>
      </c>
      <c r="G64" s="99">
        <v>158.87550343055401</v>
      </c>
      <c r="H64" s="99">
        <v>159.98721599690245</v>
      </c>
      <c r="I64" s="99">
        <v>148.38162437545</v>
      </c>
      <c r="J64" s="99">
        <v>144.67131335099759</v>
      </c>
      <c r="K64" s="99">
        <v>145.25260107839725</v>
      </c>
      <c r="L64" s="99">
        <v>158.69344046617834</v>
      </c>
      <c r="M64" s="99">
        <v>137.80096968112451</v>
      </c>
      <c r="N64" s="99">
        <v>138.69425666540027</v>
      </c>
      <c r="O64" s="99">
        <v>132.48869952751312</v>
      </c>
      <c r="P64" s="99">
        <v>111.36891504448982</v>
      </c>
      <c r="Q64" s="99">
        <v>103.66813471204649</v>
      </c>
      <c r="R64" s="99">
        <v>108.09689282147909</v>
      </c>
      <c r="S64" s="99">
        <v>107.01548148753903</v>
      </c>
      <c r="T64" s="99">
        <v>100.42888138079576</v>
      </c>
      <c r="U64" s="99">
        <v>94.447808221218395</v>
      </c>
      <c r="V64" s="99">
        <v>89.182590438352406</v>
      </c>
      <c r="W64" s="99">
        <v>91.026169082028275</v>
      </c>
      <c r="DA64" s="63" t="s">
        <v>4484</v>
      </c>
    </row>
    <row r="65" spans="1:105" ht="12" customHeight="1" x14ac:dyDescent="0.25">
      <c r="A65" s="97" t="s">
        <v>53</v>
      </c>
      <c r="B65" s="98"/>
      <c r="C65" s="99">
        <v>2.0620108695978474</v>
      </c>
      <c r="D65" s="99">
        <v>1.9519476797359281</v>
      </c>
      <c r="E65" s="99">
        <v>1.8896980474105032</v>
      </c>
      <c r="F65" s="99">
        <v>1.8184478690654162</v>
      </c>
      <c r="G65" s="99">
        <v>1.9053878195798162</v>
      </c>
      <c r="H65" s="99">
        <v>1.9394706080454494</v>
      </c>
      <c r="I65" s="99">
        <v>1.7773710666481988</v>
      </c>
      <c r="J65" s="99">
        <v>1.7406613516877039</v>
      </c>
      <c r="K65" s="99">
        <v>1.7488688569502762</v>
      </c>
      <c r="L65" s="99">
        <v>1.9439661006877929</v>
      </c>
      <c r="M65" s="99">
        <v>1.6769648287395094</v>
      </c>
      <c r="N65" s="99">
        <v>1.7118609779766316</v>
      </c>
      <c r="O65" s="99">
        <v>1.6534397383869999</v>
      </c>
      <c r="P65" s="99">
        <v>1.3852050272276648</v>
      </c>
      <c r="Q65" s="99">
        <v>1.2987469262632103</v>
      </c>
      <c r="R65" s="99">
        <v>1.3657789598113887</v>
      </c>
      <c r="S65" s="99">
        <v>1.3539993610461289</v>
      </c>
      <c r="T65" s="99">
        <v>1.3006031628028316</v>
      </c>
      <c r="U65" s="99">
        <v>1.2057970551838868</v>
      </c>
      <c r="V65" s="99">
        <v>1.1438330224544693</v>
      </c>
      <c r="W65" s="99">
        <v>1.1448242572933913</v>
      </c>
      <c r="DA65" s="63" t="s">
        <v>4485</v>
      </c>
    </row>
    <row r="66" spans="1:105" ht="12.95" customHeight="1" x14ac:dyDescent="0.25">
      <c r="A66" s="121" t="s">
        <v>92</v>
      </c>
      <c r="B66" s="122"/>
      <c r="C66" s="123">
        <f t="shared" ref="C66:W66" si="27">C67</f>
        <v>3.6473059832063605E-4</v>
      </c>
      <c r="D66" s="123">
        <f t="shared" si="27"/>
        <v>6.9478670763324787E-4</v>
      </c>
      <c r="E66" s="123">
        <f t="shared" si="27"/>
        <v>2.3938246031587908E-3</v>
      </c>
      <c r="F66" s="123">
        <f t="shared" si="27"/>
        <v>5.611273057449977E-3</v>
      </c>
      <c r="G66" s="123">
        <f t="shared" si="27"/>
        <v>2.8095777822048896E-3</v>
      </c>
      <c r="H66" s="123">
        <f t="shared" si="27"/>
        <v>6.9425741405937632E-3</v>
      </c>
      <c r="I66" s="123">
        <f t="shared" si="27"/>
        <v>1.7363472292944007E-2</v>
      </c>
      <c r="J66" s="123">
        <f t="shared" si="27"/>
        <v>2.2394063808776895E-2</v>
      </c>
      <c r="K66" s="123">
        <f t="shared" si="27"/>
        <v>2.9002351745427417E-2</v>
      </c>
      <c r="L66" s="123">
        <f t="shared" si="27"/>
        <v>2.8676044147710883E-2</v>
      </c>
      <c r="M66" s="123">
        <f t="shared" si="27"/>
        <v>3.7506858474609252E-2</v>
      </c>
      <c r="N66" s="123">
        <f t="shared" si="27"/>
        <v>3.6691615526536187E-2</v>
      </c>
      <c r="O66" s="123">
        <f t="shared" si="27"/>
        <v>6.3692123482514421E-2</v>
      </c>
      <c r="P66" s="123">
        <f t="shared" si="27"/>
        <v>8.3118792794422622E-2</v>
      </c>
      <c r="Q66" s="123">
        <f t="shared" si="27"/>
        <v>0.19158370633213262</v>
      </c>
      <c r="R66" s="123">
        <f t="shared" si="27"/>
        <v>0.13826536210200457</v>
      </c>
      <c r="S66" s="123">
        <f t="shared" si="27"/>
        <v>0.11435414400362311</v>
      </c>
      <c r="T66" s="123">
        <f t="shared" si="27"/>
        <v>0.12663414578378362</v>
      </c>
      <c r="U66" s="123">
        <f t="shared" si="27"/>
        <v>0.12852281364557028</v>
      </c>
      <c r="V66" s="123">
        <f t="shared" si="27"/>
        <v>8.135359361053611E-2</v>
      </c>
      <c r="W66" s="123">
        <f t="shared" si="27"/>
        <v>4.420303259472036E-2</v>
      </c>
      <c r="DA66" s="130" t="s">
        <v>4486</v>
      </c>
    </row>
    <row r="67" spans="1:105" ht="12" customHeight="1" x14ac:dyDescent="0.25">
      <c r="A67" s="97" t="s">
        <v>53</v>
      </c>
      <c r="B67" s="98"/>
      <c r="C67" s="99">
        <f>RES_hhdet_in_fech!C67/RES_summary!C$21</f>
        <v>3.6473059832063605E-4</v>
      </c>
      <c r="D67" s="99">
        <f>RES_hhdet_in_fech!D67/RES_summary!D$21</f>
        <v>6.9478670763324787E-4</v>
      </c>
      <c r="E67" s="99">
        <f>RES_hhdet_in_fech!E67/RES_summary!E$21</f>
        <v>2.3938246031587908E-3</v>
      </c>
      <c r="F67" s="99">
        <f>RES_hhdet_in_fech!F67/RES_summary!F$21</f>
        <v>5.611273057449977E-3</v>
      </c>
      <c r="G67" s="99">
        <f>RES_hhdet_in_fech!G67/RES_summary!G$21</f>
        <v>2.8095777822048896E-3</v>
      </c>
      <c r="H67" s="99">
        <f>RES_hhdet_in_fech!H67/RES_summary!H$21</f>
        <v>6.9425741405937632E-3</v>
      </c>
      <c r="I67" s="99">
        <f>RES_hhdet_in_fech!I67/RES_summary!I$21</f>
        <v>1.7363472292944007E-2</v>
      </c>
      <c r="J67" s="99">
        <f>RES_hhdet_in_fech!J67/RES_summary!J$21</f>
        <v>2.2394063808776895E-2</v>
      </c>
      <c r="K67" s="99">
        <f>RES_hhdet_in_fech!K67/RES_summary!K$21</f>
        <v>2.9002351745427417E-2</v>
      </c>
      <c r="L67" s="99">
        <f>RES_hhdet_in_fech!L67/RES_summary!L$21</f>
        <v>2.8676044147710883E-2</v>
      </c>
      <c r="M67" s="99">
        <f>RES_hhdet_in_fech!M67/RES_summary!M$21</f>
        <v>3.7506858474609252E-2</v>
      </c>
      <c r="N67" s="99">
        <f>RES_hhdet_in_fech!N67/RES_summary!N$21</f>
        <v>3.6691615526536187E-2</v>
      </c>
      <c r="O67" s="99">
        <f>RES_hhdet_in_fech!O67/RES_summary!O$21</f>
        <v>6.3692123482514421E-2</v>
      </c>
      <c r="P67" s="99">
        <f>RES_hhdet_in_fech!P67/RES_summary!P$21</f>
        <v>8.3118792794422622E-2</v>
      </c>
      <c r="Q67" s="99">
        <f>RES_hhdet_in_fech!Q67/RES_summary!Q$21</f>
        <v>0.19158370633213262</v>
      </c>
      <c r="R67" s="99">
        <f>RES_hhdet_in_fech!R67/RES_summary!R$21</f>
        <v>0.13826536210200457</v>
      </c>
      <c r="S67" s="99">
        <f>RES_hhdet_in_fech!S67/RES_summary!S$21</f>
        <v>0.11435414400362311</v>
      </c>
      <c r="T67" s="99">
        <f>RES_hhdet_in_fech!T67/RES_summary!T$21</f>
        <v>0.12663414578378362</v>
      </c>
      <c r="U67" s="99">
        <f>RES_hhdet_in_fech!U67/RES_summary!U$21</f>
        <v>0.12852281364557028</v>
      </c>
      <c r="V67" s="99">
        <f>RES_hhdet_in_fech!V67/RES_summary!V$21</f>
        <v>8.135359361053611E-2</v>
      </c>
      <c r="W67" s="99">
        <f>RES_hhdet_in_fech!W67/RES_summary!W$21</f>
        <v>4.420303259472036E-2</v>
      </c>
      <c r="DA67" s="63" t="s">
        <v>4487</v>
      </c>
    </row>
    <row r="68" spans="1:105" ht="12" customHeight="1" x14ac:dyDescent="0.25">
      <c r="A68" s="121" t="s">
        <v>55</v>
      </c>
      <c r="B68" s="122"/>
      <c r="C68" s="123">
        <v>16.662922323911317</v>
      </c>
      <c r="D68" s="123">
        <v>16.439433577658132</v>
      </c>
      <c r="E68" s="123">
        <v>19.092056439292413</v>
      </c>
      <c r="F68" s="123">
        <v>19.20888087044592</v>
      </c>
      <c r="G68" s="123">
        <v>18.817917997440098</v>
      </c>
      <c r="H68" s="123">
        <v>18.900277813620399</v>
      </c>
      <c r="I68" s="123">
        <v>18.789204749622552</v>
      </c>
      <c r="J68" s="123">
        <v>18.881456586968149</v>
      </c>
      <c r="K68" s="123">
        <v>19.340401654752952</v>
      </c>
      <c r="L68" s="123">
        <v>19.417163350787678</v>
      </c>
      <c r="M68" s="123">
        <v>19.365203203816009</v>
      </c>
      <c r="N68" s="123">
        <v>19.097546687267737</v>
      </c>
      <c r="O68" s="123">
        <v>19.0433250555032</v>
      </c>
      <c r="P68" s="123">
        <v>17.948142948556221</v>
      </c>
      <c r="Q68" s="123">
        <v>17.313204725742334</v>
      </c>
      <c r="R68" s="123">
        <v>17.481746631079737</v>
      </c>
      <c r="S68" s="123">
        <v>17.827508110233268</v>
      </c>
      <c r="T68" s="123">
        <v>16.557471274290528</v>
      </c>
      <c r="U68" s="123">
        <v>16.793520108673</v>
      </c>
      <c r="V68" s="123">
        <v>16.673040660582831</v>
      </c>
      <c r="W68" s="123">
        <v>18.729460525189499</v>
      </c>
      <c r="DA68" s="130" t="s">
        <v>4488</v>
      </c>
    </row>
    <row r="69" spans="1:105" ht="12" customHeight="1" x14ac:dyDescent="0.25">
      <c r="A69" s="97" t="s">
        <v>134</v>
      </c>
      <c r="B69" s="98"/>
      <c r="C69" s="99">
        <v>16.95184601378385</v>
      </c>
      <c r="D69" s="99">
        <v>16.658987931407019</v>
      </c>
      <c r="E69" s="99">
        <v>18.942992197001384</v>
      </c>
      <c r="F69" s="99">
        <v>19.175984921794853</v>
      </c>
      <c r="G69" s="99">
        <v>19.001315402839232</v>
      </c>
      <c r="H69" s="99">
        <v>18.929444813392461</v>
      </c>
      <c r="I69" s="99">
        <v>18.879270654596386</v>
      </c>
      <c r="J69" s="99">
        <v>18.920596079785199</v>
      </c>
      <c r="K69" s="99">
        <v>19.508516339253489</v>
      </c>
      <c r="L69" s="99">
        <v>19.419894001580708</v>
      </c>
      <c r="M69" s="99">
        <v>19.394919466176642</v>
      </c>
      <c r="N69" s="99">
        <v>19.145881245829642</v>
      </c>
      <c r="O69" s="99">
        <v>19.184595340980835</v>
      </c>
      <c r="P69" s="99">
        <v>18.132266472466711</v>
      </c>
      <c r="Q69" s="99">
        <v>17.373079771690751</v>
      </c>
      <c r="R69" s="99">
        <v>17.51848102840351</v>
      </c>
      <c r="S69" s="99">
        <v>17.835364377311311</v>
      </c>
      <c r="T69" s="99">
        <v>16.602058102352931</v>
      </c>
      <c r="U69" s="99">
        <v>16.777159973633193</v>
      </c>
      <c r="V69" s="99">
        <v>16.662105199228471</v>
      </c>
      <c r="W69" s="99">
        <v>18.8551991057302</v>
      </c>
      <c r="DA69" s="63" t="s">
        <v>4489</v>
      </c>
    </row>
    <row r="70" spans="1:105" ht="12" customHeight="1" x14ac:dyDescent="0.25">
      <c r="A70" s="97" t="s">
        <v>133</v>
      </c>
      <c r="B70" s="98"/>
      <c r="C70" s="99">
        <v>0</v>
      </c>
      <c r="D70" s="99">
        <v>0</v>
      </c>
      <c r="E70" s="99">
        <v>0</v>
      </c>
      <c r="F70" s="99">
        <v>0</v>
      </c>
      <c r="G70" s="99">
        <v>0</v>
      </c>
      <c r="H70" s="99">
        <v>0</v>
      </c>
      <c r="I70" s="99">
        <v>0</v>
      </c>
      <c r="J70" s="99">
        <v>0</v>
      </c>
      <c r="K70" s="99">
        <v>15.922393392358027</v>
      </c>
      <c r="L70" s="99">
        <v>16.093365091815059</v>
      </c>
      <c r="M70" s="99">
        <v>16.091504309448013</v>
      </c>
      <c r="N70" s="99">
        <v>15.987116976888965</v>
      </c>
      <c r="O70" s="99">
        <v>16.392506460018929</v>
      </c>
      <c r="P70" s="99">
        <v>15.808364778056873</v>
      </c>
      <c r="Q70" s="99">
        <v>15.452213645564752</v>
      </c>
      <c r="R70" s="99">
        <v>15.741455659339707</v>
      </c>
      <c r="S70" s="99">
        <v>16.156631832121583</v>
      </c>
      <c r="T70" s="99">
        <v>15.392836611307695</v>
      </c>
      <c r="U70" s="99">
        <v>15.513986814638203</v>
      </c>
      <c r="V70" s="99">
        <v>15.461753196231806</v>
      </c>
      <c r="W70" s="99">
        <v>17.531264424840852</v>
      </c>
      <c r="DA70" s="63" t="s">
        <v>4490</v>
      </c>
    </row>
    <row r="71" spans="1:105" ht="12" customHeight="1" x14ac:dyDescent="0.25">
      <c r="A71" s="100" t="s">
        <v>217</v>
      </c>
      <c r="B71" s="101"/>
      <c r="C71" s="102">
        <v>0</v>
      </c>
      <c r="D71" s="102">
        <v>0</v>
      </c>
      <c r="E71" s="102">
        <v>0</v>
      </c>
      <c r="F71" s="102">
        <v>0</v>
      </c>
      <c r="G71" s="102">
        <v>0</v>
      </c>
      <c r="H71" s="102">
        <v>0</v>
      </c>
      <c r="I71" s="102">
        <v>0</v>
      </c>
      <c r="J71" s="102">
        <v>0</v>
      </c>
      <c r="K71" s="102">
        <v>9.6473021811402244</v>
      </c>
      <c r="L71" s="102">
        <v>10.024156183232467</v>
      </c>
      <c r="M71" s="102">
        <v>9.65769164659452</v>
      </c>
      <c r="N71" s="102">
        <v>9.211621383085161</v>
      </c>
      <c r="O71" s="102">
        <v>9.4955710510748137</v>
      </c>
      <c r="P71" s="102">
        <v>8.8279093573601859</v>
      </c>
      <c r="Q71" s="102">
        <v>8.5702028238025889</v>
      </c>
      <c r="R71" s="102">
        <v>8.5488396094455936</v>
      </c>
      <c r="S71" s="102">
        <v>8.5547468351517608</v>
      </c>
      <c r="T71" s="102">
        <v>9.285991975168324</v>
      </c>
      <c r="U71" s="102">
        <v>8.504329493864752</v>
      </c>
      <c r="V71" s="102">
        <v>8.2991724644912033</v>
      </c>
      <c r="W71" s="102">
        <v>9.2063944057052076</v>
      </c>
      <c r="DA71" s="131" t="s">
        <v>4491</v>
      </c>
    </row>
    <row r="72" spans="1:105" ht="12" customHeight="1" x14ac:dyDescent="0.25">
      <c r="A72" s="103" t="s">
        <v>52</v>
      </c>
      <c r="B72" s="104"/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6.2750912112178039</v>
      </c>
      <c r="L72" s="105">
        <v>6.0692089085825893</v>
      </c>
      <c r="M72" s="105">
        <v>6.4338126628534917</v>
      </c>
      <c r="N72" s="105">
        <v>6.7754955938038037</v>
      </c>
      <c r="O72" s="105">
        <v>6.8969354089441195</v>
      </c>
      <c r="P72" s="105">
        <v>6.9804554206966847</v>
      </c>
      <c r="Q72" s="105">
        <v>6.8820108217621652</v>
      </c>
      <c r="R72" s="105">
        <v>7.1926160498941121</v>
      </c>
      <c r="S72" s="105">
        <v>7.601884996969825</v>
      </c>
      <c r="T72" s="105">
        <v>6.106844636139372</v>
      </c>
      <c r="U72" s="105">
        <v>7.0096573207734476</v>
      </c>
      <c r="V72" s="105">
        <v>7.1625807317406016</v>
      </c>
      <c r="W72" s="105">
        <v>8.3248700191356448</v>
      </c>
      <c r="DA72" s="132" t="s">
        <v>4492</v>
      </c>
    </row>
    <row r="73" spans="1:105" ht="12" customHeight="1" x14ac:dyDescent="0.25">
      <c r="A73" s="106" t="s">
        <v>122</v>
      </c>
      <c r="B73" s="101"/>
      <c r="C73" s="102">
        <v>13.429839605326194</v>
      </c>
      <c r="D73" s="102">
        <v>10.161520229569197</v>
      </c>
      <c r="E73" s="102">
        <v>21.417566413422588</v>
      </c>
      <c r="F73" s="102">
        <v>19.869101972095415</v>
      </c>
      <c r="G73" s="102">
        <v>15.691092543902005</v>
      </c>
      <c r="H73" s="102">
        <v>18.534155387222295</v>
      </c>
      <c r="I73" s="102">
        <v>16.928899825057382</v>
      </c>
      <c r="J73" s="102">
        <v>17.735999473671864</v>
      </c>
      <c r="K73" s="102">
        <v>18.614107847577305</v>
      </c>
      <c r="L73" s="102">
        <v>19.841885841044181</v>
      </c>
      <c r="M73" s="102">
        <v>19.323505642024084</v>
      </c>
      <c r="N73" s="102">
        <v>18.75459113748812</v>
      </c>
      <c r="O73" s="102">
        <v>19.672709050424725</v>
      </c>
      <c r="P73" s="102">
        <v>19.073759739510745</v>
      </c>
      <c r="Q73" s="102">
        <v>19.086460612237218</v>
      </c>
      <c r="R73" s="102">
        <v>19.019755913224419</v>
      </c>
      <c r="S73" s="102">
        <v>18.838656387814105</v>
      </c>
      <c r="T73" s="102">
        <v>0</v>
      </c>
      <c r="U73" s="102">
        <v>19.157157565749127</v>
      </c>
      <c r="V73" s="102">
        <v>0</v>
      </c>
      <c r="W73" s="102">
        <v>18.707759648613649</v>
      </c>
      <c r="DA73" s="131" t="s">
        <v>4493</v>
      </c>
    </row>
    <row r="74" spans="1:105" ht="12" customHeight="1" x14ac:dyDescent="0.25">
      <c r="A74" s="107" t="s">
        <v>121</v>
      </c>
      <c r="B74" s="104"/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15.419718382189556</v>
      </c>
      <c r="L74" s="105">
        <v>16.609758201390271</v>
      </c>
      <c r="M74" s="105">
        <v>16.099806375960473</v>
      </c>
      <c r="N74" s="105">
        <v>15.604794906301661</v>
      </c>
      <c r="O74" s="105">
        <v>16.6296212838228</v>
      </c>
      <c r="P74" s="105">
        <v>16.309565061687099</v>
      </c>
      <c r="Q74" s="105">
        <v>16.559651040279579</v>
      </c>
      <c r="R74" s="105">
        <v>16.597386746735779</v>
      </c>
      <c r="S74" s="105">
        <v>16.490124902225915</v>
      </c>
      <c r="T74" s="105">
        <v>16.198037717884361</v>
      </c>
      <c r="U74" s="105">
        <v>17.076806796703991</v>
      </c>
      <c r="V74" s="105">
        <v>17.387118554574499</v>
      </c>
      <c r="W74" s="105">
        <v>16.762756517977017</v>
      </c>
      <c r="DA74" s="132" t="s">
        <v>4494</v>
      </c>
    </row>
    <row r="75" spans="1:105" ht="12" customHeight="1" x14ac:dyDescent="0.25">
      <c r="A75" s="108" t="s">
        <v>53</v>
      </c>
      <c r="B75" s="98"/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9.1984431175497097</v>
      </c>
      <c r="L75" s="99">
        <v>10.24990229891813</v>
      </c>
      <c r="M75" s="99">
        <v>9.6118907567090925</v>
      </c>
      <c r="N75" s="99">
        <v>9.0020921184129925</v>
      </c>
      <c r="O75" s="99">
        <v>9.7426936583523975</v>
      </c>
      <c r="P75" s="99">
        <v>9.2966568668885508</v>
      </c>
      <c r="Q75" s="99">
        <v>9.4526163231879856</v>
      </c>
      <c r="R75" s="99">
        <v>9.3282430582918323</v>
      </c>
      <c r="S75" s="99">
        <v>9.0552555853926986</v>
      </c>
      <c r="T75" s="99">
        <v>9.9791998051972843</v>
      </c>
      <c r="U75" s="99">
        <v>9.7130940032253523</v>
      </c>
      <c r="V75" s="99">
        <v>9.7177386858930763</v>
      </c>
      <c r="W75" s="99">
        <v>8.9930512167280146</v>
      </c>
      <c r="DA75" s="63" t="s">
        <v>4495</v>
      </c>
    </row>
    <row r="76" spans="1:105" ht="12" customHeight="1" x14ac:dyDescent="0.25">
      <c r="A76" s="108" t="s">
        <v>52</v>
      </c>
      <c r="B76" s="98"/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6.2212752646398473</v>
      </c>
      <c r="L76" s="99">
        <v>6.3598559024721402</v>
      </c>
      <c r="M76" s="99">
        <v>6.4879156192513809</v>
      </c>
      <c r="N76" s="99">
        <v>6.6027027878886715</v>
      </c>
      <c r="O76" s="99">
        <v>6.8869276254704008</v>
      </c>
      <c r="P76" s="99">
        <v>7.0129081947985501</v>
      </c>
      <c r="Q76" s="99">
        <v>7.1070347170915955</v>
      </c>
      <c r="R76" s="99">
        <v>7.269143688443946</v>
      </c>
      <c r="S76" s="99">
        <v>7.4348693168332183</v>
      </c>
      <c r="T76" s="99">
        <v>6.2188379126870768</v>
      </c>
      <c r="U76" s="99">
        <v>7.3637127934786424</v>
      </c>
      <c r="V76" s="99">
        <v>7.669379868681423</v>
      </c>
      <c r="W76" s="99">
        <v>7.7697053012490054</v>
      </c>
      <c r="DA76" s="63" t="s">
        <v>4496</v>
      </c>
    </row>
    <row r="77" spans="1:105" ht="12" customHeight="1" x14ac:dyDescent="0.25">
      <c r="A77" s="121" t="s">
        <v>54</v>
      </c>
      <c r="B77" s="122"/>
      <c r="C77" s="123">
        <v>7.6388144267759559</v>
      </c>
      <c r="D77" s="123">
        <v>7.7375541086704711</v>
      </c>
      <c r="E77" s="123">
        <v>12.548164506316262</v>
      </c>
      <c r="F77" s="123">
        <v>12.172205875503808</v>
      </c>
      <c r="G77" s="123">
        <v>11.350944853346967</v>
      </c>
      <c r="H77" s="123">
        <v>11.727552252524815</v>
      </c>
      <c r="I77" s="123">
        <v>11.748423888511924</v>
      </c>
      <c r="J77" s="123">
        <v>12.09653194747974</v>
      </c>
      <c r="K77" s="123">
        <v>12.434746759896219</v>
      </c>
      <c r="L77" s="123">
        <v>12.986094517997893</v>
      </c>
      <c r="M77" s="123">
        <v>12.237822622106192</v>
      </c>
      <c r="N77" s="123">
        <v>12.206308806423193</v>
      </c>
      <c r="O77" s="123">
        <v>12.254128533880978</v>
      </c>
      <c r="P77" s="123">
        <v>11.468312047533836</v>
      </c>
      <c r="Q77" s="123">
        <v>11.365465262431851</v>
      </c>
      <c r="R77" s="123">
        <v>11.875371209185491</v>
      </c>
      <c r="S77" s="123">
        <v>12.27203284250365</v>
      </c>
      <c r="T77" s="123">
        <v>10.952852489692022</v>
      </c>
      <c r="U77" s="123">
        <v>11.967091402537962</v>
      </c>
      <c r="V77" s="123">
        <v>11.648053295104457</v>
      </c>
      <c r="W77" s="123">
        <v>12.160463236455222</v>
      </c>
      <c r="DA77" s="130" t="s">
        <v>4497</v>
      </c>
    </row>
    <row r="78" spans="1:105" ht="12" customHeight="1" x14ac:dyDescent="0.25">
      <c r="A78" s="97" t="s">
        <v>192</v>
      </c>
      <c r="B78" s="98"/>
      <c r="C78" s="99">
        <v>7.9976235994736475</v>
      </c>
      <c r="D78" s="99">
        <v>8.1889233422725596</v>
      </c>
      <c r="E78" s="99">
        <v>12.621642889979714</v>
      </c>
      <c r="F78" s="99">
        <v>12.302265820243214</v>
      </c>
      <c r="G78" s="99">
        <v>11.63658267060771</v>
      </c>
      <c r="H78" s="99">
        <v>12.0142999349306</v>
      </c>
      <c r="I78" s="99">
        <v>12.054900435162539</v>
      </c>
      <c r="J78" s="99">
        <v>12.302412371299456</v>
      </c>
      <c r="K78" s="99">
        <v>12.686159240998773</v>
      </c>
      <c r="L78" s="99">
        <v>13.156123997954998</v>
      </c>
      <c r="M78" s="99">
        <v>12.429004457338232</v>
      </c>
      <c r="N78" s="99">
        <v>12.392439485201736</v>
      </c>
      <c r="O78" s="99">
        <v>12.45030325407077</v>
      </c>
      <c r="P78" s="99">
        <v>11.783256652138993</v>
      </c>
      <c r="Q78" s="99">
        <v>11.600474578532214</v>
      </c>
      <c r="R78" s="99">
        <v>12.133426831326529</v>
      </c>
      <c r="S78" s="99">
        <v>12.566791702949679</v>
      </c>
      <c r="T78" s="99">
        <v>11.122526646196636</v>
      </c>
      <c r="U78" s="99">
        <v>12.232319284573306</v>
      </c>
      <c r="V78" s="99">
        <v>11.822985472823419</v>
      </c>
      <c r="W78" s="99">
        <v>12.872028921892914</v>
      </c>
      <c r="DA78" s="63" t="s">
        <v>4498</v>
      </c>
    </row>
    <row r="79" spans="1:105" ht="12" customHeight="1" x14ac:dyDescent="0.25">
      <c r="A79" s="109" t="s">
        <v>120</v>
      </c>
      <c r="B79" s="33"/>
      <c r="C79" s="110">
        <v>5.6150946654828937</v>
      </c>
      <c r="D79" s="110">
        <v>4.415710202708981</v>
      </c>
      <c r="E79" s="110">
        <v>11.90797659425299</v>
      </c>
      <c r="F79" s="110">
        <v>10.761386505081246</v>
      </c>
      <c r="G79" s="110">
        <v>8.298409324751395</v>
      </c>
      <c r="H79" s="110">
        <v>9.887336045218122</v>
      </c>
      <c r="I79" s="110">
        <v>8.9553596328252674</v>
      </c>
      <c r="J79" s="110">
        <v>9.4966154052556462</v>
      </c>
      <c r="K79" s="110">
        <v>9.5614460943225712</v>
      </c>
      <c r="L79" s="110">
        <v>10.656551630236104</v>
      </c>
      <c r="M79" s="110">
        <v>9.7533216092519162</v>
      </c>
      <c r="N79" s="110">
        <v>9.4890024688345544</v>
      </c>
      <c r="O79" s="110">
        <v>9.6684160394557743</v>
      </c>
      <c r="P79" s="110">
        <v>8.9499668102124339</v>
      </c>
      <c r="Q79" s="110">
        <v>8.8433171226922926</v>
      </c>
      <c r="R79" s="110">
        <v>8.9612247292951501</v>
      </c>
      <c r="S79" s="110">
        <v>9.0077647611072713</v>
      </c>
      <c r="T79" s="110">
        <v>8.8705718848512944</v>
      </c>
      <c r="U79" s="110">
        <v>8.7950695803365928</v>
      </c>
      <c r="V79" s="110">
        <v>8.7419362355632728</v>
      </c>
      <c r="W79" s="110">
        <v>8.5901529479313563</v>
      </c>
      <c r="DA79" s="60" t="s">
        <v>4499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8">
        <f t="shared" ref="C81:Q81" si="28">C82+C85+C87+C100</f>
        <v>211.13367736254247</v>
      </c>
      <c r="D81" s="118">
        <f t="shared" si="28"/>
        <v>200.74008119857481</v>
      </c>
      <c r="E81" s="118">
        <f t="shared" si="28"/>
        <v>201.5922190726655</v>
      </c>
      <c r="F81" s="118">
        <f t="shared" si="28"/>
        <v>196.80597377460447</v>
      </c>
      <c r="G81" s="118">
        <f t="shared" si="28"/>
        <v>189.52378620725074</v>
      </c>
      <c r="H81" s="118">
        <f t="shared" si="28"/>
        <v>194.43787866046605</v>
      </c>
      <c r="I81" s="118">
        <f t="shared" si="28"/>
        <v>185.28289227297756</v>
      </c>
      <c r="J81" s="118">
        <f t="shared" si="28"/>
        <v>182.45807733394517</v>
      </c>
      <c r="K81" s="118">
        <f t="shared" si="28"/>
        <v>177.70720063641178</v>
      </c>
      <c r="L81" s="118">
        <f t="shared" si="28"/>
        <v>188.8338623292849</v>
      </c>
      <c r="M81" s="118">
        <f t="shared" si="28"/>
        <v>180.79464624670985</v>
      </c>
      <c r="N81" s="118">
        <f t="shared" si="28"/>
        <v>177.71566562007496</v>
      </c>
      <c r="O81" s="118">
        <f t="shared" si="28"/>
        <v>171.73544745609496</v>
      </c>
      <c r="P81" s="118">
        <f t="shared" si="28"/>
        <v>150.2635366199811</v>
      </c>
      <c r="Q81" s="118">
        <f t="shared" si="28"/>
        <v>147.75479038206046</v>
      </c>
      <c r="R81" s="118">
        <f t="shared" ref="R81:V81" si="29">R82+R85+R87+R100</f>
        <v>136.34548427745457</v>
      </c>
      <c r="S81" s="118">
        <f t="shared" si="29"/>
        <v>113.82795463440542</v>
      </c>
      <c r="T81" s="118">
        <f t="shared" si="29"/>
        <v>179.80089108282905</v>
      </c>
      <c r="U81" s="118">
        <f t="shared" si="29"/>
        <v>149.97519326418305</v>
      </c>
      <c r="V81" s="118">
        <f t="shared" si="29"/>
        <v>129.39248939327098</v>
      </c>
      <c r="W81" s="118">
        <f t="shared" ref="W81" si="30">W82+W85+W87+W100</f>
        <v>119.46370690188796</v>
      </c>
      <c r="DA81" s="129" t="s">
        <v>4500</v>
      </c>
    </row>
    <row r="82" spans="1:105" ht="12.95" customHeight="1" x14ac:dyDescent="0.25">
      <c r="A82" s="121" t="s">
        <v>57</v>
      </c>
      <c r="B82" s="122"/>
      <c r="C82" s="123">
        <f t="shared" ref="C82:Q82" si="31">SUM(C83:C84)</f>
        <v>187.36620235670873</v>
      </c>
      <c r="D82" s="123">
        <f t="shared" si="31"/>
        <v>179.10590143389538</v>
      </c>
      <c r="E82" s="123">
        <f t="shared" si="31"/>
        <v>169.87015385585644</v>
      </c>
      <c r="F82" s="123">
        <f t="shared" si="31"/>
        <v>166.33676793146472</v>
      </c>
      <c r="G82" s="123">
        <f t="shared" si="31"/>
        <v>161.51428465775598</v>
      </c>
      <c r="H82" s="123">
        <f t="shared" si="31"/>
        <v>165.44909298989856</v>
      </c>
      <c r="I82" s="123">
        <f t="shared" si="31"/>
        <v>156.20055669020937</v>
      </c>
      <c r="J82" s="123">
        <f t="shared" si="31"/>
        <v>153.23333143329867</v>
      </c>
      <c r="K82" s="123">
        <f t="shared" si="31"/>
        <v>148.68301475503708</v>
      </c>
      <c r="L82" s="123">
        <f t="shared" si="31"/>
        <v>159.20347820914191</v>
      </c>
      <c r="M82" s="123">
        <f t="shared" si="31"/>
        <v>150.58441545445834</v>
      </c>
      <c r="N82" s="123">
        <f t="shared" si="31"/>
        <v>147.85260941964876</v>
      </c>
      <c r="O82" s="123">
        <f t="shared" si="31"/>
        <v>142.18174322005862</v>
      </c>
      <c r="P82" s="123">
        <f t="shared" si="31"/>
        <v>121.63113263220409</v>
      </c>
      <c r="Q82" s="123">
        <f t="shared" si="31"/>
        <v>118.96542563291321</v>
      </c>
      <c r="R82" s="123">
        <f t="shared" ref="R82:V82" si="32">SUM(R83:R84)</f>
        <v>109.16227295779956</v>
      </c>
      <c r="S82" s="123">
        <f t="shared" si="32"/>
        <v>88.97575832735258</v>
      </c>
      <c r="T82" s="123">
        <f t="shared" si="32"/>
        <v>146.03825281828497</v>
      </c>
      <c r="U82" s="123">
        <f t="shared" si="32"/>
        <v>119.0248315574602</v>
      </c>
      <c r="V82" s="123">
        <f t="shared" si="32"/>
        <v>100.7479119286487</v>
      </c>
      <c r="W82" s="123">
        <f t="shared" ref="W82" si="33">SUM(W83:W84)</f>
        <v>90.501597971256004</v>
      </c>
      <c r="DA82" s="130" t="s">
        <v>4501</v>
      </c>
    </row>
    <row r="83" spans="1:105" ht="12" customHeight="1" x14ac:dyDescent="0.25">
      <c r="A83" s="97" t="s">
        <v>204</v>
      </c>
      <c r="B83" s="98"/>
      <c r="C83" s="99">
        <v>186.53446809072398</v>
      </c>
      <c r="D83" s="99">
        <v>178.3037930828221</v>
      </c>
      <c r="E83" s="99">
        <v>169.09538428592177</v>
      </c>
      <c r="F83" s="99">
        <v>165.57680019320748</v>
      </c>
      <c r="G83" s="99">
        <v>160.77393662267815</v>
      </c>
      <c r="H83" s="99">
        <v>164.67982639102311</v>
      </c>
      <c r="I83" s="99">
        <v>155.48038476443585</v>
      </c>
      <c r="J83" s="99">
        <v>152.52141636813778</v>
      </c>
      <c r="K83" s="99">
        <v>147.98987482215122</v>
      </c>
      <c r="L83" s="99">
        <v>158.44680344837229</v>
      </c>
      <c r="M83" s="99">
        <v>149.8757337846105</v>
      </c>
      <c r="N83" s="99">
        <v>147.15418903902312</v>
      </c>
      <c r="O83" s="99">
        <v>141.51477307044945</v>
      </c>
      <c r="P83" s="99">
        <v>121.07466636089475</v>
      </c>
      <c r="Q83" s="99">
        <v>118.42516689382312</v>
      </c>
      <c r="R83" s="99">
        <v>108.66143285183514</v>
      </c>
      <c r="S83" s="99">
        <v>88.564187255506226</v>
      </c>
      <c r="T83" s="99">
        <v>145.34077751408591</v>
      </c>
      <c r="U83" s="99">
        <v>118.45955968740756</v>
      </c>
      <c r="V83" s="99">
        <v>100.26398240503867</v>
      </c>
      <c r="W83" s="99">
        <v>90.072750740063299</v>
      </c>
      <c r="DA83" s="63" t="s">
        <v>4502</v>
      </c>
    </row>
    <row r="84" spans="1:105" ht="12" customHeight="1" x14ac:dyDescent="0.25">
      <c r="A84" s="97" t="s">
        <v>53</v>
      </c>
      <c r="B84" s="98"/>
      <c r="C84" s="99">
        <v>0.83173426598474665</v>
      </c>
      <c r="D84" s="99">
        <v>0.80210835107329415</v>
      </c>
      <c r="E84" s="99">
        <v>0.77476956993467161</v>
      </c>
      <c r="F84" s="99">
        <v>0.75996773825723851</v>
      </c>
      <c r="G84" s="99">
        <v>0.74034803507783276</v>
      </c>
      <c r="H84" s="99">
        <v>0.76926659887544113</v>
      </c>
      <c r="I84" s="99">
        <v>0.72017192577350253</v>
      </c>
      <c r="J84" s="99">
        <v>0.71191506516090786</v>
      </c>
      <c r="K84" s="99">
        <v>0.69313993288585674</v>
      </c>
      <c r="L84" s="99">
        <v>0.75667476076960516</v>
      </c>
      <c r="M84" s="99">
        <v>0.70868166984782133</v>
      </c>
      <c r="N84" s="99">
        <v>0.69842038062563339</v>
      </c>
      <c r="O84" s="99">
        <v>0.66697014960918355</v>
      </c>
      <c r="P84" s="99">
        <v>0.5564662713093379</v>
      </c>
      <c r="Q84" s="99">
        <v>0.54025873909008804</v>
      </c>
      <c r="R84" s="99">
        <v>0.5008401059644072</v>
      </c>
      <c r="S84" s="99">
        <v>0.41157107184635389</v>
      </c>
      <c r="T84" s="99">
        <v>0.69747530419906922</v>
      </c>
      <c r="U84" s="99">
        <v>0.56527187005264445</v>
      </c>
      <c r="V84" s="99">
        <v>0.48392952361002628</v>
      </c>
      <c r="W84" s="99">
        <v>0.42884723119270385</v>
      </c>
      <c r="DA84" s="63" t="s">
        <v>4503</v>
      </c>
    </row>
    <row r="85" spans="1:105" ht="12.95" customHeight="1" x14ac:dyDescent="0.25">
      <c r="A85" s="121" t="s">
        <v>92</v>
      </c>
      <c r="B85" s="122"/>
      <c r="C85" s="123">
        <f t="shared" ref="C85:W85" si="34">C86</f>
        <v>3.4991570339641318E-4</v>
      </c>
      <c r="D85" s="123">
        <f t="shared" si="34"/>
        <v>7.0742982540979084E-4</v>
      </c>
      <c r="E85" s="123">
        <f t="shared" si="34"/>
        <v>2.3905959884544421E-3</v>
      </c>
      <c r="F85" s="123">
        <f t="shared" si="34"/>
        <v>5.6117386959369997E-3</v>
      </c>
      <c r="G85" s="123">
        <f t="shared" si="34"/>
        <v>2.8169034061358337E-3</v>
      </c>
      <c r="H85" s="123">
        <f t="shared" si="34"/>
        <v>6.956762506586371E-3</v>
      </c>
      <c r="I85" s="123">
        <f t="shared" si="34"/>
        <v>1.739153184671904E-2</v>
      </c>
      <c r="J85" s="123">
        <f t="shared" si="34"/>
        <v>2.235570281292313E-2</v>
      </c>
      <c r="K85" s="123">
        <f t="shared" si="34"/>
        <v>2.9000134685081478E-2</v>
      </c>
      <c r="L85" s="123">
        <f t="shared" si="34"/>
        <v>2.8691352062224375E-2</v>
      </c>
      <c r="M85" s="123">
        <f t="shared" si="34"/>
        <v>3.750689820858924E-2</v>
      </c>
      <c r="N85" s="123">
        <f t="shared" si="34"/>
        <v>3.6702109552458922E-2</v>
      </c>
      <c r="O85" s="123">
        <f t="shared" si="34"/>
        <v>6.3689858810090469E-2</v>
      </c>
      <c r="P85" s="123">
        <f t="shared" si="34"/>
        <v>8.3119086641617018E-2</v>
      </c>
      <c r="Q85" s="123">
        <f t="shared" si="34"/>
        <v>0.19159312288096983</v>
      </c>
      <c r="R85" s="123">
        <f t="shared" si="34"/>
        <v>0.1382647288388168</v>
      </c>
      <c r="S85" s="123">
        <f t="shared" si="34"/>
        <v>0.11435115700755735</v>
      </c>
      <c r="T85" s="123">
        <f t="shared" si="34"/>
        <v>0.12665077673398009</v>
      </c>
      <c r="U85" s="123">
        <f t="shared" si="34"/>
        <v>0.12850816320653138</v>
      </c>
      <c r="V85" s="123">
        <f t="shared" si="34"/>
        <v>8.1352243591260892E-2</v>
      </c>
      <c r="W85" s="123">
        <f t="shared" si="34"/>
        <v>4.4212810207551578E-2</v>
      </c>
      <c r="DA85" s="130" t="s">
        <v>4504</v>
      </c>
    </row>
    <row r="86" spans="1:105" ht="12" customHeight="1" x14ac:dyDescent="0.25">
      <c r="A86" s="97" t="s">
        <v>53</v>
      </c>
      <c r="B86" s="98"/>
      <c r="C86" s="99">
        <f>RES_hhdet_in_fech!C86/RES_summary!C$21</f>
        <v>3.4991570339641318E-4</v>
      </c>
      <c r="D86" s="99">
        <f>RES_hhdet_in_fech!D86/RES_summary!D$21</f>
        <v>7.0742982540979084E-4</v>
      </c>
      <c r="E86" s="99">
        <f>RES_hhdet_in_fech!E86/RES_summary!E$21</f>
        <v>2.3905959884544421E-3</v>
      </c>
      <c r="F86" s="99">
        <f>RES_hhdet_in_fech!F86/RES_summary!F$21</f>
        <v>5.6117386959369997E-3</v>
      </c>
      <c r="G86" s="99">
        <f>RES_hhdet_in_fech!G86/RES_summary!G$21</f>
        <v>2.8169034061358337E-3</v>
      </c>
      <c r="H86" s="99">
        <f>RES_hhdet_in_fech!H86/RES_summary!H$21</f>
        <v>6.956762506586371E-3</v>
      </c>
      <c r="I86" s="99">
        <f>RES_hhdet_in_fech!I86/RES_summary!I$21</f>
        <v>1.739153184671904E-2</v>
      </c>
      <c r="J86" s="99">
        <f>RES_hhdet_in_fech!J86/RES_summary!J$21</f>
        <v>2.235570281292313E-2</v>
      </c>
      <c r="K86" s="99">
        <f>RES_hhdet_in_fech!K86/RES_summary!K$21</f>
        <v>2.9000134685081478E-2</v>
      </c>
      <c r="L86" s="99">
        <f>RES_hhdet_in_fech!L86/RES_summary!L$21</f>
        <v>2.8691352062224375E-2</v>
      </c>
      <c r="M86" s="99">
        <f>RES_hhdet_in_fech!M86/RES_summary!M$21</f>
        <v>3.750689820858924E-2</v>
      </c>
      <c r="N86" s="99">
        <f>RES_hhdet_in_fech!N86/RES_summary!N$21</f>
        <v>3.6702109552458922E-2</v>
      </c>
      <c r="O86" s="99">
        <f>RES_hhdet_in_fech!O86/RES_summary!O$21</f>
        <v>6.3689858810090469E-2</v>
      </c>
      <c r="P86" s="99">
        <f>RES_hhdet_in_fech!P86/RES_summary!P$21</f>
        <v>8.3119086641617018E-2</v>
      </c>
      <c r="Q86" s="99">
        <f>RES_hhdet_in_fech!Q86/RES_summary!Q$21</f>
        <v>0.19159312288096983</v>
      </c>
      <c r="R86" s="99">
        <f>RES_hhdet_in_fech!R86/RES_summary!R$21</f>
        <v>0.1382647288388168</v>
      </c>
      <c r="S86" s="99">
        <f>RES_hhdet_in_fech!S86/RES_summary!S$21</f>
        <v>0.11435115700755735</v>
      </c>
      <c r="T86" s="99">
        <f>RES_hhdet_in_fech!T86/RES_summary!T$21</f>
        <v>0.12665077673398009</v>
      </c>
      <c r="U86" s="99">
        <f>RES_hhdet_in_fech!U86/RES_summary!U$21</f>
        <v>0.12850816320653138</v>
      </c>
      <c r="V86" s="99">
        <f>RES_hhdet_in_fech!V86/RES_summary!V$21</f>
        <v>8.1352243591260892E-2</v>
      </c>
      <c r="W86" s="99">
        <f>RES_hhdet_in_fech!W86/RES_summary!W$21</f>
        <v>4.4212810207551578E-2</v>
      </c>
      <c r="DA86" s="63" t="s">
        <v>4505</v>
      </c>
    </row>
    <row r="87" spans="1:105" ht="12" customHeight="1" x14ac:dyDescent="0.25">
      <c r="A87" s="121" t="s">
        <v>55</v>
      </c>
      <c r="B87" s="122"/>
      <c r="C87" s="123">
        <v>16.114389066135221</v>
      </c>
      <c r="D87" s="123">
        <v>14.238490295527866</v>
      </c>
      <c r="E87" s="123">
        <v>19.820208555336684</v>
      </c>
      <c r="F87" s="123">
        <v>18.896048731890417</v>
      </c>
      <c r="G87" s="123">
        <v>17.034881434668325</v>
      </c>
      <c r="H87" s="123">
        <v>17.590485361626495</v>
      </c>
      <c r="I87" s="123">
        <v>17.455947635552967</v>
      </c>
      <c r="J87" s="123">
        <v>17.610866581925176</v>
      </c>
      <c r="K87" s="123">
        <v>17.262846210755399</v>
      </c>
      <c r="L87" s="123">
        <v>17.693899438752723</v>
      </c>
      <c r="M87" s="123">
        <v>18.501301561524105</v>
      </c>
      <c r="N87" s="123">
        <v>18.005715013560991</v>
      </c>
      <c r="O87" s="123">
        <v>17.855772961159516</v>
      </c>
      <c r="P87" s="123">
        <v>17.275793538698249</v>
      </c>
      <c r="Q87" s="123">
        <v>17.523832069069407</v>
      </c>
      <c r="R87" s="123">
        <v>16.243355155913342</v>
      </c>
      <c r="S87" s="123">
        <v>14.185250391001922</v>
      </c>
      <c r="T87" s="123">
        <v>21.231158257748987</v>
      </c>
      <c r="U87" s="123">
        <v>18.726533630043509</v>
      </c>
      <c r="V87" s="123">
        <v>17.251086151234542</v>
      </c>
      <c r="W87" s="123">
        <v>17.354568737871098</v>
      </c>
      <c r="DA87" s="130" t="s">
        <v>4506</v>
      </c>
    </row>
    <row r="88" spans="1:105" ht="12" customHeight="1" x14ac:dyDescent="0.25">
      <c r="A88" s="97" t="s">
        <v>132</v>
      </c>
      <c r="B88" s="98"/>
      <c r="C88" s="99">
        <v>16.420668007015227</v>
      </c>
      <c r="D88" s="99">
        <v>16.919815165612494</v>
      </c>
      <c r="E88" s="99">
        <v>17.554632854835091</v>
      </c>
      <c r="F88" s="99">
        <v>18.229085434141211</v>
      </c>
      <c r="G88" s="99">
        <v>17.239067201443039</v>
      </c>
      <c r="H88" s="99">
        <v>17.074865839749751</v>
      </c>
      <c r="I88" s="99">
        <v>17.385250002113573</v>
      </c>
      <c r="J88" s="99">
        <v>17.47404779583006</v>
      </c>
      <c r="K88" s="99">
        <v>17.287846855088134</v>
      </c>
      <c r="L88" s="99">
        <v>16.639937907097046</v>
      </c>
      <c r="M88" s="99">
        <v>18.304983016434228</v>
      </c>
      <c r="N88" s="99">
        <v>17.856422760453036</v>
      </c>
      <c r="O88" s="99">
        <v>18.047365396839485</v>
      </c>
      <c r="P88" s="99">
        <v>17.648118166082277</v>
      </c>
      <c r="Q88" s="99">
        <v>17.894604990647185</v>
      </c>
      <c r="R88" s="99">
        <v>15.821290918782447</v>
      </c>
      <c r="S88" s="99">
        <v>13.204023941038225</v>
      </c>
      <c r="T88" s="99">
        <v>22.234828581940185</v>
      </c>
      <c r="U88" s="99">
        <v>18.933306436692607</v>
      </c>
      <c r="V88" s="99">
        <v>17.116736916522765</v>
      </c>
      <c r="W88" s="99">
        <v>17.594381735810693</v>
      </c>
      <c r="DA88" s="63" t="s">
        <v>4507</v>
      </c>
    </row>
    <row r="89" spans="1:105" ht="12" customHeight="1" x14ac:dyDescent="0.25">
      <c r="A89" s="97" t="s">
        <v>131</v>
      </c>
      <c r="B89" s="98"/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14.708638672171814</v>
      </c>
      <c r="L89" s="99">
        <v>14.375303468579828</v>
      </c>
      <c r="M89" s="99">
        <v>15.841076421881841</v>
      </c>
      <c r="N89" s="99">
        <v>15.474058000672972</v>
      </c>
      <c r="O89" s="99">
        <v>15.796703936195598</v>
      </c>
      <c r="P89" s="99">
        <v>15.509203368175143</v>
      </c>
      <c r="Q89" s="99">
        <v>15.85464501552098</v>
      </c>
      <c r="R89" s="99">
        <v>14.100327331849883</v>
      </c>
      <c r="S89" s="99">
        <v>11.834788334476581</v>
      </c>
      <c r="T89" s="99">
        <v>20.508101023066438</v>
      </c>
      <c r="U89" s="99">
        <v>17.4075167549905</v>
      </c>
      <c r="V89" s="99">
        <v>15.813044815894534</v>
      </c>
      <c r="W89" s="99">
        <v>16.317177751198919</v>
      </c>
      <c r="DA89" s="63" t="s">
        <v>4508</v>
      </c>
    </row>
    <row r="90" spans="1:105" ht="12" customHeight="1" x14ac:dyDescent="0.25">
      <c r="A90" s="100" t="s">
        <v>204</v>
      </c>
      <c r="B90" s="101"/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8.5422718850502335</v>
      </c>
      <c r="L90" s="102">
        <v>8.5815774927040653</v>
      </c>
      <c r="M90" s="102">
        <v>9.1149499888734979</v>
      </c>
      <c r="N90" s="102">
        <v>8.587874975712122</v>
      </c>
      <c r="O90" s="102">
        <v>8.9285367858696034</v>
      </c>
      <c r="P90" s="102">
        <v>8.5777942893159285</v>
      </c>
      <c r="Q90" s="102">
        <v>8.8230403777692246</v>
      </c>
      <c r="R90" s="102">
        <v>7.6725644279379424</v>
      </c>
      <c r="S90" s="102">
        <v>6.2526266879598822</v>
      </c>
      <c r="T90" s="102">
        <v>12.519457050966496</v>
      </c>
      <c r="U90" s="102">
        <v>9.6230762698619312</v>
      </c>
      <c r="V90" s="102">
        <v>8.5211797438609764</v>
      </c>
      <c r="W90" s="102">
        <v>8.5399607007663416</v>
      </c>
      <c r="DA90" s="131" t="s">
        <v>4509</v>
      </c>
    </row>
    <row r="91" spans="1:105" ht="12" customHeight="1" x14ac:dyDescent="0.25">
      <c r="A91" s="103" t="s">
        <v>52</v>
      </c>
      <c r="B91" s="104"/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6.1663667871215839</v>
      </c>
      <c r="L91" s="105">
        <v>5.7937259758757644</v>
      </c>
      <c r="M91" s="105">
        <v>6.7261264330083455</v>
      </c>
      <c r="N91" s="105">
        <v>6.8861830249608511</v>
      </c>
      <c r="O91" s="105">
        <v>6.8681671503259958</v>
      </c>
      <c r="P91" s="105">
        <v>6.9314090788592164</v>
      </c>
      <c r="Q91" s="105">
        <v>7.0316046377517578</v>
      </c>
      <c r="R91" s="105">
        <v>6.4277629039119404</v>
      </c>
      <c r="S91" s="105">
        <v>5.582161646516699</v>
      </c>
      <c r="T91" s="105">
        <v>7.9886439720999434</v>
      </c>
      <c r="U91" s="105">
        <v>7.7844404851285658</v>
      </c>
      <c r="V91" s="105">
        <v>7.2918650720335565</v>
      </c>
      <c r="W91" s="105">
        <v>7.7772170504325757</v>
      </c>
      <c r="DA91" s="132" t="s">
        <v>4510</v>
      </c>
    </row>
    <row r="92" spans="1:105" ht="12" customHeight="1" x14ac:dyDescent="0.25">
      <c r="A92" s="106" t="s">
        <v>124</v>
      </c>
      <c r="B92" s="101"/>
      <c r="C92" s="102">
        <v>17.648549727375805</v>
      </c>
      <c r="D92" s="102">
        <v>17.81069174278289</v>
      </c>
      <c r="E92" s="102">
        <v>18.637189788810854</v>
      </c>
      <c r="F92" s="102">
        <v>19.175125019384971</v>
      </c>
      <c r="G92" s="102">
        <v>19.27928688473941</v>
      </c>
      <c r="H92" s="102">
        <v>19.412827288379365</v>
      </c>
      <c r="I92" s="102">
        <v>20.056502348605306</v>
      </c>
      <c r="J92" s="102">
        <v>20.462479205913532</v>
      </c>
      <c r="K92" s="102">
        <v>21.003701536056248</v>
      </c>
      <c r="L92" s="102">
        <v>21.141647626733477</v>
      </c>
      <c r="M92" s="102">
        <v>20.651700042524453</v>
      </c>
      <c r="N92" s="102">
        <v>21.088540571944979</v>
      </c>
      <c r="O92" s="102">
        <v>20.06075665685459</v>
      </c>
      <c r="P92" s="102">
        <v>19.431619327754166</v>
      </c>
      <c r="Q92" s="102">
        <v>18.652734709114743</v>
      </c>
      <c r="R92" s="102">
        <v>18.75892802655633</v>
      </c>
      <c r="S92" s="102">
        <v>18.750940156094291</v>
      </c>
      <c r="T92" s="102">
        <v>18.979644886703522</v>
      </c>
      <c r="U92" s="102">
        <v>19.762490220276408</v>
      </c>
      <c r="V92" s="102">
        <v>19.27563523075893</v>
      </c>
      <c r="W92" s="102">
        <v>18.355803417982994</v>
      </c>
      <c r="DA92" s="131" t="s">
        <v>4511</v>
      </c>
    </row>
    <row r="93" spans="1:105" ht="12" customHeight="1" x14ac:dyDescent="0.25">
      <c r="A93" s="107" t="s">
        <v>123</v>
      </c>
      <c r="B93" s="104"/>
      <c r="C93" s="105">
        <v>0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0</v>
      </c>
      <c r="K93" s="105">
        <v>16.705452388117752</v>
      </c>
      <c r="L93" s="105">
        <v>17.051632549731863</v>
      </c>
      <c r="M93" s="105">
        <v>16.615478003213294</v>
      </c>
      <c r="N93" s="105">
        <v>17.025025236803668</v>
      </c>
      <c r="O93" s="105">
        <v>16.572050350162975</v>
      </c>
      <c r="P93" s="105">
        <v>16.343309763886481</v>
      </c>
      <c r="Q93" s="105">
        <v>16.009789585556877</v>
      </c>
      <c r="R93" s="105">
        <v>16.263745317178845</v>
      </c>
      <c r="S93" s="105">
        <v>16.397730854892849</v>
      </c>
      <c r="T93" s="105">
        <v>17.10591163973168</v>
      </c>
      <c r="U93" s="105">
        <v>17.724148155577414</v>
      </c>
      <c r="V93" s="105">
        <v>17.35152623640867</v>
      </c>
      <c r="W93" s="105">
        <v>16.511478548544289</v>
      </c>
      <c r="DA93" s="132" t="s">
        <v>4512</v>
      </c>
    </row>
    <row r="94" spans="1:105" ht="12" customHeight="1" x14ac:dyDescent="0.25">
      <c r="A94" s="108" t="s">
        <v>50</v>
      </c>
      <c r="B94" s="98"/>
      <c r="C94" s="99">
        <v>0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0</v>
      </c>
      <c r="K94" s="99">
        <v>10.374912895319961</v>
      </c>
      <c r="L94" s="99">
        <v>10.905877970977501</v>
      </c>
      <c r="M94" s="99">
        <v>10.273610436174497</v>
      </c>
      <c r="N94" s="99">
        <v>10.136304679257277</v>
      </c>
      <c r="O94" s="99">
        <v>9.9141551837954758</v>
      </c>
      <c r="P94" s="99">
        <v>9.4319719735390777</v>
      </c>
      <c r="Q94" s="99">
        <v>9.1736239438996634</v>
      </c>
      <c r="R94" s="99">
        <v>9.1209560448735996</v>
      </c>
      <c r="S94" s="99">
        <v>8.9530912640257316</v>
      </c>
      <c r="T94" s="99">
        <v>10.598188745178891</v>
      </c>
      <c r="U94" s="99">
        <v>10.020557696410966</v>
      </c>
      <c r="V94" s="99">
        <v>9.6019273792238042</v>
      </c>
      <c r="W94" s="99">
        <v>8.880661390973529</v>
      </c>
      <c r="DA94" s="63" t="s">
        <v>4513</v>
      </c>
    </row>
    <row r="95" spans="1:105" ht="12" customHeight="1" x14ac:dyDescent="0.25">
      <c r="A95" s="108" t="s">
        <v>52</v>
      </c>
      <c r="B95" s="98"/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6.3305394927977945</v>
      </c>
      <c r="L95" s="99">
        <v>6.1457545787543637</v>
      </c>
      <c r="M95" s="99">
        <v>6.3418675670387943</v>
      </c>
      <c r="N95" s="99">
        <v>6.8887205575463888</v>
      </c>
      <c r="O95" s="99">
        <v>6.6578951663674966</v>
      </c>
      <c r="P95" s="99">
        <v>6.9113377903473996</v>
      </c>
      <c r="Q95" s="99">
        <v>6.836165641657213</v>
      </c>
      <c r="R95" s="99">
        <v>7.1427892723052446</v>
      </c>
      <c r="S95" s="99">
        <v>7.4446395908671192</v>
      </c>
      <c r="T95" s="99">
        <v>6.5077228945527903</v>
      </c>
      <c r="U95" s="99">
        <v>7.7035904591664508</v>
      </c>
      <c r="V95" s="99">
        <v>7.7495988571848669</v>
      </c>
      <c r="W95" s="99">
        <v>7.6308171575707613</v>
      </c>
      <c r="DA95" s="63" t="s">
        <v>4514</v>
      </c>
    </row>
    <row r="96" spans="1:105" ht="12" customHeight="1" x14ac:dyDescent="0.25">
      <c r="A96" s="106" t="s">
        <v>122</v>
      </c>
      <c r="B96" s="101"/>
      <c r="C96" s="102">
        <v>13.429839605326196</v>
      </c>
      <c r="D96" s="102">
        <v>10.161520229569197</v>
      </c>
      <c r="E96" s="102">
        <v>21.417566413422591</v>
      </c>
      <c r="F96" s="102">
        <v>19.869101972095415</v>
      </c>
      <c r="G96" s="102">
        <v>15.691092543902009</v>
      </c>
      <c r="H96" s="102">
        <v>18.534155387222295</v>
      </c>
      <c r="I96" s="102">
        <v>16.928899825057382</v>
      </c>
      <c r="J96" s="102">
        <v>17.735999473671864</v>
      </c>
      <c r="K96" s="102">
        <v>18.614107847577309</v>
      </c>
      <c r="L96" s="102">
        <v>19.841885841044181</v>
      </c>
      <c r="M96" s="102">
        <v>19.323505642024084</v>
      </c>
      <c r="N96" s="102">
        <v>18.754591137488124</v>
      </c>
      <c r="O96" s="102">
        <v>19.672709050424725</v>
      </c>
      <c r="P96" s="102">
        <v>19.073759739510745</v>
      </c>
      <c r="Q96" s="102">
        <v>19.086460612237225</v>
      </c>
      <c r="R96" s="102">
        <v>19.019755913224419</v>
      </c>
      <c r="S96" s="102">
        <v>18.838656387814105</v>
      </c>
      <c r="T96" s="102">
        <v>0</v>
      </c>
      <c r="U96" s="102">
        <v>19.157157565749127</v>
      </c>
      <c r="V96" s="102">
        <v>0</v>
      </c>
      <c r="W96" s="102">
        <v>18.707759648613649</v>
      </c>
      <c r="DA96" s="131" t="s">
        <v>4515</v>
      </c>
    </row>
    <row r="97" spans="1:105" ht="12" customHeight="1" x14ac:dyDescent="0.25">
      <c r="A97" s="107" t="s">
        <v>121</v>
      </c>
      <c r="B97" s="104"/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15.419718382189552</v>
      </c>
      <c r="L97" s="105">
        <v>16.609758201390271</v>
      </c>
      <c r="M97" s="105">
        <v>16.099806375960476</v>
      </c>
      <c r="N97" s="105">
        <v>15.604794906301661</v>
      </c>
      <c r="O97" s="105">
        <v>16.6296212838228</v>
      </c>
      <c r="P97" s="105">
        <v>16.309565061687106</v>
      </c>
      <c r="Q97" s="105">
        <v>16.559651040279586</v>
      </c>
      <c r="R97" s="105">
        <v>16.597386746735779</v>
      </c>
      <c r="S97" s="105">
        <v>16.490124902225915</v>
      </c>
      <c r="T97" s="105">
        <v>16.198037717884361</v>
      </c>
      <c r="U97" s="105">
        <v>17.076806796703995</v>
      </c>
      <c r="V97" s="105">
        <v>17.387118554574499</v>
      </c>
      <c r="W97" s="105">
        <v>16.762756517977021</v>
      </c>
      <c r="DA97" s="132" t="s">
        <v>4516</v>
      </c>
    </row>
    <row r="98" spans="1:105" ht="12" customHeight="1" x14ac:dyDescent="0.25">
      <c r="A98" s="108" t="s">
        <v>53</v>
      </c>
      <c r="B98" s="98"/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9.1984431175497079</v>
      </c>
      <c r="L98" s="99">
        <v>10.249902298918132</v>
      </c>
      <c r="M98" s="99">
        <v>9.6118907567090925</v>
      </c>
      <c r="N98" s="99">
        <v>9.002092118412989</v>
      </c>
      <c r="O98" s="99">
        <v>9.7426936583523975</v>
      </c>
      <c r="P98" s="99">
        <v>9.2966568668885508</v>
      </c>
      <c r="Q98" s="99">
        <v>9.4526163231879856</v>
      </c>
      <c r="R98" s="99">
        <v>9.3282430582918323</v>
      </c>
      <c r="S98" s="99">
        <v>9.0552555853927004</v>
      </c>
      <c r="T98" s="99">
        <v>9.9791998051972861</v>
      </c>
      <c r="U98" s="99">
        <v>9.7130940032253523</v>
      </c>
      <c r="V98" s="99">
        <v>9.7177386858930745</v>
      </c>
      <c r="W98" s="99">
        <v>8.9930512167280128</v>
      </c>
      <c r="DA98" s="63" t="s">
        <v>4517</v>
      </c>
    </row>
    <row r="99" spans="1:105" ht="12" customHeight="1" x14ac:dyDescent="0.25">
      <c r="A99" s="108" t="s">
        <v>52</v>
      </c>
      <c r="B99" s="98"/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6.2212752646398455</v>
      </c>
      <c r="L99" s="99">
        <v>6.3598559024721402</v>
      </c>
      <c r="M99" s="99">
        <v>6.4879156192513818</v>
      </c>
      <c r="N99" s="99">
        <v>6.6027027878886759</v>
      </c>
      <c r="O99" s="99">
        <v>6.8869276254704008</v>
      </c>
      <c r="P99" s="99">
        <v>7.0129081947985528</v>
      </c>
      <c r="Q99" s="99">
        <v>7.1070347170915955</v>
      </c>
      <c r="R99" s="99">
        <v>7.269143688443946</v>
      </c>
      <c r="S99" s="99">
        <v>7.4348693168332165</v>
      </c>
      <c r="T99" s="99">
        <v>6.2188379126870768</v>
      </c>
      <c r="U99" s="99">
        <v>7.3637127934786424</v>
      </c>
      <c r="V99" s="99">
        <v>7.6693798686814221</v>
      </c>
      <c r="W99" s="99">
        <v>7.7697053012490072</v>
      </c>
      <c r="DA99" s="63" t="s">
        <v>4518</v>
      </c>
    </row>
    <row r="100" spans="1:105" ht="12" customHeight="1" x14ac:dyDescent="0.25">
      <c r="A100" s="121" t="s">
        <v>54</v>
      </c>
      <c r="B100" s="122"/>
      <c r="C100" s="123">
        <v>7.6527360239951205</v>
      </c>
      <c r="D100" s="123">
        <v>7.3949820393261563</v>
      </c>
      <c r="E100" s="123">
        <v>11.899466065483933</v>
      </c>
      <c r="F100" s="123">
        <v>11.56754537255342</v>
      </c>
      <c r="G100" s="123">
        <v>10.971803211420271</v>
      </c>
      <c r="H100" s="123">
        <v>11.391343546434435</v>
      </c>
      <c r="I100" s="123">
        <v>11.608996415368487</v>
      </c>
      <c r="J100" s="123">
        <v>11.591523615908427</v>
      </c>
      <c r="K100" s="123">
        <v>11.732339535934237</v>
      </c>
      <c r="L100" s="123">
        <v>11.907793329328069</v>
      </c>
      <c r="M100" s="123">
        <v>11.67142233251881</v>
      </c>
      <c r="N100" s="123">
        <v>11.820639077312748</v>
      </c>
      <c r="O100" s="123">
        <v>11.634241416066754</v>
      </c>
      <c r="P100" s="123">
        <v>11.273491362437134</v>
      </c>
      <c r="Q100" s="123">
        <v>11.073939557196862</v>
      </c>
      <c r="R100" s="123">
        <v>10.801591434902859</v>
      </c>
      <c r="S100" s="123">
        <v>10.552594759043354</v>
      </c>
      <c r="T100" s="123">
        <v>12.404829230061084</v>
      </c>
      <c r="U100" s="123">
        <v>12.095319913472801</v>
      </c>
      <c r="V100" s="123">
        <v>11.312139069796471</v>
      </c>
      <c r="W100" s="123">
        <v>11.563327382553311</v>
      </c>
      <c r="DA100" s="130" t="s">
        <v>4519</v>
      </c>
    </row>
    <row r="101" spans="1:105" ht="12" customHeight="1" x14ac:dyDescent="0.25">
      <c r="A101" s="97" t="s">
        <v>207</v>
      </c>
      <c r="B101" s="98"/>
      <c r="C101" s="99">
        <v>8.08080544049335</v>
      </c>
      <c r="D101" s="99">
        <v>9.1416921006421656</v>
      </c>
      <c r="E101" s="99">
        <v>12.27325308454847</v>
      </c>
      <c r="F101" s="99">
        <v>12.672877369159121</v>
      </c>
      <c r="G101" s="99">
        <v>11.926477996480829</v>
      </c>
      <c r="H101" s="99">
        <v>12.064624404786795</v>
      </c>
      <c r="I101" s="99">
        <v>12.505688004157287</v>
      </c>
      <c r="J101" s="99">
        <v>12.878084039757626</v>
      </c>
      <c r="K101" s="99">
        <v>12.929284985177782</v>
      </c>
      <c r="L101" s="99">
        <v>12.634282420431088</v>
      </c>
      <c r="M101" s="99">
        <v>13.483986530773208</v>
      </c>
      <c r="N101" s="99">
        <v>12.780471039459817</v>
      </c>
      <c r="O101" s="99">
        <v>12.560318811071214</v>
      </c>
      <c r="P101" s="99">
        <v>12.268204575072406</v>
      </c>
      <c r="Q101" s="99">
        <v>12.526563414350047</v>
      </c>
      <c r="R101" s="99">
        <v>11.102254310118962</v>
      </c>
      <c r="S101" s="99">
        <v>9.3635506485945701</v>
      </c>
      <c r="T101" s="99">
        <v>15.778575824197521</v>
      </c>
      <c r="U101" s="99">
        <v>13.559987790264385</v>
      </c>
      <c r="V101" s="99">
        <v>12.252087307365597</v>
      </c>
      <c r="W101" s="99">
        <v>12.750523013366386</v>
      </c>
      <c r="DA101" s="63" t="s">
        <v>4520</v>
      </c>
    </row>
    <row r="102" spans="1:105" ht="12" customHeight="1" x14ac:dyDescent="0.25">
      <c r="A102" s="97" t="s">
        <v>50</v>
      </c>
      <c r="B102" s="98"/>
      <c r="C102" s="99">
        <v>8.2214929104189522</v>
      </c>
      <c r="D102" s="99">
        <v>8.8830859531097204</v>
      </c>
      <c r="E102" s="99">
        <v>11.782079885799741</v>
      </c>
      <c r="F102" s="99">
        <v>11.815911457870602</v>
      </c>
      <c r="G102" s="99">
        <v>11.528454644126683</v>
      </c>
      <c r="H102" s="99">
        <v>11.644079559783533</v>
      </c>
      <c r="I102" s="99">
        <v>12.109639363084217</v>
      </c>
      <c r="J102" s="99">
        <v>12.46059067538023</v>
      </c>
      <c r="K102" s="99">
        <v>12.844461207640835</v>
      </c>
      <c r="L102" s="99">
        <v>12.998204692007473</v>
      </c>
      <c r="M102" s="99">
        <v>12.42946327350297</v>
      </c>
      <c r="N102" s="99">
        <v>12.462206901437408</v>
      </c>
      <c r="O102" s="99">
        <v>11.963416345053634</v>
      </c>
      <c r="P102" s="99">
        <v>11.841730306076057</v>
      </c>
      <c r="Q102" s="99">
        <v>11.770321066219472</v>
      </c>
      <c r="R102" s="99">
        <v>11.905237732681428</v>
      </c>
      <c r="S102" s="99">
        <v>11.9730662014448</v>
      </c>
      <c r="T102" s="99">
        <v>12.284620065731785</v>
      </c>
      <c r="U102" s="99">
        <v>12.801415849581451</v>
      </c>
      <c r="V102" s="99">
        <v>12.123145639611371</v>
      </c>
      <c r="W102" s="99">
        <v>11.695437119317321</v>
      </c>
      <c r="DA102" s="63" t="s">
        <v>4521</v>
      </c>
    </row>
    <row r="103" spans="1:105" ht="12" customHeight="1" x14ac:dyDescent="0.25">
      <c r="A103" s="109" t="s">
        <v>120</v>
      </c>
      <c r="B103" s="33"/>
      <c r="C103" s="110">
        <v>5.6150946654828946</v>
      </c>
      <c r="D103" s="110">
        <v>4.415710202708981</v>
      </c>
      <c r="E103" s="110">
        <v>11.907976594252988</v>
      </c>
      <c r="F103" s="110">
        <v>10.761386505081246</v>
      </c>
      <c r="G103" s="110">
        <v>8.298409324751395</v>
      </c>
      <c r="H103" s="110">
        <v>9.887336045218122</v>
      </c>
      <c r="I103" s="110">
        <v>8.9553596328252656</v>
      </c>
      <c r="J103" s="110">
        <v>9.4966154052556444</v>
      </c>
      <c r="K103" s="110">
        <v>9.5614460943225694</v>
      </c>
      <c r="L103" s="110">
        <v>10.656551630236102</v>
      </c>
      <c r="M103" s="110">
        <v>9.7533216092519144</v>
      </c>
      <c r="N103" s="110">
        <v>9.4890024688345544</v>
      </c>
      <c r="O103" s="110">
        <v>9.6684160394557761</v>
      </c>
      <c r="P103" s="110">
        <v>8.9499668102124357</v>
      </c>
      <c r="Q103" s="110">
        <v>8.8433171226922962</v>
      </c>
      <c r="R103" s="110">
        <v>8.9612247292951537</v>
      </c>
      <c r="S103" s="110">
        <v>9.0077647611072695</v>
      </c>
      <c r="T103" s="110">
        <v>8.8705718848512944</v>
      </c>
      <c r="U103" s="110">
        <v>8.7950695803365946</v>
      </c>
      <c r="V103" s="110">
        <v>8.7419362355632728</v>
      </c>
      <c r="W103" s="110">
        <v>8.5901529479313563</v>
      </c>
      <c r="DA103" s="60" t="s">
        <v>4522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8">
        <f t="shared" ref="C105:Q105" si="35">C106+C109+C111+C120</f>
        <v>121.20786805869488</v>
      </c>
      <c r="D105" s="118">
        <f t="shared" si="35"/>
        <v>168.89406152262666</v>
      </c>
      <c r="E105" s="118">
        <f t="shared" si="35"/>
        <v>156.64776432616463</v>
      </c>
      <c r="F105" s="118">
        <f t="shared" si="35"/>
        <v>133.15575159920104</v>
      </c>
      <c r="G105" s="118">
        <f t="shared" si="35"/>
        <v>167.09383023670901</v>
      </c>
      <c r="H105" s="118">
        <f t="shared" si="35"/>
        <v>170.87430426400095</v>
      </c>
      <c r="I105" s="118">
        <f t="shared" si="35"/>
        <v>137.33676801729675</v>
      </c>
      <c r="J105" s="118">
        <f t="shared" si="35"/>
        <v>147.47419724086359</v>
      </c>
      <c r="K105" s="118">
        <f t="shared" si="35"/>
        <v>159.74306585269855</v>
      </c>
      <c r="L105" s="118">
        <f t="shared" si="35"/>
        <v>153.69874362305626</v>
      </c>
      <c r="M105" s="118">
        <f t="shared" si="35"/>
        <v>138.58656696232833</v>
      </c>
      <c r="N105" s="118">
        <f t="shared" si="35"/>
        <v>145.59973759873355</v>
      </c>
      <c r="O105" s="118">
        <f t="shared" si="35"/>
        <v>138.77177283200035</v>
      </c>
      <c r="P105" s="118">
        <f t="shared" si="35"/>
        <v>131.72541591713821</v>
      </c>
      <c r="Q105" s="118">
        <f t="shared" si="35"/>
        <v>131.10484499354575</v>
      </c>
      <c r="R105" s="118">
        <f t="shared" ref="R105:V105" si="36">R106+R109+R111+R120</f>
        <v>129.28924533189794</v>
      </c>
      <c r="S105" s="118">
        <f t="shared" si="36"/>
        <v>125.70789246504863</v>
      </c>
      <c r="T105" s="118">
        <f t="shared" si="36"/>
        <v>124.03801441246981</v>
      </c>
      <c r="U105" s="118">
        <f t="shared" si="36"/>
        <v>122.78869962485051</v>
      </c>
      <c r="V105" s="118">
        <f t="shared" si="36"/>
        <v>114.08166799067021</v>
      </c>
      <c r="W105" s="118">
        <f t="shared" ref="W105" si="37">W106+W109+W111+W120</f>
        <v>110.98372765710917</v>
      </c>
      <c r="DA105" s="129" t="s">
        <v>4523</v>
      </c>
    </row>
    <row r="106" spans="1:105" ht="12.95" customHeight="1" x14ac:dyDescent="0.25">
      <c r="A106" s="121" t="s">
        <v>57</v>
      </c>
      <c r="B106" s="122"/>
      <c r="C106" s="123">
        <f t="shared" ref="C106:Q106" si="38">SUM(C107:C108)</f>
        <v>104.54356048311709</v>
      </c>
      <c r="D106" s="123">
        <f t="shared" si="38"/>
        <v>148.41665963203963</v>
      </c>
      <c r="E106" s="123">
        <f t="shared" si="38"/>
        <v>130.49326502432129</v>
      </c>
      <c r="F106" s="123">
        <f t="shared" si="38"/>
        <v>109.43624595856234</v>
      </c>
      <c r="G106" s="123">
        <f t="shared" si="38"/>
        <v>141.40619929788505</v>
      </c>
      <c r="H106" s="123">
        <f t="shared" si="38"/>
        <v>144.568799239767</v>
      </c>
      <c r="I106" s="123">
        <f t="shared" si="38"/>
        <v>112.93650763657988</v>
      </c>
      <c r="J106" s="123">
        <f t="shared" si="38"/>
        <v>121.39038664537074</v>
      </c>
      <c r="K106" s="123">
        <f t="shared" si="38"/>
        <v>132.35066642674121</v>
      </c>
      <c r="L106" s="123">
        <f t="shared" si="38"/>
        <v>125.17689656206929</v>
      </c>
      <c r="M106" s="123">
        <f t="shared" si="38"/>
        <v>112.44710553517525</v>
      </c>
      <c r="N106" s="123">
        <f t="shared" si="38"/>
        <v>118.81437095802178</v>
      </c>
      <c r="O106" s="123">
        <f t="shared" si="38"/>
        <v>112.32757105061776</v>
      </c>
      <c r="P106" s="123">
        <f t="shared" si="38"/>
        <v>104.86043022368604</v>
      </c>
      <c r="Q106" s="123">
        <f t="shared" si="38"/>
        <v>104.02683714533985</v>
      </c>
      <c r="R106" s="123">
        <f t="shared" ref="R106:V106" si="39">SUM(R107:R108)</f>
        <v>102.51782070754464</v>
      </c>
      <c r="S106" s="123">
        <f t="shared" si="39"/>
        <v>98.580430709301353</v>
      </c>
      <c r="T106" s="123">
        <f t="shared" si="39"/>
        <v>96.877090828517922</v>
      </c>
      <c r="U106" s="123">
        <f t="shared" si="39"/>
        <v>94.515014395175115</v>
      </c>
      <c r="V106" s="123">
        <f t="shared" si="39"/>
        <v>86.56708195613686</v>
      </c>
      <c r="W106" s="123">
        <f t="shared" ref="W106" si="40">SUM(W107:W108)</f>
        <v>82.834173706800499</v>
      </c>
      <c r="DA106" s="130" t="s">
        <v>4524</v>
      </c>
    </row>
    <row r="107" spans="1:105" ht="12" customHeight="1" x14ac:dyDescent="0.25">
      <c r="A107" s="97" t="s">
        <v>202</v>
      </c>
      <c r="B107" s="98"/>
      <c r="C107" s="99">
        <v>104.22566684681404</v>
      </c>
      <c r="D107" s="99">
        <v>147.96659938842632</v>
      </c>
      <c r="E107" s="99">
        <v>130.0948414658919</v>
      </c>
      <c r="F107" s="99">
        <v>109.10529917024132</v>
      </c>
      <c r="G107" s="99">
        <v>140.98192944716988</v>
      </c>
      <c r="H107" s="99">
        <v>144.13361007882497</v>
      </c>
      <c r="I107" s="99">
        <v>112.60301204821843</v>
      </c>
      <c r="J107" s="99">
        <v>121.03295686843587</v>
      </c>
      <c r="K107" s="99">
        <v>131.96360673778287</v>
      </c>
      <c r="L107" s="99">
        <v>124.80732135581285</v>
      </c>
      <c r="M107" s="99">
        <v>112.12107429737121</v>
      </c>
      <c r="N107" s="99">
        <v>118.47065700760571</v>
      </c>
      <c r="O107" s="99">
        <v>112.00601870044656</v>
      </c>
      <c r="P107" s="99">
        <v>104.5683333089851</v>
      </c>
      <c r="Q107" s="99">
        <v>103.74048104565087</v>
      </c>
      <c r="R107" s="99">
        <v>102.2356618422739</v>
      </c>
      <c r="S107" s="99">
        <v>98.310290285988216</v>
      </c>
      <c r="T107" s="99">
        <v>96.606434281856494</v>
      </c>
      <c r="U107" s="99">
        <v>94.255400099561555</v>
      </c>
      <c r="V107" s="99">
        <v>86.328676911049797</v>
      </c>
      <c r="W107" s="99">
        <v>82.610558823339773</v>
      </c>
      <c r="DA107" s="63" t="s">
        <v>4525</v>
      </c>
    </row>
    <row r="108" spans="1:105" ht="12" customHeight="1" x14ac:dyDescent="0.25">
      <c r="A108" s="97" t="s">
        <v>53</v>
      </c>
      <c r="B108" s="98"/>
      <c r="C108" s="99">
        <v>0.31789363630305961</v>
      </c>
      <c r="D108" s="99">
        <v>0.45006024361331309</v>
      </c>
      <c r="E108" s="99">
        <v>0.39842355842939414</v>
      </c>
      <c r="F108" s="99">
        <v>0.33094678832101992</v>
      </c>
      <c r="G108" s="99">
        <v>0.42426985071516937</v>
      </c>
      <c r="H108" s="99">
        <v>0.43518916094202414</v>
      </c>
      <c r="I108" s="99">
        <v>0.33349558836144916</v>
      </c>
      <c r="J108" s="99">
        <v>0.35742977693486733</v>
      </c>
      <c r="K108" s="99">
        <v>0.38705968895834775</v>
      </c>
      <c r="L108" s="99">
        <v>0.36957520625644213</v>
      </c>
      <c r="M108" s="99">
        <v>0.32603123780404042</v>
      </c>
      <c r="N108" s="99">
        <v>0.343713950416071</v>
      </c>
      <c r="O108" s="99">
        <v>0.32155235017120332</v>
      </c>
      <c r="P108" s="99">
        <v>0.29209691470093235</v>
      </c>
      <c r="Q108" s="99">
        <v>0.28635609968898745</v>
      </c>
      <c r="R108" s="99">
        <v>0.28215886527074818</v>
      </c>
      <c r="S108" s="99">
        <v>0.27014042331314408</v>
      </c>
      <c r="T108" s="99">
        <v>0.27065654666142652</v>
      </c>
      <c r="U108" s="99">
        <v>0.25961429561356575</v>
      </c>
      <c r="V108" s="99">
        <v>0.23840504508706137</v>
      </c>
      <c r="W108" s="99">
        <v>0.22361488346073158</v>
      </c>
      <c r="DA108" s="63" t="s">
        <v>4526</v>
      </c>
    </row>
    <row r="109" spans="1:105" ht="12.95" customHeight="1" x14ac:dyDescent="0.25">
      <c r="A109" s="121" t="s">
        <v>92</v>
      </c>
      <c r="B109" s="122"/>
      <c r="C109" s="123">
        <f t="shared" ref="C109:W109" si="41">C110</f>
        <v>0</v>
      </c>
      <c r="D109" s="123">
        <f t="shared" si="41"/>
        <v>0</v>
      </c>
      <c r="E109" s="123">
        <f t="shared" si="41"/>
        <v>2.6353964621971151E-3</v>
      </c>
      <c r="F109" s="123">
        <f t="shared" si="41"/>
        <v>5.884440926265712E-3</v>
      </c>
      <c r="G109" s="123">
        <f t="shared" si="41"/>
        <v>2.9082438498628941E-3</v>
      </c>
      <c r="H109" s="123">
        <f t="shared" si="41"/>
        <v>7.7537218335508922E-3</v>
      </c>
      <c r="I109" s="123">
        <f t="shared" si="41"/>
        <v>1.4302120781314374E-2</v>
      </c>
      <c r="J109" s="123">
        <f t="shared" si="41"/>
        <v>2.3844904918957886E-2</v>
      </c>
      <c r="K109" s="123">
        <f t="shared" si="41"/>
        <v>3.2094661252087119E-2</v>
      </c>
      <c r="L109" s="123">
        <f t="shared" si="41"/>
        <v>3.2608515893579777E-2</v>
      </c>
      <c r="M109" s="123">
        <f t="shared" si="41"/>
        <v>4.0553290453519561E-2</v>
      </c>
      <c r="N109" s="123">
        <f t="shared" si="41"/>
        <v>3.509485238819738E-2</v>
      </c>
      <c r="O109" s="123">
        <f t="shared" si="41"/>
        <v>6.2199435482898316E-2</v>
      </c>
      <c r="P109" s="123">
        <f t="shared" si="41"/>
        <v>8.2471850864237334E-2</v>
      </c>
      <c r="Q109" s="123">
        <f t="shared" si="41"/>
        <v>0.191957286166903</v>
      </c>
      <c r="R109" s="123">
        <f t="shared" si="41"/>
        <v>0.13734354052080736</v>
      </c>
      <c r="S109" s="123">
        <f t="shared" si="41"/>
        <v>0.11286550813499056</v>
      </c>
      <c r="T109" s="123">
        <f t="shared" si="41"/>
        <v>0.12467879091717927</v>
      </c>
      <c r="U109" s="123">
        <f t="shared" si="41"/>
        <v>0.12908652776310275</v>
      </c>
      <c r="V109" s="123">
        <f t="shared" si="41"/>
        <v>8.0724763312700162E-2</v>
      </c>
      <c r="W109" s="123">
        <f t="shared" si="41"/>
        <v>4.4235754063393591E-2</v>
      </c>
      <c r="DA109" s="130" t="s">
        <v>4527</v>
      </c>
    </row>
    <row r="110" spans="1:105" ht="12" customHeight="1" x14ac:dyDescent="0.25">
      <c r="A110" s="97" t="s">
        <v>53</v>
      </c>
      <c r="B110" s="98"/>
      <c r="C110" s="99">
        <f>RES_hhdet_in_fech!C110/RES_summary!C$21</f>
        <v>0</v>
      </c>
      <c r="D110" s="99">
        <f>RES_hhdet_in_fech!D110/RES_summary!D$21</f>
        <v>0</v>
      </c>
      <c r="E110" s="99">
        <f>RES_hhdet_in_fech!E110/RES_summary!E$21</f>
        <v>2.6353964621971151E-3</v>
      </c>
      <c r="F110" s="99">
        <f>RES_hhdet_in_fech!F110/RES_summary!F$21</f>
        <v>5.884440926265712E-3</v>
      </c>
      <c r="G110" s="99">
        <f>RES_hhdet_in_fech!G110/RES_summary!G$21</f>
        <v>2.9082438498628941E-3</v>
      </c>
      <c r="H110" s="99">
        <f>RES_hhdet_in_fech!H110/RES_summary!H$21</f>
        <v>7.7537218335508922E-3</v>
      </c>
      <c r="I110" s="99">
        <f>RES_hhdet_in_fech!I110/RES_summary!I$21</f>
        <v>1.4302120781314374E-2</v>
      </c>
      <c r="J110" s="99">
        <f>RES_hhdet_in_fech!J110/RES_summary!J$21</f>
        <v>2.3844904918957886E-2</v>
      </c>
      <c r="K110" s="99">
        <f>RES_hhdet_in_fech!K110/RES_summary!K$21</f>
        <v>3.2094661252087119E-2</v>
      </c>
      <c r="L110" s="99">
        <f>RES_hhdet_in_fech!L110/RES_summary!L$21</f>
        <v>3.2608515893579777E-2</v>
      </c>
      <c r="M110" s="99">
        <f>RES_hhdet_in_fech!M110/RES_summary!M$21</f>
        <v>4.0553290453519561E-2</v>
      </c>
      <c r="N110" s="99">
        <f>RES_hhdet_in_fech!N110/RES_summary!N$21</f>
        <v>3.509485238819738E-2</v>
      </c>
      <c r="O110" s="99">
        <f>RES_hhdet_in_fech!O110/RES_summary!O$21</f>
        <v>6.2199435482898316E-2</v>
      </c>
      <c r="P110" s="99">
        <f>RES_hhdet_in_fech!P110/RES_summary!P$21</f>
        <v>8.2471850864237334E-2</v>
      </c>
      <c r="Q110" s="99">
        <f>RES_hhdet_in_fech!Q110/RES_summary!Q$21</f>
        <v>0.191957286166903</v>
      </c>
      <c r="R110" s="99">
        <f>RES_hhdet_in_fech!R110/RES_summary!R$21</f>
        <v>0.13734354052080736</v>
      </c>
      <c r="S110" s="99">
        <f>RES_hhdet_in_fech!S110/RES_summary!S$21</f>
        <v>0.11286550813499056</v>
      </c>
      <c r="T110" s="99">
        <f>RES_hhdet_in_fech!T110/RES_summary!T$21</f>
        <v>0.12467879091717927</v>
      </c>
      <c r="U110" s="99">
        <f>RES_hhdet_in_fech!U110/RES_summary!U$21</f>
        <v>0.12908652776310275</v>
      </c>
      <c r="V110" s="99">
        <f>RES_hhdet_in_fech!V110/RES_summary!V$21</f>
        <v>8.0724763312700162E-2</v>
      </c>
      <c r="W110" s="99">
        <f>RES_hhdet_in_fech!W110/RES_summary!W$21</f>
        <v>4.4235754063393591E-2</v>
      </c>
      <c r="DA110" s="63" t="s">
        <v>4528</v>
      </c>
    </row>
    <row r="111" spans="1:105" ht="12" customHeight="1" x14ac:dyDescent="0.25">
      <c r="A111" s="121" t="s">
        <v>55</v>
      </c>
      <c r="B111" s="122"/>
      <c r="C111" s="123">
        <v>9.0477125513556018</v>
      </c>
      <c r="D111" s="123">
        <v>13.26242258786732</v>
      </c>
      <c r="E111" s="123">
        <v>14.291756782022944</v>
      </c>
      <c r="F111" s="123">
        <v>12.342364364101158</v>
      </c>
      <c r="G111" s="123">
        <v>14.914282188844393</v>
      </c>
      <c r="H111" s="123">
        <v>15.036092099529078</v>
      </c>
      <c r="I111" s="123">
        <v>12.925729429551712</v>
      </c>
      <c r="J111" s="123">
        <v>14.829323936809979</v>
      </c>
      <c r="K111" s="123">
        <v>15.937148880513178</v>
      </c>
      <c r="L111" s="123">
        <v>16.738218635985884</v>
      </c>
      <c r="M111" s="123">
        <v>14.974879821367853</v>
      </c>
      <c r="N111" s="123">
        <v>15.268453417464251</v>
      </c>
      <c r="O111" s="123">
        <v>15.096748253311002</v>
      </c>
      <c r="P111" s="123">
        <v>15.748711352913469</v>
      </c>
      <c r="Q111" s="123">
        <v>16.079844895947957</v>
      </c>
      <c r="R111" s="123">
        <v>15.901848532187783</v>
      </c>
      <c r="S111" s="123">
        <v>16.123359180568844</v>
      </c>
      <c r="T111" s="123">
        <v>15.860081928887494</v>
      </c>
      <c r="U111" s="123">
        <v>16.626158180202967</v>
      </c>
      <c r="V111" s="123">
        <v>16.391782583923966</v>
      </c>
      <c r="W111" s="123">
        <v>16.878977196435194</v>
      </c>
      <c r="DA111" s="130" t="s">
        <v>4529</v>
      </c>
    </row>
    <row r="112" spans="1:105" ht="12" customHeight="1" x14ac:dyDescent="0.25">
      <c r="A112" s="97" t="s">
        <v>130</v>
      </c>
      <c r="B112" s="98"/>
      <c r="C112" s="99">
        <v>8.940457693391286</v>
      </c>
      <c r="D112" s="99">
        <v>13.520831117725496</v>
      </c>
      <c r="E112" s="99">
        <v>13.526669853177932</v>
      </c>
      <c r="F112" s="99">
        <v>11.895078727560518</v>
      </c>
      <c r="G112" s="99">
        <v>14.900435301944972</v>
      </c>
      <c r="H112" s="99">
        <v>14.82140951508581</v>
      </c>
      <c r="I112" s="99">
        <v>12.573450434747214</v>
      </c>
      <c r="J112" s="99">
        <v>13.920987831540643</v>
      </c>
      <c r="K112" s="99">
        <v>15.57310714707395</v>
      </c>
      <c r="L112" s="99">
        <v>13.350553718423697</v>
      </c>
      <c r="M112" s="99">
        <v>14.049480244513537</v>
      </c>
      <c r="N112" s="99">
        <v>14.823528912725211</v>
      </c>
      <c r="O112" s="99">
        <v>14.819273926140328</v>
      </c>
      <c r="P112" s="99">
        <v>15.646785599519591</v>
      </c>
      <c r="Q112" s="99">
        <v>15.971406532186885</v>
      </c>
      <c r="R112" s="99">
        <v>15.850367887154407</v>
      </c>
      <c r="S112" s="99">
        <v>15.597118887976517</v>
      </c>
      <c r="T112" s="99">
        <v>15.733128089638287</v>
      </c>
      <c r="U112" s="99">
        <v>16.154718313963453</v>
      </c>
      <c r="V112" s="99">
        <v>15.783969686406902</v>
      </c>
      <c r="W112" s="99">
        <v>16.856300837223639</v>
      </c>
      <c r="DA112" s="63" t="s">
        <v>4530</v>
      </c>
    </row>
    <row r="113" spans="1:105" ht="12" customHeight="1" x14ac:dyDescent="0.25">
      <c r="A113" s="97" t="s">
        <v>129</v>
      </c>
      <c r="B113" s="98"/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14.502752733725242</v>
      </c>
      <c r="L113" s="99">
        <v>0</v>
      </c>
      <c r="M113" s="99">
        <v>13.160778064061482</v>
      </c>
      <c r="N113" s="99">
        <v>13.897597312846187</v>
      </c>
      <c r="O113" s="99">
        <v>13.956842921821377</v>
      </c>
      <c r="P113" s="99">
        <v>14.800018639249993</v>
      </c>
      <c r="Q113" s="99">
        <v>15.157921295382277</v>
      </c>
      <c r="R113" s="99">
        <v>15.059100587160149</v>
      </c>
      <c r="S113" s="99">
        <v>14.823984404029485</v>
      </c>
      <c r="T113" s="99">
        <v>15.089660667506715</v>
      </c>
      <c r="U113" s="99">
        <v>15.434181532594401</v>
      </c>
      <c r="V113" s="99">
        <v>15.081446762715323</v>
      </c>
      <c r="W113" s="99">
        <v>16.121647937954826</v>
      </c>
      <c r="DA113" s="63" t="s">
        <v>4531</v>
      </c>
    </row>
    <row r="114" spans="1:105" ht="12" customHeight="1" x14ac:dyDescent="0.25">
      <c r="A114" s="100" t="s">
        <v>202</v>
      </c>
      <c r="B114" s="101"/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7.6914899957393095</v>
      </c>
      <c r="L114" s="102">
        <v>0</v>
      </c>
      <c r="M114" s="102">
        <v>6.9867870282679831</v>
      </c>
      <c r="N114" s="102">
        <v>7.1419916094530231</v>
      </c>
      <c r="O114" s="102">
        <v>7.3314779192154091</v>
      </c>
      <c r="P114" s="102">
        <v>7.615428537143961</v>
      </c>
      <c r="Q114" s="102">
        <v>7.8933010134932715</v>
      </c>
      <c r="R114" s="102">
        <v>7.7235279974144859</v>
      </c>
      <c r="S114" s="102">
        <v>7.4557618688827834</v>
      </c>
      <c r="T114" s="102">
        <v>8.794579697889116</v>
      </c>
      <c r="U114" s="102">
        <v>8.1864115741413244</v>
      </c>
      <c r="V114" s="102">
        <v>7.8484529989532668</v>
      </c>
      <c r="W114" s="102">
        <v>8.1854524514520755</v>
      </c>
      <c r="DA114" s="131" t="s">
        <v>4532</v>
      </c>
    </row>
    <row r="115" spans="1:105" ht="12" customHeight="1" x14ac:dyDescent="0.25">
      <c r="A115" s="103" t="s">
        <v>52</v>
      </c>
      <c r="B115" s="104"/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6.8112627379859356</v>
      </c>
      <c r="L115" s="105">
        <v>0</v>
      </c>
      <c r="M115" s="105">
        <v>6.1739910357934971</v>
      </c>
      <c r="N115" s="105">
        <v>6.7556057033931634</v>
      </c>
      <c r="O115" s="105">
        <v>6.6253650026059709</v>
      </c>
      <c r="P115" s="105">
        <v>7.1845901021060303</v>
      </c>
      <c r="Q115" s="105">
        <v>7.2646202818890053</v>
      </c>
      <c r="R115" s="105">
        <v>7.3355725897456692</v>
      </c>
      <c r="S115" s="105">
        <v>7.3682225351466997</v>
      </c>
      <c r="T115" s="105">
        <v>6.2950809696176009</v>
      </c>
      <c r="U115" s="105">
        <v>7.2477699584530795</v>
      </c>
      <c r="V115" s="105">
        <v>7.2329937637620558</v>
      </c>
      <c r="W115" s="105">
        <v>7.9361954865027542</v>
      </c>
      <c r="DA115" s="132" t="s">
        <v>4533</v>
      </c>
    </row>
    <row r="116" spans="1:105" ht="12" customHeight="1" x14ac:dyDescent="0.25">
      <c r="A116" s="106" t="s">
        <v>122</v>
      </c>
      <c r="B116" s="101"/>
      <c r="C116" s="102">
        <v>13.429839605326192</v>
      </c>
      <c r="D116" s="102">
        <v>10.1615202295692</v>
      </c>
      <c r="E116" s="102">
        <v>21.417566413422588</v>
      </c>
      <c r="F116" s="102">
        <v>19.869101972095411</v>
      </c>
      <c r="G116" s="102">
        <v>15.691092543902009</v>
      </c>
      <c r="H116" s="102">
        <v>18.534155387222292</v>
      </c>
      <c r="I116" s="102">
        <v>16.928899825057382</v>
      </c>
      <c r="J116" s="102">
        <v>17.735999473671864</v>
      </c>
      <c r="K116" s="102">
        <v>18.614107847577305</v>
      </c>
      <c r="L116" s="102">
        <v>19.841885841044181</v>
      </c>
      <c r="M116" s="102">
        <v>19.323505642024084</v>
      </c>
      <c r="N116" s="102">
        <v>18.754591137488124</v>
      </c>
      <c r="O116" s="102">
        <v>19.672709050424725</v>
      </c>
      <c r="P116" s="102">
        <v>19.073759739510749</v>
      </c>
      <c r="Q116" s="102">
        <v>19.086460612237222</v>
      </c>
      <c r="R116" s="102">
        <v>19.019755913224419</v>
      </c>
      <c r="S116" s="102">
        <v>18.838656387814105</v>
      </c>
      <c r="T116" s="102">
        <v>0</v>
      </c>
      <c r="U116" s="102">
        <v>19.157157565749138</v>
      </c>
      <c r="V116" s="102">
        <v>0</v>
      </c>
      <c r="W116" s="102">
        <v>18.707759648613649</v>
      </c>
      <c r="DA116" s="131" t="s">
        <v>4534</v>
      </c>
    </row>
    <row r="117" spans="1:105" ht="12" customHeight="1" x14ac:dyDescent="0.25">
      <c r="A117" s="107" t="s">
        <v>121</v>
      </c>
      <c r="B117" s="104"/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15.419718382189551</v>
      </c>
      <c r="L117" s="105">
        <v>16.609758201390267</v>
      </c>
      <c r="M117" s="105">
        <v>16.099806375960476</v>
      </c>
      <c r="N117" s="105">
        <v>15.60479490630166</v>
      </c>
      <c r="O117" s="105">
        <v>16.629621283822797</v>
      </c>
      <c r="P117" s="105">
        <v>16.309565061687103</v>
      </c>
      <c r="Q117" s="105">
        <v>16.559651040279583</v>
      </c>
      <c r="R117" s="105">
        <v>16.597386746735779</v>
      </c>
      <c r="S117" s="105">
        <v>16.490124902225915</v>
      </c>
      <c r="T117" s="105">
        <v>16.198037717884361</v>
      </c>
      <c r="U117" s="105">
        <v>17.076806796703991</v>
      </c>
      <c r="V117" s="105">
        <v>17.387118554574499</v>
      </c>
      <c r="W117" s="105">
        <v>16.762756517977021</v>
      </c>
      <c r="DA117" s="132" t="s">
        <v>4535</v>
      </c>
    </row>
    <row r="118" spans="1:105" ht="12" customHeight="1" x14ac:dyDescent="0.25">
      <c r="A118" s="108" t="s">
        <v>53</v>
      </c>
      <c r="B118" s="98"/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9.1984431175497079</v>
      </c>
      <c r="L118" s="99">
        <v>10.24990229891813</v>
      </c>
      <c r="M118" s="99">
        <v>9.6118907567090925</v>
      </c>
      <c r="N118" s="99">
        <v>9.0020921184129872</v>
      </c>
      <c r="O118" s="99">
        <v>9.7426936583523993</v>
      </c>
      <c r="P118" s="99">
        <v>9.296656866888549</v>
      </c>
      <c r="Q118" s="99">
        <v>9.4526163231879874</v>
      </c>
      <c r="R118" s="99">
        <v>9.3282430582918323</v>
      </c>
      <c r="S118" s="99">
        <v>9.0552555853927004</v>
      </c>
      <c r="T118" s="99">
        <v>9.9791998051972861</v>
      </c>
      <c r="U118" s="99">
        <v>9.7130940032253523</v>
      </c>
      <c r="V118" s="99">
        <v>9.7177386858930763</v>
      </c>
      <c r="W118" s="99">
        <v>8.9930512167280146</v>
      </c>
      <c r="DA118" s="63" t="s">
        <v>4536</v>
      </c>
    </row>
    <row r="119" spans="1:105" ht="12" customHeight="1" x14ac:dyDescent="0.25">
      <c r="A119" s="108" t="s">
        <v>52</v>
      </c>
      <c r="B119" s="98"/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6.2212752646398455</v>
      </c>
      <c r="L119" s="99">
        <v>6.3598559024721393</v>
      </c>
      <c r="M119" s="99">
        <v>6.4879156192513809</v>
      </c>
      <c r="N119" s="99">
        <v>6.6027027878886715</v>
      </c>
      <c r="O119" s="99">
        <v>6.8869276254704017</v>
      </c>
      <c r="P119" s="99">
        <v>7.0129081947985519</v>
      </c>
      <c r="Q119" s="99">
        <v>7.1070347170915946</v>
      </c>
      <c r="R119" s="99">
        <v>7.2691436884439478</v>
      </c>
      <c r="S119" s="99">
        <v>7.4348693168332165</v>
      </c>
      <c r="T119" s="99">
        <v>6.2188379126870759</v>
      </c>
      <c r="U119" s="99">
        <v>7.3637127934786406</v>
      </c>
      <c r="V119" s="99">
        <v>7.6693798686814221</v>
      </c>
      <c r="W119" s="99">
        <v>7.7697053012490054</v>
      </c>
      <c r="DA119" s="63" t="s">
        <v>4537</v>
      </c>
    </row>
    <row r="120" spans="1:105" ht="12" customHeight="1" x14ac:dyDescent="0.25">
      <c r="A120" s="121" t="s">
        <v>54</v>
      </c>
      <c r="B120" s="122"/>
      <c r="C120" s="123">
        <v>7.6165950242221889</v>
      </c>
      <c r="D120" s="123">
        <v>7.2149793027197013</v>
      </c>
      <c r="E120" s="123">
        <v>11.860107123358217</v>
      </c>
      <c r="F120" s="123">
        <v>11.371256835611263</v>
      </c>
      <c r="G120" s="123">
        <v>10.770440506129681</v>
      </c>
      <c r="H120" s="123">
        <v>11.261659202871334</v>
      </c>
      <c r="I120" s="123">
        <v>11.460228830383842</v>
      </c>
      <c r="J120" s="123">
        <v>11.230641753763908</v>
      </c>
      <c r="K120" s="123">
        <v>11.423155884192077</v>
      </c>
      <c r="L120" s="123">
        <v>11.751019909107503</v>
      </c>
      <c r="M120" s="123">
        <v>11.124028315331724</v>
      </c>
      <c r="N120" s="123">
        <v>11.481818370859312</v>
      </c>
      <c r="O120" s="123">
        <v>11.285254092588682</v>
      </c>
      <c r="P120" s="123">
        <v>11.033802489674464</v>
      </c>
      <c r="Q120" s="123">
        <v>10.806205666091035</v>
      </c>
      <c r="R120" s="123">
        <v>10.732232551644712</v>
      </c>
      <c r="S120" s="123">
        <v>10.891237067043447</v>
      </c>
      <c r="T120" s="123">
        <v>11.176162864147209</v>
      </c>
      <c r="U120" s="123">
        <v>11.518440521709328</v>
      </c>
      <c r="V120" s="123">
        <v>11.042078687296675</v>
      </c>
      <c r="W120" s="123">
        <v>11.226340999810079</v>
      </c>
      <c r="DA120" s="130" t="s">
        <v>4538</v>
      </c>
    </row>
    <row r="121" spans="1:105" ht="12" customHeight="1" x14ac:dyDescent="0.25">
      <c r="A121" s="97" t="s">
        <v>50</v>
      </c>
      <c r="B121" s="98"/>
      <c r="C121" s="99">
        <v>8.2214929104189522</v>
      </c>
      <c r="D121" s="99">
        <v>8.8830859531097204</v>
      </c>
      <c r="E121" s="99">
        <v>11.782079885799741</v>
      </c>
      <c r="F121" s="99">
        <v>11.815911457870603</v>
      </c>
      <c r="G121" s="99">
        <v>11.528454644126684</v>
      </c>
      <c r="H121" s="99">
        <v>11.644079559783529</v>
      </c>
      <c r="I121" s="99">
        <v>12.109639363084213</v>
      </c>
      <c r="J121" s="99">
        <v>12.46059067538023</v>
      </c>
      <c r="K121" s="99">
        <v>12.844461207640835</v>
      </c>
      <c r="L121" s="99">
        <v>12.998204692007473</v>
      </c>
      <c r="M121" s="99">
        <v>12.42946327350297</v>
      </c>
      <c r="N121" s="99">
        <v>12.462206901437408</v>
      </c>
      <c r="O121" s="99">
        <v>11.963416345053632</v>
      </c>
      <c r="P121" s="99">
        <v>11.841730306076057</v>
      </c>
      <c r="Q121" s="99">
        <v>11.770321066219468</v>
      </c>
      <c r="R121" s="99">
        <v>11.905237732681432</v>
      </c>
      <c r="S121" s="99">
        <v>11.973066201444803</v>
      </c>
      <c r="T121" s="99">
        <v>12.284620065731785</v>
      </c>
      <c r="U121" s="99">
        <v>12.801415849581453</v>
      </c>
      <c r="V121" s="99">
        <v>12.123145639611373</v>
      </c>
      <c r="W121" s="99">
        <v>11.695437119317322</v>
      </c>
      <c r="DA121" s="63" t="s">
        <v>4539</v>
      </c>
    </row>
    <row r="122" spans="1:105" ht="12" customHeight="1" x14ac:dyDescent="0.25">
      <c r="A122" s="109" t="s">
        <v>120</v>
      </c>
      <c r="B122" s="33"/>
      <c r="C122" s="110">
        <v>5.6150946654828937</v>
      </c>
      <c r="D122" s="110">
        <v>4.415710202708981</v>
      </c>
      <c r="E122" s="110">
        <v>11.90797659425299</v>
      </c>
      <c r="F122" s="110">
        <v>10.761386505081246</v>
      </c>
      <c r="G122" s="110">
        <v>8.2984093247513968</v>
      </c>
      <c r="H122" s="110">
        <v>9.887336045218122</v>
      </c>
      <c r="I122" s="110">
        <v>8.9553596328252674</v>
      </c>
      <c r="J122" s="110">
        <v>9.4966154052556444</v>
      </c>
      <c r="K122" s="110">
        <v>9.5614460943225694</v>
      </c>
      <c r="L122" s="110">
        <v>10.656551630236102</v>
      </c>
      <c r="M122" s="110">
        <v>9.7533216092519108</v>
      </c>
      <c r="N122" s="110">
        <v>9.4890024688345544</v>
      </c>
      <c r="O122" s="110">
        <v>9.6684160394557761</v>
      </c>
      <c r="P122" s="110">
        <v>8.9499668102124339</v>
      </c>
      <c r="Q122" s="110">
        <v>8.8433171226922962</v>
      </c>
      <c r="R122" s="110">
        <v>8.9612247292951519</v>
      </c>
      <c r="S122" s="110">
        <v>9.0077647611072695</v>
      </c>
      <c r="T122" s="110">
        <v>8.8705718848512944</v>
      </c>
      <c r="U122" s="110">
        <v>8.7950695803365946</v>
      </c>
      <c r="V122" s="110">
        <v>8.7419362355632728</v>
      </c>
      <c r="W122" s="110">
        <v>8.5901529479313545</v>
      </c>
      <c r="DA122" s="60" t="s">
        <v>4540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8">
        <f t="shared" ref="C124:Q124" si="42">C125+C128+C130+C139</f>
        <v>160.47796489226567</v>
      </c>
      <c r="D124" s="118">
        <f t="shared" si="42"/>
        <v>149.49544350163055</v>
      </c>
      <c r="E124" s="118">
        <f t="shared" si="42"/>
        <v>152.64867215118346</v>
      </c>
      <c r="F124" s="118">
        <f t="shared" si="42"/>
        <v>151.109211267783</v>
      </c>
      <c r="G124" s="118">
        <f t="shared" si="42"/>
        <v>153.35961987542478</v>
      </c>
      <c r="H124" s="118">
        <f t="shared" si="42"/>
        <v>155.54291718976111</v>
      </c>
      <c r="I124" s="118">
        <f t="shared" si="42"/>
        <v>152.23126011099376</v>
      </c>
      <c r="J124" s="118">
        <f t="shared" si="42"/>
        <v>149.81195912703708</v>
      </c>
      <c r="K124" s="118">
        <f t="shared" si="42"/>
        <v>152.30888224903819</v>
      </c>
      <c r="L124" s="118">
        <f t="shared" si="42"/>
        <v>166.95592603584868</v>
      </c>
      <c r="M124" s="118">
        <f t="shared" si="42"/>
        <v>150.12196970135031</v>
      </c>
      <c r="N124" s="118">
        <f t="shared" si="42"/>
        <v>153.31230198337676</v>
      </c>
      <c r="O124" s="118">
        <f t="shared" si="42"/>
        <v>147.89084636293293</v>
      </c>
      <c r="P124" s="118">
        <f t="shared" si="42"/>
        <v>134.30433447753589</v>
      </c>
      <c r="Q124" s="118">
        <f t="shared" si="42"/>
        <v>130.80738903061004</v>
      </c>
      <c r="R124" s="118">
        <f t="shared" ref="R124:V124" si="43">R125+R128+R130+R139</f>
        <v>130.64736555760228</v>
      </c>
      <c r="S124" s="118">
        <f t="shared" si="43"/>
        <v>131.34236040265785</v>
      </c>
      <c r="T124" s="118">
        <f t="shared" si="43"/>
        <v>127.81911685607955</v>
      </c>
      <c r="U124" s="118">
        <f t="shared" si="43"/>
        <v>120.76837919792479</v>
      </c>
      <c r="V124" s="118">
        <f t="shared" si="43"/>
        <v>114.50299211288863</v>
      </c>
      <c r="W124" s="118">
        <f t="shared" ref="W124" si="44">W125+W128+W130+W139</f>
        <v>114.09244411152812</v>
      </c>
      <c r="DA124" s="129" t="s">
        <v>4541</v>
      </c>
    </row>
    <row r="125" spans="1:105" ht="12.95" customHeight="1" x14ac:dyDescent="0.25">
      <c r="A125" s="121" t="s">
        <v>57</v>
      </c>
      <c r="B125" s="122"/>
      <c r="C125" s="123">
        <f t="shared" ref="C125:Q125" si="45">SUM(C126:C127)</f>
        <v>140.38863428249599</v>
      </c>
      <c r="D125" s="123">
        <f t="shared" si="45"/>
        <v>130.32826129482035</v>
      </c>
      <c r="E125" s="123">
        <f t="shared" si="45"/>
        <v>126.70927164782746</v>
      </c>
      <c r="F125" s="123">
        <f t="shared" si="45"/>
        <v>125.31666777680776</v>
      </c>
      <c r="G125" s="123">
        <f t="shared" si="45"/>
        <v>128.8915830721534</v>
      </c>
      <c r="H125" s="123">
        <f t="shared" si="45"/>
        <v>129.75418757725276</v>
      </c>
      <c r="I125" s="123">
        <f t="shared" si="45"/>
        <v>126.39812710859702</v>
      </c>
      <c r="J125" s="123">
        <f t="shared" si="45"/>
        <v>124.0489379737387</v>
      </c>
      <c r="K125" s="123">
        <f t="shared" si="45"/>
        <v>125.77552489939873</v>
      </c>
      <c r="L125" s="123">
        <f t="shared" si="45"/>
        <v>139.859042775402</v>
      </c>
      <c r="M125" s="123">
        <f t="shared" si="45"/>
        <v>123.3321297859127</v>
      </c>
      <c r="N125" s="123">
        <f t="shared" si="45"/>
        <v>126.01822357124431</v>
      </c>
      <c r="O125" s="123">
        <f t="shared" si="45"/>
        <v>120.54258926217615</v>
      </c>
      <c r="P125" s="123">
        <f t="shared" si="45"/>
        <v>107.00250119255615</v>
      </c>
      <c r="Q125" s="123">
        <f t="shared" si="45"/>
        <v>103.49785811590546</v>
      </c>
      <c r="R125" s="123">
        <f t="shared" ref="R125:V125" si="46">SUM(R126:R127)</f>
        <v>103.69249773226463</v>
      </c>
      <c r="S125" s="123">
        <f t="shared" si="46"/>
        <v>103.59929240140107</v>
      </c>
      <c r="T125" s="123">
        <f t="shared" si="46"/>
        <v>100.39965538871775</v>
      </c>
      <c r="U125" s="123">
        <f t="shared" si="46"/>
        <v>92.781028238776372</v>
      </c>
      <c r="V125" s="123">
        <f t="shared" si="46"/>
        <v>87.119373346091805</v>
      </c>
      <c r="W125" s="123">
        <f t="shared" ref="W125" si="47">SUM(W126:W127)</f>
        <v>85.094699918051163</v>
      </c>
      <c r="DA125" s="130" t="s">
        <v>4542</v>
      </c>
    </row>
    <row r="126" spans="1:105" ht="12" customHeight="1" x14ac:dyDescent="0.25">
      <c r="A126" s="97" t="s">
        <v>203</v>
      </c>
      <c r="B126" s="98"/>
      <c r="C126" s="99">
        <v>139.95560330713337</v>
      </c>
      <c r="D126" s="99">
        <v>129.92979909986013</v>
      </c>
      <c r="E126" s="99">
        <v>126.32154373355762</v>
      </c>
      <c r="F126" s="99">
        <v>124.93909947981565</v>
      </c>
      <c r="G126" s="99">
        <v>128.50853199881061</v>
      </c>
      <c r="H126" s="99">
        <v>129.36951542082033</v>
      </c>
      <c r="I126" s="99">
        <v>126.03260725055078</v>
      </c>
      <c r="J126" s="99">
        <v>123.69320908075177</v>
      </c>
      <c r="K126" s="99">
        <v>125.4192046888314</v>
      </c>
      <c r="L126" s="99">
        <v>139.46111343996375</v>
      </c>
      <c r="M126" s="99">
        <v>122.98904411406744</v>
      </c>
      <c r="N126" s="99">
        <v>125.66966858055599</v>
      </c>
      <c r="O126" s="99">
        <v>120.21342235127405</v>
      </c>
      <c r="P126" s="99">
        <v>106.71855897034877</v>
      </c>
      <c r="Q126" s="99">
        <v>103.22677181332892</v>
      </c>
      <c r="R126" s="99">
        <v>103.42137337242033</v>
      </c>
      <c r="S126" s="99">
        <v>103.32992257491209</v>
      </c>
      <c r="T126" s="99">
        <v>100.13377192951687</v>
      </c>
      <c r="U126" s="99">
        <v>92.53967015374252</v>
      </c>
      <c r="V126" s="99">
        <v>86.892354669128096</v>
      </c>
      <c r="W126" s="99">
        <v>84.877533394722107</v>
      </c>
      <c r="DA126" s="63" t="s">
        <v>4543</v>
      </c>
    </row>
    <row r="127" spans="1:105" ht="12" customHeight="1" x14ac:dyDescent="0.25">
      <c r="A127" s="97" t="s">
        <v>53</v>
      </c>
      <c r="B127" s="98"/>
      <c r="C127" s="99">
        <v>0.43303097536260343</v>
      </c>
      <c r="D127" s="99">
        <v>0.39846219496021701</v>
      </c>
      <c r="E127" s="99">
        <v>0.38772791426984787</v>
      </c>
      <c r="F127" s="99">
        <v>0.37756829699210659</v>
      </c>
      <c r="G127" s="99">
        <v>0.3830510733427715</v>
      </c>
      <c r="H127" s="99">
        <v>0.38467215643243541</v>
      </c>
      <c r="I127" s="99">
        <v>0.36551985804623677</v>
      </c>
      <c r="J127" s="99">
        <v>0.35572889298692772</v>
      </c>
      <c r="K127" s="99">
        <v>0.35632021056733115</v>
      </c>
      <c r="L127" s="99">
        <v>0.39792933543824022</v>
      </c>
      <c r="M127" s="99">
        <v>0.34308567184525879</v>
      </c>
      <c r="N127" s="99">
        <v>0.34855499068831425</v>
      </c>
      <c r="O127" s="99">
        <v>0.3291669109020976</v>
      </c>
      <c r="P127" s="99">
        <v>0.28394222220737964</v>
      </c>
      <c r="Q127" s="99">
        <v>0.27108630257653032</v>
      </c>
      <c r="R127" s="99">
        <v>0.271124359844298</v>
      </c>
      <c r="S127" s="99">
        <v>0.26936982648898988</v>
      </c>
      <c r="T127" s="99">
        <v>0.26588345920088463</v>
      </c>
      <c r="U127" s="99">
        <v>0.24135808503385603</v>
      </c>
      <c r="V127" s="99">
        <v>0.22701867696370229</v>
      </c>
      <c r="W127" s="99">
        <v>0.21716652332905093</v>
      </c>
      <c r="DA127" s="63" t="s">
        <v>4544</v>
      </c>
    </row>
    <row r="128" spans="1:105" ht="12.95" customHeight="1" x14ac:dyDescent="0.25">
      <c r="A128" s="121" t="s">
        <v>92</v>
      </c>
      <c r="B128" s="122"/>
      <c r="C128" s="123">
        <f t="shared" ref="C128:W128" si="48">C129</f>
        <v>3.6444562018594147E-4</v>
      </c>
      <c r="D128" s="123">
        <f t="shared" si="48"/>
        <v>6.9500527718189934E-4</v>
      </c>
      <c r="E128" s="123">
        <f t="shared" si="48"/>
        <v>2.3990695547811153E-3</v>
      </c>
      <c r="F128" s="123">
        <f t="shared" si="48"/>
        <v>5.6139494161365176E-3</v>
      </c>
      <c r="G128" s="123">
        <f t="shared" si="48"/>
        <v>2.8131326550316091E-3</v>
      </c>
      <c r="H128" s="123">
        <f t="shared" si="48"/>
        <v>6.9282561364396207E-3</v>
      </c>
      <c r="I128" s="123">
        <f t="shared" si="48"/>
        <v>1.7375180520303918E-2</v>
      </c>
      <c r="J128" s="123">
        <f t="shared" si="48"/>
        <v>2.2371459967481806E-2</v>
      </c>
      <c r="K128" s="123">
        <f t="shared" si="48"/>
        <v>2.8991026105060755E-2</v>
      </c>
      <c r="L128" s="123">
        <f t="shared" si="48"/>
        <v>2.8645523335351687E-2</v>
      </c>
      <c r="M128" s="123">
        <f t="shared" si="48"/>
        <v>3.7516543764363121E-2</v>
      </c>
      <c r="N128" s="123">
        <f t="shared" si="48"/>
        <v>3.6683888683650065E-2</v>
      </c>
      <c r="O128" s="123">
        <f t="shared" si="48"/>
        <v>6.3671538616131854E-2</v>
      </c>
      <c r="P128" s="123">
        <f t="shared" si="48"/>
        <v>8.3126412980213518E-2</v>
      </c>
      <c r="Q128" s="123">
        <f t="shared" si="48"/>
        <v>0.19155645010877703</v>
      </c>
      <c r="R128" s="123">
        <f t="shared" si="48"/>
        <v>0.13823443810258199</v>
      </c>
      <c r="S128" s="123">
        <f t="shared" si="48"/>
        <v>0.11435936449804705</v>
      </c>
      <c r="T128" s="123">
        <f t="shared" si="48"/>
        <v>0.12651960582370517</v>
      </c>
      <c r="U128" s="123">
        <f t="shared" si="48"/>
        <v>0.12852330216042934</v>
      </c>
      <c r="V128" s="123">
        <f t="shared" si="48"/>
        <v>8.1359345319124601E-2</v>
      </c>
      <c r="W128" s="123">
        <f t="shared" si="48"/>
        <v>4.4204172668598274E-2</v>
      </c>
      <c r="DA128" s="130" t="s">
        <v>4545</v>
      </c>
    </row>
    <row r="129" spans="1:105" ht="12" customHeight="1" x14ac:dyDescent="0.25">
      <c r="A129" s="97" t="s">
        <v>53</v>
      </c>
      <c r="B129" s="98"/>
      <c r="C129" s="99">
        <f>RES_hhdet_in_fech!C129/RES_summary!C$21</f>
        <v>3.6444562018594147E-4</v>
      </c>
      <c r="D129" s="99">
        <f>RES_hhdet_in_fech!D129/RES_summary!D$21</f>
        <v>6.9500527718189934E-4</v>
      </c>
      <c r="E129" s="99">
        <f>RES_hhdet_in_fech!E129/RES_summary!E$21</f>
        <v>2.3990695547811153E-3</v>
      </c>
      <c r="F129" s="99">
        <f>RES_hhdet_in_fech!F129/RES_summary!F$21</f>
        <v>5.6139494161365176E-3</v>
      </c>
      <c r="G129" s="99">
        <f>RES_hhdet_in_fech!G129/RES_summary!G$21</f>
        <v>2.8131326550316091E-3</v>
      </c>
      <c r="H129" s="99">
        <f>RES_hhdet_in_fech!H129/RES_summary!H$21</f>
        <v>6.9282561364396207E-3</v>
      </c>
      <c r="I129" s="99">
        <f>RES_hhdet_in_fech!I129/RES_summary!I$21</f>
        <v>1.7375180520303918E-2</v>
      </c>
      <c r="J129" s="99">
        <f>RES_hhdet_in_fech!J129/RES_summary!J$21</f>
        <v>2.2371459967481806E-2</v>
      </c>
      <c r="K129" s="99">
        <f>RES_hhdet_in_fech!K129/RES_summary!K$21</f>
        <v>2.8991026105060755E-2</v>
      </c>
      <c r="L129" s="99">
        <f>RES_hhdet_in_fech!L129/RES_summary!L$21</f>
        <v>2.8645523335351687E-2</v>
      </c>
      <c r="M129" s="99">
        <f>RES_hhdet_in_fech!M129/RES_summary!M$21</f>
        <v>3.7516543764363121E-2</v>
      </c>
      <c r="N129" s="99">
        <f>RES_hhdet_in_fech!N129/RES_summary!N$21</f>
        <v>3.6683888683650065E-2</v>
      </c>
      <c r="O129" s="99">
        <f>RES_hhdet_in_fech!O129/RES_summary!O$21</f>
        <v>6.3671538616131854E-2</v>
      </c>
      <c r="P129" s="99">
        <f>RES_hhdet_in_fech!P129/RES_summary!P$21</f>
        <v>8.3126412980213518E-2</v>
      </c>
      <c r="Q129" s="99">
        <f>RES_hhdet_in_fech!Q129/RES_summary!Q$21</f>
        <v>0.19155645010877703</v>
      </c>
      <c r="R129" s="99">
        <f>RES_hhdet_in_fech!R129/RES_summary!R$21</f>
        <v>0.13823443810258199</v>
      </c>
      <c r="S129" s="99">
        <f>RES_hhdet_in_fech!S129/RES_summary!S$21</f>
        <v>0.11435936449804705</v>
      </c>
      <c r="T129" s="99">
        <f>RES_hhdet_in_fech!T129/RES_summary!T$21</f>
        <v>0.12651960582370517</v>
      </c>
      <c r="U129" s="99">
        <f>RES_hhdet_in_fech!U129/RES_summary!U$21</f>
        <v>0.12852330216042934</v>
      </c>
      <c r="V129" s="99">
        <f>RES_hhdet_in_fech!V129/RES_summary!V$21</f>
        <v>8.1359345319124601E-2</v>
      </c>
      <c r="W129" s="99">
        <f>RES_hhdet_in_fech!W129/RES_summary!W$21</f>
        <v>4.4204172668598274E-2</v>
      </c>
      <c r="DA129" s="63" t="s">
        <v>4546</v>
      </c>
    </row>
    <row r="130" spans="1:105" ht="12" customHeight="1" x14ac:dyDescent="0.25">
      <c r="A130" s="121" t="s">
        <v>55</v>
      </c>
      <c r="B130" s="122"/>
      <c r="C130" s="123">
        <v>12.469066979265437</v>
      </c>
      <c r="D130" s="123">
        <v>11.948857711989159</v>
      </c>
      <c r="E130" s="123">
        <v>14.077011571098515</v>
      </c>
      <c r="F130" s="123">
        <v>14.41545053666449</v>
      </c>
      <c r="G130" s="123">
        <v>13.693759991484342</v>
      </c>
      <c r="H130" s="123">
        <v>14.52143102898709</v>
      </c>
      <c r="I130" s="123">
        <v>14.356552917592847</v>
      </c>
      <c r="J130" s="123">
        <v>14.505866520150226</v>
      </c>
      <c r="K130" s="123">
        <v>15.075335886649842</v>
      </c>
      <c r="L130" s="123">
        <v>15.326240178779143</v>
      </c>
      <c r="M130" s="123">
        <v>15.629754798424647</v>
      </c>
      <c r="N130" s="123">
        <v>15.777915192281844</v>
      </c>
      <c r="O130" s="123">
        <v>15.997290434322924</v>
      </c>
      <c r="P130" s="123">
        <v>16.183817169298283</v>
      </c>
      <c r="Q130" s="123">
        <v>16.312013969174199</v>
      </c>
      <c r="R130" s="123">
        <v>16.086697342063921</v>
      </c>
      <c r="S130" s="123">
        <v>16.739197259668611</v>
      </c>
      <c r="T130" s="123">
        <v>16.113691871380414</v>
      </c>
      <c r="U130" s="123">
        <v>16.337509314249964</v>
      </c>
      <c r="V130" s="123">
        <v>16.257509438913548</v>
      </c>
      <c r="W130" s="123">
        <v>17.724321041825817</v>
      </c>
      <c r="DA130" s="130" t="s">
        <v>4547</v>
      </c>
    </row>
    <row r="131" spans="1:105" ht="12" customHeight="1" x14ac:dyDescent="0.25">
      <c r="A131" s="97" t="s">
        <v>128</v>
      </c>
      <c r="B131" s="98"/>
      <c r="C131" s="99">
        <v>12.430478917696705</v>
      </c>
      <c r="D131" s="99">
        <v>11.948857711989159</v>
      </c>
      <c r="E131" s="99">
        <v>13.799229118063035</v>
      </c>
      <c r="F131" s="99">
        <v>14.260156916563156</v>
      </c>
      <c r="G131" s="99">
        <v>13.693759991484342</v>
      </c>
      <c r="H131" s="99">
        <v>13.722061905035828</v>
      </c>
      <c r="I131" s="99">
        <v>14.348432982666429</v>
      </c>
      <c r="J131" s="99">
        <v>14.459046110184531</v>
      </c>
      <c r="K131" s="99">
        <v>15.053129742937838</v>
      </c>
      <c r="L131" s="99">
        <v>15.265988637700644</v>
      </c>
      <c r="M131" s="99">
        <v>15.55872875527618</v>
      </c>
      <c r="N131" s="99">
        <v>15.729135463605635</v>
      </c>
      <c r="O131" s="99">
        <v>15.988694944478402</v>
      </c>
      <c r="P131" s="99">
        <v>16.192023259504698</v>
      </c>
      <c r="Q131" s="99">
        <v>16.341862218868382</v>
      </c>
      <c r="R131" s="99">
        <v>16.025718615792364</v>
      </c>
      <c r="S131" s="99">
        <v>16.670897170869132</v>
      </c>
      <c r="T131" s="99">
        <v>16.267050990832544</v>
      </c>
      <c r="U131" s="99">
        <v>16.300187356232467</v>
      </c>
      <c r="V131" s="99">
        <v>16.230953046235268</v>
      </c>
      <c r="W131" s="99">
        <v>18.077920551866931</v>
      </c>
      <c r="DA131" s="63" t="s">
        <v>4548</v>
      </c>
    </row>
    <row r="132" spans="1:105" ht="12" customHeight="1" x14ac:dyDescent="0.25">
      <c r="A132" s="97" t="s">
        <v>127</v>
      </c>
      <c r="B132" s="98"/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13.708898191333745</v>
      </c>
      <c r="L132" s="99">
        <v>13.973496708995999</v>
      </c>
      <c r="M132" s="99">
        <v>14.211798599620895</v>
      </c>
      <c r="N132" s="99">
        <v>14.350890435297437</v>
      </c>
      <c r="O132" s="99">
        <v>14.674435154332498</v>
      </c>
      <c r="P132" s="99">
        <v>14.939657740168837</v>
      </c>
      <c r="Q132" s="99">
        <v>15.163997533070143</v>
      </c>
      <c r="R132" s="99">
        <v>14.898527444109888</v>
      </c>
      <c r="S132" s="99">
        <v>15.516424468380983</v>
      </c>
      <c r="T132" s="99">
        <v>15.34944787936252</v>
      </c>
      <c r="U132" s="99">
        <v>15.302348563337732</v>
      </c>
      <c r="V132" s="99">
        <v>15.250805944254882</v>
      </c>
      <c r="W132" s="99">
        <v>17.009565644230978</v>
      </c>
      <c r="DA132" s="63" t="s">
        <v>4549</v>
      </c>
    </row>
    <row r="133" spans="1:105" ht="12" customHeight="1" x14ac:dyDescent="0.25">
      <c r="A133" s="100" t="s">
        <v>203</v>
      </c>
      <c r="B133" s="101"/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7.4461220635369862</v>
      </c>
      <c r="L133" s="102">
        <v>7.8817460434440516</v>
      </c>
      <c r="M133" s="102">
        <v>7.7488580021862754</v>
      </c>
      <c r="N133" s="102">
        <v>7.5672660590629963</v>
      </c>
      <c r="O133" s="102">
        <v>7.9093901074491066</v>
      </c>
      <c r="P133" s="102">
        <v>7.8855854300877324</v>
      </c>
      <c r="Q133" s="102">
        <v>8.0743289356995991</v>
      </c>
      <c r="R133" s="102">
        <v>7.8172321087353671</v>
      </c>
      <c r="S133" s="102">
        <v>7.998270926437792</v>
      </c>
      <c r="T133" s="102">
        <v>9.1132948539129615</v>
      </c>
      <c r="U133" s="102">
        <v>8.2716101963060957</v>
      </c>
      <c r="V133" s="102">
        <v>8.0940006739026167</v>
      </c>
      <c r="W133" s="102">
        <v>8.833345728837541</v>
      </c>
      <c r="DA133" s="131" t="s">
        <v>4550</v>
      </c>
    </row>
    <row r="134" spans="1:105" ht="12" customHeight="1" x14ac:dyDescent="0.25">
      <c r="A134" s="103" t="s">
        <v>52</v>
      </c>
      <c r="B134" s="104"/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6.2627761277967577</v>
      </c>
      <c r="L134" s="105">
        <v>6.0917506655519462</v>
      </c>
      <c r="M134" s="105">
        <v>6.4629405974346188</v>
      </c>
      <c r="N134" s="105">
        <v>6.7836243762344379</v>
      </c>
      <c r="O134" s="105">
        <v>6.765045046883392</v>
      </c>
      <c r="P134" s="105">
        <v>7.054072310081108</v>
      </c>
      <c r="Q134" s="105">
        <v>7.0896685973705384</v>
      </c>
      <c r="R134" s="105">
        <v>7.0812953353745209</v>
      </c>
      <c r="S134" s="105">
        <v>7.518153541943188</v>
      </c>
      <c r="T134" s="105">
        <v>6.2361530254495623</v>
      </c>
      <c r="U134" s="105">
        <v>7.0307383670316375</v>
      </c>
      <c r="V134" s="105">
        <v>7.1568052703522671</v>
      </c>
      <c r="W134" s="105">
        <v>8.1762199153934372</v>
      </c>
      <c r="DA134" s="132" t="s">
        <v>4551</v>
      </c>
    </row>
    <row r="135" spans="1:105" ht="12" customHeight="1" x14ac:dyDescent="0.25">
      <c r="A135" s="106" t="s">
        <v>122</v>
      </c>
      <c r="B135" s="101"/>
      <c r="C135" s="102">
        <v>13.429839605326192</v>
      </c>
      <c r="D135" s="102">
        <v>0</v>
      </c>
      <c r="E135" s="102">
        <v>21.417566413422591</v>
      </c>
      <c r="F135" s="102">
        <v>19.869101972095415</v>
      </c>
      <c r="G135" s="102">
        <v>0</v>
      </c>
      <c r="H135" s="102">
        <v>18.534155387222299</v>
      </c>
      <c r="I135" s="102">
        <v>16.928899825057382</v>
      </c>
      <c r="J135" s="102">
        <v>17.735999473671871</v>
      </c>
      <c r="K135" s="102">
        <v>18.614107847577309</v>
      </c>
      <c r="L135" s="102">
        <v>19.841885841044181</v>
      </c>
      <c r="M135" s="102">
        <v>19.323505642024081</v>
      </c>
      <c r="N135" s="102">
        <v>18.754591137488124</v>
      </c>
      <c r="O135" s="102">
        <v>19.672709050424725</v>
      </c>
      <c r="P135" s="102">
        <v>19.073759739510749</v>
      </c>
      <c r="Q135" s="102">
        <v>19.086460612237218</v>
      </c>
      <c r="R135" s="102">
        <v>19.019755913224419</v>
      </c>
      <c r="S135" s="102">
        <v>18.838656387814105</v>
      </c>
      <c r="T135" s="102">
        <v>0</v>
      </c>
      <c r="U135" s="102">
        <v>19.157157565749134</v>
      </c>
      <c r="V135" s="102">
        <v>0</v>
      </c>
      <c r="W135" s="102">
        <v>18.707759648613649</v>
      </c>
      <c r="DA135" s="131" t="s">
        <v>4552</v>
      </c>
    </row>
    <row r="136" spans="1:105" ht="12" customHeight="1" x14ac:dyDescent="0.25">
      <c r="A136" s="107" t="s">
        <v>121</v>
      </c>
      <c r="B136" s="104"/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15.419718382189556</v>
      </c>
      <c r="L136" s="105">
        <v>16.609758201390274</v>
      </c>
      <c r="M136" s="105">
        <v>16.099806375960476</v>
      </c>
      <c r="N136" s="105">
        <v>15.604794906301665</v>
      </c>
      <c r="O136" s="105">
        <v>16.6296212838228</v>
      </c>
      <c r="P136" s="105">
        <v>16.309565061687099</v>
      </c>
      <c r="Q136" s="105">
        <v>16.559651040279586</v>
      </c>
      <c r="R136" s="105">
        <v>16.597386746735779</v>
      </c>
      <c r="S136" s="105">
        <v>16.490124902225912</v>
      </c>
      <c r="T136" s="105">
        <v>16.198037717884365</v>
      </c>
      <c r="U136" s="105">
        <v>17.076806796704002</v>
      </c>
      <c r="V136" s="105">
        <v>17.387118554574499</v>
      </c>
      <c r="W136" s="105">
        <v>16.762756517977014</v>
      </c>
      <c r="DA136" s="132" t="s">
        <v>4553</v>
      </c>
    </row>
    <row r="137" spans="1:105" ht="12" customHeight="1" x14ac:dyDescent="0.25">
      <c r="A137" s="108" t="s">
        <v>53</v>
      </c>
      <c r="B137" s="98"/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9.1984431175497097</v>
      </c>
      <c r="L137" s="99">
        <v>10.249902298918133</v>
      </c>
      <c r="M137" s="99">
        <v>9.6118907567090943</v>
      </c>
      <c r="N137" s="99">
        <v>9.0020921184129907</v>
      </c>
      <c r="O137" s="99">
        <v>9.7426936583523975</v>
      </c>
      <c r="P137" s="99">
        <v>9.296656866888549</v>
      </c>
      <c r="Q137" s="99">
        <v>9.4526163231879874</v>
      </c>
      <c r="R137" s="99">
        <v>9.3282430582918323</v>
      </c>
      <c r="S137" s="99">
        <v>9.0552555853926968</v>
      </c>
      <c r="T137" s="99">
        <v>9.9791998051972843</v>
      </c>
      <c r="U137" s="99">
        <v>9.7130940032253541</v>
      </c>
      <c r="V137" s="99">
        <v>9.7177386858930745</v>
      </c>
      <c r="W137" s="99">
        <v>8.9930512167280128</v>
      </c>
      <c r="DA137" s="63" t="s">
        <v>4554</v>
      </c>
    </row>
    <row r="138" spans="1:105" ht="12" customHeight="1" x14ac:dyDescent="0.25">
      <c r="A138" s="108" t="s">
        <v>52</v>
      </c>
      <c r="B138" s="98"/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6.2212752646398464</v>
      </c>
      <c r="L138" s="99">
        <v>6.3598559024721402</v>
      </c>
      <c r="M138" s="99">
        <v>6.4879156192513818</v>
      </c>
      <c r="N138" s="99">
        <v>6.6027027878886742</v>
      </c>
      <c r="O138" s="99">
        <v>6.8869276254704017</v>
      </c>
      <c r="P138" s="99">
        <v>7.0129081947985519</v>
      </c>
      <c r="Q138" s="99">
        <v>7.1070347170915991</v>
      </c>
      <c r="R138" s="99">
        <v>7.269143688443946</v>
      </c>
      <c r="S138" s="99">
        <v>7.4348693168332138</v>
      </c>
      <c r="T138" s="99">
        <v>6.2188379126870785</v>
      </c>
      <c r="U138" s="99">
        <v>7.363712793478645</v>
      </c>
      <c r="V138" s="99">
        <v>7.6693798686814221</v>
      </c>
      <c r="W138" s="99">
        <v>7.7697053012490027</v>
      </c>
      <c r="DA138" s="63" t="s">
        <v>4555</v>
      </c>
    </row>
    <row r="139" spans="1:105" ht="12" customHeight="1" x14ac:dyDescent="0.25">
      <c r="A139" s="121" t="s">
        <v>54</v>
      </c>
      <c r="B139" s="122"/>
      <c r="C139" s="123">
        <v>7.6198991848840425</v>
      </c>
      <c r="D139" s="123">
        <v>7.217629489543878</v>
      </c>
      <c r="E139" s="123">
        <v>11.859989862702696</v>
      </c>
      <c r="F139" s="123">
        <v>11.371479004894619</v>
      </c>
      <c r="G139" s="123">
        <v>10.771463679132006</v>
      </c>
      <c r="H139" s="123">
        <v>11.260370327384825</v>
      </c>
      <c r="I139" s="123">
        <v>11.459204904283574</v>
      </c>
      <c r="J139" s="123">
        <v>11.234783173180668</v>
      </c>
      <c r="K139" s="123">
        <v>11.429030436884538</v>
      </c>
      <c r="L139" s="123">
        <v>11.741997558332214</v>
      </c>
      <c r="M139" s="123">
        <v>11.122568573248596</v>
      </c>
      <c r="N139" s="123">
        <v>11.479479331166937</v>
      </c>
      <c r="O139" s="123">
        <v>11.287295127817718</v>
      </c>
      <c r="P139" s="123">
        <v>11.034889702701248</v>
      </c>
      <c r="Q139" s="123">
        <v>10.805960495421608</v>
      </c>
      <c r="R139" s="123">
        <v>10.729936045171142</v>
      </c>
      <c r="S139" s="123">
        <v>10.889511377090116</v>
      </c>
      <c r="T139" s="123">
        <v>11.179249990157679</v>
      </c>
      <c r="U139" s="123">
        <v>11.521318342738027</v>
      </c>
      <c r="V139" s="123">
        <v>11.044749982564152</v>
      </c>
      <c r="W139" s="123">
        <v>11.229218978982543</v>
      </c>
      <c r="DA139" s="130" t="s">
        <v>4556</v>
      </c>
    </row>
    <row r="140" spans="1:105" ht="12" customHeight="1" x14ac:dyDescent="0.25">
      <c r="A140" s="97" t="s">
        <v>50</v>
      </c>
      <c r="B140" s="98"/>
      <c r="C140" s="99">
        <v>8.2214929104189522</v>
      </c>
      <c r="D140" s="99">
        <v>8.8830859531097222</v>
      </c>
      <c r="E140" s="99">
        <v>11.782079885799742</v>
      </c>
      <c r="F140" s="99">
        <v>11.815911457870603</v>
      </c>
      <c r="G140" s="99">
        <v>11.528454644126684</v>
      </c>
      <c r="H140" s="99">
        <v>11.644079559783533</v>
      </c>
      <c r="I140" s="99">
        <v>12.109639363084215</v>
      </c>
      <c r="J140" s="99">
        <v>12.46059067538023</v>
      </c>
      <c r="K140" s="99">
        <v>12.844461207640835</v>
      </c>
      <c r="L140" s="99">
        <v>12.998204692007473</v>
      </c>
      <c r="M140" s="99">
        <v>12.429463273502966</v>
      </c>
      <c r="N140" s="99">
        <v>12.462206901437408</v>
      </c>
      <c r="O140" s="99">
        <v>11.963416345053632</v>
      </c>
      <c r="P140" s="99">
        <v>11.841730306076055</v>
      </c>
      <c r="Q140" s="99">
        <v>11.770321066219472</v>
      </c>
      <c r="R140" s="99">
        <v>11.90523773268143</v>
      </c>
      <c r="S140" s="99">
        <v>11.973066201444807</v>
      </c>
      <c r="T140" s="99">
        <v>12.284620065731783</v>
      </c>
      <c r="U140" s="99">
        <v>12.801415849581449</v>
      </c>
      <c r="V140" s="99">
        <v>12.123145639611371</v>
      </c>
      <c r="W140" s="99">
        <v>11.695437119317321</v>
      </c>
      <c r="DA140" s="63" t="s">
        <v>4557</v>
      </c>
    </row>
    <row r="141" spans="1:105" ht="12" customHeight="1" x14ac:dyDescent="0.25">
      <c r="A141" s="109" t="s">
        <v>120</v>
      </c>
      <c r="B141" s="33"/>
      <c r="C141" s="110">
        <v>5.6150946654828955</v>
      </c>
      <c r="D141" s="110">
        <v>4.4157102027089818</v>
      </c>
      <c r="E141" s="110">
        <v>11.907976594252986</v>
      </c>
      <c r="F141" s="110">
        <v>10.761386505081246</v>
      </c>
      <c r="G141" s="110">
        <v>8.298409324751395</v>
      </c>
      <c r="H141" s="110">
        <v>9.8873360452181238</v>
      </c>
      <c r="I141" s="110">
        <v>8.9553596328252656</v>
      </c>
      <c r="J141" s="110">
        <v>9.4966154052556462</v>
      </c>
      <c r="K141" s="110">
        <v>9.5614460943225676</v>
      </c>
      <c r="L141" s="110">
        <v>10.656551630236104</v>
      </c>
      <c r="M141" s="110">
        <v>9.7533216092519144</v>
      </c>
      <c r="N141" s="110">
        <v>9.4890024688345544</v>
      </c>
      <c r="O141" s="110">
        <v>9.6684160394557743</v>
      </c>
      <c r="P141" s="110">
        <v>8.9499668102124375</v>
      </c>
      <c r="Q141" s="110">
        <v>8.8433171226922944</v>
      </c>
      <c r="R141" s="110">
        <v>8.9612247292951501</v>
      </c>
      <c r="S141" s="110">
        <v>9.0077647611072695</v>
      </c>
      <c r="T141" s="110">
        <v>8.8705718848512944</v>
      </c>
      <c r="U141" s="110">
        <v>8.7950695803365946</v>
      </c>
      <c r="V141" s="110">
        <v>8.7419362355632728</v>
      </c>
      <c r="W141" s="110">
        <v>8.5901529479313545</v>
      </c>
      <c r="DA141" s="60" t="s">
        <v>4558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8">
        <f t="shared" ref="C143:Q143" si="49">C144+C146+C148+C157</f>
        <v>98.57720399354173</v>
      </c>
      <c r="D143" s="118">
        <f t="shared" si="49"/>
        <v>52.68939474910475</v>
      </c>
      <c r="E143" s="118">
        <f t="shared" si="49"/>
        <v>81.630314505096422</v>
      </c>
      <c r="F143" s="118">
        <f t="shared" si="49"/>
        <v>77.057704118299242</v>
      </c>
      <c r="G143" s="118">
        <f t="shared" si="49"/>
        <v>75.40924363042933</v>
      </c>
      <c r="H143" s="118">
        <f t="shared" si="49"/>
        <v>85.244812671925558</v>
      </c>
      <c r="I143" s="118">
        <f t="shared" si="49"/>
        <v>73.322198484174734</v>
      </c>
      <c r="J143" s="118">
        <f t="shared" si="49"/>
        <v>77.328876076048658</v>
      </c>
      <c r="K143" s="118">
        <f t="shared" si="49"/>
        <v>74.422279676118563</v>
      </c>
      <c r="L143" s="118">
        <f t="shared" si="49"/>
        <v>76.0751053065582</v>
      </c>
      <c r="M143" s="118">
        <f t="shared" si="49"/>
        <v>70.589387261153192</v>
      </c>
      <c r="N143" s="118">
        <f t="shared" si="49"/>
        <v>66.31897268930247</v>
      </c>
      <c r="O143" s="118">
        <f t="shared" si="49"/>
        <v>61.90986265269585</v>
      </c>
      <c r="P143" s="118">
        <f t="shared" si="49"/>
        <v>58.288067766344838</v>
      </c>
      <c r="Q143" s="118">
        <f t="shared" si="49"/>
        <v>56.487206760914418</v>
      </c>
      <c r="R143" s="118">
        <f t="shared" ref="R143:V143" si="50">R144+R146+R148+R157</f>
        <v>56.290117006406277</v>
      </c>
      <c r="S143" s="118">
        <f t="shared" si="50"/>
        <v>56.200548200175838</v>
      </c>
      <c r="T143" s="118">
        <f t="shared" si="50"/>
        <v>54.485376416847288</v>
      </c>
      <c r="U143" s="118">
        <f t="shared" si="50"/>
        <v>54.78450447058502</v>
      </c>
      <c r="V143" s="118">
        <f t="shared" si="50"/>
        <v>52.363184218195578</v>
      </c>
      <c r="W143" s="118">
        <f t="shared" ref="W143" si="51">W144+W146+W148+W157</f>
        <v>51.861261981021549</v>
      </c>
      <c r="DA143" s="129" t="s">
        <v>4559</v>
      </c>
    </row>
    <row r="144" spans="1:105" ht="12.95" customHeight="1" x14ac:dyDescent="0.25">
      <c r="A144" s="121" t="s">
        <v>57</v>
      </c>
      <c r="B144" s="122"/>
      <c r="C144" s="123">
        <f t="shared" ref="C144:W144" si="52">C145</f>
        <v>76.110418372632211</v>
      </c>
      <c r="D144" s="123">
        <f t="shared" si="52"/>
        <v>34.188440391742212</v>
      </c>
      <c r="E144" s="123">
        <f t="shared" si="52"/>
        <v>48.532115646412073</v>
      </c>
      <c r="F144" s="123">
        <f t="shared" si="52"/>
        <v>45.902409675135999</v>
      </c>
      <c r="G144" s="123">
        <f t="shared" si="52"/>
        <v>48.110257351218529</v>
      </c>
      <c r="H144" s="123">
        <f t="shared" si="52"/>
        <v>55.037562748508975</v>
      </c>
      <c r="I144" s="123">
        <f t="shared" si="52"/>
        <v>44.098398011800377</v>
      </c>
      <c r="J144" s="123">
        <f t="shared" si="52"/>
        <v>48.071209262513158</v>
      </c>
      <c r="K144" s="123">
        <f t="shared" si="52"/>
        <v>45.694446210729254</v>
      </c>
      <c r="L144" s="123">
        <f t="shared" si="52"/>
        <v>44.693595960683226</v>
      </c>
      <c r="M144" s="123">
        <f t="shared" si="52"/>
        <v>40.355009113354768</v>
      </c>
      <c r="N144" s="123">
        <f t="shared" si="52"/>
        <v>36.194662656934376</v>
      </c>
      <c r="O144" s="123">
        <f t="shared" si="52"/>
        <v>33.19823789313628</v>
      </c>
      <c r="P144" s="123">
        <f t="shared" si="52"/>
        <v>30.177848636037503</v>
      </c>
      <c r="Q144" s="123">
        <f t="shared" si="52"/>
        <v>28.308699317791415</v>
      </c>
      <c r="R144" s="123">
        <f t="shared" si="52"/>
        <v>27.832913230278386</v>
      </c>
      <c r="S144" s="123">
        <f t="shared" si="52"/>
        <v>27.118188055710533</v>
      </c>
      <c r="T144" s="123">
        <f t="shared" si="52"/>
        <v>26.593016445639602</v>
      </c>
      <c r="U144" s="123">
        <f t="shared" si="52"/>
        <v>25.257475291442223</v>
      </c>
      <c r="V144" s="123">
        <f t="shared" si="52"/>
        <v>23.510087544757152</v>
      </c>
      <c r="W144" s="123">
        <f t="shared" si="52"/>
        <v>23.21913526323463</v>
      </c>
      <c r="DA144" s="130" t="s">
        <v>4560</v>
      </c>
    </row>
    <row r="145" spans="1:105" ht="12" customHeight="1" x14ac:dyDescent="0.25">
      <c r="A145" s="97" t="s">
        <v>53</v>
      </c>
      <c r="B145" s="98"/>
      <c r="C145" s="99">
        <v>76.110418372632211</v>
      </c>
      <c r="D145" s="99">
        <v>34.188440391742212</v>
      </c>
      <c r="E145" s="99">
        <v>48.532115646412073</v>
      </c>
      <c r="F145" s="99">
        <v>45.902409675135999</v>
      </c>
      <c r="G145" s="99">
        <v>48.110257351218529</v>
      </c>
      <c r="H145" s="99">
        <v>55.037562748508975</v>
      </c>
      <c r="I145" s="99">
        <v>44.098398011800377</v>
      </c>
      <c r="J145" s="99">
        <v>48.071209262513158</v>
      </c>
      <c r="K145" s="99">
        <v>45.694446210729254</v>
      </c>
      <c r="L145" s="99">
        <v>44.693595960683226</v>
      </c>
      <c r="M145" s="99">
        <v>40.355009113354768</v>
      </c>
      <c r="N145" s="99">
        <v>36.194662656934376</v>
      </c>
      <c r="O145" s="99">
        <v>33.19823789313628</v>
      </c>
      <c r="P145" s="99">
        <v>30.177848636037503</v>
      </c>
      <c r="Q145" s="99">
        <v>28.308699317791415</v>
      </c>
      <c r="R145" s="99">
        <v>27.832913230278386</v>
      </c>
      <c r="S145" s="99">
        <v>27.118188055710533</v>
      </c>
      <c r="T145" s="99">
        <v>26.593016445639602</v>
      </c>
      <c r="U145" s="99">
        <v>25.257475291442223</v>
      </c>
      <c r="V145" s="99">
        <v>23.510087544757152</v>
      </c>
      <c r="W145" s="99">
        <v>23.21913526323463</v>
      </c>
      <c r="DA145" s="63" t="s">
        <v>4561</v>
      </c>
    </row>
    <row r="146" spans="1:105" ht="12.95" customHeight="1" x14ac:dyDescent="0.25">
      <c r="A146" s="121" t="s">
        <v>92</v>
      </c>
      <c r="B146" s="122"/>
      <c r="C146" s="123">
        <f t="shared" ref="C146:W146" si="53">C147</f>
        <v>0</v>
      </c>
      <c r="D146" s="123">
        <f t="shared" si="53"/>
        <v>5.4509866721827544E-3</v>
      </c>
      <c r="E146" s="123">
        <f t="shared" si="53"/>
        <v>5.8613891717365016E-3</v>
      </c>
      <c r="F146" s="123">
        <f t="shared" si="53"/>
        <v>7.6954197948044846E-3</v>
      </c>
      <c r="G146" s="123">
        <f t="shared" si="53"/>
        <v>8.3477563144718058E-3</v>
      </c>
      <c r="H146" s="123">
        <f t="shared" si="53"/>
        <v>1.2847954535787227E-2</v>
      </c>
      <c r="I146" s="123">
        <f t="shared" si="53"/>
        <v>1.8045883345011643E-2</v>
      </c>
      <c r="J146" s="123">
        <f t="shared" si="53"/>
        <v>2.3150630012945442E-2</v>
      </c>
      <c r="K146" s="123">
        <f t="shared" si="53"/>
        <v>2.9996933615485871E-2</v>
      </c>
      <c r="L146" s="123">
        <f t="shared" si="53"/>
        <v>5.6074457237557732E-2</v>
      </c>
      <c r="M146" s="123">
        <f t="shared" si="53"/>
        <v>3.9170506216108784E-2</v>
      </c>
      <c r="N146" s="123">
        <f t="shared" si="53"/>
        <v>5.7278698050562613E-2</v>
      </c>
      <c r="O146" s="123">
        <f t="shared" si="53"/>
        <v>6.8417067643767759E-2</v>
      </c>
      <c r="P146" s="123">
        <f t="shared" si="53"/>
        <v>8.7551310758871737E-2</v>
      </c>
      <c r="Q146" s="123">
        <f t="shared" si="53"/>
        <v>0.20781222398758289</v>
      </c>
      <c r="R146" s="123">
        <f t="shared" si="53"/>
        <v>0.14931667097243848</v>
      </c>
      <c r="S146" s="123">
        <f t="shared" si="53"/>
        <v>0.16931904284469237</v>
      </c>
      <c r="T146" s="123">
        <f t="shared" si="53"/>
        <v>0.21678065931495499</v>
      </c>
      <c r="U146" s="123">
        <f t="shared" si="53"/>
        <v>0.32381561769846617</v>
      </c>
      <c r="V146" s="123">
        <f t="shared" si="53"/>
        <v>0.20703890345314868</v>
      </c>
      <c r="W146" s="123">
        <f t="shared" si="53"/>
        <v>0.24447232851388559</v>
      </c>
      <c r="DA146" s="130" t="s">
        <v>4562</v>
      </c>
    </row>
    <row r="147" spans="1:105" ht="12" customHeight="1" x14ac:dyDescent="0.25">
      <c r="A147" s="97" t="s">
        <v>53</v>
      </c>
      <c r="B147" s="98"/>
      <c r="C147" s="99">
        <f>RES_hhdet_in_fech!C147/RES_summary!C$21</f>
        <v>0</v>
      </c>
      <c r="D147" s="99">
        <f>RES_hhdet_in_fech!D147/RES_summary!D$21</f>
        <v>5.4509866721827544E-3</v>
      </c>
      <c r="E147" s="99">
        <f>RES_hhdet_in_fech!E147/RES_summary!E$21</f>
        <v>5.8613891717365016E-3</v>
      </c>
      <c r="F147" s="99">
        <f>RES_hhdet_in_fech!F147/RES_summary!F$21</f>
        <v>7.6954197948044846E-3</v>
      </c>
      <c r="G147" s="99">
        <f>RES_hhdet_in_fech!G147/RES_summary!G$21</f>
        <v>8.3477563144718058E-3</v>
      </c>
      <c r="H147" s="99">
        <f>RES_hhdet_in_fech!H147/RES_summary!H$21</f>
        <v>1.2847954535787227E-2</v>
      </c>
      <c r="I147" s="99">
        <f>RES_hhdet_in_fech!I147/RES_summary!I$21</f>
        <v>1.8045883345011643E-2</v>
      </c>
      <c r="J147" s="99">
        <f>RES_hhdet_in_fech!J147/RES_summary!J$21</f>
        <v>2.3150630012945442E-2</v>
      </c>
      <c r="K147" s="99">
        <f>RES_hhdet_in_fech!K147/RES_summary!K$21</f>
        <v>2.9996933615485871E-2</v>
      </c>
      <c r="L147" s="99">
        <f>RES_hhdet_in_fech!L147/RES_summary!L$21</f>
        <v>5.6074457237557732E-2</v>
      </c>
      <c r="M147" s="99">
        <f>RES_hhdet_in_fech!M147/RES_summary!M$21</f>
        <v>3.9170506216108784E-2</v>
      </c>
      <c r="N147" s="99">
        <f>RES_hhdet_in_fech!N147/RES_summary!N$21</f>
        <v>5.7278698050562613E-2</v>
      </c>
      <c r="O147" s="99">
        <f>RES_hhdet_in_fech!O147/RES_summary!O$21</f>
        <v>6.8417067643767759E-2</v>
      </c>
      <c r="P147" s="99">
        <f>RES_hhdet_in_fech!P147/RES_summary!P$21</f>
        <v>8.7551310758871737E-2</v>
      </c>
      <c r="Q147" s="99">
        <f>RES_hhdet_in_fech!Q147/RES_summary!Q$21</f>
        <v>0.20781222398758289</v>
      </c>
      <c r="R147" s="99">
        <f>RES_hhdet_in_fech!R147/RES_summary!R$21</f>
        <v>0.14931667097243848</v>
      </c>
      <c r="S147" s="99">
        <f>RES_hhdet_in_fech!S147/RES_summary!S$21</f>
        <v>0.16931904284469237</v>
      </c>
      <c r="T147" s="99">
        <f>RES_hhdet_in_fech!T147/RES_summary!T$21</f>
        <v>0.21678065931495499</v>
      </c>
      <c r="U147" s="99">
        <f>RES_hhdet_in_fech!U147/RES_summary!U$21</f>
        <v>0.32381561769846617</v>
      </c>
      <c r="V147" s="99">
        <f>RES_hhdet_in_fech!V147/RES_summary!V$21</f>
        <v>0.20703890345314868</v>
      </c>
      <c r="W147" s="99">
        <f>RES_hhdet_in_fech!W147/RES_summary!W$21</f>
        <v>0.24447232851388559</v>
      </c>
      <c r="DA147" s="63" t="s">
        <v>4563</v>
      </c>
    </row>
    <row r="148" spans="1:105" ht="12" customHeight="1" x14ac:dyDescent="0.25">
      <c r="A148" s="121" t="s">
        <v>55</v>
      </c>
      <c r="B148" s="122"/>
      <c r="C148" s="123">
        <v>14.836076312676067</v>
      </c>
      <c r="D148" s="123">
        <v>11.276379235543663</v>
      </c>
      <c r="E148" s="123">
        <v>21.232403910937876</v>
      </c>
      <c r="F148" s="123">
        <v>19.776259636656917</v>
      </c>
      <c r="G148" s="123">
        <v>16.519533822594447</v>
      </c>
      <c r="H148" s="123">
        <v>18.934109102832164</v>
      </c>
      <c r="I148" s="123">
        <v>17.746898806254801</v>
      </c>
      <c r="J148" s="123">
        <v>17.999770536139899</v>
      </c>
      <c r="K148" s="123">
        <v>17.268901519919893</v>
      </c>
      <c r="L148" s="123">
        <v>19.583585348787654</v>
      </c>
      <c r="M148" s="123">
        <v>19.072706919854781</v>
      </c>
      <c r="N148" s="123">
        <v>18.58744151482087</v>
      </c>
      <c r="O148" s="123">
        <v>17.355940722394045</v>
      </c>
      <c r="P148" s="123">
        <v>16.987839846405695</v>
      </c>
      <c r="Q148" s="123">
        <v>17.164725739767061</v>
      </c>
      <c r="R148" s="123">
        <v>17.577923451687948</v>
      </c>
      <c r="S148" s="123">
        <v>18.023616357668402</v>
      </c>
      <c r="T148" s="123">
        <v>16.49641020911908</v>
      </c>
      <c r="U148" s="123">
        <v>17.681870154890451</v>
      </c>
      <c r="V148" s="123">
        <v>17.601361090197731</v>
      </c>
      <c r="W148" s="123">
        <v>17.168434332249479</v>
      </c>
      <c r="DA148" s="130" t="s">
        <v>4564</v>
      </c>
    </row>
    <row r="149" spans="1:105" ht="12" customHeight="1" x14ac:dyDescent="0.25">
      <c r="A149" s="97" t="s">
        <v>124</v>
      </c>
      <c r="B149" s="98"/>
      <c r="C149" s="99">
        <v>17.648549727375805</v>
      </c>
      <c r="D149" s="99">
        <v>17.81069174278289</v>
      </c>
      <c r="E149" s="99">
        <v>18.637189788810851</v>
      </c>
      <c r="F149" s="99">
        <v>19.175125019384971</v>
      </c>
      <c r="G149" s="99">
        <v>19.27928688473941</v>
      </c>
      <c r="H149" s="99">
        <v>19.412827288379365</v>
      </c>
      <c r="I149" s="99">
        <v>20.05650234860531</v>
      </c>
      <c r="J149" s="99">
        <v>20.462479205913532</v>
      </c>
      <c r="K149" s="99">
        <v>21.003701536056248</v>
      </c>
      <c r="L149" s="99">
        <v>21.141647626733473</v>
      </c>
      <c r="M149" s="99">
        <v>20.65170004252445</v>
      </c>
      <c r="N149" s="99">
        <v>21.088540571944979</v>
      </c>
      <c r="O149" s="99">
        <v>20.060756656854586</v>
      </c>
      <c r="P149" s="99">
        <v>19.43161932775417</v>
      </c>
      <c r="Q149" s="99">
        <v>18.652734709114743</v>
      </c>
      <c r="R149" s="99">
        <v>18.758928026556323</v>
      </c>
      <c r="S149" s="99">
        <v>18.750940156094291</v>
      </c>
      <c r="T149" s="99">
        <v>18.979644886703522</v>
      </c>
      <c r="U149" s="99">
        <v>19.762490220276412</v>
      </c>
      <c r="V149" s="99">
        <v>19.275635230758926</v>
      </c>
      <c r="W149" s="99">
        <v>18.355803417982997</v>
      </c>
      <c r="DA149" s="63" t="s">
        <v>4565</v>
      </c>
    </row>
    <row r="150" spans="1:105" ht="12" customHeight="1" x14ac:dyDescent="0.25">
      <c r="A150" s="97" t="s">
        <v>123</v>
      </c>
      <c r="B150" s="98"/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16.705452388117756</v>
      </c>
      <c r="L150" s="99">
        <v>0</v>
      </c>
      <c r="M150" s="99">
        <v>16.615478003213294</v>
      </c>
      <c r="N150" s="99">
        <v>17.025025236803664</v>
      </c>
      <c r="O150" s="99">
        <v>16.572050350162971</v>
      </c>
      <c r="P150" s="99">
        <v>16.343309763886481</v>
      </c>
      <c r="Q150" s="99">
        <v>16.009789585556874</v>
      </c>
      <c r="R150" s="99">
        <v>16.263745317178845</v>
      </c>
      <c r="S150" s="99">
        <v>16.397730854892849</v>
      </c>
      <c r="T150" s="99">
        <v>17.105911639731676</v>
      </c>
      <c r="U150" s="99">
        <v>17.724148155577424</v>
      </c>
      <c r="V150" s="99">
        <v>17.35152623640867</v>
      </c>
      <c r="W150" s="99">
        <v>16.511478548544289</v>
      </c>
      <c r="DA150" s="63" t="s">
        <v>4566</v>
      </c>
    </row>
    <row r="151" spans="1:105" ht="12" customHeight="1" x14ac:dyDescent="0.25">
      <c r="A151" s="100" t="s">
        <v>50</v>
      </c>
      <c r="B151" s="101"/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10.374912895319964</v>
      </c>
      <c r="L151" s="102">
        <v>0</v>
      </c>
      <c r="M151" s="102">
        <v>10.273610436174497</v>
      </c>
      <c r="N151" s="102">
        <v>10.136304679257275</v>
      </c>
      <c r="O151" s="102">
        <v>9.9141551837954776</v>
      </c>
      <c r="P151" s="102">
        <v>9.4319719735390812</v>
      </c>
      <c r="Q151" s="102">
        <v>9.1736239438996634</v>
      </c>
      <c r="R151" s="102">
        <v>9.1209560448736013</v>
      </c>
      <c r="S151" s="102">
        <v>8.9530912640257316</v>
      </c>
      <c r="T151" s="102">
        <v>10.598188745178888</v>
      </c>
      <c r="U151" s="102">
        <v>10.020557696410968</v>
      </c>
      <c r="V151" s="102">
        <v>9.6019273792238025</v>
      </c>
      <c r="W151" s="102">
        <v>8.880661390973529</v>
      </c>
      <c r="DA151" s="131" t="s">
        <v>4567</v>
      </c>
    </row>
    <row r="152" spans="1:105" ht="12" customHeight="1" x14ac:dyDescent="0.25">
      <c r="A152" s="103" t="s">
        <v>52</v>
      </c>
      <c r="B152" s="104"/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6.3305394927977945</v>
      </c>
      <c r="L152" s="105">
        <v>0</v>
      </c>
      <c r="M152" s="105">
        <v>6.3418675670387943</v>
      </c>
      <c r="N152" s="105">
        <v>6.8887205575463861</v>
      </c>
      <c r="O152" s="105">
        <v>6.6578951663674966</v>
      </c>
      <c r="P152" s="105">
        <v>6.9113377903473987</v>
      </c>
      <c r="Q152" s="105">
        <v>6.8361656416572112</v>
      </c>
      <c r="R152" s="105">
        <v>7.1427892723052446</v>
      </c>
      <c r="S152" s="105">
        <v>7.4446395908671166</v>
      </c>
      <c r="T152" s="105">
        <v>6.5077228945527885</v>
      </c>
      <c r="U152" s="105">
        <v>7.7035904591664535</v>
      </c>
      <c r="V152" s="105">
        <v>7.7495988571848677</v>
      </c>
      <c r="W152" s="105">
        <v>7.6308171575707613</v>
      </c>
      <c r="DA152" s="132" t="s">
        <v>4568</v>
      </c>
    </row>
    <row r="153" spans="1:105" ht="12" customHeight="1" x14ac:dyDescent="0.25">
      <c r="A153" s="106" t="s">
        <v>122</v>
      </c>
      <c r="B153" s="101"/>
      <c r="C153" s="102">
        <v>13.429839605326196</v>
      </c>
      <c r="D153" s="102">
        <v>10.161520229569197</v>
      </c>
      <c r="E153" s="102">
        <v>21.417566413422588</v>
      </c>
      <c r="F153" s="102">
        <v>19.869101972095415</v>
      </c>
      <c r="G153" s="102">
        <v>15.691092543902009</v>
      </c>
      <c r="H153" s="102">
        <v>18.534155387222292</v>
      </c>
      <c r="I153" s="102">
        <v>16.928899825057378</v>
      </c>
      <c r="J153" s="102">
        <v>17.735999473671864</v>
      </c>
      <c r="K153" s="102">
        <v>18.614107847577312</v>
      </c>
      <c r="L153" s="102">
        <v>19.841885841044181</v>
      </c>
      <c r="M153" s="102">
        <v>19.323505642024084</v>
      </c>
      <c r="N153" s="102">
        <v>18.754591137488124</v>
      </c>
      <c r="O153" s="102">
        <v>19.672709050424729</v>
      </c>
      <c r="P153" s="102">
        <v>19.073759739510749</v>
      </c>
      <c r="Q153" s="102">
        <v>19.086460612237222</v>
      </c>
      <c r="R153" s="102">
        <v>19.019755913224422</v>
      </c>
      <c r="S153" s="102">
        <v>18.838656387814101</v>
      </c>
      <c r="T153" s="102">
        <v>0</v>
      </c>
      <c r="U153" s="102">
        <v>19.157157565749131</v>
      </c>
      <c r="V153" s="102">
        <v>0</v>
      </c>
      <c r="W153" s="102">
        <v>18.707759648613649</v>
      </c>
      <c r="DA153" s="131" t="s">
        <v>4569</v>
      </c>
    </row>
    <row r="154" spans="1:105" ht="12" customHeight="1" x14ac:dyDescent="0.25">
      <c r="A154" s="107" t="s">
        <v>121</v>
      </c>
      <c r="B154" s="104"/>
      <c r="C154" s="105">
        <v>0</v>
      </c>
      <c r="D154" s="105">
        <v>0</v>
      </c>
      <c r="E154" s="105">
        <v>0</v>
      </c>
      <c r="F154" s="105">
        <v>0</v>
      </c>
      <c r="G154" s="105">
        <v>0</v>
      </c>
      <c r="H154" s="105">
        <v>0</v>
      </c>
      <c r="I154" s="105">
        <v>0</v>
      </c>
      <c r="J154" s="105">
        <v>0</v>
      </c>
      <c r="K154" s="105">
        <v>15.419718382189551</v>
      </c>
      <c r="L154" s="105">
        <v>16.609758201390267</v>
      </c>
      <c r="M154" s="105">
        <v>16.099806375960476</v>
      </c>
      <c r="N154" s="105">
        <v>15.604794906301665</v>
      </c>
      <c r="O154" s="105">
        <v>16.6296212838228</v>
      </c>
      <c r="P154" s="105">
        <v>16.309565061687099</v>
      </c>
      <c r="Q154" s="105">
        <v>16.559651040279586</v>
      </c>
      <c r="R154" s="105">
        <v>16.597386746735779</v>
      </c>
      <c r="S154" s="105">
        <v>16.490124902225915</v>
      </c>
      <c r="T154" s="105">
        <v>16.198037717884361</v>
      </c>
      <c r="U154" s="105">
        <v>17.076806796703995</v>
      </c>
      <c r="V154" s="105">
        <v>17.387118554574496</v>
      </c>
      <c r="W154" s="105">
        <v>16.762756517977014</v>
      </c>
      <c r="DA154" s="132" t="s">
        <v>4570</v>
      </c>
    </row>
    <row r="155" spans="1:105" ht="12" customHeight="1" x14ac:dyDescent="0.25">
      <c r="A155" s="108" t="s">
        <v>53</v>
      </c>
      <c r="B155" s="98"/>
      <c r="C155" s="99">
        <v>0</v>
      </c>
      <c r="D155" s="99">
        <v>0</v>
      </c>
      <c r="E155" s="99">
        <v>0</v>
      </c>
      <c r="F155" s="99">
        <v>0</v>
      </c>
      <c r="G155" s="99">
        <v>0</v>
      </c>
      <c r="H155" s="99">
        <v>0</v>
      </c>
      <c r="I155" s="99">
        <v>0</v>
      </c>
      <c r="J155" s="99">
        <v>0</v>
      </c>
      <c r="K155" s="99">
        <v>9.1984431175497061</v>
      </c>
      <c r="L155" s="99">
        <v>10.249902298918132</v>
      </c>
      <c r="M155" s="99">
        <v>9.6118907567090961</v>
      </c>
      <c r="N155" s="99">
        <v>9.002092118412989</v>
      </c>
      <c r="O155" s="99">
        <v>9.7426936583524011</v>
      </c>
      <c r="P155" s="99">
        <v>9.296656866888549</v>
      </c>
      <c r="Q155" s="99">
        <v>9.4526163231879874</v>
      </c>
      <c r="R155" s="99">
        <v>9.3282430582918323</v>
      </c>
      <c r="S155" s="99">
        <v>9.0552555853926986</v>
      </c>
      <c r="T155" s="99">
        <v>9.9791998051972843</v>
      </c>
      <c r="U155" s="99">
        <v>9.7130940032253523</v>
      </c>
      <c r="V155" s="99">
        <v>9.7177386858930745</v>
      </c>
      <c r="W155" s="99">
        <v>8.9930512167280128</v>
      </c>
      <c r="DA155" s="63" t="s">
        <v>4571</v>
      </c>
    </row>
    <row r="156" spans="1:105" ht="12" customHeight="1" x14ac:dyDescent="0.25">
      <c r="A156" s="108" t="s">
        <v>52</v>
      </c>
      <c r="B156" s="98"/>
      <c r="C156" s="99">
        <v>0</v>
      </c>
      <c r="D156" s="99">
        <v>0</v>
      </c>
      <c r="E156" s="99">
        <v>0</v>
      </c>
      <c r="F156" s="99">
        <v>0</v>
      </c>
      <c r="G156" s="99">
        <v>0</v>
      </c>
      <c r="H156" s="99">
        <v>0</v>
      </c>
      <c r="I156" s="99">
        <v>0</v>
      </c>
      <c r="J156" s="99">
        <v>0</v>
      </c>
      <c r="K156" s="99">
        <v>6.2212752646398446</v>
      </c>
      <c r="L156" s="99">
        <v>6.3598559024721393</v>
      </c>
      <c r="M156" s="99">
        <v>6.4879156192513827</v>
      </c>
      <c r="N156" s="99">
        <v>6.6027027878886742</v>
      </c>
      <c r="O156" s="99">
        <v>6.8869276254704035</v>
      </c>
      <c r="P156" s="99">
        <v>7.0129081947985519</v>
      </c>
      <c r="Q156" s="99">
        <v>7.1070347170915955</v>
      </c>
      <c r="R156" s="99">
        <v>7.2691436884439442</v>
      </c>
      <c r="S156" s="99">
        <v>7.4348693168332165</v>
      </c>
      <c r="T156" s="99">
        <v>6.2188379126870768</v>
      </c>
      <c r="U156" s="99">
        <v>7.3637127934786406</v>
      </c>
      <c r="V156" s="99">
        <v>7.669379868681423</v>
      </c>
      <c r="W156" s="99">
        <v>7.7697053012490054</v>
      </c>
      <c r="DA156" s="63" t="s">
        <v>4572</v>
      </c>
    </row>
    <row r="157" spans="1:105" ht="12" customHeight="1" x14ac:dyDescent="0.25">
      <c r="A157" s="121" t="s">
        <v>54</v>
      </c>
      <c r="B157" s="122"/>
      <c r="C157" s="123">
        <v>7.6307093082334445</v>
      </c>
      <c r="D157" s="123">
        <v>7.2191241351466946</v>
      </c>
      <c r="E157" s="123">
        <v>11.859933558574738</v>
      </c>
      <c r="F157" s="123">
        <v>11.371339386711517</v>
      </c>
      <c r="G157" s="123">
        <v>10.771104700301885</v>
      </c>
      <c r="H157" s="123">
        <v>11.26029286604863</v>
      </c>
      <c r="I157" s="123">
        <v>11.458855782774545</v>
      </c>
      <c r="J157" s="123">
        <v>11.23474564738266</v>
      </c>
      <c r="K157" s="123">
        <v>11.428935011853923</v>
      </c>
      <c r="L157" s="123">
        <v>11.741849539849763</v>
      </c>
      <c r="M157" s="123">
        <v>11.122500721727539</v>
      </c>
      <c r="N157" s="123">
        <v>11.479589819496667</v>
      </c>
      <c r="O157" s="123">
        <v>11.287266969521763</v>
      </c>
      <c r="P157" s="123">
        <v>11.034827973142766</v>
      </c>
      <c r="Q157" s="123">
        <v>10.805969479368358</v>
      </c>
      <c r="R157" s="123">
        <v>10.729963653467507</v>
      </c>
      <c r="S157" s="123">
        <v>10.88942474395221</v>
      </c>
      <c r="T157" s="123">
        <v>11.179169102773649</v>
      </c>
      <c r="U157" s="123">
        <v>11.52134340655388</v>
      </c>
      <c r="V157" s="123">
        <v>11.044696679787544</v>
      </c>
      <c r="W157" s="123">
        <v>11.229220057023554</v>
      </c>
      <c r="DA157" s="130" t="s">
        <v>4573</v>
      </c>
    </row>
    <row r="158" spans="1:105" ht="12" customHeight="1" x14ac:dyDescent="0.25">
      <c r="A158" s="97" t="s">
        <v>50</v>
      </c>
      <c r="B158" s="98"/>
      <c r="C158" s="99">
        <v>8.2214929104189505</v>
      </c>
      <c r="D158" s="99">
        <v>8.8830859531097239</v>
      </c>
      <c r="E158" s="99">
        <v>11.782079885799741</v>
      </c>
      <c r="F158" s="99">
        <v>11.815911457870603</v>
      </c>
      <c r="G158" s="99">
        <v>11.528454644126683</v>
      </c>
      <c r="H158" s="99">
        <v>11.644079559783533</v>
      </c>
      <c r="I158" s="99">
        <v>12.109639363084215</v>
      </c>
      <c r="J158" s="99">
        <v>12.460590675380232</v>
      </c>
      <c r="K158" s="99">
        <v>12.844461207640835</v>
      </c>
      <c r="L158" s="99">
        <v>12.998204692007475</v>
      </c>
      <c r="M158" s="99">
        <v>12.42946327350297</v>
      </c>
      <c r="N158" s="99">
        <v>12.462206901437412</v>
      </c>
      <c r="O158" s="99">
        <v>11.963416345053632</v>
      </c>
      <c r="P158" s="99">
        <v>11.841730306076053</v>
      </c>
      <c r="Q158" s="99">
        <v>11.77032106621947</v>
      </c>
      <c r="R158" s="99">
        <v>11.905237732681428</v>
      </c>
      <c r="S158" s="99">
        <v>11.973066201444803</v>
      </c>
      <c r="T158" s="99">
        <v>12.284620065731787</v>
      </c>
      <c r="U158" s="99">
        <v>12.801415849581453</v>
      </c>
      <c r="V158" s="99">
        <v>12.123145639611371</v>
      </c>
      <c r="W158" s="99">
        <v>11.695437119317321</v>
      </c>
      <c r="DA158" s="63" t="s">
        <v>4574</v>
      </c>
    </row>
    <row r="159" spans="1:105" ht="12" customHeight="1" x14ac:dyDescent="0.25">
      <c r="A159" s="109" t="s">
        <v>120</v>
      </c>
      <c r="B159" s="33"/>
      <c r="C159" s="110">
        <v>5.6150946654828937</v>
      </c>
      <c r="D159" s="110">
        <v>4.4157102027089801</v>
      </c>
      <c r="E159" s="110">
        <v>11.907976594252986</v>
      </c>
      <c r="F159" s="110">
        <v>10.761386505081246</v>
      </c>
      <c r="G159" s="110">
        <v>8.2984093247513968</v>
      </c>
      <c r="H159" s="110">
        <v>9.8873360452181203</v>
      </c>
      <c r="I159" s="110">
        <v>8.9553596328252656</v>
      </c>
      <c r="J159" s="110">
        <v>9.4966154052556462</v>
      </c>
      <c r="K159" s="110">
        <v>9.5614460943225694</v>
      </c>
      <c r="L159" s="110">
        <v>10.656551630236102</v>
      </c>
      <c r="M159" s="110">
        <v>9.7533216092519162</v>
      </c>
      <c r="N159" s="110">
        <v>9.4890024688345544</v>
      </c>
      <c r="O159" s="110">
        <v>9.6684160394557779</v>
      </c>
      <c r="P159" s="110">
        <v>8.9499668102124339</v>
      </c>
      <c r="Q159" s="110">
        <v>8.8433171226922944</v>
      </c>
      <c r="R159" s="110">
        <v>8.9612247292951501</v>
      </c>
      <c r="S159" s="110">
        <v>9.0077647611072713</v>
      </c>
      <c r="T159" s="110">
        <v>8.8705718848512927</v>
      </c>
      <c r="U159" s="110">
        <v>8.7950695803365946</v>
      </c>
      <c r="V159" s="110">
        <v>8.7419362355632728</v>
      </c>
      <c r="W159" s="110">
        <v>8.5901529479313545</v>
      </c>
      <c r="DA159" s="60" t="s">
        <v>4575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8">
        <f t="shared" ref="C161:Q161" si="54">C162+C164+C166+C175</f>
        <v>173.68386235116483</v>
      </c>
      <c r="D161" s="118">
        <f t="shared" si="54"/>
        <v>148.63899175361942</v>
      </c>
      <c r="E161" s="118">
        <f t="shared" si="54"/>
        <v>175.09663973760709</v>
      </c>
      <c r="F161" s="118">
        <f t="shared" si="54"/>
        <v>175.83844172825977</v>
      </c>
      <c r="G161" s="118">
        <f t="shared" si="54"/>
        <v>154.17079355130238</v>
      </c>
      <c r="H161" s="118">
        <f t="shared" si="54"/>
        <v>155.34861619532424</v>
      </c>
      <c r="I161" s="118">
        <f t="shared" si="54"/>
        <v>172.5027340040844</v>
      </c>
      <c r="J161" s="118">
        <f t="shared" si="54"/>
        <v>164.29055406296806</v>
      </c>
      <c r="K161" s="118">
        <f t="shared" si="54"/>
        <v>167.3177339903153</v>
      </c>
      <c r="L161" s="118">
        <f t="shared" si="54"/>
        <v>187.92146546956553</v>
      </c>
      <c r="M161" s="118">
        <f t="shared" si="54"/>
        <v>158.63611767549042</v>
      </c>
      <c r="N161" s="118">
        <f t="shared" si="54"/>
        <v>160.4291682248986</v>
      </c>
      <c r="O161" s="118">
        <f t="shared" si="54"/>
        <v>151.91986692951374</v>
      </c>
      <c r="P161" s="118">
        <f t="shared" si="54"/>
        <v>138.01965245515115</v>
      </c>
      <c r="Q161" s="118">
        <f t="shared" si="54"/>
        <v>136.10367131252869</v>
      </c>
      <c r="R161" s="118">
        <f t="shared" ref="R161:V161" si="55">R162+R164+R166+R175</f>
        <v>0</v>
      </c>
      <c r="S161" s="118">
        <f t="shared" si="55"/>
        <v>128.61816234378901</v>
      </c>
      <c r="T161" s="118">
        <f t="shared" si="55"/>
        <v>124.97896314010715</v>
      </c>
      <c r="U161" s="118">
        <f t="shared" si="55"/>
        <v>119.75999671188347</v>
      </c>
      <c r="V161" s="118">
        <f t="shared" si="55"/>
        <v>112.11210948252727</v>
      </c>
      <c r="W161" s="118">
        <f t="shared" ref="W161" si="56">W162+W164+W166+W175</f>
        <v>103.77359608305336</v>
      </c>
      <c r="DA161" s="129" t="s">
        <v>4576</v>
      </c>
    </row>
    <row r="162" spans="1:105" ht="12.95" customHeight="1" x14ac:dyDescent="0.25">
      <c r="A162" s="121" t="s">
        <v>57</v>
      </c>
      <c r="B162" s="122"/>
      <c r="C162" s="123">
        <f t="shared" ref="C162:W162" si="57">C163</f>
        <v>151.21888335177022</v>
      </c>
      <c r="D162" s="123">
        <f t="shared" si="57"/>
        <v>130.12592231915724</v>
      </c>
      <c r="E162" s="123">
        <f t="shared" si="57"/>
        <v>141.99876858966203</v>
      </c>
      <c r="F162" s="123">
        <f t="shared" si="57"/>
        <v>144.67599437684265</v>
      </c>
      <c r="G162" s="123">
        <f t="shared" si="57"/>
        <v>126.85632013125593</v>
      </c>
      <c r="H162" s="123">
        <f t="shared" si="57"/>
        <v>125.14199951925528</v>
      </c>
      <c r="I162" s="123">
        <f t="shared" si="57"/>
        <v>143.28223802210545</v>
      </c>
      <c r="J162" s="123">
        <f t="shared" si="57"/>
        <v>135.0332913446197</v>
      </c>
      <c r="K162" s="123">
        <f t="shared" si="57"/>
        <v>138.59505789911179</v>
      </c>
      <c r="L162" s="123">
        <f t="shared" si="57"/>
        <v>156.54357234566402</v>
      </c>
      <c r="M162" s="123">
        <f t="shared" si="57"/>
        <v>128.41470489478471</v>
      </c>
      <c r="N162" s="123">
        <f t="shared" si="57"/>
        <v>130.26872183364929</v>
      </c>
      <c r="O162" s="123">
        <f t="shared" si="57"/>
        <v>123.21665383358486</v>
      </c>
      <c r="P162" s="123">
        <f t="shared" si="57"/>
        <v>109.91369508947331</v>
      </c>
      <c r="Q162" s="123">
        <f t="shared" si="57"/>
        <v>107.93950687634481</v>
      </c>
      <c r="R162" s="123">
        <f t="shared" si="57"/>
        <v>0</v>
      </c>
      <c r="S162" s="123">
        <f t="shared" si="57"/>
        <v>99.586652780530102</v>
      </c>
      <c r="T162" s="123">
        <f t="shared" si="57"/>
        <v>97.086630332512527</v>
      </c>
      <c r="U162" s="123">
        <f t="shared" si="57"/>
        <v>90.227442249567162</v>
      </c>
      <c r="V162" s="123">
        <f t="shared" si="57"/>
        <v>83.274727361197421</v>
      </c>
      <c r="W162" s="123">
        <f t="shared" si="57"/>
        <v>75.160766808069013</v>
      </c>
      <c r="DA162" s="130" t="s">
        <v>4577</v>
      </c>
    </row>
    <row r="163" spans="1:105" ht="12" customHeight="1" x14ac:dyDescent="0.25">
      <c r="A163" s="97" t="s">
        <v>53</v>
      </c>
      <c r="B163" s="33"/>
      <c r="C163" s="110">
        <v>151.21888335177022</v>
      </c>
      <c r="D163" s="110">
        <v>130.12592231915724</v>
      </c>
      <c r="E163" s="110">
        <v>141.99876858966203</v>
      </c>
      <c r="F163" s="110">
        <v>144.67599437684265</v>
      </c>
      <c r="G163" s="110">
        <v>126.85632013125593</v>
      </c>
      <c r="H163" s="110">
        <v>125.14199951925528</v>
      </c>
      <c r="I163" s="110">
        <v>143.28223802210545</v>
      </c>
      <c r="J163" s="110">
        <v>135.0332913446197</v>
      </c>
      <c r="K163" s="110">
        <v>138.59505789911179</v>
      </c>
      <c r="L163" s="110">
        <v>156.54357234566402</v>
      </c>
      <c r="M163" s="110">
        <v>128.41470489478471</v>
      </c>
      <c r="N163" s="110">
        <v>130.26872183364929</v>
      </c>
      <c r="O163" s="110">
        <v>123.21665383358486</v>
      </c>
      <c r="P163" s="110">
        <v>109.91369508947331</v>
      </c>
      <c r="Q163" s="110">
        <v>107.93950687634481</v>
      </c>
      <c r="R163" s="110">
        <v>0</v>
      </c>
      <c r="S163" s="110">
        <v>99.586652780530102</v>
      </c>
      <c r="T163" s="110">
        <v>97.086630332512527</v>
      </c>
      <c r="U163" s="110">
        <v>90.227442249567162</v>
      </c>
      <c r="V163" s="110">
        <v>83.274727361197421</v>
      </c>
      <c r="W163" s="110">
        <v>75.160766808069013</v>
      </c>
      <c r="DA163" s="60" t="s">
        <v>4578</v>
      </c>
    </row>
    <row r="164" spans="1:105" ht="12.95" customHeight="1" x14ac:dyDescent="0.25">
      <c r="A164" s="121" t="s">
        <v>92</v>
      </c>
      <c r="B164" s="122"/>
      <c r="C164" s="123">
        <f t="shared" ref="C164:W164" si="58">C165</f>
        <v>0</v>
      </c>
      <c r="D164" s="123">
        <f t="shared" si="58"/>
        <v>0</v>
      </c>
      <c r="E164" s="123">
        <f t="shared" si="58"/>
        <v>9.4300580892223308E-3</v>
      </c>
      <c r="F164" s="123">
        <f t="shared" si="58"/>
        <v>1.1351701339102137E-2</v>
      </c>
      <c r="G164" s="123">
        <f t="shared" si="58"/>
        <v>1.1694417170927554E-2</v>
      </c>
      <c r="H164" s="123">
        <f t="shared" si="58"/>
        <v>1.3101116201517025E-2</v>
      </c>
      <c r="I164" s="123">
        <f t="shared" si="58"/>
        <v>1.4354896134750959E-2</v>
      </c>
      <c r="J164" s="123">
        <f t="shared" si="58"/>
        <v>2.3472328279599164E-2</v>
      </c>
      <c r="K164" s="123">
        <f t="shared" si="58"/>
        <v>2.7414189819491078E-2</v>
      </c>
      <c r="L164" s="123">
        <f t="shared" si="58"/>
        <v>5.3097052428483886E-2</v>
      </c>
      <c r="M164" s="123">
        <f t="shared" si="58"/>
        <v>2.916991067709301E-2</v>
      </c>
      <c r="N164" s="123">
        <f t="shared" si="58"/>
        <v>5.9867689368101412E-2</v>
      </c>
      <c r="O164" s="123">
        <f t="shared" si="58"/>
        <v>5.402298387012295E-2</v>
      </c>
      <c r="P164" s="123">
        <f t="shared" si="58"/>
        <v>8.6184258965818369E-2</v>
      </c>
      <c r="Q164" s="123">
        <f t="shared" si="58"/>
        <v>0.19701676640520371</v>
      </c>
      <c r="R164" s="123">
        <f t="shared" si="58"/>
        <v>0</v>
      </c>
      <c r="S164" s="123">
        <f t="shared" si="58"/>
        <v>0.15412816702305163</v>
      </c>
      <c r="T164" s="123">
        <f t="shared" si="58"/>
        <v>0.2165473736982588</v>
      </c>
      <c r="U164" s="123">
        <f t="shared" si="58"/>
        <v>0.31999209073743168</v>
      </c>
      <c r="V164" s="123">
        <f t="shared" si="58"/>
        <v>0.1978624518932616</v>
      </c>
      <c r="W164" s="123">
        <f t="shared" si="58"/>
        <v>0.2171661813007722</v>
      </c>
      <c r="DA164" s="130" t="s">
        <v>4579</v>
      </c>
    </row>
    <row r="165" spans="1:105" ht="12" customHeight="1" x14ac:dyDescent="0.25">
      <c r="A165" s="97" t="s">
        <v>53</v>
      </c>
      <c r="B165" s="98"/>
      <c r="C165" s="99">
        <f>RES_hhdet_in_fech!C165/RES_summary!C$21</f>
        <v>0</v>
      </c>
      <c r="D165" s="99">
        <f>RES_hhdet_in_fech!D165/RES_summary!D$21</f>
        <v>0</v>
      </c>
      <c r="E165" s="99">
        <f>RES_hhdet_in_fech!E165/RES_summary!E$21</f>
        <v>9.4300580892223308E-3</v>
      </c>
      <c r="F165" s="99">
        <f>RES_hhdet_in_fech!F165/RES_summary!F$21</f>
        <v>1.1351701339102137E-2</v>
      </c>
      <c r="G165" s="99">
        <f>RES_hhdet_in_fech!G165/RES_summary!G$21</f>
        <v>1.1694417170927554E-2</v>
      </c>
      <c r="H165" s="99">
        <f>RES_hhdet_in_fech!H165/RES_summary!H$21</f>
        <v>1.3101116201517025E-2</v>
      </c>
      <c r="I165" s="99">
        <f>RES_hhdet_in_fech!I165/RES_summary!I$21</f>
        <v>1.4354896134750959E-2</v>
      </c>
      <c r="J165" s="99">
        <f>RES_hhdet_in_fech!J165/RES_summary!J$21</f>
        <v>2.3472328279599164E-2</v>
      </c>
      <c r="K165" s="99">
        <f>RES_hhdet_in_fech!K165/RES_summary!K$21</f>
        <v>2.7414189819491078E-2</v>
      </c>
      <c r="L165" s="99">
        <f>RES_hhdet_in_fech!L165/RES_summary!L$21</f>
        <v>5.3097052428483886E-2</v>
      </c>
      <c r="M165" s="99">
        <f>RES_hhdet_in_fech!M165/RES_summary!M$21</f>
        <v>2.916991067709301E-2</v>
      </c>
      <c r="N165" s="99">
        <f>RES_hhdet_in_fech!N165/RES_summary!N$21</f>
        <v>5.9867689368101412E-2</v>
      </c>
      <c r="O165" s="99">
        <f>RES_hhdet_in_fech!O165/RES_summary!O$21</f>
        <v>5.402298387012295E-2</v>
      </c>
      <c r="P165" s="99">
        <f>RES_hhdet_in_fech!P165/RES_summary!P$21</f>
        <v>8.6184258965818369E-2</v>
      </c>
      <c r="Q165" s="99">
        <f>RES_hhdet_in_fech!Q165/RES_summary!Q$21</f>
        <v>0.19701676640520371</v>
      </c>
      <c r="R165" s="99">
        <f>RES_hhdet_in_fech!R165/RES_summary!R$21</f>
        <v>0</v>
      </c>
      <c r="S165" s="99">
        <f>RES_hhdet_in_fech!S165/RES_summary!S$21</f>
        <v>0.15412816702305163</v>
      </c>
      <c r="T165" s="99">
        <f>RES_hhdet_in_fech!T165/RES_summary!T$21</f>
        <v>0.2165473736982588</v>
      </c>
      <c r="U165" s="99">
        <f>RES_hhdet_in_fech!U165/RES_summary!U$21</f>
        <v>0.31999209073743168</v>
      </c>
      <c r="V165" s="99">
        <f>RES_hhdet_in_fech!V165/RES_summary!V$21</f>
        <v>0.1978624518932616</v>
      </c>
      <c r="W165" s="99">
        <f>RES_hhdet_in_fech!W165/RES_summary!W$21</f>
        <v>0.2171661813007722</v>
      </c>
      <c r="DA165" s="63" t="s">
        <v>4580</v>
      </c>
    </row>
    <row r="166" spans="1:105" ht="12" customHeight="1" x14ac:dyDescent="0.25">
      <c r="A166" s="121" t="s">
        <v>55</v>
      </c>
      <c r="B166" s="122"/>
      <c r="C166" s="123">
        <v>14.856756264254738</v>
      </c>
      <c r="D166" s="123">
        <v>11.279476066115814</v>
      </c>
      <c r="E166" s="123">
        <v>21.228425146442202</v>
      </c>
      <c r="F166" s="123">
        <v>19.775881187402963</v>
      </c>
      <c r="G166" s="123">
        <v>16.524968693533232</v>
      </c>
      <c r="H166" s="123">
        <v>18.933092629701658</v>
      </c>
      <c r="I166" s="123">
        <v>17.748308604289491</v>
      </c>
      <c r="J166" s="123">
        <v>18.003778733088456</v>
      </c>
      <c r="K166" s="123">
        <v>17.270020768771388</v>
      </c>
      <c r="L166" s="123">
        <v>19.590669580952742</v>
      </c>
      <c r="M166" s="123">
        <v>19.077375501771805</v>
      </c>
      <c r="N166" s="123">
        <v>18.600290881579994</v>
      </c>
      <c r="O166" s="123">
        <v>17.364576674294625</v>
      </c>
      <c r="P166" s="123">
        <v>16.992020673545728</v>
      </c>
      <c r="Q166" s="123">
        <v>17.172494584734956</v>
      </c>
      <c r="R166" s="123">
        <v>0</v>
      </c>
      <c r="S166" s="123">
        <v>18.002574987508652</v>
      </c>
      <c r="T166" s="123">
        <v>16.529181428458074</v>
      </c>
      <c r="U166" s="123">
        <v>17.698900679969007</v>
      </c>
      <c r="V166" s="123">
        <v>17.600912895274618</v>
      </c>
      <c r="W166" s="123">
        <v>17.164567532704361</v>
      </c>
      <c r="DA166" s="130" t="s">
        <v>4581</v>
      </c>
    </row>
    <row r="167" spans="1:105" ht="12" customHeight="1" x14ac:dyDescent="0.25">
      <c r="A167" s="97" t="s">
        <v>124</v>
      </c>
      <c r="B167" s="98"/>
      <c r="C167" s="99">
        <v>17.648549727375805</v>
      </c>
      <c r="D167" s="99">
        <v>17.810691742782893</v>
      </c>
      <c r="E167" s="99">
        <v>18.637189788810851</v>
      </c>
      <c r="F167" s="99">
        <v>19.175125019384971</v>
      </c>
      <c r="G167" s="99">
        <v>19.27928688473941</v>
      </c>
      <c r="H167" s="99">
        <v>19.412827288379368</v>
      </c>
      <c r="I167" s="99">
        <v>20.05650234860531</v>
      </c>
      <c r="J167" s="99">
        <v>20.462479205913532</v>
      </c>
      <c r="K167" s="99">
        <v>21.003701536056255</v>
      </c>
      <c r="L167" s="99">
        <v>21.141647626733473</v>
      </c>
      <c r="M167" s="99">
        <v>20.651700042524453</v>
      </c>
      <c r="N167" s="99">
        <v>21.088540571944975</v>
      </c>
      <c r="O167" s="99">
        <v>20.06075665685459</v>
      </c>
      <c r="P167" s="99">
        <v>19.431619327754166</v>
      </c>
      <c r="Q167" s="99">
        <v>18.652734709114739</v>
      </c>
      <c r="R167" s="99">
        <v>0</v>
      </c>
      <c r="S167" s="99">
        <v>18.750940156094288</v>
      </c>
      <c r="T167" s="99">
        <v>18.979644886703525</v>
      </c>
      <c r="U167" s="99">
        <v>19.762490220276408</v>
      </c>
      <c r="V167" s="99">
        <v>19.275635230758922</v>
      </c>
      <c r="W167" s="99">
        <v>18.355803417982997</v>
      </c>
      <c r="DA167" s="63" t="s">
        <v>4582</v>
      </c>
    </row>
    <row r="168" spans="1:105" ht="12" customHeight="1" x14ac:dyDescent="0.25">
      <c r="A168" s="97" t="s">
        <v>123</v>
      </c>
      <c r="B168" s="98"/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0</v>
      </c>
      <c r="L168" s="99">
        <v>0</v>
      </c>
      <c r="M168" s="99">
        <v>0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0</v>
      </c>
      <c r="W168" s="99">
        <v>0</v>
      </c>
      <c r="DA168" s="63" t="s">
        <v>4583</v>
      </c>
    </row>
    <row r="169" spans="1:105" ht="12" customHeight="1" x14ac:dyDescent="0.25">
      <c r="A169" s="100" t="s">
        <v>50</v>
      </c>
      <c r="B169" s="101"/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0</v>
      </c>
      <c r="L169" s="102">
        <v>0</v>
      </c>
      <c r="M169" s="102">
        <v>0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</v>
      </c>
      <c r="W169" s="102">
        <v>0</v>
      </c>
      <c r="DA169" s="131" t="s">
        <v>4584</v>
      </c>
    </row>
    <row r="170" spans="1:105" ht="12" customHeight="1" x14ac:dyDescent="0.25">
      <c r="A170" s="103" t="s">
        <v>52</v>
      </c>
      <c r="B170" s="104"/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DA170" s="132" t="s">
        <v>4585</v>
      </c>
    </row>
    <row r="171" spans="1:105" ht="12" customHeight="1" x14ac:dyDescent="0.25">
      <c r="A171" s="106" t="s">
        <v>122</v>
      </c>
      <c r="B171" s="101"/>
      <c r="C171" s="102">
        <v>13.429839605326192</v>
      </c>
      <c r="D171" s="102">
        <v>10.161520229569199</v>
      </c>
      <c r="E171" s="102">
        <v>21.417566413422591</v>
      </c>
      <c r="F171" s="102">
        <v>19.869101972095411</v>
      </c>
      <c r="G171" s="102">
        <v>15.691092543902009</v>
      </c>
      <c r="H171" s="102">
        <v>18.534155387222299</v>
      </c>
      <c r="I171" s="102">
        <v>16.928899825057375</v>
      </c>
      <c r="J171" s="102">
        <v>17.735999473671864</v>
      </c>
      <c r="K171" s="102">
        <v>18.614107847577305</v>
      </c>
      <c r="L171" s="102">
        <v>19.841885841044181</v>
      </c>
      <c r="M171" s="102">
        <v>19.323505642024084</v>
      </c>
      <c r="N171" s="102">
        <v>18.754591137488124</v>
      </c>
      <c r="O171" s="102">
        <v>19.672709050424725</v>
      </c>
      <c r="P171" s="102">
        <v>19.073759739510745</v>
      </c>
      <c r="Q171" s="102">
        <v>19.086460612237218</v>
      </c>
      <c r="R171" s="102">
        <v>0</v>
      </c>
      <c r="S171" s="102">
        <v>18.838656387814105</v>
      </c>
      <c r="T171" s="102">
        <v>0</v>
      </c>
      <c r="U171" s="102">
        <v>19.157157565749134</v>
      </c>
      <c r="V171" s="102">
        <v>0</v>
      </c>
      <c r="W171" s="102">
        <v>18.707759648613649</v>
      </c>
      <c r="DA171" s="131" t="s">
        <v>4586</v>
      </c>
    </row>
    <row r="172" spans="1:105" ht="12" customHeight="1" x14ac:dyDescent="0.25">
      <c r="A172" s="107" t="s">
        <v>121</v>
      </c>
      <c r="B172" s="104"/>
      <c r="C172" s="105">
        <v>0</v>
      </c>
      <c r="D172" s="105">
        <v>0</v>
      </c>
      <c r="E172" s="105">
        <v>0</v>
      </c>
      <c r="F172" s="105">
        <v>0</v>
      </c>
      <c r="G172" s="105">
        <v>0</v>
      </c>
      <c r="H172" s="105">
        <v>0</v>
      </c>
      <c r="I172" s="105">
        <v>0</v>
      </c>
      <c r="J172" s="105">
        <v>0</v>
      </c>
      <c r="K172" s="105">
        <v>15.419718382189556</v>
      </c>
      <c r="L172" s="105">
        <v>16.609758201390267</v>
      </c>
      <c r="M172" s="105">
        <v>16.099806375960476</v>
      </c>
      <c r="N172" s="105">
        <v>15.60479490630166</v>
      </c>
      <c r="O172" s="105">
        <v>16.6296212838228</v>
      </c>
      <c r="P172" s="105">
        <v>16.309565061687099</v>
      </c>
      <c r="Q172" s="105">
        <v>16.559651040279583</v>
      </c>
      <c r="R172" s="105">
        <v>0</v>
      </c>
      <c r="S172" s="105">
        <v>16.490124902225915</v>
      </c>
      <c r="T172" s="105">
        <v>16.198037717884361</v>
      </c>
      <c r="U172" s="105">
        <v>17.076806796703995</v>
      </c>
      <c r="V172" s="105">
        <v>17.387118554574499</v>
      </c>
      <c r="W172" s="105">
        <v>16.762756517977014</v>
      </c>
      <c r="DA172" s="132" t="s">
        <v>4587</v>
      </c>
    </row>
    <row r="173" spans="1:105" ht="12" customHeight="1" x14ac:dyDescent="0.25">
      <c r="A173" s="108" t="s">
        <v>53</v>
      </c>
      <c r="B173" s="98"/>
      <c r="C173" s="99">
        <v>0</v>
      </c>
      <c r="D173" s="99">
        <v>0</v>
      </c>
      <c r="E173" s="99">
        <v>0</v>
      </c>
      <c r="F173" s="99">
        <v>0</v>
      </c>
      <c r="G173" s="99">
        <v>0</v>
      </c>
      <c r="H173" s="99">
        <v>0</v>
      </c>
      <c r="I173" s="99">
        <v>0</v>
      </c>
      <c r="J173" s="99">
        <v>0</v>
      </c>
      <c r="K173" s="99">
        <v>9.1984431175497079</v>
      </c>
      <c r="L173" s="99">
        <v>10.24990229891813</v>
      </c>
      <c r="M173" s="99">
        <v>9.6118907567090925</v>
      </c>
      <c r="N173" s="99">
        <v>9.0020921184129872</v>
      </c>
      <c r="O173" s="99">
        <v>9.7426936583523975</v>
      </c>
      <c r="P173" s="99">
        <v>9.2966568668885472</v>
      </c>
      <c r="Q173" s="99">
        <v>9.4526163231879874</v>
      </c>
      <c r="R173" s="99">
        <v>0</v>
      </c>
      <c r="S173" s="99">
        <v>9.0552555853926968</v>
      </c>
      <c r="T173" s="99">
        <v>9.9791998051972826</v>
      </c>
      <c r="U173" s="99">
        <v>9.7130940032253559</v>
      </c>
      <c r="V173" s="99">
        <v>9.717738685893071</v>
      </c>
      <c r="W173" s="99">
        <v>8.993051216728011</v>
      </c>
      <c r="DA173" s="63" t="s">
        <v>4588</v>
      </c>
    </row>
    <row r="174" spans="1:105" ht="12" customHeight="1" x14ac:dyDescent="0.25">
      <c r="A174" s="115" t="s">
        <v>52</v>
      </c>
      <c r="B174" s="33"/>
      <c r="C174" s="110">
        <v>0</v>
      </c>
      <c r="D174" s="110">
        <v>0</v>
      </c>
      <c r="E174" s="110">
        <v>0</v>
      </c>
      <c r="F174" s="110">
        <v>0</v>
      </c>
      <c r="G174" s="110">
        <v>0</v>
      </c>
      <c r="H174" s="110">
        <v>0</v>
      </c>
      <c r="I174" s="110">
        <v>0</v>
      </c>
      <c r="J174" s="110">
        <v>0</v>
      </c>
      <c r="K174" s="110">
        <v>6.2212752646398464</v>
      </c>
      <c r="L174" s="110">
        <v>6.3598559024721393</v>
      </c>
      <c r="M174" s="110">
        <v>6.4879156192513809</v>
      </c>
      <c r="N174" s="110">
        <v>6.6027027878886715</v>
      </c>
      <c r="O174" s="110">
        <v>6.8869276254704035</v>
      </c>
      <c r="P174" s="110">
        <v>7.0129081947985519</v>
      </c>
      <c r="Q174" s="110">
        <v>7.1070347170915955</v>
      </c>
      <c r="R174" s="110">
        <v>0</v>
      </c>
      <c r="S174" s="110">
        <v>7.4348693168332183</v>
      </c>
      <c r="T174" s="110">
        <v>6.2188379126870776</v>
      </c>
      <c r="U174" s="110">
        <v>7.3637127934786424</v>
      </c>
      <c r="V174" s="110">
        <v>7.669379868681423</v>
      </c>
      <c r="W174" s="110">
        <v>7.7697053012490036</v>
      </c>
      <c r="DA174" s="60" t="s">
        <v>4589</v>
      </c>
    </row>
    <row r="175" spans="1:105" ht="12" customHeight="1" x14ac:dyDescent="0.25">
      <c r="A175" s="121" t="s">
        <v>54</v>
      </c>
      <c r="B175" s="122"/>
      <c r="C175" s="123">
        <v>7.608222735139881</v>
      </c>
      <c r="D175" s="123">
        <v>7.2335933683463711</v>
      </c>
      <c r="E175" s="123">
        <v>11.860015943413657</v>
      </c>
      <c r="F175" s="123">
        <v>11.375214462675052</v>
      </c>
      <c r="G175" s="123">
        <v>10.777810309342286</v>
      </c>
      <c r="H175" s="123">
        <v>11.260422930165799</v>
      </c>
      <c r="I175" s="123">
        <v>11.457832481554691</v>
      </c>
      <c r="J175" s="123">
        <v>11.230011656980293</v>
      </c>
      <c r="K175" s="123">
        <v>11.425241132612628</v>
      </c>
      <c r="L175" s="123">
        <v>11.734126490520271</v>
      </c>
      <c r="M175" s="123">
        <v>11.114867368256839</v>
      </c>
      <c r="N175" s="123">
        <v>11.500287820301192</v>
      </c>
      <c r="O175" s="123">
        <v>11.284613437764126</v>
      </c>
      <c r="P175" s="123">
        <v>11.027752433166293</v>
      </c>
      <c r="Q175" s="123">
        <v>10.794653085043745</v>
      </c>
      <c r="R175" s="123">
        <v>0</v>
      </c>
      <c r="S175" s="123">
        <v>10.874806408727199</v>
      </c>
      <c r="T175" s="123">
        <v>11.146604005438288</v>
      </c>
      <c r="U175" s="123">
        <v>11.51366169160989</v>
      </c>
      <c r="V175" s="123">
        <v>11.03860677416198</v>
      </c>
      <c r="W175" s="123">
        <v>11.231095560979233</v>
      </c>
      <c r="DA175" s="130" t="s">
        <v>4590</v>
      </c>
    </row>
    <row r="176" spans="1:105" ht="12" customHeight="1" x14ac:dyDescent="0.25">
      <c r="A176" s="97" t="s">
        <v>50</v>
      </c>
      <c r="B176" s="98"/>
      <c r="C176" s="99">
        <v>8.2214929104189505</v>
      </c>
      <c r="D176" s="99">
        <v>8.8830859531097222</v>
      </c>
      <c r="E176" s="99">
        <v>11.782079885799741</v>
      </c>
      <c r="F176" s="99">
        <v>11.815911457870605</v>
      </c>
      <c r="G176" s="99">
        <v>11.528454644126684</v>
      </c>
      <c r="H176" s="99">
        <v>11.644079559783533</v>
      </c>
      <c r="I176" s="99">
        <v>12.109639363084215</v>
      </c>
      <c r="J176" s="99">
        <v>12.460590675380232</v>
      </c>
      <c r="K176" s="99">
        <v>12.844461207640837</v>
      </c>
      <c r="L176" s="99">
        <v>12.998204692007473</v>
      </c>
      <c r="M176" s="99">
        <v>12.429463273502972</v>
      </c>
      <c r="N176" s="99">
        <v>12.462206901437408</v>
      </c>
      <c r="O176" s="99">
        <v>11.963416345053634</v>
      </c>
      <c r="P176" s="99">
        <v>11.841730306076053</v>
      </c>
      <c r="Q176" s="99">
        <v>11.77032106621947</v>
      </c>
      <c r="R176" s="99">
        <v>0</v>
      </c>
      <c r="S176" s="99">
        <v>11.973066201444805</v>
      </c>
      <c r="T176" s="99">
        <v>12.284620065731785</v>
      </c>
      <c r="U176" s="99">
        <v>12.801415849581449</v>
      </c>
      <c r="V176" s="99">
        <v>12.123145639611371</v>
      </c>
      <c r="W176" s="99">
        <v>11.695437119317322</v>
      </c>
      <c r="DA176" s="63" t="s">
        <v>4591</v>
      </c>
    </row>
    <row r="177" spans="1:105" ht="12" customHeight="1" x14ac:dyDescent="0.25">
      <c r="A177" s="109" t="s">
        <v>120</v>
      </c>
      <c r="B177" s="33"/>
      <c r="C177" s="110">
        <v>5.6150946654828937</v>
      </c>
      <c r="D177" s="110">
        <v>4.4157102027089818</v>
      </c>
      <c r="E177" s="110">
        <v>11.907976594252986</v>
      </c>
      <c r="F177" s="110">
        <v>10.761386505081248</v>
      </c>
      <c r="G177" s="110">
        <v>8.298409324751395</v>
      </c>
      <c r="H177" s="110">
        <v>9.887336045218122</v>
      </c>
      <c r="I177" s="110">
        <v>8.9553596328252674</v>
      </c>
      <c r="J177" s="110">
        <v>9.4966154052556444</v>
      </c>
      <c r="K177" s="110">
        <v>9.5614460943225676</v>
      </c>
      <c r="L177" s="110">
        <v>10.656551630236102</v>
      </c>
      <c r="M177" s="110">
        <v>9.7533216092519126</v>
      </c>
      <c r="N177" s="110">
        <v>9.4890024688345544</v>
      </c>
      <c r="O177" s="110">
        <v>9.6684160394557743</v>
      </c>
      <c r="P177" s="110">
        <v>8.9499668102124357</v>
      </c>
      <c r="Q177" s="110">
        <v>8.8433171226922962</v>
      </c>
      <c r="R177" s="110">
        <v>0</v>
      </c>
      <c r="S177" s="110">
        <v>9.0077647611072713</v>
      </c>
      <c r="T177" s="110">
        <v>8.8705718848512927</v>
      </c>
      <c r="U177" s="110">
        <v>8.7950695803365946</v>
      </c>
      <c r="V177" s="110">
        <v>8.741936235563271</v>
      </c>
      <c r="W177" s="110">
        <v>8.5901529479313545</v>
      </c>
      <c r="DA177" s="60" t="s">
        <v>4592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5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4593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154</v>
      </c>
      <c r="DA2" s="9"/>
    </row>
    <row r="3" spans="1:105" ht="12" customHeight="1" x14ac:dyDescent="0.25">
      <c r="A3" s="116" t="s">
        <v>144</v>
      </c>
      <c r="B3" s="117"/>
      <c r="C3" s="118">
        <f t="shared" ref="C3:Q3" si="0">C4+C7+C9+C19</f>
        <v>115.40752421277458</v>
      </c>
      <c r="D3" s="118">
        <f t="shared" si="0"/>
        <v>117.9833363379705</v>
      </c>
      <c r="E3" s="118">
        <f t="shared" si="0"/>
        <v>116.19960429462385</v>
      </c>
      <c r="F3" s="118">
        <f t="shared" si="0"/>
        <v>113.43730349142083</v>
      </c>
      <c r="G3" s="118">
        <f t="shared" si="0"/>
        <v>117.02824660810167</v>
      </c>
      <c r="H3" s="118">
        <f t="shared" si="0"/>
        <v>126.58774492469634</v>
      </c>
      <c r="I3" s="118">
        <f t="shared" si="0"/>
        <v>112.67972208454646</v>
      </c>
      <c r="J3" s="118">
        <f t="shared" si="0"/>
        <v>116.5988693107044</v>
      </c>
      <c r="K3" s="118">
        <f t="shared" si="0"/>
        <v>118.32728818923468</v>
      </c>
      <c r="L3" s="118">
        <f t="shared" si="0"/>
        <v>132.71907635690076</v>
      </c>
      <c r="M3" s="118">
        <f t="shared" si="0"/>
        <v>115.48457209324805</v>
      </c>
      <c r="N3" s="118">
        <f t="shared" si="0"/>
        <v>119.18665679438999</v>
      </c>
      <c r="O3" s="118">
        <f t="shared" si="0"/>
        <v>115.47751458925258</v>
      </c>
      <c r="P3" s="118">
        <f t="shared" si="0"/>
        <v>104.61715024246405</v>
      </c>
      <c r="Q3" s="118">
        <f t="shared" si="0"/>
        <v>101.32382066481269</v>
      </c>
      <c r="R3" s="118">
        <f t="shared" ref="R3:V3" si="1">R4+R7+R9+R19</f>
        <v>106.89507296834846</v>
      </c>
      <c r="S3" s="118">
        <f t="shared" si="1"/>
        <v>108.01116403122458</v>
      </c>
      <c r="T3" s="118">
        <f t="shared" si="1"/>
        <v>108.00001683028341</v>
      </c>
      <c r="U3" s="118">
        <f t="shared" si="1"/>
        <v>90.784253186578155</v>
      </c>
      <c r="V3" s="118">
        <f t="shared" si="1"/>
        <v>93.65535555216654</v>
      </c>
      <c r="W3" s="118">
        <f t="shared" ref="W3" si="2">W4+W7+W9+W19</f>
        <v>86.756722884822466</v>
      </c>
      <c r="DA3" s="129" t="s">
        <v>4594</v>
      </c>
    </row>
    <row r="4" spans="1:105" ht="12.95" customHeight="1" x14ac:dyDescent="0.25">
      <c r="A4" s="121" t="s">
        <v>57</v>
      </c>
      <c r="B4" s="122"/>
      <c r="C4" s="123">
        <f t="shared" ref="C4:Q4" si="3">SUM(C5:C6)</f>
        <v>101.23816099262901</v>
      </c>
      <c r="D4" s="123">
        <f t="shared" si="3"/>
        <v>103.61772411153652</v>
      </c>
      <c r="E4" s="123">
        <f t="shared" si="3"/>
        <v>96.152545485467201</v>
      </c>
      <c r="F4" s="123">
        <f t="shared" si="3"/>
        <v>94.514784892697207</v>
      </c>
      <c r="G4" s="123">
        <f t="shared" si="3"/>
        <v>99.054359485095489</v>
      </c>
      <c r="H4" s="123">
        <f t="shared" si="3"/>
        <v>107.57291983255747</v>
      </c>
      <c r="I4" s="123">
        <f t="shared" si="3"/>
        <v>94.20318849330026</v>
      </c>
      <c r="J4" s="123">
        <f t="shared" si="3"/>
        <v>97.251897216923467</v>
      </c>
      <c r="K4" s="123">
        <f t="shared" si="3"/>
        <v>98.344161239622906</v>
      </c>
      <c r="L4" s="123">
        <f t="shared" si="3"/>
        <v>111.75522728088555</v>
      </c>
      <c r="M4" s="123">
        <f t="shared" si="3"/>
        <v>95.125907632249863</v>
      </c>
      <c r="N4" s="123">
        <f t="shared" si="3"/>
        <v>98.616477951413756</v>
      </c>
      <c r="O4" s="123">
        <f t="shared" si="3"/>
        <v>94.607669065887364</v>
      </c>
      <c r="P4" s="123">
        <f t="shared" si="3"/>
        <v>83.710985583037285</v>
      </c>
      <c r="Q4" s="123">
        <f t="shared" si="3"/>
        <v>79.968924093022764</v>
      </c>
      <c r="R4" s="123">
        <f t="shared" ref="R4:V4" si="4">SUM(R5:R6)</f>
        <v>85.21277506431565</v>
      </c>
      <c r="S4" s="123">
        <f t="shared" si="4"/>
        <v>85.834944067364333</v>
      </c>
      <c r="T4" s="123">
        <f t="shared" si="4"/>
        <v>85.300537158118132</v>
      </c>
      <c r="U4" s="123">
        <f t="shared" si="4"/>
        <v>69.15587484871341</v>
      </c>
      <c r="V4" s="123">
        <f t="shared" si="4"/>
        <v>71.635999135629916</v>
      </c>
      <c r="W4" s="123">
        <f t="shared" ref="W4" si="5">SUM(W5:W6)</f>
        <v>65.126245259997219</v>
      </c>
      <c r="DA4" s="130" t="s">
        <v>4595</v>
      </c>
    </row>
    <row r="5" spans="1:105" ht="12" customHeight="1" x14ac:dyDescent="0.25">
      <c r="A5" s="97" t="s">
        <v>51</v>
      </c>
      <c r="B5" s="98"/>
      <c r="C5" s="99">
        <v>100.42547588016647</v>
      </c>
      <c r="D5" s="99">
        <v>102.79456544649278</v>
      </c>
      <c r="E5" s="99">
        <v>95.389322067340913</v>
      </c>
      <c r="F5" s="99">
        <v>93.777283356258692</v>
      </c>
      <c r="G5" s="99">
        <v>98.293217235567539</v>
      </c>
      <c r="H5" s="99">
        <v>106.74977124418153</v>
      </c>
      <c r="I5" s="99">
        <v>93.501224801342374</v>
      </c>
      <c r="J5" s="99">
        <v>96.534583409820584</v>
      </c>
      <c r="K5" s="99">
        <v>97.628931016125478</v>
      </c>
      <c r="L5" s="99">
        <v>110.94066642400111</v>
      </c>
      <c r="M5" s="99">
        <v>94.449887964625972</v>
      </c>
      <c r="N5" s="99">
        <v>97.92233667715756</v>
      </c>
      <c r="O5" s="99">
        <v>93.95350025094605</v>
      </c>
      <c r="P5" s="99">
        <v>83.151728923648477</v>
      </c>
      <c r="Q5" s="99">
        <v>79.44445058569481</v>
      </c>
      <c r="R5" s="99">
        <v>84.657212475983485</v>
      </c>
      <c r="S5" s="99">
        <v>85.280691646450052</v>
      </c>
      <c r="T5" s="99">
        <v>84.741766094719779</v>
      </c>
      <c r="U5" s="99">
        <v>68.712504868125336</v>
      </c>
      <c r="V5" s="99">
        <v>71.177560872532908</v>
      </c>
      <c r="W5" s="99">
        <v>64.719353168125807</v>
      </c>
      <c r="DA5" s="63" t="s">
        <v>4596</v>
      </c>
    </row>
    <row r="6" spans="1:105" ht="12" customHeight="1" x14ac:dyDescent="0.25">
      <c r="A6" s="97" t="s">
        <v>53</v>
      </c>
      <c r="B6" s="98"/>
      <c r="C6" s="99">
        <v>0.81268511246253416</v>
      </c>
      <c r="D6" s="99">
        <v>0.82315866504372959</v>
      </c>
      <c r="E6" s="99">
        <v>0.76322341812628114</v>
      </c>
      <c r="F6" s="99">
        <v>0.73750153643852101</v>
      </c>
      <c r="G6" s="99">
        <v>0.76114224952794485</v>
      </c>
      <c r="H6" s="99">
        <v>0.82314858837594151</v>
      </c>
      <c r="I6" s="99">
        <v>0.70196369195789021</v>
      </c>
      <c r="J6" s="99">
        <v>0.71731380710287884</v>
      </c>
      <c r="K6" s="99">
        <v>0.71523022349743359</v>
      </c>
      <c r="L6" s="99">
        <v>0.81456085688443836</v>
      </c>
      <c r="M6" s="99">
        <v>0.67601966762388821</v>
      </c>
      <c r="N6" s="99">
        <v>0.69414127425619465</v>
      </c>
      <c r="O6" s="99">
        <v>0.65416881494131895</v>
      </c>
      <c r="P6" s="99">
        <v>0.55925665938881197</v>
      </c>
      <c r="Q6" s="99">
        <v>0.5244735073279585</v>
      </c>
      <c r="R6" s="99">
        <v>0.55556258833216587</v>
      </c>
      <c r="S6" s="99">
        <v>0.55425242091427507</v>
      </c>
      <c r="T6" s="99">
        <v>0.55877106339835003</v>
      </c>
      <c r="U6" s="99">
        <v>0.44336998058807769</v>
      </c>
      <c r="V6" s="99">
        <v>0.4584382630970128</v>
      </c>
      <c r="W6" s="99">
        <v>0.40689209187140735</v>
      </c>
      <c r="DA6" s="63" t="s">
        <v>4597</v>
      </c>
    </row>
    <row r="7" spans="1:105" ht="12.95" customHeight="1" x14ac:dyDescent="0.25">
      <c r="A7" s="121" t="s">
        <v>92</v>
      </c>
      <c r="B7" s="122"/>
      <c r="C7" s="123">
        <f t="shared" ref="C7:W7" si="6">C8</f>
        <v>8.1145911740804406E-4</v>
      </c>
      <c r="D7" s="123">
        <f t="shared" si="6"/>
        <v>1.632237209379897E-3</v>
      </c>
      <c r="E7" s="123">
        <f t="shared" si="6"/>
        <v>5.7997826437753055E-3</v>
      </c>
      <c r="F7" s="123">
        <f t="shared" si="6"/>
        <v>1.3981387971646742E-2</v>
      </c>
      <c r="G7" s="123">
        <f t="shared" si="6"/>
        <v>7.2439669172389681E-3</v>
      </c>
      <c r="H7" s="123">
        <f t="shared" si="6"/>
        <v>1.836598650852617E-2</v>
      </c>
      <c r="I7" s="123">
        <f t="shared" si="6"/>
        <v>4.7263603800782844E-2</v>
      </c>
      <c r="J7" s="123">
        <f t="shared" si="6"/>
        <v>6.2613208051771452E-2</v>
      </c>
      <c r="K7" s="123">
        <f t="shared" si="6"/>
        <v>8.3508320698881686E-2</v>
      </c>
      <c r="L7" s="123">
        <f t="shared" si="6"/>
        <v>8.4810796433676922E-2</v>
      </c>
      <c r="M7" s="123">
        <f t="shared" si="6"/>
        <v>0.11485529565498562</v>
      </c>
      <c r="N7" s="123">
        <f t="shared" si="6"/>
        <v>0.1167370223432776</v>
      </c>
      <c r="O7" s="123">
        <f t="shared" si="6"/>
        <v>0.21164712539680472</v>
      </c>
      <c r="P7" s="123">
        <f t="shared" si="6"/>
        <v>0.28918051991706822</v>
      </c>
      <c r="Q7" s="123">
        <f t="shared" si="6"/>
        <v>0.69185071819213195</v>
      </c>
      <c r="R7" s="123">
        <f t="shared" si="6"/>
        <v>0.51086993831355887</v>
      </c>
      <c r="S7" s="123">
        <f t="shared" si="6"/>
        <v>0.43008575284891515</v>
      </c>
      <c r="T7" s="123">
        <f t="shared" si="6"/>
        <v>0.48258221746456637</v>
      </c>
      <c r="U7" s="123">
        <f t="shared" si="6"/>
        <v>0.49704822365575485</v>
      </c>
      <c r="V7" s="123">
        <f t="shared" si="6"/>
        <v>0.31876936920701648</v>
      </c>
      <c r="W7" s="123">
        <f t="shared" si="6"/>
        <v>0.17548401211802953</v>
      </c>
      <c r="DA7" s="130" t="s">
        <v>4598</v>
      </c>
    </row>
    <row r="8" spans="1:105" ht="12" customHeight="1" x14ac:dyDescent="0.25">
      <c r="A8" s="97" t="s">
        <v>53</v>
      </c>
      <c r="B8" s="98"/>
      <c r="C8" s="99">
        <f>RES_hhdet_in_tesh!C8/RES_summary!C$21</f>
        <v>8.1145911740804406E-4</v>
      </c>
      <c r="D8" s="99">
        <f>RES_hhdet_in_tesh!D8/RES_summary!D$21</f>
        <v>1.632237209379897E-3</v>
      </c>
      <c r="E8" s="99">
        <f>RES_hhdet_in_tesh!E8/RES_summary!E$21</f>
        <v>5.7997826437753055E-3</v>
      </c>
      <c r="F8" s="99">
        <f>RES_hhdet_in_tesh!F8/RES_summary!F$21</f>
        <v>1.3981387971646742E-2</v>
      </c>
      <c r="G8" s="99">
        <f>RES_hhdet_in_tesh!G8/RES_summary!G$21</f>
        <v>7.2439669172389681E-3</v>
      </c>
      <c r="H8" s="99">
        <f>RES_hhdet_in_tesh!H8/RES_summary!H$21</f>
        <v>1.836598650852617E-2</v>
      </c>
      <c r="I8" s="99">
        <f>RES_hhdet_in_tesh!I8/RES_summary!I$21</f>
        <v>4.7263603800782844E-2</v>
      </c>
      <c r="J8" s="99">
        <f>RES_hhdet_in_tesh!J8/RES_summary!J$21</f>
        <v>6.2613208051771452E-2</v>
      </c>
      <c r="K8" s="99">
        <f>RES_hhdet_in_tesh!K8/RES_summary!K$21</f>
        <v>8.3508320698881686E-2</v>
      </c>
      <c r="L8" s="99">
        <f>RES_hhdet_in_tesh!L8/RES_summary!L$21</f>
        <v>8.4810796433676922E-2</v>
      </c>
      <c r="M8" s="99">
        <f>RES_hhdet_in_tesh!M8/RES_summary!M$21</f>
        <v>0.11485529565498562</v>
      </c>
      <c r="N8" s="99">
        <f>RES_hhdet_in_tesh!N8/RES_summary!N$21</f>
        <v>0.1167370223432776</v>
      </c>
      <c r="O8" s="99">
        <f>RES_hhdet_in_tesh!O8/RES_summary!O$21</f>
        <v>0.21164712539680472</v>
      </c>
      <c r="P8" s="99">
        <f>RES_hhdet_in_tesh!P8/RES_summary!P$21</f>
        <v>0.28918051991706822</v>
      </c>
      <c r="Q8" s="99">
        <f>RES_hhdet_in_tesh!Q8/RES_summary!Q$21</f>
        <v>0.69185071819213195</v>
      </c>
      <c r="R8" s="99">
        <f>RES_hhdet_in_tesh!R8/RES_summary!R$21</f>
        <v>0.51086993831355887</v>
      </c>
      <c r="S8" s="99">
        <f>RES_hhdet_in_tesh!S8/RES_summary!S$21</f>
        <v>0.43008575284891515</v>
      </c>
      <c r="T8" s="99">
        <f>RES_hhdet_in_tesh!T8/RES_summary!T$21</f>
        <v>0.48258221746456637</v>
      </c>
      <c r="U8" s="99">
        <f>RES_hhdet_in_tesh!U8/RES_summary!U$21</f>
        <v>0.49704822365575485</v>
      </c>
      <c r="V8" s="99">
        <f>RES_hhdet_in_tesh!V8/RES_summary!V$21</f>
        <v>0.31876936920701648</v>
      </c>
      <c r="W8" s="99">
        <f>RES_hhdet_in_tesh!W8/RES_summary!W$21</f>
        <v>0.17548401211802953</v>
      </c>
      <c r="DA8" s="63" t="s">
        <v>4599</v>
      </c>
    </row>
    <row r="9" spans="1:105" ht="12" customHeight="1" x14ac:dyDescent="0.25">
      <c r="A9" s="121" t="s">
        <v>55</v>
      </c>
      <c r="B9" s="122"/>
      <c r="C9" s="123">
        <v>9.4536879478917566</v>
      </c>
      <c r="D9" s="123">
        <v>9.7718966552904618</v>
      </c>
      <c r="E9" s="123">
        <v>11.877325952820005</v>
      </c>
      <c r="F9" s="123">
        <v>11.448583523613356</v>
      </c>
      <c r="G9" s="123">
        <v>11.218246685320885</v>
      </c>
      <c r="H9" s="123">
        <v>11.913429678996396</v>
      </c>
      <c r="I9" s="123">
        <v>11.308158325196748</v>
      </c>
      <c r="J9" s="123">
        <v>11.922139436606216</v>
      </c>
      <c r="K9" s="123">
        <v>12.375465497657743</v>
      </c>
      <c r="L9" s="123">
        <v>12.912788123223795</v>
      </c>
      <c r="M9" s="123">
        <v>12.784979075336301</v>
      </c>
      <c r="N9" s="123">
        <v>13.041862341459861</v>
      </c>
      <c r="O9" s="123">
        <v>13.408530699008349</v>
      </c>
      <c r="P9" s="123">
        <v>13.545219678800219</v>
      </c>
      <c r="Q9" s="123">
        <v>13.634392276711655</v>
      </c>
      <c r="R9" s="123">
        <v>14.008181339696867</v>
      </c>
      <c r="S9" s="123">
        <v>14.463894096800276</v>
      </c>
      <c r="T9" s="123">
        <v>14.790589849697627</v>
      </c>
      <c r="U9" s="123">
        <v>13.524381770964286</v>
      </c>
      <c r="V9" s="123">
        <v>14.247291657274602</v>
      </c>
      <c r="W9" s="123">
        <v>14.248006341595335</v>
      </c>
      <c r="DA9" s="130" t="s">
        <v>4600</v>
      </c>
    </row>
    <row r="10" spans="1:105" ht="12" customHeight="1" x14ac:dyDescent="0.25">
      <c r="A10" s="97" t="s">
        <v>143</v>
      </c>
      <c r="B10" s="98"/>
      <c r="C10" s="99">
        <v>9.5158189051156494</v>
      </c>
      <c r="D10" s="99">
        <v>10.39694780144441</v>
      </c>
      <c r="E10" s="99">
        <v>10.618636833708242</v>
      </c>
      <c r="F10" s="99">
        <v>11.086612769776627</v>
      </c>
      <c r="G10" s="99">
        <v>11.413976357892267</v>
      </c>
      <c r="H10" s="99">
        <v>11.931376852419433</v>
      </c>
      <c r="I10" s="99">
        <v>11.32308676402964</v>
      </c>
      <c r="J10" s="99">
        <v>12.007212049619225</v>
      </c>
      <c r="K10" s="99">
        <v>12.439760590300276</v>
      </c>
      <c r="L10" s="99">
        <v>12.779919472039083</v>
      </c>
      <c r="M10" s="99">
        <v>12.724239151876692</v>
      </c>
      <c r="N10" s="99">
        <v>13.129748120602192</v>
      </c>
      <c r="O10" s="99">
        <v>13.336106199141774</v>
      </c>
      <c r="P10" s="99">
        <v>13.524367974893689</v>
      </c>
      <c r="Q10" s="99">
        <v>13.422634509197941</v>
      </c>
      <c r="R10" s="99">
        <v>13.923878902382802</v>
      </c>
      <c r="S10" s="99">
        <v>14.569890752988885</v>
      </c>
      <c r="T10" s="99">
        <v>15.230054468399572</v>
      </c>
      <c r="U10" s="99">
        <v>12.930466574572611</v>
      </c>
      <c r="V10" s="99">
        <v>14.0297675199262</v>
      </c>
      <c r="W10" s="99">
        <v>14.247928078314564</v>
      </c>
      <c r="DA10" s="63" t="s">
        <v>4601</v>
      </c>
    </row>
    <row r="11" spans="1:105" ht="12" customHeight="1" x14ac:dyDescent="0.25">
      <c r="A11" s="97" t="s">
        <v>124</v>
      </c>
      <c r="B11" s="98"/>
      <c r="C11" s="99">
        <v>10.080408915350077</v>
      </c>
      <c r="D11" s="99">
        <v>10.206262499390643</v>
      </c>
      <c r="E11" s="99">
        <v>10.720423158648908</v>
      </c>
      <c r="F11" s="99">
        <v>11.072373734753601</v>
      </c>
      <c r="G11" s="99">
        <v>11.180758434643232</v>
      </c>
      <c r="H11" s="99">
        <v>11.311723467847015</v>
      </c>
      <c r="I11" s="99">
        <v>11.748393217661462</v>
      </c>
      <c r="J11" s="99">
        <v>12.060496549042737</v>
      </c>
      <c r="K11" s="99">
        <v>12.471869533109059</v>
      </c>
      <c r="L11" s="99">
        <v>12.664166766080523</v>
      </c>
      <c r="M11" s="99">
        <v>12.597467357584737</v>
      </c>
      <c r="N11" s="99">
        <v>13.250045040759609</v>
      </c>
      <c r="O11" s="99">
        <v>13.144805977903633</v>
      </c>
      <c r="P11" s="99">
        <v>13.370512109297664</v>
      </c>
      <c r="Q11" s="99">
        <v>13.390586034310644</v>
      </c>
      <c r="R11" s="99">
        <v>13.844195356838403</v>
      </c>
      <c r="S11" s="99">
        <v>14.201797058584479</v>
      </c>
      <c r="T11" s="99">
        <v>14.708235954337592</v>
      </c>
      <c r="U11" s="99">
        <v>15.604037074164214</v>
      </c>
      <c r="V11" s="99">
        <v>15.424086854088166</v>
      </c>
      <c r="W11" s="99">
        <v>0</v>
      </c>
      <c r="DA11" s="63" t="s">
        <v>4602</v>
      </c>
    </row>
    <row r="12" spans="1:105" ht="12" customHeight="1" x14ac:dyDescent="0.25">
      <c r="A12" s="97" t="s">
        <v>123</v>
      </c>
      <c r="B12" s="98"/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12.491099326771563</v>
      </c>
      <c r="L12" s="99">
        <v>12.678540471010884</v>
      </c>
      <c r="M12" s="99">
        <v>12.608735275157498</v>
      </c>
      <c r="N12" s="99">
        <v>13.257416062521028</v>
      </c>
      <c r="O12" s="99">
        <v>13.15414296773295</v>
      </c>
      <c r="P12" s="99">
        <v>13.401290756163132</v>
      </c>
      <c r="Q12" s="99">
        <v>13.421805902072975</v>
      </c>
      <c r="R12" s="99">
        <v>13.874106602784215</v>
      </c>
      <c r="S12" s="99">
        <v>14.225632123519068</v>
      </c>
      <c r="T12" s="99">
        <v>14.720767010141097</v>
      </c>
      <c r="U12" s="99">
        <v>15.615607216962029</v>
      </c>
      <c r="V12" s="99">
        <v>15.432923432006884</v>
      </c>
      <c r="W12" s="99">
        <v>0</v>
      </c>
      <c r="DA12" s="63" t="s">
        <v>4603</v>
      </c>
    </row>
    <row r="13" spans="1:105" ht="12" customHeight="1" x14ac:dyDescent="0.25">
      <c r="A13" s="100" t="s">
        <v>50</v>
      </c>
      <c r="B13" s="101"/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6.1605598339737719</v>
      </c>
      <c r="L13" s="102">
        <v>6.5327858922565207</v>
      </c>
      <c r="M13" s="102">
        <v>6.2668677081187045</v>
      </c>
      <c r="N13" s="102">
        <v>6.3686955049746414</v>
      </c>
      <c r="O13" s="102">
        <v>6.4962478013654579</v>
      </c>
      <c r="P13" s="102">
        <v>6.4899529658157338</v>
      </c>
      <c r="Q13" s="102">
        <v>6.5856402604157633</v>
      </c>
      <c r="R13" s="102">
        <v>6.7313173304789728</v>
      </c>
      <c r="S13" s="102">
        <v>6.7809925326519513</v>
      </c>
      <c r="T13" s="102">
        <v>8.2130441155883105</v>
      </c>
      <c r="U13" s="102">
        <v>7.912016757795584</v>
      </c>
      <c r="V13" s="102">
        <v>7.6833245748220165</v>
      </c>
      <c r="W13" s="102">
        <v>0</v>
      </c>
      <c r="DA13" s="131" t="s">
        <v>4604</v>
      </c>
    </row>
    <row r="14" spans="1:105" ht="12" customHeight="1" x14ac:dyDescent="0.25">
      <c r="A14" s="103" t="s">
        <v>52</v>
      </c>
      <c r="B14" s="104"/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6.3305394927977927</v>
      </c>
      <c r="L14" s="105">
        <v>6.1457545787543637</v>
      </c>
      <c r="M14" s="105">
        <v>6.3418675670387943</v>
      </c>
      <c r="N14" s="105">
        <v>6.8887205575463861</v>
      </c>
      <c r="O14" s="105">
        <v>6.6578951663674957</v>
      </c>
      <c r="P14" s="105">
        <v>6.9113377903473969</v>
      </c>
      <c r="Q14" s="105">
        <v>6.836165641657213</v>
      </c>
      <c r="R14" s="105">
        <v>7.1427892723052429</v>
      </c>
      <c r="S14" s="105">
        <v>7.4446395908671148</v>
      </c>
      <c r="T14" s="105">
        <v>6.5077228945527876</v>
      </c>
      <c r="U14" s="105">
        <v>7.7035904591664472</v>
      </c>
      <c r="V14" s="105">
        <v>7.7495988571848669</v>
      </c>
      <c r="W14" s="105">
        <v>0</v>
      </c>
      <c r="DA14" s="132" t="s">
        <v>4605</v>
      </c>
    </row>
    <row r="15" spans="1:105" ht="12" customHeight="1" x14ac:dyDescent="0.25">
      <c r="A15" s="106" t="s">
        <v>122</v>
      </c>
      <c r="B15" s="101"/>
      <c r="C15" s="102">
        <v>8.6106819297914363</v>
      </c>
      <c r="D15" s="102">
        <v>6.5326418303674574</v>
      </c>
      <c r="E15" s="102">
        <v>13.808602658908267</v>
      </c>
      <c r="F15" s="102">
        <v>12.847412390074552</v>
      </c>
      <c r="G15" s="102">
        <v>10.177171327789882</v>
      </c>
      <c r="H15" s="102">
        <v>12.060164740366043</v>
      </c>
      <c r="I15" s="102">
        <v>11.053588460761411</v>
      </c>
      <c r="J15" s="102">
        <v>11.624749506229925</v>
      </c>
      <c r="K15" s="102">
        <v>12.253073491346887</v>
      </c>
      <c r="L15" s="102">
        <v>13.125067913209232</v>
      </c>
      <c r="M15" s="102">
        <v>12.894659376405066</v>
      </c>
      <c r="N15" s="102">
        <v>12.691442871163702</v>
      </c>
      <c r="O15" s="102">
        <v>13.593030177982186</v>
      </c>
      <c r="P15" s="102">
        <v>13.532696769688977</v>
      </c>
      <c r="Q15" s="102">
        <v>13.888823002809566</v>
      </c>
      <c r="R15" s="102">
        <v>14.088245135331784</v>
      </c>
      <c r="S15" s="102">
        <v>14.197281253949306</v>
      </c>
      <c r="T15" s="102">
        <v>0</v>
      </c>
      <c r="U15" s="102">
        <v>14.902069455045027</v>
      </c>
      <c r="V15" s="102">
        <v>0</v>
      </c>
      <c r="W15" s="102">
        <v>0</v>
      </c>
      <c r="DA15" s="131" t="s">
        <v>4606</v>
      </c>
    </row>
    <row r="16" spans="1:105" ht="12" customHeight="1" x14ac:dyDescent="0.25">
      <c r="A16" s="107" t="s">
        <v>121</v>
      </c>
      <c r="B16" s="104"/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12.276316980753039</v>
      </c>
      <c r="L16" s="105">
        <v>13.139990858131185</v>
      </c>
      <c r="M16" s="105">
        <v>12.901972135033654</v>
      </c>
      <c r="N16" s="105">
        <v>12.694519826406813</v>
      </c>
      <c r="O16" s="105">
        <v>13.61872692028896</v>
      </c>
      <c r="P16" s="105">
        <v>13.608820068997121</v>
      </c>
      <c r="Q16" s="105">
        <v>13.985508295480095</v>
      </c>
      <c r="R16" s="105">
        <v>14.178726308050397</v>
      </c>
      <c r="S16" s="105">
        <v>14.25913574675628</v>
      </c>
      <c r="T16" s="105">
        <v>13.864244991739122</v>
      </c>
      <c r="U16" s="105">
        <v>14.91938492086323</v>
      </c>
      <c r="V16" s="105">
        <v>15.330131604367796</v>
      </c>
      <c r="W16" s="105">
        <v>14.933083969810918</v>
      </c>
      <c r="DA16" s="132" t="s">
        <v>4607</v>
      </c>
    </row>
    <row r="17" spans="1:105" ht="12" customHeight="1" x14ac:dyDescent="0.25">
      <c r="A17" s="108" t="s">
        <v>53</v>
      </c>
      <c r="B17" s="98"/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6.0550417161131938</v>
      </c>
      <c r="L17" s="99">
        <v>6.7801349556590429</v>
      </c>
      <c r="M17" s="99">
        <v>6.4140565157822742</v>
      </c>
      <c r="N17" s="99">
        <v>6.0918170385181432</v>
      </c>
      <c r="O17" s="99">
        <v>6.7317992948185594</v>
      </c>
      <c r="P17" s="99">
        <v>6.5959118741985705</v>
      </c>
      <c r="Q17" s="99">
        <v>6.8784735783884985</v>
      </c>
      <c r="R17" s="99">
        <v>6.9095826196064465</v>
      </c>
      <c r="S17" s="99">
        <v>6.8242664299230658</v>
      </c>
      <c r="T17" s="99">
        <v>7.6454070790520463</v>
      </c>
      <c r="U17" s="99">
        <v>7.5556721273845904</v>
      </c>
      <c r="V17" s="99">
        <v>7.6607517356863717</v>
      </c>
      <c r="W17" s="99">
        <v>7.1633786685619132</v>
      </c>
      <c r="DA17" s="63" t="s">
        <v>4608</v>
      </c>
    </row>
    <row r="18" spans="1:105" ht="12" customHeight="1" x14ac:dyDescent="0.25">
      <c r="A18" s="108" t="s">
        <v>52</v>
      </c>
      <c r="B18" s="98"/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6.2212752646398473</v>
      </c>
      <c r="L18" s="99">
        <v>6.3598559024721428</v>
      </c>
      <c r="M18" s="99">
        <v>6.4879156192513818</v>
      </c>
      <c r="N18" s="99">
        <v>6.6027027878886724</v>
      </c>
      <c r="O18" s="99">
        <v>6.8869276254704017</v>
      </c>
      <c r="P18" s="99">
        <v>7.0129081947985519</v>
      </c>
      <c r="Q18" s="99">
        <v>7.1070347170915946</v>
      </c>
      <c r="R18" s="99">
        <v>7.2691436884439478</v>
      </c>
      <c r="S18" s="99">
        <v>7.4348693168332165</v>
      </c>
      <c r="T18" s="99">
        <v>6.2188379126870776</v>
      </c>
      <c r="U18" s="99">
        <v>7.3637127934786397</v>
      </c>
      <c r="V18" s="99">
        <v>7.669379868681423</v>
      </c>
      <c r="W18" s="99">
        <v>7.7697053012490054</v>
      </c>
      <c r="DA18" s="63" t="s">
        <v>4609</v>
      </c>
    </row>
    <row r="19" spans="1:105" ht="12" customHeight="1" x14ac:dyDescent="0.25">
      <c r="A19" s="121" t="s">
        <v>54</v>
      </c>
      <c r="B19" s="122"/>
      <c r="C19" s="123">
        <v>4.7148638131364056</v>
      </c>
      <c r="D19" s="123">
        <v>4.5920833339341431</v>
      </c>
      <c r="E19" s="123">
        <v>8.1639330736928688</v>
      </c>
      <c r="F19" s="123">
        <v>7.4599536871386309</v>
      </c>
      <c r="G19" s="123">
        <v>6.7483964707680384</v>
      </c>
      <c r="H19" s="123">
        <v>7.083029426633944</v>
      </c>
      <c r="I19" s="123">
        <v>7.1211116622486603</v>
      </c>
      <c r="J19" s="123">
        <v>7.3622194491229411</v>
      </c>
      <c r="K19" s="123">
        <v>7.5241531312551446</v>
      </c>
      <c r="L19" s="123">
        <v>7.9662501563577415</v>
      </c>
      <c r="M19" s="123">
        <v>7.458830090006904</v>
      </c>
      <c r="N19" s="123">
        <v>7.4115794791731036</v>
      </c>
      <c r="O19" s="123">
        <v>7.2496676989600575</v>
      </c>
      <c r="P19" s="123">
        <v>7.0717644607094812</v>
      </c>
      <c r="Q19" s="123">
        <v>7.0286535768861489</v>
      </c>
      <c r="R19" s="123">
        <v>7.1632466260223895</v>
      </c>
      <c r="S19" s="123">
        <v>7.2822401142110662</v>
      </c>
      <c r="T19" s="123">
        <v>7.4263076050030898</v>
      </c>
      <c r="U19" s="123">
        <v>7.6069483432447056</v>
      </c>
      <c r="V19" s="123">
        <v>7.4532953900550085</v>
      </c>
      <c r="W19" s="123">
        <v>7.2069872711118714</v>
      </c>
      <c r="DA19" s="130" t="s">
        <v>4610</v>
      </c>
    </row>
    <row r="20" spans="1:105" ht="12" customHeight="1" x14ac:dyDescent="0.25">
      <c r="A20" s="97" t="s">
        <v>51</v>
      </c>
      <c r="B20" s="98"/>
      <c r="C20" s="99">
        <v>4.5188591931730198</v>
      </c>
      <c r="D20" s="99">
        <v>5.3887598924716951</v>
      </c>
      <c r="E20" s="99">
        <v>6.9400641000035623</v>
      </c>
      <c r="F20" s="99">
        <v>7.0234700162303056</v>
      </c>
      <c r="G20" s="99">
        <v>7.0271579600618406</v>
      </c>
      <c r="H20" s="99">
        <v>7.3711146298678525</v>
      </c>
      <c r="I20" s="99">
        <v>6.9467594602879821</v>
      </c>
      <c r="J20" s="99">
        <v>7.4282866428773806</v>
      </c>
      <c r="K20" s="99">
        <v>7.6217050004849334</v>
      </c>
      <c r="L20" s="99">
        <v>7.7880505240342197</v>
      </c>
      <c r="M20" s="99">
        <v>7.4068012708793018</v>
      </c>
      <c r="N20" s="99">
        <v>7.4340964292959253</v>
      </c>
      <c r="O20" s="99">
        <v>7.2110179093144104</v>
      </c>
      <c r="P20" s="99">
        <v>7.1839997844535315</v>
      </c>
      <c r="Q20" s="99">
        <v>7.0919226821136112</v>
      </c>
      <c r="R20" s="99">
        <v>7.2244249202886506</v>
      </c>
      <c r="S20" s="99">
        <v>7.5186208135205872</v>
      </c>
      <c r="T20" s="99">
        <v>7.5643397320174586</v>
      </c>
      <c r="U20" s="99">
        <v>6.8808403444584467</v>
      </c>
      <c r="V20" s="99">
        <v>7.6815485350782708</v>
      </c>
      <c r="W20" s="99">
        <v>7.2188011859015493</v>
      </c>
      <c r="DA20" s="63" t="s">
        <v>4611</v>
      </c>
    </row>
    <row r="21" spans="1:105" ht="12" customHeight="1" x14ac:dyDescent="0.25">
      <c r="A21" s="97" t="s">
        <v>50</v>
      </c>
      <c r="B21" s="98"/>
      <c r="C21" s="99">
        <v>4.871138985152669</v>
      </c>
      <c r="D21" s="99">
        <v>5.267744473983031</v>
      </c>
      <c r="E21" s="99">
        <v>6.9929125932274045</v>
      </c>
      <c r="F21" s="99">
        <v>7.0190382748563174</v>
      </c>
      <c r="G21" s="99">
        <v>6.8541004991695091</v>
      </c>
      <c r="H21" s="99">
        <v>6.9286527879341868</v>
      </c>
      <c r="I21" s="99">
        <v>7.2116286296233101</v>
      </c>
      <c r="J21" s="99">
        <v>7.4265877295135567</v>
      </c>
      <c r="K21" s="99">
        <v>7.6612842770633209</v>
      </c>
      <c r="L21" s="99">
        <v>7.7587112028191028</v>
      </c>
      <c r="M21" s="99">
        <v>7.4221714031105099</v>
      </c>
      <c r="N21" s="99">
        <v>7.4417240429583762</v>
      </c>
      <c r="O21" s="99">
        <v>7.143874576551779</v>
      </c>
      <c r="P21" s="99">
        <v>7.0712105669494854</v>
      </c>
      <c r="Q21" s="99">
        <v>7.0285690138655896</v>
      </c>
      <c r="R21" s="99">
        <v>7.126958006349069</v>
      </c>
      <c r="S21" s="99">
        <v>7.1968758737105549</v>
      </c>
      <c r="T21" s="99">
        <v>7.4192357908963089</v>
      </c>
      <c r="U21" s="99">
        <v>7.769222432661155</v>
      </c>
      <c r="V21" s="99">
        <v>7.3909684361953216</v>
      </c>
      <c r="W21" s="99">
        <v>7.1600390121638267</v>
      </c>
      <c r="DA21" s="63" t="s">
        <v>4612</v>
      </c>
    </row>
    <row r="22" spans="1:105" ht="12" customHeight="1" x14ac:dyDescent="0.25">
      <c r="A22" s="109" t="s">
        <v>120</v>
      </c>
      <c r="B22" s="33"/>
      <c r="C22" s="110">
        <v>4.2291437484284051</v>
      </c>
      <c r="D22" s="110">
        <v>3.331918274642693</v>
      </c>
      <c r="E22" s="110">
        <v>9.002396516784529</v>
      </c>
      <c r="F22" s="110">
        <v>8.151118767400046</v>
      </c>
      <c r="G22" s="110">
        <v>6.2979339274131005</v>
      </c>
      <c r="H22" s="110">
        <v>7.5189857993967504</v>
      </c>
      <c r="I22" s="110">
        <v>6.8244506386138095</v>
      </c>
      <c r="J22" s="110">
        <v>7.2528565459432208</v>
      </c>
      <c r="K22" s="110">
        <v>7.3196363273993432</v>
      </c>
      <c r="L22" s="110">
        <v>8.1786785595752782</v>
      </c>
      <c r="M22" s="110">
        <v>7.5112432165303495</v>
      </c>
      <c r="N22" s="110">
        <v>7.3409234198825235</v>
      </c>
      <c r="O22" s="110">
        <v>7.5256629916417994</v>
      </c>
      <c r="P22" s="110">
        <v>7.0219706293734303</v>
      </c>
      <c r="Q22" s="110">
        <v>7.0090148918127371</v>
      </c>
      <c r="R22" s="110">
        <v>7.1999515208155822</v>
      </c>
      <c r="S22" s="110">
        <v>7.3596475720828973</v>
      </c>
      <c r="T22" s="110">
        <v>7.3770493660218746</v>
      </c>
      <c r="U22" s="110">
        <v>7.4368639606196831</v>
      </c>
      <c r="V22" s="110">
        <v>7.4933763276362386</v>
      </c>
      <c r="W22" s="110">
        <v>7.4378170691930858</v>
      </c>
      <c r="DA22" s="60" t="s">
        <v>4613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8">
        <f t="shared" ref="C24:Q24" si="7">C25+C28+C30+C39</f>
        <v>120.27080314973765</v>
      </c>
      <c r="D24" s="118">
        <f t="shared" si="7"/>
        <v>113.45627476801548</v>
      </c>
      <c r="E24" s="118">
        <f t="shared" si="7"/>
        <v>119.11423858978959</v>
      </c>
      <c r="F24" s="118">
        <f t="shared" si="7"/>
        <v>114.2746968482395</v>
      </c>
      <c r="G24" s="118">
        <f t="shared" si="7"/>
        <v>114.21878111180619</v>
      </c>
      <c r="H24" s="118">
        <f t="shared" si="7"/>
        <v>119.68908349950132</v>
      </c>
      <c r="I24" s="118">
        <f t="shared" si="7"/>
        <v>115.34494849251675</v>
      </c>
      <c r="J24" s="118">
        <f t="shared" si="7"/>
        <v>116.20722801614824</v>
      </c>
      <c r="K24" s="118">
        <f t="shared" si="7"/>
        <v>117.97576123131591</v>
      </c>
      <c r="L24" s="118">
        <f t="shared" si="7"/>
        <v>131.46089230112202</v>
      </c>
      <c r="M24" s="118">
        <f t="shared" si="7"/>
        <v>114.53943021424112</v>
      </c>
      <c r="N24" s="118">
        <f t="shared" si="7"/>
        <v>120.29160883125817</v>
      </c>
      <c r="O24" s="118">
        <f t="shared" si="7"/>
        <v>115.57173794542317</v>
      </c>
      <c r="P24" s="118">
        <f t="shared" si="7"/>
        <v>103.72841301362891</v>
      </c>
      <c r="Q24" s="118">
        <f t="shared" si="7"/>
        <v>102.10104257802141</v>
      </c>
      <c r="R24" s="118">
        <f t="shared" ref="R24:V24" si="8">R25+R28+R30+R39</f>
        <v>105.17625167542326</v>
      </c>
      <c r="S24" s="118">
        <f t="shared" si="8"/>
        <v>103.61052600761924</v>
      </c>
      <c r="T24" s="118">
        <f t="shared" si="8"/>
        <v>101.78690647616948</v>
      </c>
      <c r="U24" s="118">
        <f t="shared" si="8"/>
        <v>103.22494007229569</v>
      </c>
      <c r="V24" s="118">
        <f t="shared" si="8"/>
        <v>97.779693298996904</v>
      </c>
      <c r="W24" s="118">
        <f t="shared" ref="W24" si="9">W25+W28+W30+W39</f>
        <v>87.675925639891972</v>
      </c>
      <c r="DA24" s="129" t="s">
        <v>4614</v>
      </c>
    </row>
    <row r="25" spans="1:105" ht="12.95" customHeight="1" x14ac:dyDescent="0.25">
      <c r="A25" s="121" t="s">
        <v>57</v>
      </c>
      <c r="B25" s="122"/>
      <c r="C25" s="123">
        <f t="shared" ref="C25:Q25" si="10">SUM(C26:C27)</f>
        <v>106.43771993733169</v>
      </c>
      <c r="D25" s="123">
        <f t="shared" si="10"/>
        <v>101.83356712934558</v>
      </c>
      <c r="E25" s="123">
        <f t="shared" si="10"/>
        <v>97.263317138581897</v>
      </c>
      <c r="F25" s="123">
        <f t="shared" si="10"/>
        <v>94.154209196405304</v>
      </c>
      <c r="G25" s="123">
        <f t="shared" si="10"/>
        <v>97.075862757404863</v>
      </c>
      <c r="H25" s="123">
        <f t="shared" si="10"/>
        <v>100.88886791484479</v>
      </c>
      <c r="I25" s="123">
        <f t="shared" si="10"/>
        <v>96.932334019937642</v>
      </c>
      <c r="J25" s="123">
        <f t="shared" si="10"/>
        <v>97.123422143414302</v>
      </c>
      <c r="K25" s="123">
        <f t="shared" si="10"/>
        <v>98.094810885357589</v>
      </c>
      <c r="L25" s="123">
        <f t="shared" si="10"/>
        <v>110.29037893671308</v>
      </c>
      <c r="M25" s="123">
        <f t="shared" si="10"/>
        <v>94.089183822724877</v>
      </c>
      <c r="N25" s="123">
        <f t="shared" si="10"/>
        <v>100.00511891327275</v>
      </c>
      <c r="O25" s="123">
        <f t="shared" si="10"/>
        <v>94.549101117054164</v>
      </c>
      <c r="P25" s="123">
        <f t="shared" si="10"/>
        <v>82.801118573424148</v>
      </c>
      <c r="Q25" s="123">
        <f t="shared" si="10"/>
        <v>80.495321223012738</v>
      </c>
      <c r="R25" s="123">
        <f t="shared" ref="R25:V25" si="11">SUM(R26:R27)</f>
        <v>83.400660690922862</v>
      </c>
      <c r="S25" s="123">
        <f t="shared" si="11"/>
        <v>81.702601622921861</v>
      </c>
      <c r="T25" s="123">
        <f t="shared" si="11"/>
        <v>79.952071424812686</v>
      </c>
      <c r="U25" s="123">
        <f t="shared" si="11"/>
        <v>80.075026008583407</v>
      </c>
      <c r="V25" s="123">
        <f t="shared" si="11"/>
        <v>74.70001782503715</v>
      </c>
      <c r="W25" s="123">
        <f t="shared" ref="W25" si="12">SUM(W26:W27)</f>
        <v>65.392398594389235</v>
      </c>
      <c r="DA25" s="130" t="s">
        <v>4615</v>
      </c>
    </row>
    <row r="26" spans="1:105" ht="12" customHeight="1" x14ac:dyDescent="0.25">
      <c r="A26" s="97" t="s">
        <v>74</v>
      </c>
      <c r="B26" s="98"/>
      <c r="C26" s="99">
        <v>104.32707373652052</v>
      </c>
      <c r="D26" s="99">
        <v>99.834921091649051</v>
      </c>
      <c r="E26" s="99">
        <v>95.355926597917318</v>
      </c>
      <c r="F26" s="99">
        <v>92.338738564111651</v>
      </c>
      <c r="G26" s="99">
        <v>95.232264040274245</v>
      </c>
      <c r="H26" s="99">
        <v>98.980763687635715</v>
      </c>
      <c r="I26" s="99">
        <v>95.146544061350369</v>
      </c>
      <c r="J26" s="99">
        <v>95.352104073447975</v>
      </c>
      <c r="K26" s="99">
        <v>96.330515823309113</v>
      </c>
      <c r="L26" s="99">
        <v>108.30240414871115</v>
      </c>
      <c r="M26" s="99">
        <v>92.435184957341932</v>
      </c>
      <c r="N26" s="99">
        <v>98.263715897354686</v>
      </c>
      <c r="O26" s="99">
        <v>92.931469284022157</v>
      </c>
      <c r="P26" s="99">
        <v>81.43189480484574</v>
      </c>
      <c r="Q26" s="99">
        <v>79.188364012440559</v>
      </c>
      <c r="R26" s="99">
        <v>82.054455670604</v>
      </c>
      <c r="S26" s="99">
        <v>80.396331109347855</v>
      </c>
      <c r="T26" s="99">
        <v>78.65547340293719</v>
      </c>
      <c r="U26" s="99">
        <v>78.80381468202458</v>
      </c>
      <c r="V26" s="99">
        <v>73.516264539184874</v>
      </c>
      <c r="W26" s="99">
        <v>64.38049439731742</v>
      </c>
      <c r="DA26" s="63" t="s">
        <v>4616</v>
      </c>
    </row>
    <row r="27" spans="1:105" ht="12" customHeight="1" x14ac:dyDescent="0.25">
      <c r="A27" s="97" t="s">
        <v>53</v>
      </c>
      <c r="B27" s="98"/>
      <c r="C27" s="99">
        <v>2.1106462008111806</v>
      </c>
      <c r="D27" s="99">
        <v>1.9986460376965332</v>
      </c>
      <c r="E27" s="99">
        <v>1.9073905406645792</v>
      </c>
      <c r="F27" s="99">
        <v>1.8154706322936542</v>
      </c>
      <c r="G27" s="99">
        <v>1.8435987171306225</v>
      </c>
      <c r="H27" s="99">
        <v>1.9081042272090794</v>
      </c>
      <c r="I27" s="99">
        <v>1.7857899585872781</v>
      </c>
      <c r="J27" s="99">
        <v>1.7713180699663313</v>
      </c>
      <c r="K27" s="99">
        <v>1.7642950620484728</v>
      </c>
      <c r="L27" s="99">
        <v>1.9879747880019383</v>
      </c>
      <c r="M27" s="99">
        <v>1.6539988653829421</v>
      </c>
      <c r="N27" s="99">
        <v>1.741403015918064</v>
      </c>
      <c r="O27" s="99">
        <v>1.6176318330320056</v>
      </c>
      <c r="P27" s="99">
        <v>1.3692237685784054</v>
      </c>
      <c r="Q27" s="99">
        <v>1.3069572105721854</v>
      </c>
      <c r="R27" s="99">
        <v>1.34620502031886</v>
      </c>
      <c r="S27" s="99">
        <v>1.3062705135740007</v>
      </c>
      <c r="T27" s="99">
        <v>1.2965980218754967</v>
      </c>
      <c r="U27" s="99">
        <v>1.2712113265588245</v>
      </c>
      <c r="V27" s="99">
        <v>1.1837532858522746</v>
      </c>
      <c r="W27" s="99">
        <v>1.0119041970718181</v>
      </c>
      <c r="DA27" s="63" t="s">
        <v>4617</v>
      </c>
    </row>
    <row r="28" spans="1:105" ht="12.95" customHeight="1" x14ac:dyDescent="0.25">
      <c r="A28" s="121" t="s">
        <v>92</v>
      </c>
      <c r="B28" s="122"/>
      <c r="C28" s="123">
        <f t="shared" ref="C28:W28" si="13">C29</f>
        <v>0</v>
      </c>
      <c r="D28" s="123">
        <f t="shared" si="13"/>
        <v>0</v>
      </c>
      <c r="E28" s="123">
        <f t="shared" si="13"/>
        <v>1.0118418638480902E-2</v>
      </c>
      <c r="F28" s="123">
        <f t="shared" si="13"/>
        <v>1.2845551249415395E-2</v>
      </c>
      <c r="G28" s="123">
        <f t="shared" si="13"/>
        <v>9.2269805077099358E-3</v>
      </c>
      <c r="H28" s="123">
        <f t="shared" si="13"/>
        <v>2.2360610001149712E-2</v>
      </c>
      <c r="I28" s="123">
        <f t="shared" si="13"/>
        <v>4.581988106227073E-2</v>
      </c>
      <c r="J28" s="123">
        <f t="shared" si="13"/>
        <v>6.2204404502772585E-2</v>
      </c>
      <c r="K28" s="123">
        <f t="shared" si="13"/>
        <v>8.0778995986995353E-2</v>
      </c>
      <c r="L28" s="123">
        <f t="shared" si="13"/>
        <v>9.2974839461880204E-2</v>
      </c>
      <c r="M28" s="123">
        <f t="shared" si="13"/>
        <v>0.11147022014607957</v>
      </c>
      <c r="N28" s="123">
        <f t="shared" si="13"/>
        <v>0.11603972321738862</v>
      </c>
      <c r="O28" s="123">
        <f t="shared" si="13"/>
        <v>0.21031645822568903</v>
      </c>
      <c r="P28" s="123">
        <f t="shared" si="13"/>
        <v>0.29998252347534127</v>
      </c>
      <c r="Q28" s="123">
        <f t="shared" si="13"/>
        <v>0.67394418237301401</v>
      </c>
      <c r="R28" s="123">
        <f t="shared" si="13"/>
        <v>0.50433902476081582</v>
      </c>
      <c r="S28" s="123">
        <f t="shared" si="13"/>
        <v>0.43244160687643068</v>
      </c>
      <c r="T28" s="123">
        <f t="shared" si="13"/>
        <v>0.47449930966115639</v>
      </c>
      <c r="U28" s="123">
        <f t="shared" si="13"/>
        <v>0.49918264222382197</v>
      </c>
      <c r="V28" s="123">
        <f t="shared" si="13"/>
        <v>0.31510381784545144</v>
      </c>
      <c r="W28" s="123">
        <f t="shared" si="13"/>
        <v>0.17413269111708524</v>
      </c>
      <c r="DA28" s="130" t="s">
        <v>4618</v>
      </c>
    </row>
    <row r="29" spans="1:105" ht="12" customHeight="1" x14ac:dyDescent="0.25">
      <c r="A29" s="97" t="s">
        <v>53</v>
      </c>
      <c r="B29" s="98"/>
      <c r="C29" s="99">
        <f>RES_hhdet_in_tesh!C29/RES_summary!C$21</f>
        <v>0</v>
      </c>
      <c r="D29" s="99">
        <f>RES_hhdet_in_tesh!D29/RES_summary!D$21</f>
        <v>0</v>
      </c>
      <c r="E29" s="99">
        <f>RES_hhdet_in_tesh!E29/RES_summary!E$21</f>
        <v>1.0118418638480902E-2</v>
      </c>
      <c r="F29" s="99">
        <f>RES_hhdet_in_tesh!F29/RES_summary!F$21</f>
        <v>1.2845551249415395E-2</v>
      </c>
      <c r="G29" s="99">
        <f>RES_hhdet_in_tesh!G29/RES_summary!G$21</f>
        <v>9.2269805077099358E-3</v>
      </c>
      <c r="H29" s="99">
        <f>RES_hhdet_in_tesh!H29/RES_summary!H$21</f>
        <v>2.2360610001149712E-2</v>
      </c>
      <c r="I29" s="99">
        <f>RES_hhdet_in_tesh!I29/RES_summary!I$21</f>
        <v>4.581988106227073E-2</v>
      </c>
      <c r="J29" s="99">
        <f>RES_hhdet_in_tesh!J29/RES_summary!J$21</f>
        <v>6.2204404502772585E-2</v>
      </c>
      <c r="K29" s="99">
        <f>RES_hhdet_in_tesh!K29/RES_summary!K$21</f>
        <v>8.0778995986995353E-2</v>
      </c>
      <c r="L29" s="99">
        <f>RES_hhdet_in_tesh!L29/RES_summary!L$21</f>
        <v>9.2974839461880204E-2</v>
      </c>
      <c r="M29" s="99">
        <f>RES_hhdet_in_tesh!M29/RES_summary!M$21</f>
        <v>0.11147022014607957</v>
      </c>
      <c r="N29" s="99">
        <f>RES_hhdet_in_tesh!N29/RES_summary!N$21</f>
        <v>0.11603972321738862</v>
      </c>
      <c r="O29" s="99">
        <f>RES_hhdet_in_tesh!O29/RES_summary!O$21</f>
        <v>0.21031645822568903</v>
      </c>
      <c r="P29" s="99">
        <f>RES_hhdet_in_tesh!P29/RES_summary!P$21</f>
        <v>0.29998252347534127</v>
      </c>
      <c r="Q29" s="99">
        <f>RES_hhdet_in_tesh!Q29/RES_summary!Q$21</f>
        <v>0.67394418237301401</v>
      </c>
      <c r="R29" s="99">
        <f>RES_hhdet_in_tesh!R29/RES_summary!R$21</f>
        <v>0.50433902476081582</v>
      </c>
      <c r="S29" s="99">
        <f>RES_hhdet_in_tesh!S29/RES_summary!S$21</f>
        <v>0.43244160687643068</v>
      </c>
      <c r="T29" s="99">
        <f>RES_hhdet_in_tesh!T29/RES_summary!T$21</f>
        <v>0.47449930966115639</v>
      </c>
      <c r="U29" s="99">
        <f>RES_hhdet_in_tesh!U29/RES_summary!U$21</f>
        <v>0.49918264222382197</v>
      </c>
      <c r="V29" s="99">
        <f>RES_hhdet_in_tesh!V29/RES_summary!V$21</f>
        <v>0.31510381784545144</v>
      </c>
      <c r="W29" s="99">
        <f>RES_hhdet_in_tesh!W29/RES_summary!W$21</f>
        <v>0.17413269111708524</v>
      </c>
      <c r="DA29" s="63" t="s">
        <v>4619</v>
      </c>
    </row>
    <row r="30" spans="1:105" ht="12" customHeight="1" x14ac:dyDescent="0.25">
      <c r="A30" s="121" t="s">
        <v>55</v>
      </c>
      <c r="B30" s="122"/>
      <c r="C30" s="123">
        <v>9.1104803922717803</v>
      </c>
      <c r="D30" s="123">
        <v>7.0744737874505237</v>
      </c>
      <c r="E30" s="123">
        <v>13.603346015386494</v>
      </c>
      <c r="F30" s="123">
        <v>12.612746262760934</v>
      </c>
      <c r="G30" s="123">
        <v>10.409603839550288</v>
      </c>
      <c r="H30" s="123">
        <v>11.719964161948306</v>
      </c>
      <c r="I30" s="123">
        <v>11.235059833054208</v>
      </c>
      <c r="J30" s="123">
        <v>11.666874022254616</v>
      </c>
      <c r="K30" s="123">
        <v>12.286347910862442</v>
      </c>
      <c r="L30" s="123">
        <v>13.093907566208326</v>
      </c>
      <c r="M30" s="123">
        <v>12.873044100382819</v>
      </c>
      <c r="N30" s="123">
        <v>12.761965066945796</v>
      </c>
      <c r="O30" s="123">
        <v>13.556041082549797</v>
      </c>
      <c r="P30" s="123">
        <v>13.569804917312895</v>
      </c>
      <c r="Q30" s="123">
        <v>13.909667478367098</v>
      </c>
      <c r="R30" s="123">
        <v>14.115096547603912</v>
      </c>
      <c r="S30" s="123">
        <v>14.218981977166527</v>
      </c>
      <c r="T30" s="123">
        <v>13.954807211878398</v>
      </c>
      <c r="U30" s="123">
        <v>14.987942055512494</v>
      </c>
      <c r="V30" s="123">
        <v>15.34104971800399</v>
      </c>
      <c r="W30" s="123">
        <v>14.907626351591867</v>
      </c>
      <c r="DA30" s="130" t="s">
        <v>4620</v>
      </c>
    </row>
    <row r="31" spans="1:105" ht="12" customHeight="1" x14ac:dyDescent="0.25">
      <c r="A31" s="97" t="s">
        <v>141</v>
      </c>
      <c r="B31" s="98"/>
      <c r="C31" s="99">
        <v>10.080408915350073</v>
      </c>
      <c r="D31" s="99">
        <v>10.206262499390645</v>
      </c>
      <c r="E31" s="99">
        <v>10.720423158648911</v>
      </c>
      <c r="F31" s="99">
        <v>11.072373734753601</v>
      </c>
      <c r="G31" s="99">
        <v>11.180758434643227</v>
      </c>
      <c r="H31" s="99">
        <v>11.311723467847017</v>
      </c>
      <c r="I31" s="99">
        <v>11.74839321766146</v>
      </c>
      <c r="J31" s="99">
        <v>12.060496549042741</v>
      </c>
      <c r="K31" s="99">
        <v>12.471869533109061</v>
      </c>
      <c r="L31" s="99">
        <v>12.664166766080525</v>
      </c>
      <c r="M31" s="99">
        <v>12.59746735758474</v>
      </c>
      <c r="N31" s="99">
        <v>13.250045040759613</v>
      </c>
      <c r="O31" s="99">
        <v>13.144805977903633</v>
      </c>
      <c r="P31" s="99">
        <v>13.370512109297669</v>
      </c>
      <c r="Q31" s="99">
        <v>13.390586034310644</v>
      </c>
      <c r="R31" s="99">
        <v>13.844195356838409</v>
      </c>
      <c r="S31" s="99">
        <v>14.201797058584475</v>
      </c>
      <c r="T31" s="99">
        <v>14.70823595433759</v>
      </c>
      <c r="U31" s="99">
        <v>15.604037074164218</v>
      </c>
      <c r="V31" s="99">
        <v>15.424086854088166</v>
      </c>
      <c r="W31" s="99">
        <v>14.779636697966858</v>
      </c>
      <c r="DA31" s="63" t="s">
        <v>4621</v>
      </c>
    </row>
    <row r="32" spans="1:105" ht="12" customHeight="1" x14ac:dyDescent="0.25">
      <c r="A32" s="97" t="s">
        <v>140</v>
      </c>
      <c r="B32" s="98"/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12.491099326771563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14.720767010141097</v>
      </c>
      <c r="U32" s="99">
        <v>15.615607216962037</v>
      </c>
      <c r="V32" s="99">
        <v>15.432923432006882</v>
      </c>
      <c r="W32" s="99">
        <v>14.781304990081683</v>
      </c>
      <c r="DA32" s="63" t="s">
        <v>4622</v>
      </c>
    </row>
    <row r="33" spans="1:105" ht="12" customHeight="1" x14ac:dyDescent="0.25">
      <c r="A33" s="100" t="s">
        <v>50</v>
      </c>
      <c r="B33" s="101"/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6.1605598339737693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8.2130441155883105</v>
      </c>
      <c r="U33" s="102">
        <v>7.9120167577955858</v>
      </c>
      <c r="V33" s="102">
        <v>7.6833245748220156</v>
      </c>
      <c r="W33" s="102">
        <v>7.150487832510918</v>
      </c>
      <c r="DA33" s="131" t="s">
        <v>4623</v>
      </c>
    </row>
    <row r="34" spans="1:105" ht="12" customHeight="1" x14ac:dyDescent="0.25">
      <c r="A34" s="103" t="s">
        <v>52</v>
      </c>
      <c r="B34" s="104"/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6.3305394927977954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6.5077228945527876</v>
      </c>
      <c r="U34" s="105">
        <v>7.703590459166449</v>
      </c>
      <c r="V34" s="105">
        <v>7.7495988571848669</v>
      </c>
      <c r="W34" s="105">
        <v>7.6308171575707613</v>
      </c>
      <c r="DA34" s="132" t="s">
        <v>4624</v>
      </c>
    </row>
    <row r="35" spans="1:105" ht="12" customHeight="1" x14ac:dyDescent="0.25">
      <c r="A35" s="106" t="s">
        <v>122</v>
      </c>
      <c r="B35" s="101"/>
      <c r="C35" s="102">
        <v>8.6106819297914345</v>
      </c>
      <c r="D35" s="102">
        <v>6.5326418303674574</v>
      </c>
      <c r="E35" s="102">
        <v>13.808602658908264</v>
      </c>
      <c r="F35" s="102">
        <v>12.847412390074549</v>
      </c>
      <c r="G35" s="102">
        <v>10.177171327789882</v>
      </c>
      <c r="H35" s="102">
        <v>12.060164740366044</v>
      </c>
      <c r="I35" s="102">
        <v>11.053588460761409</v>
      </c>
      <c r="J35" s="102">
        <v>11.62474950622992</v>
      </c>
      <c r="K35" s="102">
        <v>12.253073491346893</v>
      </c>
      <c r="L35" s="102">
        <v>13.125067913209234</v>
      </c>
      <c r="M35" s="102">
        <v>12.894659376405068</v>
      </c>
      <c r="N35" s="102">
        <v>12.691442871163703</v>
      </c>
      <c r="O35" s="102">
        <v>13.593030177982186</v>
      </c>
      <c r="P35" s="102">
        <v>13.532696769688977</v>
      </c>
      <c r="Q35" s="102">
        <v>13.88882300280957</v>
      </c>
      <c r="R35" s="102">
        <v>14.088245135331787</v>
      </c>
      <c r="S35" s="102">
        <v>14.197281253949305</v>
      </c>
      <c r="T35" s="102">
        <v>0</v>
      </c>
      <c r="U35" s="102">
        <v>14.902069455045027</v>
      </c>
      <c r="V35" s="102">
        <v>0</v>
      </c>
      <c r="W35" s="102">
        <v>14.901590480680055</v>
      </c>
      <c r="DA35" s="131" t="s">
        <v>4625</v>
      </c>
    </row>
    <row r="36" spans="1:105" ht="12" customHeight="1" x14ac:dyDescent="0.25">
      <c r="A36" s="107" t="s">
        <v>121</v>
      </c>
      <c r="B36" s="104"/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12.276316980753041</v>
      </c>
      <c r="L36" s="105">
        <v>13.139990858131183</v>
      </c>
      <c r="M36" s="105">
        <v>12.901972135033654</v>
      </c>
      <c r="N36" s="105">
        <v>12.694519826406818</v>
      </c>
      <c r="O36" s="105">
        <v>13.61872692028896</v>
      </c>
      <c r="P36" s="105">
        <v>13.608820068997121</v>
      </c>
      <c r="Q36" s="105">
        <v>13.985508295480098</v>
      </c>
      <c r="R36" s="105">
        <v>14.178726308050392</v>
      </c>
      <c r="S36" s="105">
        <v>14.25913574675628</v>
      </c>
      <c r="T36" s="105">
        <v>13.864244991739122</v>
      </c>
      <c r="U36" s="105">
        <v>14.919384920863234</v>
      </c>
      <c r="V36" s="105">
        <v>15.330131604367793</v>
      </c>
      <c r="W36" s="105">
        <v>14.933083969810921</v>
      </c>
      <c r="DA36" s="132" t="s">
        <v>4626</v>
      </c>
    </row>
    <row r="37" spans="1:105" ht="12" customHeight="1" x14ac:dyDescent="0.25">
      <c r="A37" s="108" t="s">
        <v>53</v>
      </c>
      <c r="B37" s="98"/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6.0550417161131946</v>
      </c>
      <c r="L37" s="99">
        <v>6.7801349556590411</v>
      </c>
      <c r="M37" s="99">
        <v>6.4140565157822715</v>
      </c>
      <c r="N37" s="99">
        <v>6.0918170385181432</v>
      </c>
      <c r="O37" s="99">
        <v>6.7317992948185594</v>
      </c>
      <c r="P37" s="99">
        <v>6.5959118741985687</v>
      </c>
      <c r="Q37" s="99">
        <v>6.8784735783885003</v>
      </c>
      <c r="R37" s="99">
        <v>6.9095826196064438</v>
      </c>
      <c r="S37" s="99">
        <v>6.8242664299230658</v>
      </c>
      <c r="T37" s="99">
        <v>7.6454070790520454</v>
      </c>
      <c r="U37" s="99">
        <v>7.5556721273845904</v>
      </c>
      <c r="V37" s="99">
        <v>7.6607517356863744</v>
      </c>
      <c r="W37" s="99">
        <v>7.1633786685619167</v>
      </c>
      <c r="DA37" s="63" t="s">
        <v>4627</v>
      </c>
    </row>
    <row r="38" spans="1:105" ht="12" customHeight="1" x14ac:dyDescent="0.25">
      <c r="A38" s="108" t="s">
        <v>52</v>
      </c>
      <c r="B38" s="98"/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6.2212752646398464</v>
      </c>
      <c r="L38" s="99">
        <v>6.3598559024721402</v>
      </c>
      <c r="M38" s="99">
        <v>6.4879156192513818</v>
      </c>
      <c r="N38" s="99">
        <v>6.6027027878886742</v>
      </c>
      <c r="O38" s="99">
        <v>6.8869276254704008</v>
      </c>
      <c r="P38" s="99">
        <v>7.0129081947985519</v>
      </c>
      <c r="Q38" s="99">
        <v>7.1070347170915973</v>
      </c>
      <c r="R38" s="99">
        <v>7.269143688443946</v>
      </c>
      <c r="S38" s="99">
        <v>7.4348693168332201</v>
      </c>
      <c r="T38" s="99">
        <v>6.2188379126870741</v>
      </c>
      <c r="U38" s="99">
        <v>7.3637127934786406</v>
      </c>
      <c r="V38" s="99">
        <v>7.6693798686814185</v>
      </c>
      <c r="W38" s="99">
        <v>7.7697053012490054</v>
      </c>
      <c r="DA38" s="63" t="s">
        <v>4628</v>
      </c>
    </row>
    <row r="39" spans="1:105" ht="12" customHeight="1" x14ac:dyDescent="0.25">
      <c r="A39" s="121" t="s">
        <v>54</v>
      </c>
      <c r="B39" s="122"/>
      <c r="C39" s="123">
        <v>4.7226028201341661</v>
      </c>
      <c r="D39" s="123">
        <v>4.548233851219365</v>
      </c>
      <c r="E39" s="123">
        <v>8.2374570171827237</v>
      </c>
      <c r="F39" s="123">
        <v>7.4948958378238508</v>
      </c>
      <c r="G39" s="123">
        <v>6.7240875343433339</v>
      </c>
      <c r="H39" s="123">
        <v>7.0578908127070665</v>
      </c>
      <c r="I39" s="123">
        <v>7.1317347584626214</v>
      </c>
      <c r="J39" s="123">
        <v>7.3547274459765406</v>
      </c>
      <c r="K39" s="123">
        <v>7.5138234391088856</v>
      </c>
      <c r="L39" s="123">
        <v>7.9836309587387282</v>
      </c>
      <c r="M39" s="123">
        <v>7.4657320709873645</v>
      </c>
      <c r="N39" s="123">
        <v>7.4084851278222512</v>
      </c>
      <c r="O39" s="123">
        <v>7.2562792875935127</v>
      </c>
      <c r="P39" s="123">
        <v>7.0575069994165265</v>
      </c>
      <c r="Q39" s="123">
        <v>7.0221096942685532</v>
      </c>
      <c r="R39" s="123">
        <v>7.156155412135675</v>
      </c>
      <c r="S39" s="123">
        <v>7.2565008006544351</v>
      </c>
      <c r="T39" s="123">
        <v>7.405528529817234</v>
      </c>
      <c r="U39" s="123">
        <v>7.6627893659759696</v>
      </c>
      <c r="V39" s="123">
        <v>7.4235219381103157</v>
      </c>
      <c r="W39" s="123">
        <v>7.2017680027937825</v>
      </c>
      <c r="DA39" s="130" t="s">
        <v>4629</v>
      </c>
    </row>
    <row r="40" spans="1:105" ht="12" customHeight="1" x14ac:dyDescent="0.25">
      <c r="A40" s="97" t="s">
        <v>50</v>
      </c>
      <c r="B40" s="98"/>
      <c r="C40" s="99">
        <v>4.871138985152669</v>
      </c>
      <c r="D40" s="99">
        <v>5.2677444739830301</v>
      </c>
      <c r="E40" s="99">
        <v>6.9929125932274045</v>
      </c>
      <c r="F40" s="99">
        <v>7.0190382748563174</v>
      </c>
      <c r="G40" s="99">
        <v>6.8541004991695091</v>
      </c>
      <c r="H40" s="99">
        <v>6.9286527879341859</v>
      </c>
      <c r="I40" s="99">
        <v>7.2116286296233101</v>
      </c>
      <c r="J40" s="99">
        <v>7.4265877295135558</v>
      </c>
      <c r="K40" s="99">
        <v>7.6612842770633209</v>
      </c>
      <c r="L40" s="99">
        <v>7.7587112028191036</v>
      </c>
      <c r="M40" s="99">
        <v>7.4221714031105099</v>
      </c>
      <c r="N40" s="99">
        <v>7.4417240429583735</v>
      </c>
      <c r="O40" s="99">
        <v>7.143874576551779</v>
      </c>
      <c r="P40" s="99">
        <v>7.0712105669494845</v>
      </c>
      <c r="Q40" s="99">
        <v>7.0285690138655914</v>
      </c>
      <c r="R40" s="99">
        <v>7.1269580063490707</v>
      </c>
      <c r="S40" s="99">
        <v>7.196875873710554</v>
      </c>
      <c r="T40" s="99">
        <v>7.419235790896308</v>
      </c>
      <c r="U40" s="99">
        <v>7.769222432661155</v>
      </c>
      <c r="V40" s="99">
        <v>7.3909684361953216</v>
      </c>
      <c r="W40" s="99">
        <v>7.1600390121638267</v>
      </c>
      <c r="DA40" s="63" t="s">
        <v>4630</v>
      </c>
    </row>
    <row r="41" spans="1:105" ht="12" customHeight="1" x14ac:dyDescent="0.25">
      <c r="A41" s="109" t="s">
        <v>120</v>
      </c>
      <c r="B41" s="33"/>
      <c r="C41" s="110">
        <v>4.2291437484284051</v>
      </c>
      <c r="D41" s="110">
        <v>3.3319182746426939</v>
      </c>
      <c r="E41" s="110">
        <v>9.0023965167845308</v>
      </c>
      <c r="F41" s="110">
        <v>8.1511187674000478</v>
      </c>
      <c r="G41" s="110">
        <v>6.2979339274131014</v>
      </c>
      <c r="H41" s="110">
        <v>7.5189857993967504</v>
      </c>
      <c r="I41" s="110">
        <v>6.8244506386138122</v>
      </c>
      <c r="J41" s="110">
        <v>7.2528565459432199</v>
      </c>
      <c r="K41" s="110">
        <v>7.3196363273993432</v>
      </c>
      <c r="L41" s="110">
        <v>8.1786785595752782</v>
      </c>
      <c r="M41" s="110">
        <v>7.5112432165303469</v>
      </c>
      <c r="N41" s="110">
        <v>7.3409234198825235</v>
      </c>
      <c r="O41" s="110">
        <v>7.525662991641803</v>
      </c>
      <c r="P41" s="110">
        <v>7.0219706293734321</v>
      </c>
      <c r="Q41" s="110">
        <v>7.0090148918127388</v>
      </c>
      <c r="R41" s="110">
        <v>7.1999515208155822</v>
      </c>
      <c r="S41" s="110">
        <v>7.3596475720828991</v>
      </c>
      <c r="T41" s="110">
        <v>7.3770493660218746</v>
      </c>
      <c r="U41" s="110">
        <v>7.436863960619684</v>
      </c>
      <c r="V41" s="110">
        <v>7.4933763276362377</v>
      </c>
      <c r="W41" s="110">
        <v>7.4378170691930876</v>
      </c>
      <c r="DA41" s="60" t="s">
        <v>4631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8">
        <f t="shared" ref="C43:Q43" si="14">C44+C47+C49+C58</f>
        <v>119.40494967509144</v>
      </c>
      <c r="D43" s="118">
        <f t="shared" si="14"/>
        <v>123.12650216389382</v>
      </c>
      <c r="E43" s="118">
        <f t="shared" si="14"/>
        <v>125.14935290007023</v>
      </c>
      <c r="F43" s="118">
        <f t="shared" si="14"/>
        <v>117.68558427223891</v>
      </c>
      <c r="G43" s="118">
        <f t="shared" si="14"/>
        <v>0</v>
      </c>
      <c r="H43" s="118">
        <f t="shared" si="14"/>
        <v>0</v>
      </c>
      <c r="I43" s="118">
        <f t="shared" si="14"/>
        <v>0</v>
      </c>
      <c r="J43" s="118">
        <f t="shared" si="14"/>
        <v>0</v>
      </c>
      <c r="K43" s="118">
        <f t="shared" si="14"/>
        <v>0</v>
      </c>
      <c r="L43" s="118">
        <f t="shared" si="14"/>
        <v>0</v>
      </c>
      <c r="M43" s="118">
        <f t="shared" si="14"/>
        <v>0</v>
      </c>
      <c r="N43" s="118">
        <f t="shared" si="14"/>
        <v>110.1962425582401</v>
      </c>
      <c r="O43" s="118">
        <f t="shared" si="14"/>
        <v>114.99649851127295</v>
      </c>
      <c r="P43" s="118">
        <f t="shared" si="14"/>
        <v>0</v>
      </c>
      <c r="Q43" s="118">
        <f t="shared" si="14"/>
        <v>0</v>
      </c>
      <c r="R43" s="118">
        <f t="shared" ref="R43:V43" si="15">R44+R47+R49+R58</f>
        <v>98.675155902426894</v>
      </c>
      <c r="S43" s="118">
        <f t="shared" si="15"/>
        <v>100.20015571060883</v>
      </c>
      <c r="T43" s="118">
        <f t="shared" si="15"/>
        <v>115.46311957567794</v>
      </c>
      <c r="U43" s="118">
        <f t="shared" si="15"/>
        <v>94.592654001803467</v>
      </c>
      <c r="V43" s="118">
        <f t="shared" si="15"/>
        <v>89.61391532445694</v>
      </c>
      <c r="W43" s="118">
        <f t="shared" ref="W43" si="16">W44+W47+W49+W58</f>
        <v>112.86332800894257</v>
      </c>
      <c r="DA43" s="129" t="s">
        <v>4632</v>
      </c>
    </row>
    <row r="44" spans="1:105" ht="12.95" customHeight="1" x14ac:dyDescent="0.25">
      <c r="A44" s="121" t="s">
        <v>57</v>
      </c>
      <c r="B44" s="122"/>
      <c r="C44" s="123">
        <f t="shared" ref="C44:Q44" si="17">SUM(C45:C46)</f>
        <v>104.95634926100141</v>
      </c>
      <c r="D44" s="123">
        <f t="shared" si="17"/>
        <v>108.2003968711639</v>
      </c>
      <c r="E44" s="123">
        <f t="shared" si="17"/>
        <v>104.78224709872036</v>
      </c>
      <c r="F44" s="123">
        <f t="shared" si="17"/>
        <v>98.314773572370669</v>
      </c>
      <c r="G44" s="123">
        <f t="shared" si="17"/>
        <v>0</v>
      </c>
      <c r="H44" s="123">
        <f t="shared" si="17"/>
        <v>0</v>
      </c>
      <c r="I44" s="123">
        <f t="shared" si="17"/>
        <v>0</v>
      </c>
      <c r="J44" s="123">
        <f t="shared" si="17"/>
        <v>0</v>
      </c>
      <c r="K44" s="123">
        <f t="shared" si="17"/>
        <v>0</v>
      </c>
      <c r="L44" s="123">
        <f t="shared" si="17"/>
        <v>0</v>
      </c>
      <c r="M44" s="123">
        <f t="shared" si="17"/>
        <v>0</v>
      </c>
      <c r="N44" s="123">
        <f t="shared" si="17"/>
        <v>90.441851025079472</v>
      </c>
      <c r="O44" s="123">
        <f t="shared" si="17"/>
        <v>94.233665156063068</v>
      </c>
      <c r="P44" s="123">
        <f t="shared" si="17"/>
        <v>0</v>
      </c>
      <c r="Q44" s="123">
        <f t="shared" si="17"/>
        <v>0</v>
      </c>
      <c r="R44" s="123">
        <f t="shared" ref="R44:V44" si="18">SUM(R45:R46)</f>
        <v>77.992284618153732</v>
      </c>
      <c r="S44" s="123">
        <f t="shared" si="18"/>
        <v>78.858347271538875</v>
      </c>
      <c r="T44" s="123">
        <f t="shared" si="18"/>
        <v>91.862826640164755</v>
      </c>
      <c r="U44" s="123">
        <f t="shared" si="18"/>
        <v>72.952098551165975</v>
      </c>
      <c r="V44" s="123">
        <f t="shared" si="18"/>
        <v>68.448499659986808</v>
      </c>
      <c r="W44" s="123">
        <f t="shared" ref="W44" si="19">SUM(W45:W46)</f>
        <v>88.473911961697837</v>
      </c>
      <c r="DA44" s="130" t="s">
        <v>4633</v>
      </c>
    </row>
    <row r="45" spans="1:105" ht="12" customHeight="1" x14ac:dyDescent="0.25">
      <c r="A45" s="97" t="s">
        <v>216</v>
      </c>
      <c r="B45" s="98"/>
      <c r="C45" s="99">
        <v>102.87507844883845</v>
      </c>
      <c r="D45" s="99">
        <v>106.07679165355363</v>
      </c>
      <c r="E45" s="99">
        <v>102.7274059435404</v>
      </c>
      <c r="F45" s="99">
        <v>96.419079416319562</v>
      </c>
      <c r="G45" s="99">
        <v>0</v>
      </c>
      <c r="H45" s="99">
        <v>0</v>
      </c>
      <c r="I45" s="99">
        <v>0</v>
      </c>
      <c r="J45" s="99">
        <v>0</v>
      </c>
      <c r="K45" s="99">
        <v>0</v>
      </c>
      <c r="L45" s="99">
        <v>0</v>
      </c>
      <c r="M45" s="99">
        <v>0</v>
      </c>
      <c r="N45" s="99">
        <v>88.866974520239054</v>
      </c>
      <c r="O45" s="99">
        <v>92.621430087735902</v>
      </c>
      <c r="P45" s="99">
        <v>0</v>
      </c>
      <c r="Q45" s="99">
        <v>0</v>
      </c>
      <c r="R45" s="99">
        <v>76.733378462863243</v>
      </c>
      <c r="S45" s="99">
        <v>77.597551020944451</v>
      </c>
      <c r="T45" s="99">
        <v>90.373069624706559</v>
      </c>
      <c r="U45" s="99">
        <v>71.793965502735404</v>
      </c>
      <c r="V45" s="99">
        <v>67.36381268475813</v>
      </c>
      <c r="W45" s="99">
        <v>87.10483658336959</v>
      </c>
      <c r="DA45" s="63" t="s">
        <v>4634</v>
      </c>
    </row>
    <row r="46" spans="1:105" ht="12" customHeight="1" x14ac:dyDescent="0.25">
      <c r="A46" s="97" t="s">
        <v>53</v>
      </c>
      <c r="B46" s="98"/>
      <c r="C46" s="99">
        <v>2.0812708121629595</v>
      </c>
      <c r="D46" s="99">
        <v>2.1236052176102711</v>
      </c>
      <c r="E46" s="99">
        <v>2.054841155179953</v>
      </c>
      <c r="F46" s="99">
        <v>1.8956941560511105</v>
      </c>
      <c r="G46" s="99">
        <v>0</v>
      </c>
      <c r="H46" s="99">
        <v>0</v>
      </c>
      <c r="I46" s="99">
        <v>0</v>
      </c>
      <c r="J46" s="99">
        <v>0</v>
      </c>
      <c r="K46" s="99">
        <v>0</v>
      </c>
      <c r="L46" s="99">
        <v>0</v>
      </c>
      <c r="M46" s="99">
        <v>0</v>
      </c>
      <c r="N46" s="99">
        <v>1.5748765048404205</v>
      </c>
      <c r="O46" s="99">
        <v>1.6122350683271727</v>
      </c>
      <c r="P46" s="99">
        <v>0</v>
      </c>
      <c r="Q46" s="99">
        <v>0</v>
      </c>
      <c r="R46" s="99">
        <v>1.2589061552904843</v>
      </c>
      <c r="S46" s="99">
        <v>1.2607962505944268</v>
      </c>
      <c r="T46" s="99">
        <v>1.4897570154581934</v>
      </c>
      <c r="U46" s="99">
        <v>1.1581330484305694</v>
      </c>
      <c r="V46" s="99">
        <v>1.0846869752286752</v>
      </c>
      <c r="W46" s="99">
        <v>1.3690753783282414</v>
      </c>
      <c r="DA46" s="63" t="s">
        <v>4635</v>
      </c>
    </row>
    <row r="47" spans="1:105" ht="12.95" customHeight="1" x14ac:dyDescent="0.25">
      <c r="A47" s="121" t="s">
        <v>92</v>
      </c>
      <c r="B47" s="122"/>
      <c r="C47" s="123">
        <f t="shared" ref="C47:W47" si="20">C48</f>
        <v>7.904198355196115E-4</v>
      </c>
      <c r="D47" s="123">
        <f t="shared" si="20"/>
        <v>1.7047956288501326E-3</v>
      </c>
      <c r="E47" s="123">
        <f t="shared" si="20"/>
        <v>5.8525461986026301E-3</v>
      </c>
      <c r="F47" s="123">
        <f t="shared" si="20"/>
        <v>1.4224997093467107E-2</v>
      </c>
      <c r="G47" s="123">
        <f t="shared" si="20"/>
        <v>0</v>
      </c>
      <c r="H47" s="123">
        <f t="shared" si="20"/>
        <v>0</v>
      </c>
      <c r="I47" s="123">
        <f t="shared" si="20"/>
        <v>0</v>
      </c>
      <c r="J47" s="123">
        <f t="shared" si="20"/>
        <v>0</v>
      </c>
      <c r="K47" s="123">
        <f t="shared" si="20"/>
        <v>0</v>
      </c>
      <c r="L47" s="123">
        <f t="shared" si="20"/>
        <v>0</v>
      </c>
      <c r="M47" s="123">
        <f t="shared" si="20"/>
        <v>0</v>
      </c>
      <c r="N47" s="123">
        <f t="shared" si="20"/>
        <v>0.11690478347200864</v>
      </c>
      <c r="O47" s="123">
        <f t="shared" si="20"/>
        <v>0.21256678114929059</v>
      </c>
      <c r="P47" s="123">
        <f t="shared" si="20"/>
        <v>0</v>
      </c>
      <c r="Q47" s="123">
        <f t="shared" si="20"/>
        <v>0</v>
      </c>
      <c r="R47" s="123">
        <f t="shared" si="20"/>
        <v>0.50084050651676493</v>
      </c>
      <c r="S47" s="123">
        <f t="shared" si="20"/>
        <v>0.43071414373311612</v>
      </c>
      <c r="T47" s="123">
        <f t="shared" si="20"/>
        <v>0.48280932685366817</v>
      </c>
      <c r="U47" s="123">
        <f t="shared" si="20"/>
        <v>0.49598991849101831</v>
      </c>
      <c r="V47" s="123">
        <f t="shared" si="20"/>
        <v>0.31919058471375106</v>
      </c>
      <c r="W47" s="123">
        <f t="shared" si="20"/>
        <v>0.1684335533557611</v>
      </c>
      <c r="DA47" s="130" t="s">
        <v>4636</v>
      </c>
    </row>
    <row r="48" spans="1:105" ht="12" customHeight="1" x14ac:dyDescent="0.25">
      <c r="A48" s="97" t="s">
        <v>53</v>
      </c>
      <c r="B48" s="98"/>
      <c r="C48" s="99">
        <f>RES_hhdet_in_tesh!C48/RES_summary!C$21</f>
        <v>7.904198355196115E-4</v>
      </c>
      <c r="D48" s="99">
        <f>RES_hhdet_in_tesh!D48/RES_summary!D$21</f>
        <v>1.7047956288501326E-3</v>
      </c>
      <c r="E48" s="99">
        <f>RES_hhdet_in_tesh!E48/RES_summary!E$21</f>
        <v>5.8525461986026301E-3</v>
      </c>
      <c r="F48" s="99">
        <f>RES_hhdet_in_tesh!F48/RES_summary!F$21</f>
        <v>1.4224997093467107E-2</v>
      </c>
      <c r="G48" s="99">
        <f>RES_hhdet_in_tesh!G48/RES_summary!G$21</f>
        <v>0</v>
      </c>
      <c r="H48" s="99">
        <f>RES_hhdet_in_tesh!H48/RES_summary!H$21</f>
        <v>0</v>
      </c>
      <c r="I48" s="99">
        <f>RES_hhdet_in_tesh!I48/RES_summary!I$21</f>
        <v>0</v>
      </c>
      <c r="J48" s="99">
        <f>RES_hhdet_in_tesh!J48/RES_summary!J$21</f>
        <v>0</v>
      </c>
      <c r="K48" s="99">
        <f>RES_hhdet_in_tesh!K48/RES_summary!K$21</f>
        <v>0</v>
      </c>
      <c r="L48" s="99">
        <f>RES_hhdet_in_tesh!L48/RES_summary!L$21</f>
        <v>0</v>
      </c>
      <c r="M48" s="99">
        <f>RES_hhdet_in_tesh!M48/RES_summary!M$21</f>
        <v>0</v>
      </c>
      <c r="N48" s="99">
        <f>RES_hhdet_in_tesh!N48/RES_summary!N$21</f>
        <v>0.11690478347200864</v>
      </c>
      <c r="O48" s="99">
        <f>RES_hhdet_in_tesh!O48/RES_summary!O$21</f>
        <v>0.21256678114929059</v>
      </c>
      <c r="P48" s="99">
        <f>RES_hhdet_in_tesh!P48/RES_summary!P$21</f>
        <v>0</v>
      </c>
      <c r="Q48" s="99">
        <f>RES_hhdet_in_tesh!Q48/RES_summary!Q$21</f>
        <v>0</v>
      </c>
      <c r="R48" s="99">
        <f>RES_hhdet_in_tesh!R48/RES_summary!R$21</f>
        <v>0.50084050651676493</v>
      </c>
      <c r="S48" s="99">
        <f>RES_hhdet_in_tesh!S48/RES_summary!S$21</f>
        <v>0.43071414373311612</v>
      </c>
      <c r="T48" s="99">
        <f>RES_hhdet_in_tesh!T48/RES_summary!T$21</f>
        <v>0.48280932685366817</v>
      </c>
      <c r="U48" s="99">
        <f>RES_hhdet_in_tesh!U48/RES_summary!U$21</f>
        <v>0.49598991849101831</v>
      </c>
      <c r="V48" s="99">
        <f>RES_hhdet_in_tesh!V48/RES_summary!V$21</f>
        <v>0.31919058471375106</v>
      </c>
      <c r="W48" s="99">
        <f>RES_hhdet_in_tesh!W48/RES_summary!W$21</f>
        <v>0.1684335533557611</v>
      </c>
      <c r="DA48" s="63" t="s">
        <v>4637</v>
      </c>
    </row>
    <row r="49" spans="1:105" ht="12" customHeight="1" x14ac:dyDescent="0.25">
      <c r="A49" s="121" t="s">
        <v>55</v>
      </c>
      <c r="B49" s="122"/>
      <c r="C49" s="123">
        <v>9.7248527600998695</v>
      </c>
      <c r="D49" s="123">
        <v>10.37836529616834</v>
      </c>
      <c r="E49" s="123">
        <v>12.124726450426046</v>
      </c>
      <c r="F49" s="123">
        <v>11.860370719437773</v>
      </c>
      <c r="G49" s="123">
        <v>0</v>
      </c>
      <c r="H49" s="123">
        <v>0</v>
      </c>
      <c r="I49" s="123">
        <v>0</v>
      </c>
      <c r="J49" s="123">
        <v>0</v>
      </c>
      <c r="K49" s="123">
        <v>0</v>
      </c>
      <c r="L49" s="123">
        <v>0</v>
      </c>
      <c r="M49" s="123">
        <v>0</v>
      </c>
      <c r="N49" s="123">
        <v>12.229108515645267</v>
      </c>
      <c r="O49" s="123">
        <v>13.293899272307865</v>
      </c>
      <c r="P49" s="123">
        <v>0</v>
      </c>
      <c r="Q49" s="123">
        <v>0</v>
      </c>
      <c r="R49" s="123">
        <v>13.026051253607397</v>
      </c>
      <c r="S49" s="123">
        <v>13.654759430165806</v>
      </c>
      <c r="T49" s="123">
        <v>15.711913625235347</v>
      </c>
      <c r="U49" s="123">
        <v>13.48151141776154</v>
      </c>
      <c r="V49" s="123">
        <v>13.422601533276016</v>
      </c>
      <c r="W49" s="123">
        <v>17.018882451007798</v>
      </c>
      <c r="DA49" s="130" t="s">
        <v>4638</v>
      </c>
    </row>
    <row r="50" spans="1:105" ht="12" customHeight="1" x14ac:dyDescent="0.25">
      <c r="A50" s="97" t="s">
        <v>138</v>
      </c>
      <c r="B50" s="98"/>
      <c r="C50" s="99">
        <v>9.7740475473743196</v>
      </c>
      <c r="D50" s="99">
        <v>10.505450985411761</v>
      </c>
      <c r="E50" s="99">
        <v>12.05706855244819</v>
      </c>
      <c r="F50" s="99">
        <v>11.804735174201484</v>
      </c>
      <c r="G50" s="99">
        <v>0</v>
      </c>
      <c r="H50" s="99">
        <v>0</v>
      </c>
      <c r="I50" s="99">
        <v>0</v>
      </c>
      <c r="J50" s="99">
        <v>0</v>
      </c>
      <c r="K50" s="99">
        <v>0</v>
      </c>
      <c r="L50" s="99">
        <v>0</v>
      </c>
      <c r="M50" s="99">
        <v>0</v>
      </c>
      <c r="N50" s="99">
        <v>12.175913003304697</v>
      </c>
      <c r="O50" s="99">
        <v>13.2814408130152</v>
      </c>
      <c r="P50" s="99">
        <v>0</v>
      </c>
      <c r="Q50" s="99">
        <v>0</v>
      </c>
      <c r="R50" s="99">
        <v>13.025913600928652</v>
      </c>
      <c r="S50" s="99">
        <v>13.651074406318445</v>
      </c>
      <c r="T50" s="99">
        <v>15.771006574229567</v>
      </c>
      <c r="U50" s="99">
        <v>13.407735122665525</v>
      </c>
      <c r="V50" s="99">
        <v>13.272307379616734</v>
      </c>
      <c r="W50" s="99">
        <v>19.493073683294526</v>
      </c>
      <c r="DA50" s="63" t="s">
        <v>4639</v>
      </c>
    </row>
    <row r="51" spans="1:105" ht="12" customHeight="1" x14ac:dyDescent="0.25">
      <c r="A51" s="97" t="s">
        <v>137</v>
      </c>
      <c r="B51" s="98"/>
      <c r="C51" s="99">
        <v>0</v>
      </c>
      <c r="D51" s="99">
        <v>0</v>
      </c>
      <c r="E51" s="99">
        <v>0</v>
      </c>
      <c r="F51" s="99">
        <v>0</v>
      </c>
      <c r="G51" s="99">
        <v>0</v>
      </c>
      <c r="H51" s="99">
        <v>0</v>
      </c>
      <c r="I51" s="99">
        <v>0</v>
      </c>
      <c r="J51" s="99">
        <v>0</v>
      </c>
      <c r="K51" s="99">
        <v>0</v>
      </c>
      <c r="L51" s="99">
        <v>0</v>
      </c>
      <c r="M51" s="99">
        <v>0</v>
      </c>
      <c r="N51" s="99">
        <v>12.173712713515796</v>
      </c>
      <c r="O51" s="99">
        <v>13.302469417767258</v>
      </c>
      <c r="P51" s="99">
        <v>0</v>
      </c>
      <c r="Q51" s="99">
        <v>0</v>
      </c>
      <c r="R51" s="99">
        <v>13.037338773264533</v>
      </c>
      <c r="S51" s="99">
        <v>13.666810333465669</v>
      </c>
      <c r="T51" s="99">
        <v>15.808910446497915</v>
      </c>
      <c r="U51" s="99">
        <v>13.422914206784011</v>
      </c>
      <c r="V51" s="99">
        <v>13.289398702528613</v>
      </c>
      <c r="W51" s="99">
        <v>19.578515059996644</v>
      </c>
      <c r="DA51" s="63" t="s">
        <v>4640</v>
      </c>
    </row>
    <row r="52" spans="1:105" ht="12" customHeight="1" x14ac:dyDescent="0.25">
      <c r="A52" s="100" t="s">
        <v>216</v>
      </c>
      <c r="B52" s="101"/>
      <c r="C52" s="102">
        <v>0</v>
      </c>
      <c r="D52" s="102">
        <v>0</v>
      </c>
      <c r="E52" s="102">
        <v>0</v>
      </c>
      <c r="F52" s="102">
        <v>0</v>
      </c>
      <c r="G52" s="102">
        <v>0</v>
      </c>
      <c r="H52" s="102">
        <v>0</v>
      </c>
      <c r="I52" s="102">
        <v>0</v>
      </c>
      <c r="J52" s="102">
        <v>0</v>
      </c>
      <c r="K52" s="102">
        <v>0</v>
      </c>
      <c r="L52" s="102">
        <v>0</v>
      </c>
      <c r="M52" s="102">
        <v>0</v>
      </c>
      <c r="N52" s="102">
        <v>5.8464178487768477</v>
      </c>
      <c r="O52" s="102">
        <v>6.5685795537410829</v>
      </c>
      <c r="P52" s="102">
        <v>0</v>
      </c>
      <c r="Q52" s="102">
        <v>0</v>
      </c>
      <c r="R52" s="102">
        <v>6.3188292484345485</v>
      </c>
      <c r="S52" s="102">
        <v>6.5100971430659227</v>
      </c>
      <c r="T52" s="102">
        <v>8.8408602747581835</v>
      </c>
      <c r="U52" s="102">
        <v>6.7702395082259015</v>
      </c>
      <c r="V52" s="102">
        <v>6.5828240588727676</v>
      </c>
      <c r="W52" s="102">
        <v>9.6275021408969188</v>
      </c>
      <c r="DA52" s="131" t="s">
        <v>4641</v>
      </c>
    </row>
    <row r="53" spans="1:105" ht="12" customHeight="1" x14ac:dyDescent="0.25">
      <c r="A53" s="103" t="s">
        <v>52</v>
      </c>
      <c r="B53" s="104"/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6.3272948647389464</v>
      </c>
      <c r="O53" s="105">
        <v>6.7338898640261746</v>
      </c>
      <c r="P53" s="105">
        <v>0</v>
      </c>
      <c r="Q53" s="105">
        <v>0</v>
      </c>
      <c r="R53" s="105">
        <v>6.718509524829984</v>
      </c>
      <c r="S53" s="105">
        <v>7.1567131903997456</v>
      </c>
      <c r="T53" s="105">
        <v>6.968050171739729</v>
      </c>
      <c r="U53" s="105">
        <v>6.6526746985581102</v>
      </c>
      <c r="V53" s="105">
        <v>6.706574643655844</v>
      </c>
      <c r="W53" s="105">
        <v>9.9510129190997265</v>
      </c>
      <c r="DA53" s="132" t="s">
        <v>4642</v>
      </c>
    </row>
    <row r="54" spans="1:105" ht="12" customHeight="1" x14ac:dyDescent="0.25">
      <c r="A54" s="106" t="s">
        <v>122</v>
      </c>
      <c r="B54" s="101"/>
      <c r="C54" s="102">
        <v>8.6106819297914363</v>
      </c>
      <c r="D54" s="102">
        <v>6.5326418303674547</v>
      </c>
      <c r="E54" s="102">
        <v>13.808602658908267</v>
      </c>
      <c r="F54" s="102">
        <v>12.847412390074554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12.691442871163705</v>
      </c>
      <c r="O54" s="102">
        <v>13.59303017798219</v>
      </c>
      <c r="P54" s="102">
        <v>0</v>
      </c>
      <c r="Q54" s="102">
        <v>0</v>
      </c>
      <c r="R54" s="102">
        <v>0</v>
      </c>
      <c r="S54" s="102">
        <v>14.197281253949305</v>
      </c>
      <c r="T54" s="102">
        <v>0</v>
      </c>
      <c r="U54" s="102">
        <v>14.902069455045027</v>
      </c>
      <c r="V54" s="102">
        <v>0</v>
      </c>
      <c r="W54" s="102">
        <v>14.90159048068006</v>
      </c>
      <c r="DA54" s="131" t="s">
        <v>4643</v>
      </c>
    </row>
    <row r="55" spans="1:105" ht="12" customHeight="1" x14ac:dyDescent="0.25">
      <c r="A55" s="107" t="s">
        <v>121</v>
      </c>
      <c r="B55" s="104"/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12.694519826406813</v>
      </c>
      <c r="O55" s="105">
        <v>13.61872692028896</v>
      </c>
      <c r="P55" s="105">
        <v>0</v>
      </c>
      <c r="Q55" s="105">
        <v>0</v>
      </c>
      <c r="R55" s="105">
        <v>0</v>
      </c>
      <c r="S55" s="105">
        <v>14.259135746756284</v>
      </c>
      <c r="T55" s="105">
        <v>13.864244991739126</v>
      </c>
      <c r="U55" s="105">
        <v>14.91938492086323</v>
      </c>
      <c r="V55" s="105">
        <v>15.330131604367798</v>
      </c>
      <c r="W55" s="105">
        <v>14.933083969810918</v>
      </c>
      <c r="DA55" s="132" t="s">
        <v>4644</v>
      </c>
    </row>
    <row r="56" spans="1:105" ht="12" customHeight="1" x14ac:dyDescent="0.25">
      <c r="A56" s="108" t="s">
        <v>53</v>
      </c>
      <c r="B56" s="98"/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6.0918170385181432</v>
      </c>
      <c r="O56" s="99">
        <v>6.7317992948185577</v>
      </c>
      <c r="P56" s="99">
        <v>0</v>
      </c>
      <c r="Q56" s="99">
        <v>0</v>
      </c>
      <c r="R56" s="99">
        <v>0</v>
      </c>
      <c r="S56" s="99">
        <v>6.8242664299230658</v>
      </c>
      <c r="T56" s="99">
        <v>7.6454070790520463</v>
      </c>
      <c r="U56" s="99">
        <v>7.5556721273845904</v>
      </c>
      <c r="V56" s="99">
        <v>7.6607517356863744</v>
      </c>
      <c r="W56" s="99">
        <v>7.1633786685619132</v>
      </c>
      <c r="DA56" s="63" t="s">
        <v>4645</v>
      </c>
    </row>
    <row r="57" spans="1:105" ht="12" customHeight="1" x14ac:dyDescent="0.25">
      <c r="A57" s="108" t="s">
        <v>52</v>
      </c>
      <c r="B57" s="98"/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6.6027027878886715</v>
      </c>
      <c r="O57" s="99">
        <v>6.8869276254704008</v>
      </c>
      <c r="P57" s="99">
        <v>0</v>
      </c>
      <c r="Q57" s="99">
        <v>0</v>
      </c>
      <c r="R57" s="99">
        <v>0</v>
      </c>
      <c r="S57" s="99">
        <v>7.4348693168332165</v>
      </c>
      <c r="T57" s="99">
        <v>6.2188379126870768</v>
      </c>
      <c r="U57" s="99">
        <v>7.3637127934786397</v>
      </c>
      <c r="V57" s="99">
        <v>7.6693798686814247</v>
      </c>
      <c r="W57" s="99">
        <v>7.7697053012490036</v>
      </c>
      <c r="DA57" s="63" t="s">
        <v>4646</v>
      </c>
    </row>
    <row r="58" spans="1:105" ht="12" customHeight="1" x14ac:dyDescent="0.25">
      <c r="A58" s="121" t="s">
        <v>54</v>
      </c>
      <c r="B58" s="122"/>
      <c r="C58" s="123">
        <v>4.7229572341546442</v>
      </c>
      <c r="D58" s="123">
        <v>4.5460352009327201</v>
      </c>
      <c r="E58" s="123">
        <v>8.2365268047252336</v>
      </c>
      <c r="F58" s="123">
        <v>7.4962149833370084</v>
      </c>
      <c r="G58" s="123">
        <v>0</v>
      </c>
      <c r="H58" s="123">
        <v>0</v>
      </c>
      <c r="I58" s="123">
        <v>0</v>
      </c>
      <c r="J58" s="123">
        <v>0</v>
      </c>
      <c r="K58" s="123">
        <v>0</v>
      </c>
      <c r="L58" s="123">
        <v>0</v>
      </c>
      <c r="M58" s="123">
        <v>0</v>
      </c>
      <c r="N58" s="123">
        <v>7.4083782340433579</v>
      </c>
      <c r="O58" s="123">
        <v>7.2563673017527242</v>
      </c>
      <c r="P58" s="123">
        <v>0</v>
      </c>
      <c r="Q58" s="123">
        <v>0</v>
      </c>
      <c r="R58" s="123">
        <v>7.155979524149009</v>
      </c>
      <c r="S58" s="123">
        <v>7.2563348651710236</v>
      </c>
      <c r="T58" s="123">
        <v>7.4055699834241731</v>
      </c>
      <c r="U58" s="123">
        <v>7.6630541143849298</v>
      </c>
      <c r="V58" s="123">
        <v>7.4236235464803713</v>
      </c>
      <c r="W58" s="123">
        <v>7.2021000428811899</v>
      </c>
      <c r="DA58" s="130" t="s">
        <v>4647</v>
      </c>
    </row>
    <row r="59" spans="1:105" ht="12" customHeight="1" x14ac:dyDescent="0.25">
      <c r="A59" s="97" t="s">
        <v>50</v>
      </c>
      <c r="B59" s="98"/>
      <c r="C59" s="99">
        <v>4.871138985152669</v>
      </c>
      <c r="D59" s="99">
        <v>5.267744473983031</v>
      </c>
      <c r="E59" s="99">
        <v>6.9929125932274045</v>
      </c>
      <c r="F59" s="99">
        <v>7.0190382748563183</v>
      </c>
      <c r="G59" s="99">
        <v>0</v>
      </c>
      <c r="H59" s="99">
        <v>0</v>
      </c>
      <c r="I59" s="99">
        <v>0</v>
      </c>
      <c r="J59" s="99">
        <v>0</v>
      </c>
      <c r="K59" s="99">
        <v>0</v>
      </c>
      <c r="L59" s="99">
        <v>0</v>
      </c>
      <c r="M59" s="99">
        <v>0</v>
      </c>
      <c r="N59" s="99">
        <v>7.4417240429583735</v>
      </c>
      <c r="O59" s="99">
        <v>7.1438745765517808</v>
      </c>
      <c r="P59" s="99">
        <v>0</v>
      </c>
      <c r="Q59" s="99">
        <v>0</v>
      </c>
      <c r="R59" s="99">
        <v>7.126958006349069</v>
      </c>
      <c r="S59" s="99">
        <v>7.1968758737105549</v>
      </c>
      <c r="T59" s="99">
        <v>7.419235790896308</v>
      </c>
      <c r="U59" s="99">
        <v>7.769222432661155</v>
      </c>
      <c r="V59" s="99">
        <v>7.3909684361953216</v>
      </c>
      <c r="W59" s="99">
        <v>7.1600390121638249</v>
      </c>
      <c r="DA59" s="63" t="s">
        <v>4648</v>
      </c>
    </row>
    <row r="60" spans="1:105" ht="12" customHeight="1" x14ac:dyDescent="0.25">
      <c r="A60" s="109" t="s">
        <v>120</v>
      </c>
      <c r="B60" s="33"/>
      <c r="C60" s="110">
        <v>4.2291437484284051</v>
      </c>
      <c r="D60" s="110">
        <v>3.331918274642693</v>
      </c>
      <c r="E60" s="110">
        <v>9.002396516784529</v>
      </c>
      <c r="F60" s="110">
        <v>8.1511187674000443</v>
      </c>
      <c r="G60" s="110">
        <v>0</v>
      </c>
      <c r="H60" s="110">
        <v>0</v>
      </c>
      <c r="I60" s="110">
        <v>0</v>
      </c>
      <c r="J60" s="110">
        <v>0</v>
      </c>
      <c r="K60" s="110">
        <v>0</v>
      </c>
      <c r="L60" s="110">
        <v>0</v>
      </c>
      <c r="M60" s="110">
        <v>0</v>
      </c>
      <c r="N60" s="110">
        <v>7.3409234198825235</v>
      </c>
      <c r="O60" s="110">
        <v>7.525662991641803</v>
      </c>
      <c r="P60" s="110">
        <v>0</v>
      </c>
      <c r="Q60" s="110">
        <v>0</v>
      </c>
      <c r="R60" s="110">
        <v>7.199951520815584</v>
      </c>
      <c r="S60" s="110">
        <v>7.3596475720828973</v>
      </c>
      <c r="T60" s="110">
        <v>7.3770493660218728</v>
      </c>
      <c r="U60" s="110">
        <v>7.4368639606196858</v>
      </c>
      <c r="V60" s="110">
        <v>7.4933763276362377</v>
      </c>
      <c r="W60" s="110">
        <v>7.4378170691930876</v>
      </c>
      <c r="DA60" s="60" t="s">
        <v>4649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8">
        <f t="shared" ref="C62:Q62" si="21">C63+C66+C68+C77</f>
        <v>118.1978001824455</v>
      </c>
      <c r="D62" s="118">
        <f t="shared" si="21"/>
        <v>113.61139578090499</v>
      </c>
      <c r="E62" s="118">
        <f t="shared" si="21"/>
        <v>115.20603841974487</v>
      </c>
      <c r="F62" s="118">
        <f t="shared" si="21"/>
        <v>113.08057444316526</v>
      </c>
      <c r="G62" s="118">
        <f t="shared" si="21"/>
        <v>118.48887895487422</v>
      </c>
      <c r="H62" s="118">
        <f t="shared" si="21"/>
        <v>121.26955035778724</v>
      </c>
      <c r="I62" s="118">
        <f t="shared" si="21"/>
        <v>115.22865068497008</v>
      </c>
      <c r="J62" s="118">
        <f t="shared" si="21"/>
        <v>114.6044549652742</v>
      </c>
      <c r="K62" s="118">
        <f t="shared" si="21"/>
        <v>117.19402561940531</v>
      </c>
      <c r="L62" s="118">
        <f t="shared" si="21"/>
        <v>128.3077521054789</v>
      </c>
      <c r="M62" s="118">
        <f t="shared" si="21"/>
        <v>115.6972133525842</v>
      </c>
      <c r="N62" s="118">
        <f t="shared" si="21"/>
        <v>118.81030725825461</v>
      </c>
      <c r="O62" s="118">
        <f t="shared" si="21"/>
        <v>117.88497546869641</v>
      </c>
      <c r="P62" s="118">
        <f t="shared" si="21"/>
        <v>104.5635894046365</v>
      </c>
      <c r="Q62" s="118">
        <f t="shared" si="21"/>
        <v>101.06744606172286</v>
      </c>
      <c r="R62" s="118">
        <f t="shared" ref="R62:V62" si="22">R63+R66+R68+R77</f>
        <v>106.28734651167608</v>
      </c>
      <c r="S62" s="118">
        <f t="shared" si="22"/>
        <v>107.12487895792589</v>
      </c>
      <c r="T62" s="118">
        <f t="shared" si="22"/>
        <v>101.22026700058578</v>
      </c>
      <c r="U62" s="118">
        <f t="shared" si="22"/>
        <v>98.075565644097338</v>
      </c>
      <c r="V62" s="118">
        <f t="shared" si="22"/>
        <v>94.015380723047173</v>
      </c>
      <c r="W62" s="118">
        <f t="shared" ref="W62" si="23">W63+W66+W68+W77</f>
        <v>98.126153616230496</v>
      </c>
      <c r="DA62" s="129" t="s">
        <v>4650</v>
      </c>
    </row>
    <row r="63" spans="1:105" ht="12.95" customHeight="1" x14ac:dyDescent="0.25">
      <c r="A63" s="121" t="s">
        <v>57</v>
      </c>
      <c r="B63" s="122"/>
      <c r="C63" s="123">
        <f t="shared" ref="C63:Q63" si="24">SUM(C64:C65)</f>
        <v>103.98509014046921</v>
      </c>
      <c r="D63" s="123">
        <f t="shared" si="24"/>
        <v>99.454226175260388</v>
      </c>
      <c r="E63" s="123">
        <f t="shared" si="24"/>
        <v>96.36112613697199</v>
      </c>
      <c r="F63" s="123">
        <f t="shared" si="24"/>
        <v>94.308615094715833</v>
      </c>
      <c r="G63" s="123">
        <f t="shared" si="24"/>
        <v>100.32940723729946</v>
      </c>
      <c r="H63" s="123">
        <f t="shared" si="24"/>
        <v>102.54733007222701</v>
      </c>
      <c r="I63" s="123">
        <f t="shared" si="24"/>
        <v>96.47535819162573</v>
      </c>
      <c r="J63" s="123">
        <f t="shared" si="24"/>
        <v>95.44247875928032</v>
      </c>
      <c r="K63" s="123">
        <f t="shared" si="24"/>
        <v>97.237113834372607</v>
      </c>
      <c r="L63" s="123">
        <f t="shared" si="24"/>
        <v>107.84883147359722</v>
      </c>
      <c r="M63" s="123">
        <f t="shared" si="24"/>
        <v>95.395622897833761</v>
      </c>
      <c r="N63" s="123">
        <f t="shared" si="24"/>
        <v>98.308581701456902</v>
      </c>
      <c r="O63" s="123">
        <f t="shared" si="24"/>
        <v>96.642040434311198</v>
      </c>
      <c r="P63" s="123">
        <f t="shared" si="24"/>
        <v>83.767553806829241</v>
      </c>
      <c r="Q63" s="123">
        <f t="shared" si="24"/>
        <v>79.98965090156905</v>
      </c>
      <c r="R63" s="123">
        <f t="shared" ref="R63:V63" si="25">SUM(R64:R65)</f>
        <v>84.613313638550721</v>
      </c>
      <c r="S63" s="123">
        <f t="shared" si="25"/>
        <v>84.687872262053972</v>
      </c>
      <c r="T63" s="123">
        <f t="shared" si="25"/>
        <v>80.199040267959262</v>
      </c>
      <c r="U63" s="123">
        <f t="shared" si="25"/>
        <v>75.954507749939395</v>
      </c>
      <c r="V63" s="123">
        <f t="shared" si="25"/>
        <v>72.180874332016785</v>
      </c>
      <c r="W63" s="123">
        <f t="shared" ref="W63" si="26">SUM(W64:W65)</f>
        <v>73.982106576974502</v>
      </c>
      <c r="DA63" s="130" t="s">
        <v>4651</v>
      </c>
    </row>
    <row r="64" spans="1:105" ht="12" customHeight="1" x14ac:dyDescent="0.25">
      <c r="A64" s="97" t="s">
        <v>217</v>
      </c>
      <c r="B64" s="98"/>
      <c r="C64" s="99">
        <v>101.92307927087137</v>
      </c>
      <c r="D64" s="99">
        <v>97.502278495524465</v>
      </c>
      <c r="E64" s="99">
        <v>94.471428089561485</v>
      </c>
      <c r="F64" s="99">
        <v>92.49016722565041</v>
      </c>
      <c r="G64" s="99">
        <v>98.424019417719649</v>
      </c>
      <c r="H64" s="99">
        <v>100.60785946418156</v>
      </c>
      <c r="I64" s="99">
        <v>94.69798712497753</v>
      </c>
      <c r="J64" s="99">
        <v>93.701817407592614</v>
      </c>
      <c r="K64" s="99">
        <v>95.488244977422326</v>
      </c>
      <c r="L64" s="99">
        <v>105.90486537290943</v>
      </c>
      <c r="M64" s="99">
        <v>93.718658069094246</v>
      </c>
      <c r="N64" s="99">
        <v>96.596720723480274</v>
      </c>
      <c r="O64" s="99">
        <v>94.988600695924205</v>
      </c>
      <c r="P64" s="99">
        <v>82.382348779601571</v>
      </c>
      <c r="Q64" s="99">
        <v>78.690903975305844</v>
      </c>
      <c r="R64" s="99">
        <v>83.247534678739328</v>
      </c>
      <c r="S64" s="99">
        <v>83.333872901007837</v>
      </c>
      <c r="T64" s="99">
        <v>78.898437105156432</v>
      </c>
      <c r="U64" s="99">
        <v>74.748710694755502</v>
      </c>
      <c r="V64" s="99">
        <v>71.037041309562312</v>
      </c>
      <c r="W64" s="99">
        <v>72.837282319681108</v>
      </c>
      <c r="DA64" s="63" t="s">
        <v>4652</v>
      </c>
    </row>
    <row r="65" spans="1:105" ht="12" customHeight="1" x14ac:dyDescent="0.25">
      <c r="A65" s="97" t="s">
        <v>53</v>
      </c>
      <c r="B65" s="98"/>
      <c r="C65" s="99">
        <v>2.0620108695978474</v>
      </c>
      <c r="D65" s="99">
        <v>1.9519476797359281</v>
      </c>
      <c r="E65" s="99">
        <v>1.8896980474105032</v>
      </c>
      <c r="F65" s="99">
        <v>1.8184478690654162</v>
      </c>
      <c r="G65" s="99">
        <v>1.9053878195798162</v>
      </c>
      <c r="H65" s="99">
        <v>1.9394706080454494</v>
      </c>
      <c r="I65" s="99">
        <v>1.7773710666481988</v>
      </c>
      <c r="J65" s="99">
        <v>1.7406613516877039</v>
      </c>
      <c r="K65" s="99">
        <v>1.7488688569502762</v>
      </c>
      <c r="L65" s="99">
        <v>1.9439661006877929</v>
      </c>
      <c r="M65" s="99">
        <v>1.6769648287395094</v>
      </c>
      <c r="N65" s="99">
        <v>1.7118609779766316</v>
      </c>
      <c r="O65" s="99">
        <v>1.6534397383869999</v>
      </c>
      <c r="P65" s="99">
        <v>1.3852050272276648</v>
      </c>
      <c r="Q65" s="99">
        <v>1.2987469262632103</v>
      </c>
      <c r="R65" s="99">
        <v>1.3657789598113887</v>
      </c>
      <c r="S65" s="99">
        <v>1.3539993610461289</v>
      </c>
      <c r="T65" s="99">
        <v>1.3006031628028316</v>
      </c>
      <c r="U65" s="99">
        <v>1.2057970551838868</v>
      </c>
      <c r="V65" s="99">
        <v>1.1438330224544693</v>
      </c>
      <c r="W65" s="99">
        <v>1.1448242572933913</v>
      </c>
      <c r="DA65" s="63" t="s">
        <v>4653</v>
      </c>
    </row>
    <row r="66" spans="1:105" ht="12.95" customHeight="1" x14ac:dyDescent="0.25">
      <c r="A66" s="121" t="s">
        <v>92</v>
      </c>
      <c r="B66" s="122"/>
      <c r="C66" s="123">
        <f t="shared" ref="C66:W66" si="27">C67</f>
        <v>8.2674981504338402E-4</v>
      </c>
      <c r="D66" s="123">
        <f t="shared" si="27"/>
        <v>1.6265038901189263E-3</v>
      </c>
      <c r="E66" s="123">
        <f t="shared" si="27"/>
        <v>5.7836401132024462E-3</v>
      </c>
      <c r="F66" s="123">
        <f t="shared" si="27"/>
        <v>1.3978816706694248E-2</v>
      </c>
      <c r="G66" s="123">
        <f t="shared" si="27"/>
        <v>7.2123320320615462E-3</v>
      </c>
      <c r="H66" s="123">
        <f t="shared" si="27"/>
        <v>1.8352929481680665E-2</v>
      </c>
      <c r="I66" s="123">
        <f t="shared" si="27"/>
        <v>4.724253249135052E-2</v>
      </c>
      <c r="J66" s="123">
        <f t="shared" si="27"/>
        <v>6.2691763460648003E-2</v>
      </c>
      <c r="K66" s="123">
        <f t="shared" si="27"/>
        <v>8.352993861853919E-2</v>
      </c>
      <c r="L66" s="123">
        <f t="shared" si="27"/>
        <v>8.4961800846480862E-2</v>
      </c>
      <c r="M66" s="123">
        <f t="shared" si="27"/>
        <v>0.11483093633420323</v>
      </c>
      <c r="N66" s="123">
        <f t="shared" si="27"/>
        <v>0.1167175878572443</v>
      </c>
      <c r="O66" s="123">
        <f t="shared" si="27"/>
        <v>0.21169223902222345</v>
      </c>
      <c r="P66" s="123">
        <f t="shared" si="27"/>
        <v>0.28911769750745131</v>
      </c>
      <c r="Q66" s="123">
        <f t="shared" si="27"/>
        <v>0.69186684167717583</v>
      </c>
      <c r="R66" s="123">
        <f t="shared" si="27"/>
        <v>0.51084923986103903</v>
      </c>
      <c r="S66" s="123">
        <f t="shared" si="27"/>
        <v>0.43009536777812668</v>
      </c>
      <c r="T66" s="123">
        <f t="shared" si="27"/>
        <v>0.48330508373074471</v>
      </c>
      <c r="U66" s="123">
        <f t="shared" si="27"/>
        <v>0.49700273772468528</v>
      </c>
      <c r="V66" s="123">
        <f t="shared" si="27"/>
        <v>0.31878583687102707</v>
      </c>
      <c r="W66" s="123">
        <f t="shared" si="27"/>
        <v>0.17543849054867472</v>
      </c>
      <c r="DA66" s="130" t="s">
        <v>4654</v>
      </c>
    </row>
    <row r="67" spans="1:105" ht="12" customHeight="1" x14ac:dyDescent="0.25">
      <c r="A67" s="97" t="s">
        <v>53</v>
      </c>
      <c r="B67" s="98"/>
      <c r="C67" s="99">
        <f>RES_hhdet_in_tesh!C67/RES_summary!C$21</f>
        <v>8.2674981504338402E-4</v>
      </c>
      <c r="D67" s="99">
        <f>RES_hhdet_in_tesh!D67/RES_summary!D$21</f>
        <v>1.6265038901189263E-3</v>
      </c>
      <c r="E67" s="99">
        <f>RES_hhdet_in_tesh!E67/RES_summary!E$21</f>
        <v>5.7836401132024462E-3</v>
      </c>
      <c r="F67" s="99">
        <f>RES_hhdet_in_tesh!F67/RES_summary!F$21</f>
        <v>1.3978816706694248E-2</v>
      </c>
      <c r="G67" s="99">
        <f>RES_hhdet_in_tesh!G67/RES_summary!G$21</f>
        <v>7.2123320320615462E-3</v>
      </c>
      <c r="H67" s="99">
        <f>RES_hhdet_in_tesh!H67/RES_summary!H$21</f>
        <v>1.8352929481680665E-2</v>
      </c>
      <c r="I67" s="99">
        <f>RES_hhdet_in_tesh!I67/RES_summary!I$21</f>
        <v>4.724253249135052E-2</v>
      </c>
      <c r="J67" s="99">
        <f>RES_hhdet_in_tesh!J67/RES_summary!J$21</f>
        <v>6.2691763460648003E-2</v>
      </c>
      <c r="K67" s="99">
        <f>RES_hhdet_in_tesh!K67/RES_summary!K$21</f>
        <v>8.352993861853919E-2</v>
      </c>
      <c r="L67" s="99">
        <f>RES_hhdet_in_tesh!L67/RES_summary!L$21</f>
        <v>8.4961800846480862E-2</v>
      </c>
      <c r="M67" s="99">
        <f>RES_hhdet_in_tesh!M67/RES_summary!M$21</f>
        <v>0.11483093633420323</v>
      </c>
      <c r="N67" s="99">
        <f>RES_hhdet_in_tesh!N67/RES_summary!N$21</f>
        <v>0.1167175878572443</v>
      </c>
      <c r="O67" s="99">
        <f>RES_hhdet_in_tesh!O67/RES_summary!O$21</f>
        <v>0.21169223902222345</v>
      </c>
      <c r="P67" s="99">
        <f>RES_hhdet_in_tesh!P67/RES_summary!P$21</f>
        <v>0.28911769750745131</v>
      </c>
      <c r="Q67" s="99">
        <f>RES_hhdet_in_tesh!Q67/RES_summary!Q$21</f>
        <v>0.69186684167717583</v>
      </c>
      <c r="R67" s="99">
        <f>RES_hhdet_in_tesh!R67/RES_summary!R$21</f>
        <v>0.51084923986103903</v>
      </c>
      <c r="S67" s="99">
        <f>RES_hhdet_in_tesh!S67/RES_summary!S$21</f>
        <v>0.43009536777812668</v>
      </c>
      <c r="T67" s="99">
        <f>RES_hhdet_in_tesh!T67/RES_summary!T$21</f>
        <v>0.48330508373074471</v>
      </c>
      <c r="U67" s="99">
        <f>RES_hhdet_in_tesh!U67/RES_summary!U$21</f>
        <v>0.49700273772468528</v>
      </c>
      <c r="V67" s="99">
        <f>RES_hhdet_in_tesh!V67/RES_summary!V$21</f>
        <v>0.31878583687102707</v>
      </c>
      <c r="W67" s="99">
        <f>RES_hhdet_in_tesh!W67/RES_summary!W$21</f>
        <v>0.17543849054867472</v>
      </c>
      <c r="DA67" s="63" t="s">
        <v>4655</v>
      </c>
    </row>
    <row r="68" spans="1:105" ht="12" customHeight="1" x14ac:dyDescent="0.25">
      <c r="A68" s="121" t="s">
        <v>55</v>
      </c>
      <c r="B68" s="122"/>
      <c r="C68" s="123">
        <v>9.5821976202346342</v>
      </c>
      <c r="D68" s="123">
        <v>9.5134185337000243</v>
      </c>
      <c r="E68" s="123">
        <v>11.238272086844413</v>
      </c>
      <c r="F68" s="123">
        <v>11.42084283375458</v>
      </c>
      <c r="G68" s="123">
        <v>11.323145426379781</v>
      </c>
      <c r="H68" s="123">
        <v>11.537023468262205</v>
      </c>
      <c r="I68" s="123">
        <v>11.59205872669278</v>
      </c>
      <c r="J68" s="123">
        <v>11.800736336223927</v>
      </c>
      <c r="K68" s="123">
        <v>12.351525704550198</v>
      </c>
      <c r="L68" s="123">
        <v>12.521733500996756</v>
      </c>
      <c r="M68" s="123">
        <v>12.778267907966052</v>
      </c>
      <c r="N68" s="123">
        <v>13.008623895876156</v>
      </c>
      <c r="O68" s="123">
        <v>13.610049968004743</v>
      </c>
      <c r="P68" s="123">
        <v>13.490175839564801</v>
      </c>
      <c r="Q68" s="123">
        <v>13.470000162126794</v>
      </c>
      <c r="R68" s="123">
        <v>13.913114778070307</v>
      </c>
      <c r="S68" s="123">
        <v>14.459576931550998</v>
      </c>
      <c r="T68" s="123">
        <v>13.743208897268403</v>
      </c>
      <c r="U68" s="123">
        <v>14.147300175746899</v>
      </c>
      <c r="V68" s="123">
        <v>14.220388726728448</v>
      </c>
      <c r="W68" s="123">
        <v>16.075604100758166</v>
      </c>
      <c r="DA68" s="130" t="s">
        <v>4656</v>
      </c>
    </row>
    <row r="69" spans="1:105" ht="12" customHeight="1" x14ac:dyDescent="0.25">
      <c r="A69" s="97" t="s">
        <v>134</v>
      </c>
      <c r="B69" s="98"/>
      <c r="C69" s="99">
        <v>9.6690168953612385</v>
      </c>
      <c r="D69" s="99">
        <v>9.6176637608134463</v>
      </c>
      <c r="E69" s="99">
        <v>11.073514943927627</v>
      </c>
      <c r="F69" s="99">
        <v>11.349763071604237</v>
      </c>
      <c r="G69" s="99">
        <v>11.390360139659723</v>
      </c>
      <c r="H69" s="99">
        <v>11.495347623615595</v>
      </c>
      <c r="I69" s="99">
        <v>11.618128545227471</v>
      </c>
      <c r="J69" s="99">
        <v>11.806749686866645</v>
      </c>
      <c r="K69" s="99">
        <v>12.355240047961853</v>
      </c>
      <c r="L69" s="99">
        <v>12.494006702207937</v>
      </c>
      <c r="M69" s="99">
        <v>12.772288940204509</v>
      </c>
      <c r="N69" s="99">
        <v>13.023302938813799</v>
      </c>
      <c r="O69" s="99">
        <v>13.609437462310357</v>
      </c>
      <c r="P69" s="99">
        <v>13.478607006706154</v>
      </c>
      <c r="Q69" s="99">
        <v>13.438472519396111</v>
      </c>
      <c r="R69" s="99">
        <v>13.898507396696006</v>
      </c>
      <c r="S69" s="99">
        <v>14.472776682062475</v>
      </c>
      <c r="T69" s="99">
        <v>13.73588737697745</v>
      </c>
      <c r="U69" s="99">
        <v>14.101623759588355</v>
      </c>
      <c r="V69" s="99">
        <v>14.16919235919058</v>
      </c>
      <c r="W69" s="99">
        <v>16.130109228641004</v>
      </c>
      <c r="DA69" s="63" t="s">
        <v>4657</v>
      </c>
    </row>
    <row r="70" spans="1:105" ht="12" customHeight="1" x14ac:dyDescent="0.25">
      <c r="A70" s="97" t="s">
        <v>133</v>
      </c>
      <c r="B70" s="98"/>
      <c r="C70" s="99">
        <v>0</v>
      </c>
      <c r="D70" s="99">
        <v>0</v>
      </c>
      <c r="E70" s="99">
        <v>0</v>
      </c>
      <c r="F70" s="99">
        <v>0</v>
      </c>
      <c r="G70" s="99">
        <v>0</v>
      </c>
      <c r="H70" s="99">
        <v>0</v>
      </c>
      <c r="I70" s="99">
        <v>0</v>
      </c>
      <c r="J70" s="99">
        <v>0</v>
      </c>
      <c r="K70" s="99">
        <v>12.384973284790938</v>
      </c>
      <c r="L70" s="99">
        <v>12.518362262719917</v>
      </c>
      <c r="M70" s="99">
        <v>12.793768342010591</v>
      </c>
      <c r="N70" s="99">
        <v>13.041372535650188</v>
      </c>
      <c r="O70" s="99">
        <v>13.633036853444032</v>
      </c>
      <c r="P70" s="99">
        <v>13.542675378105834</v>
      </c>
      <c r="Q70" s="99">
        <v>13.511257716776774</v>
      </c>
      <c r="R70" s="99">
        <v>13.974945542525658</v>
      </c>
      <c r="S70" s="99">
        <v>14.543763945864997</v>
      </c>
      <c r="T70" s="99">
        <v>13.789707758775428</v>
      </c>
      <c r="U70" s="99">
        <v>14.157759564450197</v>
      </c>
      <c r="V70" s="99">
        <v>14.220066545533127</v>
      </c>
      <c r="W70" s="99">
        <v>16.200689655579815</v>
      </c>
      <c r="DA70" s="63" t="s">
        <v>4658</v>
      </c>
    </row>
    <row r="71" spans="1:105" ht="12" customHeight="1" x14ac:dyDescent="0.25">
      <c r="A71" s="100" t="s">
        <v>217</v>
      </c>
      <c r="B71" s="101"/>
      <c r="C71" s="102">
        <v>0</v>
      </c>
      <c r="D71" s="102">
        <v>0</v>
      </c>
      <c r="E71" s="102">
        <v>0</v>
      </c>
      <c r="F71" s="102">
        <v>0</v>
      </c>
      <c r="G71" s="102">
        <v>0</v>
      </c>
      <c r="H71" s="102">
        <v>0</v>
      </c>
      <c r="I71" s="102">
        <v>0</v>
      </c>
      <c r="J71" s="102">
        <v>0</v>
      </c>
      <c r="K71" s="102">
        <v>6.1098820735731323</v>
      </c>
      <c r="L71" s="102">
        <v>6.4491533541373265</v>
      </c>
      <c r="M71" s="102">
        <v>6.3599556791570961</v>
      </c>
      <c r="N71" s="102">
        <v>6.2658769418463827</v>
      </c>
      <c r="O71" s="102">
        <v>6.736101444499913</v>
      </c>
      <c r="P71" s="102">
        <v>6.5622199574091482</v>
      </c>
      <c r="Q71" s="102">
        <v>6.6292468950146084</v>
      </c>
      <c r="R71" s="102">
        <v>6.7823294926315487</v>
      </c>
      <c r="S71" s="102">
        <v>6.9418789488951687</v>
      </c>
      <c r="T71" s="102">
        <v>7.6828631226360571</v>
      </c>
      <c r="U71" s="102">
        <v>7.1481022436767514</v>
      </c>
      <c r="V71" s="102">
        <v>7.0574858137925238</v>
      </c>
      <c r="W71" s="102">
        <v>7.8758196364441719</v>
      </c>
      <c r="DA71" s="131" t="s">
        <v>4659</v>
      </c>
    </row>
    <row r="72" spans="1:105" ht="12" customHeight="1" x14ac:dyDescent="0.25">
      <c r="A72" s="103" t="s">
        <v>52</v>
      </c>
      <c r="B72" s="104"/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6.2750912112178039</v>
      </c>
      <c r="L72" s="105">
        <v>6.0692089085825893</v>
      </c>
      <c r="M72" s="105">
        <v>6.4338126628534917</v>
      </c>
      <c r="N72" s="105">
        <v>6.7754955938038037</v>
      </c>
      <c r="O72" s="105">
        <v>6.8969354089441195</v>
      </c>
      <c r="P72" s="105">
        <v>6.9804554206966847</v>
      </c>
      <c r="Q72" s="105">
        <v>6.8820108217621652</v>
      </c>
      <c r="R72" s="105">
        <v>7.1926160498941121</v>
      </c>
      <c r="S72" s="105">
        <v>7.601884996969825</v>
      </c>
      <c r="T72" s="105">
        <v>6.106844636139372</v>
      </c>
      <c r="U72" s="105">
        <v>7.0096573207734476</v>
      </c>
      <c r="V72" s="105">
        <v>7.1625807317406016</v>
      </c>
      <c r="W72" s="105">
        <v>8.3248700191356448</v>
      </c>
      <c r="DA72" s="132" t="s">
        <v>4660</v>
      </c>
    </row>
    <row r="73" spans="1:105" ht="12" customHeight="1" x14ac:dyDescent="0.25">
      <c r="A73" s="106" t="s">
        <v>122</v>
      </c>
      <c r="B73" s="101"/>
      <c r="C73" s="102">
        <v>8.6106819297914345</v>
      </c>
      <c r="D73" s="102">
        <v>6.5326418303674556</v>
      </c>
      <c r="E73" s="102">
        <v>13.808602658908264</v>
      </c>
      <c r="F73" s="102">
        <v>12.847412390074552</v>
      </c>
      <c r="G73" s="102">
        <v>10.17717132778988</v>
      </c>
      <c r="H73" s="102">
        <v>12.060164740366043</v>
      </c>
      <c r="I73" s="102">
        <v>11.053588460761407</v>
      </c>
      <c r="J73" s="102">
        <v>11.624749506229922</v>
      </c>
      <c r="K73" s="102">
        <v>12.253073491346889</v>
      </c>
      <c r="L73" s="102">
        <v>13.125067913209229</v>
      </c>
      <c r="M73" s="102">
        <v>12.894659376405068</v>
      </c>
      <c r="N73" s="102">
        <v>12.691442871163703</v>
      </c>
      <c r="O73" s="102">
        <v>13.593030177982186</v>
      </c>
      <c r="P73" s="102">
        <v>13.532696769688974</v>
      </c>
      <c r="Q73" s="102">
        <v>13.888823002809566</v>
      </c>
      <c r="R73" s="102">
        <v>14.088245135331784</v>
      </c>
      <c r="S73" s="102">
        <v>14.197281253949305</v>
      </c>
      <c r="T73" s="102">
        <v>0</v>
      </c>
      <c r="U73" s="102">
        <v>14.902069455045027</v>
      </c>
      <c r="V73" s="102">
        <v>0</v>
      </c>
      <c r="W73" s="102">
        <v>14.901590480680056</v>
      </c>
      <c r="DA73" s="131" t="s">
        <v>4661</v>
      </c>
    </row>
    <row r="74" spans="1:105" ht="12" customHeight="1" x14ac:dyDescent="0.25">
      <c r="A74" s="107" t="s">
        <v>121</v>
      </c>
      <c r="B74" s="104"/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12.276316980753043</v>
      </c>
      <c r="L74" s="105">
        <v>13.139990858131185</v>
      </c>
      <c r="M74" s="105">
        <v>12.901972135033654</v>
      </c>
      <c r="N74" s="105">
        <v>12.694519826406818</v>
      </c>
      <c r="O74" s="105">
        <v>13.618726920288957</v>
      </c>
      <c r="P74" s="105">
        <v>13.608820068997122</v>
      </c>
      <c r="Q74" s="105">
        <v>13.985508295480095</v>
      </c>
      <c r="R74" s="105">
        <v>14.178726308050395</v>
      </c>
      <c r="S74" s="105">
        <v>14.259135746756284</v>
      </c>
      <c r="T74" s="105">
        <v>13.864244991739126</v>
      </c>
      <c r="U74" s="105">
        <v>14.91938492086323</v>
      </c>
      <c r="V74" s="105">
        <v>15.330131604367796</v>
      </c>
      <c r="W74" s="105">
        <v>14.933083969810921</v>
      </c>
      <c r="DA74" s="132" t="s">
        <v>4662</v>
      </c>
    </row>
    <row r="75" spans="1:105" ht="12" customHeight="1" x14ac:dyDescent="0.25">
      <c r="A75" s="108" t="s">
        <v>53</v>
      </c>
      <c r="B75" s="98"/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6.0550417161131955</v>
      </c>
      <c r="L75" s="99">
        <v>6.7801349556590429</v>
      </c>
      <c r="M75" s="99">
        <v>6.4140565157822724</v>
      </c>
      <c r="N75" s="99">
        <v>6.0918170385181449</v>
      </c>
      <c r="O75" s="99">
        <v>6.7317992948185577</v>
      </c>
      <c r="P75" s="99">
        <v>6.5959118741985687</v>
      </c>
      <c r="Q75" s="99">
        <v>6.8784735783884985</v>
      </c>
      <c r="R75" s="99">
        <v>6.9095826196064456</v>
      </c>
      <c r="S75" s="99">
        <v>6.824266429923064</v>
      </c>
      <c r="T75" s="99">
        <v>7.6454070790520463</v>
      </c>
      <c r="U75" s="99">
        <v>7.5556721273845904</v>
      </c>
      <c r="V75" s="99">
        <v>7.6607517356863726</v>
      </c>
      <c r="W75" s="99">
        <v>7.163378668561915</v>
      </c>
      <c r="DA75" s="63" t="s">
        <v>4663</v>
      </c>
    </row>
    <row r="76" spans="1:105" ht="12" customHeight="1" x14ac:dyDescent="0.25">
      <c r="A76" s="108" t="s">
        <v>52</v>
      </c>
      <c r="B76" s="98"/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6.2212752646398473</v>
      </c>
      <c r="L76" s="99">
        <v>6.3598559024721402</v>
      </c>
      <c r="M76" s="99">
        <v>6.4879156192513809</v>
      </c>
      <c r="N76" s="99">
        <v>6.6027027878886715</v>
      </c>
      <c r="O76" s="99">
        <v>6.8869276254704008</v>
      </c>
      <c r="P76" s="99">
        <v>7.0129081947985501</v>
      </c>
      <c r="Q76" s="99">
        <v>7.1070347170915955</v>
      </c>
      <c r="R76" s="99">
        <v>7.269143688443946</v>
      </c>
      <c r="S76" s="99">
        <v>7.4348693168332183</v>
      </c>
      <c r="T76" s="99">
        <v>6.2188379126870768</v>
      </c>
      <c r="U76" s="99">
        <v>7.3637127934786424</v>
      </c>
      <c r="V76" s="99">
        <v>7.669379868681423</v>
      </c>
      <c r="W76" s="99">
        <v>7.7697053012490054</v>
      </c>
      <c r="DA76" s="63" t="s">
        <v>4664</v>
      </c>
    </row>
    <row r="77" spans="1:105" ht="12" customHeight="1" x14ac:dyDescent="0.25">
      <c r="A77" s="121" t="s">
        <v>54</v>
      </c>
      <c r="B77" s="122"/>
      <c r="C77" s="123">
        <v>4.6296856719266133</v>
      </c>
      <c r="D77" s="123">
        <v>4.6421245680544532</v>
      </c>
      <c r="E77" s="123">
        <v>7.6008565558152492</v>
      </c>
      <c r="F77" s="123">
        <v>7.3371376979881484</v>
      </c>
      <c r="G77" s="123">
        <v>6.8291139591629166</v>
      </c>
      <c r="H77" s="123">
        <v>7.166843887816345</v>
      </c>
      <c r="I77" s="123">
        <v>7.1139912341602107</v>
      </c>
      <c r="J77" s="123">
        <v>7.2985481063093021</v>
      </c>
      <c r="K77" s="123">
        <v>7.521856141863962</v>
      </c>
      <c r="L77" s="123">
        <v>7.8522253300384293</v>
      </c>
      <c r="M77" s="123">
        <v>7.408491610450179</v>
      </c>
      <c r="N77" s="123">
        <v>7.3763840730643162</v>
      </c>
      <c r="O77" s="123">
        <v>7.4211928273582393</v>
      </c>
      <c r="P77" s="123">
        <v>7.0167420607350186</v>
      </c>
      <c r="Q77" s="123">
        <v>6.9159281563498318</v>
      </c>
      <c r="R77" s="123">
        <v>7.2500688551939989</v>
      </c>
      <c r="S77" s="123">
        <v>7.5473343965427899</v>
      </c>
      <c r="T77" s="123">
        <v>6.7947127516273689</v>
      </c>
      <c r="U77" s="123">
        <v>7.4767549806863638</v>
      </c>
      <c r="V77" s="123">
        <v>7.295331827430914</v>
      </c>
      <c r="W77" s="123">
        <v>7.8930044479491484</v>
      </c>
      <c r="DA77" s="130" t="s">
        <v>4665</v>
      </c>
    </row>
    <row r="78" spans="1:105" ht="12" customHeight="1" x14ac:dyDescent="0.25">
      <c r="A78" s="97" t="s">
        <v>192</v>
      </c>
      <c r="B78" s="98"/>
      <c r="C78" s="99">
        <v>4.700702479169383</v>
      </c>
      <c r="D78" s="99">
        <v>4.8201542489363804</v>
      </c>
      <c r="E78" s="99">
        <v>7.4399930202326132</v>
      </c>
      <c r="F78" s="99">
        <v>7.2620987985187364</v>
      </c>
      <c r="G78" s="99">
        <v>6.8788185746932449</v>
      </c>
      <c r="H78" s="99">
        <v>7.111972141429864</v>
      </c>
      <c r="I78" s="99">
        <v>7.1457618608679745</v>
      </c>
      <c r="J78" s="99">
        <v>7.3021662985321596</v>
      </c>
      <c r="K78" s="99">
        <v>7.5395502822272675</v>
      </c>
      <c r="L78" s="99">
        <v>7.8283980490984355</v>
      </c>
      <c r="M78" s="99">
        <v>7.4005848957731422</v>
      </c>
      <c r="N78" s="99">
        <v>7.3788130650978436</v>
      </c>
      <c r="O78" s="99">
        <v>7.4132668087886202</v>
      </c>
      <c r="P78" s="99">
        <v>7.0160881752160407</v>
      </c>
      <c r="Q78" s="99">
        <v>6.9072544984887161</v>
      </c>
      <c r="R78" s="99">
        <v>7.2545068819000429</v>
      </c>
      <c r="S78" s="99">
        <v>7.5642822553335032</v>
      </c>
      <c r="T78" s="99">
        <v>6.7472611864447325</v>
      </c>
      <c r="U78" s="99">
        <v>7.480090459241544</v>
      </c>
      <c r="V78" s="99">
        <v>7.2834106435981996</v>
      </c>
      <c r="W78" s="99">
        <v>7.9837236552427697</v>
      </c>
      <c r="DA78" s="63" t="s">
        <v>4666</v>
      </c>
    </row>
    <row r="79" spans="1:105" ht="12" customHeight="1" x14ac:dyDescent="0.25">
      <c r="A79" s="109" t="s">
        <v>120</v>
      </c>
      <c r="B79" s="33"/>
      <c r="C79" s="110">
        <v>4.2291437484284051</v>
      </c>
      <c r="D79" s="110">
        <v>3.3319182746426925</v>
      </c>
      <c r="E79" s="110">
        <v>9.0023965167845308</v>
      </c>
      <c r="F79" s="110">
        <v>8.151118767400046</v>
      </c>
      <c r="G79" s="110">
        <v>6.2979339274130988</v>
      </c>
      <c r="H79" s="110">
        <v>7.5189857993967504</v>
      </c>
      <c r="I79" s="110">
        <v>6.8244506386138113</v>
      </c>
      <c r="J79" s="110">
        <v>7.2528565459432199</v>
      </c>
      <c r="K79" s="110">
        <v>7.3196363273993441</v>
      </c>
      <c r="L79" s="110">
        <v>8.1786785595752818</v>
      </c>
      <c r="M79" s="110">
        <v>7.5112432165303478</v>
      </c>
      <c r="N79" s="110">
        <v>7.3409234198825217</v>
      </c>
      <c r="O79" s="110">
        <v>7.5256629916418012</v>
      </c>
      <c r="P79" s="110">
        <v>7.0219706293734294</v>
      </c>
      <c r="Q79" s="110">
        <v>7.0090148918127362</v>
      </c>
      <c r="R79" s="110">
        <v>7.199951520815584</v>
      </c>
      <c r="S79" s="110">
        <v>7.3596475720828964</v>
      </c>
      <c r="T79" s="110">
        <v>7.3770493660218746</v>
      </c>
      <c r="U79" s="110">
        <v>7.436863960619684</v>
      </c>
      <c r="V79" s="110">
        <v>7.4933763276362386</v>
      </c>
      <c r="W79" s="110">
        <v>7.4378170691930876</v>
      </c>
      <c r="DA79" s="60" t="s">
        <v>4667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8">
        <f t="shared" ref="C81:Q81" si="28">C82+C85+C87+C100</f>
        <v>117.88047805278426</v>
      </c>
      <c r="D81" s="118">
        <f t="shared" si="28"/>
        <v>114.28720808585329</v>
      </c>
      <c r="E81" s="118">
        <f t="shared" si="28"/>
        <v>118.27093145976522</v>
      </c>
      <c r="F81" s="118">
        <f t="shared" si="28"/>
        <v>116.84861136334011</v>
      </c>
      <c r="G81" s="118">
        <f t="shared" si="28"/>
        <v>114.01976636463972</v>
      </c>
      <c r="H81" s="118">
        <f t="shared" si="28"/>
        <v>118.97495309474208</v>
      </c>
      <c r="I81" s="118">
        <f t="shared" si="28"/>
        <v>115.45622364686155</v>
      </c>
      <c r="J81" s="118">
        <f t="shared" si="28"/>
        <v>115.88601802834395</v>
      </c>
      <c r="K81" s="118">
        <f t="shared" si="28"/>
        <v>115.09036775058692</v>
      </c>
      <c r="L81" s="118">
        <f t="shared" si="28"/>
        <v>124.1031127692075</v>
      </c>
      <c r="M81" s="118">
        <f t="shared" si="28"/>
        <v>120.61537933575873</v>
      </c>
      <c r="N81" s="118">
        <f t="shared" si="28"/>
        <v>119.88753139485166</v>
      </c>
      <c r="O81" s="118">
        <f t="shared" si="28"/>
        <v>117.48620014343207</v>
      </c>
      <c r="P81" s="118">
        <f t="shared" si="28"/>
        <v>104.13668116456888</v>
      </c>
      <c r="Q81" s="118">
        <f t="shared" si="28"/>
        <v>103.96062506828514</v>
      </c>
      <c r="R81" s="118">
        <f t="shared" ref="R81:V81" si="29">R82+R85+R87+R100</f>
        <v>97.1723191417572</v>
      </c>
      <c r="S81" s="118">
        <f t="shared" si="29"/>
        <v>82.338930281034223</v>
      </c>
      <c r="T81" s="118">
        <f t="shared" si="29"/>
        <v>132.30667813639192</v>
      </c>
      <c r="U81" s="118">
        <f t="shared" si="29"/>
        <v>112.04186985640196</v>
      </c>
      <c r="V81" s="118">
        <f t="shared" si="29"/>
        <v>98.042553270663703</v>
      </c>
      <c r="W81" s="118">
        <f t="shared" ref="W81" si="30">W82+W85+W87+W100</f>
        <v>91.064745016415515</v>
      </c>
      <c r="DA81" s="129" t="s">
        <v>4668</v>
      </c>
    </row>
    <row r="82" spans="1:105" ht="12.95" customHeight="1" x14ac:dyDescent="0.25">
      <c r="A82" s="121" t="s">
        <v>57</v>
      </c>
      <c r="B82" s="122"/>
      <c r="C82" s="123">
        <f t="shared" ref="C82:Q82" si="31">SUM(C83:C84)</f>
        <v>103.61116037637736</v>
      </c>
      <c r="D82" s="123">
        <f t="shared" si="31"/>
        <v>100.9679486574521</v>
      </c>
      <c r="E82" s="123">
        <f t="shared" si="31"/>
        <v>97.607154791958237</v>
      </c>
      <c r="F82" s="123">
        <f t="shared" si="31"/>
        <v>97.393949378924702</v>
      </c>
      <c r="G82" s="123">
        <f t="shared" si="31"/>
        <v>96.348219345549907</v>
      </c>
      <c r="H82" s="123">
        <f t="shared" si="31"/>
        <v>100.53136862441906</v>
      </c>
      <c r="I82" s="123">
        <f t="shared" si="31"/>
        <v>96.646724678879949</v>
      </c>
      <c r="J82" s="123">
        <f t="shared" si="31"/>
        <v>96.519947139785245</v>
      </c>
      <c r="K82" s="123">
        <f t="shared" si="31"/>
        <v>95.306746110390975</v>
      </c>
      <c r="L82" s="123">
        <f t="shared" si="31"/>
        <v>103.81343413794035</v>
      </c>
      <c r="M82" s="123">
        <f t="shared" si="31"/>
        <v>99.721931617112418</v>
      </c>
      <c r="N82" s="123">
        <f t="shared" si="31"/>
        <v>99.224409527569748</v>
      </c>
      <c r="O82" s="123">
        <f t="shared" si="31"/>
        <v>96.459032821231872</v>
      </c>
      <c r="P82" s="123">
        <f t="shared" si="31"/>
        <v>83.29331306654511</v>
      </c>
      <c r="Q82" s="123">
        <f t="shared" si="31"/>
        <v>82.375772070926757</v>
      </c>
      <c r="R82" s="123">
        <f t="shared" ref="R82:V82" si="32">SUM(R83:R84)</f>
        <v>76.819383070510611</v>
      </c>
      <c r="S82" s="123">
        <f t="shared" si="32"/>
        <v>63.738431441404465</v>
      </c>
      <c r="T82" s="123">
        <f t="shared" si="32"/>
        <v>106.47476578487067</v>
      </c>
      <c r="U82" s="123">
        <f t="shared" si="32"/>
        <v>88.169863573100145</v>
      </c>
      <c r="V82" s="123">
        <f t="shared" si="32"/>
        <v>75.619287754996165</v>
      </c>
      <c r="W82" s="123">
        <f t="shared" ref="W82" si="33">SUM(W83:W84)</f>
        <v>68.640336137457794</v>
      </c>
      <c r="DA82" s="130" t="s">
        <v>4669</v>
      </c>
    </row>
    <row r="83" spans="1:105" ht="12" customHeight="1" x14ac:dyDescent="0.25">
      <c r="A83" s="97" t="s">
        <v>204</v>
      </c>
      <c r="B83" s="98"/>
      <c r="C83" s="99">
        <v>102.77942611039261</v>
      </c>
      <c r="D83" s="99">
        <v>100.1658403063788</v>
      </c>
      <c r="E83" s="99">
        <v>96.832385222023561</v>
      </c>
      <c r="F83" s="99">
        <v>96.633981640667457</v>
      </c>
      <c r="G83" s="99">
        <v>95.607871310472078</v>
      </c>
      <c r="H83" s="99">
        <v>99.762102025543612</v>
      </c>
      <c r="I83" s="99">
        <v>95.926552753106449</v>
      </c>
      <c r="J83" s="99">
        <v>95.808032074624336</v>
      </c>
      <c r="K83" s="99">
        <v>94.613606177505119</v>
      </c>
      <c r="L83" s="99">
        <v>103.05675937717075</v>
      </c>
      <c r="M83" s="99">
        <v>99.013249947264597</v>
      </c>
      <c r="N83" s="99">
        <v>98.525989146944113</v>
      </c>
      <c r="O83" s="99">
        <v>95.792062671622688</v>
      </c>
      <c r="P83" s="99">
        <v>82.736846795235778</v>
      </c>
      <c r="Q83" s="99">
        <v>81.835513331836665</v>
      </c>
      <c r="R83" s="99">
        <v>76.318542964546211</v>
      </c>
      <c r="S83" s="99">
        <v>63.326860369558112</v>
      </c>
      <c r="T83" s="99">
        <v>105.7772904806716</v>
      </c>
      <c r="U83" s="99">
        <v>87.604591703047504</v>
      </c>
      <c r="V83" s="99">
        <v>75.135358231386135</v>
      </c>
      <c r="W83" s="99">
        <v>68.211488906265089</v>
      </c>
      <c r="DA83" s="63" t="s">
        <v>4670</v>
      </c>
    </row>
    <row r="84" spans="1:105" ht="12" customHeight="1" x14ac:dyDescent="0.25">
      <c r="A84" s="97" t="s">
        <v>53</v>
      </c>
      <c r="B84" s="98"/>
      <c r="C84" s="99">
        <v>0.83173426598474665</v>
      </c>
      <c r="D84" s="99">
        <v>0.80210835107329415</v>
      </c>
      <c r="E84" s="99">
        <v>0.77476956993467161</v>
      </c>
      <c r="F84" s="99">
        <v>0.75996773825723851</v>
      </c>
      <c r="G84" s="99">
        <v>0.74034803507783276</v>
      </c>
      <c r="H84" s="99">
        <v>0.76926659887544113</v>
      </c>
      <c r="I84" s="99">
        <v>0.72017192577350253</v>
      </c>
      <c r="J84" s="99">
        <v>0.71191506516090786</v>
      </c>
      <c r="K84" s="99">
        <v>0.69313993288585674</v>
      </c>
      <c r="L84" s="99">
        <v>0.75667476076960516</v>
      </c>
      <c r="M84" s="99">
        <v>0.70868166984782133</v>
      </c>
      <c r="N84" s="99">
        <v>0.69842038062563339</v>
      </c>
      <c r="O84" s="99">
        <v>0.66697014960918355</v>
      </c>
      <c r="P84" s="99">
        <v>0.5564662713093379</v>
      </c>
      <c r="Q84" s="99">
        <v>0.54025873909008804</v>
      </c>
      <c r="R84" s="99">
        <v>0.5008401059644072</v>
      </c>
      <c r="S84" s="99">
        <v>0.41157107184635389</v>
      </c>
      <c r="T84" s="99">
        <v>0.69747530419906922</v>
      </c>
      <c r="U84" s="99">
        <v>0.56527187005264445</v>
      </c>
      <c r="V84" s="99">
        <v>0.48392952361002628</v>
      </c>
      <c r="W84" s="99">
        <v>0.42884723119270385</v>
      </c>
      <c r="DA84" s="63" t="s">
        <v>4671</v>
      </c>
    </row>
    <row r="85" spans="1:105" ht="12.95" customHeight="1" x14ac:dyDescent="0.25">
      <c r="A85" s="121" t="s">
        <v>92</v>
      </c>
      <c r="B85" s="122"/>
      <c r="C85" s="123">
        <f t="shared" ref="C85:W85" si="34">C86</f>
        <v>7.9316828474435225E-4</v>
      </c>
      <c r="D85" s="123">
        <f t="shared" si="34"/>
        <v>1.6561015781875847E-3</v>
      </c>
      <c r="E85" s="123">
        <f t="shared" si="34"/>
        <v>5.7758395644531739E-3</v>
      </c>
      <c r="F85" s="123">
        <f t="shared" si="34"/>
        <v>1.3979976706393966E-2</v>
      </c>
      <c r="G85" s="123">
        <f t="shared" si="34"/>
        <v>7.2311372890174605E-3</v>
      </c>
      <c r="H85" s="123">
        <f t="shared" si="34"/>
        <v>1.8390436906916507E-2</v>
      </c>
      <c r="I85" s="123">
        <f t="shared" si="34"/>
        <v>4.7318876920537566E-2</v>
      </c>
      <c r="J85" s="123">
        <f t="shared" si="34"/>
        <v>6.2584372569083405E-2</v>
      </c>
      <c r="K85" s="123">
        <f t="shared" si="34"/>
        <v>8.3523553242751888E-2</v>
      </c>
      <c r="L85" s="123">
        <f t="shared" si="34"/>
        <v>8.5007155358336486E-2</v>
      </c>
      <c r="M85" s="123">
        <f t="shared" si="34"/>
        <v>0.11483105798369116</v>
      </c>
      <c r="N85" s="123">
        <f t="shared" si="34"/>
        <v>0.11675096979955005</v>
      </c>
      <c r="O85" s="123">
        <f t="shared" si="34"/>
        <v>0.21168471197570865</v>
      </c>
      <c r="P85" s="123">
        <f t="shared" si="34"/>
        <v>0.28911871961594693</v>
      </c>
      <c r="Q85" s="123">
        <f t="shared" si="34"/>
        <v>0.69190084768962989</v>
      </c>
      <c r="R85" s="123">
        <f t="shared" si="34"/>
        <v>0.51084690014259326</v>
      </c>
      <c r="S85" s="123">
        <f t="shared" si="34"/>
        <v>0.43008413343954949</v>
      </c>
      <c r="T85" s="123">
        <f t="shared" si="34"/>
        <v>0.48336855652260086</v>
      </c>
      <c r="U85" s="123">
        <f t="shared" si="34"/>
        <v>0.49694608390498834</v>
      </c>
      <c r="V85" s="123">
        <f t="shared" si="34"/>
        <v>0.31878054679095386</v>
      </c>
      <c r="W85" s="123">
        <f t="shared" si="34"/>
        <v>0.17547729715391386</v>
      </c>
      <c r="DA85" s="130" t="s">
        <v>4672</v>
      </c>
    </row>
    <row r="86" spans="1:105" ht="12" customHeight="1" x14ac:dyDescent="0.25">
      <c r="A86" s="97" t="s">
        <v>53</v>
      </c>
      <c r="B86" s="98"/>
      <c r="C86" s="99">
        <f>RES_hhdet_in_tesh!C86/RES_summary!C$21</f>
        <v>7.9316828474435225E-4</v>
      </c>
      <c r="D86" s="99">
        <f>RES_hhdet_in_tesh!D86/RES_summary!D$21</f>
        <v>1.6561015781875847E-3</v>
      </c>
      <c r="E86" s="99">
        <f>RES_hhdet_in_tesh!E86/RES_summary!E$21</f>
        <v>5.7758395644531739E-3</v>
      </c>
      <c r="F86" s="99">
        <f>RES_hhdet_in_tesh!F86/RES_summary!F$21</f>
        <v>1.3979976706393966E-2</v>
      </c>
      <c r="G86" s="99">
        <f>RES_hhdet_in_tesh!G86/RES_summary!G$21</f>
        <v>7.2311372890174605E-3</v>
      </c>
      <c r="H86" s="99">
        <f>RES_hhdet_in_tesh!H86/RES_summary!H$21</f>
        <v>1.8390436906916507E-2</v>
      </c>
      <c r="I86" s="99">
        <f>RES_hhdet_in_tesh!I86/RES_summary!I$21</f>
        <v>4.7318876920537566E-2</v>
      </c>
      <c r="J86" s="99">
        <f>RES_hhdet_in_tesh!J86/RES_summary!J$21</f>
        <v>6.2584372569083405E-2</v>
      </c>
      <c r="K86" s="99">
        <f>RES_hhdet_in_tesh!K86/RES_summary!K$21</f>
        <v>8.3523553242751888E-2</v>
      </c>
      <c r="L86" s="99">
        <f>RES_hhdet_in_tesh!L86/RES_summary!L$21</f>
        <v>8.5007155358336486E-2</v>
      </c>
      <c r="M86" s="99">
        <f>RES_hhdet_in_tesh!M86/RES_summary!M$21</f>
        <v>0.11483105798369116</v>
      </c>
      <c r="N86" s="99">
        <f>RES_hhdet_in_tesh!N86/RES_summary!N$21</f>
        <v>0.11675096979955005</v>
      </c>
      <c r="O86" s="99">
        <f>RES_hhdet_in_tesh!O86/RES_summary!O$21</f>
        <v>0.21168471197570865</v>
      </c>
      <c r="P86" s="99">
        <f>RES_hhdet_in_tesh!P86/RES_summary!P$21</f>
        <v>0.28911871961594693</v>
      </c>
      <c r="Q86" s="99">
        <f>RES_hhdet_in_tesh!Q86/RES_summary!Q$21</f>
        <v>0.69190084768962989</v>
      </c>
      <c r="R86" s="99">
        <f>RES_hhdet_in_tesh!R86/RES_summary!R$21</f>
        <v>0.51084690014259326</v>
      </c>
      <c r="S86" s="99">
        <f>RES_hhdet_in_tesh!S86/RES_summary!S$21</f>
        <v>0.43008413343954949</v>
      </c>
      <c r="T86" s="99">
        <f>RES_hhdet_in_tesh!T86/RES_summary!T$21</f>
        <v>0.48336855652260086</v>
      </c>
      <c r="U86" s="99">
        <f>RES_hhdet_in_tesh!U86/RES_summary!U$21</f>
        <v>0.49694608390498834</v>
      </c>
      <c r="V86" s="99">
        <f>RES_hhdet_in_tesh!V86/RES_summary!V$21</f>
        <v>0.31878054679095386</v>
      </c>
      <c r="W86" s="99">
        <f>RES_hhdet_in_tesh!W86/RES_summary!W$21</f>
        <v>0.17547729715391386</v>
      </c>
      <c r="DA86" s="63" t="s">
        <v>4673</v>
      </c>
    </row>
    <row r="87" spans="1:105" ht="12" customHeight="1" x14ac:dyDescent="0.25">
      <c r="A87" s="121" t="s">
        <v>55</v>
      </c>
      <c r="B87" s="122"/>
      <c r="C87" s="123">
        <v>9.5511700758488356</v>
      </c>
      <c r="D87" s="123">
        <v>8.7059488315853155</v>
      </c>
      <c r="E87" s="123">
        <v>12.533581938040053</v>
      </c>
      <c r="F87" s="123">
        <v>11.974352030522253</v>
      </c>
      <c r="G87" s="123">
        <v>10.914703202956762</v>
      </c>
      <c r="H87" s="123">
        <v>11.3839935202747</v>
      </c>
      <c r="I87" s="123">
        <v>11.61836481936562</v>
      </c>
      <c r="J87" s="123">
        <v>11.931268307282824</v>
      </c>
      <c r="K87" s="123">
        <v>12.195155192635109</v>
      </c>
      <c r="L87" s="123">
        <v>12.347217282361532</v>
      </c>
      <c r="M87" s="123">
        <v>13.236056502599789</v>
      </c>
      <c r="N87" s="123">
        <v>13.142868650930122</v>
      </c>
      <c r="O87" s="123">
        <v>13.557481730151951</v>
      </c>
      <c r="P87" s="123">
        <v>13.489805327693258</v>
      </c>
      <c r="Q87" s="123">
        <v>13.836447294575271</v>
      </c>
      <c r="R87" s="123">
        <v>12.825391501880359</v>
      </c>
      <c r="S87" s="123">
        <v>11.314749293674852</v>
      </c>
      <c r="T87" s="123">
        <v>17.463973896625077</v>
      </c>
      <c r="U87" s="123">
        <v>15.634394041163214</v>
      </c>
      <c r="V87" s="123">
        <v>14.730800042844624</v>
      </c>
      <c r="W87" s="123">
        <v>14.978356877125194</v>
      </c>
      <c r="DA87" s="130" t="s">
        <v>4674</v>
      </c>
    </row>
    <row r="88" spans="1:105" ht="12" customHeight="1" x14ac:dyDescent="0.25">
      <c r="A88" s="97" t="s">
        <v>132</v>
      </c>
      <c r="B88" s="98"/>
      <c r="C88" s="99">
        <v>9.659153207439422</v>
      </c>
      <c r="D88" s="99">
        <v>10.188796326695858</v>
      </c>
      <c r="E88" s="99">
        <v>10.818284344983566</v>
      </c>
      <c r="F88" s="99">
        <v>11.492806332599766</v>
      </c>
      <c r="G88" s="99">
        <v>11.115276443562601</v>
      </c>
      <c r="H88" s="99">
        <v>11.255226623216142</v>
      </c>
      <c r="I88" s="99">
        <v>11.711304512118856</v>
      </c>
      <c r="J88" s="99">
        <v>12.024291181966632</v>
      </c>
      <c r="K88" s="99">
        <v>12.145992640742953</v>
      </c>
      <c r="L88" s="99">
        <v>11.929750976639424</v>
      </c>
      <c r="M88" s="99">
        <v>13.365576048698539</v>
      </c>
      <c r="N88" s="99">
        <v>13.243937072810841</v>
      </c>
      <c r="O88" s="99">
        <v>13.557560430973576</v>
      </c>
      <c r="P88" s="99">
        <v>13.404963505336555</v>
      </c>
      <c r="Q88" s="99">
        <v>13.770031779458151</v>
      </c>
      <c r="R88" s="99">
        <v>12.406445115456071</v>
      </c>
      <c r="S88" s="99">
        <v>10.570944295000901</v>
      </c>
      <c r="T88" s="99">
        <v>18.167820875279951</v>
      </c>
      <c r="U88" s="99">
        <v>15.758005901653235</v>
      </c>
      <c r="V88" s="99">
        <v>14.464203910014705</v>
      </c>
      <c r="W88" s="99">
        <v>15.048165277244381</v>
      </c>
      <c r="DA88" s="63" t="s">
        <v>4675</v>
      </c>
    </row>
    <row r="89" spans="1:105" ht="12" customHeight="1" x14ac:dyDescent="0.25">
      <c r="A89" s="97" t="s">
        <v>131</v>
      </c>
      <c r="B89" s="98"/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12.167945371241718</v>
      </c>
      <c r="L89" s="99">
        <v>11.946157736515273</v>
      </c>
      <c r="M89" s="99">
        <v>13.381503121803776</v>
      </c>
      <c r="N89" s="99">
        <v>13.255727322455556</v>
      </c>
      <c r="O89" s="99">
        <v>13.575471755340322</v>
      </c>
      <c r="P89" s="99">
        <v>13.446835727891562</v>
      </c>
      <c r="Q89" s="99">
        <v>13.820999902795307</v>
      </c>
      <c r="R89" s="99">
        <v>12.444291514545572</v>
      </c>
      <c r="S89" s="99">
        <v>10.587921156724223</v>
      </c>
      <c r="T89" s="99">
        <v>18.218147308251712</v>
      </c>
      <c r="U89" s="99">
        <v>15.793632812923217</v>
      </c>
      <c r="V89" s="99">
        <v>14.492541344046421</v>
      </c>
      <c r="W89" s="99">
        <v>15.081295250846949</v>
      </c>
      <c r="DA89" s="63" t="s">
        <v>4676</v>
      </c>
    </row>
    <row r="90" spans="1:105" ht="12" customHeight="1" x14ac:dyDescent="0.25">
      <c r="A90" s="100" t="s">
        <v>204</v>
      </c>
      <c r="B90" s="101"/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6.0015785841201357</v>
      </c>
      <c r="L90" s="102">
        <v>6.1524317606395096</v>
      </c>
      <c r="M90" s="102">
        <v>6.6553766887954318</v>
      </c>
      <c r="N90" s="102">
        <v>6.3695442974947039</v>
      </c>
      <c r="O90" s="102">
        <v>6.707304605014329</v>
      </c>
      <c r="P90" s="102">
        <v>6.5154266490323458</v>
      </c>
      <c r="Q90" s="102">
        <v>6.7893952650435487</v>
      </c>
      <c r="R90" s="102">
        <v>6.0165286106336344</v>
      </c>
      <c r="S90" s="102">
        <v>5.0057595102075227</v>
      </c>
      <c r="T90" s="102">
        <v>10.229503336151769</v>
      </c>
      <c r="U90" s="102">
        <v>8.0091923277946506</v>
      </c>
      <c r="V90" s="102">
        <v>7.2006762720128616</v>
      </c>
      <c r="W90" s="102">
        <v>7.3040782004143745</v>
      </c>
      <c r="DA90" s="131" t="s">
        <v>4677</v>
      </c>
    </row>
    <row r="91" spans="1:105" ht="12" customHeight="1" x14ac:dyDescent="0.25">
      <c r="A91" s="103" t="s">
        <v>52</v>
      </c>
      <c r="B91" s="104"/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6.1663667871215839</v>
      </c>
      <c r="L91" s="105">
        <v>5.7937259758757644</v>
      </c>
      <c r="M91" s="105">
        <v>6.7261264330083455</v>
      </c>
      <c r="N91" s="105">
        <v>6.8861830249608511</v>
      </c>
      <c r="O91" s="105">
        <v>6.8681671503259958</v>
      </c>
      <c r="P91" s="105">
        <v>6.9314090788592164</v>
      </c>
      <c r="Q91" s="105">
        <v>7.0316046377517578</v>
      </c>
      <c r="R91" s="105">
        <v>6.4277629039119404</v>
      </c>
      <c r="S91" s="105">
        <v>5.582161646516699</v>
      </c>
      <c r="T91" s="105">
        <v>7.9886439720999434</v>
      </c>
      <c r="U91" s="105">
        <v>7.7844404851285658</v>
      </c>
      <c r="V91" s="105">
        <v>7.2918650720335565</v>
      </c>
      <c r="W91" s="105">
        <v>7.7772170504325757</v>
      </c>
      <c r="DA91" s="132" t="s">
        <v>4678</v>
      </c>
    </row>
    <row r="92" spans="1:105" ht="12" customHeight="1" x14ac:dyDescent="0.25">
      <c r="A92" s="106" t="s">
        <v>124</v>
      </c>
      <c r="B92" s="101"/>
      <c r="C92" s="102">
        <v>10.080408915350075</v>
      </c>
      <c r="D92" s="102">
        <v>10.206262499390647</v>
      </c>
      <c r="E92" s="102">
        <v>10.720423158648913</v>
      </c>
      <c r="F92" s="102">
        <v>11.072373734753603</v>
      </c>
      <c r="G92" s="102">
        <v>11.180758434643231</v>
      </c>
      <c r="H92" s="102">
        <v>11.311723467847017</v>
      </c>
      <c r="I92" s="102">
        <v>11.748393217661462</v>
      </c>
      <c r="J92" s="102">
        <v>12.060496549042739</v>
      </c>
      <c r="K92" s="102">
        <v>12.471869533109059</v>
      </c>
      <c r="L92" s="102">
        <v>12.664166766080529</v>
      </c>
      <c r="M92" s="102">
        <v>12.597467357584742</v>
      </c>
      <c r="N92" s="102">
        <v>13.250045040759616</v>
      </c>
      <c r="O92" s="102">
        <v>13.144805977903639</v>
      </c>
      <c r="P92" s="102">
        <v>13.370512109297668</v>
      </c>
      <c r="Q92" s="102">
        <v>13.390586034310644</v>
      </c>
      <c r="R92" s="102">
        <v>13.844195356838405</v>
      </c>
      <c r="S92" s="102">
        <v>14.201797058584479</v>
      </c>
      <c r="T92" s="102">
        <v>14.708235954337592</v>
      </c>
      <c r="U92" s="102">
        <v>15.604037074164214</v>
      </c>
      <c r="V92" s="102">
        <v>15.424086854088168</v>
      </c>
      <c r="W92" s="102">
        <v>14.779636697966856</v>
      </c>
      <c r="DA92" s="131" t="s">
        <v>4679</v>
      </c>
    </row>
    <row r="93" spans="1:105" ht="12" customHeight="1" x14ac:dyDescent="0.25">
      <c r="A93" s="107" t="s">
        <v>123</v>
      </c>
      <c r="B93" s="104"/>
      <c r="C93" s="105">
        <v>0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0</v>
      </c>
      <c r="K93" s="105">
        <v>12.491099326771563</v>
      </c>
      <c r="L93" s="105">
        <v>12.678540471010884</v>
      </c>
      <c r="M93" s="105">
        <v>12.608735275157498</v>
      </c>
      <c r="N93" s="105">
        <v>13.257416062521028</v>
      </c>
      <c r="O93" s="105">
        <v>13.154142967732957</v>
      </c>
      <c r="P93" s="105">
        <v>13.401290756163137</v>
      </c>
      <c r="Q93" s="105">
        <v>13.421805902072979</v>
      </c>
      <c r="R93" s="105">
        <v>13.874106602784215</v>
      </c>
      <c r="S93" s="105">
        <v>14.22563212351907</v>
      </c>
      <c r="T93" s="105">
        <v>14.720767010141103</v>
      </c>
      <c r="U93" s="105">
        <v>15.615607216962037</v>
      </c>
      <c r="V93" s="105">
        <v>15.432923432006884</v>
      </c>
      <c r="W93" s="105">
        <v>14.781304990081683</v>
      </c>
      <c r="DA93" s="132" t="s">
        <v>4680</v>
      </c>
    </row>
    <row r="94" spans="1:105" ht="12" customHeight="1" x14ac:dyDescent="0.25">
      <c r="A94" s="108" t="s">
        <v>50</v>
      </c>
      <c r="B94" s="98"/>
      <c r="C94" s="99">
        <v>0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0</v>
      </c>
      <c r="K94" s="99">
        <v>6.1605598339737702</v>
      </c>
      <c r="L94" s="99">
        <v>6.5327858922565207</v>
      </c>
      <c r="M94" s="99">
        <v>6.2668677081187045</v>
      </c>
      <c r="N94" s="99">
        <v>6.3686955049746414</v>
      </c>
      <c r="O94" s="99">
        <v>6.496247801365457</v>
      </c>
      <c r="P94" s="99">
        <v>6.4899529658157338</v>
      </c>
      <c r="Q94" s="99">
        <v>6.5856402604157651</v>
      </c>
      <c r="R94" s="99">
        <v>6.7313173304789711</v>
      </c>
      <c r="S94" s="99">
        <v>6.7809925326519522</v>
      </c>
      <c r="T94" s="99">
        <v>8.2130441155883105</v>
      </c>
      <c r="U94" s="99">
        <v>7.9120167577955858</v>
      </c>
      <c r="V94" s="99">
        <v>7.6833245748220165</v>
      </c>
      <c r="W94" s="99">
        <v>7.1504878325109189</v>
      </c>
      <c r="DA94" s="63" t="s">
        <v>4681</v>
      </c>
    </row>
    <row r="95" spans="1:105" ht="12" customHeight="1" x14ac:dyDescent="0.25">
      <c r="A95" s="108" t="s">
        <v>52</v>
      </c>
      <c r="B95" s="98"/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6.3305394927977945</v>
      </c>
      <c r="L95" s="99">
        <v>6.1457545787543637</v>
      </c>
      <c r="M95" s="99">
        <v>6.3418675670387943</v>
      </c>
      <c r="N95" s="99">
        <v>6.8887205575463888</v>
      </c>
      <c r="O95" s="99">
        <v>6.6578951663674966</v>
      </c>
      <c r="P95" s="99">
        <v>6.9113377903473996</v>
      </c>
      <c r="Q95" s="99">
        <v>6.836165641657213</v>
      </c>
      <c r="R95" s="99">
        <v>7.1427892723052446</v>
      </c>
      <c r="S95" s="99">
        <v>7.4446395908671192</v>
      </c>
      <c r="T95" s="99">
        <v>6.5077228945527903</v>
      </c>
      <c r="U95" s="99">
        <v>7.7035904591664508</v>
      </c>
      <c r="V95" s="99">
        <v>7.7495988571848669</v>
      </c>
      <c r="W95" s="99">
        <v>7.6308171575707613</v>
      </c>
      <c r="DA95" s="63" t="s">
        <v>4682</v>
      </c>
    </row>
    <row r="96" spans="1:105" ht="12" customHeight="1" x14ac:dyDescent="0.25">
      <c r="A96" s="106" t="s">
        <v>122</v>
      </c>
      <c r="B96" s="101"/>
      <c r="C96" s="102">
        <v>8.6106819297914381</v>
      </c>
      <c r="D96" s="102">
        <v>6.5326418303674556</v>
      </c>
      <c r="E96" s="102">
        <v>13.808602658908267</v>
      </c>
      <c r="F96" s="102">
        <v>12.847412390074554</v>
      </c>
      <c r="G96" s="102">
        <v>10.177171327789882</v>
      </c>
      <c r="H96" s="102">
        <v>12.060164740366044</v>
      </c>
      <c r="I96" s="102">
        <v>11.053588460761411</v>
      </c>
      <c r="J96" s="102">
        <v>11.624749506229923</v>
      </c>
      <c r="K96" s="102">
        <v>12.253073491346891</v>
      </c>
      <c r="L96" s="102">
        <v>13.125067913209234</v>
      </c>
      <c r="M96" s="102">
        <v>12.894659376405064</v>
      </c>
      <c r="N96" s="102">
        <v>12.691442871163702</v>
      </c>
      <c r="O96" s="102">
        <v>13.59303017798219</v>
      </c>
      <c r="P96" s="102">
        <v>13.532696769688977</v>
      </c>
      <c r="Q96" s="102">
        <v>13.888823002809566</v>
      </c>
      <c r="R96" s="102">
        <v>14.088245135331784</v>
      </c>
      <c r="S96" s="102">
        <v>14.197281253949305</v>
      </c>
      <c r="T96" s="102">
        <v>0</v>
      </c>
      <c r="U96" s="102">
        <v>14.902069455045025</v>
      </c>
      <c r="V96" s="102">
        <v>0</v>
      </c>
      <c r="W96" s="102">
        <v>14.90159048068006</v>
      </c>
      <c r="DA96" s="131" t="s">
        <v>4683</v>
      </c>
    </row>
    <row r="97" spans="1:105" ht="12" customHeight="1" x14ac:dyDescent="0.25">
      <c r="A97" s="107" t="s">
        <v>121</v>
      </c>
      <c r="B97" s="104"/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12.276316980753039</v>
      </c>
      <c r="L97" s="105">
        <v>13.139990858131181</v>
      </c>
      <c r="M97" s="105">
        <v>12.901972135033656</v>
      </c>
      <c r="N97" s="105">
        <v>12.694519826406818</v>
      </c>
      <c r="O97" s="105">
        <v>13.61872692028896</v>
      </c>
      <c r="P97" s="105">
        <v>13.608820068997122</v>
      </c>
      <c r="Q97" s="105">
        <v>13.985508295480095</v>
      </c>
      <c r="R97" s="105">
        <v>14.178726308050392</v>
      </c>
      <c r="S97" s="105">
        <v>14.259135746756284</v>
      </c>
      <c r="T97" s="105">
        <v>13.864244991739126</v>
      </c>
      <c r="U97" s="105">
        <v>14.919384920863234</v>
      </c>
      <c r="V97" s="105">
        <v>15.330131604367796</v>
      </c>
      <c r="W97" s="105">
        <v>14.933083969810923</v>
      </c>
      <c r="DA97" s="132" t="s">
        <v>4684</v>
      </c>
    </row>
    <row r="98" spans="1:105" ht="12" customHeight="1" x14ac:dyDescent="0.25">
      <c r="A98" s="108" t="s">
        <v>53</v>
      </c>
      <c r="B98" s="98"/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6.0550417161131938</v>
      </c>
      <c r="L98" s="99">
        <v>6.7801349556590429</v>
      </c>
      <c r="M98" s="99">
        <v>6.414056515782276</v>
      </c>
      <c r="N98" s="99">
        <v>6.0918170385181432</v>
      </c>
      <c r="O98" s="99">
        <v>6.7317992948185594</v>
      </c>
      <c r="P98" s="99">
        <v>6.5959118741985687</v>
      </c>
      <c r="Q98" s="99">
        <v>6.8784735783884985</v>
      </c>
      <c r="R98" s="99">
        <v>6.9095826196064465</v>
      </c>
      <c r="S98" s="99">
        <v>6.8242664299230675</v>
      </c>
      <c r="T98" s="99">
        <v>7.6454070790520463</v>
      </c>
      <c r="U98" s="99">
        <v>7.5556721273845904</v>
      </c>
      <c r="V98" s="99">
        <v>7.6607517356863744</v>
      </c>
      <c r="W98" s="99">
        <v>7.163378668561915</v>
      </c>
      <c r="DA98" s="63" t="s">
        <v>4685</v>
      </c>
    </row>
    <row r="99" spans="1:105" ht="12" customHeight="1" x14ac:dyDescent="0.25">
      <c r="A99" s="108" t="s">
        <v>52</v>
      </c>
      <c r="B99" s="98"/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6.2212752646398455</v>
      </c>
      <c r="L99" s="99">
        <v>6.3598559024721402</v>
      </c>
      <c r="M99" s="99">
        <v>6.4879156192513818</v>
      </c>
      <c r="N99" s="99">
        <v>6.6027027878886759</v>
      </c>
      <c r="O99" s="99">
        <v>6.8869276254704008</v>
      </c>
      <c r="P99" s="99">
        <v>7.0129081947985528</v>
      </c>
      <c r="Q99" s="99">
        <v>7.1070347170915955</v>
      </c>
      <c r="R99" s="99">
        <v>7.269143688443946</v>
      </c>
      <c r="S99" s="99">
        <v>7.4348693168332165</v>
      </c>
      <c r="T99" s="99">
        <v>6.2188379126870768</v>
      </c>
      <c r="U99" s="99">
        <v>7.3637127934786424</v>
      </c>
      <c r="V99" s="99">
        <v>7.6693798686814221</v>
      </c>
      <c r="W99" s="99">
        <v>7.7697053012490072</v>
      </c>
      <c r="DA99" s="63" t="s">
        <v>4686</v>
      </c>
    </row>
    <row r="100" spans="1:105" ht="12" customHeight="1" x14ac:dyDescent="0.25">
      <c r="A100" s="121" t="s">
        <v>54</v>
      </c>
      <c r="B100" s="122"/>
      <c r="C100" s="123">
        <v>4.7173544322733258</v>
      </c>
      <c r="D100" s="123">
        <v>4.6116544952376879</v>
      </c>
      <c r="E100" s="123">
        <v>8.1244188902024739</v>
      </c>
      <c r="F100" s="123">
        <v>7.4663299771867591</v>
      </c>
      <c r="G100" s="123">
        <v>6.7496126788440387</v>
      </c>
      <c r="H100" s="123">
        <v>7.0412005131413986</v>
      </c>
      <c r="I100" s="123">
        <v>7.1438152716954324</v>
      </c>
      <c r="J100" s="123">
        <v>7.3722182087068138</v>
      </c>
      <c r="K100" s="123">
        <v>7.5049428943180816</v>
      </c>
      <c r="L100" s="123">
        <v>7.8574541935472801</v>
      </c>
      <c r="M100" s="123">
        <v>7.5425601580628214</v>
      </c>
      <c r="N100" s="123">
        <v>7.4035022465522413</v>
      </c>
      <c r="O100" s="123">
        <v>7.2580008800725437</v>
      </c>
      <c r="P100" s="123">
        <v>7.0644440507145747</v>
      </c>
      <c r="Q100" s="123">
        <v>7.056504855093487</v>
      </c>
      <c r="R100" s="123">
        <v>7.0166976692236283</v>
      </c>
      <c r="S100" s="123">
        <v>6.8556654125153678</v>
      </c>
      <c r="T100" s="123">
        <v>7.8845698983735666</v>
      </c>
      <c r="U100" s="123">
        <v>7.7406661582336094</v>
      </c>
      <c r="V100" s="123">
        <v>7.3736849260319657</v>
      </c>
      <c r="W100" s="123">
        <v>7.2705747046786096</v>
      </c>
      <c r="DA100" s="130" t="s">
        <v>4687</v>
      </c>
    </row>
    <row r="101" spans="1:105" ht="12" customHeight="1" x14ac:dyDescent="0.25">
      <c r="A101" s="97" t="s">
        <v>207</v>
      </c>
      <c r="B101" s="98"/>
      <c r="C101" s="99">
        <v>4.6443906190881634</v>
      </c>
      <c r="D101" s="99">
        <v>5.2576610329132727</v>
      </c>
      <c r="E101" s="99">
        <v>7.0633915142660273</v>
      </c>
      <c r="F101" s="99">
        <v>7.2981984288002808</v>
      </c>
      <c r="G101" s="99">
        <v>6.8728286974072308</v>
      </c>
      <c r="H101" s="99">
        <v>6.9569105205124906</v>
      </c>
      <c r="I101" s="99">
        <v>7.2158109775974237</v>
      </c>
      <c r="J101" s="99">
        <v>7.4352601007470005</v>
      </c>
      <c r="K101" s="99">
        <v>7.469240294977805</v>
      </c>
      <c r="L101" s="99">
        <v>7.3029521864945446</v>
      </c>
      <c r="M101" s="99">
        <v>7.7964784795282354</v>
      </c>
      <c r="N101" s="99">
        <v>7.3897038676193718</v>
      </c>
      <c r="O101" s="99">
        <v>7.2624112374365488</v>
      </c>
      <c r="P101" s="99">
        <v>7.0935099744954329</v>
      </c>
      <c r="Q101" s="99">
        <v>7.2428937732575438</v>
      </c>
      <c r="R101" s="99">
        <v>6.4317067244666228</v>
      </c>
      <c r="S101" s="99">
        <v>5.4414846384075011</v>
      </c>
      <c r="T101" s="99">
        <v>9.2029701147626763</v>
      </c>
      <c r="U101" s="99">
        <v>7.9387725963587226</v>
      </c>
      <c r="V101" s="99">
        <v>7.1981321234835205</v>
      </c>
      <c r="W101" s="99">
        <v>7.5151287561373588</v>
      </c>
      <c r="DA101" s="63" t="s">
        <v>4688</v>
      </c>
    </row>
    <row r="102" spans="1:105" ht="12" customHeight="1" x14ac:dyDescent="0.25">
      <c r="A102" s="97" t="s">
        <v>50</v>
      </c>
      <c r="B102" s="98"/>
      <c r="C102" s="99">
        <v>4.871138985152669</v>
      </c>
      <c r="D102" s="99">
        <v>5.2677444739830301</v>
      </c>
      <c r="E102" s="99">
        <v>6.9929125932274045</v>
      </c>
      <c r="F102" s="99">
        <v>7.0190382748563174</v>
      </c>
      <c r="G102" s="99">
        <v>6.8541004991695083</v>
      </c>
      <c r="H102" s="99">
        <v>6.9286527879341859</v>
      </c>
      <c r="I102" s="99">
        <v>7.2116286296233101</v>
      </c>
      <c r="J102" s="99">
        <v>7.4265877295135558</v>
      </c>
      <c r="K102" s="99">
        <v>7.6612842770633192</v>
      </c>
      <c r="L102" s="99">
        <v>7.7587112028191028</v>
      </c>
      <c r="M102" s="99">
        <v>7.422171403110509</v>
      </c>
      <c r="N102" s="99">
        <v>7.4417240429583735</v>
      </c>
      <c r="O102" s="99">
        <v>7.143874576551779</v>
      </c>
      <c r="P102" s="99">
        <v>7.0712105669494871</v>
      </c>
      <c r="Q102" s="99">
        <v>7.0285690138655914</v>
      </c>
      <c r="R102" s="99">
        <v>7.126958006349069</v>
      </c>
      <c r="S102" s="99">
        <v>7.196875873710554</v>
      </c>
      <c r="T102" s="99">
        <v>7.419235790896308</v>
      </c>
      <c r="U102" s="99">
        <v>7.769222432661155</v>
      </c>
      <c r="V102" s="99">
        <v>7.3909684361953225</v>
      </c>
      <c r="W102" s="99">
        <v>7.1600390121638267</v>
      </c>
      <c r="DA102" s="63" t="s">
        <v>4689</v>
      </c>
    </row>
    <row r="103" spans="1:105" ht="12" customHeight="1" x14ac:dyDescent="0.25">
      <c r="A103" s="109" t="s">
        <v>120</v>
      </c>
      <c r="B103" s="33"/>
      <c r="C103" s="110">
        <v>4.2291437484284051</v>
      </c>
      <c r="D103" s="110">
        <v>3.331918274642693</v>
      </c>
      <c r="E103" s="110">
        <v>9.002396516784529</v>
      </c>
      <c r="F103" s="110">
        <v>8.1511187674000443</v>
      </c>
      <c r="G103" s="110">
        <v>6.2979339274130997</v>
      </c>
      <c r="H103" s="110">
        <v>7.5189857993967504</v>
      </c>
      <c r="I103" s="110">
        <v>6.8244506386138113</v>
      </c>
      <c r="J103" s="110">
        <v>7.2528565459432199</v>
      </c>
      <c r="K103" s="110">
        <v>7.3196363273993414</v>
      </c>
      <c r="L103" s="110">
        <v>8.17867855957528</v>
      </c>
      <c r="M103" s="110">
        <v>7.5112432165303478</v>
      </c>
      <c r="N103" s="110">
        <v>7.3409234198825235</v>
      </c>
      <c r="O103" s="110">
        <v>7.5256629916418012</v>
      </c>
      <c r="P103" s="110">
        <v>7.0219706293734321</v>
      </c>
      <c r="Q103" s="110">
        <v>7.0090148918127388</v>
      </c>
      <c r="R103" s="110">
        <v>7.199951520815584</v>
      </c>
      <c r="S103" s="110">
        <v>7.3596475720828964</v>
      </c>
      <c r="T103" s="110">
        <v>7.3770493660218746</v>
      </c>
      <c r="U103" s="110">
        <v>7.4368639606196858</v>
      </c>
      <c r="V103" s="110">
        <v>7.4933763276362377</v>
      </c>
      <c r="W103" s="110">
        <v>7.4378170691930876</v>
      </c>
      <c r="DA103" s="60" t="s">
        <v>4690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8">
        <f t="shared" ref="C105:Q105" si="35">C106+C109+C111+C120</f>
        <v>90.983550896972829</v>
      </c>
      <c r="D105" s="118">
        <f t="shared" si="35"/>
        <v>128.22035499224364</v>
      </c>
      <c r="E105" s="118">
        <f t="shared" si="35"/>
        <v>119.73062172029296</v>
      </c>
      <c r="F105" s="118">
        <f t="shared" si="35"/>
        <v>102.11629117413932</v>
      </c>
      <c r="G105" s="118">
        <f t="shared" si="35"/>
        <v>129.22761902126535</v>
      </c>
      <c r="H105" s="118">
        <f t="shared" si="35"/>
        <v>132.89905725984161</v>
      </c>
      <c r="I105" s="118">
        <f t="shared" si="35"/>
        <v>107.07416337655</v>
      </c>
      <c r="J105" s="118">
        <f t="shared" si="35"/>
        <v>115.82667913865403</v>
      </c>
      <c r="K105" s="118">
        <f t="shared" si="35"/>
        <v>126.729579278627</v>
      </c>
      <c r="L105" s="118">
        <f t="shared" si="35"/>
        <v>121.54416412195688</v>
      </c>
      <c r="M105" s="118">
        <f t="shared" si="35"/>
        <v>111.37332933336457</v>
      </c>
      <c r="N105" s="118">
        <f t="shared" si="35"/>
        <v>117.77634657772973</v>
      </c>
      <c r="O105" s="118">
        <f t="shared" si="35"/>
        <v>113.27065025365799</v>
      </c>
      <c r="P105" s="118">
        <f t="shared" si="35"/>
        <v>108.31866137201095</v>
      </c>
      <c r="Q105" s="118">
        <f t="shared" si="35"/>
        <v>108.93743330734044</v>
      </c>
      <c r="R105" s="118">
        <f t="shared" ref="R105:V105" si="36">R106+R109+R111+R120</f>
        <v>108.10487102463273</v>
      </c>
      <c r="S105" s="118">
        <f t="shared" si="36"/>
        <v>105.13119286654182</v>
      </c>
      <c r="T105" s="118">
        <f t="shared" si="36"/>
        <v>104.32825785199638</v>
      </c>
      <c r="U105" s="118">
        <f t="shared" si="36"/>
        <v>103.61352418809976</v>
      </c>
      <c r="V105" s="118">
        <f t="shared" si="36"/>
        <v>96.718441497833822</v>
      </c>
      <c r="W105" s="118">
        <f t="shared" ref="W105" si="37">W106+W109+W111+W120</f>
        <v>93.940043365635347</v>
      </c>
      <c r="DA105" s="129" t="s">
        <v>4691</v>
      </c>
    </row>
    <row r="106" spans="1:105" ht="12.95" customHeight="1" x14ac:dyDescent="0.25">
      <c r="A106" s="121" t="s">
        <v>57</v>
      </c>
      <c r="B106" s="122"/>
      <c r="C106" s="123">
        <f t="shared" ref="C106:Q106" si="38">SUM(C107:C108)</f>
        <v>78.883673211803981</v>
      </c>
      <c r="D106" s="123">
        <f t="shared" si="38"/>
        <v>112.85547886242959</v>
      </c>
      <c r="E106" s="123">
        <f t="shared" si="38"/>
        <v>99.990108592258437</v>
      </c>
      <c r="F106" s="123">
        <f t="shared" si="38"/>
        <v>84.49427177364106</v>
      </c>
      <c r="G106" s="123">
        <f t="shared" si="38"/>
        <v>110.00391446697908</v>
      </c>
      <c r="H106" s="123">
        <f t="shared" si="38"/>
        <v>113.30993385355207</v>
      </c>
      <c r="I106" s="123">
        <f t="shared" si="38"/>
        <v>89.176398248091544</v>
      </c>
      <c r="J106" s="123">
        <f t="shared" si="38"/>
        <v>96.561724948751703</v>
      </c>
      <c r="K106" s="123">
        <f t="shared" si="38"/>
        <v>106.05436073687918</v>
      </c>
      <c r="L106" s="123">
        <f t="shared" si="38"/>
        <v>101.03957261491942</v>
      </c>
      <c r="M106" s="123">
        <f t="shared" si="38"/>
        <v>91.428747204027516</v>
      </c>
      <c r="N106" s="123">
        <f t="shared" si="38"/>
        <v>97.318996710668898</v>
      </c>
      <c r="O106" s="123">
        <f t="shared" si="38"/>
        <v>92.68599444058934</v>
      </c>
      <c r="P106" s="123">
        <f t="shared" si="38"/>
        <v>87.151548877918415</v>
      </c>
      <c r="Q106" s="123">
        <f t="shared" si="38"/>
        <v>87.037746565742168</v>
      </c>
      <c r="R106" s="123">
        <f t="shared" ref="R106:V106" si="39">SUM(R107:R108)</f>
        <v>86.273489134350797</v>
      </c>
      <c r="S106" s="123">
        <f t="shared" si="39"/>
        <v>83.401079585680549</v>
      </c>
      <c r="T106" s="123">
        <f t="shared" si="39"/>
        <v>82.364792308434446</v>
      </c>
      <c r="U106" s="123">
        <f t="shared" si="39"/>
        <v>80.728519869784762</v>
      </c>
      <c r="V106" s="123">
        <f t="shared" si="39"/>
        <v>74.268393268004388</v>
      </c>
      <c r="W106" s="123">
        <f t="shared" ref="W106" si="40">SUM(W107:W108)</f>
        <v>71.358989128670331</v>
      </c>
      <c r="DA106" s="130" t="s">
        <v>4692</v>
      </c>
    </row>
    <row r="107" spans="1:105" ht="12" customHeight="1" x14ac:dyDescent="0.25">
      <c r="A107" s="97" t="s">
        <v>202</v>
      </c>
      <c r="B107" s="98"/>
      <c r="C107" s="99">
        <v>78.565779575500926</v>
      </c>
      <c r="D107" s="99">
        <v>112.40541861881628</v>
      </c>
      <c r="E107" s="99">
        <v>99.591685033829037</v>
      </c>
      <c r="F107" s="99">
        <v>84.163324985320045</v>
      </c>
      <c r="G107" s="99">
        <v>109.57964461626392</v>
      </c>
      <c r="H107" s="99">
        <v>112.87474469261004</v>
      </c>
      <c r="I107" s="99">
        <v>88.8429026597301</v>
      </c>
      <c r="J107" s="99">
        <v>96.204295171816838</v>
      </c>
      <c r="K107" s="99">
        <v>105.66730104792083</v>
      </c>
      <c r="L107" s="99">
        <v>100.66999740866298</v>
      </c>
      <c r="M107" s="99">
        <v>91.102715966223471</v>
      </c>
      <c r="N107" s="99">
        <v>96.975282760252824</v>
      </c>
      <c r="O107" s="99">
        <v>92.364442090418137</v>
      </c>
      <c r="P107" s="99">
        <v>86.859451963217481</v>
      </c>
      <c r="Q107" s="99">
        <v>86.751390466053181</v>
      </c>
      <c r="R107" s="99">
        <v>85.991330269080052</v>
      </c>
      <c r="S107" s="99">
        <v>83.130939162367412</v>
      </c>
      <c r="T107" s="99">
        <v>82.094135761773018</v>
      </c>
      <c r="U107" s="99">
        <v>80.468905574171202</v>
      </c>
      <c r="V107" s="99">
        <v>74.029988222917325</v>
      </c>
      <c r="W107" s="99">
        <v>71.135374245209604</v>
      </c>
      <c r="DA107" s="63" t="s">
        <v>4693</v>
      </c>
    </row>
    <row r="108" spans="1:105" ht="12" customHeight="1" x14ac:dyDescent="0.25">
      <c r="A108" s="97" t="s">
        <v>53</v>
      </c>
      <c r="B108" s="98"/>
      <c r="C108" s="99">
        <v>0.31789363630305961</v>
      </c>
      <c r="D108" s="99">
        <v>0.45006024361331309</v>
      </c>
      <c r="E108" s="99">
        <v>0.39842355842939414</v>
      </c>
      <c r="F108" s="99">
        <v>0.33094678832101992</v>
      </c>
      <c r="G108" s="99">
        <v>0.42426985071516937</v>
      </c>
      <c r="H108" s="99">
        <v>0.43518916094202414</v>
      </c>
      <c r="I108" s="99">
        <v>0.33349558836144916</v>
      </c>
      <c r="J108" s="99">
        <v>0.35742977693486733</v>
      </c>
      <c r="K108" s="99">
        <v>0.38705968895834775</v>
      </c>
      <c r="L108" s="99">
        <v>0.36957520625644213</v>
      </c>
      <c r="M108" s="99">
        <v>0.32603123780404042</v>
      </c>
      <c r="N108" s="99">
        <v>0.343713950416071</v>
      </c>
      <c r="O108" s="99">
        <v>0.32155235017120332</v>
      </c>
      <c r="P108" s="99">
        <v>0.29209691470093235</v>
      </c>
      <c r="Q108" s="99">
        <v>0.28635609968898745</v>
      </c>
      <c r="R108" s="99">
        <v>0.28215886527074818</v>
      </c>
      <c r="S108" s="99">
        <v>0.27014042331314408</v>
      </c>
      <c r="T108" s="99">
        <v>0.27065654666142652</v>
      </c>
      <c r="U108" s="99">
        <v>0.25961429561356575</v>
      </c>
      <c r="V108" s="99">
        <v>0.23840504508706137</v>
      </c>
      <c r="W108" s="99">
        <v>0.22361488346073158</v>
      </c>
      <c r="DA108" s="63" t="s">
        <v>4694</v>
      </c>
    </row>
    <row r="109" spans="1:105" ht="12.95" customHeight="1" x14ac:dyDescent="0.25">
      <c r="A109" s="121" t="s">
        <v>92</v>
      </c>
      <c r="B109" s="122"/>
      <c r="C109" s="123">
        <f t="shared" ref="C109:W109" si="41">C110</f>
        <v>0</v>
      </c>
      <c r="D109" s="123">
        <f t="shared" si="41"/>
        <v>0</v>
      </c>
      <c r="E109" s="123">
        <f t="shared" si="41"/>
        <v>6.3672938580554726E-3</v>
      </c>
      <c r="F109" s="123">
        <f t="shared" si="41"/>
        <v>1.46593331473019E-2</v>
      </c>
      <c r="G109" s="123">
        <f t="shared" si="41"/>
        <v>7.4656129501961292E-3</v>
      </c>
      <c r="H109" s="123">
        <f t="shared" si="41"/>
        <v>2.0497225834387237E-2</v>
      </c>
      <c r="I109" s="123">
        <f t="shared" si="41"/>
        <v>3.8913207813913754E-2</v>
      </c>
      <c r="J109" s="123">
        <f t="shared" si="41"/>
        <v>6.6753366056546776E-2</v>
      </c>
      <c r="K109" s="123">
        <f t="shared" si="41"/>
        <v>9.2436127521704048E-2</v>
      </c>
      <c r="L109" s="123">
        <f t="shared" si="41"/>
        <v>9.6612985353866851E-2</v>
      </c>
      <c r="M109" s="123">
        <f t="shared" si="41"/>
        <v>0.12415788747977967</v>
      </c>
      <c r="N109" s="123">
        <f t="shared" si="41"/>
        <v>0.11163821647466012</v>
      </c>
      <c r="O109" s="123">
        <f t="shared" si="41"/>
        <v>0.20673102172371263</v>
      </c>
      <c r="P109" s="123">
        <f t="shared" si="41"/>
        <v>0.28686739580084675</v>
      </c>
      <c r="Q109" s="123">
        <f t="shared" si="41"/>
        <v>0.6932159517103057</v>
      </c>
      <c r="R109" s="123">
        <f t="shared" si="41"/>
        <v>0.50744338428822611</v>
      </c>
      <c r="S109" s="123">
        <f t="shared" si="41"/>
        <v>0.42449648549024965</v>
      </c>
      <c r="T109" s="123">
        <f t="shared" si="41"/>
        <v>0.47584238130022416</v>
      </c>
      <c r="U109" s="123">
        <f t="shared" si="41"/>
        <v>0.49918264222382197</v>
      </c>
      <c r="V109" s="123">
        <f t="shared" si="41"/>
        <v>0.31632175158789672</v>
      </c>
      <c r="W109" s="123">
        <f t="shared" si="41"/>
        <v>0.17556835958108247</v>
      </c>
      <c r="DA109" s="130" t="s">
        <v>4695</v>
      </c>
    </row>
    <row r="110" spans="1:105" ht="12" customHeight="1" x14ac:dyDescent="0.25">
      <c r="A110" s="97" t="s">
        <v>53</v>
      </c>
      <c r="B110" s="98"/>
      <c r="C110" s="99">
        <f>RES_hhdet_in_tesh!C110/RES_summary!C$21</f>
        <v>0</v>
      </c>
      <c r="D110" s="99">
        <f>RES_hhdet_in_tesh!D110/RES_summary!D$21</f>
        <v>0</v>
      </c>
      <c r="E110" s="99">
        <f>RES_hhdet_in_tesh!E110/RES_summary!E$21</f>
        <v>6.3672938580554726E-3</v>
      </c>
      <c r="F110" s="99">
        <f>RES_hhdet_in_tesh!F110/RES_summary!F$21</f>
        <v>1.46593331473019E-2</v>
      </c>
      <c r="G110" s="99">
        <f>RES_hhdet_in_tesh!G110/RES_summary!G$21</f>
        <v>7.4656129501961292E-3</v>
      </c>
      <c r="H110" s="99">
        <f>RES_hhdet_in_tesh!H110/RES_summary!H$21</f>
        <v>2.0497225834387237E-2</v>
      </c>
      <c r="I110" s="99">
        <f>RES_hhdet_in_tesh!I110/RES_summary!I$21</f>
        <v>3.8913207813913754E-2</v>
      </c>
      <c r="J110" s="99">
        <f>RES_hhdet_in_tesh!J110/RES_summary!J$21</f>
        <v>6.6753366056546776E-2</v>
      </c>
      <c r="K110" s="99">
        <f>RES_hhdet_in_tesh!K110/RES_summary!K$21</f>
        <v>9.2436127521704048E-2</v>
      </c>
      <c r="L110" s="99">
        <f>RES_hhdet_in_tesh!L110/RES_summary!L$21</f>
        <v>9.6612985353866851E-2</v>
      </c>
      <c r="M110" s="99">
        <f>RES_hhdet_in_tesh!M110/RES_summary!M$21</f>
        <v>0.12415788747977967</v>
      </c>
      <c r="N110" s="99">
        <f>RES_hhdet_in_tesh!N110/RES_summary!N$21</f>
        <v>0.11163821647466012</v>
      </c>
      <c r="O110" s="99">
        <f>RES_hhdet_in_tesh!O110/RES_summary!O$21</f>
        <v>0.20673102172371263</v>
      </c>
      <c r="P110" s="99">
        <f>RES_hhdet_in_tesh!P110/RES_summary!P$21</f>
        <v>0.28686739580084675</v>
      </c>
      <c r="Q110" s="99">
        <f>RES_hhdet_in_tesh!Q110/RES_summary!Q$21</f>
        <v>0.6932159517103057</v>
      </c>
      <c r="R110" s="99">
        <f>RES_hhdet_in_tesh!R110/RES_summary!R$21</f>
        <v>0.50744338428822611</v>
      </c>
      <c r="S110" s="99">
        <f>RES_hhdet_in_tesh!S110/RES_summary!S$21</f>
        <v>0.42449648549024965</v>
      </c>
      <c r="T110" s="99">
        <f>RES_hhdet_in_tesh!T110/RES_summary!T$21</f>
        <v>0.47584238130022416</v>
      </c>
      <c r="U110" s="99">
        <f>RES_hhdet_in_tesh!U110/RES_summary!U$21</f>
        <v>0.49918264222382197</v>
      </c>
      <c r="V110" s="99">
        <f>RES_hhdet_in_tesh!V110/RES_summary!V$21</f>
        <v>0.31632175158789672</v>
      </c>
      <c r="W110" s="99">
        <f>RES_hhdet_in_tesh!W110/RES_summary!W$21</f>
        <v>0.17556835958108247</v>
      </c>
      <c r="DA110" s="63" t="s">
        <v>4696</v>
      </c>
    </row>
    <row r="111" spans="1:105" ht="12" customHeight="1" x14ac:dyDescent="0.25">
      <c r="A111" s="121" t="s">
        <v>55</v>
      </c>
      <c r="B111" s="122"/>
      <c r="C111" s="123">
        <v>7.3777341815767583</v>
      </c>
      <c r="D111" s="123">
        <v>10.819964195007778</v>
      </c>
      <c r="E111" s="123">
        <v>11.495811645740641</v>
      </c>
      <c r="F111" s="123">
        <v>10.11096483432339</v>
      </c>
      <c r="G111" s="123">
        <v>12.492657392456168</v>
      </c>
      <c r="H111" s="123">
        <v>12.511465526080132</v>
      </c>
      <c r="I111" s="123">
        <v>10.726936406817302</v>
      </c>
      <c r="J111" s="123">
        <v>11.843705626289987</v>
      </c>
      <c r="K111" s="123">
        <v>13.069406700736838</v>
      </c>
      <c r="L111" s="123">
        <v>12.425589052766092</v>
      </c>
      <c r="M111" s="123">
        <v>12.354803173663914</v>
      </c>
      <c r="N111" s="123">
        <v>12.937225744116168</v>
      </c>
      <c r="O111" s="123">
        <v>13.121233457901699</v>
      </c>
      <c r="P111" s="123">
        <v>13.822791643672613</v>
      </c>
      <c r="Q111" s="123">
        <v>14.184342638614606</v>
      </c>
      <c r="R111" s="123">
        <v>14.167897146224398</v>
      </c>
      <c r="S111" s="123">
        <v>14.049357021204408</v>
      </c>
      <c r="T111" s="123">
        <v>14.082084262558396</v>
      </c>
      <c r="U111" s="123">
        <v>14.723032310115197</v>
      </c>
      <c r="V111" s="123">
        <v>14.710015382878048</v>
      </c>
      <c r="W111" s="123">
        <v>15.203484648094413</v>
      </c>
      <c r="DA111" s="130" t="s">
        <v>4697</v>
      </c>
    </row>
    <row r="112" spans="1:105" ht="12" customHeight="1" x14ac:dyDescent="0.25">
      <c r="A112" s="97" t="s">
        <v>130</v>
      </c>
      <c r="B112" s="98"/>
      <c r="C112" s="99">
        <v>7.3475571387882894</v>
      </c>
      <c r="D112" s="99">
        <v>11.177241058727803</v>
      </c>
      <c r="E112" s="99">
        <v>11.247490926432119</v>
      </c>
      <c r="F112" s="99">
        <v>9.9483480738381775</v>
      </c>
      <c r="G112" s="99">
        <v>12.533931653858421</v>
      </c>
      <c r="H112" s="99">
        <v>12.539162686214206</v>
      </c>
      <c r="I112" s="99">
        <v>10.698191026070221</v>
      </c>
      <c r="J112" s="99">
        <v>11.91212941380876</v>
      </c>
      <c r="K112" s="99">
        <v>13.401244277270301</v>
      </c>
      <c r="L112" s="99">
        <v>11.553321746616541</v>
      </c>
      <c r="M112" s="99">
        <v>12.22694081688163</v>
      </c>
      <c r="N112" s="99">
        <v>12.974191499549818</v>
      </c>
      <c r="O112" s="99">
        <v>13.044768079721013</v>
      </c>
      <c r="P112" s="99">
        <v>13.850748359814604</v>
      </c>
      <c r="Q112" s="99">
        <v>14.21170645176181</v>
      </c>
      <c r="R112" s="99">
        <v>14.167727559745876</v>
      </c>
      <c r="S112" s="99">
        <v>13.999107275034502</v>
      </c>
      <c r="T112" s="99">
        <v>14.175446246021044</v>
      </c>
      <c r="U112" s="99">
        <v>14.607973946581577</v>
      </c>
      <c r="V112" s="99">
        <v>14.322245046794386</v>
      </c>
      <c r="W112" s="99">
        <v>15.344717239902682</v>
      </c>
      <c r="DA112" s="63" t="s">
        <v>4698</v>
      </c>
    </row>
    <row r="113" spans="1:105" ht="12" customHeight="1" x14ac:dyDescent="0.25">
      <c r="A113" s="97" t="s">
        <v>129</v>
      </c>
      <c r="B113" s="98"/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13.430079093362398</v>
      </c>
      <c r="L113" s="99">
        <v>0</v>
      </c>
      <c r="M113" s="99">
        <v>12.254431735950289</v>
      </c>
      <c r="N113" s="99">
        <v>13.006584628504344</v>
      </c>
      <c r="O113" s="99">
        <v>13.078949005062512</v>
      </c>
      <c r="P113" s="99">
        <v>13.925871475794095</v>
      </c>
      <c r="Q113" s="99">
        <v>14.288251964739951</v>
      </c>
      <c r="R113" s="99">
        <v>14.239187776880796</v>
      </c>
      <c r="S113" s="99">
        <v>14.060100116464715</v>
      </c>
      <c r="T113" s="99">
        <v>14.218940169993648</v>
      </c>
      <c r="U113" s="99">
        <v>14.650368051895818</v>
      </c>
      <c r="V113" s="99">
        <v>14.354615847594484</v>
      </c>
      <c r="W113" s="99">
        <v>15.387620004913765</v>
      </c>
      <c r="DA113" s="63" t="s">
        <v>4699</v>
      </c>
    </row>
    <row r="114" spans="1:105" ht="12" customHeight="1" x14ac:dyDescent="0.25">
      <c r="A114" s="100" t="s">
        <v>202</v>
      </c>
      <c r="B114" s="101"/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6.618816355376465</v>
      </c>
      <c r="L114" s="102">
        <v>0</v>
      </c>
      <c r="M114" s="102">
        <v>6.0804407001567915</v>
      </c>
      <c r="N114" s="102">
        <v>6.2509789251111796</v>
      </c>
      <c r="O114" s="102">
        <v>6.4535840024565418</v>
      </c>
      <c r="P114" s="102">
        <v>6.7412813736880635</v>
      </c>
      <c r="Q114" s="102">
        <v>7.0236316828509455</v>
      </c>
      <c r="R114" s="102">
        <v>6.9036151871351263</v>
      </c>
      <c r="S114" s="102">
        <v>6.6918775813180131</v>
      </c>
      <c r="T114" s="102">
        <v>7.9238592003760457</v>
      </c>
      <c r="U114" s="102">
        <v>7.4025980934427409</v>
      </c>
      <c r="V114" s="102">
        <v>7.1216220838324285</v>
      </c>
      <c r="W114" s="102">
        <v>7.4514245184110122</v>
      </c>
      <c r="DA114" s="131" t="s">
        <v>4700</v>
      </c>
    </row>
    <row r="115" spans="1:105" ht="12" customHeight="1" x14ac:dyDescent="0.25">
      <c r="A115" s="103" t="s">
        <v>52</v>
      </c>
      <c r="B115" s="104"/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6.8112627379859356</v>
      </c>
      <c r="L115" s="105">
        <v>0</v>
      </c>
      <c r="M115" s="105">
        <v>6.1739910357934971</v>
      </c>
      <c r="N115" s="105">
        <v>6.7556057033931634</v>
      </c>
      <c r="O115" s="105">
        <v>6.6253650026059709</v>
      </c>
      <c r="P115" s="105">
        <v>7.1845901021060303</v>
      </c>
      <c r="Q115" s="105">
        <v>7.2646202818890053</v>
      </c>
      <c r="R115" s="105">
        <v>7.3355725897456692</v>
      </c>
      <c r="S115" s="105">
        <v>7.3682225351466997</v>
      </c>
      <c r="T115" s="105">
        <v>6.2950809696176009</v>
      </c>
      <c r="U115" s="105">
        <v>7.2477699584530795</v>
      </c>
      <c r="V115" s="105">
        <v>7.2329937637620558</v>
      </c>
      <c r="W115" s="105">
        <v>7.9361954865027542</v>
      </c>
      <c r="DA115" s="132" t="s">
        <v>4701</v>
      </c>
    </row>
    <row r="116" spans="1:105" ht="12" customHeight="1" x14ac:dyDescent="0.25">
      <c r="A116" s="106" t="s">
        <v>122</v>
      </c>
      <c r="B116" s="101"/>
      <c r="C116" s="102">
        <v>8.6106819297914345</v>
      </c>
      <c r="D116" s="102">
        <v>6.5326418303674565</v>
      </c>
      <c r="E116" s="102">
        <v>13.808602658908267</v>
      </c>
      <c r="F116" s="102">
        <v>12.847412390074549</v>
      </c>
      <c r="G116" s="102">
        <v>10.17717132778988</v>
      </c>
      <c r="H116" s="102">
        <v>12.060164740366043</v>
      </c>
      <c r="I116" s="102">
        <v>11.053588460761409</v>
      </c>
      <c r="J116" s="102">
        <v>11.624749506229922</v>
      </c>
      <c r="K116" s="102">
        <v>12.253073491346891</v>
      </c>
      <c r="L116" s="102">
        <v>13.125067913209232</v>
      </c>
      <c r="M116" s="102">
        <v>12.894659376405066</v>
      </c>
      <c r="N116" s="102">
        <v>12.691442871163705</v>
      </c>
      <c r="O116" s="102">
        <v>13.593030177982186</v>
      </c>
      <c r="P116" s="102">
        <v>13.532696769688981</v>
      </c>
      <c r="Q116" s="102">
        <v>13.888823002809566</v>
      </c>
      <c r="R116" s="102">
        <v>14.088245135331782</v>
      </c>
      <c r="S116" s="102">
        <v>14.197281253949305</v>
      </c>
      <c r="T116" s="102">
        <v>0</v>
      </c>
      <c r="U116" s="102">
        <v>14.902069455045027</v>
      </c>
      <c r="V116" s="102">
        <v>0</v>
      </c>
      <c r="W116" s="102">
        <v>14.901590480680056</v>
      </c>
      <c r="DA116" s="131" t="s">
        <v>4702</v>
      </c>
    </row>
    <row r="117" spans="1:105" ht="12" customHeight="1" x14ac:dyDescent="0.25">
      <c r="A117" s="107" t="s">
        <v>121</v>
      </c>
      <c r="B117" s="104"/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12.276316980753039</v>
      </c>
      <c r="L117" s="105">
        <v>13.139990858131181</v>
      </c>
      <c r="M117" s="105">
        <v>12.901972135033654</v>
      </c>
      <c r="N117" s="105">
        <v>12.694519826406815</v>
      </c>
      <c r="O117" s="105">
        <v>13.61872692028896</v>
      </c>
      <c r="P117" s="105">
        <v>13.608820068997121</v>
      </c>
      <c r="Q117" s="105">
        <v>13.985508295480095</v>
      </c>
      <c r="R117" s="105">
        <v>14.178726308050392</v>
      </c>
      <c r="S117" s="105">
        <v>14.259135746756284</v>
      </c>
      <c r="T117" s="105">
        <v>13.86424499173912</v>
      </c>
      <c r="U117" s="105">
        <v>14.91938492086323</v>
      </c>
      <c r="V117" s="105">
        <v>15.330131604367798</v>
      </c>
      <c r="W117" s="105">
        <v>14.933083969810921</v>
      </c>
      <c r="DA117" s="132" t="s">
        <v>4703</v>
      </c>
    </row>
    <row r="118" spans="1:105" ht="12" customHeight="1" x14ac:dyDescent="0.25">
      <c r="A118" s="108" t="s">
        <v>53</v>
      </c>
      <c r="B118" s="98"/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6.0550417161131946</v>
      </c>
      <c r="L118" s="99">
        <v>6.7801349556590429</v>
      </c>
      <c r="M118" s="99">
        <v>6.4140565157822751</v>
      </c>
      <c r="N118" s="99">
        <v>6.0918170385181423</v>
      </c>
      <c r="O118" s="99">
        <v>6.7317992948185594</v>
      </c>
      <c r="P118" s="99">
        <v>6.5959118741985678</v>
      </c>
      <c r="Q118" s="99">
        <v>6.8784735783884985</v>
      </c>
      <c r="R118" s="99">
        <v>6.9095826196064456</v>
      </c>
      <c r="S118" s="99">
        <v>6.8242664299230658</v>
      </c>
      <c r="T118" s="99">
        <v>7.6454070790520463</v>
      </c>
      <c r="U118" s="99">
        <v>7.5556721273845904</v>
      </c>
      <c r="V118" s="99">
        <v>7.6607517356863744</v>
      </c>
      <c r="W118" s="99">
        <v>7.1633786685619167</v>
      </c>
      <c r="DA118" s="63" t="s">
        <v>4704</v>
      </c>
    </row>
    <row r="119" spans="1:105" ht="12" customHeight="1" x14ac:dyDescent="0.25">
      <c r="A119" s="108" t="s">
        <v>52</v>
      </c>
      <c r="B119" s="98"/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6.2212752646398455</v>
      </c>
      <c r="L119" s="99">
        <v>6.3598559024721393</v>
      </c>
      <c r="M119" s="99">
        <v>6.4879156192513809</v>
      </c>
      <c r="N119" s="99">
        <v>6.6027027878886715</v>
      </c>
      <c r="O119" s="99">
        <v>6.8869276254704017</v>
      </c>
      <c r="P119" s="99">
        <v>7.0129081947985519</v>
      </c>
      <c r="Q119" s="99">
        <v>7.1070347170915946</v>
      </c>
      <c r="R119" s="99">
        <v>7.2691436884439478</v>
      </c>
      <c r="S119" s="99">
        <v>7.4348693168332165</v>
      </c>
      <c r="T119" s="99">
        <v>6.2188379126870759</v>
      </c>
      <c r="U119" s="99">
        <v>7.3637127934786406</v>
      </c>
      <c r="V119" s="99">
        <v>7.6693798686814221</v>
      </c>
      <c r="W119" s="99">
        <v>7.7697053012490054</v>
      </c>
      <c r="DA119" s="63" t="s">
        <v>4705</v>
      </c>
    </row>
    <row r="120" spans="1:105" ht="12" customHeight="1" x14ac:dyDescent="0.25">
      <c r="A120" s="121" t="s">
        <v>54</v>
      </c>
      <c r="B120" s="122"/>
      <c r="C120" s="123">
        <v>4.7221435035920898</v>
      </c>
      <c r="D120" s="123">
        <v>4.5449119348062705</v>
      </c>
      <c r="E120" s="123">
        <v>8.2383341884358128</v>
      </c>
      <c r="F120" s="123">
        <v>7.4963952330275614</v>
      </c>
      <c r="G120" s="123">
        <v>6.723581548879916</v>
      </c>
      <c r="H120" s="123">
        <v>7.0571606543750161</v>
      </c>
      <c r="I120" s="123">
        <v>7.1319155138272361</v>
      </c>
      <c r="J120" s="123">
        <v>7.3544951975557957</v>
      </c>
      <c r="K120" s="123">
        <v>7.5133757134892827</v>
      </c>
      <c r="L120" s="123">
        <v>7.9823894689175035</v>
      </c>
      <c r="M120" s="123">
        <v>7.4656210681933564</v>
      </c>
      <c r="N120" s="123">
        <v>7.4084859064700002</v>
      </c>
      <c r="O120" s="123">
        <v>7.2566913334432446</v>
      </c>
      <c r="P120" s="123">
        <v>7.0574534546190755</v>
      </c>
      <c r="Q120" s="123">
        <v>7.0221281512733693</v>
      </c>
      <c r="R120" s="123">
        <v>7.1560413597693202</v>
      </c>
      <c r="S120" s="123">
        <v>7.2562597741666064</v>
      </c>
      <c r="T120" s="123">
        <v>7.40553889970331</v>
      </c>
      <c r="U120" s="123">
        <v>7.6627893659759696</v>
      </c>
      <c r="V120" s="123">
        <v>7.4237110953635064</v>
      </c>
      <c r="W120" s="123">
        <v>7.2020012292895252</v>
      </c>
      <c r="DA120" s="130" t="s">
        <v>4706</v>
      </c>
    </row>
    <row r="121" spans="1:105" ht="12" customHeight="1" x14ac:dyDescent="0.25">
      <c r="A121" s="97" t="s">
        <v>50</v>
      </c>
      <c r="B121" s="98"/>
      <c r="C121" s="99">
        <v>4.871138985152669</v>
      </c>
      <c r="D121" s="99">
        <v>5.267744473983031</v>
      </c>
      <c r="E121" s="99">
        <v>6.9929125932274045</v>
      </c>
      <c r="F121" s="99">
        <v>7.0190382748563183</v>
      </c>
      <c r="G121" s="99">
        <v>6.8541004991695091</v>
      </c>
      <c r="H121" s="99">
        <v>6.9286527879341859</v>
      </c>
      <c r="I121" s="99">
        <v>7.2116286296233101</v>
      </c>
      <c r="J121" s="99">
        <v>7.4265877295135558</v>
      </c>
      <c r="K121" s="99">
        <v>7.6612842770633209</v>
      </c>
      <c r="L121" s="99">
        <v>7.7587112028191036</v>
      </c>
      <c r="M121" s="99">
        <v>7.422171403110509</v>
      </c>
      <c r="N121" s="99">
        <v>7.4417240429583735</v>
      </c>
      <c r="O121" s="99">
        <v>7.143874576551779</v>
      </c>
      <c r="P121" s="99">
        <v>7.0712105669494871</v>
      </c>
      <c r="Q121" s="99">
        <v>7.0285690138655914</v>
      </c>
      <c r="R121" s="99">
        <v>7.1269580063490707</v>
      </c>
      <c r="S121" s="99">
        <v>7.1968758737105549</v>
      </c>
      <c r="T121" s="99">
        <v>7.419235790896308</v>
      </c>
      <c r="U121" s="99">
        <v>7.769222432661155</v>
      </c>
      <c r="V121" s="99">
        <v>7.3909684361953216</v>
      </c>
      <c r="W121" s="99">
        <v>7.1600390121638267</v>
      </c>
      <c r="DA121" s="63" t="s">
        <v>4707</v>
      </c>
    </row>
    <row r="122" spans="1:105" ht="12" customHeight="1" x14ac:dyDescent="0.25">
      <c r="A122" s="109" t="s">
        <v>120</v>
      </c>
      <c r="B122" s="33"/>
      <c r="C122" s="110">
        <v>4.2291437484284051</v>
      </c>
      <c r="D122" s="110">
        <v>3.331918274642693</v>
      </c>
      <c r="E122" s="110">
        <v>9.002396516784529</v>
      </c>
      <c r="F122" s="110">
        <v>8.1511187674000496</v>
      </c>
      <c r="G122" s="110">
        <v>6.2979339274131005</v>
      </c>
      <c r="H122" s="110">
        <v>7.5189857993967504</v>
      </c>
      <c r="I122" s="110">
        <v>6.8244506386138113</v>
      </c>
      <c r="J122" s="110">
        <v>7.2528565459432208</v>
      </c>
      <c r="K122" s="110">
        <v>7.3196363273993432</v>
      </c>
      <c r="L122" s="110">
        <v>8.17867855957528</v>
      </c>
      <c r="M122" s="110">
        <v>7.5112432165303478</v>
      </c>
      <c r="N122" s="110">
        <v>7.3409234198825217</v>
      </c>
      <c r="O122" s="110">
        <v>7.525662991641803</v>
      </c>
      <c r="P122" s="110">
        <v>7.0219706293734303</v>
      </c>
      <c r="Q122" s="110">
        <v>7.0090148918127371</v>
      </c>
      <c r="R122" s="110">
        <v>7.1999515208155822</v>
      </c>
      <c r="S122" s="110">
        <v>7.3596475720828964</v>
      </c>
      <c r="T122" s="110">
        <v>7.3770493660218728</v>
      </c>
      <c r="U122" s="110">
        <v>7.436863960619684</v>
      </c>
      <c r="V122" s="110">
        <v>7.4933763276362386</v>
      </c>
      <c r="W122" s="110">
        <v>7.4378170691930876</v>
      </c>
      <c r="DA122" s="60" t="s">
        <v>4708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8">
        <f t="shared" ref="C124:Q124" si="42">C125+C128+C130+C139</f>
        <v>122.10682587541191</v>
      </c>
      <c r="D124" s="118">
        <f t="shared" si="42"/>
        <v>114.08139668177671</v>
      </c>
      <c r="E124" s="118">
        <f t="shared" si="42"/>
        <v>116.77776403829203</v>
      </c>
      <c r="F124" s="118">
        <f t="shared" si="42"/>
        <v>115.47469490932036</v>
      </c>
      <c r="G124" s="118">
        <f t="shared" si="42"/>
        <v>117.14717551222448</v>
      </c>
      <c r="H124" s="118">
        <f t="shared" si="42"/>
        <v>118.53354938416463</v>
      </c>
      <c r="I124" s="118">
        <f t="shared" si="42"/>
        <v>116.60430847371074</v>
      </c>
      <c r="J124" s="118">
        <f t="shared" si="42"/>
        <v>115.32529624435107</v>
      </c>
      <c r="K124" s="118">
        <f t="shared" si="42"/>
        <v>117.55557701333905</v>
      </c>
      <c r="L124" s="118">
        <f t="shared" si="42"/>
        <v>129.40681088792894</v>
      </c>
      <c r="M124" s="118">
        <f t="shared" si="42"/>
        <v>116.62275524546031</v>
      </c>
      <c r="N124" s="118">
        <f t="shared" si="42"/>
        <v>119.24758153398489</v>
      </c>
      <c r="O124" s="118">
        <f t="shared" si="42"/>
        <v>115.70411002524899</v>
      </c>
      <c r="P124" s="118">
        <f t="shared" si="42"/>
        <v>105.69268817803787</v>
      </c>
      <c r="Q124" s="118">
        <f t="shared" si="42"/>
        <v>103.9757642731046</v>
      </c>
      <c r="R124" s="118">
        <f t="shared" ref="R124:V124" si="43">R125+R128+R130+R139</f>
        <v>104.27178039505547</v>
      </c>
      <c r="S124" s="118">
        <f t="shared" si="43"/>
        <v>105.14474043397301</v>
      </c>
      <c r="T124" s="118">
        <f t="shared" si="43"/>
        <v>102.79281769489913</v>
      </c>
      <c r="U124" s="118">
        <f t="shared" si="43"/>
        <v>97.377910201529915</v>
      </c>
      <c r="V124" s="118">
        <f t="shared" si="43"/>
        <v>92.647855945278181</v>
      </c>
      <c r="W124" s="118">
        <f t="shared" ref="W124" si="44">W125+W128+W130+W139</f>
        <v>92.231702887270515</v>
      </c>
      <c r="DA124" s="129" t="s">
        <v>4709</v>
      </c>
    </row>
    <row r="125" spans="1:105" ht="12.95" customHeight="1" x14ac:dyDescent="0.25">
      <c r="A125" s="121" t="s">
        <v>57</v>
      </c>
      <c r="B125" s="122"/>
      <c r="C125" s="123">
        <f t="shared" ref="C125:Q125" si="45">SUM(C126:C127)</f>
        <v>107.45441257756811</v>
      </c>
      <c r="D125" s="123">
        <f t="shared" si="45"/>
        <v>99.916938807522513</v>
      </c>
      <c r="E125" s="123">
        <f t="shared" si="45"/>
        <v>97.305883228695478</v>
      </c>
      <c r="F125" s="123">
        <f t="shared" si="45"/>
        <v>96.397243982970579</v>
      </c>
      <c r="G125" s="123">
        <f t="shared" si="45"/>
        <v>99.316784912843701</v>
      </c>
      <c r="H125" s="123">
        <f t="shared" si="45"/>
        <v>100.15685249676787</v>
      </c>
      <c r="I125" s="123">
        <f t="shared" si="45"/>
        <v>97.739657033751158</v>
      </c>
      <c r="J125" s="123">
        <f t="shared" si="45"/>
        <v>96.102221296428368</v>
      </c>
      <c r="K125" s="123">
        <f t="shared" si="45"/>
        <v>97.631743184227773</v>
      </c>
      <c r="L125" s="123">
        <f t="shared" si="45"/>
        <v>108.79141593638181</v>
      </c>
      <c r="M125" s="123">
        <f t="shared" si="45"/>
        <v>96.211312056293309</v>
      </c>
      <c r="N125" s="123">
        <f t="shared" si="45"/>
        <v>98.689686441942101</v>
      </c>
      <c r="O125" s="123">
        <f t="shared" si="45"/>
        <v>94.88085674899861</v>
      </c>
      <c r="P125" s="123">
        <f t="shared" si="45"/>
        <v>84.718472574582918</v>
      </c>
      <c r="Q125" s="123">
        <f t="shared" si="45"/>
        <v>82.396501861585932</v>
      </c>
      <c r="R125" s="123">
        <f t="shared" ref="R125:V125" si="46">SUM(R126:R127)</f>
        <v>82.899555506221517</v>
      </c>
      <c r="S125" s="123">
        <f t="shared" si="46"/>
        <v>83.163171440459152</v>
      </c>
      <c r="T125" s="123">
        <f t="shared" si="46"/>
        <v>80.912271162329233</v>
      </c>
      <c r="U125" s="123">
        <f t="shared" si="46"/>
        <v>75.051648898377181</v>
      </c>
      <c r="V125" s="123">
        <f t="shared" si="46"/>
        <v>70.721290204933368</v>
      </c>
      <c r="W125" s="123">
        <f t="shared" ref="W125" si="47">SUM(W126:W127)</f>
        <v>69.301217063533358</v>
      </c>
      <c r="DA125" s="130" t="s">
        <v>4710</v>
      </c>
    </row>
    <row r="126" spans="1:105" ht="12" customHeight="1" x14ac:dyDescent="0.25">
      <c r="A126" s="97" t="s">
        <v>203</v>
      </c>
      <c r="B126" s="98"/>
      <c r="C126" s="99">
        <v>107.02138160220551</v>
      </c>
      <c r="D126" s="99">
        <v>99.518476612562296</v>
      </c>
      <c r="E126" s="99">
        <v>96.918155314425633</v>
      </c>
      <c r="F126" s="99">
        <v>96.01967568597847</v>
      </c>
      <c r="G126" s="99">
        <v>98.933733839500931</v>
      </c>
      <c r="H126" s="99">
        <v>99.772180340335439</v>
      </c>
      <c r="I126" s="99">
        <v>97.374137175704917</v>
      </c>
      <c r="J126" s="99">
        <v>95.746492403441437</v>
      </c>
      <c r="K126" s="99">
        <v>97.27542297366044</v>
      </c>
      <c r="L126" s="99">
        <v>108.39348660094358</v>
      </c>
      <c r="M126" s="99">
        <v>95.86822638444805</v>
      </c>
      <c r="N126" s="99">
        <v>98.341131451253787</v>
      </c>
      <c r="O126" s="99">
        <v>94.551689838096507</v>
      </c>
      <c r="P126" s="99">
        <v>84.434530352375532</v>
      </c>
      <c r="Q126" s="99">
        <v>82.125415559009397</v>
      </c>
      <c r="R126" s="99">
        <v>82.628431146377224</v>
      </c>
      <c r="S126" s="99">
        <v>82.893801613970169</v>
      </c>
      <c r="T126" s="99">
        <v>80.646387703128354</v>
      </c>
      <c r="U126" s="99">
        <v>74.810290813343329</v>
      </c>
      <c r="V126" s="99">
        <v>70.494271527969659</v>
      </c>
      <c r="W126" s="99">
        <v>69.084050540204302</v>
      </c>
      <c r="DA126" s="63" t="s">
        <v>4711</v>
      </c>
    </row>
    <row r="127" spans="1:105" ht="12" customHeight="1" x14ac:dyDescent="0.25">
      <c r="A127" s="97" t="s">
        <v>53</v>
      </c>
      <c r="B127" s="98"/>
      <c r="C127" s="99">
        <v>0.43303097536260343</v>
      </c>
      <c r="D127" s="99">
        <v>0.39846219496021701</v>
      </c>
      <c r="E127" s="99">
        <v>0.38772791426984787</v>
      </c>
      <c r="F127" s="99">
        <v>0.37756829699210659</v>
      </c>
      <c r="G127" s="99">
        <v>0.3830510733427715</v>
      </c>
      <c r="H127" s="99">
        <v>0.38467215643243541</v>
      </c>
      <c r="I127" s="99">
        <v>0.36551985804623677</v>
      </c>
      <c r="J127" s="99">
        <v>0.35572889298692772</v>
      </c>
      <c r="K127" s="99">
        <v>0.35632021056733115</v>
      </c>
      <c r="L127" s="99">
        <v>0.39792933543824022</v>
      </c>
      <c r="M127" s="99">
        <v>0.34308567184525879</v>
      </c>
      <c r="N127" s="99">
        <v>0.34855499068831425</v>
      </c>
      <c r="O127" s="99">
        <v>0.3291669109020976</v>
      </c>
      <c r="P127" s="99">
        <v>0.28394222220737964</v>
      </c>
      <c r="Q127" s="99">
        <v>0.27108630257653032</v>
      </c>
      <c r="R127" s="99">
        <v>0.271124359844298</v>
      </c>
      <c r="S127" s="99">
        <v>0.26936982648898988</v>
      </c>
      <c r="T127" s="99">
        <v>0.26588345920088463</v>
      </c>
      <c r="U127" s="99">
        <v>0.24135808503385603</v>
      </c>
      <c r="V127" s="99">
        <v>0.22701867696370229</v>
      </c>
      <c r="W127" s="99">
        <v>0.21716652332905093</v>
      </c>
      <c r="DA127" s="63" t="s">
        <v>4712</v>
      </c>
    </row>
    <row r="128" spans="1:105" ht="12.95" customHeight="1" x14ac:dyDescent="0.25">
      <c r="A128" s="121" t="s">
        <v>92</v>
      </c>
      <c r="B128" s="122"/>
      <c r="C128" s="123">
        <f t="shared" ref="C128:W128" si="48">C129</f>
        <v>8.2610384341052676E-4</v>
      </c>
      <c r="D128" s="123">
        <f t="shared" si="48"/>
        <v>1.627015564014292E-3</v>
      </c>
      <c r="E128" s="123">
        <f t="shared" si="48"/>
        <v>5.7963122666069419E-3</v>
      </c>
      <c r="F128" s="123">
        <f t="shared" si="48"/>
        <v>1.3985484057781513E-2</v>
      </c>
      <c r="G128" s="123">
        <f t="shared" si="48"/>
        <v>7.2214575751664385E-3</v>
      </c>
      <c r="H128" s="123">
        <f t="shared" si="48"/>
        <v>1.8315079353581506E-2</v>
      </c>
      <c r="I128" s="123">
        <f t="shared" si="48"/>
        <v>4.7274388234380189E-2</v>
      </c>
      <c r="J128" s="123">
        <f t="shared" si="48"/>
        <v>6.2628484429031669E-2</v>
      </c>
      <c r="K128" s="123">
        <f t="shared" si="48"/>
        <v>8.3497319538095402E-2</v>
      </c>
      <c r="L128" s="123">
        <f t="shared" si="48"/>
        <v>8.4871373339535441E-2</v>
      </c>
      <c r="M128" s="123">
        <f t="shared" si="48"/>
        <v>0.1148605888014142</v>
      </c>
      <c r="N128" s="123">
        <f t="shared" si="48"/>
        <v>0.1166930084417435</v>
      </c>
      <c r="O128" s="123">
        <f t="shared" si="48"/>
        <v>0.21162382151286388</v>
      </c>
      <c r="P128" s="123">
        <f t="shared" si="48"/>
        <v>0.28914420331313462</v>
      </c>
      <c r="Q128" s="123">
        <f t="shared" si="48"/>
        <v>0.69176841119198418</v>
      </c>
      <c r="R128" s="123">
        <f t="shared" si="48"/>
        <v>0.51073498491418656</v>
      </c>
      <c r="S128" s="123">
        <f t="shared" si="48"/>
        <v>0.43011500248825296</v>
      </c>
      <c r="T128" s="123">
        <f t="shared" si="48"/>
        <v>0.48286793666702332</v>
      </c>
      <c r="U128" s="123">
        <f t="shared" si="48"/>
        <v>0.49700462683071622</v>
      </c>
      <c r="V128" s="123">
        <f t="shared" si="48"/>
        <v>0.31880837506699905</v>
      </c>
      <c r="W128" s="123">
        <f t="shared" si="48"/>
        <v>0.17544301541560151</v>
      </c>
      <c r="DA128" s="130" t="s">
        <v>4713</v>
      </c>
    </row>
    <row r="129" spans="1:105" ht="12" customHeight="1" x14ac:dyDescent="0.25">
      <c r="A129" s="97" t="s">
        <v>53</v>
      </c>
      <c r="B129" s="98"/>
      <c r="C129" s="99">
        <f>RES_hhdet_in_tesh!C129/RES_summary!C$21</f>
        <v>8.2610384341052676E-4</v>
      </c>
      <c r="D129" s="99">
        <f>RES_hhdet_in_tesh!D129/RES_summary!D$21</f>
        <v>1.627015564014292E-3</v>
      </c>
      <c r="E129" s="99">
        <f>RES_hhdet_in_tesh!E129/RES_summary!E$21</f>
        <v>5.7963122666069419E-3</v>
      </c>
      <c r="F129" s="99">
        <f>RES_hhdet_in_tesh!F129/RES_summary!F$21</f>
        <v>1.3985484057781513E-2</v>
      </c>
      <c r="G129" s="99">
        <f>RES_hhdet_in_tesh!G129/RES_summary!G$21</f>
        <v>7.2214575751664385E-3</v>
      </c>
      <c r="H129" s="99">
        <f>RES_hhdet_in_tesh!H129/RES_summary!H$21</f>
        <v>1.8315079353581506E-2</v>
      </c>
      <c r="I129" s="99">
        <f>RES_hhdet_in_tesh!I129/RES_summary!I$21</f>
        <v>4.7274388234380189E-2</v>
      </c>
      <c r="J129" s="99">
        <f>RES_hhdet_in_tesh!J129/RES_summary!J$21</f>
        <v>6.2628484429031669E-2</v>
      </c>
      <c r="K129" s="99">
        <f>RES_hhdet_in_tesh!K129/RES_summary!K$21</f>
        <v>8.3497319538095402E-2</v>
      </c>
      <c r="L129" s="99">
        <f>RES_hhdet_in_tesh!L129/RES_summary!L$21</f>
        <v>8.4871373339535441E-2</v>
      </c>
      <c r="M129" s="99">
        <f>RES_hhdet_in_tesh!M129/RES_summary!M$21</f>
        <v>0.1148605888014142</v>
      </c>
      <c r="N129" s="99">
        <f>RES_hhdet_in_tesh!N129/RES_summary!N$21</f>
        <v>0.1166930084417435</v>
      </c>
      <c r="O129" s="99">
        <f>RES_hhdet_in_tesh!O129/RES_summary!O$21</f>
        <v>0.21162382151286388</v>
      </c>
      <c r="P129" s="99">
        <f>RES_hhdet_in_tesh!P129/RES_summary!P$21</f>
        <v>0.28914420331313462</v>
      </c>
      <c r="Q129" s="99">
        <f>RES_hhdet_in_tesh!Q129/RES_summary!Q$21</f>
        <v>0.69176841119198418</v>
      </c>
      <c r="R129" s="99">
        <f>RES_hhdet_in_tesh!R129/RES_summary!R$21</f>
        <v>0.51073498491418656</v>
      </c>
      <c r="S129" s="99">
        <f>RES_hhdet_in_tesh!S129/RES_summary!S$21</f>
        <v>0.43011500248825296</v>
      </c>
      <c r="T129" s="99">
        <f>RES_hhdet_in_tesh!T129/RES_summary!T$21</f>
        <v>0.48286793666702332</v>
      </c>
      <c r="U129" s="99">
        <f>RES_hhdet_in_tesh!U129/RES_summary!U$21</f>
        <v>0.49700462683071622</v>
      </c>
      <c r="V129" s="99">
        <f>RES_hhdet_in_tesh!V129/RES_summary!V$21</f>
        <v>0.31880837506699905</v>
      </c>
      <c r="W129" s="99">
        <f>RES_hhdet_in_tesh!W129/RES_summary!W$21</f>
        <v>0.17544301541560151</v>
      </c>
      <c r="DA129" s="63" t="s">
        <v>4714</v>
      </c>
    </row>
    <row r="130" spans="1:105" ht="12" customHeight="1" x14ac:dyDescent="0.25">
      <c r="A130" s="121" t="s">
        <v>55</v>
      </c>
      <c r="B130" s="122"/>
      <c r="C130" s="123">
        <v>9.9286298257541343</v>
      </c>
      <c r="D130" s="123">
        <v>9.6167705313210305</v>
      </c>
      <c r="E130" s="123">
        <v>11.229621949582997</v>
      </c>
      <c r="F130" s="123">
        <v>11.567308718093525</v>
      </c>
      <c r="G130" s="123">
        <v>11.099411417496324</v>
      </c>
      <c r="H130" s="123">
        <v>11.300788042208787</v>
      </c>
      <c r="I130" s="123">
        <v>11.685587221630653</v>
      </c>
      <c r="J130" s="123">
        <v>11.805708519750283</v>
      </c>
      <c r="K130" s="123">
        <v>12.326349459000962</v>
      </c>
      <c r="L130" s="123">
        <v>12.546515981964268</v>
      </c>
      <c r="M130" s="123">
        <v>12.830912946599861</v>
      </c>
      <c r="N130" s="123">
        <v>13.032795477651316</v>
      </c>
      <c r="O130" s="123">
        <v>13.355277660946347</v>
      </c>
      <c r="P130" s="123">
        <v>13.62759943283951</v>
      </c>
      <c r="Q130" s="123">
        <v>13.865367486938769</v>
      </c>
      <c r="R130" s="123">
        <v>13.705391604837251</v>
      </c>
      <c r="S130" s="123">
        <v>14.295099490069752</v>
      </c>
      <c r="T130" s="123">
        <v>13.992101549459207</v>
      </c>
      <c r="U130" s="123">
        <v>14.166228572070423</v>
      </c>
      <c r="V130" s="123">
        <v>14.184127176383878</v>
      </c>
      <c r="W130" s="123">
        <v>15.553299023896525</v>
      </c>
      <c r="DA130" s="130" t="s">
        <v>4715</v>
      </c>
    </row>
    <row r="131" spans="1:105" ht="12" customHeight="1" x14ac:dyDescent="0.25">
      <c r="A131" s="97" t="s">
        <v>128</v>
      </c>
      <c r="B131" s="98"/>
      <c r="C131" s="99">
        <v>9.9815633223737272</v>
      </c>
      <c r="D131" s="99">
        <v>9.6167705313210305</v>
      </c>
      <c r="E131" s="99">
        <v>11.132027748169644</v>
      </c>
      <c r="F131" s="99">
        <v>11.530857555843689</v>
      </c>
      <c r="G131" s="99">
        <v>11.099411417496324</v>
      </c>
      <c r="H131" s="99">
        <v>11.149513687988767</v>
      </c>
      <c r="I131" s="99">
        <v>11.687582204809997</v>
      </c>
      <c r="J131" s="99">
        <v>11.80833150008017</v>
      </c>
      <c r="K131" s="99">
        <v>12.327266144975916</v>
      </c>
      <c r="L131" s="99">
        <v>12.537835395557069</v>
      </c>
      <c r="M131" s="99">
        <v>12.829423367370348</v>
      </c>
      <c r="N131" s="99">
        <v>13.039914326715579</v>
      </c>
      <c r="O131" s="99">
        <v>13.348246049969697</v>
      </c>
      <c r="P131" s="99">
        <v>13.62795548054126</v>
      </c>
      <c r="Q131" s="99">
        <v>13.858771386142719</v>
      </c>
      <c r="R131" s="99">
        <v>13.669344177429341</v>
      </c>
      <c r="S131" s="99">
        <v>14.299281019913529</v>
      </c>
      <c r="T131" s="99">
        <v>14.027892129148693</v>
      </c>
      <c r="U131" s="99">
        <v>14.128411383791892</v>
      </c>
      <c r="V131" s="99">
        <v>14.136321341796815</v>
      </c>
      <c r="W131" s="99">
        <v>15.81462147464984</v>
      </c>
      <c r="DA131" s="63" t="s">
        <v>4716</v>
      </c>
    </row>
    <row r="132" spans="1:105" ht="12" customHeight="1" x14ac:dyDescent="0.25">
      <c r="A132" s="97" t="s">
        <v>127</v>
      </c>
      <c r="B132" s="98"/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12.360533205075724</v>
      </c>
      <c r="L132" s="99">
        <v>12.564966181921474</v>
      </c>
      <c r="M132" s="99">
        <v>12.852497320696529</v>
      </c>
      <c r="N132" s="99">
        <v>13.057109738857427</v>
      </c>
      <c r="O132" s="99">
        <v>13.368240969130138</v>
      </c>
      <c r="P132" s="99">
        <v>13.69094563078604</v>
      </c>
      <c r="Q132" s="99">
        <v>13.93713049110608</v>
      </c>
      <c r="R132" s="99">
        <v>13.749104671790489</v>
      </c>
      <c r="S132" s="99">
        <v>14.378583576290014</v>
      </c>
      <c r="T132" s="99">
        <v>14.09500323891865</v>
      </c>
      <c r="U132" s="99">
        <v>14.200270170915859</v>
      </c>
      <c r="V132" s="99">
        <v>14.206261586384594</v>
      </c>
      <c r="W132" s="99">
        <v>15.903658403436467</v>
      </c>
      <c r="DA132" s="63" t="s">
        <v>4717</v>
      </c>
    </row>
    <row r="133" spans="1:105" ht="12" customHeight="1" x14ac:dyDescent="0.25">
      <c r="A133" s="100" t="s">
        <v>203</v>
      </c>
      <c r="B133" s="101"/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6.0977570772789669</v>
      </c>
      <c r="L133" s="102">
        <v>6.4732155163695273</v>
      </c>
      <c r="M133" s="102">
        <v>6.3895567232619088</v>
      </c>
      <c r="N133" s="102">
        <v>6.2734853626229876</v>
      </c>
      <c r="O133" s="102">
        <v>6.6031959222467442</v>
      </c>
      <c r="P133" s="102">
        <v>6.6368733207049315</v>
      </c>
      <c r="Q133" s="102">
        <v>6.8474618937355443</v>
      </c>
      <c r="R133" s="102">
        <v>6.6678093364159654</v>
      </c>
      <c r="S133" s="102">
        <v>6.8604300343468259</v>
      </c>
      <c r="T133" s="102">
        <v>7.8588502134690881</v>
      </c>
      <c r="U133" s="102">
        <v>7.1695318038842206</v>
      </c>
      <c r="V133" s="102">
        <v>7.0494563160323267</v>
      </c>
      <c r="W133" s="102">
        <v>7.7274384880430285</v>
      </c>
      <c r="DA133" s="131" t="s">
        <v>4718</v>
      </c>
    </row>
    <row r="134" spans="1:105" ht="12" customHeight="1" x14ac:dyDescent="0.25">
      <c r="A134" s="103" t="s">
        <v>52</v>
      </c>
      <c r="B134" s="104"/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6.2627761277967577</v>
      </c>
      <c r="L134" s="105">
        <v>6.0917506655519462</v>
      </c>
      <c r="M134" s="105">
        <v>6.4629405974346188</v>
      </c>
      <c r="N134" s="105">
        <v>6.7836243762344379</v>
      </c>
      <c r="O134" s="105">
        <v>6.765045046883392</v>
      </c>
      <c r="P134" s="105">
        <v>7.054072310081108</v>
      </c>
      <c r="Q134" s="105">
        <v>7.0896685973705384</v>
      </c>
      <c r="R134" s="105">
        <v>7.0812953353745209</v>
      </c>
      <c r="S134" s="105">
        <v>7.518153541943188</v>
      </c>
      <c r="T134" s="105">
        <v>6.2361530254495623</v>
      </c>
      <c r="U134" s="105">
        <v>7.0307383670316375</v>
      </c>
      <c r="V134" s="105">
        <v>7.1568052703522671</v>
      </c>
      <c r="W134" s="105">
        <v>8.1762199153934372</v>
      </c>
      <c r="DA134" s="132" t="s">
        <v>4719</v>
      </c>
    </row>
    <row r="135" spans="1:105" ht="12" customHeight="1" x14ac:dyDescent="0.25">
      <c r="A135" s="106" t="s">
        <v>122</v>
      </c>
      <c r="B135" s="101"/>
      <c r="C135" s="102">
        <v>8.6106819297914363</v>
      </c>
      <c r="D135" s="102">
        <v>0</v>
      </c>
      <c r="E135" s="102">
        <v>13.808602658908267</v>
      </c>
      <c r="F135" s="102">
        <v>12.847412390074552</v>
      </c>
      <c r="G135" s="102">
        <v>0</v>
      </c>
      <c r="H135" s="102">
        <v>12.060164740366044</v>
      </c>
      <c r="I135" s="102">
        <v>11.053588460761407</v>
      </c>
      <c r="J135" s="102">
        <v>11.624749506229922</v>
      </c>
      <c r="K135" s="102">
        <v>12.253073491346891</v>
      </c>
      <c r="L135" s="102">
        <v>13.125067913209234</v>
      </c>
      <c r="M135" s="102">
        <v>12.894659376405063</v>
      </c>
      <c r="N135" s="102">
        <v>12.691442871163703</v>
      </c>
      <c r="O135" s="102">
        <v>13.59303017798219</v>
      </c>
      <c r="P135" s="102">
        <v>13.532696769688981</v>
      </c>
      <c r="Q135" s="102">
        <v>13.888823002809566</v>
      </c>
      <c r="R135" s="102">
        <v>14.088245135331784</v>
      </c>
      <c r="S135" s="102">
        <v>14.197281253949305</v>
      </c>
      <c r="T135" s="102">
        <v>0</v>
      </c>
      <c r="U135" s="102">
        <v>14.90206945504503</v>
      </c>
      <c r="V135" s="102">
        <v>0</v>
      </c>
      <c r="W135" s="102">
        <v>14.901590480680056</v>
      </c>
      <c r="DA135" s="131" t="s">
        <v>4720</v>
      </c>
    </row>
    <row r="136" spans="1:105" ht="12" customHeight="1" x14ac:dyDescent="0.25">
      <c r="A136" s="107" t="s">
        <v>121</v>
      </c>
      <c r="B136" s="104"/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12.276316980753039</v>
      </c>
      <c r="L136" s="105">
        <v>13.139990858131185</v>
      </c>
      <c r="M136" s="105">
        <v>12.901972135033656</v>
      </c>
      <c r="N136" s="105">
        <v>12.69451982640682</v>
      </c>
      <c r="O136" s="105">
        <v>13.618726920288962</v>
      </c>
      <c r="P136" s="105">
        <v>13.608820068997121</v>
      </c>
      <c r="Q136" s="105">
        <v>13.985508295480098</v>
      </c>
      <c r="R136" s="105">
        <v>14.178726308050392</v>
      </c>
      <c r="S136" s="105">
        <v>14.25913574675628</v>
      </c>
      <c r="T136" s="105">
        <v>13.864244991739126</v>
      </c>
      <c r="U136" s="105">
        <v>14.919384920863235</v>
      </c>
      <c r="V136" s="105">
        <v>15.330131604367793</v>
      </c>
      <c r="W136" s="105">
        <v>14.933083969810918</v>
      </c>
      <c r="DA136" s="132" t="s">
        <v>4721</v>
      </c>
    </row>
    <row r="137" spans="1:105" ht="12" customHeight="1" x14ac:dyDescent="0.25">
      <c r="A137" s="108" t="s">
        <v>53</v>
      </c>
      <c r="B137" s="98"/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6.0550417161131955</v>
      </c>
      <c r="L137" s="99">
        <v>6.7801349556590447</v>
      </c>
      <c r="M137" s="99">
        <v>6.4140565157822742</v>
      </c>
      <c r="N137" s="99">
        <v>6.0918170385181432</v>
      </c>
      <c r="O137" s="99">
        <v>6.7317992948185577</v>
      </c>
      <c r="P137" s="99">
        <v>6.5959118741985687</v>
      </c>
      <c r="Q137" s="99">
        <v>6.8784735783885003</v>
      </c>
      <c r="R137" s="99">
        <v>6.9095826196064456</v>
      </c>
      <c r="S137" s="99">
        <v>6.824266429923064</v>
      </c>
      <c r="T137" s="99">
        <v>7.6454070790520463</v>
      </c>
      <c r="U137" s="99">
        <v>7.5556721273845922</v>
      </c>
      <c r="V137" s="99">
        <v>7.6607517356863726</v>
      </c>
      <c r="W137" s="99">
        <v>7.163378668561915</v>
      </c>
      <c r="DA137" s="63" t="s">
        <v>4722</v>
      </c>
    </row>
    <row r="138" spans="1:105" ht="12" customHeight="1" x14ac:dyDescent="0.25">
      <c r="A138" s="108" t="s">
        <v>52</v>
      </c>
      <c r="B138" s="98"/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6.2212752646398464</v>
      </c>
      <c r="L138" s="99">
        <v>6.3598559024721402</v>
      </c>
      <c r="M138" s="99">
        <v>6.4879156192513818</v>
      </c>
      <c r="N138" s="99">
        <v>6.6027027878886742</v>
      </c>
      <c r="O138" s="99">
        <v>6.8869276254704017</v>
      </c>
      <c r="P138" s="99">
        <v>7.0129081947985519</v>
      </c>
      <c r="Q138" s="99">
        <v>7.1070347170915991</v>
      </c>
      <c r="R138" s="99">
        <v>7.269143688443946</v>
      </c>
      <c r="S138" s="99">
        <v>7.4348693168332138</v>
      </c>
      <c r="T138" s="99">
        <v>6.2188379126870785</v>
      </c>
      <c r="U138" s="99">
        <v>7.363712793478645</v>
      </c>
      <c r="V138" s="99">
        <v>7.6693798686814221</v>
      </c>
      <c r="W138" s="99">
        <v>7.7697053012490027</v>
      </c>
      <c r="DA138" s="63" t="s">
        <v>4723</v>
      </c>
    </row>
    <row r="139" spans="1:105" ht="12" customHeight="1" x14ac:dyDescent="0.25">
      <c r="A139" s="121" t="s">
        <v>54</v>
      </c>
      <c r="B139" s="122"/>
      <c r="C139" s="123">
        <v>4.7229573682462735</v>
      </c>
      <c r="D139" s="123">
        <v>4.5460603273691573</v>
      </c>
      <c r="E139" s="123">
        <v>8.2364625477469477</v>
      </c>
      <c r="F139" s="123">
        <v>7.4961567241984755</v>
      </c>
      <c r="G139" s="123">
        <v>6.7237577243092819</v>
      </c>
      <c r="H139" s="123">
        <v>7.0575937658343992</v>
      </c>
      <c r="I139" s="123">
        <v>7.1317898300945481</v>
      </c>
      <c r="J139" s="123">
        <v>7.3547379437433866</v>
      </c>
      <c r="K139" s="123">
        <v>7.5139870505722071</v>
      </c>
      <c r="L139" s="123">
        <v>7.9840075962433161</v>
      </c>
      <c r="M139" s="123">
        <v>7.4656696537657155</v>
      </c>
      <c r="N139" s="123">
        <v>7.4084066059497253</v>
      </c>
      <c r="O139" s="123">
        <v>7.256351793791187</v>
      </c>
      <c r="P139" s="123">
        <v>7.0574719673023045</v>
      </c>
      <c r="Q139" s="123">
        <v>7.0221265133879118</v>
      </c>
      <c r="R139" s="123">
        <v>7.1560982990825339</v>
      </c>
      <c r="S139" s="123">
        <v>7.2563545009558448</v>
      </c>
      <c r="T139" s="123">
        <v>7.4055770464436668</v>
      </c>
      <c r="U139" s="123">
        <v>7.6630281042516009</v>
      </c>
      <c r="V139" s="123">
        <v>7.4236301888939344</v>
      </c>
      <c r="W139" s="123">
        <v>7.2017437844250347</v>
      </c>
      <c r="DA139" s="130" t="s">
        <v>4724</v>
      </c>
    </row>
    <row r="140" spans="1:105" ht="12" customHeight="1" x14ac:dyDescent="0.25">
      <c r="A140" s="97" t="s">
        <v>50</v>
      </c>
      <c r="B140" s="98"/>
      <c r="C140" s="99">
        <v>4.871138985152669</v>
      </c>
      <c r="D140" s="99">
        <v>5.2677444739830301</v>
      </c>
      <c r="E140" s="99">
        <v>6.9929125932274045</v>
      </c>
      <c r="F140" s="99">
        <v>7.0190382748563174</v>
      </c>
      <c r="G140" s="99">
        <v>6.8541004991695091</v>
      </c>
      <c r="H140" s="99">
        <v>6.9286527879341868</v>
      </c>
      <c r="I140" s="99">
        <v>7.2116286296233092</v>
      </c>
      <c r="J140" s="99">
        <v>7.4265877295135541</v>
      </c>
      <c r="K140" s="99">
        <v>7.6612842770633192</v>
      </c>
      <c r="L140" s="99">
        <v>7.7587112028191036</v>
      </c>
      <c r="M140" s="99">
        <v>7.4221714031105073</v>
      </c>
      <c r="N140" s="99">
        <v>7.4417240429583735</v>
      </c>
      <c r="O140" s="99">
        <v>7.143874576551779</v>
      </c>
      <c r="P140" s="99">
        <v>7.0712105669494854</v>
      </c>
      <c r="Q140" s="99">
        <v>7.0285690138655914</v>
      </c>
      <c r="R140" s="99">
        <v>7.1269580063490707</v>
      </c>
      <c r="S140" s="99">
        <v>7.196875873710554</v>
      </c>
      <c r="T140" s="99">
        <v>7.4192357908963089</v>
      </c>
      <c r="U140" s="99">
        <v>7.769222432661155</v>
      </c>
      <c r="V140" s="99">
        <v>7.3909684361953198</v>
      </c>
      <c r="W140" s="99">
        <v>7.1600390121638267</v>
      </c>
      <c r="DA140" s="63" t="s">
        <v>4725</v>
      </c>
    </row>
    <row r="141" spans="1:105" ht="12" customHeight="1" x14ac:dyDescent="0.25">
      <c r="A141" s="109" t="s">
        <v>120</v>
      </c>
      <c r="B141" s="33"/>
      <c r="C141" s="110">
        <v>4.2291437484284051</v>
      </c>
      <c r="D141" s="110">
        <v>3.3319182746426939</v>
      </c>
      <c r="E141" s="110">
        <v>9.002396516784529</v>
      </c>
      <c r="F141" s="110">
        <v>8.1511187674000478</v>
      </c>
      <c r="G141" s="110">
        <v>6.2979339274130988</v>
      </c>
      <c r="H141" s="110">
        <v>7.5189857993967513</v>
      </c>
      <c r="I141" s="110">
        <v>6.8244506386138095</v>
      </c>
      <c r="J141" s="110">
        <v>7.2528565459432208</v>
      </c>
      <c r="K141" s="110">
        <v>7.3196363273993432</v>
      </c>
      <c r="L141" s="110">
        <v>8.17867855957528</v>
      </c>
      <c r="M141" s="110">
        <v>7.5112432165303478</v>
      </c>
      <c r="N141" s="110">
        <v>7.3409234198825235</v>
      </c>
      <c r="O141" s="110">
        <v>7.5256629916418012</v>
      </c>
      <c r="P141" s="110">
        <v>7.0219706293734321</v>
      </c>
      <c r="Q141" s="110">
        <v>7.0090148918127371</v>
      </c>
      <c r="R141" s="110">
        <v>7.199951520815584</v>
      </c>
      <c r="S141" s="110">
        <v>7.3596475720828964</v>
      </c>
      <c r="T141" s="110">
        <v>7.3770493660218754</v>
      </c>
      <c r="U141" s="110">
        <v>7.436863960619684</v>
      </c>
      <c r="V141" s="110">
        <v>7.4933763276362377</v>
      </c>
      <c r="W141" s="110">
        <v>7.4378170691930876</v>
      </c>
      <c r="DA141" s="60" t="s">
        <v>4726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8">
        <f t="shared" ref="C143:Q143" si="49">C144+C146+C148+C157</f>
        <v>115.35859858819802</v>
      </c>
      <c r="D143" s="118">
        <f t="shared" si="49"/>
        <v>60.633843758812013</v>
      </c>
      <c r="E143" s="118">
        <f t="shared" si="49"/>
        <v>96.381858862260131</v>
      </c>
      <c r="F143" s="118">
        <f t="shared" si="49"/>
        <v>95.420951470138547</v>
      </c>
      <c r="G143" s="118">
        <f t="shared" si="49"/>
        <v>101.24045493565004</v>
      </c>
      <c r="H143" s="118">
        <f t="shared" si="49"/>
        <v>121.06765290397529</v>
      </c>
      <c r="I143" s="118">
        <f t="shared" si="49"/>
        <v>105.32827390209998</v>
      </c>
      <c r="J143" s="118">
        <f t="shared" si="49"/>
        <v>119.4051075635201</v>
      </c>
      <c r="K143" s="118">
        <f t="shared" si="49"/>
        <v>120.69764544385121</v>
      </c>
      <c r="L143" s="118">
        <f t="shared" si="49"/>
        <v>125.32774832556532</v>
      </c>
      <c r="M143" s="118">
        <f t="shared" si="49"/>
        <v>119.87988330400356</v>
      </c>
      <c r="N143" s="118">
        <f t="shared" si="49"/>
        <v>114.9288074509592</v>
      </c>
      <c r="O143" s="118">
        <f t="shared" si="49"/>
        <v>113.17417426448444</v>
      </c>
      <c r="P143" s="118">
        <f t="shared" si="49"/>
        <v>109.59937718141198</v>
      </c>
      <c r="Q143" s="118">
        <f t="shared" si="49"/>
        <v>108.63825767596197</v>
      </c>
      <c r="R143" s="118">
        <f t="shared" ref="R143:V143" si="50">R144+R146+R148+R157</f>
        <v>108.79934512912772</v>
      </c>
      <c r="S143" s="118">
        <f t="shared" si="50"/>
        <v>107.76976361355327</v>
      </c>
      <c r="T143" s="118">
        <f t="shared" si="50"/>
        <v>106.76284544776303</v>
      </c>
      <c r="U143" s="118">
        <f t="shared" si="50"/>
        <v>104.6638237674954</v>
      </c>
      <c r="V143" s="118">
        <f t="shared" si="50"/>
        <v>99.238383992354898</v>
      </c>
      <c r="W143" s="118">
        <f t="shared" ref="W143" si="51">W144+W146+W148+W157</f>
        <v>98.357180123970636</v>
      </c>
      <c r="DA143" s="129" t="s">
        <v>4727</v>
      </c>
    </row>
    <row r="144" spans="1:105" ht="12.95" customHeight="1" x14ac:dyDescent="0.25">
      <c r="A144" s="121" t="s">
        <v>57</v>
      </c>
      <c r="B144" s="122"/>
      <c r="C144" s="123">
        <f t="shared" ref="C144:W144" si="52">C145</f>
        <v>101.53238759839186</v>
      </c>
      <c r="D144" s="123">
        <f t="shared" si="52"/>
        <v>49.00630661510511</v>
      </c>
      <c r="E144" s="123">
        <f t="shared" si="52"/>
        <v>74.529191841581195</v>
      </c>
      <c r="F144" s="123">
        <f t="shared" si="52"/>
        <v>75.295531660739655</v>
      </c>
      <c r="G144" s="123">
        <f t="shared" si="52"/>
        <v>84.086450667658823</v>
      </c>
      <c r="H144" s="123">
        <f t="shared" si="52"/>
        <v>102.25657972740889</v>
      </c>
      <c r="I144" s="123">
        <f t="shared" si="52"/>
        <v>86.912118700029851</v>
      </c>
      <c r="J144" s="123">
        <f t="shared" si="52"/>
        <v>100.31865656369256</v>
      </c>
      <c r="K144" s="123">
        <f t="shared" si="52"/>
        <v>100.81090972815655</v>
      </c>
      <c r="L144" s="123">
        <f t="shared" si="52"/>
        <v>104.08367817801168</v>
      </c>
      <c r="M144" s="123">
        <f t="shared" si="52"/>
        <v>99.421445566203317</v>
      </c>
      <c r="N144" s="123">
        <f t="shared" si="52"/>
        <v>94.576140789213099</v>
      </c>
      <c r="O144" s="123">
        <f t="shared" si="52"/>
        <v>92.133900537587749</v>
      </c>
      <c r="P144" s="123">
        <f t="shared" si="52"/>
        <v>88.667114880170018</v>
      </c>
      <c r="Q144" s="123">
        <f t="shared" si="52"/>
        <v>86.955187531585295</v>
      </c>
      <c r="R144" s="123">
        <f t="shared" si="52"/>
        <v>86.976595051381977</v>
      </c>
      <c r="S144" s="123">
        <f t="shared" si="52"/>
        <v>85.65760658690435</v>
      </c>
      <c r="T144" s="123">
        <f t="shared" si="52"/>
        <v>84.573926442544149</v>
      </c>
      <c r="U144" s="123">
        <f t="shared" si="52"/>
        <v>80.761262413231336</v>
      </c>
      <c r="V144" s="123">
        <f t="shared" si="52"/>
        <v>75.662464659958601</v>
      </c>
      <c r="W144" s="123">
        <f t="shared" si="52"/>
        <v>75.277646899359524</v>
      </c>
      <c r="DA144" s="130" t="s">
        <v>4728</v>
      </c>
    </row>
    <row r="145" spans="1:105" ht="12" customHeight="1" x14ac:dyDescent="0.25">
      <c r="A145" s="97" t="s">
        <v>53</v>
      </c>
      <c r="B145" s="98"/>
      <c r="C145" s="99">
        <v>101.53238759839186</v>
      </c>
      <c r="D145" s="99">
        <v>49.00630661510511</v>
      </c>
      <c r="E145" s="99">
        <v>74.529191841581195</v>
      </c>
      <c r="F145" s="99">
        <v>75.295531660739655</v>
      </c>
      <c r="G145" s="99">
        <v>84.086450667658823</v>
      </c>
      <c r="H145" s="99">
        <v>102.25657972740889</v>
      </c>
      <c r="I145" s="99">
        <v>86.912118700029851</v>
      </c>
      <c r="J145" s="99">
        <v>100.31865656369256</v>
      </c>
      <c r="K145" s="99">
        <v>100.81090972815655</v>
      </c>
      <c r="L145" s="99">
        <v>104.08367817801168</v>
      </c>
      <c r="M145" s="99">
        <v>99.421445566203317</v>
      </c>
      <c r="N145" s="99">
        <v>94.576140789213099</v>
      </c>
      <c r="O145" s="99">
        <v>92.133900537587749</v>
      </c>
      <c r="P145" s="99">
        <v>88.667114880170018</v>
      </c>
      <c r="Q145" s="99">
        <v>86.955187531585295</v>
      </c>
      <c r="R145" s="99">
        <v>86.976595051381977</v>
      </c>
      <c r="S145" s="99">
        <v>85.65760658690435</v>
      </c>
      <c r="T145" s="99">
        <v>84.573926442544149</v>
      </c>
      <c r="U145" s="99">
        <v>80.761262413231336</v>
      </c>
      <c r="V145" s="99">
        <v>75.662464659958601</v>
      </c>
      <c r="W145" s="99">
        <v>75.277646899359524</v>
      </c>
      <c r="DA145" s="63" t="s">
        <v>4729</v>
      </c>
    </row>
    <row r="146" spans="1:105" ht="12.95" customHeight="1" x14ac:dyDescent="0.25">
      <c r="A146" s="121" t="s">
        <v>92</v>
      </c>
      <c r="B146" s="122"/>
      <c r="C146" s="123">
        <f t="shared" ref="C146:W146" si="53">C147</f>
        <v>0</v>
      </c>
      <c r="D146" s="123">
        <f t="shared" si="53"/>
        <v>1.2760824192353047E-2</v>
      </c>
      <c r="E146" s="123">
        <f t="shared" si="53"/>
        <v>1.4161507692757626E-2</v>
      </c>
      <c r="F146" s="123">
        <f t="shared" si="53"/>
        <v>1.9170847986058389E-2</v>
      </c>
      <c r="G146" s="123">
        <f t="shared" si="53"/>
        <v>2.142912385058092E-2</v>
      </c>
      <c r="H146" s="123">
        <f t="shared" si="53"/>
        <v>3.3964002227994304E-2</v>
      </c>
      <c r="I146" s="123">
        <f t="shared" si="53"/>
        <v>4.9099236366926313E-2</v>
      </c>
      <c r="J146" s="123">
        <f t="shared" si="53"/>
        <v>6.4809756421598017E-2</v>
      </c>
      <c r="K146" s="123">
        <f t="shared" si="53"/>
        <v>8.6394442962404783E-2</v>
      </c>
      <c r="L146" s="123">
        <f t="shared" si="53"/>
        <v>0.16613821780478036</v>
      </c>
      <c r="M146" s="123">
        <f t="shared" si="53"/>
        <v>0.11992435752851627</v>
      </c>
      <c r="N146" s="123">
        <f t="shared" si="53"/>
        <v>0.18220597202186578</v>
      </c>
      <c r="O146" s="123">
        <f t="shared" si="53"/>
        <v>0.22739644158386824</v>
      </c>
      <c r="P146" s="123">
        <f t="shared" si="53"/>
        <v>0.30453562340552731</v>
      </c>
      <c r="Q146" s="123">
        <f t="shared" si="53"/>
        <v>0.75047293856473518</v>
      </c>
      <c r="R146" s="123">
        <f t="shared" si="53"/>
        <v>0.55168052725003625</v>
      </c>
      <c r="S146" s="123">
        <f t="shared" si="53"/>
        <v>0.63682288594474623</v>
      </c>
      <c r="T146" s="123">
        <f t="shared" si="53"/>
        <v>0.82735342867402994</v>
      </c>
      <c r="U146" s="123">
        <f t="shared" si="53"/>
        <v>1.2522076349648499</v>
      </c>
      <c r="V146" s="123">
        <f t="shared" si="53"/>
        <v>0.81128647393424991</v>
      </c>
      <c r="W146" s="123">
        <f t="shared" si="53"/>
        <v>0.97029216725095468</v>
      </c>
      <c r="DA146" s="130" t="s">
        <v>4730</v>
      </c>
    </row>
    <row r="147" spans="1:105" ht="12" customHeight="1" x14ac:dyDescent="0.25">
      <c r="A147" s="97" t="s">
        <v>53</v>
      </c>
      <c r="B147" s="98"/>
      <c r="C147" s="99">
        <f>RES_hhdet_in_tesh!C147/RES_summary!C$21</f>
        <v>0</v>
      </c>
      <c r="D147" s="99">
        <f>RES_hhdet_in_tesh!D147/RES_summary!D$21</f>
        <v>1.2760824192353047E-2</v>
      </c>
      <c r="E147" s="99">
        <f>RES_hhdet_in_tesh!E147/RES_summary!E$21</f>
        <v>1.4161507692757626E-2</v>
      </c>
      <c r="F147" s="99">
        <f>RES_hhdet_in_tesh!F147/RES_summary!F$21</f>
        <v>1.9170847986058389E-2</v>
      </c>
      <c r="G147" s="99">
        <f>RES_hhdet_in_tesh!G147/RES_summary!G$21</f>
        <v>2.142912385058092E-2</v>
      </c>
      <c r="H147" s="99">
        <f>RES_hhdet_in_tesh!H147/RES_summary!H$21</f>
        <v>3.3964002227994304E-2</v>
      </c>
      <c r="I147" s="99">
        <f>RES_hhdet_in_tesh!I147/RES_summary!I$21</f>
        <v>4.9099236366926313E-2</v>
      </c>
      <c r="J147" s="99">
        <f>RES_hhdet_in_tesh!J147/RES_summary!J$21</f>
        <v>6.4809756421598017E-2</v>
      </c>
      <c r="K147" s="99">
        <f>RES_hhdet_in_tesh!K147/RES_summary!K$21</f>
        <v>8.6394442962404783E-2</v>
      </c>
      <c r="L147" s="99">
        <f>RES_hhdet_in_tesh!L147/RES_summary!L$21</f>
        <v>0.16613821780478036</v>
      </c>
      <c r="M147" s="99">
        <f>RES_hhdet_in_tesh!M147/RES_summary!M$21</f>
        <v>0.11992435752851627</v>
      </c>
      <c r="N147" s="99">
        <f>RES_hhdet_in_tesh!N147/RES_summary!N$21</f>
        <v>0.18220597202186578</v>
      </c>
      <c r="O147" s="99">
        <f>RES_hhdet_in_tesh!O147/RES_summary!O$21</f>
        <v>0.22739644158386824</v>
      </c>
      <c r="P147" s="99">
        <f>RES_hhdet_in_tesh!P147/RES_summary!P$21</f>
        <v>0.30453562340552731</v>
      </c>
      <c r="Q147" s="99">
        <f>RES_hhdet_in_tesh!Q147/RES_summary!Q$21</f>
        <v>0.75047293856473518</v>
      </c>
      <c r="R147" s="99">
        <f>RES_hhdet_in_tesh!R147/RES_summary!R$21</f>
        <v>0.55168052725003625</v>
      </c>
      <c r="S147" s="99">
        <f>RES_hhdet_in_tesh!S147/RES_summary!S$21</f>
        <v>0.63682288594474623</v>
      </c>
      <c r="T147" s="99">
        <f>RES_hhdet_in_tesh!T147/RES_summary!T$21</f>
        <v>0.82735342867402994</v>
      </c>
      <c r="U147" s="99">
        <f>RES_hhdet_in_tesh!U147/RES_summary!U$21</f>
        <v>1.2522076349648499</v>
      </c>
      <c r="V147" s="99">
        <f>RES_hhdet_in_tesh!V147/RES_summary!V$21</f>
        <v>0.81128647393424991</v>
      </c>
      <c r="W147" s="99">
        <f>RES_hhdet_in_tesh!W147/RES_summary!W$21</f>
        <v>0.97029216725095468</v>
      </c>
      <c r="DA147" s="63" t="s">
        <v>4731</v>
      </c>
    </row>
    <row r="148" spans="1:105" ht="12" customHeight="1" x14ac:dyDescent="0.25">
      <c r="A148" s="121" t="s">
        <v>55</v>
      </c>
      <c r="B148" s="122"/>
      <c r="C148" s="123">
        <v>9.1005909249776504</v>
      </c>
      <c r="D148" s="123">
        <v>7.068068324638042</v>
      </c>
      <c r="E148" s="123">
        <v>13.602941656248287</v>
      </c>
      <c r="F148" s="123">
        <v>12.609942350745497</v>
      </c>
      <c r="G148" s="123">
        <v>10.40887923073663</v>
      </c>
      <c r="H148" s="123">
        <v>11.719489378532369</v>
      </c>
      <c r="I148" s="123">
        <v>11.235308989184132</v>
      </c>
      <c r="J148" s="123">
        <v>11.666905499209022</v>
      </c>
      <c r="K148" s="123">
        <v>12.286364152594413</v>
      </c>
      <c r="L148" s="123">
        <v>13.093897786903984</v>
      </c>
      <c r="M148" s="123">
        <v>12.872841468158429</v>
      </c>
      <c r="N148" s="123">
        <v>12.762050337885951</v>
      </c>
      <c r="O148" s="123">
        <v>13.556520807203656</v>
      </c>
      <c r="P148" s="123">
        <v>13.570255761643459</v>
      </c>
      <c r="Q148" s="123">
        <v>13.910470632405929</v>
      </c>
      <c r="R148" s="123">
        <v>14.114971935930036</v>
      </c>
      <c r="S148" s="123">
        <v>14.218974884271255</v>
      </c>
      <c r="T148" s="123">
        <v>13.955989529603643</v>
      </c>
      <c r="U148" s="123">
        <v>14.987323535803602</v>
      </c>
      <c r="V148" s="123">
        <v>15.341001055167963</v>
      </c>
      <c r="W148" s="123">
        <v>14.907497369369491</v>
      </c>
      <c r="DA148" s="130" t="s">
        <v>4732</v>
      </c>
    </row>
    <row r="149" spans="1:105" ht="12" customHeight="1" x14ac:dyDescent="0.25">
      <c r="A149" s="97" t="s">
        <v>124</v>
      </c>
      <c r="B149" s="98"/>
      <c r="C149" s="99">
        <v>10.080408915350073</v>
      </c>
      <c r="D149" s="99">
        <v>10.206262499390643</v>
      </c>
      <c r="E149" s="99">
        <v>10.720423158648913</v>
      </c>
      <c r="F149" s="99">
        <v>11.072373734753601</v>
      </c>
      <c r="G149" s="99">
        <v>11.180758434643227</v>
      </c>
      <c r="H149" s="99">
        <v>11.311723467847015</v>
      </c>
      <c r="I149" s="99">
        <v>11.748393217661464</v>
      </c>
      <c r="J149" s="99">
        <v>12.060496549042744</v>
      </c>
      <c r="K149" s="99">
        <v>12.471869533109057</v>
      </c>
      <c r="L149" s="99">
        <v>12.664166766080525</v>
      </c>
      <c r="M149" s="99">
        <v>12.597467357584737</v>
      </c>
      <c r="N149" s="99">
        <v>13.250045040759613</v>
      </c>
      <c r="O149" s="99">
        <v>13.144805977903633</v>
      </c>
      <c r="P149" s="99">
        <v>13.370512109297669</v>
      </c>
      <c r="Q149" s="99">
        <v>13.390586034310648</v>
      </c>
      <c r="R149" s="99">
        <v>13.844195356838405</v>
      </c>
      <c r="S149" s="99">
        <v>14.201797058584475</v>
      </c>
      <c r="T149" s="99">
        <v>14.708235954337592</v>
      </c>
      <c r="U149" s="99">
        <v>15.604037074164214</v>
      </c>
      <c r="V149" s="99">
        <v>15.424086854088166</v>
      </c>
      <c r="W149" s="99">
        <v>14.779636697966856</v>
      </c>
      <c r="DA149" s="63" t="s">
        <v>4733</v>
      </c>
    </row>
    <row r="150" spans="1:105" ht="12" customHeight="1" x14ac:dyDescent="0.25">
      <c r="A150" s="97" t="s">
        <v>123</v>
      </c>
      <c r="B150" s="98"/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12.491099326771566</v>
      </c>
      <c r="L150" s="99">
        <v>0</v>
      </c>
      <c r="M150" s="99">
        <v>12.608735275157498</v>
      </c>
      <c r="N150" s="99">
        <v>13.257416062521028</v>
      </c>
      <c r="O150" s="99">
        <v>13.154142967732954</v>
      </c>
      <c r="P150" s="99">
        <v>13.401290756163132</v>
      </c>
      <c r="Q150" s="99">
        <v>13.421805902072975</v>
      </c>
      <c r="R150" s="99">
        <v>13.874106602784215</v>
      </c>
      <c r="S150" s="99">
        <v>14.22563212351907</v>
      </c>
      <c r="T150" s="99">
        <v>14.720767010141097</v>
      </c>
      <c r="U150" s="99">
        <v>15.615607216962038</v>
      </c>
      <c r="V150" s="99">
        <v>15.432923432006882</v>
      </c>
      <c r="W150" s="99">
        <v>14.781304990081679</v>
      </c>
      <c r="DA150" s="63" t="s">
        <v>4734</v>
      </c>
    </row>
    <row r="151" spans="1:105" ht="12" customHeight="1" x14ac:dyDescent="0.25">
      <c r="A151" s="100" t="s">
        <v>50</v>
      </c>
      <c r="B151" s="101"/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6.160559833973771</v>
      </c>
      <c r="L151" s="102">
        <v>0</v>
      </c>
      <c r="M151" s="102">
        <v>6.2668677081187045</v>
      </c>
      <c r="N151" s="102">
        <v>6.3686955049746414</v>
      </c>
      <c r="O151" s="102">
        <v>6.4962478013654588</v>
      </c>
      <c r="P151" s="102">
        <v>6.4899529658157338</v>
      </c>
      <c r="Q151" s="102">
        <v>6.5856402604157651</v>
      </c>
      <c r="R151" s="102">
        <v>6.7313173304789711</v>
      </c>
      <c r="S151" s="102">
        <v>6.780992532651954</v>
      </c>
      <c r="T151" s="102">
        <v>8.2130441155883069</v>
      </c>
      <c r="U151" s="102">
        <v>7.9120167577955867</v>
      </c>
      <c r="V151" s="102">
        <v>7.6833245748220156</v>
      </c>
      <c r="W151" s="102">
        <v>7.150487832510918</v>
      </c>
      <c r="DA151" s="131" t="s">
        <v>4735</v>
      </c>
    </row>
    <row r="152" spans="1:105" ht="12" customHeight="1" x14ac:dyDescent="0.25">
      <c r="A152" s="103" t="s">
        <v>52</v>
      </c>
      <c r="B152" s="104"/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6.3305394927977945</v>
      </c>
      <c r="L152" s="105">
        <v>0</v>
      </c>
      <c r="M152" s="105">
        <v>6.3418675670387943</v>
      </c>
      <c r="N152" s="105">
        <v>6.8887205575463861</v>
      </c>
      <c r="O152" s="105">
        <v>6.6578951663674966</v>
      </c>
      <c r="P152" s="105">
        <v>6.9113377903473987</v>
      </c>
      <c r="Q152" s="105">
        <v>6.8361656416572112</v>
      </c>
      <c r="R152" s="105">
        <v>7.1427892723052446</v>
      </c>
      <c r="S152" s="105">
        <v>7.4446395908671166</v>
      </c>
      <c r="T152" s="105">
        <v>6.5077228945527885</v>
      </c>
      <c r="U152" s="105">
        <v>7.7035904591664535</v>
      </c>
      <c r="V152" s="105">
        <v>7.7495988571848677</v>
      </c>
      <c r="W152" s="105">
        <v>7.6308171575707613</v>
      </c>
      <c r="DA152" s="132" t="s">
        <v>4736</v>
      </c>
    </row>
    <row r="153" spans="1:105" ht="12" customHeight="1" x14ac:dyDescent="0.25">
      <c r="A153" s="106" t="s">
        <v>122</v>
      </c>
      <c r="B153" s="101"/>
      <c r="C153" s="102">
        <v>8.6106819297914381</v>
      </c>
      <c r="D153" s="102">
        <v>6.5326418303674556</v>
      </c>
      <c r="E153" s="102">
        <v>13.808602658908264</v>
      </c>
      <c r="F153" s="102">
        <v>12.847412390074551</v>
      </c>
      <c r="G153" s="102">
        <v>10.177171327789882</v>
      </c>
      <c r="H153" s="102">
        <v>12.060164740366043</v>
      </c>
      <c r="I153" s="102">
        <v>11.053588460761407</v>
      </c>
      <c r="J153" s="102">
        <v>11.624749506229922</v>
      </c>
      <c r="K153" s="102">
        <v>12.253073491346893</v>
      </c>
      <c r="L153" s="102">
        <v>13.125067913209234</v>
      </c>
      <c r="M153" s="102">
        <v>12.894659376405068</v>
      </c>
      <c r="N153" s="102">
        <v>12.691442871163705</v>
      </c>
      <c r="O153" s="102">
        <v>13.593030177982193</v>
      </c>
      <c r="P153" s="102">
        <v>13.532696769688981</v>
      </c>
      <c r="Q153" s="102">
        <v>13.88882300280957</v>
      </c>
      <c r="R153" s="102">
        <v>14.088245135331784</v>
      </c>
      <c r="S153" s="102">
        <v>14.197281253949305</v>
      </c>
      <c r="T153" s="102">
        <v>0</v>
      </c>
      <c r="U153" s="102">
        <v>14.902069455045027</v>
      </c>
      <c r="V153" s="102">
        <v>0</v>
      </c>
      <c r="W153" s="102">
        <v>14.901590480680056</v>
      </c>
      <c r="DA153" s="131" t="s">
        <v>4737</v>
      </c>
    </row>
    <row r="154" spans="1:105" ht="12" customHeight="1" x14ac:dyDescent="0.25">
      <c r="A154" s="107" t="s">
        <v>121</v>
      </c>
      <c r="B154" s="104"/>
      <c r="C154" s="105">
        <v>0</v>
      </c>
      <c r="D154" s="105">
        <v>0</v>
      </c>
      <c r="E154" s="105">
        <v>0</v>
      </c>
      <c r="F154" s="105">
        <v>0</v>
      </c>
      <c r="G154" s="105">
        <v>0</v>
      </c>
      <c r="H154" s="105">
        <v>0</v>
      </c>
      <c r="I154" s="105">
        <v>0</v>
      </c>
      <c r="J154" s="105">
        <v>0</v>
      </c>
      <c r="K154" s="105">
        <v>12.276316980753037</v>
      </c>
      <c r="L154" s="105">
        <v>13.139990858131181</v>
      </c>
      <c r="M154" s="105">
        <v>12.901972135033656</v>
      </c>
      <c r="N154" s="105">
        <v>12.694519826406816</v>
      </c>
      <c r="O154" s="105">
        <v>13.618726920288962</v>
      </c>
      <c r="P154" s="105">
        <v>13.608820068997121</v>
      </c>
      <c r="Q154" s="105">
        <v>13.985508295480095</v>
      </c>
      <c r="R154" s="105">
        <v>14.178726308050392</v>
      </c>
      <c r="S154" s="105">
        <v>14.25913574675628</v>
      </c>
      <c r="T154" s="105">
        <v>13.864244991739126</v>
      </c>
      <c r="U154" s="105">
        <v>14.919384920863235</v>
      </c>
      <c r="V154" s="105">
        <v>15.330131604367793</v>
      </c>
      <c r="W154" s="105">
        <v>14.933083969810921</v>
      </c>
      <c r="DA154" s="132" t="s">
        <v>4738</v>
      </c>
    </row>
    <row r="155" spans="1:105" ht="12" customHeight="1" x14ac:dyDescent="0.25">
      <c r="A155" s="108" t="s">
        <v>53</v>
      </c>
      <c r="B155" s="98"/>
      <c r="C155" s="99">
        <v>0</v>
      </c>
      <c r="D155" s="99">
        <v>0</v>
      </c>
      <c r="E155" s="99">
        <v>0</v>
      </c>
      <c r="F155" s="99">
        <v>0</v>
      </c>
      <c r="G155" s="99">
        <v>0</v>
      </c>
      <c r="H155" s="99">
        <v>0</v>
      </c>
      <c r="I155" s="99">
        <v>0</v>
      </c>
      <c r="J155" s="99">
        <v>0</v>
      </c>
      <c r="K155" s="99">
        <v>6.055041716113192</v>
      </c>
      <c r="L155" s="99">
        <v>6.7801349556590429</v>
      </c>
      <c r="M155" s="99">
        <v>6.4140565157822742</v>
      </c>
      <c r="N155" s="99">
        <v>6.0918170385181432</v>
      </c>
      <c r="O155" s="99">
        <v>6.7317992948185594</v>
      </c>
      <c r="P155" s="99">
        <v>6.5959118741985687</v>
      </c>
      <c r="Q155" s="99">
        <v>6.8784735783885003</v>
      </c>
      <c r="R155" s="99">
        <v>6.9095826196064456</v>
      </c>
      <c r="S155" s="99">
        <v>6.8242664299230658</v>
      </c>
      <c r="T155" s="99">
        <v>7.6454070790520463</v>
      </c>
      <c r="U155" s="99">
        <v>7.5556721273845922</v>
      </c>
      <c r="V155" s="99">
        <v>7.6607517356863717</v>
      </c>
      <c r="W155" s="99">
        <v>7.1633786685619132</v>
      </c>
      <c r="DA155" s="63" t="s">
        <v>4739</v>
      </c>
    </row>
    <row r="156" spans="1:105" ht="12" customHeight="1" x14ac:dyDescent="0.25">
      <c r="A156" s="108" t="s">
        <v>52</v>
      </c>
      <c r="B156" s="98"/>
      <c r="C156" s="99">
        <v>0</v>
      </c>
      <c r="D156" s="99">
        <v>0</v>
      </c>
      <c r="E156" s="99">
        <v>0</v>
      </c>
      <c r="F156" s="99">
        <v>0</v>
      </c>
      <c r="G156" s="99">
        <v>0</v>
      </c>
      <c r="H156" s="99">
        <v>0</v>
      </c>
      <c r="I156" s="99">
        <v>0</v>
      </c>
      <c r="J156" s="99">
        <v>0</v>
      </c>
      <c r="K156" s="99">
        <v>6.2212752646398446</v>
      </c>
      <c r="L156" s="99">
        <v>6.3598559024721393</v>
      </c>
      <c r="M156" s="99">
        <v>6.4879156192513827</v>
      </c>
      <c r="N156" s="99">
        <v>6.6027027878886742</v>
      </c>
      <c r="O156" s="99">
        <v>6.8869276254704035</v>
      </c>
      <c r="P156" s="99">
        <v>7.0129081947985519</v>
      </c>
      <c r="Q156" s="99">
        <v>7.1070347170915955</v>
      </c>
      <c r="R156" s="99">
        <v>7.2691436884439442</v>
      </c>
      <c r="S156" s="99">
        <v>7.4348693168332165</v>
      </c>
      <c r="T156" s="99">
        <v>6.2188379126870768</v>
      </c>
      <c r="U156" s="99">
        <v>7.3637127934786406</v>
      </c>
      <c r="V156" s="99">
        <v>7.669379868681423</v>
      </c>
      <c r="W156" s="99">
        <v>7.7697053012490054</v>
      </c>
      <c r="DA156" s="63" t="s">
        <v>4740</v>
      </c>
    </row>
    <row r="157" spans="1:105" ht="12" customHeight="1" x14ac:dyDescent="0.25">
      <c r="A157" s="121" t="s">
        <v>54</v>
      </c>
      <c r="B157" s="122"/>
      <c r="C157" s="123">
        <v>4.7256200648285027</v>
      </c>
      <c r="D157" s="123">
        <v>4.5467079948765088</v>
      </c>
      <c r="E157" s="123">
        <v>8.2355638567378886</v>
      </c>
      <c r="F157" s="123">
        <v>7.4963066106673351</v>
      </c>
      <c r="G157" s="123">
        <v>6.7236959134040024</v>
      </c>
      <c r="H157" s="123">
        <v>7.0576197958060387</v>
      </c>
      <c r="I157" s="123">
        <v>7.1317469765190742</v>
      </c>
      <c r="J157" s="123">
        <v>7.3547357441969314</v>
      </c>
      <c r="K157" s="123">
        <v>7.5139771201378549</v>
      </c>
      <c r="L157" s="123">
        <v>7.9840341428448767</v>
      </c>
      <c r="M157" s="123">
        <v>7.4656719121132866</v>
      </c>
      <c r="N157" s="123">
        <v>7.4084103518382891</v>
      </c>
      <c r="O157" s="123">
        <v>7.2563564781091614</v>
      </c>
      <c r="P157" s="123">
        <v>7.057470916192969</v>
      </c>
      <c r="Q157" s="123">
        <v>7.0221265734060045</v>
      </c>
      <c r="R157" s="123">
        <v>7.1560976145656596</v>
      </c>
      <c r="S157" s="123">
        <v>7.2563592564329094</v>
      </c>
      <c r="T157" s="123">
        <v>7.4055760469412082</v>
      </c>
      <c r="U157" s="123">
        <v>7.6630301834956267</v>
      </c>
      <c r="V157" s="123">
        <v>7.4236318032940831</v>
      </c>
      <c r="W157" s="123">
        <v>7.2017436879906613</v>
      </c>
      <c r="DA157" s="130" t="s">
        <v>4741</v>
      </c>
    </row>
    <row r="158" spans="1:105" ht="12" customHeight="1" x14ac:dyDescent="0.25">
      <c r="A158" s="97" t="s">
        <v>50</v>
      </c>
      <c r="B158" s="98"/>
      <c r="C158" s="99">
        <v>4.8711389851526681</v>
      </c>
      <c r="D158" s="99">
        <v>5.267744473983031</v>
      </c>
      <c r="E158" s="99">
        <v>6.9929125932274045</v>
      </c>
      <c r="F158" s="99">
        <v>7.0190382748563183</v>
      </c>
      <c r="G158" s="99">
        <v>6.8541004991695083</v>
      </c>
      <c r="H158" s="99">
        <v>6.9286527879341859</v>
      </c>
      <c r="I158" s="99">
        <v>7.2116286296233092</v>
      </c>
      <c r="J158" s="99">
        <v>7.4265877295135558</v>
      </c>
      <c r="K158" s="99">
        <v>7.6612842770633209</v>
      </c>
      <c r="L158" s="99">
        <v>7.7587112028191036</v>
      </c>
      <c r="M158" s="99">
        <v>7.422171403110509</v>
      </c>
      <c r="N158" s="99">
        <v>7.4417240429583753</v>
      </c>
      <c r="O158" s="99">
        <v>7.143874576551779</v>
      </c>
      <c r="P158" s="99">
        <v>7.0712105669494854</v>
      </c>
      <c r="Q158" s="99">
        <v>7.0285690138655914</v>
      </c>
      <c r="R158" s="99">
        <v>7.1269580063490707</v>
      </c>
      <c r="S158" s="99">
        <v>7.196875873710554</v>
      </c>
      <c r="T158" s="99">
        <v>7.4192357908963089</v>
      </c>
      <c r="U158" s="99">
        <v>7.769222432661155</v>
      </c>
      <c r="V158" s="99">
        <v>7.3909684361953216</v>
      </c>
      <c r="W158" s="99">
        <v>7.1600390121638267</v>
      </c>
      <c r="DA158" s="63" t="s">
        <v>4742</v>
      </c>
    </row>
    <row r="159" spans="1:105" ht="12" customHeight="1" x14ac:dyDescent="0.25">
      <c r="A159" s="109" t="s">
        <v>120</v>
      </c>
      <c r="B159" s="33"/>
      <c r="C159" s="110">
        <v>4.2291437484284051</v>
      </c>
      <c r="D159" s="110">
        <v>3.3319182746426934</v>
      </c>
      <c r="E159" s="110">
        <v>9.002396516784529</v>
      </c>
      <c r="F159" s="110">
        <v>8.1511187674000478</v>
      </c>
      <c r="G159" s="110">
        <v>6.2979339274131005</v>
      </c>
      <c r="H159" s="110">
        <v>7.5189857993967504</v>
      </c>
      <c r="I159" s="110">
        <v>6.8244506386138095</v>
      </c>
      <c r="J159" s="110">
        <v>7.2528565459432208</v>
      </c>
      <c r="K159" s="110">
        <v>7.3196363273993432</v>
      </c>
      <c r="L159" s="110">
        <v>8.17867855957528</v>
      </c>
      <c r="M159" s="110">
        <v>7.5112432165303478</v>
      </c>
      <c r="N159" s="110">
        <v>7.3409234198825235</v>
      </c>
      <c r="O159" s="110">
        <v>7.5256629916418012</v>
      </c>
      <c r="P159" s="110">
        <v>7.0219706293734294</v>
      </c>
      <c r="Q159" s="110">
        <v>7.0090148918127371</v>
      </c>
      <c r="R159" s="110">
        <v>7.1999515208155822</v>
      </c>
      <c r="S159" s="110">
        <v>7.3596475720828964</v>
      </c>
      <c r="T159" s="110">
        <v>7.3770493660218746</v>
      </c>
      <c r="U159" s="110">
        <v>7.4368639606196858</v>
      </c>
      <c r="V159" s="110">
        <v>7.4933763276362377</v>
      </c>
      <c r="W159" s="110">
        <v>7.4378170691930876</v>
      </c>
      <c r="DA159" s="60" t="s">
        <v>4743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8">
        <f t="shared" ref="C161:Q161" si="54">C162+C164+C166+C175</f>
        <v>119.68611055597977</v>
      </c>
      <c r="D161" s="118">
        <f t="shared" si="54"/>
        <v>103.20322236703035</v>
      </c>
      <c r="E161" s="118">
        <f t="shared" si="54"/>
        <v>122.3412488711126</v>
      </c>
      <c r="F161" s="118">
        <f t="shared" si="54"/>
        <v>123.06558445866364</v>
      </c>
      <c r="G161" s="118">
        <f t="shared" si="54"/>
        <v>107.92391105657369</v>
      </c>
      <c r="H161" s="118">
        <f t="shared" si="54"/>
        <v>108.84891337160713</v>
      </c>
      <c r="I161" s="118">
        <f t="shared" si="54"/>
        <v>122.08538468301704</v>
      </c>
      <c r="J161" s="118">
        <f t="shared" si="54"/>
        <v>117.37861834532124</v>
      </c>
      <c r="K161" s="118">
        <f t="shared" si="54"/>
        <v>121.39141742821106</v>
      </c>
      <c r="L161" s="118">
        <f t="shared" si="54"/>
        <v>136.64617526169718</v>
      </c>
      <c r="M161" s="118">
        <f t="shared" si="54"/>
        <v>115.92025206652583</v>
      </c>
      <c r="N161" s="118">
        <f t="shared" si="54"/>
        <v>118.32201680414624</v>
      </c>
      <c r="O161" s="118">
        <f t="shared" si="54"/>
        <v>114.98166757923352</v>
      </c>
      <c r="P161" s="118">
        <f t="shared" si="54"/>
        <v>106.19393338491001</v>
      </c>
      <c r="Q161" s="118">
        <f t="shared" si="54"/>
        <v>106.86531718357887</v>
      </c>
      <c r="R161" s="118">
        <f t="shared" ref="R161:V161" si="55">R162+R164+R166+R175</f>
        <v>0</v>
      </c>
      <c r="S161" s="118">
        <f t="shared" si="55"/>
        <v>103.87788860959208</v>
      </c>
      <c r="T161" s="118">
        <f t="shared" si="55"/>
        <v>103.65839597056348</v>
      </c>
      <c r="U161" s="118">
        <f t="shared" si="55"/>
        <v>100.98889377311281</v>
      </c>
      <c r="V161" s="118">
        <f t="shared" si="55"/>
        <v>95.628688181334269</v>
      </c>
      <c r="W161" s="118">
        <f t="shared" ref="W161" si="56">W162+W164+W166+W175</f>
        <v>88.457713562104274</v>
      </c>
      <c r="DA161" s="129" t="s">
        <v>4744</v>
      </c>
    </row>
    <row r="162" spans="1:105" ht="12.95" customHeight="1" x14ac:dyDescent="0.25">
      <c r="A162" s="121" t="s">
        <v>57</v>
      </c>
      <c r="B162" s="122"/>
      <c r="C162" s="123">
        <f t="shared" ref="C162:W162" si="57">C163</f>
        <v>105.85823380456124</v>
      </c>
      <c r="D162" s="123">
        <f t="shared" si="57"/>
        <v>91.58068886927137</v>
      </c>
      <c r="E162" s="123">
        <f t="shared" si="57"/>
        <v>100.48306396856576</v>
      </c>
      <c r="F162" s="123">
        <f t="shared" si="57"/>
        <v>102.93618417130553</v>
      </c>
      <c r="G162" s="123">
        <f t="shared" si="57"/>
        <v>90.758641041918793</v>
      </c>
      <c r="H162" s="123">
        <f t="shared" si="57"/>
        <v>90.036348841571936</v>
      </c>
      <c r="I162" s="123">
        <f t="shared" si="57"/>
        <v>103.67908433518303</v>
      </c>
      <c r="J162" s="123">
        <f t="shared" si="57"/>
        <v>98.290903644911197</v>
      </c>
      <c r="K162" s="123">
        <f t="shared" si="57"/>
        <v>101.51264298595441</v>
      </c>
      <c r="L162" s="123">
        <f t="shared" si="57"/>
        <v>115.40941681620629</v>
      </c>
      <c r="M162" s="123">
        <f t="shared" si="57"/>
        <v>95.490445977555567</v>
      </c>
      <c r="N162" s="123">
        <f t="shared" si="57"/>
        <v>97.95663505940378</v>
      </c>
      <c r="O162" s="123">
        <f t="shared" si="57"/>
        <v>93.989195602877686</v>
      </c>
      <c r="P162" s="123">
        <f t="shared" si="57"/>
        <v>85.267087150910172</v>
      </c>
      <c r="Q162" s="123">
        <f t="shared" si="57"/>
        <v>85.223348792149721</v>
      </c>
      <c r="R162" s="123">
        <f t="shared" si="57"/>
        <v>0</v>
      </c>
      <c r="S162" s="123">
        <f t="shared" si="57"/>
        <v>81.821491544807358</v>
      </c>
      <c r="T162" s="123">
        <f t="shared" si="57"/>
        <v>81.46203913164689</v>
      </c>
      <c r="U162" s="123">
        <f t="shared" si="57"/>
        <v>77.099121276384807</v>
      </c>
      <c r="V162" s="123">
        <f t="shared" si="57"/>
        <v>72.088775535487628</v>
      </c>
      <c r="W162" s="123">
        <f t="shared" si="57"/>
        <v>65.48673191009523</v>
      </c>
      <c r="DA162" s="130" t="s">
        <v>4745</v>
      </c>
    </row>
    <row r="163" spans="1:105" ht="12" customHeight="1" x14ac:dyDescent="0.25">
      <c r="A163" s="97" t="s">
        <v>53</v>
      </c>
      <c r="B163" s="33"/>
      <c r="C163" s="110">
        <v>105.85823380456124</v>
      </c>
      <c r="D163" s="110">
        <v>91.58068886927137</v>
      </c>
      <c r="E163" s="110">
        <v>100.48306396856576</v>
      </c>
      <c r="F163" s="110">
        <v>102.93618417130553</v>
      </c>
      <c r="G163" s="110">
        <v>90.758641041918793</v>
      </c>
      <c r="H163" s="110">
        <v>90.036348841571936</v>
      </c>
      <c r="I163" s="110">
        <v>103.67908433518303</v>
      </c>
      <c r="J163" s="110">
        <v>98.290903644911197</v>
      </c>
      <c r="K163" s="110">
        <v>101.51264298595441</v>
      </c>
      <c r="L163" s="110">
        <v>115.40941681620629</v>
      </c>
      <c r="M163" s="110">
        <v>95.490445977555567</v>
      </c>
      <c r="N163" s="110">
        <v>97.95663505940378</v>
      </c>
      <c r="O163" s="110">
        <v>93.989195602877686</v>
      </c>
      <c r="P163" s="110">
        <v>85.267087150910172</v>
      </c>
      <c r="Q163" s="110">
        <v>85.223348792149721</v>
      </c>
      <c r="R163" s="110">
        <v>0</v>
      </c>
      <c r="S163" s="110">
        <v>81.821491544807358</v>
      </c>
      <c r="T163" s="110">
        <v>81.46203913164689</v>
      </c>
      <c r="U163" s="110">
        <v>77.099121276384807</v>
      </c>
      <c r="V163" s="110">
        <v>72.088775535487628</v>
      </c>
      <c r="W163" s="110">
        <v>65.48673191009523</v>
      </c>
      <c r="DA163" s="60" t="s">
        <v>4746</v>
      </c>
    </row>
    <row r="164" spans="1:105" ht="12.95" customHeight="1" x14ac:dyDescent="0.25">
      <c r="A164" s="121" t="s">
        <v>92</v>
      </c>
      <c r="B164" s="122"/>
      <c r="C164" s="123">
        <f t="shared" ref="C164:W164" si="58">C165</f>
        <v>0</v>
      </c>
      <c r="D164" s="123">
        <f t="shared" si="58"/>
        <v>0</v>
      </c>
      <c r="E164" s="123">
        <f t="shared" si="58"/>
        <v>2.278365013154543E-2</v>
      </c>
      <c r="F164" s="123">
        <f t="shared" si="58"/>
        <v>2.8279385213265236E-2</v>
      </c>
      <c r="G164" s="123">
        <f t="shared" si="58"/>
        <v>3.0020176018042181E-2</v>
      </c>
      <c r="H164" s="123">
        <f t="shared" si="58"/>
        <v>3.4633243651206021E-2</v>
      </c>
      <c r="I164" s="123">
        <f t="shared" si="58"/>
        <v>3.9056798986658828E-2</v>
      </c>
      <c r="J164" s="123">
        <f t="shared" si="58"/>
        <v>6.5710344711913213E-2</v>
      </c>
      <c r="K164" s="123">
        <f t="shared" si="58"/>
        <v>7.8955858924788874E-2</v>
      </c>
      <c r="L164" s="123">
        <f t="shared" si="58"/>
        <v>0.15731671951426107</v>
      </c>
      <c r="M164" s="123">
        <f t="shared" si="58"/>
        <v>8.930655064335026E-2</v>
      </c>
      <c r="N164" s="123">
        <f t="shared" si="58"/>
        <v>0.19044166339794963</v>
      </c>
      <c r="O164" s="123">
        <f t="shared" si="58"/>
        <v>0.17955511276472697</v>
      </c>
      <c r="P164" s="123">
        <f t="shared" si="58"/>
        <v>0.29978051504202446</v>
      </c>
      <c r="Q164" s="123">
        <f t="shared" si="58"/>
        <v>0.71148726861933698</v>
      </c>
      <c r="R164" s="123">
        <f t="shared" si="58"/>
        <v>0</v>
      </c>
      <c r="S164" s="123">
        <f t="shared" si="58"/>
        <v>0.57968874900281397</v>
      </c>
      <c r="T164" s="123">
        <f t="shared" si="58"/>
        <v>0.82646308331091567</v>
      </c>
      <c r="U164" s="123">
        <f t="shared" si="58"/>
        <v>1.2374219069411951</v>
      </c>
      <c r="V164" s="123">
        <f t="shared" si="58"/>
        <v>0.77532834768319059</v>
      </c>
      <c r="W164" s="123">
        <f t="shared" si="58"/>
        <v>0.86191613582136695</v>
      </c>
      <c r="DA164" s="130" t="s">
        <v>4747</v>
      </c>
    </row>
    <row r="165" spans="1:105" ht="12" customHeight="1" x14ac:dyDescent="0.25">
      <c r="A165" s="97" t="s">
        <v>53</v>
      </c>
      <c r="B165" s="98"/>
      <c r="C165" s="99">
        <f>RES_hhdet_in_tesh!C165/RES_summary!C$21</f>
        <v>0</v>
      </c>
      <c r="D165" s="99">
        <f>RES_hhdet_in_tesh!D165/RES_summary!D$21</f>
        <v>0</v>
      </c>
      <c r="E165" s="99">
        <f>RES_hhdet_in_tesh!E165/RES_summary!E$21</f>
        <v>2.278365013154543E-2</v>
      </c>
      <c r="F165" s="99">
        <f>RES_hhdet_in_tesh!F165/RES_summary!F$21</f>
        <v>2.8279385213265236E-2</v>
      </c>
      <c r="G165" s="99">
        <f>RES_hhdet_in_tesh!G165/RES_summary!G$21</f>
        <v>3.0020176018042181E-2</v>
      </c>
      <c r="H165" s="99">
        <f>RES_hhdet_in_tesh!H165/RES_summary!H$21</f>
        <v>3.4633243651206021E-2</v>
      </c>
      <c r="I165" s="99">
        <f>RES_hhdet_in_tesh!I165/RES_summary!I$21</f>
        <v>3.9056798986658828E-2</v>
      </c>
      <c r="J165" s="99">
        <f>RES_hhdet_in_tesh!J165/RES_summary!J$21</f>
        <v>6.5710344711913213E-2</v>
      </c>
      <c r="K165" s="99">
        <f>RES_hhdet_in_tesh!K165/RES_summary!K$21</f>
        <v>7.8955858924788874E-2</v>
      </c>
      <c r="L165" s="99">
        <f>RES_hhdet_in_tesh!L165/RES_summary!L$21</f>
        <v>0.15731671951426107</v>
      </c>
      <c r="M165" s="99">
        <f>RES_hhdet_in_tesh!M165/RES_summary!M$21</f>
        <v>8.930655064335026E-2</v>
      </c>
      <c r="N165" s="99">
        <f>RES_hhdet_in_tesh!N165/RES_summary!N$21</f>
        <v>0.19044166339794963</v>
      </c>
      <c r="O165" s="99">
        <f>RES_hhdet_in_tesh!O165/RES_summary!O$21</f>
        <v>0.17955511276472697</v>
      </c>
      <c r="P165" s="99">
        <f>RES_hhdet_in_tesh!P165/RES_summary!P$21</f>
        <v>0.29978051504202446</v>
      </c>
      <c r="Q165" s="99">
        <f>RES_hhdet_in_tesh!Q165/RES_summary!Q$21</f>
        <v>0.71148726861933698</v>
      </c>
      <c r="R165" s="99">
        <f>RES_hhdet_in_tesh!R165/RES_summary!R$21</f>
        <v>0</v>
      </c>
      <c r="S165" s="99">
        <f>RES_hhdet_in_tesh!S165/RES_summary!S$21</f>
        <v>0.57968874900281397</v>
      </c>
      <c r="T165" s="99">
        <f>RES_hhdet_in_tesh!T165/RES_summary!T$21</f>
        <v>0.82646308331091567</v>
      </c>
      <c r="U165" s="99">
        <f>RES_hhdet_in_tesh!U165/RES_summary!U$21</f>
        <v>1.2374219069411951</v>
      </c>
      <c r="V165" s="99">
        <f>RES_hhdet_in_tesh!V165/RES_summary!V$21</f>
        <v>0.77532834768319059</v>
      </c>
      <c r="W165" s="99">
        <f>RES_hhdet_in_tesh!W165/RES_summary!W$21</f>
        <v>0.86191613582136695</v>
      </c>
      <c r="DA165" s="63" t="s">
        <v>4748</v>
      </c>
    </row>
    <row r="166" spans="1:105" ht="12" customHeight="1" x14ac:dyDescent="0.25">
      <c r="A166" s="121" t="s">
        <v>55</v>
      </c>
      <c r="B166" s="122"/>
      <c r="C166" s="123">
        <v>9.1077954690245058</v>
      </c>
      <c r="D166" s="123">
        <v>7.0695556204554606</v>
      </c>
      <c r="E166" s="123">
        <v>13.598522420795385</v>
      </c>
      <c r="F166" s="123">
        <v>12.608974361747853</v>
      </c>
      <c r="G166" s="123">
        <v>10.410399317410729</v>
      </c>
      <c r="H166" s="123">
        <v>11.720355197095911</v>
      </c>
      <c r="I166" s="123">
        <v>11.23562217935884</v>
      </c>
      <c r="J166" s="123">
        <v>11.667546090791895</v>
      </c>
      <c r="K166" s="123">
        <v>12.286225867842022</v>
      </c>
      <c r="L166" s="123">
        <v>13.094022481014841</v>
      </c>
      <c r="M166" s="123">
        <v>12.874573560203141</v>
      </c>
      <c r="N166" s="123">
        <v>12.765828004675383</v>
      </c>
      <c r="O166" s="123">
        <v>13.556118952998604</v>
      </c>
      <c r="P166" s="123">
        <v>13.569715282585296</v>
      </c>
      <c r="Q166" s="123">
        <v>13.908430149628506</v>
      </c>
      <c r="R166" s="123">
        <v>0</v>
      </c>
      <c r="S166" s="123">
        <v>14.219546627859371</v>
      </c>
      <c r="T166" s="123">
        <v>13.964720106334177</v>
      </c>
      <c r="U166" s="123">
        <v>14.989957665996126</v>
      </c>
      <c r="V166" s="123">
        <v>15.340768047732368</v>
      </c>
      <c r="W166" s="123">
        <v>14.907489598299867</v>
      </c>
      <c r="DA166" s="130" t="s">
        <v>4749</v>
      </c>
    </row>
    <row r="167" spans="1:105" ht="12" customHeight="1" x14ac:dyDescent="0.25">
      <c r="A167" s="97" t="s">
        <v>124</v>
      </c>
      <c r="B167" s="98"/>
      <c r="C167" s="99">
        <v>10.080408915350073</v>
      </c>
      <c r="D167" s="99">
        <v>10.206262499390645</v>
      </c>
      <c r="E167" s="99">
        <v>10.720423158648913</v>
      </c>
      <c r="F167" s="99">
        <v>11.072373734753603</v>
      </c>
      <c r="G167" s="99">
        <v>11.180758434643227</v>
      </c>
      <c r="H167" s="99">
        <v>11.311723467847017</v>
      </c>
      <c r="I167" s="99">
        <v>11.748393217661462</v>
      </c>
      <c r="J167" s="99">
        <v>12.060496549042742</v>
      </c>
      <c r="K167" s="99">
        <v>12.471869533109063</v>
      </c>
      <c r="L167" s="99">
        <v>12.664166766080527</v>
      </c>
      <c r="M167" s="99">
        <v>12.59746735758474</v>
      </c>
      <c r="N167" s="99">
        <v>13.250045040759613</v>
      </c>
      <c r="O167" s="99">
        <v>13.14480597790363</v>
      </c>
      <c r="P167" s="99">
        <v>13.370512109297668</v>
      </c>
      <c r="Q167" s="99">
        <v>13.390586034310642</v>
      </c>
      <c r="R167" s="99">
        <v>0</v>
      </c>
      <c r="S167" s="99">
        <v>14.201797058584475</v>
      </c>
      <c r="T167" s="99">
        <v>14.708235954337592</v>
      </c>
      <c r="U167" s="99">
        <v>15.604037074164214</v>
      </c>
      <c r="V167" s="99">
        <v>15.424086854088166</v>
      </c>
      <c r="W167" s="99">
        <v>14.779636697966856</v>
      </c>
      <c r="DA167" s="63" t="s">
        <v>4750</v>
      </c>
    </row>
    <row r="168" spans="1:105" ht="12" customHeight="1" x14ac:dyDescent="0.25">
      <c r="A168" s="97" t="s">
        <v>123</v>
      </c>
      <c r="B168" s="98"/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0</v>
      </c>
      <c r="L168" s="99">
        <v>0</v>
      </c>
      <c r="M168" s="99">
        <v>0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0</v>
      </c>
      <c r="W168" s="99">
        <v>0</v>
      </c>
      <c r="DA168" s="63" t="s">
        <v>4751</v>
      </c>
    </row>
    <row r="169" spans="1:105" ht="12" customHeight="1" x14ac:dyDescent="0.25">
      <c r="A169" s="100" t="s">
        <v>50</v>
      </c>
      <c r="B169" s="101"/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0</v>
      </c>
      <c r="L169" s="102">
        <v>0</v>
      </c>
      <c r="M169" s="102">
        <v>0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</v>
      </c>
      <c r="W169" s="102">
        <v>0</v>
      </c>
      <c r="DA169" s="131" t="s">
        <v>4752</v>
      </c>
    </row>
    <row r="170" spans="1:105" ht="12" customHeight="1" x14ac:dyDescent="0.25">
      <c r="A170" s="103" t="s">
        <v>52</v>
      </c>
      <c r="B170" s="104"/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DA170" s="132" t="s">
        <v>4753</v>
      </c>
    </row>
    <row r="171" spans="1:105" ht="12" customHeight="1" x14ac:dyDescent="0.25">
      <c r="A171" s="106" t="s">
        <v>122</v>
      </c>
      <c r="B171" s="101"/>
      <c r="C171" s="102">
        <v>8.6106819297914345</v>
      </c>
      <c r="D171" s="102">
        <v>6.5326418303674556</v>
      </c>
      <c r="E171" s="102">
        <v>13.808602658908267</v>
      </c>
      <c r="F171" s="102">
        <v>12.847412390074549</v>
      </c>
      <c r="G171" s="102">
        <v>10.17717132778988</v>
      </c>
      <c r="H171" s="102">
        <v>12.060164740366044</v>
      </c>
      <c r="I171" s="102">
        <v>11.053588460761407</v>
      </c>
      <c r="J171" s="102">
        <v>11.62474950622992</v>
      </c>
      <c r="K171" s="102">
        <v>12.253073491346891</v>
      </c>
      <c r="L171" s="102">
        <v>13.125067913209232</v>
      </c>
      <c r="M171" s="102">
        <v>12.894659376405066</v>
      </c>
      <c r="N171" s="102">
        <v>12.691442871163703</v>
      </c>
      <c r="O171" s="102">
        <v>13.59303017798219</v>
      </c>
      <c r="P171" s="102">
        <v>13.532696769688974</v>
      </c>
      <c r="Q171" s="102">
        <v>13.888823002809566</v>
      </c>
      <c r="R171" s="102">
        <v>0</v>
      </c>
      <c r="S171" s="102">
        <v>14.197281253949306</v>
      </c>
      <c r="T171" s="102">
        <v>0</v>
      </c>
      <c r="U171" s="102">
        <v>14.902069455045027</v>
      </c>
      <c r="V171" s="102">
        <v>0</v>
      </c>
      <c r="W171" s="102">
        <v>14.90159048068006</v>
      </c>
      <c r="DA171" s="131" t="s">
        <v>4754</v>
      </c>
    </row>
    <row r="172" spans="1:105" ht="12" customHeight="1" x14ac:dyDescent="0.25">
      <c r="A172" s="107" t="s">
        <v>121</v>
      </c>
      <c r="B172" s="104"/>
      <c r="C172" s="105">
        <v>0</v>
      </c>
      <c r="D172" s="105">
        <v>0</v>
      </c>
      <c r="E172" s="105">
        <v>0</v>
      </c>
      <c r="F172" s="105">
        <v>0</v>
      </c>
      <c r="G172" s="105">
        <v>0</v>
      </c>
      <c r="H172" s="105">
        <v>0</v>
      </c>
      <c r="I172" s="105">
        <v>0</v>
      </c>
      <c r="J172" s="105">
        <v>0</v>
      </c>
      <c r="K172" s="105">
        <v>12.276316980753037</v>
      </c>
      <c r="L172" s="105">
        <v>13.139990858131181</v>
      </c>
      <c r="M172" s="105">
        <v>12.901972135033654</v>
      </c>
      <c r="N172" s="105">
        <v>12.694519826406815</v>
      </c>
      <c r="O172" s="105">
        <v>13.618726920288962</v>
      </c>
      <c r="P172" s="105">
        <v>13.608820068997121</v>
      </c>
      <c r="Q172" s="105">
        <v>13.985508295480095</v>
      </c>
      <c r="R172" s="105">
        <v>0</v>
      </c>
      <c r="S172" s="105">
        <v>14.259135746756284</v>
      </c>
      <c r="T172" s="105">
        <v>13.864244991739122</v>
      </c>
      <c r="U172" s="105">
        <v>14.919384920863234</v>
      </c>
      <c r="V172" s="105">
        <v>15.330131604367798</v>
      </c>
      <c r="W172" s="105">
        <v>14.933083969810918</v>
      </c>
      <c r="DA172" s="132" t="s">
        <v>4755</v>
      </c>
    </row>
    <row r="173" spans="1:105" ht="12" customHeight="1" x14ac:dyDescent="0.25">
      <c r="A173" s="108" t="s">
        <v>53</v>
      </c>
      <c r="B173" s="98"/>
      <c r="C173" s="99">
        <v>0</v>
      </c>
      <c r="D173" s="99">
        <v>0</v>
      </c>
      <c r="E173" s="99">
        <v>0</v>
      </c>
      <c r="F173" s="99">
        <v>0</v>
      </c>
      <c r="G173" s="99">
        <v>0</v>
      </c>
      <c r="H173" s="99">
        <v>0</v>
      </c>
      <c r="I173" s="99">
        <v>0</v>
      </c>
      <c r="J173" s="99">
        <v>0</v>
      </c>
      <c r="K173" s="99">
        <v>6.0550417161131938</v>
      </c>
      <c r="L173" s="99">
        <v>6.7801349556590429</v>
      </c>
      <c r="M173" s="99">
        <v>6.4140565157822751</v>
      </c>
      <c r="N173" s="99">
        <v>6.0918170385181423</v>
      </c>
      <c r="O173" s="99">
        <v>6.7317992948185577</v>
      </c>
      <c r="P173" s="99">
        <v>6.5959118741985678</v>
      </c>
      <c r="Q173" s="99">
        <v>6.8784735783884985</v>
      </c>
      <c r="R173" s="99">
        <v>0</v>
      </c>
      <c r="S173" s="99">
        <v>6.824266429923064</v>
      </c>
      <c r="T173" s="99">
        <v>7.6454070790520454</v>
      </c>
      <c r="U173" s="99">
        <v>7.5556721273845939</v>
      </c>
      <c r="V173" s="99">
        <v>7.6607517356863717</v>
      </c>
      <c r="W173" s="99">
        <v>7.163378668561915</v>
      </c>
      <c r="DA173" s="63" t="s">
        <v>4756</v>
      </c>
    </row>
    <row r="174" spans="1:105" ht="12" customHeight="1" x14ac:dyDescent="0.25">
      <c r="A174" s="115" t="s">
        <v>52</v>
      </c>
      <c r="B174" s="33"/>
      <c r="C174" s="110">
        <v>0</v>
      </c>
      <c r="D174" s="110">
        <v>0</v>
      </c>
      <c r="E174" s="110">
        <v>0</v>
      </c>
      <c r="F174" s="110">
        <v>0</v>
      </c>
      <c r="G174" s="110">
        <v>0</v>
      </c>
      <c r="H174" s="110">
        <v>0</v>
      </c>
      <c r="I174" s="110">
        <v>0</v>
      </c>
      <c r="J174" s="110">
        <v>0</v>
      </c>
      <c r="K174" s="110">
        <v>6.2212752646398464</v>
      </c>
      <c r="L174" s="110">
        <v>6.3598559024721393</v>
      </c>
      <c r="M174" s="110">
        <v>6.4879156192513809</v>
      </c>
      <c r="N174" s="110">
        <v>6.6027027878886715</v>
      </c>
      <c r="O174" s="110">
        <v>6.8869276254704035</v>
      </c>
      <c r="P174" s="110">
        <v>7.0129081947985519</v>
      </c>
      <c r="Q174" s="110">
        <v>7.1070347170915955</v>
      </c>
      <c r="R174" s="110">
        <v>0</v>
      </c>
      <c r="S174" s="110">
        <v>7.4348693168332183</v>
      </c>
      <c r="T174" s="110">
        <v>6.2188379126870776</v>
      </c>
      <c r="U174" s="110">
        <v>7.3637127934786424</v>
      </c>
      <c r="V174" s="110">
        <v>7.669379868681423</v>
      </c>
      <c r="W174" s="110">
        <v>7.7697053012490036</v>
      </c>
      <c r="DA174" s="60" t="s">
        <v>4757</v>
      </c>
    </row>
    <row r="175" spans="1:105" ht="12" customHeight="1" x14ac:dyDescent="0.25">
      <c r="A175" s="121" t="s">
        <v>54</v>
      </c>
      <c r="B175" s="122"/>
      <c r="C175" s="123">
        <v>4.7200812823940179</v>
      </c>
      <c r="D175" s="123">
        <v>4.5529778773035217</v>
      </c>
      <c r="E175" s="123">
        <v>8.2368788316199097</v>
      </c>
      <c r="F175" s="123">
        <v>7.4921465403969814</v>
      </c>
      <c r="G175" s="123">
        <v>6.7248505212261174</v>
      </c>
      <c r="H175" s="123">
        <v>7.0575760892880792</v>
      </c>
      <c r="I175" s="123">
        <v>7.1316213694885047</v>
      </c>
      <c r="J175" s="123">
        <v>7.3544582649062278</v>
      </c>
      <c r="K175" s="123">
        <v>7.513592715489831</v>
      </c>
      <c r="L175" s="123">
        <v>7.9854192449618182</v>
      </c>
      <c r="M175" s="123">
        <v>7.4659259781237637</v>
      </c>
      <c r="N175" s="123">
        <v>7.4091120766691292</v>
      </c>
      <c r="O175" s="123">
        <v>7.25679791059249</v>
      </c>
      <c r="P175" s="123">
        <v>7.0573504363725208</v>
      </c>
      <c r="Q175" s="123">
        <v>7.0220509731813072</v>
      </c>
      <c r="R175" s="123">
        <v>0</v>
      </c>
      <c r="S175" s="123">
        <v>7.2571616879225322</v>
      </c>
      <c r="T175" s="123">
        <v>7.4051736492714948</v>
      </c>
      <c r="U175" s="123">
        <v>7.6623929237906809</v>
      </c>
      <c r="V175" s="123">
        <v>7.4238162504310861</v>
      </c>
      <c r="W175" s="123">
        <v>7.2015759178878271</v>
      </c>
      <c r="DA175" s="130" t="s">
        <v>4758</v>
      </c>
    </row>
    <row r="176" spans="1:105" ht="12" customHeight="1" x14ac:dyDescent="0.25">
      <c r="A176" s="97" t="s">
        <v>50</v>
      </c>
      <c r="B176" s="98"/>
      <c r="C176" s="99">
        <v>4.871138985152669</v>
      </c>
      <c r="D176" s="99">
        <v>5.267744473983031</v>
      </c>
      <c r="E176" s="99">
        <v>6.9929125932274045</v>
      </c>
      <c r="F176" s="99">
        <v>7.0190382748563183</v>
      </c>
      <c r="G176" s="99">
        <v>6.8541004991695091</v>
      </c>
      <c r="H176" s="99">
        <v>6.9286527879341859</v>
      </c>
      <c r="I176" s="99">
        <v>7.2116286296233101</v>
      </c>
      <c r="J176" s="99">
        <v>7.4265877295135558</v>
      </c>
      <c r="K176" s="99">
        <v>7.6612842770633209</v>
      </c>
      <c r="L176" s="99">
        <v>7.7587112028191028</v>
      </c>
      <c r="M176" s="99">
        <v>7.4221714031105099</v>
      </c>
      <c r="N176" s="99">
        <v>7.4417240429583753</v>
      </c>
      <c r="O176" s="99">
        <v>7.143874576551779</v>
      </c>
      <c r="P176" s="99">
        <v>7.0712105669494845</v>
      </c>
      <c r="Q176" s="99">
        <v>7.0285690138655914</v>
      </c>
      <c r="R176" s="99">
        <v>0</v>
      </c>
      <c r="S176" s="99">
        <v>7.196875873710554</v>
      </c>
      <c r="T176" s="99">
        <v>7.4192357908963062</v>
      </c>
      <c r="U176" s="99">
        <v>7.769222432661155</v>
      </c>
      <c r="V176" s="99">
        <v>7.3909684361953198</v>
      </c>
      <c r="W176" s="99">
        <v>7.1600390121638267</v>
      </c>
      <c r="DA176" s="63" t="s">
        <v>4759</v>
      </c>
    </row>
    <row r="177" spans="1:105" ht="12" customHeight="1" x14ac:dyDescent="0.25">
      <c r="A177" s="109" t="s">
        <v>120</v>
      </c>
      <c r="B177" s="33"/>
      <c r="C177" s="110">
        <v>4.229143748428406</v>
      </c>
      <c r="D177" s="110">
        <v>3.3319182746426934</v>
      </c>
      <c r="E177" s="110">
        <v>9.002396516784529</v>
      </c>
      <c r="F177" s="110">
        <v>8.1511187674000478</v>
      </c>
      <c r="G177" s="110">
        <v>6.2979339274131005</v>
      </c>
      <c r="H177" s="110">
        <v>7.5189857993967504</v>
      </c>
      <c r="I177" s="110">
        <v>6.8244506386138113</v>
      </c>
      <c r="J177" s="110">
        <v>7.2528565459432208</v>
      </c>
      <c r="K177" s="110">
        <v>7.3196363273993432</v>
      </c>
      <c r="L177" s="110">
        <v>8.1786785595752818</v>
      </c>
      <c r="M177" s="110">
        <v>7.5112432165303478</v>
      </c>
      <c r="N177" s="110">
        <v>7.3409234198825217</v>
      </c>
      <c r="O177" s="110">
        <v>7.5256629916418012</v>
      </c>
      <c r="P177" s="110">
        <v>7.0219706293734303</v>
      </c>
      <c r="Q177" s="110">
        <v>7.0090148918127371</v>
      </c>
      <c r="R177" s="110">
        <v>0</v>
      </c>
      <c r="S177" s="110">
        <v>7.3596475720828964</v>
      </c>
      <c r="T177" s="110">
        <v>7.3770493660218728</v>
      </c>
      <c r="U177" s="110">
        <v>7.4368639606196858</v>
      </c>
      <c r="V177" s="110">
        <v>7.493376327636236</v>
      </c>
      <c r="W177" s="110">
        <v>7.4378170691930876</v>
      </c>
      <c r="DA177" s="60" t="s">
        <v>4760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6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4761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155</v>
      </c>
      <c r="DA2" s="9"/>
    </row>
    <row r="3" spans="1:105" ht="12" customHeight="1" x14ac:dyDescent="0.25">
      <c r="A3" s="116" t="s">
        <v>144</v>
      </c>
      <c r="B3" s="117"/>
      <c r="C3" s="118">
        <f t="shared" ref="C3:Q3" si="0">C4+C7+C9+C19</f>
        <v>61.661881547521567</v>
      </c>
      <c r="D3" s="118">
        <f t="shared" si="0"/>
        <v>62.317706228671184</v>
      </c>
      <c r="E3" s="118">
        <f t="shared" si="0"/>
        <v>56.445950344847468</v>
      </c>
      <c r="F3" s="118">
        <f t="shared" si="0"/>
        <v>56.826515227449811</v>
      </c>
      <c r="G3" s="118">
        <f t="shared" si="0"/>
        <v>59.448516839454697</v>
      </c>
      <c r="H3" s="118">
        <f t="shared" si="0"/>
        <v>64.32508518633756</v>
      </c>
      <c r="I3" s="118">
        <f t="shared" si="0"/>
        <v>56.188150440855551</v>
      </c>
      <c r="J3" s="118">
        <f t="shared" si="0"/>
        <v>56.639105612697563</v>
      </c>
      <c r="K3" s="118">
        <f t="shared" si="0"/>
        <v>56.013871243171792</v>
      </c>
      <c r="L3" s="118">
        <f t="shared" si="0"/>
        <v>62.121618205876871</v>
      </c>
      <c r="M3" s="118">
        <f t="shared" si="0"/>
        <v>53.47631147931444</v>
      </c>
      <c r="N3" s="118">
        <f t="shared" si="0"/>
        <v>56.320913811995148</v>
      </c>
      <c r="O3" s="118">
        <f t="shared" si="0"/>
        <v>53.550712011744253</v>
      </c>
      <c r="P3" s="118">
        <f t="shared" si="0"/>
        <v>47.019009732904223</v>
      </c>
      <c r="Q3" s="118">
        <f t="shared" si="0"/>
        <v>44.479367188609331</v>
      </c>
      <c r="R3" s="118">
        <f t="shared" ref="R3:V3" si="1">R4+R7+R9+R19</f>
        <v>46.062080829892331</v>
      </c>
      <c r="S3" s="118">
        <f t="shared" si="1"/>
        <v>46.345518804924517</v>
      </c>
      <c r="T3" s="118">
        <f t="shared" si="1"/>
        <v>45.105136009615137</v>
      </c>
      <c r="U3" s="118">
        <f t="shared" si="1"/>
        <v>36.533336095527346</v>
      </c>
      <c r="V3" s="118">
        <f t="shared" si="1"/>
        <v>37.934751521068669</v>
      </c>
      <c r="W3" s="118">
        <f t="shared" ref="W3" si="2">W4+W7+W9+W19</f>
        <v>36.341224820365056</v>
      </c>
      <c r="DA3" s="129" t="s">
        <v>4762</v>
      </c>
    </row>
    <row r="4" spans="1:105" ht="12.95" customHeight="1" x14ac:dyDescent="0.25">
      <c r="A4" s="121" t="s">
        <v>57</v>
      </c>
      <c r="B4" s="122"/>
      <c r="C4" s="123">
        <f t="shared" ref="C4:Q4" si="3">SUM(C5:C6)</f>
        <v>55.726203998412977</v>
      </c>
      <c r="D4" s="123">
        <f t="shared" si="3"/>
        <v>56.438127564450696</v>
      </c>
      <c r="E4" s="123">
        <f t="shared" si="3"/>
        <v>51.961266861378441</v>
      </c>
      <c r="F4" s="123">
        <f t="shared" si="3"/>
        <v>50.606951601750367</v>
      </c>
      <c r="G4" s="123">
        <f t="shared" si="3"/>
        <v>52.418647926952815</v>
      </c>
      <c r="H4" s="123">
        <f t="shared" si="3"/>
        <v>56.419158368975452</v>
      </c>
      <c r="I4" s="123">
        <f t="shared" si="3"/>
        <v>49.008672828002531</v>
      </c>
      <c r="J4" s="123">
        <f t="shared" si="3"/>
        <v>50.143542828429261</v>
      </c>
      <c r="K4" s="123">
        <f t="shared" si="3"/>
        <v>50.345306588513729</v>
      </c>
      <c r="L4" s="123">
        <f t="shared" si="3"/>
        <v>56.729332083565488</v>
      </c>
      <c r="M4" s="123">
        <f t="shared" si="3"/>
        <v>47.913388127723735</v>
      </c>
      <c r="N4" s="123">
        <f t="shared" si="3"/>
        <v>49.19280496785899</v>
      </c>
      <c r="O4" s="123">
        <f t="shared" si="3"/>
        <v>46.847764946008233</v>
      </c>
      <c r="P4" s="123">
        <f t="shared" si="3"/>
        <v>41.084526198424356</v>
      </c>
      <c r="Q4" s="123">
        <f t="shared" si="3"/>
        <v>38.743394388178558</v>
      </c>
      <c r="R4" s="123">
        <f t="shared" ref="R4:V4" si="4">SUM(R5:R6)</f>
        <v>40.41404086812647</v>
      </c>
      <c r="S4" s="123">
        <f t="shared" si="4"/>
        <v>39.672486618079127</v>
      </c>
      <c r="T4" s="123">
        <f t="shared" si="4"/>
        <v>38.391941253626044</v>
      </c>
      <c r="U4" s="123">
        <f t="shared" si="4"/>
        <v>30.370410191058209</v>
      </c>
      <c r="V4" s="123">
        <f t="shared" si="4"/>
        <v>30.808198524059254</v>
      </c>
      <c r="W4" s="123">
        <f t="shared" ref="W4" si="5">SUM(W5:W6)</f>
        <v>27.642350539683463</v>
      </c>
      <c r="DA4" s="130" t="s">
        <v>4763</v>
      </c>
    </row>
    <row r="5" spans="1:105" ht="12" customHeight="1" x14ac:dyDescent="0.25">
      <c r="A5" s="97" t="s">
        <v>51</v>
      </c>
      <c r="B5" s="98"/>
      <c r="C5" s="99">
        <v>55.726203998412977</v>
      </c>
      <c r="D5" s="99">
        <v>56.438127564450696</v>
      </c>
      <c r="E5" s="99">
        <v>51.961266861378441</v>
      </c>
      <c r="F5" s="99">
        <v>50.606951601750367</v>
      </c>
      <c r="G5" s="99">
        <v>52.418647926952815</v>
      </c>
      <c r="H5" s="99">
        <v>56.419158368975452</v>
      </c>
      <c r="I5" s="99">
        <v>49.008672828002531</v>
      </c>
      <c r="J5" s="99">
        <v>50.143542828429261</v>
      </c>
      <c r="K5" s="99">
        <v>50.345306588513729</v>
      </c>
      <c r="L5" s="99">
        <v>56.729332083565488</v>
      </c>
      <c r="M5" s="99">
        <v>47.913388127723735</v>
      </c>
      <c r="N5" s="99">
        <v>49.19280496785899</v>
      </c>
      <c r="O5" s="99">
        <v>46.847764946008233</v>
      </c>
      <c r="P5" s="99">
        <v>41.084526198424356</v>
      </c>
      <c r="Q5" s="99">
        <v>38.743394388178558</v>
      </c>
      <c r="R5" s="99">
        <v>40.41404086812647</v>
      </c>
      <c r="S5" s="99">
        <v>39.672486618079127</v>
      </c>
      <c r="T5" s="99">
        <v>38.391941253626044</v>
      </c>
      <c r="U5" s="99">
        <v>30.370410191058209</v>
      </c>
      <c r="V5" s="99">
        <v>30.808198524059254</v>
      </c>
      <c r="W5" s="99">
        <v>27.642350539683463</v>
      </c>
      <c r="DA5" s="63" t="s">
        <v>4764</v>
      </c>
    </row>
    <row r="6" spans="1:105" ht="12" customHeight="1" x14ac:dyDescent="0.25">
      <c r="A6" s="97" t="s">
        <v>53</v>
      </c>
      <c r="B6" s="98"/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</v>
      </c>
      <c r="L6" s="99">
        <v>0</v>
      </c>
      <c r="M6" s="99">
        <v>0</v>
      </c>
      <c r="N6" s="99">
        <v>0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DA6" s="63" t="s">
        <v>4765</v>
      </c>
    </row>
    <row r="7" spans="1:105" ht="12.95" customHeight="1" x14ac:dyDescent="0.25">
      <c r="A7" s="121" t="s">
        <v>92</v>
      </c>
      <c r="B7" s="122"/>
      <c r="C7" s="123">
        <f t="shared" ref="C7:W7" si="6">C8</f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0</v>
      </c>
      <c r="M7" s="123">
        <f t="shared" si="6"/>
        <v>0</v>
      </c>
      <c r="N7" s="123">
        <f t="shared" si="6"/>
        <v>0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DA7" s="130" t="s">
        <v>4766</v>
      </c>
    </row>
    <row r="8" spans="1:105" ht="12" customHeight="1" x14ac:dyDescent="0.25">
      <c r="A8" s="97" t="s">
        <v>53</v>
      </c>
      <c r="B8" s="98"/>
      <c r="C8" s="99">
        <v>0</v>
      </c>
      <c r="D8" s="99">
        <v>0</v>
      </c>
      <c r="E8" s="99">
        <v>0</v>
      </c>
      <c r="F8" s="99">
        <v>0</v>
      </c>
      <c r="G8" s="99">
        <v>0</v>
      </c>
      <c r="H8" s="99">
        <v>0</v>
      </c>
      <c r="I8" s="99">
        <v>0</v>
      </c>
      <c r="J8" s="99">
        <v>0</v>
      </c>
      <c r="K8" s="99">
        <v>0</v>
      </c>
      <c r="L8" s="99">
        <v>0</v>
      </c>
      <c r="M8" s="99">
        <v>0</v>
      </c>
      <c r="N8" s="99">
        <v>0</v>
      </c>
      <c r="O8" s="99">
        <v>0</v>
      </c>
      <c r="P8" s="99">
        <v>0</v>
      </c>
      <c r="Q8" s="99">
        <v>0</v>
      </c>
      <c r="R8" s="99">
        <v>0</v>
      </c>
      <c r="S8" s="99">
        <v>0</v>
      </c>
      <c r="T8" s="99">
        <v>0</v>
      </c>
      <c r="U8" s="99">
        <v>0</v>
      </c>
      <c r="V8" s="99">
        <v>0</v>
      </c>
      <c r="W8" s="99">
        <v>0</v>
      </c>
      <c r="DA8" s="63" t="s">
        <v>4767</v>
      </c>
    </row>
    <row r="9" spans="1:105" ht="12" customHeight="1" x14ac:dyDescent="0.25">
      <c r="A9" s="121" t="s">
        <v>55</v>
      </c>
      <c r="B9" s="122"/>
      <c r="C9" s="123">
        <v>4.4510625988761845</v>
      </c>
      <c r="D9" s="123">
        <v>4.5111258185571153</v>
      </c>
      <c r="E9" s="123">
        <v>3.2948636402546105</v>
      </c>
      <c r="F9" s="123">
        <v>4.472018491662161</v>
      </c>
      <c r="G9" s="123">
        <v>4.8563107379003903</v>
      </c>
      <c r="H9" s="123">
        <v>5.6594726572828096</v>
      </c>
      <c r="I9" s="123">
        <v>4.8894033110012201</v>
      </c>
      <c r="J9" s="123">
        <v>4.566497757806304</v>
      </c>
      <c r="K9" s="123">
        <v>3.7479138821302156</v>
      </c>
      <c r="L9" s="123">
        <v>3.737875061037871</v>
      </c>
      <c r="M9" s="123">
        <v>3.785955873585201</v>
      </c>
      <c r="N9" s="123">
        <v>4.9338131757727925</v>
      </c>
      <c r="O9" s="123">
        <v>4.4508196457094735</v>
      </c>
      <c r="P9" s="123">
        <v>3.7427680408927038</v>
      </c>
      <c r="Q9" s="123">
        <v>3.7257883366200986</v>
      </c>
      <c r="R9" s="123">
        <v>3.7548966787457454</v>
      </c>
      <c r="S9" s="123">
        <v>4.6874139457571946</v>
      </c>
      <c r="T9" s="123">
        <v>4.5008788963601489</v>
      </c>
      <c r="U9" s="123">
        <v>4.0410780861199624</v>
      </c>
      <c r="V9" s="123">
        <v>4.9583415196692711</v>
      </c>
      <c r="W9" s="123">
        <v>5.8607054718332856</v>
      </c>
      <c r="DA9" s="130" t="s">
        <v>4768</v>
      </c>
    </row>
    <row r="10" spans="1:105" ht="12" customHeight="1" x14ac:dyDescent="0.25">
      <c r="A10" s="97" t="s">
        <v>143</v>
      </c>
      <c r="B10" s="98"/>
      <c r="C10" s="99">
        <v>5.0091021733580394</v>
      </c>
      <c r="D10" s="99">
        <v>5.4177834572302226</v>
      </c>
      <c r="E10" s="99">
        <v>5.4926832630666595</v>
      </c>
      <c r="F10" s="99">
        <v>5.6842597544829427</v>
      </c>
      <c r="G10" s="99">
        <v>5.7862056247834897</v>
      </c>
      <c r="H10" s="99">
        <v>5.9976519742194112</v>
      </c>
      <c r="I10" s="99">
        <v>5.6479608943698238</v>
      </c>
      <c r="J10" s="99">
        <v>5.938673240823892</v>
      </c>
      <c r="K10" s="99">
        <v>6.1115964031340706</v>
      </c>
      <c r="L10" s="99">
        <v>6.2295358674991261</v>
      </c>
      <c r="M10" s="99">
        <v>6.1566932581953617</v>
      </c>
      <c r="N10" s="99">
        <v>6.2947035509593174</v>
      </c>
      <c r="O10" s="99">
        <v>6.3493432237850023</v>
      </c>
      <c r="P10" s="99">
        <v>6.3837983785211625</v>
      </c>
      <c r="Q10" s="99">
        <v>6.2583202083364142</v>
      </c>
      <c r="R10" s="99">
        <v>6.3630674777076974</v>
      </c>
      <c r="S10" s="99">
        <v>6.498332498016163</v>
      </c>
      <c r="T10" s="99">
        <v>6.6254786980888678</v>
      </c>
      <c r="U10" s="99">
        <v>5.4951788915217001</v>
      </c>
      <c r="V10" s="99">
        <v>5.8448181567177304</v>
      </c>
      <c r="W10" s="99">
        <v>5.8613749989335115</v>
      </c>
      <c r="DA10" s="63" t="s">
        <v>4769</v>
      </c>
    </row>
    <row r="11" spans="1:105" ht="12" customHeight="1" x14ac:dyDescent="0.25">
      <c r="A11" s="97" t="s">
        <v>124</v>
      </c>
      <c r="B11" s="98"/>
      <c r="C11" s="99">
        <v>4.0090445560706893</v>
      </c>
      <c r="D11" s="99">
        <v>4.0458767362905617</v>
      </c>
      <c r="E11" s="99">
        <v>4.2336240324262722</v>
      </c>
      <c r="F11" s="99">
        <v>4.3558213994034913</v>
      </c>
      <c r="G11" s="99">
        <v>4.3794828087374045</v>
      </c>
      <c r="H11" s="99">
        <v>4.4098178468282576</v>
      </c>
      <c r="I11" s="99">
        <v>4.5560350735091824</v>
      </c>
      <c r="J11" s="99">
        <v>4.6482567764153169</v>
      </c>
      <c r="K11" s="99">
        <v>4.7712008409305389</v>
      </c>
      <c r="L11" s="99">
        <v>4.8025366748887759</v>
      </c>
      <c r="M11" s="99">
        <v>4.6912401816598557</v>
      </c>
      <c r="N11" s="99">
        <v>4.7904728763230215</v>
      </c>
      <c r="O11" s="99">
        <v>4.5570014821710885</v>
      </c>
      <c r="P11" s="99">
        <v>4.4140866464926365</v>
      </c>
      <c r="Q11" s="99">
        <v>4.2371552165225053</v>
      </c>
      <c r="R11" s="99">
        <v>4.2612780905125343</v>
      </c>
      <c r="S11" s="99">
        <v>4.259463565858379</v>
      </c>
      <c r="T11" s="99">
        <v>4.3114161324635738</v>
      </c>
      <c r="U11" s="99">
        <v>4.4892472784379898</v>
      </c>
      <c r="V11" s="99">
        <v>4.3786532990191986</v>
      </c>
      <c r="W11" s="99">
        <v>0</v>
      </c>
      <c r="DA11" s="63" t="s">
        <v>4770</v>
      </c>
    </row>
    <row r="12" spans="1:105" ht="12" customHeight="1" x14ac:dyDescent="0.25">
      <c r="A12" s="97" t="s">
        <v>123</v>
      </c>
      <c r="B12" s="98"/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2.356765213300883</v>
      </c>
      <c r="L12" s="99">
        <v>2.4773792398872496</v>
      </c>
      <c r="M12" s="99">
        <v>2.3337533466813993</v>
      </c>
      <c r="N12" s="99">
        <v>2.3025629709400834</v>
      </c>
      <c r="O12" s="99">
        <v>2.2520994915509811</v>
      </c>
      <c r="P12" s="99">
        <v>2.1425667535091382</v>
      </c>
      <c r="Q12" s="99">
        <v>2.0838804150962478</v>
      </c>
      <c r="R12" s="99">
        <v>2.0719163751534877</v>
      </c>
      <c r="S12" s="99">
        <v>2.0337842115360854</v>
      </c>
      <c r="T12" s="99">
        <v>2.407484555354837</v>
      </c>
      <c r="U12" s="99">
        <v>2.2762698863167157</v>
      </c>
      <c r="V12" s="99">
        <v>2.18117382346448</v>
      </c>
      <c r="W12" s="99">
        <v>0</v>
      </c>
      <c r="DA12" s="63" t="s">
        <v>4771</v>
      </c>
    </row>
    <row r="13" spans="1:105" ht="12" customHeight="1" x14ac:dyDescent="0.25">
      <c r="A13" s="100" t="s">
        <v>50</v>
      </c>
      <c r="B13" s="101"/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2.356765213300883</v>
      </c>
      <c r="L13" s="102">
        <v>2.4773792398872496</v>
      </c>
      <c r="M13" s="102">
        <v>2.3337533466813993</v>
      </c>
      <c r="N13" s="102">
        <v>2.3025629709400834</v>
      </c>
      <c r="O13" s="102">
        <v>2.2520994915509811</v>
      </c>
      <c r="P13" s="102">
        <v>2.1425667535091382</v>
      </c>
      <c r="Q13" s="102">
        <v>2.0838804150962478</v>
      </c>
      <c r="R13" s="102">
        <v>2.0719163751534877</v>
      </c>
      <c r="S13" s="102">
        <v>2.0337842115360854</v>
      </c>
      <c r="T13" s="102">
        <v>2.407484555354837</v>
      </c>
      <c r="U13" s="102">
        <v>2.2762698863167157</v>
      </c>
      <c r="V13" s="102">
        <v>2.18117382346448</v>
      </c>
      <c r="W13" s="102">
        <v>0</v>
      </c>
      <c r="DA13" s="131" t="s">
        <v>4772</v>
      </c>
    </row>
    <row r="14" spans="1:105" ht="12" customHeight="1" x14ac:dyDescent="0.25">
      <c r="A14" s="103" t="s">
        <v>52</v>
      </c>
      <c r="B14" s="104"/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4773</v>
      </c>
    </row>
    <row r="15" spans="1:105" ht="12" customHeight="1" x14ac:dyDescent="0.25">
      <c r="A15" s="106" t="s">
        <v>122</v>
      </c>
      <c r="B15" s="101"/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0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DA15" s="131" t="s">
        <v>4774</v>
      </c>
    </row>
    <row r="16" spans="1:105" ht="12" customHeight="1" x14ac:dyDescent="0.25">
      <c r="A16" s="107" t="s">
        <v>121</v>
      </c>
      <c r="B16" s="104"/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DA16" s="132" t="s">
        <v>4775</v>
      </c>
    </row>
    <row r="17" spans="1:105" ht="12" customHeight="1" x14ac:dyDescent="0.25">
      <c r="A17" s="108" t="s">
        <v>53</v>
      </c>
      <c r="B17" s="98"/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DA17" s="63" t="s">
        <v>4776</v>
      </c>
    </row>
    <row r="18" spans="1:105" ht="12" customHeight="1" x14ac:dyDescent="0.25">
      <c r="A18" s="108" t="s">
        <v>52</v>
      </c>
      <c r="B18" s="98"/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DA18" s="63" t="s">
        <v>4777</v>
      </c>
    </row>
    <row r="19" spans="1:105" ht="12" customHeight="1" x14ac:dyDescent="0.25">
      <c r="A19" s="121" t="s">
        <v>54</v>
      </c>
      <c r="B19" s="122"/>
      <c r="C19" s="123">
        <v>1.4846149502324049</v>
      </c>
      <c r="D19" s="123">
        <v>1.3684528456633676</v>
      </c>
      <c r="E19" s="123">
        <v>1.1898198432144123</v>
      </c>
      <c r="F19" s="123">
        <v>1.7475451340372783</v>
      </c>
      <c r="G19" s="123">
        <v>2.1735581746014927</v>
      </c>
      <c r="H19" s="123">
        <v>2.2464541600792907</v>
      </c>
      <c r="I19" s="123">
        <v>2.2900743018518015</v>
      </c>
      <c r="J19" s="123">
        <v>1.9290650264619968</v>
      </c>
      <c r="K19" s="123">
        <v>1.9206507725278481</v>
      </c>
      <c r="L19" s="123">
        <v>1.6544110612735172</v>
      </c>
      <c r="M19" s="123">
        <v>1.7769674780055043</v>
      </c>
      <c r="N19" s="123">
        <v>2.1942956683633659</v>
      </c>
      <c r="O19" s="123">
        <v>2.2521274200265498</v>
      </c>
      <c r="P19" s="123">
        <v>2.1917154935871581</v>
      </c>
      <c r="Q19" s="123">
        <v>2.0101844638106718</v>
      </c>
      <c r="R19" s="123">
        <v>1.893143283020114</v>
      </c>
      <c r="S19" s="123">
        <v>1.9856182410881986</v>
      </c>
      <c r="T19" s="123">
        <v>2.2123158596289469</v>
      </c>
      <c r="U19" s="123">
        <v>2.1218478183491736</v>
      </c>
      <c r="V19" s="123">
        <v>2.168211477340142</v>
      </c>
      <c r="W19" s="123">
        <v>2.8381688088483084</v>
      </c>
      <c r="DA19" s="130" t="s">
        <v>4778</v>
      </c>
    </row>
    <row r="20" spans="1:105" ht="12" customHeight="1" x14ac:dyDescent="0.25">
      <c r="A20" s="97" t="s">
        <v>51</v>
      </c>
      <c r="B20" s="98"/>
      <c r="C20" s="99">
        <v>2.6498390423049996</v>
      </c>
      <c r="D20" s="99">
        <v>3.1486908275486951</v>
      </c>
      <c r="E20" s="99">
        <v>4.0530148604332652</v>
      </c>
      <c r="F20" s="99">
        <v>4.0943229948800646</v>
      </c>
      <c r="G20" s="99">
        <v>4.0799198769463905</v>
      </c>
      <c r="H20" s="99">
        <v>4.2755078105845774</v>
      </c>
      <c r="I20" s="99">
        <v>4.0290731171533212</v>
      </c>
      <c r="J20" s="99">
        <v>4.3057770616282545</v>
      </c>
      <c r="K20" s="99">
        <v>4.4239449505746418</v>
      </c>
      <c r="L20" s="99">
        <v>4.5219783304860712</v>
      </c>
      <c r="M20" s="99">
        <v>4.3049608693735975</v>
      </c>
      <c r="N20" s="99">
        <v>4.316619985964615</v>
      </c>
      <c r="O20" s="99">
        <v>4.1906934723641562</v>
      </c>
      <c r="P20" s="99">
        <v>4.1729158279960519</v>
      </c>
      <c r="Q20" s="99">
        <v>4.117021732860886</v>
      </c>
      <c r="R20" s="99">
        <v>4.190079153406983</v>
      </c>
      <c r="S20" s="99">
        <v>4.3569675353525126</v>
      </c>
      <c r="T20" s="99">
        <v>4.3785710153644368</v>
      </c>
      <c r="U20" s="99">
        <v>3.9737013619847192</v>
      </c>
      <c r="V20" s="99">
        <v>4.4200279894948462</v>
      </c>
      <c r="W20" s="99">
        <v>4.1480464982552636</v>
      </c>
      <c r="DA20" s="63" t="s">
        <v>4779</v>
      </c>
    </row>
    <row r="21" spans="1:105" ht="12" customHeight="1" x14ac:dyDescent="0.25">
      <c r="A21" s="97" t="s">
        <v>50</v>
      </c>
      <c r="B21" s="98"/>
      <c r="C21" s="99">
        <v>1.8675943295307695</v>
      </c>
      <c r="D21" s="99">
        <v>2.0178818051084049</v>
      </c>
      <c r="E21" s="99">
        <v>2.6764172668582691</v>
      </c>
      <c r="F21" s="99">
        <v>2.6841024467698871</v>
      </c>
      <c r="G21" s="99">
        <v>2.6188037569598182</v>
      </c>
      <c r="H21" s="99">
        <v>2.6450691128004276</v>
      </c>
      <c r="I21" s="99">
        <v>2.7508256777182103</v>
      </c>
      <c r="J21" s="99">
        <v>2.8305477778193735</v>
      </c>
      <c r="K21" s="99">
        <v>2.9177478079276931</v>
      </c>
      <c r="L21" s="99">
        <v>2.9526721778364178</v>
      </c>
      <c r="M21" s="99">
        <v>2.8234768772089351</v>
      </c>
      <c r="N21" s="99">
        <v>2.8309149197305228</v>
      </c>
      <c r="O21" s="99">
        <v>2.717609656942384</v>
      </c>
      <c r="P21" s="99">
        <v>2.6899674563282372</v>
      </c>
      <c r="Q21" s="99">
        <v>2.6737461334024148</v>
      </c>
      <c r="R21" s="99">
        <v>2.7043938033559134</v>
      </c>
      <c r="S21" s="99">
        <v>2.7198017183202023</v>
      </c>
      <c r="T21" s="99">
        <v>2.7905742941316327</v>
      </c>
      <c r="U21" s="99">
        <v>2.907969624390923</v>
      </c>
      <c r="V21" s="99">
        <v>2.7538937634941196</v>
      </c>
      <c r="W21" s="99">
        <v>2.6567354960241234</v>
      </c>
      <c r="DA21" s="63" t="s">
        <v>4780</v>
      </c>
    </row>
    <row r="22" spans="1:105" ht="12" customHeight="1" x14ac:dyDescent="0.25">
      <c r="A22" s="109" t="s">
        <v>120</v>
      </c>
      <c r="B22" s="33"/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DA22" s="60" t="s">
        <v>4781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8">
        <f t="shared" ref="C24:Q24" si="7">C25+C28+C30+C39</f>
        <v>45.707699382407398</v>
      </c>
      <c r="D24" s="118">
        <f t="shared" si="7"/>
        <v>42.479946407644086</v>
      </c>
      <c r="E24" s="118">
        <f t="shared" si="7"/>
        <v>39.662316695253168</v>
      </c>
      <c r="F24" s="118">
        <f t="shared" si="7"/>
        <v>38.873778342520211</v>
      </c>
      <c r="G24" s="118">
        <f t="shared" si="7"/>
        <v>40.492814995058389</v>
      </c>
      <c r="H24" s="118">
        <f t="shared" si="7"/>
        <v>42.579185210553291</v>
      </c>
      <c r="I24" s="118">
        <f t="shared" si="7"/>
        <v>39.966451723222818</v>
      </c>
      <c r="J24" s="118">
        <f t="shared" si="7"/>
        <v>38.342604877830354</v>
      </c>
      <c r="K24" s="118">
        <f t="shared" si="7"/>
        <v>38.267892655800871</v>
      </c>
      <c r="L24" s="118">
        <f t="shared" si="7"/>
        <v>41.794345368166631</v>
      </c>
      <c r="M24" s="118">
        <f t="shared" si="7"/>
        <v>35.282545181292008</v>
      </c>
      <c r="N24" s="118">
        <f t="shared" si="7"/>
        <v>37.022806434444234</v>
      </c>
      <c r="O24" s="118">
        <f t="shared" si="7"/>
        <v>33.863628126159099</v>
      </c>
      <c r="P24" s="118">
        <f t="shared" si="7"/>
        <v>28.826168268807056</v>
      </c>
      <c r="Q24" s="118">
        <f t="shared" si="7"/>
        <v>26.919693280113911</v>
      </c>
      <c r="R24" s="118">
        <f t="shared" ref="R24:V24" si="8">R25+R28+R30+R39</f>
        <v>27.241028660429162</v>
      </c>
      <c r="S24" s="118">
        <f t="shared" si="8"/>
        <v>26.59596618692855</v>
      </c>
      <c r="T24" s="118">
        <f t="shared" si="8"/>
        <v>25.982633689816726</v>
      </c>
      <c r="U24" s="118">
        <f t="shared" si="8"/>
        <v>25.971744039302116</v>
      </c>
      <c r="V24" s="118">
        <f t="shared" si="8"/>
        <v>24.20642069859872</v>
      </c>
      <c r="W24" s="118">
        <f t="shared" ref="W24" si="9">W25+W28+W30+W39</f>
        <v>21.913117161511128</v>
      </c>
      <c r="DA24" s="129" t="s">
        <v>4782</v>
      </c>
    </row>
    <row r="25" spans="1:105" ht="12.95" customHeight="1" x14ac:dyDescent="0.25">
      <c r="A25" s="121" t="s">
        <v>57</v>
      </c>
      <c r="B25" s="122"/>
      <c r="C25" s="123">
        <f t="shared" ref="C25:Q25" si="10">SUM(C26:C27)</f>
        <v>42.908879582877567</v>
      </c>
      <c r="D25" s="123">
        <f t="shared" si="10"/>
        <v>40.615336787282381</v>
      </c>
      <c r="E25" s="123">
        <f t="shared" si="10"/>
        <v>38.362110337738002</v>
      </c>
      <c r="F25" s="123">
        <f t="shared" si="10"/>
        <v>36.742054434132463</v>
      </c>
      <c r="G25" s="123">
        <f t="shared" si="10"/>
        <v>37.471903327312333</v>
      </c>
      <c r="H25" s="123">
        <f t="shared" si="10"/>
        <v>38.508722373889277</v>
      </c>
      <c r="I25" s="123">
        <f t="shared" si="10"/>
        <v>36.593296642342331</v>
      </c>
      <c r="J25" s="123">
        <f t="shared" si="10"/>
        <v>36.233498156507849</v>
      </c>
      <c r="K25" s="123">
        <f t="shared" si="10"/>
        <v>36.139203295230104</v>
      </c>
      <c r="L25" s="123">
        <f t="shared" si="10"/>
        <v>40.081417605769346</v>
      </c>
      <c r="M25" s="123">
        <f t="shared" si="10"/>
        <v>33.486052261960303</v>
      </c>
      <c r="N25" s="123">
        <f t="shared" si="10"/>
        <v>34.524427794082541</v>
      </c>
      <c r="O25" s="123">
        <f t="shared" si="10"/>
        <v>31.3678272156552</v>
      </c>
      <c r="P25" s="123">
        <f t="shared" si="10"/>
        <v>26.301831255033406</v>
      </c>
      <c r="Q25" s="123">
        <f t="shared" si="10"/>
        <v>24.696544135637925</v>
      </c>
      <c r="R25" s="123">
        <f t="shared" ref="R25:V25" si="11">SUM(R26:R27)</f>
        <v>25.167198227655462</v>
      </c>
      <c r="S25" s="123">
        <f t="shared" si="11"/>
        <v>24.371342111688826</v>
      </c>
      <c r="T25" s="123">
        <f t="shared" si="11"/>
        <v>23.642358876344101</v>
      </c>
      <c r="U25" s="123">
        <f t="shared" si="11"/>
        <v>23.531911783104963</v>
      </c>
      <c r="V25" s="123">
        <f t="shared" si="11"/>
        <v>21.827753475850685</v>
      </c>
      <c r="W25" s="123">
        <f t="shared" ref="W25" si="12">SUM(W26:W27)</f>
        <v>19.043272175361796</v>
      </c>
      <c r="DA25" s="130" t="s">
        <v>4783</v>
      </c>
    </row>
    <row r="26" spans="1:105" ht="12" customHeight="1" x14ac:dyDescent="0.25">
      <c r="A26" s="97" t="s">
        <v>74</v>
      </c>
      <c r="B26" s="98"/>
      <c r="C26" s="99">
        <v>42.908879582877567</v>
      </c>
      <c r="D26" s="99">
        <v>40.615336787282381</v>
      </c>
      <c r="E26" s="99">
        <v>38.362110337738002</v>
      </c>
      <c r="F26" s="99">
        <v>36.742054434132463</v>
      </c>
      <c r="G26" s="99">
        <v>37.471903327312333</v>
      </c>
      <c r="H26" s="99">
        <v>38.508722373889277</v>
      </c>
      <c r="I26" s="99">
        <v>36.593296642342331</v>
      </c>
      <c r="J26" s="99">
        <v>36.233498156507849</v>
      </c>
      <c r="K26" s="99">
        <v>36.139203295230104</v>
      </c>
      <c r="L26" s="99">
        <v>40.081417605769346</v>
      </c>
      <c r="M26" s="99">
        <v>33.486052261960303</v>
      </c>
      <c r="N26" s="99">
        <v>34.524427794082541</v>
      </c>
      <c r="O26" s="99">
        <v>31.3678272156552</v>
      </c>
      <c r="P26" s="99">
        <v>26.301831255033406</v>
      </c>
      <c r="Q26" s="99">
        <v>24.696544135637925</v>
      </c>
      <c r="R26" s="99">
        <v>25.167198227655462</v>
      </c>
      <c r="S26" s="99">
        <v>24.371342111688826</v>
      </c>
      <c r="T26" s="99">
        <v>23.642358876344101</v>
      </c>
      <c r="U26" s="99">
        <v>23.531911783104963</v>
      </c>
      <c r="V26" s="99">
        <v>21.827753475850685</v>
      </c>
      <c r="W26" s="99">
        <v>19.043272175361796</v>
      </c>
      <c r="DA26" s="63" t="s">
        <v>4784</v>
      </c>
    </row>
    <row r="27" spans="1:105" ht="12" customHeight="1" x14ac:dyDescent="0.25">
      <c r="A27" s="97" t="s">
        <v>53</v>
      </c>
      <c r="B27" s="98"/>
      <c r="C27" s="99">
        <v>0</v>
      </c>
      <c r="D27" s="99">
        <v>0</v>
      </c>
      <c r="E27" s="99">
        <v>0</v>
      </c>
      <c r="F27" s="99">
        <v>0</v>
      </c>
      <c r="G27" s="99">
        <v>0</v>
      </c>
      <c r="H27" s="99">
        <v>0</v>
      </c>
      <c r="I27" s="99">
        <v>0</v>
      </c>
      <c r="J27" s="99">
        <v>0</v>
      </c>
      <c r="K27" s="99">
        <v>0</v>
      </c>
      <c r="L27" s="99">
        <v>0</v>
      </c>
      <c r="M27" s="99">
        <v>0</v>
      </c>
      <c r="N27" s="99">
        <v>0</v>
      </c>
      <c r="O27" s="99">
        <v>0</v>
      </c>
      <c r="P27" s="99">
        <v>0</v>
      </c>
      <c r="Q27" s="99">
        <v>0</v>
      </c>
      <c r="R27" s="99">
        <v>0</v>
      </c>
      <c r="S27" s="99">
        <v>0</v>
      </c>
      <c r="T27" s="99">
        <v>0</v>
      </c>
      <c r="U27" s="99">
        <v>0</v>
      </c>
      <c r="V27" s="99">
        <v>0</v>
      </c>
      <c r="W27" s="99">
        <v>0</v>
      </c>
      <c r="DA27" s="63" t="s">
        <v>4785</v>
      </c>
    </row>
    <row r="28" spans="1:105" ht="12.95" customHeight="1" x14ac:dyDescent="0.25">
      <c r="A28" s="121" t="s">
        <v>92</v>
      </c>
      <c r="B28" s="122"/>
      <c r="C28" s="123">
        <f t="shared" ref="C28:W28" si="13">C29</f>
        <v>0</v>
      </c>
      <c r="D28" s="123">
        <f t="shared" si="13"/>
        <v>0</v>
      </c>
      <c r="E28" s="123">
        <f t="shared" si="13"/>
        <v>0</v>
      </c>
      <c r="F28" s="123">
        <f t="shared" si="13"/>
        <v>0</v>
      </c>
      <c r="G28" s="123">
        <f t="shared" si="13"/>
        <v>0</v>
      </c>
      <c r="H28" s="123">
        <f t="shared" si="13"/>
        <v>0</v>
      </c>
      <c r="I28" s="123">
        <f t="shared" si="13"/>
        <v>0</v>
      </c>
      <c r="J28" s="123">
        <f t="shared" si="13"/>
        <v>0</v>
      </c>
      <c r="K28" s="123">
        <f t="shared" si="13"/>
        <v>0</v>
      </c>
      <c r="L28" s="123">
        <f t="shared" si="13"/>
        <v>0</v>
      </c>
      <c r="M28" s="123">
        <f t="shared" si="13"/>
        <v>0</v>
      </c>
      <c r="N28" s="123">
        <f t="shared" si="13"/>
        <v>0</v>
      </c>
      <c r="O28" s="123">
        <f t="shared" si="13"/>
        <v>0</v>
      </c>
      <c r="P28" s="123">
        <f t="shared" si="13"/>
        <v>0</v>
      </c>
      <c r="Q28" s="123">
        <f t="shared" si="13"/>
        <v>0</v>
      </c>
      <c r="R28" s="123">
        <f t="shared" si="13"/>
        <v>0</v>
      </c>
      <c r="S28" s="123">
        <f t="shared" si="13"/>
        <v>0</v>
      </c>
      <c r="T28" s="123">
        <f t="shared" si="13"/>
        <v>0</v>
      </c>
      <c r="U28" s="123">
        <f t="shared" si="13"/>
        <v>0</v>
      </c>
      <c r="V28" s="123">
        <f t="shared" si="13"/>
        <v>0</v>
      </c>
      <c r="W28" s="123">
        <f t="shared" si="13"/>
        <v>0</v>
      </c>
      <c r="DA28" s="130" t="s">
        <v>4786</v>
      </c>
    </row>
    <row r="29" spans="1:105" ht="12" customHeight="1" x14ac:dyDescent="0.25">
      <c r="A29" s="97" t="s">
        <v>53</v>
      </c>
      <c r="B29" s="98"/>
      <c r="C29" s="99">
        <v>0</v>
      </c>
      <c r="D29" s="99">
        <v>0</v>
      </c>
      <c r="E29" s="99">
        <v>0</v>
      </c>
      <c r="F29" s="99">
        <v>0</v>
      </c>
      <c r="G29" s="99">
        <v>0</v>
      </c>
      <c r="H29" s="99">
        <v>0</v>
      </c>
      <c r="I29" s="99">
        <v>0</v>
      </c>
      <c r="J29" s="99">
        <v>0</v>
      </c>
      <c r="K29" s="99">
        <v>0</v>
      </c>
      <c r="L29" s="99">
        <v>0</v>
      </c>
      <c r="M29" s="99">
        <v>0</v>
      </c>
      <c r="N29" s="99">
        <v>0</v>
      </c>
      <c r="O29" s="99">
        <v>0</v>
      </c>
      <c r="P29" s="99">
        <v>0</v>
      </c>
      <c r="Q29" s="99">
        <v>0</v>
      </c>
      <c r="R29" s="99">
        <v>0</v>
      </c>
      <c r="S29" s="99">
        <v>0</v>
      </c>
      <c r="T29" s="99">
        <v>0</v>
      </c>
      <c r="U29" s="99">
        <v>0</v>
      </c>
      <c r="V29" s="99">
        <v>0</v>
      </c>
      <c r="W29" s="99">
        <v>0</v>
      </c>
      <c r="DA29" s="63" t="s">
        <v>4787</v>
      </c>
    </row>
    <row r="30" spans="1:105" ht="12" customHeight="1" x14ac:dyDescent="0.25">
      <c r="A30" s="121" t="s">
        <v>55</v>
      </c>
      <c r="B30" s="122"/>
      <c r="C30" s="123">
        <v>1.3633241580426723</v>
      </c>
      <c r="D30" s="123">
        <v>0.59673698175377032</v>
      </c>
      <c r="E30" s="123">
        <v>0.2813889084996315</v>
      </c>
      <c r="F30" s="123">
        <v>0.57585435449741074</v>
      </c>
      <c r="G30" s="123">
        <v>1.0142958020235981</v>
      </c>
      <c r="H30" s="123">
        <v>2.0044626576492082</v>
      </c>
      <c r="I30" s="123">
        <v>1.1899600985644474</v>
      </c>
      <c r="J30" s="123">
        <v>0.44935604336186102</v>
      </c>
      <c r="K30" s="123">
        <v>0.47028918554969895</v>
      </c>
      <c r="L30" s="123">
        <v>0.34160302708413892</v>
      </c>
      <c r="M30" s="123">
        <v>0.35384050031984304</v>
      </c>
      <c r="N30" s="123">
        <v>0.60095537875019989</v>
      </c>
      <c r="O30" s="123">
        <v>0.57829968047856439</v>
      </c>
      <c r="P30" s="123">
        <v>0.58299257595185772</v>
      </c>
      <c r="Q30" s="123">
        <v>0.43262245453983544</v>
      </c>
      <c r="R30" s="123">
        <v>0.45119415076015079</v>
      </c>
      <c r="S30" s="123">
        <v>0.50111336068922119</v>
      </c>
      <c r="T30" s="123">
        <v>0.45641708809669634</v>
      </c>
      <c r="U30" s="123">
        <v>0.4630984840178628</v>
      </c>
      <c r="V30" s="123">
        <v>0.50018339731826889</v>
      </c>
      <c r="W30" s="123">
        <v>0.61221549513331797</v>
      </c>
      <c r="DA30" s="130" t="s">
        <v>4788</v>
      </c>
    </row>
    <row r="31" spans="1:105" ht="12" customHeight="1" x14ac:dyDescent="0.25">
      <c r="A31" s="97" t="s">
        <v>141</v>
      </c>
      <c r="B31" s="98"/>
      <c r="C31" s="99">
        <v>4.0090445560706893</v>
      </c>
      <c r="D31" s="99">
        <v>4.0458767362905625</v>
      </c>
      <c r="E31" s="99">
        <v>4.2336240324262731</v>
      </c>
      <c r="F31" s="99">
        <v>4.3558213994034913</v>
      </c>
      <c r="G31" s="99">
        <v>4.3794828087374054</v>
      </c>
      <c r="H31" s="99">
        <v>4.4098178468282585</v>
      </c>
      <c r="I31" s="99">
        <v>4.5560350735091824</v>
      </c>
      <c r="J31" s="99">
        <v>4.6482567764153169</v>
      </c>
      <c r="K31" s="99">
        <v>4.7712008409305389</v>
      </c>
      <c r="L31" s="99">
        <v>4.8025366748887768</v>
      </c>
      <c r="M31" s="99">
        <v>4.6912401816598548</v>
      </c>
      <c r="N31" s="99">
        <v>4.7904728763230224</v>
      </c>
      <c r="O31" s="99">
        <v>4.5570014821710876</v>
      </c>
      <c r="P31" s="99">
        <v>4.4140866464926365</v>
      </c>
      <c r="Q31" s="99">
        <v>4.2371552165225062</v>
      </c>
      <c r="R31" s="99">
        <v>4.2612780905125351</v>
      </c>
      <c r="S31" s="99">
        <v>4.259463565858379</v>
      </c>
      <c r="T31" s="99">
        <v>4.3114161324635729</v>
      </c>
      <c r="U31" s="99">
        <v>4.4892472784379898</v>
      </c>
      <c r="V31" s="99">
        <v>4.3786532990191986</v>
      </c>
      <c r="W31" s="99">
        <v>4.1697043044290192</v>
      </c>
      <c r="DA31" s="63" t="s">
        <v>4789</v>
      </c>
    </row>
    <row r="32" spans="1:105" ht="12" customHeight="1" x14ac:dyDescent="0.25">
      <c r="A32" s="97" t="s">
        <v>140</v>
      </c>
      <c r="B32" s="98"/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2.3567652133008821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2.407484555354837</v>
      </c>
      <c r="U32" s="99">
        <v>2.2762698863167157</v>
      </c>
      <c r="V32" s="99">
        <v>2.1811738234644795</v>
      </c>
      <c r="W32" s="99">
        <v>2.0173310415735473</v>
      </c>
      <c r="DA32" s="63" t="s">
        <v>4790</v>
      </c>
    </row>
    <row r="33" spans="1:105" ht="12" customHeight="1" x14ac:dyDescent="0.25">
      <c r="A33" s="100" t="s">
        <v>50</v>
      </c>
      <c r="B33" s="101"/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2.3567652133008821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2.407484555354837</v>
      </c>
      <c r="U33" s="102">
        <v>2.2762698863167157</v>
      </c>
      <c r="V33" s="102">
        <v>2.1811738234644795</v>
      </c>
      <c r="W33" s="102">
        <v>2.0173310415735473</v>
      </c>
      <c r="DA33" s="131" t="s">
        <v>4791</v>
      </c>
    </row>
    <row r="34" spans="1:105" ht="12" customHeight="1" x14ac:dyDescent="0.25">
      <c r="A34" s="103" t="s">
        <v>52</v>
      </c>
      <c r="B34" s="104"/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DA34" s="132" t="s">
        <v>4792</v>
      </c>
    </row>
    <row r="35" spans="1:105" ht="12" customHeight="1" x14ac:dyDescent="0.25">
      <c r="A35" s="106" t="s">
        <v>122</v>
      </c>
      <c r="B35" s="101"/>
      <c r="C35" s="102">
        <v>0</v>
      </c>
      <c r="D35" s="102">
        <v>0</v>
      </c>
      <c r="E35" s="102">
        <v>0</v>
      </c>
      <c r="F35" s="102">
        <v>0</v>
      </c>
      <c r="G35" s="102">
        <v>0</v>
      </c>
      <c r="H35" s="102">
        <v>0</v>
      </c>
      <c r="I35" s="102">
        <v>0</v>
      </c>
      <c r="J35" s="102">
        <v>0</v>
      </c>
      <c r="K35" s="102">
        <v>0</v>
      </c>
      <c r="L35" s="102">
        <v>0</v>
      </c>
      <c r="M35" s="102">
        <v>0</v>
      </c>
      <c r="N35" s="102">
        <v>0</v>
      </c>
      <c r="O35" s="102">
        <v>0</v>
      </c>
      <c r="P35" s="102">
        <v>0</v>
      </c>
      <c r="Q35" s="102">
        <v>0</v>
      </c>
      <c r="R35" s="102">
        <v>0</v>
      </c>
      <c r="S35" s="102">
        <v>0</v>
      </c>
      <c r="T35" s="102">
        <v>0</v>
      </c>
      <c r="U35" s="102">
        <v>0</v>
      </c>
      <c r="V35" s="102">
        <v>0</v>
      </c>
      <c r="W35" s="102">
        <v>0</v>
      </c>
      <c r="DA35" s="131" t="s">
        <v>4793</v>
      </c>
    </row>
    <row r="36" spans="1:105" ht="12" customHeight="1" x14ac:dyDescent="0.25">
      <c r="A36" s="107" t="s">
        <v>121</v>
      </c>
      <c r="B36" s="104"/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0</v>
      </c>
      <c r="M36" s="105">
        <v>0</v>
      </c>
      <c r="N36" s="105">
        <v>0</v>
      </c>
      <c r="O36" s="105">
        <v>0</v>
      </c>
      <c r="P36" s="105">
        <v>0</v>
      </c>
      <c r="Q36" s="105">
        <v>0</v>
      </c>
      <c r="R36" s="105">
        <v>0</v>
      </c>
      <c r="S36" s="105">
        <v>0</v>
      </c>
      <c r="T36" s="105">
        <v>0</v>
      </c>
      <c r="U36" s="105">
        <v>0</v>
      </c>
      <c r="V36" s="105">
        <v>0</v>
      </c>
      <c r="W36" s="105">
        <v>0</v>
      </c>
      <c r="DA36" s="132" t="s">
        <v>4794</v>
      </c>
    </row>
    <row r="37" spans="1:105" ht="12" customHeight="1" x14ac:dyDescent="0.25">
      <c r="A37" s="108" t="s">
        <v>53</v>
      </c>
      <c r="B37" s="98"/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0</v>
      </c>
      <c r="M37" s="99">
        <v>0</v>
      </c>
      <c r="N37" s="99">
        <v>0</v>
      </c>
      <c r="O37" s="99">
        <v>0</v>
      </c>
      <c r="P37" s="99">
        <v>0</v>
      </c>
      <c r="Q37" s="99">
        <v>0</v>
      </c>
      <c r="R37" s="99">
        <v>0</v>
      </c>
      <c r="S37" s="99">
        <v>0</v>
      </c>
      <c r="T37" s="99">
        <v>0</v>
      </c>
      <c r="U37" s="99">
        <v>0</v>
      </c>
      <c r="V37" s="99">
        <v>0</v>
      </c>
      <c r="W37" s="99">
        <v>0</v>
      </c>
      <c r="DA37" s="63" t="s">
        <v>4795</v>
      </c>
    </row>
    <row r="38" spans="1:105" ht="12" customHeight="1" x14ac:dyDescent="0.25">
      <c r="A38" s="108" t="s">
        <v>52</v>
      </c>
      <c r="B38" s="98"/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0</v>
      </c>
      <c r="M38" s="99">
        <v>0</v>
      </c>
      <c r="N38" s="99">
        <v>0</v>
      </c>
      <c r="O38" s="99">
        <v>0</v>
      </c>
      <c r="P38" s="99">
        <v>0</v>
      </c>
      <c r="Q38" s="99">
        <v>0</v>
      </c>
      <c r="R38" s="99">
        <v>0</v>
      </c>
      <c r="S38" s="99">
        <v>0</v>
      </c>
      <c r="T38" s="99">
        <v>0</v>
      </c>
      <c r="U38" s="99">
        <v>0</v>
      </c>
      <c r="V38" s="99">
        <v>0</v>
      </c>
      <c r="W38" s="99">
        <v>0</v>
      </c>
      <c r="DA38" s="63" t="s">
        <v>4796</v>
      </c>
    </row>
    <row r="39" spans="1:105" ht="12" customHeight="1" x14ac:dyDescent="0.25">
      <c r="A39" s="121" t="s">
        <v>54</v>
      </c>
      <c r="B39" s="122"/>
      <c r="C39" s="123">
        <v>1.43549564148716</v>
      </c>
      <c r="D39" s="123">
        <v>1.2678726386079355</v>
      </c>
      <c r="E39" s="123">
        <v>1.0188174490155346</v>
      </c>
      <c r="F39" s="123">
        <v>1.5558695538903413</v>
      </c>
      <c r="G39" s="123">
        <v>2.0066158657224578</v>
      </c>
      <c r="H39" s="123">
        <v>2.0660001790148055</v>
      </c>
      <c r="I39" s="123">
        <v>2.1831949823160399</v>
      </c>
      <c r="J39" s="123">
        <v>1.659750677960647</v>
      </c>
      <c r="K39" s="123">
        <v>1.6584001750210688</v>
      </c>
      <c r="L39" s="123">
        <v>1.3713247353131479</v>
      </c>
      <c r="M39" s="123">
        <v>1.4426524190118648</v>
      </c>
      <c r="N39" s="123">
        <v>1.8974232616114963</v>
      </c>
      <c r="O39" s="123">
        <v>1.9175012300253371</v>
      </c>
      <c r="P39" s="123">
        <v>1.9413444378217937</v>
      </c>
      <c r="Q39" s="123">
        <v>1.7905266899361516</v>
      </c>
      <c r="R39" s="123">
        <v>1.622636282013548</v>
      </c>
      <c r="S39" s="123">
        <v>1.7235107145505022</v>
      </c>
      <c r="T39" s="123">
        <v>1.8838577253759288</v>
      </c>
      <c r="U39" s="123">
        <v>1.9767337721792917</v>
      </c>
      <c r="V39" s="123">
        <v>1.8784838254297638</v>
      </c>
      <c r="W39" s="123">
        <v>2.2576294910160151</v>
      </c>
      <c r="DA39" s="130" t="s">
        <v>4797</v>
      </c>
    </row>
    <row r="40" spans="1:105" ht="12" customHeight="1" x14ac:dyDescent="0.25">
      <c r="A40" s="97" t="s">
        <v>50</v>
      </c>
      <c r="B40" s="98"/>
      <c r="C40" s="99">
        <v>1.8675943295307695</v>
      </c>
      <c r="D40" s="99">
        <v>2.0178818051084044</v>
      </c>
      <c r="E40" s="99">
        <v>2.6764172668582695</v>
      </c>
      <c r="F40" s="99">
        <v>2.6841024467698871</v>
      </c>
      <c r="G40" s="99">
        <v>2.6188037569598182</v>
      </c>
      <c r="H40" s="99">
        <v>2.6450691128004276</v>
      </c>
      <c r="I40" s="99">
        <v>2.7508256777182103</v>
      </c>
      <c r="J40" s="99">
        <v>2.8305477778193739</v>
      </c>
      <c r="K40" s="99">
        <v>2.9177478079276926</v>
      </c>
      <c r="L40" s="99">
        <v>2.9526721778364178</v>
      </c>
      <c r="M40" s="99">
        <v>2.8234768772089356</v>
      </c>
      <c r="N40" s="99">
        <v>2.8309149197305215</v>
      </c>
      <c r="O40" s="99">
        <v>2.7176096569423844</v>
      </c>
      <c r="P40" s="99">
        <v>2.6899674563282368</v>
      </c>
      <c r="Q40" s="99">
        <v>2.6737461334024153</v>
      </c>
      <c r="R40" s="99">
        <v>2.7043938033559138</v>
      </c>
      <c r="S40" s="99">
        <v>2.7198017183202015</v>
      </c>
      <c r="T40" s="99">
        <v>2.7905742941316327</v>
      </c>
      <c r="U40" s="99">
        <v>2.907969624390923</v>
      </c>
      <c r="V40" s="99">
        <v>2.7538937634941196</v>
      </c>
      <c r="W40" s="99">
        <v>2.656735496024123</v>
      </c>
      <c r="DA40" s="63" t="s">
        <v>4798</v>
      </c>
    </row>
    <row r="41" spans="1:105" ht="12" customHeight="1" x14ac:dyDescent="0.25">
      <c r="A41" s="109" t="s">
        <v>120</v>
      </c>
      <c r="B41" s="33"/>
      <c r="C41" s="110">
        <v>0</v>
      </c>
      <c r="D41" s="110">
        <v>0</v>
      </c>
      <c r="E41" s="110">
        <v>0</v>
      </c>
      <c r="F41" s="110">
        <v>0</v>
      </c>
      <c r="G41" s="110">
        <v>0</v>
      </c>
      <c r="H41" s="110">
        <v>0</v>
      </c>
      <c r="I41" s="110">
        <v>0</v>
      </c>
      <c r="J41" s="110">
        <v>0</v>
      </c>
      <c r="K41" s="110">
        <v>0</v>
      </c>
      <c r="L41" s="110">
        <v>0</v>
      </c>
      <c r="M41" s="110">
        <v>0</v>
      </c>
      <c r="N41" s="110">
        <v>0</v>
      </c>
      <c r="O41" s="110">
        <v>0</v>
      </c>
      <c r="P41" s="110">
        <v>0</v>
      </c>
      <c r="Q41" s="110">
        <v>0</v>
      </c>
      <c r="R41" s="110">
        <v>0</v>
      </c>
      <c r="S41" s="110">
        <v>0</v>
      </c>
      <c r="T41" s="110">
        <v>0</v>
      </c>
      <c r="U41" s="110">
        <v>0</v>
      </c>
      <c r="V41" s="110">
        <v>0</v>
      </c>
      <c r="W41" s="110">
        <v>0</v>
      </c>
      <c r="DA41" s="60" t="s">
        <v>4799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8">
        <f t="shared" ref="C43:Q43" si="14">C44+C47+C49+C58</f>
        <v>61.43790336244269</v>
      </c>
      <c r="D43" s="118">
        <f t="shared" si="14"/>
        <v>62.697318050474017</v>
      </c>
      <c r="E43" s="118">
        <f t="shared" si="14"/>
        <v>60.713168800344661</v>
      </c>
      <c r="F43" s="118">
        <f t="shared" si="14"/>
        <v>57.094141577057748</v>
      </c>
      <c r="G43" s="118">
        <f t="shared" si="14"/>
        <v>0</v>
      </c>
      <c r="H43" s="118">
        <f t="shared" si="14"/>
        <v>0</v>
      </c>
      <c r="I43" s="118">
        <f t="shared" si="14"/>
        <v>0</v>
      </c>
      <c r="J43" s="118">
        <f t="shared" si="14"/>
        <v>0</v>
      </c>
      <c r="K43" s="118">
        <f t="shared" si="14"/>
        <v>0</v>
      </c>
      <c r="L43" s="118">
        <f t="shared" si="14"/>
        <v>0</v>
      </c>
      <c r="M43" s="118">
        <f t="shared" si="14"/>
        <v>0</v>
      </c>
      <c r="N43" s="118">
        <f t="shared" si="14"/>
        <v>46.933708995384613</v>
      </c>
      <c r="O43" s="118">
        <f t="shared" si="14"/>
        <v>47.385120352173722</v>
      </c>
      <c r="P43" s="118">
        <f t="shared" si="14"/>
        <v>0</v>
      </c>
      <c r="Q43" s="118">
        <f t="shared" si="14"/>
        <v>0</v>
      </c>
      <c r="R43" s="118">
        <f t="shared" ref="R43:V43" si="15">R44+R47+R49+R58</f>
        <v>36.269703203938946</v>
      </c>
      <c r="S43" s="118">
        <f t="shared" si="15"/>
        <v>36.367133668903499</v>
      </c>
      <c r="T43" s="118">
        <f t="shared" si="15"/>
        <v>41.537640465514038</v>
      </c>
      <c r="U43" s="118">
        <f t="shared" si="15"/>
        <v>33.442715874334155</v>
      </c>
      <c r="V43" s="118">
        <f t="shared" si="15"/>
        <v>31.257722620849773</v>
      </c>
      <c r="W43" s="118">
        <f t="shared" ref="W43" si="16">W44+W47+W49+W58</f>
        <v>37.127407969298019</v>
      </c>
      <c r="DA43" s="129" t="s">
        <v>4800</v>
      </c>
    </row>
    <row r="44" spans="1:105" ht="12.95" customHeight="1" x14ac:dyDescent="0.25">
      <c r="A44" s="121" t="s">
        <v>57</v>
      </c>
      <c r="B44" s="122"/>
      <c r="C44" s="123">
        <f t="shared" ref="C44:Q44" si="17">SUM(C45:C46)</f>
        <v>55.155327820270323</v>
      </c>
      <c r="D44" s="123">
        <f t="shared" si="17"/>
        <v>56.189657944035325</v>
      </c>
      <c r="E44" s="123">
        <f t="shared" si="17"/>
        <v>53.747819635673345</v>
      </c>
      <c r="F44" s="123">
        <f t="shared" si="17"/>
        <v>49.83867620721157</v>
      </c>
      <c r="G44" s="123">
        <f t="shared" si="17"/>
        <v>0</v>
      </c>
      <c r="H44" s="123">
        <f t="shared" si="17"/>
        <v>0</v>
      </c>
      <c r="I44" s="123">
        <f t="shared" si="17"/>
        <v>0</v>
      </c>
      <c r="J44" s="123">
        <f t="shared" si="17"/>
        <v>0</v>
      </c>
      <c r="K44" s="123">
        <f t="shared" si="17"/>
        <v>0</v>
      </c>
      <c r="L44" s="123">
        <f t="shared" si="17"/>
        <v>0</v>
      </c>
      <c r="M44" s="123">
        <f t="shared" si="17"/>
        <v>0</v>
      </c>
      <c r="N44" s="123">
        <f t="shared" si="17"/>
        <v>40.048398415900017</v>
      </c>
      <c r="O44" s="123">
        <f t="shared" si="17"/>
        <v>39.941787641455441</v>
      </c>
      <c r="P44" s="123">
        <f t="shared" si="17"/>
        <v>0</v>
      </c>
      <c r="Q44" s="123">
        <f t="shared" si="17"/>
        <v>0</v>
      </c>
      <c r="R44" s="123">
        <f t="shared" ref="R44:V44" si="18">SUM(R45:R46)</f>
        <v>29.803730806644229</v>
      </c>
      <c r="S44" s="123">
        <f t="shared" si="18"/>
        <v>29.755950426955309</v>
      </c>
      <c r="T44" s="123">
        <f t="shared" si="18"/>
        <v>34.334916166352293</v>
      </c>
      <c r="U44" s="123">
        <f t="shared" si="18"/>
        <v>27.081473508769886</v>
      </c>
      <c r="V44" s="123">
        <f t="shared" si="18"/>
        <v>25.253899883975215</v>
      </c>
      <c r="W44" s="123">
        <f t="shared" ref="W44" si="19">SUM(W45:W46)</f>
        <v>32.525142271205169</v>
      </c>
      <c r="DA44" s="130" t="s">
        <v>4801</v>
      </c>
    </row>
    <row r="45" spans="1:105" ht="12" customHeight="1" x14ac:dyDescent="0.25">
      <c r="A45" s="97" t="s">
        <v>216</v>
      </c>
      <c r="B45" s="98"/>
      <c r="C45" s="99">
        <v>55.155327820270323</v>
      </c>
      <c r="D45" s="99">
        <v>56.189657944035325</v>
      </c>
      <c r="E45" s="99">
        <v>53.747819635673345</v>
      </c>
      <c r="F45" s="99">
        <v>49.83867620721157</v>
      </c>
      <c r="G45" s="99">
        <v>0</v>
      </c>
      <c r="H45" s="99">
        <v>0</v>
      </c>
      <c r="I45" s="99">
        <v>0</v>
      </c>
      <c r="J45" s="99">
        <v>0</v>
      </c>
      <c r="K45" s="99">
        <v>0</v>
      </c>
      <c r="L45" s="99">
        <v>0</v>
      </c>
      <c r="M45" s="99">
        <v>0</v>
      </c>
      <c r="N45" s="99">
        <v>40.048398415900017</v>
      </c>
      <c r="O45" s="99">
        <v>39.941787641455441</v>
      </c>
      <c r="P45" s="99">
        <v>0</v>
      </c>
      <c r="Q45" s="99">
        <v>0</v>
      </c>
      <c r="R45" s="99">
        <v>29.803730806644229</v>
      </c>
      <c r="S45" s="99">
        <v>29.755950426955309</v>
      </c>
      <c r="T45" s="99">
        <v>34.334916166352293</v>
      </c>
      <c r="U45" s="99">
        <v>27.081473508769886</v>
      </c>
      <c r="V45" s="99">
        <v>25.253899883975215</v>
      </c>
      <c r="W45" s="99">
        <v>32.525142271205169</v>
      </c>
      <c r="DA45" s="63" t="s">
        <v>4802</v>
      </c>
    </row>
    <row r="46" spans="1:105" ht="12" customHeight="1" x14ac:dyDescent="0.25">
      <c r="A46" s="97" t="s">
        <v>53</v>
      </c>
      <c r="B46" s="98"/>
      <c r="C46" s="99">
        <v>0</v>
      </c>
      <c r="D46" s="99">
        <v>0</v>
      </c>
      <c r="E46" s="99">
        <v>0</v>
      </c>
      <c r="F46" s="99">
        <v>0</v>
      </c>
      <c r="G46" s="99">
        <v>0</v>
      </c>
      <c r="H46" s="99">
        <v>0</v>
      </c>
      <c r="I46" s="99">
        <v>0</v>
      </c>
      <c r="J46" s="99">
        <v>0</v>
      </c>
      <c r="K46" s="99">
        <v>0</v>
      </c>
      <c r="L46" s="99">
        <v>0</v>
      </c>
      <c r="M46" s="99">
        <v>0</v>
      </c>
      <c r="N46" s="99">
        <v>0</v>
      </c>
      <c r="O46" s="99">
        <v>0</v>
      </c>
      <c r="P46" s="99">
        <v>0</v>
      </c>
      <c r="Q46" s="99">
        <v>0</v>
      </c>
      <c r="R46" s="99">
        <v>0</v>
      </c>
      <c r="S46" s="99">
        <v>0</v>
      </c>
      <c r="T46" s="99">
        <v>0</v>
      </c>
      <c r="U46" s="99">
        <v>0</v>
      </c>
      <c r="V46" s="99">
        <v>0</v>
      </c>
      <c r="W46" s="99">
        <v>0</v>
      </c>
      <c r="DA46" s="63" t="s">
        <v>4803</v>
      </c>
    </row>
    <row r="47" spans="1:105" ht="12.95" customHeight="1" x14ac:dyDescent="0.25">
      <c r="A47" s="121" t="s">
        <v>92</v>
      </c>
      <c r="B47" s="122"/>
      <c r="C47" s="123">
        <f t="shared" ref="C47:W47" si="20">C48</f>
        <v>0</v>
      </c>
      <c r="D47" s="123">
        <f t="shared" si="20"/>
        <v>0</v>
      </c>
      <c r="E47" s="123">
        <f t="shared" si="20"/>
        <v>0</v>
      </c>
      <c r="F47" s="123">
        <f t="shared" si="20"/>
        <v>0</v>
      </c>
      <c r="G47" s="123">
        <f t="shared" si="20"/>
        <v>0</v>
      </c>
      <c r="H47" s="123">
        <f t="shared" si="20"/>
        <v>0</v>
      </c>
      <c r="I47" s="123">
        <f t="shared" si="20"/>
        <v>0</v>
      </c>
      <c r="J47" s="123">
        <f t="shared" si="20"/>
        <v>0</v>
      </c>
      <c r="K47" s="123">
        <f t="shared" si="20"/>
        <v>0</v>
      </c>
      <c r="L47" s="123">
        <f t="shared" si="20"/>
        <v>0</v>
      </c>
      <c r="M47" s="123">
        <f t="shared" si="20"/>
        <v>0</v>
      </c>
      <c r="N47" s="123">
        <f t="shared" si="20"/>
        <v>0</v>
      </c>
      <c r="O47" s="123">
        <f t="shared" si="20"/>
        <v>0</v>
      </c>
      <c r="P47" s="123">
        <f t="shared" si="20"/>
        <v>0</v>
      </c>
      <c r="Q47" s="123">
        <f t="shared" si="20"/>
        <v>0</v>
      </c>
      <c r="R47" s="123">
        <f t="shared" si="20"/>
        <v>0</v>
      </c>
      <c r="S47" s="123">
        <f t="shared" si="20"/>
        <v>0</v>
      </c>
      <c r="T47" s="123">
        <f t="shared" si="20"/>
        <v>0</v>
      </c>
      <c r="U47" s="123">
        <f t="shared" si="20"/>
        <v>0</v>
      </c>
      <c r="V47" s="123">
        <f t="shared" si="20"/>
        <v>0</v>
      </c>
      <c r="W47" s="123">
        <f t="shared" si="20"/>
        <v>0</v>
      </c>
      <c r="DA47" s="130" t="s">
        <v>4804</v>
      </c>
    </row>
    <row r="48" spans="1:105" ht="12" customHeight="1" x14ac:dyDescent="0.25">
      <c r="A48" s="97" t="s">
        <v>53</v>
      </c>
      <c r="B48" s="98"/>
      <c r="C48" s="99">
        <v>0</v>
      </c>
      <c r="D48" s="99">
        <v>0</v>
      </c>
      <c r="E48" s="99">
        <v>0</v>
      </c>
      <c r="F48" s="99">
        <v>0</v>
      </c>
      <c r="G48" s="99">
        <v>0</v>
      </c>
      <c r="H48" s="99">
        <v>0</v>
      </c>
      <c r="I48" s="99">
        <v>0</v>
      </c>
      <c r="J48" s="99">
        <v>0</v>
      </c>
      <c r="K48" s="99">
        <v>0</v>
      </c>
      <c r="L48" s="99">
        <v>0</v>
      </c>
      <c r="M48" s="99">
        <v>0</v>
      </c>
      <c r="N48" s="99">
        <v>0</v>
      </c>
      <c r="O48" s="99">
        <v>0</v>
      </c>
      <c r="P48" s="99">
        <v>0</v>
      </c>
      <c r="Q48" s="99">
        <v>0</v>
      </c>
      <c r="R48" s="99">
        <v>0</v>
      </c>
      <c r="S48" s="99">
        <v>0</v>
      </c>
      <c r="T48" s="99">
        <v>0</v>
      </c>
      <c r="U48" s="99">
        <v>0</v>
      </c>
      <c r="V48" s="99">
        <v>0</v>
      </c>
      <c r="W48" s="99">
        <v>0</v>
      </c>
      <c r="DA48" s="63" t="s">
        <v>4805</v>
      </c>
    </row>
    <row r="49" spans="1:105" ht="12" customHeight="1" x14ac:dyDescent="0.25">
      <c r="A49" s="121" t="s">
        <v>55</v>
      </c>
      <c r="B49" s="122"/>
      <c r="C49" s="123">
        <v>4.8460488936354853</v>
      </c>
      <c r="D49" s="123">
        <v>5.2420793142840818</v>
      </c>
      <c r="E49" s="123">
        <v>5.9452927723361126</v>
      </c>
      <c r="F49" s="123">
        <v>5.702723439585812</v>
      </c>
      <c r="G49" s="123">
        <v>0</v>
      </c>
      <c r="H49" s="123">
        <v>0</v>
      </c>
      <c r="I49" s="123">
        <v>0</v>
      </c>
      <c r="J49" s="123">
        <v>0</v>
      </c>
      <c r="K49" s="123">
        <v>0</v>
      </c>
      <c r="L49" s="123">
        <v>0</v>
      </c>
      <c r="M49" s="123">
        <v>0</v>
      </c>
      <c r="N49" s="123">
        <v>4.9908893548076225</v>
      </c>
      <c r="O49" s="123">
        <v>5.5264579746345257</v>
      </c>
      <c r="P49" s="123">
        <v>0</v>
      </c>
      <c r="Q49" s="123">
        <v>0</v>
      </c>
      <c r="R49" s="123">
        <v>4.8368195037068196</v>
      </c>
      <c r="S49" s="123">
        <v>4.8848998610347909</v>
      </c>
      <c r="T49" s="123">
        <v>5.3161244743955924</v>
      </c>
      <c r="U49" s="123">
        <v>4.3821921778393413</v>
      </c>
      <c r="V49" s="123">
        <v>4.1280713049418454</v>
      </c>
      <c r="W49" s="123">
        <v>2.3478119175550267</v>
      </c>
      <c r="DA49" s="130" t="s">
        <v>4806</v>
      </c>
    </row>
    <row r="50" spans="1:105" ht="12" customHeight="1" x14ac:dyDescent="0.25">
      <c r="A50" s="97" t="s">
        <v>138</v>
      </c>
      <c r="B50" s="98"/>
      <c r="C50" s="99">
        <v>5.0600199813348441</v>
      </c>
      <c r="D50" s="99">
        <v>5.415308946796344</v>
      </c>
      <c r="E50" s="99">
        <v>6.184173760031622</v>
      </c>
      <c r="F50" s="99">
        <v>6.0241628856919096</v>
      </c>
      <c r="G50" s="99">
        <v>0</v>
      </c>
      <c r="H50" s="99">
        <v>0</v>
      </c>
      <c r="I50" s="99">
        <v>0</v>
      </c>
      <c r="J50" s="99">
        <v>0</v>
      </c>
      <c r="K50" s="99">
        <v>0</v>
      </c>
      <c r="L50" s="99">
        <v>0</v>
      </c>
      <c r="M50" s="99">
        <v>0</v>
      </c>
      <c r="N50" s="99">
        <v>5.5682767658552494</v>
      </c>
      <c r="O50" s="99">
        <v>5.7571711380617492</v>
      </c>
      <c r="P50" s="99">
        <v>0</v>
      </c>
      <c r="Q50" s="99">
        <v>0</v>
      </c>
      <c r="R50" s="99">
        <v>4.8670127609848022</v>
      </c>
      <c r="S50" s="99">
        <v>4.9408398204186348</v>
      </c>
      <c r="T50" s="99">
        <v>5.5506694227479469</v>
      </c>
      <c r="U50" s="99">
        <v>4.6128712195818169</v>
      </c>
      <c r="V50" s="99">
        <v>4.4930812485051597</v>
      </c>
      <c r="W50" s="99">
        <v>6.5496148791750448</v>
      </c>
      <c r="DA50" s="63" t="s">
        <v>4807</v>
      </c>
    </row>
    <row r="51" spans="1:105" ht="12" customHeight="1" x14ac:dyDescent="0.25">
      <c r="A51" s="97" t="s">
        <v>137</v>
      </c>
      <c r="B51" s="98"/>
      <c r="C51" s="99">
        <v>0</v>
      </c>
      <c r="D51" s="99">
        <v>0</v>
      </c>
      <c r="E51" s="99">
        <v>0</v>
      </c>
      <c r="F51" s="99">
        <v>0</v>
      </c>
      <c r="G51" s="99">
        <v>0</v>
      </c>
      <c r="H51" s="99">
        <v>0</v>
      </c>
      <c r="I51" s="99">
        <v>0</v>
      </c>
      <c r="J51" s="99">
        <v>0</v>
      </c>
      <c r="K51" s="99">
        <v>0</v>
      </c>
      <c r="L51" s="99">
        <v>0</v>
      </c>
      <c r="M51" s="99">
        <v>0</v>
      </c>
      <c r="N51" s="99">
        <v>2.6736781596575021</v>
      </c>
      <c r="O51" s="99">
        <v>2.8473143205820208</v>
      </c>
      <c r="P51" s="99">
        <v>0</v>
      </c>
      <c r="Q51" s="99">
        <v>0</v>
      </c>
      <c r="R51" s="99">
        <v>2.3609724069122064</v>
      </c>
      <c r="S51" s="99">
        <v>2.3562502292395289</v>
      </c>
      <c r="T51" s="99">
        <v>3.1115764594299229</v>
      </c>
      <c r="U51" s="99">
        <v>2.3292705808587226</v>
      </c>
      <c r="V51" s="99">
        <v>2.22848691603946</v>
      </c>
      <c r="W51" s="99">
        <v>3.2348121335706614</v>
      </c>
      <c r="DA51" s="63" t="s">
        <v>4808</v>
      </c>
    </row>
    <row r="52" spans="1:105" ht="12" customHeight="1" x14ac:dyDescent="0.25">
      <c r="A52" s="100" t="s">
        <v>216</v>
      </c>
      <c r="B52" s="101"/>
      <c r="C52" s="102">
        <v>0</v>
      </c>
      <c r="D52" s="102">
        <v>0</v>
      </c>
      <c r="E52" s="102">
        <v>0</v>
      </c>
      <c r="F52" s="102">
        <v>0</v>
      </c>
      <c r="G52" s="102">
        <v>0</v>
      </c>
      <c r="H52" s="102">
        <v>0</v>
      </c>
      <c r="I52" s="102">
        <v>0</v>
      </c>
      <c r="J52" s="102">
        <v>0</v>
      </c>
      <c r="K52" s="102">
        <v>0</v>
      </c>
      <c r="L52" s="102">
        <v>0</v>
      </c>
      <c r="M52" s="102">
        <v>0</v>
      </c>
      <c r="N52" s="102">
        <v>2.6736781596575021</v>
      </c>
      <c r="O52" s="102">
        <v>2.8473143205820208</v>
      </c>
      <c r="P52" s="102">
        <v>0</v>
      </c>
      <c r="Q52" s="102">
        <v>0</v>
      </c>
      <c r="R52" s="102">
        <v>2.3609724069122064</v>
      </c>
      <c r="S52" s="102">
        <v>2.3562502292395289</v>
      </c>
      <c r="T52" s="102">
        <v>3.1115764594299229</v>
      </c>
      <c r="U52" s="102">
        <v>2.3292705808587226</v>
      </c>
      <c r="V52" s="102">
        <v>2.22848691603946</v>
      </c>
      <c r="W52" s="102">
        <v>3.2348121335706614</v>
      </c>
      <c r="DA52" s="131" t="s">
        <v>4809</v>
      </c>
    </row>
    <row r="53" spans="1:105" ht="12" customHeight="1" x14ac:dyDescent="0.25">
      <c r="A53" s="103" t="s">
        <v>52</v>
      </c>
      <c r="B53" s="104"/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DA53" s="132" t="s">
        <v>4810</v>
      </c>
    </row>
    <row r="54" spans="1:105" ht="12" customHeight="1" x14ac:dyDescent="0.25">
      <c r="A54" s="106" t="s">
        <v>122</v>
      </c>
      <c r="B54" s="101"/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DA54" s="131" t="s">
        <v>4811</v>
      </c>
    </row>
    <row r="55" spans="1:105" ht="12" customHeight="1" x14ac:dyDescent="0.25">
      <c r="A55" s="107" t="s">
        <v>121</v>
      </c>
      <c r="B55" s="104"/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0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DA55" s="132" t="s">
        <v>4812</v>
      </c>
    </row>
    <row r="56" spans="1:105" ht="12" customHeight="1" x14ac:dyDescent="0.25">
      <c r="A56" s="108" t="s">
        <v>53</v>
      </c>
      <c r="B56" s="98"/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DA56" s="63" t="s">
        <v>4813</v>
      </c>
    </row>
    <row r="57" spans="1:105" ht="12" customHeight="1" x14ac:dyDescent="0.25">
      <c r="A57" s="108" t="s">
        <v>52</v>
      </c>
      <c r="B57" s="98"/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DA57" s="63" t="s">
        <v>4814</v>
      </c>
    </row>
    <row r="58" spans="1:105" ht="12" customHeight="1" x14ac:dyDescent="0.25">
      <c r="A58" s="121" t="s">
        <v>54</v>
      </c>
      <c r="B58" s="122"/>
      <c r="C58" s="123">
        <v>1.4365266485368822</v>
      </c>
      <c r="D58" s="123">
        <v>1.2655807921546069</v>
      </c>
      <c r="E58" s="123">
        <v>1.0200563923352035</v>
      </c>
      <c r="F58" s="123">
        <v>1.5527419302603647</v>
      </c>
      <c r="G58" s="123">
        <v>0</v>
      </c>
      <c r="H58" s="123">
        <v>0</v>
      </c>
      <c r="I58" s="123">
        <v>0</v>
      </c>
      <c r="J58" s="123">
        <v>0</v>
      </c>
      <c r="K58" s="123">
        <v>0</v>
      </c>
      <c r="L58" s="123">
        <v>0</v>
      </c>
      <c r="M58" s="123">
        <v>0</v>
      </c>
      <c r="N58" s="123">
        <v>1.8944212246769774</v>
      </c>
      <c r="O58" s="123">
        <v>1.9168747360837575</v>
      </c>
      <c r="P58" s="123">
        <v>0</v>
      </c>
      <c r="Q58" s="123">
        <v>0</v>
      </c>
      <c r="R58" s="123">
        <v>1.6291528935878996</v>
      </c>
      <c r="S58" s="123">
        <v>1.7262833809133997</v>
      </c>
      <c r="T58" s="123">
        <v>1.8865998247661515</v>
      </c>
      <c r="U58" s="123">
        <v>1.9790501877249329</v>
      </c>
      <c r="V58" s="123">
        <v>1.8757514319327118</v>
      </c>
      <c r="W58" s="123">
        <v>2.25445378053782</v>
      </c>
      <c r="DA58" s="130" t="s">
        <v>4815</v>
      </c>
    </row>
    <row r="59" spans="1:105" ht="12" customHeight="1" x14ac:dyDescent="0.25">
      <c r="A59" s="97" t="s">
        <v>50</v>
      </c>
      <c r="B59" s="98"/>
      <c r="C59" s="99">
        <v>1.86759432953077</v>
      </c>
      <c r="D59" s="99">
        <v>2.0178818051084044</v>
      </c>
      <c r="E59" s="99">
        <v>2.6764172668582695</v>
      </c>
      <c r="F59" s="99">
        <v>2.6841024467698866</v>
      </c>
      <c r="G59" s="99">
        <v>0</v>
      </c>
      <c r="H59" s="99">
        <v>0</v>
      </c>
      <c r="I59" s="99">
        <v>0</v>
      </c>
      <c r="J59" s="99">
        <v>0</v>
      </c>
      <c r="K59" s="99">
        <v>0</v>
      </c>
      <c r="L59" s="99">
        <v>0</v>
      </c>
      <c r="M59" s="99">
        <v>0</v>
      </c>
      <c r="N59" s="99">
        <v>2.8309149197305223</v>
      </c>
      <c r="O59" s="99">
        <v>2.7176096569423844</v>
      </c>
      <c r="P59" s="99">
        <v>0</v>
      </c>
      <c r="Q59" s="99">
        <v>0</v>
      </c>
      <c r="R59" s="99">
        <v>2.7043938033559138</v>
      </c>
      <c r="S59" s="99">
        <v>2.7198017183202023</v>
      </c>
      <c r="T59" s="99">
        <v>2.7905742941316327</v>
      </c>
      <c r="U59" s="99">
        <v>2.9079696243909234</v>
      </c>
      <c r="V59" s="99">
        <v>2.7538937634941192</v>
      </c>
      <c r="W59" s="99">
        <v>2.6567354960241225</v>
      </c>
      <c r="DA59" s="63" t="s">
        <v>4816</v>
      </c>
    </row>
    <row r="60" spans="1:105" ht="12" customHeight="1" x14ac:dyDescent="0.25">
      <c r="A60" s="109" t="s">
        <v>120</v>
      </c>
      <c r="B60" s="33"/>
      <c r="C60" s="110">
        <v>0</v>
      </c>
      <c r="D60" s="110">
        <v>0</v>
      </c>
      <c r="E60" s="110">
        <v>0</v>
      </c>
      <c r="F60" s="110">
        <v>0</v>
      </c>
      <c r="G60" s="110">
        <v>0</v>
      </c>
      <c r="H60" s="110">
        <v>0</v>
      </c>
      <c r="I60" s="110">
        <v>0</v>
      </c>
      <c r="J60" s="110">
        <v>0</v>
      </c>
      <c r="K60" s="110">
        <v>0</v>
      </c>
      <c r="L60" s="110">
        <v>0</v>
      </c>
      <c r="M60" s="110">
        <v>0</v>
      </c>
      <c r="N60" s="110">
        <v>0</v>
      </c>
      <c r="O60" s="110">
        <v>0</v>
      </c>
      <c r="P60" s="110">
        <v>0</v>
      </c>
      <c r="Q60" s="110">
        <v>0</v>
      </c>
      <c r="R60" s="110">
        <v>0</v>
      </c>
      <c r="S60" s="110">
        <v>0</v>
      </c>
      <c r="T60" s="110">
        <v>0</v>
      </c>
      <c r="U60" s="110">
        <v>0</v>
      </c>
      <c r="V60" s="110">
        <v>0</v>
      </c>
      <c r="W60" s="110">
        <v>0</v>
      </c>
      <c r="DA60" s="60" t="s">
        <v>4817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8">
        <f t="shared" ref="C62:Q62" si="21">C63+C66+C68+C77</f>
        <v>39.885402516762085</v>
      </c>
      <c r="D62" s="118">
        <f t="shared" si="21"/>
        <v>38.001242776727899</v>
      </c>
      <c r="E62" s="118">
        <f t="shared" si="21"/>
        <v>37.632215245554789</v>
      </c>
      <c r="F62" s="118">
        <f t="shared" si="21"/>
        <v>36.571738020253385</v>
      </c>
      <c r="G62" s="118">
        <f t="shared" si="21"/>
        <v>37.854851263438697</v>
      </c>
      <c r="H62" s="118">
        <f t="shared" si="21"/>
        <v>37.945568541901018</v>
      </c>
      <c r="I62" s="118">
        <f t="shared" si="21"/>
        <v>35.793258331235705</v>
      </c>
      <c r="J62" s="118">
        <f t="shared" si="21"/>
        <v>35.211081335186591</v>
      </c>
      <c r="K62" s="118">
        <f t="shared" si="21"/>
        <v>35.420704201342517</v>
      </c>
      <c r="L62" s="118">
        <f t="shared" si="21"/>
        <v>38.270154602187745</v>
      </c>
      <c r="M62" s="118">
        <f t="shared" si="21"/>
        <v>33.881831500743772</v>
      </c>
      <c r="N62" s="118">
        <f t="shared" si="21"/>
        <v>34.041105947664136</v>
      </c>
      <c r="O62" s="118">
        <f t="shared" si="21"/>
        <v>32.75807398021071</v>
      </c>
      <c r="P62" s="118">
        <f t="shared" si="21"/>
        <v>27.92032050948891</v>
      </c>
      <c r="Q62" s="118">
        <f t="shared" si="21"/>
        <v>26.353673756941362</v>
      </c>
      <c r="R62" s="118">
        <f t="shared" ref="R62:V62" si="22">R63+R66+R68+R77</f>
        <v>27.399313527353332</v>
      </c>
      <c r="S62" s="118">
        <f t="shared" si="22"/>
        <v>27.331399142194186</v>
      </c>
      <c r="T62" s="118">
        <f t="shared" si="22"/>
        <v>25.519888557621989</v>
      </c>
      <c r="U62" s="118">
        <f t="shared" si="22"/>
        <v>24.529597964685237</v>
      </c>
      <c r="V62" s="118">
        <f t="shared" si="22"/>
        <v>23.45387851414916</v>
      </c>
      <c r="W62" s="118">
        <f t="shared" ref="W62" si="23">W63+W66+W68+W77</f>
        <v>24.125978003140556</v>
      </c>
      <c r="DA62" s="129" t="s">
        <v>4818</v>
      </c>
    </row>
    <row r="63" spans="1:105" ht="12.95" customHeight="1" x14ac:dyDescent="0.25">
      <c r="A63" s="121" t="s">
        <v>57</v>
      </c>
      <c r="B63" s="122"/>
      <c r="C63" s="123">
        <f t="shared" ref="C63:Q63" si="24">SUM(C64:C65)</f>
        <v>35.371770896820756</v>
      </c>
      <c r="D63" s="123">
        <f t="shared" si="24"/>
        <v>33.295519955000351</v>
      </c>
      <c r="E63" s="123">
        <f t="shared" si="24"/>
        <v>31.751553531617375</v>
      </c>
      <c r="F63" s="123">
        <f t="shared" si="24"/>
        <v>30.609024265568543</v>
      </c>
      <c r="G63" s="123">
        <f t="shared" si="24"/>
        <v>32.081774983695595</v>
      </c>
      <c r="H63" s="123">
        <f t="shared" si="24"/>
        <v>32.306211211901072</v>
      </c>
      <c r="I63" s="123">
        <f t="shared" si="24"/>
        <v>29.963338055940902</v>
      </c>
      <c r="J63" s="123">
        <f t="shared" si="24"/>
        <v>29.214524292372754</v>
      </c>
      <c r="K63" s="123">
        <f t="shared" si="24"/>
        <v>29.332073002356712</v>
      </c>
      <c r="L63" s="123">
        <f t="shared" si="24"/>
        <v>32.046729361423047</v>
      </c>
      <c r="M63" s="123">
        <f t="shared" si="24"/>
        <v>27.827739987835937</v>
      </c>
      <c r="N63" s="123">
        <f t="shared" si="24"/>
        <v>28.009056466721564</v>
      </c>
      <c r="O63" s="123">
        <f t="shared" si="24"/>
        <v>26.755594420902089</v>
      </c>
      <c r="P63" s="123">
        <f t="shared" si="24"/>
        <v>22.490783200202294</v>
      </c>
      <c r="Q63" s="123">
        <f t="shared" si="24"/>
        <v>20.93672730985838</v>
      </c>
      <c r="R63" s="123">
        <f t="shared" ref="R63:V63" si="25">SUM(R64:R65)</f>
        <v>21.831248474225916</v>
      </c>
      <c r="S63" s="123">
        <f t="shared" si="25"/>
        <v>21.612846641223385</v>
      </c>
      <c r="T63" s="123">
        <f t="shared" si="25"/>
        <v>20.282616883665515</v>
      </c>
      <c r="U63" s="123">
        <f t="shared" si="25"/>
        <v>19.074679348357268</v>
      </c>
      <c r="V63" s="123">
        <f t="shared" si="25"/>
        <v>18.011315964929651</v>
      </c>
      <c r="W63" s="123">
        <f t="shared" ref="W63" si="26">SUM(W64:W65)</f>
        <v>18.383645107806434</v>
      </c>
      <c r="DA63" s="130" t="s">
        <v>4819</v>
      </c>
    </row>
    <row r="64" spans="1:105" ht="12" customHeight="1" x14ac:dyDescent="0.25">
      <c r="A64" s="97" t="s">
        <v>217</v>
      </c>
      <c r="B64" s="98"/>
      <c r="C64" s="99">
        <v>35.371770896820756</v>
      </c>
      <c r="D64" s="99">
        <v>33.295519955000351</v>
      </c>
      <c r="E64" s="99">
        <v>31.751553531617375</v>
      </c>
      <c r="F64" s="99">
        <v>30.609024265568543</v>
      </c>
      <c r="G64" s="99">
        <v>32.081774983695595</v>
      </c>
      <c r="H64" s="99">
        <v>32.306211211901072</v>
      </c>
      <c r="I64" s="99">
        <v>29.963338055940902</v>
      </c>
      <c r="J64" s="99">
        <v>29.214524292372754</v>
      </c>
      <c r="K64" s="99">
        <v>29.332073002356712</v>
      </c>
      <c r="L64" s="99">
        <v>32.046729361423047</v>
      </c>
      <c r="M64" s="99">
        <v>27.827739987835937</v>
      </c>
      <c r="N64" s="99">
        <v>28.009056466721564</v>
      </c>
      <c r="O64" s="99">
        <v>26.755594420902089</v>
      </c>
      <c r="P64" s="99">
        <v>22.490783200202294</v>
      </c>
      <c r="Q64" s="99">
        <v>20.93672730985838</v>
      </c>
      <c r="R64" s="99">
        <v>21.831248474225916</v>
      </c>
      <c r="S64" s="99">
        <v>21.612846641223385</v>
      </c>
      <c r="T64" s="99">
        <v>20.282616883665515</v>
      </c>
      <c r="U64" s="99">
        <v>19.074679348357268</v>
      </c>
      <c r="V64" s="99">
        <v>18.011315964929651</v>
      </c>
      <c r="W64" s="99">
        <v>18.383645107806434</v>
      </c>
      <c r="DA64" s="63" t="s">
        <v>4820</v>
      </c>
    </row>
    <row r="65" spans="1:105" ht="12" customHeight="1" x14ac:dyDescent="0.25">
      <c r="A65" s="97" t="s">
        <v>53</v>
      </c>
      <c r="B65" s="98"/>
      <c r="C65" s="99">
        <v>0</v>
      </c>
      <c r="D65" s="99">
        <v>0</v>
      </c>
      <c r="E65" s="99">
        <v>0</v>
      </c>
      <c r="F65" s="99">
        <v>0</v>
      </c>
      <c r="G65" s="99">
        <v>0</v>
      </c>
      <c r="H65" s="99">
        <v>0</v>
      </c>
      <c r="I65" s="99">
        <v>0</v>
      </c>
      <c r="J65" s="99">
        <v>0</v>
      </c>
      <c r="K65" s="99">
        <v>0</v>
      </c>
      <c r="L65" s="99">
        <v>0</v>
      </c>
      <c r="M65" s="99">
        <v>0</v>
      </c>
      <c r="N65" s="99">
        <v>0</v>
      </c>
      <c r="O65" s="99">
        <v>0</v>
      </c>
      <c r="P65" s="99">
        <v>0</v>
      </c>
      <c r="Q65" s="99">
        <v>0</v>
      </c>
      <c r="R65" s="99">
        <v>0</v>
      </c>
      <c r="S65" s="99">
        <v>0</v>
      </c>
      <c r="T65" s="99">
        <v>0</v>
      </c>
      <c r="U65" s="99">
        <v>0</v>
      </c>
      <c r="V65" s="99">
        <v>0</v>
      </c>
      <c r="W65" s="99">
        <v>0</v>
      </c>
      <c r="DA65" s="63" t="s">
        <v>4821</v>
      </c>
    </row>
    <row r="66" spans="1:105" ht="12.95" customHeight="1" x14ac:dyDescent="0.25">
      <c r="A66" s="121" t="s">
        <v>92</v>
      </c>
      <c r="B66" s="122"/>
      <c r="C66" s="123">
        <f t="shared" ref="C66:W66" si="27">C67</f>
        <v>0</v>
      </c>
      <c r="D66" s="123">
        <f t="shared" si="27"/>
        <v>0</v>
      </c>
      <c r="E66" s="123">
        <f t="shared" si="27"/>
        <v>0</v>
      </c>
      <c r="F66" s="123">
        <f t="shared" si="27"/>
        <v>0</v>
      </c>
      <c r="G66" s="123">
        <f t="shared" si="27"/>
        <v>0</v>
      </c>
      <c r="H66" s="123">
        <f t="shared" si="27"/>
        <v>0</v>
      </c>
      <c r="I66" s="123">
        <f t="shared" si="27"/>
        <v>0</v>
      </c>
      <c r="J66" s="123">
        <f t="shared" si="27"/>
        <v>0</v>
      </c>
      <c r="K66" s="123">
        <f t="shared" si="27"/>
        <v>0</v>
      </c>
      <c r="L66" s="123">
        <f t="shared" si="27"/>
        <v>0</v>
      </c>
      <c r="M66" s="123">
        <f t="shared" si="27"/>
        <v>0</v>
      </c>
      <c r="N66" s="123">
        <f t="shared" si="27"/>
        <v>0</v>
      </c>
      <c r="O66" s="123">
        <f t="shared" si="27"/>
        <v>0</v>
      </c>
      <c r="P66" s="123">
        <f t="shared" si="27"/>
        <v>0</v>
      </c>
      <c r="Q66" s="123">
        <f t="shared" si="27"/>
        <v>0</v>
      </c>
      <c r="R66" s="123">
        <f t="shared" si="27"/>
        <v>0</v>
      </c>
      <c r="S66" s="123">
        <f t="shared" si="27"/>
        <v>0</v>
      </c>
      <c r="T66" s="123">
        <f t="shared" si="27"/>
        <v>0</v>
      </c>
      <c r="U66" s="123">
        <f t="shared" si="27"/>
        <v>0</v>
      </c>
      <c r="V66" s="123">
        <f t="shared" si="27"/>
        <v>0</v>
      </c>
      <c r="W66" s="123">
        <f t="shared" si="27"/>
        <v>0</v>
      </c>
      <c r="DA66" s="130" t="s">
        <v>4822</v>
      </c>
    </row>
    <row r="67" spans="1:105" ht="12" customHeight="1" x14ac:dyDescent="0.25">
      <c r="A67" s="97" t="s">
        <v>53</v>
      </c>
      <c r="B67" s="98"/>
      <c r="C67" s="99">
        <v>0</v>
      </c>
      <c r="D67" s="99">
        <v>0</v>
      </c>
      <c r="E67" s="99">
        <v>0</v>
      </c>
      <c r="F67" s="99">
        <v>0</v>
      </c>
      <c r="G67" s="99">
        <v>0</v>
      </c>
      <c r="H67" s="99">
        <v>0</v>
      </c>
      <c r="I67" s="99">
        <v>0</v>
      </c>
      <c r="J67" s="99">
        <v>0</v>
      </c>
      <c r="K67" s="99">
        <v>0</v>
      </c>
      <c r="L67" s="99">
        <v>0</v>
      </c>
      <c r="M67" s="99">
        <v>0</v>
      </c>
      <c r="N67" s="99">
        <v>0</v>
      </c>
      <c r="O67" s="99">
        <v>0</v>
      </c>
      <c r="P67" s="99">
        <v>0</v>
      </c>
      <c r="Q67" s="99">
        <v>0</v>
      </c>
      <c r="R67" s="99">
        <v>0</v>
      </c>
      <c r="S67" s="99">
        <v>0</v>
      </c>
      <c r="T67" s="99">
        <v>0</v>
      </c>
      <c r="U67" s="99">
        <v>0</v>
      </c>
      <c r="V67" s="99">
        <v>0</v>
      </c>
      <c r="W67" s="99">
        <v>0</v>
      </c>
      <c r="DA67" s="63" t="s">
        <v>4823</v>
      </c>
    </row>
    <row r="68" spans="1:105" ht="12" customHeight="1" x14ac:dyDescent="0.25">
      <c r="A68" s="121" t="s">
        <v>55</v>
      </c>
      <c r="B68" s="122"/>
      <c r="C68" s="123">
        <v>3.1420040254660671</v>
      </c>
      <c r="D68" s="123">
        <v>3.2500473235241594</v>
      </c>
      <c r="E68" s="123">
        <v>3.5945212097797814</v>
      </c>
      <c r="F68" s="123">
        <v>3.6882865148469453</v>
      </c>
      <c r="G68" s="123">
        <v>3.6243616031577552</v>
      </c>
      <c r="H68" s="123">
        <v>3.5403790172942133</v>
      </c>
      <c r="I68" s="123">
        <v>3.6363211211090403</v>
      </c>
      <c r="J68" s="123">
        <v>3.6945330742541045</v>
      </c>
      <c r="K68" s="123">
        <v>3.7329315545863975</v>
      </c>
      <c r="L68" s="123">
        <v>3.7473850461829747</v>
      </c>
      <c r="M68" s="123">
        <v>3.7234979082518214</v>
      </c>
      <c r="N68" s="123">
        <v>3.6898547430386888</v>
      </c>
      <c r="O68" s="123">
        <v>3.6654919378864674</v>
      </c>
      <c r="P68" s="123">
        <v>3.314440793257114</v>
      </c>
      <c r="Q68" s="123">
        <v>3.2738175513761245</v>
      </c>
      <c r="R68" s="123">
        <v>3.3169413191805766</v>
      </c>
      <c r="S68" s="123">
        <v>3.3907596961735167</v>
      </c>
      <c r="T68" s="123">
        <v>3.1602147024347906</v>
      </c>
      <c r="U68" s="123">
        <v>3.1751054704379125</v>
      </c>
      <c r="V68" s="123">
        <v>3.1903623987311254</v>
      </c>
      <c r="W68" s="123">
        <v>3.5747074189447874</v>
      </c>
      <c r="DA68" s="130" t="s">
        <v>4824</v>
      </c>
    </row>
    <row r="69" spans="1:105" ht="12" customHeight="1" x14ac:dyDescent="0.25">
      <c r="A69" s="97" t="s">
        <v>134</v>
      </c>
      <c r="B69" s="98"/>
      <c r="C69" s="99">
        <v>3.4227884889793527</v>
      </c>
      <c r="D69" s="99">
        <v>3.3637096186539357</v>
      </c>
      <c r="E69" s="99">
        <v>3.8249285554783428</v>
      </c>
      <c r="F69" s="99">
        <v>3.8720578052521102</v>
      </c>
      <c r="G69" s="99">
        <v>3.8369409505259426</v>
      </c>
      <c r="H69" s="99">
        <v>3.8224219257451302</v>
      </c>
      <c r="I69" s="99">
        <v>3.8123721266315371</v>
      </c>
      <c r="J69" s="99">
        <v>3.8207727641068359</v>
      </c>
      <c r="K69" s="99">
        <v>3.9395179238257136</v>
      </c>
      <c r="L69" s="99">
        <v>3.9216749316668662</v>
      </c>
      <c r="M69" s="99">
        <v>3.9166398991146556</v>
      </c>
      <c r="N69" s="99">
        <v>3.8664763906793183</v>
      </c>
      <c r="O69" s="99">
        <v>3.8742568528708228</v>
      </c>
      <c r="P69" s="99">
        <v>3.6617836673512847</v>
      </c>
      <c r="Q69" s="99">
        <v>3.5086522461567839</v>
      </c>
      <c r="R69" s="99">
        <v>3.5380324284963733</v>
      </c>
      <c r="S69" s="99">
        <v>3.6020301896417926</v>
      </c>
      <c r="T69" s="99">
        <v>3.352951654351199</v>
      </c>
      <c r="U69" s="99">
        <v>3.3883152282749598</v>
      </c>
      <c r="V69" s="99">
        <v>3.3650787660361825</v>
      </c>
      <c r="W69" s="99">
        <v>3.8079960113932718</v>
      </c>
      <c r="DA69" s="63" t="s">
        <v>4825</v>
      </c>
    </row>
    <row r="70" spans="1:105" ht="12" customHeight="1" x14ac:dyDescent="0.25">
      <c r="A70" s="97" t="s">
        <v>133</v>
      </c>
      <c r="B70" s="98"/>
      <c r="C70" s="99">
        <v>0</v>
      </c>
      <c r="D70" s="99">
        <v>0</v>
      </c>
      <c r="E70" s="99">
        <v>0</v>
      </c>
      <c r="F70" s="99">
        <v>0</v>
      </c>
      <c r="G70" s="99">
        <v>0</v>
      </c>
      <c r="H70" s="99">
        <v>0</v>
      </c>
      <c r="I70" s="99">
        <v>0</v>
      </c>
      <c r="J70" s="99">
        <v>0</v>
      </c>
      <c r="K70" s="99">
        <v>1.9481604443026108</v>
      </c>
      <c r="L70" s="99">
        <v>2.0242892165990383</v>
      </c>
      <c r="M70" s="99">
        <v>1.9502891209403446</v>
      </c>
      <c r="N70" s="99">
        <v>1.8602704226703348</v>
      </c>
      <c r="O70" s="99">
        <v>1.9175948495490949</v>
      </c>
      <c r="P70" s="99">
        <v>1.7827828832498673</v>
      </c>
      <c r="Q70" s="99">
        <v>1.7308307901027815</v>
      </c>
      <c r="R70" s="99">
        <v>1.7265236475236323</v>
      </c>
      <c r="S70" s="99">
        <v>1.7277166708272498</v>
      </c>
      <c r="T70" s="99">
        <v>1.8753989393049946</v>
      </c>
      <c r="U70" s="99">
        <v>1.7175343845809259</v>
      </c>
      <c r="V70" s="99">
        <v>1.6761008709286438</v>
      </c>
      <c r="W70" s="99">
        <v>1.859323414176224</v>
      </c>
      <c r="DA70" s="63" t="s">
        <v>4826</v>
      </c>
    </row>
    <row r="71" spans="1:105" ht="12" customHeight="1" x14ac:dyDescent="0.25">
      <c r="A71" s="100" t="s">
        <v>217</v>
      </c>
      <c r="B71" s="101"/>
      <c r="C71" s="102">
        <v>0</v>
      </c>
      <c r="D71" s="102">
        <v>0</v>
      </c>
      <c r="E71" s="102">
        <v>0</v>
      </c>
      <c r="F71" s="102">
        <v>0</v>
      </c>
      <c r="G71" s="102">
        <v>0</v>
      </c>
      <c r="H71" s="102">
        <v>0</v>
      </c>
      <c r="I71" s="102">
        <v>0</v>
      </c>
      <c r="J71" s="102">
        <v>0</v>
      </c>
      <c r="K71" s="102">
        <v>1.9481604443026108</v>
      </c>
      <c r="L71" s="102">
        <v>2.0242892165990383</v>
      </c>
      <c r="M71" s="102">
        <v>1.9502891209403446</v>
      </c>
      <c r="N71" s="102">
        <v>1.8602704226703348</v>
      </c>
      <c r="O71" s="102">
        <v>1.9175948495490949</v>
      </c>
      <c r="P71" s="102">
        <v>1.7827828832498673</v>
      </c>
      <c r="Q71" s="102">
        <v>1.7308307901027815</v>
      </c>
      <c r="R71" s="102">
        <v>1.7265236475236323</v>
      </c>
      <c r="S71" s="102">
        <v>1.7277166708272498</v>
      </c>
      <c r="T71" s="102">
        <v>1.8753989393049946</v>
      </c>
      <c r="U71" s="102">
        <v>1.7175343845809259</v>
      </c>
      <c r="V71" s="102">
        <v>1.6761008709286438</v>
      </c>
      <c r="W71" s="102">
        <v>1.859323414176224</v>
      </c>
      <c r="DA71" s="131" t="s">
        <v>4827</v>
      </c>
    </row>
    <row r="72" spans="1:105" ht="12" customHeight="1" x14ac:dyDescent="0.25">
      <c r="A72" s="103" t="s">
        <v>52</v>
      </c>
      <c r="B72" s="104"/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0</v>
      </c>
      <c r="M72" s="105">
        <v>0</v>
      </c>
      <c r="N72" s="105">
        <v>0</v>
      </c>
      <c r="O72" s="105">
        <v>0</v>
      </c>
      <c r="P72" s="105">
        <v>0</v>
      </c>
      <c r="Q72" s="105">
        <v>0</v>
      </c>
      <c r="R72" s="105">
        <v>0</v>
      </c>
      <c r="S72" s="105">
        <v>0</v>
      </c>
      <c r="T72" s="105">
        <v>0</v>
      </c>
      <c r="U72" s="105">
        <v>0</v>
      </c>
      <c r="V72" s="105">
        <v>0</v>
      </c>
      <c r="W72" s="105">
        <v>0</v>
      </c>
      <c r="DA72" s="132" t="s">
        <v>4828</v>
      </c>
    </row>
    <row r="73" spans="1:105" ht="12" customHeight="1" x14ac:dyDescent="0.25">
      <c r="A73" s="106" t="s">
        <v>122</v>
      </c>
      <c r="B73" s="101"/>
      <c r="C73" s="102">
        <v>0</v>
      </c>
      <c r="D73" s="102">
        <v>0</v>
      </c>
      <c r="E73" s="102">
        <v>0</v>
      </c>
      <c r="F73" s="102">
        <v>0</v>
      </c>
      <c r="G73" s="102">
        <v>0</v>
      </c>
      <c r="H73" s="102">
        <v>0</v>
      </c>
      <c r="I73" s="102">
        <v>0</v>
      </c>
      <c r="J73" s="102">
        <v>0</v>
      </c>
      <c r="K73" s="102">
        <v>0</v>
      </c>
      <c r="L73" s="102">
        <v>0</v>
      </c>
      <c r="M73" s="102">
        <v>0</v>
      </c>
      <c r="N73" s="102">
        <v>0</v>
      </c>
      <c r="O73" s="102">
        <v>0</v>
      </c>
      <c r="P73" s="102">
        <v>0</v>
      </c>
      <c r="Q73" s="102">
        <v>0</v>
      </c>
      <c r="R73" s="102">
        <v>0</v>
      </c>
      <c r="S73" s="102">
        <v>0</v>
      </c>
      <c r="T73" s="102">
        <v>0</v>
      </c>
      <c r="U73" s="102">
        <v>0</v>
      </c>
      <c r="V73" s="102">
        <v>0</v>
      </c>
      <c r="W73" s="102">
        <v>0</v>
      </c>
      <c r="DA73" s="131" t="s">
        <v>4829</v>
      </c>
    </row>
    <row r="74" spans="1:105" ht="12" customHeight="1" x14ac:dyDescent="0.25">
      <c r="A74" s="107" t="s">
        <v>121</v>
      </c>
      <c r="B74" s="104"/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0</v>
      </c>
      <c r="M74" s="105">
        <v>0</v>
      </c>
      <c r="N74" s="105">
        <v>0</v>
      </c>
      <c r="O74" s="105">
        <v>0</v>
      </c>
      <c r="P74" s="105">
        <v>0</v>
      </c>
      <c r="Q74" s="105">
        <v>0</v>
      </c>
      <c r="R74" s="105">
        <v>0</v>
      </c>
      <c r="S74" s="105">
        <v>0</v>
      </c>
      <c r="T74" s="105">
        <v>0</v>
      </c>
      <c r="U74" s="105">
        <v>0</v>
      </c>
      <c r="V74" s="105">
        <v>0</v>
      </c>
      <c r="W74" s="105">
        <v>0</v>
      </c>
      <c r="DA74" s="132" t="s">
        <v>4830</v>
      </c>
    </row>
    <row r="75" spans="1:105" ht="12" customHeight="1" x14ac:dyDescent="0.25">
      <c r="A75" s="108" t="s">
        <v>53</v>
      </c>
      <c r="B75" s="98"/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0</v>
      </c>
      <c r="M75" s="99">
        <v>0</v>
      </c>
      <c r="N75" s="99">
        <v>0</v>
      </c>
      <c r="O75" s="99">
        <v>0</v>
      </c>
      <c r="P75" s="99">
        <v>0</v>
      </c>
      <c r="Q75" s="99">
        <v>0</v>
      </c>
      <c r="R75" s="99">
        <v>0</v>
      </c>
      <c r="S75" s="99">
        <v>0</v>
      </c>
      <c r="T75" s="99">
        <v>0</v>
      </c>
      <c r="U75" s="99">
        <v>0</v>
      </c>
      <c r="V75" s="99">
        <v>0</v>
      </c>
      <c r="W75" s="99">
        <v>0</v>
      </c>
      <c r="DA75" s="63" t="s">
        <v>4831</v>
      </c>
    </row>
    <row r="76" spans="1:105" ht="12" customHeight="1" x14ac:dyDescent="0.25">
      <c r="A76" s="108" t="s">
        <v>52</v>
      </c>
      <c r="B76" s="98"/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0</v>
      </c>
      <c r="M76" s="99">
        <v>0</v>
      </c>
      <c r="N76" s="99">
        <v>0</v>
      </c>
      <c r="O76" s="99">
        <v>0</v>
      </c>
      <c r="P76" s="99">
        <v>0</v>
      </c>
      <c r="Q76" s="99">
        <v>0</v>
      </c>
      <c r="R76" s="99">
        <v>0</v>
      </c>
      <c r="S76" s="99">
        <v>0</v>
      </c>
      <c r="T76" s="99">
        <v>0</v>
      </c>
      <c r="U76" s="99">
        <v>0</v>
      </c>
      <c r="V76" s="99">
        <v>0</v>
      </c>
      <c r="W76" s="99">
        <v>0</v>
      </c>
      <c r="DA76" s="63" t="s">
        <v>4832</v>
      </c>
    </row>
    <row r="77" spans="1:105" ht="12" customHeight="1" x14ac:dyDescent="0.25">
      <c r="A77" s="121" t="s">
        <v>54</v>
      </c>
      <c r="B77" s="122"/>
      <c r="C77" s="123">
        <v>1.3716275944752627</v>
      </c>
      <c r="D77" s="123">
        <v>1.4556754982033875</v>
      </c>
      <c r="E77" s="123">
        <v>2.2861405041576286</v>
      </c>
      <c r="F77" s="123">
        <v>2.2744272398379004</v>
      </c>
      <c r="G77" s="123">
        <v>2.1487146765853482</v>
      </c>
      <c r="H77" s="123">
        <v>2.09897831270573</v>
      </c>
      <c r="I77" s="123">
        <v>2.1935991541857631</v>
      </c>
      <c r="J77" s="123">
        <v>2.3020239685597277</v>
      </c>
      <c r="K77" s="123">
        <v>2.3556996443994098</v>
      </c>
      <c r="L77" s="123">
        <v>2.4760401945817216</v>
      </c>
      <c r="M77" s="123">
        <v>2.3305936046560163</v>
      </c>
      <c r="N77" s="123">
        <v>2.3421947379038812</v>
      </c>
      <c r="O77" s="123">
        <v>2.3369876214221565</v>
      </c>
      <c r="P77" s="123">
        <v>2.1150965160295017</v>
      </c>
      <c r="Q77" s="123">
        <v>2.1431288957068575</v>
      </c>
      <c r="R77" s="123">
        <v>2.2511237339468395</v>
      </c>
      <c r="S77" s="123">
        <v>2.3277928047972822</v>
      </c>
      <c r="T77" s="123">
        <v>2.0770569715216869</v>
      </c>
      <c r="U77" s="123">
        <v>2.279813145890055</v>
      </c>
      <c r="V77" s="123">
        <v>2.2522001504883828</v>
      </c>
      <c r="W77" s="123">
        <v>2.1676254763893357</v>
      </c>
      <c r="DA77" s="130" t="s">
        <v>4833</v>
      </c>
    </row>
    <row r="78" spans="1:105" ht="12" customHeight="1" x14ac:dyDescent="0.25">
      <c r="A78" s="97" t="s">
        <v>192</v>
      </c>
      <c r="B78" s="98"/>
      <c r="C78" s="99">
        <v>1.6148196469699867</v>
      </c>
      <c r="D78" s="99">
        <v>1.6534714069209049</v>
      </c>
      <c r="E78" s="99">
        <v>2.5485351946972603</v>
      </c>
      <c r="F78" s="99">
        <v>2.4841010558690195</v>
      </c>
      <c r="G78" s="99">
        <v>2.3497784035711389</v>
      </c>
      <c r="H78" s="99">
        <v>2.4260470365864233</v>
      </c>
      <c r="I78" s="99">
        <v>2.4342977675963917</v>
      </c>
      <c r="J78" s="99">
        <v>2.4843150777523282</v>
      </c>
      <c r="K78" s="99">
        <v>2.5618222752214845</v>
      </c>
      <c r="L78" s="99">
        <v>2.6567622705088612</v>
      </c>
      <c r="M78" s="99">
        <v>2.5099322968976061</v>
      </c>
      <c r="N78" s="99">
        <v>2.5026309354598943</v>
      </c>
      <c r="O78" s="99">
        <v>2.5142919016574621</v>
      </c>
      <c r="P78" s="99">
        <v>2.3796107796303043</v>
      </c>
      <c r="Q78" s="99">
        <v>2.3428218670114695</v>
      </c>
      <c r="R78" s="99">
        <v>2.4504668828547063</v>
      </c>
      <c r="S78" s="99">
        <v>2.5379892523277174</v>
      </c>
      <c r="T78" s="99">
        <v>2.2463054814658725</v>
      </c>
      <c r="U78" s="99">
        <v>2.4704392027124253</v>
      </c>
      <c r="V78" s="99">
        <v>2.3877701460914178</v>
      </c>
      <c r="W78" s="99">
        <v>2.599634961065493</v>
      </c>
      <c r="DA78" s="63" t="s">
        <v>4834</v>
      </c>
    </row>
    <row r="79" spans="1:105" ht="12" customHeight="1" x14ac:dyDescent="0.25">
      <c r="A79" s="109" t="s">
        <v>120</v>
      </c>
      <c r="B79" s="33"/>
      <c r="C79" s="110">
        <v>0</v>
      </c>
      <c r="D79" s="110">
        <v>0</v>
      </c>
      <c r="E79" s="110">
        <v>0</v>
      </c>
      <c r="F79" s="110">
        <v>0</v>
      </c>
      <c r="G79" s="110">
        <v>0</v>
      </c>
      <c r="H79" s="110">
        <v>0</v>
      </c>
      <c r="I79" s="110">
        <v>0</v>
      </c>
      <c r="J79" s="110">
        <v>0</v>
      </c>
      <c r="K79" s="110">
        <v>0</v>
      </c>
      <c r="L79" s="110">
        <v>0</v>
      </c>
      <c r="M79" s="110">
        <v>0</v>
      </c>
      <c r="N79" s="110">
        <v>0</v>
      </c>
      <c r="O79" s="110">
        <v>0</v>
      </c>
      <c r="P79" s="110">
        <v>0</v>
      </c>
      <c r="Q79" s="110">
        <v>0</v>
      </c>
      <c r="R79" s="110">
        <v>0</v>
      </c>
      <c r="S79" s="110">
        <v>0</v>
      </c>
      <c r="T79" s="110">
        <v>0</v>
      </c>
      <c r="U79" s="110">
        <v>0</v>
      </c>
      <c r="V79" s="110">
        <v>0</v>
      </c>
      <c r="W79" s="110">
        <v>0</v>
      </c>
      <c r="DA79" s="60" t="s">
        <v>4835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8">
        <f t="shared" ref="C81:Q81" si="28">C82+C85+C87+C100</f>
        <v>1.6015961321954197</v>
      </c>
      <c r="D81" s="118">
        <f t="shared" si="28"/>
        <v>1.4301808032817298</v>
      </c>
      <c r="E81" s="118">
        <f t="shared" si="28"/>
        <v>1.0968328711380784</v>
      </c>
      <c r="F81" s="118">
        <f t="shared" si="28"/>
        <v>1.5702707141372165</v>
      </c>
      <c r="G81" s="118">
        <f t="shared" si="28"/>
        <v>1.9445457723556663</v>
      </c>
      <c r="H81" s="118">
        <f t="shared" si="28"/>
        <v>2.2872243682493272</v>
      </c>
      <c r="I81" s="118">
        <f t="shared" si="28"/>
        <v>2.1037581135471557</v>
      </c>
      <c r="J81" s="118">
        <f t="shared" si="28"/>
        <v>1.4165693057580642</v>
      </c>
      <c r="K81" s="118">
        <f t="shared" si="28"/>
        <v>1.4893660043173893</v>
      </c>
      <c r="L81" s="118">
        <f t="shared" si="28"/>
        <v>1.2367409374202889</v>
      </c>
      <c r="M81" s="118">
        <f t="shared" si="28"/>
        <v>1.2026580102782254</v>
      </c>
      <c r="N81" s="118">
        <f t="shared" si="28"/>
        <v>1.5243853676106771</v>
      </c>
      <c r="O81" s="118">
        <f t="shared" si="28"/>
        <v>1.5343967920744492</v>
      </c>
      <c r="P81" s="118">
        <f t="shared" si="28"/>
        <v>1.8550955152000079</v>
      </c>
      <c r="Q81" s="118">
        <f t="shared" si="28"/>
        <v>1.7120991270890333</v>
      </c>
      <c r="R81" s="118">
        <f t="shared" ref="R81:V81" si="29">R82+R85+R87+R100</f>
        <v>1.4227260248484783</v>
      </c>
      <c r="S81" s="118">
        <f t="shared" si="29"/>
        <v>1.4474714558376132</v>
      </c>
      <c r="T81" s="118">
        <f t="shared" si="29"/>
        <v>1.4618297530358721</v>
      </c>
      <c r="U81" s="118">
        <f t="shared" si="29"/>
        <v>1.4954100528255418</v>
      </c>
      <c r="V81" s="118">
        <f t="shared" si="29"/>
        <v>1.6123660844205561</v>
      </c>
      <c r="W81" s="118">
        <f t="shared" ref="W81" si="30">W82+W85+W87+W100</f>
        <v>2.0710020353170813</v>
      </c>
      <c r="DA81" s="129" t="s">
        <v>4836</v>
      </c>
    </row>
    <row r="82" spans="1:105" ht="12.95" customHeight="1" x14ac:dyDescent="0.25">
      <c r="A82" s="121" t="s">
        <v>57</v>
      </c>
      <c r="B82" s="122"/>
      <c r="C82" s="123">
        <f t="shared" ref="C82:Q82" si="31">SUM(C83:C84)</f>
        <v>0</v>
      </c>
      <c r="D82" s="123">
        <f t="shared" si="31"/>
        <v>0</v>
      </c>
      <c r="E82" s="123">
        <f t="shared" si="31"/>
        <v>0</v>
      </c>
      <c r="F82" s="123">
        <f t="shared" si="31"/>
        <v>0</v>
      </c>
      <c r="G82" s="123">
        <f t="shared" si="31"/>
        <v>0</v>
      </c>
      <c r="H82" s="123">
        <f t="shared" si="31"/>
        <v>0</v>
      </c>
      <c r="I82" s="123">
        <f t="shared" si="31"/>
        <v>0</v>
      </c>
      <c r="J82" s="123">
        <f t="shared" si="31"/>
        <v>0</v>
      </c>
      <c r="K82" s="123">
        <f t="shared" si="31"/>
        <v>0</v>
      </c>
      <c r="L82" s="123">
        <f t="shared" si="31"/>
        <v>0</v>
      </c>
      <c r="M82" s="123">
        <f t="shared" si="31"/>
        <v>0</v>
      </c>
      <c r="N82" s="123">
        <f t="shared" si="31"/>
        <v>0</v>
      </c>
      <c r="O82" s="123">
        <f t="shared" si="31"/>
        <v>0</v>
      </c>
      <c r="P82" s="123">
        <f t="shared" si="31"/>
        <v>0</v>
      </c>
      <c r="Q82" s="123">
        <f t="shared" si="31"/>
        <v>0</v>
      </c>
      <c r="R82" s="123">
        <f t="shared" ref="R82:V82" si="32">SUM(R83:R84)</f>
        <v>0</v>
      </c>
      <c r="S82" s="123">
        <f t="shared" si="32"/>
        <v>0</v>
      </c>
      <c r="T82" s="123">
        <f t="shared" si="32"/>
        <v>0</v>
      </c>
      <c r="U82" s="123">
        <f t="shared" si="32"/>
        <v>0</v>
      </c>
      <c r="V82" s="123">
        <f t="shared" si="32"/>
        <v>0</v>
      </c>
      <c r="W82" s="123">
        <f t="shared" ref="W82" si="33">SUM(W83:W84)</f>
        <v>0</v>
      </c>
      <c r="DA82" s="130" t="s">
        <v>4837</v>
      </c>
    </row>
    <row r="83" spans="1:105" ht="12" customHeight="1" x14ac:dyDescent="0.25">
      <c r="A83" s="97" t="s">
        <v>204</v>
      </c>
      <c r="B83" s="98"/>
      <c r="C83" s="99">
        <v>0</v>
      </c>
      <c r="D83" s="99">
        <v>0</v>
      </c>
      <c r="E83" s="99">
        <v>0</v>
      </c>
      <c r="F83" s="99">
        <v>0</v>
      </c>
      <c r="G83" s="99">
        <v>0</v>
      </c>
      <c r="H83" s="99">
        <v>0</v>
      </c>
      <c r="I83" s="99">
        <v>0</v>
      </c>
      <c r="J83" s="99">
        <v>0</v>
      </c>
      <c r="K83" s="99">
        <v>0</v>
      </c>
      <c r="L83" s="99">
        <v>0</v>
      </c>
      <c r="M83" s="99">
        <v>0</v>
      </c>
      <c r="N83" s="99">
        <v>0</v>
      </c>
      <c r="O83" s="99">
        <v>0</v>
      </c>
      <c r="P83" s="99">
        <v>0</v>
      </c>
      <c r="Q83" s="99">
        <v>0</v>
      </c>
      <c r="R83" s="99">
        <v>0</v>
      </c>
      <c r="S83" s="99">
        <v>0</v>
      </c>
      <c r="T83" s="99">
        <v>0</v>
      </c>
      <c r="U83" s="99">
        <v>0</v>
      </c>
      <c r="V83" s="99">
        <v>0</v>
      </c>
      <c r="W83" s="99">
        <v>0</v>
      </c>
      <c r="DA83" s="63" t="s">
        <v>4838</v>
      </c>
    </row>
    <row r="84" spans="1:105" ht="12" customHeight="1" x14ac:dyDescent="0.25">
      <c r="A84" s="97" t="s">
        <v>53</v>
      </c>
      <c r="B84" s="98"/>
      <c r="C84" s="99">
        <v>0</v>
      </c>
      <c r="D84" s="99">
        <v>0</v>
      </c>
      <c r="E84" s="99">
        <v>0</v>
      </c>
      <c r="F84" s="99">
        <v>0</v>
      </c>
      <c r="G84" s="99">
        <v>0</v>
      </c>
      <c r="H84" s="99">
        <v>0</v>
      </c>
      <c r="I84" s="99">
        <v>0</v>
      </c>
      <c r="J84" s="99">
        <v>0</v>
      </c>
      <c r="K84" s="99">
        <v>0</v>
      </c>
      <c r="L84" s="99">
        <v>0</v>
      </c>
      <c r="M84" s="99">
        <v>0</v>
      </c>
      <c r="N84" s="99">
        <v>0</v>
      </c>
      <c r="O84" s="99">
        <v>0</v>
      </c>
      <c r="P84" s="99">
        <v>0</v>
      </c>
      <c r="Q84" s="99">
        <v>0</v>
      </c>
      <c r="R84" s="99">
        <v>0</v>
      </c>
      <c r="S84" s="99">
        <v>0</v>
      </c>
      <c r="T84" s="99">
        <v>0</v>
      </c>
      <c r="U84" s="99">
        <v>0</v>
      </c>
      <c r="V84" s="99">
        <v>0</v>
      </c>
      <c r="W84" s="99">
        <v>0</v>
      </c>
      <c r="DA84" s="63" t="s">
        <v>4839</v>
      </c>
    </row>
    <row r="85" spans="1:105" ht="12.95" customHeight="1" x14ac:dyDescent="0.25">
      <c r="A85" s="121" t="s">
        <v>92</v>
      </c>
      <c r="B85" s="122"/>
      <c r="C85" s="123">
        <f t="shared" ref="C85:W85" si="34">C86</f>
        <v>0</v>
      </c>
      <c r="D85" s="123">
        <f t="shared" si="34"/>
        <v>0</v>
      </c>
      <c r="E85" s="123">
        <f t="shared" si="34"/>
        <v>0</v>
      </c>
      <c r="F85" s="123">
        <f t="shared" si="34"/>
        <v>0</v>
      </c>
      <c r="G85" s="123">
        <f t="shared" si="34"/>
        <v>0</v>
      </c>
      <c r="H85" s="123">
        <f t="shared" si="34"/>
        <v>0</v>
      </c>
      <c r="I85" s="123">
        <f t="shared" si="34"/>
        <v>0</v>
      </c>
      <c r="J85" s="123">
        <f t="shared" si="34"/>
        <v>0</v>
      </c>
      <c r="K85" s="123">
        <f t="shared" si="34"/>
        <v>0</v>
      </c>
      <c r="L85" s="123">
        <f t="shared" si="34"/>
        <v>0</v>
      </c>
      <c r="M85" s="123">
        <f t="shared" si="34"/>
        <v>0</v>
      </c>
      <c r="N85" s="123">
        <f t="shared" si="34"/>
        <v>0</v>
      </c>
      <c r="O85" s="123">
        <f t="shared" si="34"/>
        <v>0</v>
      </c>
      <c r="P85" s="123">
        <f t="shared" si="34"/>
        <v>0</v>
      </c>
      <c r="Q85" s="123">
        <f t="shared" si="34"/>
        <v>0</v>
      </c>
      <c r="R85" s="123">
        <f t="shared" si="34"/>
        <v>0</v>
      </c>
      <c r="S85" s="123">
        <f t="shared" si="34"/>
        <v>0</v>
      </c>
      <c r="T85" s="123">
        <f t="shared" si="34"/>
        <v>0</v>
      </c>
      <c r="U85" s="123">
        <f t="shared" si="34"/>
        <v>0</v>
      </c>
      <c r="V85" s="123">
        <f t="shared" si="34"/>
        <v>0</v>
      </c>
      <c r="W85" s="123">
        <f t="shared" si="34"/>
        <v>0</v>
      </c>
      <c r="DA85" s="130" t="s">
        <v>4840</v>
      </c>
    </row>
    <row r="86" spans="1:105" ht="12" customHeight="1" x14ac:dyDescent="0.25">
      <c r="A86" s="97" t="s">
        <v>53</v>
      </c>
      <c r="B86" s="98"/>
      <c r="C86" s="99">
        <v>0</v>
      </c>
      <c r="D86" s="99">
        <v>0</v>
      </c>
      <c r="E86" s="99">
        <v>0</v>
      </c>
      <c r="F86" s="99">
        <v>0</v>
      </c>
      <c r="G86" s="99">
        <v>0</v>
      </c>
      <c r="H86" s="99">
        <v>0</v>
      </c>
      <c r="I86" s="99">
        <v>0</v>
      </c>
      <c r="J86" s="99">
        <v>0</v>
      </c>
      <c r="K86" s="99">
        <v>0</v>
      </c>
      <c r="L86" s="99">
        <v>0</v>
      </c>
      <c r="M86" s="99">
        <v>0</v>
      </c>
      <c r="N86" s="99">
        <v>0</v>
      </c>
      <c r="O86" s="99">
        <v>0</v>
      </c>
      <c r="P86" s="99">
        <v>0</v>
      </c>
      <c r="Q86" s="99">
        <v>0</v>
      </c>
      <c r="R86" s="99">
        <v>0</v>
      </c>
      <c r="S86" s="99">
        <v>0</v>
      </c>
      <c r="T86" s="99">
        <v>0</v>
      </c>
      <c r="U86" s="99">
        <v>0</v>
      </c>
      <c r="V86" s="99">
        <v>0</v>
      </c>
      <c r="W86" s="99">
        <v>0</v>
      </c>
      <c r="DA86" s="63" t="s">
        <v>4841</v>
      </c>
    </row>
    <row r="87" spans="1:105" ht="12" customHeight="1" x14ac:dyDescent="0.25">
      <c r="A87" s="121" t="s">
        <v>55</v>
      </c>
      <c r="B87" s="122"/>
      <c r="C87" s="123">
        <v>0.26746390806860221</v>
      </c>
      <c r="D87" s="123">
        <v>0.28120447637584273</v>
      </c>
      <c r="E87" s="123">
        <v>0.17414983675781828</v>
      </c>
      <c r="F87" s="123">
        <v>0.2513338468349462</v>
      </c>
      <c r="G87" s="123">
        <v>0.28736557033788923</v>
      </c>
      <c r="H87" s="123">
        <v>0.5566185770591936</v>
      </c>
      <c r="I87" s="123">
        <v>0.23280817643944726</v>
      </c>
      <c r="J87" s="123">
        <v>0.11701802974155205</v>
      </c>
      <c r="K87" s="123">
        <v>0.16509734617381908</v>
      </c>
      <c r="L87" s="123">
        <v>0.12240846929650097</v>
      </c>
      <c r="M87" s="123">
        <v>9.3816270817005123E-2</v>
      </c>
      <c r="N87" s="123">
        <v>0.12614789484396746</v>
      </c>
      <c r="O87" s="123">
        <v>0.13982464883117368</v>
      </c>
      <c r="P87" s="123">
        <v>0.2908819323640966</v>
      </c>
      <c r="Q87" s="123">
        <v>0.19841130827160489</v>
      </c>
      <c r="R87" s="123">
        <v>0.11063114014765325</v>
      </c>
      <c r="S87" s="123">
        <v>0.10258685392978008</v>
      </c>
      <c r="T87" s="123">
        <v>7.7746838990171804E-2</v>
      </c>
      <c r="U87" s="123">
        <v>7.3747581534338483E-2</v>
      </c>
      <c r="V87" s="123">
        <v>0.15223992194524594</v>
      </c>
      <c r="W87" s="123">
        <v>0.309054503163946</v>
      </c>
      <c r="DA87" s="130" t="s">
        <v>4842</v>
      </c>
    </row>
    <row r="88" spans="1:105" ht="12" customHeight="1" x14ac:dyDescent="0.25">
      <c r="A88" s="97" t="s">
        <v>132</v>
      </c>
      <c r="B88" s="98"/>
      <c r="C88" s="99">
        <v>0</v>
      </c>
      <c r="D88" s="99">
        <v>0</v>
      </c>
      <c r="E88" s="99">
        <v>0</v>
      </c>
      <c r="F88" s="99">
        <v>0</v>
      </c>
      <c r="G88" s="99">
        <v>0</v>
      </c>
      <c r="H88" s="99">
        <v>0</v>
      </c>
      <c r="I88" s="99">
        <v>0</v>
      </c>
      <c r="J88" s="99">
        <v>0</v>
      </c>
      <c r="K88" s="99">
        <v>0</v>
      </c>
      <c r="L88" s="99">
        <v>0</v>
      </c>
      <c r="M88" s="99">
        <v>0</v>
      </c>
      <c r="N88" s="99">
        <v>0</v>
      </c>
      <c r="O88" s="99">
        <v>0</v>
      </c>
      <c r="P88" s="99">
        <v>0</v>
      </c>
      <c r="Q88" s="99">
        <v>0</v>
      </c>
      <c r="R88" s="99">
        <v>0</v>
      </c>
      <c r="S88" s="99">
        <v>0</v>
      </c>
      <c r="T88" s="99">
        <v>0</v>
      </c>
      <c r="U88" s="99">
        <v>0</v>
      </c>
      <c r="V88" s="99">
        <v>0</v>
      </c>
      <c r="W88" s="99">
        <v>0</v>
      </c>
      <c r="DA88" s="63" t="s">
        <v>4843</v>
      </c>
    </row>
    <row r="89" spans="1:105" ht="12" customHeight="1" x14ac:dyDescent="0.25">
      <c r="A89" s="97" t="s">
        <v>131</v>
      </c>
      <c r="B89" s="98"/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0</v>
      </c>
      <c r="M89" s="99">
        <v>0</v>
      </c>
      <c r="N89" s="99">
        <v>0</v>
      </c>
      <c r="O89" s="99">
        <v>0</v>
      </c>
      <c r="P89" s="99">
        <v>0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0</v>
      </c>
      <c r="W89" s="99">
        <v>0</v>
      </c>
      <c r="DA89" s="63" t="s">
        <v>4844</v>
      </c>
    </row>
    <row r="90" spans="1:105" ht="12" customHeight="1" x14ac:dyDescent="0.25">
      <c r="A90" s="100" t="s">
        <v>204</v>
      </c>
      <c r="B90" s="101"/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0</v>
      </c>
      <c r="M90" s="102">
        <v>0</v>
      </c>
      <c r="N90" s="102">
        <v>0</v>
      </c>
      <c r="O90" s="102">
        <v>0</v>
      </c>
      <c r="P90" s="102">
        <v>0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0</v>
      </c>
      <c r="W90" s="102">
        <v>0</v>
      </c>
      <c r="DA90" s="131" t="s">
        <v>4845</v>
      </c>
    </row>
    <row r="91" spans="1:105" ht="12" customHeight="1" x14ac:dyDescent="0.25">
      <c r="A91" s="103" t="s">
        <v>52</v>
      </c>
      <c r="B91" s="104"/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0</v>
      </c>
      <c r="M91" s="105">
        <v>0</v>
      </c>
      <c r="N91" s="105">
        <v>0</v>
      </c>
      <c r="O91" s="105">
        <v>0</v>
      </c>
      <c r="P91" s="105">
        <v>0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0</v>
      </c>
      <c r="W91" s="105">
        <v>0</v>
      </c>
      <c r="DA91" s="132" t="s">
        <v>4846</v>
      </c>
    </row>
    <row r="92" spans="1:105" ht="12" customHeight="1" x14ac:dyDescent="0.25">
      <c r="A92" s="106" t="s">
        <v>124</v>
      </c>
      <c r="B92" s="101"/>
      <c r="C92" s="102">
        <v>4.0090445560706893</v>
      </c>
      <c r="D92" s="102">
        <v>4.0458767362905617</v>
      </c>
      <c r="E92" s="102">
        <v>4.2336240324262731</v>
      </c>
      <c r="F92" s="102">
        <v>4.3558213994034904</v>
      </c>
      <c r="G92" s="102">
        <v>4.3794828087374045</v>
      </c>
      <c r="H92" s="102">
        <v>4.4098178468282576</v>
      </c>
      <c r="I92" s="102">
        <v>4.5560350735091824</v>
      </c>
      <c r="J92" s="102">
        <v>4.6482567764153178</v>
      </c>
      <c r="K92" s="102">
        <v>4.771200840930538</v>
      </c>
      <c r="L92" s="102">
        <v>4.8025366748887777</v>
      </c>
      <c r="M92" s="102">
        <v>4.6912401816598557</v>
      </c>
      <c r="N92" s="102">
        <v>4.7904728763230224</v>
      </c>
      <c r="O92" s="102">
        <v>4.5570014821710902</v>
      </c>
      <c r="P92" s="102">
        <v>4.4140866464926374</v>
      </c>
      <c r="Q92" s="102">
        <v>4.2371552165225053</v>
      </c>
      <c r="R92" s="102">
        <v>4.261278090512536</v>
      </c>
      <c r="S92" s="102">
        <v>4.259463565858379</v>
      </c>
      <c r="T92" s="102">
        <v>4.3114161324635738</v>
      </c>
      <c r="U92" s="102">
        <v>4.4892472784379898</v>
      </c>
      <c r="V92" s="102">
        <v>4.3786532990191995</v>
      </c>
      <c r="W92" s="102">
        <v>4.1697043044290174</v>
      </c>
      <c r="DA92" s="131" t="s">
        <v>4847</v>
      </c>
    </row>
    <row r="93" spans="1:105" ht="12" customHeight="1" x14ac:dyDescent="0.25">
      <c r="A93" s="107" t="s">
        <v>123</v>
      </c>
      <c r="B93" s="104"/>
      <c r="C93" s="105">
        <v>0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0</v>
      </c>
      <c r="K93" s="105">
        <v>2.356765213300883</v>
      </c>
      <c r="L93" s="105">
        <v>2.4773792398872496</v>
      </c>
      <c r="M93" s="105">
        <v>2.3337533466813993</v>
      </c>
      <c r="N93" s="105">
        <v>2.3025629709400834</v>
      </c>
      <c r="O93" s="105">
        <v>2.2520994915509807</v>
      </c>
      <c r="P93" s="105">
        <v>2.1425667535091377</v>
      </c>
      <c r="Q93" s="105">
        <v>2.0838804150962482</v>
      </c>
      <c r="R93" s="105">
        <v>2.0719163751534873</v>
      </c>
      <c r="S93" s="105">
        <v>2.0337842115360854</v>
      </c>
      <c r="T93" s="105">
        <v>2.4074845553548365</v>
      </c>
      <c r="U93" s="105">
        <v>2.2762698863167157</v>
      </c>
      <c r="V93" s="105">
        <v>2.1811738234644791</v>
      </c>
      <c r="W93" s="105">
        <v>2.0173310415735473</v>
      </c>
      <c r="DA93" s="132" t="s">
        <v>4848</v>
      </c>
    </row>
    <row r="94" spans="1:105" ht="12" customHeight="1" x14ac:dyDescent="0.25">
      <c r="A94" s="108" t="s">
        <v>50</v>
      </c>
      <c r="B94" s="98"/>
      <c r="C94" s="99">
        <v>0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0</v>
      </c>
      <c r="K94" s="99">
        <v>2.356765213300883</v>
      </c>
      <c r="L94" s="99">
        <v>2.4773792398872496</v>
      </c>
      <c r="M94" s="99">
        <v>2.3337533466813993</v>
      </c>
      <c r="N94" s="99">
        <v>2.3025629709400834</v>
      </c>
      <c r="O94" s="99">
        <v>2.2520994915509807</v>
      </c>
      <c r="P94" s="99">
        <v>2.1425667535091377</v>
      </c>
      <c r="Q94" s="99">
        <v>2.0838804150962482</v>
      </c>
      <c r="R94" s="99">
        <v>2.0719163751534873</v>
      </c>
      <c r="S94" s="99">
        <v>2.0337842115360854</v>
      </c>
      <c r="T94" s="99">
        <v>2.4074845553548365</v>
      </c>
      <c r="U94" s="99">
        <v>2.2762698863167157</v>
      </c>
      <c r="V94" s="99">
        <v>2.1811738234644791</v>
      </c>
      <c r="W94" s="99">
        <v>2.0173310415735473</v>
      </c>
      <c r="DA94" s="63" t="s">
        <v>4849</v>
      </c>
    </row>
    <row r="95" spans="1:105" ht="12" customHeight="1" x14ac:dyDescent="0.25">
      <c r="A95" s="108" t="s">
        <v>52</v>
      </c>
      <c r="B95" s="98"/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DA95" s="63" t="s">
        <v>4850</v>
      </c>
    </row>
    <row r="96" spans="1:105" ht="12" customHeight="1" x14ac:dyDescent="0.25">
      <c r="A96" s="106" t="s">
        <v>122</v>
      </c>
      <c r="B96" s="101"/>
      <c r="C96" s="102">
        <v>0</v>
      </c>
      <c r="D96" s="102">
        <v>0</v>
      </c>
      <c r="E96" s="102">
        <v>0</v>
      </c>
      <c r="F96" s="102">
        <v>0</v>
      </c>
      <c r="G96" s="102">
        <v>0</v>
      </c>
      <c r="H96" s="102">
        <v>0</v>
      </c>
      <c r="I96" s="102">
        <v>0</v>
      </c>
      <c r="J96" s="102">
        <v>0</v>
      </c>
      <c r="K96" s="102">
        <v>0</v>
      </c>
      <c r="L96" s="102">
        <v>0</v>
      </c>
      <c r="M96" s="102">
        <v>0</v>
      </c>
      <c r="N96" s="102">
        <v>0</v>
      </c>
      <c r="O96" s="102">
        <v>0</v>
      </c>
      <c r="P96" s="102">
        <v>0</v>
      </c>
      <c r="Q96" s="102">
        <v>0</v>
      </c>
      <c r="R96" s="102">
        <v>0</v>
      </c>
      <c r="S96" s="102">
        <v>0</v>
      </c>
      <c r="T96" s="102">
        <v>0</v>
      </c>
      <c r="U96" s="102">
        <v>0</v>
      </c>
      <c r="V96" s="102">
        <v>0</v>
      </c>
      <c r="W96" s="102">
        <v>0</v>
      </c>
      <c r="DA96" s="131" t="s">
        <v>4851</v>
      </c>
    </row>
    <row r="97" spans="1:105" ht="12" customHeight="1" x14ac:dyDescent="0.25">
      <c r="A97" s="107" t="s">
        <v>121</v>
      </c>
      <c r="B97" s="104"/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0</v>
      </c>
      <c r="L97" s="105">
        <v>0</v>
      </c>
      <c r="M97" s="105">
        <v>0</v>
      </c>
      <c r="N97" s="105">
        <v>0</v>
      </c>
      <c r="O97" s="105">
        <v>0</v>
      </c>
      <c r="P97" s="105">
        <v>0</v>
      </c>
      <c r="Q97" s="105">
        <v>0</v>
      </c>
      <c r="R97" s="105">
        <v>0</v>
      </c>
      <c r="S97" s="105">
        <v>0</v>
      </c>
      <c r="T97" s="105">
        <v>0</v>
      </c>
      <c r="U97" s="105">
        <v>0</v>
      </c>
      <c r="V97" s="105">
        <v>0</v>
      </c>
      <c r="W97" s="105">
        <v>0</v>
      </c>
      <c r="DA97" s="132" t="s">
        <v>4852</v>
      </c>
    </row>
    <row r="98" spans="1:105" ht="12" customHeight="1" x14ac:dyDescent="0.25">
      <c r="A98" s="108" t="s">
        <v>53</v>
      </c>
      <c r="B98" s="98"/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0</v>
      </c>
      <c r="L98" s="99">
        <v>0</v>
      </c>
      <c r="M98" s="99">
        <v>0</v>
      </c>
      <c r="N98" s="99">
        <v>0</v>
      </c>
      <c r="O98" s="99">
        <v>0</v>
      </c>
      <c r="P98" s="99">
        <v>0</v>
      </c>
      <c r="Q98" s="99">
        <v>0</v>
      </c>
      <c r="R98" s="99">
        <v>0</v>
      </c>
      <c r="S98" s="99">
        <v>0</v>
      </c>
      <c r="T98" s="99">
        <v>0</v>
      </c>
      <c r="U98" s="99">
        <v>0</v>
      </c>
      <c r="V98" s="99">
        <v>0</v>
      </c>
      <c r="W98" s="99">
        <v>0</v>
      </c>
      <c r="DA98" s="63" t="s">
        <v>4853</v>
      </c>
    </row>
    <row r="99" spans="1:105" ht="12" customHeight="1" x14ac:dyDescent="0.25">
      <c r="A99" s="108" t="s">
        <v>52</v>
      </c>
      <c r="B99" s="98"/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0</v>
      </c>
      <c r="L99" s="99">
        <v>0</v>
      </c>
      <c r="M99" s="99">
        <v>0</v>
      </c>
      <c r="N99" s="99">
        <v>0</v>
      </c>
      <c r="O99" s="99">
        <v>0</v>
      </c>
      <c r="P99" s="99">
        <v>0</v>
      </c>
      <c r="Q99" s="99">
        <v>0</v>
      </c>
      <c r="R99" s="99">
        <v>0</v>
      </c>
      <c r="S99" s="99">
        <v>0</v>
      </c>
      <c r="T99" s="99">
        <v>0</v>
      </c>
      <c r="U99" s="99">
        <v>0</v>
      </c>
      <c r="V99" s="99">
        <v>0</v>
      </c>
      <c r="W99" s="99">
        <v>0</v>
      </c>
      <c r="DA99" s="63" t="s">
        <v>4854</v>
      </c>
    </row>
    <row r="100" spans="1:105" ht="12" customHeight="1" x14ac:dyDescent="0.25">
      <c r="A100" s="121" t="s">
        <v>54</v>
      </c>
      <c r="B100" s="122"/>
      <c r="C100" s="123">
        <v>1.3341322241268174</v>
      </c>
      <c r="D100" s="123">
        <v>1.148976326905887</v>
      </c>
      <c r="E100" s="123">
        <v>0.92268303438026011</v>
      </c>
      <c r="F100" s="123">
        <v>1.3189368673022703</v>
      </c>
      <c r="G100" s="123">
        <v>1.657180202017777</v>
      </c>
      <c r="H100" s="123">
        <v>1.7306057911901338</v>
      </c>
      <c r="I100" s="123">
        <v>1.8709499371077085</v>
      </c>
      <c r="J100" s="123">
        <v>1.2995512760165122</v>
      </c>
      <c r="K100" s="123">
        <v>1.3242686581435703</v>
      </c>
      <c r="L100" s="123">
        <v>1.1143324681237878</v>
      </c>
      <c r="M100" s="123">
        <v>1.1088417394612202</v>
      </c>
      <c r="N100" s="123">
        <v>1.3982374727667097</v>
      </c>
      <c r="O100" s="123">
        <v>1.3945721432432756</v>
      </c>
      <c r="P100" s="123">
        <v>1.5642135828359114</v>
      </c>
      <c r="Q100" s="123">
        <v>1.5136878188174285</v>
      </c>
      <c r="R100" s="123">
        <v>1.3120948847008251</v>
      </c>
      <c r="S100" s="123">
        <v>1.3448846019078331</v>
      </c>
      <c r="T100" s="123">
        <v>1.3840829140457003</v>
      </c>
      <c r="U100" s="123">
        <v>1.4216624712912034</v>
      </c>
      <c r="V100" s="123">
        <v>1.4601261624753101</v>
      </c>
      <c r="W100" s="123">
        <v>1.7619475321531353</v>
      </c>
      <c r="DA100" s="130" t="s">
        <v>4855</v>
      </c>
    </row>
    <row r="101" spans="1:105" ht="12" customHeight="1" x14ac:dyDescent="0.25">
      <c r="A101" s="97" t="s">
        <v>207</v>
      </c>
      <c r="B101" s="98"/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DA101" s="63" t="s">
        <v>4856</v>
      </c>
    </row>
    <row r="102" spans="1:105" ht="12" customHeight="1" x14ac:dyDescent="0.25">
      <c r="A102" s="97" t="s">
        <v>50</v>
      </c>
      <c r="B102" s="98"/>
      <c r="C102" s="99">
        <v>1.8675943295307695</v>
      </c>
      <c r="D102" s="99">
        <v>2.017881805108404</v>
      </c>
      <c r="E102" s="99">
        <v>2.6764172668582695</v>
      </c>
      <c r="F102" s="99">
        <v>2.6841024467698866</v>
      </c>
      <c r="G102" s="99">
        <v>2.6188037569598177</v>
      </c>
      <c r="H102" s="99">
        <v>2.6450691128004276</v>
      </c>
      <c r="I102" s="99">
        <v>2.7508256777182107</v>
      </c>
      <c r="J102" s="99">
        <v>2.8305477778193739</v>
      </c>
      <c r="K102" s="99">
        <v>2.9177478079276922</v>
      </c>
      <c r="L102" s="99">
        <v>2.9526721778364178</v>
      </c>
      <c r="M102" s="99">
        <v>2.8234768772089351</v>
      </c>
      <c r="N102" s="99">
        <v>2.8309149197305219</v>
      </c>
      <c r="O102" s="99">
        <v>2.717609656942384</v>
      </c>
      <c r="P102" s="99">
        <v>2.6899674563282376</v>
      </c>
      <c r="Q102" s="99">
        <v>2.6737461334024153</v>
      </c>
      <c r="R102" s="99">
        <v>2.7043938033559138</v>
      </c>
      <c r="S102" s="99">
        <v>2.7198017183202015</v>
      </c>
      <c r="T102" s="99">
        <v>2.7905742941316327</v>
      </c>
      <c r="U102" s="99">
        <v>2.907969624390923</v>
      </c>
      <c r="V102" s="99">
        <v>2.7538937634941196</v>
      </c>
      <c r="W102" s="99">
        <v>2.656735496024123</v>
      </c>
      <c r="DA102" s="63" t="s">
        <v>4857</v>
      </c>
    </row>
    <row r="103" spans="1:105" ht="12" customHeight="1" x14ac:dyDescent="0.25">
      <c r="A103" s="109" t="s">
        <v>120</v>
      </c>
      <c r="B103" s="33"/>
      <c r="C103" s="110">
        <v>0</v>
      </c>
      <c r="D103" s="110">
        <v>0</v>
      </c>
      <c r="E103" s="110">
        <v>0</v>
      </c>
      <c r="F103" s="110">
        <v>0</v>
      </c>
      <c r="G103" s="110">
        <v>0</v>
      </c>
      <c r="H103" s="110">
        <v>0</v>
      </c>
      <c r="I103" s="110">
        <v>0</v>
      </c>
      <c r="J103" s="110">
        <v>0</v>
      </c>
      <c r="K103" s="110">
        <v>0</v>
      </c>
      <c r="L103" s="110">
        <v>0</v>
      </c>
      <c r="M103" s="110">
        <v>0</v>
      </c>
      <c r="N103" s="110">
        <v>0</v>
      </c>
      <c r="O103" s="110">
        <v>0</v>
      </c>
      <c r="P103" s="110">
        <v>0</v>
      </c>
      <c r="Q103" s="110">
        <v>0</v>
      </c>
      <c r="R103" s="110">
        <v>0</v>
      </c>
      <c r="S103" s="110">
        <v>0</v>
      </c>
      <c r="T103" s="110">
        <v>0</v>
      </c>
      <c r="U103" s="110">
        <v>0</v>
      </c>
      <c r="V103" s="110">
        <v>0</v>
      </c>
      <c r="W103" s="110">
        <v>0</v>
      </c>
      <c r="DA103" s="60" t="s">
        <v>4858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8">
        <f t="shared" ref="C105:Q105" si="35">C106+C109+C111+C120</f>
        <v>1.4341594680697038</v>
      </c>
      <c r="D105" s="118">
        <f t="shared" si="35"/>
        <v>1.2644099131368369</v>
      </c>
      <c r="E105" s="118">
        <f t="shared" si="35"/>
        <v>1.0176491508966805</v>
      </c>
      <c r="F105" s="118">
        <f t="shared" si="35"/>
        <v>1.5523145678611143</v>
      </c>
      <c r="G105" s="118">
        <f t="shared" si="35"/>
        <v>2.0042333481461303</v>
      </c>
      <c r="H105" s="118">
        <f t="shared" si="35"/>
        <v>2.0692717549118989</v>
      </c>
      <c r="I105" s="118">
        <f t="shared" si="35"/>
        <v>2.1844792146585785</v>
      </c>
      <c r="J105" s="118">
        <f t="shared" si="35"/>
        <v>1.6559667271596337</v>
      </c>
      <c r="K105" s="118">
        <f t="shared" si="35"/>
        <v>1.654576500837045</v>
      </c>
      <c r="L105" s="118">
        <f t="shared" si="35"/>
        <v>1.3800533005104998</v>
      </c>
      <c r="M105" s="118">
        <f t="shared" si="35"/>
        <v>1.4461710834484789</v>
      </c>
      <c r="N105" s="118">
        <f t="shared" si="35"/>
        <v>1.8974451293883456</v>
      </c>
      <c r="O105" s="118">
        <f t="shared" si="35"/>
        <v>1.9145682448008505</v>
      </c>
      <c r="P105" s="118">
        <f t="shared" si="35"/>
        <v>1.9384192967739362</v>
      </c>
      <c r="Q105" s="118">
        <f t="shared" si="35"/>
        <v>1.7930504210007581</v>
      </c>
      <c r="R105" s="118">
        <f t="shared" ref="R105:V105" si="36">R106+R109+R111+R120</f>
        <v>1.6268618973312923</v>
      </c>
      <c r="S105" s="118">
        <f t="shared" si="36"/>
        <v>1.7275380993004961</v>
      </c>
      <c r="T105" s="118">
        <f t="shared" si="36"/>
        <v>1.8845436791538295</v>
      </c>
      <c r="U105" s="118">
        <f t="shared" si="36"/>
        <v>1.9767337721792917</v>
      </c>
      <c r="V105" s="118">
        <f t="shared" si="36"/>
        <v>1.8733971180232105</v>
      </c>
      <c r="W105" s="118">
        <f t="shared" ref="W105" si="37">W106+W109+W111+W120</f>
        <v>2.2553988572630321</v>
      </c>
      <c r="DA105" s="129" t="s">
        <v>4859</v>
      </c>
    </row>
    <row r="106" spans="1:105" ht="12.95" customHeight="1" x14ac:dyDescent="0.25">
      <c r="A106" s="121" t="s">
        <v>57</v>
      </c>
      <c r="B106" s="122"/>
      <c r="C106" s="123">
        <f t="shared" ref="C106:Q106" si="38">SUM(C107:C108)</f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4860</v>
      </c>
    </row>
    <row r="107" spans="1:105" ht="12" customHeight="1" x14ac:dyDescent="0.25">
      <c r="A107" s="97" t="s">
        <v>202</v>
      </c>
      <c r="B107" s="98"/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4861</v>
      </c>
    </row>
    <row r="108" spans="1:105" ht="12" customHeight="1" x14ac:dyDescent="0.25">
      <c r="A108" s="97" t="s">
        <v>53</v>
      </c>
      <c r="B108" s="98"/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4862</v>
      </c>
    </row>
    <row r="109" spans="1:105" ht="12.95" customHeight="1" x14ac:dyDescent="0.25">
      <c r="A109" s="121" t="s">
        <v>92</v>
      </c>
      <c r="B109" s="122"/>
      <c r="C109" s="123">
        <f t="shared" ref="C109:W109" si="41">C110</f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4863</v>
      </c>
    </row>
    <row r="110" spans="1:105" ht="12" customHeight="1" x14ac:dyDescent="0.25">
      <c r="A110" s="97" t="s">
        <v>53</v>
      </c>
      <c r="B110" s="98"/>
      <c r="C110" s="99">
        <v>0</v>
      </c>
      <c r="D110" s="99">
        <v>0</v>
      </c>
      <c r="E110" s="99">
        <v>0</v>
      </c>
      <c r="F110" s="99">
        <v>0</v>
      </c>
      <c r="G110" s="99">
        <v>0</v>
      </c>
      <c r="H110" s="99">
        <v>0</v>
      </c>
      <c r="I110" s="99">
        <v>0</v>
      </c>
      <c r="J110" s="99">
        <v>0</v>
      </c>
      <c r="K110" s="99">
        <v>0</v>
      </c>
      <c r="L110" s="99">
        <v>0</v>
      </c>
      <c r="M110" s="99">
        <v>0</v>
      </c>
      <c r="N110" s="99">
        <v>0</v>
      </c>
      <c r="O110" s="99">
        <v>0</v>
      </c>
      <c r="P110" s="99">
        <v>0</v>
      </c>
      <c r="Q110" s="99">
        <v>0</v>
      </c>
      <c r="R110" s="99">
        <v>0</v>
      </c>
      <c r="S110" s="99">
        <v>0</v>
      </c>
      <c r="T110" s="99">
        <v>0</v>
      </c>
      <c r="U110" s="99">
        <v>0</v>
      </c>
      <c r="V110" s="99">
        <v>0</v>
      </c>
      <c r="W110" s="99">
        <v>0</v>
      </c>
      <c r="DA110" s="63" t="s">
        <v>4864</v>
      </c>
    </row>
    <row r="111" spans="1:105" ht="12" customHeight="1" x14ac:dyDescent="0.25">
      <c r="A111" s="121" t="s">
        <v>55</v>
      </c>
      <c r="B111" s="122"/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4865</v>
      </c>
    </row>
    <row r="112" spans="1:105" ht="12" customHeight="1" x14ac:dyDescent="0.25">
      <c r="A112" s="97" t="s">
        <v>130</v>
      </c>
      <c r="B112" s="98"/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4866</v>
      </c>
    </row>
    <row r="113" spans="1:105" ht="12" customHeight="1" x14ac:dyDescent="0.25">
      <c r="A113" s="97" t="s">
        <v>129</v>
      </c>
      <c r="B113" s="98"/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4867</v>
      </c>
    </row>
    <row r="114" spans="1:105" ht="12" customHeight="1" x14ac:dyDescent="0.25">
      <c r="A114" s="100" t="s">
        <v>202</v>
      </c>
      <c r="B114" s="101"/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4868</v>
      </c>
    </row>
    <row r="115" spans="1:105" ht="12" customHeight="1" x14ac:dyDescent="0.25">
      <c r="A115" s="103" t="s">
        <v>52</v>
      </c>
      <c r="B115" s="104"/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4869</v>
      </c>
    </row>
    <row r="116" spans="1:105" ht="12" customHeight="1" x14ac:dyDescent="0.25">
      <c r="A116" s="106" t="s">
        <v>122</v>
      </c>
      <c r="B116" s="101"/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4870</v>
      </c>
    </row>
    <row r="117" spans="1:105" ht="12" customHeight="1" x14ac:dyDescent="0.25">
      <c r="A117" s="107" t="s">
        <v>121</v>
      </c>
      <c r="B117" s="104"/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4871</v>
      </c>
    </row>
    <row r="118" spans="1:105" ht="12" customHeight="1" x14ac:dyDescent="0.25">
      <c r="A118" s="108" t="s">
        <v>53</v>
      </c>
      <c r="B118" s="98"/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4872</v>
      </c>
    </row>
    <row r="119" spans="1:105" ht="12" customHeight="1" x14ac:dyDescent="0.25">
      <c r="A119" s="108" t="s">
        <v>52</v>
      </c>
      <c r="B119" s="98"/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4873</v>
      </c>
    </row>
    <row r="120" spans="1:105" ht="12" customHeight="1" x14ac:dyDescent="0.25">
      <c r="A120" s="121" t="s">
        <v>54</v>
      </c>
      <c r="B120" s="122"/>
      <c r="C120" s="123">
        <v>1.4341594680697038</v>
      </c>
      <c r="D120" s="123">
        <v>1.2644099131368369</v>
      </c>
      <c r="E120" s="123">
        <v>1.0176491508966805</v>
      </c>
      <c r="F120" s="123">
        <v>1.5523145678611143</v>
      </c>
      <c r="G120" s="123">
        <v>2.0042333481461303</v>
      </c>
      <c r="H120" s="123">
        <v>2.0692717549118989</v>
      </c>
      <c r="I120" s="123">
        <v>2.1844792146585785</v>
      </c>
      <c r="J120" s="123">
        <v>1.6559667271596337</v>
      </c>
      <c r="K120" s="123">
        <v>1.654576500837045</v>
      </c>
      <c r="L120" s="123">
        <v>1.3800533005104998</v>
      </c>
      <c r="M120" s="123">
        <v>1.4461710834484789</v>
      </c>
      <c r="N120" s="123">
        <v>1.8974451293883456</v>
      </c>
      <c r="O120" s="123">
        <v>1.9145682448008505</v>
      </c>
      <c r="P120" s="123">
        <v>1.9384192967739362</v>
      </c>
      <c r="Q120" s="123">
        <v>1.7930504210007581</v>
      </c>
      <c r="R120" s="123">
        <v>1.6268618973312923</v>
      </c>
      <c r="S120" s="123">
        <v>1.7275380993004961</v>
      </c>
      <c r="T120" s="123">
        <v>1.8845436791538295</v>
      </c>
      <c r="U120" s="123">
        <v>1.9767337721792917</v>
      </c>
      <c r="V120" s="123">
        <v>1.8733971180232105</v>
      </c>
      <c r="W120" s="123">
        <v>2.2553988572630321</v>
      </c>
      <c r="DA120" s="130" t="s">
        <v>4874</v>
      </c>
    </row>
    <row r="121" spans="1:105" ht="12" customHeight="1" x14ac:dyDescent="0.25">
      <c r="A121" s="97" t="s">
        <v>50</v>
      </c>
      <c r="B121" s="98"/>
      <c r="C121" s="99">
        <v>1.86759432953077</v>
      </c>
      <c r="D121" s="99">
        <v>2.0178818051084044</v>
      </c>
      <c r="E121" s="99">
        <v>2.6764172668582695</v>
      </c>
      <c r="F121" s="99">
        <v>2.6841024467698866</v>
      </c>
      <c r="G121" s="99">
        <v>2.6188037569598182</v>
      </c>
      <c r="H121" s="99">
        <v>2.6450691128004271</v>
      </c>
      <c r="I121" s="99">
        <v>2.7508256777182098</v>
      </c>
      <c r="J121" s="99">
        <v>2.8305477778193739</v>
      </c>
      <c r="K121" s="99">
        <v>2.9177478079276922</v>
      </c>
      <c r="L121" s="99">
        <v>2.9526721778364178</v>
      </c>
      <c r="M121" s="99">
        <v>2.8234768772089351</v>
      </c>
      <c r="N121" s="99">
        <v>2.8309149197305219</v>
      </c>
      <c r="O121" s="99">
        <v>2.717609656942384</v>
      </c>
      <c r="P121" s="99">
        <v>2.6899674563282376</v>
      </c>
      <c r="Q121" s="99">
        <v>2.6737461334024148</v>
      </c>
      <c r="R121" s="99">
        <v>2.7043938033559143</v>
      </c>
      <c r="S121" s="99">
        <v>2.7198017183202023</v>
      </c>
      <c r="T121" s="99">
        <v>2.7905742941316323</v>
      </c>
      <c r="U121" s="99">
        <v>2.907969624390923</v>
      </c>
      <c r="V121" s="99">
        <v>2.7538937634941196</v>
      </c>
      <c r="W121" s="99">
        <v>2.656735496024123</v>
      </c>
      <c r="DA121" s="63" t="s">
        <v>4875</v>
      </c>
    </row>
    <row r="122" spans="1:105" ht="12" customHeight="1" x14ac:dyDescent="0.25">
      <c r="A122" s="109" t="s">
        <v>120</v>
      </c>
      <c r="B122" s="33"/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4876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8">
        <f t="shared" ref="C124:Q124" si="42">C125+C128+C130+C139</f>
        <v>1.4365270386157345</v>
      </c>
      <c r="D124" s="118">
        <f t="shared" si="42"/>
        <v>1.2656069836479</v>
      </c>
      <c r="E124" s="118">
        <f t="shared" si="42"/>
        <v>1.0201419757450441</v>
      </c>
      <c r="F124" s="118">
        <f t="shared" si="42"/>
        <v>1.5528800595694743</v>
      </c>
      <c r="G124" s="118">
        <f t="shared" si="42"/>
        <v>2.0050628997584372</v>
      </c>
      <c r="H124" s="118">
        <f t="shared" si="42"/>
        <v>2.0673311388166362</v>
      </c>
      <c r="I124" s="118">
        <f t="shared" si="42"/>
        <v>2.1835862557425778</v>
      </c>
      <c r="J124" s="118">
        <f t="shared" si="42"/>
        <v>1.6599217147890146</v>
      </c>
      <c r="K124" s="118">
        <f t="shared" si="42"/>
        <v>1.6597974525078012</v>
      </c>
      <c r="L124" s="118">
        <f t="shared" si="42"/>
        <v>1.3686767031196223</v>
      </c>
      <c r="M124" s="118">
        <f t="shared" si="42"/>
        <v>1.4446309751375281</v>
      </c>
      <c r="N124" s="118">
        <f t="shared" si="42"/>
        <v>1.8952180298016592</v>
      </c>
      <c r="O124" s="118">
        <f t="shared" si="42"/>
        <v>1.9169851233672968</v>
      </c>
      <c r="P124" s="118">
        <f t="shared" si="42"/>
        <v>1.9394306407736541</v>
      </c>
      <c r="Q124" s="118">
        <f t="shared" si="42"/>
        <v>1.7928264636224804</v>
      </c>
      <c r="R124" s="118">
        <f t="shared" ref="R124:V124" si="43">R125+R128+R130+R139</f>
        <v>1.6247523081856801</v>
      </c>
      <c r="S124" s="118">
        <f t="shared" si="43"/>
        <v>1.7259552806242884</v>
      </c>
      <c r="T124" s="118">
        <f t="shared" si="43"/>
        <v>1.8870670338433746</v>
      </c>
      <c r="U124" s="118">
        <f t="shared" si="43"/>
        <v>1.9788226121280852</v>
      </c>
      <c r="V124" s="118">
        <f t="shared" si="43"/>
        <v>1.8755728079904601</v>
      </c>
      <c r="W124" s="118">
        <f t="shared" ref="W124" si="44">W125+W128+W130+W139</f>
        <v>2.2578611212628159</v>
      </c>
      <c r="DA124" s="129" t="s">
        <v>4877</v>
      </c>
    </row>
    <row r="125" spans="1:105" ht="12.95" customHeight="1" x14ac:dyDescent="0.25">
      <c r="A125" s="121" t="s">
        <v>57</v>
      </c>
      <c r="B125" s="122"/>
      <c r="C125" s="123">
        <f t="shared" ref="C125:Q125" si="45">SUM(C126:C127)</f>
        <v>0</v>
      </c>
      <c r="D125" s="123">
        <f t="shared" si="45"/>
        <v>0</v>
      </c>
      <c r="E125" s="123">
        <f t="shared" si="45"/>
        <v>0</v>
      </c>
      <c r="F125" s="123">
        <f t="shared" si="45"/>
        <v>0</v>
      </c>
      <c r="G125" s="123">
        <f t="shared" si="45"/>
        <v>0</v>
      </c>
      <c r="H125" s="123">
        <f t="shared" si="45"/>
        <v>0</v>
      </c>
      <c r="I125" s="123">
        <f t="shared" si="45"/>
        <v>0</v>
      </c>
      <c r="J125" s="123">
        <f t="shared" si="45"/>
        <v>0</v>
      </c>
      <c r="K125" s="123">
        <f t="shared" si="45"/>
        <v>0</v>
      </c>
      <c r="L125" s="123">
        <f t="shared" si="45"/>
        <v>0</v>
      </c>
      <c r="M125" s="123">
        <f t="shared" si="45"/>
        <v>0</v>
      </c>
      <c r="N125" s="123">
        <f t="shared" si="45"/>
        <v>0</v>
      </c>
      <c r="O125" s="123">
        <f t="shared" si="45"/>
        <v>0</v>
      </c>
      <c r="P125" s="123">
        <f t="shared" si="45"/>
        <v>0</v>
      </c>
      <c r="Q125" s="123">
        <f t="shared" si="45"/>
        <v>0</v>
      </c>
      <c r="R125" s="123">
        <f t="shared" ref="R125:V125" si="46">SUM(R126:R127)</f>
        <v>0</v>
      </c>
      <c r="S125" s="123">
        <f t="shared" si="46"/>
        <v>0</v>
      </c>
      <c r="T125" s="123">
        <f t="shared" si="46"/>
        <v>0</v>
      </c>
      <c r="U125" s="123">
        <f t="shared" si="46"/>
        <v>0</v>
      </c>
      <c r="V125" s="123">
        <f t="shared" si="46"/>
        <v>0</v>
      </c>
      <c r="W125" s="123">
        <f t="shared" ref="W125" si="47">SUM(W126:W127)</f>
        <v>0</v>
      </c>
      <c r="DA125" s="130" t="s">
        <v>4878</v>
      </c>
    </row>
    <row r="126" spans="1:105" ht="12" customHeight="1" x14ac:dyDescent="0.25">
      <c r="A126" s="97" t="s">
        <v>203</v>
      </c>
      <c r="B126" s="98"/>
      <c r="C126" s="99">
        <v>0</v>
      </c>
      <c r="D126" s="99">
        <v>0</v>
      </c>
      <c r="E126" s="99">
        <v>0</v>
      </c>
      <c r="F126" s="99">
        <v>0</v>
      </c>
      <c r="G126" s="99">
        <v>0</v>
      </c>
      <c r="H126" s="99">
        <v>0</v>
      </c>
      <c r="I126" s="99">
        <v>0</v>
      </c>
      <c r="J126" s="99">
        <v>0</v>
      </c>
      <c r="K126" s="99">
        <v>0</v>
      </c>
      <c r="L126" s="99">
        <v>0</v>
      </c>
      <c r="M126" s="99">
        <v>0</v>
      </c>
      <c r="N126" s="99">
        <v>0</v>
      </c>
      <c r="O126" s="99">
        <v>0</v>
      </c>
      <c r="P126" s="99">
        <v>0</v>
      </c>
      <c r="Q126" s="99">
        <v>0</v>
      </c>
      <c r="R126" s="99">
        <v>0</v>
      </c>
      <c r="S126" s="99">
        <v>0</v>
      </c>
      <c r="T126" s="99">
        <v>0</v>
      </c>
      <c r="U126" s="99">
        <v>0</v>
      </c>
      <c r="V126" s="99">
        <v>0</v>
      </c>
      <c r="W126" s="99">
        <v>0</v>
      </c>
      <c r="DA126" s="63" t="s">
        <v>4879</v>
      </c>
    </row>
    <row r="127" spans="1:105" ht="12" customHeight="1" x14ac:dyDescent="0.25">
      <c r="A127" s="97" t="s">
        <v>53</v>
      </c>
      <c r="B127" s="98"/>
      <c r="C127" s="99">
        <v>0</v>
      </c>
      <c r="D127" s="99">
        <v>0</v>
      </c>
      <c r="E127" s="99">
        <v>0</v>
      </c>
      <c r="F127" s="99">
        <v>0</v>
      </c>
      <c r="G127" s="99">
        <v>0</v>
      </c>
      <c r="H127" s="99">
        <v>0</v>
      </c>
      <c r="I127" s="99">
        <v>0</v>
      </c>
      <c r="J127" s="99">
        <v>0</v>
      </c>
      <c r="K127" s="99">
        <v>0</v>
      </c>
      <c r="L127" s="99">
        <v>0</v>
      </c>
      <c r="M127" s="99">
        <v>0</v>
      </c>
      <c r="N127" s="99">
        <v>0</v>
      </c>
      <c r="O127" s="99">
        <v>0</v>
      </c>
      <c r="P127" s="99">
        <v>0</v>
      </c>
      <c r="Q127" s="99">
        <v>0</v>
      </c>
      <c r="R127" s="99">
        <v>0</v>
      </c>
      <c r="S127" s="99">
        <v>0</v>
      </c>
      <c r="T127" s="99">
        <v>0</v>
      </c>
      <c r="U127" s="99">
        <v>0</v>
      </c>
      <c r="V127" s="99">
        <v>0</v>
      </c>
      <c r="W127" s="99">
        <v>0</v>
      </c>
      <c r="DA127" s="63" t="s">
        <v>4880</v>
      </c>
    </row>
    <row r="128" spans="1:105" ht="12.95" customHeight="1" x14ac:dyDescent="0.25">
      <c r="A128" s="121" t="s">
        <v>92</v>
      </c>
      <c r="B128" s="122"/>
      <c r="C128" s="123">
        <f t="shared" ref="C128:W128" si="48">C129</f>
        <v>0</v>
      </c>
      <c r="D128" s="123">
        <f t="shared" si="48"/>
        <v>0</v>
      </c>
      <c r="E128" s="123">
        <f t="shared" si="48"/>
        <v>0</v>
      </c>
      <c r="F128" s="123">
        <f t="shared" si="48"/>
        <v>0</v>
      </c>
      <c r="G128" s="123">
        <f t="shared" si="48"/>
        <v>0</v>
      </c>
      <c r="H128" s="123">
        <f t="shared" si="48"/>
        <v>0</v>
      </c>
      <c r="I128" s="123">
        <f t="shared" si="48"/>
        <v>0</v>
      </c>
      <c r="J128" s="123">
        <f t="shared" si="48"/>
        <v>0</v>
      </c>
      <c r="K128" s="123">
        <f t="shared" si="48"/>
        <v>0</v>
      </c>
      <c r="L128" s="123">
        <f t="shared" si="48"/>
        <v>0</v>
      </c>
      <c r="M128" s="123">
        <f t="shared" si="48"/>
        <v>0</v>
      </c>
      <c r="N128" s="123">
        <f t="shared" si="48"/>
        <v>0</v>
      </c>
      <c r="O128" s="123">
        <f t="shared" si="48"/>
        <v>0</v>
      </c>
      <c r="P128" s="123">
        <f t="shared" si="48"/>
        <v>0</v>
      </c>
      <c r="Q128" s="123">
        <f t="shared" si="48"/>
        <v>0</v>
      </c>
      <c r="R128" s="123">
        <f t="shared" si="48"/>
        <v>0</v>
      </c>
      <c r="S128" s="123">
        <f t="shared" si="48"/>
        <v>0</v>
      </c>
      <c r="T128" s="123">
        <f t="shared" si="48"/>
        <v>0</v>
      </c>
      <c r="U128" s="123">
        <f t="shared" si="48"/>
        <v>0</v>
      </c>
      <c r="V128" s="123">
        <f t="shared" si="48"/>
        <v>0</v>
      </c>
      <c r="W128" s="123">
        <f t="shared" si="48"/>
        <v>0</v>
      </c>
      <c r="DA128" s="130" t="s">
        <v>4881</v>
      </c>
    </row>
    <row r="129" spans="1:105" ht="12" customHeight="1" x14ac:dyDescent="0.25">
      <c r="A129" s="97" t="s">
        <v>53</v>
      </c>
      <c r="B129" s="98"/>
      <c r="C129" s="99">
        <v>0</v>
      </c>
      <c r="D129" s="99">
        <v>0</v>
      </c>
      <c r="E129" s="99">
        <v>0</v>
      </c>
      <c r="F129" s="99">
        <v>0</v>
      </c>
      <c r="G129" s="99">
        <v>0</v>
      </c>
      <c r="H129" s="99">
        <v>0</v>
      </c>
      <c r="I129" s="99">
        <v>0</v>
      </c>
      <c r="J129" s="99">
        <v>0</v>
      </c>
      <c r="K129" s="99">
        <v>0</v>
      </c>
      <c r="L129" s="99">
        <v>0</v>
      </c>
      <c r="M129" s="99">
        <v>0</v>
      </c>
      <c r="N129" s="99">
        <v>0</v>
      </c>
      <c r="O129" s="99">
        <v>0</v>
      </c>
      <c r="P129" s="99">
        <v>0</v>
      </c>
      <c r="Q129" s="99">
        <v>0</v>
      </c>
      <c r="R129" s="99">
        <v>0</v>
      </c>
      <c r="S129" s="99">
        <v>0</v>
      </c>
      <c r="T129" s="99">
        <v>0</v>
      </c>
      <c r="U129" s="99">
        <v>0</v>
      </c>
      <c r="V129" s="99">
        <v>0</v>
      </c>
      <c r="W129" s="99">
        <v>0</v>
      </c>
      <c r="DA129" s="63" t="s">
        <v>4882</v>
      </c>
    </row>
    <row r="130" spans="1:105" ht="12" customHeight="1" x14ac:dyDescent="0.25">
      <c r="A130" s="121" t="s">
        <v>55</v>
      </c>
      <c r="B130" s="122"/>
      <c r="C130" s="123">
        <v>0</v>
      </c>
      <c r="D130" s="123">
        <v>0</v>
      </c>
      <c r="E130" s="123">
        <v>0</v>
      </c>
      <c r="F130" s="123">
        <v>0</v>
      </c>
      <c r="G130" s="123">
        <v>0</v>
      </c>
      <c r="H130" s="123">
        <v>0</v>
      </c>
      <c r="I130" s="123">
        <v>0</v>
      </c>
      <c r="J130" s="123">
        <v>0</v>
      </c>
      <c r="K130" s="123">
        <v>0</v>
      </c>
      <c r="L130" s="123">
        <v>0</v>
      </c>
      <c r="M130" s="123">
        <v>0</v>
      </c>
      <c r="N130" s="123">
        <v>0</v>
      </c>
      <c r="O130" s="123">
        <v>0</v>
      </c>
      <c r="P130" s="123">
        <v>0</v>
      </c>
      <c r="Q130" s="123">
        <v>0</v>
      </c>
      <c r="R130" s="123">
        <v>0</v>
      </c>
      <c r="S130" s="123">
        <v>0</v>
      </c>
      <c r="T130" s="123">
        <v>0</v>
      </c>
      <c r="U130" s="123">
        <v>0</v>
      </c>
      <c r="V130" s="123">
        <v>0</v>
      </c>
      <c r="W130" s="123">
        <v>0</v>
      </c>
      <c r="DA130" s="130" t="s">
        <v>4883</v>
      </c>
    </row>
    <row r="131" spans="1:105" ht="12" customHeight="1" x14ac:dyDescent="0.25">
      <c r="A131" s="97" t="s">
        <v>128</v>
      </c>
      <c r="B131" s="98"/>
      <c r="C131" s="99">
        <v>0</v>
      </c>
      <c r="D131" s="99">
        <v>0</v>
      </c>
      <c r="E131" s="99">
        <v>0</v>
      </c>
      <c r="F131" s="99">
        <v>0</v>
      </c>
      <c r="G131" s="99">
        <v>0</v>
      </c>
      <c r="H131" s="99">
        <v>0</v>
      </c>
      <c r="I131" s="99">
        <v>0</v>
      </c>
      <c r="J131" s="99">
        <v>0</v>
      </c>
      <c r="K131" s="99">
        <v>0</v>
      </c>
      <c r="L131" s="99">
        <v>0</v>
      </c>
      <c r="M131" s="99">
        <v>0</v>
      </c>
      <c r="N131" s="99">
        <v>0</v>
      </c>
      <c r="O131" s="99">
        <v>0</v>
      </c>
      <c r="P131" s="99">
        <v>0</v>
      </c>
      <c r="Q131" s="99">
        <v>0</v>
      </c>
      <c r="R131" s="99">
        <v>0</v>
      </c>
      <c r="S131" s="99">
        <v>0</v>
      </c>
      <c r="T131" s="99">
        <v>0</v>
      </c>
      <c r="U131" s="99">
        <v>0</v>
      </c>
      <c r="V131" s="99">
        <v>0</v>
      </c>
      <c r="W131" s="99">
        <v>0</v>
      </c>
      <c r="DA131" s="63" t="s">
        <v>4884</v>
      </c>
    </row>
    <row r="132" spans="1:105" ht="12" customHeight="1" x14ac:dyDescent="0.25">
      <c r="A132" s="97" t="s">
        <v>127</v>
      </c>
      <c r="B132" s="98"/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DA132" s="63" t="s">
        <v>4885</v>
      </c>
    </row>
    <row r="133" spans="1:105" ht="12" customHeight="1" x14ac:dyDescent="0.25">
      <c r="A133" s="100" t="s">
        <v>203</v>
      </c>
      <c r="B133" s="101"/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DA133" s="131" t="s">
        <v>4886</v>
      </c>
    </row>
    <row r="134" spans="1:105" ht="12" customHeight="1" x14ac:dyDescent="0.25">
      <c r="A134" s="103" t="s">
        <v>52</v>
      </c>
      <c r="B134" s="104"/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DA134" s="132" t="s">
        <v>4887</v>
      </c>
    </row>
    <row r="135" spans="1:105" ht="12" customHeight="1" x14ac:dyDescent="0.25">
      <c r="A135" s="106" t="s">
        <v>122</v>
      </c>
      <c r="B135" s="101"/>
      <c r="C135" s="102">
        <v>0</v>
      </c>
      <c r="D135" s="102">
        <v>0</v>
      </c>
      <c r="E135" s="102">
        <v>0</v>
      </c>
      <c r="F135" s="102">
        <v>0</v>
      </c>
      <c r="G135" s="102">
        <v>0</v>
      </c>
      <c r="H135" s="102">
        <v>0</v>
      </c>
      <c r="I135" s="102">
        <v>0</v>
      </c>
      <c r="J135" s="102">
        <v>0</v>
      </c>
      <c r="K135" s="102">
        <v>0</v>
      </c>
      <c r="L135" s="102">
        <v>0</v>
      </c>
      <c r="M135" s="102">
        <v>0</v>
      </c>
      <c r="N135" s="102">
        <v>0</v>
      </c>
      <c r="O135" s="102">
        <v>0</v>
      </c>
      <c r="P135" s="102">
        <v>0</v>
      </c>
      <c r="Q135" s="102">
        <v>0</v>
      </c>
      <c r="R135" s="102">
        <v>0</v>
      </c>
      <c r="S135" s="102">
        <v>0</v>
      </c>
      <c r="T135" s="102">
        <v>0</v>
      </c>
      <c r="U135" s="102">
        <v>0</v>
      </c>
      <c r="V135" s="102">
        <v>0</v>
      </c>
      <c r="W135" s="102">
        <v>0</v>
      </c>
      <c r="DA135" s="131" t="s">
        <v>4888</v>
      </c>
    </row>
    <row r="136" spans="1:105" ht="12" customHeight="1" x14ac:dyDescent="0.25">
      <c r="A136" s="107" t="s">
        <v>121</v>
      </c>
      <c r="B136" s="104"/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DA136" s="132" t="s">
        <v>4889</v>
      </c>
    </row>
    <row r="137" spans="1:105" ht="12" customHeight="1" x14ac:dyDescent="0.25">
      <c r="A137" s="108" t="s">
        <v>53</v>
      </c>
      <c r="B137" s="98"/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DA137" s="63" t="s">
        <v>4890</v>
      </c>
    </row>
    <row r="138" spans="1:105" ht="12" customHeight="1" x14ac:dyDescent="0.25">
      <c r="A138" s="108" t="s">
        <v>52</v>
      </c>
      <c r="B138" s="98"/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DA138" s="63" t="s">
        <v>4891</v>
      </c>
    </row>
    <row r="139" spans="1:105" ht="12" customHeight="1" x14ac:dyDescent="0.25">
      <c r="A139" s="121" t="s">
        <v>54</v>
      </c>
      <c r="B139" s="122"/>
      <c r="C139" s="123">
        <v>1.4365270386157345</v>
      </c>
      <c r="D139" s="123">
        <v>1.2656069836479</v>
      </c>
      <c r="E139" s="123">
        <v>1.0201419757450441</v>
      </c>
      <c r="F139" s="123">
        <v>1.5528800595694743</v>
      </c>
      <c r="G139" s="123">
        <v>2.0050628997584372</v>
      </c>
      <c r="H139" s="123">
        <v>2.0673311388166362</v>
      </c>
      <c r="I139" s="123">
        <v>2.1835862557425778</v>
      </c>
      <c r="J139" s="123">
        <v>1.6599217147890146</v>
      </c>
      <c r="K139" s="123">
        <v>1.6597974525078012</v>
      </c>
      <c r="L139" s="123">
        <v>1.3686767031196223</v>
      </c>
      <c r="M139" s="123">
        <v>1.4446309751375281</v>
      </c>
      <c r="N139" s="123">
        <v>1.8952180298016592</v>
      </c>
      <c r="O139" s="123">
        <v>1.9169851233672968</v>
      </c>
      <c r="P139" s="123">
        <v>1.9394306407736541</v>
      </c>
      <c r="Q139" s="123">
        <v>1.7928264636224804</v>
      </c>
      <c r="R139" s="123">
        <v>1.6247523081856801</v>
      </c>
      <c r="S139" s="123">
        <v>1.7259552806242884</v>
      </c>
      <c r="T139" s="123">
        <v>1.8870670338433746</v>
      </c>
      <c r="U139" s="123">
        <v>1.9788226121280852</v>
      </c>
      <c r="V139" s="123">
        <v>1.8755728079904601</v>
      </c>
      <c r="W139" s="123">
        <v>2.2578611212628159</v>
      </c>
      <c r="DA139" s="130" t="s">
        <v>4892</v>
      </c>
    </row>
    <row r="140" spans="1:105" ht="12" customHeight="1" x14ac:dyDescent="0.25">
      <c r="A140" s="97" t="s">
        <v>50</v>
      </c>
      <c r="B140" s="98"/>
      <c r="C140" s="99">
        <v>1.86759432953077</v>
      </c>
      <c r="D140" s="99">
        <v>2.0178818051084044</v>
      </c>
      <c r="E140" s="99">
        <v>2.67641726685827</v>
      </c>
      <c r="F140" s="99">
        <v>2.6841024467698866</v>
      </c>
      <c r="G140" s="99">
        <v>2.6188037569598182</v>
      </c>
      <c r="H140" s="99">
        <v>2.6450691128004276</v>
      </c>
      <c r="I140" s="99">
        <v>2.7508256777182103</v>
      </c>
      <c r="J140" s="99">
        <v>2.8305477778193735</v>
      </c>
      <c r="K140" s="99">
        <v>2.9177478079276926</v>
      </c>
      <c r="L140" s="99">
        <v>2.9526721778364182</v>
      </c>
      <c r="M140" s="99">
        <v>2.8234768772089347</v>
      </c>
      <c r="N140" s="99">
        <v>2.8309149197305219</v>
      </c>
      <c r="O140" s="99">
        <v>2.717609656942384</v>
      </c>
      <c r="P140" s="99">
        <v>2.6899674563282368</v>
      </c>
      <c r="Q140" s="99">
        <v>2.6737461334024153</v>
      </c>
      <c r="R140" s="99">
        <v>2.7043938033559143</v>
      </c>
      <c r="S140" s="99">
        <v>2.7198017183202023</v>
      </c>
      <c r="T140" s="99">
        <v>2.7905742941316327</v>
      </c>
      <c r="U140" s="99">
        <v>2.907969624390923</v>
      </c>
      <c r="V140" s="99">
        <v>2.7538937634941196</v>
      </c>
      <c r="W140" s="99">
        <v>2.656735496024123</v>
      </c>
      <c r="DA140" s="63" t="s">
        <v>4893</v>
      </c>
    </row>
    <row r="141" spans="1:105" ht="12" customHeight="1" x14ac:dyDescent="0.25">
      <c r="A141" s="109" t="s">
        <v>120</v>
      </c>
      <c r="B141" s="33"/>
      <c r="C141" s="110">
        <v>0</v>
      </c>
      <c r="D141" s="110">
        <v>0</v>
      </c>
      <c r="E141" s="110">
        <v>0</v>
      </c>
      <c r="F141" s="110">
        <v>0</v>
      </c>
      <c r="G141" s="110">
        <v>0</v>
      </c>
      <c r="H141" s="110">
        <v>0</v>
      </c>
      <c r="I141" s="110">
        <v>0</v>
      </c>
      <c r="J141" s="110">
        <v>0</v>
      </c>
      <c r="K141" s="110">
        <v>0</v>
      </c>
      <c r="L141" s="110">
        <v>0</v>
      </c>
      <c r="M141" s="110">
        <v>0</v>
      </c>
      <c r="N141" s="110">
        <v>0</v>
      </c>
      <c r="O141" s="110">
        <v>0</v>
      </c>
      <c r="P141" s="110">
        <v>0</v>
      </c>
      <c r="Q141" s="110">
        <v>0</v>
      </c>
      <c r="R141" s="110">
        <v>0</v>
      </c>
      <c r="S141" s="110">
        <v>0</v>
      </c>
      <c r="T141" s="110">
        <v>0</v>
      </c>
      <c r="U141" s="110">
        <v>0</v>
      </c>
      <c r="V141" s="110">
        <v>0</v>
      </c>
      <c r="W141" s="110">
        <v>0</v>
      </c>
      <c r="DA141" s="60" t="s">
        <v>4894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8">
        <f t="shared" ref="C143:Q143" si="49">C144+C146+C148+C157</f>
        <v>2.7806211335273581</v>
      </c>
      <c r="D143" s="118">
        <f t="shared" si="49"/>
        <v>1.8559645437176637</v>
      </c>
      <c r="E143" s="118">
        <f t="shared" si="49"/>
        <v>1.3032821853897361</v>
      </c>
      <c r="F143" s="118">
        <f t="shared" si="49"/>
        <v>2.1352596463092999</v>
      </c>
      <c r="G143" s="118">
        <f t="shared" si="49"/>
        <v>3.0159055855858106</v>
      </c>
      <c r="H143" s="118">
        <f t="shared" si="49"/>
        <v>4.0744745906321977</v>
      </c>
      <c r="I143" s="118">
        <f t="shared" si="49"/>
        <v>3.374875676403005</v>
      </c>
      <c r="J143" s="118">
        <f t="shared" si="49"/>
        <v>2.1095776966367685</v>
      </c>
      <c r="K143" s="118">
        <f t="shared" si="49"/>
        <v>2.1325584310708945</v>
      </c>
      <c r="L143" s="118">
        <f t="shared" si="49"/>
        <v>1.7101544100469215</v>
      </c>
      <c r="M143" s="118">
        <f t="shared" si="49"/>
        <v>1.8011994132093465</v>
      </c>
      <c r="N143" s="118">
        <f t="shared" si="49"/>
        <v>2.4963710701080792</v>
      </c>
      <c r="O143" s="118">
        <f t="shared" si="49"/>
        <v>2.488686230338649</v>
      </c>
      <c r="P143" s="118">
        <f t="shared" si="49"/>
        <v>2.510835447387429</v>
      </c>
      <c r="Q143" s="118">
        <f t="shared" si="49"/>
        <v>2.2168748030004188</v>
      </c>
      <c r="R143" s="118">
        <f t="shared" ref="R143:V143" si="50">R144+R146+R148+R157</f>
        <v>2.0759935639344218</v>
      </c>
      <c r="S143" s="118">
        <f t="shared" si="50"/>
        <v>2.2291839537250073</v>
      </c>
      <c r="T143" s="118">
        <f t="shared" si="50"/>
        <v>2.351558133239283</v>
      </c>
      <c r="U143" s="118">
        <f t="shared" si="50"/>
        <v>2.4380540297307198</v>
      </c>
      <c r="V143" s="118">
        <f t="shared" si="50"/>
        <v>2.3768268557134062</v>
      </c>
      <c r="W143" s="118">
        <f t="shared" ref="W143" si="51">W144+W146+W148+W157</f>
        <v>2.8743444262063114</v>
      </c>
      <c r="DA143" s="129" t="s">
        <v>4895</v>
      </c>
    </row>
    <row r="144" spans="1:105" ht="12.95" customHeight="1" x14ac:dyDescent="0.25">
      <c r="A144" s="121" t="s">
        <v>57</v>
      </c>
      <c r="B144" s="122"/>
      <c r="C144" s="123">
        <f t="shared" ref="C144:W144" si="52">C145</f>
        <v>0</v>
      </c>
      <c r="D144" s="123">
        <f t="shared" si="52"/>
        <v>0</v>
      </c>
      <c r="E144" s="123">
        <f t="shared" si="52"/>
        <v>0</v>
      </c>
      <c r="F144" s="123">
        <f t="shared" si="52"/>
        <v>0</v>
      </c>
      <c r="G144" s="123">
        <f t="shared" si="52"/>
        <v>0</v>
      </c>
      <c r="H144" s="123">
        <f t="shared" si="52"/>
        <v>0</v>
      </c>
      <c r="I144" s="123">
        <f t="shared" si="52"/>
        <v>0</v>
      </c>
      <c r="J144" s="123">
        <f t="shared" si="52"/>
        <v>0</v>
      </c>
      <c r="K144" s="123">
        <f t="shared" si="52"/>
        <v>0</v>
      </c>
      <c r="L144" s="123">
        <f t="shared" si="52"/>
        <v>0</v>
      </c>
      <c r="M144" s="123">
        <f t="shared" si="52"/>
        <v>0</v>
      </c>
      <c r="N144" s="123">
        <f t="shared" si="52"/>
        <v>0</v>
      </c>
      <c r="O144" s="123">
        <f t="shared" si="52"/>
        <v>0</v>
      </c>
      <c r="P144" s="123">
        <f t="shared" si="52"/>
        <v>0</v>
      </c>
      <c r="Q144" s="123">
        <f t="shared" si="52"/>
        <v>0</v>
      </c>
      <c r="R144" s="123">
        <f t="shared" si="52"/>
        <v>0</v>
      </c>
      <c r="S144" s="123">
        <f t="shared" si="52"/>
        <v>0</v>
      </c>
      <c r="T144" s="123">
        <f t="shared" si="52"/>
        <v>0</v>
      </c>
      <c r="U144" s="123">
        <f t="shared" si="52"/>
        <v>0</v>
      </c>
      <c r="V144" s="123">
        <f t="shared" si="52"/>
        <v>0</v>
      </c>
      <c r="W144" s="123">
        <f t="shared" si="52"/>
        <v>0</v>
      </c>
      <c r="DA144" s="130" t="s">
        <v>4896</v>
      </c>
    </row>
    <row r="145" spans="1:105" ht="12" customHeight="1" x14ac:dyDescent="0.25">
      <c r="A145" s="97" t="s">
        <v>53</v>
      </c>
      <c r="B145" s="98"/>
      <c r="C145" s="99">
        <v>0</v>
      </c>
      <c r="D145" s="99">
        <v>0</v>
      </c>
      <c r="E145" s="99">
        <v>0</v>
      </c>
      <c r="F145" s="99">
        <v>0</v>
      </c>
      <c r="G145" s="99">
        <v>0</v>
      </c>
      <c r="H145" s="99">
        <v>0</v>
      </c>
      <c r="I145" s="99">
        <v>0</v>
      </c>
      <c r="J145" s="99">
        <v>0</v>
      </c>
      <c r="K145" s="99">
        <v>0</v>
      </c>
      <c r="L145" s="99">
        <v>0</v>
      </c>
      <c r="M145" s="99">
        <v>0</v>
      </c>
      <c r="N145" s="99">
        <v>0</v>
      </c>
      <c r="O145" s="99">
        <v>0</v>
      </c>
      <c r="P145" s="99">
        <v>0</v>
      </c>
      <c r="Q145" s="99">
        <v>0</v>
      </c>
      <c r="R145" s="99">
        <v>0</v>
      </c>
      <c r="S145" s="99">
        <v>0</v>
      </c>
      <c r="T145" s="99">
        <v>0</v>
      </c>
      <c r="U145" s="99">
        <v>0</v>
      </c>
      <c r="V145" s="99">
        <v>0</v>
      </c>
      <c r="W145" s="99">
        <v>0</v>
      </c>
      <c r="DA145" s="63" t="s">
        <v>4897</v>
      </c>
    </row>
    <row r="146" spans="1:105" ht="12.95" customHeight="1" x14ac:dyDescent="0.25">
      <c r="A146" s="121" t="s">
        <v>92</v>
      </c>
      <c r="B146" s="122"/>
      <c r="C146" s="123">
        <f t="shared" ref="C146:W146" si="53">C147</f>
        <v>0</v>
      </c>
      <c r="D146" s="123">
        <f t="shared" si="53"/>
        <v>0</v>
      </c>
      <c r="E146" s="123">
        <f t="shared" si="53"/>
        <v>0</v>
      </c>
      <c r="F146" s="123">
        <f t="shared" si="53"/>
        <v>0</v>
      </c>
      <c r="G146" s="123">
        <f t="shared" si="53"/>
        <v>0</v>
      </c>
      <c r="H146" s="123">
        <f t="shared" si="53"/>
        <v>0</v>
      </c>
      <c r="I146" s="123">
        <f t="shared" si="53"/>
        <v>0</v>
      </c>
      <c r="J146" s="123">
        <f t="shared" si="53"/>
        <v>0</v>
      </c>
      <c r="K146" s="123">
        <f t="shared" si="53"/>
        <v>0</v>
      </c>
      <c r="L146" s="123">
        <f t="shared" si="53"/>
        <v>0</v>
      </c>
      <c r="M146" s="123">
        <f t="shared" si="53"/>
        <v>0</v>
      </c>
      <c r="N146" s="123">
        <f t="shared" si="53"/>
        <v>0</v>
      </c>
      <c r="O146" s="123">
        <f t="shared" si="53"/>
        <v>0</v>
      </c>
      <c r="P146" s="123">
        <f t="shared" si="53"/>
        <v>0</v>
      </c>
      <c r="Q146" s="123">
        <f t="shared" si="53"/>
        <v>0</v>
      </c>
      <c r="R146" s="123">
        <f t="shared" si="53"/>
        <v>0</v>
      </c>
      <c r="S146" s="123">
        <f t="shared" si="53"/>
        <v>0</v>
      </c>
      <c r="T146" s="123">
        <f t="shared" si="53"/>
        <v>0</v>
      </c>
      <c r="U146" s="123">
        <f t="shared" si="53"/>
        <v>0</v>
      </c>
      <c r="V146" s="123">
        <f t="shared" si="53"/>
        <v>0</v>
      </c>
      <c r="W146" s="123">
        <f t="shared" si="53"/>
        <v>0</v>
      </c>
      <c r="DA146" s="130" t="s">
        <v>4898</v>
      </c>
    </row>
    <row r="147" spans="1:105" ht="12" customHeight="1" x14ac:dyDescent="0.25">
      <c r="A147" s="97" t="s">
        <v>53</v>
      </c>
      <c r="B147" s="98"/>
      <c r="C147" s="99">
        <v>0</v>
      </c>
      <c r="D147" s="99">
        <v>0</v>
      </c>
      <c r="E147" s="99">
        <v>0</v>
      </c>
      <c r="F147" s="99">
        <v>0</v>
      </c>
      <c r="G147" s="99">
        <v>0</v>
      </c>
      <c r="H147" s="99">
        <v>0</v>
      </c>
      <c r="I147" s="99">
        <v>0</v>
      </c>
      <c r="J147" s="99">
        <v>0</v>
      </c>
      <c r="K147" s="99">
        <v>0</v>
      </c>
      <c r="L147" s="99">
        <v>0</v>
      </c>
      <c r="M147" s="99">
        <v>0</v>
      </c>
      <c r="N147" s="99">
        <v>0</v>
      </c>
      <c r="O147" s="99">
        <v>0</v>
      </c>
      <c r="P147" s="99">
        <v>0</v>
      </c>
      <c r="Q147" s="99">
        <v>0</v>
      </c>
      <c r="R147" s="99">
        <v>0</v>
      </c>
      <c r="S147" s="99">
        <v>0</v>
      </c>
      <c r="T147" s="99">
        <v>0</v>
      </c>
      <c r="U147" s="99">
        <v>0</v>
      </c>
      <c r="V147" s="99">
        <v>0</v>
      </c>
      <c r="W147" s="99">
        <v>0</v>
      </c>
      <c r="DA147" s="63" t="s">
        <v>4899</v>
      </c>
    </row>
    <row r="148" spans="1:105" ht="12" customHeight="1" x14ac:dyDescent="0.25">
      <c r="A148" s="121" t="s">
        <v>55</v>
      </c>
      <c r="B148" s="122"/>
      <c r="C148" s="123">
        <v>1.3363481853568964</v>
      </c>
      <c r="D148" s="123">
        <v>0.58968243929740982</v>
      </c>
      <c r="E148" s="123">
        <v>0.28194324951676025</v>
      </c>
      <c r="F148" s="123">
        <v>0.58273495956044441</v>
      </c>
      <c r="G148" s="123">
        <v>1.0111337328610954</v>
      </c>
      <c r="H148" s="123">
        <v>2.0072600827216114</v>
      </c>
      <c r="I148" s="123">
        <v>1.1915938871294174</v>
      </c>
      <c r="J148" s="123">
        <v>0.44969181836948197</v>
      </c>
      <c r="K148" s="123">
        <v>0.4728457866325953</v>
      </c>
      <c r="L148" s="123">
        <v>0.34166434860452283</v>
      </c>
      <c r="M148" s="123">
        <v>0.35664002516429166</v>
      </c>
      <c r="N148" s="123">
        <v>0.6010478396489547</v>
      </c>
      <c r="O148" s="123">
        <v>0.57173445043401872</v>
      </c>
      <c r="P148" s="123">
        <v>0.57146222849618133</v>
      </c>
      <c r="Q148" s="123">
        <v>0.42404013276348057</v>
      </c>
      <c r="R148" s="123">
        <v>0.45121589454771127</v>
      </c>
      <c r="S148" s="123">
        <v>0.5033081338105615</v>
      </c>
      <c r="T148" s="123">
        <v>0.46455721511620235</v>
      </c>
      <c r="U148" s="123">
        <v>0.45921322526221581</v>
      </c>
      <c r="V148" s="123">
        <v>0.50129746123761865</v>
      </c>
      <c r="W148" s="123">
        <v>0.61648238262216759</v>
      </c>
      <c r="DA148" s="130" t="s">
        <v>4900</v>
      </c>
    </row>
    <row r="149" spans="1:105" ht="12" customHeight="1" x14ac:dyDescent="0.25">
      <c r="A149" s="97" t="s">
        <v>124</v>
      </c>
      <c r="B149" s="98"/>
      <c r="C149" s="99">
        <v>4.0090445560706884</v>
      </c>
      <c r="D149" s="99">
        <v>4.0458767362905617</v>
      </c>
      <c r="E149" s="99">
        <v>4.2336240324262731</v>
      </c>
      <c r="F149" s="99">
        <v>4.3558213994034904</v>
      </c>
      <c r="G149" s="99">
        <v>4.3794828087374045</v>
      </c>
      <c r="H149" s="99">
        <v>4.4098178468282567</v>
      </c>
      <c r="I149" s="99">
        <v>4.5560350735091824</v>
      </c>
      <c r="J149" s="99">
        <v>4.6482567764153186</v>
      </c>
      <c r="K149" s="99">
        <v>4.771200840930538</v>
      </c>
      <c r="L149" s="99">
        <v>4.802536674888775</v>
      </c>
      <c r="M149" s="99">
        <v>4.6912401816598557</v>
      </c>
      <c r="N149" s="99">
        <v>4.7904728763230224</v>
      </c>
      <c r="O149" s="99">
        <v>4.5570014821710894</v>
      </c>
      <c r="P149" s="99">
        <v>4.4140866464926374</v>
      </c>
      <c r="Q149" s="99">
        <v>4.2371552165225062</v>
      </c>
      <c r="R149" s="99">
        <v>4.2612780905125351</v>
      </c>
      <c r="S149" s="99">
        <v>4.259463565858379</v>
      </c>
      <c r="T149" s="99">
        <v>4.3114161324635729</v>
      </c>
      <c r="U149" s="99">
        <v>4.4892472784379898</v>
      </c>
      <c r="V149" s="99">
        <v>4.3786532990191986</v>
      </c>
      <c r="W149" s="99">
        <v>4.1697043044290183</v>
      </c>
      <c r="DA149" s="63" t="s">
        <v>4901</v>
      </c>
    </row>
    <row r="150" spans="1:105" ht="12" customHeight="1" x14ac:dyDescent="0.25">
      <c r="A150" s="97" t="s">
        <v>123</v>
      </c>
      <c r="B150" s="98"/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2.356765213300883</v>
      </c>
      <c r="L150" s="99">
        <v>0</v>
      </c>
      <c r="M150" s="99">
        <v>2.3337533466813993</v>
      </c>
      <c r="N150" s="99">
        <v>2.3025629709400834</v>
      </c>
      <c r="O150" s="99">
        <v>2.2520994915509811</v>
      </c>
      <c r="P150" s="99">
        <v>2.1425667535091382</v>
      </c>
      <c r="Q150" s="99">
        <v>2.0838804150962478</v>
      </c>
      <c r="R150" s="99">
        <v>2.0719163751534873</v>
      </c>
      <c r="S150" s="99">
        <v>2.0337842115360854</v>
      </c>
      <c r="T150" s="99">
        <v>2.4074845553548365</v>
      </c>
      <c r="U150" s="99">
        <v>2.2762698863167157</v>
      </c>
      <c r="V150" s="99">
        <v>2.1811738234644791</v>
      </c>
      <c r="W150" s="99">
        <v>2.0173310415735468</v>
      </c>
      <c r="DA150" s="63" t="s">
        <v>4902</v>
      </c>
    </row>
    <row r="151" spans="1:105" ht="12" customHeight="1" x14ac:dyDescent="0.25">
      <c r="A151" s="100" t="s">
        <v>50</v>
      </c>
      <c r="B151" s="101"/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2.356765213300883</v>
      </c>
      <c r="L151" s="102">
        <v>0</v>
      </c>
      <c r="M151" s="102">
        <v>2.3337533466813993</v>
      </c>
      <c r="N151" s="102">
        <v>2.3025629709400834</v>
      </c>
      <c r="O151" s="102">
        <v>2.2520994915509811</v>
      </c>
      <c r="P151" s="102">
        <v>2.1425667535091382</v>
      </c>
      <c r="Q151" s="102">
        <v>2.0838804150962478</v>
      </c>
      <c r="R151" s="102">
        <v>2.0719163751534873</v>
      </c>
      <c r="S151" s="102">
        <v>2.0337842115360854</v>
      </c>
      <c r="T151" s="102">
        <v>2.4074845553548365</v>
      </c>
      <c r="U151" s="102">
        <v>2.2762698863167157</v>
      </c>
      <c r="V151" s="102">
        <v>2.1811738234644791</v>
      </c>
      <c r="W151" s="102">
        <v>2.0173310415735468</v>
      </c>
      <c r="DA151" s="131" t="s">
        <v>4903</v>
      </c>
    </row>
    <row r="152" spans="1:105" ht="12" customHeight="1" x14ac:dyDescent="0.25">
      <c r="A152" s="103" t="s">
        <v>52</v>
      </c>
      <c r="B152" s="104"/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DA152" s="132" t="s">
        <v>4904</v>
      </c>
    </row>
    <row r="153" spans="1:105" ht="12" customHeight="1" x14ac:dyDescent="0.25">
      <c r="A153" s="106" t="s">
        <v>122</v>
      </c>
      <c r="B153" s="101"/>
      <c r="C153" s="102">
        <v>0</v>
      </c>
      <c r="D153" s="102">
        <v>0</v>
      </c>
      <c r="E153" s="102">
        <v>0</v>
      </c>
      <c r="F153" s="102">
        <v>0</v>
      </c>
      <c r="G153" s="102">
        <v>0</v>
      </c>
      <c r="H153" s="102">
        <v>0</v>
      </c>
      <c r="I153" s="102">
        <v>0</v>
      </c>
      <c r="J153" s="102">
        <v>0</v>
      </c>
      <c r="K153" s="102">
        <v>0</v>
      </c>
      <c r="L153" s="102">
        <v>0</v>
      </c>
      <c r="M153" s="102">
        <v>0</v>
      </c>
      <c r="N153" s="102">
        <v>0</v>
      </c>
      <c r="O153" s="102">
        <v>0</v>
      </c>
      <c r="P153" s="102">
        <v>0</v>
      </c>
      <c r="Q153" s="102">
        <v>0</v>
      </c>
      <c r="R153" s="102">
        <v>0</v>
      </c>
      <c r="S153" s="102">
        <v>0</v>
      </c>
      <c r="T153" s="102">
        <v>0</v>
      </c>
      <c r="U153" s="102">
        <v>0</v>
      </c>
      <c r="V153" s="102">
        <v>0</v>
      </c>
      <c r="W153" s="102">
        <v>0</v>
      </c>
      <c r="DA153" s="131" t="s">
        <v>4905</v>
      </c>
    </row>
    <row r="154" spans="1:105" ht="12" customHeight="1" x14ac:dyDescent="0.25">
      <c r="A154" s="107" t="s">
        <v>121</v>
      </c>
      <c r="B154" s="104"/>
      <c r="C154" s="105">
        <v>0</v>
      </c>
      <c r="D154" s="105">
        <v>0</v>
      </c>
      <c r="E154" s="105">
        <v>0</v>
      </c>
      <c r="F154" s="105">
        <v>0</v>
      </c>
      <c r="G154" s="105">
        <v>0</v>
      </c>
      <c r="H154" s="105">
        <v>0</v>
      </c>
      <c r="I154" s="105">
        <v>0</v>
      </c>
      <c r="J154" s="105">
        <v>0</v>
      </c>
      <c r="K154" s="105">
        <v>0</v>
      </c>
      <c r="L154" s="105">
        <v>0</v>
      </c>
      <c r="M154" s="105">
        <v>0</v>
      </c>
      <c r="N154" s="105">
        <v>0</v>
      </c>
      <c r="O154" s="105">
        <v>0</v>
      </c>
      <c r="P154" s="105">
        <v>0</v>
      </c>
      <c r="Q154" s="105">
        <v>0</v>
      </c>
      <c r="R154" s="105">
        <v>0</v>
      </c>
      <c r="S154" s="105">
        <v>0</v>
      </c>
      <c r="T154" s="105">
        <v>0</v>
      </c>
      <c r="U154" s="105">
        <v>0</v>
      </c>
      <c r="V154" s="105">
        <v>0</v>
      </c>
      <c r="W154" s="105">
        <v>0</v>
      </c>
      <c r="DA154" s="132" t="s">
        <v>4906</v>
      </c>
    </row>
    <row r="155" spans="1:105" ht="12" customHeight="1" x14ac:dyDescent="0.25">
      <c r="A155" s="108" t="s">
        <v>53</v>
      </c>
      <c r="B155" s="98"/>
      <c r="C155" s="99">
        <v>0</v>
      </c>
      <c r="D155" s="99">
        <v>0</v>
      </c>
      <c r="E155" s="99">
        <v>0</v>
      </c>
      <c r="F155" s="99">
        <v>0</v>
      </c>
      <c r="G155" s="99">
        <v>0</v>
      </c>
      <c r="H155" s="99">
        <v>0</v>
      </c>
      <c r="I155" s="99">
        <v>0</v>
      </c>
      <c r="J155" s="99">
        <v>0</v>
      </c>
      <c r="K155" s="99">
        <v>0</v>
      </c>
      <c r="L155" s="99">
        <v>0</v>
      </c>
      <c r="M155" s="99">
        <v>0</v>
      </c>
      <c r="N155" s="99">
        <v>0</v>
      </c>
      <c r="O155" s="99">
        <v>0</v>
      </c>
      <c r="P155" s="99">
        <v>0</v>
      </c>
      <c r="Q155" s="99">
        <v>0</v>
      </c>
      <c r="R155" s="99">
        <v>0</v>
      </c>
      <c r="S155" s="99">
        <v>0</v>
      </c>
      <c r="T155" s="99">
        <v>0</v>
      </c>
      <c r="U155" s="99">
        <v>0</v>
      </c>
      <c r="V155" s="99">
        <v>0</v>
      </c>
      <c r="W155" s="99">
        <v>0</v>
      </c>
      <c r="DA155" s="63" t="s">
        <v>4907</v>
      </c>
    </row>
    <row r="156" spans="1:105" ht="12" customHeight="1" x14ac:dyDescent="0.25">
      <c r="A156" s="108" t="s">
        <v>52</v>
      </c>
      <c r="B156" s="98"/>
      <c r="C156" s="99">
        <v>0</v>
      </c>
      <c r="D156" s="99">
        <v>0</v>
      </c>
      <c r="E156" s="99">
        <v>0</v>
      </c>
      <c r="F156" s="99">
        <v>0</v>
      </c>
      <c r="G156" s="99">
        <v>0</v>
      </c>
      <c r="H156" s="99">
        <v>0</v>
      </c>
      <c r="I156" s="99">
        <v>0</v>
      </c>
      <c r="J156" s="99">
        <v>0</v>
      </c>
      <c r="K156" s="99">
        <v>0</v>
      </c>
      <c r="L156" s="99">
        <v>0</v>
      </c>
      <c r="M156" s="99">
        <v>0</v>
      </c>
      <c r="N156" s="99">
        <v>0</v>
      </c>
      <c r="O156" s="99">
        <v>0</v>
      </c>
      <c r="P156" s="99">
        <v>0</v>
      </c>
      <c r="Q156" s="99">
        <v>0</v>
      </c>
      <c r="R156" s="99">
        <v>0</v>
      </c>
      <c r="S156" s="99">
        <v>0</v>
      </c>
      <c r="T156" s="99">
        <v>0</v>
      </c>
      <c r="U156" s="99">
        <v>0</v>
      </c>
      <c r="V156" s="99">
        <v>0</v>
      </c>
      <c r="W156" s="99">
        <v>0</v>
      </c>
      <c r="DA156" s="63" t="s">
        <v>4908</v>
      </c>
    </row>
    <row r="157" spans="1:105" ht="12" customHeight="1" x14ac:dyDescent="0.25">
      <c r="A157" s="121" t="s">
        <v>54</v>
      </c>
      <c r="B157" s="122"/>
      <c r="C157" s="123">
        <v>1.4442729481704619</v>
      </c>
      <c r="D157" s="123">
        <v>1.2662821044202539</v>
      </c>
      <c r="E157" s="123">
        <v>1.0213389358729759</v>
      </c>
      <c r="F157" s="123">
        <v>1.5525246867488554</v>
      </c>
      <c r="G157" s="123">
        <v>2.0047718527247151</v>
      </c>
      <c r="H157" s="123">
        <v>2.0672145079105864</v>
      </c>
      <c r="I157" s="123">
        <v>2.1832817892735874</v>
      </c>
      <c r="J157" s="123">
        <v>1.6598858782672867</v>
      </c>
      <c r="K157" s="123">
        <v>1.6597126444382992</v>
      </c>
      <c r="L157" s="123">
        <v>1.3684900614423987</v>
      </c>
      <c r="M157" s="123">
        <v>1.4445593880450549</v>
      </c>
      <c r="N157" s="123">
        <v>1.8953232304591243</v>
      </c>
      <c r="O157" s="123">
        <v>1.9169517799046305</v>
      </c>
      <c r="P157" s="123">
        <v>1.9393732188912478</v>
      </c>
      <c r="Q157" s="123">
        <v>1.7928346702369382</v>
      </c>
      <c r="R157" s="123">
        <v>1.6247776693867104</v>
      </c>
      <c r="S157" s="123">
        <v>1.7258758199144459</v>
      </c>
      <c r="T157" s="123">
        <v>1.8870009181230807</v>
      </c>
      <c r="U157" s="123">
        <v>1.9788408044685042</v>
      </c>
      <c r="V157" s="123">
        <v>1.8755293944757874</v>
      </c>
      <c r="W157" s="123">
        <v>2.2578620435841437</v>
      </c>
      <c r="DA157" s="130" t="s">
        <v>4909</v>
      </c>
    </row>
    <row r="158" spans="1:105" ht="12" customHeight="1" x14ac:dyDescent="0.25">
      <c r="A158" s="97" t="s">
        <v>50</v>
      </c>
      <c r="B158" s="98"/>
      <c r="C158" s="99">
        <v>1.8675943295307695</v>
      </c>
      <c r="D158" s="99">
        <v>2.0178818051084044</v>
      </c>
      <c r="E158" s="99">
        <v>2.6764172668582691</v>
      </c>
      <c r="F158" s="99">
        <v>2.6841024467698871</v>
      </c>
      <c r="G158" s="99">
        <v>2.6188037569598177</v>
      </c>
      <c r="H158" s="99">
        <v>2.6450691128004276</v>
      </c>
      <c r="I158" s="99">
        <v>2.7508256777182103</v>
      </c>
      <c r="J158" s="99">
        <v>2.8305477778193739</v>
      </c>
      <c r="K158" s="99">
        <v>2.9177478079276931</v>
      </c>
      <c r="L158" s="99">
        <v>2.9526721778364187</v>
      </c>
      <c r="M158" s="99">
        <v>2.8234768772089351</v>
      </c>
      <c r="N158" s="99">
        <v>2.8309149197305223</v>
      </c>
      <c r="O158" s="99">
        <v>2.7176096569423835</v>
      </c>
      <c r="P158" s="99">
        <v>2.6899674563282372</v>
      </c>
      <c r="Q158" s="99">
        <v>2.6737461334024153</v>
      </c>
      <c r="R158" s="99">
        <v>2.7043938033559138</v>
      </c>
      <c r="S158" s="99">
        <v>2.7198017183202019</v>
      </c>
      <c r="T158" s="99">
        <v>2.7905742941316336</v>
      </c>
      <c r="U158" s="99">
        <v>2.907969624390923</v>
      </c>
      <c r="V158" s="99">
        <v>2.7538937634941196</v>
      </c>
      <c r="W158" s="99">
        <v>2.656735496024123</v>
      </c>
      <c r="DA158" s="63" t="s">
        <v>4910</v>
      </c>
    </row>
    <row r="159" spans="1:105" ht="12" customHeight="1" x14ac:dyDescent="0.25">
      <c r="A159" s="109" t="s">
        <v>120</v>
      </c>
      <c r="B159" s="33"/>
      <c r="C159" s="110">
        <v>0</v>
      </c>
      <c r="D159" s="110">
        <v>0</v>
      </c>
      <c r="E159" s="110">
        <v>0</v>
      </c>
      <c r="F159" s="110">
        <v>0</v>
      </c>
      <c r="G159" s="110">
        <v>0</v>
      </c>
      <c r="H159" s="110">
        <v>0</v>
      </c>
      <c r="I159" s="110">
        <v>0</v>
      </c>
      <c r="J159" s="110">
        <v>0</v>
      </c>
      <c r="K159" s="110">
        <v>0</v>
      </c>
      <c r="L159" s="110">
        <v>0</v>
      </c>
      <c r="M159" s="110">
        <v>0</v>
      </c>
      <c r="N159" s="110">
        <v>0</v>
      </c>
      <c r="O159" s="110">
        <v>0</v>
      </c>
      <c r="P159" s="110">
        <v>0</v>
      </c>
      <c r="Q159" s="110">
        <v>0</v>
      </c>
      <c r="R159" s="110">
        <v>0</v>
      </c>
      <c r="S159" s="110">
        <v>0</v>
      </c>
      <c r="T159" s="110">
        <v>0</v>
      </c>
      <c r="U159" s="110">
        <v>0</v>
      </c>
      <c r="V159" s="110">
        <v>0</v>
      </c>
      <c r="W159" s="110">
        <v>0</v>
      </c>
      <c r="DA159" s="60" t="s">
        <v>4911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8">
        <f t="shared" ref="C161:Q161" si="54">C162+C164+C166+C175</f>
        <v>2.7841607341944976</v>
      </c>
      <c r="D161" s="118">
        <f t="shared" si="54"/>
        <v>1.8641382000646916</v>
      </c>
      <c r="E161" s="118">
        <f t="shared" si="54"/>
        <v>1.3075891650906519</v>
      </c>
      <c r="F161" s="118">
        <f t="shared" si="54"/>
        <v>2.1474983286366718</v>
      </c>
      <c r="G161" s="118">
        <f t="shared" si="54"/>
        <v>3.0279756492743273</v>
      </c>
      <c r="H161" s="118">
        <f t="shared" si="54"/>
        <v>4.0695690186223592</v>
      </c>
      <c r="I161" s="118">
        <f t="shared" si="54"/>
        <v>3.3760369406958199</v>
      </c>
      <c r="J161" s="118">
        <f t="shared" si="54"/>
        <v>2.1118902141762277</v>
      </c>
      <c r="K161" s="118">
        <f t="shared" si="54"/>
        <v>2.1285798283427022</v>
      </c>
      <c r="L161" s="118">
        <f t="shared" si="54"/>
        <v>1.6987543951026896</v>
      </c>
      <c r="M161" s="118">
        <f t="shared" si="54"/>
        <v>1.7657156169420798</v>
      </c>
      <c r="N161" s="118">
        <f t="shared" si="54"/>
        <v>2.5490638558016356</v>
      </c>
      <c r="O161" s="118">
        <f t="shared" si="54"/>
        <v>2.4914576927698446</v>
      </c>
      <c r="P161" s="118">
        <f t="shared" si="54"/>
        <v>2.5213363177830108</v>
      </c>
      <c r="Q161" s="118">
        <f t="shared" si="54"/>
        <v>2.2238677573227044</v>
      </c>
      <c r="R161" s="118">
        <f t="shared" ref="R161:V161" si="55">R162+R164+R166+R175</f>
        <v>0</v>
      </c>
      <c r="S161" s="118">
        <f t="shared" si="55"/>
        <v>2.1857414781117992</v>
      </c>
      <c r="T161" s="118">
        <f t="shared" si="55"/>
        <v>2.3736466880477041</v>
      </c>
      <c r="U161" s="118">
        <f t="shared" si="55"/>
        <v>2.4542558820979106</v>
      </c>
      <c r="V161" s="118">
        <f t="shared" si="55"/>
        <v>2.366265948677424</v>
      </c>
      <c r="W161" s="118">
        <f t="shared" ref="W161" si="56">W162+W164+W166+W175</f>
        <v>2.8829738225145749</v>
      </c>
      <c r="DA161" s="129" t="s">
        <v>4912</v>
      </c>
    </row>
    <row r="162" spans="1:105" ht="12.95" customHeight="1" x14ac:dyDescent="0.25">
      <c r="A162" s="121" t="s">
        <v>57</v>
      </c>
      <c r="B162" s="122"/>
      <c r="C162" s="123">
        <f t="shared" ref="C162:W162" si="57">C163</f>
        <v>0</v>
      </c>
      <c r="D162" s="123">
        <f t="shared" si="57"/>
        <v>0</v>
      </c>
      <c r="E162" s="123">
        <f t="shared" si="57"/>
        <v>0</v>
      </c>
      <c r="F162" s="123">
        <f t="shared" si="57"/>
        <v>0</v>
      </c>
      <c r="G162" s="123">
        <f t="shared" si="57"/>
        <v>0</v>
      </c>
      <c r="H162" s="123">
        <f t="shared" si="57"/>
        <v>0</v>
      </c>
      <c r="I162" s="123">
        <f t="shared" si="57"/>
        <v>0</v>
      </c>
      <c r="J162" s="123">
        <f t="shared" si="57"/>
        <v>0</v>
      </c>
      <c r="K162" s="123">
        <f t="shared" si="57"/>
        <v>0</v>
      </c>
      <c r="L162" s="123">
        <f t="shared" si="57"/>
        <v>0</v>
      </c>
      <c r="M162" s="123">
        <f t="shared" si="57"/>
        <v>0</v>
      </c>
      <c r="N162" s="123">
        <f t="shared" si="57"/>
        <v>0</v>
      </c>
      <c r="O162" s="123">
        <f t="shared" si="57"/>
        <v>0</v>
      </c>
      <c r="P162" s="123">
        <f t="shared" si="57"/>
        <v>0</v>
      </c>
      <c r="Q162" s="123">
        <f t="shared" si="57"/>
        <v>0</v>
      </c>
      <c r="R162" s="123">
        <f t="shared" si="57"/>
        <v>0</v>
      </c>
      <c r="S162" s="123">
        <f t="shared" si="57"/>
        <v>0</v>
      </c>
      <c r="T162" s="123">
        <f t="shared" si="57"/>
        <v>0</v>
      </c>
      <c r="U162" s="123">
        <f t="shared" si="57"/>
        <v>0</v>
      </c>
      <c r="V162" s="123">
        <f t="shared" si="57"/>
        <v>0</v>
      </c>
      <c r="W162" s="123">
        <f t="shared" si="57"/>
        <v>0</v>
      </c>
      <c r="DA162" s="130" t="s">
        <v>4913</v>
      </c>
    </row>
    <row r="163" spans="1:105" ht="12" customHeight="1" x14ac:dyDescent="0.25">
      <c r="A163" s="97" t="s">
        <v>53</v>
      </c>
      <c r="B163" s="33"/>
      <c r="C163" s="110">
        <v>0</v>
      </c>
      <c r="D163" s="110">
        <v>0</v>
      </c>
      <c r="E163" s="110">
        <v>0</v>
      </c>
      <c r="F163" s="110">
        <v>0</v>
      </c>
      <c r="G163" s="110">
        <v>0</v>
      </c>
      <c r="H163" s="110">
        <v>0</v>
      </c>
      <c r="I163" s="110">
        <v>0</v>
      </c>
      <c r="J163" s="110">
        <v>0</v>
      </c>
      <c r="K163" s="110">
        <v>0</v>
      </c>
      <c r="L163" s="110">
        <v>0</v>
      </c>
      <c r="M163" s="110">
        <v>0</v>
      </c>
      <c r="N163" s="110">
        <v>0</v>
      </c>
      <c r="O163" s="110">
        <v>0</v>
      </c>
      <c r="P163" s="110">
        <v>0</v>
      </c>
      <c r="Q163" s="110">
        <v>0</v>
      </c>
      <c r="R163" s="110">
        <v>0</v>
      </c>
      <c r="S163" s="110">
        <v>0</v>
      </c>
      <c r="T163" s="110">
        <v>0</v>
      </c>
      <c r="U163" s="110">
        <v>0</v>
      </c>
      <c r="V163" s="110">
        <v>0</v>
      </c>
      <c r="W163" s="110">
        <v>0</v>
      </c>
      <c r="DA163" s="60" t="s">
        <v>4914</v>
      </c>
    </row>
    <row r="164" spans="1:105" ht="12.95" customHeight="1" x14ac:dyDescent="0.25">
      <c r="A164" s="121" t="s">
        <v>92</v>
      </c>
      <c r="B164" s="122"/>
      <c r="C164" s="123">
        <f t="shared" ref="C164:W164" si="58">C165</f>
        <v>0</v>
      </c>
      <c r="D164" s="123">
        <f t="shared" si="58"/>
        <v>0</v>
      </c>
      <c r="E164" s="123">
        <f t="shared" si="58"/>
        <v>0</v>
      </c>
      <c r="F164" s="123">
        <f t="shared" si="58"/>
        <v>0</v>
      </c>
      <c r="G164" s="123">
        <f t="shared" si="58"/>
        <v>0</v>
      </c>
      <c r="H164" s="123">
        <f t="shared" si="58"/>
        <v>0</v>
      </c>
      <c r="I164" s="123">
        <f t="shared" si="58"/>
        <v>0</v>
      </c>
      <c r="J164" s="123">
        <f t="shared" si="58"/>
        <v>0</v>
      </c>
      <c r="K164" s="123">
        <f t="shared" si="58"/>
        <v>0</v>
      </c>
      <c r="L164" s="123">
        <f t="shared" si="58"/>
        <v>0</v>
      </c>
      <c r="M164" s="123">
        <f t="shared" si="58"/>
        <v>0</v>
      </c>
      <c r="N164" s="123">
        <f t="shared" si="58"/>
        <v>0</v>
      </c>
      <c r="O164" s="123">
        <f t="shared" si="58"/>
        <v>0</v>
      </c>
      <c r="P164" s="123">
        <f t="shared" si="58"/>
        <v>0</v>
      </c>
      <c r="Q164" s="123">
        <f t="shared" si="58"/>
        <v>0</v>
      </c>
      <c r="R164" s="123">
        <f t="shared" si="58"/>
        <v>0</v>
      </c>
      <c r="S164" s="123">
        <f t="shared" si="58"/>
        <v>0</v>
      </c>
      <c r="T164" s="123">
        <f t="shared" si="58"/>
        <v>0</v>
      </c>
      <c r="U164" s="123">
        <f t="shared" si="58"/>
        <v>0</v>
      </c>
      <c r="V164" s="123">
        <f t="shared" si="58"/>
        <v>0</v>
      </c>
      <c r="W164" s="123">
        <f t="shared" si="58"/>
        <v>0</v>
      </c>
      <c r="DA164" s="130" t="s">
        <v>4915</v>
      </c>
    </row>
    <row r="165" spans="1:105" ht="12" customHeight="1" x14ac:dyDescent="0.25">
      <c r="A165" s="97" t="s">
        <v>53</v>
      </c>
      <c r="B165" s="98"/>
      <c r="C165" s="99">
        <v>0</v>
      </c>
      <c r="D165" s="99">
        <v>0</v>
      </c>
      <c r="E165" s="99">
        <v>0</v>
      </c>
      <c r="F165" s="99">
        <v>0</v>
      </c>
      <c r="G165" s="99">
        <v>0</v>
      </c>
      <c r="H165" s="99">
        <v>0</v>
      </c>
      <c r="I165" s="99">
        <v>0</v>
      </c>
      <c r="J165" s="99">
        <v>0</v>
      </c>
      <c r="K165" s="99">
        <v>0</v>
      </c>
      <c r="L165" s="99">
        <v>0</v>
      </c>
      <c r="M165" s="99">
        <v>0</v>
      </c>
      <c r="N165" s="99">
        <v>0</v>
      </c>
      <c r="O165" s="99">
        <v>0</v>
      </c>
      <c r="P165" s="99">
        <v>0</v>
      </c>
      <c r="Q165" s="99">
        <v>0</v>
      </c>
      <c r="R165" s="99">
        <v>0</v>
      </c>
      <c r="S165" s="99">
        <v>0</v>
      </c>
      <c r="T165" s="99">
        <v>0</v>
      </c>
      <c r="U165" s="99">
        <v>0</v>
      </c>
      <c r="V165" s="99">
        <v>0</v>
      </c>
      <c r="W165" s="99">
        <v>0</v>
      </c>
      <c r="DA165" s="63" t="s">
        <v>4916</v>
      </c>
    </row>
    <row r="166" spans="1:105" ht="12" customHeight="1" x14ac:dyDescent="0.25">
      <c r="A166" s="121" t="s">
        <v>55</v>
      </c>
      <c r="B166" s="122"/>
      <c r="C166" s="123">
        <v>1.356000364553321</v>
      </c>
      <c r="D166" s="123">
        <v>0.59132044607323619</v>
      </c>
      <c r="E166" s="123">
        <v>0.28800163485893021</v>
      </c>
      <c r="F166" s="123">
        <v>0.58511033723330474</v>
      </c>
      <c r="G166" s="123">
        <v>1.0177671316079884</v>
      </c>
      <c r="H166" s="123">
        <v>2.0021586775829445</v>
      </c>
      <c r="I166" s="123">
        <v>1.1936475653843244</v>
      </c>
      <c r="J166" s="123">
        <v>0.45652521911221877</v>
      </c>
      <c r="K166" s="123">
        <v>0.47215008321708468</v>
      </c>
      <c r="L166" s="123">
        <v>0.3400025964523028</v>
      </c>
      <c r="M166" s="123">
        <v>0.32920983730946357</v>
      </c>
      <c r="N166" s="123">
        <v>0.63403317480745869</v>
      </c>
      <c r="O166" s="123">
        <v>0.57764807520478578</v>
      </c>
      <c r="P166" s="123">
        <v>0.58854488619901824</v>
      </c>
      <c r="Q166" s="123">
        <v>0.44137033505442752</v>
      </c>
      <c r="R166" s="123">
        <v>0</v>
      </c>
      <c r="S166" s="123">
        <v>0.47327372953981994</v>
      </c>
      <c r="T166" s="123">
        <v>0.51326382529328263</v>
      </c>
      <c r="U166" s="123">
        <v>0.48099077983264166</v>
      </c>
      <c r="V166" s="123">
        <v>0.49569659988896581</v>
      </c>
      <c r="W166" s="123">
        <v>0.62350718570901209</v>
      </c>
      <c r="DA166" s="130" t="s">
        <v>4917</v>
      </c>
    </row>
    <row r="167" spans="1:105" ht="12" customHeight="1" x14ac:dyDescent="0.25">
      <c r="A167" s="97" t="s">
        <v>124</v>
      </c>
      <c r="B167" s="98"/>
      <c r="C167" s="99">
        <v>4.0090445560706884</v>
      </c>
      <c r="D167" s="99">
        <v>4.0458767362905625</v>
      </c>
      <c r="E167" s="99">
        <v>4.2336240324262739</v>
      </c>
      <c r="F167" s="99">
        <v>4.3558213994034904</v>
      </c>
      <c r="G167" s="99">
        <v>4.3794828087374054</v>
      </c>
      <c r="H167" s="99">
        <v>4.4098178468282576</v>
      </c>
      <c r="I167" s="99">
        <v>4.5560350735091824</v>
      </c>
      <c r="J167" s="99">
        <v>4.6482567764153186</v>
      </c>
      <c r="K167" s="99">
        <v>4.7712008409305398</v>
      </c>
      <c r="L167" s="99">
        <v>4.8025366748887768</v>
      </c>
      <c r="M167" s="99">
        <v>4.6912401816598557</v>
      </c>
      <c r="N167" s="99">
        <v>4.7904728763230215</v>
      </c>
      <c r="O167" s="99">
        <v>4.5570014821710885</v>
      </c>
      <c r="P167" s="99">
        <v>4.4140866464926374</v>
      </c>
      <c r="Q167" s="99">
        <v>4.2371552165225044</v>
      </c>
      <c r="R167" s="99">
        <v>0</v>
      </c>
      <c r="S167" s="99">
        <v>4.259463565858379</v>
      </c>
      <c r="T167" s="99">
        <v>4.3114161324635738</v>
      </c>
      <c r="U167" s="99">
        <v>4.4892472784379889</v>
      </c>
      <c r="V167" s="99">
        <v>4.3786532990191978</v>
      </c>
      <c r="W167" s="99">
        <v>4.1697043044290183</v>
      </c>
      <c r="DA167" s="63" t="s">
        <v>4918</v>
      </c>
    </row>
    <row r="168" spans="1:105" ht="12" customHeight="1" x14ac:dyDescent="0.25">
      <c r="A168" s="97" t="s">
        <v>123</v>
      </c>
      <c r="B168" s="98"/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0</v>
      </c>
      <c r="L168" s="99">
        <v>0</v>
      </c>
      <c r="M168" s="99">
        <v>0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0</v>
      </c>
      <c r="W168" s="99">
        <v>0</v>
      </c>
      <c r="DA168" s="63" t="s">
        <v>4919</v>
      </c>
    </row>
    <row r="169" spans="1:105" ht="12" customHeight="1" x14ac:dyDescent="0.25">
      <c r="A169" s="100" t="s">
        <v>50</v>
      </c>
      <c r="B169" s="101"/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0</v>
      </c>
      <c r="L169" s="102">
        <v>0</v>
      </c>
      <c r="M169" s="102">
        <v>0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</v>
      </c>
      <c r="W169" s="102">
        <v>0</v>
      </c>
      <c r="DA169" s="131" t="s">
        <v>4920</v>
      </c>
    </row>
    <row r="170" spans="1:105" ht="12" customHeight="1" x14ac:dyDescent="0.25">
      <c r="A170" s="103" t="s">
        <v>52</v>
      </c>
      <c r="B170" s="104"/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DA170" s="132" t="s">
        <v>4921</v>
      </c>
    </row>
    <row r="171" spans="1:105" ht="12" customHeight="1" x14ac:dyDescent="0.25">
      <c r="A171" s="106" t="s">
        <v>122</v>
      </c>
      <c r="B171" s="101"/>
      <c r="C171" s="102">
        <v>0</v>
      </c>
      <c r="D171" s="102">
        <v>0</v>
      </c>
      <c r="E171" s="102">
        <v>0</v>
      </c>
      <c r="F171" s="102">
        <v>0</v>
      </c>
      <c r="G171" s="102">
        <v>0</v>
      </c>
      <c r="H171" s="102">
        <v>0</v>
      </c>
      <c r="I171" s="102">
        <v>0</v>
      </c>
      <c r="J171" s="102">
        <v>0</v>
      </c>
      <c r="K171" s="102">
        <v>0</v>
      </c>
      <c r="L171" s="102">
        <v>0</v>
      </c>
      <c r="M171" s="102">
        <v>0</v>
      </c>
      <c r="N171" s="102">
        <v>0</v>
      </c>
      <c r="O171" s="102">
        <v>0</v>
      </c>
      <c r="P171" s="102">
        <v>0</v>
      </c>
      <c r="Q171" s="102">
        <v>0</v>
      </c>
      <c r="R171" s="102">
        <v>0</v>
      </c>
      <c r="S171" s="102">
        <v>0</v>
      </c>
      <c r="T171" s="102">
        <v>0</v>
      </c>
      <c r="U171" s="102">
        <v>0</v>
      </c>
      <c r="V171" s="102">
        <v>0</v>
      </c>
      <c r="W171" s="102">
        <v>0</v>
      </c>
      <c r="DA171" s="131" t="s">
        <v>4922</v>
      </c>
    </row>
    <row r="172" spans="1:105" ht="12" customHeight="1" x14ac:dyDescent="0.25">
      <c r="A172" s="107" t="s">
        <v>121</v>
      </c>
      <c r="B172" s="104"/>
      <c r="C172" s="105">
        <v>0</v>
      </c>
      <c r="D172" s="105">
        <v>0</v>
      </c>
      <c r="E172" s="105">
        <v>0</v>
      </c>
      <c r="F172" s="105">
        <v>0</v>
      </c>
      <c r="G172" s="105">
        <v>0</v>
      </c>
      <c r="H172" s="105">
        <v>0</v>
      </c>
      <c r="I172" s="105">
        <v>0</v>
      </c>
      <c r="J172" s="105">
        <v>0</v>
      </c>
      <c r="K172" s="105">
        <v>0</v>
      </c>
      <c r="L172" s="105">
        <v>0</v>
      </c>
      <c r="M172" s="105">
        <v>0</v>
      </c>
      <c r="N172" s="105">
        <v>0</v>
      </c>
      <c r="O172" s="105">
        <v>0</v>
      </c>
      <c r="P172" s="105">
        <v>0</v>
      </c>
      <c r="Q172" s="105">
        <v>0</v>
      </c>
      <c r="R172" s="105">
        <v>0</v>
      </c>
      <c r="S172" s="105">
        <v>0</v>
      </c>
      <c r="T172" s="105">
        <v>0</v>
      </c>
      <c r="U172" s="105">
        <v>0</v>
      </c>
      <c r="V172" s="105">
        <v>0</v>
      </c>
      <c r="W172" s="105">
        <v>0</v>
      </c>
      <c r="DA172" s="132" t="s">
        <v>4923</v>
      </c>
    </row>
    <row r="173" spans="1:105" ht="12" customHeight="1" x14ac:dyDescent="0.25">
      <c r="A173" s="108" t="s">
        <v>53</v>
      </c>
      <c r="B173" s="98"/>
      <c r="C173" s="99">
        <v>0</v>
      </c>
      <c r="D173" s="99">
        <v>0</v>
      </c>
      <c r="E173" s="99">
        <v>0</v>
      </c>
      <c r="F173" s="99">
        <v>0</v>
      </c>
      <c r="G173" s="99">
        <v>0</v>
      </c>
      <c r="H173" s="99">
        <v>0</v>
      </c>
      <c r="I173" s="99">
        <v>0</v>
      </c>
      <c r="J173" s="99">
        <v>0</v>
      </c>
      <c r="K173" s="99">
        <v>0</v>
      </c>
      <c r="L173" s="99">
        <v>0</v>
      </c>
      <c r="M173" s="99">
        <v>0</v>
      </c>
      <c r="N173" s="99">
        <v>0</v>
      </c>
      <c r="O173" s="99">
        <v>0</v>
      </c>
      <c r="P173" s="99">
        <v>0</v>
      </c>
      <c r="Q173" s="99">
        <v>0</v>
      </c>
      <c r="R173" s="99">
        <v>0</v>
      </c>
      <c r="S173" s="99">
        <v>0</v>
      </c>
      <c r="T173" s="99">
        <v>0</v>
      </c>
      <c r="U173" s="99">
        <v>0</v>
      </c>
      <c r="V173" s="99">
        <v>0</v>
      </c>
      <c r="W173" s="99">
        <v>0</v>
      </c>
      <c r="DA173" s="63" t="s">
        <v>4924</v>
      </c>
    </row>
    <row r="174" spans="1:105" ht="12" customHeight="1" x14ac:dyDescent="0.25">
      <c r="A174" s="115" t="s">
        <v>52</v>
      </c>
      <c r="B174" s="33"/>
      <c r="C174" s="110">
        <v>0</v>
      </c>
      <c r="D174" s="110">
        <v>0</v>
      </c>
      <c r="E174" s="110">
        <v>0</v>
      </c>
      <c r="F174" s="110">
        <v>0</v>
      </c>
      <c r="G174" s="110">
        <v>0</v>
      </c>
      <c r="H174" s="110">
        <v>0</v>
      </c>
      <c r="I174" s="110">
        <v>0</v>
      </c>
      <c r="J174" s="110">
        <v>0</v>
      </c>
      <c r="K174" s="110">
        <v>0</v>
      </c>
      <c r="L174" s="110">
        <v>0</v>
      </c>
      <c r="M174" s="110">
        <v>0</v>
      </c>
      <c r="N174" s="110">
        <v>0</v>
      </c>
      <c r="O174" s="110">
        <v>0</v>
      </c>
      <c r="P174" s="110">
        <v>0</v>
      </c>
      <c r="Q174" s="110">
        <v>0</v>
      </c>
      <c r="R174" s="110">
        <v>0</v>
      </c>
      <c r="S174" s="110">
        <v>0</v>
      </c>
      <c r="T174" s="110">
        <v>0</v>
      </c>
      <c r="U174" s="110">
        <v>0</v>
      </c>
      <c r="V174" s="110">
        <v>0</v>
      </c>
      <c r="W174" s="110">
        <v>0</v>
      </c>
      <c r="DA174" s="60" t="s">
        <v>4925</v>
      </c>
    </row>
    <row r="175" spans="1:105" ht="12" customHeight="1" x14ac:dyDescent="0.25">
      <c r="A175" s="121" t="s">
        <v>54</v>
      </c>
      <c r="B175" s="122"/>
      <c r="C175" s="123">
        <v>1.4281603696411767</v>
      </c>
      <c r="D175" s="123">
        <v>1.2728177539914554</v>
      </c>
      <c r="E175" s="123">
        <v>1.0195875302317217</v>
      </c>
      <c r="F175" s="123">
        <v>1.5623879914033671</v>
      </c>
      <c r="G175" s="123">
        <v>2.0102085176663391</v>
      </c>
      <c r="H175" s="123">
        <v>2.0674103410394147</v>
      </c>
      <c r="I175" s="123">
        <v>2.1823893753114953</v>
      </c>
      <c r="J175" s="123">
        <v>1.655364995064009</v>
      </c>
      <c r="K175" s="123">
        <v>1.6564297451256176</v>
      </c>
      <c r="L175" s="123">
        <v>1.3587517986503868</v>
      </c>
      <c r="M175" s="123">
        <v>1.4365057796326162</v>
      </c>
      <c r="N175" s="123">
        <v>1.9150306809941768</v>
      </c>
      <c r="O175" s="123">
        <v>1.913809617565059</v>
      </c>
      <c r="P175" s="123">
        <v>1.9327914315839925</v>
      </c>
      <c r="Q175" s="123">
        <v>1.782497422268277</v>
      </c>
      <c r="R175" s="123">
        <v>0</v>
      </c>
      <c r="S175" s="123">
        <v>1.7124677485719793</v>
      </c>
      <c r="T175" s="123">
        <v>1.8603828627544217</v>
      </c>
      <c r="U175" s="123">
        <v>1.973265102265269</v>
      </c>
      <c r="V175" s="123">
        <v>1.8705693487884583</v>
      </c>
      <c r="W175" s="123">
        <v>2.2594666368055627</v>
      </c>
      <c r="DA175" s="130" t="s">
        <v>4926</v>
      </c>
    </row>
    <row r="176" spans="1:105" ht="12" customHeight="1" x14ac:dyDescent="0.25">
      <c r="A176" s="97" t="s">
        <v>50</v>
      </c>
      <c r="B176" s="98"/>
      <c r="C176" s="99">
        <v>1.8675943295307695</v>
      </c>
      <c r="D176" s="99">
        <v>2.0178818051084049</v>
      </c>
      <c r="E176" s="99">
        <v>2.6764172668582695</v>
      </c>
      <c r="F176" s="99">
        <v>2.6841024467698871</v>
      </c>
      <c r="G176" s="99">
        <v>2.6188037569598182</v>
      </c>
      <c r="H176" s="99">
        <v>2.6450691128004276</v>
      </c>
      <c r="I176" s="99">
        <v>2.7508256777182107</v>
      </c>
      <c r="J176" s="99">
        <v>2.8305477778193739</v>
      </c>
      <c r="K176" s="99">
        <v>2.9177478079276931</v>
      </c>
      <c r="L176" s="99">
        <v>2.9526721778364173</v>
      </c>
      <c r="M176" s="99">
        <v>2.8234768772089356</v>
      </c>
      <c r="N176" s="99">
        <v>2.8309149197305219</v>
      </c>
      <c r="O176" s="99">
        <v>2.717609656942384</v>
      </c>
      <c r="P176" s="99">
        <v>2.6899674563282368</v>
      </c>
      <c r="Q176" s="99">
        <v>2.6737461334024153</v>
      </c>
      <c r="R176" s="99">
        <v>0</v>
      </c>
      <c r="S176" s="99">
        <v>2.7198017183202023</v>
      </c>
      <c r="T176" s="99">
        <v>2.7905742941316327</v>
      </c>
      <c r="U176" s="99">
        <v>2.9079696243909225</v>
      </c>
      <c r="V176" s="99">
        <v>2.7538937634941192</v>
      </c>
      <c r="W176" s="99">
        <v>2.656735496024123</v>
      </c>
      <c r="DA176" s="63" t="s">
        <v>4927</v>
      </c>
    </row>
    <row r="177" spans="1:105" ht="12" customHeight="1" x14ac:dyDescent="0.25">
      <c r="A177" s="109" t="s">
        <v>120</v>
      </c>
      <c r="B177" s="33"/>
      <c r="C177" s="110">
        <v>0</v>
      </c>
      <c r="D177" s="110">
        <v>0</v>
      </c>
      <c r="E177" s="110">
        <v>0</v>
      </c>
      <c r="F177" s="110">
        <v>0</v>
      </c>
      <c r="G177" s="110">
        <v>0</v>
      </c>
      <c r="H177" s="110">
        <v>0</v>
      </c>
      <c r="I177" s="110">
        <v>0</v>
      </c>
      <c r="J177" s="110">
        <v>0</v>
      </c>
      <c r="K177" s="110">
        <v>0</v>
      </c>
      <c r="L177" s="110">
        <v>0</v>
      </c>
      <c r="M177" s="110">
        <v>0</v>
      </c>
      <c r="N177" s="110">
        <v>0</v>
      </c>
      <c r="O177" s="110">
        <v>0</v>
      </c>
      <c r="P177" s="110">
        <v>0</v>
      </c>
      <c r="Q177" s="110">
        <v>0</v>
      </c>
      <c r="R177" s="110">
        <v>0</v>
      </c>
      <c r="S177" s="110">
        <v>0</v>
      </c>
      <c r="T177" s="110">
        <v>0</v>
      </c>
      <c r="U177" s="110">
        <v>0</v>
      </c>
      <c r="V177" s="110">
        <v>0</v>
      </c>
      <c r="W177" s="110">
        <v>0</v>
      </c>
      <c r="DA177" s="60" t="s">
        <v>4928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>
    <tabColor theme="9" tint="0.59999389629810485"/>
    <pageSetUpPr fitToPage="1"/>
  </sheetPr>
  <dimension ref="A1:DA530"/>
  <sheetViews>
    <sheetView showGridLines="0" zoomScaleNormal="100" workbookViewId="0">
      <pane xSplit="1" ySplit="1" topLeftCell="B2" activePane="bottomRight" state="frozen"/>
      <selection activeCell="DA1" sqref="DA1"/>
      <selection pane="topRight" activeCell="DA1" sqref="DA1"/>
      <selection pane="bottomLeft" activeCell="DA1" sqref="DA1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4929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">
        <v>23</v>
      </c>
      <c r="B5" s="120">
        <v>3769989</v>
      </c>
      <c r="C5" s="120">
        <v>3924960</v>
      </c>
      <c r="D5" s="120">
        <v>4220239</v>
      </c>
      <c r="E5" s="120">
        <v>4443885</v>
      </c>
      <c r="F5" s="120">
        <v>4710833</v>
      </c>
      <c r="G5" s="120">
        <v>4998205</v>
      </c>
      <c r="H5" s="120">
        <v>5201856</v>
      </c>
      <c r="I5" s="120">
        <v>5239516</v>
      </c>
      <c r="J5" s="120">
        <v>5375383</v>
      </c>
      <c r="K5" s="120">
        <v>5388132</v>
      </c>
      <c r="L5" s="120">
        <v>5420041</v>
      </c>
      <c r="M5" s="120">
        <v>5326207</v>
      </c>
      <c r="N5" s="120">
        <v>5348339</v>
      </c>
      <c r="O5" s="120">
        <v>5232711</v>
      </c>
      <c r="P5" s="120">
        <v>5201448</v>
      </c>
      <c r="Q5" s="120">
        <v>5166519</v>
      </c>
      <c r="R5" s="120">
        <v>4988641</v>
      </c>
      <c r="S5" s="120">
        <v>4734091</v>
      </c>
      <c r="T5" s="120">
        <v>4236392</v>
      </c>
      <c r="U5" s="120">
        <v>4025213</v>
      </c>
      <c r="V5" s="120">
        <v>3837800</v>
      </c>
      <c r="W5" s="120">
        <v>3446082</v>
      </c>
      <c r="DA5" s="129" t="s">
        <v>335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51</v>
      </c>
      <c r="B7" s="52">
        <v>3769989</v>
      </c>
      <c r="C7" s="52">
        <v>3924960</v>
      </c>
      <c r="D7" s="52">
        <v>4220239</v>
      </c>
      <c r="E7" s="52">
        <v>4443885</v>
      </c>
      <c r="F7" s="52">
        <v>4710833</v>
      </c>
      <c r="G7" s="52">
        <v>4998205</v>
      </c>
      <c r="H7" s="52">
        <v>5201856</v>
      </c>
      <c r="I7" s="52">
        <v>5239516</v>
      </c>
      <c r="J7" s="52">
        <v>5375383</v>
      </c>
      <c r="K7" s="52">
        <v>5388132</v>
      </c>
      <c r="L7" s="52">
        <v>5420041</v>
      </c>
      <c r="M7" s="52">
        <v>5326207</v>
      </c>
      <c r="N7" s="52">
        <v>5348339</v>
      </c>
      <c r="O7" s="52">
        <v>5232711</v>
      </c>
      <c r="P7" s="52">
        <v>5201448</v>
      </c>
      <c r="Q7" s="52">
        <v>5166519</v>
      </c>
      <c r="R7" s="52">
        <v>4988641</v>
      </c>
      <c r="S7" s="52">
        <v>4734091</v>
      </c>
      <c r="T7" s="52">
        <v>4236392</v>
      </c>
      <c r="U7" s="52">
        <v>4025213</v>
      </c>
      <c r="V7" s="52">
        <v>3837800</v>
      </c>
      <c r="W7" s="52">
        <v>3446082</v>
      </c>
      <c r="DA7" s="63" t="s">
        <v>1058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2538</v>
      </c>
      <c r="C9" s="52">
        <v>2608</v>
      </c>
      <c r="D9" s="52">
        <v>2773</v>
      </c>
      <c r="E9" s="52">
        <v>3469</v>
      </c>
      <c r="F9" s="52">
        <v>4816</v>
      </c>
      <c r="G9" s="52">
        <v>5620</v>
      </c>
      <c r="H9" s="52">
        <v>6709</v>
      </c>
      <c r="I9" s="52">
        <v>10453</v>
      </c>
      <c r="J9" s="52">
        <v>14485</v>
      </c>
      <c r="K9" s="52">
        <v>17687</v>
      </c>
      <c r="L9" s="52">
        <v>19059</v>
      </c>
      <c r="M9" s="52">
        <v>21830</v>
      </c>
      <c r="N9" s="52">
        <v>24879</v>
      </c>
      <c r="O9" s="52">
        <v>29244</v>
      </c>
      <c r="P9" s="52">
        <v>41930</v>
      </c>
      <c r="Q9" s="52">
        <v>60413</v>
      </c>
      <c r="R9" s="52">
        <v>82449</v>
      </c>
      <c r="S9" s="52">
        <v>95107</v>
      </c>
      <c r="T9" s="52">
        <v>99002</v>
      </c>
      <c r="U9" s="52">
        <v>101893</v>
      </c>
      <c r="V9" s="52">
        <v>105476</v>
      </c>
      <c r="W9" s="52">
        <v>102216</v>
      </c>
      <c r="DA9" s="63" t="s">
        <v>1059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143</v>
      </c>
      <c r="B11" s="52">
        <v>3517115</v>
      </c>
      <c r="C11" s="52">
        <v>3642838</v>
      </c>
      <c r="D11" s="52">
        <v>3866943</v>
      </c>
      <c r="E11" s="52">
        <v>3912283</v>
      </c>
      <c r="F11" s="52">
        <v>4089041</v>
      </c>
      <c r="G11" s="52">
        <v>4313403</v>
      </c>
      <c r="H11" s="52">
        <v>4539420</v>
      </c>
      <c r="I11" s="52">
        <v>4579586</v>
      </c>
      <c r="J11" s="52">
        <v>4674480</v>
      </c>
      <c r="K11" s="52">
        <v>4644785</v>
      </c>
      <c r="L11" s="52">
        <v>4627496</v>
      </c>
      <c r="M11" s="52">
        <v>4525827</v>
      </c>
      <c r="N11" s="52">
        <v>4537812</v>
      </c>
      <c r="O11" s="52">
        <v>4405518</v>
      </c>
      <c r="P11" s="52">
        <v>4353902</v>
      </c>
      <c r="Q11" s="52">
        <v>4298868</v>
      </c>
      <c r="R11" s="52">
        <v>4140846</v>
      </c>
      <c r="S11" s="52">
        <v>3951633</v>
      </c>
      <c r="T11" s="52">
        <v>3560268</v>
      </c>
      <c r="U11" s="52">
        <v>3397008</v>
      </c>
      <c r="V11" s="52">
        <v>3280725</v>
      </c>
      <c r="W11" s="52">
        <v>3020231</v>
      </c>
      <c r="DA11" s="63" t="s">
        <v>1060</v>
      </c>
    </row>
    <row r="12" spans="1:105" ht="12" customHeight="1" x14ac:dyDescent="0.25">
      <c r="A12" s="97" t="s">
        <v>124</v>
      </c>
      <c r="B12" s="52">
        <v>134856</v>
      </c>
      <c r="C12" s="52">
        <v>137129</v>
      </c>
      <c r="D12" s="52">
        <v>132213</v>
      </c>
      <c r="E12" s="52">
        <v>125412</v>
      </c>
      <c r="F12" s="52">
        <v>121187</v>
      </c>
      <c r="G12" s="52">
        <v>124129</v>
      </c>
      <c r="H12" s="52">
        <v>118076</v>
      </c>
      <c r="I12" s="52">
        <v>117451</v>
      </c>
      <c r="J12" s="52">
        <v>115916</v>
      </c>
      <c r="K12" s="52">
        <v>112204</v>
      </c>
      <c r="L12" s="52">
        <v>107802</v>
      </c>
      <c r="M12" s="52">
        <v>101052</v>
      </c>
      <c r="N12" s="52">
        <v>95982</v>
      </c>
      <c r="O12" s="52">
        <v>90198</v>
      </c>
      <c r="P12" s="52">
        <v>88472</v>
      </c>
      <c r="Q12" s="52">
        <v>88045</v>
      </c>
      <c r="R12" s="52">
        <v>87917</v>
      </c>
      <c r="S12" s="52">
        <v>84304</v>
      </c>
      <c r="T12" s="52">
        <v>75491</v>
      </c>
      <c r="U12" s="52">
        <v>70281</v>
      </c>
      <c r="V12" s="52">
        <v>61439</v>
      </c>
      <c r="W12" s="52">
        <v>45868</v>
      </c>
      <c r="DA12" s="63" t="s">
        <v>1061</v>
      </c>
    </row>
    <row r="13" spans="1:105" ht="12" customHeight="1" x14ac:dyDescent="0.25">
      <c r="A13" s="97" t="s">
        <v>123</v>
      </c>
      <c r="B13" s="52">
        <v>0</v>
      </c>
      <c r="C13" s="52">
        <v>0</v>
      </c>
      <c r="D13" s="52">
        <v>0</v>
      </c>
      <c r="E13" s="52">
        <v>0</v>
      </c>
      <c r="F13" s="52">
        <v>0</v>
      </c>
      <c r="G13" s="52">
        <v>0</v>
      </c>
      <c r="H13" s="52">
        <v>0</v>
      </c>
      <c r="I13" s="52">
        <v>0</v>
      </c>
      <c r="J13" s="52">
        <v>0</v>
      </c>
      <c r="K13" s="52">
        <v>153</v>
      </c>
      <c r="L13" s="52">
        <v>166</v>
      </c>
      <c r="M13" s="52">
        <v>180</v>
      </c>
      <c r="N13" s="52">
        <v>204</v>
      </c>
      <c r="O13" s="52">
        <v>309</v>
      </c>
      <c r="P13" s="52">
        <v>427</v>
      </c>
      <c r="Q13" s="52">
        <v>545</v>
      </c>
      <c r="R13" s="52">
        <v>656</v>
      </c>
      <c r="S13" s="52">
        <v>662</v>
      </c>
      <c r="T13" s="52">
        <v>698</v>
      </c>
      <c r="U13" s="52">
        <v>782</v>
      </c>
      <c r="V13" s="52">
        <v>773</v>
      </c>
      <c r="W13" s="52">
        <v>620</v>
      </c>
      <c r="DA13" s="63" t="s">
        <v>1062</v>
      </c>
    </row>
    <row r="14" spans="1:105" ht="12" customHeight="1" x14ac:dyDescent="0.25">
      <c r="A14" s="97" t="s">
        <v>122</v>
      </c>
      <c r="B14" s="52">
        <v>118018</v>
      </c>
      <c r="C14" s="52">
        <v>144993</v>
      </c>
      <c r="D14" s="52">
        <v>221083</v>
      </c>
      <c r="E14" s="52">
        <v>406190</v>
      </c>
      <c r="F14" s="52">
        <v>500605</v>
      </c>
      <c r="G14" s="52">
        <v>560673</v>
      </c>
      <c r="H14" s="52">
        <v>544360</v>
      </c>
      <c r="I14" s="52">
        <v>542479</v>
      </c>
      <c r="J14" s="52">
        <v>584987</v>
      </c>
      <c r="K14" s="52">
        <v>552620</v>
      </c>
      <c r="L14" s="52">
        <v>586291</v>
      </c>
      <c r="M14" s="52">
        <v>585599</v>
      </c>
      <c r="N14" s="52">
        <v>587194</v>
      </c>
      <c r="O14" s="52">
        <v>529574</v>
      </c>
      <c r="P14" s="52">
        <v>477709</v>
      </c>
      <c r="Q14" s="52">
        <v>415810</v>
      </c>
      <c r="R14" s="52">
        <v>354671</v>
      </c>
      <c r="S14" s="52">
        <v>309720</v>
      </c>
      <c r="T14" s="52">
        <v>211467</v>
      </c>
      <c r="U14" s="52">
        <v>156633</v>
      </c>
      <c r="V14" s="52">
        <v>116602</v>
      </c>
      <c r="W14" s="52">
        <v>96478</v>
      </c>
      <c r="DA14" s="63" t="s">
        <v>1063</v>
      </c>
    </row>
    <row r="15" spans="1:105" ht="12" customHeight="1" x14ac:dyDescent="0.25">
      <c r="A15" s="97" t="s">
        <v>121</v>
      </c>
      <c r="B15" s="52">
        <v>0</v>
      </c>
      <c r="C15" s="52">
        <v>0</v>
      </c>
      <c r="D15" s="52">
        <v>0</v>
      </c>
      <c r="E15" s="52">
        <v>0</v>
      </c>
      <c r="F15" s="52">
        <v>0</v>
      </c>
      <c r="G15" s="52">
        <v>0</v>
      </c>
      <c r="H15" s="52">
        <v>0</v>
      </c>
      <c r="I15" s="52">
        <v>0</v>
      </c>
      <c r="J15" s="52">
        <v>0</v>
      </c>
      <c r="K15" s="52">
        <v>78370</v>
      </c>
      <c r="L15" s="52">
        <v>98286</v>
      </c>
      <c r="M15" s="52">
        <v>113549</v>
      </c>
      <c r="N15" s="52">
        <v>127147</v>
      </c>
      <c r="O15" s="52">
        <v>207112</v>
      </c>
      <c r="P15" s="52">
        <v>280938</v>
      </c>
      <c r="Q15" s="52">
        <v>363251</v>
      </c>
      <c r="R15" s="52">
        <v>404551</v>
      </c>
      <c r="S15" s="52">
        <v>387772</v>
      </c>
      <c r="T15" s="52">
        <v>388468</v>
      </c>
      <c r="U15" s="52">
        <v>400509</v>
      </c>
      <c r="V15" s="52">
        <v>378261</v>
      </c>
      <c r="W15" s="52">
        <v>282885</v>
      </c>
      <c r="DA15" s="63" t="s">
        <v>1064</v>
      </c>
    </row>
    <row r="16" spans="1:105" ht="12" customHeight="1" x14ac:dyDescent="0.25">
      <c r="A16" s="125" t="s">
        <v>54</v>
      </c>
      <c r="B16" s="126"/>
      <c r="C16" s="126"/>
      <c r="D16" s="126"/>
      <c r="E16" s="126"/>
      <c r="F16" s="126"/>
      <c r="G16" s="126"/>
      <c r="H16" s="126"/>
      <c r="I16" s="126"/>
      <c r="J16" s="126"/>
      <c r="K16" s="126"/>
      <c r="L16" s="126"/>
      <c r="M16" s="126"/>
      <c r="N16" s="126"/>
      <c r="O16" s="126"/>
      <c r="P16" s="126"/>
      <c r="Q16" s="126"/>
      <c r="R16" s="126"/>
      <c r="S16" s="126"/>
      <c r="T16" s="126"/>
      <c r="U16" s="126"/>
      <c r="V16" s="126"/>
      <c r="W16" s="126"/>
      <c r="DA16" s="134"/>
    </row>
    <row r="17" spans="1:105" ht="12" customHeight="1" x14ac:dyDescent="0.25">
      <c r="A17" s="97" t="s">
        <v>51</v>
      </c>
      <c r="B17" s="52">
        <v>725029</v>
      </c>
      <c r="C17" s="52">
        <v>767321</v>
      </c>
      <c r="D17" s="52">
        <v>802573</v>
      </c>
      <c r="E17" s="52">
        <v>806752</v>
      </c>
      <c r="F17" s="52">
        <v>852437</v>
      </c>
      <c r="G17" s="52">
        <v>910211</v>
      </c>
      <c r="H17" s="52">
        <v>955236</v>
      </c>
      <c r="I17" s="52">
        <v>969962</v>
      </c>
      <c r="J17" s="52">
        <v>980980</v>
      </c>
      <c r="K17" s="52">
        <v>983936</v>
      </c>
      <c r="L17" s="52">
        <v>985064</v>
      </c>
      <c r="M17" s="52">
        <v>989332</v>
      </c>
      <c r="N17" s="52">
        <v>1003419</v>
      </c>
      <c r="O17" s="52">
        <v>1017213</v>
      </c>
      <c r="P17" s="52">
        <v>1036511</v>
      </c>
      <c r="Q17" s="52">
        <v>1037913</v>
      </c>
      <c r="R17" s="52">
        <v>1019373</v>
      </c>
      <c r="S17" s="52">
        <v>966174</v>
      </c>
      <c r="T17" s="52">
        <v>886954</v>
      </c>
      <c r="U17" s="52">
        <v>796195</v>
      </c>
      <c r="V17" s="52">
        <v>747513</v>
      </c>
      <c r="W17" s="52">
        <v>736281</v>
      </c>
      <c r="DA17" s="63" t="s">
        <v>1065</v>
      </c>
    </row>
    <row r="18" spans="1:105" ht="12" customHeight="1" x14ac:dyDescent="0.25">
      <c r="A18" s="97" t="s">
        <v>50</v>
      </c>
      <c r="B18" s="52">
        <v>2578603</v>
      </c>
      <c r="C18" s="52">
        <v>2628325</v>
      </c>
      <c r="D18" s="52">
        <v>2686747</v>
      </c>
      <c r="E18" s="52">
        <v>2545365</v>
      </c>
      <c r="F18" s="52">
        <v>2541342</v>
      </c>
      <c r="G18" s="52">
        <v>2686106</v>
      </c>
      <c r="H18" s="52">
        <v>2800645</v>
      </c>
      <c r="I18" s="52">
        <v>2853122</v>
      </c>
      <c r="J18" s="52">
        <v>2899615</v>
      </c>
      <c r="K18" s="52">
        <v>2858213</v>
      </c>
      <c r="L18" s="52">
        <v>2776136</v>
      </c>
      <c r="M18" s="52">
        <v>2665627</v>
      </c>
      <c r="N18" s="52">
        <v>2656301</v>
      </c>
      <c r="O18" s="52">
        <v>2549922</v>
      </c>
      <c r="P18" s="52">
        <v>2541294</v>
      </c>
      <c r="Q18" s="52">
        <v>2548302</v>
      </c>
      <c r="R18" s="52">
        <v>2478849</v>
      </c>
      <c r="S18" s="52">
        <v>2403334</v>
      </c>
      <c r="T18" s="52">
        <v>2199189</v>
      </c>
      <c r="U18" s="52">
        <v>2153389</v>
      </c>
      <c r="V18" s="52">
        <v>2059442</v>
      </c>
      <c r="W18" s="52">
        <v>1828122</v>
      </c>
      <c r="DA18" s="63" t="s">
        <v>1066</v>
      </c>
    </row>
    <row r="19" spans="1:105" ht="12" customHeight="1" x14ac:dyDescent="0.25">
      <c r="A19" s="109" t="s">
        <v>120</v>
      </c>
      <c r="B19" s="36">
        <v>466357</v>
      </c>
      <c r="C19" s="36">
        <v>529314</v>
      </c>
      <c r="D19" s="36">
        <v>730919</v>
      </c>
      <c r="E19" s="36">
        <v>1091768</v>
      </c>
      <c r="F19" s="36">
        <v>1317054</v>
      </c>
      <c r="G19" s="36">
        <v>1401888</v>
      </c>
      <c r="H19" s="36">
        <v>1445975</v>
      </c>
      <c r="I19" s="36">
        <v>1416432</v>
      </c>
      <c r="J19" s="36">
        <v>1494788</v>
      </c>
      <c r="K19" s="36">
        <v>1545983</v>
      </c>
      <c r="L19" s="36">
        <v>1658841</v>
      </c>
      <c r="M19" s="36">
        <v>1671248</v>
      </c>
      <c r="N19" s="36">
        <v>1688619</v>
      </c>
      <c r="O19" s="36">
        <v>1665576</v>
      </c>
      <c r="P19" s="36">
        <v>1623643</v>
      </c>
      <c r="Q19" s="36">
        <v>1580304</v>
      </c>
      <c r="R19" s="36">
        <v>1490419</v>
      </c>
      <c r="S19" s="36">
        <v>1364583</v>
      </c>
      <c r="T19" s="36">
        <v>1150249</v>
      </c>
      <c r="U19" s="36">
        <v>1075629</v>
      </c>
      <c r="V19" s="36">
        <v>1030845</v>
      </c>
      <c r="W19" s="36">
        <v>881679</v>
      </c>
      <c r="DA19" s="60" t="s">
        <v>1067</v>
      </c>
    </row>
    <row r="20" spans="1:105" s="2" customFormat="1" ht="12" customHeight="1" x14ac:dyDescent="0.25">
      <c r="DA20" s="9"/>
    </row>
    <row r="21" spans="1:105" ht="12" customHeight="1" x14ac:dyDescent="0.25">
      <c r="A21" s="116" t="s">
        <v>22</v>
      </c>
      <c r="B21" s="120"/>
      <c r="C21" s="120"/>
      <c r="D21" s="120"/>
      <c r="E21" s="120"/>
      <c r="F21" s="120"/>
      <c r="G21" s="120"/>
      <c r="H21" s="120"/>
      <c r="I21" s="120"/>
      <c r="J21" s="120"/>
      <c r="K21" s="120"/>
      <c r="L21" s="120"/>
      <c r="M21" s="120"/>
      <c r="N21" s="120"/>
      <c r="O21" s="120"/>
      <c r="P21" s="120"/>
      <c r="Q21" s="120"/>
      <c r="R21" s="120"/>
      <c r="S21" s="120"/>
      <c r="T21" s="120"/>
      <c r="U21" s="120"/>
      <c r="V21" s="120"/>
      <c r="W21" s="120"/>
      <c r="DA21" s="129" t="s">
        <v>1136</v>
      </c>
    </row>
    <row r="22" spans="1:105" ht="12" customHeight="1" x14ac:dyDescent="0.25">
      <c r="A22" s="127" t="s">
        <v>57</v>
      </c>
      <c r="B22" s="128"/>
      <c r="C22" s="128"/>
      <c r="D22" s="128"/>
      <c r="E22" s="128"/>
      <c r="F22" s="128"/>
      <c r="G22" s="128"/>
      <c r="H22" s="128"/>
      <c r="I22" s="128"/>
      <c r="J22" s="128"/>
      <c r="K22" s="128"/>
      <c r="L22" s="128"/>
      <c r="M22" s="128"/>
      <c r="N22" s="128"/>
      <c r="O22" s="128"/>
      <c r="P22" s="128"/>
      <c r="Q22" s="128"/>
      <c r="R22" s="128"/>
      <c r="S22" s="128"/>
      <c r="T22" s="128"/>
      <c r="U22" s="128"/>
      <c r="V22" s="128"/>
      <c r="W22" s="128"/>
      <c r="DA22" s="133"/>
    </row>
    <row r="23" spans="1:105" ht="12" customHeight="1" x14ac:dyDescent="0.25">
      <c r="A23" s="97" t="s">
        <v>51</v>
      </c>
      <c r="B23" s="52"/>
      <c r="C23" s="52">
        <v>294530</v>
      </c>
      <c r="D23" s="52">
        <v>294641</v>
      </c>
      <c r="E23" s="52">
        <v>295441</v>
      </c>
      <c r="F23" s="52">
        <v>297752</v>
      </c>
      <c r="G23" s="52">
        <v>302352</v>
      </c>
      <c r="H23" s="52">
        <v>310070</v>
      </c>
      <c r="I23" s="52">
        <v>321743</v>
      </c>
      <c r="J23" s="52">
        <v>338108</v>
      </c>
      <c r="K23" s="52">
        <v>359751</v>
      </c>
      <c r="L23" s="52">
        <v>387316</v>
      </c>
      <c r="M23" s="52">
        <v>421386</v>
      </c>
      <c r="N23" s="52">
        <v>462541</v>
      </c>
      <c r="O23" s="52">
        <v>452412</v>
      </c>
      <c r="P23" s="52">
        <v>273830</v>
      </c>
      <c r="Q23" s="52">
        <v>339645</v>
      </c>
      <c r="R23" s="52">
        <v>414614</v>
      </c>
      <c r="S23" s="52">
        <v>499154</v>
      </c>
      <c r="T23" s="52">
        <v>503977</v>
      </c>
      <c r="U23" s="52">
        <v>479839</v>
      </c>
      <c r="V23" s="52">
        <v>464859</v>
      </c>
      <c r="W23" s="52">
        <v>437014</v>
      </c>
      <c r="DA23" s="63" t="s">
        <v>1137</v>
      </c>
    </row>
    <row r="24" spans="1:105" ht="12" customHeight="1" x14ac:dyDescent="0.25">
      <c r="A24" s="125" t="s">
        <v>92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53</v>
      </c>
      <c r="B25" s="52"/>
      <c r="C25" s="52">
        <v>397</v>
      </c>
      <c r="D25" s="52">
        <v>397</v>
      </c>
      <c r="E25" s="52">
        <v>404</v>
      </c>
      <c r="F25" s="52">
        <v>425</v>
      </c>
      <c r="G25" s="52">
        <v>468</v>
      </c>
      <c r="H25" s="52">
        <v>560</v>
      </c>
      <c r="I25" s="52">
        <v>474</v>
      </c>
      <c r="J25" s="52">
        <v>553</v>
      </c>
      <c r="K25" s="52">
        <v>914</v>
      </c>
      <c r="L25" s="52">
        <v>1270</v>
      </c>
      <c r="M25" s="52">
        <v>1765</v>
      </c>
      <c r="N25" s="52">
        <v>2227</v>
      </c>
      <c r="O25" s="52">
        <v>2795</v>
      </c>
      <c r="P25" s="52">
        <v>3305</v>
      </c>
      <c r="Q25" s="52">
        <v>4173</v>
      </c>
      <c r="R25" s="52">
        <v>4407</v>
      </c>
      <c r="S25" s="52">
        <v>5184</v>
      </c>
      <c r="T25" s="52">
        <v>6696</v>
      </c>
      <c r="U25" s="52">
        <v>9415</v>
      </c>
      <c r="V25" s="52">
        <v>12450</v>
      </c>
      <c r="W25" s="52">
        <v>15988</v>
      </c>
      <c r="DA25" s="63" t="s">
        <v>1138</v>
      </c>
    </row>
    <row r="26" spans="1:105" ht="12" customHeight="1" x14ac:dyDescent="0.25">
      <c r="A26" s="125" t="s">
        <v>55</v>
      </c>
      <c r="B26" s="126"/>
      <c r="C26" s="126"/>
      <c r="D26" s="126"/>
      <c r="E26" s="126"/>
      <c r="F26" s="126"/>
      <c r="G26" s="126"/>
      <c r="H26" s="126"/>
      <c r="I26" s="126"/>
      <c r="J26" s="126"/>
      <c r="K26" s="126"/>
      <c r="L26" s="126"/>
      <c r="M26" s="126"/>
      <c r="N26" s="126"/>
      <c r="O26" s="126"/>
      <c r="P26" s="126"/>
      <c r="Q26" s="126"/>
      <c r="R26" s="126"/>
      <c r="S26" s="126"/>
      <c r="T26" s="126"/>
      <c r="U26" s="126"/>
      <c r="V26" s="126"/>
      <c r="W26" s="126"/>
      <c r="DA26" s="134"/>
    </row>
    <row r="27" spans="1:105" ht="12" customHeight="1" x14ac:dyDescent="0.25">
      <c r="A27" s="97" t="s">
        <v>143</v>
      </c>
      <c r="B27" s="52"/>
      <c r="C27" s="52">
        <v>274775</v>
      </c>
      <c r="D27" s="52">
        <v>274872</v>
      </c>
      <c r="E27" s="52">
        <v>275581</v>
      </c>
      <c r="F27" s="52">
        <v>277564</v>
      </c>
      <c r="G27" s="52">
        <v>281363</v>
      </c>
      <c r="H27" s="52">
        <v>287635</v>
      </c>
      <c r="I27" s="52">
        <v>300009</v>
      </c>
      <c r="J27" s="52">
        <v>328575</v>
      </c>
      <c r="K27" s="52">
        <v>345618</v>
      </c>
      <c r="L27" s="52">
        <v>370879</v>
      </c>
      <c r="M27" s="52">
        <v>404246</v>
      </c>
      <c r="N27" s="52">
        <v>449034</v>
      </c>
      <c r="O27" s="52">
        <v>439607</v>
      </c>
      <c r="P27" s="52">
        <v>260813</v>
      </c>
      <c r="Q27" s="52">
        <v>322739</v>
      </c>
      <c r="R27" s="52">
        <v>393638</v>
      </c>
      <c r="S27" s="52">
        <v>475514</v>
      </c>
      <c r="T27" s="52">
        <v>626442</v>
      </c>
      <c r="U27" s="52">
        <v>427009</v>
      </c>
      <c r="V27" s="52">
        <v>420660</v>
      </c>
      <c r="W27" s="52">
        <v>459279</v>
      </c>
      <c r="DA27" s="63" t="s">
        <v>1139</v>
      </c>
    </row>
    <row r="28" spans="1:105" ht="12" customHeight="1" x14ac:dyDescent="0.25">
      <c r="A28" s="97" t="s">
        <v>124</v>
      </c>
      <c r="B28" s="52"/>
      <c r="C28" s="52">
        <v>21071</v>
      </c>
      <c r="D28" s="52">
        <v>21116</v>
      </c>
      <c r="E28" s="52">
        <v>21423</v>
      </c>
      <c r="F28" s="52">
        <v>22187</v>
      </c>
      <c r="G28" s="52">
        <v>23594</v>
      </c>
      <c r="H28" s="52">
        <v>25863</v>
      </c>
      <c r="I28" s="52">
        <v>16633</v>
      </c>
      <c r="J28" s="52">
        <v>12998</v>
      </c>
      <c r="K28" s="52">
        <v>19354</v>
      </c>
      <c r="L28" s="52">
        <v>17543</v>
      </c>
      <c r="M28" s="52">
        <v>18177</v>
      </c>
      <c r="N28" s="52">
        <v>19595</v>
      </c>
      <c r="O28" s="52">
        <v>19749</v>
      </c>
      <c r="P28" s="52">
        <v>16065</v>
      </c>
      <c r="Q28" s="52">
        <v>14093</v>
      </c>
      <c r="R28" s="52">
        <v>13159</v>
      </c>
      <c r="S28" s="52">
        <v>13952</v>
      </c>
      <c r="T28" s="52">
        <v>13071</v>
      </c>
      <c r="U28" s="52">
        <v>13446</v>
      </c>
      <c r="V28" s="52">
        <v>14063</v>
      </c>
      <c r="W28" s="52">
        <v>15571</v>
      </c>
      <c r="DA28" s="63" t="s">
        <v>1140</v>
      </c>
    </row>
    <row r="29" spans="1:105" ht="12" customHeight="1" x14ac:dyDescent="0.25">
      <c r="A29" s="97" t="s">
        <v>123</v>
      </c>
      <c r="B29" s="52"/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0</v>
      </c>
      <c r="M29" s="52">
        <v>3</v>
      </c>
      <c r="N29" s="52">
        <v>4</v>
      </c>
      <c r="O29" s="52">
        <v>11</v>
      </c>
      <c r="P29" s="52">
        <v>20</v>
      </c>
      <c r="Q29" s="52">
        <v>32</v>
      </c>
      <c r="R29" s="52">
        <v>53</v>
      </c>
      <c r="S29" s="52">
        <v>72</v>
      </c>
      <c r="T29" s="52">
        <v>43</v>
      </c>
      <c r="U29" s="52">
        <v>70</v>
      </c>
      <c r="V29" s="52">
        <v>102</v>
      </c>
      <c r="W29" s="52">
        <v>153</v>
      </c>
      <c r="DA29" s="63" t="s">
        <v>1141</v>
      </c>
    </row>
    <row r="30" spans="1:105" ht="12" customHeight="1" x14ac:dyDescent="0.25">
      <c r="A30" s="97" t="s">
        <v>122</v>
      </c>
      <c r="B30" s="52"/>
      <c r="C30" s="52">
        <v>18440</v>
      </c>
      <c r="D30" s="52">
        <v>18530</v>
      </c>
      <c r="E30" s="52">
        <v>19246</v>
      </c>
      <c r="F30" s="52">
        <v>21817</v>
      </c>
      <c r="G30" s="52">
        <v>28254</v>
      </c>
      <c r="H30" s="52">
        <v>40033</v>
      </c>
      <c r="I30" s="52">
        <v>47058</v>
      </c>
      <c r="J30" s="52">
        <v>64516</v>
      </c>
      <c r="K30" s="52">
        <v>96721</v>
      </c>
      <c r="L30" s="52">
        <v>118084</v>
      </c>
      <c r="M30" s="52">
        <v>123212</v>
      </c>
      <c r="N30" s="52">
        <v>82803</v>
      </c>
      <c r="O30" s="52">
        <v>68555</v>
      </c>
      <c r="P30" s="52">
        <v>62973</v>
      </c>
      <c r="Q30" s="52">
        <v>83482</v>
      </c>
      <c r="R30" s="52">
        <v>99639</v>
      </c>
      <c r="S30" s="52">
        <v>92345</v>
      </c>
      <c r="T30" s="52">
        <v>98253</v>
      </c>
      <c r="U30" s="52">
        <v>67790</v>
      </c>
      <c r="V30" s="52">
        <v>40031</v>
      </c>
      <c r="W30" s="52">
        <v>20124</v>
      </c>
      <c r="DA30" s="63" t="s">
        <v>1142</v>
      </c>
    </row>
    <row r="31" spans="1:105" ht="12" customHeight="1" x14ac:dyDescent="0.25">
      <c r="A31" s="97" t="s">
        <v>121</v>
      </c>
      <c r="B31" s="52"/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151</v>
      </c>
      <c r="M31" s="52">
        <v>1113</v>
      </c>
      <c r="N31" s="52">
        <v>3297</v>
      </c>
      <c r="O31" s="52">
        <v>6774</v>
      </c>
      <c r="P31" s="52">
        <v>11890</v>
      </c>
      <c r="Q31" s="52">
        <v>19551</v>
      </c>
      <c r="R31" s="52">
        <v>30782</v>
      </c>
      <c r="S31" s="52">
        <v>46798</v>
      </c>
      <c r="T31" s="52">
        <v>34841</v>
      </c>
      <c r="U31" s="52">
        <v>47874</v>
      </c>
      <c r="V31" s="52">
        <v>62961</v>
      </c>
      <c r="W31" s="52">
        <v>95383</v>
      </c>
      <c r="DA31" s="63" t="s">
        <v>1143</v>
      </c>
    </row>
    <row r="32" spans="1:105" ht="12" customHeight="1" x14ac:dyDescent="0.25">
      <c r="A32" s="125" t="s">
        <v>54</v>
      </c>
      <c r="B32" s="126"/>
      <c r="C32" s="126"/>
      <c r="D32" s="126"/>
      <c r="E32" s="126"/>
      <c r="F32" s="126"/>
      <c r="G32" s="126"/>
      <c r="H32" s="126"/>
      <c r="I32" s="126"/>
      <c r="J32" s="126"/>
      <c r="K32" s="126"/>
      <c r="L32" s="126"/>
      <c r="M32" s="126"/>
      <c r="N32" s="126"/>
      <c r="O32" s="126"/>
      <c r="P32" s="126"/>
      <c r="Q32" s="126"/>
      <c r="R32" s="126"/>
      <c r="S32" s="126"/>
      <c r="T32" s="126"/>
      <c r="U32" s="126"/>
      <c r="V32" s="126"/>
      <c r="W32" s="126"/>
      <c r="DA32" s="134"/>
    </row>
    <row r="33" spans="1:105" ht="12" customHeight="1" x14ac:dyDescent="0.25">
      <c r="A33" s="97" t="s">
        <v>51</v>
      </c>
      <c r="B33" s="52"/>
      <c r="C33" s="52">
        <v>113286</v>
      </c>
      <c r="D33" s="52">
        <v>113590</v>
      </c>
      <c r="E33" s="52">
        <v>115703</v>
      </c>
      <c r="F33" s="52">
        <v>121329</v>
      </c>
      <c r="G33" s="52">
        <v>132019</v>
      </c>
      <c r="H33" s="52">
        <v>149678</v>
      </c>
      <c r="I33" s="52">
        <v>108534</v>
      </c>
      <c r="J33" s="52">
        <v>131477</v>
      </c>
      <c r="K33" s="52">
        <v>150129</v>
      </c>
      <c r="L33" s="52">
        <v>154046</v>
      </c>
      <c r="M33" s="52">
        <v>161378</v>
      </c>
      <c r="N33" s="52">
        <v>182691</v>
      </c>
      <c r="O33" s="52">
        <v>179594</v>
      </c>
      <c r="P33" s="52">
        <v>120218</v>
      </c>
      <c r="Q33" s="52">
        <v>130706</v>
      </c>
      <c r="R33" s="52">
        <v>155066</v>
      </c>
      <c r="S33" s="52">
        <v>178121</v>
      </c>
      <c r="T33" s="52">
        <v>186072</v>
      </c>
      <c r="U33" s="52">
        <v>185369</v>
      </c>
      <c r="V33" s="52">
        <v>181415</v>
      </c>
      <c r="W33" s="52">
        <v>160158</v>
      </c>
      <c r="DA33" s="63" t="s">
        <v>1144</v>
      </c>
    </row>
    <row r="34" spans="1:105" ht="12" customHeight="1" x14ac:dyDescent="0.25">
      <c r="A34" s="97" t="s">
        <v>50</v>
      </c>
      <c r="B34" s="52"/>
      <c r="C34" s="52">
        <v>402907</v>
      </c>
      <c r="D34" s="52">
        <v>403790</v>
      </c>
      <c r="E34" s="52">
        <v>409998</v>
      </c>
      <c r="F34" s="52">
        <v>426547</v>
      </c>
      <c r="G34" s="52">
        <v>457267</v>
      </c>
      <c r="H34" s="52">
        <v>507155</v>
      </c>
      <c r="I34" s="52">
        <v>341219</v>
      </c>
      <c r="J34" s="52">
        <v>330541</v>
      </c>
      <c r="K34" s="52">
        <v>434631</v>
      </c>
      <c r="L34" s="52">
        <v>436299</v>
      </c>
      <c r="M34" s="52">
        <v>437641</v>
      </c>
      <c r="N34" s="52">
        <v>518789</v>
      </c>
      <c r="O34" s="52">
        <v>525945</v>
      </c>
      <c r="P34" s="52">
        <v>386164</v>
      </c>
      <c r="Q34" s="52">
        <v>378758</v>
      </c>
      <c r="R34" s="52">
        <v>381396</v>
      </c>
      <c r="S34" s="52">
        <v>398020</v>
      </c>
      <c r="T34" s="52">
        <v>398539</v>
      </c>
      <c r="U34" s="52">
        <v>408733</v>
      </c>
      <c r="V34" s="52">
        <v>432845</v>
      </c>
      <c r="W34" s="52">
        <v>384014</v>
      </c>
      <c r="DA34" s="63" t="s">
        <v>1145</v>
      </c>
    </row>
    <row r="35" spans="1:105" ht="12" customHeight="1" x14ac:dyDescent="0.25">
      <c r="A35" s="109" t="s">
        <v>120</v>
      </c>
      <c r="B35" s="36"/>
      <c r="C35" s="36">
        <v>72868</v>
      </c>
      <c r="D35" s="36">
        <v>73134</v>
      </c>
      <c r="E35" s="36">
        <v>75262</v>
      </c>
      <c r="F35" s="36">
        <v>82514</v>
      </c>
      <c r="G35" s="36">
        <v>99445</v>
      </c>
      <c r="H35" s="36">
        <v>129657</v>
      </c>
      <c r="I35" s="36">
        <v>131818</v>
      </c>
      <c r="J35" s="36">
        <v>187546</v>
      </c>
      <c r="K35" s="36">
        <v>246824</v>
      </c>
      <c r="L35" s="36">
        <v>297091</v>
      </c>
      <c r="M35" s="36">
        <v>299824</v>
      </c>
      <c r="N35" s="36">
        <v>234165</v>
      </c>
      <c r="O35" s="36">
        <v>198273</v>
      </c>
      <c r="P35" s="36">
        <v>188044</v>
      </c>
      <c r="Q35" s="36">
        <v>232874</v>
      </c>
      <c r="R35" s="36">
        <v>297161</v>
      </c>
      <c r="S35" s="36">
        <v>311543</v>
      </c>
      <c r="T35" s="36">
        <v>307429</v>
      </c>
      <c r="U35" s="36">
        <v>245026</v>
      </c>
      <c r="V35" s="36">
        <v>203492</v>
      </c>
      <c r="W35" s="36">
        <v>176138</v>
      </c>
      <c r="DA35" s="60" t="s">
        <v>1146</v>
      </c>
    </row>
    <row r="37" spans="1:105" ht="12" customHeight="1" x14ac:dyDescent="0.25">
      <c r="A37" s="116" t="s">
        <v>21</v>
      </c>
      <c r="B37" s="120"/>
      <c r="C37" s="120"/>
      <c r="D37" s="120"/>
      <c r="E37" s="120"/>
      <c r="F37" s="120"/>
      <c r="G37" s="120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DA37" s="129" t="s">
        <v>1223</v>
      </c>
    </row>
    <row r="38" spans="1:105" ht="12" customHeight="1" x14ac:dyDescent="0.25">
      <c r="A38" s="127" t="s">
        <v>57</v>
      </c>
      <c r="B38" s="128"/>
      <c r="C38" s="128"/>
      <c r="D38" s="128"/>
      <c r="E38" s="128"/>
      <c r="F38" s="128"/>
      <c r="G38" s="128"/>
      <c r="H38" s="128"/>
      <c r="I38" s="128"/>
      <c r="J38" s="128"/>
      <c r="K38" s="128"/>
      <c r="L38" s="128"/>
      <c r="M38" s="128"/>
      <c r="N38" s="128"/>
      <c r="O38" s="128"/>
      <c r="P38" s="128"/>
      <c r="Q38" s="128"/>
      <c r="R38" s="128"/>
      <c r="S38" s="128"/>
      <c r="T38" s="128"/>
      <c r="U38" s="128"/>
      <c r="V38" s="128"/>
      <c r="W38" s="128"/>
      <c r="DA38" s="133"/>
    </row>
    <row r="39" spans="1:105" ht="12" customHeight="1" x14ac:dyDescent="0.25">
      <c r="A39" s="97" t="s">
        <v>51</v>
      </c>
      <c r="B39" s="52"/>
      <c r="C39" s="52">
        <v>449501</v>
      </c>
      <c r="D39" s="52">
        <v>589920</v>
      </c>
      <c r="E39" s="52">
        <v>519087</v>
      </c>
      <c r="F39" s="52">
        <v>564700</v>
      </c>
      <c r="G39" s="52">
        <v>589724</v>
      </c>
      <c r="H39" s="52">
        <v>513721</v>
      </c>
      <c r="I39" s="52">
        <v>359403</v>
      </c>
      <c r="J39" s="52">
        <v>473975</v>
      </c>
      <c r="K39" s="52">
        <v>372500</v>
      </c>
      <c r="L39" s="52">
        <v>419225</v>
      </c>
      <c r="M39" s="52">
        <v>327552</v>
      </c>
      <c r="N39" s="52">
        <v>484673</v>
      </c>
      <c r="O39" s="52">
        <v>336784</v>
      </c>
      <c r="P39" s="52">
        <v>242567</v>
      </c>
      <c r="Q39" s="52">
        <v>304716</v>
      </c>
      <c r="R39" s="52">
        <v>236736</v>
      </c>
      <c r="S39" s="52">
        <v>244604</v>
      </c>
      <c r="T39" s="52">
        <v>6278</v>
      </c>
      <c r="U39" s="52">
        <v>268660</v>
      </c>
      <c r="V39" s="52">
        <v>277446</v>
      </c>
      <c r="W39" s="52">
        <v>45296</v>
      </c>
      <c r="DA39" s="63" t="s">
        <v>1224</v>
      </c>
    </row>
    <row r="40" spans="1:105" ht="12" customHeight="1" x14ac:dyDescent="0.25">
      <c r="A40" s="125" t="s">
        <v>92</v>
      </c>
      <c r="B40" s="126"/>
      <c r="C40" s="126"/>
      <c r="D40" s="126"/>
      <c r="E40" s="126"/>
      <c r="F40" s="126"/>
      <c r="G40" s="126"/>
      <c r="H40" s="126"/>
      <c r="I40" s="126"/>
      <c r="J40" s="126"/>
      <c r="K40" s="126"/>
      <c r="L40" s="126"/>
      <c r="M40" s="126"/>
      <c r="N40" s="126"/>
      <c r="O40" s="126"/>
      <c r="P40" s="126"/>
      <c r="Q40" s="126"/>
      <c r="R40" s="126"/>
      <c r="S40" s="126"/>
      <c r="T40" s="126"/>
      <c r="U40" s="126"/>
      <c r="V40" s="126"/>
      <c r="W40" s="126"/>
      <c r="DA40" s="134"/>
    </row>
    <row r="41" spans="1:105" ht="12" customHeight="1" x14ac:dyDescent="0.25">
      <c r="A41" s="97" t="s">
        <v>53</v>
      </c>
      <c r="B41" s="52"/>
      <c r="C41" s="52">
        <v>467</v>
      </c>
      <c r="D41" s="52">
        <v>562</v>
      </c>
      <c r="E41" s="52">
        <v>1100</v>
      </c>
      <c r="F41" s="52">
        <v>1772</v>
      </c>
      <c r="G41" s="52">
        <v>1272</v>
      </c>
      <c r="H41" s="52">
        <v>1649</v>
      </c>
      <c r="I41" s="52">
        <v>4218</v>
      </c>
      <c r="J41" s="52">
        <v>4585</v>
      </c>
      <c r="K41" s="52">
        <v>4116</v>
      </c>
      <c r="L41" s="52">
        <v>2642</v>
      </c>
      <c r="M41" s="52">
        <v>4536</v>
      </c>
      <c r="N41" s="52">
        <v>5276</v>
      </c>
      <c r="O41" s="52">
        <v>7160</v>
      </c>
      <c r="P41" s="52">
        <v>15991</v>
      </c>
      <c r="Q41" s="52">
        <v>22656</v>
      </c>
      <c r="R41" s="52">
        <v>26443</v>
      </c>
      <c r="S41" s="52">
        <v>17842</v>
      </c>
      <c r="T41" s="52">
        <v>10591</v>
      </c>
      <c r="U41" s="52">
        <v>12306</v>
      </c>
      <c r="V41" s="52">
        <v>16033</v>
      </c>
      <c r="W41" s="52">
        <v>12728</v>
      </c>
      <c r="DA41" s="63" t="s">
        <v>1225</v>
      </c>
    </row>
    <row r="42" spans="1:105" ht="12" customHeight="1" x14ac:dyDescent="0.25">
      <c r="A42" s="125" t="s">
        <v>55</v>
      </c>
      <c r="B42" s="126"/>
      <c r="C42" s="126"/>
      <c r="D42" s="126"/>
      <c r="E42" s="126"/>
      <c r="F42" s="126"/>
      <c r="G42" s="126"/>
      <c r="H42" s="126"/>
      <c r="I42" s="126"/>
      <c r="J42" s="126"/>
      <c r="K42" s="126"/>
      <c r="L42" s="126"/>
      <c r="M42" s="126"/>
      <c r="N42" s="126"/>
      <c r="O42" s="126"/>
      <c r="P42" s="126"/>
      <c r="Q42" s="126"/>
      <c r="R42" s="126"/>
      <c r="S42" s="126"/>
      <c r="T42" s="126"/>
      <c r="U42" s="126"/>
      <c r="V42" s="126"/>
      <c r="W42" s="126"/>
      <c r="DA42" s="134"/>
    </row>
    <row r="43" spans="1:105" ht="12" customHeight="1" x14ac:dyDescent="0.25">
      <c r="A43" s="97" t="s">
        <v>143</v>
      </c>
      <c r="B43" s="52"/>
      <c r="C43" s="52">
        <v>400498</v>
      </c>
      <c r="D43" s="52">
        <v>498977</v>
      </c>
      <c r="E43" s="52">
        <v>320921</v>
      </c>
      <c r="F43" s="52">
        <v>454322</v>
      </c>
      <c r="G43" s="52">
        <v>505725</v>
      </c>
      <c r="H43" s="52">
        <v>513652</v>
      </c>
      <c r="I43" s="52">
        <v>340175</v>
      </c>
      <c r="J43" s="52">
        <v>423469</v>
      </c>
      <c r="K43" s="52">
        <v>315923</v>
      </c>
      <c r="L43" s="52">
        <v>353590</v>
      </c>
      <c r="M43" s="52">
        <v>302577</v>
      </c>
      <c r="N43" s="52">
        <v>461019</v>
      </c>
      <c r="O43" s="52">
        <v>307313</v>
      </c>
      <c r="P43" s="52">
        <v>209197</v>
      </c>
      <c r="Q43" s="52">
        <v>267705</v>
      </c>
      <c r="R43" s="52">
        <v>235616</v>
      </c>
      <c r="S43" s="52">
        <v>286301</v>
      </c>
      <c r="T43" s="52">
        <v>235077</v>
      </c>
      <c r="U43" s="52">
        <v>263749</v>
      </c>
      <c r="V43" s="52">
        <v>304377</v>
      </c>
      <c r="W43" s="52">
        <v>198785</v>
      </c>
      <c r="DA43" s="63" t="s">
        <v>1226</v>
      </c>
    </row>
    <row r="44" spans="1:105" ht="12" customHeight="1" x14ac:dyDescent="0.25">
      <c r="A44" s="97" t="s">
        <v>124</v>
      </c>
      <c r="B44" s="52"/>
      <c r="C44" s="52">
        <v>23344</v>
      </c>
      <c r="D44" s="52">
        <v>16200</v>
      </c>
      <c r="E44" s="52">
        <v>14622</v>
      </c>
      <c r="F44" s="52">
        <v>17962</v>
      </c>
      <c r="G44" s="52">
        <v>26536</v>
      </c>
      <c r="H44" s="52">
        <v>19810</v>
      </c>
      <c r="I44" s="52">
        <v>16008</v>
      </c>
      <c r="J44" s="52">
        <v>11463</v>
      </c>
      <c r="K44" s="52">
        <v>15642</v>
      </c>
      <c r="L44" s="52">
        <v>13141</v>
      </c>
      <c r="M44" s="52">
        <v>11427</v>
      </c>
      <c r="N44" s="52">
        <v>14525</v>
      </c>
      <c r="O44" s="52">
        <v>13965</v>
      </c>
      <c r="P44" s="52">
        <v>14339</v>
      </c>
      <c r="Q44" s="52">
        <v>13666</v>
      </c>
      <c r="R44" s="52">
        <v>13031</v>
      </c>
      <c r="S44" s="52">
        <v>10339</v>
      </c>
      <c r="T44" s="52">
        <v>4258</v>
      </c>
      <c r="U44" s="52">
        <v>8236</v>
      </c>
      <c r="V44" s="52">
        <v>5221</v>
      </c>
      <c r="W44" s="52">
        <v>0</v>
      </c>
      <c r="DA44" s="63" t="s">
        <v>1227</v>
      </c>
    </row>
    <row r="45" spans="1:105" ht="12" customHeight="1" x14ac:dyDescent="0.25">
      <c r="A45" s="97" t="s">
        <v>123</v>
      </c>
      <c r="B45" s="52"/>
      <c r="C45" s="52">
        <v>0</v>
      </c>
      <c r="D45" s="52">
        <v>0</v>
      </c>
      <c r="E45" s="52">
        <v>0</v>
      </c>
      <c r="F45" s="52">
        <v>0</v>
      </c>
      <c r="G45" s="52">
        <v>0</v>
      </c>
      <c r="H45" s="52">
        <v>0</v>
      </c>
      <c r="I45" s="52">
        <v>0</v>
      </c>
      <c r="J45" s="52">
        <v>0</v>
      </c>
      <c r="K45" s="52">
        <v>153</v>
      </c>
      <c r="L45" s="52">
        <v>13</v>
      </c>
      <c r="M45" s="52">
        <v>17</v>
      </c>
      <c r="N45" s="52">
        <v>28</v>
      </c>
      <c r="O45" s="52">
        <v>116</v>
      </c>
      <c r="P45" s="52">
        <v>138</v>
      </c>
      <c r="Q45" s="52">
        <v>150</v>
      </c>
      <c r="R45" s="52">
        <v>164</v>
      </c>
      <c r="S45" s="52">
        <v>78</v>
      </c>
      <c r="T45" s="52">
        <v>79</v>
      </c>
      <c r="U45" s="52">
        <v>154</v>
      </c>
      <c r="V45" s="52">
        <v>93</v>
      </c>
      <c r="W45" s="52">
        <v>0</v>
      </c>
      <c r="DA45" s="63" t="s">
        <v>1228</v>
      </c>
    </row>
    <row r="46" spans="1:105" ht="12" customHeight="1" x14ac:dyDescent="0.25">
      <c r="A46" s="97" t="s">
        <v>122</v>
      </c>
      <c r="B46" s="52"/>
      <c r="C46" s="52">
        <v>45415</v>
      </c>
      <c r="D46" s="52">
        <v>94620</v>
      </c>
      <c r="E46" s="52">
        <v>204353</v>
      </c>
      <c r="F46" s="52">
        <v>116232</v>
      </c>
      <c r="G46" s="52">
        <v>88322</v>
      </c>
      <c r="H46" s="52">
        <v>23720</v>
      </c>
      <c r="I46" s="52">
        <v>45177</v>
      </c>
      <c r="J46" s="52">
        <v>107024</v>
      </c>
      <c r="K46" s="52">
        <v>64354</v>
      </c>
      <c r="L46" s="52">
        <v>151755</v>
      </c>
      <c r="M46" s="52">
        <v>122520</v>
      </c>
      <c r="N46" s="52">
        <v>84398</v>
      </c>
      <c r="O46" s="52">
        <v>10935</v>
      </c>
      <c r="P46" s="52">
        <v>11108</v>
      </c>
      <c r="Q46" s="52">
        <v>21583</v>
      </c>
      <c r="R46" s="52">
        <v>38500</v>
      </c>
      <c r="S46" s="52">
        <v>47394</v>
      </c>
      <c r="T46" s="52">
        <v>0</v>
      </c>
      <c r="U46" s="52">
        <v>12956</v>
      </c>
      <c r="V46" s="52">
        <v>0</v>
      </c>
      <c r="W46" s="52">
        <v>0</v>
      </c>
      <c r="DA46" s="63" t="s">
        <v>1229</v>
      </c>
    </row>
    <row r="47" spans="1:105" ht="12" customHeight="1" x14ac:dyDescent="0.25">
      <c r="A47" s="97" t="s">
        <v>121</v>
      </c>
      <c r="B47" s="52"/>
      <c r="C47" s="52">
        <v>0</v>
      </c>
      <c r="D47" s="52">
        <v>0</v>
      </c>
      <c r="E47" s="52">
        <v>0</v>
      </c>
      <c r="F47" s="52">
        <v>0</v>
      </c>
      <c r="G47" s="52">
        <v>0</v>
      </c>
      <c r="H47" s="52">
        <v>0</v>
      </c>
      <c r="I47" s="52">
        <v>0</v>
      </c>
      <c r="J47" s="52">
        <v>0</v>
      </c>
      <c r="K47" s="52">
        <v>78370</v>
      </c>
      <c r="L47" s="52">
        <v>20067</v>
      </c>
      <c r="M47" s="52">
        <v>16376</v>
      </c>
      <c r="N47" s="52">
        <v>16895</v>
      </c>
      <c r="O47" s="52">
        <v>86739</v>
      </c>
      <c r="P47" s="52">
        <v>85716</v>
      </c>
      <c r="Q47" s="52">
        <v>101864</v>
      </c>
      <c r="R47" s="52">
        <v>72082</v>
      </c>
      <c r="S47" s="52">
        <v>30019</v>
      </c>
      <c r="T47" s="52">
        <v>35537</v>
      </c>
      <c r="U47" s="52">
        <v>59915</v>
      </c>
      <c r="V47" s="52">
        <v>40713</v>
      </c>
      <c r="W47" s="52">
        <v>7</v>
      </c>
      <c r="DA47" s="63" t="s">
        <v>1230</v>
      </c>
    </row>
    <row r="48" spans="1:105" ht="12" customHeight="1" x14ac:dyDescent="0.25">
      <c r="A48" s="125" t="s">
        <v>54</v>
      </c>
      <c r="B48" s="126"/>
      <c r="C48" s="126"/>
      <c r="D48" s="126"/>
      <c r="E48" s="126"/>
      <c r="F48" s="126"/>
      <c r="G48" s="126"/>
      <c r="H48" s="126"/>
      <c r="I48" s="126"/>
      <c r="J48" s="126"/>
      <c r="K48" s="126"/>
      <c r="L48" s="126"/>
      <c r="M48" s="126"/>
      <c r="N48" s="126"/>
      <c r="O48" s="126"/>
      <c r="P48" s="126"/>
      <c r="Q48" s="126"/>
      <c r="R48" s="126"/>
      <c r="S48" s="126"/>
      <c r="T48" s="126"/>
      <c r="U48" s="126"/>
      <c r="V48" s="126"/>
      <c r="W48" s="126"/>
      <c r="DA48" s="134"/>
    </row>
    <row r="49" spans="1:105" ht="12" customHeight="1" x14ac:dyDescent="0.25">
      <c r="A49" s="97" t="s">
        <v>51</v>
      </c>
      <c r="B49" s="52"/>
      <c r="C49" s="52">
        <v>155578</v>
      </c>
      <c r="D49" s="52">
        <v>148842</v>
      </c>
      <c r="E49" s="52">
        <v>119882</v>
      </c>
      <c r="F49" s="52">
        <v>167014</v>
      </c>
      <c r="G49" s="52">
        <v>189793</v>
      </c>
      <c r="H49" s="52">
        <v>194703</v>
      </c>
      <c r="I49" s="52">
        <v>123260</v>
      </c>
      <c r="J49" s="52">
        <v>142495</v>
      </c>
      <c r="K49" s="52">
        <v>153085</v>
      </c>
      <c r="L49" s="52">
        <v>155174</v>
      </c>
      <c r="M49" s="52">
        <v>165646</v>
      </c>
      <c r="N49" s="52">
        <v>196778</v>
      </c>
      <c r="O49" s="52">
        <v>193388</v>
      </c>
      <c r="P49" s="52">
        <v>139516</v>
      </c>
      <c r="Q49" s="52">
        <v>132108</v>
      </c>
      <c r="R49" s="52">
        <v>136526</v>
      </c>
      <c r="S49" s="52">
        <v>124922</v>
      </c>
      <c r="T49" s="52">
        <v>106852</v>
      </c>
      <c r="U49" s="52">
        <v>94610</v>
      </c>
      <c r="V49" s="52">
        <v>132733</v>
      </c>
      <c r="W49" s="52">
        <v>148926</v>
      </c>
      <c r="DA49" s="63" t="s">
        <v>1231</v>
      </c>
    </row>
    <row r="50" spans="1:105" ht="12" customHeight="1" x14ac:dyDescent="0.25">
      <c r="A50" s="97" t="s">
        <v>50</v>
      </c>
      <c r="B50" s="52"/>
      <c r="C50" s="52">
        <v>452629</v>
      </c>
      <c r="D50" s="52">
        <v>462212</v>
      </c>
      <c r="E50" s="52">
        <v>268616</v>
      </c>
      <c r="F50" s="52">
        <v>422524</v>
      </c>
      <c r="G50" s="52">
        <v>602031</v>
      </c>
      <c r="H50" s="52">
        <v>621694</v>
      </c>
      <c r="I50" s="52">
        <v>393696</v>
      </c>
      <c r="J50" s="52">
        <v>377034</v>
      </c>
      <c r="K50" s="52">
        <v>393229</v>
      </c>
      <c r="L50" s="52">
        <v>354222</v>
      </c>
      <c r="M50" s="52">
        <v>327132</v>
      </c>
      <c r="N50" s="52">
        <v>509463</v>
      </c>
      <c r="O50" s="52">
        <v>419566</v>
      </c>
      <c r="P50" s="52">
        <v>377536</v>
      </c>
      <c r="Q50" s="52">
        <v>385766</v>
      </c>
      <c r="R50" s="52">
        <v>311943</v>
      </c>
      <c r="S50" s="52">
        <v>322505</v>
      </c>
      <c r="T50" s="52">
        <v>194394</v>
      </c>
      <c r="U50" s="52">
        <v>362933</v>
      </c>
      <c r="V50" s="52">
        <v>338898</v>
      </c>
      <c r="W50" s="52">
        <v>152694</v>
      </c>
      <c r="DA50" s="63" t="s">
        <v>1232</v>
      </c>
    </row>
    <row r="51" spans="1:105" ht="12" customHeight="1" x14ac:dyDescent="0.25">
      <c r="A51" s="109" t="s">
        <v>120</v>
      </c>
      <c r="B51" s="36"/>
      <c r="C51" s="36">
        <v>135825</v>
      </c>
      <c r="D51" s="36">
        <v>274739</v>
      </c>
      <c r="E51" s="36">
        <v>436111</v>
      </c>
      <c r="F51" s="36">
        <v>307800</v>
      </c>
      <c r="G51" s="36">
        <v>184279</v>
      </c>
      <c r="H51" s="36">
        <v>173744</v>
      </c>
      <c r="I51" s="36">
        <v>102275</v>
      </c>
      <c r="J51" s="36">
        <v>265902</v>
      </c>
      <c r="K51" s="36">
        <v>298019</v>
      </c>
      <c r="L51" s="36">
        <v>409949</v>
      </c>
      <c r="M51" s="36">
        <v>312231</v>
      </c>
      <c r="N51" s="36">
        <v>251536</v>
      </c>
      <c r="O51" s="36">
        <v>175230</v>
      </c>
      <c r="P51" s="36">
        <v>146111</v>
      </c>
      <c r="Q51" s="36">
        <v>189535</v>
      </c>
      <c r="R51" s="36">
        <v>207276</v>
      </c>
      <c r="S51" s="36">
        <v>185707</v>
      </c>
      <c r="T51" s="36">
        <v>93095</v>
      </c>
      <c r="U51" s="36">
        <v>170406</v>
      </c>
      <c r="V51" s="36">
        <v>158708</v>
      </c>
      <c r="W51" s="36">
        <v>26972</v>
      </c>
      <c r="DA51" s="60" t="s">
        <v>1233</v>
      </c>
    </row>
    <row r="53" spans="1:105" ht="12" customHeight="1" x14ac:dyDescent="0.25">
      <c r="A53" s="144" t="s">
        <v>20</v>
      </c>
      <c r="B53" s="120"/>
      <c r="C53" s="120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DA53" s="129" t="s">
        <v>1310</v>
      </c>
    </row>
    <row r="54" spans="1:105" ht="12" customHeight="1" x14ac:dyDescent="0.25">
      <c r="A54" s="145" t="s">
        <v>57</v>
      </c>
      <c r="B54" s="128"/>
      <c r="C54" s="128"/>
      <c r="D54" s="128"/>
      <c r="E54" s="128"/>
      <c r="F54" s="128"/>
      <c r="G54" s="128"/>
      <c r="H54" s="128"/>
      <c r="I54" s="128"/>
      <c r="J54" s="128"/>
      <c r="K54" s="128"/>
      <c r="L54" s="128"/>
      <c r="M54" s="128"/>
      <c r="N54" s="128"/>
      <c r="O54" s="128"/>
      <c r="P54" s="128"/>
      <c r="Q54" s="128"/>
      <c r="R54" s="128"/>
      <c r="S54" s="128"/>
      <c r="T54" s="128"/>
      <c r="U54" s="128"/>
      <c r="V54" s="128"/>
      <c r="W54" s="128"/>
      <c r="DA54" s="133"/>
    </row>
    <row r="55" spans="1:105" ht="12" customHeight="1" x14ac:dyDescent="0.25">
      <c r="A55" s="108" t="s">
        <v>51</v>
      </c>
      <c r="B55" s="52"/>
      <c r="C55" s="52">
        <v>162535</v>
      </c>
      <c r="D55" s="52">
        <v>214346</v>
      </c>
      <c r="E55" s="52">
        <v>188255</v>
      </c>
      <c r="F55" s="52">
        <v>204631</v>
      </c>
      <c r="G55" s="52">
        <v>213615</v>
      </c>
      <c r="H55" s="52">
        <v>160449</v>
      </c>
      <c r="I55" s="52">
        <v>111636</v>
      </c>
      <c r="J55" s="52">
        <v>137992</v>
      </c>
      <c r="K55" s="52">
        <v>106923</v>
      </c>
      <c r="L55" s="52">
        <v>111510</v>
      </c>
      <c r="M55" s="52">
        <v>84564</v>
      </c>
      <c r="N55" s="52">
        <v>141551</v>
      </c>
      <c r="O55" s="52">
        <v>87671</v>
      </c>
      <c r="P55" s="52">
        <v>141208</v>
      </c>
      <c r="Q55" s="52">
        <v>142897</v>
      </c>
      <c r="R55" s="52">
        <v>94044</v>
      </c>
      <c r="S55" s="52">
        <v>76071</v>
      </c>
      <c r="T55" s="52">
        <v>2014</v>
      </c>
      <c r="U55" s="52">
        <v>88652</v>
      </c>
      <c r="V55" s="52">
        <v>91770</v>
      </c>
      <c r="W55" s="52">
        <v>17509</v>
      </c>
      <c r="DA55" s="63" t="s">
        <v>1311</v>
      </c>
    </row>
    <row r="56" spans="1:105" ht="12" customHeight="1" x14ac:dyDescent="0.25">
      <c r="A56" s="146" t="s">
        <v>92</v>
      </c>
      <c r="B56" s="126"/>
      <c r="C56" s="126"/>
      <c r="D56" s="126"/>
      <c r="E56" s="126"/>
      <c r="F56" s="126"/>
      <c r="G56" s="126"/>
      <c r="H56" s="126"/>
      <c r="I56" s="126"/>
      <c r="J56" s="126"/>
      <c r="K56" s="126"/>
      <c r="L56" s="126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DA56" s="134"/>
    </row>
    <row r="57" spans="1:105" ht="12" customHeight="1" x14ac:dyDescent="0.25">
      <c r="A57" s="108" t="s">
        <v>53</v>
      </c>
      <c r="B57" s="52"/>
      <c r="C57" s="52">
        <v>49</v>
      </c>
      <c r="D57" s="52">
        <v>111</v>
      </c>
      <c r="E57" s="52">
        <v>326</v>
      </c>
      <c r="F57" s="52">
        <v>755</v>
      </c>
      <c r="G57" s="52">
        <v>363</v>
      </c>
      <c r="H57" s="52">
        <v>489</v>
      </c>
      <c r="I57" s="52">
        <v>997</v>
      </c>
      <c r="J57" s="52">
        <v>1761</v>
      </c>
      <c r="K57" s="52">
        <v>1767</v>
      </c>
      <c r="L57" s="52">
        <v>1064</v>
      </c>
      <c r="M57" s="52">
        <v>1908</v>
      </c>
      <c r="N57" s="52">
        <v>2552</v>
      </c>
      <c r="O57" s="52">
        <v>2911</v>
      </c>
      <c r="P57" s="52">
        <v>7063</v>
      </c>
      <c r="Q57" s="52">
        <v>10132</v>
      </c>
      <c r="R57" s="52">
        <v>9246</v>
      </c>
      <c r="S57" s="52">
        <v>6271</v>
      </c>
      <c r="T57" s="52">
        <v>168</v>
      </c>
      <c r="U57" s="52">
        <v>5723</v>
      </c>
      <c r="V57" s="52">
        <v>6763</v>
      </c>
      <c r="W57" s="52">
        <v>633</v>
      </c>
      <c r="DA57" s="63" t="s">
        <v>1312</v>
      </c>
    </row>
    <row r="58" spans="1:105" ht="12" customHeight="1" x14ac:dyDescent="0.25">
      <c r="A58" s="146" t="s">
        <v>55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108" t="s">
        <v>143</v>
      </c>
      <c r="B59" s="52"/>
      <c r="C59" s="52">
        <v>137672</v>
      </c>
      <c r="D59" s="52">
        <v>174080</v>
      </c>
      <c r="E59" s="52">
        <v>108840</v>
      </c>
      <c r="F59" s="52">
        <v>156003</v>
      </c>
      <c r="G59" s="52">
        <v>172010</v>
      </c>
      <c r="H59" s="52">
        <v>146853</v>
      </c>
      <c r="I59" s="52">
        <v>92631</v>
      </c>
      <c r="J59" s="52">
        <v>103496</v>
      </c>
      <c r="K59" s="52">
        <v>62101</v>
      </c>
      <c r="L59" s="52">
        <v>64323</v>
      </c>
      <c r="M59" s="52">
        <v>49998</v>
      </c>
      <c r="N59" s="52">
        <v>107717</v>
      </c>
      <c r="O59" s="52">
        <v>58862</v>
      </c>
      <c r="P59" s="52">
        <v>77046</v>
      </c>
      <c r="Q59" s="52">
        <v>80868</v>
      </c>
      <c r="R59" s="52">
        <v>52553</v>
      </c>
      <c r="S59" s="52">
        <v>53093</v>
      </c>
      <c r="T59" s="52">
        <v>1319</v>
      </c>
      <c r="U59" s="52">
        <v>63054</v>
      </c>
      <c r="V59" s="52">
        <v>76546</v>
      </c>
      <c r="W59" s="52">
        <v>17507</v>
      </c>
      <c r="DA59" s="63" t="s">
        <v>1313</v>
      </c>
    </row>
    <row r="60" spans="1:105" ht="12" customHeight="1" x14ac:dyDescent="0.25">
      <c r="A60" s="108" t="s">
        <v>124</v>
      </c>
      <c r="B60" s="52"/>
      <c r="C60" s="52">
        <v>8441</v>
      </c>
      <c r="D60" s="52">
        <v>5886</v>
      </c>
      <c r="E60" s="52">
        <v>5303</v>
      </c>
      <c r="F60" s="52">
        <v>6509</v>
      </c>
      <c r="G60" s="52">
        <v>9612</v>
      </c>
      <c r="H60" s="52">
        <v>6187</v>
      </c>
      <c r="I60" s="52">
        <v>4973</v>
      </c>
      <c r="J60" s="52">
        <v>3337</v>
      </c>
      <c r="K60" s="52">
        <v>4422</v>
      </c>
      <c r="L60" s="52">
        <v>3352</v>
      </c>
      <c r="M60" s="52">
        <v>2627</v>
      </c>
      <c r="N60" s="52">
        <v>4242</v>
      </c>
      <c r="O60" s="52">
        <v>3600</v>
      </c>
      <c r="P60" s="52">
        <v>8267</v>
      </c>
      <c r="Q60" s="52">
        <v>6175</v>
      </c>
      <c r="R60" s="52">
        <v>4368</v>
      </c>
      <c r="S60" s="52">
        <v>2704</v>
      </c>
      <c r="T60" s="52">
        <v>75</v>
      </c>
      <c r="U60" s="52">
        <v>2594</v>
      </c>
      <c r="V60" s="52">
        <v>1727</v>
      </c>
      <c r="W60" s="52">
        <v>0</v>
      </c>
      <c r="DA60" s="63" t="s">
        <v>1314</v>
      </c>
    </row>
    <row r="61" spans="1:105" ht="12" customHeight="1" x14ac:dyDescent="0.25">
      <c r="A61" s="108" t="s">
        <v>123</v>
      </c>
      <c r="B61" s="52"/>
      <c r="C61" s="52">
        <v>0</v>
      </c>
      <c r="D61" s="52">
        <v>0</v>
      </c>
      <c r="E61" s="52">
        <v>0</v>
      </c>
      <c r="F61" s="52">
        <v>0</v>
      </c>
      <c r="G61" s="52">
        <v>0</v>
      </c>
      <c r="H61" s="52">
        <v>0</v>
      </c>
      <c r="I61" s="52">
        <v>0</v>
      </c>
      <c r="J61" s="52">
        <v>0</v>
      </c>
      <c r="K61" s="52">
        <v>44</v>
      </c>
      <c r="L61" s="52">
        <v>4</v>
      </c>
      <c r="M61" s="52">
        <v>4</v>
      </c>
      <c r="N61" s="52">
        <v>8</v>
      </c>
      <c r="O61" s="52">
        <v>30</v>
      </c>
      <c r="P61" s="52">
        <v>80</v>
      </c>
      <c r="Q61" s="52">
        <v>68</v>
      </c>
      <c r="R61" s="52">
        <v>55</v>
      </c>
      <c r="S61" s="52">
        <v>21</v>
      </c>
      <c r="T61" s="52">
        <v>1</v>
      </c>
      <c r="U61" s="52">
        <v>49</v>
      </c>
      <c r="V61" s="52">
        <v>31</v>
      </c>
      <c r="W61" s="52">
        <v>0</v>
      </c>
      <c r="DA61" s="63" t="s">
        <v>1315</v>
      </c>
    </row>
    <row r="62" spans="1:105" ht="12" customHeight="1" x14ac:dyDescent="0.25">
      <c r="A62" s="108" t="s">
        <v>122</v>
      </c>
      <c r="B62" s="52"/>
      <c r="C62" s="52">
        <v>16422</v>
      </c>
      <c r="D62" s="52">
        <v>34380</v>
      </c>
      <c r="E62" s="52">
        <v>74112</v>
      </c>
      <c r="F62" s="52">
        <v>42119</v>
      </c>
      <c r="G62" s="52">
        <v>31993</v>
      </c>
      <c r="H62" s="52">
        <v>7409</v>
      </c>
      <c r="I62" s="52">
        <v>14032</v>
      </c>
      <c r="J62" s="52">
        <v>31159</v>
      </c>
      <c r="K62" s="52">
        <v>18196</v>
      </c>
      <c r="L62" s="52">
        <v>38712</v>
      </c>
      <c r="M62" s="52">
        <v>28170</v>
      </c>
      <c r="N62" s="52">
        <v>24650</v>
      </c>
      <c r="O62" s="52">
        <v>2819</v>
      </c>
      <c r="P62" s="52">
        <v>6404</v>
      </c>
      <c r="Q62" s="52">
        <v>9753</v>
      </c>
      <c r="R62" s="52">
        <v>12906</v>
      </c>
      <c r="S62" s="52">
        <v>12400</v>
      </c>
      <c r="T62" s="52">
        <v>0</v>
      </c>
      <c r="U62" s="52">
        <v>4081</v>
      </c>
      <c r="V62" s="52">
        <v>0</v>
      </c>
      <c r="W62" s="52">
        <v>0</v>
      </c>
      <c r="DA62" s="63" t="s">
        <v>1316</v>
      </c>
    </row>
    <row r="63" spans="1:105" ht="12" customHeight="1" x14ac:dyDescent="0.25">
      <c r="A63" s="108" t="s">
        <v>121</v>
      </c>
      <c r="B63" s="52"/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22160</v>
      </c>
      <c r="L63" s="52">
        <v>5119</v>
      </c>
      <c r="M63" s="52">
        <v>3765</v>
      </c>
      <c r="N63" s="52">
        <v>4934</v>
      </c>
      <c r="O63" s="52">
        <v>22360</v>
      </c>
      <c r="P63" s="52">
        <v>49411</v>
      </c>
      <c r="Q63" s="52">
        <v>46033</v>
      </c>
      <c r="R63" s="52">
        <v>24162</v>
      </c>
      <c r="S63" s="52">
        <v>7853</v>
      </c>
      <c r="T63" s="52">
        <v>619</v>
      </c>
      <c r="U63" s="52">
        <v>18874</v>
      </c>
      <c r="V63" s="52">
        <v>13466</v>
      </c>
      <c r="W63" s="52">
        <v>2</v>
      </c>
      <c r="DA63" s="63" t="s">
        <v>1317</v>
      </c>
    </row>
    <row r="64" spans="1:105" ht="12" customHeight="1" x14ac:dyDescent="0.25">
      <c r="A64" s="146" t="s">
        <v>54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51</v>
      </c>
      <c r="B65" s="52"/>
      <c r="C65" s="52">
        <v>6443</v>
      </c>
      <c r="D65" s="52">
        <v>11707</v>
      </c>
      <c r="E65" s="52">
        <v>10532</v>
      </c>
      <c r="F65" s="52">
        <v>15675</v>
      </c>
      <c r="G65" s="52">
        <v>17347</v>
      </c>
      <c r="H65" s="52">
        <v>13016</v>
      </c>
      <c r="I65" s="52">
        <v>6442</v>
      </c>
      <c r="J65" s="52">
        <v>14037</v>
      </c>
      <c r="K65" s="52">
        <v>10090</v>
      </c>
      <c r="L65" s="52">
        <v>10104</v>
      </c>
      <c r="M65" s="52">
        <v>9826</v>
      </c>
      <c r="N65" s="52">
        <v>17484</v>
      </c>
      <c r="O65" s="52">
        <v>12922</v>
      </c>
      <c r="P65" s="52">
        <v>15951</v>
      </c>
      <c r="Q65" s="52">
        <v>13363</v>
      </c>
      <c r="R65" s="52">
        <v>9839</v>
      </c>
      <c r="S65" s="52">
        <v>7508</v>
      </c>
      <c r="T65" s="52">
        <v>263</v>
      </c>
      <c r="U65" s="52">
        <v>6356</v>
      </c>
      <c r="V65" s="52">
        <v>10555</v>
      </c>
      <c r="W65" s="52">
        <v>5376</v>
      </c>
      <c r="DA65" s="63" t="s">
        <v>1318</v>
      </c>
    </row>
    <row r="66" spans="1:105" ht="12" customHeight="1" x14ac:dyDescent="0.25">
      <c r="A66" s="108" t="s">
        <v>50</v>
      </c>
      <c r="B66" s="52"/>
      <c r="C66" s="52">
        <v>120063</v>
      </c>
      <c r="D66" s="52">
        <v>127094</v>
      </c>
      <c r="E66" s="52">
        <v>67741</v>
      </c>
      <c r="F66" s="52">
        <v>109319</v>
      </c>
      <c r="G66" s="52">
        <v>150271</v>
      </c>
      <c r="H66" s="52">
        <v>115230</v>
      </c>
      <c r="I66" s="52">
        <v>83502</v>
      </c>
      <c r="J66" s="52">
        <v>72691</v>
      </c>
      <c r="K66" s="52">
        <v>55085</v>
      </c>
      <c r="L66" s="52">
        <v>47006</v>
      </c>
      <c r="M66" s="52">
        <v>38239</v>
      </c>
      <c r="N66" s="52">
        <v>83059</v>
      </c>
      <c r="O66" s="52">
        <v>52728</v>
      </c>
      <c r="P66" s="52">
        <v>90308</v>
      </c>
      <c r="Q66" s="52">
        <v>86857</v>
      </c>
      <c r="R66" s="52">
        <v>50589</v>
      </c>
      <c r="S66" s="52">
        <v>43509</v>
      </c>
      <c r="T66" s="52">
        <v>1184</v>
      </c>
      <c r="U66" s="52">
        <v>56001</v>
      </c>
      <c r="V66" s="52">
        <v>55312</v>
      </c>
      <c r="W66" s="52">
        <v>10311</v>
      </c>
      <c r="DA66" s="63" t="s">
        <v>1319</v>
      </c>
    </row>
    <row r="67" spans="1:105" ht="12" customHeight="1" x14ac:dyDescent="0.25">
      <c r="A67" s="115" t="s">
        <v>120</v>
      </c>
      <c r="B67" s="36"/>
      <c r="C67" s="36">
        <v>36029</v>
      </c>
      <c r="D67" s="36">
        <v>75545</v>
      </c>
      <c r="E67" s="36">
        <v>109982</v>
      </c>
      <c r="F67" s="36">
        <v>79637</v>
      </c>
      <c r="G67" s="36">
        <v>45997</v>
      </c>
      <c r="H67" s="36">
        <v>32203</v>
      </c>
      <c r="I67" s="36">
        <v>21692</v>
      </c>
      <c r="J67" s="36">
        <v>51264</v>
      </c>
      <c r="K67" s="36">
        <v>41748</v>
      </c>
      <c r="L67" s="36">
        <v>54400</v>
      </c>
      <c r="M67" s="36">
        <v>36499</v>
      </c>
      <c r="N67" s="36">
        <v>41008</v>
      </c>
      <c r="O67" s="36">
        <v>22021</v>
      </c>
      <c r="P67" s="36">
        <v>34949</v>
      </c>
      <c r="Q67" s="36">
        <v>42677</v>
      </c>
      <c r="R67" s="36">
        <v>33616</v>
      </c>
      <c r="S67" s="36">
        <v>25054</v>
      </c>
      <c r="T67" s="36">
        <v>567</v>
      </c>
      <c r="U67" s="36">
        <v>26295</v>
      </c>
      <c r="V67" s="36">
        <v>25903</v>
      </c>
      <c r="W67" s="36">
        <v>1822</v>
      </c>
      <c r="DA67" s="60" t="s">
        <v>1320</v>
      </c>
    </row>
    <row r="68" spans="1:105" ht="12" customHeight="1" x14ac:dyDescent="0.25">
      <c r="A68" s="147"/>
    </row>
    <row r="69" spans="1:105" ht="12" customHeight="1" x14ac:dyDescent="0.25">
      <c r="A69" s="144" t="s">
        <v>174</v>
      </c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DA69" s="129" t="s">
        <v>1397</v>
      </c>
    </row>
    <row r="70" spans="1:105" ht="12" customHeight="1" x14ac:dyDescent="0.25">
      <c r="A70" s="145" t="s">
        <v>57</v>
      </c>
      <c r="B70" s="128"/>
      <c r="C70" s="128"/>
      <c r="D70" s="128"/>
      <c r="E70" s="128"/>
      <c r="F70" s="128"/>
      <c r="G70" s="128"/>
      <c r="H70" s="128"/>
      <c r="I70" s="128"/>
      <c r="J70" s="128"/>
      <c r="K70" s="128"/>
      <c r="L70" s="128"/>
      <c r="M70" s="128"/>
      <c r="N70" s="128"/>
      <c r="O70" s="128"/>
      <c r="P70" s="128"/>
      <c r="Q70" s="128"/>
      <c r="R70" s="128"/>
      <c r="S70" s="128"/>
      <c r="T70" s="128"/>
      <c r="U70" s="128"/>
      <c r="V70" s="128"/>
      <c r="W70" s="128"/>
      <c r="DA70" s="133"/>
    </row>
    <row r="71" spans="1:105" ht="12" customHeight="1" x14ac:dyDescent="0.25">
      <c r="A71" s="108" t="s">
        <v>51</v>
      </c>
      <c r="B71" s="52"/>
      <c r="C71" s="52">
        <v>286966</v>
      </c>
      <c r="D71" s="52">
        <v>375574</v>
      </c>
      <c r="E71" s="52">
        <v>330832</v>
      </c>
      <c r="F71" s="52">
        <v>360069</v>
      </c>
      <c r="G71" s="52">
        <v>376109</v>
      </c>
      <c r="H71" s="52">
        <v>353272</v>
      </c>
      <c r="I71" s="52">
        <v>247767</v>
      </c>
      <c r="J71" s="52">
        <v>335983</v>
      </c>
      <c r="K71" s="52">
        <v>265577</v>
      </c>
      <c r="L71" s="52">
        <v>307715</v>
      </c>
      <c r="M71" s="52">
        <v>242988</v>
      </c>
      <c r="N71" s="52">
        <v>343122</v>
      </c>
      <c r="O71" s="52">
        <v>249113</v>
      </c>
      <c r="P71" s="52">
        <v>101359</v>
      </c>
      <c r="Q71" s="52">
        <v>161819</v>
      </c>
      <c r="R71" s="52">
        <v>142692</v>
      </c>
      <c r="S71" s="52">
        <v>168533</v>
      </c>
      <c r="T71" s="52">
        <v>4264</v>
      </c>
      <c r="U71" s="52">
        <v>180008</v>
      </c>
      <c r="V71" s="52">
        <v>185676</v>
      </c>
      <c r="W71" s="52">
        <v>27787</v>
      </c>
      <c r="DA71" s="63" t="s">
        <v>1398</v>
      </c>
    </row>
    <row r="72" spans="1:105" ht="12" customHeight="1" x14ac:dyDescent="0.25">
      <c r="A72" s="146" t="s">
        <v>92</v>
      </c>
      <c r="B72" s="126"/>
      <c r="C72" s="126"/>
      <c r="D72" s="126"/>
      <c r="E72" s="126"/>
      <c r="F72" s="126"/>
      <c r="G72" s="126"/>
      <c r="H72" s="126"/>
      <c r="I72" s="126"/>
      <c r="J72" s="126"/>
      <c r="K72" s="126"/>
      <c r="L72" s="126"/>
      <c r="M72" s="126"/>
      <c r="N72" s="126"/>
      <c r="O72" s="126"/>
      <c r="P72" s="126"/>
      <c r="Q72" s="126"/>
      <c r="R72" s="126"/>
      <c r="S72" s="126"/>
      <c r="T72" s="126"/>
      <c r="U72" s="126"/>
      <c r="V72" s="126"/>
      <c r="W72" s="126"/>
      <c r="DA72" s="134"/>
    </row>
    <row r="73" spans="1:105" ht="12" customHeight="1" x14ac:dyDescent="0.25">
      <c r="A73" s="108" t="s">
        <v>53</v>
      </c>
      <c r="B73" s="52"/>
      <c r="C73" s="52">
        <v>418</v>
      </c>
      <c r="D73" s="52">
        <v>451</v>
      </c>
      <c r="E73" s="52">
        <v>774</v>
      </c>
      <c r="F73" s="52">
        <v>1017</v>
      </c>
      <c r="G73" s="52">
        <v>909</v>
      </c>
      <c r="H73" s="52">
        <v>1160</v>
      </c>
      <c r="I73" s="52">
        <v>3221</v>
      </c>
      <c r="J73" s="52">
        <v>2824</v>
      </c>
      <c r="K73" s="52">
        <v>2349</v>
      </c>
      <c r="L73" s="52">
        <v>1578</v>
      </c>
      <c r="M73" s="52">
        <v>2628</v>
      </c>
      <c r="N73" s="52">
        <v>2724</v>
      </c>
      <c r="O73" s="52">
        <v>4249</v>
      </c>
      <c r="P73" s="52">
        <v>8928</v>
      </c>
      <c r="Q73" s="52">
        <v>12524</v>
      </c>
      <c r="R73" s="52">
        <v>17197</v>
      </c>
      <c r="S73" s="52">
        <v>11571</v>
      </c>
      <c r="T73" s="52">
        <v>10423</v>
      </c>
      <c r="U73" s="52">
        <v>6583</v>
      </c>
      <c r="V73" s="52">
        <v>9270</v>
      </c>
      <c r="W73" s="52">
        <v>12095</v>
      </c>
      <c r="DA73" s="63" t="s">
        <v>1399</v>
      </c>
    </row>
    <row r="74" spans="1:105" ht="12" customHeight="1" x14ac:dyDescent="0.25">
      <c r="A74" s="146" t="s">
        <v>55</v>
      </c>
      <c r="B74" s="126"/>
      <c r="C74" s="126"/>
      <c r="D74" s="126"/>
      <c r="E74" s="126"/>
      <c r="F74" s="126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6"/>
      <c r="V74" s="126"/>
      <c r="W74" s="126"/>
      <c r="DA74" s="134"/>
    </row>
    <row r="75" spans="1:105" ht="12" customHeight="1" x14ac:dyDescent="0.25">
      <c r="A75" s="108" t="s">
        <v>143</v>
      </c>
      <c r="B75" s="52"/>
      <c r="C75" s="52">
        <f t="shared" ref="C75:Q75" si="0">C43-C59</f>
        <v>262826</v>
      </c>
      <c r="D75" s="52">
        <f t="shared" si="0"/>
        <v>324897</v>
      </c>
      <c r="E75" s="52">
        <f t="shared" si="0"/>
        <v>212081</v>
      </c>
      <c r="F75" s="52">
        <f t="shared" si="0"/>
        <v>298319</v>
      </c>
      <c r="G75" s="52">
        <f t="shared" si="0"/>
        <v>333715</v>
      </c>
      <c r="H75" s="52">
        <f t="shared" si="0"/>
        <v>366799</v>
      </c>
      <c r="I75" s="52">
        <f t="shared" si="0"/>
        <v>247544</v>
      </c>
      <c r="J75" s="52">
        <f t="shared" si="0"/>
        <v>319973</v>
      </c>
      <c r="K75" s="52">
        <f t="shared" si="0"/>
        <v>253822</v>
      </c>
      <c r="L75" s="52">
        <f t="shared" si="0"/>
        <v>289267</v>
      </c>
      <c r="M75" s="52">
        <f t="shared" si="0"/>
        <v>252579</v>
      </c>
      <c r="N75" s="52">
        <f t="shared" si="0"/>
        <v>353302</v>
      </c>
      <c r="O75" s="52">
        <f t="shared" si="0"/>
        <v>248451</v>
      </c>
      <c r="P75" s="52">
        <f t="shared" si="0"/>
        <v>132151</v>
      </c>
      <c r="Q75" s="52">
        <f t="shared" si="0"/>
        <v>186837</v>
      </c>
      <c r="R75" s="52">
        <f t="shared" ref="R75:V75" si="1">R43-R59</f>
        <v>183063</v>
      </c>
      <c r="S75" s="52">
        <f t="shared" si="1"/>
        <v>233208</v>
      </c>
      <c r="T75" s="52">
        <f t="shared" si="1"/>
        <v>233758</v>
      </c>
      <c r="U75" s="52">
        <f t="shared" si="1"/>
        <v>200695</v>
      </c>
      <c r="V75" s="52">
        <f t="shared" si="1"/>
        <v>227831</v>
      </c>
      <c r="W75" s="52">
        <f t="shared" ref="W75" si="2">W43-W59</f>
        <v>181278</v>
      </c>
      <c r="DA75" s="63" t="s">
        <v>1400</v>
      </c>
    </row>
    <row r="76" spans="1:105" ht="12" customHeight="1" x14ac:dyDescent="0.25">
      <c r="A76" s="108" t="s">
        <v>124</v>
      </c>
      <c r="B76" s="52"/>
      <c r="C76" s="52">
        <f t="shared" ref="C76:Q76" si="3">C44-C60</f>
        <v>14903</v>
      </c>
      <c r="D76" s="52">
        <f t="shared" si="3"/>
        <v>10314</v>
      </c>
      <c r="E76" s="52">
        <f t="shared" si="3"/>
        <v>9319</v>
      </c>
      <c r="F76" s="52">
        <f t="shared" si="3"/>
        <v>11453</v>
      </c>
      <c r="G76" s="52">
        <f t="shared" si="3"/>
        <v>16924</v>
      </c>
      <c r="H76" s="52">
        <f t="shared" si="3"/>
        <v>13623</v>
      </c>
      <c r="I76" s="52">
        <f t="shared" si="3"/>
        <v>11035</v>
      </c>
      <c r="J76" s="52">
        <f t="shared" si="3"/>
        <v>8126</v>
      </c>
      <c r="K76" s="52">
        <f t="shared" si="3"/>
        <v>11220</v>
      </c>
      <c r="L76" s="52">
        <f t="shared" si="3"/>
        <v>9789</v>
      </c>
      <c r="M76" s="52">
        <f t="shared" si="3"/>
        <v>8800</v>
      </c>
      <c r="N76" s="52">
        <f t="shared" si="3"/>
        <v>10283</v>
      </c>
      <c r="O76" s="52">
        <f t="shared" si="3"/>
        <v>10365</v>
      </c>
      <c r="P76" s="52">
        <f t="shared" si="3"/>
        <v>6072</v>
      </c>
      <c r="Q76" s="52">
        <f t="shared" si="3"/>
        <v>7491</v>
      </c>
      <c r="R76" s="52">
        <f t="shared" ref="R76:V76" si="4">R44-R60</f>
        <v>8663</v>
      </c>
      <c r="S76" s="52">
        <f t="shared" si="4"/>
        <v>7635</v>
      </c>
      <c r="T76" s="52">
        <f t="shared" si="4"/>
        <v>4183</v>
      </c>
      <c r="U76" s="52">
        <f t="shared" si="4"/>
        <v>5642</v>
      </c>
      <c r="V76" s="52">
        <f t="shared" si="4"/>
        <v>3494</v>
      </c>
      <c r="W76" s="52">
        <f t="shared" ref="W76" si="5">W44-W60</f>
        <v>0</v>
      </c>
      <c r="DA76" s="63" t="s">
        <v>1401</v>
      </c>
    </row>
    <row r="77" spans="1:105" ht="12" customHeight="1" x14ac:dyDescent="0.25">
      <c r="A77" s="108" t="s">
        <v>123</v>
      </c>
      <c r="B77" s="52"/>
      <c r="C77" s="52">
        <f t="shared" ref="C77:Q77" si="6">C45-C61</f>
        <v>0</v>
      </c>
      <c r="D77" s="52">
        <f t="shared" si="6"/>
        <v>0</v>
      </c>
      <c r="E77" s="52">
        <f t="shared" si="6"/>
        <v>0</v>
      </c>
      <c r="F77" s="52">
        <f t="shared" si="6"/>
        <v>0</v>
      </c>
      <c r="G77" s="52">
        <f t="shared" si="6"/>
        <v>0</v>
      </c>
      <c r="H77" s="52">
        <f t="shared" si="6"/>
        <v>0</v>
      </c>
      <c r="I77" s="52">
        <f t="shared" si="6"/>
        <v>0</v>
      </c>
      <c r="J77" s="52">
        <f t="shared" si="6"/>
        <v>0</v>
      </c>
      <c r="K77" s="52">
        <f t="shared" si="6"/>
        <v>109</v>
      </c>
      <c r="L77" s="52">
        <f t="shared" si="6"/>
        <v>9</v>
      </c>
      <c r="M77" s="52">
        <f t="shared" si="6"/>
        <v>13</v>
      </c>
      <c r="N77" s="52">
        <f t="shared" si="6"/>
        <v>20</v>
      </c>
      <c r="O77" s="52">
        <f t="shared" si="6"/>
        <v>86</v>
      </c>
      <c r="P77" s="52">
        <f t="shared" si="6"/>
        <v>58</v>
      </c>
      <c r="Q77" s="52">
        <f t="shared" si="6"/>
        <v>82</v>
      </c>
      <c r="R77" s="52">
        <f t="shared" ref="R77:V77" si="7">R45-R61</f>
        <v>109</v>
      </c>
      <c r="S77" s="52">
        <f t="shared" si="7"/>
        <v>57</v>
      </c>
      <c r="T77" s="52">
        <f t="shared" si="7"/>
        <v>78</v>
      </c>
      <c r="U77" s="52">
        <f t="shared" si="7"/>
        <v>105</v>
      </c>
      <c r="V77" s="52">
        <f t="shared" si="7"/>
        <v>62</v>
      </c>
      <c r="W77" s="52">
        <f t="shared" ref="W77" si="8">W45-W61</f>
        <v>0</v>
      </c>
      <c r="DA77" s="63" t="s">
        <v>1402</v>
      </c>
    </row>
    <row r="78" spans="1:105" ht="12" customHeight="1" x14ac:dyDescent="0.25">
      <c r="A78" s="108" t="s">
        <v>122</v>
      </c>
      <c r="B78" s="52"/>
      <c r="C78" s="52">
        <f t="shared" ref="C78:Q78" si="9">C46-C62</f>
        <v>28993</v>
      </c>
      <c r="D78" s="52">
        <f t="shared" si="9"/>
        <v>60240</v>
      </c>
      <c r="E78" s="52">
        <f t="shared" si="9"/>
        <v>130241</v>
      </c>
      <c r="F78" s="52">
        <f t="shared" si="9"/>
        <v>74113</v>
      </c>
      <c r="G78" s="52">
        <f t="shared" si="9"/>
        <v>56329</v>
      </c>
      <c r="H78" s="52">
        <f t="shared" si="9"/>
        <v>16311</v>
      </c>
      <c r="I78" s="52">
        <f t="shared" si="9"/>
        <v>31145</v>
      </c>
      <c r="J78" s="52">
        <f t="shared" si="9"/>
        <v>75865</v>
      </c>
      <c r="K78" s="52">
        <f t="shared" si="9"/>
        <v>46158</v>
      </c>
      <c r="L78" s="52">
        <f t="shared" si="9"/>
        <v>113043</v>
      </c>
      <c r="M78" s="52">
        <f t="shared" si="9"/>
        <v>94350</v>
      </c>
      <c r="N78" s="52">
        <f t="shared" si="9"/>
        <v>59748</v>
      </c>
      <c r="O78" s="52">
        <f t="shared" si="9"/>
        <v>8116</v>
      </c>
      <c r="P78" s="52">
        <f t="shared" si="9"/>
        <v>4704</v>
      </c>
      <c r="Q78" s="52">
        <f t="shared" si="9"/>
        <v>11830</v>
      </c>
      <c r="R78" s="52">
        <f t="shared" ref="R78:V78" si="10">R46-R62</f>
        <v>25594</v>
      </c>
      <c r="S78" s="52">
        <f t="shared" si="10"/>
        <v>34994</v>
      </c>
      <c r="T78" s="52">
        <f t="shared" si="10"/>
        <v>0</v>
      </c>
      <c r="U78" s="52">
        <f t="shared" si="10"/>
        <v>8875</v>
      </c>
      <c r="V78" s="52">
        <f t="shared" si="10"/>
        <v>0</v>
      </c>
      <c r="W78" s="52">
        <f t="shared" ref="W78" si="11">W46-W62</f>
        <v>0</v>
      </c>
      <c r="DA78" s="63" t="s">
        <v>1403</v>
      </c>
    </row>
    <row r="79" spans="1:105" ht="12" customHeight="1" x14ac:dyDescent="0.25">
      <c r="A79" s="108" t="s">
        <v>121</v>
      </c>
      <c r="B79" s="52"/>
      <c r="C79" s="52">
        <f t="shared" ref="C79:Q79" si="12">C47-C63</f>
        <v>0</v>
      </c>
      <c r="D79" s="52">
        <f t="shared" si="12"/>
        <v>0</v>
      </c>
      <c r="E79" s="52">
        <f t="shared" si="12"/>
        <v>0</v>
      </c>
      <c r="F79" s="52">
        <f t="shared" si="12"/>
        <v>0</v>
      </c>
      <c r="G79" s="52">
        <f t="shared" si="12"/>
        <v>0</v>
      </c>
      <c r="H79" s="52">
        <f t="shared" si="12"/>
        <v>0</v>
      </c>
      <c r="I79" s="52">
        <f t="shared" si="12"/>
        <v>0</v>
      </c>
      <c r="J79" s="52">
        <f t="shared" si="12"/>
        <v>0</v>
      </c>
      <c r="K79" s="52">
        <f t="shared" si="12"/>
        <v>56210</v>
      </c>
      <c r="L79" s="52">
        <f t="shared" si="12"/>
        <v>14948</v>
      </c>
      <c r="M79" s="52">
        <f t="shared" si="12"/>
        <v>12611</v>
      </c>
      <c r="N79" s="52">
        <f t="shared" si="12"/>
        <v>11961</v>
      </c>
      <c r="O79" s="52">
        <f t="shared" si="12"/>
        <v>64379</v>
      </c>
      <c r="P79" s="52">
        <f t="shared" si="12"/>
        <v>36305</v>
      </c>
      <c r="Q79" s="52">
        <f t="shared" si="12"/>
        <v>55831</v>
      </c>
      <c r="R79" s="52">
        <f t="shared" ref="R79:V79" si="13">R47-R63</f>
        <v>47920</v>
      </c>
      <c r="S79" s="52">
        <f t="shared" si="13"/>
        <v>22166</v>
      </c>
      <c r="T79" s="52">
        <f t="shared" si="13"/>
        <v>34918</v>
      </c>
      <c r="U79" s="52">
        <f t="shared" si="13"/>
        <v>41041</v>
      </c>
      <c r="V79" s="52">
        <f t="shared" si="13"/>
        <v>27247</v>
      </c>
      <c r="W79" s="52">
        <f t="shared" ref="W79" si="14">W47-W63</f>
        <v>5</v>
      </c>
      <c r="DA79" s="63" t="s">
        <v>1404</v>
      </c>
    </row>
    <row r="80" spans="1:105" ht="12" customHeight="1" x14ac:dyDescent="0.25">
      <c r="A80" s="146" t="s">
        <v>54</v>
      </c>
      <c r="B80" s="126"/>
      <c r="C80" s="126"/>
      <c r="D80" s="126"/>
      <c r="E80" s="126"/>
      <c r="F80" s="126"/>
      <c r="G80" s="126"/>
      <c r="H80" s="126"/>
      <c r="I80" s="126"/>
      <c r="J80" s="126"/>
      <c r="K80" s="126"/>
      <c r="L80" s="126"/>
      <c r="M80" s="126"/>
      <c r="N80" s="126"/>
      <c r="O80" s="126"/>
      <c r="P80" s="126"/>
      <c r="Q80" s="126"/>
      <c r="R80" s="126"/>
      <c r="S80" s="126"/>
      <c r="T80" s="126"/>
      <c r="U80" s="126"/>
      <c r="V80" s="126"/>
      <c r="W80" s="126"/>
      <c r="DA80" s="134"/>
    </row>
    <row r="81" spans="1:105" ht="12" customHeight="1" x14ac:dyDescent="0.25">
      <c r="A81" s="108" t="s">
        <v>51</v>
      </c>
      <c r="B81" s="52"/>
      <c r="C81" s="52">
        <v>149135</v>
      </c>
      <c r="D81" s="52">
        <v>137135</v>
      </c>
      <c r="E81" s="52">
        <v>109350</v>
      </c>
      <c r="F81" s="52">
        <v>151339</v>
      </c>
      <c r="G81" s="52">
        <v>172446</v>
      </c>
      <c r="H81" s="52">
        <v>181687</v>
      </c>
      <c r="I81" s="52">
        <v>116818</v>
      </c>
      <c r="J81" s="52">
        <v>128458</v>
      </c>
      <c r="K81" s="52">
        <v>142995</v>
      </c>
      <c r="L81" s="52">
        <v>145070</v>
      </c>
      <c r="M81" s="52">
        <v>155820</v>
      </c>
      <c r="N81" s="52">
        <v>179294</v>
      </c>
      <c r="O81" s="52">
        <v>180466</v>
      </c>
      <c r="P81" s="52">
        <v>123565</v>
      </c>
      <c r="Q81" s="52">
        <v>118745</v>
      </c>
      <c r="R81" s="52">
        <v>126687</v>
      </c>
      <c r="S81" s="52">
        <v>117414</v>
      </c>
      <c r="T81" s="52">
        <v>106589</v>
      </c>
      <c r="U81" s="52">
        <v>88254</v>
      </c>
      <c r="V81" s="52">
        <v>122178</v>
      </c>
      <c r="W81" s="52">
        <v>143550</v>
      </c>
      <c r="DA81" s="63" t="s">
        <v>1405</v>
      </c>
    </row>
    <row r="82" spans="1:105" ht="12" customHeight="1" x14ac:dyDescent="0.25">
      <c r="A82" s="108" t="s">
        <v>50</v>
      </c>
      <c r="B82" s="52"/>
      <c r="C82" s="52">
        <v>332566</v>
      </c>
      <c r="D82" s="52">
        <v>335118</v>
      </c>
      <c r="E82" s="52">
        <v>200875</v>
      </c>
      <c r="F82" s="52">
        <v>313205</v>
      </c>
      <c r="G82" s="52">
        <v>451760</v>
      </c>
      <c r="H82" s="52">
        <v>506464</v>
      </c>
      <c r="I82" s="52">
        <v>310194</v>
      </c>
      <c r="J82" s="52">
        <v>304343</v>
      </c>
      <c r="K82" s="52">
        <v>338144</v>
      </c>
      <c r="L82" s="52">
        <v>307216</v>
      </c>
      <c r="M82" s="52">
        <v>288893</v>
      </c>
      <c r="N82" s="52">
        <v>426404</v>
      </c>
      <c r="O82" s="52">
        <v>366838</v>
      </c>
      <c r="P82" s="52">
        <v>287228</v>
      </c>
      <c r="Q82" s="52">
        <v>298909</v>
      </c>
      <c r="R82" s="52">
        <v>261354</v>
      </c>
      <c r="S82" s="52">
        <v>278996</v>
      </c>
      <c r="T82" s="52">
        <v>193210</v>
      </c>
      <c r="U82" s="52">
        <v>306932</v>
      </c>
      <c r="V82" s="52">
        <v>283586</v>
      </c>
      <c r="W82" s="52">
        <v>142383</v>
      </c>
      <c r="DA82" s="63" t="s">
        <v>1406</v>
      </c>
    </row>
    <row r="83" spans="1:105" ht="12" customHeight="1" x14ac:dyDescent="0.25">
      <c r="A83" s="115" t="s">
        <v>120</v>
      </c>
      <c r="B83" s="36"/>
      <c r="C83" s="36">
        <v>99796</v>
      </c>
      <c r="D83" s="36">
        <v>199194</v>
      </c>
      <c r="E83" s="36">
        <v>326129</v>
      </c>
      <c r="F83" s="36">
        <v>228163</v>
      </c>
      <c r="G83" s="36">
        <v>138282</v>
      </c>
      <c r="H83" s="36">
        <v>141541</v>
      </c>
      <c r="I83" s="36">
        <v>80583</v>
      </c>
      <c r="J83" s="36">
        <v>214638</v>
      </c>
      <c r="K83" s="36">
        <v>256271</v>
      </c>
      <c r="L83" s="36">
        <v>355549</v>
      </c>
      <c r="M83" s="36">
        <v>275732</v>
      </c>
      <c r="N83" s="36">
        <v>210528</v>
      </c>
      <c r="O83" s="36">
        <v>153209</v>
      </c>
      <c r="P83" s="36">
        <v>111162</v>
      </c>
      <c r="Q83" s="36">
        <v>146858</v>
      </c>
      <c r="R83" s="36">
        <v>173660</v>
      </c>
      <c r="S83" s="36">
        <v>160653</v>
      </c>
      <c r="T83" s="36">
        <v>92528</v>
      </c>
      <c r="U83" s="36">
        <v>144111</v>
      </c>
      <c r="V83" s="36">
        <v>132805</v>
      </c>
      <c r="W83" s="36">
        <v>25150</v>
      </c>
      <c r="DA83" s="60" t="s">
        <v>1407</v>
      </c>
    </row>
    <row r="85" spans="1:105" ht="12" customHeight="1" x14ac:dyDescent="0.25">
      <c r="A85" s="141" t="s">
        <v>173</v>
      </c>
      <c r="B85" s="17">
        <v>2021</v>
      </c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DA85" s="55"/>
    </row>
    <row r="86" spans="1:105" s="2" customFormat="1" ht="12" customHeight="1" x14ac:dyDescent="0.25">
      <c r="A86" s="139" t="s">
        <v>146</v>
      </c>
      <c r="B86" s="140" t="s">
        <v>145</v>
      </c>
      <c r="C86" s="140">
        <v>2001</v>
      </c>
      <c r="D86" s="140">
        <v>2002</v>
      </c>
      <c r="E86" s="140">
        <v>2003</v>
      </c>
      <c r="F86" s="140">
        <v>2004</v>
      </c>
      <c r="G86" s="140">
        <v>2005</v>
      </c>
      <c r="H86" s="140">
        <v>2006</v>
      </c>
      <c r="I86" s="140">
        <v>2007</v>
      </c>
      <c r="J86" s="140">
        <v>2008</v>
      </c>
      <c r="K86" s="140">
        <v>2009</v>
      </c>
      <c r="L86" s="140">
        <v>2010</v>
      </c>
      <c r="M86" s="140">
        <v>2011</v>
      </c>
      <c r="N86" s="140">
        <v>2012</v>
      </c>
      <c r="O86" s="140">
        <v>2013</v>
      </c>
      <c r="P86" s="140">
        <v>2014</v>
      </c>
      <c r="Q86" s="140">
        <v>2015</v>
      </c>
      <c r="R86" s="140">
        <v>2016</v>
      </c>
      <c r="S86" s="140">
        <v>2017</v>
      </c>
      <c r="T86" s="140">
        <v>2018</v>
      </c>
      <c r="U86" s="140">
        <v>2019</v>
      </c>
      <c r="V86" s="140">
        <v>2020</v>
      </c>
      <c r="W86" s="140">
        <v>2021</v>
      </c>
      <c r="DA86" s="143"/>
    </row>
    <row r="87" spans="1:105" ht="12" customHeight="1" x14ac:dyDescent="0.25">
      <c r="A87" s="116" t="s">
        <v>200</v>
      </c>
      <c r="B87" s="120"/>
      <c r="C87" s="120"/>
      <c r="D87" s="120"/>
      <c r="E87" s="120"/>
      <c r="F87" s="120"/>
      <c r="G87" s="120"/>
      <c r="H87" s="120"/>
      <c r="I87" s="120"/>
      <c r="J87" s="120"/>
      <c r="K87" s="120"/>
      <c r="L87" s="120"/>
      <c r="M87" s="120"/>
      <c r="N87" s="120"/>
      <c r="O87" s="120"/>
      <c r="P87" s="120"/>
      <c r="Q87" s="120"/>
      <c r="R87" s="120"/>
      <c r="S87" s="120"/>
      <c r="T87" s="120"/>
      <c r="U87" s="120"/>
      <c r="V87" s="120"/>
      <c r="W87" s="120"/>
      <c r="DA87" s="129" t="s">
        <v>1484</v>
      </c>
    </row>
    <row r="88" spans="1:105" ht="12.95" customHeight="1" x14ac:dyDescent="0.25">
      <c r="A88" s="127" t="s">
        <v>57</v>
      </c>
      <c r="B88" s="128">
        <f>RES_hhdet_numvin!B4</f>
        <v>0</v>
      </c>
      <c r="C88" s="128">
        <f>RES_hhdet_numvin!C4</f>
        <v>0</v>
      </c>
      <c r="D88" s="128">
        <f>RES_hhdet_numvin!D4</f>
        <v>0</v>
      </c>
      <c r="E88" s="128">
        <f>RES_hhdet_numvin!E4</f>
        <v>0</v>
      </c>
      <c r="F88" s="128">
        <f>RES_hhdet_numvin!F4</f>
        <v>0</v>
      </c>
      <c r="G88" s="128">
        <f>RES_hhdet_numvin!G4</f>
        <v>0</v>
      </c>
      <c r="H88" s="128">
        <f>RES_hhdet_numvin!H4</f>
        <v>0</v>
      </c>
      <c r="I88" s="128">
        <f>RES_hhdet_numvin!I4</f>
        <v>0</v>
      </c>
      <c r="J88" s="128">
        <f>RES_hhdet_numvin!J4</f>
        <v>0</v>
      </c>
      <c r="K88" s="128">
        <f>RES_hhdet_numvin!K4</f>
        <v>0</v>
      </c>
      <c r="L88" s="128">
        <f>RES_hhdet_numvin!L4</f>
        <v>0</v>
      </c>
      <c r="M88" s="128">
        <f>RES_hhdet_numvin!M4</f>
        <v>0</v>
      </c>
      <c r="N88" s="128">
        <f>RES_hhdet_numvin!N4</f>
        <v>0</v>
      </c>
      <c r="O88" s="128">
        <f>RES_hhdet_numvin!O4</f>
        <v>0</v>
      </c>
      <c r="P88" s="128">
        <f>RES_hhdet_numvin!P4</f>
        <v>0</v>
      </c>
      <c r="Q88" s="128">
        <f>RES_hhdet_numvin!Q4</f>
        <v>0</v>
      </c>
      <c r="R88" s="128">
        <f>RES_hhdet_numvin!R4</f>
        <v>0</v>
      </c>
      <c r="S88" s="128">
        <f>RES_hhdet_numvin!S4</f>
        <v>0</v>
      </c>
      <c r="T88" s="128">
        <f>RES_hhdet_numvin!T4</f>
        <v>0</v>
      </c>
      <c r="U88" s="128">
        <f>RES_hhdet_numvin!U4</f>
        <v>0</v>
      </c>
      <c r="V88" s="128">
        <f>RES_hhdet_numvin!V4</f>
        <v>0</v>
      </c>
      <c r="W88" s="128">
        <f>RES_hhdet_numvin!W4</f>
        <v>0</v>
      </c>
      <c r="DA88" s="133"/>
    </row>
    <row r="89" spans="1:105" ht="12" customHeight="1" x14ac:dyDescent="0.25">
      <c r="A89" s="97" t="s">
        <v>51</v>
      </c>
      <c r="B89" s="52">
        <f>RES_hhdet_numvin!B5</f>
        <v>0</v>
      </c>
      <c r="C89" s="52">
        <f>RES_hhdet_numvin!C5</f>
        <v>0</v>
      </c>
      <c r="D89" s="52">
        <f>RES_hhdet_numvin!D5</f>
        <v>0</v>
      </c>
      <c r="E89" s="52">
        <f>RES_hhdet_numvin!E5</f>
        <v>0</v>
      </c>
      <c r="F89" s="52">
        <f>RES_hhdet_numvin!F5</f>
        <v>0</v>
      </c>
      <c r="G89" s="52">
        <f>RES_hhdet_numvin!G5</f>
        <v>0</v>
      </c>
      <c r="H89" s="52">
        <f>RES_hhdet_numvin!H5</f>
        <v>90428</v>
      </c>
      <c r="I89" s="52">
        <f>RES_hhdet_numvin!I5</f>
        <v>118632</v>
      </c>
      <c r="J89" s="52">
        <f>RES_hhdet_numvin!J5</f>
        <v>219745</v>
      </c>
      <c r="K89" s="52">
        <f>RES_hhdet_numvin!K5</f>
        <v>215352</v>
      </c>
      <c r="L89" s="52">
        <f>RES_hhdet_numvin!L5</f>
        <v>282999</v>
      </c>
      <c r="M89" s="52">
        <f>RES_hhdet_numvin!M5</f>
        <v>247582</v>
      </c>
      <c r="N89" s="52">
        <f>RES_hhdet_numvin!N5</f>
        <v>398414</v>
      </c>
      <c r="O89" s="52">
        <f>RES_hhdet_numvin!O5</f>
        <v>294687</v>
      </c>
      <c r="P89" s="52">
        <f>RES_hhdet_numvin!P5</f>
        <v>222255</v>
      </c>
      <c r="Q89" s="52">
        <f>RES_hhdet_numvin!Q5</f>
        <v>288646</v>
      </c>
      <c r="R89" s="52">
        <f>RES_hhdet_numvin!R5</f>
        <v>229512</v>
      </c>
      <c r="S89" s="52">
        <f>RES_hhdet_numvin!S5</f>
        <v>240781</v>
      </c>
      <c r="T89" s="52">
        <f>RES_hhdet_numvin!T5</f>
        <v>6238</v>
      </c>
      <c r="U89" s="52">
        <f>RES_hhdet_numvin!U5</f>
        <v>268136</v>
      </c>
      <c r="V89" s="52">
        <f>RES_hhdet_numvin!V5</f>
        <v>277379</v>
      </c>
      <c r="W89" s="52">
        <f>RES_hhdet_numvin!W5</f>
        <v>45296</v>
      </c>
      <c r="DA89" s="63" t="s">
        <v>1485</v>
      </c>
    </row>
    <row r="90" spans="1:105" ht="12" hidden="1" customHeight="1" x14ac:dyDescent="0.25">
      <c r="A90" s="97" t="s">
        <v>53</v>
      </c>
      <c r="B90" s="138">
        <f>RES_hhdet_numvin!B6</f>
        <v>0</v>
      </c>
      <c r="C90" s="138">
        <f>RES_hhdet_numvin!C6</f>
        <v>0</v>
      </c>
      <c r="D90" s="138">
        <f>RES_hhdet_numvin!D6</f>
        <v>0</v>
      </c>
      <c r="E90" s="138">
        <f>RES_hhdet_numvin!E6</f>
        <v>0</v>
      </c>
      <c r="F90" s="138">
        <f>RES_hhdet_numvin!F6</f>
        <v>0</v>
      </c>
      <c r="G90" s="138">
        <f>RES_hhdet_numvin!G6</f>
        <v>0</v>
      </c>
      <c r="H90" s="138">
        <f>RES_hhdet_numvin!H6</f>
        <v>0</v>
      </c>
      <c r="I90" s="138">
        <f>RES_hhdet_numvin!I6</f>
        <v>0</v>
      </c>
      <c r="J90" s="138">
        <f>RES_hhdet_numvin!J6</f>
        <v>0</v>
      </c>
      <c r="K90" s="138">
        <f>RES_hhdet_numvin!K6</f>
        <v>0</v>
      </c>
      <c r="L90" s="138">
        <f>RES_hhdet_numvin!L6</f>
        <v>0</v>
      </c>
      <c r="M90" s="138">
        <f>RES_hhdet_numvin!M6</f>
        <v>0</v>
      </c>
      <c r="N90" s="138">
        <f>RES_hhdet_numvin!N6</f>
        <v>0</v>
      </c>
      <c r="O90" s="138">
        <f>RES_hhdet_numvin!O6</f>
        <v>0</v>
      </c>
      <c r="P90" s="138">
        <f>RES_hhdet_numvin!P6</f>
        <v>0</v>
      </c>
      <c r="Q90" s="138">
        <f>RES_hhdet_numvin!Q6</f>
        <v>0</v>
      </c>
      <c r="R90" s="138">
        <f>RES_hhdet_numvin!R6</f>
        <v>0</v>
      </c>
      <c r="S90" s="138">
        <f>RES_hhdet_numvin!S6</f>
        <v>0</v>
      </c>
      <c r="T90" s="138">
        <f>RES_hhdet_numvin!T6</f>
        <v>0</v>
      </c>
      <c r="U90" s="138">
        <f>RES_hhdet_numvin!U6</f>
        <v>0</v>
      </c>
      <c r="V90" s="138">
        <f>RES_hhdet_numvin!V6</f>
        <v>0</v>
      </c>
      <c r="W90" s="138">
        <f>RES_hhdet_numvin!W6</f>
        <v>0</v>
      </c>
      <c r="DA90" s="63"/>
    </row>
    <row r="91" spans="1:105" ht="12.95" customHeight="1" x14ac:dyDescent="0.25">
      <c r="A91" s="125" t="s">
        <v>92</v>
      </c>
      <c r="B91" s="126">
        <f>RES_hhdet_numvin!B7</f>
        <v>0</v>
      </c>
      <c r="C91" s="126">
        <f>RES_hhdet_numvin!C7</f>
        <v>0</v>
      </c>
      <c r="D91" s="126">
        <f>RES_hhdet_numvin!D7</f>
        <v>0</v>
      </c>
      <c r="E91" s="126">
        <f>RES_hhdet_numvin!E7</f>
        <v>0</v>
      </c>
      <c r="F91" s="126">
        <f>RES_hhdet_numvin!F7</f>
        <v>0</v>
      </c>
      <c r="G91" s="126">
        <f>RES_hhdet_numvin!G7</f>
        <v>0</v>
      </c>
      <c r="H91" s="126">
        <f>RES_hhdet_numvin!H7</f>
        <v>0</v>
      </c>
      <c r="I91" s="126">
        <f>RES_hhdet_numvin!I7</f>
        <v>0</v>
      </c>
      <c r="J91" s="126">
        <f>RES_hhdet_numvin!J7</f>
        <v>0</v>
      </c>
      <c r="K91" s="126">
        <f>RES_hhdet_numvin!K7</f>
        <v>0</v>
      </c>
      <c r="L91" s="126">
        <f>RES_hhdet_numvin!L7</f>
        <v>0</v>
      </c>
      <c r="M91" s="126">
        <f>RES_hhdet_numvin!M7</f>
        <v>0</v>
      </c>
      <c r="N91" s="126">
        <f>RES_hhdet_numvin!N7</f>
        <v>0</v>
      </c>
      <c r="O91" s="126">
        <f>RES_hhdet_numvin!O7</f>
        <v>0</v>
      </c>
      <c r="P91" s="126">
        <f>RES_hhdet_numvin!P7</f>
        <v>0</v>
      </c>
      <c r="Q91" s="126">
        <f>RES_hhdet_numvin!Q7</f>
        <v>0</v>
      </c>
      <c r="R91" s="126">
        <f>RES_hhdet_numvin!R7</f>
        <v>0</v>
      </c>
      <c r="S91" s="126">
        <f>RES_hhdet_numvin!S7</f>
        <v>0</v>
      </c>
      <c r="T91" s="126">
        <f>RES_hhdet_numvin!T7</f>
        <v>0</v>
      </c>
      <c r="U91" s="126">
        <f>RES_hhdet_numvin!U7</f>
        <v>0</v>
      </c>
      <c r="V91" s="126">
        <f>RES_hhdet_numvin!V7</f>
        <v>0</v>
      </c>
      <c r="W91" s="126">
        <f>RES_hhdet_numvin!W7</f>
        <v>0</v>
      </c>
      <c r="DA91" s="134"/>
    </row>
    <row r="92" spans="1:105" ht="12" customHeight="1" x14ac:dyDescent="0.25">
      <c r="A92" s="97" t="s">
        <v>53</v>
      </c>
      <c r="B92" s="52">
        <f>RES_hhdet_numvin!B8</f>
        <v>0</v>
      </c>
      <c r="C92" s="52">
        <f>RES_hhdet_numvin!C8</f>
        <v>0</v>
      </c>
      <c r="D92" s="52">
        <f>RES_hhdet_numvin!D8</f>
        <v>0</v>
      </c>
      <c r="E92" s="52">
        <f>RES_hhdet_numvin!E8</f>
        <v>0</v>
      </c>
      <c r="F92" s="52">
        <f>RES_hhdet_numvin!F8</f>
        <v>0</v>
      </c>
      <c r="G92" s="52">
        <f>RES_hhdet_numvin!G8</f>
        <v>0</v>
      </c>
      <c r="H92" s="52">
        <f>RES_hhdet_numvin!H8</f>
        <v>0</v>
      </c>
      <c r="I92" s="52">
        <f>RES_hhdet_numvin!I8</f>
        <v>0</v>
      </c>
      <c r="J92" s="52">
        <f>RES_hhdet_numvin!J8</f>
        <v>0</v>
      </c>
      <c r="K92" s="52">
        <f>RES_hhdet_numvin!K8</f>
        <v>0</v>
      </c>
      <c r="L92" s="52">
        <f>RES_hhdet_numvin!L8</f>
        <v>0</v>
      </c>
      <c r="M92" s="52">
        <f>RES_hhdet_numvin!M8</f>
        <v>0</v>
      </c>
      <c r="N92" s="52">
        <f>RES_hhdet_numvin!N8</f>
        <v>0</v>
      </c>
      <c r="O92" s="52">
        <f>RES_hhdet_numvin!O8</f>
        <v>0</v>
      </c>
      <c r="P92" s="52">
        <f>RES_hhdet_numvin!P8</f>
        <v>5087</v>
      </c>
      <c r="Q92" s="52">
        <f>RES_hhdet_numvin!Q8</f>
        <v>12466</v>
      </c>
      <c r="R92" s="52">
        <f>RES_hhdet_numvin!R8</f>
        <v>19097</v>
      </c>
      <c r="S92" s="52">
        <f>RES_hhdet_numvin!S8</f>
        <v>15205</v>
      </c>
      <c r="T92" s="52">
        <f>RES_hhdet_numvin!T8</f>
        <v>9764</v>
      </c>
      <c r="U92" s="52">
        <f>RES_hhdet_numvin!U8</f>
        <v>11949</v>
      </c>
      <c r="V92" s="52">
        <f>RES_hhdet_numvin!V8</f>
        <v>15920</v>
      </c>
      <c r="W92" s="52">
        <f>RES_hhdet_numvin!W8</f>
        <v>12728</v>
      </c>
      <c r="DA92" s="63" t="s">
        <v>1486</v>
      </c>
    </row>
    <row r="93" spans="1:105" ht="12" customHeight="1" x14ac:dyDescent="0.25">
      <c r="A93" s="125" t="s">
        <v>55</v>
      </c>
      <c r="B93" s="126">
        <f>RES_hhdet_numvin!B9</f>
        <v>0</v>
      </c>
      <c r="C93" s="126">
        <f>RES_hhdet_numvin!C9</f>
        <v>0</v>
      </c>
      <c r="D93" s="126">
        <f>RES_hhdet_numvin!D9</f>
        <v>0</v>
      </c>
      <c r="E93" s="126">
        <f>RES_hhdet_numvin!E9</f>
        <v>0</v>
      </c>
      <c r="F93" s="126">
        <f>RES_hhdet_numvin!F9</f>
        <v>0</v>
      </c>
      <c r="G93" s="126">
        <f>RES_hhdet_numvin!G9</f>
        <v>0</v>
      </c>
      <c r="H93" s="126">
        <f>RES_hhdet_numvin!H9</f>
        <v>0</v>
      </c>
      <c r="I93" s="126">
        <f>RES_hhdet_numvin!I9</f>
        <v>0</v>
      </c>
      <c r="J93" s="126">
        <f>RES_hhdet_numvin!J9</f>
        <v>0</v>
      </c>
      <c r="K93" s="126">
        <f>RES_hhdet_numvin!K9</f>
        <v>0</v>
      </c>
      <c r="L93" s="126">
        <f>RES_hhdet_numvin!L9</f>
        <v>0</v>
      </c>
      <c r="M93" s="126">
        <f>RES_hhdet_numvin!M9</f>
        <v>0</v>
      </c>
      <c r="N93" s="126">
        <f>RES_hhdet_numvin!N9</f>
        <v>0</v>
      </c>
      <c r="O93" s="126">
        <f>RES_hhdet_numvin!O9</f>
        <v>0</v>
      </c>
      <c r="P93" s="126">
        <f>RES_hhdet_numvin!P9</f>
        <v>0</v>
      </c>
      <c r="Q93" s="126">
        <f>RES_hhdet_numvin!Q9</f>
        <v>0</v>
      </c>
      <c r="R93" s="126">
        <f>RES_hhdet_numvin!R9</f>
        <v>0</v>
      </c>
      <c r="S93" s="126">
        <f>RES_hhdet_numvin!S9</f>
        <v>0</v>
      </c>
      <c r="T93" s="126">
        <f>RES_hhdet_numvin!T9</f>
        <v>0</v>
      </c>
      <c r="U93" s="126">
        <f>RES_hhdet_numvin!U9</f>
        <v>0</v>
      </c>
      <c r="V93" s="126">
        <f>RES_hhdet_numvin!V9</f>
        <v>0</v>
      </c>
      <c r="W93" s="126">
        <f>RES_hhdet_numvin!W9</f>
        <v>0</v>
      </c>
      <c r="DA93" s="134"/>
    </row>
    <row r="94" spans="1:105" ht="12" customHeight="1" x14ac:dyDescent="0.25">
      <c r="A94" s="97" t="s">
        <v>143</v>
      </c>
      <c r="B94" s="52">
        <f>RES_hhdet_numvin!B10</f>
        <v>0</v>
      </c>
      <c r="C94" s="52">
        <f>RES_hhdet_numvin!C10</f>
        <v>0</v>
      </c>
      <c r="D94" s="52">
        <f>RES_hhdet_numvin!D10</f>
        <v>0</v>
      </c>
      <c r="E94" s="52">
        <f>RES_hhdet_numvin!E10</f>
        <v>0</v>
      </c>
      <c r="F94" s="52">
        <f>RES_hhdet_numvin!F10</f>
        <v>0</v>
      </c>
      <c r="G94" s="52">
        <f>RES_hhdet_numvin!G10</f>
        <v>0</v>
      </c>
      <c r="H94" s="52">
        <f>RES_hhdet_numvin!H10</f>
        <v>64266</v>
      </c>
      <c r="I94" s="52">
        <f>RES_hhdet_numvin!I10</f>
        <v>82124</v>
      </c>
      <c r="J94" s="52">
        <f>RES_hhdet_numvin!J10</f>
        <v>143377</v>
      </c>
      <c r="K94" s="52">
        <f>RES_hhdet_numvin!K10</f>
        <v>112089</v>
      </c>
      <c r="L94" s="52">
        <f>RES_hhdet_numvin!L10</f>
        <v>152147</v>
      </c>
      <c r="M94" s="52">
        <f>RES_hhdet_numvin!M10</f>
        <v>146537</v>
      </c>
      <c r="N94" s="52">
        <f>RES_hhdet_numvin!N10</f>
        <v>310568</v>
      </c>
      <c r="O94" s="52">
        <f>RES_hhdet_numvin!O10</f>
        <v>223000</v>
      </c>
      <c r="P94" s="52">
        <f>RES_hhdet_numvin!P10</f>
        <v>168752</v>
      </c>
      <c r="Q94" s="52">
        <f>RES_hhdet_numvin!Q10</f>
        <v>222878</v>
      </c>
      <c r="R94" s="52">
        <f>RES_hhdet_numvin!R10</f>
        <v>197036</v>
      </c>
      <c r="S94" s="52">
        <f>RES_hhdet_numvin!S10</f>
        <v>245538</v>
      </c>
      <c r="T94" s="52">
        <f>RES_hhdet_numvin!T10</f>
        <v>206058</v>
      </c>
      <c r="U94" s="52">
        <f>RES_hhdet_numvin!U10</f>
        <v>252943</v>
      </c>
      <c r="V94" s="52">
        <f>RES_hhdet_numvin!V10</f>
        <v>294133</v>
      </c>
      <c r="W94" s="52">
        <f>RES_hhdet_numvin!W10</f>
        <v>198785</v>
      </c>
      <c r="DA94" s="63" t="s">
        <v>1487</v>
      </c>
    </row>
    <row r="95" spans="1:105" ht="12" customHeight="1" x14ac:dyDescent="0.25">
      <c r="A95" s="97" t="s">
        <v>124</v>
      </c>
      <c r="B95" s="52">
        <f>RES_hhdet_numvin!B11</f>
        <v>0</v>
      </c>
      <c r="C95" s="52">
        <f>RES_hhdet_numvin!C11</f>
        <v>0</v>
      </c>
      <c r="D95" s="52">
        <f>RES_hhdet_numvin!D11</f>
        <v>0</v>
      </c>
      <c r="E95" s="52">
        <f>RES_hhdet_numvin!E11</f>
        <v>0</v>
      </c>
      <c r="F95" s="52">
        <f>RES_hhdet_numvin!F11</f>
        <v>0</v>
      </c>
      <c r="G95" s="52">
        <f>RES_hhdet_numvin!G11</f>
        <v>0</v>
      </c>
      <c r="H95" s="52">
        <f>RES_hhdet_numvin!H11</f>
        <v>0</v>
      </c>
      <c r="I95" s="52">
        <f>RES_hhdet_numvin!I11</f>
        <v>0</v>
      </c>
      <c r="J95" s="52">
        <f>RES_hhdet_numvin!J11</f>
        <v>0</v>
      </c>
      <c r="K95" s="52">
        <f>RES_hhdet_numvin!K11</f>
        <v>0</v>
      </c>
      <c r="L95" s="52">
        <f>RES_hhdet_numvin!L11</f>
        <v>0</v>
      </c>
      <c r="M95" s="52">
        <f>RES_hhdet_numvin!M11</f>
        <v>0</v>
      </c>
      <c r="N95" s="52">
        <f>RES_hhdet_numvin!N11</f>
        <v>0</v>
      </c>
      <c r="O95" s="52">
        <f>RES_hhdet_numvin!O11</f>
        <v>0</v>
      </c>
      <c r="P95" s="52">
        <f>RES_hhdet_numvin!P11</f>
        <v>2285</v>
      </c>
      <c r="Q95" s="52">
        <f>RES_hhdet_numvin!Q11</f>
        <v>7874</v>
      </c>
      <c r="R95" s="52">
        <f>RES_hhdet_numvin!R11</f>
        <v>9724</v>
      </c>
      <c r="S95" s="52">
        <f>RES_hhdet_numvin!S11</f>
        <v>8908</v>
      </c>
      <c r="T95" s="52">
        <f>RES_hhdet_numvin!T11</f>
        <v>3770</v>
      </c>
      <c r="U95" s="52">
        <f>RES_hhdet_numvin!U11</f>
        <v>8094</v>
      </c>
      <c r="V95" s="52">
        <f>RES_hhdet_numvin!V11</f>
        <v>5213</v>
      </c>
      <c r="W95" s="52">
        <f>RES_hhdet_numvin!W11</f>
        <v>0</v>
      </c>
      <c r="DA95" s="63" t="s">
        <v>1488</v>
      </c>
    </row>
    <row r="96" spans="1:105" ht="12" customHeight="1" x14ac:dyDescent="0.25">
      <c r="A96" s="97" t="s">
        <v>123</v>
      </c>
      <c r="B96" s="52">
        <f>RES_hhdet_numvin!B12</f>
        <v>0</v>
      </c>
      <c r="C96" s="52">
        <f>RES_hhdet_numvin!C12</f>
        <v>0</v>
      </c>
      <c r="D96" s="52">
        <f>RES_hhdet_numvin!D12</f>
        <v>0</v>
      </c>
      <c r="E96" s="52">
        <f>RES_hhdet_numvin!E12</f>
        <v>0</v>
      </c>
      <c r="F96" s="52">
        <f>RES_hhdet_numvin!F12</f>
        <v>0</v>
      </c>
      <c r="G96" s="52">
        <f>RES_hhdet_numvin!G12</f>
        <v>0</v>
      </c>
      <c r="H96" s="52">
        <f>RES_hhdet_numvin!H12</f>
        <v>0</v>
      </c>
      <c r="I96" s="52">
        <f>RES_hhdet_numvin!I12</f>
        <v>0</v>
      </c>
      <c r="J96" s="52">
        <f>RES_hhdet_numvin!J12</f>
        <v>0</v>
      </c>
      <c r="K96" s="52">
        <f>RES_hhdet_numvin!K12</f>
        <v>0</v>
      </c>
      <c r="L96" s="52">
        <f>RES_hhdet_numvin!L12</f>
        <v>0</v>
      </c>
      <c r="M96" s="52">
        <f>RES_hhdet_numvin!M12</f>
        <v>0</v>
      </c>
      <c r="N96" s="52">
        <f>RES_hhdet_numvin!N12</f>
        <v>0</v>
      </c>
      <c r="O96" s="52">
        <f>RES_hhdet_numvin!O12</f>
        <v>0</v>
      </c>
      <c r="P96" s="52">
        <f>RES_hhdet_numvin!P12</f>
        <v>20</v>
      </c>
      <c r="Q96" s="52">
        <f>RES_hhdet_numvin!Q12</f>
        <v>89</v>
      </c>
      <c r="R96" s="52">
        <f>RES_hhdet_numvin!R12</f>
        <v>125</v>
      </c>
      <c r="S96" s="52">
        <f>RES_hhdet_numvin!S12</f>
        <v>70</v>
      </c>
      <c r="T96" s="52">
        <f>RES_hhdet_numvin!T12</f>
        <v>71</v>
      </c>
      <c r="U96" s="52">
        <f>RES_hhdet_numvin!U12</f>
        <v>152</v>
      </c>
      <c r="V96" s="52">
        <f>RES_hhdet_numvin!V12</f>
        <v>93</v>
      </c>
      <c r="W96" s="52">
        <f>RES_hhdet_numvin!W12</f>
        <v>0</v>
      </c>
      <c r="DA96" s="63" t="s">
        <v>1489</v>
      </c>
    </row>
    <row r="97" spans="1:105" ht="12" hidden="1" customHeight="1" x14ac:dyDescent="0.25">
      <c r="A97" s="97" t="s">
        <v>50</v>
      </c>
      <c r="B97" s="52">
        <f>RES_hhdet_numvin!B13</f>
        <v>0</v>
      </c>
      <c r="C97" s="52">
        <f>RES_hhdet_numvin!C13</f>
        <v>0</v>
      </c>
      <c r="D97" s="52">
        <f>RES_hhdet_numvin!D13</f>
        <v>0</v>
      </c>
      <c r="E97" s="52">
        <f>RES_hhdet_numvin!E13</f>
        <v>0</v>
      </c>
      <c r="F97" s="52">
        <f>RES_hhdet_numvin!F13</f>
        <v>0</v>
      </c>
      <c r="G97" s="52">
        <f>RES_hhdet_numvin!G13</f>
        <v>0</v>
      </c>
      <c r="H97" s="52">
        <f>RES_hhdet_numvin!H13</f>
        <v>0</v>
      </c>
      <c r="I97" s="52">
        <f>RES_hhdet_numvin!I13</f>
        <v>0</v>
      </c>
      <c r="J97" s="52">
        <f>RES_hhdet_numvin!J13</f>
        <v>0</v>
      </c>
      <c r="K97" s="52">
        <f>RES_hhdet_numvin!K13</f>
        <v>0</v>
      </c>
      <c r="L97" s="52">
        <f>RES_hhdet_numvin!L13</f>
        <v>0</v>
      </c>
      <c r="M97" s="52">
        <f>RES_hhdet_numvin!M13</f>
        <v>0</v>
      </c>
      <c r="N97" s="52">
        <f>RES_hhdet_numvin!N13</f>
        <v>0</v>
      </c>
      <c r="O97" s="52">
        <f>RES_hhdet_numvin!O13</f>
        <v>0</v>
      </c>
      <c r="P97" s="52">
        <f>RES_hhdet_numvin!P13</f>
        <v>0</v>
      </c>
      <c r="Q97" s="52">
        <f>RES_hhdet_numvin!Q13</f>
        <v>0</v>
      </c>
      <c r="R97" s="52">
        <f>RES_hhdet_numvin!R13</f>
        <v>0</v>
      </c>
      <c r="S97" s="52">
        <f>RES_hhdet_numvin!S13</f>
        <v>0</v>
      </c>
      <c r="T97" s="52">
        <f>RES_hhdet_numvin!T13</f>
        <v>0</v>
      </c>
      <c r="U97" s="52">
        <f>RES_hhdet_numvin!U13</f>
        <v>0</v>
      </c>
      <c r="V97" s="52">
        <f>RES_hhdet_numvin!V13</f>
        <v>0</v>
      </c>
      <c r="W97" s="52">
        <f>RES_hhdet_numvin!W13</f>
        <v>0</v>
      </c>
      <c r="DA97" s="63"/>
    </row>
    <row r="98" spans="1:105" ht="12" hidden="1" customHeight="1" x14ac:dyDescent="0.25">
      <c r="A98" s="97" t="s">
        <v>52</v>
      </c>
      <c r="B98" s="52">
        <f>RES_hhdet_numvin!B14</f>
        <v>0</v>
      </c>
      <c r="C98" s="52">
        <f>RES_hhdet_numvin!C14</f>
        <v>0</v>
      </c>
      <c r="D98" s="52">
        <f>RES_hhdet_numvin!D14</f>
        <v>0</v>
      </c>
      <c r="E98" s="52">
        <f>RES_hhdet_numvin!E14</f>
        <v>0</v>
      </c>
      <c r="F98" s="52">
        <f>RES_hhdet_numvin!F14</f>
        <v>0</v>
      </c>
      <c r="G98" s="52">
        <f>RES_hhdet_numvin!G14</f>
        <v>0</v>
      </c>
      <c r="H98" s="52">
        <f>RES_hhdet_numvin!H14</f>
        <v>0</v>
      </c>
      <c r="I98" s="52">
        <f>RES_hhdet_numvin!I14</f>
        <v>0</v>
      </c>
      <c r="J98" s="52">
        <f>RES_hhdet_numvin!J14</f>
        <v>0</v>
      </c>
      <c r="K98" s="52">
        <f>RES_hhdet_numvin!K14</f>
        <v>0</v>
      </c>
      <c r="L98" s="52">
        <f>RES_hhdet_numvin!L14</f>
        <v>0</v>
      </c>
      <c r="M98" s="52">
        <f>RES_hhdet_numvin!M14</f>
        <v>0</v>
      </c>
      <c r="N98" s="52">
        <f>RES_hhdet_numvin!N14</f>
        <v>0</v>
      </c>
      <c r="O98" s="52">
        <f>RES_hhdet_numvin!O14</f>
        <v>0</v>
      </c>
      <c r="P98" s="52">
        <f>RES_hhdet_numvin!P14</f>
        <v>0</v>
      </c>
      <c r="Q98" s="52">
        <f>RES_hhdet_numvin!Q14</f>
        <v>0</v>
      </c>
      <c r="R98" s="52">
        <f>RES_hhdet_numvin!R14</f>
        <v>0</v>
      </c>
      <c r="S98" s="52">
        <f>RES_hhdet_numvin!S14</f>
        <v>0</v>
      </c>
      <c r="T98" s="52">
        <f>RES_hhdet_numvin!T14</f>
        <v>0</v>
      </c>
      <c r="U98" s="52">
        <f>RES_hhdet_numvin!U14</f>
        <v>0</v>
      </c>
      <c r="V98" s="52">
        <f>RES_hhdet_numvin!V14</f>
        <v>0</v>
      </c>
      <c r="W98" s="52">
        <f>RES_hhdet_numvin!W14</f>
        <v>0</v>
      </c>
      <c r="DA98" s="63"/>
    </row>
    <row r="99" spans="1:105" ht="12" customHeight="1" x14ac:dyDescent="0.25">
      <c r="A99" s="97" t="s">
        <v>122</v>
      </c>
      <c r="B99" s="138">
        <f>RES_hhdet_numvin!B15</f>
        <v>0</v>
      </c>
      <c r="C99" s="138">
        <f>RES_hhdet_numvin!C15</f>
        <v>0</v>
      </c>
      <c r="D99" s="138">
        <f>RES_hhdet_numvin!D15</f>
        <v>0</v>
      </c>
      <c r="E99" s="138">
        <f>RES_hhdet_numvin!E15</f>
        <v>0</v>
      </c>
      <c r="F99" s="138">
        <f>RES_hhdet_numvin!F15</f>
        <v>0</v>
      </c>
      <c r="G99" s="138">
        <f>RES_hhdet_numvin!G15</f>
        <v>0</v>
      </c>
      <c r="H99" s="138">
        <f>RES_hhdet_numvin!H15</f>
        <v>0</v>
      </c>
      <c r="I99" s="138">
        <f>RES_hhdet_numvin!I15</f>
        <v>0</v>
      </c>
      <c r="J99" s="138">
        <f>RES_hhdet_numvin!J15</f>
        <v>0</v>
      </c>
      <c r="K99" s="138">
        <f>RES_hhdet_numvin!K15</f>
        <v>0</v>
      </c>
      <c r="L99" s="138">
        <f>RES_hhdet_numvin!L15</f>
        <v>0</v>
      </c>
      <c r="M99" s="138">
        <f>RES_hhdet_numvin!M15</f>
        <v>0</v>
      </c>
      <c r="N99" s="138">
        <f>RES_hhdet_numvin!N15</f>
        <v>0</v>
      </c>
      <c r="O99" s="138">
        <f>RES_hhdet_numvin!O15</f>
        <v>0</v>
      </c>
      <c r="P99" s="138">
        <f>RES_hhdet_numvin!P15</f>
        <v>1767</v>
      </c>
      <c r="Q99" s="138">
        <f>RES_hhdet_numvin!Q15</f>
        <v>12435</v>
      </c>
      <c r="R99" s="138">
        <f>RES_hhdet_numvin!R15</f>
        <v>28721</v>
      </c>
      <c r="S99" s="138">
        <f>RES_hhdet_numvin!S15</f>
        <v>40825</v>
      </c>
      <c r="T99" s="138">
        <f>RES_hhdet_numvin!T15</f>
        <v>0</v>
      </c>
      <c r="U99" s="138">
        <f>RES_hhdet_numvin!U15</f>
        <v>12730</v>
      </c>
      <c r="V99" s="138">
        <f>RES_hhdet_numvin!V15</f>
        <v>0</v>
      </c>
      <c r="W99" s="138">
        <f>RES_hhdet_numvin!W15</f>
        <v>0</v>
      </c>
      <c r="DA99" s="63" t="s">
        <v>1490</v>
      </c>
    </row>
    <row r="100" spans="1:105" ht="12" customHeight="1" x14ac:dyDescent="0.25">
      <c r="A100" s="97" t="s">
        <v>121</v>
      </c>
      <c r="B100" s="138">
        <f>RES_hhdet_numvin!B16</f>
        <v>0</v>
      </c>
      <c r="C100" s="138">
        <f>RES_hhdet_numvin!C16</f>
        <v>0</v>
      </c>
      <c r="D100" s="138">
        <f>RES_hhdet_numvin!D16</f>
        <v>0</v>
      </c>
      <c r="E100" s="138">
        <f>RES_hhdet_numvin!E16</f>
        <v>0</v>
      </c>
      <c r="F100" s="138">
        <f>RES_hhdet_numvin!F16</f>
        <v>0</v>
      </c>
      <c r="G100" s="138">
        <f>RES_hhdet_numvin!G16</f>
        <v>0</v>
      </c>
      <c r="H100" s="138">
        <f>RES_hhdet_numvin!H16</f>
        <v>0</v>
      </c>
      <c r="I100" s="138">
        <f>RES_hhdet_numvin!I16</f>
        <v>0</v>
      </c>
      <c r="J100" s="138">
        <f>RES_hhdet_numvin!J16</f>
        <v>0</v>
      </c>
      <c r="K100" s="138">
        <f>RES_hhdet_numvin!K16</f>
        <v>0</v>
      </c>
      <c r="L100" s="138">
        <f>RES_hhdet_numvin!L16</f>
        <v>0</v>
      </c>
      <c r="M100" s="138">
        <f>RES_hhdet_numvin!M16</f>
        <v>0</v>
      </c>
      <c r="N100" s="138">
        <f>RES_hhdet_numvin!N16</f>
        <v>0</v>
      </c>
      <c r="O100" s="138">
        <f>RES_hhdet_numvin!O16</f>
        <v>0</v>
      </c>
      <c r="P100" s="138">
        <f>RES_hhdet_numvin!P16</f>
        <v>13663</v>
      </c>
      <c r="Q100" s="138">
        <f>RES_hhdet_numvin!Q16</f>
        <v>58688</v>
      </c>
      <c r="R100" s="138">
        <f>RES_hhdet_numvin!R16</f>
        <v>53769</v>
      </c>
      <c r="S100" s="138">
        <f>RES_hhdet_numvin!S16</f>
        <v>25860</v>
      </c>
      <c r="T100" s="138">
        <f>RES_hhdet_numvin!T16</f>
        <v>31405</v>
      </c>
      <c r="U100" s="138">
        <f>RES_hhdet_numvin!U16</f>
        <v>58859</v>
      </c>
      <c r="V100" s="138">
        <f>RES_hhdet_numvin!V16</f>
        <v>40634</v>
      </c>
      <c r="W100" s="138">
        <f>RES_hhdet_numvin!W16</f>
        <v>7</v>
      </c>
      <c r="DA100" s="63" t="s">
        <v>1491</v>
      </c>
    </row>
    <row r="101" spans="1:105" ht="12" hidden="1" customHeight="1" x14ac:dyDescent="0.25">
      <c r="A101" s="108" t="s">
        <v>53</v>
      </c>
      <c r="B101" s="138">
        <f>RES_hhdet_numvin!B17</f>
        <v>0</v>
      </c>
      <c r="C101" s="138">
        <f>RES_hhdet_numvin!C17</f>
        <v>0</v>
      </c>
      <c r="D101" s="138">
        <f>RES_hhdet_numvin!D17</f>
        <v>0</v>
      </c>
      <c r="E101" s="138">
        <f>RES_hhdet_numvin!E17</f>
        <v>0</v>
      </c>
      <c r="F101" s="138">
        <f>RES_hhdet_numvin!F17</f>
        <v>0</v>
      </c>
      <c r="G101" s="138">
        <f>RES_hhdet_numvin!G17</f>
        <v>0</v>
      </c>
      <c r="H101" s="138">
        <f>RES_hhdet_numvin!H17</f>
        <v>0</v>
      </c>
      <c r="I101" s="138">
        <f>RES_hhdet_numvin!I17</f>
        <v>0</v>
      </c>
      <c r="J101" s="138">
        <f>RES_hhdet_numvin!J17</f>
        <v>0</v>
      </c>
      <c r="K101" s="138">
        <f>RES_hhdet_numvin!K17</f>
        <v>0</v>
      </c>
      <c r="L101" s="138">
        <f>RES_hhdet_numvin!L17</f>
        <v>0</v>
      </c>
      <c r="M101" s="138">
        <f>RES_hhdet_numvin!M17</f>
        <v>0</v>
      </c>
      <c r="N101" s="138">
        <f>RES_hhdet_numvin!N17</f>
        <v>0</v>
      </c>
      <c r="O101" s="138">
        <f>RES_hhdet_numvin!O17</f>
        <v>0</v>
      </c>
      <c r="P101" s="138">
        <f>RES_hhdet_numvin!P17</f>
        <v>0</v>
      </c>
      <c r="Q101" s="138">
        <f>RES_hhdet_numvin!Q17</f>
        <v>0</v>
      </c>
      <c r="R101" s="138">
        <f>RES_hhdet_numvin!R17</f>
        <v>0</v>
      </c>
      <c r="S101" s="138">
        <f>RES_hhdet_numvin!S17</f>
        <v>0</v>
      </c>
      <c r="T101" s="138">
        <f>RES_hhdet_numvin!T17</f>
        <v>0</v>
      </c>
      <c r="U101" s="138">
        <f>RES_hhdet_numvin!U17</f>
        <v>0</v>
      </c>
      <c r="V101" s="138">
        <f>RES_hhdet_numvin!V17</f>
        <v>0</v>
      </c>
      <c r="W101" s="138">
        <f>RES_hhdet_numvin!W17</f>
        <v>0</v>
      </c>
      <c r="DA101" s="63"/>
    </row>
    <row r="102" spans="1:105" ht="12" hidden="1" customHeight="1" x14ac:dyDescent="0.25">
      <c r="A102" s="108" t="s">
        <v>52</v>
      </c>
      <c r="B102" s="138">
        <f>RES_hhdet_numvin!B18</f>
        <v>0</v>
      </c>
      <c r="C102" s="138">
        <f>RES_hhdet_numvin!C18</f>
        <v>0</v>
      </c>
      <c r="D102" s="138">
        <f>RES_hhdet_numvin!D18</f>
        <v>0</v>
      </c>
      <c r="E102" s="138">
        <f>RES_hhdet_numvin!E18</f>
        <v>0</v>
      </c>
      <c r="F102" s="138">
        <f>RES_hhdet_numvin!F18</f>
        <v>0</v>
      </c>
      <c r="G102" s="138">
        <f>RES_hhdet_numvin!G18</f>
        <v>0</v>
      </c>
      <c r="H102" s="138">
        <f>RES_hhdet_numvin!H18</f>
        <v>0</v>
      </c>
      <c r="I102" s="138">
        <f>RES_hhdet_numvin!I18</f>
        <v>0</v>
      </c>
      <c r="J102" s="138">
        <f>RES_hhdet_numvin!J18</f>
        <v>0</v>
      </c>
      <c r="K102" s="138">
        <f>RES_hhdet_numvin!K18</f>
        <v>0</v>
      </c>
      <c r="L102" s="138">
        <f>RES_hhdet_numvin!L18</f>
        <v>0</v>
      </c>
      <c r="M102" s="138">
        <f>RES_hhdet_numvin!M18</f>
        <v>0</v>
      </c>
      <c r="N102" s="138">
        <f>RES_hhdet_numvin!N18</f>
        <v>0</v>
      </c>
      <c r="O102" s="138">
        <f>RES_hhdet_numvin!O18</f>
        <v>0</v>
      </c>
      <c r="P102" s="138">
        <f>RES_hhdet_numvin!P18</f>
        <v>0</v>
      </c>
      <c r="Q102" s="138">
        <f>RES_hhdet_numvin!Q18</f>
        <v>0</v>
      </c>
      <c r="R102" s="138">
        <f>RES_hhdet_numvin!R18</f>
        <v>0</v>
      </c>
      <c r="S102" s="138">
        <f>RES_hhdet_numvin!S18</f>
        <v>0</v>
      </c>
      <c r="T102" s="138">
        <f>RES_hhdet_numvin!T18</f>
        <v>0</v>
      </c>
      <c r="U102" s="138">
        <f>RES_hhdet_numvin!U18</f>
        <v>0</v>
      </c>
      <c r="V102" s="138">
        <f>RES_hhdet_numvin!V18</f>
        <v>0</v>
      </c>
      <c r="W102" s="138">
        <f>RES_hhdet_numvin!W18</f>
        <v>0</v>
      </c>
      <c r="DA102" s="63"/>
    </row>
    <row r="103" spans="1:105" ht="12" customHeight="1" x14ac:dyDescent="0.25">
      <c r="A103" s="125" t="s">
        <v>54</v>
      </c>
      <c r="B103" s="126">
        <f>RES_hhdet_numvin!B19</f>
        <v>0</v>
      </c>
      <c r="C103" s="126">
        <f>RES_hhdet_numvin!C19</f>
        <v>0</v>
      </c>
      <c r="D103" s="126">
        <f>RES_hhdet_numvin!D19</f>
        <v>0</v>
      </c>
      <c r="E103" s="126">
        <f>RES_hhdet_numvin!E19</f>
        <v>0</v>
      </c>
      <c r="F103" s="126">
        <f>RES_hhdet_numvin!F19</f>
        <v>0</v>
      </c>
      <c r="G103" s="126">
        <f>RES_hhdet_numvin!G19</f>
        <v>0</v>
      </c>
      <c r="H103" s="126">
        <f>RES_hhdet_numvin!H19</f>
        <v>0</v>
      </c>
      <c r="I103" s="126">
        <f>RES_hhdet_numvin!I19</f>
        <v>0</v>
      </c>
      <c r="J103" s="126">
        <f>RES_hhdet_numvin!J19</f>
        <v>0</v>
      </c>
      <c r="K103" s="126">
        <f>RES_hhdet_numvin!K19</f>
        <v>0</v>
      </c>
      <c r="L103" s="126">
        <f>RES_hhdet_numvin!L19</f>
        <v>0</v>
      </c>
      <c r="M103" s="126">
        <f>RES_hhdet_numvin!M19</f>
        <v>0</v>
      </c>
      <c r="N103" s="126">
        <f>RES_hhdet_numvin!N19</f>
        <v>0</v>
      </c>
      <c r="O103" s="126">
        <f>RES_hhdet_numvin!O19</f>
        <v>0</v>
      </c>
      <c r="P103" s="126">
        <f>RES_hhdet_numvin!P19</f>
        <v>0</v>
      </c>
      <c r="Q103" s="126">
        <f>RES_hhdet_numvin!Q19</f>
        <v>0</v>
      </c>
      <c r="R103" s="126">
        <f>RES_hhdet_numvin!R19</f>
        <v>0</v>
      </c>
      <c r="S103" s="126">
        <f>RES_hhdet_numvin!S19</f>
        <v>0</v>
      </c>
      <c r="T103" s="126">
        <f>RES_hhdet_numvin!T19</f>
        <v>0</v>
      </c>
      <c r="U103" s="126">
        <f>RES_hhdet_numvin!U19</f>
        <v>0</v>
      </c>
      <c r="V103" s="126">
        <f>RES_hhdet_numvin!V19</f>
        <v>0</v>
      </c>
      <c r="W103" s="126">
        <f>RES_hhdet_numvin!W19</f>
        <v>0</v>
      </c>
      <c r="DA103" s="134"/>
    </row>
    <row r="104" spans="1:105" ht="12" customHeight="1" x14ac:dyDescent="0.25">
      <c r="A104" s="97" t="s">
        <v>51</v>
      </c>
      <c r="B104" s="52">
        <f>RES_hhdet_numvin!B20</f>
        <v>0</v>
      </c>
      <c r="C104" s="52">
        <f>RES_hhdet_numvin!C20</f>
        <v>0</v>
      </c>
      <c r="D104" s="52">
        <f>RES_hhdet_numvin!D20</f>
        <v>0</v>
      </c>
      <c r="E104" s="52">
        <f>RES_hhdet_numvin!E20</f>
        <v>0</v>
      </c>
      <c r="F104" s="52">
        <f>RES_hhdet_numvin!F20</f>
        <v>0</v>
      </c>
      <c r="G104" s="52">
        <f>RES_hhdet_numvin!G20</f>
        <v>0</v>
      </c>
      <c r="H104" s="52">
        <f>RES_hhdet_numvin!H20</f>
        <v>0</v>
      </c>
      <c r="I104" s="52">
        <f>RES_hhdet_numvin!I20</f>
        <v>0</v>
      </c>
      <c r="J104" s="52">
        <f>RES_hhdet_numvin!J20</f>
        <v>0</v>
      </c>
      <c r="K104" s="52">
        <f>RES_hhdet_numvin!K20</f>
        <v>0</v>
      </c>
      <c r="L104" s="52">
        <f>RES_hhdet_numvin!L20</f>
        <v>0</v>
      </c>
      <c r="M104" s="52">
        <f>RES_hhdet_numvin!M20</f>
        <v>0</v>
      </c>
      <c r="N104" s="52">
        <f>RES_hhdet_numvin!N20</f>
        <v>0</v>
      </c>
      <c r="O104" s="52">
        <f>RES_hhdet_numvin!O20</f>
        <v>0</v>
      </c>
      <c r="P104" s="52">
        <f>RES_hhdet_numvin!P20</f>
        <v>40987</v>
      </c>
      <c r="Q104" s="52">
        <f>RES_hhdet_numvin!Q20</f>
        <v>64756</v>
      </c>
      <c r="R104" s="52">
        <f>RES_hhdet_numvin!R20</f>
        <v>86385</v>
      </c>
      <c r="S104" s="52">
        <f>RES_hhdet_numvin!S20</f>
        <v>90048</v>
      </c>
      <c r="T104" s="52">
        <f>RES_hhdet_numvin!T20</f>
        <v>86212</v>
      </c>
      <c r="U104" s="52">
        <f>RES_hhdet_numvin!U20</f>
        <v>87164</v>
      </c>
      <c r="V104" s="52">
        <f>RES_hhdet_numvin!V20</f>
        <v>131803</v>
      </c>
      <c r="W104" s="52">
        <f>RES_hhdet_numvin!W20</f>
        <v>148926</v>
      </c>
      <c r="DA104" s="63" t="s">
        <v>1492</v>
      </c>
    </row>
    <row r="105" spans="1:105" ht="12" customHeight="1" x14ac:dyDescent="0.25">
      <c r="A105" s="97" t="s">
        <v>50</v>
      </c>
      <c r="B105" s="52">
        <f>RES_hhdet_numvin!B21</f>
        <v>0</v>
      </c>
      <c r="C105" s="52">
        <f>RES_hhdet_numvin!C21</f>
        <v>0</v>
      </c>
      <c r="D105" s="52">
        <f>RES_hhdet_numvin!D21</f>
        <v>0</v>
      </c>
      <c r="E105" s="52">
        <f>RES_hhdet_numvin!E21</f>
        <v>0</v>
      </c>
      <c r="F105" s="52">
        <f>RES_hhdet_numvin!F21</f>
        <v>0</v>
      </c>
      <c r="G105" s="52">
        <f>RES_hhdet_numvin!G21</f>
        <v>0</v>
      </c>
      <c r="H105" s="52">
        <f>RES_hhdet_numvin!H21</f>
        <v>0</v>
      </c>
      <c r="I105" s="52">
        <f>RES_hhdet_numvin!I21</f>
        <v>0</v>
      </c>
      <c r="J105" s="52">
        <f>RES_hhdet_numvin!J21</f>
        <v>0</v>
      </c>
      <c r="K105" s="52">
        <f>RES_hhdet_numvin!K21</f>
        <v>0</v>
      </c>
      <c r="L105" s="52">
        <f>RES_hhdet_numvin!L21</f>
        <v>0</v>
      </c>
      <c r="M105" s="52">
        <f>RES_hhdet_numvin!M21</f>
        <v>0</v>
      </c>
      <c r="N105" s="52">
        <f>RES_hhdet_numvin!N21</f>
        <v>0</v>
      </c>
      <c r="O105" s="52">
        <f>RES_hhdet_numvin!O21</f>
        <v>0</v>
      </c>
      <c r="P105" s="52">
        <f>RES_hhdet_numvin!P21</f>
        <v>121734</v>
      </c>
      <c r="Q105" s="52">
        <f>RES_hhdet_numvin!Q21</f>
        <v>214015</v>
      </c>
      <c r="R105" s="52">
        <f>RES_hhdet_numvin!R21</f>
        <v>224677</v>
      </c>
      <c r="S105" s="52">
        <f>RES_hhdet_numvin!S21</f>
        <v>267697</v>
      </c>
      <c r="T105" s="52">
        <f>RES_hhdet_numvin!T21</f>
        <v>165699</v>
      </c>
      <c r="U105" s="52">
        <f>RES_hhdet_numvin!U21</f>
        <v>345335</v>
      </c>
      <c r="V105" s="52">
        <f>RES_hhdet_numvin!V21</f>
        <v>336271</v>
      </c>
      <c r="W105" s="52">
        <f>RES_hhdet_numvin!W21</f>
        <v>152694</v>
      </c>
      <c r="DA105" s="63" t="s">
        <v>1493</v>
      </c>
    </row>
    <row r="106" spans="1:105" ht="12" customHeight="1" x14ac:dyDescent="0.25">
      <c r="A106" s="109" t="s">
        <v>120</v>
      </c>
      <c r="B106" s="36">
        <f>RES_hhdet_numvin!B22</f>
        <v>0</v>
      </c>
      <c r="C106" s="36">
        <f>RES_hhdet_numvin!C22</f>
        <v>0</v>
      </c>
      <c r="D106" s="36">
        <f>RES_hhdet_numvin!D22</f>
        <v>0</v>
      </c>
      <c r="E106" s="36">
        <f>RES_hhdet_numvin!E22</f>
        <v>0</v>
      </c>
      <c r="F106" s="36">
        <f>RES_hhdet_numvin!F22</f>
        <v>0</v>
      </c>
      <c r="G106" s="36">
        <f>RES_hhdet_numvin!G22</f>
        <v>0</v>
      </c>
      <c r="H106" s="36">
        <f>RES_hhdet_numvin!H22</f>
        <v>0</v>
      </c>
      <c r="I106" s="36">
        <f>RES_hhdet_numvin!I22</f>
        <v>0</v>
      </c>
      <c r="J106" s="36">
        <f>RES_hhdet_numvin!J22</f>
        <v>0</v>
      </c>
      <c r="K106" s="36">
        <f>RES_hhdet_numvin!K22</f>
        <v>0</v>
      </c>
      <c r="L106" s="36">
        <f>RES_hhdet_numvin!L22</f>
        <v>0</v>
      </c>
      <c r="M106" s="36">
        <f>RES_hhdet_numvin!M22</f>
        <v>0</v>
      </c>
      <c r="N106" s="36">
        <f>RES_hhdet_numvin!N22</f>
        <v>0</v>
      </c>
      <c r="O106" s="36">
        <f>RES_hhdet_numvin!O22</f>
        <v>0</v>
      </c>
      <c r="P106" s="36">
        <f>RES_hhdet_numvin!P22</f>
        <v>47118</v>
      </c>
      <c r="Q106" s="36">
        <f>RES_hhdet_numvin!Q22</f>
        <v>105149</v>
      </c>
      <c r="R106" s="36">
        <f>RES_hhdet_numvin!R22</f>
        <v>149296</v>
      </c>
      <c r="S106" s="36">
        <f>RES_hhdet_numvin!S22</f>
        <v>154149</v>
      </c>
      <c r="T106" s="36">
        <f>RES_hhdet_numvin!T22</f>
        <v>79364</v>
      </c>
      <c r="U106" s="36">
        <f>RES_hhdet_numvin!U22</f>
        <v>162148</v>
      </c>
      <c r="V106" s="36">
        <f>RES_hhdet_numvin!V22</f>
        <v>157483</v>
      </c>
      <c r="W106" s="36">
        <f>RES_hhdet_numvin!W22</f>
        <v>26972</v>
      </c>
      <c r="DA106" s="60" t="s">
        <v>1494</v>
      </c>
    </row>
    <row r="108" spans="1:105" s="2" customFormat="1" ht="12" customHeight="1" x14ac:dyDescent="0.25">
      <c r="A108" s="135" t="s">
        <v>172</v>
      </c>
      <c r="B108" s="136"/>
      <c r="C108" s="137"/>
      <c r="D108" s="137"/>
      <c r="E108" s="137"/>
      <c r="F108" s="137"/>
      <c r="G108" s="137"/>
      <c r="H108" s="137"/>
      <c r="I108" s="137"/>
      <c r="J108" s="137"/>
      <c r="K108" s="137"/>
      <c r="L108" s="137"/>
      <c r="M108" s="137"/>
      <c r="N108" s="137"/>
      <c r="O108" s="137"/>
      <c r="P108" s="137"/>
      <c r="Q108" s="137"/>
      <c r="R108" s="137"/>
      <c r="S108" s="137"/>
      <c r="T108" s="137"/>
      <c r="U108" s="137"/>
      <c r="V108" s="137"/>
      <c r="W108" s="137"/>
      <c r="DA108" s="142"/>
    </row>
    <row r="110" spans="1:105" ht="12" customHeight="1" x14ac:dyDescent="0.25">
      <c r="A110" s="116" t="s">
        <v>98</v>
      </c>
      <c r="B110" s="117">
        <f t="shared" ref="B110:Q110" si="15">B111+B114+B116+B126</f>
        <v>4474.7257337389565</v>
      </c>
      <c r="C110" s="117">
        <f t="shared" si="15"/>
        <v>4941.727005153245</v>
      </c>
      <c r="D110" s="117">
        <f t="shared" si="15"/>
        <v>5482.2044233706392</v>
      </c>
      <c r="E110" s="117">
        <f t="shared" si="15"/>
        <v>5573.0056375518989</v>
      </c>
      <c r="F110" s="117">
        <f t="shared" si="15"/>
        <v>5856.6074155805636</v>
      </c>
      <c r="G110" s="117">
        <f t="shared" si="15"/>
        <v>6472.4881980533755</v>
      </c>
      <c r="H110" s="117">
        <f t="shared" si="15"/>
        <v>7353.1411462635133</v>
      </c>
      <c r="I110" s="117">
        <f t="shared" si="15"/>
        <v>6648.4850580013535</v>
      </c>
      <c r="J110" s="117">
        <f t="shared" si="15"/>
        <v>7134.3790595750161</v>
      </c>
      <c r="K110" s="117">
        <f t="shared" si="15"/>
        <v>7343.1429064512586</v>
      </c>
      <c r="L110" s="117">
        <f t="shared" si="15"/>
        <v>8389.4408271588782</v>
      </c>
      <c r="M110" s="117">
        <f t="shared" si="15"/>
        <v>7272.6257040916707</v>
      </c>
      <c r="N110" s="117">
        <f t="shared" si="15"/>
        <v>7654.4321641449487</v>
      </c>
      <c r="O110" s="117">
        <f t="shared" si="15"/>
        <v>7376.5893887714392</v>
      </c>
      <c r="P110" s="117">
        <f t="shared" si="15"/>
        <v>6780.8178848254956</v>
      </c>
      <c r="Q110" s="117">
        <f t="shared" si="15"/>
        <v>6651.7916515211173</v>
      </c>
      <c r="R110" s="117">
        <f t="shared" ref="R110:V110" si="16">R111+R114+R116+R126</f>
        <v>7018.0608729031519</v>
      </c>
      <c r="S110" s="117">
        <f t="shared" si="16"/>
        <v>6966.2633137401099</v>
      </c>
      <c r="T110" s="117">
        <f t="shared" si="16"/>
        <v>6524.1732080883066</v>
      </c>
      <c r="U110" s="117">
        <f t="shared" si="16"/>
        <v>5340.9985578316091</v>
      </c>
      <c r="V110" s="117">
        <f t="shared" si="16"/>
        <v>5533.2059151486792</v>
      </c>
      <c r="W110" s="117">
        <f t="shared" ref="W110" si="17">W111+W114+W116+W126</f>
        <v>5135.2031863791262</v>
      </c>
      <c r="DA110" s="129" t="s">
        <v>1571</v>
      </c>
    </row>
    <row r="111" spans="1:105" ht="12" customHeight="1" x14ac:dyDescent="0.25">
      <c r="A111" s="121" t="s">
        <v>57</v>
      </c>
      <c r="B111" s="122">
        <f t="shared" ref="B111:Q111" si="18">SUM(B112:B113)</f>
        <v>3890.93501378272</v>
      </c>
      <c r="C111" s="122">
        <f t="shared" si="18"/>
        <v>4347.0046165932608</v>
      </c>
      <c r="D111" s="122">
        <f t="shared" si="18"/>
        <v>4801.7833124038361</v>
      </c>
      <c r="E111" s="122">
        <f t="shared" si="18"/>
        <v>4716.5201271527958</v>
      </c>
      <c r="F111" s="122">
        <f t="shared" si="18"/>
        <v>4941.6020152847013</v>
      </c>
      <c r="G111" s="122">
        <f t="shared" si="18"/>
        <v>5531.061068802931</v>
      </c>
      <c r="H111" s="122">
        <f t="shared" si="18"/>
        <v>6313.4459115900727</v>
      </c>
      <c r="I111" s="122">
        <f t="shared" si="18"/>
        <v>5638.5089589371664</v>
      </c>
      <c r="J111" s="122">
        <f t="shared" si="18"/>
        <v>6044.8086846820879</v>
      </c>
      <c r="K111" s="122">
        <f t="shared" si="18"/>
        <v>6218.8386458529922</v>
      </c>
      <c r="L111" s="122">
        <f t="shared" si="18"/>
        <v>7222.3706585764567</v>
      </c>
      <c r="M111" s="122">
        <f t="shared" si="18"/>
        <v>6156.7063214324789</v>
      </c>
      <c r="N111" s="122">
        <f t="shared" si="18"/>
        <v>6521.4795709222399</v>
      </c>
      <c r="O111" s="122">
        <f t="shared" si="18"/>
        <v>6265.0571642908999</v>
      </c>
      <c r="P111" s="122">
        <f t="shared" si="18"/>
        <v>5677.5288301389983</v>
      </c>
      <c r="Q111" s="122">
        <f t="shared" si="18"/>
        <v>5561.0325465696824</v>
      </c>
      <c r="R111" s="122">
        <f t="shared" ref="R111:V111" si="19">SUM(R112:R113)</f>
        <v>5937.6299040397271</v>
      </c>
      <c r="S111" s="122">
        <f t="shared" si="19"/>
        <v>5909.4412622667569</v>
      </c>
      <c r="T111" s="122">
        <f t="shared" si="19"/>
        <v>5550.4508938275922</v>
      </c>
      <c r="U111" s="122">
        <f t="shared" si="19"/>
        <v>4491.4574244098249</v>
      </c>
      <c r="V111" s="122">
        <f t="shared" si="19"/>
        <v>4693.9544225276513</v>
      </c>
      <c r="W111" s="122">
        <f t="shared" ref="W111" si="20">SUM(W112:W113)</f>
        <v>4384.5136926232972</v>
      </c>
      <c r="DA111" s="130" t="s">
        <v>1572</v>
      </c>
    </row>
    <row r="112" spans="1:105" ht="12" customHeight="1" x14ac:dyDescent="0.25">
      <c r="A112" s="97" t="s">
        <v>51</v>
      </c>
      <c r="B112" s="98">
        <v>3872.5683518332298</v>
      </c>
      <c r="C112" s="98">
        <v>4326.3272700160178</v>
      </c>
      <c r="D112" s="98">
        <v>4778.9899134481366</v>
      </c>
      <c r="E112" s="98">
        <v>4693.9814584452706</v>
      </c>
      <c r="F112" s="98">
        <v>4918.200808401064</v>
      </c>
      <c r="G112" s="98">
        <v>5505.0526613461143</v>
      </c>
      <c r="H112" s="98">
        <v>6283.6554561001221</v>
      </c>
      <c r="I112" s="98">
        <v>5612.434822179981</v>
      </c>
      <c r="J112" s="98">
        <v>6016.918479967193</v>
      </c>
      <c r="K112" s="98">
        <v>6190.3371107718522</v>
      </c>
      <c r="L112" s="98">
        <v>7188.9139132528189</v>
      </c>
      <c r="M112" s="98">
        <v>6128.6693884681235</v>
      </c>
      <c r="N112" s="98">
        <v>6491.7460285123389</v>
      </c>
      <c r="O112" s="98">
        <v>6236.7380521963878</v>
      </c>
      <c r="P112" s="98">
        <v>5652.6374683410531</v>
      </c>
      <c r="Q112" s="98">
        <v>5536.9649183146948</v>
      </c>
      <c r="R112" s="98">
        <v>5911.918639533772</v>
      </c>
      <c r="S112" s="98">
        <v>5883.8653004681419</v>
      </c>
      <c r="T112" s="98">
        <v>5525.9476784178833</v>
      </c>
      <c r="U112" s="98">
        <v>4471.8003439380873</v>
      </c>
      <c r="V112" s="98">
        <v>4673.1457007738591</v>
      </c>
      <c r="W112" s="98">
        <v>4365.3769274863871</v>
      </c>
      <c r="DA112" s="63" t="s">
        <v>1573</v>
      </c>
    </row>
    <row r="113" spans="1:105" ht="12" customHeight="1" x14ac:dyDescent="0.25">
      <c r="A113" s="97" t="s">
        <v>53</v>
      </c>
      <c r="B113" s="98">
        <v>18.366661949490208</v>
      </c>
      <c r="C113" s="98">
        <v>20.677346577243323</v>
      </c>
      <c r="D113" s="98">
        <v>22.793398955699782</v>
      </c>
      <c r="E113" s="98">
        <v>22.538668707525058</v>
      </c>
      <c r="F113" s="98">
        <v>23.401206883637386</v>
      </c>
      <c r="G113" s="98">
        <v>26.008407456816805</v>
      </c>
      <c r="H113" s="98">
        <v>29.790455489950666</v>
      </c>
      <c r="I113" s="98">
        <v>26.074136757185133</v>
      </c>
      <c r="J113" s="98">
        <v>27.890204714895017</v>
      </c>
      <c r="K113" s="98">
        <v>28.501535081139568</v>
      </c>
      <c r="L113" s="98">
        <v>33.45674532363784</v>
      </c>
      <c r="M113" s="98">
        <v>28.036932964355579</v>
      </c>
      <c r="N113" s="98">
        <v>29.733542409900629</v>
      </c>
      <c r="O113" s="98">
        <v>28.319112094511837</v>
      </c>
      <c r="P113" s="98">
        <v>24.891361797944693</v>
      </c>
      <c r="Q113" s="98">
        <v>24.067628254987188</v>
      </c>
      <c r="R113" s="98">
        <v>25.711264505955448</v>
      </c>
      <c r="S113" s="98">
        <v>25.5759617986152</v>
      </c>
      <c r="T113" s="98">
        <v>24.503215409708641</v>
      </c>
      <c r="U113" s="98">
        <v>19.657080471737537</v>
      </c>
      <c r="V113" s="98">
        <v>20.808721753792263</v>
      </c>
      <c r="W113" s="98">
        <v>19.136765136909773</v>
      </c>
      <c r="DA113" s="63" t="s">
        <v>1574</v>
      </c>
    </row>
    <row r="114" spans="1:105" ht="12" customHeight="1" x14ac:dyDescent="0.25">
      <c r="A114" s="121" t="s">
        <v>92</v>
      </c>
      <c r="B114" s="122">
        <f t="shared" ref="B114:W114" si="21">B115</f>
        <v>2.263771682951362E-2</v>
      </c>
      <c r="C114" s="122">
        <f t="shared" si="21"/>
        <v>2.4472438943571935E-2</v>
      </c>
      <c r="D114" s="122">
        <f t="shared" si="21"/>
        <v>2.931098036365043E-2</v>
      </c>
      <c r="E114" s="122">
        <f t="shared" si="21"/>
        <v>3.6590527660547878E-2</v>
      </c>
      <c r="F114" s="122">
        <f t="shared" si="21"/>
        <v>5.3835597900562457E-2</v>
      </c>
      <c r="G114" s="122">
        <f t="shared" si="21"/>
        <v>6.8151387771848301E-2</v>
      </c>
      <c r="H114" s="122">
        <f t="shared" si="21"/>
        <v>0.11095868867659174</v>
      </c>
      <c r="I114" s="122">
        <f t="shared" si="21"/>
        <v>0.14627491129938297</v>
      </c>
      <c r="J114" s="122">
        <f t="shared" si="21"/>
        <v>0.1844942741141592</v>
      </c>
      <c r="K114" s="122">
        <f t="shared" si="21"/>
        <v>0.22910290292768881</v>
      </c>
      <c r="L114" s="122">
        <f t="shared" si="21"/>
        <v>0.43284713993746282</v>
      </c>
      <c r="M114" s="122">
        <f t="shared" si="21"/>
        <v>0.27950138881798975</v>
      </c>
      <c r="N114" s="122">
        <f t="shared" si="21"/>
        <v>0.39741467510869982</v>
      </c>
      <c r="O114" s="122">
        <f t="shared" si="21"/>
        <v>0.44736732540824209</v>
      </c>
      <c r="P114" s="122">
        <f t="shared" si="21"/>
        <v>0.55058159529964878</v>
      </c>
      <c r="Q114" s="122">
        <f t="shared" si="21"/>
        <v>1.280466229897538</v>
      </c>
      <c r="R114" s="122">
        <f t="shared" si="21"/>
        <v>0.91336390942657575</v>
      </c>
      <c r="S114" s="122">
        <f t="shared" si="21"/>
        <v>1.0636091187484815</v>
      </c>
      <c r="T114" s="122">
        <f t="shared" si="21"/>
        <v>1.2574453095629139</v>
      </c>
      <c r="U114" s="122">
        <f t="shared" si="21"/>
        <v>1.7588389320235485</v>
      </c>
      <c r="V114" s="122">
        <f t="shared" si="21"/>
        <v>1.04026165116921</v>
      </c>
      <c r="W114" s="122">
        <f t="shared" si="21"/>
        <v>1.2014052089243212</v>
      </c>
      <c r="DA114" s="130" t="s">
        <v>1575</v>
      </c>
    </row>
    <row r="115" spans="1:105" ht="12" customHeight="1" x14ac:dyDescent="0.25">
      <c r="A115" s="97" t="s">
        <v>53</v>
      </c>
      <c r="B115" s="98">
        <v>2.263771682951362E-2</v>
      </c>
      <c r="C115" s="98">
        <v>2.4472438943571935E-2</v>
      </c>
      <c r="D115" s="98">
        <v>2.931098036365043E-2</v>
      </c>
      <c r="E115" s="98">
        <v>3.6590527660547878E-2</v>
      </c>
      <c r="F115" s="98">
        <v>5.3835597900562457E-2</v>
      </c>
      <c r="G115" s="98">
        <v>6.8151387771848301E-2</v>
      </c>
      <c r="H115" s="98">
        <v>0.11095868867659174</v>
      </c>
      <c r="I115" s="98">
        <v>0.14627491129938297</v>
      </c>
      <c r="J115" s="98">
        <v>0.1844942741141592</v>
      </c>
      <c r="K115" s="98">
        <v>0.22910290292768881</v>
      </c>
      <c r="L115" s="98">
        <v>0.43284713993746282</v>
      </c>
      <c r="M115" s="98">
        <v>0.27950138881798975</v>
      </c>
      <c r="N115" s="98">
        <v>0.39741467510869982</v>
      </c>
      <c r="O115" s="98">
        <v>0.44736732540824209</v>
      </c>
      <c r="P115" s="98">
        <v>0.55058159529964878</v>
      </c>
      <c r="Q115" s="98">
        <v>1.280466229897538</v>
      </c>
      <c r="R115" s="98">
        <v>0.91336390942657575</v>
      </c>
      <c r="S115" s="98">
        <v>1.0636091187484815</v>
      </c>
      <c r="T115" s="98">
        <v>1.2574453095629139</v>
      </c>
      <c r="U115" s="98">
        <v>1.7588389320235485</v>
      </c>
      <c r="V115" s="98">
        <v>1.04026165116921</v>
      </c>
      <c r="W115" s="98">
        <v>1.2014052089243212</v>
      </c>
      <c r="DA115" s="63" t="s">
        <v>1576</v>
      </c>
    </row>
    <row r="116" spans="1:105" ht="12" customHeight="1" x14ac:dyDescent="0.25">
      <c r="A116" s="121" t="s">
        <v>55</v>
      </c>
      <c r="B116" s="122">
        <v>388.33105621966502</v>
      </c>
      <c r="C116" s="122">
        <v>393.7340423032872</v>
      </c>
      <c r="D116" s="122">
        <v>452.75121807971721</v>
      </c>
      <c r="E116" s="122">
        <v>509.13455854913281</v>
      </c>
      <c r="F116" s="122">
        <v>555.31242792738942</v>
      </c>
      <c r="G116" s="122">
        <v>587.34908919845805</v>
      </c>
      <c r="H116" s="122">
        <v>647.79212598737297</v>
      </c>
      <c r="I116" s="122">
        <v>618.26547266363104</v>
      </c>
      <c r="J116" s="122">
        <v>669.97064750136451</v>
      </c>
      <c r="K116" s="122">
        <v>693.84186772604153</v>
      </c>
      <c r="L116" s="122">
        <v>718.46943804345574</v>
      </c>
      <c r="M116" s="122">
        <v>699.72212618665162</v>
      </c>
      <c r="N116" s="122">
        <v>716.6813763039512</v>
      </c>
      <c r="O116" s="122">
        <v>713.07916745362218</v>
      </c>
      <c r="P116" s="122">
        <v>716.12555343735164</v>
      </c>
      <c r="Q116" s="122">
        <v>707.4106966545653</v>
      </c>
      <c r="R116" s="122">
        <v>703.64807388453141</v>
      </c>
      <c r="S116" s="122">
        <v>691.73799006700892</v>
      </c>
      <c r="T116" s="122">
        <v>639.74176568021608</v>
      </c>
      <c r="U116" s="122">
        <v>529.81431568076403</v>
      </c>
      <c r="V116" s="122">
        <v>537.91007772317266</v>
      </c>
      <c r="W116" s="122">
        <v>488.43129961316851</v>
      </c>
      <c r="DA116" s="130" t="s">
        <v>1577</v>
      </c>
    </row>
    <row r="117" spans="1:105" ht="12" customHeight="1" x14ac:dyDescent="0.25">
      <c r="A117" s="97" t="s">
        <v>143</v>
      </c>
      <c r="B117" s="98">
        <v>360.54992863591127</v>
      </c>
      <c r="C117" s="98">
        <v>364.37449146901912</v>
      </c>
      <c r="D117" s="98">
        <v>421.82118387353813</v>
      </c>
      <c r="E117" s="98">
        <v>435.37272217279792</v>
      </c>
      <c r="F117" s="98">
        <v>473.16118169359493</v>
      </c>
      <c r="G117" s="98">
        <v>512.09488396941526</v>
      </c>
      <c r="H117" s="98">
        <v>563.75388963199509</v>
      </c>
      <c r="I117" s="98">
        <v>539.36438494870708</v>
      </c>
      <c r="J117" s="98">
        <v>582.22432881687075</v>
      </c>
      <c r="K117" s="98">
        <v>597.98587143573991</v>
      </c>
      <c r="L117" s="98">
        <v>610.37664514839742</v>
      </c>
      <c r="M117" s="98">
        <v>592.83144669382978</v>
      </c>
      <c r="N117" s="98">
        <v>609.72309733502971</v>
      </c>
      <c r="O117" s="98">
        <v>599.29903877594961</v>
      </c>
      <c r="P117" s="98">
        <v>601.91507442284887</v>
      </c>
      <c r="Q117" s="98">
        <v>590.31167001050869</v>
      </c>
      <c r="R117" s="98">
        <v>589.72905321486564</v>
      </c>
      <c r="S117" s="98">
        <v>587.16943727906744</v>
      </c>
      <c r="T117" s="98">
        <v>551.71431642304378</v>
      </c>
      <c r="U117" s="98">
        <v>444.32502149613066</v>
      </c>
      <c r="V117" s="98">
        <v>461.33419317856129</v>
      </c>
      <c r="W117" s="98">
        <v>431.27744339352193</v>
      </c>
      <c r="DA117" s="63" t="s">
        <v>1578</v>
      </c>
    </row>
    <row r="118" spans="1:105" ht="12" customHeight="1" x14ac:dyDescent="0.25">
      <c r="A118" s="97" t="s">
        <v>124</v>
      </c>
      <c r="B118" s="98">
        <v>15.354504265422753</v>
      </c>
      <c r="C118" s="98">
        <v>16.295167103460784</v>
      </c>
      <c r="D118" s="98">
        <v>15.925090981607358</v>
      </c>
      <c r="E118" s="98">
        <v>15.852112580563569</v>
      </c>
      <c r="F118" s="98">
        <v>15.766371549379841</v>
      </c>
      <c r="G118" s="98">
        <v>16.229556852176064</v>
      </c>
      <c r="H118" s="98">
        <v>15.610810213372547</v>
      </c>
      <c r="I118" s="98">
        <v>16.127422623412404</v>
      </c>
      <c r="J118" s="98">
        <v>16.385531989189623</v>
      </c>
      <c r="K118" s="98">
        <v>16.398830400136156</v>
      </c>
      <c r="L118" s="98">
        <v>16.009619414417372</v>
      </c>
      <c r="M118" s="98">
        <v>14.921334831382405</v>
      </c>
      <c r="N118" s="98">
        <v>14.802568161586626</v>
      </c>
      <c r="O118" s="98">
        <v>13.608520306566401</v>
      </c>
      <c r="P118" s="98">
        <v>13.275196078413082</v>
      </c>
      <c r="Q118" s="98">
        <v>12.909634230761817</v>
      </c>
      <c r="R118" s="98">
        <v>13.00454353392724</v>
      </c>
      <c r="S118" s="98">
        <v>12.501906102343538</v>
      </c>
      <c r="T118" s="98">
        <v>11.431855875215016</v>
      </c>
      <c r="U118" s="98">
        <v>11.056584882443062</v>
      </c>
      <c r="V118" s="98">
        <v>9.3806978037557602</v>
      </c>
      <c r="W118" s="98">
        <v>6.6632603402455963</v>
      </c>
      <c r="DA118" s="63" t="s">
        <v>1579</v>
      </c>
    </row>
    <row r="119" spans="1:105" ht="12" customHeight="1" x14ac:dyDescent="0.25">
      <c r="A119" s="97" t="s">
        <v>123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1.7411088188260104E-2</v>
      </c>
      <c r="L119" s="98">
        <v>1.950471535413735E-2</v>
      </c>
      <c r="M119" s="98">
        <v>2.0949176403863658E-2</v>
      </c>
      <c r="N119" s="98">
        <v>2.4795396164127084E-2</v>
      </c>
      <c r="O119" s="98">
        <v>3.6946615525709804E-2</v>
      </c>
      <c r="P119" s="98">
        <v>5.0701697860268596E-2</v>
      </c>
      <c r="Q119" s="98">
        <v>6.3925537011600919E-2</v>
      </c>
      <c r="R119" s="98">
        <v>7.8261700109964555E-2</v>
      </c>
      <c r="S119" s="98">
        <v>8.0179191427888985E-2</v>
      </c>
      <c r="T119" s="98">
        <v>9.0079540385814089E-2</v>
      </c>
      <c r="U119" s="98">
        <v>0.10458597697042268</v>
      </c>
      <c r="V119" s="98">
        <v>0.10166308122035718</v>
      </c>
      <c r="W119" s="98">
        <v>7.8198064946214701E-2</v>
      </c>
      <c r="DA119" s="63" t="s">
        <v>1580</v>
      </c>
    </row>
    <row r="120" spans="1:105" ht="12" customHeight="1" x14ac:dyDescent="0.25">
      <c r="A120" s="100" t="s">
        <v>50</v>
      </c>
      <c r="B120" s="101">
        <v>0</v>
      </c>
      <c r="C120" s="101">
        <v>0</v>
      </c>
      <c r="D120" s="101">
        <v>0</v>
      </c>
      <c r="E120" s="101">
        <v>0</v>
      </c>
      <c r="F120" s="101">
        <v>0</v>
      </c>
      <c r="G120" s="101">
        <v>0</v>
      </c>
      <c r="H120" s="101">
        <v>0</v>
      </c>
      <c r="I120" s="101">
        <v>0</v>
      </c>
      <c r="J120" s="101">
        <v>0</v>
      </c>
      <c r="K120" s="101">
        <v>1.0813147657971674E-2</v>
      </c>
      <c r="L120" s="101">
        <v>1.2511075787834313E-2</v>
      </c>
      <c r="M120" s="101">
        <v>1.3070442445769728E-2</v>
      </c>
      <c r="N120" s="101">
        <v>1.5037069168522358E-2</v>
      </c>
      <c r="O120" s="101">
        <v>2.2594669556472716E-2</v>
      </c>
      <c r="P120" s="101">
        <v>3.0127176741601883E-2</v>
      </c>
      <c r="Q120" s="101">
        <v>3.7852948455176533E-2</v>
      </c>
      <c r="R120" s="101">
        <v>4.5279326255370456E-2</v>
      </c>
      <c r="S120" s="101">
        <v>4.5220125587501193E-2</v>
      </c>
      <c r="T120" s="101">
        <v>5.7504379719959725E-2</v>
      </c>
      <c r="U120" s="101">
        <v>6.104754265146773E-2</v>
      </c>
      <c r="V120" s="101">
        <v>5.7998145384944993E-2</v>
      </c>
      <c r="W120" s="101">
        <v>4.3165431373790655E-2</v>
      </c>
      <c r="DA120" s="131" t="s">
        <v>1581</v>
      </c>
    </row>
    <row r="121" spans="1:105" ht="12" customHeight="1" x14ac:dyDescent="0.25">
      <c r="A121" s="103" t="s">
        <v>52</v>
      </c>
      <c r="B121" s="104">
        <v>0</v>
      </c>
      <c r="C121" s="104">
        <v>0</v>
      </c>
      <c r="D121" s="104">
        <v>0</v>
      </c>
      <c r="E121" s="104">
        <v>0</v>
      </c>
      <c r="F121" s="104">
        <v>0</v>
      </c>
      <c r="G121" s="104">
        <v>0</v>
      </c>
      <c r="H121" s="104">
        <v>0</v>
      </c>
      <c r="I121" s="104">
        <v>0</v>
      </c>
      <c r="J121" s="104">
        <v>0</v>
      </c>
      <c r="K121" s="104">
        <v>6.5979405302884287E-3</v>
      </c>
      <c r="L121" s="104">
        <v>6.9936395663030377E-3</v>
      </c>
      <c r="M121" s="104">
        <v>7.8787339580939312E-3</v>
      </c>
      <c r="N121" s="104">
        <v>9.7583269956047266E-3</v>
      </c>
      <c r="O121" s="104">
        <v>1.4351945969237088E-2</v>
      </c>
      <c r="P121" s="104">
        <v>2.057452111866671E-2</v>
      </c>
      <c r="Q121" s="104">
        <v>2.6072588556424383E-2</v>
      </c>
      <c r="R121" s="104">
        <v>3.2982373854594099E-2</v>
      </c>
      <c r="S121" s="104">
        <v>3.4959065840387785E-2</v>
      </c>
      <c r="T121" s="104">
        <v>3.2575160665854364E-2</v>
      </c>
      <c r="U121" s="104">
        <v>4.3538434318954947E-2</v>
      </c>
      <c r="V121" s="104">
        <v>4.3664935835412186E-2</v>
      </c>
      <c r="W121" s="104">
        <v>3.5032633572424046E-2</v>
      </c>
      <c r="DA121" s="132" t="s">
        <v>1582</v>
      </c>
    </row>
    <row r="122" spans="1:105" ht="12" customHeight="1" x14ac:dyDescent="0.25">
      <c r="A122" s="106" t="s">
        <v>122</v>
      </c>
      <c r="B122" s="101">
        <v>12.426623318331023</v>
      </c>
      <c r="C122" s="101">
        <v>13.064383730807295</v>
      </c>
      <c r="D122" s="101">
        <v>15.004943224571694</v>
      </c>
      <c r="E122" s="101">
        <v>57.909723795771285</v>
      </c>
      <c r="F122" s="101">
        <v>66.384874684414598</v>
      </c>
      <c r="G122" s="101">
        <v>59.024648376866715</v>
      </c>
      <c r="H122" s="101">
        <v>68.427426142005288</v>
      </c>
      <c r="I122" s="101">
        <v>62.773665091511639</v>
      </c>
      <c r="J122" s="101">
        <v>71.360786695304085</v>
      </c>
      <c r="K122" s="101">
        <v>71.207398673967532</v>
      </c>
      <c r="L122" s="101">
        <v>80.844872229205279</v>
      </c>
      <c r="M122" s="101">
        <v>79.249223214172972</v>
      </c>
      <c r="N122" s="101">
        <v>78.181555732033615</v>
      </c>
      <c r="O122" s="101">
        <v>75.76151824205364</v>
      </c>
      <c r="P122" s="101">
        <v>68.280068547422161</v>
      </c>
      <c r="Q122" s="101">
        <v>60.987660363509079</v>
      </c>
      <c r="R122" s="101">
        <v>52.302909093122608</v>
      </c>
      <c r="S122" s="101">
        <v>45.29943673813181</v>
      </c>
      <c r="T122" s="101">
        <v>29.732508935738572</v>
      </c>
      <c r="U122" s="101">
        <v>23.179289822457768</v>
      </c>
      <c r="V122" s="101">
        <v>17.518352739650457</v>
      </c>
      <c r="W122" s="101">
        <v>14.250666580401949</v>
      </c>
      <c r="DA122" s="131" t="s">
        <v>1583</v>
      </c>
    </row>
    <row r="123" spans="1:105" ht="12" customHeight="1" x14ac:dyDescent="0.25">
      <c r="A123" s="107" t="s">
        <v>121</v>
      </c>
      <c r="B123" s="104">
        <v>0</v>
      </c>
      <c r="C123" s="104">
        <v>0</v>
      </c>
      <c r="D123" s="104">
        <v>0</v>
      </c>
      <c r="E123" s="104">
        <v>0</v>
      </c>
      <c r="F123" s="104">
        <v>0</v>
      </c>
      <c r="G123" s="104">
        <v>0</v>
      </c>
      <c r="H123" s="104">
        <v>0</v>
      </c>
      <c r="I123" s="104">
        <v>0</v>
      </c>
      <c r="J123" s="104">
        <v>0</v>
      </c>
      <c r="K123" s="104">
        <v>8.2323561280096804</v>
      </c>
      <c r="L123" s="104">
        <v>11.218796536081538</v>
      </c>
      <c r="M123" s="104">
        <v>12.699172270862578</v>
      </c>
      <c r="N123" s="104">
        <v>13.949359679137153</v>
      </c>
      <c r="O123" s="104">
        <v>24.373143513526824</v>
      </c>
      <c r="P123" s="104">
        <v>32.604512690807226</v>
      </c>
      <c r="Q123" s="104">
        <v>43.137806512773935</v>
      </c>
      <c r="R123" s="104">
        <v>48.533306342506016</v>
      </c>
      <c r="S123" s="104">
        <v>46.687030756038176</v>
      </c>
      <c r="T123" s="104">
        <v>46.773004905832977</v>
      </c>
      <c r="U123" s="104">
        <v>51.148833502762137</v>
      </c>
      <c r="V123" s="104">
        <v>49.575170919984743</v>
      </c>
      <c r="W123" s="104">
        <v>36.161731234052809</v>
      </c>
      <c r="DA123" s="132" t="s">
        <v>1584</v>
      </c>
    </row>
    <row r="124" spans="1:105" ht="12" customHeight="1" x14ac:dyDescent="0.25">
      <c r="A124" s="108" t="s">
        <v>53</v>
      </c>
      <c r="B124" s="98">
        <v>0</v>
      </c>
      <c r="C124" s="98">
        <v>0</v>
      </c>
      <c r="D124" s="98">
        <v>0</v>
      </c>
      <c r="E124" s="98">
        <v>0</v>
      </c>
      <c r="F124" s="98">
        <v>0</v>
      </c>
      <c r="G124" s="98">
        <v>0</v>
      </c>
      <c r="H124" s="98">
        <v>0</v>
      </c>
      <c r="I124" s="98">
        <v>0</v>
      </c>
      <c r="J124" s="98">
        <v>0</v>
      </c>
      <c r="K124" s="98">
        <v>4.9109106722969926</v>
      </c>
      <c r="L124" s="98">
        <v>6.933412529733773</v>
      </c>
      <c r="M124" s="98">
        <v>7.6146759406177971</v>
      </c>
      <c r="N124" s="98">
        <v>8.1202419240071215</v>
      </c>
      <c r="O124" s="98">
        <v>14.425184853830455</v>
      </c>
      <c r="P124" s="98">
        <v>18.86531082072166</v>
      </c>
      <c r="Q124" s="98">
        <v>25.06771894115435</v>
      </c>
      <c r="R124" s="98">
        <v>27.82170717993138</v>
      </c>
      <c r="S124" s="98">
        <v>26.228101411765717</v>
      </c>
      <c r="T124" s="98">
        <v>29.453739169087996</v>
      </c>
      <c r="U124" s="98">
        <v>29.831666832099053</v>
      </c>
      <c r="V124" s="98">
        <v>28.426691874475594</v>
      </c>
      <c r="W124" s="98">
        <v>19.88967179849806</v>
      </c>
      <c r="DA124" s="63" t="s">
        <v>1585</v>
      </c>
    </row>
    <row r="125" spans="1:105" ht="12" customHeight="1" x14ac:dyDescent="0.25">
      <c r="A125" s="108" t="s">
        <v>52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3.3214454557126878</v>
      </c>
      <c r="L125" s="98">
        <v>4.2853840063477655</v>
      </c>
      <c r="M125" s="98">
        <v>5.0844963302447805</v>
      </c>
      <c r="N125" s="98">
        <v>5.8291177551300324</v>
      </c>
      <c r="O125" s="98">
        <v>9.9479586596963685</v>
      </c>
      <c r="P125" s="98">
        <v>13.739201870085562</v>
      </c>
      <c r="Q125" s="98">
        <v>18.070087571619581</v>
      </c>
      <c r="R125" s="98">
        <v>20.711599162574636</v>
      </c>
      <c r="S125" s="98">
        <v>20.458929344272459</v>
      </c>
      <c r="T125" s="98">
        <v>17.319265736744985</v>
      </c>
      <c r="U125" s="98">
        <v>21.317166670663084</v>
      </c>
      <c r="V125" s="98">
        <v>21.148479045509148</v>
      </c>
      <c r="W125" s="98">
        <v>16.272059435554752</v>
      </c>
      <c r="DA125" s="63" t="s">
        <v>1586</v>
      </c>
    </row>
    <row r="126" spans="1:105" ht="12" customHeight="1" x14ac:dyDescent="0.25">
      <c r="A126" s="121" t="s">
        <v>54</v>
      </c>
      <c r="B126" s="122">
        <v>195.43702601974172</v>
      </c>
      <c r="C126" s="122">
        <v>200.96387381775369</v>
      </c>
      <c r="D126" s="122">
        <v>227.64058190672259</v>
      </c>
      <c r="E126" s="122">
        <v>347.31436132231039</v>
      </c>
      <c r="F126" s="122">
        <v>359.63913677057178</v>
      </c>
      <c r="G126" s="122">
        <v>354.00988866421409</v>
      </c>
      <c r="H126" s="122">
        <v>391.79214999739099</v>
      </c>
      <c r="I126" s="122">
        <v>391.56435148925669</v>
      </c>
      <c r="J126" s="122">
        <v>419.41523311744902</v>
      </c>
      <c r="K126" s="122">
        <v>430.2332899692978</v>
      </c>
      <c r="L126" s="122">
        <v>448.16788339902735</v>
      </c>
      <c r="M126" s="122">
        <v>415.9177550837224</v>
      </c>
      <c r="N126" s="122">
        <v>415.87380224364949</v>
      </c>
      <c r="O126" s="122">
        <v>398.00568970150931</v>
      </c>
      <c r="P126" s="122">
        <v>386.61291965384692</v>
      </c>
      <c r="Q126" s="122">
        <v>382.06794206697219</v>
      </c>
      <c r="R126" s="122">
        <v>375.86953106946754</v>
      </c>
      <c r="S126" s="122">
        <v>364.02045228759573</v>
      </c>
      <c r="T126" s="122">
        <v>332.72310327093504</v>
      </c>
      <c r="U126" s="122">
        <v>317.96797880899715</v>
      </c>
      <c r="V126" s="122">
        <v>300.30115324668617</v>
      </c>
      <c r="W126" s="122">
        <v>261.05678893373607</v>
      </c>
      <c r="DA126" s="130" t="s">
        <v>1587</v>
      </c>
    </row>
    <row r="127" spans="1:105" ht="12" customHeight="1" x14ac:dyDescent="0.25">
      <c r="A127" s="97" t="s">
        <v>51</v>
      </c>
      <c r="B127" s="98">
        <v>38.708718671012917</v>
      </c>
      <c r="C127" s="98">
        <v>38.823431980139759</v>
      </c>
      <c r="D127" s="98">
        <v>48.517879462503473</v>
      </c>
      <c r="E127" s="98">
        <v>62.844013706952559</v>
      </c>
      <c r="F127" s="98">
        <v>67.159334066990695</v>
      </c>
      <c r="G127" s="98">
        <v>71.798886326773427</v>
      </c>
      <c r="H127" s="98">
        <v>79.419631052057866</v>
      </c>
      <c r="I127" s="98">
        <v>76.16725890742363</v>
      </c>
      <c r="J127" s="98">
        <v>82.534663270964373</v>
      </c>
      <c r="K127" s="98">
        <v>85.038668695243516</v>
      </c>
      <c r="L127" s="98">
        <v>87.129475992592816</v>
      </c>
      <c r="M127" s="98">
        <v>83.354624855238498</v>
      </c>
      <c r="N127" s="98">
        <v>84.93646314661315</v>
      </c>
      <c r="O127" s="98">
        <v>83.545626138581994</v>
      </c>
      <c r="P127" s="98">
        <v>84.878583633344135</v>
      </c>
      <c r="Q127" s="98">
        <v>83.984976593102303</v>
      </c>
      <c r="R127" s="98">
        <v>84.072943536830195</v>
      </c>
      <c r="S127" s="98">
        <v>83.003009458297512</v>
      </c>
      <c r="T127" s="98">
        <v>76.708942390369913</v>
      </c>
      <c r="U127" s="98">
        <v>62.661220980223391</v>
      </c>
      <c r="V127" s="98">
        <v>65.651404413872143</v>
      </c>
      <c r="W127" s="98">
        <v>60.713814846660881</v>
      </c>
      <c r="DA127" s="63" t="s">
        <v>1588</v>
      </c>
    </row>
    <row r="128" spans="1:105" ht="12" customHeight="1" x14ac:dyDescent="0.25">
      <c r="A128" s="97" t="s">
        <v>50</v>
      </c>
      <c r="B128" s="98">
        <v>136.66728384352888</v>
      </c>
      <c r="C128" s="98">
        <v>142.44704829031556</v>
      </c>
      <c r="D128" s="98">
        <v>157.75513952635296</v>
      </c>
      <c r="E128" s="98">
        <v>198.51273292665485</v>
      </c>
      <c r="F128" s="98">
        <v>198.74227800919087</v>
      </c>
      <c r="G128" s="98">
        <v>205.08570113085517</v>
      </c>
      <c r="H128" s="98">
        <v>216.98145984258207</v>
      </c>
      <c r="I128" s="98">
        <v>230.44260693953669</v>
      </c>
      <c r="J128" s="98">
        <v>241.56261200472395</v>
      </c>
      <c r="K128" s="98">
        <v>245.79953495536506</v>
      </c>
      <c r="L128" s="98">
        <v>242.03948410785034</v>
      </c>
      <c r="M128" s="98">
        <v>222.58719400418025</v>
      </c>
      <c r="N128" s="98">
        <v>222.49087781123441</v>
      </c>
      <c r="O128" s="98">
        <v>205.00181405151346</v>
      </c>
      <c r="P128" s="98">
        <v>202.33312661309043</v>
      </c>
      <c r="Q128" s="98">
        <v>201.82414538959569</v>
      </c>
      <c r="R128" s="98">
        <v>199.11982240633554</v>
      </c>
      <c r="S128" s="98">
        <v>194.98552258012856</v>
      </c>
      <c r="T128" s="98">
        <v>183.92804473064609</v>
      </c>
      <c r="U128" s="98">
        <v>188.27488994988317</v>
      </c>
      <c r="V128" s="98">
        <v>170.82811350092905</v>
      </c>
      <c r="W128" s="98">
        <v>146.56571583971368</v>
      </c>
      <c r="DA128" s="63" t="s">
        <v>1589</v>
      </c>
    </row>
    <row r="129" spans="1:105" ht="12" customHeight="1" x14ac:dyDescent="0.25">
      <c r="A129" s="109" t="s">
        <v>120</v>
      </c>
      <c r="B129" s="33">
        <v>20.061023505199937</v>
      </c>
      <c r="C129" s="33">
        <v>19.693393547298371</v>
      </c>
      <c r="D129" s="33">
        <v>21.367562917866138</v>
      </c>
      <c r="E129" s="33">
        <v>85.957614688702961</v>
      </c>
      <c r="F129" s="33">
        <v>93.737524694390231</v>
      </c>
      <c r="G129" s="33">
        <v>77.125301206585519</v>
      </c>
      <c r="H129" s="33">
        <v>95.391059102751086</v>
      </c>
      <c r="I129" s="33">
        <v>84.954485642296405</v>
      </c>
      <c r="J129" s="33">
        <v>95.317957841760688</v>
      </c>
      <c r="K129" s="33">
        <v>99.395086318689209</v>
      </c>
      <c r="L129" s="33">
        <v>118.99892329858419</v>
      </c>
      <c r="M129" s="33">
        <v>109.97593622430367</v>
      </c>
      <c r="N129" s="33">
        <v>108.44646128580194</v>
      </c>
      <c r="O129" s="33">
        <v>109.45824951141383</v>
      </c>
      <c r="P129" s="33">
        <v>99.401209407412338</v>
      </c>
      <c r="Q129" s="33">
        <v>96.258820084274191</v>
      </c>
      <c r="R129" s="33">
        <v>92.676765126301817</v>
      </c>
      <c r="S129" s="33">
        <v>86.031920249169659</v>
      </c>
      <c r="T129" s="33">
        <v>72.086116149919064</v>
      </c>
      <c r="U129" s="33">
        <v>67.03186787889058</v>
      </c>
      <c r="V129" s="33">
        <v>63.821635331884991</v>
      </c>
      <c r="W129" s="33">
        <v>53.777258247361523</v>
      </c>
      <c r="DA129" s="60" t="s">
        <v>1590</v>
      </c>
    </row>
    <row r="131" spans="1:105" ht="12" customHeight="1" x14ac:dyDescent="0.25">
      <c r="A131" s="116" t="s">
        <v>99</v>
      </c>
      <c r="B131" s="117">
        <f t="shared" ref="B131:Q131" si="22">B132+B135+B137+B147</f>
        <v>2647.5942555224892</v>
      </c>
      <c r="C131" s="117">
        <f t="shared" si="22"/>
        <v>2940.8923150739247</v>
      </c>
      <c r="D131" s="117">
        <f t="shared" si="22"/>
        <v>3289.4703570005054</v>
      </c>
      <c r="E131" s="117">
        <f t="shared" si="22"/>
        <v>3378.5419436525253</v>
      </c>
      <c r="F131" s="117">
        <f t="shared" si="22"/>
        <v>3578.8693320291904</v>
      </c>
      <c r="G131" s="117">
        <f t="shared" si="22"/>
        <v>3982.3146423017661</v>
      </c>
      <c r="H131" s="117">
        <f t="shared" si="22"/>
        <v>4558.8143248462593</v>
      </c>
      <c r="I131" s="117">
        <f t="shared" si="22"/>
        <v>4146.7317333715919</v>
      </c>
      <c r="J131" s="117">
        <f t="shared" si="22"/>
        <v>4484.3652216218825</v>
      </c>
      <c r="K131" s="117">
        <f t="shared" si="22"/>
        <v>4649.5497350951237</v>
      </c>
      <c r="L131" s="117">
        <f t="shared" si="22"/>
        <v>5356.0498995360804</v>
      </c>
      <c r="M131" s="117">
        <f t="shared" si="22"/>
        <v>4682.1505773191129</v>
      </c>
      <c r="N131" s="117">
        <f t="shared" si="22"/>
        <v>4978.4447302586341</v>
      </c>
      <c r="O131" s="117">
        <f t="shared" si="22"/>
        <v>4842.7376540831974</v>
      </c>
      <c r="P131" s="117">
        <f t="shared" si="22"/>
        <v>4470.6821249585118</v>
      </c>
      <c r="Q131" s="117">
        <f t="shared" si="22"/>
        <v>4412.8913999783108</v>
      </c>
      <c r="R131" s="117">
        <f t="shared" ref="R131:V131" si="23">R132+R135+R137+R147</f>
        <v>4684.2443686597107</v>
      </c>
      <c r="S131" s="117">
        <f t="shared" si="23"/>
        <v>4691.766382905259</v>
      </c>
      <c r="T131" s="117">
        <f t="shared" si="23"/>
        <v>4419.3082177753377</v>
      </c>
      <c r="U131" s="117">
        <f t="shared" si="23"/>
        <v>3666.1862636357769</v>
      </c>
      <c r="V131" s="117">
        <f t="shared" si="23"/>
        <v>3851.1316852479058</v>
      </c>
      <c r="W131" s="117">
        <f t="shared" ref="W131" si="24">W132+W135+W137+W147</f>
        <v>3605.1997166389856</v>
      </c>
      <c r="DA131" s="129" t="s">
        <v>1739</v>
      </c>
    </row>
    <row r="132" spans="1:105" ht="12" customHeight="1" x14ac:dyDescent="0.25">
      <c r="A132" s="121" t="s">
        <v>57</v>
      </c>
      <c r="B132" s="122">
        <f t="shared" ref="B132:Q132" si="25">SUM(B133:B134)</f>
        <v>2290.8001175725458</v>
      </c>
      <c r="C132" s="122">
        <f t="shared" si="25"/>
        <v>2575.827352545296</v>
      </c>
      <c r="D132" s="122">
        <f t="shared" si="25"/>
        <v>2869.1918397413897</v>
      </c>
      <c r="E132" s="122">
        <f t="shared" si="25"/>
        <v>2839.4704834955787</v>
      </c>
      <c r="F132" s="122">
        <f t="shared" si="25"/>
        <v>2998.9904095892921</v>
      </c>
      <c r="G132" s="122">
        <f t="shared" si="25"/>
        <v>3384.710470953542</v>
      </c>
      <c r="H132" s="122">
        <f t="shared" si="25"/>
        <v>3893.1565035160279</v>
      </c>
      <c r="I132" s="122">
        <f t="shared" si="25"/>
        <v>3499.1365620154434</v>
      </c>
      <c r="J132" s="122">
        <f t="shared" si="25"/>
        <v>3781.2952928465093</v>
      </c>
      <c r="K132" s="122">
        <f t="shared" si="25"/>
        <v>3918.961293176415</v>
      </c>
      <c r="L132" s="122">
        <f t="shared" si="25"/>
        <v>4590.1618597569059</v>
      </c>
      <c r="M132" s="122">
        <f t="shared" si="25"/>
        <v>3945.2087316233337</v>
      </c>
      <c r="N132" s="122">
        <f t="shared" si="25"/>
        <v>4224.2369647668656</v>
      </c>
      <c r="O132" s="122">
        <f t="shared" si="25"/>
        <v>4095.5868333737062</v>
      </c>
      <c r="P132" s="122">
        <f t="shared" si="25"/>
        <v>3725.8035172743034</v>
      </c>
      <c r="Q132" s="122">
        <f t="shared" si="25"/>
        <v>3669.7036363719499</v>
      </c>
      <c r="R132" s="122">
        <f t="shared" ref="R132:V132" si="26">SUM(R133:R134)</f>
        <v>3943.6208358493145</v>
      </c>
      <c r="S132" s="122">
        <f t="shared" si="26"/>
        <v>3960.8509906585055</v>
      </c>
      <c r="T132" s="122">
        <f t="shared" si="26"/>
        <v>3740.5971308488447</v>
      </c>
      <c r="U132" s="122">
        <f t="shared" si="26"/>
        <v>3066.0681970202068</v>
      </c>
      <c r="V132" s="122">
        <f t="shared" si="26"/>
        <v>3251.5906580266801</v>
      </c>
      <c r="W132" s="122">
        <f t="shared" ref="W132" si="27">SUM(W133:W134)</f>
        <v>3062.9881599744335</v>
      </c>
      <c r="DA132" s="130" t="s">
        <v>1740</v>
      </c>
    </row>
    <row r="133" spans="1:105" ht="12" customHeight="1" x14ac:dyDescent="0.25">
      <c r="A133" s="97" t="s">
        <v>51</v>
      </c>
      <c r="B133" s="98">
        <v>2272.4334556230556</v>
      </c>
      <c r="C133" s="98">
        <v>2555.1500059680525</v>
      </c>
      <c r="D133" s="98">
        <v>2846.3984407856901</v>
      </c>
      <c r="E133" s="98">
        <v>2816.9318147880535</v>
      </c>
      <c r="F133" s="98">
        <v>2975.5892027056548</v>
      </c>
      <c r="G133" s="98">
        <v>3358.7020634967253</v>
      </c>
      <c r="H133" s="98">
        <v>3863.3660480260774</v>
      </c>
      <c r="I133" s="98">
        <v>3473.0624252582584</v>
      </c>
      <c r="J133" s="98">
        <v>3753.4050881316143</v>
      </c>
      <c r="K133" s="98">
        <v>3890.4597580952754</v>
      </c>
      <c r="L133" s="98">
        <v>4556.7051144332681</v>
      </c>
      <c r="M133" s="98">
        <v>3917.1717986589783</v>
      </c>
      <c r="N133" s="98">
        <v>4194.5034223569646</v>
      </c>
      <c r="O133" s="98">
        <v>4067.2677212791946</v>
      </c>
      <c r="P133" s="98">
        <v>3700.9121554763587</v>
      </c>
      <c r="Q133" s="98">
        <v>3645.6360081169628</v>
      </c>
      <c r="R133" s="98">
        <v>3917.9095713433589</v>
      </c>
      <c r="S133" s="98">
        <v>3935.2750288598904</v>
      </c>
      <c r="T133" s="98">
        <v>3716.0939154391363</v>
      </c>
      <c r="U133" s="98">
        <v>3046.4111165484692</v>
      </c>
      <c r="V133" s="98">
        <v>3230.7819362728878</v>
      </c>
      <c r="W133" s="98">
        <v>3043.8513948375239</v>
      </c>
      <c r="DA133" s="63" t="s">
        <v>1741</v>
      </c>
    </row>
    <row r="134" spans="1:105" ht="12" customHeight="1" x14ac:dyDescent="0.25">
      <c r="A134" s="97" t="s">
        <v>53</v>
      </c>
      <c r="B134" s="98">
        <v>18.366661949490208</v>
      </c>
      <c r="C134" s="98">
        <v>20.677346577243323</v>
      </c>
      <c r="D134" s="98">
        <v>22.793398955699782</v>
      </c>
      <c r="E134" s="98">
        <v>22.538668707525058</v>
      </c>
      <c r="F134" s="98">
        <v>23.401206883637386</v>
      </c>
      <c r="G134" s="98">
        <v>26.008407456816805</v>
      </c>
      <c r="H134" s="98">
        <v>29.790455489950666</v>
      </c>
      <c r="I134" s="98">
        <v>26.074136757185133</v>
      </c>
      <c r="J134" s="98">
        <v>27.890204714895017</v>
      </c>
      <c r="K134" s="98">
        <v>28.501535081139568</v>
      </c>
      <c r="L134" s="98">
        <v>33.45674532363784</v>
      </c>
      <c r="M134" s="98">
        <v>28.036932964355579</v>
      </c>
      <c r="N134" s="98">
        <v>29.733542409900629</v>
      </c>
      <c r="O134" s="98">
        <v>28.319112094511837</v>
      </c>
      <c r="P134" s="98">
        <v>24.891361797944693</v>
      </c>
      <c r="Q134" s="98">
        <v>24.067628254987188</v>
      </c>
      <c r="R134" s="98">
        <v>25.711264505955448</v>
      </c>
      <c r="S134" s="98">
        <v>25.5759617986152</v>
      </c>
      <c r="T134" s="98">
        <v>24.503215409708641</v>
      </c>
      <c r="U134" s="98">
        <v>19.657080471737537</v>
      </c>
      <c r="V134" s="98">
        <v>20.808721753792263</v>
      </c>
      <c r="W134" s="98">
        <v>19.136765136909773</v>
      </c>
      <c r="DA134" s="63" t="s">
        <v>1742</v>
      </c>
    </row>
    <row r="135" spans="1:105" ht="12" customHeight="1" x14ac:dyDescent="0.25">
      <c r="A135" s="121" t="s">
        <v>92</v>
      </c>
      <c r="B135" s="122">
        <f t="shared" ref="B135:W135" si="28">B136</f>
        <v>4.0402044447595618E-2</v>
      </c>
      <c r="C135" s="122">
        <f t="shared" si="28"/>
        <v>4.5407018540071155E-2</v>
      </c>
      <c r="D135" s="122">
        <f t="shared" si="28"/>
        <v>5.7106211371059527E-2</v>
      </c>
      <c r="E135" s="122">
        <f t="shared" si="28"/>
        <v>7.6794802951666477E-2</v>
      </c>
      <c r="F135" s="122">
        <f t="shared" si="28"/>
        <v>0.12170590080599801</v>
      </c>
      <c r="G135" s="122">
        <f t="shared" si="28"/>
        <v>0.16138202702887344</v>
      </c>
      <c r="H135" s="122">
        <f t="shared" si="28"/>
        <v>0.27508264127054627</v>
      </c>
      <c r="I135" s="122">
        <f t="shared" si="28"/>
        <v>0.37878791058216926</v>
      </c>
      <c r="J135" s="122">
        <f t="shared" si="28"/>
        <v>0.49063104086103804</v>
      </c>
      <c r="K135" s="122">
        <f t="shared" si="28"/>
        <v>0.62307143180850932</v>
      </c>
      <c r="L135" s="122">
        <f t="shared" si="28"/>
        <v>1.1971402035734131</v>
      </c>
      <c r="M135" s="122">
        <f t="shared" si="28"/>
        <v>0.79325981827569314</v>
      </c>
      <c r="N135" s="122">
        <f t="shared" si="28"/>
        <v>1.161139090941085</v>
      </c>
      <c r="O135" s="122">
        <f t="shared" si="28"/>
        <v>1.3544091826222104</v>
      </c>
      <c r="P135" s="122">
        <f t="shared" si="28"/>
        <v>1.7637373521370616</v>
      </c>
      <c r="Q135" s="122">
        <f t="shared" si="28"/>
        <v>4.3204283209868608</v>
      </c>
      <c r="R135" s="122">
        <f t="shared" si="28"/>
        <v>3.1945728642376299</v>
      </c>
      <c r="S135" s="122">
        <f t="shared" si="28"/>
        <v>3.793871992851225</v>
      </c>
      <c r="T135" s="122">
        <f t="shared" si="28"/>
        <v>4.5428227583318259</v>
      </c>
      <c r="U135" s="122">
        <f t="shared" si="28"/>
        <v>6.4419261216280983</v>
      </c>
      <c r="V135" s="122">
        <f t="shared" si="28"/>
        <v>3.8679386147183039</v>
      </c>
      <c r="W135" s="122">
        <f t="shared" si="28"/>
        <v>4.5309025324195176</v>
      </c>
      <c r="DA135" s="130" t="s">
        <v>1743</v>
      </c>
    </row>
    <row r="136" spans="1:105" ht="12" customHeight="1" x14ac:dyDescent="0.25">
      <c r="A136" s="97" t="s">
        <v>53</v>
      </c>
      <c r="B136" s="98">
        <v>4.0402044447595618E-2</v>
      </c>
      <c r="C136" s="98">
        <v>4.5407018540071155E-2</v>
      </c>
      <c r="D136" s="98">
        <v>5.7106211371059527E-2</v>
      </c>
      <c r="E136" s="98">
        <v>7.6794802951666477E-2</v>
      </c>
      <c r="F136" s="98">
        <v>0.12170590080599801</v>
      </c>
      <c r="G136" s="98">
        <v>0.16138202702887344</v>
      </c>
      <c r="H136" s="98">
        <v>0.27508264127054627</v>
      </c>
      <c r="I136" s="98">
        <v>0.37878791058216926</v>
      </c>
      <c r="J136" s="98">
        <v>0.49063104086103804</v>
      </c>
      <c r="K136" s="98">
        <v>0.62307143180850932</v>
      </c>
      <c r="L136" s="98">
        <v>1.1971402035734131</v>
      </c>
      <c r="M136" s="98">
        <v>0.79325981827569314</v>
      </c>
      <c r="N136" s="98">
        <v>1.161139090941085</v>
      </c>
      <c r="O136" s="98">
        <v>1.3544091826222104</v>
      </c>
      <c r="P136" s="98">
        <v>1.7637373521370616</v>
      </c>
      <c r="Q136" s="98">
        <v>4.3204283209868608</v>
      </c>
      <c r="R136" s="98">
        <v>3.1945728642376299</v>
      </c>
      <c r="S136" s="98">
        <v>3.793871992851225</v>
      </c>
      <c r="T136" s="98">
        <v>4.5428227583318259</v>
      </c>
      <c r="U136" s="98">
        <v>6.4419261216280983</v>
      </c>
      <c r="V136" s="98">
        <v>3.8679386147183039</v>
      </c>
      <c r="W136" s="98">
        <v>4.5309025324195176</v>
      </c>
      <c r="DA136" s="63" t="s">
        <v>1744</v>
      </c>
    </row>
    <row r="137" spans="1:105" ht="12" customHeight="1" x14ac:dyDescent="0.25">
      <c r="A137" s="121" t="s">
        <v>55</v>
      </c>
      <c r="B137" s="122">
        <v>239.29781755166329</v>
      </c>
      <c r="C137" s="122">
        <v>244.10690216205234</v>
      </c>
      <c r="D137" s="122">
        <v>283.08186238334611</v>
      </c>
      <c r="E137" s="122">
        <v>320.65244425479705</v>
      </c>
      <c r="F137" s="122">
        <v>352.38924559112553</v>
      </c>
      <c r="G137" s="122">
        <v>375.62639846167053</v>
      </c>
      <c r="H137" s="122">
        <v>417.71657282626688</v>
      </c>
      <c r="I137" s="122">
        <v>401.09594895204685</v>
      </c>
      <c r="J137" s="122">
        <v>438.03477611721036</v>
      </c>
      <c r="K137" s="122">
        <v>458.03266643049807</v>
      </c>
      <c r="L137" s="122">
        <v>478.45280392190386</v>
      </c>
      <c r="M137" s="122">
        <v>470.25773943324356</v>
      </c>
      <c r="N137" s="122">
        <v>487.12263835132444</v>
      </c>
      <c r="O137" s="122">
        <v>490.06678210545732</v>
      </c>
      <c r="P137" s="122">
        <v>495.68912074865671</v>
      </c>
      <c r="Q137" s="122">
        <v>494.34804393785799</v>
      </c>
      <c r="R137" s="122">
        <v>496.68403977766332</v>
      </c>
      <c r="S137" s="122">
        <v>493.90515315779612</v>
      </c>
      <c r="T137" s="122">
        <v>461.56893214194827</v>
      </c>
      <c r="U137" s="122">
        <v>389.66216205354027</v>
      </c>
      <c r="V137" s="122">
        <v>401.78274817740765</v>
      </c>
      <c r="W137" s="122">
        <v>368.89034944052196</v>
      </c>
      <c r="DA137" s="130" t="s">
        <v>1745</v>
      </c>
    </row>
    <row r="138" spans="1:105" ht="12" customHeight="1" x14ac:dyDescent="0.25">
      <c r="A138" s="97" t="s">
        <v>143</v>
      </c>
      <c r="B138" s="98">
        <v>223.13593550675418</v>
      </c>
      <c r="C138" s="98">
        <v>226.8892255596308</v>
      </c>
      <c r="D138" s="98">
        <v>264.69485966699079</v>
      </c>
      <c r="E138" s="98">
        <v>274.71767042781164</v>
      </c>
      <c r="F138" s="98">
        <v>300.86174128844465</v>
      </c>
      <c r="G138" s="98">
        <v>328.3709325953302</v>
      </c>
      <c r="H138" s="98">
        <v>364.59283058263827</v>
      </c>
      <c r="I138" s="98">
        <v>351.19860154880905</v>
      </c>
      <c r="J138" s="98">
        <v>382.27710822177835</v>
      </c>
      <c r="K138" s="98">
        <v>395.62190533596339</v>
      </c>
      <c r="L138" s="98">
        <v>407.34134481198663</v>
      </c>
      <c r="M138" s="98">
        <v>399.16596813098261</v>
      </c>
      <c r="N138" s="98">
        <v>415.29466248271029</v>
      </c>
      <c r="O138" s="98">
        <v>411.78971240961698</v>
      </c>
      <c r="P138" s="98">
        <v>415.24709717642338</v>
      </c>
      <c r="Q138" s="98">
        <v>409.58151305155644</v>
      </c>
      <c r="R138" s="98">
        <v>412.06583666805432</v>
      </c>
      <c r="S138" s="98">
        <v>414.60073075127355</v>
      </c>
      <c r="T138" s="98">
        <v>393.84084403301182</v>
      </c>
      <c r="U138" s="98">
        <v>321.54212699328679</v>
      </c>
      <c r="V138" s="98">
        <v>339.47491964623072</v>
      </c>
      <c r="W138" s="98">
        <v>321.85938481736252</v>
      </c>
      <c r="DA138" s="63" t="s">
        <v>1746</v>
      </c>
    </row>
    <row r="139" spans="1:105" ht="12" customHeight="1" x14ac:dyDescent="0.25">
      <c r="A139" s="97" t="s">
        <v>124</v>
      </c>
      <c r="B139" s="98">
        <v>8.4763688409350841</v>
      </c>
      <c r="C139" s="98">
        <v>9.0472098271053021</v>
      </c>
      <c r="D139" s="98">
        <v>8.8836053741711947</v>
      </c>
      <c r="E139" s="98">
        <v>8.8892463880381456</v>
      </c>
      <c r="F139" s="98">
        <v>8.9020828223863564</v>
      </c>
      <c r="G139" s="98">
        <v>9.2491016311327279</v>
      </c>
      <c r="H139" s="98">
        <v>8.9798145092108292</v>
      </c>
      <c r="I139" s="98">
        <v>9.330490215960527</v>
      </c>
      <c r="J139" s="98">
        <v>9.5061512415999569</v>
      </c>
      <c r="K139" s="98">
        <v>9.5613745406923698</v>
      </c>
      <c r="L139" s="98">
        <v>9.381151457497749</v>
      </c>
      <c r="M139" s="98">
        <v>8.8011561368532227</v>
      </c>
      <c r="N139" s="98">
        <v>8.8392398666306686</v>
      </c>
      <c r="O139" s="98">
        <v>8.2813489724569624</v>
      </c>
      <c r="P139" s="98">
        <v>8.2836752740898998</v>
      </c>
      <c r="Q139" s="98">
        <v>8.2904404408905155</v>
      </c>
      <c r="R139" s="98">
        <v>8.6042951533581107</v>
      </c>
      <c r="S139" s="98">
        <v>8.5230408970259699</v>
      </c>
      <c r="T139" s="98">
        <v>7.9727424082028637</v>
      </c>
      <c r="U139" s="98">
        <v>7.9340699967210924</v>
      </c>
      <c r="V139" s="98">
        <v>6.9114752920094755</v>
      </c>
      <c r="W139" s="98">
        <v>5.021866125764781</v>
      </c>
      <c r="DA139" s="63" t="s">
        <v>1747</v>
      </c>
    </row>
    <row r="140" spans="1:105" ht="12" customHeight="1" x14ac:dyDescent="0.25">
      <c r="A140" s="97" t="s">
        <v>123</v>
      </c>
      <c r="B140" s="98">
        <v>0</v>
      </c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1.3018721486490708E-2</v>
      </c>
      <c r="L140" s="98">
        <v>1.4427706336917827E-2</v>
      </c>
      <c r="M140" s="98">
        <v>1.5664292849209623E-2</v>
      </c>
      <c r="N140" s="98">
        <v>1.878000420747819E-2</v>
      </c>
      <c r="O140" s="98">
        <v>2.8355440334685317E-2</v>
      </c>
      <c r="P140" s="98">
        <v>3.9894612019276229E-2</v>
      </c>
      <c r="Q140" s="98">
        <v>5.1189693362097215E-2</v>
      </c>
      <c r="R140" s="98">
        <v>6.4064744657353803E-2</v>
      </c>
      <c r="S140" s="98">
        <v>6.680173082352181E-2</v>
      </c>
      <c r="T140" s="98">
        <v>7.368650421199413E-2</v>
      </c>
      <c r="U140" s="98">
        <v>8.8254832960040969E-2</v>
      </c>
      <c r="V140" s="98">
        <v>8.6956450757014275E-2</v>
      </c>
      <c r="W140" s="98">
        <v>6.7860103413174028E-2</v>
      </c>
      <c r="DA140" s="63" t="s">
        <v>1748</v>
      </c>
    </row>
    <row r="141" spans="1:105" ht="12" customHeight="1" x14ac:dyDescent="0.25">
      <c r="A141" s="100" t="s">
        <v>50</v>
      </c>
      <c r="B141" s="101">
        <v>0</v>
      </c>
      <c r="C141" s="101">
        <v>0</v>
      </c>
      <c r="D141" s="101">
        <v>0</v>
      </c>
      <c r="E141" s="101">
        <v>0</v>
      </c>
      <c r="F141" s="101">
        <v>0</v>
      </c>
      <c r="G141" s="101">
        <v>0</v>
      </c>
      <c r="H141" s="101">
        <v>0</v>
      </c>
      <c r="I141" s="101">
        <v>0</v>
      </c>
      <c r="J141" s="101">
        <v>0</v>
      </c>
      <c r="K141" s="101">
        <v>6.4207809562022789E-3</v>
      </c>
      <c r="L141" s="101">
        <v>7.4340667706147895E-3</v>
      </c>
      <c r="M141" s="101">
        <v>7.7855588911156914E-3</v>
      </c>
      <c r="N141" s="101">
        <v>9.0216772118734637E-3</v>
      </c>
      <c r="O141" s="101">
        <v>1.4003494365448229E-2</v>
      </c>
      <c r="P141" s="101">
        <v>1.9320090900609519E-2</v>
      </c>
      <c r="Q141" s="101">
        <v>2.5117104805672832E-2</v>
      </c>
      <c r="R141" s="101">
        <v>3.1082370802759704E-2</v>
      </c>
      <c r="S141" s="101">
        <v>3.1842664983134018E-2</v>
      </c>
      <c r="T141" s="101">
        <v>4.111134354613976E-2</v>
      </c>
      <c r="U141" s="101">
        <v>4.4716398641086022E-2</v>
      </c>
      <c r="V141" s="101">
        <v>4.3291514921602096E-2</v>
      </c>
      <c r="W141" s="101">
        <v>3.2827469840749982E-2</v>
      </c>
      <c r="DA141" s="131" t="s">
        <v>1749</v>
      </c>
    </row>
    <row r="142" spans="1:105" ht="12" customHeight="1" x14ac:dyDescent="0.25">
      <c r="A142" s="103" t="s">
        <v>52</v>
      </c>
      <c r="B142" s="104">
        <v>0</v>
      </c>
      <c r="C142" s="104">
        <v>0</v>
      </c>
      <c r="D142" s="104">
        <v>0</v>
      </c>
      <c r="E142" s="104">
        <v>0</v>
      </c>
      <c r="F142" s="104">
        <v>0</v>
      </c>
      <c r="G142" s="104">
        <v>0</v>
      </c>
      <c r="H142" s="104">
        <v>0</v>
      </c>
      <c r="I142" s="104">
        <v>0</v>
      </c>
      <c r="J142" s="104">
        <v>0</v>
      </c>
      <c r="K142" s="104">
        <v>6.5979405302884287E-3</v>
      </c>
      <c r="L142" s="104">
        <v>6.9936395663030377E-3</v>
      </c>
      <c r="M142" s="104">
        <v>7.8787339580939312E-3</v>
      </c>
      <c r="N142" s="104">
        <v>9.7583269956047266E-3</v>
      </c>
      <c r="O142" s="104">
        <v>1.4351945969237088E-2</v>
      </c>
      <c r="P142" s="104">
        <v>2.057452111866671E-2</v>
      </c>
      <c r="Q142" s="104">
        <v>2.6072588556424383E-2</v>
      </c>
      <c r="R142" s="104">
        <v>3.2982373854594099E-2</v>
      </c>
      <c r="S142" s="104">
        <v>3.4959065840387785E-2</v>
      </c>
      <c r="T142" s="104">
        <v>3.2575160665854364E-2</v>
      </c>
      <c r="U142" s="104">
        <v>4.3538434318954947E-2</v>
      </c>
      <c r="V142" s="104">
        <v>4.3664935835412186E-2</v>
      </c>
      <c r="W142" s="104">
        <v>3.5032633572424046E-2</v>
      </c>
      <c r="DA142" s="132" t="s">
        <v>1750</v>
      </c>
    </row>
    <row r="143" spans="1:105" ht="12" customHeight="1" x14ac:dyDescent="0.25">
      <c r="A143" s="106" t="s">
        <v>122</v>
      </c>
      <c r="B143" s="101">
        <v>7.6855132039740157</v>
      </c>
      <c r="C143" s="101">
        <v>8.1704667753162497</v>
      </c>
      <c r="D143" s="101">
        <v>9.5033973421841367</v>
      </c>
      <c r="E143" s="101">
        <v>37.045527438947268</v>
      </c>
      <c r="F143" s="101">
        <v>42.62542148029452</v>
      </c>
      <c r="G143" s="101">
        <v>38.006364235207613</v>
      </c>
      <c r="H143" s="101">
        <v>44.143927734417794</v>
      </c>
      <c r="I143" s="101">
        <v>40.56685718727725</v>
      </c>
      <c r="J143" s="101">
        <v>46.251516653832006</v>
      </c>
      <c r="K143" s="101">
        <v>46.28222651660883</v>
      </c>
      <c r="L143" s="101">
        <v>52.861920433398758</v>
      </c>
      <c r="M143" s="101">
        <v>52.163840644976844</v>
      </c>
      <c r="N143" s="101">
        <v>51.762749905038817</v>
      </c>
      <c r="O143" s="101">
        <v>50.295526145422379</v>
      </c>
      <c r="P143" s="101">
        <v>45.457000128197734</v>
      </c>
      <c r="Q143" s="101">
        <v>40.865856833890412</v>
      </c>
      <c r="R143" s="101">
        <v>35.551123841794649</v>
      </c>
      <c r="S143" s="101">
        <v>31.476949859236477</v>
      </c>
      <c r="T143" s="101">
        <v>21.070177980489408</v>
      </c>
      <c r="U143" s="101">
        <v>16.907674999502873</v>
      </c>
      <c r="V143" s="101">
        <v>13.03623095869254</v>
      </c>
      <c r="W143" s="101">
        <v>10.666946707032709</v>
      </c>
      <c r="DA143" s="131" t="s">
        <v>1751</v>
      </c>
    </row>
    <row r="144" spans="1:105" ht="12" customHeight="1" x14ac:dyDescent="0.25">
      <c r="A144" s="107" t="s">
        <v>121</v>
      </c>
      <c r="B144" s="104">
        <v>0</v>
      </c>
      <c r="C144" s="104">
        <v>0</v>
      </c>
      <c r="D144" s="104">
        <v>0</v>
      </c>
      <c r="E144" s="104">
        <v>0</v>
      </c>
      <c r="F144" s="104">
        <v>0</v>
      </c>
      <c r="G144" s="104">
        <v>0</v>
      </c>
      <c r="H144" s="104">
        <v>0</v>
      </c>
      <c r="I144" s="104">
        <v>0</v>
      </c>
      <c r="J144" s="104">
        <v>0</v>
      </c>
      <c r="K144" s="104">
        <v>6.5541413157469712</v>
      </c>
      <c r="L144" s="104">
        <v>8.8539595126837725</v>
      </c>
      <c r="M144" s="104">
        <v>10.111110227581598</v>
      </c>
      <c r="N144" s="104">
        <v>11.207206092737106</v>
      </c>
      <c r="O144" s="104">
        <v>19.671839137626321</v>
      </c>
      <c r="P144" s="104">
        <v>26.661453557926421</v>
      </c>
      <c r="Q144" s="104">
        <v>35.559043918158537</v>
      </c>
      <c r="R144" s="104">
        <v>40.398719369798854</v>
      </c>
      <c r="S144" s="104">
        <v>39.237629919436642</v>
      </c>
      <c r="T144" s="104">
        <v>38.611481216032161</v>
      </c>
      <c r="U144" s="104">
        <v>43.19003523106943</v>
      </c>
      <c r="V144" s="104">
        <v>42.273165829717904</v>
      </c>
      <c r="W144" s="104">
        <v>31.274291686948718</v>
      </c>
      <c r="DA144" s="132" t="s">
        <v>1752</v>
      </c>
    </row>
    <row r="145" spans="1:105" ht="12" customHeight="1" x14ac:dyDescent="0.25">
      <c r="A145" s="108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3.232695860034283</v>
      </c>
      <c r="L145" s="98">
        <v>4.5685755063360061</v>
      </c>
      <c r="M145" s="98">
        <v>5.0266138973368175</v>
      </c>
      <c r="N145" s="98">
        <v>5.3780883376070729</v>
      </c>
      <c r="O145" s="98">
        <v>9.7238804779299528</v>
      </c>
      <c r="P145" s="98">
        <v>12.922251687840857</v>
      </c>
      <c r="Q145" s="98">
        <v>17.488956346538959</v>
      </c>
      <c r="R145" s="98">
        <v>19.687120207224215</v>
      </c>
      <c r="S145" s="98">
        <v>18.778700575164184</v>
      </c>
      <c r="T145" s="98">
        <v>21.292215479287172</v>
      </c>
      <c r="U145" s="98">
        <v>21.872868560406349</v>
      </c>
      <c r="V145" s="98">
        <v>21.124686784208755</v>
      </c>
      <c r="W145" s="98">
        <v>15.002232251393966</v>
      </c>
      <c r="DA145" s="63" t="s">
        <v>1753</v>
      </c>
    </row>
    <row r="146" spans="1:105" ht="12" customHeight="1" x14ac:dyDescent="0.25">
      <c r="A146" s="108" t="s">
        <v>52</v>
      </c>
      <c r="B146" s="98">
        <v>0</v>
      </c>
      <c r="C146" s="98">
        <v>0</v>
      </c>
      <c r="D146" s="98">
        <v>0</v>
      </c>
      <c r="E146" s="98">
        <v>0</v>
      </c>
      <c r="F146" s="98">
        <v>0</v>
      </c>
      <c r="G146" s="98">
        <v>0</v>
      </c>
      <c r="H146" s="98">
        <v>0</v>
      </c>
      <c r="I146" s="98">
        <v>0</v>
      </c>
      <c r="J146" s="98">
        <v>0</v>
      </c>
      <c r="K146" s="98">
        <v>3.3214454557126878</v>
      </c>
      <c r="L146" s="98">
        <v>4.2853840063477655</v>
      </c>
      <c r="M146" s="98">
        <v>5.0844963302447805</v>
      </c>
      <c r="N146" s="98">
        <v>5.8291177551300324</v>
      </c>
      <c r="O146" s="98">
        <v>9.9479586596963685</v>
      </c>
      <c r="P146" s="98">
        <v>13.739201870085562</v>
      </c>
      <c r="Q146" s="98">
        <v>18.070087571619581</v>
      </c>
      <c r="R146" s="98">
        <v>20.711599162574636</v>
      </c>
      <c r="S146" s="98">
        <v>20.458929344272459</v>
      </c>
      <c r="T146" s="98">
        <v>17.319265736744985</v>
      </c>
      <c r="U146" s="98">
        <v>21.317166670663084</v>
      </c>
      <c r="V146" s="98">
        <v>21.148479045509148</v>
      </c>
      <c r="W146" s="98">
        <v>16.272059435554752</v>
      </c>
      <c r="DA146" s="63" t="s">
        <v>1754</v>
      </c>
    </row>
    <row r="147" spans="1:105" ht="12" customHeight="1" x14ac:dyDescent="0.25">
      <c r="A147" s="121" t="s">
        <v>54</v>
      </c>
      <c r="B147" s="122">
        <v>117.45591835383252</v>
      </c>
      <c r="C147" s="122">
        <v>120.91265334803597</v>
      </c>
      <c r="D147" s="122">
        <v>137.13954866439866</v>
      </c>
      <c r="E147" s="122">
        <v>218.34222109919779</v>
      </c>
      <c r="F147" s="122">
        <v>227.36797094796685</v>
      </c>
      <c r="G147" s="122">
        <v>221.81639085952443</v>
      </c>
      <c r="H147" s="122">
        <v>247.66616586269367</v>
      </c>
      <c r="I147" s="122">
        <v>246.12043449351989</v>
      </c>
      <c r="J147" s="122">
        <v>264.54452161730245</v>
      </c>
      <c r="K147" s="122">
        <v>271.93270405640237</v>
      </c>
      <c r="L147" s="122">
        <v>286.23809565369709</v>
      </c>
      <c r="M147" s="122">
        <v>265.89084644426043</v>
      </c>
      <c r="N147" s="122">
        <v>265.92398804950238</v>
      </c>
      <c r="O147" s="122">
        <v>255.72962942141092</v>
      </c>
      <c r="P147" s="122">
        <v>247.42574958341436</v>
      </c>
      <c r="Q147" s="122">
        <v>244.51929134751612</v>
      </c>
      <c r="R147" s="122">
        <v>240.74492016849456</v>
      </c>
      <c r="S147" s="122">
        <v>233.21636709610604</v>
      </c>
      <c r="T147" s="122">
        <v>212.59933202621249</v>
      </c>
      <c r="U147" s="122">
        <v>204.01397844040201</v>
      </c>
      <c r="V147" s="122">
        <v>193.89034042910004</v>
      </c>
      <c r="W147" s="122">
        <v>168.79030469161074</v>
      </c>
      <c r="DA147" s="130" t="s">
        <v>1755</v>
      </c>
    </row>
    <row r="148" spans="1:105" ht="12" customHeight="1" x14ac:dyDescent="0.25">
      <c r="A148" s="97" t="s">
        <v>51</v>
      </c>
      <c r="B148" s="98">
        <v>22.537610444910822</v>
      </c>
      <c r="C148" s="98">
        <v>22.651507368265314</v>
      </c>
      <c r="D148" s="98">
        <v>28.360433012518261</v>
      </c>
      <c r="E148" s="98">
        <v>36.791773772466634</v>
      </c>
      <c r="F148" s="98">
        <v>39.388163412309702</v>
      </c>
      <c r="G148" s="98">
        <v>42.180394309905225</v>
      </c>
      <c r="H148" s="98">
        <v>46.729465452619429</v>
      </c>
      <c r="I148" s="98">
        <v>44.845239437385523</v>
      </c>
      <c r="J148" s="98">
        <v>48.603214078645365</v>
      </c>
      <c r="K148" s="98">
        <v>50.089712924451327</v>
      </c>
      <c r="L148" s="98">
        <v>51.333304419531913</v>
      </c>
      <c r="M148" s="98">
        <v>49.120329699338818</v>
      </c>
      <c r="N148" s="98">
        <v>50.063443901812498</v>
      </c>
      <c r="O148" s="98">
        <v>49.251997136657586</v>
      </c>
      <c r="P148" s="98">
        <v>50.041567478764911</v>
      </c>
      <c r="Q148" s="98">
        <v>49.517246119065355</v>
      </c>
      <c r="R148" s="98">
        <v>49.57605587095852</v>
      </c>
      <c r="S148" s="98">
        <v>48.958797196122291</v>
      </c>
      <c r="T148" s="98">
        <v>45.266017840466233</v>
      </c>
      <c r="U148" s="98">
        <v>36.99981234067554</v>
      </c>
      <c r="V148" s="98">
        <v>38.808413260612454</v>
      </c>
      <c r="W148" s="98">
        <v>35.939522455920347</v>
      </c>
      <c r="DA148" s="63" t="s">
        <v>1756</v>
      </c>
    </row>
    <row r="149" spans="1:105" ht="12" customHeight="1" x14ac:dyDescent="0.25">
      <c r="A149" s="97" t="s">
        <v>50</v>
      </c>
      <c r="B149" s="98">
        <v>80.093681537445079</v>
      </c>
      <c r="C149" s="98">
        <v>83.637453600458883</v>
      </c>
      <c r="D149" s="98">
        <v>92.809183502087905</v>
      </c>
      <c r="E149" s="98">
        <v>116.96484823576684</v>
      </c>
      <c r="F149" s="98">
        <v>117.35252296139359</v>
      </c>
      <c r="G149" s="98">
        <v>121.41223522268405</v>
      </c>
      <c r="H149" s="98">
        <v>128.78160328698434</v>
      </c>
      <c r="I149" s="98">
        <v>136.94086360112345</v>
      </c>
      <c r="J149" s="98">
        <v>143.63022339119144</v>
      </c>
      <c r="K149" s="98">
        <v>146.26005225278104</v>
      </c>
      <c r="L149" s="98">
        <v>144.12401035207242</v>
      </c>
      <c r="M149" s="98">
        <v>132.62301058662334</v>
      </c>
      <c r="N149" s="98">
        <v>132.66643483550732</v>
      </c>
      <c r="O149" s="98">
        <v>122.3139767910052</v>
      </c>
      <c r="P149" s="98">
        <v>120.76452007887268</v>
      </c>
      <c r="Q149" s="98">
        <v>120.48954058272768</v>
      </c>
      <c r="R149" s="98">
        <v>118.9295666578049</v>
      </c>
      <c r="S149" s="98">
        <v>116.57229685143298</v>
      </c>
      <c r="T149" s="98">
        <v>110.08341557327253</v>
      </c>
      <c r="U149" s="98">
        <v>112.98964394262025</v>
      </c>
      <c r="V149" s="98">
        <v>102.87486315997045</v>
      </c>
      <c r="W149" s="98">
        <v>88.508339150006009</v>
      </c>
      <c r="DA149" s="63" t="s">
        <v>1757</v>
      </c>
    </row>
    <row r="150" spans="1:105" ht="12" customHeight="1" x14ac:dyDescent="0.25">
      <c r="A150" s="109" t="s">
        <v>120</v>
      </c>
      <c r="B150" s="33">
        <v>14.824626371476612</v>
      </c>
      <c r="C150" s="33">
        <v>14.623692379311775</v>
      </c>
      <c r="D150" s="33">
        <v>15.969932149792509</v>
      </c>
      <c r="E150" s="33">
        <v>64.585599090964294</v>
      </c>
      <c r="F150" s="33">
        <v>70.62728457426357</v>
      </c>
      <c r="G150" s="33">
        <v>58.223761326935154</v>
      </c>
      <c r="H150" s="33">
        <v>72.155097123089917</v>
      </c>
      <c r="I150" s="33">
        <v>64.334331455010926</v>
      </c>
      <c r="J150" s="33">
        <v>72.311084147465621</v>
      </c>
      <c r="K150" s="33">
        <v>75.582938879170015</v>
      </c>
      <c r="L150" s="33">
        <v>90.780780882092742</v>
      </c>
      <c r="M150" s="33">
        <v>84.147506158298313</v>
      </c>
      <c r="N150" s="33">
        <v>83.194109312182576</v>
      </c>
      <c r="O150" s="33">
        <v>84.163655493748138</v>
      </c>
      <c r="P150" s="33">
        <v>76.619662025776762</v>
      </c>
      <c r="Q150" s="33">
        <v>74.51250464572307</v>
      </c>
      <c r="R150" s="33">
        <v>72.239297639731163</v>
      </c>
      <c r="S150" s="33">
        <v>67.685273048550783</v>
      </c>
      <c r="T150" s="33">
        <v>57.249898612473707</v>
      </c>
      <c r="U150" s="33">
        <v>54.024522157106205</v>
      </c>
      <c r="V150" s="33">
        <v>52.207064008517136</v>
      </c>
      <c r="W150" s="33">
        <v>44.34244308568438</v>
      </c>
      <c r="DA150" s="60" t="s">
        <v>1758</v>
      </c>
    </row>
    <row r="152" spans="1:105" ht="12" customHeight="1" x14ac:dyDescent="0.25">
      <c r="A152" s="116" t="s">
        <v>171</v>
      </c>
      <c r="B152" s="119">
        <f t="shared" ref="B152:Q152" si="29">IF(B131=0,"",B131/B110)</f>
        <v>0.5916774374706163</v>
      </c>
      <c r="C152" s="119">
        <f t="shared" si="29"/>
        <v>0.59511428130432031</v>
      </c>
      <c r="D152" s="119">
        <f t="shared" si="29"/>
        <v>0.60002694226021414</v>
      </c>
      <c r="E152" s="119">
        <f t="shared" si="29"/>
        <v>0.60623336192005828</v>
      </c>
      <c r="F152" s="119">
        <f t="shared" si="29"/>
        <v>0.61108233454545424</v>
      </c>
      <c r="G152" s="119">
        <f t="shared" si="29"/>
        <v>0.61526796503073755</v>
      </c>
      <c r="H152" s="119">
        <f t="shared" si="29"/>
        <v>0.61998188721874503</v>
      </c>
      <c r="I152" s="119">
        <f t="shared" si="29"/>
        <v>0.62371076977620055</v>
      </c>
      <c r="J152" s="119">
        <f t="shared" si="29"/>
        <v>0.62855718545027928</v>
      </c>
      <c r="K152" s="119">
        <f t="shared" si="29"/>
        <v>0.63318252066295744</v>
      </c>
      <c r="L152" s="119">
        <f t="shared" si="29"/>
        <v>0.63842751976950662</v>
      </c>
      <c r="M152" s="119">
        <f t="shared" si="29"/>
        <v>0.64380469555649977</v>
      </c>
      <c r="N152" s="119">
        <f t="shared" si="29"/>
        <v>0.65040026790997885</v>
      </c>
      <c r="O152" s="119">
        <f t="shared" si="29"/>
        <v>0.65650091103820385</v>
      </c>
      <c r="P152" s="119">
        <f t="shared" si="29"/>
        <v>0.65931310955323863</v>
      </c>
      <c r="Q152" s="119">
        <f t="shared" si="29"/>
        <v>0.66341395388852575</v>
      </c>
      <c r="R152" s="119">
        <f t="shared" ref="R152:V152" si="30">IF(R131=0,"",R131/R110)</f>
        <v>0.66745564814714775</v>
      </c>
      <c r="S152" s="119">
        <f t="shared" si="30"/>
        <v>0.67349828331227712</v>
      </c>
      <c r="T152" s="119">
        <f t="shared" si="30"/>
        <v>0.67737444681826131</v>
      </c>
      <c r="U152" s="119">
        <f t="shared" si="30"/>
        <v>0.68642337644146656</v>
      </c>
      <c r="V152" s="119">
        <f t="shared" si="30"/>
        <v>0.69600368110363819</v>
      </c>
      <c r="W152" s="119">
        <f t="shared" ref="W152" si="31">IF(W131=0,"",W131/W110)</f>
        <v>0.70205590427299946</v>
      </c>
      <c r="DA152" s="129" t="s">
        <v>1907</v>
      </c>
    </row>
    <row r="153" spans="1:105" ht="12" customHeight="1" x14ac:dyDescent="0.25">
      <c r="A153" s="121" t="s">
        <v>57</v>
      </c>
      <c r="B153" s="124">
        <f t="shared" ref="B153:Q153" si="32">IF(B132=0,"",B132/B111)</f>
        <v>0.58875311704202882</v>
      </c>
      <c r="C153" s="124">
        <f t="shared" si="32"/>
        <v>0.59255224683059271</v>
      </c>
      <c r="D153" s="124">
        <f t="shared" si="32"/>
        <v>0.597526304931289</v>
      </c>
      <c r="E153" s="124">
        <f t="shared" si="32"/>
        <v>0.6020265803910968</v>
      </c>
      <c r="F153" s="124">
        <f t="shared" si="32"/>
        <v>0.60688626892922914</v>
      </c>
      <c r="G153" s="124">
        <f t="shared" si="32"/>
        <v>0.61194595916585737</v>
      </c>
      <c r="H153" s="124">
        <f t="shared" si="32"/>
        <v>0.61664526124617058</v>
      </c>
      <c r="I153" s="124">
        <f t="shared" si="32"/>
        <v>0.62057834571127735</v>
      </c>
      <c r="J153" s="124">
        <f t="shared" si="32"/>
        <v>0.62554424632636285</v>
      </c>
      <c r="K153" s="124">
        <f t="shared" si="32"/>
        <v>0.63017574765181583</v>
      </c>
      <c r="L153" s="124">
        <f t="shared" si="32"/>
        <v>0.63554781064942401</v>
      </c>
      <c r="M153" s="124">
        <f t="shared" si="32"/>
        <v>0.64079859029322728</v>
      </c>
      <c r="N153" s="124">
        <f t="shared" si="32"/>
        <v>0.6477421141671218</v>
      </c>
      <c r="O153" s="124">
        <f t="shared" si="32"/>
        <v>0.65371898866580547</v>
      </c>
      <c r="P153" s="124">
        <f t="shared" si="32"/>
        <v>0.65623682921625737</v>
      </c>
      <c r="Q153" s="124">
        <f t="shared" si="32"/>
        <v>0.6598960904545691</v>
      </c>
      <c r="R153" s="124">
        <f t="shared" ref="R153:V153" si="33">IF(R132=0,"",R132/R111)</f>
        <v>0.66417424116754598</v>
      </c>
      <c r="S153" s="124">
        <f t="shared" si="33"/>
        <v>0.67025811999342777</v>
      </c>
      <c r="T153" s="124">
        <f t="shared" si="33"/>
        <v>0.67392671377537905</v>
      </c>
      <c r="U153" s="124">
        <f t="shared" si="33"/>
        <v>0.68264438628694923</v>
      </c>
      <c r="V153" s="124">
        <f t="shared" si="33"/>
        <v>0.69271883902863474</v>
      </c>
      <c r="W153" s="124">
        <f t="shared" ref="W153" si="34">IF(W132=0,"",W132/W111)</f>
        <v>0.69859244940385123</v>
      </c>
      <c r="DA153" s="130" t="s">
        <v>1908</v>
      </c>
    </row>
    <row r="154" spans="1:105" ht="12" customHeight="1" x14ac:dyDescent="0.25">
      <c r="A154" s="97" t="s">
        <v>51</v>
      </c>
      <c r="B154" s="111">
        <f t="shared" ref="B154:Q154" si="35">IF(B133=0,"",B133/B112)</f>
        <v>0.58680267181012091</v>
      </c>
      <c r="C154" s="111">
        <f t="shared" si="35"/>
        <v>0.59060488180742565</v>
      </c>
      <c r="D154" s="111">
        <f t="shared" si="35"/>
        <v>0.59560670608989774</v>
      </c>
      <c r="E154" s="111">
        <f t="shared" si="35"/>
        <v>0.60011566720612297</v>
      </c>
      <c r="F154" s="111">
        <f t="shared" si="35"/>
        <v>0.60501580123017307</v>
      </c>
      <c r="G154" s="111">
        <f t="shared" si="35"/>
        <v>0.61011261292375063</v>
      </c>
      <c r="H154" s="111">
        <f t="shared" si="35"/>
        <v>0.61482779808933552</v>
      </c>
      <c r="I154" s="111">
        <f t="shared" si="35"/>
        <v>0.6188156362249303</v>
      </c>
      <c r="J154" s="111">
        <f t="shared" si="35"/>
        <v>0.62380853266140301</v>
      </c>
      <c r="K154" s="111">
        <f t="shared" si="35"/>
        <v>0.62847300372793224</v>
      </c>
      <c r="L154" s="111">
        <f t="shared" si="35"/>
        <v>0.63385167348199101</v>
      </c>
      <c r="M154" s="111">
        <f t="shared" si="35"/>
        <v>0.6391553452091312</v>
      </c>
      <c r="N154" s="111">
        <f t="shared" si="35"/>
        <v>0.64612870003452449</v>
      </c>
      <c r="O154" s="111">
        <f t="shared" si="35"/>
        <v>0.65214663294169095</v>
      </c>
      <c r="P154" s="111">
        <f t="shared" si="35"/>
        <v>0.65472306975357997</v>
      </c>
      <c r="Q154" s="111">
        <f t="shared" si="35"/>
        <v>0.65841775447379891</v>
      </c>
      <c r="R154" s="111">
        <f t="shared" ref="R154:V154" si="36">IF(R133=0,"",R133/R112)</f>
        <v>0.66271371617731445</v>
      </c>
      <c r="S154" s="111">
        <f t="shared" si="36"/>
        <v>0.66882479932822148</v>
      </c>
      <c r="T154" s="111">
        <f t="shared" si="36"/>
        <v>0.67248083617452559</v>
      </c>
      <c r="U154" s="111">
        <f t="shared" si="36"/>
        <v>0.68124935870138825</v>
      </c>
      <c r="V154" s="111">
        <f t="shared" si="36"/>
        <v>0.69135056836295083</v>
      </c>
      <c r="W154" s="111">
        <f t="shared" ref="W154" si="37">IF(W133=0,"",W133/W112)</f>
        <v>0.6972711510138011</v>
      </c>
      <c r="DA154" s="63" t="s">
        <v>1909</v>
      </c>
    </row>
    <row r="155" spans="1:105" ht="12" customHeight="1" x14ac:dyDescent="0.25">
      <c r="A155" s="97" t="s">
        <v>53</v>
      </c>
      <c r="B155" s="111">
        <f t="shared" ref="B155:Q155" si="38">IF(B134=0,"",B134/B113)</f>
        <v>1</v>
      </c>
      <c r="C155" s="111">
        <f t="shared" si="38"/>
        <v>1</v>
      </c>
      <c r="D155" s="111">
        <f t="shared" si="38"/>
        <v>1</v>
      </c>
      <c r="E155" s="111">
        <f t="shared" si="38"/>
        <v>1</v>
      </c>
      <c r="F155" s="111">
        <f t="shared" si="38"/>
        <v>1</v>
      </c>
      <c r="G155" s="111">
        <f t="shared" si="38"/>
        <v>1</v>
      </c>
      <c r="H155" s="111">
        <f t="shared" si="38"/>
        <v>1</v>
      </c>
      <c r="I155" s="111">
        <f t="shared" si="38"/>
        <v>1</v>
      </c>
      <c r="J155" s="111">
        <f t="shared" si="38"/>
        <v>1</v>
      </c>
      <c r="K155" s="111">
        <f t="shared" si="38"/>
        <v>1</v>
      </c>
      <c r="L155" s="111">
        <f t="shared" si="38"/>
        <v>1</v>
      </c>
      <c r="M155" s="111">
        <f t="shared" si="38"/>
        <v>1</v>
      </c>
      <c r="N155" s="111">
        <f t="shared" si="38"/>
        <v>1</v>
      </c>
      <c r="O155" s="111">
        <f t="shared" si="38"/>
        <v>1</v>
      </c>
      <c r="P155" s="111">
        <f t="shared" si="38"/>
        <v>1</v>
      </c>
      <c r="Q155" s="111">
        <f t="shared" si="38"/>
        <v>1</v>
      </c>
      <c r="R155" s="111">
        <f t="shared" ref="R155:V155" si="39">IF(R134=0,"",R134/R113)</f>
        <v>1</v>
      </c>
      <c r="S155" s="111">
        <f t="shared" si="39"/>
        <v>1</v>
      </c>
      <c r="T155" s="111">
        <f t="shared" si="39"/>
        <v>1</v>
      </c>
      <c r="U155" s="111">
        <f t="shared" si="39"/>
        <v>1</v>
      </c>
      <c r="V155" s="111">
        <f t="shared" si="39"/>
        <v>1</v>
      </c>
      <c r="W155" s="111">
        <f t="shared" ref="W155" si="40">IF(W134=0,"",W134/W113)</f>
        <v>1</v>
      </c>
      <c r="DA155" s="63" t="s">
        <v>1910</v>
      </c>
    </row>
    <row r="156" spans="1:105" ht="12" customHeight="1" x14ac:dyDescent="0.25">
      <c r="A156" s="121" t="s">
        <v>92</v>
      </c>
      <c r="B156" s="124">
        <f t="shared" ref="B156:Q156" si="41">IF(B135=0,"",B135/B114)</f>
        <v>1.78472258275278</v>
      </c>
      <c r="C156" s="124">
        <f t="shared" si="41"/>
        <v>1.8554349505077838</v>
      </c>
      <c r="D156" s="124">
        <f t="shared" si="41"/>
        <v>1.948287319719914</v>
      </c>
      <c r="E156" s="124">
        <f t="shared" si="41"/>
        <v>2.0987618343221404</v>
      </c>
      <c r="F156" s="124">
        <f t="shared" si="41"/>
        <v>2.2606956280265713</v>
      </c>
      <c r="G156" s="124">
        <f t="shared" si="41"/>
        <v>2.3679932618413453</v>
      </c>
      <c r="H156" s="124">
        <f t="shared" si="41"/>
        <v>2.479144666825706</v>
      </c>
      <c r="I156" s="124">
        <f t="shared" si="41"/>
        <v>2.5895617178457799</v>
      </c>
      <c r="J156" s="124">
        <f t="shared" si="41"/>
        <v>2.6593293651891394</v>
      </c>
      <c r="K156" s="124">
        <f t="shared" si="41"/>
        <v>2.7196138671589325</v>
      </c>
      <c r="L156" s="124">
        <f t="shared" si="41"/>
        <v>2.7657343508065555</v>
      </c>
      <c r="M156" s="124">
        <f t="shared" si="41"/>
        <v>2.8381247822430713</v>
      </c>
      <c r="N156" s="124">
        <f t="shared" si="41"/>
        <v>2.9217317921727308</v>
      </c>
      <c r="O156" s="124">
        <f t="shared" si="41"/>
        <v>3.0275102934400793</v>
      </c>
      <c r="P156" s="124">
        <f t="shared" si="41"/>
        <v>3.2034077549889122</v>
      </c>
      <c r="Q156" s="124">
        <f t="shared" si="41"/>
        <v>3.3741056344239384</v>
      </c>
      <c r="R156" s="124">
        <f t="shared" ref="R156:V156" si="42">IF(R135=0,"",R135/R114)</f>
        <v>3.4975904250948924</v>
      </c>
      <c r="S156" s="124">
        <f t="shared" si="42"/>
        <v>3.5669795660602892</v>
      </c>
      <c r="T156" s="124">
        <f t="shared" si="42"/>
        <v>3.612739833520795</v>
      </c>
      <c r="U156" s="124">
        <f t="shared" si="42"/>
        <v>3.6626015062201556</v>
      </c>
      <c r="V156" s="124">
        <f t="shared" si="42"/>
        <v>3.7182362825457469</v>
      </c>
      <c r="W156" s="124">
        <f t="shared" ref="W156" si="43">IF(W135=0,"",W135/W114)</f>
        <v>3.7713358480243842</v>
      </c>
      <c r="DA156" s="130" t="s">
        <v>1911</v>
      </c>
    </row>
    <row r="157" spans="1:105" ht="12" customHeight="1" x14ac:dyDescent="0.25">
      <c r="A157" s="97" t="s">
        <v>53</v>
      </c>
      <c r="B157" s="111">
        <f t="shared" ref="B157:Q157" si="44">IF(B136=0,"",B136/B115)</f>
        <v>1.78472258275278</v>
      </c>
      <c r="C157" s="111">
        <f t="shared" si="44"/>
        <v>1.8554349505077838</v>
      </c>
      <c r="D157" s="111">
        <f t="shared" si="44"/>
        <v>1.948287319719914</v>
      </c>
      <c r="E157" s="111">
        <f t="shared" si="44"/>
        <v>2.0987618343221404</v>
      </c>
      <c r="F157" s="111">
        <f t="shared" si="44"/>
        <v>2.2606956280265713</v>
      </c>
      <c r="G157" s="111">
        <f t="shared" si="44"/>
        <v>2.3679932618413453</v>
      </c>
      <c r="H157" s="111">
        <f t="shared" si="44"/>
        <v>2.479144666825706</v>
      </c>
      <c r="I157" s="111">
        <f t="shared" si="44"/>
        <v>2.5895617178457799</v>
      </c>
      <c r="J157" s="111">
        <f t="shared" si="44"/>
        <v>2.6593293651891394</v>
      </c>
      <c r="K157" s="111">
        <f t="shared" si="44"/>
        <v>2.7196138671589325</v>
      </c>
      <c r="L157" s="111">
        <f t="shared" si="44"/>
        <v>2.7657343508065555</v>
      </c>
      <c r="M157" s="111">
        <f t="shared" si="44"/>
        <v>2.8381247822430713</v>
      </c>
      <c r="N157" s="111">
        <f t="shared" si="44"/>
        <v>2.9217317921727308</v>
      </c>
      <c r="O157" s="111">
        <f t="shared" si="44"/>
        <v>3.0275102934400793</v>
      </c>
      <c r="P157" s="111">
        <f t="shared" si="44"/>
        <v>3.2034077549889122</v>
      </c>
      <c r="Q157" s="111">
        <f t="shared" si="44"/>
        <v>3.3741056344239384</v>
      </c>
      <c r="R157" s="111">
        <f t="shared" ref="R157:V157" si="45">IF(R136=0,"",R136/R115)</f>
        <v>3.4975904250948924</v>
      </c>
      <c r="S157" s="111">
        <f t="shared" si="45"/>
        <v>3.5669795660602892</v>
      </c>
      <c r="T157" s="111">
        <f t="shared" si="45"/>
        <v>3.612739833520795</v>
      </c>
      <c r="U157" s="111">
        <f t="shared" si="45"/>
        <v>3.6626015062201556</v>
      </c>
      <c r="V157" s="111">
        <f t="shared" si="45"/>
        <v>3.7182362825457469</v>
      </c>
      <c r="W157" s="111">
        <f t="shared" ref="W157" si="46">IF(W136=0,"",W136/W115)</f>
        <v>3.7713358480243842</v>
      </c>
      <c r="DA157" s="63" t="s">
        <v>1912</v>
      </c>
    </row>
    <row r="158" spans="1:105" ht="12" customHeight="1" x14ac:dyDescent="0.25">
      <c r="A158" s="121" t="s">
        <v>55</v>
      </c>
      <c r="B158" s="124">
        <f t="shared" ref="B158:Q158" si="47">IF(B137=0,"",B137/B116)</f>
        <v>0.61622116933213056</v>
      </c>
      <c r="C158" s="124">
        <f t="shared" si="47"/>
        <v>0.619979163432408</v>
      </c>
      <c r="D158" s="124">
        <f t="shared" si="47"/>
        <v>0.62524815191883831</v>
      </c>
      <c r="E158" s="124">
        <f t="shared" si="47"/>
        <v>0.62979901652826664</v>
      </c>
      <c r="F158" s="124">
        <f t="shared" si="47"/>
        <v>0.63457835241750182</v>
      </c>
      <c r="G158" s="124">
        <f t="shared" si="47"/>
        <v>0.63952835778511097</v>
      </c>
      <c r="H158" s="124">
        <f t="shared" si="47"/>
        <v>0.6448311982637609</v>
      </c>
      <c r="I158" s="124">
        <f t="shared" si="47"/>
        <v>0.64874389188196535</v>
      </c>
      <c r="J158" s="124">
        <f t="shared" si="47"/>
        <v>0.65381189123859074</v>
      </c>
      <c r="K158" s="124">
        <f t="shared" si="47"/>
        <v>0.66013984992232977</v>
      </c>
      <c r="L158" s="124">
        <f t="shared" si="47"/>
        <v>0.66593341148209739</v>
      </c>
      <c r="M158" s="124">
        <f t="shared" si="47"/>
        <v>0.67206355470857559</v>
      </c>
      <c r="N158" s="124">
        <f t="shared" si="47"/>
        <v>0.67969205627122542</v>
      </c>
      <c r="O158" s="124">
        <f t="shared" si="47"/>
        <v>0.68725438138301898</v>
      </c>
      <c r="P158" s="124">
        <f t="shared" si="47"/>
        <v>0.69218186443617913</v>
      </c>
      <c r="Q158" s="124">
        <f t="shared" si="47"/>
        <v>0.69881335732650418</v>
      </c>
      <c r="R158" s="124">
        <f t="shared" ref="R158:V158" si="48">IF(R137=0,"",R137/R116)</f>
        <v>0.70586996285755355</v>
      </c>
      <c r="S158" s="124">
        <f t="shared" si="48"/>
        <v>0.71400611250215029</v>
      </c>
      <c r="T158" s="124">
        <f t="shared" si="48"/>
        <v>0.72149257232123565</v>
      </c>
      <c r="U158" s="124">
        <f t="shared" si="48"/>
        <v>0.73546929654563831</v>
      </c>
      <c r="V158" s="124">
        <f t="shared" si="48"/>
        <v>0.74693292581177317</v>
      </c>
      <c r="W158" s="124">
        <f t="shared" ref="W158" si="49">IF(W137=0,"",W137/W116)</f>
        <v>0.75525534447255638</v>
      </c>
      <c r="DA158" s="130" t="s">
        <v>1913</v>
      </c>
    </row>
    <row r="159" spans="1:105" ht="12" customHeight="1" x14ac:dyDescent="0.25">
      <c r="A159" s="97" t="s">
        <v>143</v>
      </c>
      <c r="B159" s="111">
        <f t="shared" ref="B159:Q159" si="50">IF(B138=0,"",B138/B117)</f>
        <v>0.61887665974850381</v>
      </c>
      <c r="C159" s="111">
        <f t="shared" si="50"/>
        <v>0.62268141945090583</v>
      </c>
      <c r="D159" s="111">
        <f t="shared" si="50"/>
        <v>0.62750489967413836</v>
      </c>
      <c r="E159" s="111">
        <f t="shared" si="50"/>
        <v>0.63099421814207546</v>
      </c>
      <c r="F159" s="111">
        <f t="shared" si="50"/>
        <v>0.63585465783893014</v>
      </c>
      <c r="G159" s="111">
        <f t="shared" si="50"/>
        <v>0.64123064470009838</v>
      </c>
      <c r="H159" s="111">
        <f t="shared" si="50"/>
        <v>0.64672339701396231</v>
      </c>
      <c r="I159" s="111">
        <f t="shared" si="50"/>
        <v>0.65113420787360221</v>
      </c>
      <c r="J159" s="111">
        <f t="shared" si="50"/>
        <v>0.65658044382754988</v>
      </c>
      <c r="K159" s="111">
        <f t="shared" si="50"/>
        <v>0.66159072351674664</v>
      </c>
      <c r="L159" s="111">
        <f t="shared" si="50"/>
        <v>0.66736063388033473</v>
      </c>
      <c r="M159" s="111">
        <f t="shared" si="50"/>
        <v>0.67332117814784798</v>
      </c>
      <c r="N159" s="111">
        <f t="shared" si="50"/>
        <v>0.68112010894433084</v>
      </c>
      <c r="O159" s="111">
        <f t="shared" si="50"/>
        <v>0.68711892688946263</v>
      </c>
      <c r="P159" s="111">
        <f t="shared" si="50"/>
        <v>0.68987655372244405</v>
      </c>
      <c r="Q159" s="111">
        <f t="shared" si="50"/>
        <v>0.69383943069305254</v>
      </c>
      <c r="R159" s="111">
        <f t="shared" ref="R159:V159" si="51">IF(R138=0,"",R138/R117)</f>
        <v>0.69873755485117606</v>
      </c>
      <c r="S159" s="111">
        <f t="shared" si="51"/>
        <v>0.70610066605735788</v>
      </c>
      <c r="T159" s="111">
        <f t="shared" si="51"/>
        <v>0.71384923738506423</v>
      </c>
      <c r="U159" s="111">
        <f t="shared" si="51"/>
        <v>0.72366423549722803</v>
      </c>
      <c r="V159" s="111">
        <f t="shared" si="51"/>
        <v>0.73585466819025824</v>
      </c>
      <c r="W159" s="111">
        <f t="shared" ref="W159" si="52">IF(W138=0,"",W138/W117)</f>
        <v>0.74629311072890914</v>
      </c>
      <c r="DA159" s="63" t="s">
        <v>1914</v>
      </c>
    </row>
    <row r="160" spans="1:105" ht="12" customHeight="1" x14ac:dyDescent="0.25">
      <c r="A160" s="97" t="s">
        <v>124</v>
      </c>
      <c r="B160" s="111">
        <f t="shared" ref="B160:Q160" si="53">IF(B139=0,"",B139/B118)</f>
        <v>0.55204444861324908</v>
      </c>
      <c r="C160" s="111">
        <f t="shared" si="53"/>
        <v>0.55520816507514348</v>
      </c>
      <c r="D160" s="111">
        <f t="shared" si="53"/>
        <v>0.55783702488301579</v>
      </c>
      <c r="E160" s="111">
        <f t="shared" si="53"/>
        <v>0.56076099276113756</v>
      </c>
      <c r="F160" s="111">
        <f t="shared" si="53"/>
        <v>0.56462470102935725</v>
      </c>
      <c r="G160" s="111">
        <f t="shared" si="53"/>
        <v>0.56989243239211462</v>
      </c>
      <c r="H160" s="111">
        <f t="shared" si="53"/>
        <v>0.57523052208517222</v>
      </c>
      <c r="I160" s="111">
        <f t="shared" si="53"/>
        <v>0.57854813095896207</v>
      </c>
      <c r="J160" s="111">
        <f t="shared" si="53"/>
        <v>0.58015517884141043</v>
      </c>
      <c r="K160" s="111">
        <f t="shared" si="53"/>
        <v>0.5830522242984465</v>
      </c>
      <c r="L160" s="111">
        <f t="shared" si="53"/>
        <v>0.58596967327340754</v>
      </c>
      <c r="M160" s="111">
        <f t="shared" si="53"/>
        <v>0.58983705119616492</v>
      </c>
      <c r="N160" s="111">
        <f t="shared" si="53"/>
        <v>0.59714231815320529</v>
      </c>
      <c r="O160" s="111">
        <f t="shared" si="53"/>
        <v>0.60854147151186122</v>
      </c>
      <c r="P160" s="111">
        <f t="shared" si="53"/>
        <v>0.62399645362376688</v>
      </c>
      <c r="Q160" s="111">
        <f t="shared" si="53"/>
        <v>0.64219018855976406</v>
      </c>
      <c r="R160" s="111">
        <f t="shared" ref="R160:V160" si="54">IF(R139=0,"",R139/R118)</f>
        <v>0.66163761387783993</v>
      </c>
      <c r="S160" s="111">
        <f t="shared" si="54"/>
        <v>0.68173931456966297</v>
      </c>
      <c r="T160" s="111">
        <f t="shared" si="54"/>
        <v>0.69741453139627763</v>
      </c>
      <c r="U160" s="111">
        <f t="shared" si="54"/>
        <v>0.71758776159894877</v>
      </c>
      <c r="V160" s="111">
        <f t="shared" si="54"/>
        <v>0.73677624379311324</v>
      </c>
      <c r="W160" s="111">
        <f t="shared" ref="W160" si="55">IF(W139=0,"",W139/W118)</f>
        <v>0.75366500321668106</v>
      </c>
      <c r="DA160" s="63" t="s">
        <v>1915</v>
      </c>
    </row>
    <row r="161" spans="1:105" ht="12" customHeight="1" x14ac:dyDescent="0.25">
      <c r="A161" s="97" t="s">
        <v>123</v>
      </c>
      <c r="B161" s="111" t="str">
        <f t="shared" ref="B161:Q161" si="56">IF(B140=0,"",B140/B119)</f>
        <v/>
      </c>
      <c r="C161" s="111" t="str">
        <f t="shared" si="56"/>
        <v/>
      </c>
      <c r="D161" s="111" t="str">
        <f t="shared" si="56"/>
        <v/>
      </c>
      <c r="E161" s="111" t="str">
        <f t="shared" si="56"/>
        <v/>
      </c>
      <c r="F161" s="111" t="str">
        <f t="shared" si="56"/>
        <v/>
      </c>
      <c r="G161" s="111" t="str">
        <f t="shared" si="56"/>
        <v/>
      </c>
      <c r="H161" s="111" t="str">
        <f t="shared" si="56"/>
        <v/>
      </c>
      <c r="I161" s="111" t="str">
        <f t="shared" si="56"/>
        <v/>
      </c>
      <c r="J161" s="111" t="str">
        <f t="shared" si="56"/>
        <v/>
      </c>
      <c r="K161" s="111">
        <f t="shared" si="56"/>
        <v>0.74772589431078362</v>
      </c>
      <c r="L161" s="111">
        <f t="shared" si="56"/>
        <v>0.73970350630404946</v>
      </c>
      <c r="M161" s="111">
        <f t="shared" si="56"/>
        <v>0.74772833772695024</v>
      </c>
      <c r="N161" s="111">
        <f t="shared" si="56"/>
        <v>0.75739883658920093</v>
      </c>
      <c r="O161" s="111">
        <f t="shared" si="56"/>
        <v>0.7674705769721667</v>
      </c>
      <c r="P161" s="111">
        <f t="shared" si="56"/>
        <v>0.78684962640154243</v>
      </c>
      <c r="Q161" s="111">
        <f t="shared" si="56"/>
        <v>0.80077064276843757</v>
      </c>
      <c r="R161" s="111">
        <f t="shared" ref="R161:V161" si="57">IF(R140=0,"",R140/R119)</f>
        <v>0.81859638325435324</v>
      </c>
      <c r="S161" s="111">
        <f t="shared" si="57"/>
        <v>0.83315545634557187</v>
      </c>
      <c r="T161" s="111">
        <f t="shared" si="57"/>
        <v>0.81801598783022245</v>
      </c>
      <c r="U161" s="111">
        <f t="shared" si="57"/>
        <v>0.84384958210028271</v>
      </c>
      <c r="V161" s="111">
        <f t="shared" si="57"/>
        <v>0.85533951669765029</v>
      </c>
      <c r="W161" s="111">
        <f t="shared" ref="W161" si="58">IF(W140=0,"",W140/W119)</f>
        <v>0.86779773207749822</v>
      </c>
      <c r="DA161" s="63" t="s">
        <v>1916</v>
      </c>
    </row>
    <row r="162" spans="1:105" ht="12" customHeight="1" x14ac:dyDescent="0.25">
      <c r="A162" s="100" t="s">
        <v>50</v>
      </c>
      <c r="B162" s="112" t="str">
        <f t="shared" ref="B162:Q162" si="59">IF(B141=0,"",B141/B120)</f>
        <v/>
      </c>
      <c r="C162" s="112" t="str">
        <f t="shared" si="59"/>
        <v/>
      </c>
      <c r="D162" s="112" t="str">
        <f t="shared" si="59"/>
        <v/>
      </c>
      <c r="E162" s="112" t="str">
        <f t="shared" si="59"/>
        <v/>
      </c>
      <c r="F162" s="112" t="str">
        <f t="shared" si="59"/>
        <v/>
      </c>
      <c r="G162" s="112" t="str">
        <f t="shared" si="59"/>
        <v/>
      </c>
      <c r="H162" s="112" t="str">
        <f t="shared" si="59"/>
        <v/>
      </c>
      <c r="I162" s="112" t="str">
        <f t="shared" si="59"/>
        <v/>
      </c>
      <c r="J162" s="112" t="str">
        <f t="shared" si="59"/>
        <v/>
      </c>
      <c r="K162" s="112">
        <f t="shared" si="59"/>
        <v>0.59379388493495211</v>
      </c>
      <c r="L162" s="112">
        <f t="shared" si="59"/>
        <v>0.59419884402295975</v>
      </c>
      <c r="M162" s="112">
        <f t="shared" si="59"/>
        <v>0.59566146466874204</v>
      </c>
      <c r="N162" s="112">
        <f t="shared" si="59"/>
        <v>0.59996247345585585</v>
      </c>
      <c r="O162" s="112">
        <f t="shared" si="59"/>
        <v>0.6197698236058794</v>
      </c>
      <c r="P162" s="112">
        <f t="shared" si="59"/>
        <v>0.64128448099588697</v>
      </c>
      <c r="Q162" s="112">
        <f t="shared" si="59"/>
        <v>0.66354421070831993</v>
      </c>
      <c r="R162" s="112">
        <f t="shared" ref="R162:V162" si="60">IF(R141=0,"",R141/R120)</f>
        <v>0.68645833260544842</v>
      </c>
      <c r="S162" s="112">
        <f t="shared" si="60"/>
        <v>0.70417020230335903</v>
      </c>
      <c r="T162" s="112">
        <f t="shared" si="60"/>
        <v>0.71492543257309571</v>
      </c>
      <c r="U162" s="112">
        <f t="shared" si="60"/>
        <v>0.73248482574279228</v>
      </c>
      <c r="V162" s="112">
        <f t="shared" si="60"/>
        <v>0.74642929759680887</v>
      </c>
      <c r="W162" s="112">
        <f t="shared" ref="W162" si="61">IF(W141=0,"",W141/W120)</f>
        <v>0.76050369001251972</v>
      </c>
      <c r="DA162" s="131" t="s">
        <v>1917</v>
      </c>
    </row>
    <row r="163" spans="1:105" ht="12" customHeight="1" x14ac:dyDescent="0.25">
      <c r="A163" s="103" t="s">
        <v>52</v>
      </c>
      <c r="B163" s="113" t="str">
        <f t="shared" ref="B163:Q163" si="62">IF(B142=0,"",B142/B121)</f>
        <v/>
      </c>
      <c r="C163" s="113" t="str">
        <f t="shared" si="62"/>
        <v/>
      </c>
      <c r="D163" s="113" t="str">
        <f t="shared" si="62"/>
        <v/>
      </c>
      <c r="E163" s="113" t="str">
        <f t="shared" si="62"/>
        <v/>
      </c>
      <c r="F163" s="113" t="str">
        <f t="shared" si="62"/>
        <v/>
      </c>
      <c r="G163" s="113" t="str">
        <f t="shared" si="62"/>
        <v/>
      </c>
      <c r="H163" s="113" t="str">
        <f t="shared" si="62"/>
        <v/>
      </c>
      <c r="I163" s="113" t="str">
        <f t="shared" si="62"/>
        <v/>
      </c>
      <c r="J163" s="113" t="str">
        <f t="shared" si="62"/>
        <v/>
      </c>
      <c r="K163" s="113">
        <f t="shared" si="62"/>
        <v>1</v>
      </c>
      <c r="L163" s="113">
        <f t="shared" si="62"/>
        <v>1</v>
      </c>
      <c r="M163" s="113">
        <f t="shared" si="62"/>
        <v>1</v>
      </c>
      <c r="N163" s="113">
        <f t="shared" si="62"/>
        <v>1</v>
      </c>
      <c r="O163" s="113">
        <f t="shared" si="62"/>
        <v>1</v>
      </c>
      <c r="P163" s="113">
        <f t="shared" si="62"/>
        <v>1</v>
      </c>
      <c r="Q163" s="113">
        <f t="shared" si="62"/>
        <v>1</v>
      </c>
      <c r="R163" s="113">
        <f t="shared" ref="R163:V163" si="63">IF(R142=0,"",R142/R121)</f>
        <v>1</v>
      </c>
      <c r="S163" s="113">
        <f t="shared" si="63"/>
        <v>1</v>
      </c>
      <c r="T163" s="113">
        <f t="shared" si="63"/>
        <v>1</v>
      </c>
      <c r="U163" s="113">
        <f t="shared" si="63"/>
        <v>1</v>
      </c>
      <c r="V163" s="113">
        <f t="shared" si="63"/>
        <v>1</v>
      </c>
      <c r="W163" s="113">
        <f t="shared" ref="W163" si="64">IF(W142=0,"",W142/W121)</f>
        <v>1</v>
      </c>
      <c r="DA163" s="132" t="s">
        <v>1918</v>
      </c>
    </row>
    <row r="164" spans="1:105" ht="12" customHeight="1" x14ac:dyDescent="0.25">
      <c r="A164" s="106" t="s">
        <v>122</v>
      </c>
      <c r="B164" s="112">
        <f t="shared" ref="B164:Q164" si="65">IF(B143=0,"",B143/B122)</f>
        <v>0.61847156762503608</v>
      </c>
      <c r="C164" s="112">
        <f t="shared" si="65"/>
        <v>0.62540009109265249</v>
      </c>
      <c r="D164" s="112">
        <f t="shared" si="65"/>
        <v>0.63335110302994202</v>
      </c>
      <c r="E164" s="112">
        <f t="shared" si="65"/>
        <v>0.63971169279955065</v>
      </c>
      <c r="F164" s="112">
        <f t="shared" si="65"/>
        <v>0.64209538216243456</v>
      </c>
      <c r="G164" s="112">
        <f t="shared" si="65"/>
        <v>0.64390666069775837</v>
      </c>
      <c r="H164" s="112">
        <f t="shared" si="65"/>
        <v>0.64512038846539821</v>
      </c>
      <c r="I164" s="112">
        <f t="shared" si="65"/>
        <v>0.64624006146747626</v>
      </c>
      <c r="J164" s="112">
        <f t="shared" si="65"/>
        <v>0.64813630560599744</v>
      </c>
      <c r="K164" s="112">
        <f t="shared" si="65"/>
        <v>0.64996373099539995</v>
      </c>
      <c r="L164" s="112">
        <f t="shared" si="65"/>
        <v>0.65386856303673324</v>
      </c>
      <c r="M164" s="112">
        <f t="shared" si="65"/>
        <v>0.65822526113603386</v>
      </c>
      <c r="N164" s="112">
        <f t="shared" si="65"/>
        <v>0.66208390739185397</v>
      </c>
      <c r="O164" s="112">
        <f t="shared" si="65"/>
        <v>0.66386639698443084</v>
      </c>
      <c r="P164" s="112">
        <f t="shared" si="65"/>
        <v>0.66574332884019805</v>
      </c>
      <c r="Q164" s="112">
        <f t="shared" si="65"/>
        <v>0.67006762663651542</v>
      </c>
      <c r="R164" s="112">
        <f t="shared" ref="R164:V164" si="66">IF(R143=0,"",R143/R122)</f>
        <v>0.67971599397076987</v>
      </c>
      <c r="S164" s="112">
        <f t="shared" si="66"/>
        <v>0.69486404524628564</v>
      </c>
      <c r="T164" s="112">
        <f t="shared" si="66"/>
        <v>0.70865792140275741</v>
      </c>
      <c r="U164" s="112">
        <f t="shared" si="66"/>
        <v>0.72943024264365075</v>
      </c>
      <c r="V164" s="112">
        <f t="shared" si="66"/>
        <v>0.74414707549453374</v>
      </c>
      <c r="W164" s="112">
        <f t="shared" ref="W164" si="67">IF(W143=0,"",W143/W122)</f>
        <v>0.74852264957923398</v>
      </c>
      <c r="DA164" s="131" t="s">
        <v>1919</v>
      </c>
    </row>
    <row r="165" spans="1:105" ht="12" customHeight="1" x14ac:dyDescent="0.25">
      <c r="A165" s="107" t="s">
        <v>121</v>
      </c>
      <c r="B165" s="113" t="str">
        <f t="shared" ref="B165:Q165" si="68">IF(B144=0,"",B144/B123)</f>
        <v/>
      </c>
      <c r="C165" s="113" t="str">
        <f t="shared" si="68"/>
        <v/>
      </c>
      <c r="D165" s="113" t="str">
        <f t="shared" si="68"/>
        <v/>
      </c>
      <c r="E165" s="113" t="str">
        <f t="shared" si="68"/>
        <v/>
      </c>
      <c r="F165" s="113" t="str">
        <f t="shared" si="68"/>
        <v/>
      </c>
      <c r="G165" s="113" t="str">
        <f t="shared" si="68"/>
        <v/>
      </c>
      <c r="H165" s="113" t="str">
        <f t="shared" si="68"/>
        <v/>
      </c>
      <c r="I165" s="113" t="str">
        <f t="shared" si="68"/>
        <v/>
      </c>
      <c r="J165" s="113" t="str">
        <f t="shared" si="68"/>
        <v/>
      </c>
      <c r="K165" s="113">
        <f t="shared" si="68"/>
        <v>0.79614404598547805</v>
      </c>
      <c r="L165" s="113">
        <f t="shared" si="68"/>
        <v>0.78920760209956109</v>
      </c>
      <c r="M165" s="113">
        <f t="shared" si="68"/>
        <v>0.79620230452191609</v>
      </c>
      <c r="N165" s="113">
        <f t="shared" si="68"/>
        <v>0.80342082722970809</v>
      </c>
      <c r="O165" s="113">
        <f t="shared" si="68"/>
        <v>0.80711128323306636</v>
      </c>
      <c r="P165" s="113">
        <f t="shared" si="68"/>
        <v>0.81772280453201074</v>
      </c>
      <c r="Q165" s="113">
        <f t="shared" si="68"/>
        <v>0.82431275006133697</v>
      </c>
      <c r="R165" s="113">
        <f t="shared" ref="R165:V165" si="69">IF(R144=0,"",R144/R123)</f>
        <v>0.832391658724005</v>
      </c>
      <c r="S165" s="113">
        <f t="shared" si="69"/>
        <v>0.84043960997373812</v>
      </c>
      <c r="T165" s="113">
        <f t="shared" si="69"/>
        <v>0.8255078178912767</v>
      </c>
      <c r="U165" s="113">
        <f t="shared" si="69"/>
        <v>0.84439922229579456</v>
      </c>
      <c r="V165" s="113">
        <f t="shared" si="69"/>
        <v>0.85270842329414431</v>
      </c>
      <c r="W165" s="113">
        <f t="shared" ref="W165" si="70">IF(W144=0,"",W144/W123)</f>
        <v>0.86484497892341827</v>
      </c>
      <c r="DA165" s="132" t="s">
        <v>1920</v>
      </c>
    </row>
    <row r="166" spans="1:105" ht="12" customHeight="1" x14ac:dyDescent="0.25">
      <c r="A166" s="108" t="s">
        <v>53</v>
      </c>
      <c r="B166" s="111" t="str">
        <f t="shared" ref="B166:Q166" si="71">IF(B145=0,"",B145/B124)</f>
        <v/>
      </c>
      <c r="C166" s="111" t="str">
        <f t="shared" si="71"/>
        <v/>
      </c>
      <c r="D166" s="111" t="str">
        <f t="shared" si="71"/>
        <v/>
      </c>
      <c r="E166" s="111" t="str">
        <f t="shared" si="71"/>
        <v/>
      </c>
      <c r="F166" s="111" t="str">
        <f t="shared" si="71"/>
        <v/>
      </c>
      <c r="G166" s="111" t="str">
        <f t="shared" si="71"/>
        <v/>
      </c>
      <c r="H166" s="111" t="str">
        <f t="shared" si="71"/>
        <v/>
      </c>
      <c r="I166" s="111" t="str">
        <f t="shared" si="71"/>
        <v/>
      </c>
      <c r="J166" s="111" t="str">
        <f t="shared" si="71"/>
        <v/>
      </c>
      <c r="K166" s="111">
        <f t="shared" si="71"/>
        <v>0.65826810458400087</v>
      </c>
      <c r="L166" s="111">
        <f t="shared" si="71"/>
        <v>0.65892163299728379</v>
      </c>
      <c r="M166" s="111">
        <f t="shared" si="71"/>
        <v>0.66012184057946877</v>
      </c>
      <c r="N166" s="111">
        <f t="shared" si="71"/>
        <v>0.66230641746115992</v>
      </c>
      <c r="O166" s="111">
        <f t="shared" si="71"/>
        <v>0.67409052822972171</v>
      </c>
      <c r="P166" s="111">
        <f t="shared" si="71"/>
        <v>0.68497422653895812</v>
      </c>
      <c r="Q166" s="111">
        <f t="shared" si="71"/>
        <v>0.69766843914253673</v>
      </c>
      <c r="R166" s="111">
        <f t="shared" ref="R166:V166" si="72">IF(R145=0,"",R145/R124)</f>
        <v>0.70761726014516879</v>
      </c>
      <c r="S166" s="111">
        <f t="shared" si="72"/>
        <v>0.71597635987255293</v>
      </c>
      <c r="T166" s="111">
        <f t="shared" si="72"/>
        <v>0.72290364754888481</v>
      </c>
      <c r="U166" s="111">
        <f t="shared" si="72"/>
        <v>0.73320973593305927</v>
      </c>
      <c r="V166" s="111">
        <f t="shared" si="72"/>
        <v>0.74312856654195036</v>
      </c>
      <c r="W166" s="111">
        <f t="shared" ref="W166" si="73">IF(W145=0,"",W145/W124)</f>
        <v>0.75427248892698362</v>
      </c>
      <c r="DA166" s="63" t="s">
        <v>1921</v>
      </c>
    </row>
    <row r="167" spans="1:105" ht="12" customHeight="1" x14ac:dyDescent="0.25">
      <c r="A167" s="108" t="s">
        <v>52</v>
      </c>
      <c r="B167" s="111" t="str">
        <f t="shared" ref="B167:Q167" si="74">IF(B146=0,"",B146/B125)</f>
        <v/>
      </c>
      <c r="C167" s="111" t="str">
        <f t="shared" si="74"/>
        <v/>
      </c>
      <c r="D167" s="111" t="str">
        <f t="shared" si="74"/>
        <v/>
      </c>
      <c r="E167" s="111" t="str">
        <f t="shared" si="74"/>
        <v/>
      </c>
      <c r="F167" s="111" t="str">
        <f t="shared" si="74"/>
        <v/>
      </c>
      <c r="G167" s="111" t="str">
        <f t="shared" si="74"/>
        <v/>
      </c>
      <c r="H167" s="111" t="str">
        <f t="shared" si="74"/>
        <v/>
      </c>
      <c r="I167" s="111" t="str">
        <f t="shared" si="74"/>
        <v/>
      </c>
      <c r="J167" s="111" t="str">
        <f t="shared" si="74"/>
        <v/>
      </c>
      <c r="K167" s="111">
        <f t="shared" si="74"/>
        <v>1</v>
      </c>
      <c r="L167" s="111">
        <f t="shared" si="74"/>
        <v>1</v>
      </c>
      <c r="M167" s="111">
        <f t="shared" si="74"/>
        <v>1</v>
      </c>
      <c r="N167" s="111">
        <f t="shared" si="74"/>
        <v>1</v>
      </c>
      <c r="O167" s="111">
        <f t="shared" si="74"/>
        <v>1</v>
      </c>
      <c r="P167" s="111">
        <f t="shared" si="74"/>
        <v>1</v>
      </c>
      <c r="Q167" s="111">
        <f t="shared" si="74"/>
        <v>1</v>
      </c>
      <c r="R167" s="111">
        <f t="shared" ref="R167:V167" si="75">IF(R146=0,"",R146/R125)</f>
        <v>1</v>
      </c>
      <c r="S167" s="111">
        <f t="shared" si="75"/>
        <v>1</v>
      </c>
      <c r="T167" s="111">
        <f t="shared" si="75"/>
        <v>1</v>
      </c>
      <c r="U167" s="111">
        <f t="shared" si="75"/>
        <v>1</v>
      </c>
      <c r="V167" s="111">
        <f t="shared" si="75"/>
        <v>1</v>
      </c>
      <c r="W167" s="111">
        <f t="shared" ref="W167" si="76">IF(W146=0,"",W146/W125)</f>
        <v>1</v>
      </c>
      <c r="DA167" s="63" t="s">
        <v>1922</v>
      </c>
    </row>
    <row r="168" spans="1:105" ht="12" customHeight="1" x14ac:dyDescent="0.25">
      <c r="A168" s="121" t="s">
        <v>54</v>
      </c>
      <c r="B168" s="124">
        <f t="shared" ref="B168:Q168" si="77">IF(B147=0,"",B147/B126)</f>
        <v>0.60099112612350081</v>
      </c>
      <c r="C168" s="124">
        <f t="shared" si="77"/>
        <v>0.60166362765124115</v>
      </c>
      <c r="D168" s="124">
        <f t="shared" si="77"/>
        <v>0.60243893033357565</v>
      </c>
      <c r="E168" s="124">
        <f t="shared" si="77"/>
        <v>0.62865877549064131</v>
      </c>
      <c r="F168" s="124">
        <f t="shared" si="77"/>
        <v>0.63221142445632661</v>
      </c>
      <c r="G168" s="124">
        <f t="shared" si="77"/>
        <v>0.62658247117475863</v>
      </c>
      <c r="H168" s="124">
        <f t="shared" si="77"/>
        <v>0.63213662107406421</v>
      </c>
      <c r="I168" s="124">
        <f t="shared" si="77"/>
        <v>0.62855679674985088</v>
      </c>
      <c r="J168" s="124">
        <f t="shared" si="77"/>
        <v>0.63074609772988843</v>
      </c>
      <c r="K168" s="124">
        <f t="shared" si="77"/>
        <v>0.63205872347955216</v>
      </c>
      <c r="L168" s="124">
        <f t="shared" si="77"/>
        <v>0.63868498001862462</v>
      </c>
      <c r="M168" s="124">
        <f t="shared" si="77"/>
        <v>0.63928707826079167</v>
      </c>
      <c r="N168" s="124">
        <f t="shared" si="77"/>
        <v>0.63943433468238653</v>
      </c>
      <c r="O168" s="124">
        <f t="shared" si="77"/>
        <v>0.6425275719379776</v>
      </c>
      <c r="P168" s="124">
        <f t="shared" si="77"/>
        <v>0.63998313818624197</v>
      </c>
      <c r="Q168" s="124">
        <f t="shared" si="77"/>
        <v>0.63998902924091616</v>
      </c>
      <c r="R168" s="124">
        <f t="shared" ref="R168:V168" si="78">IF(R147=0,"",R147/R126)</f>
        <v>0.64050129172082459</v>
      </c>
      <c r="S168" s="124">
        <f t="shared" si="78"/>
        <v>0.64066830759237825</v>
      </c>
      <c r="T168" s="124">
        <f t="shared" si="78"/>
        <v>0.63896774806495404</v>
      </c>
      <c r="U168" s="124">
        <f t="shared" si="78"/>
        <v>0.64161799941167308</v>
      </c>
      <c r="V168" s="124">
        <f t="shared" si="78"/>
        <v>0.6456529997732855</v>
      </c>
      <c r="W168" s="124">
        <f t="shared" ref="W168" si="79">IF(W147=0,"",W147/W126)</f>
        <v>0.64656546715762564</v>
      </c>
      <c r="DA168" s="130" t="s">
        <v>1923</v>
      </c>
    </row>
    <row r="169" spans="1:105" ht="12" customHeight="1" x14ac:dyDescent="0.25">
      <c r="A169" s="97" t="s">
        <v>51</v>
      </c>
      <c r="B169" s="111">
        <f t="shared" ref="B169:Q169" si="80">IF(B148=0,"",B148/B127)</f>
        <v>0.58223602378727524</v>
      </c>
      <c r="C169" s="111">
        <f t="shared" si="80"/>
        <v>0.58344938128738233</v>
      </c>
      <c r="D169" s="111">
        <f t="shared" si="80"/>
        <v>0.58453570779894282</v>
      </c>
      <c r="E169" s="111">
        <f t="shared" si="80"/>
        <v>0.58544595741497474</v>
      </c>
      <c r="F169" s="111">
        <f t="shared" si="80"/>
        <v>0.5864882962213479</v>
      </c>
      <c r="G169" s="111">
        <f t="shared" si="80"/>
        <v>0.58747978510324583</v>
      </c>
      <c r="H169" s="111">
        <f t="shared" si="80"/>
        <v>0.58838683627212096</v>
      </c>
      <c r="I169" s="111">
        <f t="shared" si="80"/>
        <v>0.58877318260713574</v>
      </c>
      <c r="J169" s="111">
        <f t="shared" si="80"/>
        <v>0.58888244226645969</v>
      </c>
      <c r="K169" s="111">
        <f t="shared" si="80"/>
        <v>0.58902277861333696</v>
      </c>
      <c r="L169" s="111">
        <f t="shared" si="80"/>
        <v>0.58916117461668127</v>
      </c>
      <c r="M169" s="111">
        <f t="shared" si="80"/>
        <v>0.58929339295385008</v>
      </c>
      <c r="N169" s="111">
        <f t="shared" si="80"/>
        <v>0.58942228163416033</v>
      </c>
      <c r="O169" s="111">
        <f t="shared" si="80"/>
        <v>0.58952214990836782</v>
      </c>
      <c r="P169" s="111">
        <f t="shared" si="80"/>
        <v>0.5895664764498536</v>
      </c>
      <c r="Q169" s="111">
        <f t="shared" si="80"/>
        <v>0.58959647460486653</v>
      </c>
      <c r="R169" s="111">
        <f t="shared" ref="R169:V169" si="81">IF(R148=0,"",R148/R127)</f>
        <v>0.58967907849260115</v>
      </c>
      <c r="S169" s="111">
        <f t="shared" si="81"/>
        <v>0.5898436395938178</v>
      </c>
      <c r="T169" s="111">
        <f t="shared" si="81"/>
        <v>0.59010092474106324</v>
      </c>
      <c r="U169" s="111">
        <f t="shared" si="81"/>
        <v>0.59047384908687162</v>
      </c>
      <c r="V169" s="111">
        <f t="shared" si="81"/>
        <v>0.59112845501309996</v>
      </c>
      <c r="W169" s="111">
        <f t="shared" ref="W169" si="82">IF(W148=0,"",W148/W127)</f>
        <v>0.59194966659053438</v>
      </c>
      <c r="DA169" s="63" t="s">
        <v>1924</v>
      </c>
    </row>
    <row r="170" spans="1:105" ht="12" customHeight="1" x14ac:dyDescent="0.25">
      <c r="A170" s="97" t="s">
        <v>50</v>
      </c>
      <c r="B170" s="111">
        <f t="shared" ref="B170:Q170" si="83">IF(B149=0,"",B149/B128)</f>
        <v>0.58604868176896507</v>
      </c>
      <c r="C170" s="111">
        <f t="shared" si="83"/>
        <v>0.58714767771109422</v>
      </c>
      <c r="D170" s="111">
        <f t="shared" si="83"/>
        <v>0.588311631435527</v>
      </c>
      <c r="E170" s="111">
        <f t="shared" si="83"/>
        <v>0.58920577290617537</v>
      </c>
      <c r="F170" s="111">
        <f t="shared" si="83"/>
        <v>0.59047588734977974</v>
      </c>
      <c r="G170" s="111">
        <f t="shared" si="83"/>
        <v>0.5920073147626066</v>
      </c>
      <c r="H170" s="111">
        <f t="shared" si="83"/>
        <v>0.59351431859852977</v>
      </c>
      <c r="I170" s="111">
        <f t="shared" si="83"/>
        <v>0.59425149463377602</v>
      </c>
      <c r="J170" s="111">
        <f t="shared" si="83"/>
        <v>0.59458797120633322</v>
      </c>
      <c r="K170" s="111">
        <f t="shared" si="83"/>
        <v>0.59503795350687105</v>
      </c>
      <c r="L170" s="111">
        <f t="shared" si="83"/>
        <v>0.59545660859139915</v>
      </c>
      <c r="M170" s="111">
        <f t="shared" si="83"/>
        <v>0.59582498076745893</v>
      </c>
      <c r="N170" s="111">
        <f t="shared" si="83"/>
        <v>0.59627808627760504</v>
      </c>
      <c r="O170" s="111">
        <f t="shared" si="83"/>
        <v>0.59664826556251738</v>
      </c>
      <c r="P170" s="111">
        <f t="shared" si="83"/>
        <v>0.59685985236517136</v>
      </c>
      <c r="Q170" s="111">
        <f t="shared" si="83"/>
        <v>0.59700260516469938</v>
      </c>
      <c r="R170" s="111">
        <f t="shared" ref="R170:V170" si="84">IF(R149=0,"",R149/R128)</f>
        <v>0.59727637972230752</v>
      </c>
      <c r="S170" s="111">
        <f t="shared" si="84"/>
        <v>0.59785103688161279</v>
      </c>
      <c r="T170" s="111">
        <f t="shared" si="84"/>
        <v>0.59851348789405379</v>
      </c>
      <c r="U170" s="111">
        <f t="shared" si="84"/>
        <v>0.60013124412234109</v>
      </c>
      <c r="V170" s="111">
        <f t="shared" si="84"/>
        <v>0.60221272161628692</v>
      </c>
      <c r="W170" s="111">
        <f t="shared" ref="W170" si="85">IF(W149=0,"",W149/W128)</f>
        <v>0.60388160111604794</v>
      </c>
      <c r="DA170" s="63" t="s">
        <v>1925</v>
      </c>
    </row>
    <row r="171" spans="1:105" ht="12" customHeight="1" x14ac:dyDescent="0.25">
      <c r="A171" s="109" t="s">
        <v>120</v>
      </c>
      <c r="B171" s="45">
        <f t="shared" ref="B171:Q171" si="86">IF(B150=0,"",B150/B129)</f>
        <v>0.73897657154102725</v>
      </c>
      <c r="C171" s="45">
        <f t="shared" si="86"/>
        <v>0.74256843261622218</v>
      </c>
      <c r="D171" s="45">
        <f t="shared" si="86"/>
        <v>0.74739137126581301</v>
      </c>
      <c r="E171" s="45">
        <f t="shared" si="86"/>
        <v>0.75136565067402339</v>
      </c>
      <c r="F171" s="45">
        <f t="shared" si="86"/>
        <v>0.75345796472146753</v>
      </c>
      <c r="G171" s="45">
        <f t="shared" si="86"/>
        <v>0.75492426500842746</v>
      </c>
      <c r="H171" s="45">
        <f t="shared" si="86"/>
        <v>0.75641362829788472</v>
      </c>
      <c r="I171" s="45">
        <f t="shared" si="86"/>
        <v>0.75727998314171074</v>
      </c>
      <c r="J171" s="45">
        <f t="shared" si="86"/>
        <v>0.75863022860299578</v>
      </c>
      <c r="K171" s="45">
        <f t="shared" si="86"/>
        <v>0.7604293298446303</v>
      </c>
      <c r="L171" s="45">
        <f t="shared" si="86"/>
        <v>0.76287060727693845</v>
      </c>
      <c r="M171" s="45">
        <f t="shared" si="86"/>
        <v>0.76514471299133613</v>
      </c>
      <c r="N171" s="45">
        <f t="shared" si="86"/>
        <v>0.76714452759257101</v>
      </c>
      <c r="O171" s="45">
        <f t="shared" si="86"/>
        <v>0.76891103109566827</v>
      </c>
      <c r="P171" s="45">
        <f t="shared" si="86"/>
        <v>0.77081217102438238</v>
      </c>
      <c r="Q171" s="45">
        <f t="shared" si="86"/>
        <v>0.77408495741468353</v>
      </c>
      <c r="R171" s="45">
        <f t="shared" ref="R171:V171" si="87">IF(R150=0,"",R150/R129)</f>
        <v>0.77947582159651285</v>
      </c>
      <c r="S171" s="45">
        <f t="shared" si="87"/>
        <v>0.78674604556677963</v>
      </c>
      <c r="T171" s="45">
        <f t="shared" si="87"/>
        <v>0.79418758660003053</v>
      </c>
      <c r="U171" s="45">
        <f t="shared" si="87"/>
        <v>0.80595280821824455</v>
      </c>
      <c r="V171" s="45">
        <f t="shared" si="87"/>
        <v>0.81801514074389015</v>
      </c>
      <c r="W171" s="45">
        <f t="shared" ref="W171" si="88">IF(W150=0,"",W150/W129)</f>
        <v>0.82455752730495435</v>
      </c>
      <c r="DA171" s="60" t="s">
        <v>1926</v>
      </c>
    </row>
    <row r="173" spans="1:105" ht="12" customHeight="1" x14ac:dyDescent="0.25">
      <c r="A173" s="116" t="s">
        <v>101</v>
      </c>
      <c r="B173" s="117">
        <f t="shared" ref="B173:Q173" si="89">B174+B177+B179+B189</f>
        <v>17547.233283186124</v>
      </c>
      <c r="C173" s="117">
        <f t="shared" si="89"/>
        <v>19393.621963260794</v>
      </c>
      <c r="D173" s="117">
        <f t="shared" si="89"/>
        <v>21448.912816940898</v>
      </c>
      <c r="E173" s="117">
        <f t="shared" si="89"/>
        <v>21322.434896359926</v>
      </c>
      <c r="F173" s="117">
        <f t="shared" si="89"/>
        <v>22353.641450432515</v>
      </c>
      <c r="G173" s="117">
        <f t="shared" si="89"/>
        <v>24795.76781035143</v>
      </c>
      <c r="H173" s="117">
        <f t="shared" si="89"/>
        <v>28137.562894778071</v>
      </c>
      <c r="I173" s="117">
        <f t="shared" si="89"/>
        <v>25401.88360229972</v>
      </c>
      <c r="J173" s="117">
        <f t="shared" si="89"/>
        <v>27225.458908907956</v>
      </c>
      <c r="K173" s="117">
        <f t="shared" si="89"/>
        <v>28041.890266272883</v>
      </c>
      <c r="L173" s="117">
        <f t="shared" si="89"/>
        <v>32079.0568213226</v>
      </c>
      <c r="M173" s="117">
        <f t="shared" si="89"/>
        <v>27749.470617966264</v>
      </c>
      <c r="N173" s="117">
        <f t="shared" si="89"/>
        <v>29241.767017331593</v>
      </c>
      <c r="O173" s="117">
        <f t="shared" si="89"/>
        <v>28153.711365650248</v>
      </c>
      <c r="P173" s="117">
        <f t="shared" si="89"/>
        <v>25821.201652097439</v>
      </c>
      <c r="Q173" s="117">
        <f t="shared" si="89"/>
        <v>25293.906714539309</v>
      </c>
      <c r="R173" s="117">
        <f t="shared" ref="R173:V173" si="90">R174+R177+R179+R189</f>
        <v>26773.094545967419</v>
      </c>
      <c r="S173" s="117">
        <f t="shared" si="90"/>
        <v>26644.097011604423</v>
      </c>
      <c r="T173" s="117">
        <f t="shared" si="90"/>
        <v>25028.157290575731</v>
      </c>
      <c r="U173" s="117">
        <f t="shared" si="90"/>
        <v>20339.572537645581</v>
      </c>
      <c r="V173" s="117">
        <f t="shared" si="90"/>
        <v>21122.97625082868</v>
      </c>
      <c r="W173" s="117">
        <f t="shared" ref="W173" si="91">W174+W177+W179+W189</f>
        <v>19688.518206473076</v>
      </c>
      <c r="DA173" s="129" t="s">
        <v>2075</v>
      </c>
    </row>
    <row r="174" spans="1:105" ht="12" customHeight="1" x14ac:dyDescent="0.25">
      <c r="A174" s="121" t="s">
        <v>57</v>
      </c>
      <c r="B174" s="122">
        <f t="shared" ref="B174:Q174" si="92">SUM(B175:B176)</f>
        <v>15543.127551694975</v>
      </c>
      <c r="C174" s="122">
        <f t="shared" si="92"/>
        <v>17356.667434553539</v>
      </c>
      <c r="D174" s="122">
        <f t="shared" si="92"/>
        <v>19109.364879204804</v>
      </c>
      <c r="E174" s="122">
        <f t="shared" si="92"/>
        <v>18764.460636942222</v>
      </c>
      <c r="F174" s="122">
        <f t="shared" si="92"/>
        <v>19630.322268812146</v>
      </c>
      <c r="G174" s="122">
        <f t="shared" si="92"/>
        <v>21889.382687418471</v>
      </c>
      <c r="H174" s="122">
        <f t="shared" si="92"/>
        <v>24967.496466554363</v>
      </c>
      <c r="I174" s="122">
        <f t="shared" si="92"/>
        <v>22304.301446262798</v>
      </c>
      <c r="J174" s="122">
        <f t="shared" si="92"/>
        <v>23903.135720348608</v>
      </c>
      <c r="K174" s="122">
        <f t="shared" si="92"/>
        <v>24631.406738966438</v>
      </c>
      <c r="L174" s="122">
        <f t="shared" si="92"/>
        <v>28620.390980322067</v>
      </c>
      <c r="M174" s="122">
        <f t="shared" si="92"/>
        <v>24426.908641287762</v>
      </c>
      <c r="N174" s="122">
        <f t="shared" si="92"/>
        <v>25848.833334651139</v>
      </c>
      <c r="O174" s="122">
        <f t="shared" si="92"/>
        <v>24854.820069617843</v>
      </c>
      <c r="P174" s="122">
        <f t="shared" si="92"/>
        <v>22515.844739509117</v>
      </c>
      <c r="Q174" s="122">
        <f t="shared" si="92"/>
        <v>22042.18979740037</v>
      </c>
      <c r="R174" s="122">
        <f t="shared" ref="R174:V174" si="93">SUM(R175:R176)</f>
        <v>23530.694404762151</v>
      </c>
      <c r="S174" s="122">
        <f t="shared" si="93"/>
        <v>23427.436766393548</v>
      </c>
      <c r="T174" s="122">
        <f t="shared" si="93"/>
        <v>22008.978929637051</v>
      </c>
      <c r="U174" s="122">
        <f t="shared" si="93"/>
        <v>17795.279808145569</v>
      </c>
      <c r="V174" s="122">
        <f t="shared" si="93"/>
        <v>18554.377502918604</v>
      </c>
      <c r="W174" s="122">
        <f t="shared" ref="W174" si="94">SUM(W175:W176)</f>
        <v>17330.403788834308</v>
      </c>
      <c r="DA174" s="130" t="s">
        <v>2076</v>
      </c>
    </row>
    <row r="175" spans="1:105" ht="12" customHeight="1" x14ac:dyDescent="0.25">
      <c r="A175" s="97" t="s">
        <v>51</v>
      </c>
      <c r="B175" s="98">
        <v>15543.127551694975</v>
      </c>
      <c r="C175" s="98">
        <v>17356.667434553539</v>
      </c>
      <c r="D175" s="98">
        <v>19109.364879204804</v>
      </c>
      <c r="E175" s="98">
        <v>18764.460636942222</v>
      </c>
      <c r="F175" s="98">
        <v>19630.322268812146</v>
      </c>
      <c r="G175" s="98">
        <v>21889.382687418471</v>
      </c>
      <c r="H175" s="98">
        <v>24967.496466554363</v>
      </c>
      <c r="I175" s="98">
        <v>22304.301446262798</v>
      </c>
      <c r="J175" s="98">
        <v>23903.135720348608</v>
      </c>
      <c r="K175" s="98">
        <v>24631.406738966438</v>
      </c>
      <c r="L175" s="98">
        <v>28620.390980322067</v>
      </c>
      <c r="M175" s="98">
        <v>24426.908641287762</v>
      </c>
      <c r="N175" s="98">
        <v>25848.833334651139</v>
      </c>
      <c r="O175" s="98">
        <v>24854.820069617843</v>
      </c>
      <c r="P175" s="98">
        <v>22515.844739509117</v>
      </c>
      <c r="Q175" s="98">
        <v>22042.18979740037</v>
      </c>
      <c r="R175" s="98">
        <v>23530.694404762151</v>
      </c>
      <c r="S175" s="98">
        <v>23427.436766393548</v>
      </c>
      <c r="T175" s="98">
        <v>22008.978929637051</v>
      </c>
      <c r="U175" s="98">
        <v>17795.279808145569</v>
      </c>
      <c r="V175" s="98">
        <v>18554.377502918604</v>
      </c>
      <c r="W175" s="98">
        <v>17330.403788834308</v>
      </c>
      <c r="DA175" s="63" t="s">
        <v>2077</v>
      </c>
    </row>
    <row r="176" spans="1:105" ht="12" customHeight="1" x14ac:dyDescent="0.25">
      <c r="A176" s="97" t="s">
        <v>53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2078</v>
      </c>
    </row>
    <row r="177" spans="1:105" ht="12" customHeight="1" x14ac:dyDescent="0.25">
      <c r="A177" s="121" t="s">
        <v>92</v>
      </c>
      <c r="B177" s="122">
        <f t="shared" ref="B177:W177" si="95">B178</f>
        <v>0</v>
      </c>
      <c r="C177" s="122">
        <f t="shared" si="95"/>
        <v>0</v>
      </c>
      <c r="D177" s="122">
        <f t="shared" si="95"/>
        <v>0</v>
      </c>
      <c r="E177" s="122">
        <f t="shared" si="95"/>
        <v>0</v>
      </c>
      <c r="F177" s="122">
        <f t="shared" si="95"/>
        <v>0</v>
      </c>
      <c r="G177" s="122">
        <f t="shared" si="95"/>
        <v>0</v>
      </c>
      <c r="H177" s="122">
        <f t="shared" si="95"/>
        <v>0</v>
      </c>
      <c r="I177" s="122">
        <f t="shared" si="95"/>
        <v>0</v>
      </c>
      <c r="J177" s="122">
        <f t="shared" si="95"/>
        <v>0</v>
      </c>
      <c r="K177" s="122">
        <f t="shared" si="95"/>
        <v>0</v>
      </c>
      <c r="L177" s="122">
        <f t="shared" si="95"/>
        <v>0</v>
      </c>
      <c r="M177" s="122">
        <f t="shared" si="95"/>
        <v>0</v>
      </c>
      <c r="N177" s="122">
        <f t="shared" si="95"/>
        <v>0</v>
      </c>
      <c r="O177" s="122">
        <f t="shared" si="95"/>
        <v>0</v>
      </c>
      <c r="P177" s="122">
        <f t="shared" si="95"/>
        <v>0</v>
      </c>
      <c r="Q177" s="122">
        <f t="shared" si="95"/>
        <v>0</v>
      </c>
      <c r="R177" s="122">
        <f t="shared" si="95"/>
        <v>0</v>
      </c>
      <c r="S177" s="122">
        <f t="shared" si="95"/>
        <v>0</v>
      </c>
      <c r="T177" s="122">
        <f t="shared" si="95"/>
        <v>0</v>
      </c>
      <c r="U177" s="122">
        <f t="shared" si="95"/>
        <v>0</v>
      </c>
      <c r="V177" s="122">
        <f t="shared" si="95"/>
        <v>0</v>
      </c>
      <c r="W177" s="122">
        <f t="shared" si="95"/>
        <v>0</v>
      </c>
      <c r="DA177" s="130" t="s">
        <v>2079</v>
      </c>
    </row>
    <row r="178" spans="1:105" ht="12" customHeight="1" x14ac:dyDescent="0.25">
      <c r="A178" s="97" t="s">
        <v>53</v>
      </c>
      <c r="B178" s="98">
        <v>0</v>
      </c>
      <c r="C178" s="98">
        <v>0</v>
      </c>
      <c r="D178" s="98">
        <v>0</v>
      </c>
      <c r="E178" s="98">
        <v>0</v>
      </c>
      <c r="F178" s="98">
        <v>0</v>
      </c>
      <c r="G178" s="98">
        <v>0</v>
      </c>
      <c r="H178" s="98">
        <v>0</v>
      </c>
      <c r="I178" s="98">
        <v>0</v>
      </c>
      <c r="J178" s="98">
        <v>0</v>
      </c>
      <c r="K178" s="98">
        <v>0</v>
      </c>
      <c r="L178" s="98">
        <v>0</v>
      </c>
      <c r="M178" s="98">
        <v>0</v>
      </c>
      <c r="N178" s="98">
        <v>0</v>
      </c>
      <c r="O178" s="98">
        <v>0</v>
      </c>
      <c r="P178" s="98">
        <v>0</v>
      </c>
      <c r="Q178" s="98">
        <v>0</v>
      </c>
      <c r="R178" s="98">
        <v>0</v>
      </c>
      <c r="S178" s="98">
        <v>0</v>
      </c>
      <c r="T178" s="98">
        <v>0</v>
      </c>
      <c r="U178" s="98">
        <v>0</v>
      </c>
      <c r="V178" s="98">
        <v>0</v>
      </c>
      <c r="W178" s="98">
        <v>0</v>
      </c>
      <c r="DA178" s="63" t="s">
        <v>2080</v>
      </c>
    </row>
    <row r="179" spans="1:105" ht="12" customHeight="1" x14ac:dyDescent="0.25">
      <c r="A179" s="121" t="s">
        <v>55</v>
      </c>
      <c r="B179" s="122">
        <v>1487.6852404040135</v>
      </c>
      <c r="C179" s="122">
        <v>1504.8732257038148</v>
      </c>
      <c r="D179" s="122">
        <v>1728.7746755449486</v>
      </c>
      <c r="E179" s="122">
        <v>1782.3067105160092</v>
      </c>
      <c r="F179" s="122">
        <v>1930.2105131749477</v>
      </c>
      <c r="G179" s="122">
        <v>2079.085957819545</v>
      </c>
      <c r="H179" s="122">
        <v>2281.2632320713378</v>
      </c>
      <c r="I179" s="122">
        <v>2186.087286493736</v>
      </c>
      <c r="J179" s="122">
        <v>2356.2643111332459</v>
      </c>
      <c r="K179" s="122">
        <v>2422.7432898087577</v>
      </c>
      <c r="L179" s="122">
        <v>2472.350296329078</v>
      </c>
      <c r="M179" s="122">
        <v>2402.2905937872083</v>
      </c>
      <c r="N179" s="122">
        <v>2466.9415334731366</v>
      </c>
      <c r="O179" s="122">
        <v>2424.3546617631077</v>
      </c>
      <c r="P179" s="122">
        <v>2432.7266674722873</v>
      </c>
      <c r="Q179" s="122">
        <v>2384.1865005900681</v>
      </c>
      <c r="R179" s="122">
        <v>2381.7230883699385</v>
      </c>
      <c r="S179" s="122">
        <v>2371.045537107952</v>
      </c>
      <c r="T179" s="122">
        <v>2227.7445990557903</v>
      </c>
      <c r="U179" s="122">
        <v>1797.5379648525711</v>
      </c>
      <c r="V179" s="122">
        <v>1856.6289237428336</v>
      </c>
      <c r="W179" s="122">
        <v>1729.8748712100612</v>
      </c>
      <c r="DA179" s="130" t="s">
        <v>2081</v>
      </c>
    </row>
    <row r="180" spans="1:105" ht="12" customHeight="1" x14ac:dyDescent="0.25">
      <c r="A180" s="97" t="s">
        <v>143</v>
      </c>
      <c r="B180" s="98">
        <v>1447.1206239367177</v>
      </c>
      <c r="C180" s="98">
        <v>1461.8234995520611</v>
      </c>
      <c r="D180" s="98">
        <v>1686.7026426932969</v>
      </c>
      <c r="E180" s="98">
        <v>1740.4274771711057</v>
      </c>
      <c r="F180" s="98">
        <v>1888.5577965566904</v>
      </c>
      <c r="G180" s="98">
        <v>2036.2095654748412</v>
      </c>
      <c r="H180" s="98">
        <v>2240.0214884042871</v>
      </c>
      <c r="I180" s="98">
        <v>2143.4807195856833</v>
      </c>
      <c r="J180" s="98">
        <v>2312.97585262854</v>
      </c>
      <c r="K180" s="98">
        <v>2379.3911316814319</v>
      </c>
      <c r="L180" s="98">
        <v>2430.0218976332148</v>
      </c>
      <c r="M180" s="98">
        <v>2362.8358245789154</v>
      </c>
      <c r="N180" s="98">
        <v>2427.7953348880769</v>
      </c>
      <c r="O180" s="98">
        <v>2388.3430171362461</v>
      </c>
      <c r="P180" s="98">
        <v>2397.5757224799331</v>
      </c>
      <c r="Q180" s="98">
        <v>2349.9809122779207</v>
      </c>
      <c r="R180" s="98">
        <v>2347.2471424104497</v>
      </c>
      <c r="S180" s="98">
        <v>2337.8976507024672</v>
      </c>
      <c r="T180" s="98">
        <v>2197.391193687597</v>
      </c>
      <c r="U180" s="98">
        <v>1768.1666163835807</v>
      </c>
      <c r="V180" s="98">
        <v>1831.6931085247204</v>
      </c>
      <c r="W180" s="98">
        <v>1712.1573607916525</v>
      </c>
      <c r="DA180" s="63" t="s">
        <v>2082</v>
      </c>
    </row>
    <row r="181" spans="1:105" ht="12" customHeight="1" x14ac:dyDescent="0.25">
      <c r="A181" s="97" t="s">
        <v>124</v>
      </c>
      <c r="B181" s="98">
        <v>40.564616467295828</v>
      </c>
      <c r="C181" s="98">
        <v>43.049726151753632</v>
      </c>
      <c r="D181" s="98">
        <v>42.072032851651819</v>
      </c>
      <c r="E181" s="98">
        <v>41.879233344903547</v>
      </c>
      <c r="F181" s="98">
        <v>41.652716618257365</v>
      </c>
      <c r="G181" s="98">
        <v>42.876392344703866</v>
      </c>
      <c r="H181" s="98">
        <v>41.241743667050706</v>
      </c>
      <c r="I181" s="98">
        <v>42.606566908052635</v>
      </c>
      <c r="J181" s="98">
        <v>43.288458504705986</v>
      </c>
      <c r="K181" s="98">
        <v>43.323591188272033</v>
      </c>
      <c r="L181" s="98">
        <v>42.295346050062363</v>
      </c>
      <c r="M181" s="98">
        <v>39.420238788052103</v>
      </c>
      <c r="N181" s="98">
        <v>39.106472591105394</v>
      </c>
      <c r="O181" s="98">
        <v>35.95195242912483</v>
      </c>
      <c r="P181" s="98">
        <v>35.071352883834038</v>
      </c>
      <c r="Q181" s="98">
        <v>34.105585712930115</v>
      </c>
      <c r="R181" s="98">
        <v>34.356323829611192</v>
      </c>
      <c r="S181" s="98">
        <v>33.028420676123211</v>
      </c>
      <c r="T181" s="98">
        <v>30.201486226539</v>
      </c>
      <c r="U181" s="98">
        <v>29.21006874864776</v>
      </c>
      <c r="V181" s="98">
        <v>24.782591611366477</v>
      </c>
      <c r="W181" s="98">
        <v>17.603472925692909</v>
      </c>
      <c r="DA181" s="63" t="s">
        <v>2083</v>
      </c>
    </row>
    <row r="182" spans="1:105" ht="12" customHeight="1" x14ac:dyDescent="0.25">
      <c r="A182" s="97" t="s">
        <v>123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2.8566939053683758E-2</v>
      </c>
      <c r="L182" s="98">
        <v>3.3052645800466469E-2</v>
      </c>
      <c r="M182" s="98">
        <v>3.4530420240559634E-2</v>
      </c>
      <c r="N182" s="98">
        <v>3.9725993953899502E-2</v>
      </c>
      <c r="O182" s="98">
        <v>5.9692197736894229E-2</v>
      </c>
      <c r="P182" s="98">
        <v>7.9592108520077171E-2</v>
      </c>
      <c r="Q182" s="98">
        <v>0.100002599217636</v>
      </c>
      <c r="R182" s="98">
        <v>0.11962212987773657</v>
      </c>
      <c r="S182" s="98">
        <v>0.11946572936195227</v>
      </c>
      <c r="T182" s="98">
        <v>0.15191914165427381</v>
      </c>
      <c r="U182" s="98">
        <v>0.16127972034266719</v>
      </c>
      <c r="V182" s="98">
        <v>0.15322360674664096</v>
      </c>
      <c r="W182" s="98">
        <v>0.11403749271582143</v>
      </c>
      <c r="DA182" s="63" t="s">
        <v>2084</v>
      </c>
    </row>
    <row r="183" spans="1:105" ht="12" customHeight="1" x14ac:dyDescent="0.25">
      <c r="A183" s="100" t="s">
        <v>50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2.8566939053683758E-2</v>
      </c>
      <c r="L183" s="101">
        <v>3.3052645800466469E-2</v>
      </c>
      <c r="M183" s="101">
        <v>3.4530420240559634E-2</v>
      </c>
      <c r="N183" s="101">
        <v>3.9725993953899502E-2</v>
      </c>
      <c r="O183" s="101">
        <v>5.9692197736894229E-2</v>
      </c>
      <c r="P183" s="101">
        <v>7.9592108520077171E-2</v>
      </c>
      <c r="Q183" s="101">
        <v>0.100002599217636</v>
      </c>
      <c r="R183" s="101">
        <v>0.11962212987773657</v>
      </c>
      <c r="S183" s="101">
        <v>0.11946572936195227</v>
      </c>
      <c r="T183" s="101">
        <v>0.15191914165427381</v>
      </c>
      <c r="U183" s="101">
        <v>0.16127972034266719</v>
      </c>
      <c r="V183" s="101">
        <v>0.15322360674664096</v>
      </c>
      <c r="W183" s="101">
        <v>0.11403749271582143</v>
      </c>
      <c r="DA183" s="131" t="s">
        <v>2085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DA184" s="132" t="s">
        <v>2086</v>
      </c>
    </row>
    <row r="185" spans="1:105" ht="12" customHeight="1" x14ac:dyDescent="0.25">
      <c r="A185" s="106" t="s">
        <v>122</v>
      </c>
      <c r="B185" s="101">
        <v>0</v>
      </c>
      <c r="C185" s="101">
        <v>0</v>
      </c>
      <c r="D185" s="101">
        <v>0</v>
      </c>
      <c r="E185" s="101">
        <v>0</v>
      </c>
      <c r="F185" s="101">
        <v>0</v>
      </c>
      <c r="G185" s="101">
        <v>0</v>
      </c>
      <c r="H185" s="101">
        <v>0</v>
      </c>
      <c r="I185" s="101">
        <v>0</v>
      </c>
      <c r="J185" s="101">
        <v>0</v>
      </c>
      <c r="K185" s="101">
        <v>0</v>
      </c>
      <c r="L185" s="101">
        <v>0</v>
      </c>
      <c r="M185" s="101">
        <v>0</v>
      </c>
      <c r="N185" s="101">
        <v>0</v>
      </c>
      <c r="O185" s="101">
        <v>0</v>
      </c>
      <c r="P185" s="101">
        <v>0</v>
      </c>
      <c r="Q185" s="101">
        <v>0</v>
      </c>
      <c r="R185" s="101">
        <v>0</v>
      </c>
      <c r="S185" s="101">
        <v>0</v>
      </c>
      <c r="T185" s="101">
        <v>0</v>
      </c>
      <c r="U185" s="101">
        <v>0</v>
      </c>
      <c r="V185" s="101">
        <v>0</v>
      </c>
      <c r="W185" s="101">
        <v>0</v>
      </c>
      <c r="DA185" s="131" t="s">
        <v>2087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0</v>
      </c>
      <c r="L186" s="104">
        <v>0</v>
      </c>
      <c r="M186" s="104">
        <v>0</v>
      </c>
      <c r="N186" s="104">
        <v>0</v>
      </c>
      <c r="O186" s="104">
        <v>0</v>
      </c>
      <c r="P186" s="104">
        <v>0</v>
      </c>
      <c r="Q186" s="104">
        <v>0</v>
      </c>
      <c r="R186" s="104">
        <v>0</v>
      </c>
      <c r="S186" s="104">
        <v>0</v>
      </c>
      <c r="T186" s="104">
        <v>0</v>
      </c>
      <c r="U186" s="104">
        <v>0</v>
      </c>
      <c r="V186" s="104">
        <v>0</v>
      </c>
      <c r="W186" s="104">
        <v>0</v>
      </c>
      <c r="DA186" s="132" t="s">
        <v>2088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0</v>
      </c>
      <c r="L187" s="98">
        <v>0</v>
      </c>
      <c r="M187" s="98">
        <v>0</v>
      </c>
      <c r="N187" s="98">
        <v>0</v>
      </c>
      <c r="O187" s="98">
        <v>0</v>
      </c>
      <c r="P187" s="98">
        <v>0</v>
      </c>
      <c r="Q187" s="98">
        <v>0</v>
      </c>
      <c r="R187" s="98">
        <v>0</v>
      </c>
      <c r="S187" s="98">
        <v>0</v>
      </c>
      <c r="T187" s="98">
        <v>0</v>
      </c>
      <c r="U187" s="98">
        <v>0</v>
      </c>
      <c r="V187" s="98">
        <v>0</v>
      </c>
      <c r="W187" s="98">
        <v>0</v>
      </c>
      <c r="DA187" s="63" t="s">
        <v>2089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0</v>
      </c>
      <c r="L188" s="98">
        <v>0</v>
      </c>
      <c r="M188" s="98">
        <v>0</v>
      </c>
      <c r="N188" s="98">
        <v>0</v>
      </c>
      <c r="O188" s="98">
        <v>0</v>
      </c>
      <c r="P188" s="98">
        <v>0</v>
      </c>
      <c r="Q188" s="98">
        <v>0</v>
      </c>
      <c r="R188" s="98">
        <v>0</v>
      </c>
      <c r="S188" s="98">
        <v>0</v>
      </c>
      <c r="T188" s="98">
        <v>0</v>
      </c>
      <c r="U188" s="98">
        <v>0</v>
      </c>
      <c r="V188" s="98">
        <v>0</v>
      </c>
      <c r="W188" s="98">
        <v>0</v>
      </c>
      <c r="DA188" s="63" t="s">
        <v>2090</v>
      </c>
    </row>
    <row r="189" spans="1:105" ht="12" customHeight="1" x14ac:dyDescent="0.25">
      <c r="A189" s="121" t="s">
        <v>54</v>
      </c>
      <c r="B189" s="122">
        <v>516.42049108713377</v>
      </c>
      <c r="C189" s="122">
        <v>532.0813030034393</v>
      </c>
      <c r="D189" s="122">
        <v>610.77326219114468</v>
      </c>
      <c r="E189" s="122">
        <v>775.66754890169705</v>
      </c>
      <c r="F189" s="122">
        <v>793.10866844541943</v>
      </c>
      <c r="G189" s="122">
        <v>827.29916511341344</v>
      </c>
      <c r="H189" s="122">
        <v>888.80319615236897</v>
      </c>
      <c r="I189" s="122">
        <v>911.49486954318354</v>
      </c>
      <c r="J189" s="122">
        <v>966.05887742610139</v>
      </c>
      <c r="K189" s="122">
        <v>987.7402374976873</v>
      </c>
      <c r="L189" s="122">
        <v>986.31554467145645</v>
      </c>
      <c r="M189" s="122">
        <v>920.27138289129175</v>
      </c>
      <c r="N189" s="122">
        <v>925.99214920731856</v>
      </c>
      <c r="O189" s="122">
        <v>874.53663426929597</v>
      </c>
      <c r="P189" s="122">
        <v>872.63024511603362</v>
      </c>
      <c r="Q189" s="122">
        <v>867.53041654886977</v>
      </c>
      <c r="R189" s="122">
        <v>860.6770528353295</v>
      </c>
      <c r="S189" s="122">
        <v>845.61470810292394</v>
      </c>
      <c r="T189" s="122">
        <v>791.43376188288983</v>
      </c>
      <c r="U189" s="122">
        <v>746.75476464744247</v>
      </c>
      <c r="V189" s="122">
        <v>711.96982416724654</v>
      </c>
      <c r="W189" s="122">
        <v>628.23954642870672</v>
      </c>
      <c r="DA189" s="130" t="s">
        <v>2091</v>
      </c>
    </row>
    <row r="190" spans="1:105" ht="12" customHeight="1" x14ac:dyDescent="0.25">
      <c r="A190" s="97" t="s">
        <v>51</v>
      </c>
      <c r="B190" s="98">
        <v>155.36318458560305</v>
      </c>
      <c r="C190" s="98">
        <v>155.75460557906459</v>
      </c>
      <c r="D190" s="98">
        <v>194.00456552654694</v>
      </c>
      <c r="E190" s="98">
        <v>251.22255635456895</v>
      </c>
      <c r="F190" s="98">
        <v>268.05724744745589</v>
      </c>
      <c r="G190" s="98">
        <v>285.4892397982801</v>
      </c>
      <c r="H190" s="98">
        <v>315.5662132528787</v>
      </c>
      <c r="I190" s="98">
        <v>302.69527519374418</v>
      </c>
      <c r="J190" s="98">
        <v>327.88166639909161</v>
      </c>
      <c r="K190" s="98">
        <v>338.36962344552899</v>
      </c>
      <c r="L190" s="98">
        <v>346.87849915986249</v>
      </c>
      <c r="M190" s="98">
        <v>332.22477459771284</v>
      </c>
      <c r="N190" s="98">
        <v>338.1999958514503</v>
      </c>
      <c r="O190" s="98">
        <v>332.94832777957271</v>
      </c>
      <c r="P190" s="98">
        <v>338.09226604420701</v>
      </c>
      <c r="Q190" s="98">
        <v>334.33710010914217</v>
      </c>
      <c r="R190" s="98">
        <v>334.62820831884579</v>
      </c>
      <c r="S190" s="98">
        <v>330.48814957574155</v>
      </c>
      <c r="T190" s="98">
        <v>305.51963120790197</v>
      </c>
      <c r="U190" s="98">
        <v>249.35683051563251</v>
      </c>
      <c r="V190" s="98">
        <v>260.66401929005622</v>
      </c>
      <c r="W190" s="98">
        <v>241.03186147066964</v>
      </c>
      <c r="DA190" s="63" t="s">
        <v>2092</v>
      </c>
    </row>
    <row r="191" spans="1:105" ht="12" customHeight="1" x14ac:dyDescent="0.25">
      <c r="A191" s="97" t="s">
        <v>50</v>
      </c>
      <c r="B191" s="98">
        <v>361.05730650153077</v>
      </c>
      <c r="C191" s="98">
        <v>376.32669742437469</v>
      </c>
      <c r="D191" s="98">
        <v>416.76869666459777</v>
      </c>
      <c r="E191" s="98">
        <v>524.44499254712809</v>
      </c>
      <c r="F191" s="98">
        <v>525.05142099796353</v>
      </c>
      <c r="G191" s="98">
        <v>541.80992531513334</v>
      </c>
      <c r="H191" s="98">
        <v>573.23698289949027</v>
      </c>
      <c r="I191" s="98">
        <v>608.79959434943942</v>
      </c>
      <c r="J191" s="98">
        <v>638.17721102700978</v>
      </c>
      <c r="K191" s="98">
        <v>649.37061405215832</v>
      </c>
      <c r="L191" s="98">
        <v>639.43704551159396</v>
      </c>
      <c r="M191" s="98">
        <v>588.04660829357897</v>
      </c>
      <c r="N191" s="98">
        <v>587.79215335586821</v>
      </c>
      <c r="O191" s="98">
        <v>541.58830648972321</v>
      </c>
      <c r="P191" s="98">
        <v>534.53797907182661</v>
      </c>
      <c r="Q191" s="98">
        <v>533.1933164397276</v>
      </c>
      <c r="R191" s="98">
        <v>526.04884451648365</v>
      </c>
      <c r="S191" s="98">
        <v>515.1265585271824</v>
      </c>
      <c r="T191" s="98">
        <v>485.91413067498786</v>
      </c>
      <c r="U191" s="98">
        <v>497.3979341318099</v>
      </c>
      <c r="V191" s="98">
        <v>451.30580487719033</v>
      </c>
      <c r="W191" s="98">
        <v>387.20768495803708</v>
      </c>
      <c r="DA191" s="63" t="s">
        <v>2093</v>
      </c>
    </row>
    <row r="192" spans="1:105" ht="12" customHeight="1" x14ac:dyDescent="0.25">
      <c r="A192" s="109" t="s">
        <v>120</v>
      </c>
      <c r="B192" s="33">
        <v>0</v>
      </c>
      <c r="C192" s="33">
        <v>0</v>
      </c>
      <c r="D192" s="33">
        <v>0</v>
      </c>
      <c r="E192" s="33">
        <v>0</v>
      </c>
      <c r="F192" s="33">
        <v>0</v>
      </c>
      <c r="G192" s="33">
        <v>0</v>
      </c>
      <c r="H192" s="33">
        <v>0</v>
      </c>
      <c r="I192" s="33">
        <v>0</v>
      </c>
      <c r="J192" s="33">
        <v>0</v>
      </c>
      <c r="K192" s="33">
        <v>0</v>
      </c>
      <c r="L192" s="33">
        <v>0</v>
      </c>
      <c r="M192" s="33">
        <v>0</v>
      </c>
      <c r="N192" s="33">
        <v>0</v>
      </c>
      <c r="O192" s="33">
        <v>0</v>
      </c>
      <c r="P192" s="33">
        <v>0</v>
      </c>
      <c r="Q192" s="33">
        <v>0</v>
      </c>
      <c r="R192" s="33">
        <v>0</v>
      </c>
      <c r="S192" s="33">
        <v>0</v>
      </c>
      <c r="T192" s="33">
        <v>0</v>
      </c>
      <c r="U192" s="33">
        <v>0</v>
      </c>
      <c r="V192" s="33">
        <v>0</v>
      </c>
      <c r="W192" s="33">
        <v>0</v>
      </c>
      <c r="DA192" s="60" t="s">
        <v>2094</v>
      </c>
    </row>
    <row r="194" spans="1:105" ht="12" customHeight="1" x14ac:dyDescent="0.25">
      <c r="A194" s="116" t="s">
        <v>170</v>
      </c>
      <c r="B194" s="117">
        <f t="shared" ref="B194:Q194" si="96">B195+B198+B200+B210</f>
        <v>13804.035047153733</v>
      </c>
      <c r="C194" s="117">
        <f t="shared" si="96"/>
        <v>14642.76962566045</v>
      </c>
      <c r="D194" s="117">
        <f t="shared" si="96"/>
        <v>15107.684053865323</v>
      </c>
      <c r="E194" s="117">
        <f t="shared" si="96"/>
        <v>14584.998388736116</v>
      </c>
      <c r="F194" s="117">
        <f t="shared" si="96"/>
        <v>14458.662458041272</v>
      </c>
      <c r="G194" s="117">
        <f t="shared" si="96"/>
        <v>15060.414237383371</v>
      </c>
      <c r="H194" s="117">
        <f t="shared" si="96"/>
        <v>16439.715272980389</v>
      </c>
      <c r="I194" s="117">
        <f t="shared" si="96"/>
        <v>14757.44729561962</v>
      </c>
      <c r="J194" s="117">
        <f t="shared" si="96"/>
        <v>15435.705411662282</v>
      </c>
      <c r="K194" s="117">
        <f t="shared" si="96"/>
        <v>15849.788387149412</v>
      </c>
      <c r="L194" s="117">
        <f t="shared" si="96"/>
        <v>18001.560656064732</v>
      </c>
      <c r="M194" s="117">
        <f t="shared" si="96"/>
        <v>15880.088201338425</v>
      </c>
      <c r="N194" s="117">
        <f t="shared" si="96"/>
        <v>16644.615472019585</v>
      </c>
      <c r="O194" s="117">
        <f t="shared" si="96"/>
        <v>16394.892550231008</v>
      </c>
      <c r="P194" s="117">
        <f t="shared" si="96"/>
        <v>15161.338150553562</v>
      </c>
      <c r="Q194" s="117">
        <f t="shared" si="96"/>
        <v>14973.396382978674</v>
      </c>
      <c r="R194" s="117">
        <f t="shared" ref="R194:V194" si="97">R195+R198+R200+R210</f>
        <v>16361.178916635547</v>
      </c>
      <c r="S194" s="117">
        <f t="shared" si="97"/>
        <v>17113.663919598817</v>
      </c>
      <c r="T194" s="117">
        <f t="shared" si="97"/>
        <v>17910.555588356085</v>
      </c>
      <c r="U194" s="117">
        <f t="shared" si="97"/>
        <v>15431.683547574157</v>
      </c>
      <c r="V194" s="117">
        <f t="shared" si="97"/>
        <v>16767.727550466192</v>
      </c>
      <c r="W194" s="117">
        <f t="shared" ref="W194" si="98">W195+W198+W200+W210</f>
        <v>17330.525813834152</v>
      </c>
      <c r="DA194" s="129" t="s">
        <v>2243</v>
      </c>
    </row>
    <row r="195" spans="1:105" ht="12" customHeight="1" x14ac:dyDescent="0.25">
      <c r="A195" s="121" t="s">
        <v>57</v>
      </c>
      <c r="B195" s="122">
        <f t="shared" ref="B195:Q195" si="99">SUM(B196:B197)</f>
        <v>12003.10510462843</v>
      </c>
      <c r="C195" s="122">
        <f t="shared" si="99"/>
        <v>12880.555137117226</v>
      </c>
      <c r="D195" s="122">
        <f t="shared" si="99"/>
        <v>13232.601263401579</v>
      </c>
      <c r="E195" s="122">
        <f t="shared" si="99"/>
        <v>12343.507781769109</v>
      </c>
      <c r="F195" s="122">
        <f t="shared" si="99"/>
        <v>12199.717425296347</v>
      </c>
      <c r="G195" s="122">
        <f t="shared" si="99"/>
        <v>12869.868328765644</v>
      </c>
      <c r="H195" s="122">
        <f t="shared" si="99"/>
        <v>14115.226556020112</v>
      </c>
      <c r="I195" s="122">
        <f t="shared" si="99"/>
        <v>12515.632969235945</v>
      </c>
      <c r="J195" s="122">
        <f t="shared" si="99"/>
        <v>13078.347162025977</v>
      </c>
      <c r="K195" s="122">
        <f t="shared" si="99"/>
        <v>13423.03667602618</v>
      </c>
      <c r="L195" s="122">
        <f t="shared" si="99"/>
        <v>15497.331248830809</v>
      </c>
      <c r="M195" s="122">
        <f t="shared" si="99"/>
        <v>13443.430666186976</v>
      </c>
      <c r="N195" s="122">
        <f t="shared" si="99"/>
        <v>14181.002253190314</v>
      </c>
      <c r="O195" s="122">
        <f t="shared" si="99"/>
        <v>13924.448497290061</v>
      </c>
      <c r="P195" s="122">
        <f t="shared" si="99"/>
        <v>12694.476671595399</v>
      </c>
      <c r="Q195" s="122">
        <f t="shared" si="99"/>
        <v>12518.062648488354</v>
      </c>
      <c r="R195" s="122">
        <f t="shared" ref="R195:V195" si="100">SUM(R196:R197)</f>
        <v>13842.374262646284</v>
      </c>
      <c r="S195" s="122">
        <f t="shared" si="100"/>
        <v>14517.423066046342</v>
      </c>
      <c r="T195" s="122">
        <f t="shared" si="100"/>
        <v>15237.43409373233</v>
      </c>
      <c r="U195" s="122">
        <f t="shared" si="100"/>
        <v>12977.114464721808</v>
      </c>
      <c r="V195" s="122">
        <f t="shared" si="100"/>
        <v>14224.474942414035</v>
      </c>
      <c r="W195" s="122">
        <f t="shared" ref="W195" si="101">SUM(W196:W197)</f>
        <v>14797.063518862562</v>
      </c>
      <c r="DA195" s="130" t="s">
        <v>2244</v>
      </c>
    </row>
    <row r="196" spans="1:105" ht="12" customHeight="1" x14ac:dyDescent="0.25">
      <c r="A196" s="97" t="s">
        <v>51</v>
      </c>
      <c r="B196" s="98">
        <v>11946.44597950298</v>
      </c>
      <c r="C196" s="98">
        <v>12819.286349487966</v>
      </c>
      <c r="D196" s="98">
        <v>13169.787941726008</v>
      </c>
      <c r="E196" s="98">
        <v>12284.522295630624</v>
      </c>
      <c r="F196" s="98">
        <v>12141.945044900629</v>
      </c>
      <c r="G196" s="98">
        <v>12809.351047317048</v>
      </c>
      <c r="H196" s="98">
        <v>14048.622828937292</v>
      </c>
      <c r="I196" s="98">
        <v>12457.756972581661</v>
      </c>
      <c r="J196" s="98">
        <v>13018.004842077011</v>
      </c>
      <c r="K196" s="98">
        <v>13361.517609122538</v>
      </c>
      <c r="L196" s="98">
        <v>15425.541764560505</v>
      </c>
      <c r="M196" s="98">
        <v>13382.21082805912</v>
      </c>
      <c r="N196" s="98">
        <v>14116.346460386765</v>
      </c>
      <c r="O196" s="98">
        <v>13861.507648147202</v>
      </c>
      <c r="P196" s="98">
        <v>12638.821681348434</v>
      </c>
      <c r="Q196" s="98">
        <v>12463.885645247778</v>
      </c>
      <c r="R196" s="98">
        <v>13782.433688408879</v>
      </c>
      <c r="S196" s="98">
        <v>14454.591904643255</v>
      </c>
      <c r="T196" s="98">
        <v>15170.166382147823</v>
      </c>
      <c r="U196" s="98">
        <v>12920.31949613597</v>
      </c>
      <c r="V196" s="98">
        <v>14161.416566783048</v>
      </c>
      <c r="W196" s="98">
        <v>14732.479861670929</v>
      </c>
      <c r="DA196" s="63" t="s">
        <v>2245</v>
      </c>
    </row>
    <row r="197" spans="1:105" ht="12" customHeight="1" x14ac:dyDescent="0.25">
      <c r="A197" s="97" t="s">
        <v>53</v>
      </c>
      <c r="B197" s="98">
        <v>56.659125125450259</v>
      </c>
      <c r="C197" s="98">
        <v>61.268787629259876</v>
      </c>
      <c r="D197" s="98">
        <v>62.813321675570613</v>
      </c>
      <c r="E197" s="98">
        <v>58.985486138483871</v>
      </c>
      <c r="F197" s="98">
        <v>57.772380395718294</v>
      </c>
      <c r="G197" s="98">
        <v>60.517281448595924</v>
      </c>
      <c r="H197" s="98">
        <v>66.603727082819333</v>
      </c>
      <c r="I197" s="98">
        <v>57.875996654283171</v>
      </c>
      <c r="J197" s="98">
        <v>60.342319948965319</v>
      </c>
      <c r="K197" s="98">
        <v>61.519066903641779</v>
      </c>
      <c r="L197" s="98">
        <v>71.789484270304982</v>
      </c>
      <c r="M197" s="98">
        <v>61.219838127856349</v>
      </c>
      <c r="N197" s="98">
        <v>64.65579280354973</v>
      </c>
      <c r="O197" s="98">
        <v>62.940849142857815</v>
      </c>
      <c r="P197" s="98">
        <v>55.654990246965227</v>
      </c>
      <c r="Q197" s="98">
        <v>54.177003240576681</v>
      </c>
      <c r="R197" s="98">
        <v>59.940574237404903</v>
      </c>
      <c r="S197" s="98">
        <v>62.831161403085559</v>
      </c>
      <c r="T197" s="98">
        <v>67.267711584506699</v>
      </c>
      <c r="U197" s="98">
        <v>56.794968585838205</v>
      </c>
      <c r="V197" s="98">
        <v>63.058375630987548</v>
      </c>
      <c r="W197" s="98">
        <v>64.583657191634046</v>
      </c>
      <c r="DA197" s="63" t="s">
        <v>2246</v>
      </c>
    </row>
    <row r="198" spans="1:105" ht="12" customHeight="1" x14ac:dyDescent="0.25">
      <c r="A198" s="121" t="s">
        <v>92</v>
      </c>
      <c r="B198" s="122">
        <f t="shared" ref="B198:W198" si="102">B199</f>
        <v>6.9834858066493935E-2</v>
      </c>
      <c r="C198" s="122">
        <f t="shared" si="102"/>
        <v>7.2513978464428058E-2</v>
      </c>
      <c r="D198" s="122">
        <f t="shared" si="102"/>
        <v>8.0774264592421069E-2</v>
      </c>
      <c r="E198" s="122">
        <f t="shared" si="102"/>
        <v>9.5760317085651817E-2</v>
      </c>
      <c r="F198" s="122">
        <f t="shared" si="102"/>
        <v>0.13290812974765639</v>
      </c>
      <c r="G198" s="122">
        <f t="shared" si="102"/>
        <v>0.15857705712082554</v>
      </c>
      <c r="H198" s="122">
        <f t="shared" si="102"/>
        <v>0.24807483123499804</v>
      </c>
      <c r="I198" s="122">
        <f t="shared" si="102"/>
        <v>0.32468213064180429</v>
      </c>
      <c r="J198" s="122">
        <f t="shared" si="102"/>
        <v>0.39916567953347171</v>
      </c>
      <c r="K198" s="122">
        <f t="shared" si="102"/>
        <v>0.49450658615064008</v>
      </c>
      <c r="L198" s="122">
        <f t="shared" si="102"/>
        <v>0.92877751985136137</v>
      </c>
      <c r="M198" s="122">
        <f t="shared" si="102"/>
        <v>0.61030319549225565</v>
      </c>
      <c r="N198" s="122">
        <f t="shared" si="102"/>
        <v>0.86418094879815577</v>
      </c>
      <c r="O198" s="122">
        <f t="shared" si="102"/>
        <v>0.99429951214539747</v>
      </c>
      <c r="P198" s="122">
        <f t="shared" si="102"/>
        <v>1.2310541128806662</v>
      </c>
      <c r="Q198" s="122">
        <f t="shared" si="102"/>
        <v>2.8823705581472487</v>
      </c>
      <c r="R198" s="122">
        <f t="shared" si="102"/>
        <v>2.1293218466975428</v>
      </c>
      <c r="S198" s="122">
        <f t="shared" si="102"/>
        <v>2.612914295700028</v>
      </c>
      <c r="T198" s="122">
        <f t="shared" si="102"/>
        <v>3.4520150520104584</v>
      </c>
      <c r="U198" s="122">
        <f t="shared" si="102"/>
        <v>5.08179238699514</v>
      </c>
      <c r="V198" s="122">
        <f t="shared" si="102"/>
        <v>3.1523901722596053</v>
      </c>
      <c r="W198" s="122">
        <f t="shared" si="102"/>
        <v>4.0545589396276274</v>
      </c>
      <c r="DA198" s="130" t="s">
        <v>2247</v>
      </c>
    </row>
    <row r="199" spans="1:105" ht="12" customHeight="1" x14ac:dyDescent="0.25">
      <c r="A199" s="97" t="s">
        <v>53</v>
      </c>
      <c r="B199" s="98">
        <f>RES_hhdet_fech!B8</f>
        <v>6.9834858066493935E-2</v>
      </c>
      <c r="C199" s="98">
        <f>RES_hhdet_fech!C8</f>
        <v>7.2513978464428058E-2</v>
      </c>
      <c r="D199" s="98">
        <f>RES_hhdet_fech!D8</f>
        <v>8.0774264592421069E-2</v>
      </c>
      <c r="E199" s="98">
        <f>RES_hhdet_fech!E8</f>
        <v>9.5760317085651817E-2</v>
      </c>
      <c r="F199" s="98">
        <f>RES_hhdet_fech!F8</f>
        <v>0.13290812974765639</v>
      </c>
      <c r="G199" s="98">
        <f>RES_hhdet_fech!G8</f>
        <v>0.15857705712082554</v>
      </c>
      <c r="H199" s="98">
        <f>RES_hhdet_fech!H8</f>
        <v>0.24807483123499804</v>
      </c>
      <c r="I199" s="98">
        <f>RES_hhdet_fech!I8</f>
        <v>0.32468213064180429</v>
      </c>
      <c r="J199" s="98">
        <f>RES_hhdet_fech!J8</f>
        <v>0.39916567953347171</v>
      </c>
      <c r="K199" s="98">
        <f>RES_hhdet_fech!K8</f>
        <v>0.49450658615064008</v>
      </c>
      <c r="L199" s="98">
        <f>RES_hhdet_fech!L8</f>
        <v>0.92877751985136137</v>
      </c>
      <c r="M199" s="98">
        <f>RES_hhdet_fech!M8</f>
        <v>0.61030319549225565</v>
      </c>
      <c r="N199" s="98">
        <f>RES_hhdet_fech!N8</f>
        <v>0.86418094879815577</v>
      </c>
      <c r="O199" s="98">
        <f>RES_hhdet_fech!O8</f>
        <v>0.99429951214539747</v>
      </c>
      <c r="P199" s="98">
        <f>RES_hhdet_fech!P8</f>
        <v>1.2310541128806662</v>
      </c>
      <c r="Q199" s="98">
        <f>RES_hhdet_fech!Q8</f>
        <v>2.8823705581472487</v>
      </c>
      <c r="R199" s="98">
        <f>RES_hhdet_fech!R8</f>
        <v>2.1293218466975428</v>
      </c>
      <c r="S199" s="98">
        <f>RES_hhdet_fech!S8</f>
        <v>2.612914295700028</v>
      </c>
      <c r="T199" s="98">
        <f>RES_hhdet_fech!T8</f>
        <v>3.4520150520104584</v>
      </c>
      <c r="U199" s="98">
        <f>RES_hhdet_fech!U8</f>
        <v>5.08179238699514</v>
      </c>
      <c r="V199" s="98">
        <f>RES_hhdet_fech!V8</f>
        <v>3.1523901722596053</v>
      </c>
      <c r="W199" s="98">
        <f>RES_hhdet_fech!W8</f>
        <v>4.0545589396276274</v>
      </c>
      <c r="DA199" s="63" t="s">
        <v>2248</v>
      </c>
    </row>
    <row r="200" spans="1:105" ht="12" customHeight="1" x14ac:dyDescent="0.25">
      <c r="A200" s="121" t="s">
        <v>55</v>
      </c>
      <c r="B200" s="122">
        <v>1197.9584512938113</v>
      </c>
      <c r="C200" s="122">
        <v>1166.6684277004683</v>
      </c>
      <c r="D200" s="122">
        <v>1247.6773628856354</v>
      </c>
      <c r="E200" s="122">
        <v>1332.4455776705324</v>
      </c>
      <c r="F200" s="122">
        <v>1370.9430023937462</v>
      </c>
      <c r="G200" s="122">
        <v>1366.6646140720652</v>
      </c>
      <c r="H200" s="122">
        <v>1448.2950749180961</v>
      </c>
      <c r="I200" s="122">
        <v>1372.3457371020584</v>
      </c>
      <c r="J200" s="122">
        <v>1449.526225469119</v>
      </c>
      <c r="K200" s="122">
        <v>1497.6212389848399</v>
      </c>
      <c r="L200" s="122">
        <v>1541.6487743257644</v>
      </c>
      <c r="M200" s="122">
        <v>1527.8730863353148</v>
      </c>
      <c r="N200" s="122">
        <v>1558.4285899631554</v>
      </c>
      <c r="O200" s="122">
        <v>1584.8593047629854</v>
      </c>
      <c r="P200" s="122">
        <v>1601.1964719202037</v>
      </c>
      <c r="Q200" s="122">
        <v>1592.4041704080823</v>
      </c>
      <c r="R200" s="122">
        <v>1640.4121080825621</v>
      </c>
      <c r="S200" s="122">
        <v>1699.3574530948631</v>
      </c>
      <c r="T200" s="122">
        <v>1756.2578568888132</v>
      </c>
      <c r="U200" s="122">
        <v>1530.7861947597023</v>
      </c>
      <c r="V200" s="122">
        <v>1630.0730116005261</v>
      </c>
      <c r="W200" s="122">
        <v>1648.3809771506162</v>
      </c>
      <c r="DA200" s="130" t="s">
        <v>2249</v>
      </c>
    </row>
    <row r="201" spans="1:105" ht="12" customHeight="1" x14ac:dyDescent="0.25">
      <c r="A201" s="97" t="s">
        <v>143</v>
      </c>
      <c r="B201" s="98">
        <v>1192.2259209709232</v>
      </c>
      <c r="C201" s="98">
        <v>1163.2895384820001</v>
      </c>
      <c r="D201" s="98">
        <v>1268.6456377684513</v>
      </c>
      <c r="E201" s="98">
        <v>1294.2276309943936</v>
      </c>
      <c r="F201" s="98">
        <v>1345.7591995522932</v>
      </c>
      <c r="G201" s="98">
        <v>1380.734306663277</v>
      </c>
      <c r="H201" s="98">
        <v>1444.3382054139302</v>
      </c>
      <c r="I201" s="98">
        <v>1369.7325035392855</v>
      </c>
      <c r="J201" s="98">
        <v>1448.5608974988036</v>
      </c>
      <c r="K201" s="98">
        <v>1497.2868894464771</v>
      </c>
      <c r="L201" s="98">
        <v>1534.0219382309269</v>
      </c>
      <c r="M201" s="98">
        <v>1523.3966576825053</v>
      </c>
      <c r="N201" s="98">
        <v>1562.6649191298354</v>
      </c>
      <c r="O201" s="98">
        <v>1582.0722605070036</v>
      </c>
      <c r="P201" s="98">
        <v>1607.8157743416668</v>
      </c>
      <c r="Q201" s="98">
        <v>1597.0075662295787</v>
      </c>
      <c r="R201" s="98">
        <v>1656.3158564430764</v>
      </c>
      <c r="S201" s="98">
        <v>1728.0907805850277</v>
      </c>
      <c r="T201" s="98">
        <v>1802.2344104432584</v>
      </c>
      <c r="U201" s="98">
        <v>1521.1915897754729</v>
      </c>
      <c r="V201" s="98">
        <v>1635.4057919108332</v>
      </c>
      <c r="W201" s="98">
        <v>1660.7195498180968</v>
      </c>
      <c r="DA201" s="63" t="s">
        <v>2250</v>
      </c>
    </row>
    <row r="202" spans="1:105" ht="12" customHeight="1" x14ac:dyDescent="0.25">
      <c r="A202" s="97" t="s">
        <v>124</v>
      </c>
      <c r="B202" s="98">
        <v>1324.1745610641469</v>
      </c>
      <c r="C202" s="98">
        <v>1382.0037586013821</v>
      </c>
      <c r="D202" s="98">
        <v>1400.836590320873</v>
      </c>
      <c r="E202" s="98">
        <v>1470.0353180872191</v>
      </c>
      <c r="F202" s="98">
        <v>1513.0575154041896</v>
      </c>
      <c r="G202" s="98">
        <v>1520.5934647891115</v>
      </c>
      <c r="H202" s="98">
        <v>1537.6005520302408</v>
      </c>
      <c r="I202" s="98">
        <v>1596.9376600479029</v>
      </c>
      <c r="J202" s="98">
        <v>1643.9813057237595</v>
      </c>
      <c r="K202" s="98">
        <v>1699.7468677906625</v>
      </c>
      <c r="L202" s="98">
        <v>1727.1653011045626</v>
      </c>
      <c r="M202" s="98">
        <v>1717.2853984975791</v>
      </c>
      <c r="N202" s="98">
        <v>1793.605756488221</v>
      </c>
      <c r="O202" s="98">
        <v>1754.6629766221783</v>
      </c>
      <c r="P202" s="98">
        <v>1745.0778821767806</v>
      </c>
      <c r="Q202" s="98">
        <v>1705.2535192658293</v>
      </c>
      <c r="R202" s="98">
        <v>1720.2911985119351</v>
      </c>
      <c r="S202" s="98">
        <v>1724.6769782009792</v>
      </c>
      <c r="T202" s="98">
        <v>1761.1699915056183</v>
      </c>
      <c r="U202" s="98">
        <v>1829.6279532563965</v>
      </c>
      <c r="V202" s="98">
        <v>1775.7046087612021</v>
      </c>
      <c r="W202" s="98">
        <v>1689.4941518500104</v>
      </c>
      <c r="DA202" s="63" t="s">
        <v>2251</v>
      </c>
    </row>
    <row r="203" spans="1:105" ht="12" customHeight="1" x14ac:dyDescent="0.25">
      <c r="A203" s="97" t="s">
        <v>123</v>
      </c>
      <c r="B203" s="98">
        <v>0</v>
      </c>
      <c r="C203" s="98">
        <v>0</v>
      </c>
      <c r="D203" s="98">
        <v>0</v>
      </c>
      <c r="E203" s="98">
        <v>0</v>
      </c>
      <c r="F203" s="98">
        <v>0</v>
      </c>
      <c r="G203" s="98">
        <v>0</v>
      </c>
      <c r="H203" s="98">
        <v>0</v>
      </c>
      <c r="I203" s="98">
        <v>0</v>
      </c>
      <c r="J203" s="98">
        <v>0</v>
      </c>
      <c r="K203" s="98">
        <v>1323.4702982317974</v>
      </c>
      <c r="L203" s="98">
        <v>1366.5050576422734</v>
      </c>
      <c r="M203" s="98">
        <v>1353.5495643163019</v>
      </c>
      <c r="N203" s="98">
        <v>1413.5806734745001</v>
      </c>
      <c r="O203" s="98">
        <v>1390.5797364530906</v>
      </c>
      <c r="P203" s="98">
        <v>1380.9385154916247</v>
      </c>
      <c r="Q203" s="98">
        <v>1364.1357714585665</v>
      </c>
      <c r="R203" s="98">
        <v>1387.4749577422072</v>
      </c>
      <c r="S203" s="98">
        <v>1408.5860971395</v>
      </c>
      <c r="T203" s="98">
        <v>1500.8954938209424</v>
      </c>
      <c r="U203" s="98">
        <v>1555.4154887033449</v>
      </c>
      <c r="V203" s="98">
        <v>1529.5493332377155</v>
      </c>
      <c r="W203" s="98">
        <v>1466.8443472975434</v>
      </c>
      <c r="DA203" s="63" t="s">
        <v>2252</v>
      </c>
    </row>
    <row r="204" spans="1:105" ht="12" customHeight="1" x14ac:dyDescent="0.25">
      <c r="A204" s="100" t="s">
        <v>50</v>
      </c>
      <c r="B204" s="101">
        <v>0</v>
      </c>
      <c r="C204" s="101">
        <v>0</v>
      </c>
      <c r="D204" s="101">
        <v>0</v>
      </c>
      <c r="E204" s="101">
        <v>0</v>
      </c>
      <c r="F204" s="101">
        <v>0</v>
      </c>
      <c r="G204" s="101">
        <v>0</v>
      </c>
      <c r="H204" s="101">
        <v>0</v>
      </c>
      <c r="I204" s="101">
        <v>0</v>
      </c>
      <c r="J204" s="101">
        <v>0</v>
      </c>
      <c r="K204" s="101">
        <v>821.94057034124558</v>
      </c>
      <c r="L204" s="101">
        <v>876.52898441272941</v>
      </c>
      <c r="M204" s="101">
        <v>844.49580913501075</v>
      </c>
      <c r="N204" s="101">
        <v>857.2603648525245</v>
      </c>
      <c r="O204" s="101">
        <v>850.40778945559111</v>
      </c>
      <c r="P204" s="101">
        <v>820.5598723766509</v>
      </c>
      <c r="Q204" s="101">
        <v>807.761083548079</v>
      </c>
      <c r="R204" s="101">
        <v>802.74171394810742</v>
      </c>
      <c r="S204" s="101">
        <v>794.42607338767198</v>
      </c>
      <c r="T204" s="101">
        <v>958.13171367210828</v>
      </c>
      <c r="U204" s="101">
        <v>907.90654864011458</v>
      </c>
      <c r="V204" s="101">
        <v>872.59822875408838</v>
      </c>
      <c r="W204" s="101">
        <v>809.69994657610539</v>
      </c>
      <c r="DA204" s="131" t="s">
        <v>2253</v>
      </c>
    </row>
    <row r="205" spans="1:105" ht="12" customHeight="1" x14ac:dyDescent="0.25">
      <c r="A205" s="103" t="s">
        <v>52</v>
      </c>
      <c r="B205" s="104">
        <v>0</v>
      </c>
      <c r="C205" s="104">
        <v>0</v>
      </c>
      <c r="D205" s="104">
        <v>0</v>
      </c>
      <c r="E205" s="104">
        <v>0</v>
      </c>
      <c r="F205" s="104">
        <v>0</v>
      </c>
      <c r="G205" s="104">
        <v>0</v>
      </c>
      <c r="H205" s="104">
        <v>0</v>
      </c>
      <c r="I205" s="104">
        <v>0</v>
      </c>
      <c r="J205" s="104">
        <v>0</v>
      </c>
      <c r="K205" s="104">
        <v>501.5297278905519</v>
      </c>
      <c r="L205" s="104">
        <v>489.97607322954423</v>
      </c>
      <c r="M205" s="104">
        <v>509.05375518129125</v>
      </c>
      <c r="N205" s="104">
        <v>556.32030862197541</v>
      </c>
      <c r="O205" s="104">
        <v>540.17194699749939</v>
      </c>
      <c r="P205" s="104">
        <v>560.3786431149739</v>
      </c>
      <c r="Q205" s="104">
        <v>556.3746879104873</v>
      </c>
      <c r="R205" s="104">
        <v>584.73324379409962</v>
      </c>
      <c r="S205" s="104">
        <v>614.16002375182768</v>
      </c>
      <c r="T205" s="104">
        <v>542.76378014883414</v>
      </c>
      <c r="U205" s="104">
        <v>647.50894006323028</v>
      </c>
      <c r="V205" s="104">
        <v>656.95110448362709</v>
      </c>
      <c r="W205" s="104">
        <v>657.14440072143816</v>
      </c>
      <c r="DA205" s="132" t="s">
        <v>2254</v>
      </c>
    </row>
    <row r="206" spans="1:105" ht="12" customHeight="1" x14ac:dyDescent="0.25">
      <c r="A206" s="106" t="s">
        <v>122</v>
      </c>
      <c r="B206" s="101">
        <v>1224.5727701892069</v>
      </c>
      <c r="C206" s="101">
        <v>1047.9042628905454</v>
      </c>
      <c r="D206" s="101">
        <v>789.3302049536544</v>
      </c>
      <c r="E206" s="101">
        <v>1658.0666381368817</v>
      </c>
      <c r="F206" s="101">
        <v>1542.2460674179079</v>
      </c>
      <c r="G206" s="101">
        <v>1224.3440661900249</v>
      </c>
      <c r="H206" s="101">
        <v>1461.9203579093273</v>
      </c>
      <c r="I206" s="101">
        <v>1345.7806201056271</v>
      </c>
      <c r="J206" s="101">
        <v>1418.7083632053132</v>
      </c>
      <c r="K206" s="101">
        <v>1498.5741496475741</v>
      </c>
      <c r="L206" s="101">
        <v>1603.6846276433673</v>
      </c>
      <c r="M206" s="101">
        <v>1573.8900954080038</v>
      </c>
      <c r="N206" s="101">
        <v>1548.4686375602457</v>
      </c>
      <c r="O206" s="101">
        <v>1663.8023338666246</v>
      </c>
      <c r="P206" s="101">
        <v>1662.3031954736455</v>
      </c>
      <c r="Q206" s="101">
        <v>1705.7946899487999</v>
      </c>
      <c r="R206" s="101">
        <v>1715.0622203479165</v>
      </c>
      <c r="S206" s="101">
        <v>1700.9958971473361</v>
      </c>
      <c r="T206" s="101">
        <v>1635.1916796598978</v>
      </c>
      <c r="U206" s="101">
        <v>1721.0622323213104</v>
      </c>
      <c r="V206" s="101">
        <v>1747.2980082857482</v>
      </c>
      <c r="W206" s="101">
        <v>1717.8553901415314</v>
      </c>
      <c r="DA206" s="131" t="s">
        <v>2255</v>
      </c>
    </row>
    <row r="207" spans="1:105" ht="12" customHeight="1" x14ac:dyDescent="0.25">
      <c r="A207" s="107" t="s">
        <v>121</v>
      </c>
      <c r="B207" s="104">
        <v>0</v>
      </c>
      <c r="C207" s="104">
        <v>0</v>
      </c>
      <c r="D207" s="104">
        <v>0</v>
      </c>
      <c r="E207" s="104">
        <v>0</v>
      </c>
      <c r="F207" s="104">
        <v>0</v>
      </c>
      <c r="G207" s="104">
        <v>0</v>
      </c>
      <c r="H207" s="104">
        <v>0</v>
      </c>
      <c r="I207" s="104">
        <v>0</v>
      </c>
      <c r="J207" s="104">
        <v>0</v>
      </c>
      <c r="K207" s="104">
        <v>1221.6703045649176</v>
      </c>
      <c r="L207" s="104">
        <v>1327.4993764587864</v>
      </c>
      <c r="M207" s="104">
        <v>1300.6840527889437</v>
      </c>
      <c r="N207" s="104">
        <v>1275.9329993500837</v>
      </c>
      <c r="O207" s="104">
        <v>1368.6298189497322</v>
      </c>
      <c r="P207" s="104">
        <v>1349.7301276227784</v>
      </c>
      <c r="Q207" s="104">
        <v>1381.1185371645524</v>
      </c>
      <c r="R207" s="104">
        <v>1395.2316339926115</v>
      </c>
      <c r="S207" s="104">
        <v>1400.2304645325707</v>
      </c>
      <c r="T207" s="104">
        <v>1400.2956409661481</v>
      </c>
      <c r="U207" s="104">
        <v>1485.2623377679995</v>
      </c>
      <c r="V207" s="104">
        <v>1524.2365398479426</v>
      </c>
      <c r="W207" s="104">
        <v>1486.6851697758248</v>
      </c>
      <c r="DA207" s="132" t="s">
        <v>2256</v>
      </c>
    </row>
    <row r="208" spans="1:105" ht="12" customHeight="1" x14ac:dyDescent="0.25">
      <c r="A208" s="108" t="s">
        <v>53</v>
      </c>
      <c r="B208" s="98">
        <v>0</v>
      </c>
      <c r="C208" s="98">
        <v>0</v>
      </c>
      <c r="D208" s="98">
        <v>0</v>
      </c>
      <c r="E208" s="98">
        <v>0</v>
      </c>
      <c r="F208" s="98">
        <v>0</v>
      </c>
      <c r="G208" s="98">
        <v>0</v>
      </c>
      <c r="H208" s="98">
        <v>0</v>
      </c>
      <c r="I208" s="98">
        <v>0</v>
      </c>
      <c r="J208" s="98">
        <v>0</v>
      </c>
      <c r="K208" s="98">
        <v>728.77237614921557</v>
      </c>
      <c r="L208" s="98">
        <v>820.41783896794846</v>
      </c>
      <c r="M208" s="98">
        <v>779.9159938826848</v>
      </c>
      <c r="N208" s="98">
        <v>742.74983740239884</v>
      </c>
      <c r="O208" s="98">
        <v>810.0201815928009</v>
      </c>
      <c r="P208" s="98">
        <v>780.96791763660633</v>
      </c>
      <c r="Q208" s="98">
        <v>802.57885397597011</v>
      </c>
      <c r="R208" s="98">
        <v>799.81622713230695</v>
      </c>
      <c r="S208" s="98">
        <v>786.62930644511539</v>
      </c>
      <c r="T208" s="98">
        <v>881.78945636833259</v>
      </c>
      <c r="U208" s="98">
        <v>866.25340568454646</v>
      </c>
      <c r="V208" s="98">
        <v>874.00611350403858</v>
      </c>
      <c r="W208" s="98">
        <v>817.70642846574549</v>
      </c>
      <c r="DA208" s="63" t="s">
        <v>2257</v>
      </c>
    </row>
    <row r="209" spans="1:105" ht="12" customHeight="1" x14ac:dyDescent="0.25">
      <c r="A209" s="108" t="s">
        <v>52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492.89792841570193</v>
      </c>
      <c r="L209" s="98">
        <v>507.08153749083806</v>
      </c>
      <c r="M209" s="98">
        <v>520.76805890625894</v>
      </c>
      <c r="N209" s="98">
        <v>533.18316194768477</v>
      </c>
      <c r="O209" s="98">
        <v>558.60963735693133</v>
      </c>
      <c r="P209" s="98">
        <v>568.76220998617157</v>
      </c>
      <c r="Q209" s="98">
        <v>578.53968318858233</v>
      </c>
      <c r="R209" s="98">
        <v>595.41540686030442</v>
      </c>
      <c r="S209" s="98">
        <v>613.60115808745525</v>
      </c>
      <c r="T209" s="98">
        <v>518.50618459781538</v>
      </c>
      <c r="U209" s="98">
        <v>619.00893208345303</v>
      </c>
      <c r="V209" s="98">
        <v>650.23042634390379</v>
      </c>
      <c r="W209" s="98">
        <v>668.97874131007927</v>
      </c>
      <c r="DA209" s="63" t="s">
        <v>2258</v>
      </c>
    </row>
    <row r="210" spans="1:105" ht="12" customHeight="1" x14ac:dyDescent="0.25">
      <c r="A210" s="121" t="s">
        <v>54</v>
      </c>
      <c r="B210" s="122">
        <v>602.90165637342614</v>
      </c>
      <c r="C210" s="122">
        <v>595.47354686429298</v>
      </c>
      <c r="D210" s="122">
        <v>627.32465331351693</v>
      </c>
      <c r="E210" s="122">
        <v>908.94926897938842</v>
      </c>
      <c r="F210" s="122">
        <v>887.86912222143087</v>
      </c>
      <c r="G210" s="122">
        <v>823.72271748854041</v>
      </c>
      <c r="H210" s="122">
        <v>875.94556721094511</v>
      </c>
      <c r="I210" s="122">
        <v>869.14390715097636</v>
      </c>
      <c r="J210" s="122">
        <v>907.4328584876522</v>
      </c>
      <c r="K210" s="122">
        <v>928.63596555224194</v>
      </c>
      <c r="L210" s="122">
        <v>961.65185538830576</v>
      </c>
      <c r="M210" s="122">
        <v>908.17414562064369</v>
      </c>
      <c r="N210" s="122">
        <v>904.32044791731494</v>
      </c>
      <c r="O210" s="122">
        <v>884.59044866581644</v>
      </c>
      <c r="P210" s="122">
        <v>864.43395292507773</v>
      </c>
      <c r="Q210" s="122">
        <v>860.04719352408961</v>
      </c>
      <c r="R210" s="122">
        <v>876.26322406000111</v>
      </c>
      <c r="S210" s="122">
        <v>894.27048616191337</v>
      </c>
      <c r="T210" s="122">
        <v>913.41162268292794</v>
      </c>
      <c r="U210" s="122">
        <v>918.70109570565262</v>
      </c>
      <c r="V210" s="122">
        <v>910.02720627936844</v>
      </c>
      <c r="W210" s="122">
        <v>881.02675888134706</v>
      </c>
      <c r="DA210" s="130" t="s">
        <v>2259</v>
      </c>
    </row>
    <row r="211" spans="1:105" ht="12" customHeight="1" x14ac:dyDescent="0.25">
      <c r="A211" s="97" t="s">
        <v>51</v>
      </c>
      <c r="B211" s="98">
        <v>620.91640216305859</v>
      </c>
      <c r="C211" s="98">
        <v>588.43236915062323</v>
      </c>
      <c r="D211" s="98">
        <v>703.06743205778844</v>
      </c>
      <c r="E211" s="98">
        <v>905.94864272026382</v>
      </c>
      <c r="F211" s="98">
        <v>916.27070997516739</v>
      </c>
      <c r="G211" s="98">
        <v>917.39283306878849</v>
      </c>
      <c r="H211" s="98">
        <v>966.93414939913589</v>
      </c>
      <c r="I211" s="98">
        <v>913.2576545198026</v>
      </c>
      <c r="J211" s="98">
        <v>978.48899451702948</v>
      </c>
      <c r="K211" s="98">
        <v>1005.1463885107182</v>
      </c>
      <c r="L211" s="98">
        <v>1028.6801728556261</v>
      </c>
      <c r="M211" s="98">
        <v>979.86751370260299</v>
      </c>
      <c r="N211" s="98">
        <v>984.44524809188476</v>
      </c>
      <c r="O211" s="98">
        <v>955.19387973974835</v>
      </c>
      <c r="P211" s="98">
        <v>952.36608936691687</v>
      </c>
      <c r="Q211" s="98">
        <v>941.06661904974669</v>
      </c>
      <c r="R211" s="98">
        <v>959.18602251907316</v>
      </c>
      <c r="S211" s="98">
        <v>999.12127629184818</v>
      </c>
      <c r="T211" s="98">
        <v>1005.830065595287</v>
      </c>
      <c r="U211" s="98">
        <v>915.29085211537119</v>
      </c>
      <c r="V211" s="98">
        <v>1021.4214780657099</v>
      </c>
      <c r="W211" s="98">
        <v>959.01112030144202</v>
      </c>
      <c r="DA211" s="63" t="s">
        <v>2260</v>
      </c>
    </row>
    <row r="212" spans="1:105" ht="12" customHeight="1" x14ac:dyDescent="0.25">
      <c r="A212" s="97" t="s">
        <v>50</v>
      </c>
      <c r="B212" s="98">
        <v>616.3959753014484</v>
      </c>
      <c r="C212" s="98">
        <v>630.30986336026569</v>
      </c>
      <c r="D212" s="98">
        <v>682.86752444181934</v>
      </c>
      <c r="E212" s="98">
        <v>907.02240501342476</v>
      </c>
      <c r="F212" s="98">
        <v>909.50871360363544</v>
      </c>
      <c r="G212" s="98">
        <v>887.95702930258358</v>
      </c>
      <c r="H212" s="98">
        <v>901.04043103257629</v>
      </c>
      <c r="I212" s="98">
        <v>939.33856270668116</v>
      </c>
      <c r="J212" s="98">
        <v>968.87799849805549</v>
      </c>
      <c r="K212" s="98">
        <v>1000.1523999544106</v>
      </c>
      <c r="L212" s="98">
        <v>1013.9702090150842</v>
      </c>
      <c r="M212" s="98">
        <v>971.1370218971432</v>
      </c>
      <c r="N212" s="98">
        <v>974.12488605194073</v>
      </c>
      <c r="O212" s="98">
        <v>934.99765773976685</v>
      </c>
      <c r="P212" s="98">
        <v>925.95908325059656</v>
      </c>
      <c r="Q212" s="98">
        <v>921.08973382314878</v>
      </c>
      <c r="R212" s="98">
        <v>934.20919732734114</v>
      </c>
      <c r="S212" s="98">
        <v>943.55658747677001</v>
      </c>
      <c r="T212" s="98">
        <v>972.66908856738291</v>
      </c>
      <c r="U212" s="98">
        <v>1016.832987498841</v>
      </c>
      <c r="V212" s="98">
        <v>964.69381512846917</v>
      </c>
      <c r="W212" s="98">
        <v>932.41002253452996</v>
      </c>
      <c r="DA212" s="63" t="s">
        <v>2261</v>
      </c>
    </row>
    <row r="213" spans="1:105" ht="12" customHeight="1" x14ac:dyDescent="0.25">
      <c r="A213" s="109" t="s">
        <v>120</v>
      </c>
      <c r="B213" s="33">
        <v>500.28133675590863</v>
      </c>
      <c r="C213" s="33">
        <v>432.69999840374533</v>
      </c>
      <c r="D213" s="33">
        <v>339.9894608496744</v>
      </c>
      <c r="E213" s="33">
        <v>915.65887517276144</v>
      </c>
      <c r="F213" s="33">
        <v>827.73174994780652</v>
      </c>
      <c r="G213" s="33">
        <v>639.82804120770675</v>
      </c>
      <c r="H213" s="33">
        <v>767.23181062258686</v>
      </c>
      <c r="I213" s="33">
        <v>697.54189966049</v>
      </c>
      <c r="J213" s="33">
        <v>741.60874297872124</v>
      </c>
      <c r="K213" s="33">
        <v>747.7215815997688</v>
      </c>
      <c r="L213" s="33">
        <v>834.29182059192783</v>
      </c>
      <c r="M213" s="33">
        <v>765.30840323438031</v>
      </c>
      <c r="N213" s="33">
        <v>746.90166624553933</v>
      </c>
      <c r="O213" s="33">
        <v>764.29982289474799</v>
      </c>
      <c r="P213" s="33">
        <v>712.00138540812554</v>
      </c>
      <c r="Q213" s="33">
        <v>708.4017237063938</v>
      </c>
      <c r="R213" s="33">
        <v>723.17299928334933</v>
      </c>
      <c r="S213" s="33">
        <v>733.2285632298242</v>
      </c>
      <c r="T213" s="33">
        <v>728.85221445405182</v>
      </c>
      <c r="U213" s="33">
        <v>724.76720452079428</v>
      </c>
      <c r="V213" s="33">
        <v>720.03610524358407</v>
      </c>
      <c r="W213" s="33">
        <v>709.36192584468324</v>
      </c>
      <c r="DA213" s="60" t="s">
        <v>2262</v>
      </c>
    </row>
    <row r="215" spans="1:105" ht="12" customHeight="1" x14ac:dyDescent="0.25">
      <c r="A215" s="116" t="s">
        <v>66</v>
      </c>
      <c r="B215" s="117">
        <f t="shared" ref="B215:Q215" si="103">B216+B219+B221+B231</f>
        <v>8167.5360834545017</v>
      </c>
      <c r="C215" s="117">
        <f t="shared" si="103"/>
        <v>8714.121322079649</v>
      </c>
      <c r="D215" s="117">
        <f t="shared" si="103"/>
        <v>9065.0174674742066</v>
      </c>
      <c r="E215" s="117">
        <f t="shared" si="103"/>
        <v>8841.9126068021269</v>
      </c>
      <c r="F215" s="117">
        <f t="shared" si="103"/>
        <v>8835.4332092645782</v>
      </c>
      <c r="G215" s="117">
        <f t="shared" si="103"/>
        <v>9266.1904203548147</v>
      </c>
      <c r="H215" s="117">
        <f t="shared" si="103"/>
        <v>10192.325700281208</v>
      </c>
      <c r="I215" s="117">
        <f t="shared" si="103"/>
        <v>9204.3788126826257</v>
      </c>
      <c r="J215" s="117">
        <f t="shared" si="103"/>
        <v>9702.2235489940904</v>
      </c>
      <c r="K215" s="117">
        <f t="shared" si="103"/>
        <v>10035.808962949737</v>
      </c>
      <c r="L215" s="117">
        <f t="shared" si="103"/>
        <v>11492.691721631738</v>
      </c>
      <c r="M215" s="117">
        <f t="shared" si="103"/>
        <v>10223.67534987305</v>
      </c>
      <c r="N215" s="117">
        <f t="shared" si="103"/>
        <v>10825.662362260115</v>
      </c>
      <c r="O215" s="117">
        <f t="shared" si="103"/>
        <v>10763.261895600119</v>
      </c>
      <c r="P215" s="117">
        <f t="shared" si="103"/>
        <v>9996.069001029613</v>
      </c>
      <c r="Q215" s="117">
        <f t="shared" si="103"/>
        <v>9933.5600975720317</v>
      </c>
      <c r="R215" s="117">
        <f t="shared" ref="R215:V215" si="104">R216+R219+R221+R231</f>
        <v>10920.361278254424</v>
      </c>
      <c r="S215" s="117">
        <f t="shared" si="104"/>
        <v>11526.023271033058</v>
      </c>
      <c r="T215" s="117">
        <f t="shared" si="104"/>
        <v>12132.152683870421</v>
      </c>
      <c r="U215" s="117">
        <f t="shared" si="104"/>
        <v>10592.668324902084</v>
      </c>
      <c r="V215" s="117">
        <f t="shared" si="104"/>
        <v>11670.40009886736</v>
      </c>
      <c r="W215" s="117">
        <f t="shared" ref="W215" si="105">W216+W219+W221+W231</f>
        <v>12166.997971757899</v>
      </c>
      <c r="DA215" s="129" t="s">
        <v>2411</v>
      </c>
    </row>
    <row r="216" spans="1:105" ht="12" customHeight="1" x14ac:dyDescent="0.25">
      <c r="A216" s="121" t="s">
        <v>57</v>
      </c>
      <c r="B216" s="122">
        <f t="shared" ref="B216:Q216" si="106">SUM(B217:B218)</f>
        <v>7066.8655445330769</v>
      </c>
      <c r="C216" s="122">
        <f t="shared" si="106"/>
        <v>7632.4018869241454</v>
      </c>
      <c r="D216" s="122">
        <f t="shared" si="106"/>
        <v>7906.8273375494518</v>
      </c>
      <c r="E216" s="122">
        <f t="shared" si="106"/>
        <v>7431.1197798893481</v>
      </c>
      <c r="F216" s="122">
        <f t="shared" si="106"/>
        <v>7403.8409902290032</v>
      </c>
      <c r="G216" s="122">
        <f t="shared" si="106"/>
        <v>7875.6639187847832</v>
      </c>
      <c r="H216" s="122">
        <f t="shared" si="106"/>
        <v>8704.0875671859067</v>
      </c>
      <c r="I216" s="122">
        <f t="shared" si="106"/>
        <v>7766.9308035779659</v>
      </c>
      <c r="J216" s="122">
        <f t="shared" si="106"/>
        <v>8181.084818664066</v>
      </c>
      <c r="K216" s="122">
        <f t="shared" si="106"/>
        <v>8458.8721730725429</v>
      </c>
      <c r="L216" s="122">
        <f t="shared" si="106"/>
        <v>9849.2949461033259</v>
      </c>
      <c r="M216" s="122">
        <f t="shared" si="106"/>
        <v>8614.5314195973551</v>
      </c>
      <c r="N216" s="122">
        <f t="shared" si="106"/>
        <v>9185.6323804902113</v>
      </c>
      <c r="O216" s="122">
        <f t="shared" si="106"/>
        <v>9102.6763893775551</v>
      </c>
      <c r="P216" s="122">
        <f t="shared" si="106"/>
        <v>8330.5831195275132</v>
      </c>
      <c r="Q216" s="122">
        <f t="shared" si="106"/>
        <v>8260.6206018028333</v>
      </c>
      <c r="R216" s="122">
        <f t="shared" ref="R216:V216" si="107">SUM(R217:R218)</f>
        <v>9193.748421850265</v>
      </c>
      <c r="S216" s="122">
        <f t="shared" si="107"/>
        <v>9730.4206913974449</v>
      </c>
      <c r="T216" s="122">
        <f t="shared" si="107"/>
        <v>10268.913885157954</v>
      </c>
      <c r="U216" s="122">
        <f t="shared" si="107"/>
        <v>8858.7543395455123</v>
      </c>
      <c r="V216" s="122">
        <f t="shared" si="107"/>
        <v>9853.5617679009556</v>
      </c>
      <c r="W216" s="122">
        <f t="shared" ref="W216" si="108">SUM(W217:W218)</f>
        <v>10337.116847626568</v>
      </c>
      <c r="DA216" s="130" t="s">
        <v>2412</v>
      </c>
    </row>
    <row r="217" spans="1:105" ht="12" customHeight="1" x14ac:dyDescent="0.25">
      <c r="A217" s="97" t="s">
        <v>51</v>
      </c>
      <c r="B217" s="98">
        <v>7010.2064194076265</v>
      </c>
      <c r="C217" s="98">
        <v>7571.1330992948851</v>
      </c>
      <c r="D217" s="98">
        <v>7844.0140158738814</v>
      </c>
      <c r="E217" s="98">
        <v>7372.1342937508643</v>
      </c>
      <c r="F217" s="98">
        <v>7346.0686098332853</v>
      </c>
      <c r="G217" s="98">
        <v>7815.1466373361873</v>
      </c>
      <c r="H217" s="98">
        <v>8637.4838401030865</v>
      </c>
      <c r="I217" s="98">
        <v>7709.0548069236829</v>
      </c>
      <c r="J217" s="98">
        <v>8120.7424987151007</v>
      </c>
      <c r="K217" s="98">
        <v>8397.3531061689009</v>
      </c>
      <c r="L217" s="98">
        <v>9777.5054618330214</v>
      </c>
      <c r="M217" s="98">
        <v>8553.3115814694993</v>
      </c>
      <c r="N217" s="98">
        <v>9120.9765876866622</v>
      </c>
      <c r="O217" s="98">
        <v>9039.7355402346966</v>
      </c>
      <c r="P217" s="98">
        <v>8274.9281292805481</v>
      </c>
      <c r="Q217" s="98">
        <v>8206.4435985622567</v>
      </c>
      <c r="R217" s="98">
        <v>9133.8078476128594</v>
      </c>
      <c r="S217" s="98">
        <v>9667.5895299943586</v>
      </c>
      <c r="T217" s="98">
        <v>10201.646173573447</v>
      </c>
      <c r="U217" s="98">
        <v>8801.9593709596738</v>
      </c>
      <c r="V217" s="98">
        <v>9790.5033922699677</v>
      </c>
      <c r="W217" s="98">
        <v>10272.533190434935</v>
      </c>
      <c r="DA217" s="63" t="s">
        <v>2413</v>
      </c>
    </row>
    <row r="218" spans="1:105" ht="12" customHeight="1" x14ac:dyDescent="0.25">
      <c r="A218" s="97" t="s">
        <v>53</v>
      </c>
      <c r="B218" s="98">
        <v>56.659125125450259</v>
      </c>
      <c r="C218" s="98">
        <v>61.268787629259876</v>
      </c>
      <c r="D218" s="98">
        <v>62.813321675570613</v>
      </c>
      <c r="E218" s="98">
        <v>58.985486138483871</v>
      </c>
      <c r="F218" s="98">
        <v>57.772380395718294</v>
      </c>
      <c r="G218" s="98">
        <v>60.517281448595924</v>
      </c>
      <c r="H218" s="98">
        <v>66.603727082819333</v>
      </c>
      <c r="I218" s="98">
        <v>57.875996654283171</v>
      </c>
      <c r="J218" s="98">
        <v>60.342319948965319</v>
      </c>
      <c r="K218" s="98">
        <v>61.519066903641779</v>
      </c>
      <c r="L218" s="98">
        <v>71.789484270304982</v>
      </c>
      <c r="M218" s="98">
        <v>61.219838127856349</v>
      </c>
      <c r="N218" s="98">
        <v>64.65579280354973</v>
      </c>
      <c r="O218" s="98">
        <v>62.940849142857815</v>
      </c>
      <c r="P218" s="98">
        <v>55.654990246965227</v>
      </c>
      <c r="Q218" s="98">
        <v>54.177003240576681</v>
      </c>
      <c r="R218" s="98">
        <v>59.940574237404903</v>
      </c>
      <c r="S218" s="98">
        <v>62.831161403085559</v>
      </c>
      <c r="T218" s="98">
        <v>67.267711584506699</v>
      </c>
      <c r="U218" s="98">
        <v>56.794968585838205</v>
      </c>
      <c r="V218" s="98">
        <v>63.058375630987548</v>
      </c>
      <c r="W218" s="98">
        <v>64.583657191634046</v>
      </c>
      <c r="DA218" s="63" t="s">
        <v>2414</v>
      </c>
    </row>
    <row r="219" spans="1:105" ht="12" customHeight="1" x14ac:dyDescent="0.25">
      <c r="A219" s="121" t="s">
        <v>92</v>
      </c>
      <c r="B219" s="122">
        <f t="shared" ref="B219:W219" si="109">B220</f>
        <v>0.12463584825460687</v>
      </c>
      <c r="C219" s="122">
        <f t="shared" si="109"/>
        <v>0.1345449700432686</v>
      </c>
      <c r="D219" s="122">
        <f t="shared" si="109"/>
        <v>0.15737147546511521</v>
      </c>
      <c r="E219" s="122">
        <f t="shared" si="109"/>
        <v>0.20097809874195241</v>
      </c>
      <c r="F219" s="122">
        <f t="shared" si="109"/>
        <v>0.30046482784971512</v>
      </c>
      <c r="G219" s="122">
        <f t="shared" si="109"/>
        <v>0.37550940274474498</v>
      </c>
      <c r="H219" s="122">
        <f t="shared" si="109"/>
        <v>0.61501339482993245</v>
      </c>
      <c r="I219" s="122">
        <f t="shared" si="109"/>
        <v>0.84078441597861886</v>
      </c>
      <c r="J219" s="122">
        <f t="shared" si="109"/>
        <v>1.0615130131590387</v>
      </c>
      <c r="K219" s="122">
        <f t="shared" si="109"/>
        <v>1.3448669690967043</v>
      </c>
      <c r="L219" s="122">
        <f t="shared" si="109"/>
        <v>2.5687518909098279</v>
      </c>
      <c r="M219" s="122">
        <f t="shared" si="109"/>
        <v>1.7321166238087091</v>
      </c>
      <c r="N219" s="122">
        <f t="shared" si="109"/>
        <v>2.524904952293566</v>
      </c>
      <c r="O219" s="122">
        <f t="shared" si="109"/>
        <v>3.0102520077826402</v>
      </c>
      <c r="P219" s="122">
        <f t="shared" si="109"/>
        <v>3.9435682920129214</v>
      </c>
      <c r="Q219" s="122">
        <f t="shared" si="109"/>
        <v>9.7254227407423048</v>
      </c>
      <c r="R219" s="122">
        <f t="shared" si="109"/>
        <v>7.4474957029546989</v>
      </c>
      <c r="S219" s="122">
        <f t="shared" si="109"/>
        <v>9.3202119006288111</v>
      </c>
      <c r="T219" s="122">
        <f t="shared" si="109"/>
        <v>12.47123228431154</v>
      </c>
      <c r="U219" s="122">
        <f t="shared" si="109"/>
        <v>18.61258045090652</v>
      </c>
      <c r="V219" s="122">
        <f t="shared" si="109"/>
        <v>11.721331515236301</v>
      </c>
      <c r="W219" s="122">
        <f t="shared" si="109"/>
        <v>15.291103476945409</v>
      </c>
      <c r="DA219" s="130" t="s">
        <v>2415</v>
      </c>
    </row>
    <row r="220" spans="1:105" ht="12" customHeight="1" x14ac:dyDescent="0.25">
      <c r="A220" s="97" t="s">
        <v>53</v>
      </c>
      <c r="B220" s="98">
        <f>RES_hhdet_tesh!B8</f>
        <v>0.12463584825460687</v>
      </c>
      <c r="C220" s="98">
        <f>RES_hhdet_tesh!C8</f>
        <v>0.1345449700432686</v>
      </c>
      <c r="D220" s="98">
        <f>RES_hhdet_tesh!D8</f>
        <v>0.15737147546511521</v>
      </c>
      <c r="E220" s="98">
        <f>RES_hhdet_tesh!E8</f>
        <v>0.20097809874195241</v>
      </c>
      <c r="F220" s="98">
        <f>RES_hhdet_tesh!F8</f>
        <v>0.30046482784971512</v>
      </c>
      <c r="G220" s="98">
        <f>RES_hhdet_tesh!G8</f>
        <v>0.37550940274474498</v>
      </c>
      <c r="H220" s="98">
        <f>RES_hhdet_tesh!H8</f>
        <v>0.61501339482993245</v>
      </c>
      <c r="I220" s="98">
        <f>RES_hhdet_tesh!I8</f>
        <v>0.84078441597861886</v>
      </c>
      <c r="J220" s="98">
        <f>RES_hhdet_tesh!J8</f>
        <v>1.0615130131590387</v>
      </c>
      <c r="K220" s="98">
        <f>RES_hhdet_tesh!K8</f>
        <v>1.3448669690967043</v>
      </c>
      <c r="L220" s="98">
        <f>RES_hhdet_tesh!L8</f>
        <v>2.5687518909098279</v>
      </c>
      <c r="M220" s="98">
        <f>RES_hhdet_tesh!M8</f>
        <v>1.7321166238087091</v>
      </c>
      <c r="N220" s="98">
        <f>RES_hhdet_tesh!N8</f>
        <v>2.524904952293566</v>
      </c>
      <c r="O220" s="98">
        <f>RES_hhdet_tesh!O8</f>
        <v>3.0102520077826402</v>
      </c>
      <c r="P220" s="98">
        <f>RES_hhdet_tesh!P8</f>
        <v>3.9435682920129214</v>
      </c>
      <c r="Q220" s="98">
        <f>RES_hhdet_tesh!Q8</f>
        <v>9.7254227407423048</v>
      </c>
      <c r="R220" s="98">
        <f>RES_hhdet_tesh!R8</f>
        <v>7.4474957029546989</v>
      </c>
      <c r="S220" s="98">
        <f>RES_hhdet_tesh!S8</f>
        <v>9.3202119006288111</v>
      </c>
      <c r="T220" s="98">
        <f>RES_hhdet_tesh!T8</f>
        <v>12.47123228431154</v>
      </c>
      <c r="U220" s="98">
        <f>RES_hhdet_tesh!U8</f>
        <v>18.61258045090652</v>
      </c>
      <c r="V220" s="98">
        <f>RES_hhdet_tesh!V8</f>
        <v>11.721331515236301</v>
      </c>
      <c r="W220" s="98">
        <f>RES_hhdet_tesh!W8</f>
        <v>15.291103476945409</v>
      </c>
      <c r="DA220" s="63" t="s">
        <v>2416</v>
      </c>
    </row>
    <row r="221" spans="1:105" ht="12" customHeight="1" x14ac:dyDescent="0.25">
      <c r="A221" s="121" t="s">
        <v>55</v>
      </c>
      <c r="B221" s="122">
        <v>738.20735766758048</v>
      </c>
      <c r="C221" s="122">
        <v>723.31011580873906</v>
      </c>
      <c r="D221" s="122">
        <v>780.10796533521329</v>
      </c>
      <c r="E221" s="122">
        <v>839.1729143943395</v>
      </c>
      <c r="F221" s="122">
        <v>869.97075171732683</v>
      </c>
      <c r="G221" s="122">
        <v>874.02077628053053</v>
      </c>
      <c r="H221" s="122">
        <v>933.90584859893931</v>
      </c>
      <c r="I221" s="122">
        <v>890.30091449521399</v>
      </c>
      <c r="J221" s="122">
        <v>947.71748287390062</v>
      </c>
      <c r="K221" s="122">
        <v>988.63945994394589</v>
      </c>
      <c r="L221" s="122">
        <v>1026.6354275939502</v>
      </c>
      <c r="M221" s="122">
        <v>1026.8278175460741</v>
      </c>
      <c r="N221" s="122">
        <v>1059.2515328639233</v>
      </c>
      <c r="O221" s="122">
        <v>1089.2015010740072</v>
      </c>
      <c r="P221" s="122">
        <v>1108.3191592623589</v>
      </c>
      <c r="Q221" s="122">
        <v>1112.7933045435984</v>
      </c>
      <c r="R221" s="122">
        <v>1157.9176338033192</v>
      </c>
      <c r="S221" s="122">
        <v>1213.3516088358183</v>
      </c>
      <c r="T221" s="122">
        <v>1267.1269988260904</v>
      </c>
      <c r="U221" s="122">
        <v>1125.8462458216927</v>
      </c>
      <c r="V221" s="122">
        <v>1217.5552038415892</v>
      </c>
      <c r="W221" s="122">
        <v>1244.9485427198979</v>
      </c>
      <c r="DA221" s="130" t="s">
        <v>2417</v>
      </c>
    </row>
    <row r="222" spans="1:105" ht="12" customHeight="1" x14ac:dyDescent="0.25">
      <c r="A222" s="97" t="s">
        <v>143</v>
      </c>
      <c r="B222" s="98">
        <v>737.84079563606861</v>
      </c>
      <c r="C222" s="98">
        <v>724.35878105436097</v>
      </c>
      <c r="D222" s="98">
        <v>796.08135364992529</v>
      </c>
      <c r="E222" s="98">
        <v>816.65015211717798</v>
      </c>
      <c r="F222" s="98">
        <v>855.70725536491591</v>
      </c>
      <c r="G222" s="98">
        <v>885.36914962123649</v>
      </c>
      <c r="H222" s="98">
        <v>934.08731064234712</v>
      </c>
      <c r="I222" s="98">
        <v>891.87968869077883</v>
      </c>
      <c r="J222" s="98">
        <v>951.0967569909983</v>
      </c>
      <c r="K222" s="98">
        <v>990.59111650103387</v>
      </c>
      <c r="L222" s="98">
        <v>1023.7458530841311</v>
      </c>
      <c r="M222" s="98">
        <v>1025.7352323372781</v>
      </c>
      <c r="N222" s="98">
        <v>1064.3624999611973</v>
      </c>
      <c r="O222" s="98">
        <v>1087.071793901159</v>
      </c>
      <c r="P222" s="98">
        <v>1109.1944054234118</v>
      </c>
      <c r="Q222" s="98">
        <v>1108.0668205652282</v>
      </c>
      <c r="R222" s="98">
        <v>1157.3300915922669</v>
      </c>
      <c r="S222" s="98">
        <v>1220.2060511786674</v>
      </c>
      <c r="T222" s="98">
        <v>1286.5236594840408</v>
      </c>
      <c r="U222" s="98">
        <v>1100.8319488596803</v>
      </c>
      <c r="V222" s="98">
        <v>1203.4209863629726</v>
      </c>
      <c r="W222" s="98">
        <v>1239.3835588820609</v>
      </c>
      <c r="DA222" s="63" t="s">
        <v>2418</v>
      </c>
    </row>
    <row r="223" spans="1:105" ht="12" customHeight="1" x14ac:dyDescent="0.25">
      <c r="A223" s="97" t="s">
        <v>124</v>
      </c>
      <c r="B223" s="98">
        <v>731.00321543034818</v>
      </c>
      <c r="C223" s="98">
        <v>767.29977094002481</v>
      </c>
      <c r="D223" s="98">
        <v>781.43851589186386</v>
      </c>
      <c r="E223" s="98">
        <v>824.33846436452359</v>
      </c>
      <c r="F223" s="98">
        <v>854.30964727531273</v>
      </c>
      <c r="G223" s="98">
        <v>866.57470832822003</v>
      </c>
      <c r="H223" s="98">
        <v>884.47476830280459</v>
      </c>
      <c r="I223" s="98">
        <v>923.90529847869266</v>
      </c>
      <c r="J223" s="98">
        <v>953.7642684341032</v>
      </c>
      <c r="K223" s="98">
        <v>991.0411920096634</v>
      </c>
      <c r="L223" s="98">
        <v>1012.0664871774069</v>
      </c>
      <c r="M223" s="98">
        <v>1012.9185555120431</v>
      </c>
      <c r="N223" s="98">
        <v>1071.03789928231</v>
      </c>
      <c r="O223" s="98">
        <v>1067.7851898010431</v>
      </c>
      <c r="P223" s="98">
        <v>1088.9224097755848</v>
      </c>
      <c r="Q223" s="98">
        <v>1095.0970790795241</v>
      </c>
      <c r="R223" s="98">
        <v>1138.2093637584862</v>
      </c>
      <c r="S223" s="98">
        <v>1175.780100972813</v>
      </c>
      <c r="T223" s="98">
        <v>1228.265544335077</v>
      </c>
      <c r="U223" s="98">
        <v>1312.9186275361235</v>
      </c>
      <c r="V223" s="98">
        <v>1308.296971729198</v>
      </c>
      <c r="W223" s="98">
        <v>1273.3126153886021</v>
      </c>
      <c r="DA223" s="63" t="s">
        <v>2419</v>
      </c>
    </row>
    <row r="224" spans="1:105" ht="12" customHeight="1" x14ac:dyDescent="0.25">
      <c r="A224" s="97" t="s">
        <v>123</v>
      </c>
      <c r="B224" s="98">
        <v>0</v>
      </c>
      <c r="C224" s="98">
        <v>0</v>
      </c>
      <c r="D224" s="98">
        <v>0</v>
      </c>
      <c r="E224" s="98">
        <v>0</v>
      </c>
      <c r="F224" s="98">
        <v>0</v>
      </c>
      <c r="G224" s="98">
        <v>0</v>
      </c>
      <c r="H224" s="98">
        <v>0</v>
      </c>
      <c r="I224" s="98">
        <v>0</v>
      </c>
      <c r="J224" s="98">
        <v>0</v>
      </c>
      <c r="K224" s="98">
        <v>989.59301233913038</v>
      </c>
      <c r="L224" s="98">
        <v>1010.8085825202068</v>
      </c>
      <c r="M224" s="98">
        <v>1012.0873657572662</v>
      </c>
      <c r="N224" s="98">
        <v>1070.6443575145654</v>
      </c>
      <c r="O224" s="98">
        <v>1067.229032661457</v>
      </c>
      <c r="P224" s="98">
        <v>1086.5909549980854</v>
      </c>
      <c r="Q224" s="98">
        <v>1092.3598785342947</v>
      </c>
      <c r="R224" s="98">
        <v>1135.7819822637571</v>
      </c>
      <c r="S224" s="98">
        <v>1173.5711925642879</v>
      </c>
      <c r="T224" s="98">
        <v>1227.7565100078677</v>
      </c>
      <c r="U224" s="98">
        <v>1312.5367101346246</v>
      </c>
      <c r="V224" s="98">
        <v>1308.2839874567608</v>
      </c>
      <c r="W224" s="98">
        <v>1272.9241978955065</v>
      </c>
      <c r="DA224" s="63" t="s">
        <v>2420</v>
      </c>
    </row>
    <row r="225" spans="1:105" ht="12" customHeight="1" x14ac:dyDescent="0.25">
      <c r="A225" s="100" t="s">
        <v>50</v>
      </c>
      <c r="B225" s="101">
        <v>0</v>
      </c>
      <c r="C225" s="101">
        <v>0</v>
      </c>
      <c r="D225" s="101">
        <v>0</v>
      </c>
      <c r="E225" s="101">
        <v>0</v>
      </c>
      <c r="F225" s="101">
        <v>0</v>
      </c>
      <c r="G225" s="101">
        <v>0</v>
      </c>
      <c r="H225" s="101">
        <v>0</v>
      </c>
      <c r="I225" s="101">
        <v>0</v>
      </c>
      <c r="J225" s="101">
        <v>0</v>
      </c>
      <c r="K225" s="101">
        <v>488.06328444857843</v>
      </c>
      <c r="L225" s="101">
        <v>520.83250929066264</v>
      </c>
      <c r="M225" s="101">
        <v>503.03361057597493</v>
      </c>
      <c r="N225" s="101">
        <v>514.3240488925901</v>
      </c>
      <c r="O225" s="101">
        <v>527.05708566395765</v>
      </c>
      <c r="P225" s="101">
        <v>526.21231188311174</v>
      </c>
      <c r="Q225" s="101">
        <v>535.98519062380751</v>
      </c>
      <c r="R225" s="101">
        <v>551.04873846965756</v>
      </c>
      <c r="S225" s="101">
        <v>559.41116881246012</v>
      </c>
      <c r="T225" s="101">
        <v>684.99272985903349</v>
      </c>
      <c r="U225" s="101">
        <v>665.02777007139446</v>
      </c>
      <c r="V225" s="101">
        <v>651.33288297313368</v>
      </c>
      <c r="W225" s="101">
        <v>615.77979717406822</v>
      </c>
      <c r="DA225" s="131" t="s">
        <v>2421</v>
      </c>
    </row>
    <row r="226" spans="1:105" ht="12" customHeight="1" x14ac:dyDescent="0.25">
      <c r="A226" s="103" t="s">
        <v>52</v>
      </c>
      <c r="B226" s="104">
        <v>0</v>
      </c>
      <c r="C226" s="104">
        <v>0</v>
      </c>
      <c r="D226" s="104">
        <v>0</v>
      </c>
      <c r="E226" s="104">
        <v>0</v>
      </c>
      <c r="F226" s="104">
        <v>0</v>
      </c>
      <c r="G226" s="104">
        <v>0</v>
      </c>
      <c r="H226" s="104">
        <v>0</v>
      </c>
      <c r="I226" s="104">
        <v>0</v>
      </c>
      <c r="J226" s="104">
        <v>0</v>
      </c>
      <c r="K226" s="104">
        <v>501.5297278905519</v>
      </c>
      <c r="L226" s="104">
        <v>489.97607322954423</v>
      </c>
      <c r="M226" s="104">
        <v>509.05375518129125</v>
      </c>
      <c r="N226" s="104">
        <v>556.32030862197541</v>
      </c>
      <c r="O226" s="104">
        <v>540.17194699749939</v>
      </c>
      <c r="P226" s="104">
        <v>560.3786431149739</v>
      </c>
      <c r="Q226" s="104">
        <v>556.3746879104873</v>
      </c>
      <c r="R226" s="104">
        <v>584.73324379409962</v>
      </c>
      <c r="S226" s="104">
        <v>614.16002375182768</v>
      </c>
      <c r="T226" s="104">
        <v>542.76378014883414</v>
      </c>
      <c r="U226" s="104">
        <v>647.50894006323028</v>
      </c>
      <c r="V226" s="104">
        <v>656.95110448362709</v>
      </c>
      <c r="W226" s="104">
        <v>657.14440072143816</v>
      </c>
      <c r="DA226" s="132" t="s">
        <v>2422</v>
      </c>
    </row>
    <row r="227" spans="1:105" ht="12" customHeight="1" x14ac:dyDescent="0.25">
      <c r="A227" s="106" t="s">
        <v>122</v>
      </c>
      <c r="B227" s="101">
        <v>757.36344084985171</v>
      </c>
      <c r="C227" s="101">
        <v>655.3594214681259</v>
      </c>
      <c r="D227" s="101">
        <v>499.92315596224728</v>
      </c>
      <c r="E227" s="101">
        <v>1060.6846158570047</v>
      </c>
      <c r="F227" s="101">
        <v>990.26907804721338</v>
      </c>
      <c r="G227" s="101">
        <v>788.3632992055343</v>
      </c>
      <c r="H227" s="101">
        <v>943.11462919993926</v>
      </c>
      <c r="I227" s="101">
        <v>869.69735065879865</v>
      </c>
      <c r="J227" s="101">
        <v>919.51639726022336</v>
      </c>
      <c r="K227" s="101">
        <v>974.01884547819611</v>
      </c>
      <c r="L227" s="101">
        <v>1048.5989630412671</v>
      </c>
      <c r="M227" s="101">
        <v>1035.9742190493507</v>
      </c>
      <c r="N227" s="101">
        <v>1025.2161660296283</v>
      </c>
      <c r="O227" s="101">
        <v>1104.5424606783231</v>
      </c>
      <c r="P227" s="101">
        <v>1106.6672628963233</v>
      </c>
      <c r="Q227" s="101">
        <v>1142.9977994231631</v>
      </c>
      <c r="R227" s="101">
        <v>1165.7552218254996</v>
      </c>
      <c r="S227" s="101">
        <v>1181.9608900391329</v>
      </c>
      <c r="T227" s="101">
        <v>1158.7915368028666</v>
      </c>
      <c r="U227" s="101">
        <v>1255.3948417269569</v>
      </c>
      <c r="V227" s="101">
        <v>1300.2467028832632</v>
      </c>
      <c r="W227" s="101">
        <v>1285.8536682227079</v>
      </c>
      <c r="DA227" s="131" t="s">
        <v>2423</v>
      </c>
    </row>
    <row r="228" spans="1:105" ht="12" customHeight="1" x14ac:dyDescent="0.25">
      <c r="A228" s="107" t="s">
        <v>121</v>
      </c>
      <c r="B228" s="104">
        <v>0</v>
      </c>
      <c r="C228" s="104">
        <v>0</v>
      </c>
      <c r="D228" s="104">
        <v>0</v>
      </c>
      <c r="E228" s="104">
        <v>0</v>
      </c>
      <c r="F228" s="104">
        <v>0</v>
      </c>
      <c r="G228" s="104">
        <v>0</v>
      </c>
      <c r="H228" s="104">
        <v>0</v>
      </c>
      <c r="I228" s="104">
        <v>0</v>
      </c>
      <c r="J228" s="104">
        <v>0</v>
      </c>
      <c r="K228" s="104">
        <v>972.62553913662464</v>
      </c>
      <c r="L228" s="104">
        <v>1047.6725996837013</v>
      </c>
      <c r="M228" s="104">
        <v>1035.6076402854624</v>
      </c>
      <c r="N228" s="104">
        <v>1025.1111458275266</v>
      </c>
      <c r="O228" s="104">
        <v>1104.6365694435576</v>
      </c>
      <c r="P228" s="104">
        <v>1103.7051053210469</v>
      </c>
      <c r="Q228" s="104">
        <v>1138.473619530803</v>
      </c>
      <c r="R228" s="104">
        <v>1161.3791741233138</v>
      </c>
      <c r="S228" s="104">
        <v>1176.8091454850999</v>
      </c>
      <c r="T228" s="104">
        <v>1155.9549989766313</v>
      </c>
      <c r="U228" s="104">
        <v>1254.1543629165324</v>
      </c>
      <c r="V228" s="104">
        <v>1299.7293366210611</v>
      </c>
      <c r="W228" s="104">
        <v>1285.7522043205315</v>
      </c>
      <c r="DA228" s="132" t="s">
        <v>2424</v>
      </c>
    </row>
    <row r="229" spans="1:105" ht="12" customHeight="1" x14ac:dyDescent="0.25">
      <c r="A229" s="108" t="s">
        <v>53</v>
      </c>
      <c r="B229" s="98">
        <v>0</v>
      </c>
      <c r="C229" s="98">
        <v>0</v>
      </c>
      <c r="D229" s="98">
        <v>0</v>
      </c>
      <c r="E229" s="98">
        <v>0</v>
      </c>
      <c r="F229" s="98">
        <v>0</v>
      </c>
      <c r="G229" s="98">
        <v>0</v>
      </c>
      <c r="H229" s="98">
        <v>0</v>
      </c>
      <c r="I229" s="98">
        <v>0</v>
      </c>
      <c r="J229" s="98">
        <v>0</v>
      </c>
      <c r="K229" s="98">
        <v>479.72761072092271</v>
      </c>
      <c r="L229" s="98">
        <v>540.59106219286321</v>
      </c>
      <c r="M229" s="98">
        <v>514.83958137920354</v>
      </c>
      <c r="N229" s="98">
        <v>491.92798387984192</v>
      </c>
      <c r="O229" s="98">
        <v>546.02693208662629</v>
      </c>
      <c r="P229" s="98">
        <v>534.94289533487517</v>
      </c>
      <c r="Q229" s="98">
        <v>559.93393634222093</v>
      </c>
      <c r="R229" s="98">
        <v>565.96376726300912</v>
      </c>
      <c r="S229" s="98">
        <v>563.20798739764462</v>
      </c>
      <c r="T229" s="98">
        <v>637.44881437881577</v>
      </c>
      <c r="U229" s="98">
        <v>635.14543083307956</v>
      </c>
      <c r="V229" s="98">
        <v>649.49891027715739</v>
      </c>
      <c r="W229" s="98">
        <v>616.77346301045247</v>
      </c>
      <c r="DA229" s="63" t="s">
        <v>2425</v>
      </c>
    </row>
    <row r="230" spans="1:105" ht="12" customHeight="1" x14ac:dyDescent="0.25">
      <c r="A230" s="108" t="s">
        <v>52</v>
      </c>
      <c r="B230" s="98">
        <v>0</v>
      </c>
      <c r="C230" s="98">
        <v>0</v>
      </c>
      <c r="D230" s="98">
        <v>0</v>
      </c>
      <c r="E230" s="98">
        <v>0</v>
      </c>
      <c r="F230" s="98">
        <v>0</v>
      </c>
      <c r="G230" s="98">
        <v>0</v>
      </c>
      <c r="H230" s="98">
        <v>0</v>
      </c>
      <c r="I230" s="98">
        <v>0</v>
      </c>
      <c r="J230" s="98">
        <v>0</v>
      </c>
      <c r="K230" s="98">
        <v>492.89792841570193</v>
      </c>
      <c r="L230" s="98">
        <v>507.08153749083806</v>
      </c>
      <c r="M230" s="98">
        <v>520.76805890625894</v>
      </c>
      <c r="N230" s="98">
        <v>533.18316194768477</v>
      </c>
      <c r="O230" s="98">
        <v>558.60963735693133</v>
      </c>
      <c r="P230" s="98">
        <v>568.76220998617157</v>
      </c>
      <c r="Q230" s="98">
        <v>578.53968318858233</v>
      </c>
      <c r="R230" s="98">
        <v>595.41540686030442</v>
      </c>
      <c r="S230" s="98">
        <v>613.60115808745525</v>
      </c>
      <c r="T230" s="98">
        <v>518.50618459781538</v>
      </c>
      <c r="U230" s="98">
        <v>619.00893208345303</v>
      </c>
      <c r="V230" s="98">
        <v>650.23042634390379</v>
      </c>
      <c r="W230" s="98">
        <v>668.97874131007927</v>
      </c>
      <c r="DA230" s="63" t="s">
        <v>2426</v>
      </c>
    </row>
    <row r="231" spans="1:105" ht="12" customHeight="1" x14ac:dyDescent="0.25">
      <c r="A231" s="121" t="s">
        <v>54</v>
      </c>
      <c r="B231" s="122">
        <v>362.33854540558929</v>
      </c>
      <c r="C231" s="122">
        <v>358.27477437672189</v>
      </c>
      <c r="D231" s="122">
        <v>377.92479311407635</v>
      </c>
      <c r="E231" s="122">
        <v>571.41893441969592</v>
      </c>
      <c r="F231" s="122">
        <v>561.32100249039911</v>
      </c>
      <c r="G231" s="122">
        <v>516.13021588675724</v>
      </c>
      <c r="H231" s="122">
        <v>553.71727110153131</v>
      </c>
      <c r="I231" s="122">
        <v>546.30631019346754</v>
      </c>
      <c r="J231" s="122">
        <v>572.35973444296485</v>
      </c>
      <c r="K231" s="122">
        <v>586.95246296415155</v>
      </c>
      <c r="L231" s="122">
        <v>614.19259604355341</v>
      </c>
      <c r="M231" s="122">
        <v>580.58399610581193</v>
      </c>
      <c r="N231" s="122">
        <v>578.25354395368595</v>
      </c>
      <c r="O231" s="122">
        <v>568.37375314077326</v>
      </c>
      <c r="P231" s="122">
        <v>553.22315394772932</v>
      </c>
      <c r="Q231" s="122">
        <v>550.42076848485658</v>
      </c>
      <c r="R231" s="122">
        <v>561.24772689788495</v>
      </c>
      <c r="S231" s="122">
        <v>572.93075889916634</v>
      </c>
      <c r="T231" s="122">
        <v>583.64056760206597</v>
      </c>
      <c r="U231" s="122">
        <v>589.45515908397283</v>
      </c>
      <c r="V231" s="122">
        <v>587.56179560957673</v>
      </c>
      <c r="W231" s="122">
        <v>569.64147793448706</v>
      </c>
      <c r="DA231" s="130" t="s">
        <v>2427</v>
      </c>
    </row>
    <row r="232" spans="1:105" ht="12" customHeight="1" x14ac:dyDescent="0.25">
      <c r="A232" s="97" t="s">
        <v>51</v>
      </c>
      <c r="B232" s="98">
        <v>361.51989709971991</v>
      </c>
      <c r="C232" s="98">
        <v>343.32050171039975</v>
      </c>
      <c r="D232" s="98">
        <v>410.96801902828446</v>
      </c>
      <c r="E232" s="98">
        <v>530.38397050616163</v>
      </c>
      <c r="F232" s="98">
        <v>537.38204757086066</v>
      </c>
      <c r="G232" s="98">
        <v>538.9497444265096</v>
      </c>
      <c r="H232" s="98">
        <v>568.93132504843197</v>
      </c>
      <c r="I232" s="98">
        <v>537.70161579195224</v>
      </c>
      <c r="J232" s="98">
        <v>576.21498882204082</v>
      </c>
      <c r="K232" s="98">
        <v>592.0541186737438</v>
      </c>
      <c r="L232" s="98">
        <v>606.05841894451146</v>
      </c>
      <c r="M232" s="98">
        <v>577.42945179506012</v>
      </c>
      <c r="N232" s="98">
        <v>580.25396427422572</v>
      </c>
      <c r="O232" s="98">
        <v>563.10794956349127</v>
      </c>
      <c r="P232" s="98">
        <v>561.48311959837952</v>
      </c>
      <c r="Q232" s="98">
        <v>554.84956096005169</v>
      </c>
      <c r="R232" s="98">
        <v>565.61192986203048</v>
      </c>
      <c r="S232" s="98">
        <v>589.32533000360422</v>
      </c>
      <c r="T232" s="98">
        <v>593.5412518401431</v>
      </c>
      <c r="U232" s="98">
        <v>540.45531248256589</v>
      </c>
      <c r="V232" s="98">
        <v>603.79130024618007</v>
      </c>
      <c r="W232" s="98">
        <v>567.68631291905353</v>
      </c>
      <c r="DA232" s="63" t="s">
        <v>2428</v>
      </c>
    </row>
    <row r="233" spans="1:105" ht="12" customHeight="1" x14ac:dyDescent="0.25">
      <c r="A233" s="97" t="s">
        <v>50</v>
      </c>
      <c r="B233" s="98">
        <v>361.23804877310943</v>
      </c>
      <c r="C233" s="98">
        <v>370.08497251037704</v>
      </c>
      <c r="D233" s="98">
        <v>401.73890735870634</v>
      </c>
      <c r="E233" s="98">
        <v>534.42283718915292</v>
      </c>
      <c r="F233" s="98">
        <v>537.04296471746329</v>
      </c>
      <c r="G233" s="98">
        <v>525.67705654200381</v>
      </c>
      <c r="H233" s="98">
        <v>534.78039745402509</v>
      </c>
      <c r="I233" s="98">
        <v>558.20334485558828</v>
      </c>
      <c r="J233" s="98">
        <v>576.08320347341169</v>
      </c>
      <c r="K233" s="98">
        <v>595.12863726385797</v>
      </c>
      <c r="L233" s="98">
        <v>603.77526187283411</v>
      </c>
      <c r="M233" s="98">
        <v>578.62769739443263</v>
      </c>
      <c r="N233" s="98">
        <v>580.84932285044135</v>
      </c>
      <c r="O233" s="98">
        <v>557.86473079544805</v>
      </c>
      <c r="P233" s="98">
        <v>552.66780172514052</v>
      </c>
      <c r="Q233" s="98">
        <v>549.89297068287942</v>
      </c>
      <c r="R233" s="98">
        <v>557.98108728295722</v>
      </c>
      <c r="S233" s="98">
        <v>564.10628417946305</v>
      </c>
      <c r="T233" s="98">
        <v>582.15556876519463</v>
      </c>
      <c r="U233" s="98">
        <v>610.23324585231626</v>
      </c>
      <c r="V233" s="98">
        <v>580.95088793491448</v>
      </c>
      <c r="W233" s="98">
        <v>563.06525730480234</v>
      </c>
      <c r="DA233" s="63" t="s">
        <v>2429</v>
      </c>
    </row>
    <row r="234" spans="1:105" ht="12" customHeight="1" x14ac:dyDescent="0.25">
      <c r="A234" s="109" t="s">
        <v>120</v>
      </c>
      <c r="B234" s="33">
        <v>369.69618704184342</v>
      </c>
      <c r="C234" s="33">
        <v>321.30935960771103</v>
      </c>
      <c r="D234" s="33">
        <v>254.10518936036263</v>
      </c>
      <c r="E234" s="33">
        <v>687.99462653962632</v>
      </c>
      <c r="F234" s="33">
        <v>623.6610796510131</v>
      </c>
      <c r="G234" s="33">
        <v>483.02171374050982</v>
      </c>
      <c r="H234" s="33">
        <v>580.34459761858659</v>
      </c>
      <c r="I234" s="33">
        <v>528.23451801553267</v>
      </c>
      <c r="J234" s="33">
        <v>562.60681021992764</v>
      </c>
      <c r="K234" s="33">
        <v>568.58942120627921</v>
      </c>
      <c r="L234" s="33">
        <v>636.45670782114655</v>
      </c>
      <c r="M234" s="33">
        <v>585.57167854262775</v>
      </c>
      <c r="N234" s="33">
        <v>572.9815259100385</v>
      </c>
      <c r="O234" s="33">
        <v>587.67856488823736</v>
      </c>
      <c r="P234" s="33">
        <v>548.81933365880536</v>
      </c>
      <c r="Q234" s="33">
        <v>548.36311812775216</v>
      </c>
      <c r="R234" s="33">
        <v>563.69586777280313</v>
      </c>
      <c r="S234" s="33">
        <v>576.86467261767564</v>
      </c>
      <c r="T234" s="33">
        <v>578.84538118535147</v>
      </c>
      <c r="U234" s="33">
        <v>584.12816378802097</v>
      </c>
      <c r="V234" s="33">
        <v>589.00043597151296</v>
      </c>
      <c r="W234" s="33">
        <v>584.90971553877239</v>
      </c>
      <c r="DA234" s="60" t="s">
        <v>2430</v>
      </c>
    </row>
    <row r="236" spans="1:105" ht="12" customHeight="1" x14ac:dyDescent="0.25">
      <c r="A236" s="116" t="s">
        <v>169</v>
      </c>
      <c r="B236" s="117">
        <f t="shared" ref="B236:Q236" si="110">B237+B240+B242+B252</f>
        <v>4654.452117283663</v>
      </c>
      <c r="C236" s="117">
        <f t="shared" si="110"/>
        <v>4941.100536887202</v>
      </c>
      <c r="D236" s="117">
        <f t="shared" si="110"/>
        <v>5082.3929206239018</v>
      </c>
      <c r="E236" s="117">
        <f t="shared" si="110"/>
        <v>4798.1518190412062</v>
      </c>
      <c r="F236" s="117">
        <f t="shared" si="110"/>
        <v>4745.1568439026632</v>
      </c>
      <c r="G236" s="117">
        <f t="shared" si="110"/>
        <v>4960.9345375692737</v>
      </c>
      <c r="H236" s="117">
        <f t="shared" si="110"/>
        <v>5409.1391408716572</v>
      </c>
      <c r="I236" s="117">
        <f t="shared" si="110"/>
        <v>4848.1355152460119</v>
      </c>
      <c r="J236" s="117">
        <f t="shared" si="110"/>
        <v>5064.840758120482</v>
      </c>
      <c r="K236" s="117">
        <f t="shared" si="110"/>
        <v>5204.380714183113</v>
      </c>
      <c r="L236" s="117">
        <f t="shared" si="110"/>
        <v>5918.6003982852899</v>
      </c>
      <c r="M236" s="117">
        <f t="shared" si="110"/>
        <v>5209.9872607216093</v>
      </c>
      <c r="N236" s="117">
        <f t="shared" si="110"/>
        <v>5467.4483082189799</v>
      </c>
      <c r="O236" s="117">
        <f t="shared" si="110"/>
        <v>5380.3298836206031</v>
      </c>
      <c r="P236" s="117">
        <f t="shared" si="110"/>
        <v>4964.2333542693186</v>
      </c>
      <c r="Q236" s="117">
        <f t="shared" si="110"/>
        <v>4895.7347712336496</v>
      </c>
      <c r="R236" s="117">
        <f t="shared" ref="R236:V236" si="111">R237+R240+R242+R252</f>
        <v>5366.8112309479511</v>
      </c>
      <c r="S236" s="117">
        <f t="shared" si="111"/>
        <v>5628.1336821798368</v>
      </c>
      <c r="T236" s="117">
        <f t="shared" si="111"/>
        <v>5907.8945693825617</v>
      </c>
      <c r="U236" s="117">
        <f t="shared" si="111"/>
        <v>5053.0425439959536</v>
      </c>
      <c r="V236" s="117">
        <f t="shared" si="111"/>
        <v>5503.9283576081825</v>
      </c>
      <c r="W236" s="117">
        <f t="shared" ref="W236" si="112">W237+W240+W242+W252</f>
        <v>5713.3051989108426</v>
      </c>
      <c r="DA236" s="129" t="s">
        <v>2579</v>
      </c>
    </row>
    <row r="237" spans="1:105" ht="12" customHeight="1" x14ac:dyDescent="0.25">
      <c r="A237" s="121" t="s">
        <v>57</v>
      </c>
      <c r="B237" s="122">
        <f t="shared" ref="B237:Q237" si="113">SUM(B238:B239)</f>
        <v>4122.8575339861663</v>
      </c>
      <c r="C237" s="122">
        <f t="shared" si="113"/>
        <v>4422.1259412971185</v>
      </c>
      <c r="D237" s="122">
        <f t="shared" si="113"/>
        <v>4528.0290711508997</v>
      </c>
      <c r="E237" s="122">
        <f t="shared" si="113"/>
        <v>4222.5351549246261</v>
      </c>
      <c r="F237" s="122">
        <f t="shared" si="113"/>
        <v>4167.0596832475585</v>
      </c>
      <c r="G237" s="122">
        <f t="shared" si="113"/>
        <v>4379.4487595883866</v>
      </c>
      <c r="H237" s="122">
        <f t="shared" si="113"/>
        <v>4799.7284943209434</v>
      </c>
      <c r="I237" s="122">
        <f t="shared" si="113"/>
        <v>4256.9392757389805</v>
      </c>
      <c r="J237" s="122">
        <f t="shared" si="113"/>
        <v>4446.7781589420892</v>
      </c>
      <c r="K237" s="122">
        <f t="shared" si="113"/>
        <v>4571.4185804962535</v>
      </c>
      <c r="L237" s="122">
        <f t="shared" si="113"/>
        <v>5280.4749964662751</v>
      </c>
      <c r="M237" s="122">
        <f t="shared" si="113"/>
        <v>4586.1733577549203</v>
      </c>
      <c r="N237" s="122">
        <f t="shared" si="113"/>
        <v>4833.058139106578</v>
      </c>
      <c r="O237" s="122">
        <f t="shared" si="113"/>
        <v>4749.8935197487199</v>
      </c>
      <c r="P237" s="122">
        <f t="shared" si="113"/>
        <v>4328.7647477220034</v>
      </c>
      <c r="Q237" s="122">
        <f t="shared" si="113"/>
        <v>4266.3522184667017</v>
      </c>
      <c r="R237" s="122">
        <f t="shared" ref="R237:V237" si="114">SUM(R238:R239)</f>
        <v>4716.854631303826</v>
      </c>
      <c r="S237" s="122">
        <f t="shared" si="114"/>
        <v>4948.6663366617895</v>
      </c>
      <c r="T237" s="122">
        <f t="shared" si="114"/>
        <v>5195.2177536066183</v>
      </c>
      <c r="U237" s="122">
        <f t="shared" si="114"/>
        <v>4420.9535764059119</v>
      </c>
      <c r="V237" s="122">
        <f t="shared" si="114"/>
        <v>4834.638986637814</v>
      </c>
      <c r="W237" s="122">
        <f t="shared" ref="W237" si="115">SUM(W238:W239)</f>
        <v>5029.0166597412099</v>
      </c>
      <c r="DA237" s="130" t="s">
        <v>2580</v>
      </c>
    </row>
    <row r="238" spans="1:105" ht="12" customHeight="1" x14ac:dyDescent="0.25">
      <c r="A238" s="97" t="s">
        <v>51</v>
      </c>
      <c r="B238" s="98">
        <v>4122.8575339861663</v>
      </c>
      <c r="C238" s="98">
        <v>4422.1259412971185</v>
      </c>
      <c r="D238" s="98">
        <v>4528.0290711508997</v>
      </c>
      <c r="E238" s="98">
        <v>4222.5351549246261</v>
      </c>
      <c r="F238" s="98">
        <v>4167.0596832475585</v>
      </c>
      <c r="G238" s="98">
        <v>4379.4487595883866</v>
      </c>
      <c r="H238" s="98">
        <v>4799.7284943209434</v>
      </c>
      <c r="I238" s="98">
        <v>4256.9392757389805</v>
      </c>
      <c r="J238" s="98">
        <v>4446.7781589420892</v>
      </c>
      <c r="K238" s="98">
        <v>4571.4185804962535</v>
      </c>
      <c r="L238" s="98">
        <v>5280.4749964662751</v>
      </c>
      <c r="M238" s="98">
        <v>4586.1733577549203</v>
      </c>
      <c r="N238" s="98">
        <v>4833.058139106578</v>
      </c>
      <c r="O238" s="98">
        <v>4749.8935197487199</v>
      </c>
      <c r="P238" s="98">
        <v>4328.7647477220034</v>
      </c>
      <c r="Q238" s="98">
        <v>4266.3522184667017</v>
      </c>
      <c r="R238" s="98">
        <v>4716.854631303826</v>
      </c>
      <c r="S238" s="98">
        <v>4948.6663366617895</v>
      </c>
      <c r="T238" s="98">
        <v>5195.2177536066183</v>
      </c>
      <c r="U238" s="98">
        <v>4420.9535764059119</v>
      </c>
      <c r="V238" s="98">
        <v>4834.638986637814</v>
      </c>
      <c r="W238" s="98">
        <v>5029.0166597412099</v>
      </c>
      <c r="DA238" s="63" t="s">
        <v>2581</v>
      </c>
    </row>
    <row r="239" spans="1:105" ht="12" customHeight="1" x14ac:dyDescent="0.25">
      <c r="A239" s="97" t="s">
        <v>53</v>
      </c>
      <c r="B239" s="98">
        <v>0</v>
      </c>
      <c r="C239" s="98">
        <v>0</v>
      </c>
      <c r="D239" s="98">
        <v>0</v>
      </c>
      <c r="E239" s="98">
        <v>0</v>
      </c>
      <c r="F239" s="98">
        <v>0</v>
      </c>
      <c r="G239" s="98">
        <v>0</v>
      </c>
      <c r="H239" s="98">
        <v>0</v>
      </c>
      <c r="I239" s="98">
        <v>0</v>
      </c>
      <c r="J239" s="98">
        <v>0</v>
      </c>
      <c r="K239" s="98">
        <v>0</v>
      </c>
      <c r="L239" s="98">
        <v>0</v>
      </c>
      <c r="M239" s="98">
        <v>0</v>
      </c>
      <c r="N239" s="98">
        <v>0</v>
      </c>
      <c r="O239" s="98">
        <v>0</v>
      </c>
      <c r="P239" s="98">
        <v>0</v>
      </c>
      <c r="Q239" s="98">
        <v>0</v>
      </c>
      <c r="R239" s="98">
        <v>0</v>
      </c>
      <c r="S239" s="98">
        <v>0</v>
      </c>
      <c r="T239" s="98">
        <v>0</v>
      </c>
      <c r="U239" s="98">
        <v>0</v>
      </c>
      <c r="V239" s="98">
        <v>0</v>
      </c>
      <c r="W239" s="98">
        <v>0</v>
      </c>
      <c r="DA239" s="63" t="s">
        <v>2582</v>
      </c>
    </row>
    <row r="240" spans="1:105" ht="12" customHeight="1" x14ac:dyDescent="0.25">
      <c r="A240" s="121" t="s">
        <v>92</v>
      </c>
      <c r="B240" s="122">
        <f t="shared" ref="B240:W240" si="116">B241</f>
        <v>0</v>
      </c>
      <c r="C240" s="122">
        <f t="shared" si="116"/>
        <v>0</v>
      </c>
      <c r="D240" s="122">
        <f t="shared" si="116"/>
        <v>0</v>
      </c>
      <c r="E240" s="122">
        <f t="shared" si="116"/>
        <v>0</v>
      </c>
      <c r="F240" s="122">
        <f t="shared" si="116"/>
        <v>0</v>
      </c>
      <c r="G240" s="122">
        <f t="shared" si="116"/>
        <v>0</v>
      </c>
      <c r="H240" s="122">
        <f t="shared" si="116"/>
        <v>0</v>
      </c>
      <c r="I240" s="122">
        <f t="shared" si="116"/>
        <v>0</v>
      </c>
      <c r="J240" s="122">
        <f t="shared" si="116"/>
        <v>0</v>
      </c>
      <c r="K240" s="122">
        <f t="shared" si="116"/>
        <v>0</v>
      </c>
      <c r="L240" s="122">
        <f t="shared" si="116"/>
        <v>0</v>
      </c>
      <c r="M240" s="122">
        <f t="shared" si="116"/>
        <v>0</v>
      </c>
      <c r="N240" s="122">
        <f t="shared" si="116"/>
        <v>0</v>
      </c>
      <c r="O240" s="122">
        <f t="shared" si="116"/>
        <v>0</v>
      </c>
      <c r="P240" s="122">
        <f t="shared" si="116"/>
        <v>0</v>
      </c>
      <c r="Q240" s="122">
        <f t="shared" si="116"/>
        <v>0</v>
      </c>
      <c r="R240" s="122">
        <f t="shared" si="116"/>
        <v>0</v>
      </c>
      <c r="S240" s="122">
        <f t="shared" si="116"/>
        <v>0</v>
      </c>
      <c r="T240" s="122">
        <f t="shared" si="116"/>
        <v>0</v>
      </c>
      <c r="U240" s="122">
        <f t="shared" si="116"/>
        <v>0</v>
      </c>
      <c r="V240" s="122">
        <f t="shared" si="116"/>
        <v>0</v>
      </c>
      <c r="W240" s="122">
        <f t="shared" si="116"/>
        <v>0</v>
      </c>
      <c r="DA240" s="130" t="s">
        <v>2583</v>
      </c>
    </row>
    <row r="241" spans="1:105" ht="12" customHeight="1" x14ac:dyDescent="0.25">
      <c r="A241" s="97" t="s">
        <v>53</v>
      </c>
      <c r="B241" s="98">
        <v>0</v>
      </c>
      <c r="C241" s="98">
        <v>0</v>
      </c>
      <c r="D241" s="98">
        <v>0</v>
      </c>
      <c r="E241" s="98">
        <v>0</v>
      </c>
      <c r="F241" s="98">
        <v>0</v>
      </c>
      <c r="G241" s="98">
        <v>0</v>
      </c>
      <c r="H241" s="98">
        <v>0</v>
      </c>
      <c r="I241" s="98">
        <v>0</v>
      </c>
      <c r="J241" s="98">
        <v>0</v>
      </c>
      <c r="K241" s="98">
        <v>0</v>
      </c>
      <c r="L241" s="98">
        <v>0</v>
      </c>
      <c r="M241" s="98">
        <v>0</v>
      </c>
      <c r="N241" s="98">
        <v>0</v>
      </c>
      <c r="O241" s="98">
        <v>0</v>
      </c>
      <c r="P241" s="98">
        <v>0</v>
      </c>
      <c r="Q241" s="98">
        <v>0</v>
      </c>
      <c r="R241" s="98">
        <v>0</v>
      </c>
      <c r="S241" s="98">
        <v>0</v>
      </c>
      <c r="T241" s="98">
        <v>0</v>
      </c>
      <c r="U241" s="98">
        <v>0</v>
      </c>
      <c r="V241" s="98">
        <v>0</v>
      </c>
      <c r="W241" s="98">
        <v>0</v>
      </c>
      <c r="DA241" s="63" t="s">
        <v>2584</v>
      </c>
    </row>
    <row r="242" spans="1:105" ht="12" customHeight="1" x14ac:dyDescent="0.25">
      <c r="A242" s="121" t="s">
        <v>55</v>
      </c>
      <c r="B242" s="122">
        <v>394.61262099279691</v>
      </c>
      <c r="C242" s="122">
        <v>383.411098636372</v>
      </c>
      <c r="D242" s="122">
        <v>409.63904545333776</v>
      </c>
      <c r="E242" s="122">
        <v>401.06949448872081</v>
      </c>
      <c r="F242" s="122">
        <v>409.73868383255098</v>
      </c>
      <c r="G242" s="122">
        <v>415.96652354586195</v>
      </c>
      <c r="H242" s="122">
        <v>438.5479398259655</v>
      </c>
      <c r="I242" s="122">
        <v>417.23076835603439</v>
      </c>
      <c r="J242" s="122">
        <v>438.34352103529108</v>
      </c>
      <c r="K242" s="122">
        <v>449.64438321272712</v>
      </c>
      <c r="L242" s="122">
        <v>456.14974062540824</v>
      </c>
      <c r="M242" s="122">
        <v>451.03214985583702</v>
      </c>
      <c r="N242" s="122">
        <v>461.25377121254587</v>
      </c>
      <c r="O242" s="122">
        <v>463.30757837822648</v>
      </c>
      <c r="P242" s="122">
        <v>467.70181447017967</v>
      </c>
      <c r="Q242" s="122">
        <v>461.46864079858574</v>
      </c>
      <c r="R242" s="122">
        <v>477.4292414246562</v>
      </c>
      <c r="S242" s="122">
        <v>500.8449430118585</v>
      </c>
      <c r="T242" s="122">
        <v>525.85893823229537</v>
      </c>
      <c r="U242" s="122">
        <v>446.56965106009818</v>
      </c>
      <c r="V242" s="122">
        <v>483.77427790474587</v>
      </c>
      <c r="W242" s="122">
        <v>501.98308432882948</v>
      </c>
      <c r="DA242" s="130" t="s">
        <v>2585</v>
      </c>
    </row>
    <row r="243" spans="1:105" ht="12" customHeight="1" x14ac:dyDescent="0.25">
      <c r="A243" s="97" t="s">
        <v>143</v>
      </c>
      <c r="B243" s="98">
        <v>411.4510398257429</v>
      </c>
      <c r="C243" s="98">
        <v>401.28699095377317</v>
      </c>
      <c r="D243" s="98">
        <v>436.18502850786706</v>
      </c>
      <c r="E243" s="98">
        <v>444.86236736225516</v>
      </c>
      <c r="F243" s="98">
        <v>461.85836643767828</v>
      </c>
      <c r="G243" s="98">
        <v>472.0656904710367</v>
      </c>
      <c r="H243" s="98">
        <v>493.45984473881839</v>
      </c>
      <c r="I243" s="98">
        <v>468.05119929742193</v>
      </c>
      <c r="J243" s="98">
        <v>494.8092306798917</v>
      </c>
      <c r="K243" s="98">
        <v>512.27153284413203</v>
      </c>
      <c r="L243" s="98">
        <v>525.12674189955328</v>
      </c>
      <c r="M243" s="98">
        <v>522.07824660087886</v>
      </c>
      <c r="N243" s="98">
        <v>535.01452569830496</v>
      </c>
      <c r="O243" s="98">
        <v>542.12535668592125</v>
      </c>
      <c r="P243" s="98">
        <v>550.67287285748125</v>
      </c>
      <c r="Q243" s="98">
        <v>546.65109798158971</v>
      </c>
      <c r="R243" s="98">
        <v>566.85207380579948</v>
      </c>
      <c r="S243" s="98">
        <v>591.62823336642532</v>
      </c>
      <c r="T243" s="98">
        <v>617.19825408862391</v>
      </c>
      <c r="U243" s="98">
        <v>520.50705102360098</v>
      </c>
      <c r="V243" s="98">
        <v>558.31961183114106</v>
      </c>
      <c r="W243" s="98">
        <v>566.8961615160074</v>
      </c>
      <c r="DA243" s="63" t="s">
        <v>2586</v>
      </c>
    </row>
    <row r="244" spans="1:105" ht="12" customHeight="1" x14ac:dyDescent="0.25">
      <c r="A244" s="97" t="s">
        <v>124</v>
      </c>
      <c r="B244" s="98">
        <v>300.79949329133166</v>
      </c>
      <c r="C244" s="98">
        <v>313.93597380389002</v>
      </c>
      <c r="D244" s="98">
        <v>318.21403985728949</v>
      </c>
      <c r="E244" s="98">
        <v>333.93322285669268</v>
      </c>
      <c r="F244" s="98">
        <v>343.70614519921583</v>
      </c>
      <c r="G244" s="98">
        <v>345.41801146149464</v>
      </c>
      <c r="H244" s="98">
        <v>349.28134139918956</v>
      </c>
      <c r="I244" s="98">
        <v>362.76035885648173</v>
      </c>
      <c r="J244" s="98">
        <v>373.44679340820932</v>
      </c>
      <c r="K244" s="98">
        <v>386.11449848732696</v>
      </c>
      <c r="L244" s="98">
        <v>392.34286979891249</v>
      </c>
      <c r="M244" s="98">
        <v>390.09855112271015</v>
      </c>
      <c r="N244" s="98">
        <v>407.43548364386442</v>
      </c>
      <c r="O244" s="98">
        <v>398.58924176949415</v>
      </c>
      <c r="P244" s="98">
        <v>396.41189171527765</v>
      </c>
      <c r="Q244" s="98">
        <v>387.36538943642586</v>
      </c>
      <c r="R244" s="98">
        <v>390.78134865397124</v>
      </c>
      <c r="S244" s="98">
        <v>391.77762236813453</v>
      </c>
      <c r="T244" s="98">
        <v>400.06737527041633</v>
      </c>
      <c r="U244" s="98">
        <v>415.61828586172311</v>
      </c>
      <c r="V244" s="98">
        <v>403.36905892619473</v>
      </c>
      <c r="W244" s="98">
        <v>383.78549153424848</v>
      </c>
      <c r="DA244" s="63" t="s">
        <v>2587</v>
      </c>
    </row>
    <row r="245" spans="1:105" ht="12" customHeight="1" x14ac:dyDescent="0.25">
      <c r="A245" s="97" t="s">
        <v>123</v>
      </c>
      <c r="B245" s="98">
        <v>0</v>
      </c>
      <c r="C245" s="98">
        <v>0</v>
      </c>
      <c r="D245" s="98">
        <v>0</v>
      </c>
      <c r="E245" s="98">
        <v>0</v>
      </c>
      <c r="F245" s="98">
        <v>0</v>
      </c>
      <c r="G245" s="98">
        <v>0</v>
      </c>
      <c r="H245" s="98">
        <v>0</v>
      </c>
      <c r="I245" s="98">
        <v>0</v>
      </c>
      <c r="J245" s="98">
        <v>0</v>
      </c>
      <c r="K245" s="98">
        <v>186.71201995871738</v>
      </c>
      <c r="L245" s="98">
        <v>199.11232409919558</v>
      </c>
      <c r="M245" s="98">
        <v>191.83566800310911</v>
      </c>
      <c r="N245" s="98">
        <v>194.73526447989951</v>
      </c>
      <c r="O245" s="98">
        <v>193.17863345273213</v>
      </c>
      <c r="P245" s="98">
        <v>186.39838060908005</v>
      </c>
      <c r="Q245" s="98">
        <v>183.49100773878166</v>
      </c>
      <c r="R245" s="98">
        <v>182.3508077404521</v>
      </c>
      <c r="S245" s="98">
        <v>180.4618268307436</v>
      </c>
      <c r="T245" s="98">
        <v>217.64920007775618</v>
      </c>
      <c r="U245" s="98">
        <v>206.24005158908847</v>
      </c>
      <c r="V245" s="98">
        <v>198.21941364377872</v>
      </c>
      <c r="W245" s="98">
        <v>183.93143986422811</v>
      </c>
      <c r="DA245" s="63" t="s">
        <v>2588</v>
      </c>
    </row>
    <row r="246" spans="1:105" ht="12" customHeight="1" x14ac:dyDescent="0.25">
      <c r="A246" s="100" t="s">
        <v>50</v>
      </c>
      <c r="B246" s="101">
        <v>0</v>
      </c>
      <c r="C246" s="101">
        <v>0</v>
      </c>
      <c r="D246" s="101">
        <v>0</v>
      </c>
      <c r="E246" s="101">
        <v>0</v>
      </c>
      <c r="F246" s="101">
        <v>0</v>
      </c>
      <c r="G246" s="101">
        <v>0</v>
      </c>
      <c r="H246" s="101">
        <v>0</v>
      </c>
      <c r="I246" s="101">
        <v>0</v>
      </c>
      <c r="J246" s="101">
        <v>0</v>
      </c>
      <c r="K246" s="101">
        <v>186.71201995871738</v>
      </c>
      <c r="L246" s="101">
        <v>199.11232409919558</v>
      </c>
      <c r="M246" s="101">
        <v>191.83566800310911</v>
      </c>
      <c r="N246" s="101">
        <v>194.73526447989951</v>
      </c>
      <c r="O246" s="101">
        <v>193.17863345273213</v>
      </c>
      <c r="P246" s="101">
        <v>186.39838060908005</v>
      </c>
      <c r="Q246" s="101">
        <v>183.49100773878166</v>
      </c>
      <c r="R246" s="101">
        <v>182.3508077404521</v>
      </c>
      <c r="S246" s="101">
        <v>180.4618268307436</v>
      </c>
      <c r="T246" s="101">
        <v>217.64920007775618</v>
      </c>
      <c r="U246" s="101">
        <v>206.24005158908847</v>
      </c>
      <c r="V246" s="101">
        <v>198.21941364377872</v>
      </c>
      <c r="W246" s="101">
        <v>183.93143986422811</v>
      </c>
      <c r="DA246" s="131" t="s">
        <v>2589</v>
      </c>
    </row>
    <row r="247" spans="1:105" ht="12" customHeight="1" x14ac:dyDescent="0.25">
      <c r="A247" s="103" t="s">
        <v>52</v>
      </c>
      <c r="B247" s="104">
        <v>0</v>
      </c>
      <c r="C247" s="104">
        <v>0</v>
      </c>
      <c r="D247" s="104">
        <v>0</v>
      </c>
      <c r="E247" s="104">
        <v>0</v>
      </c>
      <c r="F247" s="104">
        <v>0</v>
      </c>
      <c r="G247" s="104">
        <v>0</v>
      </c>
      <c r="H247" s="104">
        <v>0</v>
      </c>
      <c r="I247" s="104">
        <v>0</v>
      </c>
      <c r="J247" s="104">
        <v>0</v>
      </c>
      <c r="K247" s="104">
        <v>0</v>
      </c>
      <c r="L247" s="104">
        <v>0</v>
      </c>
      <c r="M247" s="104">
        <v>0</v>
      </c>
      <c r="N247" s="104">
        <v>0</v>
      </c>
      <c r="O247" s="104">
        <v>0</v>
      </c>
      <c r="P247" s="104">
        <v>0</v>
      </c>
      <c r="Q247" s="104">
        <v>0</v>
      </c>
      <c r="R247" s="104">
        <v>0</v>
      </c>
      <c r="S247" s="104">
        <v>0</v>
      </c>
      <c r="T247" s="104">
        <v>0</v>
      </c>
      <c r="U247" s="104">
        <v>0</v>
      </c>
      <c r="V247" s="104">
        <v>0</v>
      </c>
      <c r="W247" s="104">
        <v>0</v>
      </c>
      <c r="DA247" s="132" t="s">
        <v>2590</v>
      </c>
    </row>
    <row r="248" spans="1:105" ht="12" customHeight="1" x14ac:dyDescent="0.25">
      <c r="A248" s="106" t="s">
        <v>122</v>
      </c>
      <c r="B248" s="101">
        <v>0</v>
      </c>
      <c r="C248" s="101">
        <v>0</v>
      </c>
      <c r="D248" s="101">
        <v>0</v>
      </c>
      <c r="E248" s="101">
        <v>0</v>
      </c>
      <c r="F248" s="101">
        <v>0</v>
      </c>
      <c r="G248" s="101">
        <v>0</v>
      </c>
      <c r="H248" s="101">
        <v>0</v>
      </c>
      <c r="I248" s="101">
        <v>0</v>
      </c>
      <c r="J248" s="101">
        <v>0</v>
      </c>
      <c r="K248" s="101">
        <v>0</v>
      </c>
      <c r="L248" s="101">
        <v>0</v>
      </c>
      <c r="M248" s="101">
        <v>0</v>
      </c>
      <c r="N248" s="101">
        <v>0</v>
      </c>
      <c r="O248" s="101">
        <v>0</v>
      </c>
      <c r="P248" s="101">
        <v>0</v>
      </c>
      <c r="Q248" s="101">
        <v>0</v>
      </c>
      <c r="R248" s="101">
        <v>0</v>
      </c>
      <c r="S248" s="101">
        <v>0</v>
      </c>
      <c r="T248" s="101">
        <v>0</v>
      </c>
      <c r="U248" s="101">
        <v>0</v>
      </c>
      <c r="V248" s="101">
        <v>0</v>
      </c>
      <c r="W248" s="101">
        <v>0</v>
      </c>
      <c r="DA248" s="131" t="s">
        <v>2591</v>
      </c>
    </row>
    <row r="249" spans="1:105" ht="12" customHeight="1" x14ac:dyDescent="0.25">
      <c r="A249" s="107" t="s">
        <v>121</v>
      </c>
      <c r="B249" s="104">
        <v>0</v>
      </c>
      <c r="C249" s="104">
        <v>0</v>
      </c>
      <c r="D249" s="104">
        <v>0</v>
      </c>
      <c r="E249" s="104">
        <v>0</v>
      </c>
      <c r="F249" s="104">
        <v>0</v>
      </c>
      <c r="G249" s="104">
        <v>0</v>
      </c>
      <c r="H249" s="104">
        <v>0</v>
      </c>
      <c r="I249" s="104">
        <v>0</v>
      </c>
      <c r="J249" s="104">
        <v>0</v>
      </c>
      <c r="K249" s="104">
        <v>0</v>
      </c>
      <c r="L249" s="104">
        <v>0</v>
      </c>
      <c r="M249" s="104">
        <v>0</v>
      </c>
      <c r="N249" s="104">
        <v>0</v>
      </c>
      <c r="O249" s="104">
        <v>0</v>
      </c>
      <c r="P249" s="104">
        <v>0</v>
      </c>
      <c r="Q249" s="104">
        <v>0</v>
      </c>
      <c r="R249" s="104">
        <v>0</v>
      </c>
      <c r="S249" s="104">
        <v>0</v>
      </c>
      <c r="T249" s="104">
        <v>0</v>
      </c>
      <c r="U249" s="104">
        <v>0</v>
      </c>
      <c r="V249" s="104">
        <v>0</v>
      </c>
      <c r="W249" s="104">
        <v>0</v>
      </c>
      <c r="DA249" s="132" t="s">
        <v>2592</v>
      </c>
    </row>
    <row r="250" spans="1:105" ht="12" customHeight="1" x14ac:dyDescent="0.25">
      <c r="A250" s="108" t="s">
        <v>53</v>
      </c>
      <c r="B250" s="98">
        <v>0</v>
      </c>
      <c r="C250" s="98">
        <v>0</v>
      </c>
      <c r="D250" s="98">
        <v>0</v>
      </c>
      <c r="E250" s="98">
        <v>0</v>
      </c>
      <c r="F250" s="98">
        <v>0</v>
      </c>
      <c r="G250" s="98">
        <v>0</v>
      </c>
      <c r="H250" s="98">
        <v>0</v>
      </c>
      <c r="I250" s="98">
        <v>0</v>
      </c>
      <c r="J250" s="98">
        <v>0</v>
      </c>
      <c r="K250" s="98">
        <v>0</v>
      </c>
      <c r="L250" s="98">
        <v>0</v>
      </c>
      <c r="M250" s="98">
        <v>0</v>
      </c>
      <c r="N250" s="98">
        <v>0</v>
      </c>
      <c r="O250" s="98">
        <v>0</v>
      </c>
      <c r="P250" s="98">
        <v>0</v>
      </c>
      <c r="Q250" s="98">
        <v>0</v>
      </c>
      <c r="R250" s="98">
        <v>0</v>
      </c>
      <c r="S250" s="98">
        <v>0</v>
      </c>
      <c r="T250" s="98">
        <v>0</v>
      </c>
      <c r="U250" s="98">
        <v>0</v>
      </c>
      <c r="V250" s="98">
        <v>0</v>
      </c>
      <c r="W250" s="98">
        <v>0</v>
      </c>
      <c r="DA250" s="63" t="s">
        <v>2593</v>
      </c>
    </row>
    <row r="251" spans="1:105" ht="12" customHeight="1" x14ac:dyDescent="0.25">
      <c r="A251" s="108" t="s">
        <v>52</v>
      </c>
      <c r="B251" s="98">
        <v>0</v>
      </c>
      <c r="C251" s="98">
        <v>0</v>
      </c>
      <c r="D251" s="98">
        <v>0</v>
      </c>
      <c r="E251" s="98">
        <v>0</v>
      </c>
      <c r="F251" s="98">
        <v>0</v>
      </c>
      <c r="G251" s="98">
        <v>0</v>
      </c>
      <c r="H251" s="98">
        <v>0</v>
      </c>
      <c r="I251" s="98">
        <v>0</v>
      </c>
      <c r="J251" s="98">
        <v>0</v>
      </c>
      <c r="K251" s="98">
        <v>0</v>
      </c>
      <c r="L251" s="98">
        <v>0</v>
      </c>
      <c r="M251" s="98">
        <v>0</v>
      </c>
      <c r="N251" s="98">
        <v>0</v>
      </c>
      <c r="O251" s="98">
        <v>0</v>
      </c>
      <c r="P251" s="98">
        <v>0</v>
      </c>
      <c r="Q251" s="98">
        <v>0</v>
      </c>
      <c r="R251" s="98">
        <v>0</v>
      </c>
      <c r="S251" s="98">
        <v>0</v>
      </c>
      <c r="T251" s="98">
        <v>0</v>
      </c>
      <c r="U251" s="98">
        <v>0</v>
      </c>
      <c r="V251" s="98">
        <v>0</v>
      </c>
      <c r="W251" s="98">
        <v>0</v>
      </c>
      <c r="DA251" s="63" t="s">
        <v>2594</v>
      </c>
    </row>
    <row r="252" spans="1:105" ht="12" customHeight="1" x14ac:dyDescent="0.25">
      <c r="A252" s="121" t="s">
        <v>54</v>
      </c>
      <c r="B252" s="122">
        <v>136.98196230470003</v>
      </c>
      <c r="C252" s="122">
        <v>135.56349695371145</v>
      </c>
      <c r="D252" s="122">
        <v>144.72480401966445</v>
      </c>
      <c r="E252" s="122">
        <v>174.54716962785875</v>
      </c>
      <c r="F252" s="122">
        <v>168.35847682255334</v>
      </c>
      <c r="G252" s="122">
        <v>165.51925443502486</v>
      </c>
      <c r="H252" s="122">
        <v>170.86270672474768</v>
      </c>
      <c r="I252" s="122">
        <v>173.96547115099631</v>
      </c>
      <c r="J252" s="122">
        <v>179.71907814310188</v>
      </c>
      <c r="K252" s="122">
        <v>183.31775047413228</v>
      </c>
      <c r="L252" s="122">
        <v>181.97566119360656</v>
      </c>
      <c r="M252" s="122">
        <v>172.78175311085201</v>
      </c>
      <c r="N252" s="122">
        <v>173.13639789985612</v>
      </c>
      <c r="O252" s="122">
        <v>167.12878549365632</v>
      </c>
      <c r="P252" s="122">
        <v>167.76679207713576</v>
      </c>
      <c r="Q252" s="122">
        <v>167.91391196836202</v>
      </c>
      <c r="R252" s="122">
        <v>172.52735821946891</v>
      </c>
      <c r="S252" s="122">
        <v>178.62240250618842</v>
      </c>
      <c r="T252" s="122">
        <v>186.81787754364797</v>
      </c>
      <c r="U252" s="122">
        <v>185.51931652994324</v>
      </c>
      <c r="V252" s="122">
        <v>185.51509306562264</v>
      </c>
      <c r="W252" s="122">
        <v>182.30545484080378</v>
      </c>
      <c r="DA252" s="130" t="s">
        <v>2595</v>
      </c>
    </row>
    <row r="253" spans="1:105" ht="12" customHeight="1" x14ac:dyDescent="0.25">
      <c r="A253" s="97" t="s">
        <v>51</v>
      </c>
      <c r="B253" s="98">
        <v>214.28547628522867</v>
      </c>
      <c r="C253" s="98">
        <v>202.98493795825291</v>
      </c>
      <c r="D253" s="98">
        <v>241.72824842917336</v>
      </c>
      <c r="E253" s="98">
        <v>311.39997961525842</v>
      </c>
      <c r="F253" s="98">
        <v>314.45989257558728</v>
      </c>
      <c r="G253" s="98">
        <v>313.65171350190246</v>
      </c>
      <c r="H253" s="98">
        <v>330.35418813034551</v>
      </c>
      <c r="I253" s="98">
        <v>312.06921012755572</v>
      </c>
      <c r="J253" s="98">
        <v>334.23889008857634</v>
      </c>
      <c r="K253" s="98">
        <v>343.89393562744829</v>
      </c>
      <c r="L253" s="98">
        <v>352.13803281803257</v>
      </c>
      <c r="M253" s="98">
        <v>335.80716543861195</v>
      </c>
      <c r="N253" s="98">
        <v>337.04763000446508</v>
      </c>
      <c r="O253" s="98">
        <v>327.31426729659643</v>
      </c>
      <c r="P253" s="98">
        <v>326.18299858294512</v>
      </c>
      <c r="Q253" s="98">
        <v>322.12439781479003</v>
      </c>
      <c r="R253" s="98">
        <v>328.26865957686323</v>
      </c>
      <c r="S253" s="98">
        <v>342.0586246118624</v>
      </c>
      <c r="T253" s="98">
        <v>344.4593870797155</v>
      </c>
      <c r="U253" s="98">
        <v>313.18562728431164</v>
      </c>
      <c r="V253" s="98">
        <v>348.70834258408377</v>
      </c>
      <c r="W253" s="98">
        <v>327.3639567918629</v>
      </c>
      <c r="DA253" s="63" t="s">
        <v>2596</v>
      </c>
    </row>
    <row r="254" spans="1:105" ht="12" customHeight="1" x14ac:dyDescent="0.25">
      <c r="A254" s="97" t="s">
        <v>50</v>
      </c>
      <c r="B254" s="98">
        <v>140.02050974947704</v>
      </c>
      <c r="C254" s="98">
        <v>143.18118856091797</v>
      </c>
      <c r="D254" s="98">
        <v>155.12018685220372</v>
      </c>
      <c r="E254" s="98">
        <v>206.0392095228496</v>
      </c>
      <c r="F254" s="98">
        <v>206.60399938220183</v>
      </c>
      <c r="G254" s="98">
        <v>201.70831877637491</v>
      </c>
      <c r="H254" s="98">
        <v>204.68034431336005</v>
      </c>
      <c r="I254" s="98">
        <v>213.38014790444973</v>
      </c>
      <c r="J254" s="98">
        <v>220.09032613881834</v>
      </c>
      <c r="K254" s="98">
        <v>227.19461917364393</v>
      </c>
      <c r="L254" s="98">
        <v>230.33347267986653</v>
      </c>
      <c r="M254" s="98">
        <v>220.60348589415511</v>
      </c>
      <c r="N254" s="98">
        <v>221.28220911555891</v>
      </c>
      <c r="O254" s="98">
        <v>212.39406793216546</v>
      </c>
      <c r="P254" s="98">
        <v>210.34086535120559</v>
      </c>
      <c r="Q254" s="98">
        <v>209.23474393526655</v>
      </c>
      <c r="R254" s="98">
        <v>212.21496126487884</v>
      </c>
      <c r="S254" s="98">
        <v>214.33831441122308</v>
      </c>
      <c r="T254" s="98">
        <v>220.95151015896673</v>
      </c>
      <c r="U254" s="98">
        <v>230.9837814402367</v>
      </c>
      <c r="V254" s="98">
        <v>219.13984704458312</v>
      </c>
      <c r="W254" s="98">
        <v>211.80626071894386</v>
      </c>
      <c r="DA254" s="63" t="s">
        <v>2597</v>
      </c>
    </row>
    <row r="255" spans="1:105" ht="12" customHeight="1" x14ac:dyDescent="0.25">
      <c r="A255" s="109" t="s">
        <v>120</v>
      </c>
      <c r="B255" s="33">
        <v>0</v>
      </c>
      <c r="C255" s="33">
        <v>0</v>
      </c>
      <c r="D255" s="33">
        <v>0</v>
      </c>
      <c r="E255" s="33">
        <v>0</v>
      </c>
      <c r="F255" s="33">
        <v>0</v>
      </c>
      <c r="G255" s="33">
        <v>0</v>
      </c>
      <c r="H255" s="33">
        <v>0</v>
      </c>
      <c r="I255" s="33">
        <v>0</v>
      </c>
      <c r="J255" s="33">
        <v>0</v>
      </c>
      <c r="K255" s="33">
        <v>0</v>
      </c>
      <c r="L255" s="33">
        <v>0</v>
      </c>
      <c r="M255" s="33">
        <v>0</v>
      </c>
      <c r="N255" s="33">
        <v>0</v>
      </c>
      <c r="O255" s="33">
        <v>0</v>
      </c>
      <c r="P255" s="33">
        <v>0</v>
      </c>
      <c r="Q255" s="33">
        <v>0</v>
      </c>
      <c r="R255" s="33">
        <v>0</v>
      </c>
      <c r="S255" s="33">
        <v>0</v>
      </c>
      <c r="T255" s="33">
        <v>0</v>
      </c>
      <c r="U255" s="33">
        <v>0</v>
      </c>
      <c r="V255" s="33">
        <v>0</v>
      </c>
      <c r="W255" s="33">
        <v>0</v>
      </c>
      <c r="DA255" s="60" t="s">
        <v>2598</v>
      </c>
    </row>
    <row r="257" spans="1:105" ht="12" customHeight="1" x14ac:dyDescent="0.25">
      <c r="A257" s="116" t="s">
        <v>168</v>
      </c>
      <c r="B257" s="118">
        <f t="shared" ref="B257:Q257" si="117">B258+B261+B263+B273</f>
        <v>185.82898346167011</v>
      </c>
      <c r="C257" s="118">
        <f t="shared" si="117"/>
        <v>196.98428130753561</v>
      </c>
      <c r="D257" s="118">
        <f t="shared" si="117"/>
        <v>203.07591449188882</v>
      </c>
      <c r="E257" s="118">
        <f t="shared" si="117"/>
        <v>195.88285562639476</v>
      </c>
      <c r="F257" s="118">
        <f t="shared" si="117"/>
        <v>194.01505057848678</v>
      </c>
      <c r="G257" s="118">
        <f t="shared" si="117"/>
        <v>201.89616175816332</v>
      </c>
      <c r="H257" s="118">
        <f t="shared" si="117"/>
        <v>220.17702831504585</v>
      </c>
      <c r="I257" s="118">
        <f t="shared" si="117"/>
        <v>197.44160478248335</v>
      </c>
      <c r="J257" s="118">
        <f t="shared" si="117"/>
        <v>206.29138019826047</v>
      </c>
      <c r="K257" s="118">
        <f t="shared" si="117"/>
        <v>211.58579603938369</v>
      </c>
      <c r="L257" s="118">
        <f t="shared" si="117"/>
        <v>240.03417657034757</v>
      </c>
      <c r="M257" s="118">
        <f t="shared" si="117"/>
        <v>211.49077217526201</v>
      </c>
      <c r="N257" s="118">
        <f t="shared" si="117"/>
        <v>221.33797170238807</v>
      </c>
      <c r="O257" s="118">
        <f t="shared" si="117"/>
        <v>217.74616929272565</v>
      </c>
      <c r="P257" s="118">
        <f t="shared" si="117"/>
        <v>201.09530319499851</v>
      </c>
      <c r="Q257" s="118">
        <f t="shared" si="117"/>
        <v>198.33554287993678</v>
      </c>
      <c r="R257" s="118">
        <f t="shared" ref="R257:V257" si="118">R258+R261+R263+R273</f>
        <v>216.41759419967846</v>
      </c>
      <c r="S257" s="118">
        <f t="shared" si="118"/>
        <v>226.05942498915357</v>
      </c>
      <c r="T257" s="118">
        <f t="shared" si="118"/>
        <v>236.24276041826647</v>
      </c>
      <c r="U257" s="118">
        <f t="shared" si="118"/>
        <v>203.23764726385204</v>
      </c>
      <c r="V257" s="118">
        <f t="shared" si="118"/>
        <v>220.4953172481755</v>
      </c>
      <c r="W257" s="118">
        <f t="shared" ref="W257" si="119">W258+W261+W263+W273</f>
        <v>227.46885161858498</v>
      </c>
      <c r="DA257" s="129" t="s">
        <v>2747</v>
      </c>
    </row>
    <row r="258" spans="1:105" ht="12.95" customHeight="1" x14ac:dyDescent="0.25">
      <c r="A258" s="121" t="s">
        <v>57</v>
      </c>
      <c r="B258" s="123">
        <f t="shared" ref="B258:Q258" si="120">SUM(B259:B260)</f>
        <v>161.58498673448372</v>
      </c>
      <c r="C258" s="123">
        <f t="shared" si="120"/>
        <v>173.27779930927383</v>
      </c>
      <c r="D258" s="123">
        <f t="shared" si="120"/>
        <v>177.87124704823762</v>
      </c>
      <c r="E258" s="123">
        <f t="shared" si="120"/>
        <v>165.77866437111643</v>
      </c>
      <c r="F258" s="123">
        <f t="shared" si="120"/>
        <v>163.70316411914959</v>
      </c>
      <c r="G258" s="123">
        <f t="shared" si="120"/>
        <v>172.53024896625811</v>
      </c>
      <c r="H258" s="123">
        <f t="shared" si="120"/>
        <v>189.04516200508985</v>
      </c>
      <c r="I258" s="123">
        <f t="shared" si="120"/>
        <v>167.44811001615355</v>
      </c>
      <c r="J258" s="123">
        <f t="shared" si="120"/>
        <v>174.78632915136708</v>
      </c>
      <c r="K258" s="123">
        <f t="shared" si="120"/>
        <v>179.1900201434575</v>
      </c>
      <c r="L258" s="123">
        <f t="shared" si="120"/>
        <v>206.64259151874077</v>
      </c>
      <c r="M258" s="123">
        <f t="shared" si="120"/>
        <v>179.03940433006218</v>
      </c>
      <c r="N258" s="123">
        <f t="shared" si="120"/>
        <v>188.57715762221164</v>
      </c>
      <c r="O258" s="123">
        <f t="shared" si="120"/>
        <v>184.93535779568373</v>
      </c>
      <c r="P258" s="123">
        <f t="shared" si="120"/>
        <v>168.37561499036323</v>
      </c>
      <c r="Q258" s="123">
        <f t="shared" si="120"/>
        <v>165.81253095091682</v>
      </c>
      <c r="R258" s="123">
        <f t="shared" ref="R258:V258" si="121">SUM(R259:R260)</f>
        <v>183.10009023173063</v>
      </c>
      <c r="S258" s="123">
        <f t="shared" si="121"/>
        <v>191.76491521937305</v>
      </c>
      <c r="T258" s="123">
        <f t="shared" si="121"/>
        <v>200.98390997624733</v>
      </c>
      <c r="U258" s="123">
        <f t="shared" si="121"/>
        <v>170.91059468351816</v>
      </c>
      <c r="V258" s="123">
        <f t="shared" si="121"/>
        <v>187.05159096106044</v>
      </c>
      <c r="W258" s="123">
        <f t="shared" ref="W258" si="122">SUM(W259:W260)</f>
        <v>194.21632569717571</v>
      </c>
      <c r="DA258" s="130" t="s">
        <v>2748</v>
      </c>
    </row>
    <row r="259" spans="1:105" ht="12" customHeight="1" x14ac:dyDescent="0.25">
      <c r="A259" s="97" t="s">
        <v>51</v>
      </c>
      <c r="B259" s="99">
        <v>160.82224543529665</v>
      </c>
      <c r="C259" s="99">
        <v>172.45357080563176</v>
      </c>
      <c r="D259" s="99">
        <v>177.02691692483421</v>
      </c>
      <c r="E259" s="99">
        <v>164.98646370318625</v>
      </c>
      <c r="F259" s="99">
        <v>162.92793948567868</v>
      </c>
      <c r="G259" s="99">
        <v>171.71896936584835</v>
      </c>
      <c r="H259" s="99">
        <v>188.15313860563938</v>
      </c>
      <c r="I259" s="99">
        <v>166.67378032153223</v>
      </c>
      <c r="J259" s="99">
        <v>173.9798807167376</v>
      </c>
      <c r="K259" s="99">
        <v>178.3687750628001</v>
      </c>
      <c r="L259" s="99">
        <v>205.68534508480855</v>
      </c>
      <c r="M259" s="99">
        <v>178.224079460707</v>
      </c>
      <c r="N259" s="99">
        <v>187.71737314344102</v>
      </c>
      <c r="O259" s="99">
        <v>184.09941887440695</v>
      </c>
      <c r="P259" s="99">
        <v>167.63742440145273</v>
      </c>
      <c r="Q259" s="99">
        <v>165.09490983981456</v>
      </c>
      <c r="R259" s="99">
        <v>182.30722591935418</v>
      </c>
      <c r="S259" s="99">
        <v>190.93495991085982</v>
      </c>
      <c r="T259" s="99">
        <v>200.09663935008791</v>
      </c>
      <c r="U259" s="99">
        <v>170.16259620647418</v>
      </c>
      <c r="V259" s="99">
        <v>186.22237444987479</v>
      </c>
      <c r="W259" s="99">
        <v>193.36864395384495</v>
      </c>
      <c r="DA259" s="63" t="s">
        <v>2749</v>
      </c>
    </row>
    <row r="260" spans="1:105" ht="12" customHeight="1" x14ac:dyDescent="0.25">
      <c r="A260" s="97" t="s">
        <v>53</v>
      </c>
      <c r="B260" s="99">
        <v>0.76274129918707767</v>
      </c>
      <c r="C260" s="99">
        <v>0.824228503642078</v>
      </c>
      <c r="D260" s="99">
        <v>0.84433012340339975</v>
      </c>
      <c r="E260" s="99">
        <v>0.79220066793017974</v>
      </c>
      <c r="F260" s="99">
        <v>0.77522463347092463</v>
      </c>
      <c r="G260" s="99">
        <v>0.81127960040977176</v>
      </c>
      <c r="H260" s="99">
        <v>0.89202339945045306</v>
      </c>
      <c r="I260" s="99">
        <v>0.77432969462131607</v>
      </c>
      <c r="J260" s="99">
        <v>0.80644843462949578</v>
      </c>
      <c r="K260" s="99">
        <v>0.8212450806573941</v>
      </c>
      <c r="L260" s="99">
        <v>0.95724643393222308</v>
      </c>
      <c r="M260" s="99">
        <v>0.81532486935517345</v>
      </c>
      <c r="N260" s="99">
        <v>0.85978447877060804</v>
      </c>
      <c r="O260" s="99">
        <v>0.83593892127676772</v>
      </c>
      <c r="P260" s="99">
        <v>0.73819058891048628</v>
      </c>
      <c r="Q260" s="99">
        <v>0.71762111110227045</v>
      </c>
      <c r="R260" s="99">
        <v>0.79286431237645527</v>
      </c>
      <c r="S260" s="99">
        <v>0.8299553085132213</v>
      </c>
      <c r="T260" s="99">
        <v>0.88727062615941243</v>
      </c>
      <c r="U260" s="99">
        <v>0.74799847704398192</v>
      </c>
      <c r="V260" s="99">
        <v>0.82921651118565831</v>
      </c>
      <c r="W260" s="99">
        <v>0.84768174333074209</v>
      </c>
      <c r="DA260" s="63" t="s">
        <v>2750</v>
      </c>
    </row>
    <row r="261" spans="1:105" ht="12.95" customHeight="1" x14ac:dyDescent="0.25">
      <c r="A261" s="121" t="s">
        <v>92</v>
      </c>
      <c r="B261" s="123">
        <f t="shared" ref="B261:W261" si="123">B262</f>
        <v>9.4011212231472779E-4</v>
      </c>
      <c r="C261" s="123">
        <f t="shared" si="123"/>
        <v>9.7550629407796891E-4</v>
      </c>
      <c r="D261" s="123">
        <f t="shared" si="123"/>
        <v>1.0857592461578445E-3</v>
      </c>
      <c r="E261" s="123">
        <f t="shared" si="123"/>
        <v>1.2861026012120117E-3</v>
      </c>
      <c r="F261" s="123">
        <f t="shared" si="123"/>
        <v>1.7834414206787505E-3</v>
      </c>
      <c r="G261" s="123">
        <f t="shared" si="123"/>
        <v>2.125844526648441E-3</v>
      </c>
      <c r="H261" s="123">
        <f t="shared" si="123"/>
        <v>3.3224650326426335E-3</v>
      </c>
      <c r="I261" s="123">
        <f t="shared" si="123"/>
        <v>4.343960011101781E-3</v>
      </c>
      <c r="J261" s="123">
        <f t="shared" si="123"/>
        <v>5.334672874523892E-3</v>
      </c>
      <c r="K261" s="123">
        <f t="shared" si="123"/>
        <v>6.6013859063401084E-3</v>
      </c>
      <c r="L261" s="123">
        <f t="shared" si="123"/>
        <v>1.2384389967847768E-2</v>
      </c>
      <c r="M261" s="123">
        <f t="shared" si="123"/>
        <v>8.1280086381893182E-3</v>
      </c>
      <c r="N261" s="123">
        <f t="shared" si="123"/>
        <v>1.1491767936145689E-2</v>
      </c>
      <c r="O261" s="123">
        <f t="shared" si="123"/>
        <v>1.3205631524327107E-2</v>
      </c>
      <c r="P261" s="123">
        <f t="shared" si="123"/>
        <v>1.6328321261678921E-2</v>
      </c>
      <c r="Q261" s="123">
        <f t="shared" si="123"/>
        <v>3.8179482784623707E-2</v>
      </c>
      <c r="R261" s="123">
        <f t="shared" si="123"/>
        <v>2.8165617752064824E-2</v>
      </c>
      <c r="S261" s="123">
        <f t="shared" si="123"/>
        <v>3.4514754175781093E-2</v>
      </c>
      <c r="T261" s="123">
        <f t="shared" si="123"/>
        <v>4.553256658450807E-2</v>
      </c>
      <c r="U261" s="123">
        <f t="shared" si="123"/>
        <v>6.6927987826616853E-2</v>
      </c>
      <c r="V261" s="123">
        <f t="shared" si="123"/>
        <v>4.1453874356581308E-2</v>
      </c>
      <c r="W261" s="123">
        <f t="shared" si="123"/>
        <v>5.3217419697718926E-2</v>
      </c>
      <c r="DA261" s="130" t="s">
        <v>2751</v>
      </c>
    </row>
    <row r="262" spans="1:105" ht="12" customHeight="1" x14ac:dyDescent="0.25">
      <c r="A262" s="97" t="s">
        <v>53</v>
      </c>
      <c r="B262" s="99">
        <f>RES_hhdet_fecs!B8</f>
        <v>9.4011212231472779E-4</v>
      </c>
      <c r="C262" s="99">
        <f>RES_hhdet_fecs!C8</f>
        <v>9.7550629407796891E-4</v>
      </c>
      <c r="D262" s="99">
        <f>RES_hhdet_fecs!D8</f>
        <v>1.0857592461578445E-3</v>
      </c>
      <c r="E262" s="99">
        <f>RES_hhdet_fecs!E8</f>
        <v>1.2861026012120117E-3</v>
      </c>
      <c r="F262" s="99">
        <f>RES_hhdet_fecs!F8</f>
        <v>1.7834414206787505E-3</v>
      </c>
      <c r="G262" s="99">
        <f>RES_hhdet_fecs!G8</f>
        <v>2.125844526648441E-3</v>
      </c>
      <c r="H262" s="99">
        <f>RES_hhdet_fecs!H8</f>
        <v>3.3224650326426335E-3</v>
      </c>
      <c r="I262" s="99">
        <f>RES_hhdet_fecs!I8</f>
        <v>4.343960011101781E-3</v>
      </c>
      <c r="J262" s="99">
        <f>RES_hhdet_fecs!J8</f>
        <v>5.334672874523892E-3</v>
      </c>
      <c r="K262" s="99">
        <f>RES_hhdet_fecs!K8</f>
        <v>6.6013859063401084E-3</v>
      </c>
      <c r="L262" s="99">
        <f>RES_hhdet_fecs!L8</f>
        <v>1.2384389967847768E-2</v>
      </c>
      <c r="M262" s="99">
        <f>RES_hhdet_fecs!M8</f>
        <v>8.1280086381893182E-3</v>
      </c>
      <c r="N262" s="99">
        <f>RES_hhdet_fecs!N8</f>
        <v>1.1491767936145689E-2</v>
      </c>
      <c r="O262" s="99">
        <f>RES_hhdet_fecs!O8</f>
        <v>1.3205631524327107E-2</v>
      </c>
      <c r="P262" s="99">
        <f>RES_hhdet_fecs!P8</f>
        <v>1.6328321261678921E-2</v>
      </c>
      <c r="Q262" s="99">
        <f>RES_hhdet_fecs!Q8</f>
        <v>3.8179482784623707E-2</v>
      </c>
      <c r="R262" s="99">
        <f>RES_hhdet_fecs!R8</f>
        <v>2.8165617752064824E-2</v>
      </c>
      <c r="S262" s="99">
        <f>RES_hhdet_fecs!S8</f>
        <v>3.4514754175781093E-2</v>
      </c>
      <c r="T262" s="99">
        <f>RES_hhdet_fecs!T8</f>
        <v>4.553256658450807E-2</v>
      </c>
      <c r="U262" s="99">
        <f>RES_hhdet_fecs!U8</f>
        <v>6.6927987826616853E-2</v>
      </c>
      <c r="V262" s="99">
        <f>RES_hhdet_fecs!V8</f>
        <v>4.1453874356581308E-2</v>
      </c>
      <c r="W262" s="99">
        <f>RES_hhdet_fecs!W8</f>
        <v>5.3217419697718926E-2</v>
      </c>
      <c r="DA262" s="63" t="s">
        <v>2752</v>
      </c>
    </row>
    <row r="263" spans="1:105" ht="12" customHeight="1" x14ac:dyDescent="0.25">
      <c r="A263" s="121" t="s">
        <v>55</v>
      </c>
      <c r="B263" s="123">
        <v>16.126835412457666</v>
      </c>
      <c r="C263" s="123">
        <v>15.694800070611892</v>
      </c>
      <c r="D263" s="123">
        <v>16.77114907589047</v>
      </c>
      <c r="E263" s="123">
        <v>17.895322149808113</v>
      </c>
      <c r="F263" s="123">
        <v>18.396139803493153</v>
      </c>
      <c r="G263" s="123">
        <v>18.32116538381425</v>
      </c>
      <c r="H263" s="123">
        <v>19.397009037187082</v>
      </c>
      <c r="I263" s="123">
        <v>18.360773324954213</v>
      </c>
      <c r="J263" s="123">
        <v>19.372277308406943</v>
      </c>
      <c r="K263" s="123">
        <v>19.992404584594301</v>
      </c>
      <c r="L263" s="123">
        <v>20.556461807732266</v>
      </c>
      <c r="M263" s="123">
        <v>20.348190433074667</v>
      </c>
      <c r="N263" s="123">
        <v>20.723784440999406</v>
      </c>
      <c r="O263" s="123">
        <v>21.049057895485262</v>
      </c>
      <c r="P263" s="123">
        <v>21.237775109171274</v>
      </c>
      <c r="Q263" s="123">
        <v>21.092765965989472</v>
      </c>
      <c r="R263" s="123">
        <v>21.698561193917616</v>
      </c>
      <c r="S263" s="123">
        <v>22.447312890006941</v>
      </c>
      <c r="T263" s="123">
        <v>23.165289433423091</v>
      </c>
      <c r="U263" s="123">
        <v>20.160689773595916</v>
      </c>
      <c r="V263" s="123">
        <v>21.435430934143124</v>
      </c>
      <c r="W263" s="123">
        <v>21.635542506336549</v>
      </c>
      <c r="DA263" s="130" t="s">
        <v>2753</v>
      </c>
    </row>
    <row r="264" spans="1:105" ht="12" customHeight="1" x14ac:dyDescent="0.25">
      <c r="A264" s="97" t="s">
        <v>143</v>
      </c>
      <c r="B264" s="99">
        <v>16.049664478094883</v>
      </c>
      <c r="C264" s="99">
        <v>15.649345004300438</v>
      </c>
      <c r="D264" s="99">
        <v>17.053002441499853</v>
      </c>
      <c r="E264" s="99">
        <v>17.382038546233574</v>
      </c>
      <c r="F264" s="99">
        <v>18.058208352626085</v>
      </c>
      <c r="G264" s="99">
        <v>18.509780177969905</v>
      </c>
      <c r="H264" s="99">
        <v>19.344014702772448</v>
      </c>
      <c r="I264" s="99">
        <v>18.325810568999906</v>
      </c>
      <c r="J264" s="99">
        <v>19.359376126761568</v>
      </c>
      <c r="K264" s="99">
        <v>19.987941205557185</v>
      </c>
      <c r="L264" s="99">
        <v>20.454764996170287</v>
      </c>
      <c r="M264" s="99">
        <v>20.288573424631956</v>
      </c>
      <c r="N264" s="99">
        <v>20.780118605449939</v>
      </c>
      <c r="O264" s="99">
        <v>21.012042208524825</v>
      </c>
      <c r="P264" s="99">
        <v>21.325571490609736</v>
      </c>
      <c r="Q264" s="99">
        <v>21.153741911993656</v>
      </c>
      <c r="R264" s="99">
        <v>21.908928122638137</v>
      </c>
      <c r="S264" s="99">
        <v>22.826859871937149</v>
      </c>
      <c r="T264" s="99">
        <v>23.771726675006018</v>
      </c>
      <c r="U264" s="99">
        <v>20.034327349340053</v>
      </c>
      <c r="V264" s="99">
        <v>21.505556899799291</v>
      </c>
      <c r="W264" s="99">
        <v>21.797490330968841</v>
      </c>
      <c r="DA264" s="63" t="s">
        <v>2754</v>
      </c>
    </row>
    <row r="265" spans="1:105" ht="12" customHeight="1" x14ac:dyDescent="0.25">
      <c r="A265" s="97" t="s">
        <v>124</v>
      </c>
      <c r="B265" s="99">
        <v>17.825948120806242</v>
      </c>
      <c r="C265" s="99">
        <v>18.591634240788469</v>
      </c>
      <c r="D265" s="99">
        <v>18.829899448441736</v>
      </c>
      <c r="E265" s="99">
        <v>19.743212052801137</v>
      </c>
      <c r="F265" s="99">
        <v>20.303118025695422</v>
      </c>
      <c r="G265" s="99">
        <v>20.384697213269192</v>
      </c>
      <c r="H265" s="99">
        <v>20.593076866605433</v>
      </c>
      <c r="I265" s="99">
        <v>21.365614799182193</v>
      </c>
      <c r="J265" s="99">
        <v>21.971083506274994</v>
      </c>
      <c r="K265" s="99">
        <v>22.690668499935605</v>
      </c>
      <c r="L265" s="99">
        <v>23.030153261286177</v>
      </c>
      <c r="M265" s="99">
        <v>22.870780714111188</v>
      </c>
      <c r="N265" s="99">
        <v>23.851140378832724</v>
      </c>
      <c r="O265" s="99">
        <v>23.304278475058826</v>
      </c>
      <c r="P265" s="99">
        <v>23.146173664256192</v>
      </c>
      <c r="Q265" s="99">
        <v>22.587552873173195</v>
      </c>
      <c r="R265" s="99">
        <v>22.755162351185465</v>
      </c>
      <c r="S265" s="99">
        <v>22.781765951220336</v>
      </c>
      <c r="T265" s="99">
        <v>23.230081183500044</v>
      </c>
      <c r="U265" s="99">
        <v>24.096481724864123</v>
      </c>
      <c r="V265" s="99">
        <v>23.350483830885175</v>
      </c>
      <c r="W265" s="99">
        <v>22.175166447105859</v>
      </c>
      <c r="DA265" s="63" t="s">
        <v>2755</v>
      </c>
    </row>
    <row r="266" spans="1:105" ht="12" customHeight="1" x14ac:dyDescent="0.25">
      <c r="A266" s="97" t="s">
        <v>123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17.667587083553382</v>
      </c>
      <c r="L266" s="99">
        <v>18.221082191552789</v>
      </c>
      <c r="M266" s="99">
        <v>18.026552428758986</v>
      </c>
      <c r="N266" s="99">
        <v>18.79761533875665</v>
      </c>
      <c r="O266" s="99">
        <v>18.468764572932933</v>
      </c>
      <c r="P266" s="99">
        <v>18.316341651960329</v>
      </c>
      <c r="Q266" s="99">
        <v>18.069154243571433</v>
      </c>
      <c r="R266" s="99">
        <v>18.352833490596431</v>
      </c>
      <c r="S266" s="99">
        <v>18.606428445892721</v>
      </c>
      <c r="T266" s="99">
        <v>19.797023761234495</v>
      </c>
      <c r="U266" s="99">
        <v>20.485061365291926</v>
      </c>
      <c r="V266" s="99">
        <v>20.113546362435301</v>
      </c>
      <c r="W266" s="99">
        <v>19.25281452895322</v>
      </c>
      <c r="DA266" s="63" t="s">
        <v>2756</v>
      </c>
    </row>
    <row r="267" spans="1:105" ht="12" customHeight="1" x14ac:dyDescent="0.25">
      <c r="A267" s="100" t="s">
        <v>50</v>
      </c>
      <c r="B267" s="102">
        <v>0</v>
      </c>
      <c r="C267" s="102">
        <v>0</v>
      </c>
      <c r="D267" s="102">
        <v>0</v>
      </c>
      <c r="E267" s="102">
        <v>0</v>
      </c>
      <c r="F267" s="102">
        <v>0</v>
      </c>
      <c r="G267" s="102">
        <v>0</v>
      </c>
      <c r="H267" s="102">
        <v>0</v>
      </c>
      <c r="I267" s="102">
        <v>0</v>
      </c>
      <c r="J267" s="102">
        <v>0</v>
      </c>
      <c r="K267" s="102">
        <v>10.972446169295223</v>
      </c>
      <c r="L267" s="102">
        <v>11.68770402929869</v>
      </c>
      <c r="M267" s="102">
        <v>11.246982290544382</v>
      </c>
      <c r="N267" s="102">
        <v>11.399738894315485</v>
      </c>
      <c r="O267" s="102">
        <v>11.294556394518157</v>
      </c>
      <c r="P267" s="102">
        <v>10.883652530314885</v>
      </c>
      <c r="Q267" s="102">
        <v>10.699491880473678</v>
      </c>
      <c r="R267" s="102">
        <v>10.618270931548532</v>
      </c>
      <c r="S267" s="102">
        <v>10.493807882994711</v>
      </c>
      <c r="T267" s="102">
        <v>12.637892764719011</v>
      </c>
      <c r="U267" s="102">
        <v>11.957268972773056</v>
      </c>
      <c r="V267" s="102">
        <v>11.474651093909227</v>
      </c>
      <c r="W267" s="102">
        <v>10.627578123236905</v>
      </c>
      <c r="DA267" s="131" t="s">
        <v>2757</v>
      </c>
    </row>
    <row r="268" spans="1:105" ht="12" customHeight="1" x14ac:dyDescent="0.25">
      <c r="A268" s="103" t="s">
        <v>52</v>
      </c>
      <c r="B268" s="105">
        <v>0</v>
      </c>
      <c r="C268" s="105">
        <v>0</v>
      </c>
      <c r="D268" s="105">
        <v>0</v>
      </c>
      <c r="E268" s="105">
        <v>0</v>
      </c>
      <c r="F268" s="105">
        <v>0</v>
      </c>
      <c r="G268" s="105">
        <v>0</v>
      </c>
      <c r="H268" s="105">
        <v>0</v>
      </c>
      <c r="I268" s="105">
        <v>0</v>
      </c>
      <c r="J268" s="105">
        <v>0</v>
      </c>
      <c r="K268" s="105">
        <v>6.695140914258161</v>
      </c>
      <c r="L268" s="105">
        <v>6.5333781622541034</v>
      </c>
      <c r="M268" s="105">
        <v>6.7795701382146039</v>
      </c>
      <c r="N268" s="105">
        <v>7.3978764444411622</v>
      </c>
      <c r="O268" s="105">
        <v>7.1742081784147729</v>
      </c>
      <c r="P268" s="105">
        <v>7.4326891216454447</v>
      </c>
      <c r="Q268" s="105">
        <v>7.3696623630977509</v>
      </c>
      <c r="R268" s="105">
        <v>7.7345625590478972</v>
      </c>
      <c r="S268" s="105">
        <v>8.1126205628980053</v>
      </c>
      <c r="T268" s="105">
        <v>7.1591309965154855</v>
      </c>
      <c r="U268" s="105">
        <v>8.5277923925188688</v>
      </c>
      <c r="V268" s="105">
        <v>8.638895268526074</v>
      </c>
      <c r="W268" s="105">
        <v>8.6252364057163184</v>
      </c>
      <c r="DA268" s="132" t="s">
        <v>2758</v>
      </c>
    </row>
    <row r="269" spans="1:105" ht="12" customHeight="1" x14ac:dyDescent="0.25">
      <c r="A269" s="106" t="s">
        <v>122</v>
      </c>
      <c r="B269" s="102">
        <v>16.485115568148508</v>
      </c>
      <c r="C269" s="102">
        <v>14.097105491768364</v>
      </c>
      <c r="D269" s="102">
        <v>10.610094349042329</v>
      </c>
      <c r="E269" s="102">
        <v>22.268554252836868</v>
      </c>
      <c r="F269" s="102">
        <v>20.694787615582335</v>
      </c>
      <c r="G269" s="102">
        <v>16.413251570568757</v>
      </c>
      <c r="H269" s="102">
        <v>19.579492387363558</v>
      </c>
      <c r="I269" s="102">
        <v>18.005355533113839</v>
      </c>
      <c r="J269" s="102">
        <v>18.960410200839764</v>
      </c>
      <c r="K269" s="102">
        <v>20.005125408128606</v>
      </c>
      <c r="L269" s="102">
        <v>21.383652585989203</v>
      </c>
      <c r="M269" s="102">
        <v>20.961044257221484</v>
      </c>
      <c r="N269" s="102">
        <v>20.591338265428799</v>
      </c>
      <c r="O269" s="102">
        <v>22.097527235983584</v>
      </c>
      <c r="P269" s="102">
        <v>22.048275803648803</v>
      </c>
      <c r="Q269" s="102">
        <v>22.59472114538428</v>
      </c>
      <c r="R269" s="102">
        <v>22.685996010535714</v>
      </c>
      <c r="S269" s="102">
        <v>22.468955579855184</v>
      </c>
      <c r="T269" s="102">
        <v>21.568409439346301</v>
      </c>
      <c r="U269" s="102">
        <v>22.666654471840953</v>
      </c>
      <c r="V269" s="102">
        <v>22.976937542938526</v>
      </c>
      <c r="W269" s="102">
        <v>22.547417028187684</v>
      </c>
      <c r="DA269" s="131" t="s">
        <v>2759</v>
      </c>
    </row>
    <row r="270" spans="1:105" ht="12" customHeight="1" x14ac:dyDescent="0.25">
      <c r="A270" s="107" t="s">
        <v>121</v>
      </c>
      <c r="B270" s="105">
        <v>0</v>
      </c>
      <c r="C270" s="105">
        <v>0</v>
      </c>
      <c r="D270" s="105">
        <v>0</v>
      </c>
      <c r="E270" s="105">
        <v>0</v>
      </c>
      <c r="F270" s="105">
        <v>0</v>
      </c>
      <c r="G270" s="105">
        <v>0</v>
      </c>
      <c r="H270" s="105">
        <v>0</v>
      </c>
      <c r="I270" s="105">
        <v>0</v>
      </c>
      <c r="J270" s="105">
        <v>0</v>
      </c>
      <c r="K270" s="105">
        <v>16.308614195670881</v>
      </c>
      <c r="L270" s="105">
        <v>17.700977477115739</v>
      </c>
      <c r="M270" s="105">
        <v>17.32249035349804</v>
      </c>
      <c r="N270" s="105">
        <v>16.967194140293667</v>
      </c>
      <c r="O270" s="105">
        <v>18.177240219357323</v>
      </c>
      <c r="P270" s="105">
        <v>17.902403241089676</v>
      </c>
      <c r="Q270" s="105">
        <v>18.294105615307537</v>
      </c>
      <c r="R270" s="105">
        <v>18.455434973145557</v>
      </c>
      <c r="S270" s="105">
        <v>18.496056434883442</v>
      </c>
      <c r="T270" s="105">
        <v>18.470097479196731</v>
      </c>
      <c r="U270" s="105">
        <v>19.561133570875302</v>
      </c>
      <c r="V270" s="105">
        <v>20.043683224426513</v>
      </c>
      <c r="W270" s="105">
        <v>19.513231849973003</v>
      </c>
      <c r="DA270" s="132" t="s">
        <v>2760</v>
      </c>
    </row>
    <row r="271" spans="1:105" ht="12" customHeight="1" x14ac:dyDescent="0.25">
      <c r="A271" s="108" t="s">
        <v>53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9.7287029689345559</v>
      </c>
      <c r="L271" s="99">
        <v>10.939513755655975</v>
      </c>
      <c r="M271" s="99">
        <v>10.386909297152631</v>
      </c>
      <c r="N271" s="99">
        <v>9.8769925186489207</v>
      </c>
      <c r="O271" s="99">
        <v>10.758154776021705</v>
      </c>
      <c r="P271" s="99">
        <v>10.358517079639562</v>
      </c>
      <c r="Q271" s="99">
        <v>10.630848782460118</v>
      </c>
      <c r="R271" s="99">
        <v>10.579574036797588</v>
      </c>
      <c r="S271" s="99">
        <v>10.390818093076591</v>
      </c>
      <c r="T271" s="99">
        <v>11.630927597556326</v>
      </c>
      <c r="U271" s="99">
        <v>11.408690669612781</v>
      </c>
      <c r="V271" s="99">
        <v>11.493164753178489</v>
      </c>
      <c r="W271" s="99">
        <v>10.732665831509877</v>
      </c>
      <c r="DA271" s="63" t="s">
        <v>2761</v>
      </c>
    </row>
    <row r="272" spans="1:105" ht="12" customHeight="1" x14ac:dyDescent="0.25">
      <c r="A272" s="108" t="s">
        <v>52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6.5799112267363249</v>
      </c>
      <c r="L272" s="99">
        <v>6.7614637214597657</v>
      </c>
      <c r="M272" s="99">
        <v>6.9355810563454083</v>
      </c>
      <c r="N272" s="99">
        <v>7.0902016216447441</v>
      </c>
      <c r="O272" s="99">
        <v>7.4190854433356188</v>
      </c>
      <c r="P272" s="99">
        <v>7.5438861614501072</v>
      </c>
      <c r="Q272" s="99">
        <v>7.6632568328474182</v>
      </c>
      <c r="R272" s="99">
        <v>7.8758609363479666</v>
      </c>
      <c r="S272" s="99">
        <v>8.1052383418068512</v>
      </c>
      <c r="T272" s="99">
        <v>6.8391698816404043</v>
      </c>
      <c r="U272" s="99">
        <v>8.1524429012625195</v>
      </c>
      <c r="V272" s="99">
        <v>8.5505184712480204</v>
      </c>
      <c r="W272" s="99">
        <v>8.7805660184631247</v>
      </c>
      <c r="DA272" s="63" t="s">
        <v>2762</v>
      </c>
    </row>
    <row r="273" spans="1:105" ht="12" customHeight="1" x14ac:dyDescent="0.25">
      <c r="A273" s="121" t="s">
        <v>54</v>
      </c>
      <c r="B273" s="123">
        <v>8.1162212026063951</v>
      </c>
      <c r="C273" s="123">
        <v>8.0107064213558026</v>
      </c>
      <c r="D273" s="123">
        <v>8.4324326085145707</v>
      </c>
      <c r="E273" s="123">
        <v>12.207583002868988</v>
      </c>
      <c r="F273" s="123">
        <v>11.913963214423349</v>
      </c>
      <c r="G273" s="123">
        <v>11.042621563564287</v>
      </c>
      <c r="H273" s="123">
        <v>11.73153480773628</v>
      </c>
      <c r="I273" s="123">
        <v>11.62837748136449</v>
      </c>
      <c r="J273" s="123">
        <v>12.127439065611926</v>
      </c>
      <c r="K273" s="123">
        <v>12.396769925425538</v>
      </c>
      <c r="L273" s="123">
        <v>12.822738853906673</v>
      </c>
      <c r="M273" s="123">
        <v>12.095049403486966</v>
      </c>
      <c r="N273" s="123">
        <v>12.025537871240889</v>
      </c>
      <c r="O273" s="123">
        <v>11.74854797003235</v>
      </c>
      <c r="P273" s="123">
        <v>11.465584774202313</v>
      </c>
      <c r="Q273" s="123">
        <v>11.392066480245891</v>
      </c>
      <c r="R273" s="123">
        <v>11.59077715627817</v>
      </c>
      <c r="S273" s="123">
        <v>11.812682125597799</v>
      </c>
      <c r="T273" s="123">
        <v>12.048028442011548</v>
      </c>
      <c r="U273" s="123">
        <v>12.099434818911325</v>
      </c>
      <c r="V273" s="123">
        <v>11.966841478615352</v>
      </c>
      <c r="W273" s="123">
        <v>11.563765995374997</v>
      </c>
      <c r="DA273" s="130" t="s">
        <v>2763</v>
      </c>
    </row>
    <row r="274" spans="1:105" ht="12" customHeight="1" x14ac:dyDescent="0.25">
      <c r="A274" s="97" t="s">
        <v>51</v>
      </c>
      <c r="B274" s="99">
        <v>8.3587344884661015</v>
      </c>
      <c r="C274" s="99">
        <v>7.9159838130689621</v>
      </c>
      <c r="D274" s="99">
        <v>9.450559146295479</v>
      </c>
      <c r="E274" s="99">
        <v>12.167283290476918</v>
      </c>
      <c r="F274" s="99">
        <v>12.295072843377023</v>
      </c>
      <c r="G274" s="99">
        <v>12.298339800062234</v>
      </c>
      <c r="H274" s="99">
        <v>12.950144455418044</v>
      </c>
      <c r="I274" s="99">
        <v>12.218580441198569</v>
      </c>
      <c r="J274" s="99">
        <v>13.077072916616928</v>
      </c>
      <c r="K274" s="99">
        <v>13.418141211373076</v>
      </c>
      <c r="L274" s="99">
        <v>13.716499528192635</v>
      </c>
      <c r="M274" s="99">
        <v>13.049860584839278</v>
      </c>
      <c r="N274" s="99">
        <v>13.091027235264425</v>
      </c>
      <c r="O274" s="99">
        <v>12.686256259865274</v>
      </c>
      <c r="P274" s="99">
        <v>12.631889454090347</v>
      </c>
      <c r="Q274" s="99">
        <v>12.465238613972252</v>
      </c>
      <c r="R274" s="99">
        <v>12.687638980126955</v>
      </c>
      <c r="S274" s="99">
        <v>13.197687080573399</v>
      </c>
      <c r="T274" s="99">
        <v>13.267040770214686</v>
      </c>
      <c r="U274" s="99">
        <v>12.054521385989458</v>
      </c>
      <c r="V274" s="99">
        <v>13.431674159325027</v>
      </c>
      <c r="W274" s="99">
        <v>12.587336389429483</v>
      </c>
      <c r="DA274" s="63" t="s">
        <v>2764</v>
      </c>
    </row>
    <row r="275" spans="1:105" ht="12" customHeight="1" x14ac:dyDescent="0.25">
      <c r="A275" s="97" t="s">
        <v>50</v>
      </c>
      <c r="B275" s="99">
        <v>8.2978808086807074</v>
      </c>
      <c r="C275" s="99">
        <v>8.4793477333337961</v>
      </c>
      <c r="D275" s="99">
        <v>9.1790340934059156</v>
      </c>
      <c r="E275" s="99">
        <v>12.18170438389375</v>
      </c>
      <c r="F275" s="99">
        <v>12.204336298980783</v>
      </c>
      <c r="G275" s="99">
        <v>11.903730747151098</v>
      </c>
      <c r="H275" s="99">
        <v>12.067630199321234</v>
      </c>
      <c r="I275" s="99">
        <v>12.567519947025595</v>
      </c>
      <c r="J275" s="99">
        <v>12.948626202912729</v>
      </c>
      <c r="K275" s="99">
        <v>13.351474261740194</v>
      </c>
      <c r="L275" s="99">
        <v>13.520355753477496</v>
      </c>
      <c r="M275" s="99">
        <v>12.933588028289444</v>
      </c>
      <c r="N275" s="99">
        <v>12.953788378350275</v>
      </c>
      <c r="O275" s="99">
        <v>12.418023335422017</v>
      </c>
      <c r="P275" s="99">
        <v>12.281635086784402</v>
      </c>
      <c r="Q275" s="99">
        <v>12.200627548110701</v>
      </c>
      <c r="R275" s="99">
        <v>12.357257872122295</v>
      </c>
      <c r="S275" s="99">
        <v>12.463716747730011</v>
      </c>
      <c r="T275" s="99">
        <v>12.829642794892703</v>
      </c>
      <c r="U275" s="99">
        <v>13.391846936365203</v>
      </c>
      <c r="V275" s="99">
        <v>12.685706406780843</v>
      </c>
      <c r="W275" s="99">
        <v>12.23818823167405</v>
      </c>
      <c r="DA275" s="63" t="s">
        <v>2765</v>
      </c>
    </row>
    <row r="276" spans="1:105" ht="12" customHeight="1" x14ac:dyDescent="0.25">
      <c r="A276" s="109" t="s">
        <v>120</v>
      </c>
      <c r="B276" s="110">
        <v>6.7347534207662596</v>
      </c>
      <c r="C276" s="110">
        <v>5.8209683267819026</v>
      </c>
      <c r="D276" s="110">
        <v>4.5701028981994716</v>
      </c>
      <c r="E276" s="110">
        <v>12.297695924808115</v>
      </c>
      <c r="F276" s="110">
        <v>11.107003693984753</v>
      </c>
      <c r="G276" s="110">
        <v>8.577375341006805</v>
      </c>
      <c r="H276" s="110">
        <v>10.275531983774323</v>
      </c>
      <c r="I276" s="110">
        <v>9.3324942527742589</v>
      </c>
      <c r="J276" s="110">
        <v>9.9112730565970359</v>
      </c>
      <c r="K276" s="110">
        <v>9.9816642465008751</v>
      </c>
      <c r="L276" s="110">
        <v>11.124510480022874</v>
      </c>
      <c r="M276" s="110">
        <v>10.192365627957541</v>
      </c>
      <c r="N276" s="110">
        <v>9.9322030085842989</v>
      </c>
      <c r="O276" s="110">
        <v>10.150927071741929</v>
      </c>
      <c r="P276" s="110">
        <v>9.4437663121891564</v>
      </c>
      <c r="Q276" s="110">
        <v>9.3833915068266265</v>
      </c>
      <c r="R276" s="110">
        <v>9.5657752716056663</v>
      </c>
      <c r="S276" s="110">
        <v>9.6854319547279566</v>
      </c>
      <c r="T276" s="110">
        <v>9.6136637543244188</v>
      </c>
      <c r="U276" s="110">
        <v>9.5452956255029395</v>
      </c>
      <c r="V276" s="110">
        <v>9.4684618996812517</v>
      </c>
      <c r="W276" s="110">
        <v>9.3106085982130757</v>
      </c>
      <c r="DA276" s="60" t="s">
        <v>2766</v>
      </c>
    </row>
    <row r="277" spans="1:105" s="2" customFormat="1" ht="12" customHeight="1" x14ac:dyDescent="0.25">
      <c r="DA277" s="9"/>
    </row>
    <row r="278" spans="1:105" ht="12" customHeight="1" x14ac:dyDescent="0.25">
      <c r="A278" s="116" t="s">
        <v>63</v>
      </c>
      <c r="B278" s="118">
        <f t="shared" ref="B278:Q278" si="124">B279+B282+B284+B294</f>
        <v>109.95081674237052</v>
      </c>
      <c r="C278" s="118">
        <f t="shared" si="124"/>
        <v>117.22815899858209</v>
      </c>
      <c r="D278" s="118">
        <f t="shared" si="124"/>
        <v>121.85102001926475</v>
      </c>
      <c r="E278" s="118">
        <f t="shared" si="124"/>
        <v>118.75072210889066</v>
      </c>
      <c r="F278" s="118">
        <f t="shared" si="124"/>
        <v>118.55917004445615</v>
      </c>
      <c r="G278" s="118">
        <f t="shared" si="124"/>
        <v>124.22024059246178</v>
      </c>
      <c r="H278" s="118">
        <f t="shared" si="124"/>
        <v>136.50576953697717</v>
      </c>
      <c r="I278" s="118">
        <f t="shared" si="124"/>
        <v>123.14645530473109</v>
      </c>
      <c r="J278" s="118">
        <f t="shared" si="124"/>
        <v>129.66592932007211</v>
      </c>
      <c r="K278" s="118">
        <f t="shared" si="124"/>
        <v>133.97242767269537</v>
      </c>
      <c r="L278" s="118">
        <f t="shared" si="124"/>
        <v>153.24442400772281</v>
      </c>
      <c r="M278" s="118">
        <f t="shared" si="124"/>
        <v>136.1587521933036</v>
      </c>
      <c r="N278" s="118">
        <f t="shared" si="124"/>
        <v>143.95827609388451</v>
      </c>
      <c r="O278" s="118">
        <f t="shared" si="124"/>
        <v>142.95055851575336</v>
      </c>
      <c r="P278" s="118">
        <f t="shared" si="124"/>
        <v>132.58476966604576</v>
      </c>
      <c r="Q278" s="118">
        <f t="shared" si="124"/>
        <v>131.57856669860612</v>
      </c>
      <c r="R278" s="118">
        <f t="shared" ref="R278:V278" si="125">R279+R282+R284+R294</f>
        <v>144.44914560699277</v>
      </c>
      <c r="S278" s="118">
        <f t="shared" si="125"/>
        <v>152.25063465675538</v>
      </c>
      <c r="T278" s="118">
        <f t="shared" si="125"/>
        <v>160.02480915314229</v>
      </c>
      <c r="U278" s="118">
        <f t="shared" si="125"/>
        <v>139.50707205487311</v>
      </c>
      <c r="V278" s="118">
        <f t="shared" si="125"/>
        <v>153.46555247084467</v>
      </c>
      <c r="W278" s="118">
        <f t="shared" ref="W278" si="126">W279+W282+W284+W294</f>
        <v>159.69585031702644</v>
      </c>
      <c r="DA278" s="129" t="s">
        <v>2915</v>
      </c>
    </row>
    <row r="279" spans="1:105" ht="12" customHeight="1" x14ac:dyDescent="0.25">
      <c r="A279" s="121" t="s">
        <v>57</v>
      </c>
      <c r="B279" s="123">
        <f t="shared" ref="B279:Q279" si="127">SUM(B280:B281)</f>
        <v>95.133664607122185</v>
      </c>
      <c r="C279" s="123">
        <f t="shared" si="127"/>
        <v>102.67614930657074</v>
      </c>
      <c r="D279" s="123">
        <f t="shared" si="127"/>
        <v>106.28274900225387</v>
      </c>
      <c r="E279" s="123">
        <f t="shared" si="127"/>
        <v>99.803162413146566</v>
      </c>
      <c r="F279" s="123">
        <f t="shared" si="127"/>
        <v>99.349202484179997</v>
      </c>
      <c r="G279" s="123">
        <f t="shared" si="127"/>
        <v>105.57918868878102</v>
      </c>
      <c r="H279" s="123">
        <f t="shared" si="127"/>
        <v>116.57380331195326</v>
      </c>
      <c r="I279" s="123">
        <f t="shared" si="127"/>
        <v>103.91467110630457</v>
      </c>
      <c r="J279" s="123">
        <f t="shared" si="127"/>
        <v>109.33658253714351</v>
      </c>
      <c r="K279" s="123">
        <f t="shared" si="127"/>
        <v>112.92120491564727</v>
      </c>
      <c r="L279" s="123">
        <f t="shared" si="127"/>
        <v>131.33124662665895</v>
      </c>
      <c r="M279" s="123">
        <f t="shared" si="127"/>
        <v>114.72819790164297</v>
      </c>
      <c r="N279" s="123">
        <f t="shared" si="127"/>
        <v>122.14936676183792</v>
      </c>
      <c r="O279" s="123">
        <f t="shared" si="127"/>
        <v>120.89575506674325</v>
      </c>
      <c r="P279" s="123">
        <f t="shared" si="127"/>
        <v>110.4942796986133</v>
      </c>
      <c r="Q279" s="123">
        <f t="shared" si="127"/>
        <v>109.41904092288726</v>
      </c>
      <c r="R279" s="123">
        <f t="shared" ref="R279:V279" si="128">SUM(R280:R281)</f>
        <v>121.6103634873689</v>
      </c>
      <c r="S279" s="123">
        <f t="shared" si="128"/>
        <v>128.53199155563604</v>
      </c>
      <c r="T279" s="123">
        <f t="shared" si="128"/>
        <v>135.44842597201901</v>
      </c>
      <c r="U279" s="123">
        <f t="shared" si="128"/>
        <v>116.67115801766781</v>
      </c>
      <c r="V279" s="123">
        <f t="shared" si="128"/>
        <v>129.57416092900485</v>
      </c>
      <c r="W279" s="123">
        <f t="shared" ref="W279" si="129">SUM(W280:W281)</f>
        <v>135.67805868300613</v>
      </c>
      <c r="DA279" s="130" t="s">
        <v>2916</v>
      </c>
    </row>
    <row r="280" spans="1:105" ht="12" customHeight="1" x14ac:dyDescent="0.25">
      <c r="A280" s="97" t="s">
        <v>51</v>
      </c>
      <c r="B280" s="99">
        <v>94.370923307935101</v>
      </c>
      <c r="C280" s="99">
        <v>101.85192080292866</v>
      </c>
      <c r="D280" s="99">
        <v>105.43841887885047</v>
      </c>
      <c r="E280" s="99">
        <v>99.010961745216392</v>
      </c>
      <c r="F280" s="99">
        <v>98.57397785070907</v>
      </c>
      <c r="G280" s="99">
        <v>104.76790908837124</v>
      </c>
      <c r="H280" s="99">
        <v>115.6817799125028</v>
      </c>
      <c r="I280" s="99">
        <v>103.14034141168325</v>
      </c>
      <c r="J280" s="99">
        <v>108.53013410251401</v>
      </c>
      <c r="K280" s="99">
        <v>112.09995983498987</v>
      </c>
      <c r="L280" s="99">
        <v>130.37400019272673</v>
      </c>
      <c r="M280" s="99">
        <v>113.91287303228779</v>
      </c>
      <c r="N280" s="99">
        <v>121.28958228306732</v>
      </c>
      <c r="O280" s="99">
        <v>120.05981614546648</v>
      </c>
      <c r="P280" s="99">
        <v>109.75608910970281</v>
      </c>
      <c r="Q280" s="99">
        <v>108.70141981178499</v>
      </c>
      <c r="R280" s="99">
        <v>120.81749917499245</v>
      </c>
      <c r="S280" s="99">
        <v>127.70203624712281</v>
      </c>
      <c r="T280" s="99">
        <v>134.56115534585959</v>
      </c>
      <c r="U280" s="99">
        <v>115.92315954062383</v>
      </c>
      <c r="V280" s="99">
        <v>128.7449444178192</v>
      </c>
      <c r="W280" s="99">
        <v>134.83037693967538</v>
      </c>
      <c r="DA280" s="63" t="s">
        <v>2917</v>
      </c>
    </row>
    <row r="281" spans="1:105" ht="12" customHeight="1" x14ac:dyDescent="0.25">
      <c r="A281" s="97" t="s">
        <v>53</v>
      </c>
      <c r="B281" s="99">
        <v>0.76274129918707767</v>
      </c>
      <c r="C281" s="99">
        <v>0.824228503642078</v>
      </c>
      <c r="D281" s="99">
        <v>0.84433012340339975</v>
      </c>
      <c r="E281" s="99">
        <v>0.79220066793017974</v>
      </c>
      <c r="F281" s="99">
        <v>0.77522463347092463</v>
      </c>
      <c r="G281" s="99">
        <v>0.81127960040977176</v>
      </c>
      <c r="H281" s="99">
        <v>0.89202339945045306</v>
      </c>
      <c r="I281" s="99">
        <v>0.77432969462131607</v>
      </c>
      <c r="J281" s="99">
        <v>0.80644843462949578</v>
      </c>
      <c r="K281" s="99">
        <v>0.8212450806573941</v>
      </c>
      <c r="L281" s="99">
        <v>0.95724643393222308</v>
      </c>
      <c r="M281" s="99">
        <v>0.81532486935517345</v>
      </c>
      <c r="N281" s="99">
        <v>0.85978447877060804</v>
      </c>
      <c r="O281" s="99">
        <v>0.83593892127676772</v>
      </c>
      <c r="P281" s="99">
        <v>0.73819058891048628</v>
      </c>
      <c r="Q281" s="99">
        <v>0.71762111110227045</v>
      </c>
      <c r="R281" s="99">
        <v>0.79286431237645527</v>
      </c>
      <c r="S281" s="99">
        <v>0.8299553085132213</v>
      </c>
      <c r="T281" s="99">
        <v>0.88727062615941243</v>
      </c>
      <c r="U281" s="99">
        <v>0.74799847704398192</v>
      </c>
      <c r="V281" s="99">
        <v>0.82921651118565831</v>
      </c>
      <c r="W281" s="99">
        <v>0.84768174333074209</v>
      </c>
      <c r="DA281" s="63" t="s">
        <v>2918</v>
      </c>
    </row>
    <row r="282" spans="1:105" ht="12" customHeight="1" x14ac:dyDescent="0.25">
      <c r="A282" s="121" t="s">
        <v>92</v>
      </c>
      <c r="B282" s="123">
        <f t="shared" ref="B282:W282" si="130">B283</f>
        <v>1.6778393350147384E-3</v>
      </c>
      <c r="C282" s="123">
        <f t="shared" si="130"/>
        <v>1.8099884724725882E-3</v>
      </c>
      <c r="D282" s="123">
        <f t="shared" si="130"/>
        <v>2.1153709715579813E-3</v>
      </c>
      <c r="E282" s="123">
        <f t="shared" si="130"/>
        <v>2.6992230544461981E-3</v>
      </c>
      <c r="F282" s="123">
        <f t="shared" si="130"/>
        <v>4.031818222569949E-3</v>
      </c>
      <c r="G282" s="123">
        <f t="shared" si="130"/>
        <v>5.0339855148258126E-3</v>
      </c>
      <c r="H282" s="123">
        <f t="shared" si="130"/>
        <v>8.2368714663908788E-3</v>
      </c>
      <c r="I282" s="123">
        <f t="shared" si="130"/>
        <v>1.1248952548602104E-2</v>
      </c>
      <c r="J282" s="123">
        <f t="shared" si="130"/>
        <v>1.4186652228899341E-2</v>
      </c>
      <c r="K282" s="123">
        <f t="shared" si="130"/>
        <v>1.7953220653350099E-2</v>
      </c>
      <c r="L282" s="123">
        <f t="shared" si="130"/>
        <v>3.4251932747860668E-2</v>
      </c>
      <c r="M282" s="123">
        <f t="shared" si="130"/>
        <v>2.3068302746330871E-2</v>
      </c>
      <c r="N282" s="123">
        <f t="shared" si="130"/>
        <v>3.3575863727308058E-2</v>
      </c>
      <c r="O282" s="123">
        <f t="shared" si="130"/>
        <v>3.9980185371277129E-2</v>
      </c>
      <c r="P282" s="123">
        <f t="shared" si="130"/>
        <v>5.2306270955612584E-2</v>
      </c>
      <c r="Q282" s="123">
        <f t="shared" si="130"/>
        <v>0.12882160798299061</v>
      </c>
      <c r="R282" s="123">
        <f t="shared" si="130"/>
        <v>9.851179496650464E-2</v>
      </c>
      <c r="S282" s="123">
        <f t="shared" si="130"/>
        <v>0.12311342287260518</v>
      </c>
      <c r="T282" s="123">
        <f t="shared" si="130"/>
        <v>0.16449731702229017</v>
      </c>
      <c r="U282" s="123">
        <f t="shared" si="130"/>
        <v>0.24513054902205114</v>
      </c>
      <c r="V282" s="123">
        <f t="shared" si="130"/>
        <v>0.15413529968473336</v>
      </c>
      <c r="W282" s="123">
        <f t="shared" si="130"/>
        <v>0.2007007626453664</v>
      </c>
      <c r="DA282" s="130" t="s">
        <v>2919</v>
      </c>
    </row>
    <row r="283" spans="1:105" ht="12" customHeight="1" x14ac:dyDescent="0.25">
      <c r="A283" s="97" t="s">
        <v>53</v>
      </c>
      <c r="B283" s="99">
        <f>RES_hhdet_tess!B8</f>
        <v>1.6778393350147384E-3</v>
      </c>
      <c r="C283" s="99">
        <f>RES_hhdet_tess!C8</f>
        <v>1.8099884724725882E-3</v>
      </c>
      <c r="D283" s="99">
        <f>RES_hhdet_tess!D8</f>
        <v>2.1153709715579813E-3</v>
      </c>
      <c r="E283" s="99">
        <f>RES_hhdet_tess!E8</f>
        <v>2.6992230544461981E-3</v>
      </c>
      <c r="F283" s="99">
        <f>RES_hhdet_tess!F8</f>
        <v>4.031818222569949E-3</v>
      </c>
      <c r="G283" s="99">
        <f>RES_hhdet_tess!G8</f>
        <v>5.0339855148258126E-3</v>
      </c>
      <c r="H283" s="99">
        <f>RES_hhdet_tess!H8</f>
        <v>8.2368714663908788E-3</v>
      </c>
      <c r="I283" s="99">
        <f>RES_hhdet_tess!I8</f>
        <v>1.1248952548602104E-2</v>
      </c>
      <c r="J283" s="99">
        <f>RES_hhdet_tess!J8</f>
        <v>1.4186652228899341E-2</v>
      </c>
      <c r="K283" s="99">
        <f>RES_hhdet_tess!K8</f>
        <v>1.7953220653350099E-2</v>
      </c>
      <c r="L283" s="99">
        <f>RES_hhdet_tess!L8</f>
        <v>3.4251932747860668E-2</v>
      </c>
      <c r="M283" s="99">
        <f>RES_hhdet_tess!M8</f>
        <v>2.3068302746330871E-2</v>
      </c>
      <c r="N283" s="99">
        <f>RES_hhdet_tess!N8</f>
        <v>3.3575863727308058E-2</v>
      </c>
      <c r="O283" s="99">
        <f>RES_hhdet_tess!O8</f>
        <v>3.9980185371277129E-2</v>
      </c>
      <c r="P283" s="99">
        <f>RES_hhdet_tess!P8</f>
        <v>5.2306270955612584E-2</v>
      </c>
      <c r="Q283" s="99">
        <f>RES_hhdet_tess!Q8</f>
        <v>0.12882160798299061</v>
      </c>
      <c r="R283" s="99">
        <f>RES_hhdet_tess!R8</f>
        <v>9.851179496650464E-2</v>
      </c>
      <c r="S283" s="99">
        <f>RES_hhdet_tess!S8</f>
        <v>0.12311342287260518</v>
      </c>
      <c r="T283" s="99">
        <f>RES_hhdet_tess!T8</f>
        <v>0.16449731702229017</v>
      </c>
      <c r="U283" s="99">
        <f>RES_hhdet_tess!U8</f>
        <v>0.24513054902205114</v>
      </c>
      <c r="V283" s="99">
        <f>RES_hhdet_tess!V8</f>
        <v>0.15413529968473336</v>
      </c>
      <c r="W283" s="99">
        <f>RES_hhdet_tess!W8</f>
        <v>0.2007007626453664</v>
      </c>
      <c r="DA283" s="63" t="s">
        <v>2920</v>
      </c>
    </row>
    <row r="284" spans="1:105" ht="12" customHeight="1" x14ac:dyDescent="0.25">
      <c r="A284" s="121" t="s">
        <v>55</v>
      </c>
      <c r="B284" s="123">
        <v>9.9376973754914744</v>
      </c>
      <c r="C284" s="123">
        <v>9.7304490180168575</v>
      </c>
      <c r="D284" s="123">
        <v>10.486129965255849</v>
      </c>
      <c r="E284" s="123">
        <v>11.270456290405658</v>
      </c>
      <c r="F284" s="123">
        <v>11.673792087342713</v>
      </c>
      <c r="G284" s="123">
        <v>11.716904810620154</v>
      </c>
      <c r="H284" s="123">
        <v>12.507796580182346</v>
      </c>
      <c r="I284" s="123">
        <v>11.911439544793373</v>
      </c>
      <c r="J284" s="123">
        <v>12.665825264607982</v>
      </c>
      <c r="K284" s="123">
        <v>13.197782962060581</v>
      </c>
      <c r="L284" s="123">
        <v>13.689234739624588</v>
      </c>
      <c r="M284" s="123">
        <v>13.675277194339191</v>
      </c>
      <c r="N284" s="123">
        <v>14.085791660424512</v>
      </c>
      <c r="O284" s="123">
        <v>14.466057262657076</v>
      </c>
      <c r="P284" s="123">
        <v>14.700402771542452</v>
      </c>
      <c r="Q284" s="123">
        <v>14.739906599995324</v>
      </c>
      <c r="R284" s="123">
        <v>15.316362584012978</v>
      </c>
      <c r="S284" s="123">
        <v>16.027518612713262</v>
      </c>
      <c r="T284" s="123">
        <v>16.713584261886364</v>
      </c>
      <c r="U284" s="123">
        <v>14.827568325661431</v>
      </c>
      <c r="V284" s="123">
        <v>16.010829143675711</v>
      </c>
      <c r="W284" s="123">
        <v>16.340359108473848</v>
      </c>
      <c r="DA284" s="130" t="s">
        <v>2921</v>
      </c>
    </row>
    <row r="285" spans="1:105" ht="12" customHeight="1" x14ac:dyDescent="0.25">
      <c r="A285" s="97" t="s">
        <v>143</v>
      </c>
      <c r="B285" s="99">
        <v>9.9327627422875739</v>
      </c>
      <c r="C285" s="99">
        <v>9.7445563607547392</v>
      </c>
      <c r="D285" s="99">
        <v>10.700842586196201</v>
      </c>
      <c r="E285" s="99">
        <v>10.967965822196071</v>
      </c>
      <c r="F285" s="99">
        <v>11.482395893243169</v>
      </c>
      <c r="G285" s="99">
        <v>11.869038276776744</v>
      </c>
      <c r="H285" s="99">
        <v>12.510226900465032</v>
      </c>
      <c r="I285" s="99">
        <v>11.932562148487442</v>
      </c>
      <c r="J285" s="99">
        <v>12.710987769533583</v>
      </c>
      <c r="K285" s="99">
        <v>13.223836483794772</v>
      </c>
      <c r="L285" s="99">
        <v>13.650704933717487</v>
      </c>
      <c r="M285" s="99">
        <v>13.660726161212306</v>
      </c>
      <c r="N285" s="99">
        <v>14.153756648420176</v>
      </c>
      <c r="O285" s="99">
        <v>14.437771894077677</v>
      </c>
      <c r="P285" s="99">
        <v>14.712011766103448</v>
      </c>
      <c r="Q285" s="99">
        <v>14.677300245245441</v>
      </c>
      <c r="R285" s="99">
        <v>15.308590865822341</v>
      </c>
      <c r="S285" s="99">
        <v>16.118060959572794</v>
      </c>
      <c r="T285" s="99">
        <v>16.969428958279234</v>
      </c>
      <c r="U285" s="99">
        <v>14.498126184961373</v>
      </c>
      <c r="V285" s="99">
        <v>15.824964436748527</v>
      </c>
      <c r="W285" s="99">
        <v>16.267316865182053</v>
      </c>
      <c r="DA285" s="63" t="s">
        <v>2922</v>
      </c>
    </row>
    <row r="286" spans="1:105" ht="12" customHeight="1" x14ac:dyDescent="0.25">
      <c r="A286" s="97" t="s">
        <v>124</v>
      </c>
      <c r="B286" s="99">
        <v>9.8407157013588673</v>
      </c>
      <c r="C286" s="99">
        <v>10.322227132576373</v>
      </c>
      <c r="D286" s="99">
        <v>10.504015087165078</v>
      </c>
      <c r="E286" s="99">
        <v>11.071223191022421</v>
      </c>
      <c r="F286" s="99">
        <v>11.463641945222031</v>
      </c>
      <c r="G286" s="99">
        <v>11.617084678446741</v>
      </c>
      <c r="H286" s="99">
        <v>11.845766357317528</v>
      </c>
      <c r="I286" s="99">
        <v>12.361036508855999</v>
      </c>
      <c r="J286" s="99">
        <v>12.746637880922531</v>
      </c>
      <c r="K286" s="99">
        <v>13.229844739706152</v>
      </c>
      <c r="L286" s="99">
        <v>13.494971381952359</v>
      </c>
      <c r="M286" s="99">
        <v>13.490033854965462</v>
      </c>
      <c r="N286" s="99">
        <v>14.242525256413696</v>
      </c>
      <c r="O286" s="99">
        <v>14.181619915734492</v>
      </c>
      <c r="P286" s="99">
        <v>14.443130281455694</v>
      </c>
      <c r="Q286" s="99">
        <v>14.505504838726733</v>
      </c>
      <c r="R286" s="99">
        <v>15.05567132144121</v>
      </c>
      <c r="S286" s="99">
        <v>15.531225504271434</v>
      </c>
      <c r="T286" s="99">
        <v>16.200996182888169</v>
      </c>
      <c r="U286" s="99">
        <v>17.29134038335522</v>
      </c>
      <c r="V286" s="99">
        <v>17.204081767671401</v>
      </c>
      <c r="W286" s="99">
        <v>16.712646891688479</v>
      </c>
      <c r="DA286" s="63" t="s">
        <v>2923</v>
      </c>
    </row>
    <row r="287" spans="1:105" ht="12" customHeight="1" x14ac:dyDescent="0.25">
      <c r="A287" s="97" t="s">
        <v>123</v>
      </c>
      <c r="B287" s="99">
        <v>0</v>
      </c>
      <c r="C287" s="99">
        <v>0</v>
      </c>
      <c r="D287" s="99">
        <v>0</v>
      </c>
      <c r="E287" s="99">
        <v>0</v>
      </c>
      <c r="F287" s="99">
        <v>0</v>
      </c>
      <c r="G287" s="99">
        <v>0</v>
      </c>
      <c r="H287" s="99">
        <v>0</v>
      </c>
      <c r="I287" s="99">
        <v>0</v>
      </c>
      <c r="J287" s="99">
        <v>0</v>
      </c>
      <c r="K287" s="99">
        <v>13.210512352363605</v>
      </c>
      <c r="L287" s="99">
        <v>13.478198385745872</v>
      </c>
      <c r="M287" s="99">
        <v>13.478964082503675</v>
      </c>
      <c r="N287" s="99">
        <v>14.237291988225603</v>
      </c>
      <c r="O287" s="99">
        <v>14.17423340275195</v>
      </c>
      <c r="P287" s="99">
        <v>14.412206585887994</v>
      </c>
      <c r="Q287" s="99">
        <v>14.469248257906736</v>
      </c>
      <c r="R287" s="99">
        <v>15.023563117871602</v>
      </c>
      <c r="S287" s="99">
        <v>15.502047382798978</v>
      </c>
      <c r="T287" s="99">
        <v>16.194281948144621</v>
      </c>
      <c r="U287" s="99">
        <v>17.286310472400238</v>
      </c>
      <c r="V287" s="99">
        <v>17.20391102472119</v>
      </c>
      <c r="W287" s="99">
        <v>16.707548784334314</v>
      </c>
      <c r="DA287" s="63" t="s">
        <v>2924</v>
      </c>
    </row>
    <row r="288" spans="1:105" ht="12" customHeight="1" x14ac:dyDescent="0.25">
      <c r="A288" s="100" t="s">
        <v>50</v>
      </c>
      <c r="B288" s="102">
        <v>0</v>
      </c>
      <c r="C288" s="102">
        <v>0</v>
      </c>
      <c r="D288" s="102">
        <v>0</v>
      </c>
      <c r="E288" s="102">
        <v>0</v>
      </c>
      <c r="F288" s="102">
        <v>0</v>
      </c>
      <c r="G288" s="102">
        <v>0</v>
      </c>
      <c r="H288" s="102">
        <v>0</v>
      </c>
      <c r="I288" s="102">
        <v>0</v>
      </c>
      <c r="J288" s="102">
        <v>0</v>
      </c>
      <c r="K288" s="102">
        <v>6.5153714381054426</v>
      </c>
      <c r="L288" s="102">
        <v>6.9448202234917691</v>
      </c>
      <c r="M288" s="102">
        <v>6.6993939442890706</v>
      </c>
      <c r="N288" s="102">
        <v>6.8394155437844422</v>
      </c>
      <c r="O288" s="102">
        <v>7.0000252243371772</v>
      </c>
      <c r="P288" s="102">
        <v>6.9795174642425524</v>
      </c>
      <c r="Q288" s="102">
        <v>7.0995858948089863</v>
      </c>
      <c r="R288" s="102">
        <v>7.2890005588237061</v>
      </c>
      <c r="S288" s="102">
        <v>7.3894268199009696</v>
      </c>
      <c r="T288" s="102">
        <v>9.0351509516291344</v>
      </c>
      <c r="U288" s="102">
        <v>8.7585180798813713</v>
      </c>
      <c r="V288" s="102">
        <v>8.5650157561951179</v>
      </c>
      <c r="W288" s="102">
        <v>8.0823123786179938</v>
      </c>
      <c r="DA288" s="131" t="s">
        <v>2925</v>
      </c>
    </row>
    <row r="289" spans="1:105" ht="12" customHeight="1" x14ac:dyDescent="0.25">
      <c r="A289" s="103" t="s">
        <v>52</v>
      </c>
      <c r="B289" s="105">
        <v>0</v>
      </c>
      <c r="C289" s="105">
        <v>0</v>
      </c>
      <c r="D289" s="105">
        <v>0</v>
      </c>
      <c r="E289" s="105">
        <v>0</v>
      </c>
      <c r="F289" s="105">
        <v>0</v>
      </c>
      <c r="G289" s="105">
        <v>0</v>
      </c>
      <c r="H289" s="105">
        <v>0</v>
      </c>
      <c r="I289" s="105">
        <v>0</v>
      </c>
      <c r="J289" s="105">
        <v>0</v>
      </c>
      <c r="K289" s="105">
        <v>6.695140914258161</v>
      </c>
      <c r="L289" s="105">
        <v>6.5333781622541034</v>
      </c>
      <c r="M289" s="105">
        <v>6.7795701382146039</v>
      </c>
      <c r="N289" s="105">
        <v>7.3978764444411622</v>
      </c>
      <c r="O289" s="105">
        <v>7.1742081784147729</v>
      </c>
      <c r="P289" s="105">
        <v>7.4326891216454447</v>
      </c>
      <c r="Q289" s="105">
        <v>7.3696623630977509</v>
      </c>
      <c r="R289" s="105">
        <v>7.7345625590478972</v>
      </c>
      <c r="S289" s="105">
        <v>8.1126205628980053</v>
      </c>
      <c r="T289" s="105">
        <v>7.1591309965154855</v>
      </c>
      <c r="U289" s="105">
        <v>8.5277923925188688</v>
      </c>
      <c r="V289" s="105">
        <v>8.638895268526074</v>
      </c>
      <c r="W289" s="105">
        <v>8.6252364057163184</v>
      </c>
      <c r="DA289" s="132" t="s">
        <v>2926</v>
      </c>
    </row>
    <row r="290" spans="1:105" ht="12" customHeight="1" x14ac:dyDescent="0.25">
      <c r="A290" s="106" t="s">
        <v>122</v>
      </c>
      <c r="B290" s="102">
        <v>10.195575267912695</v>
      </c>
      <c r="C290" s="102">
        <v>8.816331058694665</v>
      </c>
      <c r="D290" s="102">
        <v>6.7199149592177152</v>
      </c>
      <c r="E290" s="102">
        <v>14.245454537280908</v>
      </c>
      <c r="F290" s="102">
        <v>13.288027562797758</v>
      </c>
      <c r="G290" s="102">
        <v>10.568602009997168</v>
      </c>
      <c r="H290" s="102">
        <v>12.631129734891285</v>
      </c>
      <c r="I290" s="102">
        <v>11.63578206646325</v>
      </c>
      <c r="J290" s="102">
        <v>12.288930220346554</v>
      </c>
      <c r="K290" s="102">
        <v>13.002605949298143</v>
      </c>
      <c r="L290" s="102">
        <v>13.982098188877485</v>
      </c>
      <c r="M290" s="102">
        <v>13.797088829893577</v>
      </c>
      <c r="N290" s="102">
        <v>13.633193697202504</v>
      </c>
      <c r="O290" s="102">
        <v>14.669805788417751</v>
      </c>
      <c r="P290" s="102">
        <v>14.678492528707949</v>
      </c>
      <c r="Q290" s="102">
        <v>15.139991172401535</v>
      </c>
      <c r="R290" s="102">
        <v>15.420034327518202</v>
      </c>
      <c r="S290" s="102">
        <v>15.612869366677275</v>
      </c>
      <c r="T290" s="102">
        <v>15.284624201250761</v>
      </c>
      <c r="U290" s="102">
        <v>16.533743271314741</v>
      </c>
      <c r="V290" s="102">
        <v>17.098220876398262</v>
      </c>
      <c r="W290" s="102">
        <v>16.877252335106984</v>
      </c>
      <c r="DA290" s="131" t="s">
        <v>2927</v>
      </c>
    </row>
    <row r="291" spans="1:105" ht="12" customHeight="1" x14ac:dyDescent="0.25">
      <c r="A291" s="107" t="s">
        <v>121</v>
      </c>
      <c r="B291" s="105">
        <v>0</v>
      </c>
      <c r="C291" s="105">
        <v>0</v>
      </c>
      <c r="D291" s="105">
        <v>0</v>
      </c>
      <c r="E291" s="105">
        <v>0</v>
      </c>
      <c r="F291" s="105">
        <v>0</v>
      </c>
      <c r="G291" s="105">
        <v>0</v>
      </c>
      <c r="H291" s="105">
        <v>0</v>
      </c>
      <c r="I291" s="105">
        <v>0</v>
      </c>
      <c r="J291" s="105">
        <v>0</v>
      </c>
      <c r="K291" s="105">
        <v>12.984006090157617</v>
      </c>
      <c r="L291" s="105">
        <v>13.969745989532848</v>
      </c>
      <c r="M291" s="105">
        <v>13.792206739513798</v>
      </c>
      <c r="N291" s="105">
        <v>13.63179715196179</v>
      </c>
      <c r="O291" s="105">
        <v>14.671055679081194</v>
      </c>
      <c r="P291" s="105">
        <v>14.639203386166804</v>
      </c>
      <c r="Q291" s="105">
        <v>15.080064509666702</v>
      </c>
      <c r="R291" s="105">
        <v>15.362150129769642</v>
      </c>
      <c r="S291" s="105">
        <v>15.544818456185689</v>
      </c>
      <c r="T291" s="105">
        <v>15.247209866290861</v>
      </c>
      <c r="U291" s="105">
        <v>16.517405974471263</v>
      </c>
      <c r="V291" s="105">
        <v>17.091417519308017</v>
      </c>
      <c r="W291" s="105">
        <v>16.875920588017674</v>
      </c>
      <c r="DA291" s="132" t="s">
        <v>2928</v>
      </c>
    </row>
    <row r="292" spans="1:105" ht="12" customHeight="1" x14ac:dyDescent="0.25">
      <c r="A292" s="108" t="s">
        <v>53</v>
      </c>
      <c r="B292" s="99">
        <v>0</v>
      </c>
      <c r="C292" s="99">
        <v>0</v>
      </c>
      <c r="D292" s="99">
        <v>0</v>
      </c>
      <c r="E292" s="99">
        <v>0</v>
      </c>
      <c r="F292" s="99">
        <v>0</v>
      </c>
      <c r="G292" s="99">
        <v>0</v>
      </c>
      <c r="H292" s="99">
        <v>0</v>
      </c>
      <c r="I292" s="99">
        <v>0</v>
      </c>
      <c r="J292" s="99">
        <v>0</v>
      </c>
      <c r="K292" s="99">
        <v>6.4040948634212924</v>
      </c>
      <c r="L292" s="99">
        <v>7.2082822680730834</v>
      </c>
      <c r="M292" s="99">
        <v>6.8566256831683905</v>
      </c>
      <c r="N292" s="99">
        <v>6.5415955303170463</v>
      </c>
      <c r="O292" s="99">
        <v>7.2519702357455751</v>
      </c>
      <c r="P292" s="99">
        <v>7.0953172247166965</v>
      </c>
      <c r="Q292" s="99">
        <v>7.4168076768192872</v>
      </c>
      <c r="R292" s="99">
        <v>7.4862891934216726</v>
      </c>
      <c r="S292" s="99">
        <v>7.4395801143788391</v>
      </c>
      <c r="T292" s="99">
        <v>8.4080399846504541</v>
      </c>
      <c r="U292" s="99">
        <v>8.3649630732087452</v>
      </c>
      <c r="V292" s="99">
        <v>8.54089904806</v>
      </c>
      <c r="W292" s="99">
        <v>8.0953545695545515</v>
      </c>
      <c r="DA292" s="63" t="s">
        <v>2929</v>
      </c>
    </row>
    <row r="293" spans="1:105" ht="12" customHeight="1" x14ac:dyDescent="0.25">
      <c r="A293" s="108" t="s">
        <v>52</v>
      </c>
      <c r="B293" s="99">
        <v>0</v>
      </c>
      <c r="C293" s="99">
        <v>0</v>
      </c>
      <c r="D293" s="99">
        <v>0</v>
      </c>
      <c r="E293" s="99">
        <v>0</v>
      </c>
      <c r="F293" s="99">
        <v>0</v>
      </c>
      <c r="G293" s="99">
        <v>0</v>
      </c>
      <c r="H293" s="99">
        <v>0</v>
      </c>
      <c r="I293" s="99">
        <v>0</v>
      </c>
      <c r="J293" s="99">
        <v>0</v>
      </c>
      <c r="K293" s="99">
        <v>6.5799112267363249</v>
      </c>
      <c r="L293" s="99">
        <v>6.7614637214597657</v>
      </c>
      <c r="M293" s="99">
        <v>6.9355810563454083</v>
      </c>
      <c r="N293" s="99">
        <v>7.0902016216447441</v>
      </c>
      <c r="O293" s="99">
        <v>7.4190854433356188</v>
      </c>
      <c r="P293" s="99">
        <v>7.5438861614501072</v>
      </c>
      <c r="Q293" s="99">
        <v>7.6632568328474182</v>
      </c>
      <c r="R293" s="99">
        <v>7.8758609363479666</v>
      </c>
      <c r="S293" s="99">
        <v>8.1052383418068512</v>
      </c>
      <c r="T293" s="99">
        <v>6.8391698816404043</v>
      </c>
      <c r="U293" s="99">
        <v>8.1524429012625195</v>
      </c>
      <c r="V293" s="99">
        <v>8.5505184712480204</v>
      </c>
      <c r="W293" s="99">
        <v>8.7805660184631247</v>
      </c>
      <c r="DA293" s="63" t="s">
        <v>2930</v>
      </c>
    </row>
    <row r="294" spans="1:105" ht="12" customHeight="1" x14ac:dyDescent="0.25">
      <c r="A294" s="121" t="s">
        <v>54</v>
      </c>
      <c r="B294" s="123">
        <v>4.8777769204218515</v>
      </c>
      <c r="C294" s="123">
        <v>4.819750685522024</v>
      </c>
      <c r="D294" s="123">
        <v>5.0800256807834812</v>
      </c>
      <c r="E294" s="123">
        <v>7.6744041822839852</v>
      </c>
      <c r="F294" s="123">
        <v>7.5321436547108602</v>
      </c>
      <c r="G294" s="123">
        <v>6.9191131075457886</v>
      </c>
      <c r="H294" s="123">
        <v>7.4159327733751814</v>
      </c>
      <c r="I294" s="123">
        <v>7.309095701084563</v>
      </c>
      <c r="J294" s="123">
        <v>7.6493348660917286</v>
      </c>
      <c r="K294" s="123">
        <v>7.8354865743341708</v>
      </c>
      <c r="L294" s="123">
        <v>8.1896907086914261</v>
      </c>
      <c r="M294" s="123">
        <v>7.7322087945751123</v>
      </c>
      <c r="N294" s="123">
        <v>7.6895418078947593</v>
      </c>
      <c r="O294" s="123">
        <v>7.5487660009817414</v>
      </c>
      <c r="P294" s="123">
        <v>7.337780924934389</v>
      </c>
      <c r="Q294" s="123">
        <v>7.2907975677405492</v>
      </c>
      <c r="R294" s="123">
        <v>7.4239077406443919</v>
      </c>
      <c r="S294" s="123">
        <v>7.5680110655334794</v>
      </c>
      <c r="T294" s="123">
        <v>7.6983016022146362</v>
      </c>
      <c r="U294" s="123">
        <v>7.7632151625218224</v>
      </c>
      <c r="V294" s="123">
        <v>7.7264270984793821</v>
      </c>
      <c r="W294" s="123">
        <v>7.4767317629011014</v>
      </c>
      <c r="DA294" s="130" t="s">
        <v>2931</v>
      </c>
    </row>
    <row r="295" spans="1:105" ht="12" customHeight="1" x14ac:dyDescent="0.25">
      <c r="A295" s="97" t="s">
        <v>51</v>
      </c>
      <c r="B295" s="99">
        <v>4.8667563324580669</v>
      </c>
      <c r="C295" s="99">
        <v>4.6185758580160208</v>
      </c>
      <c r="D295" s="99">
        <v>5.5241892796755998</v>
      </c>
      <c r="E295" s="99">
        <v>7.1232868151324826</v>
      </c>
      <c r="F295" s="99">
        <v>7.2109163238295526</v>
      </c>
      <c r="G295" s="99">
        <v>7.2250260228672554</v>
      </c>
      <c r="H295" s="99">
        <v>7.619694525390373</v>
      </c>
      <c r="I295" s="99">
        <v>7.1939724933057816</v>
      </c>
      <c r="J295" s="99">
        <v>7.7008586368339511</v>
      </c>
      <c r="K295" s="99">
        <v>7.9035908201490939</v>
      </c>
      <c r="L295" s="99">
        <v>8.0812289736591278</v>
      </c>
      <c r="M295" s="99">
        <v>7.6901966216146533</v>
      </c>
      <c r="N295" s="99">
        <v>7.7161431419444906</v>
      </c>
      <c r="O295" s="99">
        <v>7.4788290646042643</v>
      </c>
      <c r="P295" s="99">
        <v>7.4473385563521095</v>
      </c>
      <c r="Q295" s="99">
        <v>7.3494607419064941</v>
      </c>
      <c r="R295" s="99">
        <v>7.4816352620480702</v>
      </c>
      <c r="S295" s="99">
        <v>7.7845717818257221</v>
      </c>
      <c r="T295" s="99">
        <v>7.8288930270810742</v>
      </c>
      <c r="U295" s="99">
        <v>7.1178796416852066</v>
      </c>
      <c r="V295" s="99">
        <v>7.9398447940411812</v>
      </c>
      <c r="W295" s="99">
        <v>7.4510695789856847</v>
      </c>
      <c r="DA295" s="63" t="s">
        <v>2932</v>
      </c>
    </row>
    <row r="296" spans="1:105" ht="12" customHeight="1" x14ac:dyDescent="0.25">
      <c r="A296" s="97" t="s">
        <v>50</v>
      </c>
      <c r="B296" s="99">
        <v>4.8629621094033233</v>
      </c>
      <c r="C296" s="99">
        <v>4.9786293301317679</v>
      </c>
      <c r="D296" s="99">
        <v>5.4001325224939576</v>
      </c>
      <c r="E296" s="99">
        <v>7.1775305468266613</v>
      </c>
      <c r="F296" s="99">
        <v>7.2063663056558038</v>
      </c>
      <c r="G296" s="99">
        <v>7.0470956752779994</v>
      </c>
      <c r="H296" s="99">
        <v>7.162311314849183</v>
      </c>
      <c r="I296" s="99">
        <v>7.4682675123597546</v>
      </c>
      <c r="J296" s="99">
        <v>7.6990973838990469</v>
      </c>
      <c r="K296" s="99">
        <v>7.9446339210055461</v>
      </c>
      <c r="L296" s="99">
        <v>8.05078518391492</v>
      </c>
      <c r="M296" s="99">
        <v>7.7061548382097937</v>
      </c>
      <c r="N296" s="99">
        <v>7.7240601442877841</v>
      </c>
      <c r="O296" s="99">
        <v>7.4091920847944115</v>
      </c>
      <c r="P296" s="99">
        <v>7.3304149047010476</v>
      </c>
      <c r="Q296" s="99">
        <v>7.2838064308662878</v>
      </c>
      <c r="R296" s="99">
        <v>7.3806982451561902</v>
      </c>
      <c r="S296" s="99">
        <v>7.4514459810291083</v>
      </c>
      <c r="T296" s="99">
        <v>7.6787142576060479</v>
      </c>
      <c r="U296" s="99">
        <v>8.0368657630168112</v>
      </c>
      <c r="V296" s="99">
        <v>7.639493780852658</v>
      </c>
      <c r="W296" s="99">
        <v>7.3904167041029005</v>
      </c>
      <c r="DA296" s="63" t="s">
        <v>2933</v>
      </c>
    </row>
    <row r="297" spans="1:105" ht="12" customHeight="1" x14ac:dyDescent="0.25">
      <c r="A297" s="109" t="s">
        <v>120</v>
      </c>
      <c r="B297" s="110">
        <v>4.9768249930520554</v>
      </c>
      <c r="C297" s="110">
        <v>4.3224673267271108</v>
      </c>
      <c r="D297" s="110">
        <v>3.4156554719111698</v>
      </c>
      <c r="E297" s="110">
        <v>9.2400663003347354</v>
      </c>
      <c r="F297" s="110">
        <v>8.3686603974235751</v>
      </c>
      <c r="G297" s="110">
        <v>6.4752687750109725</v>
      </c>
      <c r="H297" s="110">
        <v>7.7725524305376981</v>
      </c>
      <c r="I297" s="110">
        <v>7.0673110904110015</v>
      </c>
      <c r="J297" s="110">
        <v>7.518991344672922</v>
      </c>
      <c r="K297" s="110">
        <v>7.5903502537007661</v>
      </c>
      <c r="L297" s="110">
        <v>8.4865620655537146</v>
      </c>
      <c r="M297" s="110">
        <v>7.7986346731063323</v>
      </c>
      <c r="N297" s="110">
        <v>7.6194351849739164</v>
      </c>
      <c r="O297" s="110">
        <v>7.8051598013100207</v>
      </c>
      <c r="P297" s="110">
        <v>7.2793700137454502</v>
      </c>
      <c r="Q297" s="110">
        <v>7.2635422149671918</v>
      </c>
      <c r="R297" s="110">
        <v>7.456290539042433</v>
      </c>
      <c r="S297" s="110">
        <v>7.6199752899883446</v>
      </c>
      <c r="T297" s="110">
        <v>7.6350524154311019</v>
      </c>
      <c r="U297" s="110">
        <v>7.6930578146474193</v>
      </c>
      <c r="V297" s="110">
        <v>7.745345193495921</v>
      </c>
      <c r="W297" s="110">
        <v>7.6771324034468202</v>
      </c>
      <c r="DA297" s="60" t="s">
        <v>2934</v>
      </c>
    </row>
    <row r="299" spans="1:105" ht="12" customHeight="1" x14ac:dyDescent="0.25">
      <c r="A299" s="116" t="s">
        <v>167</v>
      </c>
      <c r="B299" s="118">
        <f t="shared" ref="B299:Q299" si="131">B300+B303+B305+B315</f>
        <v>62.657918686187507</v>
      </c>
      <c r="C299" s="118">
        <f t="shared" si="131"/>
        <v>66.470972569378446</v>
      </c>
      <c r="D299" s="118">
        <f t="shared" si="131"/>
        <v>68.316995939475788</v>
      </c>
      <c r="E299" s="118">
        <f t="shared" si="131"/>
        <v>64.441260464494178</v>
      </c>
      <c r="F299" s="118">
        <f t="shared" si="131"/>
        <v>63.673375579814646</v>
      </c>
      <c r="G299" s="118">
        <f t="shared" si="131"/>
        <v>66.505052655362036</v>
      </c>
      <c r="H299" s="118">
        <f t="shared" si="131"/>
        <v>72.44457473890354</v>
      </c>
      <c r="I299" s="118">
        <f t="shared" si="131"/>
        <v>64.863769265654241</v>
      </c>
      <c r="J299" s="118">
        <f t="shared" si="131"/>
        <v>67.689358057304332</v>
      </c>
      <c r="K299" s="118">
        <f t="shared" si="131"/>
        <v>69.475567080457168</v>
      </c>
      <c r="L299" s="118">
        <f t="shared" si="131"/>
        <v>78.919067085037298</v>
      </c>
      <c r="M299" s="118">
        <f t="shared" si="131"/>
        <v>69.386530781385858</v>
      </c>
      <c r="N299" s="118">
        <f t="shared" si="131"/>
        <v>72.705429630571544</v>
      </c>
      <c r="O299" s="118">
        <f t="shared" si="131"/>
        <v>71.457999379999293</v>
      </c>
      <c r="P299" s="118">
        <f t="shared" si="131"/>
        <v>65.844056876408644</v>
      </c>
      <c r="Q299" s="118">
        <f t="shared" si="131"/>
        <v>64.848227403677896</v>
      </c>
      <c r="R299" s="118">
        <f t="shared" ref="R299:V299" si="132">R300+R303+R305+R315</f>
        <v>70.989528385672827</v>
      </c>
      <c r="S299" s="118">
        <f t="shared" si="132"/>
        <v>74.343674734585207</v>
      </c>
      <c r="T299" s="118">
        <f t="shared" si="132"/>
        <v>77.925964632743487</v>
      </c>
      <c r="U299" s="118">
        <f t="shared" si="132"/>
        <v>66.549347969705167</v>
      </c>
      <c r="V299" s="118">
        <f t="shared" si="132"/>
        <v>72.376559415667785</v>
      </c>
      <c r="W299" s="118">
        <f t="shared" ref="W299" si="133">W300+W303+W305+W315</f>
        <v>74.989009941367797</v>
      </c>
      <c r="DA299" s="129" t="s">
        <v>3083</v>
      </c>
    </row>
    <row r="300" spans="1:105" ht="12" customHeight="1" x14ac:dyDescent="0.25">
      <c r="A300" s="121" t="s">
        <v>57</v>
      </c>
      <c r="B300" s="123">
        <f t="shared" ref="B300:Q300" si="134">SUM(B301:B302)</f>
        <v>55.501628464490871</v>
      </c>
      <c r="C300" s="123">
        <f t="shared" si="134"/>
        <v>59.489380948212002</v>
      </c>
      <c r="D300" s="123">
        <f t="shared" si="134"/>
        <v>60.865294852030132</v>
      </c>
      <c r="E300" s="123">
        <f t="shared" si="134"/>
        <v>56.710478951321463</v>
      </c>
      <c r="F300" s="123">
        <f t="shared" si="134"/>
        <v>55.91611931982073</v>
      </c>
      <c r="G300" s="123">
        <f t="shared" si="134"/>
        <v>58.70979916227499</v>
      </c>
      <c r="H300" s="123">
        <f t="shared" si="134"/>
        <v>64.282740853518888</v>
      </c>
      <c r="I300" s="123">
        <f t="shared" si="134"/>
        <v>56.954085976167931</v>
      </c>
      <c r="J300" s="123">
        <f t="shared" si="134"/>
        <v>59.429224604828427</v>
      </c>
      <c r="K300" s="123">
        <f t="shared" si="134"/>
        <v>61.025877176237096</v>
      </c>
      <c r="L300" s="123">
        <f t="shared" si="134"/>
        <v>70.410254527019134</v>
      </c>
      <c r="M300" s="123">
        <f t="shared" si="134"/>
        <v>61.078586747361577</v>
      </c>
      <c r="N300" s="123">
        <f t="shared" si="134"/>
        <v>64.269390147693855</v>
      </c>
      <c r="O300" s="123">
        <f t="shared" si="134"/>
        <v>63.084958642138346</v>
      </c>
      <c r="P300" s="123">
        <f t="shared" si="134"/>
        <v>57.4153976884418</v>
      </c>
      <c r="Q300" s="123">
        <f t="shared" si="134"/>
        <v>56.511512934267678</v>
      </c>
      <c r="R300" s="123">
        <f t="shared" ref="R300:V300" si="135">SUM(R301:R302)</f>
        <v>62.392223488153228</v>
      </c>
      <c r="S300" s="123">
        <f t="shared" si="135"/>
        <v>65.368390531953935</v>
      </c>
      <c r="T300" s="123">
        <f t="shared" si="135"/>
        <v>68.525656673873371</v>
      </c>
      <c r="U300" s="123">
        <f t="shared" si="135"/>
        <v>58.224638987798166</v>
      </c>
      <c r="V300" s="123">
        <f t="shared" si="135"/>
        <v>63.575416163621071</v>
      </c>
      <c r="W300" s="123">
        <f t="shared" ref="W300" si="136">SUM(W301:W302)</f>
        <v>66.007497790338661</v>
      </c>
      <c r="DA300" s="130" t="s">
        <v>3084</v>
      </c>
    </row>
    <row r="301" spans="1:105" ht="12" customHeight="1" x14ac:dyDescent="0.25">
      <c r="A301" s="97" t="s">
        <v>51</v>
      </c>
      <c r="B301" s="99">
        <v>55.501628464490871</v>
      </c>
      <c r="C301" s="99">
        <v>59.489380948212002</v>
      </c>
      <c r="D301" s="99">
        <v>60.865294852030132</v>
      </c>
      <c r="E301" s="99">
        <v>56.710478951321463</v>
      </c>
      <c r="F301" s="99">
        <v>55.91611931982073</v>
      </c>
      <c r="G301" s="99">
        <v>58.70979916227499</v>
      </c>
      <c r="H301" s="99">
        <v>64.282740853518888</v>
      </c>
      <c r="I301" s="99">
        <v>56.954085976167931</v>
      </c>
      <c r="J301" s="99">
        <v>59.429224604828427</v>
      </c>
      <c r="K301" s="99">
        <v>61.025877176237096</v>
      </c>
      <c r="L301" s="99">
        <v>70.410254527019134</v>
      </c>
      <c r="M301" s="99">
        <v>61.078586747361577</v>
      </c>
      <c r="N301" s="99">
        <v>64.269390147693855</v>
      </c>
      <c r="O301" s="99">
        <v>63.084958642138346</v>
      </c>
      <c r="P301" s="99">
        <v>57.4153976884418</v>
      </c>
      <c r="Q301" s="99">
        <v>56.511512934267678</v>
      </c>
      <c r="R301" s="99">
        <v>62.392223488153228</v>
      </c>
      <c r="S301" s="99">
        <v>65.368390531953935</v>
      </c>
      <c r="T301" s="99">
        <v>68.525656673873371</v>
      </c>
      <c r="U301" s="99">
        <v>58.224638987798166</v>
      </c>
      <c r="V301" s="99">
        <v>63.575416163621071</v>
      </c>
      <c r="W301" s="99">
        <v>66.007497790338661</v>
      </c>
      <c r="DA301" s="63" t="s">
        <v>3085</v>
      </c>
    </row>
    <row r="302" spans="1:105" ht="12" customHeight="1" x14ac:dyDescent="0.25">
      <c r="A302" s="97" t="s">
        <v>53</v>
      </c>
      <c r="B302" s="99">
        <v>0</v>
      </c>
      <c r="C302" s="99">
        <v>0</v>
      </c>
      <c r="D302" s="99">
        <v>0</v>
      </c>
      <c r="E302" s="99">
        <v>0</v>
      </c>
      <c r="F302" s="99">
        <v>0</v>
      </c>
      <c r="G302" s="99">
        <v>0</v>
      </c>
      <c r="H302" s="99">
        <v>0</v>
      </c>
      <c r="I302" s="99">
        <v>0</v>
      </c>
      <c r="J302" s="99">
        <v>0</v>
      </c>
      <c r="K302" s="99">
        <v>0</v>
      </c>
      <c r="L302" s="99">
        <v>0</v>
      </c>
      <c r="M302" s="99">
        <v>0</v>
      </c>
      <c r="N302" s="99">
        <v>0</v>
      </c>
      <c r="O302" s="99">
        <v>0</v>
      </c>
      <c r="P302" s="99">
        <v>0</v>
      </c>
      <c r="Q302" s="99">
        <v>0</v>
      </c>
      <c r="R302" s="99">
        <v>0</v>
      </c>
      <c r="S302" s="99">
        <v>0</v>
      </c>
      <c r="T302" s="99">
        <v>0</v>
      </c>
      <c r="U302" s="99">
        <v>0</v>
      </c>
      <c r="V302" s="99">
        <v>0</v>
      </c>
      <c r="W302" s="99">
        <v>0</v>
      </c>
      <c r="DA302" s="63" t="s">
        <v>3086</v>
      </c>
    </row>
    <row r="303" spans="1:105" ht="12" customHeight="1" x14ac:dyDescent="0.25">
      <c r="A303" s="121" t="s">
        <v>92</v>
      </c>
      <c r="B303" s="123">
        <f t="shared" ref="B303:W303" si="137">B304</f>
        <v>0</v>
      </c>
      <c r="C303" s="123">
        <f t="shared" si="137"/>
        <v>0</v>
      </c>
      <c r="D303" s="123">
        <f t="shared" si="137"/>
        <v>0</v>
      </c>
      <c r="E303" s="123">
        <f t="shared" si="137"/>
        <v>0</v>
      </c>
      <c r="F303" s="123">
        <f t="shared" si="137"/>
        <v>0</v>
      </c>
      <c r="G303" s="123">
        <f t="shared" si="137"/>
        <v>0</v>
      </c>
      <c r="H303" s="123">
        <f t="shared" si="137"/>
        <v>0</v>
      </c>
      <c r="I303" s="123">
        <f t="shared" si="137"/>
        <v>0</v>
      </c>
      <c r="J303" s="123">
        <f t="shared" si="137"/>
        <v>0</v>
      </c>
      <c r="K303" s="123">
        <f t="shared" si="137"/>
        <v>0</v>
      </c>
      <c r="L303" s="123">
        <f t="shared" si="137"/>
        <v>0</v>
      </c>
      <c r="M303" s="123">
        <f t="shared" si="137"/>
        <v>0</v>
      </c>
      <c r="N303" s="123">
        <f t="shared" si="137"/>
        <v>0</v>
      </c>
      <c r="O303" s="123">
        <f t="shared" si="137"/>
        <v>0</v>
      </c>
      <c r="P303" s="123">
        <f t="shared" si="137"/>
        <v>0</v>
      </c>
      <c r="Q303" s="123">
        <f t="shared" si="137"/>
        <v>0</v>
      </c>
      <c r="R303" s="123">
        <f t="shared" si="137"/>
        <v>0</v>
      </c>
      <c r="S303" s="123">
        <f t="shared" si="137"/>
        <v>0</v>
      </c>
      <c r="T303" s="123">
        <f t="shared" si="137"/>
        <v>0</v>
      </c>
      <c r="U303" s="123">
        <f t="shared" si="137"/>
        <v>0</v>
      </c>
      <c r="V303" s="123">
        <f t="shared" si="137"/>
        <v>0</v>
      </c>
      <c r="W303" s="123">
        <f t="shared" si="137"/>
        <v>0</v>
      </c>
      <c r="DA303" s="130" t="s">
        <v>3087</v>
      </c>
    </row>
    <row r="304" spans="1:105" ht="12" customHeight="1" x14ac:dyDescent="0.25">
      <c r="A304" s="97" t="s">
        <v>53</v>
      </c>
      <c r="B304" s="99">
        <v>0</v>
      </c>
      <c r="C304" s="99">
        <v>0</v>
      </c>
      <c r="D304" s="99">
        <v>0</v>
      </c>
      <c r="E304" s="99">
        <v>0</v>
      </c>
      <c r="F304" s="99">
        <v>0</v>
      </c>
      <c r="G304" s="99">
        <v>0</v>
      </c>
      <c r="H304" s="99">
        <v>0</v>
      </c>
      <c r="I304" s="99">
        <v>0</v>
      </c>
      <c r="J304" s="99">
        <v>0</v>
      </c>
      <c r="K304" s="99">
        <v>0</v>
      </c>
      <c r="L304" s="99">
        <v>0</v>
      </c>
      <c r="M304" s="99">
        <v>0</v>
      </c>
      <c r="N304" s="99">
        <v>0</v>
      </c>
      <c r="O304" s="99">
        <v>0</v>
      </c>
      <c r="P304" s="99">
        <v>0</v>
      </c>
      <c r="Q304" s="99">
        <v>0</v>
      </c>
      <c r="R304" s="99">
        <v>0</v>
      </c>
      <c r="S304" s="99">
        <v>0</v>
      </c>
      <c r="T304" s="99">
        <v>0</v>
      </c>
      <c r="U304" s="99">
        <v>0</v>
      </c>
      <c r="V304" s="99">
        <v>0</v>
      </c>
      <c r="W304" s="99">
        <v>0</v>
      </c>
      <c r="DA304" s="63" t="s">
        <v>3088</v>
      </c>
    </row>
    <row r="305" spans="1:105" ht="12" customHeight="1" x14ac:dyDescent="0.25">
      <c r="A305" s="121" t="s">
        <v>55</v>
      </c>
      <c r="B305" s="123">
        <v>5.3122483367902502</v>
      </c>
      <c r="C305" s="123">
        <v>5.1579012468969196</v>
      </c>
      <c r="D305" s="123">
        <v>5.5063253553900768</v>
      </c>
      <c r="E305" s="123">
        <v>5.3865373029974801</v>
      </c>
      <c r="F305" s="123">
        <v>5.4981207078060743</v>
      </c>
      <c r="G305" s="123">
        <v>5.5763435985269032</v>
      </c>
      <c r="H305" s="123">
        <v>5.8734704683885566</v>
      </c>
      <c r="I305" s="123">
        <v>5.582179005531402</v>
      </c>
      <c r="J305" s="123">
        <v>5.8582674094709439</v>
      </c>
      <c r="K305" s="123">
        <v>6.002500628578626</v>
      </c>
      <c r="L305" s="123">
        <v>6.0823352750201556</v>
      </c>
      <c r="M305" s="123">
        <v>6.0068392844845615</v>
      </c>
      <c r="N305" s="123">
        <v>6.1336937661242796</v>
      </c>
      <c r="O305" s="123">
        <v>6.1533462379859625</v>
      </c>
      <c r="P305" s="123">
        <v>6.2034523108567248</v>
      </c>
      <c r="Q305" s="123">
        <v>6.1125499555263074</v>
      </c>
      <c r="R305" s="123">
        <v>6.3151982113370098</v>
      </c>
      <c r="S305" s="123">
        <v>6.6158083013611186</v>
      </c>
      <c r="T305" s="123">
        <v>6.9361537416170469</v>
      </c>
      <c r="U305" s="123">
        <v>5.8813910317102795</v>
      </c>
      <c r="V305" s="123">
        <v>6.3616230978268868</v>
      </c>
      <c r="W305" s="123">
        <v>6.5886930928019014</v>
      </c>
      <c r="DA305" s="130" t="s">
        <v>3089</v>
      </c>
    </row>
    <row r="306" spans="1:105" ht="12" customHeight="1" x14ac:dyDescent="0.25">
      <c r="A306" s="97" t="s">
        <v>143</v>
      </c>
      <c r="B306" s="99">
        <v>5.5389259889506146</v>
      </c>
      <c r="C306" s="99">
        <v>5.3983796461953268</v>
      </c>
      <c r="D306" s="99">
        <v>5.8631536929211006</v>
      </c>
      <c r="E306" s="99">
        <v>5.974694583918164</v>
      </c>
      <c r="F306" s="99">
        <v>6.19749403408112</v>
      </c>
      <c r="G306" s="99">
        <v>6.3283950561759941</v>
      </c>
      <c r="H306" s="99">
        <v>6.6089053492287064</v>
      </c>
      <c r="I306" s="99">
        <v>6.2621114653805581</v>
      </c>
      <c r="J306" s="99">
        <v>6.6129066608561171</v>
      </c>
      <c r="K306" s="99">
        <v>6.8385379929122703</v>
      </c>
      <c r="L306" s="99">
        <v>7.0020798471416406</v>
      </c>
      <c r="M306" s="99">
        <v>6.9530301160556895</v>
      </c>
      <c r="N306" s="99">
        <v>7.1145548630093742</v>
      </c>
      <c r="O306" s="99">
        <v>7.2001520798712759</v>
      </c>
      <c r="P306" s="99">
        <v>7.3039547847887594</v>
      </c>
      <c r="Q306" s="99">
        <v>7.2408650322876156</v>
      </c>
      <c r="R306" s="99">
        <v>7.4980392736501251</v>
      </c>
      <c r="S306" s="99">
        <v>7.8149915103216596</v>
      </c>
      <c r="T306" s="99">
        <v>8.1409322313833457</v>
      </c>
      <c r="U306" s="99">
        <v>6.8551579682251829</v>
      </c>
      <c r="V306" s="99">
        <v>7.3418929050503889</v>
      </c>
      <c r="W306" s="99">
        <v>7.4406985819261351</v>
      </c>
      <c r="DA306" s="63" t="s">
        <v>3090</v>
      </c>
    </row>
    <row r="307" spans="1:105" ht="12" customHeight="1" x14ac:dyDescent="0.25">
      <c r="A307" s="97" t="s">
        <v>124</v>
      </c>
      <c r="B307" s="99">
        <v>4.0493423751223467</v>
      </c>
      <c r="C307" s="99">
        <v>4.2232756341375088</v>
      </c>
      <c r="D307" s="99">
        <v>4.2773999587080249</v>
      </c>
      <c r="E307" s="99">
        <v>4.4848680499143061</v>
      </c>
      <c r="F307" s="99">
        <v>4.6120562907169731</v>
      </c>
      <c r="G307" s="99">
        <v>4.6305878189662311</v>
      </c>
      <c r="H307" s="99">
        <v>4.6779233410180909</v>
      </c>
      <c r="I307" s="99">
        <v>4.8534130577822285</v>
      </c>
      <c r="J307" s="99">
        <v>4.9909513292854291</v>
      </c>
      <c r="K307" s="99">
        <v>5.1544122564453732</v>
      </c>
      <c r="L307" s="99">
        <v>5.231529614833768</v>
      </c>
      <c r="M307" s="99">
        <v>5.1953265470174985</v>
      </c>
      <c r="N307" s="99">
        <v>5.418025048455644</v>
      </c>
      <c r="O307" s="99">
        <v>5.2937998983943642</v>
      </c>
      <c r="P307" s="99">
        <v>5.2578848095724391</v>
      </c>
      <c r="Q307" s="99">
        <v>5.1309885106700239</v>
      </c>
      <c r="R307" s="99">
        <v>5.1690626796952914</v>
      </c>
      <c r="S307" s="99">
        <v>5.1751059534792123</v>
      </c>
      <c r="T307" s="99">
        <v>5.2769452416438707</v>
      </c>
      <c r="U307" s="99">
        <v>5.4737567886201353</v>
      </c>
      <c r="V307" s="99">
        <v>5.3042959070238771</v>
      </c>
      <c r="W307" s="99">
        <v>5.0373108101245681</v>
      </c>
      <c r="DA307" s="63" t="s">
        <v>3091</v>
      </c>
    </row>
    <row r="308" spans="1:105" ht="12" customHeight="1" x14ac:dyDescent="0.25">
      <c r="A308" s="97" t="s">
        <v>123</v>
      </c>
      <c r="B308" s="99">
        <v>0</v>
      </c>
      <c r="C308" s="99">
        <v>0</v>
      </c>
      <c r="D308" s="99">
        <v>0</v>
      </c>
      <c r="E308" s="99">
        <v>0</v>
      </c>
      <c r="F308" s="99">
        <v>0</v>
      </c>
      <c r="G308" s="99">
        <v>0</v>
      </c>
      <c r="H308" s="99">
        <v>0</v>
      </c>
      <c r="I308" s="99">
        <v>0</v>
      </c>
      <c r="J308" s="99">
        <v>0</v>
      </c>
      <c r="K308" s="99">
        <v>2.4925008718171031</v>
      </c>
      <c r="L308" s="99">
        <v>2.6549788472954896</v>
      </c>
      <c r="M308" s="99">
        <v>2.5548644971200627</v>
      </c>
      <c r="N308" s="99">
        <v>2.5895646872327061</v>
      </c>
      <c r="O308" s="99">
        <v>2.5656714305787451</v>
      </c>
      <c r="P308" s="99">
        <v>2.4723305087863299</v>
      </c>
      <c r="Q308" s="99">
        <v>2.4304965755684012</v>
      </c>
      <c r="R308" s="99">
        <v>2.4120464248105646</v>
      </c>
      <c r="S308" s="99">
        <v>2.383773398701079</v>
      </c>
      <c r="T308" s="99">
        <v>2.8708237204335711</v>
      </c>
      <c r="U308" s="99">
        <v>2.7162132198551281</v>
      </c>
      <c r="V308" s="99">
        <v>2.6065817424924203</v>
      </c>
      <c r="W308" s="99">
        <v>2.4141606464744951</v>
      </c>
      <c r="DA308" s="63" t="s">
        <v>3092</v>
      </c>
    </row>
    <row r="309" spans="1:105" ht="12" customHeight="1" x14ac:dyDescent="0.25">
      <c r="A309" s="100" t="s">
        <v>50</v>
      </c>
      <c r="B309" s="102">
        <v>0</v>
      </c>
      <c r="C309" s="102">
        <v>0</v>
      </c>
      <c r="D309" s="102">
        <v>0</v>
      </c>
      <c r="E309" s="102">
        <v>0</v>
      </c>
      <c r="F309" s="102">
        <v>0</v>
      </c>
      <c r="G309" s="102">
        <v>0</v>
      </c>
      <c r="H309" s="102">
        <v>0</v>
      </c>
      <c r="I309" s="102">
        <v>0</v>
      </c>
      <c r="J309" s="102">
        <v>0</v>
      </c>
      <c r="K309" s="102">
        <v>2.4925008718171031</v>
      </c>
      <c r="L309" s="102">
        <v>2.6549788472954896</v>
      </c>
      <c r="M309" s="102">
        <v>2.5548644971200627</v>
      </c>
      <c r="N309" s="102">
        <v>2.5895646872327061</v>
      </c>
      <c r="O309" s="102">
        <v>2.5656714305787451</v>
      </c>
      <c r="P309" s="102">
        <v>2.4723305087863299</v>
      </c>
      <c r="Q309" s="102">
        <v>2.4304965755684012</v>
      </c>
      <c r="R309" s="102">
        <v>2.4120464248105646</v>
      </c>
      <c r="S309" s="102">
        <v>2.383773398701079</v>
      </c>
      <c r="T309" s="102">
        <v>2.8708237204335711</v>
      </c>
      <c r="U309" s="102">
        <v>2.7162132198551281</v>
      </c>
      <c r="V309" s="102">
        <v>2.6065817424924203</v>
      </c>
      <c r="W309" s="102">
        <v>2.4141606464744951</v>
      </c>
      <c r="DA309" s="131" t="s">
        <v>3093</v>
      </c>
    </row>
    <row r="310" spans="1:105" ht="12" customHeight="1" x14ac:dyDescent="0.25">
      <c r="A310" s="103" t="s">
        <v>52</v>
      </c>
      <c r="B310" s="105">
        <v>0</v>
      </c>
      <c r="C310" s="105">
        <v>0</v>
      </c>
      <c r="D310" s="105">
        <v>0</v>
      </c>
      <c r="E310" s="105">
        <v>0</v>
      </c>
      <c r="F310" s="105">
        <v>0</v>
      </c>
      <c r="G310" s="105">
        <v>0</v>
      </c>
      <c r="H310" s="105">
        <v>0</v>
      </c>
      <c r="I310" s="105">
        <v>0</v>
      </c>
      <c r="J310" s="105">
        <v>0</v>
      </c>
      <c r="K310" s="105">
        <v>0</v>
      </c>
      <c r="L310" s="105">
        <v>0</v>
      </c>
      <c r="M310" s="105">
        <v>0</v>
      </c>
      <c r="N310" s="105">
        <v>0</v>
      </c>
      <c r="O310" s="105">
        <v>0</v>
      </c>
      <c r="P310" s="105">
        <v>0</v>
      </c>
      <c r="Q310" s="105">
        <v>0</v>
      </c>
      <c r="R310" s="105">
        <v>0</v>
      </c>
      <c r="S310" s="105">
        <v>0</v>
      </c>
      <c r="T310" s="105">
        <v>0</v>
      </c>
      <c r="U310" s="105">
        <v>0</v>
      </c>
      <c r="V310" s="105">
        <v>0</v>
      </c>
      <c r="W310" s="105">
        <v>0</v>
      </c>
      <c r="DA310" s="132" t="s">
        <v>3094</v>
      </c>
    </row>
    <row r="311" spans="1:105" ht="12" customHeight="1" x14ac:dyDescent="0.25">
      <c r="A311" s="106" t="s">
        <v>122</v>
      </c>
      <c r="B311" s="102">
        <v>0</v>
      </c>
      <c r="C311" s="102">
        <v>0</v>
      </c>
      <c r="D311" s="102">
        <v>0</v>
      </c>
      <c r="E311" s="102">
        <v>0</v>
      </c>
      <c r="F311" s="102">
        <v>0</v>
      </c>
      <c r="G311" s="102">
        <v>0</v>
      </c>
      <c r="H311" s="102">
        <v>0</v>
      </c>
      <c r="I311" s="102">
        <v>0</v>
      </c>
      <c r="J311" s="102">
        <v>0</v>
      </c>
      <c r="K311" s="102">
        <v>0</v>
      </c>
      <c r="L311" s="102">
        <v>0</v>
      </c>
      <c r="M311" s="102">
        <v>0</v>
      </c>
      <c r="N311" s="102">
        <v>0</v>
      </c>
      <c r="O311" s="102">
        <v>0</v>
      </c>
      <c r="P311" s="102">
        <v>0</v>
      </c>
      <c r="Q311" s="102">
        <v>0</v>
      </c>
      <c r="R311" s="102">
        <v>0</v>
      </c>
      <c r="S311" s="102">
        <v>0</v>
      </c>
      <c r="T311" s="102">
        <v>0</v>
      </c>
      <c r="U311" s="102">
        <v>0</v>
      </c>
      <c r="V311" s="102">
        <v>0</v>
      </c>
      <c r="W311" s="102">
        <v>0</v>
      </c>
      <c r="DA311" s="131" t="s">
        <v>3095</v>
      </c>
    </row>
    <row r="312" spans="1:105" ht="12" customHeight="1" x14ac:dyDescent="0.25">
      <c r="A312" s="107" t="s">
        <v>121</v>
      </c>
      <c r="B312" s="105">
        <v>0</v>
      </c>
      <c r="C312" s="105">
        <v>0</v>
      </c>
      <c r="D312" s="105">
        <v>0</v>
      </c>
      <c r="E312" s="105">
        <v>0</v>
      </c>
      <c r="F312" s="105">
        <v>0</v>
      </c>
      <c r="G312" s="105">
        <v>0</v>
      </c>
      <c r="H312" s="105">
        <v>0</v>
      </c>
      <c r="I312" s="105">
        <v>0</v>
      </c>
      <c r="J312" s="105">
        <v>0</v>
      </c>
      <c r="K312" s="105">
        <v>0</v>
      </c>
      <c r="L312" s="105">
        <v>0</v>
      </c>
      <c r="M312" s="105">
        <v>0</v>
      </c>
      <c r="N312" s="105">
        <v>0</v>
      </c>
      <c r="O312" s="105">
        <v>0</v>
      </c>
      <c r="P312" s="105">
        <v>0</v>
      </c>
      <c r="Q312" s="105">
        <v>0</v>
      </c>
      <c r="R312" s="105">
        <v>0</v>
      </c>
      <c r="S312" s="105">
        <v>0</v>
      </c>
      <c r="T312" s="105">
        <v>0</v>
      </c>
      <c r="U312" s="105">
        <v>0</v>
      </c>
      <c r="V312" s="105">
        <v>0</v>
      </c>
      <c r="W312" s="105">
        <v>0</v>
      </c>
      <c r="DA312" s="132" t="s">
        <v>3096</v>
      </c>
    </row>
    <row r="313" spans="1:105" ht="12" customHeight="1" x14ac:dyDescent="0.25">
      <c r="A313" s="108" t="s">
        <v>53</v>
      </c>
      <c r="B313" s="99">
        <v>0</v>
      </c>
      <c r="C313" s="99">
        <v>0</v>
      </c>
      <c r="D313" s="99">
        <v>0</v>
      </c>
      <c r="E313" s="99">
        <v>0</v>
      </c>
      <c r="F313" s="99">
        <v>0</v>
      </c>
      <c r="G313" s="99">
        <v>0</v>
      </c>
      <c r="H313" s="99">
        <v>0</v>
      </c>
      <c r="I313" s="99">
        <v>0</v>
      </c>
      <c r="J313" s="99">
        <v>0</v>
      </c>
      <c r="K313" s="99">
        <v>0</v>
      </c>
      <c r="L313" s="99">
        <v>0</v>
      </c>
      <c r="M313" s="99">
        <v>0</v>
      </c>
      <c r="N313" s="99">
        <v>0</v>
      </c>
      <c r="O313" s="99">
        <v>0</v>
      </c>
      <c r="P313" s="99">
        <v>0</v>
      </c>
      <c r="Q313" s="99">
        <v>0</v>
      </c>
      <c r="R313" s="99">
        <v>0</v>
      </c>
      <c r="S313" s="99">
        <v>0</v>
      </c>
      <c r="T313" s="99">
        <v>0</v>
      </c>
      <c r="U313" s="99">
        <v>0</v>
      </c>
      <c r="V313" s="99">
        <v>0</v>
      </c>
      <c r="W313" s="99">
        <v>0</v>
      </c>
      <c r="DA313" s="63" t="s">
        <v>3097</v>
      </c>
    </row>
    <row r="314" spans="1:105" ht="12" customHeight="1" x14ac:dyDescent="0.25">
      <c r="A314" s="108" t="s">
        <v>52</v>
      </c>
      <c r="B314" s="99">
        <v>0</v>
      </c>
      <c r="C314" s="99">
        <v>0</v>
      </c>
      <c r="D314" s="99">
        <v>0</v>
      </c>
      <c r="E314" s="99">
        <v>0</v>
      </c>
      <c r="F314" s="99">
        <v>0</v>
      </c>
      <c r="G314" s="99">
        <v>0</v>
      </c>
      <c r="H314" s="99">
        <v>0</v>
      </c>
      <c r="I314" s="99">
        <v>0</v>
      </c>
      <c r="J314" s="99">
        <v>0</v>
      </c>
      <c r="K314" s="99">
        <v>0</v>
      </c>
      <c r="L314" s="99">
        <v>0</v>
      </c>
      <c r="M314" s="99">
        <v>0</v>
      </c>
      <c r="N314" s="99">
        <v>0</v>
      </c>
      <c r="O314" s="99">
        <v>0</v>
      </c>
      <c r="P314" s="99">
        <v>0</v>
      </c>
      <c r="Q314" s="99">
        <v>0</v>
      </c>
      <c r="R314" s="99">
        <v>0</v>
      </c>
      <c r="S314" s="99">
        <v>0</v>
      </c>
      <c r="T314" s="99">
        <v>0</v>
      </c>
      <c r="U314" s="99">
        <v>0</v>
      </c>
      <c r="V314" s="99">
        <v>0</v>
      </c>
      <c r="W314" s="99">
        <v>0</v>
      </c>
      <c r="DA314" s="63" t="s">
        <v>3098</v>
      </c>
    </row>
    <row r="315" spans="1:105" ht="12" customHeight="1" x14ac:dyDescent="0.25">
      <c r="A315" s="121" t="s">
        <v>54</v>
      </c>
      <c r="B315" s="123">
        <v>1.8440418849063884</v>
      </c>
      <c r="C315" s="123">
        <v>1.8236903742695252</v>
      </c>
      <c r="D315" s="123">
        <v>1.9453757320555851</v>
      </c>
      <c r="E315" s="123">
        <v>2.3442442101752294</v>
      </c>
      <c r="F315" s="123">
        <v>2.2591355521878418</v>
      </c>
      <c r="G315" s="123">
        <v>2.2189098945601402</v>
      </c>
      <c r="H315" s="123">
        <v>2.288363416996086</v>
      </c>
      <c r="I315" s="123">
        <v>2.327504283954914</v>
      </c>
      <c r="J315" s="123">
        <v>2.4018660430049592</v>
      </c>
      <c r="K315" s="123">
        <v>2.4471892756414464</v>
      </c>
      <c r="L315" s="123">
        <v>2.4264772829980141</v>
      </c>
      <c r="M315" s="123">
        <v>2.3011047495397228</v>
      </c>
      <c r="N315" s="123">
        <v>2.3023457167534058</v>
      </c>
      <c r="O315" s="123">
        <v>2.2196944998749966</v>
      </c>
      <c r="P315" s="123">
        <v>2.225206877110125</v>
      </c>
      <c r="Q315" s="123">
        <v>2.2241645138839194</v>
      </c>
      <c r="R315" s="123">
        <v>2.2821066861825892</v>
      </c>
      <c r="S315" s="123">
        <v>2.3594759012701632</v>
      </c>
      <c r="T315" s="123">
        <v>2.4641542172530637</v>
      </c>
      <c r="U315" s="123">
        <v>2.4433179501967315</v>
      </c>
      <c r="V315" s="123">
        <v>2.4395201542198239</v>
      </c>
      <c r="W315" s="123">
        <v>2.3928190582272357</v>
      </c>
      <c r="DA315" s="130" t="s">
        <v>3099</v>
      </c>
    </row>
    <row r="316" spans="1:105" ht="12" customHeight="1" x14ac:dyDescent="0.25">
      <c r="A316" s="97" t="s">
        <v>51</v>
      </c>
      <c r="B316" s="99">
        <v>2.8846965465285797</v>
      </c>
      <c r="C316" s="99">
        <v>2.7306884655134134</v>
      </c>
      <c r="D316" s="99">
        <v>3.2492859218694954</v>
      </c>
      <c r="E316" s="99">
        <v>4.1822368178076843</v>
      </c>
      <c r="F316" s="99">
        <v>4.2196124392562355</v>
      </c>
      <c r="G316" s="99">
        <v>4.204736741418305</v>
      </c>
      <c r="H316" s="99">
        <v>4.4244320674771966</v>
      </c>
      <c r="I316" s="99">
        <v>4.1752102796989572</v>
      </c>
      <c r="J316" s="99">
        <v>4.4669550314307127</v>
      </c>
      <c r="K316" s="99">
        <v>4.5907913938992762</v>
      </c>
      <c r="L316" s="99">
        <v>4.6954352659474514</v>
      </c>
      <c r="M316" s="99">
        <v>4.4722747015102966</v>
      </c>
      <c r="N316" s="99">
        <v>4.4820163564423545</v>
      </c>
      <c r="O316" s="99">
        <v>4.3471726112462328</v>
      </c>
      <c r="P316" s="99">
        <v>4.3263904772611506</v>
      </c>
      <c r="Q316" s="99">
        <v>4.266815335770846</v>
      </c>
      <c r="R316" s="99">
        <v>4.3421757025432646</v>
      </c>
      <c r="S316" s="99">
        <v>4.5183530748073162</v>
      </c>
      <c r="T316" s="99">
        <v>4.54346801550924</v>
      </c>
      <c r="U316" s="99">
        <v>4.1247029107283009</v>
      </c>
      <c r="V316" s="99">
        <v>4.5855084652198626</v>
      </c>
      <c r="W316" s="99">
        <v>4.2967596086045523</v>
      </c>
      <c r="DA316" s="63" t="s">
        <v>3100</v>
      </c>
    </row>
    <row r="317" spans="1:105" ht="12" customHeight="1" x14ac:dyDescent="0.25">
      <c r="A317" s="97" t="s">
        <v>50</v>
      </c>
      <c r="B317" s="99">
        <v>1.8849466044999099</v>
      </c>
      <c r="C317" s="99">
        <v>1.9261686311041055</v>
      </c>
      <c r="D317" s="99">
        <v>2.0851093846580881</v>
      </c>
      <c r="E317" s="99">
        <v>2.7671959678453049</v>
      </c>
      <c r="F317" s="99">
        <v>2.7723370336764743</v>
      </c>
      <c r="G317" s="99">
        <v>2.7040514765228436</v>
      </c>
      <c r="H317" s="99">
        <v>2.7412828760778121</v>
      </c>
      <c r="I317" s="99">
        <v>2.8548378311663347</v>
      </c>
      <c r="J317" s="99">
        <v>2.9414099282536563</v>
      </c>
      <c r="K317" s="99">
        <v>3.0329208932969025</v>
      </c>
      <c r="L317" s="99">
        <v>3.0712840129599481</v>
      </c>
      <c r="M317" s="99">
        <v>2.9379938565062309</v>
      </c>
      <c r="N317" s="99">
        <v>2.9425825680260491</v>
      </c>
      <c r="O317" s="99">
        <v>2.8208781808744656</v>
      </c>
      <c r="P317" s="99">
        <v>2.789896226313946</v>
      </c>
      <c r="Q317" s="99">
        <v>2.7714945538288278</v>
      </c>
      <c r="R317" s="99">
        <v>2.8070746982313008</v>
      </c>
      <c r="S317" s="99">
        <v>2.8312578964143493</v>
      </c>
      <c r="T317" s="99">
        <v>2.9143816572878269</v>
      </c>
      <c r="U317" s="99">
        <v>3.0420919500647194</v>
      </c>
      <c r="V317" s="99">
        <v>2.8816850673643368</v>
      </c>
      <c r="W317" s="99">
        <v>2.7800268387070775</v>
      </c>
      <c r="DA317" s="63" t="s">
        <v>3101</v>
      </c>
    </row>
    <row r="318" spans="1:105" ht="12" customHeight="1" x14ac:dyDescent="0.25">
      <c r="A318" s="109" t="s">
        <v>120</v>
      </c>
      <c r="B318" s="110">
        <v>0</v>
      </c>
      <c r="C318" s="110">
        <v>0</v>
      </c>
      <c r="D318" s="110">
        <v>0</v>
      </c>
      <c r="E318" s="110">
        <v>0</v>
      </c>
      <c r="F318" s="110">
        <v>0</v>
      </c>
      <c r="G318" s="110">
        <v>0</v>
      </c>
      <c r="H318" s="110">
        <v>0</v>
      </c>
      <c r="I318" s="110">
        <v>0</v>
      </c>
      <c r="J318" s="110">
        <v>0</v>
      </c>
      <c r="K318" s="110">
        <v>0</v>
      </c>
      <c r="L318" s="110">
        <v>0</v>
      </c>
      <c r="M318" s="110">
        <v>0</v>
      </c>
      <c r="N318" s="110">
        <v>0</v>
      </c>
      <c r="O318" s="110">
        <v>0</v>
      </c>
      <c r="P318" s="110">
        <v>0</v>
      </c>
      <c r="Q318" s="110">
        <v>0</v>
      </c>
      <c r="R318" s="110">
        <v>0</v>
      </c>
      <c r="S318" s="110">
        <v>0</v>
      </c>
      <c r="T318" s="110">
        <v>0</v>
      </c>
      <c r="U318" s="110">
        <v>0</v>
      </c>
      <c r="V318" s="110">
        <v>0</v>
      </c>
      <c r="W318" s="110">
        <v>0</v>
      </c>
      <c r="DA318" s="60" t="s">
        <v>3102</v>
      </c>
    </row>
    <row r="320" spans="1:105" s="2" customFormat="1" ht="12" customHeight="1" x14ac:dyDescent="0.25">
      <c r="A320" s="135" t="s">
        <v>166</v>
      </c>
      <c r="B320" s="136"/>
      <c r="C320" s="137"/>
      <c r="D320" s="137"/>
      <c r="E320" s="137"/>
      <c r="F320" s="137"/>
      <c r="G320" s="137"/>
      <c r="H320" s="137"/>
      <c r="I320" s="137"/>
      <c r="J320" s="137"/>
      <c r="K320" s="137"/>
      <c r="L320" s="137"/>
      <c r="M320" s="137"/>
      <c r="N320" s="137"/>
      <c r="O320" s="137"/>
      <c r="P320" s="137"/>
      <c r="Q320" s="137"/>
      <c r="R320" s="137"/>
      <c r="S320" s="137"/>
      <c r="T320" s="137"/>
      <c r="U320" s="137"/>
      <c r="V320" s="137"/>
      <c r="W320" s="137"/>
      <c r="DA320" s="142"/>
    </row>
    <row r="322" spans="1:105" ht="12" customHeight="1" x14ac:dyDescent="0.25">
      <c r="A322" s="116" t="s">
        <v>165</v>
      </c>
      <c r="B322" s="117"/>
      <c r="C322" s="117">
        <f t="shared" ref="C322:Q322" si="138">C323+C326+C328+C338</f>
        <v>195.95624502632023</v>
      </c>
      <c r="D322" s="117">
        <f t="shared" si="138"/>
        <v>263.14434710306023</v>
      </c>
      <c r="E322" s="117">
        <f t="shared" si="138"/>
        <v>225.13014137918893</v>
      </c>
      <c r="F322" s="117">
        <f t="shared" si="138"/>
        <v>238.20660259617347</v>
      </c>
      <c r="G322" s="117">
        <f t="shared" si="138"/>
        <v>256.09327719433077</v>
      </c>
      <c r="H322" s="117">
        <f t="shared" si="138"/>
        <v>207.64433410527138</v>
      </c>
      <c r="I322" s="117">
        <f t="shared" si="138"/>
        <v>128.05863791242845</v>
      </c>
      <c r="J322" s="117">
        <f t="shared" si="138"/>
        <v>162.40110645424059</v>
      </c>
      <c r="K322" s="117">
        <f t="shared" si="138"/>
        <v>126.46504982597736</v>
      </c>
      <c r="L322" s="117">
        <f t="shared" si="138"/>
        <v>147.15541080576176</v>
      </c>
      <c r="M322" s="117">
        <f t="shared" si="138"/>
        <v>96.49611084761834</v>
      </c>
      <c r="N322" s="117">
        <f t="shared" si="138"/>
        <v>165.74187504012741</v>
      </c>
      <c r="O322" s="117">
        <f t="shared" si="138"/>
        <v>98.309232633123855</v>
      </c>
      <c r="P322" s="117">
        <f t="shared" si="138"/>
        <v>142.01391110484806</v>
      </c>
      <c r="Q322" s="117">
        <f t="shared" si="138"/>
        <v>137.09968743775002</v>
      </c>
      <c r="R322" s="117">
        <f t="shared" ref="R322:V322" si="139">R323+R326+R328+R338</f>
        <v>93.58048293612309</v>
      </c>
      <c r="S322" s="117">
        <f t="shared" si="139"/>
        <v>75.012340056575425</v>
      </c>
      <c r="T322" s="117">
        <f t="shared" si="139"/>
        <v>1.9369009752120703</v>
      </c>
      <c r="U322" s="117">
        <f t="shared" si="139"/>
        <v>70.281917017353578</v>
      </c>
      <c r="V322" s="117">
        <f t="shared" si="139"/>
        <v>73.960725349373263</v>
      </c>
      <c r="W322" s="117">
        <f t="shared" ref="W322" si="140">W323+W326+W328+W338</f>
        <v>13.03651119148784</v>
      </c>
      <c r="DA322" s="129" t="s">
        <v>3251</v>
      </c>
    </row>
    <row r="323" spans="1:105" ht="12" customHeight="1" x14ac:dyDescent="0.25">
      <c r="A323" s="121" t="s">
        <v>57</v>
      </c>
      <c r="B323" s="122"/>
      <c r="C323" s="122">
        <f t="shared" ref="C323:Q323" si="141">SUM(C324:C325)</f>
        <v>172.38903910319488</v>
      </c>
      <c r="D323" s="122">
        <f t="shared" si="141"/>
        <v>231.88327802510361</v>
      </c>
      <c r="E323" s="122">
        <f t="shared" si="141"/>
        <v>187.95140937272043</v>
      </c>
      <c r="F323" s="122">
        <f t="shared" si="141"/>
        <v>199.50718113637848</v>
      </c>
      <c r="G323" s="122">
        <f t="shared" si="141"/>
        <v>217.05249549072752</v>
      </c>
      <c r="H323" s="122">
        <f t="shared" si="141"/>
        <v>176.72056609047635</v>
      </c>
      <c r="I323" s="122">
        <f t="shared" si="141"/>
        <v>107.08272119681443</v>
      </c>
      <c r="J323" s="122">
        <f t="shared" si="141"/>
        <v>135.7691410689138</v>
      </c>
      <c r="K323" s="122">
        <f t="shared" si="141"/>
        <v>105.60154243133908</v>
      </c>
      <c r="L323" s="122">
        <f t="shared" si="141"/>
        <v>124.25800760679674</v>
      </c>
      <c r="M323" s="122">
        <f t="shared" si="141"/>
        <v>79.63485910601527</v>
      </c>
      <c r="N323" s="122">
        <f t="shared" si="141"/>
        <v>137.15703786525705</v>
      </c>
      <c r="O323" s="122">
        <f t="shared" si="141"/>
        <v>80.864872799451035</v>
      </c>
      <c r="P323" s="122">
        <f t="shared" si="141"/>
        <v>114.36441835664932</v>
      </c>
      <c r="Q323" s="122">
        <f t="shared" si="141"/>
        <v>109.30922507450981</v>
      </c>
      <c r="R323" s="122">
        <f t="shared" ref="R323:V323" si="142">SUM(R324:R325)</f>
        <v>75.112248908188079</v>
      </c>
      <c r="S323" s="122">
        <f t="shared" si="142"/>
        <v>59.694689816690861</v>
      </c>
      <c r="T323" s="122">
        <f t="shared" si="142"/>
        <v>1.5308956446395248</v>
      </c>
      <c r="U323" s="122">
        <f t="shared" si="142"/>
        <v>53.407113102840064</v>
      </c>
      <c r="V323" s="122">
        <f t="shared" si="142"/>
        <v>56.255982505733911</v>
      </c>
      <c r="W323" s="122">
        <f t="shared" ref="W323" si="143">SUM(W324:W325)</f>
        <v>9.6353936964027955</v>
      </c>
      <c r="DA323" s="130" t="s">
        <v>3252</v>
      </c>
    </row>
    <row r="324" spans="1:105" ht="12" customHeight="1" x14ac:dyDescent="0.25">
      <c r="A324" s="97" t="s">
        <v>51</v>
      </c>
      <c r="B324" s="98"/>
      <c r="C324" s="98">
        <v>171.52613921170916</v>
      </c>
      <c r="D324" s="98">
        <v>230.72626455075752</v>
      </c>
      <c r="E324" s="98">
        <v>187.00724979964156</v>
      </c>
      <c r="F324" s="98">
        <v>198.5143255989521</v>
      </c>
      <c r="G324" s="98">
        <v>215.98026929189678</v>
      </c>
      <c r="H324" s="98">
        <v>175.84404530530162</v>
      </c>
      <c r="I324" s="98">
        <v>106.56116839584712</v>
      </c>
      <c r="J324" s="98">
        <v>135.10893534992184</v>
      </c>
      <c r="K324" s="98">
        <v>105.09074753384327</v>
      </c>
      <c r="L324" s="98">
        <v>123.65023185965592</v>
      </c>
      <c r="M324" s="98">
        <v>79.251652159671778</v>
      </c>
      <c r="N324" s="98">
        <v>136.49760434117601</v>
      </c>
      <c r="O324" s="98">
        <v>80.479783752040021</v>
      </c>
      <c r="P324" s="98">
        <v>113.83370362260668</v>
      </c>
      <c r="Q324" s="98">
        <v>108.80505367362976</v>
      </c>
      <c r="R324" s="98">
        <v>74.76052681454351</v>
      </c>
      <c r="S324" s="98">
        <v>59.410529168455014</v>
      </c>
      <c r="T324" s="98">
        <v>1.5233029918238699</v>
      </c>
      <c r="U324" s="98">
        <v>53.141656570448284</v>
      </c>
      <c r="V324" s="98">
        <v>55.971641203785545</v>
      </c>
      <c r="W324" s="98">
        <v>9.587220638000332</v>
      </c>
      <c r="DA324" s="63" t="s">
        <v>3253</v>
      </c>
    </row>
    <row r="325" spans="1:105" ht="12" customHeight="1" x14ac:dyDescent="0.25">
      <c r="A325" s="97" t="s">
        <v>53</v>
      </c>
      <c r="B325" s="98"/>
      <c r="C325" s="98">
        <v>0.86289989148572199</v>
      </c>
      <c r="D325" s="98">
        <v>1.1570134743460765</v>
      </c>
      <c r="E325" s="98">
        <v>0.94415957307888565</v>
      </c>
      <c r="F325" s="98">
        <v>0.99285553742637433</v>
      </c>
      <c r="G325" s="98">
        <v>1.0722261988307347</v>
      </c>
      <c r="H325" s="98">
        <v>0.87652078517472387</v>
      </c>
      <c r="I325" s="98">
        <v>0.52155280096731338</v>
      </c>
      <c r="J325" s="98">
        <v>0.6602057189919589</v>
      </c>
      <c r="K325" s="98">
        <v>0.5107948974958153</v>
      </c>
      <c r="L325" s="98">
        <v>0.6077757471408195</v>
      </c>
      <c r="M325" s="98">
        <v>0.38320694634349767</v>
      </c>
      <c r="N325" s="98">
        <v>0.65943352408103995</v>
      </c>
      <c r="O325" s="98">
        <v>0.38508904741101824</v>
      </c>
      <c r="P325" s="98">
        <v>0.53071473404264535</v>
      </c>
      <c r="Q325" s="98">
        <v>0.50417140088005041</v>
      </c>
      <c r="R325" s="98">
        <v>0.35172209364457152</v>
      </c>
      <c r="S325" s="98">
        <v>0.28416064823584652</v>
      </c>
      <c r="T325" s="98">
        <v>7.5926528156549196E-3</v>
      </c>
      <c r="U325" s="98">
        <v>0.2654565323917828</v>
      </c>
      <c r="V325" s="98">
        <v>0.28434130194836893</v>
      </c>
      <c r="W325" s="98">
        <v>4.8173058402463192E-2</v>
      </c>
      <c r="DA325" s="63" t="s">
        <v>3254</v>
      </c>
    </row>
    <row r="326" spans="1:105" ht="12" customHeight="1" x14ac:dyDescent="0.25">
      <c r="A326" s="121" t="s">
        <v>92</v>
      </c>
      <c r="B326" s="122"/>
      <c r="C326" s="122">
        <f t="shared" ref="C326:W326" si="144">C327</f>
        <v>3.8010435656145195E-4</v>
      </c>
      <c r="D326" s="122">
        <f t="shared" si="144"/>
        <v>9.800190806523786E-4</v>
      </c>
      <c r="E326" s="122">
        <f t="shared" si="144"/>
        <v>2.9695900305346814E-3</v>
      </c>
      <c r="F326" s="122">
        <f t="shared" si="144"/>
        <v>7.555520925513419E-3</v>
      </c>
      <c r="G326" s="122">
        <f t="shared" si="144"/>
        <v>3.975231190166047E-3</v>
      </c>
      <c r="H326" s="122">
        <f t="shared" si="144"/>
        <v>7.3979837448167433E-3</v>
      </c>
      <c r="I326" s="122">
        <f t="shared" si="144"/>
        <v>1.2906660120416601E-2</v>
      </c>
      <c r="J326" s="122">
        <f t="shared" si="144"/>
        <v>2.0585360293407493E-2</v>
      </c>
      <c r="K326" s="122">
        <f t="shared" si="144"/>
        <v>2.0707205604198756E-2</v>
      </c>
      <c r="L326" s="122">
        <f t="shared" si="144"/>
        <v>2.1358291135173839E-2</v>
      </c>
      <c r="M326" s="122">
        <f t="shared" si="144"/>
        <v>2.1265561257594316E-2</v>
      </c>
      <c r="N326" s="122">
        <f t="shared" si="144"/>
        <v>3.4862802455668807E-2</v>
      </c>
      <c r="O326" s="122">
        <f t="shared" si="144"/>
        <v>3.7485602543605168E-2</v>
      </c>
      <c r="P326" s="122">
        <f t="shared" si="144"/>
        <v>7.889392544799663E-2</v>
      </c>
      <c r="Q326" s="122">
        <f t="shared" si="144"/>
        <v>0.18416330523796637</v>
      </c>
      <c r="R326" s="122">
        <f t="shared" si="144"/>
        <v>8.7538207351498351E-2</v>
      </c>
      <c r="S326" s="122">
        <f t="shared" si="144"/>
        <v>5.8627116502696926E-2</v>
      </c>
      <c r="T326" s="122">
        <f t="shared" si="144"/>
        <v>1.7181473654130717E-3</v>
      </c>
      <c r="U326" s="122">
        <f t="shared" si="144"/>
        <v>7.6956817921811124E-2</v>
      </c>
      <c r="V326" s="122">
        <f t="shared" si="144"/>
        <v>5.0456067125186917E-2</v>
      </c>
      <c r="W326" s="122">
        <f t="shared" si="144"/>
        <v>5.2346748292687361E-3</v>
      </c>
      <c r="DA326" s="130" t="s">
        <v>3255</v>
      </c>
    </row>
    <row r="327" spans="1:105" ht="12" customHeight="1" x14ac:dyDescent="0.25">
      <c r="A327" s="97" t="s">
        <v>53</v>
      </c>
      <c r="B327" s="98"/>
      <c r="C327" s="98">
        <v>3.8010435656145195E-4</v>
      </c>
      <c r="D327" s="98">
        <v>9.800190806523786E-4</v>
      </c>
      <c r="E327" s="98">
        <v>2.9695900305346814E-3</v>
      </c>
      <c r="F327" s="98">
        <v>7.555520925513419E-3</v>
      </c>
      <c r="G327" s="98">
        <v>3.975231190166047E-3</v>
      </c>
      <c r="H327" s="98">
        <v>7.3979837448167433E-3</v>
      </c>
      <c r="I327" s="98">
        <v>1.2906660120416601E-2</v>
      </c>
      <c r="J327" s="98">
        <v>2.0585360293407493E-2</v>
      </c>
      <c r="K327" s="98">
        <v>2.0707205604198756E-2</v>
      </c>
      <c r="L327" s="98">
        <v>2.1358291135173839E-2</v>
      </c>
      <c r="M327" s="98">
        <v>2.1265561257594316E-2</v>
      </c>
      <c r="N327" s="98">
        <v>3.4862802455668807E-2</v>
      </c>
      <c r="O327" s="98">
        <v>3.7485602543605168E-2</v>
      </c>
      <c r="P327" s="98">
        <v>7.889392544799663E-2</v>
      </c>
      <c r="Q327" s="98">
        <v>0.18416330523796637</v>
      </c>
      <c r="R327" s="98">
        <v>8.7538207351498351E-2</v>
      </c>
      <c r="S327" s="98">
        <v>5.8627116502696926E-2</v>
      </c>
      <c r="T327" s="98">
        <v>1.7181473654130717E-3</v>
      </c>
      <c r="U327" s="98">
        <v>7.6956817921811124E-2</v>
      </c>
      <c r="V327" s="98">
        <v>5.0456067125186917E-2</v>
      </c>
      <c r="W327" s="98">
        <v>5.2346748292687361E-3</v>
      </c>
      <c r="DA327" s="63" t="s">
        <v>3256</v>
      </c>
    </row>
    <row r="328" spans="1:105" ht="12" customHeight="1" x14ac:dyDescent="0.25">
      <c r="A328" s="121" t="s">
        <v>55</v>
      </c>
      <c r="B328" s="122"/>
      <c r="C328" s="122">
        <v>15.473518129962301</v>
      </c>
      <c r="D328" s="122">
        <v>20.966201191521527</v>
      </c>
      <c r="E328" s="122">
        <v>22.508894955945038</v>
      </c>
      <c r="F328" s="122">
        <v>23.325512719376533</v>
      </c>
      <c r="G328" s="122">
        <v>23.730062335776328</v>
      </c>
      <c r="H328" s="122">
        <v>18.817581503099628</v>
      </c>
      <c r="I328" s="122">
        <v>12.434705948482156</v>
      </c>
      <c r="J328" s="122">
        <v>16.142735567951938</v>
      </c>
      <c r="K328" s="122">
        <v>12.579351034856275</v>
      </c>
      <c r="L328" s="122">
        <v>14.015639222626449</v>
      </c>
      <c r="M328" s="122">
        <v>10.440297464952785</v>
      </c>
      <c r="N328" s="122">
        <v>17.512072797519384</v>
      </c>
      <c r="O328" s="122">
        <v>10.680623280068579</v>
      </c>
      <c r="P328" s="122">
        <v>16.975735052020148</v>
      </c>
      <c r="Q328" s="122">
        <v>17.108798606752821</v>
      </c>
      <c r="R328" s="122">
        <v>11.487427398915806</v>
      </c>
      <c r="S328" s="122">
        <v>9.5831228092554692</v>
      </c>
      <c r="T328" s="122">
        <v>0.249533646380457</v>
      </c>
      <c r="U328" s="122">
        <v>9.8958048714245272</v>
      </c>
      <c r="V328" s="122">
        <v>10.66821416168748</v>
      </c>
      <c r="W328" s="122">
        <v>2.0329003032217456</v>
      </c>
      <c r="DA328" s="130" t="s">
        <v>3257</v>
      </c>
    </row>
    <row r="329" spans="1:105" ht="12" customHeight="1" x14ac:dyDescent="0.25">
      <c r="A329" s="97" t="s">
        <v>143</v>
      </c>
      <c r="B329" s="98"/>
      <c r="C329" s="98">
        <v>13.059587763074145</v>
      </c>
      <c r="D329" s="98">
        <v>17.98786317819696</v>
      </c>
      <c r="E329" s="98">
        <v>11.42892234169725</v>
      </c>
      <c r="F329" s="98">
        <v>16.99875499132061</v>
      </c>
      <c r="G329" s="98">
        <v>19.19747351714846</v>
      </c>
      <c r="H329" s="98">
        <v>17.109138126995717</v>
      </c>
      <c r="I329" s="98">
        <v>10.189897100595543</v>
      </c>
      <c r="J329" s="98">
        <v>12.001295869169677</v>
      </c>
      <c r="K329" s="98">
        <v>7.4094780543759109</v>
      </c>
      <c r="L329" s="98">
        <v>7.8324103231260063</v>
      </c>
      <c r="M329" s="98">
        <v>6.0209645947274266</v>
      </c>
      <c r="N329" s="98">
        <v>13.291378694067845</v>
      </c>
      <c r="O329" s="98">
        <v>7.3232824226942377</v>
      </c>
      <c r="P329" s="98">
        <v>9.6507827581154295</v>
      </c>
      <c r="Q329" s="98">
        <v>9.9463278743552355</v>
      </c>
      <c r="R329" s="98">
        <v>6.5776843025708152</v>
      </c>
      <c r="S329" s="98">
        <v>6.7919435489597815</v>
      </c>
      <c r="T329" s="98">
        <v>0.17216656473091391</v>
      </c>
      <c r="U329" s="98">
        <v>6.8389648330976582</v>
      </c>
      <c r="V329" s="98">
        <v>8.857160420914262</v>
      </c>
      <c r="W329" s="98">
        <v>2.032673609725701</v>
      </c>
      <c r="DA329" s="63" t="s">
        <v>3258</v>
      </c>
    </row>
    <row r="330" spans="1:105" ht="12" customHeight="1" x14ac:dyDescent="0.25">
      <c r="A330" s="97" t="s">
        <v>124</v>
      </c>
      <c r="B330" s="98"/>
      <c r="C330" s="98">
        <v>0.97318215775334771</v>
      </c>
      <c r="D330" s="98">
        <v>0.68744906258197336</v>
      </c>
      <c r="E330" s="98">
        <v>0.64945527509318179</v>
      </c>
      <c r="F330" s="98">
        <v>0.82111537098562315</v>
      </c>
      <c r="G330" s="98">
        <v>1.2220629222164712</v>
      </c>
      <c r="H330" s="98">
        <v>0.79710562416776043</v>
      </c>
      <c r="I330" s="98">
        <v>0.6638241126006037</v>
      </c>
      <c r="J330" s="98">
        <v>0.45543944362239086</v>
      </c>
      <c r="K330" s="98">
        <v>0.62036049405264271</v>
      </c>
      <c r="L330" s="98">
        <v>0.47418613748650862</v>
      </c>
      <c r="M330" s="98">
        <v>0.36366742830048554</v>
      </c>
      <c r="N330" s="98">
        <v>0.60038163759292007</v>
      </c>
      <c r="O330" s="98">
        <v>0.48491451057997947</v>
      </c>
      <c r="P330" s="98">
        <v>1.0795620525313303</v>
      </c>
      <c r="Q330" s="98">
        <v>0.77483818512380431</v>
      </c>
      <c r="R330" s="98">
        <v>0.55160248123198052</v>
      </c>
      <c r="S330" s="98">
        <v>0.34171728389277567</v>
      </c>
      <c r="T330" s="98">
        <v>9.6039416689932926E-3</v>
      </c>
      <c r="U330" s="98">
        <v>0.34621847104902431</v>
      </c>
      <c r="V330" s="98">
        <v>0.22498802027536841</v>
      </c>
      <c r="W330" s="98">
        <v>0</v>
      </c>
      <c r="DA330" s="63" t="s">
        <v>3259</v>
      </c>
    </row>
    <row r="331" spans="1:105" ht="12" customHeight="1" x14ac:dyDescent="0.25">
      <c r="A331" s="97" t="s">
        <v>123</v>
      </c>
      <c r="B331" s="98"/>
      <c r="C331" s="98">
        <v>0</v>
      </c>
      <c r="D331" s="98">
        <v>0</v>
      </c>
      <c r="E331" s="98">
        <v>0</v>
      </c>
      <c r="F331" s="98">
        <v>0</v>
      </c>
      <c r="G331" s="98">
        <v>0</v>
      </c>
      <c r="H331" s="98">
        <v>0</v>
      </c>
      <c r="I331" s="98">
        <v>0</v>
      </c>
      <c r="J331" s="98">
        <v>0</v>
      </c>
      <c r="K331" s="98">
        <v>4.9095362842432044E-3</v>
      </c>
      <c r="L331" s="98">
        <v>4.5638563908707061E-4</v>
      </c>
      <c r="M331" s="98">
        <v>4.4551399926649206E-4</v>
      </c>
      <c r="N331" s="98">
        <v>9.1408790546318279E-4</v>
      </c>
      <c r="O331" s="98">
        <v>3.3382039630553244E-3</v>
      </c>
      <c r="P331" s="98">
        <v>8.7865963975723559E-3</v>
      </c>
      <c r="Q331" s="98">
        <v>7.3236246306628127E-3</v>
      </c>
      <c r="R331" s="98">
        <v>6.0216958864654823E-3</v>
      </c>
      <c r="S331" s="98">
        <v>2.3208135919879978E-3</v>
      </c>
      <c r="T331" s="98">
        <v>1.1541078424709493E-4</v>
      </c>
      <c r="U331" s="98">
        <v>5.8654325644452634E-3</v>
      </c>
      <c r="V331" s="98">
        <v>3.6354462885403982E-3</v>
      </c>
      <c r="W331" s="98">
        <v>0</v>
      </c>
      <c r="DA331" s="63" t="s">
        <v>3260</v>
      </c>
    </row>
    <row r="332" spans="1:105" ht="12" customHeight="1" x14ac:dyDescent="0.25">
      <c r="A332" s="100" t="s">
        <v>50</v>
      </c>
      <c r="B332" s="101"/>
      <c r="C332" s="101">
        <v>0</v>
      </c>
      <c r="D332" s="101">
        <v>0</v>
      </c>
      <c r="E332" s="101">
        <v>0</v>
      </c>
      <c r="F332" s="101">
        <v>0</v>
      </c>
      <c r="G332" s="101">
        <v>0</v>
      </c>
      <c r="H332" s="101">
        <v>0</v>
      </c>
      <c r="I332" s="101">
        <v>0</v>
      </c>
      <c r="J332" s="101">
        <v>0</v>
      </c>
      <c r="K332" s="101">
        <v>3.0490650670236151E-3</v>
      </c>
      <c r="L332" s="101">
        <v>2.918949885340122E-4</v>
      </c>
      <c r="M332" s="101">
        <v>2.7546828754736462E-4</v>
      </c>
      <c r="N332" s="101">
        <v>5.442267124144642E-4</v>
      </c>
      <c r="O332" s="101">
        <v>1.9970656271006372E-3</v>
      </c>
      <c r="P332" s="101">
        <v>5.070878063379131E-3</v>
      </c>
      <c r="Q332" s="101">
        <v>4.1964435515499509E-3</v>
      </c>
      <c r="R332" s="101">
        <v>3.3770587539903169E-3</v>
      </c>
      <c r="S332" s="101">
        <v>1.2671543446915357E-3</v>
      </c>
      <c r="T332" s="101">
        <v>7.1504243704781384E-5</v>
      </c>
      <c r="U332" s="101">
        <v>3.3160919729694469E-3</v>
      </c>
      <c r="V332" s="101">
        <v>2.0117706522200748E-3</v>
      </c>
      <c r="W332" s="101">
        <v>0</v>
      </c>
      <c r="DA332" s="131" t="s">
        <v>3261</v>
      </c>
    </row>
    <row r="333" spans="1:105" ht="12" customHeight="1" x14ac:dyDescent="0.25">
      <c r="A333" s="103" t="s">
        <v>52</v>
      </c>
      <c r="B333" s="104"/>
      <c r="C333" s="104">
        <v>0</v>
      </c>
      <c r="D333" s="104">
        <v>0</v>
      </c>
      <c r="E333" s="104">
        <v>0</v>
      </c>
      <c r="F333" s="104">
        <v>0</v>
      </c>
      <c r="G333" s="104">
        <v>0</v>
      </c>
      <c r="H333" s="104">
        <v>0</v>
      </c>
      <c r="I333" s="104">
        <v>0</v>
      </c>
      <c r="J333" s="104">
        <v>0</v>
      </c>
      <c r="K333" s="104">
        <v>1.8604712172195894E-3</v>
      </c>
      <c r="L333" s="104">
        <v>1.6449065055305844E-4</v>
      </c>
      <c r="M333" s="104">
        <v>1.7004571171912747E-4</v>
      </c>
      <c r="N333" s="104">
        <v>3.6986119304871859E-4</v>
      </c>
      <c r="O333" s="104">
        <v>1.3411383359546872E-3</v>
      </c>
      <c r="P333" s="104">
        <v>3.7157183341932245E-3</v>
      </c>
      <c r="Q333" s="104">
        <v>3.1271810791128622E-3</v>
      </c>
      <c r="R333" s="104">
        <v>2.6446371324751654E-3</v>
      </c>
      <c r="S333" s="104">
        <v>1.0536592472964621E-3</v>
      </c>
      <c r="T333" s="104">
        <v>4.3906540542313536E-5</v>
      </c>
      <c r="U333" s="104">
        <v>2.549340591475816E-3</v>
      </c>
      <c r="V333" s="104">
        <v>1.6236756363203235E-3</v>
      </c>
      <c r="W333" s="104">
        <v>0</v>
      </c>
      <c r="DA333" s="132" t="s">
        <v>3262</v>
      </c>
    </row>
    <row r="334" spans="1:105" ht="12" customHeight="1" x14ac:dyDescent="0.25">
      <c r="A334" s="106" t="s">
        <v>122</v>
      </c>
      <c r="B334" s="101"/>
      <c r="C334" s="101">
        <v>1.4407482091348087</v>
      </c>
      <c r="D334" s="101">
        <v>2.2908889507425951</v>
      </c>
      <c r="E334" s="101">
        <v>10.430517339154607</v>
      </c>
      <c r="F334" s="101">
        <v>5.5056423570702995</v>
      </c>
      <c r="G334" s="101">
        <v>3.3105258964113995</v>
      </c>
      <c r="H334" s="101">
        <v>0.91133775193615063</v>
      </c>
      <c r="I334" s="101">
        <v>1.5809847352860087</v>
      </c>
      <c r="J334" s="101">
        <v>3.6860002551598683</v>
      </c>
      <c r="K334" s="101">
        <v>2.262287055865535</v>
      </c>
      <c r="L334" s="101">
        <v>5.1396621164213174</v>
      </c>
      <c r="M334" s="101">
        <v>3.6488943537523015</v>
      </c>
      <c r="N334" s="101">
        <v>3.10266392166535</v>
      </c>
      <c r="O334" s="101">
        <v>0.37236993967665677</v>
      </c>
      <c r="P334" s="101">
        <v>0.82087742045391565</v>
      </c>
      <c r="Q334" s="101">
        <v>1.2522618915263897</v>
      </c>
      <c r="R334" s="101">
        <v>1.6524645986511157</v>
      </c>
      <c r="S334" s="101">
        <v>1.5743773049278229</v>
      </c>
      <c r="T334" s="101">
        <v>0</v>
      </c>
      <c r="U334" s="101">
        <v>0.5280028423281462</v>
      </c>
      <c r="V334" s="101">
        <v>0</v>
      </c>
      <c r="W334" s="101">
        <v>0</v>
      </c>
      <c r="DA334" s="131" t="s">
        <v>3263</v>
      </c>
    </row>
    <row r="335" spans="1:105" ht="12" customHeight="1" x14ac:dyDescent="0.25">
      <c r="A335" s="107" t="s">
        <v>121</v>
      </c>
      <c r="B335" s="104"/>
      <c r="C335" s="104">
        <v>0</v>
      </c>
      <c r="D335" s="104">
        <v>0</v>
      </c>
      <c r="E335" s="104">
        <v>0</v>
      </c>
      <c r="F335" s="104">
        <v>0</v>
      </c>
      <c r="G335" s="104">
        <v>0</v>
      </c>
      <c r="H335" s="104">
        <v>0</v>
      </c>
      <c r="I335" s="104">
        <v>0</v>
      </c>
      <c r="J335" s="104">
        <v>0</v>
      </c>
      <c r="K335" s="104">
        <v>2.2823158942779433</v>
      </c>
      <c r="L335" s="104">
        <v>0.5689242599535318</v>
      </c>
      <c r="M335" s="104">
        <v>0.40632557417330523</v>
      </c>
      <c r="N335" s="104">
        <v>0.51673445628780812</v>
      </c>
      <c r="O335" s="104">
        <v>2.4967182031546482</v>
      </c>
      <c r="P335" s="104">
        <v>5.4157262245218991</v>
      </c>
      <c r="Q335" s="104">
        <v>5.1280470311167283</v>
      </c>
      <c r="R335" s="104">
        <v>2.6996543205754291</v>
      </c>
      <c r="S335" s="104">
        <v>0.87276385788309985</v>
      </c>
      <c r="T335" s="104">
        <v>6.7647729196302714E-2</v>
      </c>
      <c r="U335" s="104">
        <v>2.1767532923852526</v>
      </c>
      <c r="V335" s="104">
        <v>1.5824302742093108</v>
      </c>
      <c r="W335" s="104">
        <v>2.2669349604455207E-4</v>
      </c>
      <c r="DA335" s="132" t="s">
        <v>3264</v>
      </c>
    </row>
    <row r="336" spans="1:105" ht="12" customHeight="1" x14ac:dyDescent="0.25">
      <c r="A336" s="108" t="s">
        <v>53</v>
      </c>
      <c r="B336" s="98"/>
      <c r="C336" s="98">
        <v>0</v>
      </c>
      <c r="D336" s="98">
        <v>0</v>
      </c>
      <c r="E336" s="98">
        <v>0</v>
      </c>
      <c r="F336" s="98">
        <v>0</v>
      </c>
      <c r="G336" s="98">
        <v>0</v>
      </c>
      <c r="H336" s="98">
        <v>0</v>
      </c>
      <c r="I336" s="98">
        <v>0</v>
      </c>
      <c r="J336" s="98">
        <v>0</v>
      </c>
      <c r="K336" s="98">
        <v>1.3614874415633913</v>
      </c>
      <c r="L336" s="98">
        <v>0.3510838634315519</v>
      </c>
      <c r="M336" s="98">
        <v>0.24258409942386105</v>
      </c>
      <c r="N336" s="98">
        <v>0.29809370800396828</v>
      </c>
      <c r="O336" s="98">
        <v>1.4627368951709547</v>
      </c>
      <c r="P336" s="98">
        <v>3.0870319474467811</v>
      </c>
      <c r="Q336" s="98">
        <v>2.9272030524377093</v>
      </c>
      <c r="R336" s="98">
        <v>1.5172889600013726</v>
      </c>
      <c r="S336" s="98">
        <v>0.47926257961563534</v>
      </c>
      <c r="T336" s="98">
        <v>4.1676048529781677E-2</v>
      </c>
      <c r="U336" s="98">
        <v>1.2381125817298038</v>
      </c>
      <c r="V336" s="98">
        <v>0.88442739060788156</v>
      </c>
      <c r="W336" s="98">
        <v>1.2161879331966927E-4</v>
      </c>
      <c r="DA336" s="63" t="s">
        <v>3265</v>
      </c>
    </row>
    <row r="337" spans="1:105" ht="12" customHeight="1" x14ac:dyDescent="0.25">
      <c r="A337" s="108" t="s">
        <v>52</v>
      </c>
      <c r="B337" s="98"/>
      <c r="C337" s="98">
        <v>0</v>
      </c>
      <c r="D337" s="98">
        <v>0</v>
      </c>
      <c r="E337" s="98">
        <v>0</v>
      </c>
      <c r="F337" s="98">
        <v>0</v>
      </c>
      <c r="G337" s="98">
        <v>0</v>
      </c>
      <c r="H337" s="98">
        <v>0</v>
      </c>
      <c r="I337" s="98">
        <v>0</v>
      </c>
      <c r="J337" s="98">
        <v>0</v>
      </c>
      <c r="K337" s="98">
        <v>0.92082845271455194</v>
      </c>
      <c r="L337" s="98">
        <v>0.2178403965219799</v>
      </c>
      <c r="M337" s="98">
        <v>0.16374147474944417</v>
      </c>
      <c r="N337" s="98">
        <v>0.21864074828383984</v>
      </c>
      <c r="O337" s="98">
        <v>1.0339813079836937</v>
      </c>
      <c r="P337" s="98">
        <v>2.328694277075118</v>
      </c>
      <c r="Q337" s="98">
        <v>2.200843978679019</v>
      </c>
      <c r="R337" s="98">
        <v>1.1823653605740563</v>
      </c>
      <c r="S337" s="98">
        <v>0.39350127826746445</v>
      </c>
      <c r="T337" s="98">
        <v>2.5971680666521033E-2</v>
      </c>
      <c r="U337" s="98">
        <v>0.93864071065544885</v>
      </c>
      <c r="V337" s="98">
        <v>0.69800288360142915</v>
      </c>
      <c r="W337" s="98">
        <v>1.0507470272488279E-4</v>
      </c>
      <c r="DA337" s="63" t="s">
        <v>3266</v>
      </c>
    </row>
    <row r="338" spans="1:105" ht="12" customHeight="1" x14ac:dyDescent="0.25">
      <c r="A338" s="121" t="s">
        <v>54</v>
      </c>
      <c r="B338" s="122"/>
      <c r="C338" s="122">
        <v>8.093307688806469</v>
      </c>
      <c r="D338" s="122">
        <v>10.293887867354426</v>
      </c>
      <c r="E338" s="122">
        <v>14.666867460492913</v>
      </c>
      <c r="F338" s="122">
        <v>15.366353219492979</v>
      </c>
      <c r="G338" s="122">
        <v>15.306744136636778</v>
      </c>
      <c r="H338" s="122">
        <v>12.098788527950562</v>
      </c>
      <c r="I338" s="122">
        <v>8.5283041070114329</v>
      </c>
      <c r="J338" s="122">
        <v>10.46864445708143</v>
      </c>
      <c r="K338" s="122">
        <v>8.263449154177799</v>
      </c>
      <c r="L338" s="122">
        <v>8.860405685203391</v>
      </c>
      <c r="M338" s="122">
        <v>6.3996887153926849</v>
      </c>
      <c r="N338" s="122">
        <v>11.037901574895315</v>
      </c>
      <c r="O338" s="122">
        <v>6.7262509510606288</v>
      </c>
      <c r="P338" s="122">
        <v>10.594863770730591</v>
      </c>
      <c r="Q338" s="122">
        <v>10.497500451249412</v>
      </c>
      <c r="R338" s="122">
        <v>6.8932684216677176</v>
      </c>
      <c r="S338" s="122">
        <v>5.6759003141263875</v>
      </c>
      <c r="T338" s="122">
        <v>0.15475353682667548</v>
      </c>
      <c r="U338" s="122">
        <v>6.9020422251671798</v>
      </c>
      <c r="V338" s="122">
        <v>6.9860726148266759</v>
      </c>
      <c r="W338" s="122">
        <v>1.3629825170340282</v>
      </c>
      <c r="DA338" s="130" t="s">
        <v>3267</v>
      </c>
    </row>
    <row r="339" spans="1:105" ht="12" customHeight="1" x14ac:dyDescent="0.25">
      <c r="A339" s="97" t="s">
        <v>51</v>
      </c>
      <c r="B339" s="98"/>
      <c r="C339" s="98">
        <v>0.32331926463844907</v>
      </c>
      <c r="D339" s="98">
        <v>0.70304753858600644</v>
      </c>
      <c r="E339" s="98">
        <v>0.81605839927023938</v>
      </c>
      <c r="F339" s="98">
        <v>1.2302684832689978</v>
      </c>
      <c r="G339" s="98">
        <v>1.3651253484869701</v>
      </c>
      <c r="H339" s="98">
        <v>1.0810089565629963</v>
      </c>
      <c r="I339" s="98">
        <v>0.50553081575791337</v>
      </c>
      <c r="J339" s="98">
        <v>1.1801602618797757</v>
      </c>
      <c r="K339" s="98">
        <v>0.87143547649084363</v>
      </c>
      <c r="L339" s="98">
        <v>0.89309007558377718</v>
      </c>
      <c r="M339" s="98">
        <v>0.82739309605834754</v>
      </c>
      <c r="N339" s="98">
        <v>1.4794323660092425</v>
      </c>
      <c r="O339" s="98">
        <v>1.0611031328832643</v>
      </c>
      <c r="P339" s="98">
        <v>1.3060530594150719</v>
      </c>
      <c r="Q339" s="98">
        <v>1.0812233516119345</v>
      </c>
      <c r="R339" s="98">
        <v>0.81092776757142682</v>
      </c>
      <c r="S339" s="98">
        <v>0.64396677502709609</v>
      </c>
      <c r="T339" s="98">
        <v>2.2686886734086018E-2</v>
      </c>
      <c r="U339" s="98">
        <v>0.49851129953873546</v>
      </c>
      <c r="V339" s="98">
        <v>0.92360071994065629</v>
      </c>
      <c r="W339" s="98">
        <v>0.44173243118680161</v>
      </c>
      <c r="DA339" s="63" t="s">
        <v>3268</v>
      </c>
    </row>
    <row r="340" spans="1:105" ht="12" customHeight="1" x14ac:dyDescent="0.25">
      <c r="A340" s="97" t="s">
        <v>50</v>
      </c>
      <c r="B340" s="98"/>
      <c r="C340" s="98">
        <v>6.4483869770559057</v>
      </c>
      <c r="D340" s="98">
        <v>7.4033518811255181</v>
      </c>
      <c r="E340" s="98">
        <v>5.244701314967732</v>
      </c>
      <c r="F340" s="98">
        <v>8.4979580834736854</v>
      </c>
      <c r="G340" s="98">
        <v>11.424445005535699</v>
      </c>
      <c r="H340" s="98">
        <v>8.9046671951098073</v>
      </c>
      <c r="I340" s="98">
        <v>6.7298820524577314</v>
      </c>
      <c r="J340" s="98">
        <v>6.0413702946381678</v>
      </c>
      <c r="K340" s="98">
        <v>4.7258376924729379</v>
      </c>
      <c r="L340" s="98">
        <v>4.0882992911637261</v>
      </c>
      <c r="M340" s="98">
        <v>3.1860121375730581</v>
      </c>
      <c r="N340" s="98">
        <v>6.9469131071308992</v>
      </c>
      <c r="O340" s="98">
        <v>4.2355702115277962</v>
      </c>
      <c r="P340" s="98">
        <v>7.1867422446856528</v>
      </c>
      <c r="Q340" s="98">
        <v>6.8774061760038965</v>
      </c>
      <c r="R340" s="98">
        <v>4.0544292944523681</v>
      </c>
      <c r="S340" s="98">
        <v>3.5109261642252592</v>
      </c>
      <c r="T340" s="98">
        <v>9.8132666433401322E-2</v>
      </c>
      <c r="U340" s="98">
        <v>4.8416387505191008</v>
      </c>
      <c r="V340" s="98">
        <v>4.5320327778759415</v>
      </c>
      <c r="W340" s="98">
        <v>0.81541908657657469</v>
      </c>
      <c r="DA340" s="63" t="s">
        <v>3269</v>
      </c>
    </row>
    <row r="341" spans="1:105" ht="12" customHeight="1" x14ac:dyDescent="0.25">
      <c r="A341" s="109" t="s">
        <v>120</v>
      </c>
      <c r="B341" s="33"/>
      <c r="C341" s="33">
        <v>1.3216014471121142</v>
      </c>
      <c r="D341" s="33">
        <v>2.1874884476429024</v>
      </c>
      <c r="E341" s="33">
        <v>8.606107746254942</v>
      </c>
      <c r="F341" s="33">
        <v>5.6381266527502953</v>
      </c>
      <c r="G341" s="33">
        <v>2.5171737826141101</v>
      </c>
      <c r="H341" s="33">
        <v>2.1131123762777588</v>
      </c>
      <c r="I341" s="33">
        <v>1.2928912387957876</v>
      </c>
      <c r="J341" s="33">
        <v>3.2471139005634866</v>
      </c>
      <c r="K341" s="33">
        <v>2.6661759852140179</v>
      </c>
      <c r="L341" s="33">
        <v>3.8790163184558879</v>
      </c>
      <c r="M341" s="33">
        <v>2.3862834817612795</v>
      </c>
      <c r="N341" s="33">
        <v>2.6115561017551725</v>
      </c>
      <c r="O341" s="33">
        <v>1.4295776066495678</v>
      </c>
      <c r="P341" s="33">
        <v>2.1020684666298668</v>
      </c>
      <c r="Q341" s="33">
        <v>2.5388709236335809</v>
      </c>
      <c r="R341" s="33">
        <v>2.0279113596439222</v>
      </c>
      <c r="S341" s="33">
        <v>1.5210073748740327</v>
      </c>
      <c r="T341" s="33">
        <v>3.3933983659188142E-2</v>
      </c>
      <c r="U341" s="33">
        <v>1.5618921751093431</v>
      </c>
      <c r="V341" s="33">
        <v>1.5304391170100786</v>
      </c>
      <c r="W341" s="33">
        <v>0.10583099927065184</v>
      </c>
      <c r="DA341" s="60" t="s">
        <v>3270</v>
      </c>
    </row>
    <row r="343" spans="1:105" ht="12" customHeight="1" x14ac:dyDescent="0.25">
      <c r="A343" s="116" t="s">
        <v>164</v>
      </c>
      <c r="B343" s="117"/>
      <c r="C343" s="117">
        <f t="shared" ref="C343:Q343" si="145">C344+C347+C349+C359</f>
        <v>122.53840828717041</v>
      </c>
      <c r="D343" s="117">
        <f t="shared" si="145"/>
        <v>165.83474813338091</v>
      </c>
      <c r="E343" s="117">
        <f t="shared" si="145"/>
        <v>143.74685862245775</v>
      </c>
      <c r="F343" s="117">
        <f t="shared" si="145"/>
        <v>152.71406140529729</v>
      </c>
      <c r="G343" s="117">
        <f t="shared" si="145"/>
        <v>164.85847697227811</v>
      </c>
      <c r="H343" s="117">
        <f t="shared" si="145"/>
        <v>134.79557778724788</v>
      </c>
      <c r="I343" s="117">
        <f t="shared" si="145"/>
        <v>83.720034723589464</v>
      </c>
      <c r="J343" s="117">
        <f t="shared" si="145"/>
        <v>107.31598860173968</v>
      </c>
      <c r="K343" s="117">
        <f t="shared" si="145"/>
        <v>84.505622184176062</v>
      </c>
      <c r="L343" s="117">
        <f t="shared" si="145"/>
        <v>99.026899108777769</v>
      </c>
      <c r="M343" s="117">
        <f t="shared" si="145"/>
        <v>65.463317623860348</v>
      </c>
      <c r="N343" s="117">
        <f t="shared" si="145"/>
        <v>113.2272060865146</v>
      </c>
      <c r="O343" s="117">
        <f t="shared" si="145"/>
        <v>67.978058682843624</v>
      </c>
      <c r="P343" s="117">
        <f t="shared" si="145"/>
        <v>99.277965018612889</v>
      </c>
      <c r="Q343" s="117">
        <f t="shared" si="145"/>
        <v>97.40162638025096</v>
      </c>
      <c r="R343" s="117">
        <f t="shared" ref="R343:V343" si="146">R344+R347+R349+R359</f>
        <v>67.67438926653864</v>
      </c>
      <c r="S343" s="117">
        <f t="shared" si="146"/>
        <v>55.376433606175013</v>
      </c>
      <c r="T343" s="117">
        <f t="shared" si="146"/>
        <v>1.4675180688314278</v>
      </c>
      <c r="U343" s="117">
        <f t="shared" si="146"/>
        <v>54.354769384074828</v>
      </c>
      <c r="V343" s="117">
        <f t="shared" si="146"/>
        <v>58.08870654085235</v>
      </c>
      <c r="W343" s="117">
        <f t="shared" ref="W343" si="147">W344+W347+W349+W359</f>
        <v>10.271363739498995</v>
      </c>
      <c r="DA343" s="129" t="s">
        <v>3419</v>
      </c>
    </row>
    <row r="344" spans="1:105" ht="12" customHeight="1" x14ac:dyDescent="0.25">
      <c r="A344" s="121" t="s">
        <v>57</v>
      </c>
      <c r="B344" s="122"/>
      <c r="C344" s="122">
        <f t="shared" ref="C344:Q344" si="148">SUM(C345:C346)</f>
        <v>107.49353814301718</v>
      </c>
      <c r="D344" s="122">
        <f t="shared" si="148"/>
        <v>145.64276374561786</v>
      </c>
      <c r="E344" s="122">
        <f t="shared" si="148"/>
        <v>118.94727564686183</v>
      </c>
      <c r="F344" s="122">
        <f t="shared" si="148"/>
        <v>127.23977227564683</v>
      </c>
      <c r="G344" s="122">
        <f t="shared" si="148"/>
        <v>139.53854146736296</v>
      </c>
      <c r="H344" s="122">
        <f t="shared" si="148"/>
        <v>114.54784893843201</v>
      </c>
      <c r="I344" s="122">
        <f t="shared" si="148"/>
        <v>69.99213404000372</v>
      </c>
      <c r="J344" s="122">
        <f t="shared" si="148"/>
        <v>89.509302748193747</v>
      </c>
      <c r="K344" s="122">
        <f t="shared" si="148"/>
        <v>70.23430233983305</v>
      </c>
      <c r="L344" s="122">
        <f t="shared" si="148"/>
        <v>83.384950533129299</v>
      </c>
      <c r="M344" s="122">
        <f t="shared" si="148"/>
        <v>53.922852141321293</v>
      </c>
      <c r="N344" s="122">
        <f t="shared" si="148"/>
        <v>93.685556528308666</v>
      </c>
      <c r="O344" s="122">
        <f t="shared" si="148"/>
        <v>55.69262295333894</v>
      </c>
      <c r="P344" s="122">
        <f t="shared" si="148"/>
        <v>79.438756256745108</v>
      </c>
      <c r="Q344" s="122">
        <f t="shared" si="148"/>
        <v>76.873367145384591</v>
      </c>
      <c r="R344" s="122">
        <f t="shared" ref="R344:V344" si="149">SUM(R345:R346)</f>
        <v>53.947505250237455</v>
      </c>
      <c r="S344" s="122">
        <f t="shared" si="149"/>
        <v>44.00686839984477</v>
      </c>
      <c r="T344" s="122">
        <f t="shared" si="149"/>
        <v>1.1590746301204671</v>
      </c>
      <c r="U344" s="122">
        <f t="shared" si="149"/>
        <v>41.405326331543741</v>
      </c>
      <c r="V344" s="122">
        <f t="shared" si="149"/>
        <v>44.431442356038296</v>
      </c>
      <c r="W344" s="122">
        <f t="shared" ref="W344" si="150">SUM(W345:W346)</f>
        <v>7.7104728234298001</v>
      </c>
      <c r="DA344" s="130" t="s">
        <v>3420</v>
      </c>
    </row>
    <row r="345" spans="1:105" ht="12" customHeight="1" x14ac:dyDescent="0.25">
      <c r="A345" s="97" t="s">
        <v>51</v>
      </c>
      <c r="B345" s="98"/>
      <c r="C345" s="98">
        <v>106.63063825153145</v>
      </c>
      <c r="D345" s="98">
        <v>144.48575027127177</v>
      </c>
      <c r="E345" s="98">
        <v>118.00311607378293</v>
      </c>
      <c r="F345" s="98">
        <v>126.24691673822045</v>
      </c>
      <c r="G345" s="98">
        <v>138.46631526853221</v>
      </c>
      <c r="H345" s="98">
        <v>113.67132815325729</v>
      </c>
      <c r="I345" s="98">
        <v>69.470581239036406</v>
      </c>
      <c r="J345" s="98">
        <v>88.849097029201786</v>
      </c>
      <c r="K345" s="98">
        <v>69.723507442337237</v>
      </c>
      <c r="L345" s="98">
        <v>82.777174785988478</v>
      </c>
      <c r="M345" s="98">
        <v>53.539645194977794</v>
      </c>
      <c r="N345" s="98">
        <v>93.026123004227628</v>
      </c>
      <c r="O345" s="98">
        <v>55.307533905927919</v>
      </c>
      <c r="P345" s="98">
        <v>78.908041522702462</v>
      </c>
      <c r="Q345" s="98">
        <v>76.369195744504538</v>
      </c>
      <c r="R345" s="98">
        <v>53.595783156592887</v>
      </c>
      <c r="S345" s="98">
        <v>43.722707751608922</v>
      </c>
      <c r="T345" s="98">
        <v>1.1514819773048122</v>
      </c>
      <c r="U345" s="98">
        <v>41.13986979915196</v>
      </c>
      <c r="V345" s="98">
        <v>44.14710105408993</v>
      </c>
      <c r="W345" s="98">
        <v>7.6622997650273366</v>
      </c>
      <c r="DA345" s="63" t="s">
        <v>3421</v>
      </c>
    </row>
    <row r="346" spans="1:105" ht="12" customHeight="1" x14ac:dyDescent="0.25">
      <c r="A346" s="97" t="s">
        <v>53</v>
      </c>
      <c r="B346" s="98"/>
      <c r="C346" s="98">
        <v>0.86289989148572199</v>
      </c>
      <c r="D346" s="98">
        <v>1.1570134743460765</v>
      </c>
      <c r="E346" s="98">
        <v>0.94415957307888565</v>
      </c>
      <c r="F346" s="98">
        <v>0.99285553742637433</v>
      </c>
      <c r="G346" s="98">
        <v>1.0722261988307347</v>
      </c>
      <c r="H346" s="98">
        <v>0.87652078517472387</v>
      </c>
      <c r="I346" s="98">
        <v>0.52155280096731338</v>
      </c>
      <c r="J346" s="98">
        <v>0.6602057189919589</v>
      </c>
      <c r="K346" s="98">
        <v>0.5107948974958153</v>
      </c>
      <c r="L346" s="98">
        <v>0.6077757471408195</v>
      </c>
      <c r="M346" s="98">
        <v>0.38320694634349767</v>
      </c>
      <c r="N346" s="98">
        <v>0.65943352408103995</v>
      </c>
      <c r="O346" s="98">
        <v>0.38508904741101824</v>
      </c>
      <c r="P346" s="98">
        <v>0.53071473404264535</v>
      </c>
      <c r="Q346" s="98">
        <v>0.50417140088005041</v>
      </c>
      <c r="R346" s="98">
        <v>0.35172209364457152</v>
      </c>
      <c r="S346" s="98">
        <v>0.28416064823584652</v>
      </c>
      <c r="T346" s="98">
        <v>7.5926528156549196E-3</v>
      </c>
      <c r="U346" s="98">
        <v>0.2654565323917828</v>
      </c>
      <c r="V346" s="98">
        <v>0.28434130194836893</v>
      </c>
      <c r="W346" s="98">
        <v>4.8173058402463192E-2</v>
      </c>
      <c r="DA346" s="63" t="s">
        <v>3422</v>
      </c>
    </row>
    <row r="347" spans="1:105" ht="12" customHeight="1" x14ac:dyDescent="0.25">
      <c r="A347" s="121" t="s">
        <v>92</v>
      </c>
      <c r="B347" s="122"/>
      <c r="C347" s="122">
        <f t="shared" ref="C347:W347" si="151">C348</f>
        <v>8.6159814375679411E-4</v>
      </c>
      <c r="D347" s="122">
        <f t="shared" si="151"/>
        <v>2.2942362448207395E-3</v>
      </c>
      <c r="E347" s="122">
        <f t="shared" si="151"/>
        <v>7.1747278383315948E-3</v>
      </c>
      <c r="F347" s="122">
        <f t="shared" si="151"/>
        <v>1.8822331592136487E-2</v>
      </c>
      <c r="G347" s="122">
        <f t="shared" si="151"/>
        <v>1.0204624847646915E-2</v>
      </c>
      <c r="H347" s="122">
        <f t="shared" si="151"/>
        <v>1.9556820168668651E-2</v>
      </c>
      <c r="I347" s="122">
        <f t="shared" si="151"/>
        <v>3.5116438682681037E-2</v>
      </c>
      <c r="J347" s="122">
        <f t="shared" si="151"/>
        <v>5.7628331743911548E-2</v>
      </c>
      <c r="K347" s="122">
        <f t="shared" si="151"/>
        <v>5.9639012320885226E-2</v>
      </c>
      <c r="L347" s="122">
        <f t="shared" si="151"/>
        <v>6.3280655745281869E-2</v>
      </c>
      <c r="M347" s="122">
        <f t="shared" si="151"/>
        <v>6.5106607436477712E-2</v>
      </c>
      <c r="N347" s="122">
        <f t="shared" si="151"/>
        <v>0.11090005578049325</v>
      </c>
      <c r="O347" s="122">
        <f t="shared" si="151"/>
        <v>0.12459014866620774</v>
      </c>
      <c r="P347" s="122">
        <f t="shared" si="151"/>
        <v>0.27442205674550968</v>
      </c>
      <c r="Q347" s="122">
        <f t="shared" si="151"/>
        <v>0.66506952385047924</v>
      </c>
      <c r="R347" s="122">
        <f t="shared" si="151"/>
        <v>0.3234275454420743</v>
      </c>
      <c r="S347" s="122">
        <f t="shared" si="151"/>
        <v>0.22050142085974267</v>
      </c>
      <c r="T347" s="122">
        <f t="shared" si="151"/>
        <v>6.5573890135488247E-3</v>
      </c>
      <c r="U347" s="122">
        <f t="shared" si="151"/>
        <v>0.29759501919399906</v>
      </c>
      <c r="V347" s="122">
        <f t="shared" si="151"/>
        <v>0.1977132031895921</v>
      </c>
      <c r="W347" s="122">
        <f t="shared" si="151"/>
        <v>2.07760281739072E-2</v>
      </c>
      <c r="DA347" s="130" t="s">
        <v>3423</v>
      </c>
    </row>
    <row r="348" spans="1:105" ht="12" customHeight="1" x14ac:dyDescent="0.25">
      <c r="A348" s="97" t="s">
        <v>53</v>
      </c>
      <c r="B348" s="98"/>
      <c r="C348" s="98">
        <v>8.6159814375679411E-4</v>
      </c>
      <c r="D348" s="98">
        <v>2.2942362448207395E-3</v>
      </c>
      <c r="E348" s="98">
        <v>7.1747278383315948E-3</v>
      </c>
      <c r="F348" s="98">
        <v>1.8822331592136487E-2</v>
      </c>
      <c r="G348" s="98">
        <v>1.0204624847646915E-2</v>
      </c>
      <c r="H348" s="98">
        <v>1.9556820168668651E-2</v>
      </c>
      <c r="I348" s="98">
        <v>3.5116438682681037E-2</v>
      </c>
      <c r="J348" s="98">
        <v>5.7628331743911548E-2</v>
      </c>
      <c r="K348" s="98">
        <v>5.9639012320885226E-2</v>
      </c>
      <c r="L348" s="98">
        <v>6.3280655745281869E-2</v>
      </c>
      <c r="M348" s="98">
        <v>6.5106607436477712E-2</v>
      </c>
      <c r="N348" s="98">
        <v>0.11090005578049325</v>
      </c>
      <c r="O348" s="98">
        <v>0.12459014866620774</v>
      </c>
      <c r="P348" s="98">
        <v>0.27442205674550968</v>
      </c>
      <c r="Q348" s="98">
        <v>0.66506952385047924</v>
      </c>
      <c r="R348" s="98">
        <v>0.3234275454420743</v>
      </c>
      <c r="S348" s="98">
        <v>0.22050142085974267</v>
      </c>
      <c r="T348" s="98">
        <v>6.5573890135488247E-3</v>
      </c>
      <c r="U348" s="98">
        <v>0.29759501919399906</v>
      </c>
      <c r="V348" s="98">
        <v>0.1977132031895921</v>
      </c>
      <c r="W348" s="98">
        <v>2.07760281739072E-2</v>
      </c>
      <c r="DA348" s="63" t="s">
        <v>3424</v>
      </c>
    </row>
    <row r="349" spans="1:105" ht="12" customHeight="1" x14ac:dyDescent="0.25">
      <c r="A349" s="121" t="s">
        <v>55</v>
      </c>
      <c r="B349" s="122"/>
      <c r="C349" s="122">
        <v>10.037819297141056</v>
      </c>
      <c r="D349" s="122">
        <v>13.735160158324749</v>
      </c>
      <c r="E349" s="122">
        <v>14.693064618567361</v>
      </c>
      <c r="F349" s="122">
        <v>15.412563886984419</v>
      </c>
      <c r="G349" s="122">
        <v>15.803219448673483</v>
      </c>
      <c r="H349" s="122">
        <v>12.685885493602557</v>
      </c>
      <c r="I349" s="122">
        <v>8.4018614008913826</v>
      </c>
      <c r="J349" s="122">
        <v>10.972972443479131</v>
      </c>
      <c r="K349" s="122">
        <v>8.8381676593980902</v>
      </c>
      <c r="L349" s="122">
        <v>9.6347367823210401</v>
      </c>
      <c r="M349" s="122">
        <v>7.2472636894507021</v>
      </c>
      <c r="N349" s="122">
        <v>12.389756326799969</v>
      </c>
      <c r="O349" s="122">
        <v>7.8931893360366034</v>
      </c>
      <c r="P349" s="122">
        <v>12.853933053277958</v>
      </c>
      <c r="Q349" s="122">
        <v>13.10661178925751</v>
      </c>
      <c r="R349" s="122">
        <v>8.8684640982434164</v>
      </c>
      <c r="S349" s="122">
        <v>7.415519296752147</v>
      </c>
      <c r="T349" s="122">
        <v>0.20097643028347867</v>
      </c>
      <c r="U349" s="122">
        <v>8.097380618554574</v>
      </c>
      <c r="V349" s="122">
        <v>8.8367263057410188</v>
      </c>
      <c r="W349" s="122">
        <v>1.6868601167831394</v>
      </c>
      <c r="DA349" s="130" t="s">
        <v>3425</v>
      </c>
    </row>
    <row r="350" spans="1:105" ht="12" customHeight="1" x14ac:dyDescent="0.25">
      <c r="A350" s="97" t="s">
        <v>143</v>
      </c>
      <c r="B350" s="98"/>
      <c r="C350" s="98">
        <v>8.5582112974704039</v>
      </c>
      <c r="D350" s="98">
        <v>11.868455908643664</v>
      </c>
      <c r="E350" s="98">
        <v>7.5945928249626222</v>
      </c>
      <c r="F350" s="98">
        <v>11.378461261938728</v>
      </c>
      <c r="G350" s="98">
        <v>12.947308736568447</v>
      </c>
      <c r="H350" s="98">
        <v>11.628410449963383</v>
      </c>
      <c r="I350" s="98">
        <v>6.9807253796107887</v>
      </c>
      <c r="J350" s="98">
        <v>8.288614248618341</v>
      </c>
      <c r="K350" s="98">
        <v>5.1598867815886873</v>
      </c>
      <c r="L350" s="98">
        <v>5.5004778776543359</v>
      </c>
      <c r="M350" s="98">
        <v>4.2645477292413103</v>
      </c>
      <c r="N350" s="98">
        <v>9.4918497625599709</v>
      </c>
      <c r="O350" s="98">
        <v>5.2708350975141842</v>
      </c>
      <c r="P350" s="98">
        <v>7.0025747562729439</v>
      </c>
      <c r="Q350" s="98">
        <v>7.302070253520248</v>
      </c>
      <c r="R350" s="98">
        <v>4.9259876041149919</v>
      </c>
      <c r="S350" s="98">
        <v>5.2135167332676691</v>
      </c>
      <c r="T350" s="98">
        <v>0.1355334270587685</v>
      </c>
      <c r="U350" s="98">
        <v>5.506370536764547</v>
      </c>
      <c r="V350" s="98">
        <v>7.2582401464914943</v>
      </c>
      <c r="W350" s="98">
        <v>1.686658167121208</v>
      </c>
      <c r="DA350" s="63" t="s">
        <v>3426</v>
      </c>
    </row>
    <row r="351" spans="1:105" ht="12" customHeight="1" x14ac:dyDescent="0.25">
      <c r="A351" s="97" t="s">
        <v>124</v>
      </c>
      <c r="B351" s="98"/>
      <c r="C351" s="98">
        <v>0.55585723760969608</v>
      </c>
      <c r="D351" s="98">
        <v>0.39393672570380267</v>
      </c>
      <c r="E351" s="98">
        <v>0.37357753237001751</v>
      </c>
      <c r="F351" s="98">
        <v>0.47414012986681858</v>
      </c>
      <c r="G351" s="98">
        <v>0.70871865784890775</v>
      </c>
      <c r="H351" s="98">
        <v>0.46446806852542871</v>
      </c>
      <c r="I351" s="98">
        <v>0.38884480287957035</v>
      </c>
      <c r="J351" s="98">
        <v>0.26843403396194526</v>
      </c>
      <c r="K351" s="98">
        <v>0.36836626782368492</v>
      </c>
      <c r="L351" s="98">
        <v>0.28404466999531452</v>
      </c>
      <c r="M351" s="98">
        <v>0.22183590443395482</v>
      </c>
      <c r="N351" s="98">
        <v>0.37722305688304514</v>
      </c>
      <c r="O351" s="98">
        <v>0.3177401165108073</v>
      </c>
      <c r="P351" s="98">
        <v>0.74282525056941096</v>
      </c>
      <c r="Q351" s="98">
        <v>0.55624751771649694</v>
      </c>
      <c r="R351" s="98">
        <v>0.40708576197326557</v>
      </c>
      <c r="S351" s="98">
        <v>0.2588136635740162</v>
      </c>
      <c r="T351" s="98">
        <v>7.4425544314692558E-3</v>
      </c>
      <c r="U351" s="98">
        <v>0.27336665560833684</v>
      </c>
      <c r="V351" s="98">
        <v>0.18003218697140702</v>
      </c>
      <c r="W351" s="98">
        <v>0</v>
      </c>
      <c r="DA351" s="63" t="s">
        <v>3427</v>
      </c>
    </row>
    <row r="352" spans="1:105" ht="12" customHeight="1" x14ac:dyDescent="0.25">
      <c r="A352" s="97" t="s">
        <v>123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3.6709874087869918E-3</v>
      </c>
      <c r="L352" s="98">
        <v>3.3934016456650543E-4</v>
      </c>
      <c r="M352" s="98">
        <v>3.3808043783281822E-4</v>
      </c>
      <c r="N352" s="98">
        <v>7.1180180421976053E-4</v>
      </c>
      <c r="O352" s="98">
        <v>2.649715108127863E-3</v>
      </c>
      <c r="P352" s="98">
        <v>7.2048890207732953E-3</v>
      </c>
      <c r="Q352" s="98">
        <v>6.1397601615623036E-3</v>
      </c>
      <c r="R352" s="98">
        <v>5.1369256606670329E-3</v>
      </c>
      <c r="S352" s="98">
        <v>2.0133907965096845E-3</v>
      </c>
      <c r="T352" s="98">
        <v>9.9318604067441345E-5</v>
      </c>
      <c r="U352" s="98">
        <v>5.1676554652999446E-3</v>
      </c>
      <c r="V352" s="98">
        <v>3.2334656587436894E-3</v>
      </c>
      <c r="W352" s="98">
        <v>0</v>
      </c>
      <c r="DA352" s="63" t="s">
        <v>3428</v>
      </c>
    </row>
    <row r="353" spans="1:105" ht="12" customHeight="1" x14ac:dyDescent="0.25">
      <c r="A353" s="100" t="s">
        <v>50</v>
      </c>
      <c r="B353" s="101"/>
      <c r="C353" s="101">
        <v>0</v>
      </c>
      <c r="D353" s="101">
        <v>0</v>
      </c>
      <c r="E353" s="101">
        <v>0</v>
      </c>
      <c r="F353" s="101">
        <v>0</v>
      </c>
      <c r="G353" s="101">
        <v>0</v>
      </c>
      <c r="H353" s="101">
        <v>0</v>
      </c>
      <c r="I353" s="101">
        <v>0</v>
      </c>
      <c r="J353" s="101">
        <v>0</v>
      </c>
      <c r="K353" s="101">
        <v>1.8105161915674022E-3</v>
      </c>
      <c r="L353" s="101">
        <v>1.7484951401344702E-4</v>
      </c>
      <c r="M353" s="101">
        <v>1.6803472611369078E-4</v>
      </c>
      <c r="N353" s="101">
        <v>3.4194061117104194E-4</v>
      </c>
      <c r="O353" s="101">
        <v>1.3085767721731758E-3</v>
      </c>
      <c r="P353" s="101">
        <v>3.4891706865800708E-3</v>
      </c>
      <c r="Q353" s="101">
        <v>3.0125790824494414E-3</v>
      </c>
      <c r="R353" s="101">
        <v>2.4922885281918675E-3</v>
      </c>
      <c r="S353" s="101">
        <v>9.5973154921322223E-4</v>
      </c>
      <c r="T353" s="101">
        <v>5.5412063525127809E-5</v>
      </c>
      <c r="U353" s="101">
        <v>2.618314873824129E-3</v>
      </c>
      <c r="V353" s="101">
        <v>1.6097900224233657E-3</v>
      </c>
      <c r="W353" s="101">
        <v>0</v>
      </c>
      <c r="DA353" s="131" t="s">
        <v>3429</v>
      </c>
    </row>
    <row r="354" spans="1:105" ht="12" customHeight="1" x14ac:dyDescent="0.25">
      <c r="A354" s="103" t="s">
        <v>52</v>
      </c>
      <c r="B354" s="104"/>
      <c r="C354" s="104">
        <v>0</v>
      </c>
      <c r="D354" s="104">
        <v>0</v>
      </c>
      <c r="E354" s="104">
        <v>0</v>
      </c>
      <c r="F354" s="104">
        <v>0</v>
      </c>
      <c r="G354" s="104">
        <v>0</v>
      </c>
      <c r="H354" s="104">
        <v>0</v>
      </c>
      <c r="I354" s="104">
        <v>0</v>
      </c>
      <c r="J354" s="104">
        <v>0</v>
      </c>
      <c r="K354" s="104">
        <v>1.8604712172195894E-3</v>
      </c>
      <c r="L354" s="104">
        <v>1.6449065055305844E-4</v>
      </c>
      <c r="M354" s="104">
        <v>1.7004571171912747E-4</v>
      </c>
      <c r="N354" s="104">
        <v>3.6986119304871859E-4</v>
      </c>
      <c r="O354" s="104">
        <v>1.3411383359546872E-3</v>
      </c>
      <c r="P354" s="104">
        <v>3.7157183341932245E-3</v>
      </c>
      <c r="Q354" s="104">
        <v>3.1271810791128622E-3</v>
      </c>
      <c r="R354" s="104">
        <v>2.6446371324751654E-3</v>
      </c>
      <c r="S354" s="104">
        <v>1.0536592472964621E-3</v>
      </c>
      <c r="T354" s="104">
        <v>4.3906540542313536E-5</v>
      </c>
      <c r="U354" s="104">
        <v>2.549340591475816E-3</v>
      </c>
      <c r="V354" s="104">
        <v>1.6236756363203235E-3</v>
      </c>
      <c r="W354" s="104">
        <v>0</v>
      </c>
      <c r="DA354" s="132" t="s">
        <v>3430</v>
      </c>
    </row>
    <row r="355" spans="1:105" ht="12" customHeight="1" x14ac:dyDescent="0.25">
      <c r="A355" s="106" t="s">
        <v>122</v>
      </c>
      <c r="B355" s="101"/>
      <c r="C355" s="101">
        <v>0.9237507620609553</v>
      </c>
      <c r="D355" s="101">
        <v>1.4727675239772817</v>
      </c>
      <c r="E355" s="101">
        <v>6.7248942612347209</v>
      </c>
      <c r="F355" s="101">
        <v>3.5599624951788718</v>
      </c>
      <c r="G355" s="101">
        <v>2.1471920542561294</v>
      </c>
      <c r="H355" s="101">
        <v>0.59300697511374534</v>
      </c>
      <c r="I355" s="101">
        <v>1.0322912184010236</v>
      </c>
      <c r="J355" s="101">
        <v>2.4159241608988444</v>
      </c>
      <c r="K355" s="101">
        <v>1.4891914122895253</v>
      </c>
      <c r="L355" s="101">
        <v>3.3997985307140786</v>
      </c>
      <c r="M355" s="101">
        <v>2.4349230757486473</v>
      </c>
      <c r="N355" s="101">
        <v>2.0996075905662468</v>
      </c>
      <c r="O355" s="101">
        <v>0.25729226282075901</v>
      </c>
      <c r="P355" s="101">
        <v>0.58240668687233188</v>
      </c>
      <c r="Q355" s="101">
        <v>0.91124510289888072</v>
      </c>
      <c r="R355" s="101">
        <v>1.2240076291971644</v>
      </c>
      <c r="S355" s="101">
        <v>1.1864899989552045</v>
      </c>
      <c r="T355" s="101">
        <v>0</v>
      </c>
      <c r="U355" s="101">
        <v>0.41072559965278627</v>
      </c>
      <c r="V355" s="101">
        <v>0</v>
      </c>
      <c r="W355" s="101">
        <v>0</v>
      </c>
      <c r="DA355" s="131" t="s">
        <v>3431</v>
      </c>
    </row>
    <row r="356" spans="1:105" ht="12" customHeight="1" x14ac:dyDescent="0.25">
      <c r="A356" s="107" t="s">
        <v>121</v>
      </c>
      <c r="B356" s="104"/>
      <c r="C356" s="104">
        <v>0</v>
      </c>
      <c r="D356" s="104">
        <v>0</v>
      </c>
      <c r="E356" s="104">
        <v>0</v>
      </c>
      <c r="F356" s="104">
        <v>0</v>
      </c>
      <c r="G356" s="104">
        <v>0</v>
      </c>
      <c r="H356" s="104">
        <v>0</v>
      </c>
      <c r="I356" s="104">
        <v>0</v>
      </c>
      <c r="J356" s="104">
        <v>0</v>
      </c>
      <c r="K356" s="104">
        <v>1.817052210287406</v>
      </c>
      <c r="L356" s="104">
        <v>0.45007636379274496</v>
      </c>
      <c r="M356" s="104">
        <v>0.32561889958895768</v>
      </c>
      <c r="N356" s="104">
        <v>0.42036411498648618</v>
      </c>
      <c r="O356" s="104">
        <v>2.0446721440827256</v>
      </c>
      <c r="P356" s="104">
        <v>4.518921470542498</v>
      </c>
      <c r="Q356" s="104">
        <v>4.3309091549603229</v>
      </c>
      <c r="R356" s="104">
        <v>2.3062461772973291</v>
      </c>
      <c r="S356" s="104">
        <v>0.7546855101587473</v>
      </c>
      <c r="T356" s="104">
        <v>5.7901130189173436E-2</v>
      </c>
      <c r="U356" s="104">
        <v>1.9017501710636038</v>
      </c>
      <c r="V356" s="104">
        <v>1.3952205066193741</v>
      </c>
      <c r="W356" s="104">
        <v>2.019496619313681E-4</v>
      </c>
      <c r="DA356" s="132" t="s">
        <v>3432</v>
      </c>
    </row>
    <row r="357" spans="1:105" ht="12" customHeight="1" x14ac:dyDescent="0.25">
      <c r="A357" s="108" t="s">
        <v>53</v>
      </c>
      <c r="B357" s="98"/>
      <c r="C357" s="98">
        <v>0</v>
      </c>
      <c r="D357" s="98">
        <v>0</v>
      </c>
      <c r="E357" s="98">
        <v>0</v>
      </c>
      <c r="F357" s="98">
        <v>0</v>
      </c>
      <c r="G357" s="98">
        <v>0</v>
      </c>
      <c r="H357" s="98">
        <v>0</v>
      </c>
      <c r="I357" s="98">
        <v>0</v>
      </c>
      <c r="J357" s="98">
        <v>0</v>
      </c>
      <c r="K357" s="98">
        <v>0.89622375757285422</v>
      </c>
      <c r="L357" s="98">
        <v>0.23223596727076509</v>
      </c>
      <c r="M357" s="98">
        <v>0.16187742483951351</v>
      </c>
      <c r="N357" s="98">
        <v>0.20172336670264635</v>
      </c>
      <c r="O357" s="98">
        <v>1.0106908360990319</v>
      </c>
      <c r="P357" s="98">
        <v>2.1902271934673805</v>
      </c>
      <c r="Q357" s="98">
        <v>2.1300651762813039</v>
      </c>
      <c r="R357" s="98">
        <v>1.1238808167232728</v>
      </c>
      <c r="S357" s="98">
        <v>0.36118423189128285</v>
      </c>
      <c r="T357" s="98">
        <v>3.1929449522652406E-2</v>
      </c>
      <c r="U357" s="98">
        <v>0.96310946040815493</v>
      </c>
      <c r="V357" s="98">
        <v>0.69721762301794499</v>
      </c>
      <c r="W357" s="98">
        <v>9.6874959206485299E-5</v>
      </c>
      <c r="DA357" s="63" t="s">
        <v>3433</v>
      </c>
    </row>
    <row r="358" spans="1:105" ht="12" customHeight="1" x14ac:dyDescent="0.25">
      <c r="A358" s="108" t="s">
        <v>52</v>
      </c>
      <c r="B358" s="98"/>
      <c r="C358" s="98">
        <v>0</v>
      </c>
      <c r="D358" s="98">
        <v>0</v>
      </c>
      <c r="E358" s="98">
        <v>0</v>
      </c>
      <c r="F358" s="98">
        <v>0</v>
      </c>
      <c r="G358" s="98">
        <v>0</v>
      </c>
      <c r="H358" s="98">
        <v>0</v>
      </c>
      <c r="I358" s="98">
        <v>0</v>
      </c>
      <c r="J358" s="98">
        <v>0</v>
      </c>
      <c r="K358" s="98">
        <v>0.92082845271455194</v>
      </c>
      <c r="L358" s="98">
        <v>0.2178403965219799</v>
      </c>
      <c r="M358" s="98">
        <v>0.16374147474944417</v>
      </c>
      <c r="N358" s="98">
        <v>0.21864074828383984</v>
      </c>
      <c r="O358" s="98">
        <v>1.0339813079836937</v>
      </c>
      <c r="P358" s="98">
        <v>2.328694277075118</v>
      </c>
      <c r="Q358" s="98">
        <v>2.200843978679019</v>
      </c>
      <c r="R358" s="98">
        <v>1.1823653605740563</v>
      </c>
      <c r="S358" s="98">
        <v>0.39350127826746445</v>
      </c>
      <c r="T358" s="98">
        <v>2.5971680666521033E-2</v>
      </c>
      <c r="U358" s="98">
        <v>0.93864071065544885</v>
      </c>
      <c r="V358" s="98">
        <v>0.69800288360142915</v>
      </c>
      <c r="W358" s="98">
        <v>1.0507470272488279E-4</v>
      </c>
      <c r="DA358" s="63" t="s">
        <v>3434</v>
      </c>
    </row>
    <row r="359" spans="1:105" ht="12" customHeight="1" x14ac:dyDescent="0.25">
      <c r="A359" s="121" t="s">
        <v>54</v>
      </c>
      <c r="B359" s="122"/>
      <c r="C359" s="122">
        <v>5.0061892488684201</v>
      </c>
      <c r="D359" s="122">
        <v>6.4545299931934785</v>
      </c>
      <c r="E359" s="122">
        <v>10.099343629190237</v>
      </c>
      <c r="F359" s="122">
        <v>10.04290291107389</v>
      </c>
      <c r="G359" s="122">
        <v>9.50651143139401</v>
      </c>
      <c r="H359" s="122">
        <v>7.5422865350446315</v>
      </c>
      <c r="I359" s="122">
        <v>5.2909228440116944</v>
      </c>
      <c r="J359" s="122">
        <v>6.7760850783228808</v>
      </c>
      <c r="K359" s="122">
        <v>5.3735131726240315</v>
      </c>
      <c r="L359" s="122">
        <v>5.9439311375821333</v>
      </c>
      <c r="M359" s="122">
        <v>4.228095185651874</v>
      </c>
      <c r="N359" s="122">
        <v>7.0409931756254762</v>
      </c>
      <c r="O359" s="122">
        <v>4.2676562448018682</v>
      </c>
      <c r="P359" s="122">
        <v>6.7108536518443191</v>
      </c>
      <c r="Q359" s="122">
        <v>6.7565779217583817</v>
      </c>
      <c r="R359" s="122">
        <v>4.5349923726156991</v>
      </c>
      <c r="S359" s="122">
        <v>3.733544488718362</v>
      </c>
      <c r="T359" s="122">
        <v>0.1009096194139332</v>
      </c>
      <c r="U359" s="122">
        <v>4.5544674147825166</v>
      </c>
      <c r="V359" s="122">
        <v>4.6228246758834448</v>
      </c>
      <c r="W359" s="122">
        <v>0.85325477111214865</v>
      </c>
      <c r="DA359" s="130" t="s">
        <v>3435</v>
      </c>
    </row>
    <row r="360" spans="1:105" ht="12" customHeight="1" x14ac:dyDescent="0.25">
      <c r="A360" s="97" t="s">
        <v>51</v>
      </c>
      <c r="B360" s="98"/>
      <c r="C360" s="98">
        <v>0.19019896754257143</v>
      </c>
      <c r="D360" s="98">
        <v>0.41368895948100837</v>
      </c>
      <c r="E360" s="98">
        <v>0.48030988627436755</v>
      </c>
      <c r="F360" s="98">
        <v>0.72428749747835319</v>
      </c>
      <c r="G360" s="98">
        <v>0.80388316565491513</v>
      </c>
      <c r="H360" s="98">
        <v>0.63673345888481436</v>
      </c>
      <c r="I360" s="98">
        <v>0.29783953645156946</v>
      </c>
      <c r="J360" s="98">
        <v>0.69547117782416012</v>
      </c>
      <c r="K360" s="98">
        <v>0.5136565827530587</v>
      </c>
      <c r="L360" s="98">
        <v>0.52653605030226636</v>
      </c>
      <c r="M360" s="98">
        <v>0.48786085927241862</v>
      </c>
      <c r="N360" s="98">
        <v>0.87232676795963771</v>
      </c>
      <c r="O360" s="98">
        <v>0.62566473983314297</v>
      </c>
      <c r="P360" s="98">
        <v>0.77009606540960907</v>
      </c>
      <c r="Q360" s="98">
        <v>0.63752834764481114</v>
      </c>
      <c r="R360" s="98">
        <v>0.47850866534071612</v>
      </c>
      <c r="S360" s="98">
        <v>0.38045181235314507</v>
      </c>
      <c r="T360" s="98">
        <v>1.3422300020116726E-2</v>
      </c>
      <c r="U360" s="98">
        <v>0.29536835478410878</v>
      </c>
      <c r="V360" s="98">
        <v>0.54798084042119</v>
      </c>
      <c r="W360" s="98">
        <v>0.2624145845445256</v>
      </c>
      <c r="DA360" s="63" t="s">
        <v>3436</v>
      </c>
    </row>
    <row r="361" spans="1:105" ht="12" customHeight="1" x14ac:dyDescent="0.25">
      <c r="A361" s="97" t="s">
        <v>50</v>
      </c>
      <c r="B361" s="98"/>
      <c r="C361" s="98">
        <v>3.820594329708805</v>
      </c>
      <c r="D361" s="98">
        <v>4.3902497585423417</v>
      </c>
      <c r="E361" s="98">
        <v>3.1128407062794854</v>
      </c>
      <c r="F361" s="98">
        <v>5.0480653361950436</v>
      </c>
      <c r="G361" s="98">
        <v>6.792262851558335</v>
      </c>
      <c r="H361" s="98">
        <v>5.2986023386609906</v>
      </c>
      <c r="I361" s="98">
        <v>4.0078328204756088</v>
      </c>
      <c r="J361" s="98">
        <v>3.6006933915464976</v>
      </c>
      <c r="K361" s="98">
        <v>2.8188014603335891</v>
      </c>
      <c r="L361" s="98">
        <v>2.4403318967837011</v>
      </c>
      <c r="M361" s="98">
        <v>1.9025059777012652</v>
      </c>
      <c r="N361" s="98">
        <v>4.1483030014303388</v>
      </c>
      <c r="O361" s="98">
        <v>2.5292426075135324</v>
      </c>
      <c r="P361" s="98">
        <v>4.2915153773167738</v>
      </c>
      <c r="Q361" s="98">
        <v>4.1067973993639493</v>
      </c>
      <c r="R361" s="98">
        <v>2.4271457630745941</v>
      </c>
      <c r="S361" s="98">
        <v>2.1103783592746548</v>
      </c>
      <c r="T361" s="98">
        <v>5.9266740620635493E-2</v>
      </c>
      <c r="U361" s="98">
        <v>2.9384068788457012</v>
      </c>
      <c r="V361" s="98">
        <v>2.7629884362386874</v>
      </c>
      <c r="W361" s="98">
        <v>0.49920600757264089</v>
      </c>
      <c r="DA361" s="63" t="s">
        <v>3437</v>
      </c>
    </row>
    <row r="362" spans="1:105" ht="12" customHeight="1" x14ac:dyDescent="0.25">
      <c r="A362" s="109" t="s">
        <v>120</v>
      </c>
      <c r="B362" s="33"/>
      <c r="C362" s="33">
        <v>0.99539595161704397</v>
      </c>
      <c r="D362" s="33">
        <v>1.6505912751701284</v>
      </c>
      <c r="E362" s="33">
        <v>6.5061930366363852</v>
      </c>
      <c r="F362" s="33">
        <v>4.2705500774004932</v>
      </c>
      <c r="G362" s="33">
        <v>1.9103654141807589</v>
      </c>
      <c r="H362" s="33">
        <v>1.6069507374988263</v>
      </c>
      <c r="I362" s="33">
        <v>0.9852504870845169</v>
      </c>
      <c r="J362" s="33">
        <v>2.4799205089522234</v>
      </c>
      <c r="K362" s="33">
        <v>2.0410551295373831</v>
      </c>
      <c r="L362" s="33">
        <v>2.9770631904961657</v>
      </c>
      <c r="M362" s="33">
        <v>1.8377283486781906</v>
      </c>
      <c r="N362" s="33">
        <v>2.0203634062355</v>
      </c>
      <c r="O362" s="33">
        <v>1.1127488974551925</v>
      </c>
      <c r="P362" s="33">
        <v>1.6492422091179364</v>
      </c>
      <c r="Q362" s="33">
        <v>2.0122521747496207</v>
      </c>
      <c r="R362" s="33">
        <v>1.6293379442003895</v>
      </c>
      <c r="S362" s="33">
        <v>1.2427143170905623</v>
      </c>
      <c r="T362" s="33">
        <v>2.8220578773180991E-2</v>
      </c>
      <c r="U362" s="33">
        <v>1.3206921811527073</v>
      </c>
      <c r="V362" s="33">
        <v>1.3118553992235678</v>
      </c>
      <c r="W362" s="33">
        <v>9.1634178994982163E-2</v>
      </c>
      <c r="DA362" s="60" t="s">
        <v>3438</v>
      </c>
    </row>
    <row r="364" spans="1:105" ht="12" customHeight="1" x14ac:dyDescent="0.25">
      <c r="A364" s="116" t="s">
        <v>163</v>
      </c>
      <c r="B364" s="119"/>
      <c r="C364" s="119">
        <f t="shared" ref="C364:Q364" si="152">IF(C343=0,"",C343/C322)</f>
        <v>0.62533556034772675</v>
      </c>
      <c r="D364" s="119">
        <f t="shared" si="152"/>
        <v>0.63020448646929095</v>
      </c>
      <c r="E364" s="119">
        <f t="shared" si="152"/>
        <v>0.63850561165127817</v>
      </c>
      <c r="F364" s="119">
        <f t="shared" si="152"/>
        <v>0.64109919599579757</v>
      </c>
      <c r="G364" s="119">
        <f t="shared" si="152"/>
        <v>0.64374386855606081</v>
      </c>
      <c r="H364" s="119">
        <f t="shared" si="152"/>
        <v>0.64916569174918737</v>
      </c>
      <c r="I364" s="119">
        <f t="shared" si="152"/>
        <v>0.65376327663925748</v>
      </c>
      <c r="J364" s="119">
        <f t="shared" si="152"/>
        <v>0.6608082355151802</v>
      </c>
      <c r="K364" s="119">
        <f t="shared" si="152"/>
        <v>0.66821325180720126</v>
      </c>
      <c r="L364" s="119">
        <f t="shared" si="152"/>
        <v>0.67294093072451566</v>
      </c>
      <c r="M364" s="119">
        <f t="shared" si="152"/>
        <v>0.67840368952523511</v>
      </c>
      <c r="N364" s="119">
        <f t="shared" si="152"/>
        <v>0.68315388648222664</v>
      </c>
      <c r="O364" s="119">
        <f t="shared" si="152"/>
        <v>0.69147176579567171</v>
      </c>
      <c r="P364" s="119">
        <f t="shared" si="152"/>
        <v>0.69907211375452183</v>
      </c>
      <c r="Q364" s="119">
        <f t="shared" si="152"/>
        <v>0.71044382522371596</v>
      </c>
      <c r="R364" s="119">
        <f t="shared" ref="R364:V364" si="153">IF(R343=0,"",R343/R322)</f>
        <v>0.72316777113377761</v>
      </c>
      <c r="S364" s="119">
        <f t="shared" si="153"/>
        <v>0.73823098392090258</v>
      </c>
      <c r="T364" s="119">
        <f t="shared" si="153"/>
        <v>0.75766293042975519</v>
      </c>
      <c r="U364" s="119">
        <f t="shared" si="153"/>
        <v>0.77338199768588956</v>
      </c>
      <c r="V364" s="119">
        <f t="shared" si="153"/>
        <v>0.78539936251915876</v>
      </c>
      <c r="W364" s="119">
        <f t="shared" ref="W364" si="154">IF(W343=0,"",W343/W322)</f>
        <v>0.78789206626122932</v>
      </c>
      <c r="DA364" s="129" t="s">
        <v>3587</v>
      </c>
    </row>
    <row r="365" spans="1:105" ht="12" customHeight="1" x14ac:dyDescent="0.25">
      <c r="A365" s="121" t="s">
        <v>57</v>
      </c>
      <c r="B365" s="124"/>
      <c r="C365" s="124">
        <f t="shared" ref="C365:Q365" si="155">IF(C344=0,"",C344/C323)</f>
        <v>0.62355204659311203</v>
      </c>
      <c r="D365" s="124">
        <f t="shared" si="155"/>
        <v>0.62808653123253944</v>
      </c>
      <c r="E365" s="124">
        <f t="shared" si="155"/>
        <v>0.63286184468551276</v>
      </c>
      <c r="F365" s="124">
        <f t="shared" si="155"/>
        <v>0.63777038776698802</v>
      </c>
      <c r="G365" s="124">
        <f t="shared" si="155"/>
        <v>0.64287923136697611</v>
      </c>
      <c r="H365" s="124">
        <f t="shared" si="155"/>
        <v>0.64818629473938238</v>
      </c>
      <c r="I365" s="124">
        <f t="shared" si="155"/>
        <v>0.65362677804349534</v>
      </c>
      <c r="J365" s="124">
        <f t="shared" si="155"/>
        <v>0.65927575326384769</v>
      </c>
      <c r="K365" s="124">
        <f t="shared" si="155"/>
        <v>0.66508784552553857</v>
      </c>
      <c r="L365" s="124">
        <f t="shared" si="155"/>
        <v>0.67106299335648012</v>
      </c>
      <c r="M365" s="124">
        <f t="shared" si="155"/>
        <v>0.67712623274106098</v>
      </c>
      <c r="N365" s="124">
        <f t="shared" si="155"/>
        <v>0.68305322123058143</v>
      </c>
      <c r="O365" s="124">
        <f t="shared" si="155"/>
        <v>0.68871218151124103</v>
      </c>
      <c r="P365" s="124">
        <f t="shared" si="155"/>
        <v>0.69461076616516026</v>
      </c>
      <c r="Q365" s="124">
        <f t="shared" si="155"/>
        <v>0.70326513698166315</v>
      </c>
      <c r="R365" s="124">
        <f t="shared" ref="R365:V365" si="156">IF(R344=0,"",R344/R323)</f>
        <v>0.71822513683725653</v>
      </c>
      <c r="S365" s="124">
        <f t="shared" si="156"/>
        <v>0.73719904626324539</v>
      </c>
      <c r="T365" s="124">
        <f t="shared" si="156"/>
        <v>0.75712190715219574</v>
      </c>
      <c r="U365" s="124">
        <f t="shared" si="156"/>
        <v>0.77527737273149677</v>
      </c>
      <c r="V365" s="124">
        <f t="shared" si="156"/>
        <v>0.78980830796990531</v>
      </c>
      <c r="W365" s="124">
        <f t="shared" ref="W365" si="157">IF(W344=0,"",W344/W323)</f>
        <v>0.80022395206418695</v>
      </c>
      <c r="DA365" s="130" t="s">
        <v>3588</v>
      </c>
    </row>
    <row r="366" spans="1:105" ht="12" customHeight="1" x14ac:dyDescent="0.25">
      <c r="A366" s="97" t="s">
        <v>51</v>
      </c>
      <c r="B366" s="111"/>
      <c r="C366" s="111">
        <f t="shared" ref="C366:Q366" si="158">IF(C345=0,"",C345/C324)</f>
        <v>0.6216582425371372</v>
      </c>
      <c r="D366" s="111">
        <f t="shared" si="158"/>
        <v>0.62622151211348687</v>
      </c>
      <c r="E366" s="111">
        <f t="shared" si="158"/>
        <v>0.63100824272968437</v>
      </c>
      <c r="F366" s="111">
        <f t="shared" si="158"/>
        <v>0.63595872165553613</v>
      </c>
      <c r="G366" s="111">
        <f t="shared" si="158"/>
        <v>0.64110631828778464</v>
      </c>
      <c r="H366" s="111">
        <f t="shared" si="158"/>
        <v>0.64643262702413584</v>
      </c>
      <c r="I366" s="111">
        <f t="shared" si="158"/>
        <v>0.65193148953633095</v>
      </c>
      <c r="J366" s="111">
        <f t="shared" si="158"/>
        <v>0.65761081455559844</v>
      </c>
      <c r="K366" s="111">
        <f t="shared" si="158"/>
        <v>0.66346000079487089</v>
      </c>
      <c r="L366" s="111">
        <f t="shared" si="158"/>
        <v>0.66944617524002126</v>
      </c>
      <c r="M366" s="111">
        <f t="shared" si="158"/>
        <v>0.67556503537754797</v>
      </c>
      <c r="N366" s="111">
        <f t="shared" si="158"/>
        <v>0.68152201976899651</v>
      </c>
      <c r="O366" s="111">
        <f t="shared" si="158"/>
        <v>0.68722269528372049</v>
      </c>
      <c r="P366" s="111">
        <f t="shared" si="158"/>
        <v>0.69318698251535937</v>
      </c>
      <c r="Q366" s="111">
        <f t="shared" si="158"/>
        <v>0.70189015276423283</v>
      </c>
      <c r="R366" s="111">
        <f t="shared" ref="R366:V366" si="159">IF(R345=0,"",R345/R324)</f>
        <v>0.71689948479826193</v>
      </c>
      <c r="S366" s="111">
        <f t="shared" si="159"/>
        <v>0.73594206891569325</v>
      </c>
      <c r="T366" s="111">
        <f t="shared" si="159"/>
        <v>0.75591132130983885</v>
      </c>
      <c r="U366" s="111">
        <f t="shared" si="159"/>
        <v>0.77415482418418935</v>
      </c>
      <c r="V366" s="111">
        <f t="shared" si="159"/>
        <v>0.78874051402845269</v>
      </c>
      <c r="W366" s="111">
        <f t="shared" ref="W366" si="160">IF(W345=0,"",W345/W324)</f>
        <v>0.7992201342124855</v>
      </c>
      <c r="DA366" s="63" t="s">
        <v>3589</v>
      </c>
    </row>
    <row r="367" spans="1:105" ht="12" customHeight="1" x14ac:dyDescent="0.25">
      <c r="A367" s="97" t="s">
        <v>53</v>
      </c>
      <c r="B367" s="111"/>
      <c r="C367" s="111">
        <f t="shared" ref="C367:Q367" si="161">IF(C346=0,"",C346/C325)</f>
        <v>1</v>
      </c>
      <c r="D367" s="111">
        <f t="shared" si="161"/>
        <v>1</v>
      </c>
      <c r="E367" s="111">
        <f t="shared" si="161"/>
        <v>1</v>
      </c>
      <c r="F367" s="111">
        <f t="shared" si="161"/>
        <v>1</v>
      </c>
      <c r="G367" s="111">
        <f t="shared" si="161"/>
        <v>1</v>
      </c>
      <c r="H367" s="111">
        <f t="shared" si="161"/>
        <v>1</v>
      </c>
      <c r="I367" s="111">
        <f t="shared" si="161"/>
        <v>1</v>
      </c>
      <c r="J367" s="111">
        <f t="shared" si="161"/>
        <v>1</v>
      </c>
      <c r="K367" s="111">
        <f t="shared" si="161"/>
        <v>1</v>
      </c>
      <c r="L367" s="111">
        <f t="shared" si="161"/>
        <v>1</v>
      </c>
      <c r="M367" s="111">
        <f t="shared" si="161"/>
        <v>1</v>
      </c>
      <c r="N367" s="111">
        <f t="shared" si="161"/>
        <v>1</v>
      </c>
      <c r="O367" s="111">
        <f t="shared" si="161"/>
        <v>1</v>
      </c>
      <c r="P367" s="111">
        <f t="shared" si="161"/>
        <v>1</v>
      </c>
      <c r="Q367" s="111">
        <f t="shared" si="161"/>
        <v>1</v>
      </c>
      <c r="R367" s="111">
        <f t="shared" ref="R367:V367" si="162">IF(R346=0,"",R346/R325)</f>
        <v>1</v>
      </c>
      <c r="S367" s="111">
        <f t="shared" si="162"/>
        <v>1</v>
      </c>
      <c r="T367" s="111">
        <f t="shared" si="162"/>
        <v>1</v>
      </c>
      <c r="U367" s="111">
        <f t="shared" si="162"/>
        <v>1</v>
      </c>
      <c r="V367" s="111">
        <f t="shared" si="162"/>
        <v>1</v>
      </c>
      <c r="W367" s="111">
        <f t="shared" ref="W367" si="163">IF(W346=0,"",W346/W325)</f>
        <v>1</v>
      </c>
      <c r="DA367" s="63" t="s">
        <v>3590</v>
      </c>
    </row>
    <row r="368" spans="1:105" ht="12" customHeight="1" x14ac:dyDescent="0.25">
      <c r="A368" s="121" t="s">
        <v>92</v>
      </c>
      <c r="B368" s="124"/>
      <c r="C368" s="124">
        <f t="shared" ref="C368:Q368" si="164">IF(C347=0,"",C347/C326)</f>
        <v>2.2667410380430577</v>
      </c>
      <c r="D368" s="124">
        <f t="shared" si="164"/>
        <v>2.3410118130491027</v>
      </c>
      <c r="E368" s="124">
        <f t="shared" si="164"/>
        <v>2.4160667851648765</v>
      </c>
      <c r="F368" s="124">
        <f t="shared" si="164"/>
        <v>2.491202364164911</v>
      </c>
      <c r="G368" s="124">
        <f t="shared" si="164"/>
        <v>2.5670519171038864</v>
      </c>
      <c r="H368" s="124">
        <f t="shared" si="164"/>
        <v>2.6435338118133558</v>
      </c>
      <c r="I368" s="124">
        <f t="shared" si="164"/>
        <v>2.7207998316413051</v>
      </c>
      <c r="J368" s="124">
        <f t="shared" si="164"/>
        <v>2.7994813266575251</v>
      </c>
      <c r="K368" s="124">
        <f t="shared" si="164"/>
        <v>2.8801091494833253</v>
      </c>
      <c r="L368" s="124">
        <f t="shared" si="164"/>
        <v>2.9628145503208496</v>
      </c>
      <c r="M368" s="124">
        <f t="shared" si="164"/>
        <v>3.0615983583892934</v>
      </c>
      <c r="N368" s="124">
        <f t="shared" si="164"/>
        <v>3.1810424856553818</v>
      </c>
      <c r="O368" s="124">
        <f t="shared" si="164"/>
        <v>3.3236800321210822</v>
      </c>
      <c r="P368" s="124">
        <f t="shared" si="164"/>
        <v>3.478367379835809</v>
      </c>
      <c r="Q368" s="124">
        <f t="shared" si="164"/>
        <v>3.6113031474490023</v>
      </c>
      <c r="R368" s="124">
        <f t="shared" ref="R368:V368" si="165">IF(R347=0,"",R347/R326)</f>
        <v>3.694701493524911</v>
      </c>
      <c r="S368" s="124">
        <f t="shared" si="165"/>
        <v>3.7610824821923368</v>
      </c>
      <c r="T368" s="124">
        <f t="shared" si="165"/>
        <v>3.8165463251589697</v>
      </c>
      <c r="U368" s="124">
        <f t="shared" si="165"/>
        <v>3.8670390386509808</v>
      </c>
      <c r="V368" s="124">
        <f t="shared" si="165"/>
        <v>3.9185218835832849</v>
      </c>
      <c r="W368" s="124">
        <f t="shared" ref="W368" si="166">IF(W347=0,"",W347/W326)</f>
        <v>3.9689243079134164</v>
      </c>
      <c r="DA368" s="130" t="s">
        <v>3591</v>
      </c>
    </row>
    <row r="369" spans="1:105" ht="12" customHeight="1" x14ac:dyDescent="0.25">
      <c r="A369" s="97" t="s">
        <v>53</v>
      </c>
      <c r="B369" s="111"/>
      <c r="C369" s="111">
        <f t="shared" ref="C369:Q369" si="167">IF(C348=0,"",C348/C327)</f>
        <v>2.2667410380430577</v>
      </c>
      <c r="D369" s="111">
        <f t="shared" si="167"/>
        <v>2.3410118130491027</v>
      </c>
      <c r="E369" s="111">
        <f t="shared" si="167"/>
        <v>2.4160667851648765</v>
      </c>
      <c r="F369" s="111">
        <f t="shared" si="167"/>
        <v>2.491202364164911</v>
      </c>
      <c r="G369" s="111">
        <f t="shared" si="167"/>
        <v>2.5670519171038864</v>
      </c>
      <c r="H369" s="111">
        <f t="shared" si="167"/>
        <v>2.6435338118133558</v>
      </c>
      <c r="I369" s="111">
        <f t="shared" si="167"/>
        <v>2.7207998316413051</v>
      </c>
      <c r="J369" s="111">
        <f t="shared" si="167"/>
        <v>2.7994813266575251</v>
      </c>
      <c r="K369" s="111">
        <f t="shared" si="167"/>
        <v>2.8801091494833253</v>
      </c>
      <c r="L369" s="111">
        <f t="shared" si="167"/>
        <v>2.9628145503208496</v>
      </c>
      <c r="M369" s="111">
        <f t="shared" si="167"/>
        <v>3.0615983583892934</v>
      </c>
      <c r="N369" s="111">
        <f t="shared" si="167"/>
        <v>3.1810424856553818</v>
      </c>
      <c r="O369" s="111">
        <f t="shared" si="167"/>
        <v>3.3236800321210822</v>
      </c>
      <c r="P369" s="111">
        <f t="shared" si="167"/>
        <v>3.478367379835809</v>
      </c>
      <c r="Q369" s="111">
        <f t="shared" si="167"/>
        <v>3.6113031474490023</v>
      </c>
      <c r="R369" s="111">
        <f t="shared" ref="R369:V369" si="168">IF(R348=0,"",R348/R327)</f>
        <v>3.694701493524911</v>
      </c>
      <c r="S369" s="111">
        <f t="shared" si="168"/>
        <v>3.7610824821923368</v>
      </c>
      <c r="T369" s="111">
        <f t="shared" si="168"/>
        <v>3.8165463251589697</v>
      </c>
      <c r="U369" s="111">
        <f t="shared" si="168"/>
        <v>3.8670390386509808</v>
      </c>
      <c r="V369" s="111">
        <f t="shared" si="168"/>
        <v>3.9185218835832849</v>
      </c>
      <c r="W369" s="111">
        <f t="shared" ref="W369" si="169">IF(W348=0,"",W348/W327)</f>
        <v>3.9689243079134164</v>
      </c>
      <c r="DA369" s="63" t="s">
        <v>3592</v>
      </c>
    </row>
    <row r="370" spans="1:105" ht="12" customHeight="1" x14ac:dyDescent="0.25">
      <c r="A370" s="121" t="s">
        <v>55</v>
      </c>
      <c r="B370" s="124"/>
      <c r="C370" s="124">
        <f t="shared" ref="C370:Q370" si="170">IF(C349=0,"",C349/C328)</f>
        <v>0.64870957030154797</v>
      </c>
      <c r="D370" s="124">
        <f t="shared" si="170"/>
        <v>0.65510962300023523</v>
      </c>
      <c r="E370" s="124">
        <f t="shared" si="170"/>
        <v>0.65276703486888121</v>
      </c>
      <c r="F370" s="124">
        <f t="shared" si="170"/>
        <v>0.6607599186525569</v>
      </c>
      <c r="G370" s="124">
        <f t="shared" si="170"/>
        <v>0.66595777225784858</v>
      </c>
      <c r="H370" s="124">
        <f t="shared" si="170"/>
        <v>0.67415068676667833</v>
      </c>
      <c r="I370" s="124">
        <f t="shared" si="170"/>
        <v>0.675678334148059</v>
      </c>
      <c r="J370" s="124">
        <f t="shared" si="170"/>
        <v>0.67974677509205428</v>
      </c>
      <c r="K370" s="124">
        <f t="shared" si="170"/>
        <v>0.70259329236526635</v>
      </c>
      <c r="L370" s="124">
        <f t="shared" si="170"/>
        <v>0.68742756782487635</v>
      </c>
      <c r="M370" s="124">
        <f t="shared" si="170"/>
        <v>0.69416256708960322</v>
      </c>
      <c r="N370" s="124">
        <f t="shared" si="170"/>
        <v>0.70749799124607338</v>
      </c>
      <c r="O370" s="124">
        <f t="shared" si="170"/>
        <v>0.73901954306040485</v>
      </c>
      <c r="P370" s="124">
        <f t="shared" si="170"/>
        <v>0.75719449048236132</v>
      </c>
      <c r="Q370" s="124">
        <f t="shared" si="170"/>
        <v>0.76607435101166876</v>
      </c>
      <c r="R370" s="124">
        <f t="shared" ref="R370:V370" si="171">IF(R349=0,"",R349/R328)</f>
        <v>0.77201481152171902</v>
      </c>
      <c r="S370" s="124">
        <f t="shared" si="171"/>
        <v>0.77381031677796819</v>
      </c>
      <c r="T370" s="124">
        <f t="shared" si="171"/>
        <v>0.80540814114123715</v>
      </c>
      <c r="U370" s="124">
        <f t="shared" si="171"/>
        <v>0.81826397385187477</v>
      </c>
      <c r="V370" s="124">
        <f t="shared" si="171"/>
        <v>0.82832292001375052</v>
      </c>
      <c r="W370" s="124">
        <f t="shared" ref="W370" si="172">IF(W349=0,"",W349/W328)</f>
        <v>0.82978005075300498</v>
      </c>
      <c r="DA370" s="130" t="s">
        <v>3593</v>
      </c>
    </row>
    <row r="371" spans="1:105" ht="12" customHeight="1" x14ac:dyDescent="0.25">
      <c r="A371" s="97" t="s">
        <v>143</v>
      </c>
      <c r="B371" s="111"/>
      <c r="C371" s="111">
        <f t="shared" ref="C371:Q371" si="173">IF(C350=0,"",C350/C329)</f>
        <v>0.6553201718716315</v>
      </c>
      <c r="D371" s="111">
        <f t="shared" si="173"/>
        <v>0.65980354592808932</v>
      </c>
      <c r="E371" s="111">
        <f t="shared" si="173"/>
        <v>0.66450646858055284</v>
      </c>
      <c r="F371" s="111">
        <f t="shared" si="173"/>
        <v>0.66937027257281223</v>
      </c>
      <c r="G371" s="111">
        <f t="shared" si="173"/>
        <v>0.67442774305707731</v>
      </c>
      <c r="H371" s="111">
        <f t="shared" si="173"/>
        <v>0.67966079668358348</v>
      </c>
      <c r="I371" s="111">
        <f t="shared" si="173"/>
        <v>0.68506338294650726</v>
      </c>
      <c r="J371" s="111">
        <f t="shared" si="173"/>
        <v>0.69064327210789755</v>
      </c>
      <c r="K371" s="111">
        <f t="shared" si="173"/>
        <v>0.69639004849219388</v>
      </c>
      <c r="L371" s="111">
        <f t="shared" si="173"/>
        <v>0.70227141463893983</v>
      </c>
      <c r="M371" s="111">
        <f t="shared" si="173"/>
        <v>0.70828314336473353</v>
      </c>
      <c r="N371" s="111">
        <f t="shared" si="173"/>
        <v>0.71413583052872731</v>
      </c>
      <c r="O371" s="111">
        <f t="shared" si="173"/>
        <v>0.71973669637269599</v>
      </c>
      <c r="P371" s="111">
        <f t="shared" si="173"/>
        <v>0.72559655851587956</v>
      </c>
      <c r="Q371" s="111">
        <f t="shared" si="173"/>
        <v>0.73414735023437983</v>
      </c>
      <c r="R371" s="111">
        <f t="shared" ref="R371:V371" si="174">IF(R350=0,"",R350/R329)</f>
        <v>0.74889389297533238</v>
      </c>
      <c r="S371" s="111">
        <f t="shared" si="174"/>
        <v>0.76760307203468203</v>
      </c>
      <c r="T371" s="111">
        <f t="shared" si="174"/>
        <v>0.78722269489781116</v>
      </c>
      <c r="U371" s="111">
        <f t="shared" si="174"/>
        <v>0.80514678334301037</v>
      </c>
      <c r="V371" s="111">
        <f t="shared" si="174"/>
        <v>0.81947710118840522</v>
      </c>
      <c r="W371" s="111">
        <f t="shared" ref="W371" si="175">IF(W350=0,"",W350/W329)</f>
        <v>0.82977324005737152</v>
      </c>
      <c r="DA371" s="63" t="s">
        <v>3594</v>
      </c>
    </row>
    <row r="372" spans="1:105" ht="12" customHeight="1" x14ac:dyDescent="0.25">
      <c r="A372" s="97" t="s">
        <v>124</v>
      </c>
      <c r="B372" s="111"/>
      <c r="C372" s="111">
        <f t="shared" ref="C372:Q372" si="176">IF(C351=0,"",C351/C330)</f>
        <v>0.57117491641331308</v>
      </c>
      <c r="D372" s="111">
        <f t="shared" si="176"/>
        <v>0.57304133083580799</v>
      </c>
      <c r="E372" s="111">
        <f t="shared" si="176"/>
        <v>0.575216718836286</v>
      </c>
      <c r="F372" s="111">
        <f t="shared" si="176"/>
        <v>0.57743423959739792</v>
      </c>
      <c r="G372" s="111">
        <f t="shared" si="176"/>
        <v>0.57993630685030162</v>
      </c>
      <c r="H372" s="111">
        <f t="shared" si="176"/>
        <v>0.58269325224040303</v>
      </c>
      <c r="I372" s="111">
        <f t="shared" si="176"/>
        <v>0.58576480651814267</v>
      </c>
      <c r="J372" s="111">
        <f t="shared" si="176"/>
        <v>0.58939566548501765</v>
      </c>
      <c r="K372" s="111">
        <f t="shared" si="176"/>
        <v>0.593793884934952</v>
      </c>
      <c r="L372" s="111">
        <f t="shared" si="176"/>
        <v>0.59901512832267489</v>
      </c>
      <c r="M372" s="111">
        <f t="shared" si="176"/>
        <v>0.60999662650750142</v>
      </c>
      <c r="N372" s="111">
        <f t="shared" si="176"/>
        <v>0.62830545317046438</v>
      </c>
      <c r="O372" s="111">
        <f t="shared" si="176"/>
        <v>0.6552497596551109</v>
      </c>
      <c r="P372" s="111">
        <f t="shared" si="176"/>
        <v>0.68808017920568132</v>
      </c>
      <c r="Q372" s="111">
        <f t="shared" si="176"/>
        <v>0.71788862293566391</v>
      </c>
      <c r="R372" s="111">
        <f t="shared" ref="R372:V372" si="177">IF(R351=0,"",R351/R330)</f>
        <v>0.73800567587016097</v>
      </c>
      <c r="S372" s="111">
        <f t="shared" si="177"/>
        <v>0.75739119960706158</v>
      </c>
      <c r="T372" s="111">
        <f t="shared" si="177"/>
        <v>0.77494790034989891</v>
      </c>
      <c r="U372" s="111">
        <f t="shared" si="177"/>
        <v>0.78957848430226674</v>
      </c>
      <c r="V372" s="111">
        <f t="shared" si="177"/>
        <v>0.80018565766773353</v>
      </c>
      <c r="W372" s="111" t="str">
        <f t="shared" ref="W372" si="178">IF(W351=0,"",W351/W330)</f>
        <v/>
      </c>
      <c r="DA372" s="63" t="s">
        <v>3595</v>
      </c>
    </row>
    <row r="373" spans="1:105" ht="12" customHeight="1" x14ac:dyDescent="0.25">
      <c r="A373" s="97" t="s">
        <v>123</v>
      </c>
      <c r="B373" s="111"/>
      <c r="C373" s="111" t="str">
        <f t="shared" ref="C373:Q373" si="179">IF(C352=0,"",C352/C331)</f>
        <v/>
      </c>
      <c r="D373" s="111" t="str">
        <f t="shared" si="179"/>
        <v/>
      </c>
      <c r="E373" s="111" t="str">
        <f t="shared" si="179"/>
        <v/>
      </c>
      <c r="F373" s="111" t="str">
        <f t="shared" si="179"/>
        <v/>
      </c>
      <c r="G373" s="111" t="str">
        <f t="shared" si="179"/>
        <v/>
      </c>
      <c r="H373" s="111" t="str">
        <f t="shared" si="179"/>
        <v/>
      </c>
      <c r="I373" s="111" t="str">
        <f t="shared" si="179"/>
        <v/>
      </c>
      <c r="J373" s="111" t="str">
        <f t="shared" si="179"/>
        <v/>
      </c>
      <c r="K373" s="111">
        <f t="shared" si="179"/>
        <v>0.74772589431078362</v>
      </c>
      <c r="L373" s="111">
        <f t="shared" si="179"/>
        <v>0.74353821747174897</v>
      </c>
      <c r="M373" s="111">
        <f t="shared" si="179"/>
        <v>0.75885480229452773</v>
      </c>
      <c r="N373" s="111">
        <f t="shared" si="179"/>
        <v>0.77870169812506085</v>
      </c>
      <c r="O373" s="111">
        <f t="shared" si="179"/>
        <v>0.79375470685820071</v>
      </c>
      <c r="P373" s="111">
        <f t="shared" si="179"/>
        <v>0.81998633996252868</v>
      </c>
      <c r="Q373" s="111">
        <f t="shared" si="179"/>
        <v>0.83834992523458085</v>
      </c>
      <c r="R373" s="111">
        <f t="shared" ref="R373:V373" si="180">IF(R352=0,"",R352/R331)</f>
        <v>0.85306959327071274</v>
      </c>
      <c r="S373" s="111">
        <f t="shared" si="180"/>
        <v>0.86753662743978655</v>
      </c>
      <c r="T373" s="111">
        <f t="shared" si="180"/>
        <v>0.86056606161517657</v>
      </c>
      <c r="U373" s="111">
        <f t="shared" si="180"/>
        <v>0.88103569660402148</v>
      </c>
      <c r="V373" s="111">
        <f t="shared" si="180"/>
        <v>0.88942743259229917</v>
      </c>
      <c r="W373" s="111" t="str">
        <f t="shared" ref="W373" si="181">IF(W352=0,"",W352/W331)</f>
        <v/>
      </c>
      <c r="DA373" s="63" t="s">
        <v>3596</v>
      </c>
    </row>
    <row r="374" spans="1:105" ht="12" customHeight="1" x14ac:dyDescent="0.25">
      <c r="A374" s="100" t="s">
        <v>50</v>
      </c>
      <c r="B374" s="112"/>
      <c r="C374" s="112" t="str">
        <f t="shared" ref="C374:Q374" si="182">IF(C353=0,"",C353/C332)</f>
        <v/>
      </c>
      <c r="D374" s="112" t="str">
        <f t="shared" si="182"/>
        <v/>
      </c>
      <c r="E374" s="112" t="str">
        <f t="shared" si="182"/>
        <v/>
      </c>
      <c r="F374" s="112" t="str">
        <f t="shared" si="182"/>
        <v/>
      </c>
      <c r="G374" s="112" t="str">
        <f t="shared" si="182"/>
        <v/>
      </c>
      <c r="H374" s="112" t="str">
        <f t="shared" si="182"/>
        <v/>
      </c>
      <c r="I374" s="112" t="str">
        <f t="shared" si="182"/>
        <v/>
      </c>
      <c r="J374" s="112" t="str">
        <f t="shared" si="182"/>
        <v/>
      </c>
      <c r="K374" s="112">
        <f t="shared" si="182"/>
        <v>0.593793884934952</v>
      </c>
      <c r="L374" s="112">
        <f t="shared" si="182"/>
        <v>0.59901512832267489</v>
      </c>
      <c r="M374" s="112">
        <f t="shared" si="182"/>
        <v>0.60999662650750142</v>
      </c>
      <c r="N374" s="112">
        <f t="shared" si="182"/>
        <v>0.62830545317046438</v>
      </c>
      <c r="O374" s="112">
        <f t="shared" si="182"/>
        <v>0.6552497596551109</v>
      </c>
      <c r="P374" s="112">
        <f t="shared" si="182"/>
        <v>0.68808017920568132</v>
      </c>
      <c r="Q374" s="112">
        <f t="shared" si="182"/>
        <v>0.71788862293566402</v>
      </c>
      <c r="R374" s="112">
        <f t="shared" ref="R374:V374" si="183">IF(R353=0,"",R353/R332)</f>
        <v>0.73800567587016097</v>
      </c>
      <c r="S374" s="112">
        <f t="shared" si="183"/>
        <v>0.75739119960706158</v>
      </c>
      <c r="T374" s="112">
        <f t="shared" si="183"/>
        <v>0.77494790034989891</v>
      </c>
      <c r="U374" s="112">
        <f t="shared" si="183"/>
        <v>0.78957848430226663</v>
      </c>
      <c r="V374" s="112">
        <f t="shared" si="183"/>
        <v>0.80018565766773353</v>
      </c>
      <c r="W374" s="112" t="str">
        <f t="shared" ref="W374" si="184">IF(W353=0,"",W353/W332)</f>
        <v/>
      </c>
      <c r="DA374" s="131" t="s">
        <v>3597</v>
      </c>
    </row>
    <row r="375" spans="1:105" ht="12" customHeight="1" x14ac:dyDescent="0.25">
      <c r="A375" s="103" t="s">
        <v>52</v>
      </c>
      <c r="B375" s="113"/>
      <c r="C375" s="113" t="str">
        <f t="shared" ref="C375:Q375" si="185">IF(C354=0,"",C354/C333)</f>
        <v/>
      </c>
      <c r="D375" s="113" t="str">
        <f t="shared" si="185"/>
        <v/>
      </c>
      <c r="E375" s="113" t="str">
        <f t="shared" si="185"/>
        <v/>
      </c>
      <c r="F375" s="113" t="str">
        <f t="shared" si="185"/>
        <v/>
      </c>
      <c r="G375" s="113" t="str">
        <f t="shared" si="185"/>
        <v/>
      </c>
      <c r="H375" s="113" t="str">
        <f t="shared" si="185"/>
        <v/>
      </c>
      <c r="I375" s="113" t="str">
        <f t="shared" si="185"/>
        <v/>
      </c>
      <c r="J375" s="113" t="str">
        <f t="shared" si="185"/>
        <v/>
      </c>
      <c r="K375" s="113">
        <f t="shared" si="185"/>
        <v>1</v>
      </c>
      <c r="L375" s="113">
        <f t="shared" si="185"/>
        <v>1</v>
      </c>
      <c r="M375" s="113">
        <f t="shared" si="185"/>
        <v>1</v>
      </c>
      <c r="N375" s="113">
        <f t="shared" si="185"/>
        <v>1</v>
      </c>
      <c r="O375" s="113">
        <f t="shared" si="185"/>
        <v>1</v>
      </c>
      <c r="P375" s="113">
        <f t="shared" si="185"/>
        <v>1</v>
      </c>
      <c r="Q375" s="113">
        <f t="shared" si="185"/>
        <v>1</v>
      </c>
      <c r="R375" s="113">
        <f t="shared" ref="R375:V375" si="186">IF(R354=0,"",R354/R333)</f>
        <v>1</v>
      </c>
      <c r="S375" s="113">
        <f t="shared" si="186"/>
        <v>1</v>
      </c>
      <c r="T375" s="113">
        <f t="shared" si="186"/>
        <v>1</v>
      </c>
      <c r="U375" s="113">
        <f t="shared" si="186"/>
        <v>1</v>
      </c>
      <c r="V375" s="113">
        <f t="shared" si="186"/>
        <v>1</v>
      </c>
      <c r="W375" s="113" t="str">
        <f t="shared" ref="W375" si="187">IF(W354=0,"",W354/W333)</f>
        <v/>
      </c>
      <c r="DA375" s="132" t="s">
        <v>3598</v>
      </c>
    </row>
    <row r="376" spans="1:105" ht="12" customHeight="1" x14ac:dyDescent="0.25">
      <c r="A376" s="106" t="s">
        <v>122</v>
      </c>
      <c r="B376" s="112"/>
      <c r="C376" s="112">
        <f t="shared" ref="C376:Q376" si="188">IF(C355=0,"",C355/C334)</f>
        <v>0.64116044441636455</v>
      </c>
      <c r="D376" s="112">
        <f t="shared" si="188"/>
        <v>0.64288036462870968</v>
      </c>
      <c r="E376" s="112">
        <f t="shared" si="188"/>
        <v>0.6447325710289048</v>
      </c>
      <c r="F376" s="112">
        <f t="shared" si="188"/>
        <v>0.6466025695634221</v>
      </c>
      <c r="G376" s="112">
        <f t="shared" si="188"/>
        <v>0.64859545626381576</v>
      </c>
      <c r="H376" s="112">
        <f t="shared" si="188"/>
        <v>0.65069945127796269</v>
      </c>
      <c r="I376" s="112">
        <f t="shared" si="188"/>
        <v>0.65294192623199265</v>
      </c>
      <c r="J376" s="112">
        <f t="shared" si="188"/>
        <v>0.6554324453767737</v>
      </c>
      <c r="K376" s="112">
        <f t="shared" si="188"/>
        <v>0.65826810458400087</v>
      </c>
      <c r="L376" s="112">
        <f t="shared" si="188"/>
        <v>0.66148288617099127</v>
      </c>
      <c r="M376" s="112">
        <f t="shared" si="188"/>
        <v>0.66730435021905199</v>
      </c>
      <c r="N376" s="112">
        <f t="shared" si="188"/>
        <v>0.67671125316056979</v>
      </c>
      <c r="O376" s="112">
        <f t="shared" si="188"/>
        <v>0.69095873593925394</v>
      </c>
      <c r="P376" s="112">
        <f t="shared" si="188"/>
        <v>0.70949288208010641</v>
      </c>
      <c r="Q376" s="112">
        <f t="shared" si="188"/>
        <v>0.7276793369381851</v>
      </c>
      <c r="R376" s="112">
        <f t="shared" ref="R376:V376" si="189">IF(R355=0,"",R355/R334)</f>
        <v>0.74071640033699071</v>
      </c>
      <c r="S376" s="112">
        <f t="shared" si="189"/>
        <v>0.75362493808915709</v>
      </c>
      <c r="T376" s="112" t="str">
        <f t="shared" si="189"/>
        <v/>
      </c>
      <c r="U376" s="112">
        <f t="shared" si="189"/>
        <v>0.77788520577229425</v>
      </c>
      <c r="V376" s="112" t="str">
        <f t="shared" si="189"/>
        <v/>
      </c>
      <c r="W376" s="112" t="str">
        <f t="shared" ref="W376" si="190">IF(W355=0,"",W355/W334)</f>
        <v/>
      </c>
      <c r="DA376" s="131" t="s">
        <v>3599</v>
      </c>
    </row>
    <row r="377" spans="1:105" ht="12" customHeight="1" x14ac:dyDescent="0.25">
      <c r="A377" s="107" t="s">
        <v>121</v>
      </c>
      <c r="B377" s="113"/>
      <c r="C377" s="113" t="str">
        <f t="shared" ref="C377:Q377" si="191">IF(C356=0,"",C356/C335)</f>
        <v/>
      </c>
      <c r="D377" s="113" t="str">
        <f t="shared" si="191"/>
        <v/>
      </c>
      <c r="E377" s="113" t="str">
        <f t="shared" si="191"/>
        <v/>
      </c>
      <c r="F377" s="113" t="str">
        <f t="shared" si="191"/>
        <v/>
      </c>
      <c r="G377" s="113" t="str">
        <f t="shared" si="191"/>
        <v/>
      </c>
      <c r="H377" s="113" t="str">
        <f t="shared" si="191"/>
        <v/>
      </c>
      <c r="I377" s="113" t="str">
        <f t="shared" si="191"/>
        <v/>
      </c>
      <c r="J377" s="113" t="str">
        <f t="shared" si="191"/>
        <v/>
      </c>
      <c r="K377" s="113">
        <f t="shared" si="191"/>
        <v>0.79614404598547794</v>
      </c>
      <c r="L377" s="113">
        <f t="shared" si="191"/>
        <v>0.79110067099178716</v>
      </c>
      <c r="M377" s="113">
        <f t="shared" si="191"/>
        <v>0.80137436648296057</v>
      </c>
      <c r="N377" s="113">
        <f t="shared" si="191"/>
        <v>0.81350122847692186</v>
      </c>
      <c r="O377" s="113">
        <f t="shared" si="191"/>
        <v>0.81894390063694245</v>
      </c>
      <c r="P377" s="113">
        <f t="shared" si="191"/>
        <v>0.83440729519916401</v>
      </c>
      <c r="Q377" s="113">
        <f t="shared" si="191"/>
        <v>0.84455332189439503</v>
      </c>
      <c r="R377" s="113">
        <f t="shared" ref="R377:V377" si="192">IF(R356=0,"",R356/R335)</f>
        <v>0.85427462313239966</v>
      </c>
      <c r="S377" s="113">
        <f t="shared" si="192"/>
        <v>0.86470756475783361</v>
      </c>
      <c r="T377" s="113">
        <f t="shared" si="192"/>
        <v>0.85592126856400108</v>
      </c>
      <c r="U377" s="113">
        <f t="shared" si="192"/>
        <v>0.87366362449816048</v>
      </c>
      <c r="V377" s="113">
        <f t="shared" si="192"/>
        <v>0.88169477629371107</v>
      </c>
      <c r="W377" s="113">
        <f t="shared" ref="W377" si="193">IF(W356=0,"",W356/W335)</f>
        <v>0.89084894562514905</v>
      </c>
      <c r="DA377" s="132" t="s">
        <v>3600</v>
      </c>
    </row>
    <row r="378" spans="1:105" ht="12" customHeight="1" x14ac:dyDescent="0.25">
      <c r="A378" s="108" t="s">
        <v>53</v>
      </c>
      <c r="B378" s="111"/>
      <c r="C378" s="111" t="str">
        <f t="shared" ref="C378:Q378" si="194">IF(C357=0,"",C357/C336)</f>
        <v/>
      </c>
      <c r="D378" s="111" t="str">
        <f t="shared" si="194"/>
        <v/>
      </c>
      <c r="E378" s="111" t="str">
        <f t="shared" si="194"/>
        <v/>
      </c>
      <c r="F378" s="111" t="str">
        <f t="shared" si="194"/>
        <v/>
      </c>
      <c r="G378" s="111" t="str">
        <f t="shared" si="194"/>
        <v/>
      </c>
      <c r="H378" s="111" t="str">
        <f t="shared" si="194"/>
        <v/>
      </c>
      <c r="I378" s="111" t="str">
        <f t="shared" si="194"/>
        <v/>
      </c>
      <c r="J378" s="111" t="str">
        <f t="shared" si="194"/>
        <v/>
      </c>
      <c r="K378" s="111">
        <f t="shared" si="194"/>
        <v>0.65826810458400087</v>
      </c>
      <c r="L378" s="111">
        <f t="shared" si="194"/>
        <v>0.66148288617099127</v>
      </c>
      <c r="M378" s="111">
        <f t="shared" si="194"/>
        <v>0.66730435021905199</v>
      </c>
      <c r="N378" s="111">
        <f t="shared" si="194"/>
        <v>0.67671125316056979</v>
      </c>
      <c r="O378" s="111">
        <f t="shared" si="194"/>
        <v>0.69095873593925394</v>
      </c>
      <c r="P378" s="111">
        <f t="shared" si="194"/>
        <v>0.70949288208010641</v>
      </c>
      <c r="Q378" s="111">
        <f t="shared" si="194"/>
        <v>0.7276793369381851</v>
      </c>
      <c r="R378" s="111">
        <f t="shared" ref="R378:V378" si="195">IF(R357=0,"",R357/R336)</f>
        <v>0.7407164003369906</v>
      </c>
      <c r="S378" s="111">
        <f t="shared" si="195"/>
        <v>0.75362493808915698</v>
      </c>
      <c r="T378" s="111">
        <f t="shared" si="195"/>
        <v>0.76613428213655244</v>
      </c>
      <c r="U378" s="111">
        <f t="shared" si="195"/>
        <v>0.77788520577229425</v>
      </c>
      <c r="V378" s="111">
        <f t="shared" si="195"/>
        <v>0.78832658330350425</v>
      </c>
      <c r="W378" s="111">
        <f t="shared" ref="W378" si="196">IF(W357=0,"",W357/W336)</f>
        <v>0.79654596598285621</v>
      </c>
      <c r="DA378" s="63" t="s">
        <v>3601</v>
      </c>
    </row>
    <row r="379" spans="1:105" ht="12" customHeight="1" x14ac:dyDescent="0.25">
      <c r="A379" s="108" t="s">
        <v>52</v>
      </c>
      <c r="B379" s="111"/>
      <c r="C379" s="111" t="str">
        <f t="shared" ref="C379:Q379" si="197">IF(C358=0,"",C358/C337)</f>
        <v/>
      </c>
      <c r="D379" s="111" t="str">
        <f t="shared" si="197"/>
        <v/>
      </c>
      <c r="E379" s="111" t="str">
        <f t="shared" si="197"/>
        <v/>
      </c>
      <c r="F379" s="111" t="str">
        <f t="shared" si="197"/>
        <v/>
      </c>
      <c r="G379" s="111" t="str">
        <f t="shared" si="197"/>
        <v/>
      </c>
      <c r="H379" s="111" t="str">
        <f t="shared" si="197"/>
        <v/>
      </c>
      <c r="I379" s="111" t="str">
        <f t="shared" si="197"/>
        <v/>
      </c>
      <c r="J379" s="111" t="str">
        <f t="shared" si="197"/>
        <v/>
      </c>
      <c r="K379" s="111">
        <f t="shared" si="197"/>
        <v>1</v>
      </c>
      <c r="L379" s="111">
        <f t="shared" si="197"/>
        <v>1</v>
      </c>
      <c r="M379" s="111">
        <f t="shared" si="197"/>
        <v>1</v>
      </c>
      <c r="N379" s="111">
        <f t="shared" si="197"/>
        <v>1</v>
      </c>
      <c r="O379" s="111">
        <f t="shared" si="197"/>
        <v>1</v>
      </c>
      <c r="P379" s="111">
        <f t="shared" si="197"/>
        <v>1</v>
      </c>
      <c r="Q379" s="111">
        <f t="shared" si="197"/>
        <v>1</v>
      </c>
      <c r="R379" s="111">
        <f t="shared" ref="R379:V379" si="198">IF(R358=0,"",R358/R337)</f>
        <v>1</v>
      </c>
      <c r="S379" s="111">
        <f t="shared" si="198"/>
        <v>1</v>
      </c>
      <c r="T379" s="111">
        <f t="shared" si="198"/>
        <v>1</v>
      </c>
      <c r="U379" s="111">
        <f t="shared" si="198"/>
        <v>1</v>
      </c>
      <c r="V379" s="111">
        <f t="shared" si="198"/>
        <v>1</v>
      </c>
      <c r="W379" s="111">
        <f t="shared" ref="W379" si="199">IF(W358=0,"",W358/W337)</f>
        <v>1</v>
      </c>
      <c r="DA379" s="63" t="s">
        <v>3602</v>
      </c>
    </row>
    <row r="380" spans="1:105" ht="12" customHeight="1" x14ac:dyDescent="0.25">
      <c r="A380" s="121" t="s">
        <v>54</v>
      </c>
      <c r="B380" s="124"/>
      <c r="C380" s="124">
        <f t="shared" ref="C380:Q380" si="200">IF(C359=0,"",C359/C338)</f>
        <v>0.61855911592145207</v>
      </c>
      <c r="D380" s="124">
        <f t="shared" si="200"/>
        <v>0.6270254811753958</v>
      </c>
      <c r="E380" s="124">
        <f t="shared" si="200"/>
        <v>0.68858218405491922</v>
      </c>
      <c r="F380" s="124">
        <f t="shared" si="200"/>
        <v>0.65356449689923635</v>
      </c>
      <c r="G380" s="124">
        <f t="shared" si="200"/>
        <v>0.62106685435736275</v>
      </c>
      <c r="H380" s="124">
        <f t="shared" si="200"/>
        <v>0.62339188073421381</v>
      </c>
      <c r="I380" s="124">
        <f t="shared" si="200"/>
        <v>0.62039565869395208</v>
      </c>
      <c r="J380" s="124">
        <f t="shared" si="200"/>
        <v>0.64727435401049016</v>
      </c>
      <c r="K380" s="124">
        <f t="shared" si="200"/>
        <v>0.65027485162261978</v>
      </c>
      <c r="L380" s="124">
        <f t="shared" si="200"/>
        <v>0.67084187211747182</v>
      </c>
      <c r="M380" s="124">
        <f t="shared" si="200"/>
        <v>0.66067200666844283</v>
      </c>
      <c r="N380" s="124">
        <f t="shared" si="200"/>
        <v>0.63789236820516348</v>
      </c>
      <c r="O380" s="124">
        <f t="shared" si="200"/>
        <v>0.63447770174690299</v>
      </c>
      <c r="P380" s="124">
        <f t="shared" si="200"/>
        <v>0.63340631810516979</v>
      </c>
      <c r="Q380" s="124">
        <f t="shared" si="200"/>
        <v>0.64363683079948941</v>
      </c>
      <c r="R380" s="124">
        <f t="shared" ref="R380:V380" si="201">IF(R359=0,"",R359/R338)</f>
        <v>0.65788710016873664</v>
      </c>
      <c r="S380" s="124">
        <f t="shared" si="201"/>
        <v>0.65778894661454512</v>
      </c>
      <c r="T380" s="124">
        <f t="shared" si="201"/>
        <v>0.65206664405319759</v>
      </c>
      <c r="U380" s="124">
        <f t="shared" si="201"/>
        <v>0.65987243575175303</v>
      </c>
      <c r="V380" s="124">
        <f t="shared" si="201"/>
        <v>0.66172010094374556</v>
      </c>
      <c r="W380" s="124">
        <f t="shared" ref="W380" si="202">IF(W359=0,"",W359/W338)</f>
        <v>0.62602033441258464</v>
      </c>
      <c r="DA380" s="130" t="s">
        <v>3603</v>
      </c>
    </row>
    <row r="381" spans="1:105" ht="12" customHeight="1" x14ac:dyDescent="0.25">
      <c r="A381" s="97" t="s">
        <v>51</v>
      </c>
      <c r="B381" s="111"/>
      <c r="C381" s="111">
        <f t="shared" ref="C381:Q381" si="203">IF(C360=0,"",C360/C339)</f>
        <v>0.58826982597297728</v>
      </c>
      <c r="D381" s="111">
        <f t="shared" si="203"/>
        <v>0.58842245620123201</v>
      </c>
      <c r="E381" s="111">
        <f t="shared" si="203"/>
        <v>0.5885729338781206</v>
      </c>
      <c r="F381" s="111">
        <f t="shared" si="203"/>
        <v>0.58872311802527733</v>
      </c>
      <c r="G381" s="111">
        <f t="shared" si="203"/>
        <v>0.58887131979923679</v>
      </c>
      <c r="H381" s="111">
        <f t="shared" si="203"/>
        <v>0.5890177458929392</v>
      </c>
      <c r="I381" s="111">
        <f t="shared" si="203"/>
        <v>0.58916198017530486</v>
      </c>
      <c r="J381" s="111">
        <f t="shared" si="203"/>
        <v>0.58930231790418353</v>
      </c>
      <c r="K381" s="111">
        <f t="shared" si="203"/>
        <v>0.58943730960034635</v>
      </c>
      <c r="L381" s="111">
        <f t="shared" si="203"/>
        <v>0.58956656746867431</v>
      </c>
      <c r="M381" s="111">
        <f t="shared" si="203"/>
        <v>0.58963612531523324</v>
      </c>
      <c r="N381" s="111">
        <f t="shared" si="203"/>
        <v>0.58963612531523324</v>
      </c>
      <c r="O381" s="111">
        <f t="shared" si="203"/>
        <v>0.58963612531523324</v>
      </c>
      <c r="P381" s="111">
        <f t="shared" si="203"/>
        <v>0.58963612531523324</v>
      </c>
      <c r="Q381" s="111">
        <f t="shared" si="203"/>
        <v>0.58963612531523324</v>
      </c>
      <c r="R381" s="111">
        <f t="shared" ref="R381:V381" si="204">IF(R360=0,"",R360/R339)</f>
        <v>0.59007557081656958</v>
      </c>
      <c r="S381" s="111">
        <f t="shared" si="204"/>
        <v>0.59079416377830496</v>
      </c>
      <c r="T381" s="111">
        <f t="shared" si="204"/>
        <v>0.59163252223366236</v>
      </c>
      <c r="U381" s="111">
        <f t="shared" si="204"/>
        <v>0.59250082206242549</v>
      </c>
      <c r="V381" s="111">
        <f t="shared" si="204"/>
        <v>0.59330923914437739</v>
      </c>
      <c r="W381" s="111">
        <f t="shared" ref="W381" si="205">IF(W360=0,"",W360/W339)</f>
        <v>0.5940577734795176</v>
      </c>
      <c r="DA381" s="63" t="s">
        <v>3604</v>
      </c>
    </row>
    <row r="382" spans="1:105" ht="12" customHeight="1" x14ac:dyDescent="0.25">
      <c r="A382" s="97" t="s">
        <v>50</v>
      </c>
      <c r="B382" s="111"/>
      <c r="C382" s="111">
        <f t="shared" ref="C382:Q382" si="206">IF(C361=0,"",C361/C340)</f>
        <v>0.59248837628742101</v>
      </c>
      <c r="D382" s="111">
        <f t="shared" si="206"/>
        <v>0.59300838715164517</v>
      </c>
      <c r="E382" s="111">
        <f t="shared" si="206"/>
        <v>0.59352106427792584</v>
      </c>
      <c r="F382" s="111">
        <f t="shared" si="206"/>
        <v>0.5940327413490325</v>
      </c>
      <c r="G382" s="111">
        <f t="shared" si="206"/>
        <v>0.59453766447885681</v>
      </c>
      <c r="H382" s="111">
        <f t="shared" si="206"/>
        <v>0.59503653786980759</v>
      </c>
      <c r="I382" s="111">
        <f t="shared" si="206"/>
        <v>0.5955279437641795</v>
      </c>
      <c r="J382" s="111">
        <f t="shared" si="206"/>
        <v>0.59600607410907791</v>
      </c>
      <c r="K382" s="111">
        <f t="shared" si="206"/>
        <v>0.59646599053184279</v>
      </c>
      <c r="L382" s="111">
        <f t="shared" si="206"/>
        <v>0.59690637181532413</v>
      </c>
      <c r="M382" s="111">
        <f t="shared" si="206"/>
        <v>0.59714335525115025</v>
      </c>
      <c r="N382" s="111">
        <f t="shared" si="206"/>
        <v>0.59714335525115025</v>
      </c>
      <c r="O382" s="111">
        <f t="shared" si="206"/>
        <v>0.59714335525115025</v>
      </c>
      <c r="P382" s="111">
        <f t="shared" si="206"/>
        <v>0.59714335525115025</v>
      </c>
      <c r="Q382" s="111">
        <f t="shared" si="206"/>
        <v>0.59714335525115025</v>
      </c>
      <c r="R382" s="111">
        <f t="shared" ref="R382:V382" si="207">IF(R361=0,"",R361/R340)</f>
        <v>0.59864054514297027</v>
      </c>
      <c r="S382" s="111">
        <f t="shared" si="207"/>
        <v>0.60108878984082614</v>
      </c>
      <c r="T382" s="111">
        <f t="shared" si="207"/>
        <v>0.60394507532165587</v>
      </c>
      <c r="U382" s="111">
        <f t="shared" si="207"/>
        <v>0.60690337099823011</v>
      </c>
      <c r="V382" s="111">
        <f t="shared" si="207"/>
        <v>0.60965764628331653</v>
      </c>
      <c r="W382" s="111">
        <f t="shared" ref="W382" si="208">IF(W361=0,"",W361/W340)</f>
        <v>0.6122079011769137</v>
      </c>
      <c r="DA382" s="63" t="s">
        <v>3605</v>
      </c>
    </row>
    <row r="383" spans="1:105" ht="12" customHeight="1" x14ac:dyDescent="0.25">
      <c r="A383" s="109" t="s">
        <v>120</v>
      </c>
      <c r="B383" s="45"/>
      <c r="C383" s="45">
        <f t="shared" ref="C383:Q383" si="209">IF(C362=0,"",C362/C341)</f>
        <v>0.75317407815504789</v>
      </c>
      <c r="D383" s="45">
        <f t="shared" si="209"/>
        <v>0.75455999639618665</v>
      </c>
      <c r="E383" s="45">
        <f t="shared" si="209"/>
        <v>0.75599716253467064</v>
      </c>
      <c r="F383" s="45">
        <f t="shared" si="209"/>
        <v>0.7574413170227926</v>
      </c>
      <c r="G383" s="45">
        <f t="shared" si="209"/>
        <v>0.75893266781001723</v>
      </c>
      <c r="H383" s="45">
        <f t="shared" si="209"/>
        <v>0.76046629395520615</v>
      </c>
      <c r="I383" s="45">
        <f t="shared" si="209"/>
        <v>0.76205210269828227</v>
      </c>
      <c r="J383" s="45">
        <f t="shared" si="209"/>
        <v>0.76373068050426918</v>
      </c>
      <c r="K383" s="45">
        <f t="shared" si="209"/>
        <v>0.76553653654394638</v>
      </c>
      <c r="L383" s="45">
        <f t="shared" si="209"/>
        <v>0.76747890343530167</v>
      </c>
      <c r="M383" s="45">
        <f t="shared" si="209"/>
        <v>0.77012155627117329</v>
      </c>
      <c r="N383" s="45">
        <f t="shared" si="209"/>
        <v>0.7736243555624388</v>
      </c>
      <c r="O383" s="45">
        <f t="shared" si="209"/>
        <v>0.77837599881204667</v>
      </c>
      <c r="P383" s="45">
        <f t="shared" si="209"/>
        <v>0.78458063345675777</v>
      </c>
      <c r="Q383" s="45">
        <f t="shared" si="209"/>
        <v>0.79257758085224983</v>
      </c>
      <c r="R383" s="45">
        <f t="shared" ref="R383:V383" si="210">IF(R362=0,"",R362/R341)</f>
        <v>0.80345619469604546</v>
      </c>
      <c r="S383" s="45">
        <f t="shared" si="210"/>
        <v>0.8170337222681</v>
      </c>
      <c r="T383" s="45">
        <f t="shared" si="210"/>
        <v>0.83163176645014503</v>
      </c>
      <c r="U383" s="45">
        <f t="shared" si="210"/>
        <v>0.84557193012395349</v>
      </c>
      <c r="V383" s="45">
        <f t="shared" si="210"/>
        <v>0.85717581617128036</v>
      </c>
      <c r="W383" s="45">
        <f t="shared" ref="W383" si="211">IF(W362=0,"",W362/W341)</f>
        <v>0.86585385781567858</v>
      </c>
      <c r="DA383" s="60" t="s">
        <v>3606</v>
      </c>
    </row>
    <row r="385" spans="1:105" ht="12" customHeight="1" x14ac:dyDescent="0.25">
      <c r="A385" s="116" t="s">
        <v>162</v>
      </c>
      <c r="B385" s="117"/>
      <c r="C385" s="117">
        <f t="shared" ref="C385:Q385" si="212">C386+C389+C391+C401</f>
        <v>761.43808940623319</v>
      </c>
      <c r="D385" s="117">
        <f t="shared" si="212"/>
        <v>1018.6993682117782</v>
      </c>
      <c r="E385" s="117">
        <f t="shared" si="212"/>
        <v>812.09384252995403</v>
      </c>
      <c r="F385" s="117">
        <f t="shared" si="212"/>
        <v>889.72106342494556</v>
      </c>
      <c r="G385" s="117">
        <f t="shared" si="212"/>
        <v>973.96045499357547</v>
      </c>
      <c r="H385" s="117">
        <f t="shared" si="212"/>
        <v>796.60690415188139</v>
      </c>
      <c r="I385" s="117">
        <f t="shared" si="212"/>
        <v>485.52107259633704</v>
      </c>
      <c r="J385" s="117">
        <f t="shared" si="212"/>
        <v>606.27015998929926</v>
      </c>
      <c r="K385" s="117">
        <f t="shared" si="212"/>
        <v>465.23887365029793</v>
      </c>
      <c r="L385" s="117">
        <f t="shared" si="212"/>
        <v>539.06645099995148</v>
      </c>
      <c r="M385" s="117">
        <f t="shared" si="212"/>
        <v>352.54552035939975</v>
      </c>
      <c r="N385" s="117">
        <f t="shared" si="212"/>
        <v>622.26096848566533</v>
      </c>
      <c r="O385" s="117">
        <f t="shared" si="212"/>
        <v>366.6201190781556</v>
      </c>
      <c r="P385" s="117">
        <f t="shared" si="212"/>
        <v>518.92330294384544</v>
      </c>
      <c r="Q385" s="117">
        <f t="shared" si="212"/>
        <v>497.27080881029912</v>
      </c>
      <c r="R385" s="117">
        <f t="shared" ref="R385:V385" si="213">R386+R389+R391+R401</f>
        <v>339.14851896956088</v>
      </c>
      <c r="S385" s="117">
        <f t="shared" si="213"/>
        <v>276.34002907551803</v>
      </c>
      <c r="T385" s="117">
        <f t="shared" si="213"/>
        <v>7.1279615032884438</v>
      </c>
      <c r="U385" s="117">
        <f t="shared" si="213"/>
        <v>254.38774123750309</v>
      </c>
      <c r="V385" s="117">
        <f t="shared" si="213"/>
        <v>273.63777324358784</v>
      </c>
      <c r="W385" s="117">
        <f t="shared" ref="W385" si="214">W386+W389+W391+W401</f>
        <v>50.038495746414583</v>
      </c>
      <c r="DA385" s="129" t="s">
        <v>3755</v>
      </c>
    </row>
    <row r="386" spans="1:105" ht="12" customHeight="1" x14ac:dyDescent="0.25">
      <c r="A386" s="121" t="s">
        <v>57</v>
      </c>
      <c r="B386" s="122"/>
      <c r="C386" s="122">
        <f t="shared" ref="C386:Q386" si="215">SUM(C387:C388)</f>
        <v>688.14076439934854</v>
      </c>
      <c r="D386" s="122">
        <f t="shared" si="215"/>
        <v>922.5866671342601</v>
      </c>
      <c r="E386" s="122">
        <f t="shared" si="215"/>
        <v>747.57222812943701</v>
      </c>
      <c r="F386" s="122">
        <f t="shared" si="215"/>
        <v>792.34263469413725</v>
      </c>
      <c r="G386" s="122">
        <f t="shared" si="215"/>
        <v>858.78829110165077</v>
      </c>
      <c r="H386" s="122">
        <f t="shared" si="215"/>
        <v>698.69928586911817</v>
      </c>
      <c r="I386" s="122">
        <f t="shared" si="215"/>
        <v>423.48330050517382</v>
      </c>
      <c r="J386" s="122">
        <f t="shared" si="215"/>
        <v>536.74106263088277</v>
      </c>
      <c r="K386" s="122">
        <f t="shared" si="215"/>
        <v>418.15702451871357</v>
      </c>
      <c r="L386" s="122">
        <f t="shared" si="215"/>
        <v>492.27435789804156</v>
      </c>
      <c r="M386" s="122">
        <f t="shared" si="215"/>
        <v>315.87164264693592</v>
      </c>
      <c r="N386" s="122">
        <f t="shared" si="215"/>
        <v>543.50613990405373</v>
      </c>
      <c r="O386" s="122">
        <f t="shared" si="215"/>
        <v>320.7302483538266</v>
      </c>
      <c r="P386" s="122">
        <f t="shared" si="215"/>
        <v>453.4276275888821</v>
      </c>
      <c r="Q386" s="122">
        <f t="shared" si="215"/>
        <v>433.14373115451502</v>
      </c>
      <c r="R386" s="122">
        <f t="shared" ref="R386:V386" si="216">SUM(R387:R388)</f>
        <v>297.56280782490296</v>
      </c>
      <c r="S386" s="122">
        <f t="shared" si="216"/>
        <v>236.55137299645858</v>
      </c>
      <c r="T386" s="122">
        <f t="shared" si="216"/>
        <v>6.0670758033857197</v>
      </c>
      <c r="U386" s="122">
        <f t="shared" si="216"/>
        <v>211.47425542409181</v>
      </c>
      <c r="V386" s="122">
        <f t="shared" si="216"/>
        <v>222.2312392658707</v>
      </c>
      <c r="W386" s="122">
        <f t="shared" ref="W386" si="217">SUM(W387:W388)</f>
        <v>38.060952726220123</v>
      </c>
      <c r="DA386" s="130" t="s">
        <v>3756</v>
      </c>
    </row>
    <row r="387" spans="1:105" ht="12" customHeight="1" x14ac:dyDescent="0.25">
      <c r="A387" s="97" t="s">
        <v>51</v>
      </c>
      <c r="B387" s="98"/>
      <c r="C387" s="98">
        <v>688.14076439934854</v>
      </c>
      <c r="D387" s="98">
        <v>922.5866671342601</v>
      </c>
      <c r="E387" s="98">
        <v>747.57222812943701</v>
      </c>
      <c r="F387" s="98">
        <v>792.34263469413725</v>
      </c>
      <c r="G387" s="98">
        <v>858.78829110165077</v>
      </c>
      <c r="H387" s="98">
        <v>698.69928586911817</v>
      </c>
      <c r="I387" s="98">
        <v>423.48330050517382</v>
      </c>
      <c r="J387" s="98">
        <v>536.74106263088277</v>
      </c>
      <c r="K387" s="98">
        <v>418.15702451871357</v>
      </c>
      <c r="L387" s="98">
        <v>492.27435789804156</v>
      </c>
      <c r="M387" s="98">
        <v>315.87164264693592</v>
      </c>
      <c r="N387" s="98">
        <v>543.50613990405373</v>
      </c>
      <c r="O387" s="98">
        <v>320.7302483538266</v>
      </c>
      <c r="P387" s="98">
        <v>453.4276275888821</v>
      </c>
      <c r="Q387" s="98">
        <v>433.14373115451502</v>
      </c>
      <c r="R387" s="98">
        <v>297.56280782490296</v>
      </c>
      <c r="S387" s="98">
        <v>236.55137299645858</v>
      </c>
      <c r="T387" s="98">
        <v>6.0670758033857197</v>
      </c>
      <c r="U387" s="98">
        <v>211.47425542409181</v>
      </c>
      <c r="V387" s="98">
        <v>222.2312392658707</v>
      </c>
      <c r="W387" s="98">
        <v>38.060952726220123</v>
      </c>
      <c r="DA387" s="63" t="s">
        <v>3757</v>
      </c>
    </row>
    <row r="388" spans="1:105" ht="12" customHeight="1" x14ac:dyDescent="0.25">
      <c r="A388" s="97" t="s">
        <v>53</v>
      </c>
      <c r="B388" s="98"/>
      <c r="C388" s="98">
        <v>0</v>
      </c>
      <c r="D388" s="98">
        <v>0</v>
      </c>
      <c r="E388" s="98">
        <v>0</v>
      </c>
      <c r="F388" s="98">
        <v>0</v>
      </c>
      <c r="G388" s="98">
        <v>0</v>
      </c>
      <c r="H388" s="98">
        <v>0</v>
      </c>
      <c r="I388" s="98">
        <v>0</v>
      </c>
      <c r="J388" s="98">
        <v>0</v>
      </c>
      <c r="K388" s="98">
        <v>0</v>
      </c>
      <c r="L388" s="98">
        <v>0</v>
      </c>
      <c r="M388" s="98">
        <v>0</v>
      </c>
      <c r="N388" s="98">
        <v>0</v>
      </c>
      <c r="O388" s="98">
        <v>0</v>
      </c>
      <c r="P388" s="98">
        <v>0</v>
      </c>
      <c r="Q388" s="98">
        <v>0</v>
      </c>
      <c r="R388" s="98">
        <v>0</v>
      </c>
      <c r="S388" s="98">
        <v>0</v>
      </c>
      <c r="T388" s="98">
        <v>0</v>
      </c>
      <c r="U388" s="98">
        <v>0</v>
      </c>
      <c r="V388" s="98">
        <v>0</v>
      </c>
      <c r="W388" s="98">
        <v>0</v>
      </c>
      <c r="DA388" s="63" t="s">
        <v>3758</v>
      </c>
    </row>
    <row r="389" spans="1:105" ht="12" customHeight="1" x14ac:dyDescent="0.25">
      <c r="A389" s="121" t="s">
        <v>92</v>
      </c>
      <c r="B389" s="122"/>
      <c r="C389" s="122">
        <f t="shared" ref="C389:W389" si="218">C390</f>
        <v>0</v>
      </c>
      <c r="D389" s="122">
        <f t="shared" si="218"/>
        <v>0</v>
      </c>
      <c r="E389" s="122">
        <f t="shared" si="218"/>
        <v>0</v>
      </c>
      <c r="F389" s="122">
        <f t="shared" si="218"/>
        <v>0</v>
      </c>
      <c r="G389" s="122">
        <f t="shared" si="218"/>
        <v>0</v>
      </c>
      <c r="H389" s="122">
        <f t="shared" si="218"/>
        <v>0</v>
      </c>
      <c r="I389" s="122">
        <f t="shared" si="218"/>
        <v>0</v>
      </c>
      <c r="J389" s="122">
        <f t="shared" si="218"/>
        <v>0</v>
      </c>
      <c r="K389" s="122">
        <f t="shared" si="218"/>
        <v>0</v>
      </c>
      <c r="L389" s="122">
        <f t="shared" si="218"/>
        <v>0</v>
      </c>
      <c r="M389" s="122">
        <f t="shared" si="218"/>
        <v>0</v>
      </c>
      <c r="N389" s="122">
        <f t="shared" si="218"/>
        <v>0</v>
      </c>
      <c r="O389" s="122">
        <f t="shared" si="218"/>
        <v>0</v>
      </c>
      <c r="P389" s="122">
        <f t="shared" si="218"/>
        <v>0</v>
      </c>
      <c r="Q389" s="122">
        <f t="shared" si="218"/>
        <v>0</v>
      </c>
      <c r="R389" s="122">
        <f t="shared" si="218"/>
        <v>0</v>
      </c>
      <c r="S389" s="122">
        <f t="shared" si="218"/>
        <v>0</v>
      </c>
      <c r="T389" s="122">
        <f t="shared" si="218"/>
        <v>0</v>
      </c>
      <c r="U389" s="122">
        <f t="shared" si="218"/>
        <v>0</v>
      </c>
      <c r="V389" s="122">
        <f t="shared" si="218"/>
        <v>0</v>
      </c>
      <c r="W389" s="122">
        <f t="shared" si="218"/>
        <v>0</v>
      </c>
      <c r="DA389" s="130" t="s">
        <v>3759</v>
      </c>
    </row>
    <row r="390" spans="1:105" ht="12" customHeight="1" x14ac:dyDescent="0.25">
      <c r="A390" s="97" t="s">
        <v>53</v>
      </c>
      <c r="B390" s="98"/>
      <c r="C390" s="98">
        <v>0</v>
      </c>
      <c r="D390" s="98">
        <v>0</v>
      </c>
      <c r="E390" s="98">
        <v>0</v>
      </c>
      <c r="F390" s="98">
        <v>0</v>
      </c>
      <c r="G390" s="98">
        <v>0</v>
      </c>
      <c r="H390" s="98">
        <v>0</v>
      </c>
      <c r="I390" s="98">
        <v>0</v>
      </c>
      <c r="J390" s="98">
        <v>0</v>
      </c>
      <c r="K390" s="98">
        <v>0</v>
      </c>
      <c r="L390" s="98">
        <v>0</v>
      </c>
      <c r="M390" s="98">
        <v>0</v>
      </c>
      <c r="N390" s="98">
        <v>0</v>
      </c>
      <c r="O390" s="98">
        <v>0</v>
      </c>
      <c r="P390" s="98">
        <v>0</v>
      </c>
      <c r="Q390" s="98">
        <v>0</v>
      </c>
      <c r="R390" s="98">
        <v>0</v>
      </c>
      <c r="S390" s="98">
        <v>0</v>
      </c>
      <c r="T390" s="98">
        <v>0</v>
      </c>
      <c r="U390" s="98">
        <v>0</v>
      </c>
      <c r="V390" s="98">
        <v>0</v>
      </c>
      <c r="W390" s="98">
        <v>0</v>
      </c>
      <c r="DA390" s="63" t="s">
        <v>3760</v>
      </c>
    </row>
    <row r="391" spans="1:105" ht="12" customHeight="1" x14ac:dyDescent="0.25">
      <c r="A391" s="121" t="s">
        <v>55</v>
      </c>
      <c r="B391" s="122"/>
      <c r="C391" s="122">
        <v>54.964404524435892</v>
      </c>
      <c r="D391" s="122">
        <v>73.742781937851248</v>
      </c>
      <c r="E391" s="122">
        <v>47.403550792919674</v>
      </c>
      <c r="F391" s="122">
        <v>70.017473922731639</v>
      </c>
      <c r="G391" s="122">
        <v>79.562197130148547</v>
      </c>
      <c r="H391" s="122">
        <v>70.087353628687382</v>
      </c>
      <c r="I391" s="122">
        <v>42.249270020236807</v>
      </c>
      <c r="J391" s="122">
        <v>48.880209111129467</v>
      </c>
      <c r="K391" s="122">
        <v>31.129346969981736</v>
      </c>
      <c r="L391" s="122">
        <v>32.435778423497197</v>
      </c>
      <c r="M391" s="122">
        <v>24.959122022226865</v>
      </c>
      <c r="N391" s="122">
        <v>54.511178127046733</v>
      </c>
      <c r="O391" s="122">
        <v>30.471304063100757</v>
      </c>
      <c r="P391" s="122">
        <v>41.306900442302087</v>
      </c>
      <c r="Q391" s="122">
        <v>41.653600235605822</v>
      </c>
      <c r="R391" s="122">
        <v>27.646767678239932</v>
      </c>
      <c r="S391" s="122">
        <v>27.949198530104603</v>
      </c>
      <c r="T391" s="122">
        <v>0.71127357863147833</v>
      </c>
      <c r="U391" s="122">
        <v>28.138703889631472</v>
      </c>
      <c r="V391" s="122">
        <v>35.766400938990628</v>
      </c>
      <c r="W391" s="122">
        <v>8.0696478248300458</v>
      </c>
      <c r="DA391" s="130" t="s">
        <v>3761</v>
      </c>
    </row>
    <row r="392" spans="1:105" ht="12" customHeight="1" x14ac:dyDescent="0.25">
      <c r="A392" s="97" t="s">
        <v>143</v>
      </c>
      <c r="B392" s="98"/>
      <c r="C392" s="98">
        <v>52.393382998786329</v>
      </c>
      <c r="D392" s="98">
        <v>71.926630332928553</v>
      </c>
      <c r="E392" s="98">
        <v>45.687773865745029</v>
      </c>
      <c r="F392" s="98">
        <v>67.848193200693558</v>
      </c>
      <c r="G392" s="98">
        <v>76.333664780182175</v>
      </c>
      <c r="H392" s="98">
        <v>67.981503555682806</v>
      </c>
      <c r="I392" s="98">
        <v>40.49553248082136</v>
      </c>
      <c r="J392" s="98">
        <v>47.676996943855229</v>
      </c>
      <c r="K392" s="98">
        <v>29.482379459302614</v>
      </c>
      <c r="L392" s="98">
        <v>31.182268764259931</v>
      </c>
      <c r="M392" s="98">
        <v>23.997631910863518</v>
      </c>
      <c r="N392" s="98">
        <v>52.923609633173712</v>
      </c>
      <c r="O392" s="98">
        <v>29.184946587737297</v>
      </c>
      <c r="P392" s="98">
        <v>38.441440374245495</v>
      </c>
      <c r="Q392" s="98">
        <v>39.59549139791956</v>
      </c>
      <c r="R392" s="98">
        <v>26.180583436953562</v>
      </c>
      <c r="S392" s="98">
        <v>27.043077957870633</v>
      </c>
      <c r="T392" s="98">
        <v>0.68571230059774191</v>
      </c>
      <c r="U392" s="98">
        <v>27.215278733992907</v>
      </c>
      <c r="V392" s="98">
        <v>35.166696819732927</v>
      </c>
      <c r="W392" s="98">
        <v>8.0696478248300458</v>
      </c>
      <c r="DA392" s="63" t="s">
        <v>3762</v>
      </c>
    </row>
    <row r="393" spans="1:105" ht="12" customHeight="1" x14ac:dyDescent="0.25">
      <c r="A393" s="97" t="s">
        <v>124</v>
      </c>
      <c r="B393" s="98"/>
      <c r="C393" s="98">
        <v>2.5710215256495634</v>
      </c>
      <c r="D393" s="98">
        <v>1.8161516049226882</v>
      </c>
      <c r="E393" s="98">
        <v>1.7157769271746446</v>
      </c>
      <c r="F393" s="98">
        <v>2.1692807220380854</v>
      </c>
      <c r="G393" s="98">
        <v>3.228532349966367</v>
      </c>
      <c r="H393" s="98">
        <v>2.1058500730045808</v>
      </c>
      <c r="I393" s="98">
        <v>1.7537375394154473</v>
      </c>
      <c r="J393" s="98">
        <v>1.2032121672742409</v>
      </c>
      <c r="K393" s="98">
        <v>1.6389122747112508</v>
      </c>
      <c r="L393" s="98">
        <v>1.2527385103903927</v>
      </c>
      <c r="M393" s="98">
        <v>0.9607623597381465</v>
      </c>
      <c r="N393" s="98">
        <v>1.586130717212918</v>
      </c>
      <c r="O393" s="98">
        <v>1.281081485997539</v>
      </c>
      <c r="P393" s="98">
        <v>2.8520634633705879</v>
      </c>
      <c r="Q393" s="98">
        <v>2.0470223760035733</v>
      </c>
      <c r="R393" s="98">
        <v>1.4572624883743175</v>
      </c>
      <c r="S393" s="98">
        <v>0.90277291417163452</v>
      </c>
      <c r="T393" s="98">
        <v>2.5372373060216648E-2</v>
      </c>
      <c r="U393" s="98">
        <v>0.91466446908506283</v>
      </c>
      <c r="V393" s="98">
        <v>0.59438928111530387</v>
      </c>
      <c r="W393" s="98">
        <v>0</v>
      </c>
      <c r="DA393" s="63" t="s">
        <v>3763</v>
      </c>
    </row>
    <row r="394" spans="1:105" ht="12" customHeight="1" x14ac:dyDescent="0.25">
      <c r="A394" s="97" t="s">
        <v>123</v>
      </c>
      <c r="B394" s="98"/>
      <c r="C394" s="98">
        <v>0</v>
      </c>
      <c r="D394" s="98">
        <v>0</v>
      </c>
      <c r="E394" s="98">
        <v>0</v>
      </c>
      <c r="F394" s="98">
        <v>0</v>
      </c>
      <c r="G394" s="98">
        <v>0</v>
      </c>
      <c r="H394" s="98">
        <v>0</v>
      </c>
      <c r="I394" s="98">
        <v>0</v>
      </c>
      <c r="J394" s="98">
        <v>0</v>
      </c>
      <c r="K394" s="98">
        <v>8.0552359678697331E-3</v>
      </c>
      <c r="L394" s="98">
        <v>7.7114884687434174E-4</v>
      </c>
      <c r="M394" s="98">
        <v>7.2775162519738627E-4</v>
      </c>
      <c r="N394" s="98">
        <v>1.4377766601077707E-3</v>
      </c>
      <c r="O394" s="98">
        <v>5.2759893659208631E-3</v>
      </c>
      <c r="P394" s="98">
        <v>1.3396604686001878E-2</v>
      </c>
      <c r="Q394" s="98">
        <v>1.1086461682688111E-2</v>
      </c>
      <c r="R394" s="98">
        <v>8.921752912051403E-3</v>
      </c>
      <c r="S394" s="98">
        <v>3.3476580623337036E-3</v>
      </c>
      <c r="T394" s="98">
        <v>1.8890497351974579E-4</v>
      </c>
      <c r="U394" s="98">
        <v>8.7606865535023726E-3</v>
      </c>
      <c r="V394" s="98">
        <v>5.3148381423971719E-3</v>
      </c>
      <c r="W394" s="98">
        <v>0</v>
      </c>
      <c r="DA394" s="63" t="s">
        <v>3764</v>
      </c>
    </row>
    <row r="395" spans="1:105" ht="12" customHeight="1" x14ac:dyDescent="0.25">
      <c r="A395" s="100" t="s">
        <v>50</v>
      </c>
      <c r="B395" s="101"/>
      <c r="C395" s="101">
        <v>0</v>
      </c>
      <c r="D395" s="101">
        <v>0</v>
      </c>
      <c r="E395" s="101">
        <v>0</v>
      </c>
      <c r="F395" s="101">
        <v>0</v>
      </c>
      <c r="G395" s="101">
        <v>0</v>
      </c>
      <c r="H395" s="101">
        <v>0</v>
      </c>
      <c r="I395" s="101">
        <v>0</v>
      </c>
      <c r="J395" s="101">
        <v>0</v>
      </c>
      <c r="K395" s="101">
        <v>8.0552359678697331E-3</v>
      </c>
      <c r="L395" s="101">
        <v>7.7114884687434174E-4</v>
      </c>
      <c r="M395" s="101">
        <v>7.2775162519738627E-4</v>
      </c>
      <c r="N395" s="101">
        <v>1.4377766601077707E-3</v>
      </c>
      <c r="O395" s="101">
        <v>5.2759893659208631E-3</v>
      </c>
      <c r="P395" s="101">
        <v>1.3396604686001878E-2</v>
      </c>
      <c r="Q395" s="101">
        <v>1.1086461682688111E-2</v>
      </c>
      <c r="R395" s="101">
        <v>8.921752912051403E-3</v>
      </c>
      <c r="S395" s="101">
        <v>3.3476580623337036E-3</v>
      </c>
      <c r="T395" s="101">
        <v>1.8890497351974579E-4</v>
      </c>
      <c r="U395" s="101">
        <v>8.7606865535023726E-3</v>
      </c>
      <c r="V395" s="101">
        <v>5.3148381423971719E-3</v>
      </c>
      <c r="W395" s="101">
        <v>0</v>
      </c>
      <c r="DA395" s="131" t="s">
        <v>3765</v>
      </c>
    </row>
    <row r="396" spans="1:105" ht="12" customHeight="1" x14ac:dyDescent="0.25">
      <c r="A396" s="103" t="s">
        <v>52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DA396" s="132" t="s">
        <v>3766</v>
      </c>
    </row>
    <row r="397" spans="1:105" ht="12" customHeight="1" x14ac:dyDescent="0.25">
      <c r="A397" s="106" t="s">
        <v>122</v>
      </c>
      <c r="B397" s="101"/>
      <c r="C397" s="101">
        <v>0</v>
      </c>
      <c r="D397" s="101">
        <v>0</v>
      </c>
      <c r="E397" s="101">
        <v>0</v>
      </c>
      <c r="F397" s="101">
        <v>0</v>
      </c>
      <c r="G397" s="101">
        <v>0</v>
      </c>
      <c r="H397" s="101">
        <v>0</v>
      </c>
      <c r="I397" s="101">
        <v>0</v>
      </c>
      <c r="J397" s="101">
        <v>0</v>
      </c>
      <c r="K397" s="101">
        <v>0</v>
      </c>
      <c r="L397" s="101">
        <v>0</v>
      </c>
      <c r="M397" s="101">
        <v>0</v>
      </c>
      <c r="N397" s="101">
        <v>0</v>
      </c>
      <c r="O397" s="101">
        <v>0</v>
      </c>
      <c r="P397" s="101">
        <v>0</v>
      </c>
      <c r="Q397" s="101">
        <v>0</v>
      </c>
      <c r="R397" s="101">
        <v>0</v>
      </c>
      <c r="S397" s="101">
        <v>0</v>
      </c>
      <c r="T397" s="101">
        <v>0</v>
      </c>
      <c r="U397" s="101">
        <v>0</v>
      </c>
      <c r="V397" s="101">
        <v>0</v>
      </c>
      <c r="W397" s="101">
        <v>0</v>
      </c>
      <c r="DA397" s="131" t="s">
        <v>3767</v>
      </c>
    </row>
    <row r="398" spans="1:105" ht="12" customHeight="1" x14ac:dyDescent="0.25">
      <c r="A398" s="107" t="s">
        <v>121</v>
      </c>
      <c r="B398" s="104"/>
      <c r="C398" s="104">
        <v>0</v>
      </c>
      <c r="D398" s="104">
        <v>0</v>
      </c>
      <c r="E398" s="104">
        <v>0</v>
      </c>
      <c r="F398" s="104">
        <v>0</v>
      </c>
      <c r="G398" s="104">
        <v>0</v>
      </c>
      <c r="H398" s="104">
        <v>0</v>
      </c>
      <c r="I398" s="104">
        <v>0</v>
      </c>
      <c r="J398" s="104">
        <v>0</v>
      </c>
      <c r="K398" s="104">
        <v>0</v>
      </c>
      <c r="L398" s="104">
        <v>0</v>
      </c>
      <c r="M398" s="104">
        <v>0</v>
      </c>
      <c r="N398" s="104">
        <v>0</v>
      </c>
      <c r="O398" s="104">
        <v>0</v>
      </c>
      <c r="P398" s="104">
        <v>0</v>
      </c>
      <c r="Q398" s="104">
        <v>0</v>
      </c>
      <c r="R398" s="104">
        <v>0</v>
      </c>
      <c r="S398" s="104">
        <v>0</v>
      </c>
      <c r="T398" s="104">
        <v>0</v>
      </c>
      <c r="U398" s="104">
        <v>0</v>
      </c>
      <c r="V398" s="104">
        <v>0</v>
      </c>
      <c r="W398" s="104">
        <v>0</v>
      </c>
      <c r="DA398" s="132" t="s">
        <v>3768</v>
      </c>
    </row>
    <row r="399" spans="1:105" ht="12" customHeight="1" x14ac:dyDescent="0.25">
      <c r="A399" s="108" t="s">
        <v>53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3769</v>
      </c>
    </row>
    <row r="400" spans="1:105" ht="12" customHeight="1" x14ac:dyDescent="0.25">
      <c r="A400" s="108" t="s">
        <v>52</v>
      </c>
      <c r="B400" s="98"/>
      <c r="C400" s="98">
        <v>0</v>
      </c>
      <c r="D400" s="98">
        <v>0</v>
      </c>
      <c r="E400" s="98">
        <v>0</v>
      </c>
      <c r="F400" s="98">
        <v>0</v>
      </c>
      <c r="G400" s="98">
        <v>0</v>
      </c>
      <c r="H400" s="98">
        <v>0</v>
      </c>
      <c r="I400" s="98">
        <v>0</v>
      </c>
      <c r="J400" s="98">
        <v>0</v>
      </c>
      <c r="K400" s="98">
        <v>0</v>
      </c>
      <c r="L400" s="98">
        <v>0</v>
      </c>
      <c r="M400" s="98">
        <v>0</v>
      </c>
      <c r="N400" s="98">
        <v>0</v>
      </c>
      <c r="O400" s="98">
        <v>0</v>
      </c>
      <c r="P400" s="98">
        <v>0</v>
      </c>
      <c r="Q400" s="98">
        <v>0</v>
      </c>
      <c r="R400" s="98">
        <v>0</v>
      </c>
      <c r="S400" s="98">
        <v>0</v>
      </c>
      <c r="T400" s="98">
        <v>0</v>
      </c>
      <c r="U400" s="98">
        <v>0</v>
      </c>
      <c r="V400" s="98">
        <v>0</v>
      </c>
      <c r="W400" s="98">
        <v>0</v>
      </c>
      <c r="DA400" s="63" t="s">
        <v>3770</v>
      </c>
    </row>
    <row r="401" spans="1:105" ht="12" customHeight="1" x14ac:dyDescent="0.25">
      <c r="A401" s="121" t="s">
        <v>54</v>
      </c>
      <c r="B401" s="122"/>
      <c r="C401" s="122">
        <v>18.332920482448838</v>
      </c>
      <c r="D401" s="122">
        <v>22.369919139666766</v>
      </c>
      <c r="E401" s="122">
        <v>17.118063607597332</v>
      </c>
      <c r="F401" s="122">
        <v>27.360954808076691</v>
      </c>
      <c r="G401" s="122">
        <v>35.609966761776207</v>
      </c>
      <c r="H401" s="122">
        <v>27.820264654075753</v>
      </c>
      <c r="I401" s="122">
        <v>19.788502070926402</v>
      </c>
      <c r="J401" s="122">
        <v>20.648888247286976</v>
      </c>
      <c r="K401" s="122">
        <v>15.952502161602652</v>
      </c>
      <c r="L401" s="122">
        <v>14.356314678412671</v>
      </c>
      <c r="M401" s="122">
        <v>11.714755690236917</v>
      </c>
      <c r="N401" s="122">
        <v>24.243650454564929</v>
      </c>
      <c r="O401" s="122">
        <v>15.418566661228208</v>
      </c>
      <c r="P401" s="122">
        <v>24.188774912661248</v>
      </c>
      <c r="Q401" s="122">
        <v>22.473477420178277</v>
      </c>
      <c r="R401" s="122">
        <v>13.938943466417966</v>
      </c>
      <c r="S401" s="122">
        <v>11.839457548954831</v>
      </c>
      <c r="T401" s="122">
        <v>0.34961212127124608</v>
      </c>
      <c r="U401" s="122">
        <v>14.774781923779814</v>
      </c>
      <c r="V401" s="122">
        <v>15.6401330387265</v>
      </c>
      <c r="W401" s="122">
        <v>3.9078951953644152</v>
      </c>
      <c r="DA401" s="130" t="s">
        <v>3771</v>
      </c>
    </row>
    <row r="402" spans="1:105" ht="12" customHeight="1" x14ac:dyDescent="0.25">
      <c r="A402" s="97" t="s">
        <v>51</v>
      </c>
      <c r="B402" s="98"/>
      <c r="C402" s="98">
        <v>1.2971152206645684</v>
      </c>
      <c r="D402" s="98">
        <v>2.8112199827961857</v>
      </c>
      <c r="E402" s="98">
        <v>3.2622403488624747</v>
      </c>
      <c r="F402" s="98">
        <v>4.9104474877235935</v>
      </c>
      <c r="G402" s="98">
        <v>5.4280590954456009</v>
      </c>
      <c r="H402" s="98">
        <v>4.2952844075972481</v>
      </c>
      <c r="I402" s="98">
        <v>2.0090231890942492</v>
      </c>
      <c r="J402" s="98">
        <v>4.6883684738950038</v>
      </c>
      <c r="K402" s="98">
        <v>3.4674495563190155</v>
      </c>
      <c r="L402" s="98">
        <v>3.5555561594265233</v>
      </c>
      <c r="M402" s="98">
        <v>3.2977232555370701</v>
      </c>
      <c r="N402" s="98">
        <v>5.8908035666985317</v>
      </c>
      <c r="O402" s="98">
        <v>4.2287373980430969</v>
      </c>
      <c r="P402" s="98">
        <v>5.2023304292997627</v>
      </c>
      <c r="Q402" s="98">
        <v>4.3042588640539199</v>
      </c>
      <c r="R402" s="98">
        <v>3.2276651027396519</v>
      </c>
      <c r="S402" s="98">
        <v>2.5640442347321137</v>
      </c>
      <c r="T402" s="98">
        <v>9.0358295294702975E-2</v>
      </c>
      <c r="U402" s="98">
        <v>1.9837978846349158</v>
      </c>
      <c r="V402" s="98">
        <v>3.6670879782131616</v>
      </c>
      <c r="W402" s="98">
        <v>1.7536633207750898</v>
      </c>
      <c r="DA402" s="63" t="s">
        <v>3772</v>
      </c>
    </row>
    <row r="403" spans="1:105" ht="12" customHeight="1" x14ac:dyDescent="0.25">
      <c r="A403" s="97" t="s">
        <v>50</v>
      </c>
      <c r="B403" s="98"/>
      <c r="C403" s="98">
        <v>17.035805261784269</v>
      </c>
      <c r="D403" s="98">
        <v>19.558699156870581</v>
      </c>
      <c r="E403" s="98">
        <v>13.855823258734857</v>
      </c>
      <c r="F403" s="98">
        <v>22.450507320353097</v>
      </c>
      <c r="G403" s="98">
        <v>30.181907666330606</v>
      </c>
      <c r="H403" s="98">
        <v>23.524980246478506</v>
      </c>
      <c r="I403" s="98">
        <v>17.779478881832151</v>
      </c>
      <c r="J403" s="98">
        <v>15.960519773391974</v>
      </c>
      <c r="K403" s="98">
        <v>12.485052605283636</v>
      </c>
      <c r="L403" s="98">
        <v>10.800758518986148</v>
      </c>
      <c r="M403" s="98">
        <v>8.4170324346998466</v>
      </c>
      <c r="N403" s="98">
        <v>18.352846887866399</v>
      </c>
      <c r="O403" s="98">
        <v>11.189829263185111</v>
      </c>
      <c r="P403" s="98">
        <v>18.986444483361485</v>
      </c>
      <c r="Q403" s="98">
        <v>18.169218556124356</v>
      </c>
      <c r="R403" s="98">
        <v>10.711278363678314</v>
      </c>
      <c r="S403" s="98">
        <v>9.2754133142227175</v>
      </c>
      <c r="T403" s="98">
        <v>0.25925382597654312</v>
      </c>
      <c r="U403" s="98">
        <v>12.790984039144899</v>
      </c>
      <c r="V403" s="98">
        <v>11.973045060513337</v>
      </c>
      <c r="W403" s="98">
        <v>2.1542318745893252</v>
      </c>
      <c r="DA403" s="63" t="s">
        <v>3773</v>
      </c>
    </row>
    <row r="404" spans="1:105" ht="12" customHeight="1" x14ac:dyDescent="0.25">
      <c r="A404" s="109" t="s">
        <v>120</v>
      </c>
      <c r="B404" s="33"/>
      <c r="C404" s="33">
        <v>0</v>
      </c>
      <c r="D404" s="33">
        <v>0</v>
      </c>
      <c r="E404" s="33">
        <v>0</v>
      </c>
      <c r="F404" s="33">
        <v>0</v>
      </c>
      <c r="G404" s="33">
        <v>0</v>
      </c>
      <c r="H404" s="33">
        <v>0</v>
      </c>
      <c r="I404" s="33">
        <v>0</v>
      </c>
      <c r="J404" s="33">
        <v>0</v>
      </c>
      <c r="K404" s="33">
        <v>0</v>
      </c>
      <c r="L404" s="33">
        <v>0</v>
      </c>
      <c r="M404" s="33">
        <v>0</v>
      </c>
      <c r="N404" s="33">
        <v>0</v>
      </c>
      <c r="O404" s="33">
        <v>0</v>
      </c>
      <c r="P404" s="33">
        <v>0</v>
      </c>
      <c r="Q404" s="33">
        <v>0</v>
      </c>
      <c r="R404" s="33">
        <v>0</v>
      </c>
      <c r="S404" s="33">
        <v>0</v>
      </c>
      <c r="T404" s="33">
        <v>0</v>
      </c>
      <c r="U404" s="33">
        <v>0</v>
      </c>
      <c r="V404" s="33">
        <v>0</v>
      </c>
      <c r="W404" s="33">
        <v>0</v>
      </c>
      <c r="DA404" s="60" t="s">
        <v>3774</v>
      </c>
    </row>
    <row r="406" spans="1:105" ht="12" customHeight="1" x14ac:dyDescent="0.25">
      <c r="A406" s="116" t="s">
        <v>161</v>
      </c>
      <c r="B406" s="117"/>
      <c r="C406" s="117">
        <f t="shared" ref="C406:Q406" si="219">C407+C410+C412+C422</f>
        <v>14021.417723297163</v>
      </c>
      <c r="D406" s="117">
        <f t="shared" si="219"/>
        <v>14277.704071028103</v>
      </c>
      <c r="E406" s="117">
        <f t="shared" si="219"/>
        <v>13908.069077793245</v>
      </c>
      <c r="F406" s="117">
        <f t="shared" si="219"/>
        <v>13538.236084432454</v>
      </c>
      <c r="G406" s="117">
        <f t="shared" si="219"/>
        <v>13942.676374646289</v>
      </c>
      <c r="H406" s="117">
        <f t="shared" si="219"/>
        <v>15050.910916517434</v>
      </c>
      <c r="I406" s="117">
        <f t="shared" si="219"/>
        <v>13340.87533521035</v>
      </c>
      <c r="J406" s="117">
        <f t="shared" si="219"/>
        <v>13687.205548602948</v>
      </c>
      <c r="K406" s="117">
        <f t="shared" si="219"/>
        <v>13755.586071061574</v>
      </c>
      <c r="L406" s="117">
        <f t="shared" si="219"/>
        <v>15347.658754111824</v>
      </c>
      <c r="M406" s="117">
        <f t="shared" si="219"/>
        <v>13271.010940326869</v>
      </c>
      <c r="N406" s="117">
        <f t="shared" si="219"/>
        <v>13617.551318723867</v>
      </c>
      <c r="O406" s="117">
        <f t="shared" si="219"/>
        <v>13041.215174039653</v>
      </c>
      <c r="P406" s="117">
        <f t="shared" si="219"/>
        <v>11696.375461371757</v>
      </c>
      <c r="Q406" s="117">
        <f t="shared" si="219"/>
        <v>11158.172424200877</v>
      </c>
      <c r="R406" s="117">
        <f t="shared" ref="R406:V406" si="220">R407+R410+R412+R422</f>
        <v>11572.678922069583</v>
      </c>
      <c r="S406" s="117">
        <f t="shared" si="220"/>
        <v>11468.148372677788</v>
      </c>
      <c r="T406" s="117">
        <f t="shared" si="220"/>
        <v>11184.785671160067</v>
      </c>
      <c r="U406" s="117">
        <f t="shared" si="220"/>
        <v>9220.0818358505403</v>
      </c>
      <c r="V406" s="117">
        <f t="shared" si="220"/>
        <v>9373.032971703291</v>
      </c>
      <c r="W406" s="117">
        <f t="shared" ref="W406" si="221">W407+W410+W412+W422</f>
        <v>8659.2395429209864</v>
      </c>
      <c r="DA406" s="129" t="s">
        <v>3923</v>
      </c>
    </row>
    <row r="407" spans="1:105" ht="12" customHeight="1" x14ac:dyDescent="0.25">
      <c r="A407" s="121" t="s">
        <v>57</v>
      </c>
      <c r="B407" s="122"/>
      <c r="C407" s="122">
        <f t="shared" ref="C407:Q407" si="222">SUM(C408:C409)</f>
        <v>12335.094132157115</v>
      </c>
      <c r="D407" s="122">
        <f t="shared" si="222"/>
        <v>12581.538836423142</v>
      </c>
      <c r="E407" s="122">
        <f t="shared" si="222"/>
        <v>11611.244806272018</v>
      </c>
      <c r="F407" s="122">
        <f t="shared" si="222"/>
        <v>11338.7928349863</v>
      </c>
      <c r="G407" s="122">
        <f t="shared" si="222"/>
        <v>11817.150118470898</v>
      </c>
      <c r="H407" s="122">
        <f t="shared" si="222"/>
        <v>12809.429685646155</v>
      </c>
      <c r="I407" s="122">
        <f t="shared" si="222"/>
        <v>11155.649141127878</v>
      </c>
      <c r="J407" s="122">
        <f t="shared" si="222"/>
        <v>11442.656897729343</v>
      </c>
      <c r="K407" s="122">
        <f t="shared" si="222"/>
        <v>11486.265242057121</v>
      </c>
      <c r="L407" s="122">
        <f t="shared" si="222"/>
        <v>12959.560832813615</v>
      </c>
      <c r="M407" s="122">
        <f t="shared" si="222"/>
        <v>10952.100319319779</v>
      </c>
      <c r="N407" s="122">
        <f t="shared" si="222"/>
        <v>11268.98679891304</v>
      </c>
      <c r="O407" s="122">
        <f t="shared" si="222"/>
        <v>10727.13292488526</v>
      </c>
      <c r="P407" s="122">
        <f t="shared" si="222"/>
        <v>9419.1418721873524</v>
      </c>
      <c r="Q407" s="122">
        <f t="shared" si="222"/>
        <v>8896.381922759394</v>
      </c>
      <c r="R407" s="122">
        <f t="shared" ref="R407:V407" si="223">SUM(R408:R409)</f>
        <v>9288.7951895094575</v>
      </c>
      <c r="S407" s="122">
        <f t="shared" si="223"/>
        <v>9126.3325389190977</v>
      </c>
      <c r="T407" s="122">
        <f t="shared" si="223"/>
        <v>8840.2762398995401</v>
      </c>
      <c r="U407" s="122">
        <f t="shared" si="223"/>
        <v>7006.3250167625092</v>
      </c>
      <c r="V407" s="122">
        <f t="shared" si="223"/>
        <v>7129.3132455234327</v>
      </c>
      <c r="W407" s="122">
        <f t="shared" ref="W407" si="224">SUM(W408:W409)</f>
        <v>6400.1158655071395</v>
      </c>
      <c r="DA407" s="130" t="s">
        <v>3924</v>
      </c>
    </row>
    <row r="408" spans="1:105" ht="12" customHeight="1" x14ac:dyDescent="0.25">
      <c r="A408" s="97" t="s">
        <v>51</v>
      </c>
      <c r="B408" s="98"/>
      <c r="C408" s="98">
        <v>12273.350349353541</v>
      </c>
      <c r="D408" s="98">
        <v>12518.76151981054</v>
      </c>
      <c r="E408" s="98">
        <v>11552.916603382811</v>
      </c>
      <c r="F408" s="98">
        <v>11282.364874900737</v>
      </c>
      <c r="G408" s="98">
        <v>11758.774111671743</v>
      </c>
      <c r="H408" s="98">
        <v>12745.895872835967</v>
      </c>
      <c r="I408" s="98">
        <v>11101.314884479039</v>
      </c>
      <c r="J408" s="98">
        <v>11387.01459591564</v>
      </c>
      <c r="K408" s="98">
        <v>11430.706151329436</v>
      </c>
      <c r="L408" s="98">
        <v>12896.172509441292</v>
      </c>
      <c r="M408" s="98">
        <v>10899.398261872462</v>
      </c>
      <c r="N408" s="98">
        <v>11214.806949353075</v>
      </c>
      <c r="O408" s="98">
        <v>10676.048921949396</v>
      </c>
      <c r="P408" s="98">
        <v>9375.4317965760838</v>
      </c>
      <c r="Q408" s="98">
        <v>8855.3487772613425</v>
      </c>
      <c r="R408" s="98">
        <v>9245.2992945125807</v>
      </c>
      <c r="S408" s="98">
        <v>9082.8890671758199</v>
      </c>
      <c r="T408" s="98">
        <v>8796.4318743354561</v>
      </c>
      <c r="U408" s="98">
        <v>6971.500540476397</v>
      </c>
      <c r="V408" s="98">
        <v>7093.2787098183053</v>
      </c>
      <c r="W408" s="98">
        <v>6368.1178833710583</v>
      </c>
      <c r="DA408" s="63" t="s">
        <v>3925</v>
      </c>
    </row>
    <row r="409" spans="1:105" ht="12" customHeight="1" x14ac:dyDescent="0.25">
      <c r="A409" s="97" t="s">
        <v>53</v>
      </c>
      <c r="B409" s="98"/>
      <c r="C409" s="98">
        <v>61.743782803574284</v>
      </c>
      <c r="D409" s="98">
        <v>62.777316612602384</v>
      </c>
      <c r="E409" s="98">
        <v>58.328202889205812</v>
      </c>
      <c r="F409" s="98">
        <v>56.427960085562468</v>
      </c>
      <c r="G409" s="98">
        <v>58.376006799154766</v>
      </c>
      <c r="H409" s="98">
        <v>63.533812810189147</v>
      </c>
      <c r="I409" s="98">
        <v>54.33425664883957</v>
      </c>
      <c r="J409" s="98">
        <v>55.642301813702836</v>
      </c>
      <c r="K409" s="98">
        <v>55.559090727685643</v>
      </c>
      <c r="L409" s="98">
        <v>63.388323372322944</v>
      </c>
      <c r="M409" s="98">
        <v>52.702057447316562</v>
      </c>
      <c r="N409" s="98">
        <v>54.179849559964211</v>
      </c>
      <c r="O409" s="98">
        <v>51.084002935864113</v>
      </c>
      <c r="P409" s="98">
        <v>43.710075611268238</v>
      </c>
      <c r="Q409" s="98">
        <v>41.033145498050949</v>
      </c>
      <c r="R409" s="98">
        <v>43.495894996877702</v>
      </c>
      <c r="S409" s="98">
        <v>43.443471743277925</v>
      </c>
      <c r="T409" s="98">
        <v>43.844365564084761</v>
      </c>
      <c r="U409" s="98">
        <v>34.824476286112372</v>
      </c>
      <c r="V409" s="98">
        <v>36.034535705127283</v>
      </c>
      <c r="W409" s="98">
        <v>31.997982136081269</v>
      </c>
      <c r="DA409" s="63" t="s">
        <v>3926</v>
      </c>
    </row>
    <row r="410" spans="1:105" ht="12" customHeight="1" x14ac:dyDescent="0.25">
      <c r="A410" s="121" t="s">
        <v>92</v>
      </c>
      <c r="B410" s="122"/>
      <c r="C410" s="122">
        <f t="shared" ref="C410:W410" si="225">C411</f>
        <v>2.7197918397943128E-2</v>
      </c>
      <c r="D410" s="122">
        <f t="shared" si="225"/>
        <v>5.3173942634745529E-2</v>
      </c>
      <c r="E410" s="122">
        <f t="shared" si="225"/>
        <v>0.1834550585913699</v>
      </c>
      <c r="F410" s="122">
        <f t="shared" si="225"/>
        <v>0.42941054074759472</v>
      </c>
      <c r="G410" s="122">
        <f t="shared" si="225"/>
        <v>0.21642646228790638</v>
      </c>
      <c r="H410" s="122">
        <f t="shared" si="225"/>
        <v>0.53623613080928345</v>
      </c>
      <c r="I410" s="122">
        <f t="shared" si="225"/>
        <v>1.3445882797703703</v>
      </c>
      <c r="J410" s="122">
        <f t="shared" si="225"/>
        <v>1.734939273380552</v>
      </c>
      <c r="K410" s="122">
        <f t="shared" si="225"/>
        <v>2.2523199047616651</v>
      </c>
      <c r="L410" s="122">
        <f t="shared" si="225"/>
        <v>2.2275753376564591</v>
      </c>
      <c r="M410" s="122">
        <f t="shared" si="225"/>
        <v>2.9246307817253432</v>
      </c>
      <c r="N410" s="122">
        <f t="shared" si="225"/>
        <v>2.8643696798993172</v>
      </c>
      <c r="O410" s="122">
        <f t="shared" si="225"/>
        <v>4.9726540997836013</v>
      </c>
      <c r="P410" s="122">
        <f t="shared" si="225"/>
        <v>6.4977646660260104</v>
      </c>
      <c r="Q410" s="122">
        <f t="shared" si="225"/>
        <v>14.988552873171226</v>
      </c>
      <c r="R410" s="122">
        <f t="shared" si="225"/>
        <v>10.82545778037861</v>
      </c>
      <c r="S410" s="122">
        <f t="shared" si="225"/>
        <v>8.9631182043928082</v>
      </c>
      <c r="T410" s="122">
        <f t="shared" si="225"/>
        <v>9.9215758985869051</v>
      </c>
      <c r="U410" s="122">
        <f t="shared" si="225"/>
        <v>10.09574281945882</v>
      </c>
      <c r="V410" s="122">
        <f t="shared" si="225"/>
        <v>6.3942907340734862</v>
      </c>
      <c r="W410" s="122">
        <f t="shared" si="225"/>
        <v>3.4770271440056773</v>
      </c>
      <c r="DA410" s="130" t="s">
        <v>3927</v>
      </c>
    </row>
    <row r="411" spans="1:105" ht="12" customHeight="1" x14ac:dyDescent="0.25">
      <c r="A411" s="97" t="s">
        <v>53</v>
      </c>
      <c r="B411" s="98"/>
      <c r="C411" s="98">
        <f>RES_hhdet_in_fech!C8</f>
        <v>2.7197918397943128E-2</v>
      </c>
      <c r="D411" s="98">
        <f>RES_hhdet_in_fech!D8</f>
        <v>5.3173942634745529E-2</v>
      </c>
      <c r="E411" s="98">
        <f>RES_hhdet_in_fech!E8</f>
        <v>0.1834550585913699</v>
      </c>
      <c r="F411" s="98">
        <f>RES_hhdet_in_fech!F8</f>
        <v>0.42941054074759472</v>
      </c>
      <c r="G411" s="98">
        <f>RES_hhdet_in_fech!G8</f>
        <v>0.21642646228790638</v>
      </c>
      <c r="H411" s="98">
        <f>RES_hhdet_in_fech!H8</f>
        <v>0.53623613080928345</v>
      </c>
      <c r="I411" s="98">
        <f>RES_hhdet_in_fech!I8</f>
        <v>1.3445882797703703</v>
      </c>
      <c r="J411" s="98">
        <f>RES_hhdet_in_fech!J8</f>
        <v>1.734939273380552</v>
      </c>
      <c r="K411" s="98">
        <f>RES_hhdet_in_fech!K8</f>
        <v>2.2523199047616651</v>
      </c>
      <c r="L411" s="98">
        <f>RES_hhdet_in_fech!L8</f>
        <v>2.2275753376564591</v>
      </c>
      <c r="M411" s="98">
        <f>RES_hhdet_in_fech!M8</f>
        <v>2.9246307817253432</v>
      </c>
      <c r="N411" s="98">
        <f>RES_hhdet_in_fech!N8</f>
        <v>2.8643696798993172</v>
      </c>
      <c r="O411" s="98">
        <f>RES_hhdet_in_fech!O8</f>
        <v>4.9726540997836013</v>
      </c>
      <c r="P411" s="98">
        <f>RES_hhdet_in_fech!P8</f>
        <v>6.4977646660260104</v>
      </c>
      <c r="Q411" s="98">
        <f>RES_hhdet_in_fech!Q8</f>
        <v>14.988552873171226</v>
      </c>
      <c r="R411" s="98">
        <f>RES_hhdet_in_fech!R8</f>
        <v>10.82545778037861</v>
      </c>
      <c r="S411" s="98">
        <f>RES_hhdet_in_fech!S8</f>
        <v>8.9631182043928082</v>
      </c>
      <c r="T411" s="98">
        <f>RES_hhdet_in_fech!T8</f>
        <v>9.9215758985869051</v>
      </c>
      <c r="U411" s="98">
        <f>RES_hhdet_in_fech!U8</f>
        <v>10.09574281945882</v>
      </c>
      <c r="V411" s="98">
        <f>RES_hhdet_in_fech!V8</f>
        <v>6.3942907340734862</v>
      </c>
      <c r="W411" s="98">
        <f>RES_hhdet_in_fech!W8</f>
        <v>3.4770271440056773</v>
      </c>
      <c r="DA411" s="63" t="s">
        <v>3928</v>
      </c>
    </row>
    <row r="412" spans="1:105" ht="12" customHeight="1" x14ac:dyDescent="0.25">
      <c r="A412" s="121" t="s">
        <v>55</v>
      </c>
      <c r="B412" s="122"/>
      <c r="C412" s="122">
        <v>1107.1893183096661</v>
      </c>
      <c r="D412" s="122">
        <v>1137.5855852565262</v>
      </c>
      <c r="E412" s="122">
        <v>1390.5524333358519</v>
      </c>
      <c r="F412" s="122">
        <v>1325.6823889163866</v>
      </c>
      <c r="G412" s="122">
        <v>1291.9533973039286</v>
      </c>
      <c r="H412" s="122">
        <v>1363.9752998214303</v>
      </c>
      <c r="I412" s="122">
        <v>1295.4211023401724</v>
      </c>
      <c r="J412" s="122">
        <v>1360.5137591692346</v>
      </c>
      <c r="K412" s="122">
        <v>1368.254281449066</v>
      </c>
      <c r="L412" s="122">
        <v>1461.7692059828323</v>
      </c>
      <c r="M412" s="122">
        <v>1435.8433791850066</v>
      </c>
      <c r="N412" s="122">
        <v>1438.8129129087779</v>
      </c>
      <c r="O412" s="122">
        <v>1416.8385070000065</v>
      </c>
      <c r="P412" s="122">
        <v>1398.1346570661317</v>
      </c>
      <c r="Q412" s="122">
        <v>1392.4388041493896</v>
      </c>
      <c r="R412" s="122">
        <v>1420.5986628534604</v>
      </c>
      <c r="S412" s="122">
        <v>1465.1012642352684</v>
      </c>
      <c r="T412" s="122">
        <v>1440.9514932496102</v>
      </c>
      <c r="U412" s="122">
        <v>1298.2020784039532</v>
      </c>
      <c r="V412" s="122">
        <v>1351.9813740920276</v>
      </c>
      <c r="W412" s="122">
        <v>1350.3130119634989</v>
      </c>
      <c r="DA412" s="130" t="s">
        <v>3929</v>
      </c>
    </row>
    <row r="413" spans="1:105" ht="12" customHeight="1" x14ac:dyDescent="0.25">
      <c r="A413" s="97" t="s">
        <v>143</v>
      </c>
      <c r="B413" s="98"/>
      <c r="C413" s="98">
        <v>1103.2236452187251</v>
      </c>
      <c r="D413" s="98">
        <v>1201.7397102621246</v>
      </c>
      <c r="E413" s="98">
        <v>1221.2271851703326</v>
      </c>
      <c r="F413" s="98">
        <v>1267.2546075976659</v>
      </c>
      <c r="G413" s="98">
        <v>1297.9862624523957</v>
      </c>
      <c r="H413" s="98">
        <v>1354.9554753185851</v>
      </c>
      <c r="I413" s="98">
        <v>1279.3611564155215</v>
      </c>
      <c r="J413" s="98">
        <v>1348.6035301697007</v>
      </c>
      <c r="K413" s="98">
        <v>1387.6142054458358</v>
      </c>
      <c r="L413" s="98">
        <v>1416.148687995825</v>
      </c>
      <c r="M413" s="98">
        <v>1400.5323860290405</v>
      </c>
      <c r="N413" s="98">
        <v>1435.0449252393685</v>
      </c>
      <c r="O413" s="98">
        <v>1446.9398691164756</v>
      </c>
      <c r="P413" s="98">
        <v>1456.7739204745535</v>
      </c>
      <c r="Q413" s="98">
        <v>1430.4272787598482</v>
      </c>
      <c r="R413" s="98">
        <v>1455.6441770954766</v>
      </c>
      <c r="S413" s="98">
        <v>1487.7724648146134</v>
      </c>
      <c r="T413" s="98">
        <v>1518.0418103264055</v>
      </c>
      <c r="U413" s="98">
        <v>1261.4134076969863</v>
      </c>
      <c r="V413" s="98">
        <v>1345.7107581745993</v>
      </c>
      <c r="W413" s="98">
        <v>1350.3166779636663</v>
      </c>
      <c r="DA413" s="63" t="s">
        <v>3930</v>
      </c>
    </row>
    <row r="414" spans="1:105" ht="12" customHeight="1" x14ac:dyDescent="0.25">
      <c r="A414" s="97" t="s">
        <v>124</v>
      </c>
      <c r="B414" s="98"/>
      <c r="C414" s="98">
        <v>1340.8492470881927</v>
      </c>
      <c r="D414" s="98">
        <v>1358.3133873306745</v>
      </c>
      <c r="E414" s="98">
        <v>1424.3192248413548</v>
      </c>
      <c r="F414" s="98">
        <v>1467.1334712801961</v>
      </c>
      <c r="G414" s="98">
        <v>1478.6300234475195</v>
      </c>
      <c r="H414" s="98">
        <v>1498.3575899581465</v>
      </c>
      <c r="I414" s="98">
        <v>1552.4380513864912</v>
      </c>
      <c r="J414" s="98">
        <v>1587.2822083693152</v>
      </c>
      <c r="K414" s="98">
        <v>1631.5677398987414</v>
      </c>
      <c r="L414" s="98">
        <v>1645.2221894296229</v>
      </c>
      <c r="M414" s="98">
        <v>1609.9932208354194</v>
      </c>
      <c r="N414" s="98">
        <v>1646.0250931649364</v>
      </c>
      <c r="O414" s="98">
        <v>1566.5432661236559</v>
      </c>
      <c r="P414" s="98">
        <v>1518.7258583451519</v>
      </c>
      <c r="Q414" s="98">
        <v>1459.3308652615131</v>
      </c>
      <c r="R414" s="98">
        <v>1468.666862804014</v>
      </c>
      <c r="S414" s="98">
        <v>1469.7381699974042</v>
      </c>
      <c r="T414" s="98">
        <v>1489.2512214718934</v>
      </c>
      <c r="U414" s="98">
        <v>1552.2439546261189</v>
      </c>
      <c r="V414" s="98">
        <v>1515.1190942689834</v>
      </c>
      <c r="W414" s="98">
        <v>0</v>
      </c>
      <c r="DA414" s="63" t="s">
        <v>3931</v>
      </c>
    </row>
    <row r="415" spans="1:105" ht="12" customHeight="1" x14ac:dyDescent="0.25">
      <c r="A415" s="97" t="s">
        <v>123</v>
      </c>
      <c r="B415" s="98"/>
      <c r="C415" s="98">
        <v>0</v>
      </c>
      <c r="D415" s="98">
        <v>0</v>
      </c>
      <c r="E415" s="98">
        <v>0</v>
      </c>
      <c r="F415" s="98">
        <v>0</v>
      </c>
      <c r="G415" s="98">
        <v>0</v>
      </c>
      <c r="H415" s="98">
        <v>0</v>
      </c>
      <c r="I415" s="98">
        <v>0</v>
      </c>
      <c r="J415" s="98">
        <v>0</v>
      </c>
      <c r="K415" s="98">
        <v>1297.679704221556</v>
      </c>
      <c r="L415" s="98">
        <v>1326.9412456456578</v>
      </c>
      <c r="M415" s="98">
        <v>1295.3319528673258</v>
      </c>
      <c r="N415" s="98">
        <v>1328.855292567102</v>
      </c>
      <c r="O415" s="98">
        <v>1294.1104030111142</v>
      </c>
      <c r="P415" s="98">
        <v>1277.3514512970812</v>
      </c>
      <c r="Q415" s="98">
        <v>1252.5552125677723</v>
      </c>
      <c r="R415" s="98">
        <v>1273.3149665380647</v>
      </c>
      <c r="S415" s="98">
        <v>1285.2886702295436</v>
      </c>
      <c r="T415" s="98">
        <v>1342.2274207937139</v>
      </c>
      <c r="U415" s="98">
        <v>1392.1424637652738</v>
      </c>
      <c r="V415" s="98">
        <v>1363.8787205072526</v>
      </c>
      <c r="W415" s="98">
        <v>0</v>
      </c>
      <c r="DA415" s="63" t="s">
        <v>3932</v>
      </c>
    </row>
    <row r="416" spans="1:105" ht="12" customHeight="1" x14ac:dyDescent="0.25">
      <c r="A416" s="100" t="s">
        <v>50</v>
      </c>
      <c r="B416" s="101"/>
      <c r="C416" s="101">
        <v>0</v>
      </c>
      <c r="D416" s="101">
        <v>0</v>
      </c>
      <c r="E416" s="101">
        <v>0</v>
      </c>
      <c r="F416" s="101">
        <v>0</v>
      </c>
      <c r="G416" s="101">
        <v>0</v>
      </c>
      <c r="H416" s="101">
        <v>0</v>
      </c>
      <c r="I416" s="101">
        <v>0</v>
      </c>
      <c r="J416" s="101">
        <v>0</v>
      </c>
      <c r="K416" s="101">
        <v>805.92333476101476</v>
      </c>
      <c r="L416" s="101">
        <v>848.68467916264046</v>
      </c>
      <c r="M416" s="101">
        <v>800.92404604396256</v>
      </c>
      <c r="N416" s="101">
        <v>791.16958317252727</v>
      </c>
      <c r="O416" s="101">
        <v>774.19577477268035</v>
      </c>
      <c r="P416" s="101">
        <v>737.17889846374123</v>
      </c>
      <c r="Q416" s="101">
        <v>717.71527212538126</v>
      </c>
      <c r="R416" s="101">
        <v>714.09442379831614</v>
      </c>
      <c r="S416" s="101">
        <v>701.76214422678856</v>
      </c>
      <c r="T416" s="101">
        <v>831.59435428660743</v>
      </c>
      <c r="U416" s="101">
        <v>787.06427848234011</v>
      </c>
      <c r="V416" s="101">
        <v>754.73847371998284</v>
      </c>
      <c r="W416" s="101">
        <v>0</v>
      </c>
      <c r="DA416" s="131" t="s">
        <v>3933</v>
      </c>
    </row>
    <row r="417" spans="1:105" ht="12" customHeight="1" x14ac:dyDescent="0.25">
      <c r="A417" s="103" t="s">
        <v>52</v>
      </c>
      <c r="B417" s="104"/>
      <c r="C417" s="104">
        <v>0</v>
      </c>
      <c r="D417" s="104">
        <v>0</v>
      </c>
      <c r="E417" s="104">
        <v>0</v>
      </c>
      <c r="F417" s="104">
        <v>0</v>
      </c>
      <c r="G417" s="104">
        <v>0</v>
      </c>
      <c r="H417" s="104">
        <v>0</v>
      </c>
      <c r="I417" s="104">
        <v>0</v>
      </c>
      <c r="J417" s="104">
        <v>0</v>
      </c>
      <c r="K417" s="104">
        <v>491.75636946054146</v>
      </c>
      <c r="L417" s="104">
        <v>478.25656648301742</v>
      </c>
      <c r="M417" s="104">
        <v>494.40790682336313</v>
      </c>
      <c r="N417" s="104">
        <v>537.68570939457459</v>
      </c>
      <c r="O417" s="104">
        <v>519.91462823843381</v>
      </c>
      <c r="P417" s="104">
        <v>540.17255283333998</v>
      </c>
      <c r="Q417" s="104">
        <v>534.83994044239103</v>
      </c>
      <c r="R417" s="104">
        <v>559.22054273974857</v>
      </c>
      <c r="S417" s="104">
        <v>583.52652600275496</v>
      </c>
      <c r="T417" s="104">
        <v>510.63306650710638</v>
      </c>
      <c r="U417" s="104">
        <v>605.07818528293342</v>
      </c>
      <c r="V417" s="104">
        <v>609.14024678726969</v>
      </c>
      <c r="W417" s="104">
        <v>0</v>
      </c>
      <c r="DA417" s="132" t="s">
        <v>3934</v>
      </c>
    </row>
    <row r="418" spans="1:105" ht="12" customHeight="1" x14ac:dyDescent="0.25">
      <c r="A418" s="106" t="s">
        <v>122</v>
      </c>
      <c r="B418" s="101"/>
      <c r="C418" s="101">
        <v>1020.3325826475353</v>
      </c>
      <c r="D418" s="101">
        <v>774.95748973636944</v>
      </c>
      <c r="E418" s="101">
        <v>1636.8053305047506</v>
      </c>
      <c r="F418" s="101">
        <v>1520.2312641023666</v>
      </c>
      <c r="G418" s="101">
        <v>1203.4325063377794</v>
      </c>
      <c r="H418" s="101">
        <v>1430.5382716989382</v>
      </c>
      <c r="I418" s="101">
        <v>1310.3515159190622</v>
      </c>
      <c r="J418" s="101">
        <v>1375.7881500532517</v>
      </c>
      <c r="K418" s="101">
        <v>1445.9440789028451</v>
      </c>
      <c r="L418" s="101">
        <v>1544.0760078006799</v>
      </c>
      <c r="M418" s="101">
        <v>1506.4480416804854</v>
      </c>
      <c r="N418" s="101">
        <v>1463.8532011751734</v>
      </c>
      <c r="O418" s="101">
        <v>1536.2406521601697</v>
      </c>
      <c r="P418" s="101">
        <v>1490.7564646906683</v>
      </c>
      <c r="Q418" s="101">
        <v>1493.2642057266391</v>
      </c>
      <c r="R418" s="101">
        <v>1489.0875005665951</v>
      </c>
      <c r="S418" s="101">
        <v>1476.6135529282726</v>
      </c>
      <c r="T418" s="101">
        <v>0</v>
      </c>
      <c r="U418" s="101">
        <v>1504.6981269973878</v>
      </c>
      <c r="V418" s="101">
        <v>0</v>
      </c>
      <c r="W418" s="101">
        <v>0</v>
      </c>
      <c r="DA418" s="131" t="s">
        <v>3935</v>
      </c>
    </row>
    <row r="419" spans="1:105" ht="12" customHeight="1" x14ac:dyDescent="0.25">
      <c r="A419" s="107" t="s">
        <v>121</v>
      </c>
      <c r="B419" s="104"/>
      <c r="C419" s="104">
        <v>0</v>
      </c>
      <c r="D419" s="104">
        <v>0</v>
      </c>
      <c r="E419" s="104">
        <v>0</v>
      </c>
      <c r="F419" s="104">
        <v>0</v>
      </c>
      <c r="G419" s="104">
        <v>0</v>
      </c>
      <c r="H419" s="104">
        <v>0</v>
      </c>
      <c r="I419" s="104">
        <v>0</v>
      </c>
      <c r="J419" s="104">
        <v>0</v>
      </c>
      <c r="K419" s="104">
        <v>1197.8038741178916</v>
      </c>
      <c r="L419" s="104">
        <v>1292.5550191950722</v>
      </c>
      <c r="M419" s="104">
        <v>1255.1305252684037</v>
      </c>
      <c r="N419" s="104">
        <v>1218.0019713472252</v>
      </c>
      <c r="O419" s="104">
        <v>1298.6061137159463</v>
      </c>
      <c r="P419" s="104">
        <v>1274.7140513486813</v>
      </c>
      <c r="Q419" s="104">
        <v>1295.5746306321021</v>
      </c>
      <c r="R419" s="104">
        <v>1299.4362945241387</v>
      </c>
      <c r="S419" s="104">
        <v>1292.5307101974345</v>
      </c>
      <c r="T419" s="104">
        <v>1270.9904532358653</v>
      </c>
      <c r="U419" s="104">
        <v>1341.2970642386611</v>
      </c>
      <c r="V419" s="104">
        <v>1366.6763767306018</v>
      </c>
      <c r="W419" s="104">
        <v>1318.2226794990704</v>
      </c>
      <c r="DA419" s="132" t="s">
        <v>3936</v>
      </c>
    </row>
    <row r="420" spans="1:105" ht="12" customHeight="1" x14ac:dyDescent="0.25">
      <c r="A420" s="108" t="s">
        <v>53</v>
      </c>
      <c r="B420" s="98"/>
      <c r="C420" s="98">
        <v>0</v>
      </c>
      <c r="D420" s="98">
        <v>0</v>
      </c>
      <c r="E420" s="98">
        <v>0</v>
      </c>
      <c r="F420" s="98">
        <v>0</v>
      </c>
      <c r="G420" s="98">
        <v>0</v>
      </c>
      <c r="H420" s="98">
        <v>0</v>
      </c>
      <c r="I420" s="98">
        <v>0</v>
      </c>
      <c r="J420" s="98">
        <v>0</v>
      </c>
      <c r="K420" s="98">
        <v>714.53515096490253</v>
      </c>
      <c r="L420" s="98">
        <v>797.63729863429353</v>
      </c>
      <c r="M420" s="98">
        <v>749.3368064540515</v>
      </c>
      <c r="N420" s="98">
        <v>702.64082368993752</v>
      </c>
      <c r="O420" s="98">
        <v>760.80635468864955</v>
      </c>
      <c r="P420" s="98">
        <v>726.60301448677546</v>
      </c>
      <c r="Q420" s="98">
        <v>739.54275193558021</v>
      </c>
      <c r="R420" s="98">
        <v>730.32325986325486</v>
      </c>
      <c r="S420" s="98">
        <v>709.76999884500697</v>
      </c>
      <c r="T420" s="98">
        <v>783.02495056762666</v>
      </c>
      <c r="U420" s="98">
        <v>762.91455576547719</v>
      </c>
      <c r="V420" s="98">
        <v>763.84156785754215</v>
      </c>
      <c r="W420" s="98">
        <v>707.21328315387689</v>
      </c>
      <c r="DA420" s="63" t="s">
        <v>3937</v>
      </c>
    </row>
    <row r="421" spans="1:105" ht="12" customHeight="1" x14ac:dyDescent="0.25">
      <c r="A421" s="108" t="s">
        <v>52</v>
      </c>
      <c r="B421" s="98"/>
      <c r="C421" s="98">
        <v>0</v>
      </c>
      <c r="D421" s="98">
        <v>0</v>
      </c>
      <c r="E421" s="98">
        <v>0</v>
      </c>
      <c r="F421" s="98">
        <v>0</v>
      </c>
      <c r="G421" s="98">
        <v>0</v>
      </c>
      <c r="H421" s="98">
        <v>0</v>
      </c>
      <c r="I421" s="98">
        <v>0</v>
      </c>
      <c r="J421" s="98">
        <v>0</v>
      </c>
      <c r="K421" s="98">
        <v>483.26872315298914</v>
      </c>
      <c r="L421" s="98">
        <v>494.91772056077878</v>
      </c>
      <c r="M421" s="98">
        <v>505.79371881435213</v>
      </c>
      <c r="N421" s="98">
        <v>515.36114765728769</v>
      </c>
      <c r="O421" s="98">
        <v>537.79975902729689</v>
      </c>
      <c r="P421" s="98">
        <v>548.11103686190563</v>
      </c>
      <c r="Q421" s="98">
        <v>556.03187869652186</v>
      </c>
      <c r="R421" s="98">
        <v>569.11303466088373</v>
      </c>
      <c r="S421" s="98">
        <v>582.76071135242728</v>
      </c>
      <c r="T421" s="98">
        <v>487.96550266823851</v>
      </c>
      <c r="U421" s="98">
        <v>578.38250847318375</v>
      </c>
      <c r="V421" s="98">
        <v>602.83480887305961</v>
      </c>
      <c r="W421" s="98">
        <v>611.00939634519352</v>
      </c>
      <c r="DA421" s="63" t="s">
        <v>3938</v>
      </c>
    </row>
    <row r="422" spans="1:105" ht="12" customHeight="1" x14ac:dyDescent="0.25">
      <c r="A422" s="121" t="s">
        <v>54</v>
      </c>
      <c r="B422" s="122"/>
      <c r="C422" s="122">
        <v>579.10707491198355</v>
      </c>
      <c r="D422" s="122">
        <v>558.52647540580165</v>
      </c>
      <c r="E422" s="122">
        <v>906.08838312678313</v>
      </c>
      <c r="F422" s="122">
        <v>873.33144998902094</v>
      </c>
      <c r="G422" s="122">
        <v>833.3564324091742</v>
      </c>
      <c r="H422" s="122">
        <v>876.96969491903997</v>
      </c>
      <c r="I422" s="122">
        <v>888.46050346252969</v>
      </c>
      <c r="J422" s="122">
        <v>882.29995243098904</v>
      </c>
      <c r="K422" s="122">
        <v>898.81422765062518</v>
      </c>
      <c r="L422" s="122">
        <v>924.10113997771896</v>
      </c>
      <c r="M422" s="122">
        <v>880.14261104035904</v>
      </c>
      <c r="N422" s="122">
        <v>906.88723722214968</v>
      </c>
      <c r="O422" s="122">
        <v>892.27108805460307</v>
      </c>
      <c r="P422" s="122">
        <v>872.60116745224616</v>
      </c>
      <c r="Q422" s="122">
        <v>854.36314441892171</v>
      </c>
      <c r="R422" s="122">
        <v>852.45961192628522</v>
      </c>
      <c r="S422" s="122">
        <v>867.75145131902934</v>
      </c>
      <c r="T422" s="122">
        <v>893.63636211233165</v>
      </c>
      <c r="U422" s="122">
        <v>905.45899786462007</v>
      </c>
      <c r="V422" s="122">
        <v>885.34406135375662</v>
      </c>
      <c r="W422" s="122">
        <v>905.33363830634232</v>
      </c>
      <c r="DA422" s="130" t="s">
        <v>3939</v>
      </c>
    </row>
    <row r="423" spans="1:105" ht="12" customHeight="1" x14ac:dyDescent="0.25">
      <c r="A423" s="97" t="s">
        <v>51</v>
      </c>
      <c r="B423" s="98"/>
      <c r="C423" s="98">
        <v>583.61059254154316</v>
      </c>
      <c r="D423" s="98">
        <v>698.42341110064535</v>
      </c>
      <c r="E423" s="98">
        <v>901.13550925872437</v>
      </c>
      <c r="F423" s="98">
        <v>912.79250146210165</v>
      </c>
      <c r="G423" s="98">
        <v>915.22498431449026</v>
      </c>
      <c r="H423" s="98">
        <v>965.89844536168152</v>
      </c>
      <c r="I423" s="98">
        <v>912.65498094761438</v>
      </c>
      <c r="J423" s="98">
        <v>977.79182486726449</v>
      </c>
      <c r="K423" s="98">
        <v>1004.4395036262152</v>
      </c>
      <c r="L423" s="98">
        <v>1027.9728403641457</v>
      </c>
      <c r="M423" s="98">
        <v>979.29795513521094</v>
      </c>
      <c r="N423" s="98">
        <v>984.08821875357421</v>
      </c>
      <c r="O423" s="98">
        <v>955.00924279773744</v>
      </c>
      <c r="P423" s="98">
        <v>952.25359419455106</v>
      </c>
      <c r="Q423" s="98">
        <v>941.00333602086346</v>
      </c>
      <c r="R423" s="98">
        <v>958.54151202924015</v>
      </c>
      <c r="S423" s="98">
        <v>997.51379775774217</v>
      </c>
      <c r="T423" s="98">
        <v>1003.2262080510279</v>
      </c>
      <c r="U423" s="98">
        <v>912.15959937625757</v>
      </c>
      <c r="V423" s="98">
        <v>1017.6671125447497</v>
      </c>
      <c r="W423" s="98">
        <v>955.60791940150716</v>
      </c>
      <c r="DA423" s="63" t="s">
        <v>3940</v>
      </c>
    </row>
    <row r="424" spans="1:105" ht="12" customHeight="1" x14ac:dyDescent="0.25">
      <c r="A424" s="97" t="s">
        <v>50</v>
      </c>
      <c r="B424" s="98"/>
      <c r="C424" s="98">
        <v>624.62824136628421</v>
      </c>
      <c r="D424" s="98">
        <v>677.45906476694233</v>
      </c>
      <c r="E424" s="98">
        <v>900.4277511857623</v>
      </c>
      <c r="F424" s="98">
        <v>904.06290316229536</v>
      </c>
      <c r="G424" s="98">
        <v>884.17788804480028</v>
      </c>
      <c r="H424" s="98">
        <v>898.73539424739272</v>
      </c>
      <c r="I424" s="98">
        <v>937.32519305026744</v>
      </c>
      <c r="J424" s="98">
        <v>966.57270537813338</v>
      </c>
      <c r="K424" s="98">
        <v>997.75787171571687</v>
      </c>
      <c r="L424" s="98">
        <v>1011.5074832198897</v>
      </c>
      <c r="M424" s="98">
        <v>968.99294332944544</v>
      </c>
      <c r="N424" s="98">
        <v>972.71336563084503</v>
      </c>
      <c r="O424" s="98">
        <v>934.22245410537596</v>
      </c>
      <c r="P424" s="98">
        <v>925.51947009892956</v>
      </c>
      <c r="Q424" s="98">
        <v>920.87262773208056</v>
      </c>
      <c r="R424" s="98">
        <v>932.08034739728078</v>
      </c>
      <c r="S424" s="98">
        <v>938.47413845272843</v>
      </c>
      <c r="T424" s="98">
        <v>963.92137721322422</v>
      </c>
      <c r="U424" s="98">
        <v>1005.486663962021</v>
      </c>
      <c r="V424" s="98">
        <v>952.91331368775661</v>
      </c>
      <c r="W424" s="98">
        <v>919.72883104311552</v>
      </c>
      <c r="DA424" s="63" t="s">
        <v>3941</v>
      </c>
    </row>
    <row r="425" spans="1:105" ht="12" customHeight="1" x14ac:dyDescent="0.25">
      <c r="A425" s="109" t="s">
        <v>120</v>
      </c>
      <c r="B425" s="33"/>
      <c r="C425" s="33">
        <v>426.60703405350932</v>
      </c>
      <c r="D425" s="33">
        <v>336.75942347060629</v>
      </c>
      <c r="E425" s="33">
        <v>910.04921795334667</v>
      </c>
      <c r="F425" s="33">
        <v>823.37874319080231</v>
      </c>
      <c r="G425" s="33">
        <v>636.448705172122</v>
      </c>
      <c r="H425" s="33">
        <v>763.14309027451907</v>
      </c>
      <c r="I425" s="33">
        <v>693.17375563318308</v>
      </c>
      <c r="J425" s="33">
        <v>736.6560288614495</v>
      </c>
      <c r="K425" s="33">
        <v>742.73322573629935</v>
      </c>
      <c r="L425" s="33">
        <v>829.28234896400693</v>
      </c>
      <c r="M425" s="33">
        <v>760.36266453556755</v>
      </c>
      <c r="N425" s="33">
        <v>740.64566580698056</v>
      </c>
      <c r="O425" s="33">
        <v>755.00601995070485</v>
      </c>
      <c r="P425" s="33">
        <v>699.50660296161129</v>
      </c>
      <c r="Q425" s="33">
        <v>691.87311296151427</v>
      </c>
      <c r="R425" s="33">
        <v>701.58880035277286</v>
      </c>
      <c r="S425" s="33">
        <v>706.04756804442411</v>
      </c>
      <c r="T425" s="33">
        <v>696.03567893537581</v>
      </c>
      <c r="U425" s="33">
        <v>690.8083664773402</v>
      </c>
      <c r="V425" s="33">
        <v>687.14075322654583</v>
      </c>
      <c r="W425" s="33">
        <v>675.52937514691598</v>
      </c>
      <c r="DA425" s="60" t="s">
        <v>3942</v>
      </c>
    </row>
    <row r="427" spans="1:105" ht="12" customHeight="1" x14ac:dyDescent="0.25">
      <c r="A427" s="116" t="s">
        <v>160</v>
      </c>
      <c r="B427" s="117"/>
      <c r="C427" s="117">
        <f t="shared" ref="C427:Q427" si="226">C428+C431+C433+C443</f>
        <v>8768.0911088675784</v>
      </c>
      <c r="D427" s="117">
        <f t="shared" si="226"/>
        <v>8997.8731620427716</v>
      </c>
      <c r="E427" s="117">
        <f t="shared" si="226"/>
        <v>8880.3801534046033</v>
      </c>
      <c r="F427" s="117">
        <f t="shared" si="226"/>
        <v>8679.3522689309393</v>
      </c>
      <c r="G427" s="117">
        <f t="shared" si="226"/>
        <v>8975.512427439995</v>
      </c>
      <c r="H427" s="117">
        <f t="shared" si="226"/>
        <v>9770.5349965764344</v>
      </c>
      <c r="I427" s="117">
        <f t="shared" si="226"/>
        <v>8721.7743723829735</v>
      </c>
      <c r="J427" s="117">
        <f t="shared" si="226"/>
        <v>9044.6181477058999</v>
      </c>
      <c r="K427" s="117">
        <f t="shared" si="226"/>
        <v>9191.6648990578979</v>
      </c>
      <c r="L427" s="117">
        <f t="shared" si="226"/>
        <v>10328.067766434269</v>
      </c>
      <c r="M427" s="117">
        <f t="shared" si="226"/>
        <v>9003.1027856475066</v>
      </c>
      <c r="N427" s="117">
        <f t="shared" si="226"/>
        <v>9302.8831077573795</v>
      </c>
      <c r="O427" s="117">
        <f t="shared" si="226"/>
        <v>9017.6320845145056</v>
      </c>
      <c r="P427" s="117">
        <f t="shared" si="226"/>
        <v>8176.6099170476737</v>
      </c>
      <c r="Q427" s="117">
        <f t="shared" si="226"/>
        <v>7927.2546995550529</v>
      </c>
      <c r="R427" s="117">
        <f t="shared" ref="R427:V427" si="227">R428+R431+R433+R443</f>
        <v>8368.9884221199063</v>
      </c>
      <c r="S427" s="117">
        <f t="shared" si="227"/>
        <v>8466.1424569128249</v>
      </c>
      <c r="T427" s="117">
        <f t="shared" si="227"/>
        <v>8474.2974878398745</v>
      </c>
      <c r="U427" s="117">
        <f t="shared" si="227"/>
        <v>7130.6453090374753</v>
      </c>
      <c r="V427" s="117">
        <f t="shared" si="227"/>
        <v>7361.5741208468226</v>
      </c>
      <c r="W427" s="117">
        <f t="shared" ref="W427" si="228">W428+W431+W433+W443</f>
        <v>6822.5461357229606</v>
      </c>
      <c r="DA427" s="129" t="s">
        <v>4091</v>
      </c>
    </row>
    <row r="428" spans="1:105" ht="12" customHeight="1" x14ac:dyDescent="0.25">
      <c r="A428" s="121" t="s">
        <v>57</v>
      </c>
      <c r="B428" s="122"/>
      <c r="C428" s="122">
        <f t="shared" ref="C428:Q428" si="229">SUM(C429:C430)</f>
        <v>7691.5731910252543</v>
      </c>
      <c r="D428" s="122">
        <f t="shared" si="229"/>
        <v>7902.2950853364919</v>
      </c>
      <c r="E428" s="122">
        <f t="shared" si="229"/>
        <v>7348.3138071923877</v>
      </c>
      <c r="F428" s="122">
        <f t="shared" si="229"/>
        <v>7231.5463031787585</v>
      </c>
      <c r="G428" s="122">
        <f t="shared" si="229"/>
        <v>7597.0003851107431</v>
      </c>
      <c r="H428" s="122">
        <f t="shared" si="229"/>
        <v>8302.8967656636323</v>
      </c>
      <c r="I428" s="122">
        <f t="shared" si="229"/>
        <v>7291.6310050991015</v>
      </c>
      <c r="J428" s="122">
        <f t="shared" si="229"/>
        <v>7543.8662455902759</v>
      </c>
      <c r="K428" s="122">
        <f t="shared" si="229"/>
        <v>7639.3754029746488</v>
      </c>
      <c r="L428" s="122">
        <f t="shared" si="229"/>
        <v>8696.6816850533032</v>
      </c>
      <c r="M428" s="122">
        <f t="shared" si="229"/>
        <v>7415.9544298231704</v>
      </c>
      <c r="N428" s="122">
        <f t="shared" si="229"/>
        <v>7697.317733002451</v>
      </c>
      <c r="O428" s="122">
        <f t="shared" si="229"/>
        <v>7387.9071180587862</v>
      </c>
      <c r="P428" s="122">
        <f t="shared" si="229"/>
        <v>6542.6373524583987</v>
      </c>
      <c r="Q428" s="122">
        <f t="shared" si="229"/>
        <v>6256.5152515505761</v>
      </c>
      <c r="R428" s="122">
        <f t="shared" ref="R428:V428" si="230">SUM(R429:R430)</f>
        <v>6671.4461960386807</v>
      </c>
      <c r="S428" s="122">
        <f t="shared" si="230"/>
        <v>6727.9236435723815</v>
      </c>
      <c r="T428" s="122">
        <f t="shared" si="230"/>
        <v>6693.1668065049817</v>
      </c>
      <c r="U428" s="122">
        <f t="shared" si="230"/>
        <v>5431.8452514985975</v>
      </c>
      <c r="V428" s="122">
        <f t="shared" si="230"/>
        <v>5630.7908314342967</v>
      </c>
      <c r="W428" s="122">
        <f t="shared" ref="W428" si="231">SUM(W429:W430)</f>
        <v>5121.526011564828</v>
      </c>
      <c r="DA428" s="130" t="s">
        <v>4092</v>
      </c>
    </row>
    <row r="429" spans="1:105" ht="12" customHeight="1" x14ac:dyDescent="0.25">
      <c r="A429" s="97" t="s">
        <v>51</v>
      </c>
      <c r="B429" s="98"/>
      <c r="C429" s="98">
        <v>7629.8294082216798</v>
      </c>
      <c r="D429" s="98">
        <v>7839.5177687238893</v>
      </c>
      <c r="E429" s="98">
        <v>7289.9856043031823</v>
      </c>
      <c r="F429" s="98">
        <v>7175.118343093196</v>
      </c>
      <c r="G429" s="98">
        <v>7538.6243783115879</v>
      </c>
      <c r="H429" s="98">
        <v>8239.3629528534439</v>
      </c>
      <c r="I429" s="98">
        <v>7237.2967484502615</v>
      </c>
      <c r="J429" s="98">
        <v>7488.2239437765729</v>
      </c>
      <c r="K429" s="98">
        <v>7583.8163122469632</v>
      </c>
      <c r="L429" s="98">
        <v>8633.2933616809805</v>
      </c>
      <c r="M429" s="98">
        <v>7363.2523723758541</v>
      </c>
      <c r="N429" s="98">
        <v>7643.1378834424868</v>
      </c>
      <c r="O429" s="98">
        <v>7336.823115122922</v>
      </c>
      <c r="P429" s="98">
        <v>6498.9272768471301</v>
      </c>
      <c r="Q429" s="98">
        <v>6215.4821060525255</v>
      </c>
      <c r="R429" s="98">
        <v>6627.950301041803</v>
      </c>
      <c r="S429" s="98">
        <v>6684.4801718291037</v>
      </c>
      <c r="T429" s="98">
        <v>6649.3224409408967</v>
      </c>
      <c r="U429" s="98">
        <v>5397.0207752124852</v>
      </c>
      <c r="V429" s="98">
        <v>5594.7562957291693</v>
      </c>
      <c r="W429" s="98">
        <v>5089.5280294287468</v>
      </c>
      <c r="DA429" s="63" t="s">
        <v>4093</v>
      </c>
    </row>
    <row r="430" spans="1:105" ht="12" customHeight="1" x14ac:dyDescent="0.25">
      <c r="A430" s="97" t="s">
        <v>53</v>
      </c>
      <c r="B430" s="98"/>
      <c r="C430" s="98">
        <v>61.743782803574284</v>
      </c>
      <c r="D430" s="98">
        <v>62.777316612602384</v>
      </c>
      <c r="E430" s="98">
        <v>58.328202889205812</v>
      </c>
      <c r="F430" s="98">
        <v>56.427960085562468</v>
      </c>
      <c r="G430" s="98">
        <v>58.376006799154766</v>
      </c>
      <c r="H430" s="98">
        <v>63.533812810189147</v>
      </c>
      <c r="I430" s="98">
        <v>54.33425664883957</v>
      </c>
      <c r="J430" s="98">
        <v>55.642301813702836</v>
      </c>
      <c r="K430" s="98">
        <v>55.559090727685643</v>
      </c>
      <c r="L430" s="98">
        <v>63.388323372322944</v>
      </c>
      <c r="M430" s="98">
        <v>52.702057447316562</v>
      </c>
      <c r="N430" s="98">
        <v>54.179849559964211</v>
      </c>
      <c r="O430" s="98">
        <v>51.084002935864113</v>
      </c>
      <c r="P430" s="98">
        <v>43.710075611268238</v>
      </c>
      <c r="Q430" s="98">
        <v>41.033145498050949</v>
      </c>
      <c r="R430" s="98">
        <v>43.495894996877702</v>
      </c>
      <c r="S430" s="98">
        <v>43.443471743277925</v>
      </c>
      <c r="T430" s="98">
        <v>43.844365564084761</v>
      </c>
      <c r="U430" s="98">
        <v>34.824476286112372</v>
      </c>
      <c r="V430" s="98">
        <v>36.034535705127283</v>
      </c>
      <c r="W430" s="98">
        <v>31.997982136081269</v>
      </c>
      <c r="DA430" s="63" t="s">
        <v>4094</v>
      </c>
    </row>
    <row r="431" spans="1:105" ht="12" customHeight="1" x14ac:dyDescent="0.25">
      <c r="A431" s="121" t="s">
        <v>92</v>
      </c>
      <c r="B431" s="122"/>
      <c r="C431" s="122">
        <f t="shared" ref="C431:W431" si="232">C432</f>
        <v>6.1650637781963981E-2</v>
      </c>
      <c r="D431" s="122">
        <f t="shared" si="232"/>
        <v>0.12448082785433458</v>
      </c>
      <c r="E431" s="122">
        <f t="shared" si="232"/>
        <v>0.44323967363308514</v>
      </c>
      <c r="F431" s="122">
        <f t="shared" si="232"/>
        <v>1.069748554307741</v>
      </c>
      <c r="G431" s="122">
        <f t="shared" si="232"/>
        <v>0.55557796492818212</v>
      </c>
      <c r="H431" s="122">
        <f t="shared" si="232"/>
        <v>1.4175583429103105</v>
      </c>
      <c r="I431" s="122">
        <f t="shared" si="232"/>
        <v>3.658355565226096</v>
      </c>
      <c r="J431" s="122">
        <f t="shared" si="232"/>
        <v>4.8569300987136304</v>
      </c>
      <c r="K431" s="122">
        <f t="shared" si="232"/>
        <v>6.4869271652674847</v>
      </c>
      <c r="L431" s="122">
        <f t="shared" si="232"/>
        <v>6.5998926223444361</v>
      </c>
      <c r="M431" s="122">
        <f t="shared" si="232"/>
        <v>8.9540448002251054</v>
      </c>
      <c r="N431" s="122">
        <f t="shared" si="232"/>
        <v>9.1116816463828325</v>
      </c>
      <c r="O431" s="122">
        <f t="shared" si="232"/>
        <v>16.52751113809579</v>
      </c>
      <c r="P431" s="122">
        <f t="shared" si="232"/>
        <v>22.601612656154593</v>
      </c>
      <c r="Q431" s="122">
        <f t="shared" si="232"/>
        <v>54.128208166589033</v>
      </c>
      <c r="R431" s="122">
        <f t="shared" si="232"/>
        <v>39.996835029255713</v>
      </c>
      <c r="S431" s="122">
        <f t="shared" si="232"/>
        <v>33.711026864361017</v>
      </c>
      <c r="T431" s="122">
        <f t="shared" si="232"/>
        <v>37.866154035537647</v>
      </c>
      <c r="U431" s="122">
        <f t="shared" si="232"/>
        <v>39.040631607027585</v>
      </c>
      <c r="V431" s="122">
        <f t="shared" si="232"/>
        <v>25.056168171460783</v>
      </c>
      <c r="W431" s="122">
        <f t="shared" si="232"/>
        <v>13.800057551118895</v>
      </c>
      <c r="DA431" s="130" t="s">
        <v>4095</v>
      </c>
    </row>
    <row r="432" spans="1:105" ht="12" customHeight="1" x14ac:dyDescent="0.25">
      <c r="A432" s="97" t="s">
        <v>53</v>
      </c>
      <c r="B432" s="98"/>
      <c r="C432" s="98">
        <f>RES_hhdet_in_tesh!C8</f>
        <v>6.1650637781963981E-2</v>
      </c>
      <c r="D432" s="98">
        <f>RES_hhdet_in_tesh!D8</f>
        <v>0.12448082785433458</v>
      </c>
      <c r="E432" s="98">
        <f>RES_hhdet_in_tesh!E8</f>
        <v>0.44323967363308514</v>
      </c>
      <c r="F432" s="98">
        <f>RES_hhdet_in_tesh!F8</f>
        <v>1.069748554307741</v>
      </c>
      <c r="G432" s="98">
        <f>RES_hhdet_in_tesh!G8</f>
        <v>0.55557796492818212</v>
      </c>
      <c r="H432" s="98">
        <f>RES_hhdet_in_tesh!H8</f>
        <v>1.4175583429103105</v>
      </c>
      <c r="I432" s="98">
        <f>RES_hhdet_in_tesh!I8</f>
        <v>3.658355565226096</v>
      </c>
      <c r="J432" s="98">
        <f>RES_hhdet_in_tesh!J8</f>
        <v>4.8569300987136304</v>
      </c>
      <c r="K432" s="98">
        <f>RES_hhdet_in_tesh!K8</f>
        <v>6.4869271652674847</v>
      </c>
      <c r="L432" s="98">
        <f>RES_hhdet_in_tesh!L8</f>
        <v>6.5998926223444361</v>
      </c>
      <c r="M432" s="98">
        <f>RES_hhdet_in_tesh!M8</f>
        <v>8.9540448002251054</v>
      </c>
      <c r="N432" s="98">
        <f>RES_hhdet_in_tesh!N8</f>
        <v>9.1116816463828325</v>
      </c>
      <c r="O432" s="98">
        <f>RES_hhdet_in_tesh!O8</f>
        <v>16.52751113809579</v>
      </c>
      <c r="P432" s="98">
        <f>RES_hhdet_in_tesh!P8</f>
        <v>22.601612656154593</v>
      </c>
      <c r="Q432" s="98">
        <f>RES_hhdet_in_tesh!Q8</f>
        <v>54.128208166589033</v>
      </c>
      <c r="R432" s="98">
        <f>RES_hhdet_in_tesh!R8</f>
        <v>39.996835029255713</v>
      </c>
      <c r="S432" s="98">
        <f>RES_hhdet_in_tesh!S8</f>
        <v>33.711026864361017</v>
      </c>
      <c r="T432" s="98">
        <f>RES_hhdet_in_tesh!T8</f>
        <v>37.866154035537647</v>
      </c>
      <c r="U432" s="98">
        <f>RES_hhdet_in_tesh!U8</f>
        <v>39.040631607027585</v>
      </c>
      <c r="V432" s="98">
        <f>RES_hhdet_in_tesh!V8</f>
        <v>25.056168171460783</v>
      </c>
      <c r="W432" s="98">
        <f>RES_hhdet_in_tesh!W8</f>
        <v>13.800057551118895</v>
      </c>
      <c r="DA432" s="63" t="s">
        <v>4096</v>
      </c>
    </row>
    <row r="433" spans="1:105" ht="12" customHeight="1" x14ac:dyDescent="0.25">
      <c r="A433" s="121" t="s">
        <v>55</v>
      </c>
      <c r="B433" s="122"/>
      <c r="C433" s="122">
        <v>718.24430692312717</v>
      </c>
      <c r="D433" s="122">
        <v>745.24326388790473</v>
      </c>
      <c r="E433" s="122">
        <v>907.70678873835186</v>
      </c>
      <c r="F433" s="122">
        <v>875.95778745951884</v>
      </c>
      <c r="G433" s="122">
        <v>860.38640632948341</v>
      </c>
      <c r="H433" s="122">
        <v>919.52488510740318</v>
      </c>
      <c r="I433" s="122">
        <v>875.28797244944985</v>
      </c>
      <c r="J433" s="122">
        <v>924.80484026365502</v>
      </c>
      <c r="K433" s="122">
        <v>961.326280396171</v>
      </c>
      <c r="L433" s="122">
        <v>1004.8604499900789</v>
      </c>
      <c r="M433" s="122">
        <v>996.70872603367479</v>
      </c>
      <c r="N433" s="122">
        <v>1017.9572456618719</v>
      </c>
      <c r="O433" s="122">
        <v>1047.071346033531</v>
      </c>
      <c r="P433" s="122">
        <v>1058.6598592829207</v>
      </c>
      <c r="Q433" s="122">
        <v>1066.7116532122077</v>
      </c>
      <c r="R433" s="122">
        <v>1096.7232089508202</v>
      </c>
      <c r="S433" s="122">
        <v>1133.7104733896947</v>
      </c>
      <c r="T433" s="122">
        <v>1160.5540636528585</v>
      </c>
      <c r="U433" s="122">
        <v>1062.2719915375817</v>
      </c>
      <c r="V433" s="122">
        <v>1119.8771595921112</v>
      </c>
      <c r="W433" s="122">
        <v>1120.4627995995152</v>
      </c>
      <c r="DA433" s="130" t="s">
        <v>4097</v>
      </c>
    </row>
    <row r="434" spans="1:105" ht="12" customHeight="1" x14ac:dyDescent="0.25">
      <c r="A434" s="97" t="s">
        <v>143</v>
      </c>
      <c r="B434" s="98"/>
      <c r="C434" s="98">
        <v>722.9647087975826</v>
      </c>
      <c r="D434" s="98">
        <v>792.91212211354446</v>
      </c>
      <c r="E434" s="98">
        <v>811.51336415210676</v>
      </c>
      <c r="F434" s="98">
        <v>848.26256210680185</v>
      </c>
      <c r="G434" s="98">
        <v>875.39794550486033</v>
      </c>
      <c r="H434" s="98">
        <v>920.91011782581313</v>
      </c>
      <c r="I434" s="98">
        <v>876.44348182437272</v>
      </c>
      <c r="J434" s="98">
        <v>931.40395485266401</v>
      </c>
      <c r="K434" s="98">
        <v>966.3207238188827</v>
      </c>
      <c r="L434" s="98">
        <v>994.52074245790652</v>
      </c>
      <c r="M434" s="98">
        <v>991.97348076075923</v>
      </c>
      <c r="N434" s="98">
        <v>1024.8169995318517</v>
      </c>
      <c r="O434" s="98">
        <v>1041.4157212478333</v>
      </c>
      <c r="P434" s="98">
        <v>1057.0301432320216</v>
      </c>
      <c r="Q434" s="98">
        <v>1050.1443964045168</v>
      </c>
      <c r="R434" s="98">
        <v>1090.1230345719057</v>
      </c>
      <c r="S434" s="98">
        <v>1142.0187144803078</v>
      </c>
      <c r="T434" s="98">
        <v>1195.0369648927049</v>
      </c>
      <c r="U434" s="98">
        <v>1015.6229476729736</v>
      </c>
      <c r="V434" s="98">
        <v>1102.7791511469713</v>
      </c>
      <c r="W434" s="98">
        <v>1120.4566449774175</v>
      </c>
      <c r="DA434" s="63" t="s">
        <v>4098</v>
      </c>
    </row>
    <row r="435" spans="1:105" ht="12" customHeight="1" x14ac:dyDescent="0.25">
      <c r="A435" s="97" t="s">
        <v>124</v>
      </c>
      <c r="B435" s="98"/>
      <c r="C435" s="98">
        <v>765.85945662845222</v>
      </c>
      <c r="D435" s="98">
        <v>778.36971116806399</v>
      </c>
      <c r="E435" s="98">
        <v>819.29223108868632</v>
      </c>
      <c r="F435" s="98">
        <v>847.17310037657091</v>
      </c>
      <c r="G435" s="98">
        <v>857.5112349961297</v>
      </c>
      <c r="H435" s="98">
        <v>873.08285711180474</v>
      </c>
      <c r="I435" s="98">
        <v>909.3635748018105</v>
      </c>
      <c r="J435" s="98">
        <v>935.53725351436117</v>
      </c>
      <c r="K435" s="98">
        <v>968.81494680901289</v>
      </c>
      <c r="L435" s="98">
        <v>985.51298092049751</v>
      </c>
      <c r="M435" s="98">
        <v>982.09043340955236</v>
      </c>
      <c r="N435" s="98">
        <v>1034.206542090951</v>
      </c>
      <c r="O435" s="98">
        <v>1026.477098616858</v>
      </c>
      <c r="P435" s="98">
        <v>1045.0051607744342</v>
      </c>
      <c r="Q435" s="98">
        <v>1047.6370252700988</v>
      </c>
      <c r="R435" s="98">
        <v>1083.8844807117853</v>
      </c>
      <c r="S435" s="98">
        <v>1113.1667556826214</v>
      </c>
      <c r="T435" s="98">
        <v>1154.0921071731659</v>
      </c>
      <c r="U435" s="98">
        <v>1225.6184289610476</v>
      </c>
      <c r="V435" s="98">
        <v>1212.3765688925671</v>
      </c>
      <c r="W435" s="98">
        <v>0</v>
      </c>
      <c r="DA435" s="63" t="s">
        <v>4099</v>
      </c>
    </row>
    <row r="436" spans="1:105" ht="12" customHeight="1" x14ac:dyDescent="0.25">
      <c r="A436" s="97" t="s">
        <v>123</v>
      </c>
      <c r="B436" s="98"/>
      <c r="C436" s="98">
        <v>0</v>
      </c>
      <c r="D436" s="98">
        <v>0</v>
      </c>
      <c r="E436" s="98">
        <v>0</v>
      </c>
      <c r="F436" s="98">
        <v>0</v>
      </c>
      <c r="G436" s="98">
        <v>0</v>
      </c>
      <c r="H436" s="98">
        <v>0</v>
      </c>
      <c r="I436" s="98">
        <v>0</v>
      </c>
      <c r="J436" s="98">
        <v>0</v>
      </c>
      <c r="K436" s="98">
        <v>970.30871736801612</v>
      </c>
      <c r="L436" s="98">
        <v>986.63152847711456</v>
      </c>
      <c r="M436" s="98">
        <v>982.96887299891898</v>
      </c>
      <c r="N436" s="98">
        <v>1034.7818728844768</v>
      </c>
      <c r="O436" s="98">
        <v>1027.2062235842347</v>
      </c>
      <c r="P436" s="98">
        <v>1047.4107413949177</v>
      </c>
      <c r="Q436" s="98">
        <v>1050.0795688083763</v>
      </c>
      <c r="R436" s="98">
        <v>1086.226280610138</v>
      </c>
      <c r="S436" s="98">
        <v>1115.0349982575062</v>
      </c>
      <c r="T436" s="98">
        <v>1155.0753653043428</v>
      </c>
      <c r="U436" s="98">
        <v>1226.5272053354765</v>
      </c>
      <c r="V436" s="98">
        <v>1213.0711487480357</v>
      </c>
      <c r="W436" s="98">
        <v>0</v>
      </c>
      <c r="DA436" s="63" t="s">
        <v>4100</v>
      </c>
    </row>
    <row r="437" spans="1:105" ht="12" customHeight="1" x14ac:dyDescent="0.25">
      <c r="A437" s="100" t="s">
        <v>50</v>
      </c>
      <c r="B437" s="101"/>
      <c r="C437" s="101">
        <v>0</v>
      </c>
      <c r="D437" s="101">
        <v>0</v>
      </c>
      <c r="E437" s="101">
        <v>0</v>
      </c>
      <c r="F437" s="101">
        <v>0</v>
      </c>
      <c r="G437" s="101">
        <v>0</v>
      </c>
      <c r="H437" s="101">
        <v>0</v>
      </c>
      <c r="I437" s="101">
        <v>0</v>
      </c>
      <c r="J437" s="101">
        <v>0</v>
      </c>
      <c r="K437" s="101">
        <v>478.55234790747477</v>
      </c>
      <c r="L437" s="101">
        <v>508.37496199409725</v>
      </c>
      <c r="M437" s="101">
        <v>488.56096617555596</v>
      </c>
      <c r="N437" s="101">
        <v>497.09616348990221</v>
      </c>
      <c r="O437" s="101">
        <v>507.29159534580117</v>
      </c>
      <c r="P437" s="101">
        <v>507.23818856157777</v>
      </c>
      <c r="Q437" s="101">
        <v>515.23962836598525</v>
      </c>
      <c r="R437" s="101">
        <v>527.00573787038945</v>
      </c>
      <c r="S437" s="101">
        <v>531.50847225475115</v>
      </c>
      <c r="T437" s="101">
        <v>644.4422987972365</v>
      </c>
      <c r="U437" s="101">
        <v>621.44902005254323</v>
      </c>
      <c r="V437" s="101">
        <v>603.93090196076594</v>
      </c>
      <c r="W437" s="101">
        <v>0</v>
      </c>
      <c r="DA437" s="131" t="s">
        <v>4101</v>
      </c>
    </row>
    <row r="438" spans="1:105" ht="12" customHeight="1" x14ac:dyDescent="0.25">
      <c r="A438" s="103" t="s">
        <v>52</v>
      </c>
      <c r="B438" s="104"/>
      <c r="C438" s="104">
        <v>0</v>
      </c>
      <c r="D438" s="104">
        <v>0</v>
      </c>
      <c r="E438" s="104">
        <v>0</v>
      </c>
      <c r="F438" s="104">
        <v>0</v>
      </c>
      <c r="G438" s="104">
        <v>0</v>
      </c>
      <c r="H438" s="104">
        <v>0</v>
      </c>
      <c r="I438" s="104">
        <v>0</v>
      </c>
      <c r="J438" s="104">
        <v>0</v>
      </c>
      <c r="K438" s="104">
        <v>491.75636946054146</v>
      </c>
      <c r="L438" s="104">
        <v>478.25656648301742</v>
      </c>
      <c r="M438" s="104">
        <v>494.40790682336313</v>
      </c>
      <c r="N438" s="104">
        <v>537.68570939457459</v>
      </c>
      <c r="O438" s="104">
        <v>519.91462823843381</v>
      </c>
      <c r="P438" s="104">
        <v>540.17255283333998</v>
      </c>
      <c r="Q438" s="104">
        <v>534.83994044239103</v>
      </c>
      <c r="R438" s="104">
        <v>559.22054273974857</v>
      </c>
      <c r="S438" s="104">
        <v>583.52652600275496</v>
      </c>
      <c r="T438" s="104">
        <v>510.63306650710638</v>
      </c>
      <c r="U438" s="104">
        <v>605.07818528293342</v>
      </c>
      <c r="V438" s="104">
        <v>609.14024678726969</v>
      </c>
      <c r="W438" s="104">
        <v>0</v>
      </c>
      <c r="DA438" s="132" t="s">
        <v>4102</v>
      </c>
    </row>
    <row r="439" spans="1:105" ht="12" customHeight="1" x14ac:dyDescent="0.25">
      <c r="A439" s="106" t="s">
        <v>122</v>
      </c>
      <c r="B439" s="101"/>
      <c r="C439" s="101">
        <v>654.19689214279083</v>
      </c>
      <c r="D439" s="101">
        <v>498.20495357346681</v>
      </c>
      <c r="E439" s="101">
        <v>1055.3017090101441</v>
      </c>
      <c r="F439" s="101">
        <v>982.9854416992398</v>
      </c>
      <c r="G439" s="101">
        <v>780.54085553085952</v>
      </c>
      <c r="H439" s="101">
        <v>930.85046842662405</v>
      </c>
      <c r="I439" s="101">
        <v>855.5834428452041</v>
      </c>
      <c r="J439" s="101">
        <v>901.7361915097905</v>
      </c>
      <c r="K439" s="101">
        <v>951.81886815383484</v>
      </c>
      <c r="L439" s="101">
        <v>1021.3798541073759</v>
      </c>
      <c r="M439" s="101">
        <v>1005.2593315923596</v>
      </c>
      <c r="N439" s="101">
        <v>990.6059342103631</v>
      </c>
      <c r="O439" s="101">
        <v>1061.4788991150858</v>
      </c>
      <c r="P439" s="101">
        <v>1057.6811006129326</v>
      </c>
      <c r="Q439" s="101">
        <v>1086.6175070966863</v>
      </c>
      <c r="R439" s="101">
        <v>1102.9915332064948</v>
      </c>
      <c r="S439" s="101">
        <v>1112.8127974071797</v>
      </c>
      <c r="T439" s="101">
        <v>0</v>
      </c>
      <c r="U439" s="101">
        <v>1170.482412144549</v>
      </c>
      <c r="V439" s="101">
        <v>0</v>
      </c>
      <c r="W439" s="101">
        <v>0</v>
      </c>
      <c r="DA439" s="131" t="s">
        <v>4103</v>
      </c>
    </row>
    <row r="440" spans="1:105" ht="12" customHeight="1" x14ac:dyDescent="0.25">
      <c r="A440" s="107" t="s">
        <v>121</v>
      </c>
      <c r="B440" s="104"/>
      <c r="C440" s="104">
        <v>0</v>
      </c>
      <c r="D440" s="104">
        <v>0</v>
      </c>
      <c r="E440" s="104">
        <v>0</v>
      </c>
      <c r="F440" s="104">
        <v>0</v>
      </c>
      <c r="G440" s="104">
        <v>0</v>
      </c>
      <c r="H440" s="104">
        <v>0</v>
      </c>
      <c r="I440" s="104">
        <v>0</v>
      </c>
      <c r="J440" s="104">
        <v>0</v>
      </c>
      <c r="K440" s="104">
        <v>953.62442263729838</v>
      </c>
      <c r="L440" s="104">
        <v>1022.541142979024</v>
      </c>
      <c r="M440" s="104">
        <v>1005.8294295403924</v>
      </c>
      <c r="N440" s="104">
        <v>990.84609997827999</v>
      </c>
      <c r="O440" s="104">
        <v>1063.4855561575177</v>
      </c>
      <c r="P440" s="104">
        <v>1063.6307037382212</v>
      </c>
      <c r="Q440" s="104">
        <v>1094.1818580624456</v>
      </c>
      <c r="R440" s="104">
        <v>1110.0754507891706</v>
      </c>
      <c r="S440" s="104">
        <v>1117.6610827895365</v>
      </c>
      <c r="T440" s="104">
        <v>1087.8677610663765</v>
      </c>
      <c r="U440" s="104">
        <v>1171.8424546714905</v>
      </c>
      <c r="V440" s="104">
        <v>1204.9914222473876</v>
      </c>
      <c r="W440" s="104">
        <v>1174.3372841309053</v>
      </c>
      <c r="DA440" s="132" t="s">
        <v>4104</v>
      </c>
    </row>
    <row r="441" spans="1:105" ht="12" customHeight="1" x14ac:dyDescent="0.25">
      <c r="A441" s="108" t="s">
        <v>53</v>
      </c>
      <c r="B441" s="98"/>
      <c r="C441" s="98">
        <v>0</v>
      </c>
      <c r="D441" s="98">
        <v>0</v>
      </c>
      <c r="E441" s="98">
        <v>0</v>
      </c>
      <c r="F441" s="98">
        <v>0</v>
      </c>
      <c r="G441" s="98">
        <v>0</v>
      </c>
      <c r="H441" s="98">
        <v>0</v>
      </c>
      <c r="I441" s="98">
        <v>0</v>
      </c>
      <c r="J441" s="98">
        <v>0</v>
      </c>
      <c r="K441" s="98">
        <v>470.35569948430935</v>
      </c>
      <c r="L441" s="98">
        <v>527.62342241824535</v>
      </c>
      <c r="M441" s="98">
        <v>500.03571072604035</v>
      </c>
      <c r="N441" s="98">
        <v>475.48495232099248</v>
      </c>
      <c r="O441" s="98">
        <v>525.68579713022098</v>
      </c>
      <c r="P441" s="98">
        <v>515.51966687631568</v>
      </c>
      <c r="Q441" s="98">
        <v>538.14997936592363</v>
      </c>
      <c r="R441" s="98">
        <v>540.96241612828669</v>
      </c>
      <c r="S441" s="98">
        <v>534.90037143710936</v>
      </c>
      <c r="T441" s="98">
        <v>599.90225839813809</v>
      </c>
      <c r="U441" s="98">
        <v>593.45994619830674</v>
      </c>
      <c r="V441" s="98">
        <v>602.15661337432789</v>
      </c>
      <c r="W441" s="98">
        <v>563.32788778571194</v>
      </c>
      <c r="DA441" s="63" t="s">
        <v>4105</v>
      </c>
    </row>
    <row r="442" spans="1:105" ht="12" customHeight="1" x14ac:dyDescent="0.25">
      <c r="A442" s="108" t="s">
        <v>52</v>
      </c>
      <c r="B442" s="98"/>
      <c r="C442" s="98">
        <v>0</v>
      </c>
      <c r="D442" s="98">
        <v>0</v>
      </c>
      <c r="E442" s="98">
        <v>0</v>
      </c>
      <c r="F442" s="98">
        <v>0</v>
      </c>
      <c r="G442" s="98">
        <v>0</v>
      </c>
      <c r="H442" s="98">
        <v>0</v>
      </c>
      <c r="I442" s="98">
        <v>0</v>
      </c>
      <c r="J442" s="98">
        <v>0</v>
      </c>
      <c r="K442" s="98">
        <v>483.26872315298914</v>
      </c>
      <c r="L442" s="98">
        <v>494.91772056077878</v>
      </c>
      <c r="M442" s="98">
        <v>505.79371881435213</v>
      </c>
      <c r="N442" s="98">
        <v>515.36114765728769</v>
      </c>
      <c r="O442" s="98">
        <v>537.79975902729689</v>
      </c>
      <c r="P442" s="98">
        <v>548.11103686190563</v>
      </c>
      <c r="Q442" s="98">
        <v>556.03187869652186</v>
      </c>
      <c r="R442" s="98">
        <v>569.11303466088373</v>
      </c>
      <c r="S442" s="98">
        <v>582.76071135242728</v>
      </c>
      <c r="T442" s="98">
        <v>487.96550266823851</v>
      </c>
      <c r="U442" s="98">
        <v>578.38250847318375</v>
      </c>
      <c r="V442" s="98">
        <v>602.83480887305961</v>
      </c>
      <c r="W442" s="98">
        <v>611.00939634519352</v>
      </c>
      <c r="DA442" s="63" t="s">
        <v>4106</v>
      </c>
    </row>
    <row r="443" spans="1:105" ht="12" customHeight="1" x14ac:dyDescent="0.25">
      <c r="A443" s="121" t="s">
        <v>54</v>
      </c>
      <c r="B443" s="122"/>
      <c r="C443" s="122">
        <v>358.21196028141463</v>
      </c>
      <c r="D443" s="122">
        <v>350.21033199052079</v>
      </c>
      <c r="E443" s="122">
        <v>623.9163178002309</v>
      </c>
      <c r="F443" s="122">
        <v>570.77842973835504</v>
      </c>
      <c r="G443" s="122">
        <v>517.57005803483992</v>
      </c>
      <c r="H443" s="122">
        <v>546.69578746248999</v>
      </c>
      <c r="I443" s="122">
        <v>551.19703926919635</v>
      </c>
      <c r="J443" s="122">
        <v>571.09013175325458</v>
      </c>
      <c r="K443" s="122">
        <v>584.47628852180992</v>
      </c>
      <c r="L443" s="122">
        <v>619.92573876854283</v>
      </c>
      <c r="M443" s="122">
        <v>581.48558499043668</v>
      </c>
      <c r="N443" s="122">
        <v>578.49644744667489</v>
      </c>
      <c r="O443" s="122">
        <v>566.1261092840931</v>
      </c>
      <c r="P443" s="122">
        <v>552.71109265019993</v>
      </c>
      <c r="Q443" s="122">
        <v>549.89958662568131</v>
      </c>
      <c r="R443" s="122">
        <v>560.82218210115025</v>
      </c>
      <c r="S443" s="122">
        <v>570.79731308638702</v>
      </c>
      <c r="T443" s="122">
        <v>582.71046364649612</v>
      </c>
      <c r="U443" s="122">
        <v>597.48743439426823</v>
      </c>
      <c r="V443" s="122">
        <v>585.84996164895347</v>
      </c>
      <c r="W443" s="122">
        <v>566.7572670074984</v>
      </c>
      <c r="DA443" s="130" t="s">
        <v>4107</v>
      </c>
    </row>
    <row r="444" spans="1:105" ht="12" customHeight="1" x14ac:dyDescent="0.25">
      <c r="A444" s="97" t="s">
        <v>51</v>
      </c>
      <c r="B444" s="98"/>
      <c r="C444" s="98">
        <v>343.32050171039975</v>
      </c>
      <c r="D444" s="98">
        <v>410.96801902828452</v>
      </c>
      <c r="E444" s="98">
        <v>530.38397050616163</v>
      </c>
      <c r="F444" s="98">
        <v>537.38204757086112</v>
      </c>
      <c r="G444" s="98">
        <v>538.94974442650971</v>
      </c>
      <c r="H444" s="98">
        <v>568.93132504843209</v>
      </c>
      <c r="I444" s="98">
        <v>537.70161579195178</v>
      </c>
      <c r="J444" s="98">
        <v>576.21498882204048</v>
      </c>
      <c r="K444" s="98">
        <v>592.05411867374369</v>
      </c>
      <c r="L444" s="98">
        <v>606.05841894451282</v>
      </c>
      <c r="M444" s="98">
        <v>577.42945179505682</v>
      </c>
      <c r="N444" s="98">
        <v>580.25396427422697</v>
      </c>
      <c r="O444" s="98">
        <v>563.10794956349275</v>
      </c>
      <c r="P444" s="98">
        <v>561.48311959837963</v>
      </c>
      <c r="Q444" s="98">
        <v>554.84956096005044</v>
      </c>
      <c r="R444" s="98">
        <v>565.6119298620315</v>
      </c>
      <c r="S444" s="98">
        <v>589.32533000360638</v>
      </c>
      <c r="T444" s="98">
        <v>593.54125184014265</v>
      </c>
      <c r="U444" s="98">
        <v>540.45531248256532</v>
      </c>
      <c r="V444" s="98">
        <v>603.79130024618087</v>
      </c>
      <c r="W444" s="98">
        <v>567.68631291905365</v>
      </c>
      <c r="DA444" s="63" t="s">
        <v>4108</v>
      </c>
    </row>
    <row r="445" spans="1:105" ht="12" customHeight="1" x14ac:dyDescent="0.25">
      <c r="A445" s="97" t="s">
        <v>50</v>
      </c>
      <c r="B445" s="98"/>
      <c r="C445" s="98">
        <v>370.0849725103771</v>
      </c>
      <c r="D445" s="98">
        <v>401.7389073587064</v>
      </c>
      <c r="E445" s="98">
        <v>534.42283718915303</v>
      </c>
      <c r="F445" s="98">
        <v>537.04296471746318</v>
      </c>
      <c r="G445" s="98">
        <v>525.6770565420037</v>
      </c>
      <c r="H445" s="98">
        <v>534.78039745402521</v>
      </c>
      <c r="I445" s="98">
        <v>558.20334485558828</v>
      </c>
      <c r="J445" s="98">
        <v>576.0832034734118</v>
      </c>
      <c r="K445" s="98">
        <v>595.12863726385842</v>
      </c>
      <c r="L445" s="98">
        <v>603.77526187283422</v>
      </c>
      <c r="M445" s="98">
        <v>578.62769739443286</v>
      </c>
      <c r="N445" s="98">
        <v>580.84932285044181</v>
      </c>
      <c r="O445" s="98">
        <v>557.86473079544794</v>
      </c>
      <c r="P445" s="98">
        <v>552.66780172514154</v>
      </c>
      <c r="Q445" s="98">
        <v>549.89297068287794</v>
      </c>
      <c r="R445" s="98">
        <v>557.98108728295733</v>
      </c>
      <c r="S445" s="98">
        <v>564.10628417946248</v>
      </c>
      <c r="T445" s="98">
        <v>582.15556876519497</v>
      </c>
      <c r="U445" s="98">
        <v>610.23324585231524</v>
      </c>
      <c r="V445" s="98">
        <v>580.95088793491345</v>
      </c>
      <c r="W445" s="98">
        <v>563.065257304802</v>
      </c>
      <c r="DA445" s="63" t="s">
        <v>4109</v>
      </c>
    </row>
    <row r="446" spans="1:105" ht="12" customHeight="1" x14ac:dyDescent="0.25">
      <c r="A446" s="109" t="s">
        <v>120</v>
      </c>
      <c r="B446" s="33"/>
      <c r="C446" s="33">
        <v>321.30935960771103</v>
      </c>
      <c r="D446" s="33">
        <v>254.1051893603626</v>
      </c>
      <c r="E446" s="33">
        <v>687.9946265396261</v>
      </c>
      <c r="F446" s="33">
        <v>623.6610796510131</v>
      </c>
      <c r="G446" s="33">
        <v>483.02171374050977</v>
      </c>
      <c r="H446" s="33">
        <v>580.34459761858682</v>
      </c>
      <c r="I446" s="33">
        <v>528.23451801553244</v>
      </c>
      <c r="J446" s="33">
        <v>562.60681021992741</v>
      </c>
      <c r="K446" s="33">
        <v>568.58942120627967</v>
      </c>
      <c r="L446" s="33">
        <v>636.45670782114712</v>
      </c>
      <c r="M446" s="33">
        <v>585.57167854262741</v>
      </c>
      <c r="N446" s="33">
        <v>572.98152591003873</v>
      </c>
      <c r="O446" s="33">
        <v>587.67856488823793</v>
      </c>
      <c r="P446" s="33">
        <v>548.8193336588057</v>
      </c>
      <c r="Q446" s="33">
        <v>548.36311812775239</v>
      </c>
      <c r="R446" s="33">
        <v>563.69586777280244</v>
      </c>
      <c r="S446" s="33">
        <v>576.86467261767541</v>
      </c>
      <c r="T446" s="33">
        <v>578.84538118535261</v>
      </c>
      <c r="U446" s="33">
        <v>584.12816378801995</v>
      </c>
      <c r="V446" s="33">
        <v>589.00043597151273</v>
      </c>
      <c r="W446" s="33">
        <v>584.90971553877193</v>
      </c>
      <c r="DA446" s="60" t="s">
        <v>4110</v>
      </c>
    </row>
    <row r="448" spans="1:105" ht="12" customHeight="1" x14ac:dyDescent="0.25">
      <c r="A448" s="116" t="s">
        <v>159</v>
      </c>
      <c r="B448" s="117"/>
      <c r="C448" s="117">
        <f t="shared" ref="C448:Q448" si="233">C449+C452+C454+C464</f>
        <v>4684.7638318284253</v>
      </c>
      <c r="D448" s="117">
        <f t="shared" si="233"/>
        <v>4752.5933220670222</v>
      </c>
      <c r="E448" s="117">
        <f t="shared" si="233"/>
        <v>4313.796937823452</v>
      </c>
      <c r="F448" s="117">
        <f t="shared" si="233"/>
        <v>4347.9290206515407</v>
      </c>
      <c r="G448" s="117">
        <f t="shared" si="233"/>
        <v>4559.419773862207</v>
      </c>
      <c r="H448" s="117">
        <f t="shared" si="233"/>
        <v>4964.860511139872</v>
      </c>
      <c r="I448" s="117">
        <f t="shared" si="233"/>
        <v>4349.1442957140798</v>
      </c>
      <c r="J448" s="117">
        <f t="shared" si="233"/>
        <v>4393.5167255297347</v>
      </c>
      <c r="K448" s="117">
        <f t="shared" si="233"/>
        <v>4351.1580637495945</v>
      </c>
      <c r="L448" s="117">
        <f t="shared" si="233"/>
        <v>4834.2431261765887</v>
      </c>
      <c r="M448" s="117">
        <f t="shared" si="233"/>
        <v>4168.9787658980149</v>
      </c>
      <c r="N448" s="117">
        <f t="shared" si="233"/>
        <v>4396.0195864788329</v>
      </c>
      <c r="O448" s="117">
        <f t="shared" si="233"/>
        <v>4181.7718410666639</v>
      </c>
      <c r="P448" s="117">
        <f t="shared" si="233"/>
        <v>3674.8860046445343</v>
      </c>
      <c r="Q448" s="117">
        <f t="shared" si="233"/>
        <v>3479.924762663311</v>
      </c>
      <c r="R448" s="117">
        <f t="shared" ref="R448:V448" si="234">R449+R452+R454+R464</f>
        <v>3606.2749241797551</v>
      </c>
      <c r="S448" s="117">
        <f t="shared" si="234"/>
        <v>3632.659345552418</v>
      </c>
      <c r="T448" s="117">
        <f t="shared" si="234"/>
        <v>3539.2063074917792</v>
      </c>
      <c r="U448" s="117">
        <f t="shared" si="234"/>
        <v>2869.5093312897975</v>
      </c>
      <c r="V448" s="117">
        <f t="shared" si="234"/>
        <v>2981.7780673813645</v>
      </c>
      <c r="W448" s="117">
        <f t="shared" ref="W448" si="235">W449+W452+W454+W464</f>
        <v>2857.8728509003704</v>
      </c>
      <c r="DA448" s="129" t="s">
        <v>4258</v>
      </c>
    </row>
    <row r="449" spans="1:105" ht="12" customHeight="1" x14ac:dyDescent="0.25">
      <c r="A449" s="121" t="s">
        <v>57</v>
      </c>
      <c r="B449" s="122"/>
      <c r="C449" s="122">
        <f t="shared" ref="C449:Q449" si="236">SUM(C450:C451)</f>
        <v>4233.8005008112004</v>
      </c>
      <c r="D449" s="122">
        <f t="shared" si="236"/>
        <v>4304.1935335124517</v>
      </c>
      <c r="E449" s="122">
        <f t="shared" si="236"/>
        <v>3971.06174141158</v>
      </c>
      <c r="F449" s="122">
        <f t="shared" si="236"/>
        <v>3872.0557231999901</v>
      </c>
      <c r="G449" s="122">
        <f t="shared" si="236"/>
        <v>4020.2621122189485</v>
      </c>
      <c r="H449" s="122">
        <f t="shared" si="236"/>
        <v>4354.650299279635</v>
      </c>
      <c r="I449" s="122">
        <f t="shared" si="236"/>
        <v>3793.4295433836201</v>
      </c>
      <c r="J449" s="122">
        <f t="shared" si="236"/>
        <v>3889.653477236961</v>
      </c>
      <c r="K449" s="122">
        <f t="shared" si="236"/>
        <v>3910.8239061634408</v>
      </c>
      <c r="L449" s="122">
        <f t="shared" si="236"/>
        <v>4414.6207326521526</v>
      </c>
      <c r="M449" s="122">
        <f t="shared" si="236"/>
        <v>3735.2968479132483</v>
      </c>
      <c r="N449" s="122">
        <f t="shared" si="236"/>
        <v>3839.648889121615</v>
      </c>
      <c r="O449" s="122">
        <f t="shared" si="236"/>
        <v>3658.3391127491027</v>
      </c>
      <c r="P449" s="122">
        <f t="shared" si="236"/>
        <v>3211.0618915987911</v>
      </c>
      <c r="Q449" s="122">
        <f t="shared" si="236"/>
        <v>3031.1604243232191</v>
      </c>
      <c r="R449" s="122">
        <f t="shared" ref="R449:V449" si="237">SUM(R450:R451)</f>
        <v>3164.08072630793</v>
      </c>
      <c r="S449" s="122">
        <f t="shared" si="237"/>
        <v>3109.6130325151316</v>
      </c>
      <c r="T449" s="122">
        <f t="shared" si="237"/>
        <v>3012.4507464675867</v>
      </c>
      <c r="U449" s="122">
        <f t="shared" si="237"/>
        <v>2385.4425779913799</v>
      </c>
      <c r="V449" s="122">
        <f t="shared" si="237"/>
        <v>2421.6109759820279</v>
      </c>
      <c r="W449" s="122">
        <f t="shared" ref="W449" si="238">SUM(W450:W451)</f>
        <v>2173.7936333440016</v>
      </c>
      <c r="DA449" s="130" t="s">
        <v>4259</v>
      </c>
    </row>
    <row r="450" spans="1:105" ht="12" customHeight="1" x14ac:dyDescent="0.25">
      <c r="A450" s="97" t="s">
        <v>51</v>
      </c>
      <c r="B450" s="98"/>
      <c r="C450" s="98">
        <v>4233.8005008112004</v>
      </c>
      <c r="D450" s="98">
        <v>4304.1935335124517</v>
      </c>
      <c r="E450" s="98">
        <v>3971.06174141158</v>
      </c>
      <c r="F450" s="98">
        <v>3872.0557231999901</v>
      </c>
      <c r="G450" s="98">
        <v>4020.2621122189485</v>
      </c>
      <c r="H450" s="98">
        <v>4354.650299279635</v>
      </c>
      <c r="I450" s="98">
        <v>3793.4295433836201</v>
      </c>
      <c r="J450" s="98">
        <v>3889.653477236961</v>
      </c>
      <c r="K450" s="98">
        <v>3910.8239061634408</v>
      </c>
      <c r="L450" s="98">
        <v>4414.6207326521526</v>
      </c>
      <c r="M450" s="98">
        <v>3735.2968479132483</v>
      </c>
      <c r="N450" s="98">
        <v>3839.648889121615</v>
      </c>
      <c r="O450" s="98">
        <v>3658.3391127491027</v>
      </c>
      <c r="P450" s="98">
        <v>3211.0618915987911</v>
      </c>
      <c r="Q450" s="98">
        <v>3031.1604243232191</v>
      </c>
      <c r="R450" s="98">
        <v>3164.08072630793</v>
      </c>
      <c r="S450" s="98">
        <v>3109.6130325151316</v>
      </c>
      <c r="T450" s="98">
        <v>3012.4507464675867</v>
      </c>
      <c r="U450" s="98">
        <v>2385.4425779913799</v>
      </c>
      <c r="V450" s="98">
        <v>2421.6109759820279</v>
      </c>
      <c r="W450" s="98">
        <v>2173.7936333440016</v>
      </c>
      <c r="DA450" s="63" t="s">
        <v>4260</v>
      </c>
    </row>
    <row r="451" spans="1:105" ht="12" customHeight="1" x14ac:dyDescent="0.25">
      <c r="A451" s="97" t="s">
        <v>53</v>
      </c>
      <c r="B451" s="98"/>
      <c r="C451" s="98">
        <v>0</v>
      </c>
      <c r="D451" s="98">
        <v>0</v>
      </c>
      <c r="E451" s="98">
        <v>0</v>
      </c>
      <c r="F451" s="98">
        <v>0</v>
      </c>
      <c r="G451" s="98">
        <v>0</v>
      </c>
      <c r="H451" s="98">
        <v>0</v>
      </c>
      <c r="I451" s="98">
        <v>0</v>
      </c>
      <c r="J451" s="98">
        <v>0</v>
      </c>
      <c r="K451" s="98">
        <v>0</v>
      </c>
      <c r="L451" s="98">
        <v>0</v>
      </c>
      <c r="M451" s="98">
        <v>0</v>
      </c>
      <c r="N451" s="98">
        <v>0</v>
      </c>
      <c r="O451" s="98">
        <v>0</v>
      </c>
      <c r="P451" s="98">
        <v>0</v>
      </c>
      <c r="Q451" s="98">
        <v>0</v>
      </c>
      <c r="R451" s="98">
        <v>0</v>
      </c>
      <c r="S451" s="98">
        <v>0</v>
      </c>
      <c r="T451" s="98">
        <v>0</v>
      </c>
      <c r="U451" s="98">
        <v>0</v>
      </c>
      <c r="V451" s="98">
        <v>0</v>
      </c>
      <c r="W451" s="98">
        <v>0</v>
      </c>
      <c r="DA451" s="63" t="s">
        <v>4261</v>
      </c>
    </row>
    <row r="452" spans="1:105" ht="12" customHeight="1" x14ac:dyDescent="0.25">
      <c r="A452" s="121" t="s">
        <v>92</v>
      </c>
      <c r="B452" s="122"/>
      <c r="C452" s="122">
        <f t="shared" ref="C452:W452" si="239">C453</f>
        <v>0</v>
      </c>
      <c r="D452" s="122">
        <f t="shared" si="239"/>
        <v>0</v>
      </c>
      <c r="E452" s="122">
        <f t="shared" si="239"/>
        <v>0</v>
      </c>
      <c r="F452" s="122">
        <f t="shared" si="239"/>
        <v>0</v>
      </c>
      <c r="G452" s="122">
        <f t="shared" si="239"/>
        <v>0</v>
      </c>
      <c r="H452" s="122">
        <f t="shared" si="239"/>
        <v>0</v>
      </c>
      <c r="I452" s="122">
        <f t="shared" si="239"/>
        <v>0</v>
      </c>
      <c r="J452" s="122">
        <f t="shared" si="239"/>
        <v>0</v>
      </c>
      <c r="K452" s="122">
        <f t="shared" si="239"/>
        <v>0</v>
      </c>
      <c r="L452" s="122">
        <f t="shared" si="239"/>
        <v>0</v>
      </c>
      <c r="M452" s="122">
        <f t="shared" si="239"/>
        <v>0</v>
      </c>
      <c r="N452" s="122">
        <f t="shared" si="239"/>
        <v>0</v>
      </c>
      <c r="O452" s="122">
        <f t="shared" si="239"/>
        <v>0</v>
      </c>
      <c r="P452" s="122">
        <f t="shared" si="239"/>
        <v>0</v>
      </c>
      <c r="Q452" s="122">
        <f t="shared" si="239"/>
        <v>0</v>
      </c>
      <c r="R452" s="122">
        <f t="shared" si="239"/>
        <v>0</v>
      </c>
      <c r="S452" s="122">
        <f t="shared" si="239"/>
        <v>0</v>
      </c>
      <c r="T452" s="122">
        <f t="shared" si="239"/>
        <v>0</v>
      </c>
      <c r="U452" s="122">
        <f t="shared" si="239"/>
        <v>0</v>
      </c>
      <c r="V452" s="122">
        <f t="shared" si="239"/>
        <v>0</v>
      </c>
      <c r="W452" s="122">
        <f t="shared" si="239"/>
        <v>0</v>
      </c>
      <c r="DA452" s="130" t="s">
        <v>4262</v>
      </c>
    </row>
    <row r="453" spans="1:105" ht="12" customHeight="1" x14ac:dyDescent="0.25">
      <c r="A453" s="97" t="s">
        <v>53</v>
      </c>
      <c r="B453" s="98"/>
      <c r="C453" s="98">
        <v>0</v>
      </c>
      <c r="D453" s="98">
        <v>0</v>
      </c>
      <c r="E453" s="98">
        <v>0</v>
      </c>
      <c r="F453" s="98">
        <v>0</v>
      </c>
      <c r="G453" s="98">
        <v>0</v>
      </c>
      <c r="H453" s="98">
        <v>0</v>
      </c>
      <c r="I453" s="98">
        <v>0</v>
      </c>
      <c r="J453" s="98">
        <v>0</v>
      </c>
      <c r="K453" s="98">
        <v>0</v>
      </c>
      <c r="L453" s="98">
        <v>0</v>
      </c>
      <c r="M453" s="98">
        <v>0</v>
      </c>
      <c r="N453" s="98">
        <v>0</v>
      </c>
      <c r="O453" s="98">
        <v>0</v>
      </c>
      <c r="P453" s="98">
        <v>0</v>
      </c>
      <c r="Q453" s="98">
        <v>0</v>
      </c>
      <c r="R453" s="98">
        <v>0</v>
      </c>
      <c r="S453" s="98">
        <v>0</v>
      </c>
      <c r="T453" s="98">
        <v>0</v>
      </c>
      <c r="U453" s="98">
        <v>0</v>
      </c>
      <c r="V453" s="98">
        <v>0</v>
      </c>
      <c r="W453" s="98">
        <v>0</v>
      </c>
      <c r="DA453" s="63" t="s">
        <v>4263</v>
      </c>
    </row>
    <row r="454" spans="1:105" ht="12" customHeight="1" x14ac:dyDescent="0.25">
      <c r="A454" s="121" t="s">
        <v>55</v>
      </c>
      <c r="B454" s="122"/>
      <c r="C454" s="122">
        <v>338.16965284053214</v>
      </c>
      <c r="D454" s="122">
        <v>344.03619352752673</v>
      </c>
      <c r="E454" s="122">
        <v>251.80500275116026</v>
      </c>
      <c r="F454" s="122">
        <v>342.16454947066495</v>
      </c>
      <c r="G454" s="122">
        <v>372.45604068135918</v>
      </c>
      <c r="H454" s="122">
        <v>436.82013367915897</v>
      </c>
      <c r="I454" s="122">
        <v>378.4556058998603</v>
      </c>
      <c r="J454" s="122">
        <v>354.22494862839488</v>
      </c>
      <c r="K454" s="122">
        <v>291.13798686888452</v>
      </c>
      <c r="L454" s="122">
        <v>290.87775467220155</v>
      </c>
      <c r="M454" s="122">
        <v>295.15067903867919</v>
      </c>
      <c r="N454" s="122">
        <v>385.09920895681933</v>
      </c>
      <c r="O454" s="122">
        <v>347.56423518724273</v>
      </c>
      <c r="P454" s="122">
        <v>292.52521416847549</v>
      </c>
      <c r="Q454" s="122">
        <v>291.49387485815532</v>
      </c>
      <c r="R454" s="122">
        <v>293.97694353961907</v>
      </c>
      <c r="S454" s="122">
        <v>367.40937453306259</v>
      </c>
      <c r="T454" s="122">
        <v>353.16463685773505</v>
      </c>
      <c r="U454" s="122">
        <v>317.40630656535075</v>
      </c>
      <c r="V454" s="122">
        <v>389.73957653907195</v>
      </c>
      <c r="W454" s="122">
        <v>460.88570591296167</v>
      </c>
      <c r="DA454" s="130" t="s">
        <v>4264</v>
      </c>
    </row>
    <row r="455" spans="1:105" ht="12" customHeight="1" x14ac:dyDescent="0.25">
      <c r="A455" s="97" t="s">
        <v>143</v>
      </c>
      <c r="B455" s="98"/>
      <c r="C455" s="98">
        <v>380.5667310621356</v>
      </c>
      <c r="D455" s="98">
        <v>413.18147020294435</v>
      </c>
      <c r="E455" s="98">
        <v>419.77006491864233</v>
      </c>
      <c r="F455" s="98">
        <v>434.91595162076089</v>
      </c>
      <c r="G455" s="98">
        <v>443.77457578153701</v>
      </c>
      <c r="H455" s="98">
        <v>462.92212999177957</v>
      </c>
      <c r="I455" s="98">
        <v>437.17041250576335</v>
      </c>
      <c r="J455" s="98">
        <v>460.66511694998093</v>
      </c>
      <c r="K455" s="98">
        <v>474.74886812293869</v>
      </c>
      <c r="L455" s="98">
        <v>484.77634383128787</v>
      </c>
      <c r="M455" s="98">
        <v>479.97183709075398</v>
      </c>
      <c r="N455" s="98">
        <v>491.32086516681409</v>
      </c>
      <c r="O455" s="98">
        <v>495.81982582544418</v>
      </c>
      <c r="P455" s="98">
        <v>498.94141648165373</v>
      </c>
      <c r="Q455" s="98">
        <v>489.63114455556655</v>
      </c>
      <c r="R455" s="98">
        <v>498.17486036864807</v>
      </c>
      <c r="S455" s="98">
        <v>509.35298359238755</v>
      </c>
      <c r="T455" s="98">
        <v>519.8728586791068</v>
      </c>
      <c r="U455" s="98">
        <v>431.61859253961541</v>
      </c>
      <c r="V455" s="98">
        <v>459.41913123785599</v>
      </c>
      <c r="W455" s="98">
        <v>460.9383575044294</v>
      </c>
      <c r="DA455" s="63" t="s">
        <v>4265</v>
      </c>
    </row>
    <row r="456" spans="1:105" ht="12" customHeight="1" x14ac:dyDescent="0.25">
      <c r="A456" s="97" t="s">
        <v>124</v>
      </c>
      <c r="B456" s="98"/>
      <c r="C456" s="98">
        <v>304.58731496855387</v>
      </c>
      <c r="D456" s="98">
        <v>308.55446906603606</v>
      </c>
      <c r="E456" s="98">
        <v>323.54835511496219</v>
      </c>
      <c r="F456" s="98">
        <v>333.27403933600948</v>
      </c>
      <c r="G456" s="98">
        <v>335.88559612633861</v>
      </c>
      <c r="H456" s="98">
        <v>340.36691013489269</v>
      </c>
      <c r="I456" s="98">
        <v>352.6518277529554</v>
      </c>
      <c r="J456" s="98">
        <v>360.56702645317375</v>
      </c>
      <c r="K456" s="98">
        <v>370.62692779539822</v>
      </c>
      <c r="L456" s="98">
        <v>373.72867255083315</v>
      </c>
      <c r="M456" s="98">
        <v>365.72606004497396</v>
      </c>
      <c r="N456" s="98">
        <v>373.91106016334697</v>
      </c>
      <c r="O456" s="98">
        <v>355.85596833264975</v>
      </c>
      <c r="P456" s="98">
        <v>344.99376598168476</v>
      </c>
      <c r="Q456" s="98">
        <v>331.50159935280539</v>
      </c>
      <c r="R456" s="98">
        <v>333.62236455455985</v>
      </c>
      <c r="S456" s="98">
        <v>333.86572269661036</v>
      </c>
      <c r="T456" s="98">
        <v>338.29830746955531</v>
      </c>
      <c r="U456" s="98">
        <v>352.60773673286928</v>
      </c>
      <c r="V456" s="98">
        <v>344.17445345414234</v>
      </c>
      <c r="W456" s="98">
        <v>0</v>
      </c>
      <c r="DA456" s="63" t="s">
        <v>4266</v>
      </c>
    </row>
    <row r="457" spans="1:105" ht="12" customHeight="1" x14ac:dyDescent="0.25">
      <c r="A457" s="97" t="s">
        <v>123</v>
      </c>
      <c r="B457" s="98"/>
      <c r="C457" s="98">
        <v>0</v>
      </c>
      <c r="D457" s="98">
        <v>0</v>
      </c>
      <c r="E457" s="98">
        <v>0</v>
      </c>
      <c r="F457" s="98">
        <v>0</v>
      </c>
      <c r="G457" s="98">
        <v>0</v>
      </c>
      <c r="H457" s="98">
        <v>0</v>
      </c>
      <c r="I457" s="98">
        <v>0</v>
      </c>
      <c r="J457" s="98">
        <v>0</v>
      </c>
      <c r="K457" s="98">
        <v>183.07354472431211</v>
      </c>
      <c r="L457" s="98">
        <v>192.78721171858544</v>
      </c>
      <c r="M457" s="98">
        <v>181.93790629934657</v>
      </c>
      <c r="N457" s="98">
        <v>179.72208251347135</v>
      </c>
      <c r="O457" s="98">
        <v>175.86631219736211</v>
      </c>
      <c r="P457" s="98">
        <v>167.45755857502348</v>
      </c>
      <c r="Q457" s="98">
        <v>163.03620121600164</v>
      </c>
      <c r="R457" s="98">
        <v>162.2136893100255</v>
      </c>
      <c r="S457" s="98">
        <v>159.41228868255732</v>
      </c>
      <c r="T457" s="98">
        <v>188.90497351974579</v>
      </c>
      <c r="U457" s="98">
        <v>178.78952150004841</v>
      </c>
      <c r="V457" s="98">
        <v>171.44639169023137</v>
      </c>
      <c r="W457" s="98">
        <v>0</v>
      </c>
      <c r="DA457" s="63" t="s">
        <v>4267</v>
      </c>
    </row>
    <row r="458" spans="1:105" ht="12" customHeight="1" x14ac:dyDescent="0.25">
      <c r="A458" s="100" t="s">
        <v>50</v>
      </c>
      <c r="B458" s="101"/>
      <c r="C458" s="101">
        <v>0</v>
      </c>
      <c r="D458" s="101">
        <v>0</v>
      </c>
      <c r="E458" s="101">
        <v>0</v>
      </c>
      <c r="F458" s="101">
        <v>0</v>
      </c>
      <c r="G458" s="101">
        <v>0</v>
      </c>
      <c r="H458" s="101">
        <v>0</v>
      </c>
      <c r="I458" s="101">
        <v>0</v>
      </c>
      <c r="J458" s="101">
        <v>0</v>
      </c>
      <c r="K458" s="101">
        <v>183.07354472431211</v>
      </c>
      <c r="L458" s="101">
        <v>192.78721171858544</v>
      </c>
      <c r="M458" s="101">
        <v>181.93790629934657</v>
      </c>
      <c r="N458" s="101">
        <v>179.72208251347135</v>
      </c>
      <c r="O458" s="101">
        <v>175.86631219736211</v>
      </c>
      <c r="P458" s="101">
        <v>167.45755857502348</v>
      </c>
      <c r="Q458" s="101">
        <v>163.03620121600164</v>
      </c>
      <c r="R458" s="101">
        <v>162.2136893100255</v>
      </c>
      <c r="S458" s="101">
        <v>159.41228868255732</v>
      </c>
      <c r="T458" s="101">
        <v>188.90497351974579</v>
      </c>
      <c r="U458" s="101">
        <v>178.78952150004841</v>
      </c>
      <c r="V458" s="101">
        <v>171.44639169023137</v>
      </c>
      <c r="W458" s="101">
        <v>0</v>
      </c>
      <c r="DA458" s="131" t="s">
        <v>4268</v>
      </c>
    </row>
    <row r="459" spans="1:105" ht="12" customHeight="1" x14ac:dyDescent="0.25">
      <c r="A459" s="103" t="s">
        <v>52</v>
      </c>
      <c r="B459" s="104"/>
      <c r="C459" s="104">
        <v>0</v>
      </c>
      <c r="D459" s="104">
        <v>0</v>
      </c>
      <c r="E459" s="104">
        <v>0</v>
      </c>
      <c r="F459" s="104">
        <v>0</v>
      </c>
      <c r="G459" s="104">
        <v>0</v>
      </c>
      <c r="H459" s="104">
        <v>0</v>
      </c>
      <c r="I459" s="104">
        <v>0</v>
      </c>
      <c r="J459" s="104">
        <v>0</v>
      </c>
      <c r="K459" s="104">
        <v>0</v>
      </c>
      <c r="L459" s="104">
        <v>0</v>
      </c>
      <c r="M459" s="104">
        <v>0</v>
      </c>
      <c r="N459" s="104">
        <v>0</v>
      </c>
      <c r="O459" s="104">
        <v>0</v>
      </c>
      <c r="P459" s="104">
        <v>0</v>
      </c>
      <c r="Q459" s="104">
        <v>0</v>
      </c>
      <c r="R459" s="104">
        <v>0</v>
      </c>
      <c r="S459" s="104">
        <v>0</v>
      </c>
      <c r="T459" s="104">
        <v>0</v>
      </c>
      <c r="U459" s="104">
        <v>0</v>
      </c>
      <c r="V459" s="104">
        <v>0</v>
      </c>
      <c r="W459" s="104">
        <v>0</v>
      </c>
      <c r="DA459" s="132" t="s">
        <v>4269</v>
      </c>
    </row>
    <row r="460" spans="1:105" ht="12" customHeight="1" x14ac:dyDescent="0.25">
      <c r="A460" s="106" t="s">
        <v>122</v>
      </c>
      <c r="B460" s="101"/>
      <c r="C460" s="101">
        <v>0</v>
      </c>
      <c r="D460" s="101">
        <v>0</v>
      </c>
      <c r="E460" s="101">
        <v>0</v>
      </c>
      <c r="F460" s="101">
        <v>0</v>
      </c>
      <c r="G460" s="101">
        <v>0</v>
      </c>
      <c r="H460" s="101">
        <v>0</v>
      </c>
      <c r="I460" s="101">
        <v>0</v>
      </c>
      <c r="J460" s="101">
        <v>0</v>
      </c>
      <c r="K460" s="101">
        <v>0</v>
      </c>
      <c r="L460" s="101">
        <v>0</v>
      </c>
      <c r="M460" s="101">
        <v>0</v>
      </c>
      <c r="N460" s="101">
        <v>0</v>
      </c>
      <c r="O460" s="101">
        <v>0</v>
      </c>
      <c r="P460" s="101">
        <v>0</v>
      </c>
      <c r="Q460" s="101">
        <v>0</v>
      </c>
      <c r="R460" s="101">
        <v>0</v>
      </c>
      <c r="S460" s="101">
        <v>0</v>
      </c>
      <c r="T460" s="101">
        <v>0</v>
      </c>
      <c r="U460" s="101">
        <v>0</v>
      </c>
      <c r="V460" s="101">
        <v>0</v>
      </c>
      <c r="W460" s="101">
        <v>0</v>
      </c>
      <c r="DA460" s="131" t="s">
        <v>4270</v>
      </c>
    </row>
    <row r="461" spans="1:105" ht="12" customHeight="1" x14ac:dyDescent="0.25">
      <c r="A461" s="107" t="s">
        <v>121</v>
      </c>
      <c r="B461" s="104"/>
      <c r="C461" s="104">
        <v>0</v>
      </c>
      <c r="D461" s="104">
        <v>0</v>
      </c>
      <c r="E461" s="104">
        <v>0</v>
      </c>
      <c r="F461" s="104">
        <v>0</v>
      </c>
      <c r="G461" s="104">
        <v>0</v>
      </c>
      <c r="H461" s="104">
        <v>0</v>
      </c>
      <c r="I461" s="104">
        <v>0</v>
      </c>
      <c r="J461" s="104">
        <v>0</v>
      </c>
      <c r="K461" s="104">
        <v>0</v>
      </c>
      <c r="L461" s="104">
        <v>0</v>
      </c>
      <c r="M461" s="104">
        <v>0</v>
      </c>
      <c r="N461" s="104">
        <v>0</v>
      </c>
      <c r="O461" s="104">
        <v>0</v>
      </c>
      <c r="P461" s="104">
        <v>0</v>
      </c>
      <c r="Q461" s="104">
        <v>0</v>
      </c>
      <c r="R461" s="104">
        <v>0</v>
      </c>
      <c r="S461" s="104">
        <v>0</v>
      </c>
      <c r="T461" s="104">
        <v>0</v>
      </c>
      <c r="U461" s="104">
        <v>0</v>
      </c>
      <c r="V461" s="104">
        <v>0</v>
      </c>
      <c r="W461" s="104">
        <v>0</v>
      </c>
      <c r="DA461" s="132" t="s">
        <v>4271</v>
      </c>
    </row>
    <row r="462" spans="1:105" ht="12" customHeight="1" x14ac:dyDescent="0.25">
      <c r="A462" s="108" t="s">
        <v>53</v>
      </c>
      <c r="B462" s="98"/>
      <c r="C462" s="98">
        <v>0</v>
      </c>
      <c r="D462" s="98">
        <v>0</v>
      </c>
      <c r="E462" s="98">
        <v>0</v>
      </c>
      <c r="F462" s="98">
        <v>0</v>
      </c>
      <c r="G462" s="98">
        <v>0</v>
      </c>
      <c r="H462" s="98">
        <v>0</v>
      </c>
      <c r="I462" s="98">
        <v>0</v>
      </c>
      <c r="J462" s="98">
        <v>0</v>
      </c>
      <c r="K462" s="98">
        <v>0</v>
      </c>
      <c r="L462" s="98">
        <v>0</v>
      </c>
      <c r="M462" s="98">
        <v>0</v>
      </c>
      <c r="N462" s="98">
        <v>0</v>
      </c>
      <c r="O462" s="98">
        <v>0</v>
      </c>
      <c r="P462" s="98">
        <v>0</v>
      </c>
      <c r="Q462" s="98">
        <v>0</v>
      </c>
      <c r="R462" s="98">
        <v>0</v>
      </c>
      <c r="S462" s="98">
        <v>0</v>
      </c>
      <c r="T462" s="98">
        <v>0</v>
      </c>
      <c r="U462" s="98">
        <v>0</v>
      </c>
      <c r="V462" s="98">
        <v>0</v>
      </c>
      <c r="W462" s="98">
        <v>0</v>
      </c>
      <c r="DA462" s="63" t="s">
        <v>4272</v>
      </c>
    </row>
    <row r="463" spans="1:105" ht="12" customHeight="1" x14ac:dyDescent="0.25">
      <c r="A463" s="108" t="s">
        <v>52</v>
      </c>
      <c r="B463" s="98"/>
      <c r="C463" s="98">
        <v>0</v>
      </c>
      <c r="D463" s="98">
        <v>0</v>
      </c>
      <c r="E463" s="98">
        <v>0</v>
      </c>
      <c r="F463" s="98">
        <v>0</v>
      </c>
      <c r="G463" s="98">
        <v>0</v>
      </c>
      <c r="H463" s="98">
        <v>0</v>
      </c>
      <c r="I463" s="98">
        <v>0</v>
      </c>
      <c r="J463" s="98">
        <v>0</v>
      </c>
      <c r="K463" s="98">
        <v>0</v>
      </c>
      <c r="L463" s="98">
        <v>0</v>
      </c>
      <c r="M463" s="98">
        <v>0</v>
      </c>
      <c r="N463" s="98">
        <v>0</v>
      </c>
      <c r="O463" s="98">
        <v>0</v>
      </c>
      <c r="P463" s="98">
        <v>0</v>
      </c>
      <c r="Q463" s="98">
        <v>0</v>
      </c>
      <c r="R463" s="98">
        <v>0</v>
      </c>
      <c r="S463" s="98">
        <v>0</v>
      </c>
      <c r="T463" s="98">
        <v>0</v>
      </c>
      <c r="U463" s="98">
        <v>0</v>
      </c>
      <c r="V463" s="98">
        <v>0</v>
      </c>
      <c r="W463" s="98">
        <v>0</v>
      </c>
      <c r="DA463" s="63" t="s">
        <v>4273</v>
      </c>
    </row>
    <row r="464" spans="1:105" ht="12" customHeight="1" x14ac:dyDescent="0.25">
      <c r="A464" s="121" t="s">
        <v>54</v>
      </c>
      <c r="B464" s="122"/>
      <c r="C464" s="122">
        <v>112.79367817669326</v>
      </c>
      <c r="D464" s="122">
        <v>104.36359502704397</v>
      </c>
      <c r="E464" s="122">
        <v>90.930193660711979</v>
      </c>
      <c r="F464" s="122">
        <v>133.70874798088605</v>
      </c>
      <c r="G464" s="122">
        <v>166.70162096189972</v>
      </c>
      <c r="H464" s="122">
        <v>173.3900781810778</v>
      </c>
      <c r="I464" s="122">
        <v>177.25914643059946</v>
      </c>
      <c r="J464" s="122">
        <v>149.63829966437891</v>
      </c>
      <c r="K464" s="122">
        <v>149.19617071726992</v>
      </c>
      <c r="L464" s="122">
        <v>128.74463885223452</v>
      </c>
      <c r="M464" s="122">
        <v>138.5312389460872</v>
      </c>
      <c r="N464" s="122">
        <v>171.27148840039936</v>
      </c>
      <c r="O464" s="122">
        <v>175.86849313031911</v>
      </c>
      <c r="P464" s="122">
        <v>171.2988988772679</v>
      </c>
      <c r="Q464" s="122">
        <v>157.27046348193647</v>
      </c>
      <c r="R464" s="122">
        <v>148.21725433220584</v>
      </c>
      <c r="S464" s="122">
        <v>155.6369385042241</v>
      </c>
      <c r="T464" s="122">
        <v>173.59092416645782</v>
      </c>
      <c r="U464" s="122">
        <v>166.66044673306652</v>
      </c>
      <c r="V464" s="122">
        <v>170.42751486026478</v>
      </c>
      <c r="W464" s="122">
        <v>223.19351164340711</v>
      </c>
      <c r="DA464" s="130" t="s">
        <v>4274</v>
      </c>
    </row>
    <row r="465" spans="1:105" ht="12" customHeight="1" x14ac:dyDescent="0.25">
      <c r="A465" s="97" t="s">
        <v>51</v>
      </c>
      <c r="B465" s="98"/>
      <c r="C465" s="98">
        <v>201.32162357047469</v>
      </c>
      <c r="D465" s="98">
        <v>240.13154375981767</v>
      </c>
      <c r="E465" s="98">
        <v>309.74557053384683</v>
      </c>
      <c r="F465" s="98">
        <v>313.26618741458333</v>
      </c>
      <c r="G465" s="98">
        <v>312.91053758261376</v>
      </c>
      <c r="H465" s="98">
        <v>330.0003386291678</v>
      </c>
      <c r="I465" s="98">
        <v>311.86327058277698</v>
      </c>
      <c r="J465" s="98">
        <v>334.00074616335428</v>
      </c>
      <c r="K465" s="98">
        <v>343.6520868502493</v>
      </c>
      <c r="L465" s="98">
        <v>351.89589859724106</v>
      </c>
      <c r="M465" s="98">
        <v>335.61197389955936</v>
      </c>
      <c r="N465" s="98">
        <v>336.92539274185151</v>
      </c>
      <c r="O465" s="98">
        <v>327.25099814603755</v>
      </c>
      <c r="P465" s="98">
        <v>326.14446926836956</v>
      </c>
      <c r="Q465" s="98">
        <v>322.10273621596349</v>
      </c>
      <c r="R465" s="98">
        <v>328.04808443334196</v>
      </c>
      <c r="S465" s="98">
        <v>341.5082891225511</v>
      </c>
      <c r="T465" s="98">
        <v>343.56766271750178</v>
      </c>
      <c r="U465" s="98">
        <v>312.114204631044</v>
      </c>
      <c r="V465" s="98">
        <v>347.42662038968848</v>
      </c>
      <c r="W465" s="98">
        <v>326.20225460846166</v>
      </c>
      <c r="DA465" s="63" t="s">
        <v>4275</v>
      </c>
    </row>
    <row r="466" spans="1:105" ht="12" customHeight="1" x14ac:dyDescent="0.25">
      <c r="A466" s="97" t="s">
        <v>50</v>
      </c>
      <c r="B466" s="98"/>
      <c r="C466" s="98">
        <v>141.89055130876514</v>
      </c>
      <c r="D466" s="98">
        <v>153.89160115245866</v>
      </c>
      <c r="E466" s="98">
        <v>204.54116795935778</v>
      </c>
      <c r="F466" s="98">
        <v>205.36692908234707</v>
      </c>
      <c r="G466" s="98">
        <v>200.84984904825686</v>
      </c>
      <c r="H466" s="98">
        <v>204.15673215723774</v>
      </c>
      <c r="I466" s="98">
        <v>212.92279085329875</v>
      </c>
      <c r="J466" s="98">
        <v>219.56665575369678</v>
      </c>
      <c r="K466" s="98">
        <v>226.65067813894231</v>
      </c>
      <c r="L466" s="98">
        <v>229.77403988823019</v>
      </c>
      <c r="M466" s="98">
        <v>220.11643700671686</v>
      </c>
      <c r="N466" s="98">
        <v>220.96156813670282</v>
      </c>
      <c r="O466" s="98">
        <v>212.21797267457725</v>
      </c>
      <c r="P466" s="98">
        <v>210.24100282767293</v>
      </c>
      <c r="Q466" s="98">
        <v>209.18542611561941</v>
      </c>
      <c r="R466" s="98">
        <v>211.73137171476634</v>
      </c>
      <c r="S466" s="98">
        <v>213.18378529092183</v>
      </c>
      <c r="T466" s="98">
        <v>218.96438004775601</v>
      </c>
      <c r="U466" s="98">
        <v>228.40635058561276</v>
      </c>
      <c r="V466" s="98">
        <v>216.46378833731086</v>
      </c>
      <c r="W466" s="98">
        <v>208.92560125975419</v>
      </c>
      <c r="DA466" s="63" t="s">
        <v>4276</v>
      </c>
    </row>
    <row r="467" spans="1:105" ht="12" customHeight="1" x14ac:dyDescent="0.25">
      <c r="A467" s="109" t="s">
        <v>120</v>
      </c>
      <c r="B467" s="33"/>
      <c r="C467" s="33">
        <v>0</v>
      </c>
      <c r="D467" s="33">
        <v>0</v>
      </c>
      <c r="E467" s="33">
        <v>0</v>
      </c>
      <c r="F467" s="33">
        <v>0</v>
      </c>
      <c r="G467" s="33">
        <v>0</v>
      </c>
      <c r="H467" s="33">
        <v>0</v>
      </c>
      <c r="I467" s="33">
        <v>0</v>
      </c>
      <c r="J467" s="33">
        <v>0</v>
      </c>
      <c r="K467" s="33">
        <v>0</v>
      </c>
      <c r="L467" s="33">
        <v>0</v>
      </c>
      <c r="M467" s="33">
        <v>0</v>
      </c>
      <c r="N467" s="33">
        <v>0</v>
      </c>
      <c r="O467" s="33">
        <v>0</v>
      </c>
      <c r="P467" s="33">
        <v>0</v>
      </c>
      <c r="Q467" s="33">
        <v>0</v>
      </c>
      <c r="R467" s="33">
        <v>0</v>
      </c>
      <c r="S467" s="33">
        <v>0</v>
      </c>
      <c r="T467" s="33">
        <v>0</v>
      </c>
      <c r="U467" s="33">
        <v>0</v>
      </c>
      <c r="V467" s="33">
        <v>0</v>
      </c>
      <c r="W467" s="33">
        <v>0</v>
      </c>
      <c r="DA467" s="60" t="s">
        <v>4277</v>
      </c>
    </row>
    <row r="469" spans="1:105" ht="12" customHeight="1" x14ac:dyDescent="0.25">
      <c r="A469" s="116" t="s">
        <v>158</v>
      </c>
      <c r="B469" s="118"/>
      <c r="C469" s="118">
        <f t="shared" ref="C469:Q469" si="240">C470+C473+C475+C485</f>
        <v>184.55295289556307</v>
      </c>
      <c r="D469" s="118">
        <f t="shared" si="240"/>
        <v>187.21437068620375</v>
      </c>
      <c r="E469" s="118">
        <f t="shared" si="240"/>
        <v>181.98681761639176</v>
      </c>
      <c r="F469" s="118">
        <f t="shared" si="240"/>
        <v>176.94189011611931</v>
      </c>
      <c r="G469" s="118">
        <f t="shared" si="240"/>
        <v>181.79318254416924</v>
      </c>
      <c r="H469" s="118">
        <f t="shared" si="240"/>
        <v>195.00067014263124</v>
      </c>
      <c r="I469" s="118">
        <f t="shared" si="240"/>
        <v>172.35553924623761</v>
      </c>
      <c r="J469" s="118">
        <f t="shared" si="240"/>
        <v>176.44887433916648</v>
      </c>
      <c r="K469" s="118">
        <f t="shared" si="240"/>
        <v>177.08012804178196</v>
      </c>
      <c r="L469" s="118">
        <f t="shared" si="240"/>
        <v>197.22247569933069</v>
      </c>
      <c r="M469" s="118">
        <f t="shared" si="240"/>
        <v>170.22987032111695</v>
      </c>
      <c r="N469" s="118">
        <f t="shared" si="240"/>
        <v>174.46531323728451</v>
      </c>
      <c r="O469" s="118">
        <f t="shared" si="240"/>
        <v>167.00250147795035</v>
      </c>
      <c r="P469" s="118">
        <f t="shared" si="240"/>
        <v>149.65144251083689</v>
      </c>
      <c r="Q469" s="118">
        <f t="shared" si="240"/>
        <v>142.62045367613158</v>
      </c>
      <c r="R469" s="118">
        <f t="shared" ref="R469:V469" si="241">R470+R473+R475+R485</f>
        <v>147.8150399329316</v>
      </c>
      <c r="S469" s="118">
        <f t="shared" si="241"/>
        <v>146.31079754679783</v>
      </c>
      <c r="T469" s="118">
        <f t="shared" si="241"/>
        <v>142.54361998286569</v>
      </c>
      <c r="U469" s="118">
        <f t="shared" si="241"/>
        <v>117.38604397079636</v>
      </c>
      <c r="V469" s="118">
        <f t="shared" si="241"/>
        <v>119.2455202048651</v>
      </c>
      <c r="W469" s="118">
        <f t="shared" ref="W469" si="242">W470+W473+W475+W485</f>
        <v>110.1124463614764</v>
      </c>
      <c r="DA469" s="129" t="s">
        <v>4426</v>
      </c>
    </row>
    <row r="470" spans="1:105" ht="12" customHeight="1" x14ac:dyDescent="0.25">
      <c r="A470" s="121" t="s">
        <v>57</v>
      </c>
      <c r="B470" s="123"/>
      <c r="C470" s="123">
        <f t="shared" ref="C470:Q470" si="243">SUM(C471:C472)</f>
        <v>162.35719463316943</v>
      </c>
      <c r="D470" s="123">
        <f t="shared" si="243"/>
        <v>164.97364448844334</v>
      </c>
      <c r="E470" s="123">
        <f t="shared" si="243"/>
        <v>151.93291599566751</v>
      </c>
      <c r="F470" s="123">
        <f t="shared" si="243"/>
        <v>148.1956307561093</v>
      </c>
      <c r="G470" s="123">
        <f t="shared" si="243"/>
        <v>154.07926505025335</v>
      </c>
      <c r="H470" s="123">
        <f t="shared" si="243"/>
        <v>165.9598802159332</v>
      </c>
      <c r="I470" s="123">
        <f t="shared" si="243"/>
        <v>144.12382059266176</v>
      </c>
      <c r="J470" s="123">
        <f t="shared" si="243"/>
        <v>147.51323211184805</v>
      </c>
      <c r="K470" s="123">
        <f t="shared" si="243"/>
        <v>147.8664238134038</v>
      </c>
      <c r="L470" s="123">
        <f t="shared" si="243"/>
        <v>166.53462996359755</v>
      </c>
      <c r="M470" s="123">
        <f t="shared" si="243"/>
        <v>140.48474720462775</v>
      </c>
      <c r="N470" s="123">
        <f t="shared" si="243"/>
        <v>144.37597962534653</v>
      </c>
      <c r="O470" s="123">
        <f t="shared" si="243"/>
        <v>137.36894976692557</v>
      </c>
      <c r="P470" s="123">
        <f t="shared" si="243"/>
        <v>120.51495551270077</v>
      </c>
      <c r="Q470" s="123">
        <f t="shared" si="243"/>
        <v>113.71091767216076</v>
      </c>
      <c r="R470" s="123">
        <f t="shared" ref="R470:V470" si="244">SUM(R471:R472)</f>
        <v>118.64354322038176</v>
      </c>
      <c r="S470" s="123">
        <f t="shared" si="244"/>
        <v>116.433878343236</v>
      </c>
      <c r="T470" s="123">
        <f t="shared" si="244"/>
        <v>112.66420420849232</v>
      </c>
      <c r="U470" s="123">
        <f t="shared" si="244"/>
        <v>89.201461671788408</v>
      </c>
      <c r="V470" s="123">
        <f t="shared" si="244"/>
        <v>90.700488223225321</v>
      </c>
      <c r="W470" s="123">
        <f t="shared" ref="W470" si="245">SUM(W471:W472)</f>
        <v>81.385023644947523</v>
      </c>
      <c r="DA470" s="130" t="s">
        <v>4427</v>
      </c>
    </row>
    <row r="471" spans="1:105" ht="12" customHeight="1" x14ac:dyDescent="0.25">
      <c r="A471" s="97" t="s">
        <v>51</v>
      </c>
      <c r="B471" s="99"/>
      <c r="C471" s="99">
        <v>161.5445095207069</v>
      </c>
      <c r="D471" s="99">
        <v>164.15048582339961</v>
      </c>
      <c r="E471" s="99">
        <v>151.16969257754124</v>
      </c>
      <c r="F471" s="99">
        <v>147.45812921967078</v>
      </c>
      <c r="G471" s="99">
        <v>153.3181228007254</v>
      </c>
      <c r="H471" s="99">
        <v>165.13673162755725</v>
      </c>
      <c r="I471" s="99">
        <v>143.42185690070386</v>
      </c>
      <c r="J471" s="99">
        <v>146.79591830474519</v>
      </c>
      <c r="K471" s="99">
        <v>147.15119358990637</v>
      </c>
      <c r="L471" s="99">
        <v>165.72006910671311</v>
      </c>
      <c r="M471" s="99">
        <v>139.80872753700388</v>
      </c>
      <c r="N471" s="99">
        <v>143.68183835109033</v>
      </c>
      <c r="O471" s="99">
        <v>136.71478095198424</v>
      </c>
      <c r="P471" s="99">
        <v>119.95569885331196</v>
      </c>
      <c r="Q471" s="99">
        <v>113.18644416483281</v>
      </c>
      <c r="R471" s="99">
        <v>118.08798063204959</v>
      </c>
      <c r="S471" s="99">
        <v>115.87962592232172</v>
      </c>
      <c r="T471" s="99">
        <v>112.10543314509397</v>
      </c>
      <c r="U471" s="99">
        <v>88.758091691200335</v>
      </c>
      <c r="V471" s="99">
        <v>90.242049960128313</v>
      </c>
      <c r="W471" s="99">
        <v>80.978131553076111</v>
      </c>
      <c r="DA471" s="63" t="s">
        <v>4428</v>
      </c>
    </row>
    <row r="472" spans="1:105" ht="12" customHeight="1" x14ac:dyDescent="0.25">
      <c r="A472" s="97" t="s">
        <v>53</v>
      </c>
      <c r="B472" s="99"/>
      <c r="C472" s="99">
        <v>0.81268511246253416</v>
      </c>
      <c r="D472" s="99">
        <v>0.82315866504372959</v>
      </c>
      <c r="E472" s="99">
        <v>0.76322341812628114</v>
      </c>
      <c r="F472" s="99">
        <v>0.73750153643852101</v>
      </c>
      <c r="G472" s="99">
        <v>0.76114224952794485</v>
      </c>
      <c r="H472" s="99">
        <v>0.82314858837594151</v>
      </c>
      <c r="I472" s="99">
        <v>0.70196369195789021</v>
      </c>
      <c r="J472" s="99">
        <v>0.71731380710287884</v>
      </c>
      <c r="K472" s="99">
        <v>0.71523022349743359</v>
      </c>
      <c r="L472" s="99">
        <v>0.81456085688443836</v>
      </c>
      <c r="M472" s="99">
        <v>0.67601966762388821</v>
      </c>
      <c r="N472" s="99">
        <v>0.69414127425619465</v>
      </c>
      <c r="O472" s="99">
        <v>0.65416881494131895</v>
      </c>
      <c r="P472" s="99">
        <v>0.55925665938881197</v>
      </c>
      <c r="Q472" s="99">
        <v>0.5244735073279585</v>
      </c>
      <c r="R472" s="99">
        <v>0.55556258833216587</v>
      </c>
      <c r="S472" s="99">
        <v>0.55425242091427507</v>
      </c>
      <c r="T472" s="99">
        <v>0.55877106339835003</v>
      </c>
      <c r="U472" s="99">
        <v>0.44336998058807769</v>
      </c>
      <c r="V472" s="99">
        <v>0.4584382630970128</v>
      </c>
      <c r="W472" s="99">
        <v>0.40689209187140735</v>
      </c>
      <c r="DA472" s="63" t="s">
        <v>4429</v>
      </c>
    </row>
    <row r="473" spans="1:105" ht="12" customHeight="1" x14ac:dyDescent="0.25">
      <c r="A473" s="121" t="s">
        <v>92</v>
      </c>
      <c r="B473" s="123"/>
      <c r="C473" s="123">
        <f t="shared" ref="C473:W473" si="246">C474</f>
        <v>3.5798492363671143E-4</v>
      </c>
      <c r="D473" s="123">
        <f t="shared" si="246"/>
        <v>6.9723578509155572E-4</v>
      </c>
      <c r="E473" s="123">
        <f t="shared" si="246"/>
        <v>2.4005059294664815E-3</v>
      </c>
      <c r="F473" s="123">
        <f t="shared" si="246"/>
        <v>5.6123051955811361E-3</v>
      </c>
      <c r="G473" s="123">
        <f t="shared" si="246"/>
        <v>2.8219012124271773E-3</v>
      </c>
      <c r="H473" s="123">
        <f t="shared" si="246"/>
        <v>6.9475133726123418E-3</v>
      </c>
      <c r="I473" s="123">
        <f t="shared" si="246"/>
        <v>1.737121682055948E-2</v>
      </c>
      <c r="J473" s="123">
        <f t="shared" si="246"/>
        <v>2.2366003107628957E-2</v>
      </c>
      <c r="K473" s="123">
        <f t="shared" si="246"/>
        <v>2.8994845807792588E-2</v>
      </c>
      <c r="L473" s="123">
        <f t="shared" si="246"/>
        <v>2.8625077605512833E-2</v>
      </c>
      <c r="M473" s="123">
        <f t="shared" si="246"/>
        <v>3.7514814881012347E-2</v>
      </c>
      <c r="N473" s="123">
        <f t="shared" si="246"/>
        <v>3.6697724997290189E-2</v>
      </c>
      <c r="O473" s="123">
        <f t="shared" si="246"/>
        <v>6.3678550086464641E-2</v>
      </c>
      <c r="P473" s="123">
        <f t="shared" si="246"/>
        <v>8.3136853684132275E-2</v>
      </c>
      <c r="Q473" s="123">
        <f t="shared" si="246"/>
        <v>0.19157924160447459</v>
      </c>
      <c r="R473" s="123">
        <f t="shared" si="246"/>
        <v>0.13827096430087132</v>
      </c>
      <c r="S473" s="123">
        <f t="shared" si="246"/>
        <v>0.114351587577579</v>
      </c>
      <c r="T473" s="123">
        <f t="shared" si="246"/>
        <v>0.12644474253681842</v>
      </c>
      <c r="U473" s="123">
        <f t="shared" si="246"/>
        <v>0.12853457611567076</v>
      </c>
      <c r="V473" s="123">
        <f t="shared" si="246"/>
        <v>8.1349391091193407E-2</v>
      </c>
      <c r="W473" s="123">
        <f t="shared" si="246"/>
        <v>4.4214502092706019E-2</v>
      </c>
      <c r="DA473" s="130" t="s">
        <v>4430</v>
      </c>
    </row>
    <row r="474" spans="1:105" ht="12" customHeight="1" x14ac:dyDescent="0.25">
      <c r="A474" s="97" t="s">
        <v>53</v>
      </c>
      <c r="B474" s="99"/>
      <c r="C474" s="99">
        <f>RES_hhdet_in_fecs!C8</f>
        <v>3.5798492363671143E-4</v>
      </c>
      <c r="D474" s="99">
        <f>RES_hhdet_in_fecs!D8</f>
        <v>6.9723578509155572E-4</v>
      </c>
      <c r="E474" s="99">
        <f>RES_hhdet_in_fecs!E8</f>
        <v>2.4005059294664815E-3</v>
      </c>
      <c r="F474" s="99">
        <f>RES_hhdet_in_fecs!F8</f>
        <v>5.6123051955811361E-3</v>
      </c>
      <c r="G474" s="99">
        <f>RES_hhdet_in_fecs!G8</f>
        <v>2.8219012124271773E-3</v>
      </c>
      <c r="H474" s="99">
        <f>RES_hhdet_in_fecs!H8</f>
        <v>6.9475133726123418E-3</v>
      </c>
      <c r="I474" s="99">
        <f>RES_hhdet_in_fecs!I8</f>
        <v>1.737121682055948E-2</v>
      </c>
      <c r="J474" s="99">
        <f>RES_hhdet_in_fecs!J8</f>
        <v>2.2366003107628957E-2</v>
      </c>
      <c r="K474" s="99">
        <f>RES_hhdet_in_fecs!K8</f>
        <v>2.8994845807792588E-2</v>
      </c>
      <c r="L474" s="99">
        <f>RES_hhdet_in_fecs!L8</f>
        <v>2.8625077605512833E-2</v>
      </c>
      <c r="M474" s="99">
        <f>RES_hhdet_in_fecs!M8</f>
        <v>3.7514814881012347E-2</v>
      </c>
      <c r="N474" s="99">
        <f>RES_hhdet_in_fecs!N8</f>
        <v>3.6697724997290189E-2</v>
      </c>
      <c r="O474" s="99">
        <f>RES_hhdet_in_fecs!O8</f>
        <v>6.3678550086464641E-2</v>
      </c>
      <c r="P474" s="99">
        <f>RES_hhdet_in_fecs!P8</f>
        <v>8.3136853684132275E-2</v>
      </c>
      <c r="Q474" s="99">
        <f>RES_hhdet_in_fecs!Q8</f>
        <v>0.19157924160447459</v>
      </c>
      <c r="R474" s="99">
        <f>RES_hhdet_in_fecs!R8</f>
        <v>0.13827096430087132</v>
      </c>
      <c r="S474" s="99">
        <f>RES_hhdet_in_fecs!S8</f>
        <v>0.114351587577579</v>
      </c>
      <c r="T474" s="99">
        <f>RES_hhdet_in_fecs!T8</f>
        <v>0.12644474253681842</v>
      </c>
      <c r="U474" s="99">
        <f>RES_hhdet_in_fecs!U8</f>
        <v>0.12853457611567076</v>
      </c>
      <c r="V474" s="99">
        <f>RES_hhdet_in_fecs!V8</f>
        <v>8.1349391091193407E-2</v>
      </c>
      <c r="W474" s="99">
        <f>RES_hhdet_in_fecs!W8</f>
        <v>4.4214502092706019E-2</v>
      </c>
      <c r="DA474" s="63" t="s">
        <v>4431</v>
      </c>
    </row>
    <row r="475" spans="1:105" ht="12" customHeight="1" x14ac:dyDescent="0.25">
      <c r="A475" s="121" t="s">
        <v>55</v>
      </c>
      <c r="B475" s="123"/>
      <c r="C475" s="123">
        <v>14.573066871045667</v>
      </c>
      <c r="D475" s="123">
        <v>14.916429727497613</v>
      </c>
      <c r="E475" s="123">
        <v>18.195351968418191</v>
      </c>
      <c r="F475" s="123">
        <v>17.326389207989006</v>
      </c>
      <c r="G475" s="123">
        <v>16.845282317656253</v>
      </c>
      <c r="H475" s="123">
        <v>17.671760798961554</v>
      </c>
      <c r="I475" s="123">
        <v>16.736008472811015</v>
      </c>
      <c r="J475" s="123">
        <v>17.539089368966359</v>
      </c>
      <c r="K475" s="123">
        <v>17.61398184715938</v>
      </c>
      <c r="L475" s="123">
        <v>18.784216297990188</v>
      </c>
      <c r="M475" s="123">
        <v>18.417845734522302</v>
      </c>
      <c r="N475" s="123">
        <v>18.433780028816788</v>
      </c>
      <c r="O475" s="123">
        <v>18.143675393862196</v>
      </c>
      <c r="P475" s="123">
        <v>17.888692864327901</v>
      </c>
      <c r="Q475" s="123">
        <v>17.797740204597947</v>
      </c>
      <c r="R475" s="123">
        <v>18.144964488550848</v>
      </c>
      <c r="S475" s="123">
        <v>18.69178244744241</v>
      </c>
      <c r="T475" s="123">
        <v>18.36409280484779</v>
      </c>
      <c r="U475" s="123">
        <v>16.528140310638342</v>
      </c>
      <c r="V475" s="123">
        <v>17.200165917222343</v>
      </c>
      <c r="W475" s="123">
        <v>17.170822953221904</v>
      </c>
      <c r="DA475" s="130" t="s">
        <v>4432</v>
      </c>
    </row>
    <row r="476" spans="1:105" ht="12" customHeight="1" x14ac:dyDescent="0.25">
      <c r="A476" s="97" t="s">
        <v>143</v>
      </c>
      <c r="B476" s="99"/>
      <c r="C476" s="99">
        <v>14.520869818394166</v>
      </c>
      <c r="D476" s="99">
        <v>15.757641597424142</v>
      </c>
      <c r="E476" s="99">
        <v>15.979734337862247</v>
      </c>
      <c r="F476" s="99">
        <v>16.562750429838751</v>
      </c>
      <c r="G476" s="99">
        <v>16.923942520742795</v>
      </c>
      <c r="H476" s="99">
        <v>17.554899312478799</v>
      </c>
      <c r="I476" s="99">
        <v>16.528524288261071</v>
      </c>
      <c r="J476" s="99">
        <v>17.385548422085204</v>
      </c>
      <c r="K476" s="99">
        <v>17.863208437907076</v>
      </c>
      <c r="L476" s="99">
        <v>18.197977599030782</v>
      </c>
      <c r="M476" s="99">
        <v>17.964904672769105</v>
      </c>
      <c r="N476" s="99">
        <v>18.385505332901829</v>
      </c>
      <c r="O476" s="99">
        <v>18.529145820065338</v>
      </c>
      <c r="P476" s="99">
        <v>18.638963782513187</v>
      </c>
      <c r="Q476" s="99">
        <v>18.283297630799471</v>
      </c>
      <c r="R476" s="99">
        <v>18.592592399256535</v>
      </c>
      <c r="S476" s="99">
        <v>18.981021941937446</v>
      </c>
      <c r="T476" s="99">
        <v>19.346564278582665</v>
      </c>
      <c r="U476" s="99">
        <v>16.059763066908943</v>
      </c>
      <c r="V476" s="99">
        <v>17.120389940829636</v>
      </c>
      <c r="W476" s="99">
        <v>17.170869570738926</v>
      </c>
      <c r="DA476" s="63" t="s">
        <v>4433</v>
      </c>
    </row>
    <row r="477" spans="1:105" ht="12" customHeight="1" x14ac:dyDescent="0.25">
      <c r="A477" s="97" t="s">
        <v>124</v>
      </c>
      <c r="B477" s="99"/>
      <c r="C477" s="99">
        <v>17.648549727375809</v>
      </c>
      <c r="D477" s="99">
        <v>17.81069174278289</v>
      </c>
      <c r="E477" s="99">
        <v>18.637189788810847</v>
      </c>
      <c r="F477" s="99">
        <v>19.175125019384968</v>
      </c>
      <c r="G477" s="99">
        <v>19.279286884739406</v>
      </c>
      <c r="H477" s="99">
        <v>19.412827288379361</v>
      </c>
      <c r="I477" s="99">
        <v>20.056502348605306</v>
      </c>
      <c r="J477" s="99">
        <v>20.462479205913521</v>
      </c>
      <c r="K477" s="99">
        <v>21.003701536056248</v>
      </c>
      <c r="L477" s="99">
        <v>21.141647626733473</v>
      </c>
      <c r="M477" s="99">
        <v>20.65170004252445</v>
      </c>
      <c r="N477" s="99">
        <v>21.088540571944979</v>
      </c>
      <c r="O477" s="99">
        <v>20.060756656854586</v>
      </c>
      <c r="P477" s="99">
        <v>19.431619327754163</v>
      </c>
      <c r="Q477" s="99">
        <v>18.652734709114739</v>
      </c>
      <c r="R477" s="99">
        <v>18.758928026556323</v>
      </c>
      <c r="S477" s="99">
        <v>18.750940156094291</v>
      </c>
      <c r="T477" s="99">
        <v>18.979644886703529</v>
      </c>
      <c r="U477" s="99">
        <v>19.762490220276405</v>
      </c>
      <c r="V477" s="99">
        <v>19.27563523075893</v>
      </c>
      <c r="W477" s="99">
        <v>0</v>
      </c>
      <c r="DA477" s="63" t="s">
        <v>4434</v>
      </c>
    </row>
    <row r="478" spans="1:105" ht="12" customHeight="1" x14ac:dyDescent="0.25">
      <c r="A478" s="97" t="s">
        <v>123</v>
      </c>
      <c r="B478" s="99"/>
      <c r="C478" s="99">
        <v>0</v>
      </c>
      <c r="D478" s="99">
        <v>0</v>
      </c>
      <c r="E478" s="99">
        <v>0</v>
      </c>
      <c r="F478" s="99">
        <v>0</v>
      </c>
      <c r="G478" s="99">
        <v>0</v>
      </c>
      <c r="H478" s="99">
        <v>0</v>
      </c>
      <c r="I478" s="99">
        <v>0</v>
      </c>
      <c r="J478" s="99">
        <v>0</v>
      </c>
      <c r="K478" s="99">
        <v>16.705452388117752</v>
      </c>
      <c r="L478" s="99">
        <v>17.051632549731863</v>
      </c>
      <c r="M478" s="99">
        <v>16.615478003213294</v>
      </c>
      <c r="N478" s="99">
        <v>17.025025236803664</v>
      </c>
      <c r="O478" s="99">
        <v>16.572050350162971</v>
      </c>
      <c r="P478" s="99">
        <v>16.343309763886477</v>
      </c>
      <c r="Q478" s="99">
        <v>16.009789585556874</v>
      </c>
      <c r="R478" s="99">
        <v>16.263745317178845</v>
      </c>
      <c r="S478" s="99">
        <v>16.397730854892846</v>
      </c>
      <c r="T478" s="99">
        <v>17.105911639731676</v>
      </c>
      <c r="U478" s="99">
        <v>17.724148155577417</v>
      </c>
      <c r="V478" s="99">
        <v>17.35152623640867</v>
      </c>
      <c r="W478" s="99">
        <v>0</v>
      </c>
      <c r="DA478" s="63" t="s">
        <v>4435</v>
      </c>
    </row>
    <row r="479" spans="1:105" ht="12" customHeight="1" x14ac:dyDescent="0.25">
      <c r="A479" s="100" t="s">
        <v>50</v>
      </c>
      <c r="B479" s="102"/>
      <c r="C479" s="102">
        <v>0</v>
      </c>
      <c r="D479" s="102">
        <v>0</v>
      </c>
      <c r="E479" s="102">
        <v>0</v>
      </c>
      <c r="F479" s="102">
        <v>0</v>
      </c>
      <c r="G479" s="102">
        <v>0</v>
      </c>
      <c r="H479" s="102">
        <v>0</v>
      </c>
      <c r="I479" s="102">
        <v>0</v>
      </c>
      <c r="J479" s="102">
        <v>0</v>
      </c>
      <c r="K479" s="102">
        <v>10.374912895319964</v>
      </c>
      <c r="L479" s="102">
        <v>10.905877970977501</v>
      </c>
      <c r="M479" s="102">
        <v>10.273610436174497</v>
      </c>
      <c r="N479" s="102">
        <v>10.136304679257275</v>
      </c>
      <c r="O479" s="102">
        <v>9.9141551837954776</v>
      </c>
      <c r="P479" s="102">
        <v>9.4319719735390812</v>
      </c>
      <c r="Q479" s="102">
        <v>9.1736239438996634</v>
      </c>
      <c r="R479" s="102">
        <v>9.1209560448736013</v>
      </c>
      <c r="S479" s="102">
        <v>8.9530912640257299</v>
      </c>
      <c r="T479" s="102">
        <v>10.598188745178888</v>
      </c>
      <c r="U479" s="102">
        <v>10.020557696410966</v>
      </c>
      <c r="V479" s="102">
        <v>9.6019273792238042</v>
      </c>
      <c r="W479" s="102">
        <v>0</v>
      </c>
      <c r="DA479" s="131" t="s">
        <v>4436</v>
      </c>
    </row>
    <row r="480" spans="1:105" ht="12" customHeight="1" x14ac:dyDescent="0.25">
      <c r="A480" s="103" t="s">
        <v>52</v>
      </c>
      <c r="B480" s="105"/>
      <c r="C480" s="105">
        <v>0</v>
      </c>
      <c r="D480" s="105">
        <v>0</v>
      </c>
      <c r="E480" s="105">
        <v>0</v>
      </c>
      <c r="F480" s="105">
        <v>0</v>
      </c>
      <c r="G480" s="105">
        <v>0</v>
      </c>
      <c r="H480" s="105">
        <v>0</v>
      </c>
      <c r="I480" s="105">
        <v>0</v>
      </c>
      <c r="J480" s="105">
        <v>0</v>
      </c>
      <c r="K480" s="105">
        <v>6.3305394927977927</v>
      </c>
      <c r="L480" s="105">
        <v>6.1457545787543637</v>
      </c>
      <c r="M480" s="105">
        <v>6.3418675670387943</v>
      </c>
      <c r="N480" s="105">
        <v>6.8887205575463861</v>
      </c>
      <c r="O480" s="105">
        <v>6.6578951663674957</v>
      </c>
      <c r="P480" s="105">
        <v>6.9113377903473969</v>
      </c>
      <c r="Q480" s="105">
        <v>6.836165641657213</v>
      </c>
      <c r="R480" s="105">
        <v>7.1427892723052429</v>
      </c>
      <c r="S480" s="105">
        <v>7.4446395908671148</v>
      </c>
      <c r="T480" s="105">
        <v>6.5077228945527876</v>
      </c>
      <c r="U480" s="105">
        <v>7.7035904591664472</v>
      </c>
      <c r="V480" s="105">
        <v>7.7495988571848669</v>
      </c>
      <c r="W480" s="105">
        <v>0</v>
      </c>
      <c r="DA480" s="132" t="s">
        <v>4437</v>
      </c>
    </row>
    <row r="481" spans="1:105" ht="12" customHeight="1" x14ac:dyDescent="0.25">
      <c r="A481" s="106" t="s">
        <v>122</v>
      </c>
      <c r="B481" s="102"/>
      <c r="C481" s="102">
        <v>13.429839605326192</v>
      </c>
      <c r="D481" s="102">
        <v>10.161520229569199</v>
      </c>
      <c r="E481" s="102">
        <v>21.417566413422591</v>
      </c>
      <c r="F481" s="102">
        <v>19.869101972095411</v>
      </c>
      <c r="G481" s="102">
        <v>15.691092543902005</v>
      </c>
      <c r="H481" s="102">
        <v>18.534155387222295</v>
      </c>
      <c r="I481" s="102">
        <v>16.928899825057382</v>
      </c>
      <c r="J481" s="102">
        <v>17.735999473671868</v>
      </c>
      <c r="K481" s="102">
        <v>18.614107847577305</v>
      </c>
      <c r="L481" s="102">
        <v>19.841885841044181</v>
      </c>
      <c r="M481" s="102">
        <v>19.323505642024084</v>
      </c>
      <c r="N481" s="102">
        <v>18.754591137488124</v>
      </c>
      <c r="O481" s="102">
        <v>19.672709050424725</v>
      </c>
      <c r="P481" s="102">
        <v>19.073759739510745</v>
      </c>
      <c r="Q481" s="102">
        <v>19.086460612237222</v>
      </c>
      <c r="R481" s="102">
        <v>19.019755913224419</v>
      </c>
      <c r="S481" s="102">
        <v>18.838656387814105</v>
      </c>
      <c r="T481" s="102">
        <v>0</v>
      </c>
      <c r="U481" s="102">
        <v>19.157157565749127</v>
      </c>
      <c r="V481" s="102">
        <v>0</v>
      </c>
      <c r="W481" s="102">
        <v>0</v>
      </c>
      <c r="DA481" s="131" t="s">
        <v>4438</v>
      </c>
    </row>
    <row r="482" spans="1:105" ht="12" customHeight="1" x14ac:dyDescent="0.25">
      <c r="A482" s="107" t="s">
        <v>121</v>
      </c>
      <c r="B482" s="105"/>
      <c r="C482" s="105">
        <v>0</v>
      </c>
      <c r="D482" s="105">
        <v>0</v>
      </c>
      <c r="E482" s="105">
        <v>0</v>
      </c>
      <c r="F482" s="105">
        <v>0</v>
      </c>
      <c r="G482" s="105">
        <v>0</v>
      </c>
      <c r="H482" s="105">
        <v>0</v>
      </c>
      <c r="I482" s="105">
        <v>0</v>
      </c>
      <c r="J482" s="105">
        <v>0</v>
      </c>
      <c r="K482" s="105">
        <v>15.419718382189552</v>
      </c>
      <c r="L482" s="105">
        <v>16.609758201390271</v>
      </c>
      <c r="M482" s="105">
        <v>16.099806375960476</v>
      </c>
      <c r="N482" s="105">
        <v>15.604794906301665</v>
      </c>
      <c r="O482" s="105">
        <v>16.6296212838228</v>
      </c>
      <c r="P482" s="105">
        <v>16.309565061687106</v>
      </c>
      <c r="Q482" s="105">
        <v>16.559651040279583</v>
      </c>
      <c r="R482" s="105">
        <v>16.597386746735783</v>
      </c>
      <c r="S482" s="105">
        <v>16.490124902225919</v>
      </c>
      <c r="T482" s="105">
        <v>16.198037717884365</v>
      </c>
      <c r="U482" s="105">
        <v>17.076806796703991</v>
      </c>
      <c r="V482" s="105">
        <v>17.387118554574499</v>
      </c>
      <c r="W482" s="105">
        <v>16.762756517977017</v>
      </c>
      <c r="DA482" s="132" t="s">
        <v>4439</v>
      </c>
    </row>
    <row r="483" spans="1:105" ht="12" customHeight="1" x14ac:dyDescent="0.25">
      <c r="A483" s="108" t="s">
        <v>53</v>
      </c>
      <c r="B483" s="99"/>
      <c r="C483" s="99">
        <v>0</v>
      </c>
      <c r="D483" s="99">
        <v>0</v>
      </c>
      <c r="E483" s="99">
        <v>0</v>
      </c>
      <c r="F483" s="99">
        <v>0</v>
      </c>
      <c r="G483" s="99">
        <v>0</v>
      </c>
      <c r="H483" s="99">
        <v>0</v>
      </c>
      <c r="I483" s="99">
        <v>0</v>
      </c>
      <c r="J483" s="99">
        <v>0</v>
      </c>
      <c r="K483" s="99">
        <v>9.1984431175497061</v>
      </c>
      <c r="L483" s="99">
        <v>10.24990229891813</v>
      </c>
      <c r="M483" s="99">
        <v>9.6118907567090943</v>
      </c>
      <c r="N483" s="99">
        <v>9.0020921184129925</v>
      </c>
      <c r="O483" s="99">
        <v>9.7426936583523993</v>
      </c>
      <c r="P483" s="99">
        <v>9.2966568668885508</v>
      </c>
      <c r="Q483" s="99">
        <v>9.4526163231879874</v>
      </c>
      <c r="R483" s="99">
        <v>9.3282430582918323</v>
      </c>
      <c r="S483" s="99">
        <v>9.0552555853927004</v>
      </c>
      <c r="T483" s="99">
        <v>9.9791998051972861</v>
      </c>
      <c r="U483" s="99">
        <v>9.7130940032253523</v>
      </c>
      <c r="V483" s="99">
        <v>9.7177386858930745</v>
      </c>
      <c r="W483" s="99">
        <v>8.9930512167280128</v>
      </c>
      <c r="DA483" s="63" t="s">
        <v>4440</v>
      </c>
    </row>
    <row r="484" spans="1:105" ht="12" customHeight="1" x14ac:dyDescent="0.25">
      <c r="A484" s="108" t="s">
        <v>52</v>
      </c>
      <c r="B484" s="99"/>
      <c r="C484" s="99">
        <v>0</v>
      </c>
      <c r="D484" s="99">
        <v>0</v>
      </c>
      <c r="E484" s="99">
        <v>0</v>
      </c>
      <c r="F484" s="99">
        <v>0</v>
      </c>
      <c r="G484" s="99">
        <v>0</v>
      </c>
      <c r="H484" s="99">
        <v>0</v>
      </c>
      <c r="I484" s="99">
        <v>0</v>
      </c>
      <c r="J484" s="99">
        <v>0</v>
      </c>
      <c r="K484" s="99">
        <v>6.2212752646398473</v>
      </c>
      <c r="L484" s="99">
        <v>6.3598559024721428</v>
      </c>
      <c r="M484" s="99">
        <v>6.4879156192513818</v>
      </c>
      <c r="N484" s="99">
        <v>6.6027027878886724</v>
      </c>
      <c r="O484" s="99">
        <v>6.8869276254704017</v>
      </c>
      <c r="P484" s="99">
        <v>7.0129081947985519</v>
      </c>
      <c r="Q484" s="99">
        <v>7.1070347170915946</v>
      </c>
      <c r="R484" s="99">
        <v>7.2691436884439478</v>
      </c>
      <c r="S484" s="99">
        <v>7.4348693168332165</v>
      </c>
      <c r="T484" s="99">
        <v>6.2188379126870776</v>
      </c>
      <c r="U484" s="99">
        <v>7.3637127934786397</v>
      </c>
      <c r="V484" s="99">
        <v>7.669379868681423</v>
      </c>
      <c r="W484" s="99">
        <v>7.7697053012490054</v>
      </c>
      <c r="DA484" s="63" t="s">
        <v>4441</v>
      </c>
    </row>
    <row r="485" spans="1:105" ht="12" customHeight="1" x14ac:dyDescent="0.25">
      <c r="A485" s="121" t="s">
        <v>54</v>
      </c>
      <c r="B485" s="123"/>
      <c r="C485" s="123">
        <v>7.6223334064243655</v>
      </c>
      <c r="D485" s="123">
        <v>7.3235992344777028</v>
      </c>
      <c r="E485" s="123">
        <v>11.856149146376604</v>
      </c>
      <c r="F485" s="123">
        <v>11.414257846825443</v>
      </c>
      <c r="G485" s="123">
        <v>10.865813275047202</v>
      </c>
      <c r="H485" s="123">
        <v>11.362081614363902</v>
      </c>
      <c r="I485" s="123">
        <v>11.478338963944269</v>
      </c>
      <c r="J485" s="123">
        <v>11.374186855244423</v>
      </c>
      <c r="K485" s="123">
        <v>11.570727535410992</v>
      </c>
      <c r="L485" s="123">
        <v>11.87500436013744</v>
      </c>
      <c r="M485" s="123">
        <v>11.289762567085889</v>
      </c>
      <c r="N485" s="123">
        <v>11.61885585812392</v>
      </c>
      <c r="O485" s="123">
        <v>11.426197767076129</v>
      </c>
      <c r="P485" s="123">
        <v>11.164657280124093</v>
      </c>
      <c r="Q485" s="123">
        <v>10.920216557768379</v>
      </c>
      <c r="R485" s="123">
        <v>10.888261259698119</v>
      </c>
      <c r="S485" s="123">
        <v>11.070785168541839</v>
      </c>
      <c r="T485" s="123">
        <v>11.388878226988759</v>
      </c>
      <c r="U485" s="123">
        <v>11.527907412253954</v>
      </c>
      <c r="V485" s="123">
        <v>11.263516673326253</v>
      </c>
      <c r="W485" s="123">
        <v>11.512385261214275</v>
      </c>
      <c r="DA485" s="130" t="s">
        <v>4442</v>
      </c>
    </row>
    <row r="486" spans="1:105" ht="12" customHeight="1" x14ac:dyDescent="0.25">
      <c r="A486" s="97" t="s">
        <v>51</v>
      </c>
      <c r="B486" s="99"/>
      <c r="C486" s="99">
        <v>7.6816096859956877</v>
      </c>
      <c r="D486" s="99">
        <v>9.1579779725959618</v>
      </c>
      <c r="E486" s="99">
        <v>11.791340886634595</v>
      </c>
      <c r="F486" s="99">
        <v>11.930005466387588</v>
      </c>
      <c r="G486" s="99">
        <v>11.933265764170008</v>
      </c>
      <c r="H486" s="99">
        <v>12.514248817229415</v>
      </c>
      <c r="I486" s="99">
        <v>11.790916070689041</v>
      </c>
      <c r="J486" s="99">
        <v>12.605222170677374</v>
      </c>
      <c r="K486" s="99">
        <v>12.930476025775574</v>
      </c>
      <c r="L486" s="99">
        <v>13.209789960567981</v>
      </c>
      <c r="M486" s="99">
        <v>12.561647688936043</v>
      </c>
      <c r="N486" s="99">
        <v>12.607939218991181</v>
      </c>
      <c r="O486" s="99">
        <v>12.229606701012818</v>
      </c>
      <c r="P486" s="99">
        <v>12.183785009123714</v>
      </c>
      <c r="Q486" s="99">
        <v>12.027625814687157</v>
      </c>
      <c r="R486" s="99">
        <v>12.243219813847251</v>
      </c>
      <c r="S486" s="99">
        <v>12.726295001691902</v>
      </c>
      <c r="T486" s="99">
        <v>12.785537386381135</v>
      </c>
      <c r="U486" s="99">
        <v>11.613216536151043</v>
      </c>
      <c r="V486" s="99">
        <v>12.946955867661828</v>
      </c>
      <c r="W486" s="99">
        <v>12.15168205546669</v>
      </c>
      <c r="DA486" s="63" t="s">
        <v>4443</v>
      </c>
    </row>
    <row r="487" spans="1:105" ht="12" customHeight="1" x14ac:dyDescent="0.25">
      <c r="A487" s="97" t="s">
        <v>50</v>
      </c>
      <c r="B487" s="99"/>
      <c r="C487" s="99">
        <v>8.2214929104189522</v>
      </c>
      <c r="D487" s="99">
        <v>8.8830859531097222</v>
      </c>
      <c r="E487" s="99">
        <v>11.782079885799741</v>
      </c>
      <c r="F487" s="99">
        <v>11.815911457870603</v>
      </c>
      <c r="G487" s="99">
        <v>11.528454644126684</v>
      </c>
      <c r="H487" s="99">
        <v>11.644079559783533</v>
      </c>
      <c r="I487" s="99">
        <v>12.109639363084217</v>
      </c>
      <c r="J487" s="99">
        <v>12.460590675380232</v>
      </c>
      <c r="K487" s="99">
        <v>12.844461207640835</v>
      </c>
      <c r="L487" s="99">
        <v>12.998204692007471</v>
      </c>
      <c r="M487" s="99">
        <v>12.42946327350297</v>
      </c>
      <c r="N487" s="99">
        <v>12.462206901437408</v>
      </c>
      <c r="O487" s="99">
        <v>11.963416345053632</v>
      </c>
      <c r="P487" s="99">
        <v>11.841730306076052</v>
      </c>
      <c r="Q487" s="99">
        <v>11.77032106621947</v>
      </c>
      <c r="R487" s="99">
        <v>11.905237732681426</v>
      </c>
      <c r="S487" s="99">
        <v>11.973066201444805</v>
      </c>
      <c r="T487" s="99">
        <v>12.284620065731787</v>
      </c>
      <c r="U487" s="99">
        <v>12.801415849581449</v>
      </c>
      <c r="V487" s="99">
        <v>12.123145639611371</v>
      </c>
      <c r="W487" s="99">
        <v>11.695437119317321</v>
      </c>
      <c r="DA487" s="63" t="s">
        <v>4444</v>
      </c>
    </row>
    <row r="488" spans="1:105" ht="12" customHeight="1" x14ac:dyDescent="0.25">
      <c r="A488" s="109" t="s">
        <v>120</v>
      </c>
      <c r="B488" s="110"/>
      <c r="C488" s="110">
        <v>5.6150946654828937</v>
      </c>
      <c r="D488" s="110">
        <v>4.4157102027089801</v>
      </c>
      <c r="E488" s="110">
        <v>11.907976594252986</v>
      </c>
      <c r="F488" s="110">
        <v>10.761386505081246</v>
      </c>
      <c r="G488" s="110">
        <v>8.298409324751395</v>
      </c>
      <c r="H488" s="110">
        <v>9.887336045218122</v>
      </c>
      <c r="I488" s="110">
        <v>8.9553596328252638</v>
      </c>
      <c r="J488" s="110">
        <v>9.4966154052556462</v>
      </c>
      <c r="K488" s="110">
        <v>9.5614460943225694</v>
      </c>
      <c r="L488" s="110">
        <v>10.656551630236102</v>
      </c>
      <c r="M488" s="110">
        <v>9.7533216092519144</v>
      </c>
      <c r="N488" s="110">
        <v>9.4890024688345544</v>
      </c>
      <c r="O488" s="110">
        <v>9.6684160394557725</v>
      </c>
      <c r="P488" s="110">
        <v>8.9499668102124357</v>
      </c>
      <c r="Q488" s="110">
        <v>8.8433171226922944</v>
      </c>
      <c r="R488" s="110">
        <v>8.9612247292951501</v>
      </c>
      <c r="S488" s="110">
        <v>9.0077647611072731</v>
      </c>
      <c r="T488" s="110">
        <v>8.8705718848512944</v>
      </c>
      <c r="U488" s="110">
        <v>8.7950695803365928</v>
      </c>
      <c r="V488" s="110">
        <v>8.7419362355632728</v>
      </c>
      <c r="W488" s="110">
        <v>8.5901529479313545</v>
      </c>
      <c r="DA488" s="60" t="s">
        <v>4445</v>
      </c>
    </row>
    <row r="489" spans="1:105" ht="12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</row>
    <row r="490" spans="1:105" ht="12" customHeight="1" x14ac:dyDescent="0.25">
      <c r="A490" s="116" t="s">
        <v>157</v>
      </c>
      <c r="B490" s="118"/>
      <c r="C490" s="118">
        <f t="shared" ref="C490:Q490" si="247">C491+C494+C496+C506</f>
        <v>115.40752421277458</v>
      </c>
      <c r="D490" s="118">
        <f t="shared" si="247"/>
        <v>117.9833363379705</v>
      </c>
      <c r="E490" s="118">
        <f t="shared" si="247"/>
        <v>116.19960429462385</v>
      </c>
      <c r="F490" s="118">
        <f t="shared" si="247"/>
        <v>113.43730349142083</v>
      </c>
      <c r="G490" s="118">
        <f t="shared" si="247"/>
        <v>117.02824660810167</v>
      </c>
      <c r="H490" s="118">
        <f t="shared" si="247"/>
        <v>126.58774492469634</v>
      </c>
      <c r="I490" s="118">
        <f t="shared" si="247"/>
        <v>112.67972208454646</v>
      </c>
      <c r="J490" s="118">
        <f t="shared" si="247"/>
        <v>116.5988693107044</v>
      </c>
      <c r="K490" s="118">
        <f t="shared" si="247"/>
        <v>118.32728818923468</v>
      </c>
      <c r="L490" s="118">
        <f t="shared" si="247"/>
        <v>132.71907635690076</v>
      </c>
      <c r="M490" s="118">
        <f t="shared" si="247"/>
        <v>115.48457209324805</v>
      </c>
      <c r="N490" s="118">
        <f t="shared" si="247"/>
        <v>119.18665679438999</v>
      </c>
      <c r="O490" s="118">
        <f t="shared" si="247"/>
        <v>115.47751458925258</v>
      </c>
      <c r="P490" s="118">
        <f t="shared" si="247"/>
        <v>104.61715024246405</v>
      </c>
      <c r="Q490" s="118">
        <f t="shared" si="247"/>
        <v>101.32382066481269</v>
      </c>
      <c r="R490" s="118">
        <f t="shared" ref="R490:V490" si="248">R491+R494+R496+R506</f>
        <v>106.89507296834846</v>
      </c>
      <c r="S490" s="118">
        <f t="shared" si="248"/>
        <v>108.01116403122458</v>
      </c>
      <c r="T490" s="118">
        <f t="shared" si="248"/>
        <v>108.00001683028341</v>
      </c>
      <c r="U490" s="118">
        <f t="shared" si="248"/>
        <v>90.784253186578155</v>
      </c>
      <c r="V490" s="118">
        <f t="shared" si="248"/>
        <v>93.65535555216654</v>
      </c>
      <c r="W490" s="118">
        <f t="shared" ref="W490" si="249">W491+W494+W496+W506</f>
        <v>86.756722884822466</v>
      </c>
      <c r="DA490" s="129" t="s">
        <v>4594</v>
      </c>
    </row>
    <row r="491" spans="1:105" ht="12" customHeight="1" x14ac:dyDescent="0.25">
      <c r="A491" s="121" t="s">
        <v>57</v>
      </c>
      <c r="B491" s="123"/>
      <c r="C491" s="123">
        <f t="shared" ref="C491:Q491" si="250">SUM(C492:C493)</f>
        <v>101.23816099262901</v>
      </c>
      <c r="D491" s="123">
        <f t="shared" si="250"/>
        <v>103.61772411153652</v>
      </c>
      <c r="E491" s="123">
        <f t="shared" si="250"/>
        <v>96.152545485467201</v>
      </c>
      <c r="F491" s="123">
        <f t="shared" si="250"/>
        <v>94.514784892697207</v>
      </c>
      <c r="G491" s="123">
        <f t="shared" si="250"/>
        <v>99.054359485095489</v>
      </c>
      <c r="H491" s="123">
        <f t="shared" si="250"/>
        <v>107.57291983255747</v>
      </c>
      <c r="I491" s="123">
        <f t="shared" si="250"/>
        <v>94.20318849330026</v>
      </c>
      <c r="J491" s="123">
        <f t="shared" si="250"/>
        <v>97.251897216923467</v>
      </c>
      <c r="K491" s="123">
        <f t="shared" si="250"/>
        <v>98.344161239622906</v>
      </c>
      <c r="L491" s="123">
        <f t="shared" si="250"/>
        <v>111.75522728088555</v>
      </c>
      <c r="M491" s="123">
        <f t="shared" si="250"/>
        <v>95.125907632249863</v>
      </c>
      <c r="N491" s="123">
        <f t="shared" si="250"/>
        <v>98.616477951413756</v>
      </c>
      <c r="O491" s="123">
        <f t="shared" si="250"/>
        <v>94.607669065887364</v>
      </c>
      <c r="P491" s="123">
        <f t="shared" si="250"/>
        <v>83.710985583037285</v>
      </c>
      <c r="Q491" s="123">
        <f t="shared" si="250"/>
        <v>79.968924093022764</v>
      </c>
      <c r="R491" s="123">
        <f t="shared" ref="R491:V491" si="251">SUM(R492:R493)</f>
        <v>85.21277506431565</v>
      </c>
      <c r="S491" s="123">
        <f t="shared" si="251"/>
        <v>85.834944067364333</v>
      </c>
      <c r="T491" s="123">
        <f t="shared" si="251"/>
        <v>85.300537158118132</v>
      </c>
      <c r="U491" s="123">
        <f t="shared" si="251"/>
        <v>69.15587484871341</v>
      </c>
      <c r="V491" s="123">
        <f t="shared" si="251"/>
        <v>71.635999135629916</v>
      </c>
      <c r="W491" s="123">
        <f t="shared" ref="W491" si="252">SUM(W492:W493)</f>
        <v>65.126245259997219</v>
      </c>
      <c r="DA491" s="130" t="s">
        <v>4595</v>
      </c>
    </row>
    <row r="492" spans="1:105" ht="12" customHeight="1" x14ac:dyDescent="0.25">
      <c r="A492" s="97" t="s">
        <v>51</v>
      </c>
      <c r="B492" s="99"/>
      <c r="C492" s="99">
        <v>100.42547588016647</v>
      </c>
      <c r="D492" s="99">
        <v>102.79456544649278</v>
      </c>
      <c r="E492" s="99">
        <v>95.389322067340913</v>
      </c>
      <c r="F492" s="99">
        <v>93.777283356258692</v>
      </c>
      <c r="G492" s="99">
        <v>98.293217235567539</v>
      </c>
      <c r="H492" s="99">
        <v>106.74977124418153</v>
      </c>
      <c r="I492" s="99">
        <v>93.501224801342374</v>
      </c>
      <c r="J492" s="99">
        <v>96.534583409820584</v>
      </c>
      <c r="K492" s="99">
        <v>97.628931016125478</v>
      </c>
      <c r="L492" s="99">
        <v>110.94066642400111</v>
      </c>
      <c r="M492" s="99">
        <v>94.449887964625972</v>
      </c>
      <c r="N492" s="99">
        <v>97.92233667715756</v>
      </c>
      <c r="O492" s="99">
        <v>93.95350025094605</v>
      </c>
      <c r="P492" s="99">
        <v>83.151728923648477</v>
      </c>
      <c r="Q492" s="99">
        <v>79.44445058569481</v>
      </c>
      <c r="R492" s="99">
        <v>84.657212475983485</v>
      </c>
      <c r="S492" s="99">
        <v>85.280691646450052</v>
      </c>
      <c r="T492" s="99">
        <v>84.741766094719779</v>
      </c>
      <c r="U492" s="99">
        <v>68.712504868125336</v>
      </c>
      <c r="V492" s="99">
        <v>71.177560872532908</v>
      </c>
      <c r="W492" s="99">
        <v>64.719353168125807</v>
      </c>
      <c r="DA492" s="63" t="s">
        <v>4596</v>
      </c>
    </row>
    <row r="493" spans="1:105" ht="12" customHeight="1" x14ac:dyDescent="0.25">
      <c r="A493" s="97" t="s">
        <v>53</v>
      </c>
      <c r="B493" s="99"/>
      <c r="C493" s="99">
        <v>0.81268511246253416</v>
      </c>
      <c r="D493" s="99">
        <v>0.82315866504372959</v>
      </c>
      <c r="E493" s="99">
        <v>0.76322341812628114</v>
      </c>
      <c r="F493" s="99">
        <v>0.73750153643852101</v>
      </c>
      <c r="G493" s="99">
        <v>0.76114224952794485</v>
      </c>
      <c r="H493" s="99">
        <v>0.82314858837594151</v>
      </c>
      <c r="I493" s="99">
        <v>0.70196369195789021</v>
      </c>
      <c r="J493" s="99">
        <v>0.71731380710287884</v>
      </c>
      <c r="K493" s="99">
        <v>0.71523022349743359</v>
      </c>
      <c r="L493" s="99">
        <v>0.81456085688443836</v>
      </c>
      <c r="M493" s="99">
        <v>0.67601966762388821</v>
      </c>
      <c r="N493" s="99">
        <v>0.69414127425619465</v>
      </c>
      <c r="O493" s="99">
        <v>0.65416881494131895</v>
      </c>
      <c r="P493" s="99">
        <v>0.55925665938881197</v>
      </c>
      <c r="Q493" s="99">
        <v>0.5244735073279585</v>
      </c>
      <c r="R493" s="99">
        <v>0.55556258833216587</v>
      </c>
      <c r="S493" s="99">
        <v>0.55425242091427507</v>
      </c>
      <c r="T493" s="99">
        <v>0.55877106339835003</v>
      </c>
      <c r="U493" s="99">
        <v>0.44336998058807769</v>
      </c>
      <c r="V493" s="99">
        <v>0.4584382630970128</v>
      </c>
      <c r="W493" s="99">
        <v>0.40689209187140735</v>
      </c>
      <c r="DA493" s="63" t="s">
        <v>4597</v>
      </c>
    </row>
    <row r="494" spans="1:105" ht="12" customHeight="1" x14ac:dyDescent="0.25">
      <c r="A494" s="121" t="s">
        <v>92</v>
      </c>
      <c r="B494" s="123"/>
      <c r="C494" s="123">
        <f t="shared" ref="C494:W494" si="253">C495</f>
        <v>8.1145911740804406E-4</v>
      </c>
      <c r="D494" s="123">
        <f t="shared" si="253"/>
        <v>1.632237209379897E-3</v>
      </c>
      <c r="E494" s="123">
        <f t="shared" si="253"/>
        <v>5.7997826437753055E-3</v>
      </c>
      <c r="F494" s="123">
        <f t="shared" si="253"/>
        <v>1.3981387971646742E-2</v>
      </c>
      <c r="G494" s="123">
        <f t="shared" si="253"/>
        <v>7.2439669172389681E-3</v>
      </c>
      <c r="H494" s="123">
        <f t="shared" si="253"/>
        <v>1.836598650852617E-2</v>
      </c>
      <c r="I494" s="123">
        <f t="shared" si="253"/>
        <v>4.7263603800782844E-2</v>
      </c>
      <c r="J494" s="123">
        <f t="shared" si="253"/>
        <v>6.2613208051771452E-2</v>
      </c>
      <c r="K494" s="123">
        <f t="shared" si="253"/>
        <v>8.3508320698881686E-2</v>
      </c>
      <c r="L494" s="123">
        <f t="shared" si="253"/>
        <v>8.4810796433676922E-2</v>
      </c>
      <c r="M494" s="123">
        <f t="shared" si="253"/>
        <v>0.11485529565498562</v>
      </c>
      <c r="N494" s="123">
        <f t="shared" si="253"/>
        <v>0.1167370223432776</v>
      </c>
      <c r="O494" s="123">
        <f t="shared" si="253"/>
        <v>0.21164712539680472</v>
      </c>
      <c r="P494" s="123">
        <f t="shared" si="253"/>
        <v>0.28918051991706822</v>
      </c>
      <c r="Q494" s="123">
        <f t="shared" si="253"/>
        <v>0.69185071819213195</v>
      </c>
      <c r="R494" s="123">
        <f t="shared" si="253"/>
        <v>0.51086993831355887</v>
      </c>
      <c r="S494" s="123">
        <f t="shared" si="253"/>
        <v>0.43008575284891515</v>
      </c>
      <c r="T494" s="123">
        <f t="shared" si="253"/>
        <v>0.48258221746456637</v>
      </c>
      <c r="U494" s="123">
        <f t="shared" si="253"/>
        <v>0.49704822365575485</v>
      </c>
      <c r="V494" s="123">
        <f t="shared" si="253"/>
        <v>0.31876936920701648</v>
      </c>
      <c r="W494" s="123">
        <f t="shared" si="253"/>
        <v>0.17548401211802953</v>
      </c>
      <c r="DA494" s="130" t="s">
        <v>4598</v>
      </c>
    </row>
    <row r="495" spans="1:105" ht="12" customHeight="1" x14ac:dyDescent="0.25">
      <c r="A495" s="97" t="s">
        <v>53</v>
      </c>
      <c r="B495" s="99"/>
      <c r="C495" s="99">
        <f>RES_hhdet_in_tess!C8</f>
        <v>8.1145911740804406E-4</v>
      </c>
      <c r="D495" s="99">
        <f>RES_hhdet_in_tess!D8</f>
        <v>1.632237209379897E-3</v>
      </c>
      <c r="E495" s="99">
        <f>RES_hhdet_in_tess!E8</f>
        <v>5.7997826437753055E-3</v>
      </c>
      <c r="F495" s="99">
        <f>RES_hhdet_in_tess!F8</f>
        <v>1.3981387971646742E-2</v>
      </c>
      <c r="G495" s="99">
        <f>RES_hhdet_in_tess!G8</f>
        <v>7.2439669172389681E-3</v>
      </c>
      <c r="H495" s="99">
        <f>RES_hhdet_in_tess!H8</f>
        <v>1.836598650852617E-2</v>
      </c>
      <c r="I495" s="99">
        <f>RES_hhdet_in_tess!I8</f>
        <v>4.7263603800782844E-2</v>
      </c>
      <c r="J495" s="99">
        <f>RES_hhdet_in_tess!J8</f>
        <v>6.2613208051771452E-2</v>
      </c>
      <c r="K495" s="99">
        <f>RES_hhdet_in_tess!K8</f>
        <v>8.3508320698881686E-2</v>
      </c>
      <c r="L495" s="99">
        <f>RES_hhdet_in_tess!L8</f>
        <v>8.4810796433676922E-2</v>
      </c>
      <c r="M495" s="99">
        <f>RES_hhdet_in_tess!M8</f>
        <v>0.11485529565498562</v>
      </c>
      <c r="N495" s="99">
        <f>RES_hhdet_in_tess!N8</f>
        <v>0.1167370223432776</v>
      </c>
      <c r="O495" s="99">
        <f>RES_hhdet_in_tess!O8</f>
        <v>0.21164712539680472</v>
      </c>
      <c r="P495" s="99">
        <f>RES_hhdet_in_tess!P8</f>
        <v>0.28918051991706822</v>
      </c>
      <c r="Q495" s="99">
        <f>RES_hhdet_in_tess!Q8</f>
        <v>0.69185071819213195</v>
      </c>
      <c r="R495" s="99">
        <f>RES_hhdet_in_tess!R8</f>
        <v>0.51086993831355887</v>
      </c>
      <c r="S495" s="99">
        <f>RES_hhdet_in_tess!S8</f>
        <v>0.43008575284891515</v>
      </c>
      <c r="T495" s="99">
        <f>RES_hhdet_in_tess!T8</f>
        <v>0.48258221746456637</v>
      </c>
      <c r="U495" s="99">
        <f>RES_hhdet_in_tess!U8</f>
        <v>0.49704822365575485</v>
      </c>
      <c r="V495" s="99">
        <f>RES_hhdet_in_tess!V8</f>
        <v>0.31876936920701648</v>
      </c>
      <c r="W495" s="99">
        <f>RES_hhdet_in_tess!W8</f>
        <v>0.17548401211802953</v>
      </c>
      <c r="DA495" s="63" t="s">
        <v>4599</v>
      </c>
    </row>
    <row r="496" spans="1:105" ht="12" customHeight="1" x14ac:dyDescent="0.25">
      <c r="A496" s="121" t="s">
        <v>55</v>
      </c>
      <c r="B496" s="123"/>
      <c r="C496" s="123">
        <v>9.4536879478917566</v>
      </c>
      <c r="D496" s="123">
        <v>9.7718966552904618</v>
      </c>
      <c r="E496" s="123">
        <v>11.877325952820005</v>
      </c>
      <c r="F496" s="123">
        <v>11.448583523613356</v>
      </c>
      <c r="G496" s="123">
        <v>11.218246685320885</v>
      </c>
      <c r="H496" s="123">
        <v>11.913429678996396</v>
      </c>
      <c r="I496" s="123">
        <v>11.308158325196748</v>
      </c>
      <c r="J496" s="123">
        <v>11.922139436606216</v>
      </c>
      <c r="K496" s="123">
        <v>12.375465497657743</v>
      </c>
      <c r="L496" s="123">
        <v>12.912788123223795</v>
      </c>
      <c r="M496" s="123">
        <v>12.784979075336301</v>
      </c>
      <c r="N496" s="123">
        <v>13.041862341459861</v>
      </c>
      <c r="O496" s="123">
        <v>13.408530699008349</v>
      </c>
      <c r="P496" s="123">
        <v>13.545219678800219</v>
      </c>
      <c r="Q496" s="123">
        <v>13.634392276711655</v>
      </c>
      <c r="R496" s="123">
        <v>14.008181339696867</v>
      </c>
      <c r="S496" s="123">
        <v>14.463894096800276</v>
      </c>
      <c r="T496" s="123">
        <v>14.790589849697627</v>
      </c>
      <c r="U496" s="123">
        <v>13.524381770964286</v>
      </c>
      <c r="V496" s="123">
        <v>14.247291657274602</v>
      </c>
      <c r="W496" s="123">
        <v>14.248006341595335</v>
      </c>
      <c r="DA496" s="130" t="s">
        <v>4600</v>
      </c>
    </row>
    <row r="497" spans="1:105" ht="12" customHeight="1" x14ac:dyDescent="0.25">
      <c r="A497" s="97" t="s">
        <v>143</v>
      </c>
      <c r="B497" s="99"/>
      <c r="C497" s="99">
        <v>9.5158189051156494</v>
      </c>
      <c r="D497" s="99">
        <v>10.39694780144441</v>
      </c>
      <c r="E497" s="99">
        <v>10.618636833708242</v>
      </c>
      <c r="F497" s="99">
        <v>11.086612769776627</v>
      </c>
      <c r="G497" s="99">
        <v>11.413976357892267</v>
      </c>
      <c r="H497" s="99">
        <v>11.931376852419433</v>
      </c>
      <c r="I497" s="99">
        <v>11.32308676402964</v>
      </c>
      <c r="J497" s="99">
        <v>12.007212049619225</v>
      </c>
      <c r="K497" s="99">
        <v>12.439760590300276</v>
      </c>
      <c r="L497" s="99">
        <v>12.779919472039083</v>
      </c>
      <c r="M497" s="99">
        <v>12.724239151876692</v>
      </c>
      <c r="N497" s="99">
        <v>13.129748120602192</v>
      </c>
      <c r="O497" s="99">
        <v>13.336106199141774</v>
      </c>
      <c r="P497" s="99">
        <v>13.524367974893689</v>
      </c>
      <c r="Q497" s="99">
        <v>13.422634509197941</v>
      </c>
      <c r="R497" s="99">
        <v>13.923878902382802</v>
      </c>
      <c r="S497" s="99">
        <v>14.569890752988885</v>
      </c>
      <c r="T497" s="99">
        <v>15.230054468399572</v>
      </c>
      <c r="U497" s="99">
        <v>12.930466574572611</v>
      </c>
      <c r="V497" s="99">
        <v>14.0297675199262</v>
      </c>
      <c r="W497" s="99">
        <v>14.247928078314564</v>
      </c>
      <c r="DA497" s="63" t="s">
        <v>4601</v>
      </c>
    </row>
    <row r="498" spans="1:105" ht="12" customHeight="1" x14ac:dyDescent="0.25">
      <c r="A498" s="97" t="s">
        <v>124</v>
      </c>
      <c r="B498" s="99"/>
      <c r="C498" s="99">
        <v>10.080408915350077</v>
      </c>
      <c r="D498" s="99">
        <v>10.206262499390643</v>
      </c>
      <c r="E498" s="99">
        <v>10.720423158648908</v>
      </c>
      <c r="F498" s="99">
        <v>11.072373734753601</v>
      </c>
      <c r="G498" s="99">
        <v>11.180758434643232</v>
      </c>
      <c r="H498" s="99">
        <v>11.311723467847015</v>
      </c>
      <c r="I498" s="99">
        <v>11.748393217661462</v>
      </c>
      <c r="J498" s="99">
        <v>12.060496549042737</v>
      </c>
      <c r="K498" s="99">
        <v>12.471869533109059</v>
      </c>
      <c r="L498" s="99">
        <v>12.664166766080523</v>
      </c>
      <c r="M498" s="99">
        <v>12.597467357584737</v>
      </c>
      <c r="N498" s="99">
        <v>13.250045040759609</v>
      </c>
      <c r="O498" s="99">
        <v>13.144805977903633</v>
      </c>
      <c r="P498" s="99">
        <v>13.370512109297664</v>
      </c>
      <c r="Q498" s="99">
        <v>13.390586034310644</v>
      </c>
      <c r="R498" s="99">
        <v>13.844195356838403</v>
      </c>
      <c r="S498" s="99">
        <v>14.201797058584479</v>
      </c>
      <c r="T498" s="99">
        <v>14.708235954337592</v>
      </c>
      <c r="U498" s="99">
        <v>15.604037074164214</v>
      </c>
      <c r="V498" s="99">
        <v>15.424086854088166</v>
      </c>
      <c r="W498" s="99">
        <v>0</v>
      </c>
      <c r="DA498" s="63" t="s">
        <v>4602</v>
      </c>
    </row>
    <row r="499" spans="1:105" ht="12" customHeight="1" x14ac:dyDescent="0.25">
      <c r="A499" s="97" t="s">
        <v>123</v>
      </c>
      <c r="B499" s="99"/>
      <c r="C499" s="99">
        <v>0</v>
      </c>
      <c r="D499" s="99">
        <v>0</v>
      </c>
      <c r="E499" s="99">
        <v>0</v>
      </c>
      <c r="F499" s="99">
        <v>0</v>
      </c>
      <c r="G499" s="99">
        <v>0</v>
      </c>
      <c r="H499" s="99">
        <v>0</v>
      </c>
      <c r="I499" s="99">
        <v>0</v>
      </c>
      <c r="J499" s="99">
        <v>0</v>
      </c>
      <c r="K499" s="99">
        <v>12.491099326771563</v>
      </c>
      <c r="L499" s="99">
        <v>12.678540471010884</v>
      </c>
      <c r="M499" s="99">
        <v>12.608735275157498</v>
      </c>
      <c r="N499" s="99">
        <v>13.257416062521028</v>
      </c>
      <c r="O499" s="99">
        <v>13.15414296773295</v>
      </c>
      <c r="P499" s="99">
        <v>13.401290756163132</v>
      </c>
      <c r="Q499" s="99">
        <v>13.421805902072975</v>
      </c>
      <c r="R499" s="99">
        <v>13.874106602784215</v>
      </c>
      <c r="S499" s="99">
        <v>14.225632123519068</v>
      </c>
      <c r="T499" s="99">
        <v>14.720767010141097</v>
      </c>
      <c r="U499" s="99">
        <v>15.615607216962029</v>
      </c>
      <c r="V499" s="99">
        <v>15.432923432006884</v>
      </c>
      <c r="W499" s="99">
        <v>0</v>
      </c>
      <c r="DA499" s="63" t="s">
        <v>4603</v>
      </c>
    </row>
    <row r="500" spans="1:105" ht="12" customHeight="1" x14ac:dyDescent="0.25">
      <c r="A500" s="100" t="s">
        <v>50</v>
      </c>
      <c r="B500" s="102"/>
      <c r="C500" s="102">
        <v>0</v>
      </c>
      <c r="D500" s="102">
        <v>0</v>
      </c>
      <c r="E500" s="102">
        <v>0</v>
      </c>
      <c r="F500" s="102">
        <v>0</v>
      </c>
      <c r="G500" s="102">
        <v>0</v>
      </c>
      <c r="H500" s="102">
        <v>0</v>
      </c>
      <c r="I500" s="102">
        <v>0</v>
      </c>
      <c r="J500" s="102">
        <v>0</v>
      </c>
      <c r="K500" s="102">
        <v>6.1605598339737719</v>
      </c>
      <c r="L500" s="102">
        <v>6.5327858922565207</v>
      </c>
      <c r="M500" s="102">
        <v>6.2668677081187045</v>
      </c>
      <c r="N500" s="102">
        <v>6.3686955049746414</v>
      </c>
      <c r="O500" s="102">
        <v>6.4962478013654579</v>
      </c>
      <c r="P500" s="102">
        <v>6.4899529658157338</v>
      </c>
      <c r="Q500" s="102">
        <v>6.5856402604157633</v>
      </c>
      <c r="R500" s="102">
        <v>6.7313173304789728</v>
      </c>
      <c r="S500" s="102">
        <v>6.7809925326519513</v>
      </c>
      <c r="T500" s="102">
        <v>8.2130441155883105</v>
      </c>
      <c r="U500" s="102">
        <v>7.912016757795584</v>
      </c>
      <c r="V500" s="102">
        <v>7.6833245748220165</v>
      </c>
      <c r="W500" s="102">
        <v>0</v>
      </c>
      <c r="DA500" s="131" t="s">
        <v>4604</v>
      </c>
    </row>
    <row r="501" spans="1:105" ht="12" customHeight="1" x14ac:dyDescent="0.25">
      <c r="A501" s="103" t="s">
        <v>52</v>
      </c>
      <c r="B501" s="105"/>
      <c r="C501" s="105">
        <v>0</v>
      </c>
      <c r="D501" s="105">
        <v>0</v>
      </c>
      <c r="E501" s="105">
        <v>0</v>
      </c>
      <c r="F501" s="105">
        <v>0</v>
      </c>
      <c r="G501" s="105">
        <v>0</v>
      </c>
      <c r="H501" s="105">
        <v>0</v>
      </c>
      <c r="I501" s="105">
        <v>0</v>
      </c>
      <c r="J501" s="105">
        <v>0</v>
      </c>
      <c r="K501" s="105">
        <v>6.3305394927977927</v>
      </c>
      <c r="L501" s="105">
        <v>6.1457545787543637</v>
      </c>
      <c r="M501" s="105">
        <v>6.3418675670387943</v>
      </c>
      <c r="N501" s="105">
        <v>6.8887205575463861</v>
      </c>
      <c r="O501" s="105">
        <v>6.6578951663674957</v>
      </c>
      <c r="P501" s="105">
        <v>6.9113377903473969</v>
      </c>
      <c r="Q501" s="105">
        <v>6.836165641657213</v>
      </c>
      <c r="R501" s="105">
        <v>7.1427892723052429</v>
      </c>
      <c r="S501" s="105">
        <v>7.4446395908671148</v>
      </c>
      <c r="T501" s="105">
        <v>6.5077228945527876</v>
      </c>
      <c r="U501" s="105">
        <v>7.7035904591664472</v>
      </c>
      <c r="V501" s="105">
        <v>7.7495988571848669</v>
      </c>
      <c r="W501" s="105">
        <v>0</v>
      </c>
      <c r="DA501" s="132" t="s">
        <v>4605</v>
      </c>
    </row>
    <row r="502" spans="1:105" ht="12" customHeight="1" x14ac:dyDescent="0.25">
      <c r="A502" s="106" t="s">
        <v>122</v>
      </c>
      <c r="B502" s="102"/>
      <c r="C502" s="102">
        <v>8.6106819297914363</v>
      </c>
      <c r="D502" s="102">
        <v>6.5326418303674574</v>
      </c>
      <c r="E502" s="102">
        <v>13.808602658908267</v>
      </c>
      <c r="F502" s="102">
        <v>12.847412390074552</v>
      </c>
      <c r="G502" s="102">
        <v>10.177171327789882</v>
      </c>
      <c r="H502" s="102">
        <v>12.060164740366043</v>
      </c>
      <c r="I502" s="102">
        <v>11.053588460761411</v>
      </c>
      <c r="J502" s="102">
        <v>11.624749506229925</v>
      </c>
      <c r="K502" s="102">
        <v>12.253073491346887</v>
      </c>
      <c r="L502" s="102">
        <v>13.125067913209232</v>
      </c>
      <c r="M502" s="102">
        <v>12.894659376405066</v>
      </c>
      <c r="N502" s="102">
        <v>12.691442871163702</v>
      </c>
      <c r="O502" s="102">
        <v>13.593030177982186</v>
      </c>
      <c r="P502" s="102">
        <v>13.532696769688977</v>
      </c>
      <c r="Q502" s="102">
        <v>13.888823002809566</v>
      </c>
      <c r="R502" s="102">
        <v>14.088245135331784</v>
      </c>
      <c r="S502" s="102">
        <v>14.197281253949306</v>
      </c>
      <c r="T502" s="102">
        <v>0</v>
      </c>
      <c r="U502" s="102">
        <v>14.902069455045027</v>
      </c>
      <c r="V502" s="102">
        <v>0</v>
      </c>
      <c r="W502" s="102">
        <v>0</v>
      </c>
      <c r="DA502" s="131" t="s">
        <v>4606</v>
      </c>
    </row>
    <row r="503" spans="1:105" ht="12" customHeight="1" x14ac:dyDescent="0.25">
      <c r="A503" s="107" t="s">
        <v>121</v>
      </c>
      <c r="B503" s="105"/>
      <c r="C503" s="105">
        <v>0</v>
      </c>
      <c r="D503" s="105">
        <v>0</v>
      </c>
      <c r="E503" s="105">
        <v>0</v>
      </c>
      <c r="F503" s="105">
        <v>0</v>
      </c>
      <c r="G503" s="105">
        <v>0</v>
      </c>
      <c r="H503" s="105">
        <v>0</v>
      </c>
      <c r="I503" s="105">
        <v>0</v>
      </c>
      <c r="J503" s="105">
        <v>0</v>
      </c>
      <c r="K503" s="105">
        <v>12.276316980753039</v>
      </c>
      <c r="L503" s="105">
        <v>13.139990858131185</v>
      </c>
      <c r="M503" s="105">
        <v>12.901972135033654</v>
      </c>
      <c r="N503" s="105">
        <v>12.694519826406813</v>
      </c>
      <c r="O503" s="105">
        <v>13.61872692028896</v>
      </c>
      <c r="P503" s="105">
        <v>13.608820068997121</v>
      </c>
      <c r="Q503" s="105">
        <v>13.985508295480095</v>
      </c>
      <c r="R503" s="105">
        <v>14.178726308050397</v>
      </c>
      <c r="S503" s="105">
        <v>14.25913574675628</v>
      </c>
      <c r="T503" s="105">
        <v>13.864244991739122</v>
      </c>
      <c r="U503" s="105">
        <v>14.91938492086323</v>
      </c>
      <c r="V503" s="105">
        <v>15.330131604367796</v>
      </c>
      <c r="W503" s="105">
        <v>14.933083969810918</v>
      </c>
      <c r="DA503" s="132" t="s">
        <v>4607</v>
      </c>
    </row>
    <row r="504" spans="1:105" ht="12" customHeight="1" x14ac:dyDescent="0.25">
      <c r="A504" s="108" t="s">
        <v>53</v>
      </c>
      <c r="B504" s="99"/>
      <c r="C504" s="99">
        <v>0</v>
      </c>
      <c r="D504" s="99">
        <v>0</v>
      </c>
      <c r="E504" s="99">
        <v>0</v>
      </c>
      <c r="F504" s="99">
        <v>0</v>
      </c>
      <c r="G504" s="99">
        <v>0</v>
      </c>
      <c r="H504" s="99">
        <v>0</v>
      </c>
      <c r="I504" s="99">
        <v>0</v>
      </c>
      <c r="J504" s="99">
        <v>0</v>
      </c>
      <c r="K504" s="99">
        <v>6.0550417161131938</v>
      </c>
      <c r="L504" s="99">
        <v>6.7801349556590429</v>
      </c>
      <c r="M504" s="99">
        <v>6.4140565157822742</v>
      </c>
      <c r="N504" s="99">
        <v>6.0918170385181432</v>
      </c>
      <c r="O504" s="99">
        <v>6.7317992948185594</v>
      </c>
      <c r="P504" s="99">
        <v>6.5959118741985705</v>
      </c>
      <c r="Q504" s="99">
        <v>6.8784735783884985</v>
      </c>
      <c r="R504" s="99">
        <v>6.9095826196064465</v>
      </c>
      <c r="S504" s="99">
        <v>6.8242664299230658</v>
      </c>
      <c r="T504" s="99">
        <v>7.6454070790520463</v>
      </c>
      <c r="U504" s="99">
        <v>7.5556721273845904</v>
      </c>
      <c r="V504" s="99">
        <v>7.6607517356863717</v>
      </c>
      <c r="W504" s="99">
        <v>7.1633786685619132</v>
      </c>
      <c r="DA504" s="63" t="s">
        <v>4608</v>
      </c>
    </row>
    <row r="505" spans="1:105" ht="12" customHeight="1" x14ac:dyDescent="0.25">
      <c r="A505" s="108" t="s">
        <v>52</v>
      </c>
      <c r="B505" s="99"/>
      <c r="C505" s="99">
        <v>0</v>
      </c>
      <c r="D505" s="99">
        <v>0</v>
      </c>
      <c r="E505" s="99">
        <v>0</v>
      </c>
      <c r="F505" s="99">
        <v>0</v>
      </c>
      <c r="G505" s="99">
        <v>0</v>
      </c>
      <c r="H505" s="99">
        <v>0</v>
      </c>
      <c r="I505" s="99">
        <v>0</v>
      </c>
      <c r="J505" s="99">
        <v>0</v>
      </c>
      <c r="K505" s="99">
        <v>6.2212752646398473</v>
      </c>
      <c r="L505" s="99">
        <v>6.3598559024721428</v>
      </c>
      <c r="M505" s="99">
        <v>6.4879156192513818</v>
      </c>
      <c r="N505" s="99">
        <v>6.6027027878886724</v>
      </c>
      <c r="O505" s="99">
        <v>6.8869276254704017</v>
      </c>
      <c r="P505" s="99">
        <v>7.0129081947985519</v>
      </c>
      <c r="Q505" s="99">
        <v>7.1070347170915946</v>
      </c>
      <c r="R505" s="99">
        <v>7.2691436884439478</v>
      </c>
      <c r="S505" s="99">
        <v>7.4348693168332165</v>
      </c>
      <c r="T505" s="99">
        <v>6.2188379126870776</v>
      </c>
      <c r="U505" s="99">
        <v>7.3637127934786397</v>
      </c>
      <c r="V505" s="99">
        <v>7.669379868681423</v>
      </c>
      <c r="W505" s="99">
        <v>7.7697053012490054</v>
      </c>
      <c r="DA505" s="63" t="s">
        <v>4609</v>
      </c>
    </row>
    <row r="506" spans="1:105" ht="12" customHeight="1" x14ac:dyDescent="0.25">
      <c r="A506" s="121" t="s">
        <v>54</v>
      </c>
      <c r="B506" s="123"/>
      <c r="C506" s="123">
        <v>4.7148638131364056</v>
      </c>
      <c r="D506" s="123">
        <v>4.5920833339341431</v>
      </c>
      <c r="E506" s="123">
        <v>8.1639330736928688</v>
      </c>
      <c r="F506" s="123">
        <v>7.4599536871386309</v>
      </c>
      <c r="G506" s="123">
        <v>6.7483964707680384</v>
      </c>
      <c r="H506" s="123">
        <v>7.083029426633944</v>
      </c>
      <c r="I506" s="123">
        <v>7.1211116622486603</v>
      </c>
      <c r="J506" s="123">
        <v>7.3622194491229411</v>
      </c>
      <c r="K506" s="123">
        <v>7.5241531312551446</v>
      </c>
      <c r="L506" s="123">
        <v>7.9662501563577415</v>
      </c>
      <c r="M506" s="123">
        <v>7.458830090006904</v>
      </c>
      <c r="N506" s="123">
        <v>7.4115794791731036</v>
      </c>
      <c r="O506" s="123">
        <v>7.2496676989600575</v>
      </c>
      <c r="P506" s="123">
        <v>7.0717644607094812</v>
      </c>
      <c r="Q506" s="123">
        <v>7.0286535768861489</v>
      </c>
      <c r="R506" s="123">
        <v>7.1632466260223895</v>
      </c>
      <c r="S506" s="123">
        <v>7.2822401142110662</v>
      </c>
      <c r="T506" s="123">
        <v>7.4263076050030898</v>
      </c>
      <c r="U506" s="123">
        <v>7.6069483432447056</v>
      </c>
      <c r="V506" s="123">
        <v>7.4532953900550085</v>
      </c>
      <c r="W506" s="123">
        <v>7.2069872711118714</v>
      </c>
      <c r="DA506" s="130" t="s">
        <v>4610</v>
      </c>
    </row>
    <row r="507" spans="1:105" ht="12" customHeight="1" x14ac:dyDescent="0.25">
      <c r="A507" s="97" t="s">
        <v>51</v>
      </c>
      <c r="B507" s="99"/>
      <c r="C507" s="99">
        <v>4.5188591931730198</v>
      </c>
      <c r="D507" s="99">
        <v>5.3887598924716951</v>
      </c>
      <c r="E507" s="99">
        <v>6.9400641000035623</v>
      </c>
      <c r="F507" s="99">
        <v>7.0234700162303056</v>
      </c>
      <c r="G507" s="99">
        <v>7.0271579600618406</v>
      </c>
      <c r="H507" s="99">
        <v>7.3711146298678525</v>
      </c>
      <c r="I507" s="99">
        <v>6.9467594602879821</v>
      </c>
      <c r="J507" s="99">
        <v>7.4282866428773806</v>
      </c>
      <c r="K507" s="99">
        <v>7.6217050004849334</v>
      </c>
      <c r="L507" s="99">
        <v>7.7880505240342197</v>
      </c>
      <c r="M507" s="99">
        <v>7.4068012708793018</v>
      </c>
      <c r="N507" s="99">
        <v>7.4340964292959253</v>
      </c>
      <c r="O507" s="99">
        <v>7.2110179093144104</v>
      </c>
      <c r="P507" s="99">
        <v>7.1839997844535315</v>
      </c>
      <c r="Q507" s="99">
        <v>7.0919226821136112</v>
      </c>
      <c r="R507" s="99">
        <v>7.2244249202886506</v>
      </c>
      <c r="S507" s="99">
        <v>7.5186208135205872</v>
      </c>
      <c r="T507" s="99">
        <v>7.5643397320174586</v>
      </c>
      <c r="U507" s="99">
        <v>6.8808403444584467</v>
      </c>
      <c r="V507" s="99">
        <v>7.6815485350782708</v>
      </c>
      <c r="W507" s="99">
        <v>7.2188011859015493</v>
      </c>
      <c r="DA507" s="63" t="s">
        <v>4611</v>
      </c>
    </row>
    <row r="508" spans="1:105" ht="12" customHeight="1" x14ac:dyDescent="0.25">
      <c r="A508" s="97" t="s">
        <v>50</v>
      </c>
      <c r="B508" s="99"/>
      <c r="C508" s="99">
        <v>4.871138985152669</v>
      </c>
      <c r="D508" s="99">
        <v>5.267744473983031</v>
      </c>
      <c r="E508" s="99">
        <v>6.9929125932274045</v>
      </c>
      <c r="F508" s="99">
        <v>7.0190382748563174</v>
      </c>
      <c r="G508" s="99">
        <v>6.8541004991695091</v>
      </c>
      <c r="H508" s="99">
        <v>6.9286527879341868</v>
      </c>
      <c r="I508" s="99">
        <v>7.2116286296233101</v>
      </c>
      <c r="J508" s="99">
        <v>7.4265877295135567</v>
      </c>
      <c r="K508" s="99">
        <v>7.6612842770633209</v>
      </c>
      <c r="L508" s="99">
        <v>7.7587112028191028</v>
      </c>
      <c r="M508" s="99">
        <v>7.4221714031105099</v>
      </c>
      <c r="N508" s="99">
        <v>7.4417240429583762</v>
      </c>
      <c r="O508" s="99">
        <v>7.143874576551779</v>
      </c>
      <c r="P508" s="99">
        <v>7.0712105669494854</v>
      </c>
      <c r="Q508" s="99">
        <v>7.0285690138655896</v>
      </c>
      <c r="R508" s="99">
        <v>7.126958006349069</v>
      </c>
      <c r="S508" s="99">
        <v>7.1968758737105549</v>
      </c>
      <c r="T508" s="99">
        <v>7.4192357908963089</v>
      </c>
      <c r="U508" s="99">
        <v>7.769222432661155</v>
      </c>
      <c r="V508" s="99">
        <v>7.3909684361953216</v>
      </c>
      <c r="W508" s="99">
        <v>7.1600390121638267</v>
      </c>
      <c r="DA508" s="63" t="s">
        <v>4612</v>
      </c>
    </row>
    <row r="509" spans="1:105" ht="12" customHeight="1" x14ac:dyDescent="0.25">
      <c r="A509" s="109" t="s">
        <v>120</v>
      </c>
      <c r="B509" s="110"/>
      <c r="C509" s="110">
        <v>4.2291437484284051</v>
      </c>
      <c r="D509" s="110">
        <v>3.331918274642693</v>
      </c>
      <c r="E509" s="110">
        <v>9.002396516784529</v>
      </c>
      <c r="F509" s="110">
        <v>8.151118767400046</v>
      </c>
      <c r="G509" s="110">
        <v>6.2979339274131005</v>
      </c>
      <c r="H509" s="110">
        <v>7.5189857993967504</v>
      </c>
      <c r="I509" s="110">
        <v>6.8244506386138095</v>
      </c>
      <c r="J509" s="110">
        <v>7.2528565459432208</v>
      </c>
      <c r="K509" s="110">
        <v>7.3196363273993432</v>
      </c>
      <c r="L509" s="110">
        <v>8.1786785595752782</v>
      </c>
      <c r="M509" s="110">
        <v>7.5112432165303495</v>
      </c>
      <c r="N509" s="110">
        <v>7.3409234198825235</v>
      </c>
      <c r="O509" s="110">
        <v>7.5256629916417994</v>
      </c>
      <c r="P509" s="110">
        <v>7.0219706293734303</v>
      </c>
      <c r="Q509" s="110">
        <v>7.0090148918127371</v>
      </c>
      <c r="R509" s="110">
        <v>7.1999515208155822</v>
      </c>
      <c r="S509" s="110">
        <v>7.3596475720828973</v>
      </c>
      <c r="T509" s="110">
        <v>7.3770493660218746</v>
      </c>
      <c r="U509" s="110">
        <v>7.4368639606196831</v>
      </c>
      <c r="V509" s="110">
        <v>7.4933763276362386</v>
      </c>
      <c r="W509" s="110">
        <v>7.4378170691930858</v>
      </c>
      <c r="DA509" s="60" t="s">
        <v>4613</v>
      </c>
    </row>
    <row r="511" spans="1:105" ht="12" customHeight="1" x14ac:dyDescent="0.25">
      <c r="A511" s="116" t="s">
        <v>156</v>
      </c>
      <c r="B511" s="118"/>
      <c r="C511" s="118">
        <f t="shared" ref="C511:Q511" si="254">C512+C515+C517+C527</f>
        <v>61.661881547521567</v>
      </c>
      <c r="D511" s="118">
        <f t="shared" si="254"/>
        <v>62.317706228671184</v>
      </c>
      <c r="E511" s="118">
        <f t="shared" si="254"/>
        <v>56.445950344847468</v>
      </c>
      <c r="F511" s="118">
        <f t="shared" si="254"/>
        <v>56.826515227449811</v>
      </c>
      <c r="G511" s="118">
        <f t="shared" si="254"/>
        <v>59.448516839454697</v>
      </c>
      <c r="H511" s="118">
        <f t="shared" si="254"/>
        <v>64.32508518633756</v>
      </c>
      <c r="I511" s="118">
        <f t="shared" si="254"/>
        <v>56.188150440855551</v>
      </c>
      <c r="J511" s="118">
        <f t="shared" si="254"/>
        <v>56.639105612697563</v>
      </c>
      <c r="K511" s="118">
        <f t="shared" si="254"/>
        <v>56.013871243171792</v>
      </c>
      <c r="L511" s="118">
        <f t="shared" si="254"/>
        <v>62.121618205876871</v>
      </c>
      <c r="M511" s="118">
        <f t="shared" si="254"/>
        <v>53.47631147931444</v>
      </c>
      <c r="N511" s="118">
        <f t="shared" si="254"/>
        <v>56.320913811995148</v>
      </c>
      <c r="O511" s="118">
        <f t="shared" si="254"/>
        <v>53.550712011744253</v>
      </c>
      <c r="P511" s="118">
        <f t="shared" si="254"/>
        <v>47.019009732904223</v>
      </c>
      <c r="Q511" s="118">
        <f t="shared" si="254"/>
        <v>44.479367188609331</v>
      </c>
      <c r="R511" s="118">
        <f t="shared" ref="R511:V511" si="255">R512+R515+R517+R527</f>
        <v>46.062080829892331</v>
      </c>
      <c r="S511" s="118">
        <f t="shared" si="255"/>
        <v>46.345518804924517</v>
      </c>
      <c r="T511" s="118">
        <f t="shared" si="255"/>
        <v>45.105136009615137</v>
      </c>
      <c r="U511" s="118">
        <f t="shared" si="255"/>
        <v>36.533336095527346</v>
      </c>
      <c r="V511" s="118">
        <f t="shared" si="255"/>
        <v>37.934751521068669</v>
      </c>
      <c r="W511" s="118">
        <f t="shared" ref="W511" si="256">W512+W515+W517+W527</f>
        <v>36.341224820365056</v>
      </c>
      <c r="DA511" s="129" t="s">
        <v>4762</v>
      </c>
    </row>
    <row r="512" spans="1:105" ht="12" customHeight="1" x14ac:dyDescent="0.25">
      <c r="A512" s="121" t="s">
        <v>57</v>
      </c>
      <c r="B512" s="123"/>
      <c r="C512" s="123">
        <f t="shared" ref="C512:Q512" si="257">SUM(C513:C514)</f>
        <v>55.726203998412977</v>
      </c>
      <c r="D512" s="123">
        <f t="shared" si="257"/>
        <v>56.438127564450696</v>
      </c>
      <c r="E512" s="123">
        <f t="shared" si="257"/>
        <v>51.961266861378441</v>
      </c>
      <c r="F512" s="123">
        <f t="shared" si="257"/>
        <v>50.606951601750367</v>
      </c>
      <c r="G512" s="123">
        <f t="shared" si="257"/>
        <v>52.418647926952815</v>
      </c>
      <c r="H512" s="123">
        <f t="shared" si="257"/>
        <v>56.419158368975452</v>
      </c>
      <c r="I512" s="123">
        <f t="shared" si="257"/>
        <v>49.008672828002531</v>
      </c>
      <c r="J512" s="123">
        <f t="shared" si="257"/>
        <v>50.143542828429261</v>
      </c>
      <c r="K512" s="123">
        <f t="shared" si="257"/>
        <v>50.345306588513729</v>
      </c>
      <c r="L512" s="123">
        <f t="shared" si="257"/>
        <v>56.729332083565488</v>
      </c>
      <c r="M512" s="123">
        <f t="shared" si="257"/>
        <v>47.913388127723735</v>
      </c>
      <c r="N512" s="123">
        <f t="shared" si="257"/>
        <v>49.19280496785899</v>
      </c>
      <c r="O512" s="123">
        <f t="shared" si="257"/>
        <v>46.847764946008233</v>
      </c>
      <c r="P512" s="123">
        <f t="shared" si="257"/>
        <v>41.084526198424356</v>
      </c>
      <c r="Q512" s="123">
        <f t="shared" si="257"/>
        <v>38.743394388178558</v>
      </c>
      <c r="R512" s="123">
        <f t="shared" ref="R512:V512" si="258">SUM(R513:R514)</f>
        <v>40.41404086812647</v>
      </c>
      <c r="S512" s="123">
        <f t="shared" si="258"/>
        <v>39.672486618079127</v>
      </c>
      <c r="T512" s="123">
        <f t="shared" si="258"/>
        <v>38.391941253626044</v>
      </c>
      <c r="U512" s="123">
        <f t="shared" si="258"/>
        <v>30.370410191058209</v>
      </c>
      <c r="V512" s="123">
        <f t="shared" si="258"/>
        <v>30.808198524059254</v>
      </c>
      <c r="W512" s="123">
        <f t="shared" ref="W512" si="259">SUM(W513:W514)</f>
        <v>27.642350539683463</v>
      </c>
      <c r="DA512" s="130" t="s">
        <v>4763</v>
      </c>
    </row>
    <row r="513" spans="1:105" ht="12" customHeight="1" x14ac:dyDescent="0.25">
      <c r="A513" s="97" t="s">
        <v>51</v>
      </c>
      <c r="B513" s="99"/>
      <c r="C513" s="99">
        <v>55.726203998412977</v>
      </c>
      <c r="D513" s="99">
        <v>56.438127564450696</v>
      </c>
      <c r="E513" s="99">
        <v>51.961266861378441</v>
      </c>
      <c r="F513" s="99">
        <v>50.606951601750367</v>
      </c>
      <c r="G513" s="99">
        <v>52.418647926952815</v>
      </c>
      <c r="H513" s="99">
        <v>56.419158368975452</v>
      </c>
      <c r="I513" s="99">
        <v>49.008672828002531</v>
      </c>
      <c r="J513" s="99">
        <v>50.143542828429261</v>
      </c>
      <c r="K513" s="99">
        <v>50.345306588513729</v>
      </c>
      <c r="L513" s="99">
        <v>56.729332083565488</v>
      </c>
      <c r="M513" s="99">
        <v>47.913388127723735</v>
      </c>
      <c r="N513" s="99">
        <v>49.19280496785899</v>
      </c>
      <c r="O513" s="99">
        <v>46.847764946008233</v>
      </c>
      <c r="P513" s="99">
        <v>41.084526198424356</v>
      </c>
      <c r="Q513" s="99">
        <v>38.743394388178558</v>
      </c>
      <c r="R513" s="99">
        <v>40.41404086812647</v>
      </c>
      <c r="S513" s="99">
        <v>39.672486618079127</v>
      </c>
      <c r="T513" s="99">
        <v>38.391941253626044</v>
      </c>
      <c r="U513" s="99">
        <v>30.370410191058209</v>
      </c>
      <c r="V513" s="99">
        <v>30.808198524059254</v>
      </c>
      <c r="W513" s="99">
        <v>27.642350539683463</v>
      </c>
      <c r="DA513" s="63" t="s">
        <v>4764</v>
      </c>
    </row>
    <row r="514" spans="1:105" ht="12" customHeight="1" x14ac:dyDescent="0.25">
      <c r="A514" s="97" t="s">
        <v>53</v>
      </c>
      <c r="B514" s="99"/>
      <c r="C514" s="99">
        <v>0</v>
      </c>
      <c r="D514" s="99">
        <v>0</v>
      </c>
      <c r="E514" s="99">
        <v>0</v>
      </c>
      <c r="F514" s="99">
        <v>0</v>
      </c>
      <c r="G514" s="99">
        <v>0</v>
      </c>
      <c r="H514" s="99">
        <v>0</v>
      </c>
      <c r="I514" s="99">
        <v>0</v>
      </c>
      <c r="J514" s="99">
        <v>0</v>
      </c>
      <c r="K514" s="99">
        <v>0</v>
      </c>
      <c r="L514" s="99">
        <v>0</v>
      </c>
      <c r="M514" s="99">
        <v>0</v>
      </c>
      <c r="N514" s="99">
        <v>0</v>
      </c>
      <c r="O514" s="99">
        <v>0</v>
      </c>
      <c r="P514" s="99">
        <v>0</v>
      </c>
      <c r="Q514" s="99">
        <v>0</v>
      </c>
      <c r="R514" s="99">
        <v>0</v>
      </c>
      <c r="S514" s="99">
        <v>0</v>
      </c>
      <c r="T514" s="99">
        <v>0</v>
      </c>
      <c r="U514" s="99">
        <v>0</v>
      </c>
      <c r="V514" s="99">
        <v>0</v>
      </c>
      <c r="W514" s="99">
        <v>0</v>
      </c>
      <c r="DA514" s="63" t="s">
        <v>4765</v>
      </c>
    </row>
    <row r="515" spans="1:105" ht="12" customHeight="1" x14ac:dyDescent="0.25">
      <c r="A515" s="121" t="s">
        <v>92</v>
      </c>
      <c r="B515" s="123"/>
      <c r="C515" s="123">
        <f t="shared" ref="C515:W515" si="260">C516</f>
        <v>0</v>
      </c>
      <c r="D515" s="123">
        <f t="shared" si="260"/>
        <v>0</v>
      </c>
      <c r="E515" s="123">
        <f t="shared" si="260"/>
        <v>0</v>
      </c>
      <c r="F515" s="123">
        <f t="shared" si="260"/>
        <v>0</v>
      </c>
      <c r="G515" s="123">
        <f t="shared" si="260"/>
        <v>0</v>
      </c>
      <c r="H515" s="123">
        <f t="shared" si="260"/>
        <v>0</v>
      </c>
      <c r="I515" s="123">
        <f t="shared" si="260"/>
        <v>0</v>
      </c>
      <c r="J515" s="123">
        <f t="shared" si="260"/>
        <v>0</v>
      </c>
      <c r="K515" s="123">
        <f t="shared" si="260"/>
        <v>0</v>
      </c>
      <c r="L515" s="123">
        <f t="shared" si="260"/>
        <v>0</v>
      </c>
      <c r="M515" s="123">
        <f t="shared" si="260"/>
        <v>0</v>
      </c>
      <c r="N515" s="123">
        <f t="shared" si="260"/>
        <v>0</v>
      </c>
      <c r="O515" s="123">
        <f t="shared" si="260"/>
        <v>0</v>
      </c>
      <c r="P515" s="123">
        <f t="shared" si="260"/>
        <v>0</v>
      </c>
      <c r="Q515" s="123">
        <f t="shared" si="260"/>
        <v>0</v>
      </c>
      <c r="R515" s="123">
        <f t="shared" si="260"/>
        <v>0</v>
      </c>
      <c r="S515" s="123">
        <f t="shared" si="260"/>
        <v>0</v>
      </c>
      <c r="T515" s="123">
        <f t="shared" si="260"/>
        <v>0</v>
      </c>
      <c r="U515" s="123">
        <f t="shared" si="260"/>
        <v>0</v>
      </c>
      <c r="V515" s="123">
        <f t="shared" si="260"/>
        <v>0</v>
      </c>
      <c r="W515" s="123">
        <f t="shared" si="260"/>
        <v>0</v>
      </c>
      <c r="DA515" s="130" t="s">
        <v>4766</v>
      </c>
    </row>
    <row r="516" spans="1:105" ht="12" customHeight="1" x14ac:dyDescent="0.25">
      <c r="A516" s="97" t="s">
        <v>53</v>
      </c>
      <c r="B516" s="99"/>
      <c r="C516" s="99">
        <v>0</v>
      </c>
      <c r="D516" s="99">
        <v>0</v>
      </c>
      <c r="E516" s="99">
        <v>0</v>
      </c>
      <c r="F516" s="99">
        <v>0</v>
      </c>
      <c r="G516" s="99">
        <v>0</v>
      </c>
      <c r="H516" s="99">
        <v>0</v>
      </c>
      <c r="I516" s="99">
        <v>0</v>
      </c>
      <c r="J516" s="99">
        <v>0</v>
      </c>
      <c r="K516" s="99">
        <v>0</v>
      </c>
      <c r="L516" s="99">
        <v>0</v>
      </c>
      <c r="M516" s="99">
        <v>0</v>
      </c>
      <c r="N516" s="99">
        <v>0</v>
      </c>
      <c r="O516" s="99">
        <v>0</v>
      </c>
      <c r="P516" s="99">
        <v>0</v>
      </c>
      <c r="Q516" s="99">
        <v>0</v>
      </c>
      <c r="R516" s="99">
        <v>0</v>
      </c>
      <c r="S516" s="99">
        <v>0</v>
      </c>
      <c r="T516" s="99">
        <v>0</v>
      </c>
      <c r="U516" s="99">
        <v>0</v>
      </c>
      <c r="V516" s="99">
        <v>0</v>
      </c>
      <c r="W516" s="99">
        <v>0</v>
      </c>
      <c r="DA516" s="63" t="s">
        <v>4767</v>
      </c>
    </row>
    <row r="517" spans="1:105" ht="12" customHeight="1" x14ac:dyDescent="0.25">
      <c r="A517" s="121" t="s">
        <v>55</v>
      </c>
      <c r="B517" s="123"/>
      <c r="C517" s="123">
        <v>4.4510625988761845</v>
      </c>
      <c r="D517" s="123">
        <v>4.5111258185571153</v>
      </c>
      <c r="E517" s="123">
        <v>3.2948636402546105</v>
      </c>
      <c r="F517" s="123">
        <v>4.472018491662161</v>
      </c>
      <c r="G517" s="123">
        <v>4.8563107379003903</v>
      </c>
      <c r="H517" s="123">
        <v>5.6594726572828096</v>
      </c>
      <c r="I517" s="123">
        <v>4.8894033110012201</v>
      </c>
      <c r="J517" s="123">
        <v>4.566497757806304</v>
      </c>
      <c r="K517" s="123">
        <v>3.7479138821302156</v>
      </c>
      <c r="L517" s="123">
        <v>3.737875061037871</v>
      </c>
      <c r="M517" s="123">
        <v>3.785955873585201</v>
      </c>
      <c r="N517" s="123">
        <v>4.9338131757727925</v>
      </c>
      <c r="O517" s="123">
        <v>4.4508196457094735</v>
      </c>
      <c r="P517" s="123">
        <v>3.7427680408927038</v>
      </c>
      <c r="Q517" s="123">
        <v>3.7257883366200986</v>
      </c>
      <c r="R517" s="123">
        <v>3.7548966787457454</v>
      </c>
      <c r="S517" s="123">
        <v>4.6874139457571946</v>
      </c>
      <c r="T517" s="123">
        <v>4.5008788963601489</v>
      </c>
      <c r="U517" s="123">
        <v>4.0410780861199624</v>
      </c>
      <c r="V517" s="123">
        <v>4.9583415196692711</v>
      </c>
      <c r="W517" s="123">
        <v>5.8607054718332856</v>
      </c>
      <c r="DA517" s="130" t="s">
        <v>4768</v>
      </c>
    </row>
    <row r="518" spans="1:105" ht="12" customHeight="1" x14ac:dyDescent="0.25">
      <c r="A518" s="97" t="s">
        <v>143</v>
      </c>
      <c r="B518" s="99"/>
      <c r="C518" s="99">
        <v>5.0091021733580394</v>
      </c>
      <c r="D518" s="99">
        <v>5.4177834572302226</v>
      </c>
      <c r="E518" s="99">
        <v>5.4926832630666595</v>
      </c>
      <c r="F518" s="99">
        <v>5.6842597544829427</v>
      </c>
      <c r="G518" s="99">
        <v>5.7862056247834897</v>
      </c>
      <c r="H518" s="99">
        <v>5.9976519742194112</v>
      </c>
      <c r="I518" s="99">
        <v>5.6479608943698238</v>
      </c>
      <c r="J518" s="99">
        <v>5.938673240823892</v>
      </c>
      <c r="K518" s="99">
        <v>6.1115964031340706</v>
      </c>
      <c r="L518" s="99">
        <v>6.2295358674991261</v>
      </c>
      <c r="M518" s="99">
        <v>6.1566932581953617</v>
      </c>
      <c r="N518" s="99">
        <v>6.2947035509593174</v>
      </c>
      <c r="O518" s="99">
        <v>6.3493432237850023</v>
      </c>
      <c r="P518" s="99">
        <v>6.3837983785211625</v>
      </c>
      <c r="Q518" s="99">
        <v>6.2583202083364142</v>
      </c>
      <c r="R518" s="99">
        <v>6.3630674777076974</v>
      </c>
      <c r="S518" s="99">
        <v>6.498332498016163</v>
      </c>
      <c r="T518" s="99">
        <v>6.6254786980888678</v>
      </c>
      <c r="U518" s="99">
        <v>5.4951788915217001</v>
      </c>
      <c r="V518" s="99">
        <v>5.8448181567177304</v>
      </c>
      <c r="W518" s="99">
        <v>5.8613749989335115</v>
      </c>
      <c r="DA518" s="63" t="s">
        <v>4769</v>
      </c>
    </row>
    <row r="519" spans="1:105" ht="12" customHeight="1" x14ac:dyDescent="0.25">
      <c r="A519" s="97" t="s">
        <v>124</v>
      </c>
      <c r="B519" s="99"/>
      <c r="C519" s="99">
        <v>4.0090445560706893</v>
      </c>
      <c r="D519" s="99">
        <v>4.0458767362905617</v>
      </c>
      <c r="E519" s="99">
        <v>4.2336240324262722</v>
      </c>
      <c r="F519" s="99">
        <v>4.3558213994034913</v>
      </c>
      <c r="G519" s="99">
        <v>4.3794828087374045</v>
      </c>
      <c r="H519" s="99">
        <v>4.4098178468282576</v>
      </c>
      <c r="I519" s="99">
        <v>4.5560350735091824</v>
      </c>
      <c r="J519" s="99">
        <v>4.6482567764153169</v>
      </c>
      <c r="K519" s="99">
        <v>4.7712008409305389</v>
      </c>
      <c r="L519" s="99">
        <v>4.8025366748887759</v>
      </c>
      <c r="M519" s="99">
        <v>4.6912401816598557</v>
      </c>
      <c r="N519" s="99">
        <v>4.7904728763230215</v>
      </c>
      <c r="O519" s="99">
        <v>4.5570014821710885</v>
      </c>
      <c r="P519" s="99">
        <v>4.4140866464926365</v>
      </c>
      <c r="Q519" s="99">
        <v>4.2371552165225053</v>
      </c>
      <c r="R519" s="99">
        <v>4.2612780905125343</v>
      </c>
      <c r="S519" s="99">
        <v>4.259463565858379</v>
      </c>
      <c r="T519" s="99">
        <v>4.3114161324635738</v>
      </c>
      <c r="U519" s="99">
        <v>4.4892472784379898</v>
      </c>
      <c r="V519" s="99">
        <v>4.3786532990191986</v>
      </c>
      <c r="W519" s="99">
        <v>0</v>
      </c>
      <c r="DA519" s="63" t="s">
        <v>4770</v>
      </c>
    </row>
    <row r="520" spans="1:105" ht="12" customHeight="1" x14ac:dyDescent="0.25">
      <c r="A520" s="97" t="s">
        <v>123</v>
      </c>
      <c r="B520" s="99"/>
      <c r="C520" s="99">
        <v>0</v>
      </c>
      <c r="D520" s="99">
        <v>0</v>
      </c>
      <c r="E520" s="99">
        <v>0</v>
      </c>
      <c r="F520" s="99">
        <v>0</v>
      </c>
      <c r="G520" s="99">
        <v>0</v>
      </c>
      <c r="H520" s="99">
        <v>0</v>
      </c>
      <c r="I520" s="99">
        <v>0</v>
      </c>
      <c r="J520" s="99">
        <v>0</v>
      </c>
      <c r="K520" s="99">
        <v>2.356765213300883</v>
      </c>
      <c r="L520" s="99">
        <v>2.4773792398872496</v>
      </c>
      <c r="M520" s="99">
        <v>2.3337533466813993</v>
      </c>
      <c r="N520" s="99">
        <v>2.3025629709400834</v>
      </c>
      <c r="O520" s="99">
        <v>2.2520994915509811</v>
      </c>
      <c r="P520" s="99">
        <v>2.1425667535091382</v>
      </c>
      <c r="Q520" s="99">
        <v>2.0838804150962478</v>
      </c>
      <c r="R520" s="99">
        <v>2.0719163751534877</v>
      </c>
      <c r="S520" s="99">
        <v>2.0337842115360854</v>
      </c>
      <c r="T520" s="99">
        <v>2.407484555354837</v>
      </c>
      <c r="U520" s="99">
        <v>2.2762698863167157</v>
      </c>
      <c r="V520" s="99">
        <v>2.18117382346448</v>
      </c>
      <c r="W520" s="99">
        <v>0</v>
      </c>
      <c r="DA520" s="63" t="s">
        <v>4771</v>
      </c>
    </row>
    <row r="521" spans="1:105" ht="12" customHeight="1" x14ac:dyDescent="0.25">
      <c r="A521" s="100" t="s">
        <v>50</v>
      </c>
      <c r="B521" s="102"/>
      <c r="C521" s="102">
        <v>0</v>
      </c>
      <c r="D521" s="102">
        <v>0</v>
      </c>
      <c r="E521" s="102">
        <v>0</v>
      </c>
      <c r="F521" s="102">
        <v>0</v>
      </c>
      <c r="G521" s="102">
        <v>0</v>
      </c>
      <c r="H521" s="102">
        <v>0</v>
      </c>
      <c r="I521" s="102">
        <v>0</v>
      </c>
      <c r="J521" s="102">
        <v>0</v>
      </c>
      <c r="K521" s="102">
        <v>2.356765213300883</v>
      </c>
      <c r="L521" s="102">
        <v>2.4773792398872496</v>
      </c>
      <c r="M521" s="102">
        <v>2.3337533466813993</v>
      </c>
      <c r="N521" s="102">
        <v>2.3025629709400834</v>
      </c>
      <c r="O521" s="102">
        <v>2.2520994915509811</v>
      </c>
      <c r="P521" s="102">
        <v>2.1425667535091382</v>
      </c>
      <c r="Q521" s="102">
        <v>2.0838804150962478</v>
      </c>
      <c r="R521" s="102">
        <v>2.0719163751534877</v>
      </c>
      <c r="S521" s="102">
        <v>2.0337842115360854</v>
      </c>
      <c r="T521" s="102">
        <v>2.407484555354837</v>
      </c>
      <c r="U521" s="102">
        <v>2.2762698863167157</v>
      </c>
      <c r="V521" s="102">
        <v>2.18117382346448</v>
      </c>
      <c r="W521" s="102">
        <v>0</v>
      </c>
      <c r="DA521" s="131" t="s">
        <v>4772</v>
      </c>
    </row>
    <row r="522" spans="1:105" ht="12" customHeight="1" x14ac:dyDescent="0.25">
      <c r="A522" s="103" t="s">
        <v>52</v>
      </c>
      <c r="B522" s="105"/>
      <c r="C522" s="105">
        <v>0</v>
      </c>
      <c r="D522" s="105">
        <v>0</v>
      </c>
      <c r="E522" s="105">
        <v>0</v>
      </c>
      <c r="F522" s="105">
        <v>0</v>
      </c>
      <c r="G522" s="105">
        <v>0</v>
      </c>
      <c r="H522" s="105">
        <v>0</v>
      </c>
      <c r="I522" s="105">
        <v>0</v>
      </c>
      <c r="J522" s="105">
        <v>0</v>
      </c>
      <c r="K522" s="105">
        <v>0</v>
      </c>
      <c r="L522" s="105">
        <v>0</v>
      </c>
      <c r="M522" s="105">
        <v>0</v>
      </c>
      <c r="N522" s="105">
        <v>0</v>
      </c>
      <c r="O522" s="105">
        <v>0</v>
      </c>
      <c r="P522" s="105">
        <v>0</v>
      </c>
      <c r="Q522" s="105">
        <v>0</v>
      </c>
      <c r="R522" s="105">
        <v>0</v>
      </c>
      <c r="S522" s="105">
        <v>0</v>
      </c>
      <c r="T522" s="105">
        <v>0</v>
      </c>
      <c r="U522" s="105">
        <v>0</v>
      </c>
      <c r="V522" s="105">
        <v>0</v>
      </c>
      <c r="W522" s="105">
        <v>0</v>
      </c>
      <c r="DA522" s="132" t="s">
        <v>4773</v>
      </c>
    </row>
    <row r="523" spans="1:105" ht="12" customHeight="1" x14ac:dyDescent="0.25">
      <c r="A523" s="106" t="s">
        <v>122</v>
      </c>
      <c r="B523" s="102"/>
      <c r="C523" s="102">
        <v>0</v>
      </c>
      <c r="D523" s="102">
        <v>0</v>
      </c>
      <c r="E523" s="102">
        <v>0</v>
      </c>
      <c r="F523" s="102">
        <v>0</v>
      </c>
      <c r="G523" s="102">
        <v>0</v>
      </c>
      <c r="H523" s="102">
        <v>0</v>
      </c>
      <c r="I523" s="102">
        <v>0</v>
      </c>
      <c r="J523" s="102">
        <v>0</v>
      </c>
      <c r="K523" s="102">
        <v>0</v>
      </c>
      <c r="L523" s="102">
        <v>0</v>
      </c>
      <c r="M523" s="102">
        <v>0</v>
      </c>
      <c r="N523" s="102">
        <v>0</v>
      </c>
      <c r="O523" s="102">
        <v>0</v>
      </c>
      <c r="P523" s="102">
        <v>0</v>
      </c>
      <c r="Q523" s="102">
        <v>0</v>
      </c>
      <c r="R523" s="102">
        <v>0</v>
      </c>
      <c r="S523" s="102">
        <v>0</v>
      </c>
      <c r="T523" s="102">
        <v>0</v>
      </c>
      <c r="U523" s="102">
        <v>0</v>
      </c>
      <c r="V523" s="102">
        <v>0</v>
      </c>
      <c r="W523" s="102">
        <v>0</v>
      </c>
      <c r="DA523" s="131" t="s">
        <v>4774</v>
      </c>
    </row>
    <row r="524" spans="1:105" ht="12" customHeight="1" x14ac:dyDescent="0.25">
      <c r="A524" s="107" t="s">
        <v>121</v>
      </c>
      <c r="B524" s="105"/>
      <c r="C524" s="105">
        <v>0</v>
      </c>
      <c r="D524" s="105">
        <v>0</v>
      </c>
      <c r="E524" s="105">
        <v>0</v>
      </c>
      <c r="F524" s="105">
        <v>0</v>
      </c>
      <c r="G524" s="105">
        <v>0</v>
      </c>
      <c r="H524" s="105">
        <v>0</v>
      </c>
      <c r="I524" s="105">
        <v>0</v>
      </c>
      <c r="J524" s="105">
        <v>0</v>
      </c>
      <c r="K524" s="105">
        <v>0</v>
      </c>
      <c r="L524" s="105">
        <v>0</v>
      </c>
      <c r="M524" s="105">
        <v>0</v>
      </c>
      <c r="N524" s="105">
        <v>0</v>
      </c>
      <c r="O524" s="105">
        <v>0</v>
      </c>
      <c r="P524" s="105">
        <v>0</v>
      </c>
      <c r="Q524" s="105">
        <v>0</v>
      </c>
      <c r="R524" s="105">
        <v>0</v>
      </c>
      <c r="S524" s="105">
        <v>0</v>
      </c>
      <c r="T524" s="105">
        <v>0</v>
      </c>
      <c r="U524" s="105">
        <v>0</v>
      </c>
      <c r="V524" s="105">
        <v>0</v>
      </c>
      <c r="W524" s="105">
        <v>0</v>
      </c>
      <c r="DA524" s="132" t="s">
        <v>4775</v>
      </c>
    </row>
    <row r="525" spans="1:105" ht="12" customHeight="1" x14ac:dyDescent="0.25">
      <c r="A525" s="108" t="s">
        <v>53</v>
      </c>
      <c r="B525" s="99"/>
      <c r="C525" s="99">
        <v>0</v>
      </c>
      <c r="D525" s="99">
        <v>0</v>
      </c>
      <c r="E525" s="99">
        <v>0</v>
      </c>
      <c r="F525" s="99">
        <v>0</v>
      </c>
      <c r="G525" s="99">
        <v>0</v>
      </c>
      <c r="H525" s="99">
        <v>0</v>
      </c>
      <c r="I525" s="99">
        <v>0</v>
      </c>
      <c r="J525" s="99">
        <v>0</v>
      </c>
      <c r="K525" s="99">
        <v>0</v>
      </c>
      <c r="L525" s="99">
        <v>0</v>
      </c>
      <c r="M525" s="99">
        <v>0</v>
      </c>
      <c r="N525" s="99">
        <v>0</v>
      </c>
      <c r="O525" s="99">
        <v>0</v>
      </c>
      <c r="P525" s="99">
        <v>0</v>
      </c>
      <c r="Q525" s="99">
        <v>0</v>
      </c>
      <c r="R525" s="99">
        <v>0</v>
      </c>
      <c r="S525" s="99">
        <v>0</v>
      </c>
      <c r="T525" s="99">
        <v>0</v>
      </c>
      <c r="U525" s="99">
        <v>0</v>
      </c>
      <c r="V525" s="99">
        <v>0</v>
      </c>
      <c r="W525" s="99">
        <v>0</v>
      </c>
      <c r="DA525" s="63" t="s">
        <v>4776</v>
      </c>
    </row>
    <row r="526" spans="1:105" ht="12" customHeight="1" x14ac:dyDescent="0.25">
      <c r="A526" s="108" t="s">
        <v>52</v>
      </c>
      <c r="B526" s="99"/>
      <c r="C526" s="99">
        <v>0</v>
      </c>
      <c r="D526" s="99">
        <v>0</v>
      </c>
      <c r="E526" s="99">
        <v>0</v>
      </c>
      <c r="F526" s="99">
        <v>0</v>
      </c>
      <c r="G526" s="99">
        <v>0</v>
      </c>
      <c r="H526" s="99">
        <v>0</v>
      </c>
      <c r="I526" s="99">
        <v>0</v>
      </c>
      <c r="J526" s="99">
        <v>0</v>
      </c>
      <c r="K526" s="99">
        <v>0</v>
      </c>
      <c r="L526" s="99">
        <v>0</v>
      </c>
      <c r="M526" s="99">
        <v>0</v>
      </c>
      <c r="N526" s="99">
        <v>0</v>
      </c>
      <c r="O526" s="99">
        <v>0</v>
      </c>
      <c r="P526" s="99">
        <v>0</v>
      </c>
      <c r="Q526" s="99">
        <v>0</v>
      </c>
      <c r="R526" s="99">
        <v>0</v>
      </c>
      <c r="S526" s="99">
        <v>0</v>
      </c>
      <c r="T526" s="99">
        <v>0</v>
      </c>
      <c r="U526" s="99">
        <v>0</v>
      </c>
      <c r="V526" s="99">
        <v>0</v>
      </c>
      <c r="W526" s="99">
        <v>0</v>
      </c>
      <c r="DA526" s="63" t="s">
        <v>4777</v>
      </c>
    </row>
    <row r="527" spans="1:105" ht="12" customHeight="1" x14ac:dyDescent="0.25">
      <c r="A527" s="121" t="s">
        <v>54</v>
      </c>
      <c r="B527" s="123"/>
      <c r="C527" s="123">
        <v>1.4846149502324049</v>
      </c>
      <c r="D527" s="123">
        <v>1.3684528456633676</v>
      </c>
      <c r="E527" s="123">
        <v>1.1898198432144123</v>
      </c>
      <c r="F527" s="123">
        <v>1.7475451340372783</v>
      </c>
      <c r="G527" s="123">
        <v>2.1735581746014927</v>
      </c>
      <c r="H527" s="123">
        <v>2.2464541600792907</v>
      </c>
      <c r="I527" s="123">
        <v>2.2900743018518015</v>
      </c>
      <c r="J527" s="123">
        <v>1.9290650264619968</v>
      </c>
      <c r="K527" s="123">
        <v>1.9206507725278481</v>
      </c>
      <c r="L527" s="123">
        <v>1.6544110612735172</v>
      </c>
      <c r="M527" s="123">
        <v>1.7769674780055043</v>
      </c>
      <c r="N527" s="123">
        <v>2.1942956683633659</v>
      </c>
      <c r="O527" s="123">
        <v>2.2521274200265498</v>
      </c>
      <c r="P527" s="123">
        <v>2.1917154935871581</v>
      </c>
      <c r="Q527" s="123">
        <v>2.0101844638106718</v>
      </c>
      <c r="R527" s="123">
        <v>1.893143283020114</v>
      </c>
      <c r="S527" s="123">
        <v>1.9856182410881986</v>
      </c>
      <c r="T527" s="123">
        <v>2.2123158596289469</v>
      </c>
      <c r="U527" s="123">
        <v>2.1218478183491736</v>
      </c>
      <c r="V527" s="123">
        <v>2.168211477340142</v>
      </c>
      <c r="W527" s="123">
        <v>2.8381688088483084</v>
      </c>
      <c r="DA527" s="130" t="s">
        <v>4778</v>
      </c>
    </row>
    <row r="528" spans="1:105" ht="12" customHeight="1" x14ac:dyDescent="0.25">
      <c r="A528" s="97" t="s">
        <v>51</v>
      </c>
      <c r="B528" s="99"/>
      <c r="C528" s="99">
        <v>2.6498390423049996</v>
      </c>
      <c r="D528" s="99">
        <v>3.1486908275486951</v>
      </c>
      <c r="E528" s="99">
        <v>4.0530148604332652</v>
      </c>
      <c r="F528" s="99">
        <v>4.0943229948800646</v>
      </c>
      <c r="G528" s="99">
        <v>4.0799198769463905</v>
      </c>
      <c r="H528" s="99">
        <v>4.2755078105845774</v>
      </c>
      <c r="I528" s="99">
        <v>4.0290731171533212</v>
      </c>
      <c r="J528" s="99">
        <v>4.3057770616282545</v>
      </c>
      <c r="K528" s="99">
        <v>4.4239449505746418</v>
      </c>
      <c r="L528" s="99">
        <v>4.5219783304860712</v>
      </c>
      <c r="M528" s="99">
        <v>4.3049608693735975</v>
      </c>
      <c r="N528" s="99">
        <v>4.316619985964615</v>
      </c>
      <c r="O528" s="99">
        <v>4.1906934723641562</v>
      </c>
      <c r="P528" s="99">
        <v>4.1729158279960519</v>
      </c>
      <c r="Q528" s="99">
        <v>4.117021732860886</v>
      </c>
      <c r="R528" s="99">
        <v>4.190079153406983</v>
      </c>
      <c r="S528" s="99">
        <v>4.3569675353525126</v>
      </c>
      <c r="T528" s="99">
        <v>4.3785710153644368</v>
      </c>
      <c r="U528" s="99">
        <v>3.9737013619847192</v>
      </c>
      <c r="V528" s="99">
        <v>4.4200279894948462</v>
      </c>
      <c r="W528" s="99">
        <v>4.1480464982552636</v>
      </c>
      <c r="DA528" s="63" t="s">
        <v>4779</v>
      </c>
    </row>
    <row r="529" spans="1:105" ht="12" customHeight="1" x14ac:dyDescent="0.25">
      <c r="A529" s="97" t="s">
        <v>50</v>
      </c>
      <c r="B529" s="99"/>
      <c r="C529" s="99">
        <v>1.8675943295307695</v>
      </c>
      <c r="D529" s="99">
        <v>2.0178818051084049</v>
      </c>
      <c r="E529" s="99">
        <v>2.6764172668582691</v>
      </c>
      <c r="F529" s="99">
        <v>2.6841024467698871</v>
      </c>
      <c r="G529" s="99">
        <v>2.6188037569598182</v>
      </c>
      <c r="H529" s="99">
        <v>2.6450691128004276</v>
      </c>
      <c r="I529" s="99">
        <v>2.7508256777182103</v>
      </c>
      <c r="J529" s="99">
        <v>2.8305477778193735</v>
      </c>
      <c r="K529" s="99">
        <v>2.9177478079276931</v>
      </c>
      <c r="L529" s="99">
        <v>2.9526721778364178</v>
      </c>
      <c r="M529" s="99">
        <v>2.8234768772089351</v>
      </c>
      <c r="N529" s="99">
        <v>2.8309149197305228</v>
      </c>
      <c r="O529" s="99">
        <v>2.717609656942384</v>
      </c>
      <c r="P529" s="99">
        <v>2.6899674563282372</v>
      </c>
      <c r="Q529" s="99">
        <v>2.6737461334024148</v>
      </c>
      <c r="R529" s="99">
        <v>2.7043938033559134</v>
      </c>
      <c r="S529" s="99">
        <v>2.7198017183202023</v>
      </c>
      <c r="T529" s="99">
        <v>2.7905742941316327</v>
      </c>
      <c r="U529" s="99">
        <v>2.907969624390923</v>
      </c>
      <c r="V529" s="99">
        <v>2.7538937634941196</v>
      </c>
      <c r="W529" s="99">
        <v>2.6567354960241234</v>
      </c>
      <c r="DA529" s="63" t="s">
        <v>4780</v>
      </c>
    </row>
    <row r="530" spans="1:105" ht="12" customHeight="1" x14ac:dyDescent="0.25">
      <c r="A530" s="109" t="s">
        <v>120</v>
      </c>
      <c r="B530" s="110"/>
      <c r="C530" s="110">
        <v>0</v>
      </c>
      <c r="D530" s="110">
        <v>0</v>
      </c>
      <c r="E530" s="110">
        <v>0</v>
      </c>
      <c r="F530" s="110">
        <v>0</v>
      </c>
      <c r="G530" s="110">
        <v>0</v>
      </c>
      <c r="H530" s="110">
        <v>0</v>
      </c>
      <c r="I530" s="110">
        <v>0</v>
      </c>
      <c r="J530" s="110">
        <v>0</v>
      </c>
      <c r="K530" s="110">
        <v>0</v>
      </c>
      <c r="L530" s="110">
        <v>0</v>
      </c>
      <c r="M530" s="110">
        <v>0</v>
      </c>
      <c r="N530" s="110">
        <v>0</v>
      </c>
      <c r="O530" s="110">
        <v>0</v>
      </c>
      <c r="P530" s="110">
        <v>0</v>
      </c>
      <c r="Q530" s="110">
        <v>0</v>
      </c>
      <c r="R530" s="110">
        <v>0</v>
      </c>
      <c r="S530" s="110">
        <v>0</v>
      </c>
      <c r="T530" s="110">
        <v>0</v>
      </c>
      <c r="U530" s="110">
        <v>0</v>
      </c>
      <c r="V530" s="110">
        <v>0</v>
      </c>
      <c r="W530" s="110">
        <v>0</v>
      </c>
      <c r="DA530" s="60" t="s">
        <v>4781</v>
      </c>
    </row>
  </sheetData>
  <pageMargins left="0.39370078740157483" right="0.39370078740157483" top="0.39370078740157483" bottom="0.39370078740157483" header="0.31496062992125984" footer="0.31496062992125984"/>
  <pageSetup paperSize="9" scale="13" orientation="portrait" horizontalDpi="1200" verticalDpi="1200" r:id="rId1"/>
  <headerFooter alignWithMargins="0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24435</v>
      </c>
      <c r="C5" s="120">
        <v>24308</v>
      </c>
      <c r="D5" s="120">
        <v>23333</v>
      </c>
      <c r="E5" s="120">
        <v>22335</v>
      </c>
      <c r="F5" s="120">
        <v>21230</v>
      </c>
      <c r="G5" s="120">
        <v>20575</v>
      </c>
      <c r="H5" s="120">
        <v>20353</v>
      </c>
      <c r="I5" s="120">
        <v>20610</v>
      </c>
      <c r="J5" s="120">
        <v>20763</v>
      </c>
      <c r="K5" s="120">
        <v>20657</v>
      </c>
      <c r="L5" s="120">
        <v>20319</v>
      </c>
      <c r="M5" s="120">
        <v>19687</v>
      </c>
      <c r="N5" s="120">
        <v>19257</v>
      </c>
      <c r="O5" s="120">
        <v>18677</v>
      </c>
      <c r="P5" s="120">
        <v>18310</v>
      </c>
      <c r="Q5" s="120">
        <v>18085</v>
      </c>
      <c r="R5" s="120">
        <v>17786</v>
      </c>
      <c r="S5" s="120">
        <v>17577</v>
      </c>
      <c r="T5" s="120">
        <v>17221</v>
      </c>
      <c r="U5" s="120">
        <v>17313</v>
      </c>
      <c r="V5" s="120">
        <v>16663</v>
      </c>
      <c r="W5" s="120">
        <v>16125</v>
      </c>
      <c r="DA5" s="129" t="s">
        <v>336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74</v>
      </c>
      <c r="B7" s="52">
        <v>24435</v>
      </c>
      <c r="C7" s="52">
        <v>24308</v>
      </c>
      <c r="D7" s="52">
        <v>23333</v>
      </c>
      <c r="E7" s="52">
        <v>22335</v>
      </c>
      <c r="F7" s="52">
        <v>21230</v>
      </c>
      <c r="G7" s="52">
        <v>20575</v>
      </c>
      <c r="H7" s="52">
        <v>20353</v>
      </c>
      <c r="I7" s="52">
        <v>20610</v>
      </c>
      <c r="J7" s="52">
        <v>20763</v>
      </c>
      <c r="K7" s="52">
        <v>20657</v>
      </c>
      <c r="L7" s="52">
        <v>20319</v>
      </c>
      <c r="M7" s="52">
        <v>19687</v>
      </c>
      <c r="N7" s="52">
        <v>19257</v>
      </c>
      <c r="O7" s="52">
        <v>18677</v>
      </c>
      <c r="P7" s="52">
        <v>18310</v>
      </c>
      <c r="Q7" s="52">
        <v>18085</v>
      </c>
      <c r="R7" s="52">
        <v>17786</v>
      </c>
      <c r="S7" s="52">
        <v>17577</v>
      </c>
      <c r="T7" s="52">
        <v>17221</v>
      </c>
      <c r="U7" s="52">
        <v>17313</v>
      </c>
      <c r="V7" s="52">
        <v>16663</v>
      </c>
      <c r="W7" s="52">
        <v>16125</v>
      </c>
      <c r="DA7" s="63" t="s">
        <v>1068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16</v>
      </c>
      <c r="C9" s="52">
        <v>17</v>
      </c>
      <c r="D9" s="52">
        <v>16</v>
      </c>
      <c r="E9" s="52">
        <v>17</v>
      </c>
      <c r="F9" s="52">
        <v>17</v>
      </c>
      <c r="G9" s="52">
        <v>18</v>
      </c>
      <c r="H9" s="52">
        <v>18</v>
      </c>
      <c r="I9" s="52">
        <v>31</v>
      </c>
      <c r="J9" s="52">
        <v>49</v>
      </c>
      <c r="K9" s="52">
        <v>68</v>
      </c>
      <c r="L9" s="52">
        <v>76</v>
      </c>
      <c r="M9" s="52">
        <v>92</v>
      </c>
      <c r="N9" s="52">
        <v>104</v>
      </c>
      <c r="O9" s="52">
        <v>122</v>
      </c>
      <c r="P9" s="52">
        <v>155</v>
      </c>
      <c r="Q9" s="52">
        <v>189</v>
      </c>
      <c r="R9" s="52">
        <v>240</v>
      </c>
      <c r="S9" s="52">
        <v>282</v>
      </c>
      <c r="T9" s="52">
        <v>328</v>
      </c>
      <c r="U9" s="52">
        <v>380</v>
      </c>
      <c r="V9" s="52">
        <v>426</v>
      </c>
      <c r="W9" s="52">
        <v>448</v>
      </c>
      <c r="DA9" s="63" t="s">
        <v>1069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141</v>
      </c>
      <c r="B11" s="52">
        <v>13031</v>
      </c>
      <c r="C11" s="52">
        <v>12248</v>
      </c>
      <c r="D11" s="52">
        <v>10627</v>
      </c>
      <c r="E11" s="52">
        <v>8766</v>
      </c>
      <c r="F11" s="52">
        <v>7065</v>
      </c>
      <c r="G11" s="52">
        <v>5747</v>
      </c>
      <c r="H11" s="52">
        <v>5518</v>
      </c>
      <c r="I11" s="52">
        <v>5214</v>
      </c>
      <c r="J11" s="52">
        <v>4854</v>
      </c>
      <c r="K11" s="52">
        <v>4413</v>
      </c>
      <c r="L11" s="52">
        <v>4062</v>
      </c>
      <c r="M11" s="52">
        <v>3603</v>
      </c>
      <c r="N11" s="52">
        <v>3069</v>
      </c>
      <c r="O11" s="52">
        <v>2374</v>
      </c>
      <c r="P11" s="52">
        <v>2070</v>
      </c>
      <c r="Q11" s="52">
        <v>1912</v>
      </c>
      <c r="R11" s="52">
        <v>1911</v>
      </c>
      <c r="S11" s="52">
        <v>1945</v>
      </c>
      <c r="T11" s="52">
        <v>1945</v>
      </c>
      <c r="U11" s="52">
        <v>1933</v>
      </c>
      <c r="V11" s="52">
        <v>1834</v>
      </c>
      <c r="W11" s="52">
        <v>1829</v>
      </c>
      <c r="DA11" s="63" t="s">
        <v>1070</v>
      </c>
    </row>
    <row r="12" spans="1:105" ht="12" customHeight="1" x14ac:dyDescent="0.25">
      <c r="A12" s="97" t="s">
        <v>140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2</v>
      </c>
      <c r="L12" s="52">
        <v>2</v>
      </c>
      <c r="M12" s="52">
        <v>2</v>
      </c>
      <c r="N12" s="52">
        <v>2</v>
      </c>
      <c r="O12" s="52">
        <v>3</v>
      </c>
      <c r="P12" s="52">
        <v>3</v>
      </c>
      <c r="Q12" s="52">
        <v>4</v>
      </c>
      <c r="R12" s="52">
        <v>3</v>
      </c>
      <c r="S12" s="52">
        <v>3</v>
      </c>
      <c r="T12" s="52">
        <v>7</v>
      </c>
      <c r="U12" s="52">
        <v>11</v>
      </c>
      <c r="V12" s="52">
        <v>13</v>
      </c>
      <c r="W12" s="52">
        <v>14</v>
      </c>
      <c r="DA12" s="63" t="s">
        <v>1071</v>
      </c>
    </row>
    <row r="13" spans="1:105" ht="12" customHeight="1" x14ac:dyDescent="0.25">
      <c r="A13" s="97" t="s">
        <v>122</v>
      </c>
      <c r="B13" s="52">
        <v>11404</v>
      </c>
      <c r="C13" s="52">
        <v>12060</v>
      </c>
      <c r="D13" s="52">
        <v>12706</v>
      </c>
      <c r="E13" s="52">
        <v>13569</v>
      </c>
      <c r="F13" s="52">
        <v>14165</v>
      </c>
      <c r="G13" s="52">
        <v>14828</v>
      </c>
      <c r="H13" s="52">
        <v>14835</v>
      </c>
      <c r="I13" s="52">
        <v>15396</v>
      </c>
      <c r="J13" s="52">
        <v>15909</v>
      </c>
      <c r="K13" s="52">
        <v>14705</v>
      </c>
      <c r="L13" s="52">
        <v>14427</v>
      </c>
      <c r="M13" s="52">
        <v>13988</v>
      </c>
      <c r="N13" s="52">
        <v>13690</v>
      </c>
      <c r="O13" s="52">
        <v>11505</v>
      </c>
      <c r="P13" s="52">
        <v>9969</v>
      </c>
      <c r="Q13" s="52">
        <v>8335</v>
      </c>
      <c r="R13" s="52">
        <v>7133</v>
      </c>
      <c r="S13" s="52">
        <v>6982</v>
      </c>
      <c r="T13" s="52">
        <v>5180</v>
      </c>
      <c r="U13" s="52">
        <v>4160</v>
      </c>
      <c r="V13" s="52">
        <v>3116</v>
      </c>
      <c r="W13" s="52">
        <v>2881</v>
      </c>
      <c r="DA13" s="63" t="s">
        <v>1072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1537</v>
      </c>
      <c r="L14" s="52">
        <v>1828</v>
      </c>
      <c r="M14" s="52">
        <v>2094</v>
      </c>
      <c r="N14" s="52">
        <v>2496</v>
      </c>
      <c r="O14" s="52">
        <v>4795</v>
      </c>
      <c r="P14" s="52">
        <v>6268</v>
      </c>
      <c r="Q14" s="52">
        <v>7834</v>
      </c>
      <c r="R14" s="52">
        <v>8739</v>
      </c>
      <c r="S14" s="52">
        <v>8647</v>
      </c>
      <c r="T14" s="52">
        <v>10089</v>
      </c>
      <c r="U14" s="52">
        <v>11209</v>
      </c>
      <c r="V14" s="52">
        <v>11700</v>
      </c>
      <c r="W14" s="52">
        <v>11401</v>
      </c>
      <c r="DA14" s="63" t="s">
        <v>1073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20693</v>
      </c>
      <c r="C16" s="52">
        <v>20298</v>
      </c>
      <c r="D16" s="52">
        <v>18847</v>
      </c>
      <c r="E16" s="52">
        <v>16667</v>
      </c>
      <c r="F16" s="52">
        <v>14978</v>
      </c>
      <c r="G16" s="52">
        <v>14197</v>
      </c>
      <c r="H16" s="52">
        <v>13861</v>
      </c>
      <c r="I16" s="52">
        <v>14170</v>
      </c>
      <c r="J16" s="52">
        <v>14062</v>
      </c>
      <c r="K16" s="52">
        <v>13701</v>
      </c>
      <c r="L16" s="52">
        <v>13093</v>
      </c>
      <c r="M16" s="52">
        <v>12433</v>
      </c>
      <c r="N16" s="52">
        <v>12006</v>
      </c>
      <c r="O16" s="52">
        <v>11483</v>
      </c>
      <c r="P16" s="52">
        <v>11324</v>
      </c>
      <c r="Q16" s="52">
        <v>11275</v>
      </c>
      <c r="R16" s="52">
        <v>11191</v>
      </c>
      <c r="S16" s="52">
        <v>11253</v>
      </c>
      <c r="T16" s="52">
        <v>11306</v>
      </c>
      <c r="U16" s="52">
        <v>11513</v>
      </c>
      <c r="V16" s="52">
        <v>11062</v>
      </c>
      <c r="W16" s="52">
        <v>11076</v>
      </c>
      <c r="DA16" s="63" t="s">
        <v>1074</v>
      </c>
    </row>
    <row r="17" spans="1:105" ht="12" customHeight="1" x14ac:dyDescent="0.25">
      <c r="A17" s="109" t="s">
        <v>120</v>
      </c>
      <c r="B17" s="36">
        <v>3742</v>
      </c>
      <c r="C17" s="36">
        <v>4010</v>
      </c>
      <c r="D17" s="36">
        <v>4486</v>
      </c>
      <c r="E17" s="36">
        <v>5668</v>
      </c>
      <c r="F17" s="36">
        <v>6252</v>
      </c>
      <c r="G17" s="36">
        <v>6378</v>
      </c>
      <c r="H17" s="36">
        <v>6492</v>
      </c>
      <c r="I17" s="36">
        <v>6440</v>
      </c>
      <c r="J17" s="36">
        <v>6701</v>
      </c>
      <c r="K17" s="36">
        <v>6956</v>
      </c>
      <c r="L17" s="36">
        <v>7226</v>
      </c>
      <c r="M17" s="36">
        <v>7254</v>
      </c>
      <c r="N17" s="36">
        <v>7251</v>
      </c>
      <c r="O17" s="36">
        <v>7194</v>
      </c>
      <c r="P17" s="36">
        <v>6986</v>
      </c>
      <c r="Q17" s="36">
        <v>6810</v>
      </c>
      <c r="R17" s="36">
        <v>6595</v>
      </c>
      <c r="S17" s="36">
        <v>6324</v>
      </c>
      <c r="T17" s="36">
        <v>5915</v>
      </c>
      <c r="U17" s="36">
        <v>5800</v>
      </c>
      <c r="V17" s="36">
        <v>5601</v>
      </c>
      <c r="W17" s="36">
        <v>5049</v>
      </c>
      <c r="DA17" s="60" t="s">
        <v>1075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1147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74</v>
      </c>
      <c r="B21" s="52"/>
      <c r="C21" s="52">
        <v>1909</v>
      </c>
      <c r="D21" s="52">
        <v>1909</v>
      </c>
      <c r="E21" s="52">
        <v>1912</v>
      </c>
      <c r="F21" s="52">
        <v>1920</v>
      </c>
      <c r="G21" s="52">
        <v>1931</v>
      </c>
      <c r="H21" s="52">
        <v>1950</v>
      </c>
      <c r="I21" s="52">
        <v>1976</v>
      </c>
      <c r="J21" s="52">
        <v>2015</v>
      </c>
      <c r="K21" s="52">
        <v>2068</v>
      </c>
      <c r="L21" s="52">
        <v>2138</v>
      </c>
      <c r="M21" s="52">
        <v>2225</v>
      </c>
      <c r="N21" s="52">
        <v>2342</v>
      </c>
      <c r="O21" s="52">
        <v>2094</v>
      </c>
      <c r="P21" s="52">
        <v>732</v>
      </c>
      <c r="Q21" s="52">
        <v>937</v>
      </c>
      <c r="R21" s="52">
        <v>1156</v>
      </c>
      <c r="S21" s="52">
        <v>1414</v>
      </c>
      <c r="T21" s="52">
        <v>1345</v>
      </c>
      <c r="U21" s="52">
        <v>1452</v>
      </c>
      <c r="V21" s="52">
        <v>1566</v>
      </c>
      <c r="W21" s="52">
        <v>1694</v>
      </c>
      <c r="DA21" s="63" t="s">
        <v>1148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2</v>
      </c>
      <c r="D23" s="52">
        <v>3</v>
      </c>
      <c r="E23" s="52">
        <v>2</v>
      </c>
      <c r="F23" s="52">
        <v>3</v>
      </c>
      <c r="G23" s="52">
        <v>2</v>
      </c>
      <c r="H23" s="52">
        <v>4</v>
      </c>
      <c r="I23" s="52">
        <v>1</v>
      </c>
      <c r="J23" s="52">
        <v>2</v>
      </c>
      <c r="K23" s="52">
        <v>1</v>
      </c>
      <c r="L23" s="52">
        <v>4</v>
      </c>
      <c r="M23" s="52">
        <v>4</v>
      </c>
      <c r="N23" s="52">
        <v>9</v>
      </c>
      <c r="O23" s="52">
        <v>11</v>
      </c>
      <c r="P23" s="52">
        <v>9</v>
      </c>
      <c r="Q23" s="52">
        <v>20</v>
      </c>
      <c r="R23" s="52">
        <v>17</v>
      </c>
      <c r="S23" s="52">
        <v>22</v>
      </c>
      <c r="T23" s="52">
        <v>21</v>
      </c>
      <c r="U23" s="52">
        <v>28</v>
      </c>
      <c r="V23" s="52">
        <v>37</v>
      </c>
      <c r="W23" s="52">
        <v>42</v>
      </c>
      <c r="DA23" s="63" t="s">
        <v>1149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141</v>
      </c>
      <c r="B25" s="52"/>
      <c r="C25" s="52">
        <v>2036</v>
      </c>
      <c r="D25" s="52">
        <v>2038</v>
      </c>
      <c r="E25" s="52">
        <v>2054</v>
      </c>
      <c r="F25" s="52">
        <v>2088</v>
      </c>
      <c r="G25" s="52">
        <v>2147</v>
      </c>
      <c r="H25" s="52">
        <v>2228</v>
      </c>
      <c r="I25" s="52">
        <v>1129</v>
      </c>
      <c r="J25" s="52">
        <v>643</v>
      </c>
      <c r="K25" s="52">
        <v>748</v>
      </c>
      <c r="L25" s="52">
        <v>544</v>
      </c>
      <c r="M25" s="52">
        <v>663</v>
      </c>
      <c r="N25" s="52">
        <v>930</v>
      </c>
      <c r="O25" s="52">
        <v>1083</v>
      </c>
      <c r="P25" s="52">
        <v>592</v>
      </c>
      <c r="Q25" s="52">
        <v>422</v>
      </c>
      <c r="R25" s="52">
        <v>278</v>
      </c>
      <c r="S25" s="52">
        <v>298</v>
      </c>
      <c r="T25" s="52">
        <v>262</v>
      </c>
      <c r="U25" s="52">
        <v>307</v>
      </c>
      <c r="V25" s="52">
        <v>347</v>
      </c>
      <c r="W25" s="52">
        <v>325</v>
      </c>
      <c r="DA25" s="63" t="s">
        <v>1150</v>
      </c>
    </row>
    <row r="26" spans="1:105" ht="12" customHeight="1" x14ac:dyDescent="0.25">
      <c r="A26" s="97" t="s">
        <v>140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2</v>
      </c>
      <c r="S26" s="52">
        <v>0</v>
      </c>
      <c r="T26" s="52">
        <v>0</v>
      </c>
      <c r="U26" s="52">
        <v>0</v>
      </c>
      <c r="V26" s="52">
        <v>1</v>
      </c>
      <c r="W26" s="52">
        <v>0</v>
      </c>
      <c r="DA26" s="63" t="s">
        <v>1151</v>
      </c>
    </row>
    <row r="27" spans="1:105" ht="12" customHeight="1" x14ac:dyDescent="0.25">
      <c r="A27" s="97" t="s">
        <v>122</v>
      </c>
      <c r="B27" s="52"/>
      <c r="C27" s="52">
        <v>1782</v>
      </c>
      <c r="D27" s="52">
        <v>1786</v>
      </c>
      <c r="E27" s="52">
        <v>1822</v>
      </c>
      <c r="F27" s="52">
        <v>1909</v>
      </c>
      <c r="G27" s="52">
        <v>2088</v>
      </c>
      <c r="H27" s="52">
        <v>2387</v>
      </c>
      <c r="I27" s="52">
        <v>1767</v>
      </c>
      <c r="J27" s="52">
        <v>2135</v>
      </c>
      <c r="K27" s="52">
        <v>2466</v>
      </c>
      <c r="L27" s="52">
        <v>2554</v>
      </c>
      <c r="M27" s="52">
        <v>2624</v>
      </c>
      <c r="N27" s="52">
        <v>2621</v>
      </c>
      <c r="O27" s="52">
        <v>2483</v>
      </c>
      <c r="P27" s="52">
        <v>1752</v>
      </c>
      <c r="Q27" s="52">
        <v>2050</v>
      </c>
      <c r="R27" s="52">
        <v>2026</v>
      </c>
      <c r="S27" s="52">
        <v>1692</v>
      </c>
      <c r="T27" s="52">
        <v>1802</v>
      </c>
      <c r="U27" s="52">
        <v>1492</v>
      </c>
      <c r="V27" s="52">
        <v>1044</v>
      </c>
      <c r="W27" s="52">
        <v>426</v>
      </c>
      <c r="DA27" s="63" t="s">
        <v>1152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8</v>
      </c>
      <c r="M28" s="52">
        <v>25</v>
      </c>
      <c r="N28" s="52">
        <v>60</v>
      </c>
      <c r="O28" s="52">
        <v>117</v>
      </c>
      <c r="P28" s="52">
        <v>231</v>
      </c>
      <c r="Q28" s="52">
        <v>406</v>
      </c>
      <c r="R28" s="52">
        <v>654</v>
      </c>
      <c r="S28" s="52">
        <v>1066</v>
      </c>
      <c r="T28" s="52">
        <v>799</v>
      </c>
      <c r="U28" s="52">
        <v>1066</v>
      </c>
      <c r="V28" s="52">
        <v>1494</v>
      </c>
      <c r="W28" s="52">
        <v>1990</v>
      </c>
      <c r="DA28" s="63" t="s">
        <v>1153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3233</v>
      </c>
      <c r="D30" s="52">
        <v>3240</v>
      </c>
      <c r="E30" s="52">
        <v>3275</v>
      </c>
      <c r="F30" s="52">
        <v>3363</v>
      </c>
      <c r="G30" s="52">
        <v>3523</v>
      </c>
      <c r="H30" s="52">
        <v>3772</v>
      </c>
      <c r="I30" s="52">
        <v>2195</v>
      </c>
      <c r="J30" s="52">
        <v>1825</v>
      </c>
      <c r="K30" s="52">
        <v>2130</v>
      </c>
      <c r="L30" s="52">
        <v>1888</v>
      </c>
      <c r="M30" s="52">
        <v>2038</v>
      </c>
      <c r="N30" s="52">
        <v>2560</v>
      </c>
      <c r="O30" s="52">
        <v>2718</v>
      </c>
      <c r="P30" s="52">
        <v>1749</v>
      </c>
      <c r="Q30" s="52">
        <v>1831</v>
      </c>
      <c r="R30" s="52">
        <v>1688</v>
      </c>
      <c r="S30" s="52">
        <v>1745</v>
      </c>
      <c r="T30" s="52">
        <v>1653</v>
      </c>
      <c r="U30" s="52">
        <v>1802</v>
      </c>
      <c r="V30" s="52">
        <v>1976</v>
      </c>
      <c r="W30" s="52">
        <v>1873</v>
      </c>
      <c r="DA30" s="63" t="s">
        <v>1154</v>
      </c>
    </row>
    <row r="31" spans="1:105" ht="12" customHeight="1" x14ac:dyDescent="0.25">
      <c r="A31" s="109" t="s">
        <v>120</v>
      </c>
      <c r="B31" s="36"/>
      <c r="C31" s="36">
        <v>585</v>
      </c>
      <c r="D31" s="36">
        <v>586</v>
      </c>
      <c r="E31" s="36">
        <v>597</v>
      </c>
      <c r="F31" s="36">
        <v>635</v>
      </c>
      <c r="G31" s="36">
        <v>714</v>
      </c>
      <c r="H31" s="36">
        <v>844</v>
      </c>
      <c r="I31" s="36">
        <v>702</v>
      </c>
      <c r="J31" s="36">
        <v>948</v>
      </c>
      <c r="K31" s="36">
        <v>1088</v>
      </c>
      <c r="L31" s="36">
        <v>1217</v>
      </c>
      <c r="M31" s="36">
        <v>1275</v>
      </c>
      <c r="N31" s="36">
        <v>1054</v>
      </c>
      <c r="O31" s="36">
        <v>968</v>
      </c>
      <c r="P31" s="36">
        <v>826</v>
      </c>
      <c r="Q31" s="36">
        <v>1051</v>
      </c>
      <c r="R31" s="36">
        <v>1280</v>
      </c>
      <c r="S31" s="36">
        <v>1307</v>
      </c>
      <c r="T31" s="36">
        <v>1227</v>
      </c>
      <c r="U31" s="36">
        <v>1057</v>
      </c>
      <c r="V31" s="36">
        <v>917</v>
      </c>
      <c r="W31" s="36">
        <v>877</v>
      </c>
      <c r="DA31" s="60" t="s">
        <v>1155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1234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74</v>
      </c>
      <c r="B35" s="52"/>
      <c r="C35" s="52">
        <v>1782</v>
      </c>
      <c r="D35" s="52">
        <v>934</v>
      </c>
      <c r="E35" s="52">
        <v>914</v>
      </c>
      <c r="F35" s="52">
        <v>815</v>
      </c>
      <c r="G35" s="52">
        <v>1276</v>
      </c>
      <c r="H35" s="52">
        <v>1728</v>
      </c>
      <c r="I35" s="52">
        <v>2233</v>
      </c>
      <c r="J35" s="52">
        <v>2168</v>
      </c>
      <c r="K35" s="52">
        <v>1962</v>
      </c>
      <c r="L35" s="52">
        <v>1800</v>
      </c>
      <c r="M35" s="52">
        <v>1593</v>
      </c>
      <c r="N35" s="52">
        <v>1912</v>
      </c>
      <c r="O35" s="52">
        <v>1514</v>
      </c>
      <c r="P35" s="52">
        <v>365</v>
      </c>
      <c r="Q35" s="52">
        <v>712</v>
      </c>
      <c r="R35" s="52">
        <v>857</v>
      </c>
      <c r="S35" s="52">
        <v>1205</v>
      </c>
      <c r="T35" s="52">
        <v>989</v>
      </c>
      <c r="U35" s="52">
        <v>1544</v>
      </c>
      <c r="V35" s="52">
        <v>916</v>
      </c>
      <c r="W35" s="52">
        <v>1156</v>
      </c>
      <c r="DA35" s="63" t="s">
        <v>1235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3</v>
      </c>
      <c r="D37" s="52">
        <v>2</v>
      </c>
      <c r="E37" s="52">
        <v>3</v>
      </c>
      <c r="F37" s="52">
        <v>3</v>
      </c>
      <c r="G37" s="52">
        <v>3</v>
      </c>
      <c r="H37" s="52">
        <v>4</v>
      </c>
      <c r="I37" s="52">
        <v>14</v>
      </c>
      <c r="J37" s="52">
        <v>20</v>
      </c>
      <c r="K37" s="52">
        <v>20</v>
      </c>
      <c r="L37" s="52">
        <v>12</v>
      </c>
      <c r="M37" s="52">
        <v>20</v>
      </c>
      <c r="N37" s="52">
        <v>21</v>
      </c>
      <c r="O37" s="52">
        <v>29</v>
      </c>
      <c r="P37" s="52">
        <v>42</v>
      </c>
      <c r="Q37" s="52">
        <v>54</v>
      </c>
      <c r="R37" s="52">
        <v>68</v>
      </c>
      <c r="S37" s="52">
        <v>64</v>
      </c>
      <c r="T37" s="52">
        <v>67</v>
      </c>
      <c r="U37" s="52">
        <v>80</v>
      </c>
      <c r="V37" s="52">
        <v>83</v>
      </c>
      <c r="W37" s="52">
        <v>64</v>
      </c>
      <c r="DA37" s="63" t="s">
        <v>1236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141</v>
      </c>
      <c r="B39" s="52"/>
      <c r="C39" s="52">
        <v>1253</v>
      </c>
      <c r="D39" s="52">
        <v>417</v>
      </c>
      <c r="E39" s="52">
        <v>193</v>
      </c>
      <c r="F39" s="52">
        <v>387</v>
      </c>
      <c r="G39" s="52">
        <v>829</v>
      </c>
      <c r="H39" s="52">
        <v>1999</v>
      </c>
      <c r="I39" s="52">
        <v>825</v>
      </c>
      <c r="J39" s="52">
        <v>283</v>
      </c>
      <c r="K39" s="52">
        <v>307</v>
      </c>
      <c r="L39" s="52">
        <v>193</v>
      </c>
      <c r="M39" s="52">
        <v>204</v>
      </c>
      <c r="N39" s="52">
        <v>396</v>
      </c>
      <c r="O39" s="52">
        <v>388</v>
      </c>
      <c r="P39" s="52">
        <v>288</v>
      </c>
      <c r="Q39" s="52">
        <v>264</v>
      </c>
      <c r="R39" s="52">
        <v>277</v>
      </c>
      <c r="S39" s="52">
        <v>332</v>
      </c>
      <c r="T39" s="52">
        <v>262</v>
      </c>
      <c r="U39" s="52">
        <v>295</v>
      </c>
      <c r="V39" s="52">
        <v>248</v>
      </c>
      <c r="W39" s="52">
        <v>320</v>
      </c>
      <c r="DA39" s="63" t="s">
        <v>1237</v>
      </c>
    </row>
    <row r="40" spans="1:105" ht="12" customHeight="1" x14ac:dyDescent="0.25">
      <c r="A40" s="97" t="s">
        <v>140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2</v>
      </c>
      <c r="L40" s="52">
        <v>0</v>
      </c>
      <c r="M40" s="52">
        <v>0</v>
      </c>
      <c r="N40" s="52">
        <v>0</v>
      </c>
      <c r="O40" s="52">
        <v>1</v>
      </c>
      <c r="P40" s="52">
        <v>0</v>
      </c>
      <c r="Q40" s="52">
        <v>1</v>
      </c>
      <c r="R40" s="52">
        <v>1</v>
      </c>
      <c r="S40" s="52">
        <v>0</v>
      </c>
      <c r="T40" s="52">
        <v>4</v>
      </c>
      <c r="U40" s="52">
        <v>4</v>
      </c>
      <c r="V40" s="52">
        <v>3</v>
      </c>
      <c r="W40" s="52">
        <v>1</v>
      </c>
      <c r="DA40" s="63" t="s">
        <v>1238</v>
      </c>
    </row>
    <row r="41" spans="1:105" ht="12" customHeight="1" x14ac:dyDescent="0.25">
      <c r="A41" s="97" t="s">
        <v>122</v>
      </c>
      <c r="B41" s="52"/>
      <c r="C41" s="52">
        <v>2438</v>
      </c>
      <c r="D41" s="52">
        <v>2432</v>
      </c>
      <c r="E41" s="52">
        <v>2685</v>
      </c>
      <c r="F41" s="52">
        <v>2505</v>
      </c>
      <c r="G41" s="52">
        <v>2751</v>
      </c>
      <c r="H41" s="52">
        <v>2394</v>
      </c>
      <c r="I41" s="52">
        <v>2328</v>
      </c>
      <c r="J41" s="52">
        <v>2648</v>
      </c>
      <c r="K41" s="52">
        <v>1262</v>
      </c>
      <c r="L41" s="52">
        <v>2276</v>
      </c>
      <c r="M41" s="52">
        <v>2185</v>
      </c>
      <c r="N41" s="52">
        <v>2323</v>
      </c>
      <c r="O41" s="52">
        <v>298</v>
      </c>
      <c r="P41" s="52">
        <v>216</v>
      </c>
      <c r="Q41" s="52">
        <v>416</v>
      </c>
      <c r="R41" s="52">
        <v>824</v>
      </c>
      <c r="S41" s="52">
        <v>1541</v>
      </c>
      <c r="T41" s="52">
        <v>0</v>
      </c>
      <c r="U41" s="52">
        <v>472</v>
      </c>
      <c r="V41" s="52">
        <v>0</v>
      </c>
      <c r="W41" s="52">
        <v>191</v>
      </c>
      <c r="DA41" s="63" t="s">
        <v>1239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0</v>
      </c>
      <c r="E42" s="52">
        <v>0</v>
      </c>
      <c r="F42" s="52">
        <v>0</v>
      </c>
      <c r="G42" s="52">
        <v>0</v>
      </c>
      <c r="H42" s="52">
        <v>0</v>
      </c>
      <c r="I42" s="52">
        <v>0</v>
      </c>
      <c r="J42" s="52">
        <v>0</v>
      </c>
      <c r="K42" s="52">
        <v>1537</v>
      </c>
      <c r="L42" s="52">
        <v>299</v>
      </c>
      <c r="M42" s="52">
        <v>291</v>
      </c>
      <c r="N42" s="52">
        <v>462</v>
      </c>
      <c r="O42" s="52">
        <v>2416</v>
      </c>
      <c r="P42" s="52">
        <v>1704</v>
      </c>
      <c r="Q42" s="52">
        <v>1972</v>
      </c>
      <c r="R42" s="52">
        <v>1559</v>
      </c>
      <c r="S42" s="52">
        <v>974</v>
      </c>
      <c r="T42" s="52">
        <v>2241</v>
      </c>
      <c r="U42" s="52">
        <v>2186</v>
      </c>
      <c r="V42" s="52">
        <v>1985</v>
      </c>
      <c r="W42" s="52">
        <v>1691</v>
      </c>
      <c r="DA42" s="63" t="s">
        <v>1240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2838</v>
      </c>
      <c r="D44" s="52">
        <v>1789</v>
      </c>
      <c r="E44" s="52">
        <v>1095</v>
      </c>
      <c r="F44" s="52">
        <v>1674</v>
      </c>
      <c r="G44" s="52">
        <v>2742</v>
      </c>
      <c r="H44" s="52">
        <v>3436</v>
      </c>
      <c r="I44" s="52">
        <v>2504</v>
      </c>
      <c r="J44" s="52">
        <v>1717</v>
      </c>
      <c r="K44" s="52">
        <v>1769</v>
      </c>
      <c r="L44" s="52">
        <v>1280</v>
      </c>
      <c r="M44" s="52">
        <v>1378</v>
      </c>
      <c r="N44" s="52">
        <v>2133</v>
      </c>
      <c r="O44" s="52">
        <v>2195</v>
      </c>
      <c r="P44" s="52">
        <v>1590</v>
      </c>
      <c r="Q44" s="52">
        <v>1782</v>
      </c>
      <c r="R44" s="52">
        <v>1604</v>
      </c>
      <c r="S44" s="52">
        <v>1807</v>
      </c>
      <c r="T44" s="52">
        <v>1706</v>
      </c>
      <c r="U44" s="52">
        <v>2009</v>
      </c>
      <c r="V44" s="52">
        <v>1525</v>
      </c>
      <c r="W44" s="52">
        <v>1887</v>
      </c>
      <c r="DA44" s="63" t="s">
        <v>1241</v>
      </c>
    </row>
    <row r="45" spans="1:105" ht="12" customHeight="1" x14ac:dyDescent="0.25">
      <c r="A45" s="109" t="s">
        <v>120</v>
      </c>
      <c r="B45" s="36"/>
      <c r="C45" s="36">
        <v>853</v>
      </c>
      <c r="D45" s="36">
        <v>1062</v>
      </c>
      <c r="E45" s="36">
        <v>1779</v>
      </c>
      <c r="F45" s="36">
        <v>1219</v>
      </c>
      <c r="G45" s="36">
        <v>840</v>
      </c>
      <c r="H45" s="36">
        <v>958</v>
      </c>
      <c r="I45" s="36">
        <v>650</v>
      </c>
      <c r="J45" s="36">
        <v>1209</v>
      </c>
      <c r="K45" s="36">
        <v>1343</v>
      </c>
      <c r="L45" s="36">
        <v>1487</v>
      </c>
      <c r="M45" s="36">
        <v>1303</v>
      </c>
      <c r="N45" s="36">
        <v>1051</v>
      </c>
      <c r="O45" s="36">
        <v>911</v>
      </c>
      <c r="P45" s="36">
        <v>618</v>
      </c>
      <c r="Q45" s="36">
        <v>875</v>
      </c>
      <c r="R45" s="36">
        <v>1065</v>
      </c>
      <c r="S45" s="36">
        <v>1036</v>
      </c>
      <c r="T45" s="36">
        <v>818</v>
      </c>
      <c r="U45" s="36">
        <v>942</v>
      </c>
      <c r="V45" s="36">
        <v>718</v>
      </c>
      <c r="W45" s="36">
        <v>325</v>
      </c>
      <c r="DA45" s="60" t="s">
        <v>1242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1321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74</v>
      </c>
      <c r="B49" s="52"/>
      <c r="C49" s="52">
        <v>644</v>
      </c>
      <c r="D49" s="52">
        <v>339</v>
      </c>
      <c r="E49" s="52">
        <v>331</v>
      </c>
      <c r="F49" s="52">
        <v>295</v>
      </c>
      <c r="G49" s="52">
        <v>462</v>
      </c>
      <c r="H49" s="52">
        <v>539</v>
      </c>
      <c r="I49" s="52">
        <v>693</v>
      </c>
      <c r="J49" s="52">
        <v>631</v>
      </c>
      <c r="K49" s="52">
        <v>563</v>
      </c>
      <c r="L49" s="52">
        <v>478</v>
      </c>
      <c r="M49" s="52">
        <v>411</v>
      </c>
      <c r="N49" s="52">
        <v>558</v>
      </c>
      <c r="O49" s="52">
        <v>394</v>
      </c>
      <c r="P49" s="52">
        <v>212</v>
      </c>
      <c r="Q49" s="52">
        <v>333</v>
      </c>
      <c r="R49" s="52">
        <v>340</v>
      </c>
      <c r="S49" s="52">
        <v>374</v>
      </c>
      <c r="T49" s="52">
        <v>317</v>
      </c>
      <c r="U49" s="52">
        <v>509</v>
      </c>
      <c r="V49" s="52">
        <v>302</v>
      </c>
      <c r="W49" s="52">
        <v>446</v>
      </c>
      <c r="DA49" s="63" t="s">
        <v>1322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0</v>
      </c>
      <c r="D51" s="52">
        <v>0</v>
      </c>
      <c r="E51" s="52">
        <v>1</v>
      </c>
      <c r="F51" s="52">
        <v>1</v>
      </c>
      <c r="G51" s="52">
        <v>1</v>
      </c>
      <c r="H51" s="52">
        <v>2</v>
      </c>
      <c r="I51" s="52">
        <v>6</v>
      </c>
      <c r="J51" s="52">
        <v>8</v>
      </c>
      <c r="K51" s="52">
        <v>9</v>
      </c>
      <c r="L51" s="52">
        <v>5</v>
      </c>
      <c r="M51" s="52">
        <v>9</v>
      </c>
      <c r="N51" s="52">
        <v>10</v>
      </c>
      <c r="O51" s="52">
        <v>13</v>
      </c>
      <c r="P51" s="52">
        <v>11</v>
      </c>
      <c r="Q51" s="52">
        <v>23</v>
      </c>
      <c r="R51" s="52">
        <v>33</v>
      </c>
      <c r="S51" s="52">
        <v>31</v>
      </c>
      <c r="T51" s="52">
        <v>26</v>
      </c>
      <c r="U51" s="52">
        <v>33</v>
      </c>
      <c r="V51" s="52">
        <v>22</v>
      </c>
      <c r="W51" s="52">
        <v>16</v>
      </c>
      <c r="DA51" s="63" t="s">
        <v>1323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141</v>
      </c>
      <c r="B53" s="52"/>
      <c r="C53" s="52">
        <v>219</v>
      </c>
      <c r="D53" s="52">
        <v>50</v>
      </c>
      <c r="E53" s="52">
        <v>22</v>
      </c>
      <c r="F53" s="52">
        <v>39</v>
      </c>
      <c r="G53" s="52">
        <v>107</v>
      </c>
      <c r="H53" s="52">
        <v>245</v>
      </c>
      <c r="I53" s="52">
        <v>181</v>
      </c>
      <c r="J53" s="52">
        <v>61</v>
      </c>
      <c r="K53" s="52">
        <v>55</v>
      </c>
      <c r="L53" s="52">
        <v>34</v>
      </c>
      <c r="M53" s="52">
        <v>31</v>
      </c>
      <c r="N53" s="52">
        <v>70</v>
      </c>
      <c r="O53" s="52">
        <v>50</v>
      </c>
      <c r="P53" s="52">
        <v>28</v>
      </c>
      <c r="Q53" s="52">
        <v>34</v>
      </c>
      <c r="R53" s="52">
        <v>36</v>
      </c>
      <c r="S53" s="52">
        <v>44</v>
      </c>
      <c r="T53" s="52">
        <v>33</v>
      </c>
      <c r="U53" s="52">
        <v>52</v>
      </c>
      <c r="V53" s="52">
        <v>34</v>
      </c>
      <c r="W53" s="52">
        <v>65</v>
      </c>
      <c r="DA53" s="63" t="s">
        <v>1324</v>
      </c>
    </row>
    <row r="54" spans="1:105" ht="12" customHeight="1" x14ac:dyDescent="0.25">
      <c r="A54" s="108" t="s">
        <v>140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1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1</v>
      </c>
      <c r="U54" s="52">
        <v>1</v>
      </c>
      <c r="V54" s="52">
        <v>1</v>
      </c>
      <c r="W54" s="52">
        <v>1</v>
      </c>
      <c r="DA54" s="63" t="s">
        <v>1325</v>
      </c>
    </row>
    <row r="55" spans="1:105" ht="12" customHeight="1" x14ac:dyDescent="0.25">
      <c r="A55" s="108" t="s">
        <v>122</v>
      </c>
      <c r="B55" s="52"/>
      <c r="C55" s="52">
        <v>425</v>
      </c>
      <c r="D55" s="52">
        <v>289</v>
      </c>
      <c r="E55" s="52">
        <v>309</v>
      </c>
      <c r="F55" s="52">
        <v>256</v>
      </c>
      <c r="G55" s="52">
        <v>355</v>
      </c>
      <c r="H55" s="52">
        <v>294</v>
      </c>
      <c r="I55" s="52">
        <v>512</v>
      </c>
      <c r="J55" s="52">
        <v>570</v>
      </c>
      <c r="K55" s="52">
        <v>229</v>
      </c>
      <c r="L55" s="52">
        <v>392</v>
      </c>
      <c r="M55" s="52">
        <v>335</v>
      </c>
      <c r="N55" s="52">
        <v>407</v>
      </c>
      <c r="O55" s="52">
        <v>39</v>
      </c>
      <c r="P55" s="52">
        <v>21</v>
      </c>
      <c r="Q55" s="52">
        <v>52</v>
      </c>
      <c r="R55" s="52">
        <v>106</v>
      </c>
      <c r="S55" s="52">
        <v>202</v>
      </c>
      <c r="T55" s="52">
        <v>0</v>
      </c>
      <c r="U55" s="52">
        <v>81</v>
      </c>
      <c r="V55" s="52">
        <v>0</v>
      </c>
      <c r="W55" s="52">
        <v>39</v>
      </c>
      <c r="DA55" s="63" t="s">
        <v>1326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278</v>
      </c>
      <c r="L56" s="52">
        <v>52</v>
      </c>
      <c r="M56" s="52">
        <v>45</v>
      </c>
      <c r="N56" s="52">
        <v>81</v>
      </c>
      <c r="O56" s="52">
        <v>305</v>
      </c>
      <c r="P56" s="52">
        <v>163</v>
      </c>
      <c r="Q56" s="52">
        <v>247</v>
      </c>
      <c r="R56" s="52">
        <v>198</v>
      </c>
      <c r="S56" s="52">
        <v>128</v>
      </c>
      <c r="T56" s="52">
        <v>283</v>
      </c>
      <c r="U56" s="52">
        <v>375</v>
      </c>
      <c r="V56" s="52">
        <v>267</v>
      </c>
      <c r="W56" s="52">
        <v>341</v>
      </c>
      <c r="DA56" s="63" t="s">
        <v>1327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495</v>
      </c>
      <c r="D58" s="52">
        <v>213</v>
      </c>
      <c r="E58" s="52">
        <v>126</v>
      </c>
      <c r="F58" s="52">
        <v>171</v>
      </c>
      <c r="G58" s="52">
        <v>354</v>
      </c>
      <c r="H58" s="52">
        <v>421</v>
      </c>
      <c r="I58" s="52">
        <v>550</v>
      </c>
      <c r="J58" s="52">
        <v>370</v>
      </c>
      <c r="K58" s="52">
        <v>320</v>
      </c>
      <c r="L58" s="52">
        <v>222</v>
      </c>
      <c r="M58" s="52">
        <v>210</v>
      </c>
      <c r="N58" s="52">
        <v>374</v>
      </c>
      <c r="O58" s="52">
        <v>278</v>
      </c>
      <c r="P58" s="52">
        <v>153</v>
      </c>
      <c r="Q58" s="52">
        <v>223</v>
      </c>
      <c r="R58" s="52">
        <v>204</v>
      </c>
      <c r="S58" s="52">
        <v>237</v>
      </c>
      <c r="T58" s="52">
        <v>214</v>
      </c>
      <c r="U58" s="52">
        <v>346</v>
      </c>
      <c r="V58" s="52">
        <v>206</v>
      </c>
      <c r="W58" s="52">
        <v>379</v>
      </c>
      <c r="DA58" s="63" t="s">
        <v>1328</v>
      </c>
    </row>
    <row r="59" spans="1:105" ht="12" customHeight="1" x14ac:dyDescent="0.25">
      <c r="A59" s="115" t="s">
        <v>120</v>
      </c>
      <c r="B59" s="36"/>
      <c r="C59" s="36">
        <v>149</v>
      </c>
      <c r="D59" s="36">
        <v>126</v>
      </c>
      <c r="E59" s="36">
        <v>205</v>
      </c>
      <c r="F59" s="36">
        <v>124</v>
      </c>
      <c r="G59" s="36">
        <v>108</v>
      </c>
      <c r="H59" s="36">
        <v>118</v>
      </c>
      <c r="I59" s="36">
        <v>143</v>
      </c>
      <c r="J59" s="36">
        <v>261</v>
      </c>
      <c r="K59" s="36">
        <v>243</v>
      </c>
      <c r="L59" s="36">
        <v>256</v>
      </c>
      <c r="M59" s="36">
        <v>201</v>
      </c>
      <c r="N59" s="36">
        <v>184</v>
      </c>
      <c r="O59" s="36">
        <v>116</v>
      </c>
      <c r="P59" s="36">
        <v>59</v>
      </c>
      <c r="Q59" s="36">
        <v>110</v>
      </c>
      <c r="R59" s="36">
        <v>136</v>
      </c>
      <c r="S59" s="36">
        <v>137</v>
      </c>
      <c r="T59" s="36">
        <v>103</v>
      </c>
      <c r="U59" s="36">
        <v>163</v>
      </c>
      <c r="V59" s="36">
        <v>96</v>
      </c>
      <c r="W59" s="36">
        <v>67</v>
      </c>
      <c r="DA59" s="60" t="s">
        <v>1329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1408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74</v>
      </c>
      <c r="B63" s="52"/>
      <c r="C63" s="52">
        <v>1138</v>
      </c>
      <c r="D63" s="52">
        <v>595</v>
      </c>
      <c r="E63" s="52">
        <v>583</v>
      </c>
      <c r="F63" s="52">
        <v>520</v>
      </c>
      <c r="G63" s="52">
        <v>814</v>
      </c>
      <c r="H63" s="52">
        <v>1189</v>
      </c>
      <c r="I63" s="52">
        <v>1540</v>
      </c>
      <c r="J63" s="52">
        <v>1537</v>
      </c>
      <c r="K63" s="52">
        <v>1399</v>
      </c>
      <c r="L63" s="52">
        <v>1322</v>
      </c>
      <c r="M63" s="52">
        <v>1182</v>
      </c>
      <c r="N63" s="52">
        <v>1354</v>
      </c>
      <c r="O63" s="52">
        <v>1120</v>
      </c>
      <c r="P63" s="52">
        <v>153</v>
      </c>
      <c r="Q63" s="52">
        <v>379</v>
      </c>
      <c r="R63" s="52">
        <v>517</v>
      </c>
      <c r="S63" s="52">
        <v>831</v>
      </c>
      <c r="T63" s="52">
        <v>672</v>
      </c>
      <c r="U63" s="52">
        <v>1035</v>
      </c>
      <c r="V63" s="52">
        <v>614</v>
      </c>
      <c r="W63" s="52">
        <v>710</v>
      </c>
      <c r="DA63" s="63" t="s">
        <v>1409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3</v>
      </c>
      <c r="D65" s="52">
        <v>2</v>
      </c>
      <c r="E65" s="52">
        <v>2</v>
      </c>
      <c r="F65" s="52">
        <v>2</v>
      </c>
      <c r="G65" s="52">
        <v>2</v>
      </c>
      <c r="H65" s="52">
        <v>2</v>
      </c>
      <c r="I65" s="52">
        <v>8</v>
      </c>
      <c r="J65" s="52">
        <v>12</v>
      </c>
      <c r="K65" s="52">
        <v>11</v>
      </c>
      <c r="L65" s="52">
        <v>7</v>
      </c>
      <c r="M65" s="52">
        <v>11</v>
      </c>
      <c r="N65" s="52">
        <v>11</v>
      </c>
      <c r="O65" s="52">
        <v>16</v>
      </c>
      <c r="P65" s="52">
        <v>31</v>
      </c>
      <c r="Q65" s="52">
        <v>31</v>
      </c>
      <c r="R65" s="52">
        <v>35</v>
      </c>
      <c r="S65" s="52">
        <v>33</v>
      </c>
      <c r="T65" s="52">
        <v>41</v>
      </c>
      <c r="U65" s="52">
        <v>47</v>
      </c>
      <c r="V65" s="52">
        <v>61</v>
      </c>
      <c r="W65" s="52">
        <v>48</v>
      </c>
      <c r="DA65" s="63" t="s">
        <v>1410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141</v>
      </c>
      <c r="B67" s="52"/>
      <c r="C67" s="52">
        <f t="shared" ref="C67:Q67" si="0">C39-C53</f>
        <v>1034</v>
      </c>
      <c r="D67" s="52">
        <f t="shared" si="0"/>
        <v>367</v>
      </c>
      <c r="E67" s="52">
        <f t="shared" si="0"/>
        <v>171</v>
      </c>
      <c r="F67" s="52">
        <f t="shared" si="0"/>
        <v>348</v>
      </c>
      <c r="G67" s="52">
        <f t="shared" si="0"/>
        <v>722</v>
      </c>
      <c r="H67" s="52">
        <f t="shared" si="0"/>
        <v>1754</v>
      </c>
      <c r="I67" s="52">
        <f t="shared" si="0"/>
        <v>644</v>
      </c>
      <c r="J67" s="52">
        <f t="shared" si="0"/>
        <v>222</v>
      </c>
      <c r="K67" s="52">
        <f t="shared" si="0"/>
        <v>252</v>
      </c>
      <c r="L67" s="52">
        <f t="shared" si="0"/>
        <v>159</v>
      </c>
      <c r="M67" s="52">
        <f t="shared" si="0"/>
        <v>173</v>
      </c>
      <c r="N67" s="52">
        <f t="shared" si="0"/>
        <v>326</v>
      </c>
      <c r="O67" s="52">
        <f t="shared" si="0"/>
        <v>338</v>
      </c>
      <c r="P67" s="52">
        <f t="shared" si="0"/>
        <v>260</v>
      </c>
      <c r="Q67" s="52">
        <f t="shared" si="0"/>
        <v>230</v>
      </c>
      <c r="R67" s="52">
        <f t="shared" ref="R67:V67" si="1">R39-R53</f>
        <v>241</v>
      </c>
      <c r="S67" s="52">
        <f t="shared" si="1"/>
        <v>288</v>
      </c>
      <c r="T67" s="52">
        <f t="shared" si="1"/>
        <v>229</v>
      </c>
      <c r="U67" s="52">
        <f t="shared" si="1"/>
        <v>243</v>
      </c>
      <c r="V67" s="52">
        <f t="shared" si="1"/>
        <v>214</v>
      </c>
      <c r="W67" s="52">
        <f t="shared" ref="W67" si="2">W39-W53</f>
        <v>255</v>
      </c>
      <c r="DA67" s="63" t="s">
        <v>1411</v>
      </c>
    </row>
    <row r="68" spans="1:105" ht="12" customHeight="1" x14ac:dyDescent="0.25">
      <c r="A68" s="108" t="s">
        <v>140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1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1</v>
      </c>
      <c r="P68" s="52">
        <f t="shared" si="3"/>
        <v>0</v>
      </c>
      <c r="Q68" s="52">
        <f t="shared" si="3"/>
        <v>1</v>
      </c>
      <c r="R68" s="52">
        <f t="shared" ref="R68:V68" si="4">R40-R54</f>
        <v>1</v>
      </c>
      <c r="S68" s="52">
        <f t="shared" si="4"/>
        <v>0</v>
      </c>
      <c r="T68" s="52">
        <f t="shared" si="4"/>
        <v>3</v>
      </c>
      <c r="U68" s="52">
        <f t="shared" si="4"/>
        <v>3</v>
      </c>
      <c r="V68" s="52">
        <f t="shared" si="4"/>
        <v>2</v>
      </c>
      <c r="W68" s="52">
        <f t="shared" ref="W68" si="5">W40-W54</f>
        <v>0</v>
      </c>
      <c r="DA68" s="63" t="s">
        <v>1412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2013</v>
      </c>
      <c r="D69" s="52">
        <f t="shared" si="6"/>
        <v>2143</v>
      </c>
      <c r="E69" s="52">
        <f t="shared" si="6"/>
        <v>2376</v>
      </c>
      <c r="F69" s="52">
        <f t="shared" si="6"/>
        <v>2249</v>
      </c>
      <c r="G69" s="52">
        <f t="shared" si="6"/>
        <v>2396</v>
      </c>
      <c r="H69" s="52">
        <f t="shared" si="6"/>
        <v>2100</v>
      </c>
      <c r="I69" s="52">
        <f t="shared" si="6"/>
        <v>1816</v>
      </c>
      <c r="J69" s="52">
        <f t="shared" si="6"/>
        <v>2078</v>
      </c>
      <c r="K69" s="52">
        <f t="shared" si="6"/>
        <v>1033</v>
      </c>
      <c r="L69" s="52">
        <f t="shared" si="6"/>
        <v>1884</v>
      </c>
      <c r="M69" s="52">
        <f t="shared" si="6"/>
        <v>1850</v>
      </c>
      <c r="N69" s="52">
        <f t="shared" si="6"/>
        <v>1916</v>
      </c>
      <c r="O69" s="52">
        <f t="shared" si="6"/>
        <v>259</v>
      </c>
      <c r="P69" s="52">
        <f t="shared" si="6"/>
        <v>195</v>
      </c>
      <c r="Q69" s="52">
        <f t="shared" si="6"/>
        <v>364</v>
      </c>
      <c r="R69" s="52">
        <f t="shared" ref="R69:V69" si="7">R41-R55</f>
        <v>718</v>
      </c>
      <c r="S69" s="52">
        <f t="shared" si="7"/>
        <v>1339</v>
      </c>
      <c r="T69" s="52">
        <f t="shared" si="7"/>
        <v>0</v>
      </c>
      <c r="U69" s="52">
        <f t="shared" si="7"/>
        <v>391</v>
      </c>
      <c r="V69" s="52">
        <f t="shared" si="7"/>
        <v>0</v>
      </c>
      <c r="W69" s="52">
        <f t="shared" ref="W69" si="8">W41-W55</f>
        <v>152</v>
      </c>
      <c r="DA69" s="63" t="s">
        <v>1413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0</v>
      </c>
      <c r="E70" s="52">
        <f t="shared" si="9"/>
        <v>0</v>
      </c>
      <c r="F70" s="52">
        <f t="shared" si="9"/>
        <v>0</v>
      </c>
      <c r="G70" s="52">
        <f t="shared" si="9"/>
        <v>0</v>
      </c>
      <c r="H70" s="52">
        <f t="shared" si="9"/>
        <v>0</v>
      </c>
      <c r="I70" s="52">
        <f t="shared" si="9"/>
        <v>0</v>
      </c>
      <c r="J70" s="52">
        <f t="shared" si="9"/>
        <v>0</v>
      </c>
      <c r="K70" s="52">
        <f t="shared" si="9"/>
        <v>1259</v>
      </c>
      <c r="L70" s="52">
        <f t="shared" si="9"/>
        <v>247</v>
      </c>
      <c r="M70" s="52">
        <f t="shared" si="9"/>
        <v>246</v>
      </c>
      <c r="N70" s="52">
        <f t="shared" si="9"/>
        <v>381</v>
      </c>
      <c r="O70" s="52">
        <f t="shared" si="9"/>
        <v>2111</v>
      </c>
      <c r="P70" s="52">
        <f t="shared" si="9"/>
        <v>1541</v>
      </c>
      <c r="Q70" s="52">
        <f t="shared" si="9"/>
        <v>1725</v>
      </c>
      <c r="R70" s="52">
        <f t="shared" ref="R70:V70" si="10">R42-R56</f>
        <v>1361</v>
      </c>
      <c r="S70" s="52">
        <f t="shared" si="10"/>
        <v>846</v>
      </c>
      <c r="T70" s="52">
        <f t="shared" si="10"/>
        <v>1958</v>
      </c>
      <c r="U70" s="52">
        <f t="shared" si="10"/>
        <v>1811</v>
      </c>
      <c r="V70" s="52">
        <f t="shared" si="10"/>
        <v>1718</v>
      </c>
      <c r="W70" s="52">
        <f t="shared" ref="W70" si="11">W42-W56</f>
        <v>1350</v>
      </c>
      <c r="DA70" s="63" t="s">
        <v>1414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2343</v>
      </c>
      <c r="D72" s="52">
        <v>1576</v>
      </c>
      <c r="E72" s="52">
        <v>969</v>
      </c>
      <c r="F72" s="52">
        <v>1503</v>
      </c>
      <c r="G72" s="52">
        <v>2388</v>
      </c>
      <c r="H72" s="52">
        <v>3015</v>
      </c>
      <c r="I72" s="52">
        <v>1954</v>
      </c>
      <c r="J72" s="52">
        <v>1347</v>
      </c>
      <c r="K72" s="52">
        <v>1449</v>
      </c>
      <c r="L72" s="52">
        <v>1058</v>
      </c>
      <c r="M72" s="52">
        <v>1168</v>
      </c>
      <c r="N72" s="52">
        <v>1759</v>
      </c>
      <c r="O72" s="52">
        <v>1917</v>
      </c>
      <c r="P72" s="52">
        <v>1437</v>
      </c>
      <c r="Q72" s="52">
        <v>1559</v>
      </c>
      <c r="R72" s="52">
        <v>1400</v>
      </c>
      <c r="S72" s="52">
        <v>1570</v>
      </c>
      <c r="T72" s="52">
        <v>1492</v>
      </c>
      <c r="U72" s="52">
        <v>1663</v>
      </c>
      <c r="V72" s="52">
        <v>1319</v>
      </c>
      <c r="W72" s="52">
        <v>1508</v>
      </c>
      <c r="DA72" s="63" t="s">
        <v>1415</v>
      </c>
    </row>
    <row r="73" spans="1:105" ht="12" customHeight="1" x14ac:dyDescent="0.25">
      <c r="A73" s="115" t="s">
        <v>120</v>
      </c>
      <c r="B73" s="36"/>
      <c r="C73" s="36">
        <v>704</v>
      </c>
      <c r="D73" s="36">
        <v>936</v>
      </c>
      <c r="E73" s="36">
        <v>1574</v>
      </c>
      <c r="F73" s="36">
        <v>1095</v>
      </c>
      <c r="G73" s="36">
        <v>732</v>
      </c>
      <c r="H73" s="36">
        <v>840</v>
      </c>
      <c r="I73" s="36">
        <v>507</v>
      </c>
      <c r="J73" s="36">
        <v>948</v>
      </c>
      <c r="K73" s="36">
        <v>1100</v>
      </c>
      <c r="L73" s="36">
        <v>1231</v>
      </c>
      <c r="M73" s="36">
        <v>1102</v>
      </c>
      <c r="N73" s="36">
        <v>867</v>
      </c>
      <c r="O73" s="36">
        <v>795</v>
      </c>
      <c r="P73" s="36">
        <v>559</v>
      </c>
      <c r="Q73" s="36">
        <v>765</v>
      </c>
      <c r="R73" s="36">
        <v>929</v>
      </c>
      <c r="S73" s="36">
        <v>899</v>
      </c>
      <c r="T73" s="36">
        <v>715</v>
      </c>
      <c r="U73" s="36">
        <v>779</v>
      </c>
      <c r="V73" s="36">
        <v>622</v>
      </c>
      <c r="W73" s="36">
        <v>258</v>
      </c>
      <c r="DA73" s="60" t="s">
        <v>1416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1495</v>
      </c>
    </row>
    <row r="78" spans="1:105" ht="12.95" customHeight="1" x14ac:dyDescent="0.25">
      <c r="A78" s="127" t="s">
        <v>57</v>
      </c>
      <c r="B78" s="128">
        <f>RES_hhdet_numvin!B25</f>
        <v>0</v>
      </c>
      <c r="C78" s="128">
        <f>RES_hhdet_numvin!C25</f>
        <v>0</v>
      </c>
      <c r="D78" s="128">
        <f>RES_hhdet_numvin!D25</f>
        <v>0</v>
      </c>
      <c r="E78" s="128">
        <f>RES_hhdet_numvin!E25</f>
        <v>0</v>
      </c>
      <c r="F78" s="128">
        <f>RES_hhdet_numvin!F25</f>
        <v>0</v>
      </c>
      <c r="G78" s="128">
        <f>RES_hhdet_numvin!G25</f>
        <v>0</v>
      </c>
      <c r="H78" s="128">
        <f>RES_hhdet_numvin!H25</f>
        <v>0</v>
      </c>
      <c r="I78" s="128">
        <f>RES_hhdet_numvin!I25</f>
        <v>0</v>
      </c>
      <c r="J78" s="128">
        <f>RES_hhdet_numvin!J25</f>
        <v>0</v>
      </c>
      <c r="K78" s="128">
        <f>RES_hhdet_numvin!K25</f>
        <v>0</v>
      </c>
      <c r="L78" s="128">
        <f>RES_hhdet_numvin!L25</f>
        <v>0</v>
      </c>
      <c r="M78" s="128">
        <f>RES_hhdet_numvin!M25</f>
        <v>0</v>
      </c>
      <c r="N78" s="128">
        <f>RES_hhdet_numvin!N25</f>
        <v>0</v>
      </c>
      <c r="O78" s="128">
        <f>RES_hhdet_numvin!O25</f>
        <v>0</v>
      </c>
      <c r="P78" s="128">
        <f>RES_hhdet_numvin!P25</f>
        <v>0</v>
      </c>
      <c r="Q78" s="128">
        <f>RES_hhdet_numvin!Q25</f>
        <v>0</v>
      </c>
      <c r="R78" s="128">
        <f>RES_hhdet_numvin!R25</f>
        <v>0</v>
      </c>
      <c r="S78" s="128">
        <f>RES_hhdet_numvin!S25</f>
        <v>0</v>
      </c>
      <c r="T78" s="128">
        <f>RES_hhdet_numvin!T25</f>
        <v>0</v>
      </c>
      <c r="U78" s="128">
        <f>RES_hhdet_numvin!U25</f>
        <v>0</v>
      </c>
      <c r="V78" s="128">
        <f>RES_hhdet_numvin!V25</f>
        <v>0</v>
      </c>
      <c r="W78" s="128">
        <f>RES_hhdet_numvin!W25</f>
        <v>0</v>
      </c>
      <c r="DA78" s="133"/>
    </row>
    <row r="79" spans="1:105" ht="12" customHeight="1" x14ac:dyDescent="0.25">
      <c r="A79" s="97" t="s">
        <v>74</v>
      </c>
      <c r="B79" s="52">
        <f>RES_hhdet_numvin!B26</f>
        <v>0</v>
      </c>
      <c r="C79" s="52">
        <f>RES_hhdet_numvin!C26</f>
        <v>0</v>
      </c>
      <c r="D79" s="52">
        <f>RES_hhdet_numvin!D26</f>
        <v>0</v>
      </c>
      <c r="E79" s="52">
        <f>RES_hhdet_numvin!E26</f>
        <v>0</v>
      </c>
      <c r="F79" s="52">
        <f>RES_hhdet_numvin!F26</f>
        <v>0</v>
      </c>
      <c r="G79" s="52">
        <f>RES_hhdet_numvin!G26</f>
        <v>0</v>
      </c>
      <c r="H79" s="52">
        <f>RES_hhdet_numvin!H26</f>
        <v>305</v>
      </c>
      <c r="I79" s="52">
        <f>RES_hhdet_numvin!I26</f>
        <v>738</v>
      </c>
      <c r="J79" s="52">
        <f>RES_hhdet_numvin!J26</f>
        <v>1004</v>
      </c>
      <c r="K79" s="52">
        <f>RES_hhdet_numvin!K26</f>
        <v>1132</v>
      </c>
      <c r="L79" s="52">
        <f>RES_hhdet_numvin!L26</f>
        <v>1216</v>
      </c>
      <c r="M79" s="52">
        <f>RES_hhdet_numvin!M26</f>
        <v>1205</v>
      </c>
      <c r="N79" s="52">
        <f>RES_hhdet_numvin!N26</f>
        <v>1571</v>
      </c>
      <c r="O79" s="52">
        <f>RES_hhdet_numvin!O26</f>
        <v>1326</v>
      </c>
      <c r="P79" s="52">
        <f>RES_hhdet_numvin!P26</f>
        <v>334</v>
      </c>
      <c r="Q79" s="52">
        <f>RES_hhdet_numvin!Q26</f>
        <v>675</v>
      </c>
      <c r="R79" s="52">
        <f>RES_hhdet_numvin!R26</f>
        <v>832</v>
      </c>
      <c r="S79" s="52">
        <f>RES_hhdet_numvin!S26</f>
        <v>1188</v>
      </c>
      <c r="T79" s="52">
        <f>RES_hhdet_numvin!T26</f>
        <v>985</v>
      </c>
      <c r="U79" s="52">
        <f>RES_hhdet_numvin!U26</f>
        <v>1542</v>
      </c>
      <c r="V79" s="52">
        <f>RES_hhdet_numvin!V26</f>
        <v>916</v>
      </c>
      <c r="W79" s="52">
        <f>RES_hhdet_numvin!W26</f>
        <v>1156</v>
      </c>
      <c r="DA79" s="63" t="s">
        <v>1496</v>
      </c>
    </row>
    <row r="80" spans="1:105" ht="12" hidden="1" customHeight="1" x14ac:dyDescent="0.25">
      <c r="A80" s="97" t="s">
        <v>53</v>
      </c>
      <c r="B80" s="138">
        <f>RES_hhdet_numvin!B27</f>
        <v>0</v>
      </c>
      <c r="C80" s="138">
        <f>RES_hhdet_numvin!C27</f>
        <v>0</v>
      </c>
      <c r="D80" s="138">
        <f>RES_hhdet_numvin!D27</f>
        <v>0</v>
      </c>
      <c r="E80" s="138">
        <f>RES_hhdet_numvin!E27</f>
        <v>0</v>
      </c>
      <c r="F80" s="138">
        <f>RES_hhdet_numvin!F27</f>
        <v>0</v>
      </c>
      <c r="G80" s="138">
        <f>RES_hhdet_numvin!G27</f>
        <v>0</v>
      </c>
      <c r="H80" s="138">
        <f>RES_hhdet_numvin!H27</f>
        <v>0</v>
      </c>
      <c r="I80" s="138">
        <f>RES_hhdet_numvin!I27</f>
        <v>0</v>
      </c>
      <c r="J80" s="138">
        <f>RES_hhdet_numvin!J27</f>
        <v>0</v>
      </c>
      <c r="K80" s="138">
        <f>RES_hhdet_numvin!K27</f>
        <v>0</v>
      </c>
      <c r="L80" s="138">
        <f>RES_hhdet_numvin!L27</f>
        <v>0</v>
      </c>
      <c r="M80" s="138">
        <f>RES_hhdet_numvin!M27</f>
        <v>0</v>
      </c>
      <c r="N80" s="138">
        <f>RES_hhdet_numvin!N27</f>
        <v>0</v>
      </c>
      <c r="O80" s="138">
        <f>RES_hhdet_numvin!O27</f>
        <v>0</v>
      </c>
      <c r="P80" s="138">
        <f>RES_hhdet_numvin!P27</f>
        <v>0</v>
      </c>
      <c r="Q80" s="138">
        <f>RES_hhdet_numvin!Q27</f>
        <v>0</v>
      </c>
      <c r="R80" s="138">
        <f>RES_hhdet_numvin!R27</f>
        <v>0</v>
      </c>
      <c r="S80" s="138">
        <f>RES_hhdet_numvin!S27</f>
        <v>0</v>
      </c>
      <c r="T80" s="138">
        <f>RES_hhdet_numvin!T27</f>
        <v>0</v>
      </c>
      <c r="U80" s="138">
        <f>RES_hhdet_numvin!U27</f>
        <v>0</v>
      </c>
      <c r="V80" s="138">
        <f>RES_hhdet_numvin!V27</f>
        <v>0</v>
      </c>
      <c r="W80" s="138">
        <f>RES_hhdet_numvin!W27</f>
        <v>0</v>
      </c>
      <c r="DA80" s="63"/>
    </row>
    <row r="81" spans="1:105" ht="12.95" customHeight="1" x14ac:dyDescent="0.25">
      <c r="A81" s="125" t="s">
        <v>92</v>
      </c>
      <c r="B81" s="150">
        <f>RES_hhdet_numvin!B28</f>
        <v>0</v>
      </c>
      <c r="C81" s="150">
        <f>RES_hhdet_numvin!C28</f>
        <v>0</v>
      </c>
      <c r="D81" s="150">
        <f>RES_hhdet_numvin!D28</f>
        <v>0</v>
      </c>
      <c r="E81" s="150">
        <f>RES_hhdet_numvin!E28</f>
        <v>0</v>
      </c>
      <c r="F81" s="150">
        <f>RES_hhdet_numvin!F28</f>
        <v>0</v>
      </c>
      <c r="G81" s="150">
        <f>RES_hhdet_numvin!G28</f>
        <v>0</v>
      </c>
      <c r="H81" s="150">
        <f>RES_hhdet_numvin!H28</f>
        <v>0</v>
      </c>
      <c r="I81" s="150">
        <f>RES_hhdet_numvin!I28</f>
        <v>0</v>
      </c>
      <c r="J81" s="150">
        <f>RES_hhdet_numvin!J28</f>
        <v>0</v>
      </c>
      <c r="K81" s="150">
        <f>RES_hhdet_numvin!K28</f>
        <v>0</v>
      </c>
      <c r="L81" s="150">
        <f>RES_hhdet_numvin!L28</f>
        <v>0</v>
      </c>
      <c r="M81" s="150">
        <f>RES_hhdet_numvin!M28</f>
        <v>0</v>
      </c>
      <c r="N81" s="150">
        <f>RES_hhdet_numvin!N28</f>
        <v>0</v>
      </c>
      <c r="O81" s="150">
        <f>RES_hhdet_numvin!O28</f>
        <v>0</v>
      </c>
      <c r="P81" s="150">
        <f>RES_hhdet_numvin!P28</f>
        <v>0</v>
      </c>
      <c r="Q81" s="150">
        <f>RES_hhdet_numvin!Q28</f>
        <v>0</v>
      </c>
      <c r="R81" s="150">
        <f>RES_hhdet_numvin!R28</f>
        <v>0</v>
      </c>
      <c r="S81" s="150">
        <f>RES_hhdet_numvin!S28</f>
        <v>0</v>
      </c>
      <c r="T81" s="150">
        <f>RES_hhdet_numvin!T28</f>
        <v>0</v>
      </c>
      <c r="U81" s="150">
        <f>RES_hhdet_numvin!U28</f>
        <v>0</v>
      </c>
      <c r="V81" s="150">
        <f>RES_hhdet_numvin!V28</f>
        <v>0</v>
      </c>
      <c r="W81" s="150">
        <f>RES_hhdet_numvin!W28</f>
        <v>0</v>
      </c>
      <c r="DA81" s="134"/>
    </row>
    <row r="82" spans="1:105" ht="12" customHeight="1" x14ac:dyDescent="0.25">
      <c r="A82" s="97" t="s">
        <v>53</v>
      </c>
      <c r="B82" s="138">
        <f>RES_hhdet_numvin!B29</f>
        <v>0</v>
      </c>
      <c r="C82" s="138">
        <f>RES_hhdet_numvin!C29</f>
        <v>0</v>
      </c>
      <c r="D82" s="138">
        <f>RES_hhdet_numvin!D29</f>
        <v>0</v>
      </c>
      <c r="E82" s="138">
        <f>RES_hhdet_numvin!E29</f>
        <v>0</v>
      </c>
      <c r="F82" s="138">
        <f>RES_hhdet_numvin!F29</f>
        <v>0</v>
      </c>
      <c r="G82" s="138">
        <f>RES_hhdet_numvin!G29</f>
        <v>0</v>
      </c>
      <c r="H82" s="138">
        <f>RES_hhdet_numvin!H29</f>
        <v>0</v>
      </c>
      <c r="I82" s="138">
        <f>RES_hhdet_numvin!I29</f>
        <v>0</v>
      </c>
      <c r="J82" s="138">
        <f>RES_hhdet_numvin!J29</f>
        <v>0</v>
      </c>
      <c r="K82" s="138">
        <f>RES_hhdet_numvin!K29</f>
        <v>0</v>
      </c>
      <c r="L82" s="138">
        <f>RES_hhdet_numvin!L29</f>
        <v>0</v>
      </c>
      <c r="M82" s="138">
        <f>RES_hhdet_numvin!M29</f>
        <v>0</v>
      </c>
      <c r="N82" s="138">
        <f>RES_hhdet_numvin!N29</f>
        <v>0</v>
      </c>
      <c r="O82" s="138">
        <f>RES_hhdet_numvin!O29</f>
        <v>0</v>
      </c>
      <c r="P82" s="138">
        <f>RES_hhdet_numvin!P29</f>
        <v>14</v>
      </c>
      <c r="Q82" s="138">
        <f>RES_hhdet_numvin!Q29</f>
        <v>35</v>
      </c>
      <c r="R82" s="138">
        <f>RES_hhdet_numvin!R29</f>
        <v>53</v>
      </c>
      <c r="S82" s="138">
        <f>RES_hhdet_numvin!S29</f>
        <v>56</v>
      </c>
      <c r="T82" s="138">
        <f>RES_hhdet_numvin!T29</f>
        <v>64</v>
      </c>
      <c r="U82" s="138">
        <f>RES_hhdet_numvin!U29</f>
        <v>79</v>
      </c>
      <c r="V82" s="138">
        <f>RES_hhdet_numvin!V29</f>
        <v>83</v>
      </c>
      <c r="W82" s="138">
        <f>RES_hhdet_numvin!W29</f>
        <v>64</v>
      </c>
      <c r="DA82" s="63" t="s">
        <v>1497</v>
      </c>
    </row>
    <row r="83" spans="1:105" ht="12" customHeight="1" x14ac:dyDescent="0.25">
      <c r="A83" s="125" t="s">
        <v>55</v>
      </c>
      <c r="B83" s="150">
        <f>RES_hhdet_numvin!B30</f>
        <v>0</v>
      </c>
      <c r="C83" s="150">
        <f>RES_hhdet_numvin!C30</f>
        <v>0</v>
      </c>
      <c r="D83" s="150">
        <f>RES_hhdet_numvin!D30</f>
        <v>0</v>
      </c>
      <c r="E83" s="150">
        <f>RES_hhdet_numvin!E30</f>
        <v>0</v>
      </c>
      <c r="F83" s="150">
        <f>RES_hhdet_numvin!F30</f>
        <v>0</v>
      </c>
      <c r="G83" s="150">
        <f>RES_hhdet_numvin!G30</f>
        <v>0</v>
      </c>
      <c r="H83" s="150">
        <f>RES_hhdet_numvin!H30</f>
        <v>0</v>
      </c>
      <c r="I83" s="150">
        <f>RES_hhdet_numvin!I30</f>
        <v>0</v>
      </c>
      <c r="J83" s="150">
        <f>RES_hhdet_numvin!J30</f>
        <v>0</v>
      </c>
      <c r="K83" s="150">
        <f>RES_hhdet_numvin!K30</f>
        <v>0</v>
      </c>
      <c r="L83" s="150">
        <f>RES_hhdet_numvin!L30</f>
        <v>0</v>
      </c>
      <c r="M83" s="150">
        <f>RES_hhdet_numvin!M30</f>
        <v>0</v>
      </c>
      <c r="N83" s="150">
        <f>RES_hhdet_numvin!N30</f>
        <v>0</v>
      </c>
      <c r="O83" s="150">
        <f>RES_hhdet_numvin!O30</f>
        <v>0</v>
      </c>
      <c r="P83" s="150">
        <f>RES_hhdet_numvin!P30</f>
        <v>0</v>
      </c>
      <c r="Q83" s="150">
        <f>RES_hhdet_numvin!Q30</f>
        <v>0</v>
      </c>
      <c r="R83" s="150">
        <f>RES_hhdet_numvin!R30</f>
        <v>0</v>
      </c>
      <c r="S83" s="150">
        <f>RES_hhdet_numvin!S30</f>
        <v>0</v>
      </c>
      <c r="T83" s="150">
        <f>RES_hhdet_numvin!T30</f>
        <v>0</v>
      </c>
      <c r="U83" s="150">
        <f>RES_hhdet_numvin!U30</f>
        <v>0</v>
      </c>
      <c r="V83" s="150">
        <f>RES_hhdet_numvin!V30</f>
        <v>0</v>
      </c>
      <c r="W83" s="150">
        <f>RES_hhdet_numvin!W30</f>
        <v>0</v>
      </c>
      <c r="DA83" s="134"/>
    </row>
    <row r="84" spans="1:105" ht="12" customHeight="1" x14ac:dyDescent="0.25">
      <c r="A84" s="97" t="s">
        <v>141</v>
      </c>
      <c r="B84" s="138">
        <f>RES_hhdet_numvin!B31</f>
        <v>0</v>
      </c>
      <c r="C84" s="138">
        <f>RES_hhdet_numvin!C31</f>
        <v>0</v>
      </c>
      <c r="D84" s="138">
        <f>RES_hhdet_numvin!D31</f>
        <v>0</v>
      </c>
      <c r="E84" s="138">
        <f>RES_hhdet_numvin!E31</f>
        <v>0</v>
      </c>
      <c r="F84" s="138">
        <f>RES_hhdet_numvin!F31</f>
        <v>0</v>
      </c>
      <c r="G84" s="138">
        <f>RES_hhdet_numvin!G31</f>
        <v>0</v>
      </c>
      <c r="H84" s="138">
        <f>RES_hhdet_numvin!H31</f>
        <v>0</v>
      </c>
      <c r="I84" s="138">
        <f>RES_hhdet_numvin!I31</f>
        <v>0</v>
      </c>
      <c r="J84" s="138">
        <f>RES_hhdet_numvin!J31</f>
        <v>0</v>
      </c>
      <c r="K84" s="138">
        <f>RES_hhdet_numvin!K31</f>
        <v>0</v>
      </c>
      <c r="L84" s="138">
        <f>RES_hhdet_numvin!L31</f>
        <v>0</v>
      </c>
      <c r="M84" s="138">
        <f>RES_hhdet_numvin!M31</f>
        <v>0</v>
      </c>
      <c r="N84" s="138">
        <f>RES_hhdet_numvin!N31</f>
        <v>0</v>
      </c>
      <c r="O84" s="138">
        <f>RES_hhdet_numvin!O31</f>
        <v>0</v>
      </c>
      <c r="P84" s="138">
        <f>RES_hhdet_numvin!P31</f>
        <v>90</v>
      </c>
      <c r="Q84" s="138">
        <f>RES_hhdet_numvin!Q31</f>
        <v>151</v>
      </c>
      <c r="R84" s="138">
        <f>RES_hhdet_numvin!R31</f>
        <v>208</v>
      </c>
      <c r="S84" s="138">
        <f>RES_hhdet_numvin!S31</f>
        <v>287</v>
      </c>
      <c r="T84" s="138">
        <f>RES_hhdet_numvin!T31</f>
        <v>240</v>
      </c>
      <c r="U84" s="138">
        <f>RES_hhdet_numvin!U31</f>
        <v>286</v>
      </c>
      <c r="V84" s="138">
        <f>RES_hhdet_numvin!V31</f>
        <v>247</v>
      </c>
      <c r="W84" s="138">
        <f>RES_hhdet_numvin!W31</f>
        <v>320</v>
      </c>
      <c r="DA84" s="63" t="s">
        <v>1498</v>
      </c>
    </row>
    <row r="85" spans="1:105" ht="12" customHeight="1" x14ac:dyDescent="0.25">
      <c r="A85" s="97" t="s">
        <v>140</v>
      </c>
      <c r="B85" s="138">
        <f>RES_hhdet_numvin!B32</f>
        <v>0</v>
      </c>
      <c r="C85" s="138">
        <f>RES_hhdet_numvin!C32</f>
        <v>0</v>
      </c>
      <c r="D85" s="138">
        <f>RES_hhdet_numvin!D32</f>
        <v>0</v>
      </c>
      <c r="E85" s="138">
        <f>RES_hhdet_numvin!E32</f>
        <v>0</v>
      </c>
      <c r="F85" s="138">
        <f>RES_hhdet_numvin!F32</f>
        <v>0</v>
      </c>
      <c r="G85" s="138">
        <f>RES_hhdet_numvin!G32</f>
        <v>0</v>
      </c>
      <c r="H85" s="138">
        <f>RES_hhdet_numvin!H32</f>
        <v>0</v>
      </c>
      <c r="I85" s="138">
        <f>RES_hhdet_numvin!I32</f>
        <v>0</v>
      </c>
      <c r="J85" s="138">
        <f>RES_hhdet_numvin!J32</f>
        <v>0</v>
      </c>
      <c r="K85" s="138">
        <f>RES_hhdet_numvin!K32</f>
        <v>0</v>
      </c>
      <c r="L85" s="138">
        <f>RES_hhdet_numvin!L32</f>
        <v>0</v>
      </c>
      <c r="M85" s="138">
        <f>RES_hhdet_numvin!M32</f>
        <v>0</v>
      </c>
      <c r="N85" s="138">
        <f>RES_hhdet_numvin!N32</f>
        <v>0</v>
      </c>
      <c r="O85" s="138">
        <f>RES_hhdet_numvin!O32</f>
        <v>0</v>
      </c>
      <c r="P85" s="138">
        <f>RES_hhdet_numvin!P32</f>
        <v>0</v>
      </c>
      <c r="Q85" s="138">
        <f>RES_hhdet_numvin!Q32</f>
        <v>1</v>
      </c>
      <c r="R85" s="138">
        <f>RES_hhdet_numvin!R32</f>
        <v>1</v>
      </c>
      <c r="S85" s="138">
        <f>RES_hhdet_numvin!S32</f>
        <v>0</v>
      </c>
      <c r="T85" s="138">
        <f>RES_hhdet_numvin!T32</f>
        <v>4</v>
      </c>
      <c r="U85" s="138">
        <f>RES_hhdet_numvin!U32</f>
        <v>4</v>
      </c>
      <c r="V85" s="138">
        <f>RES_hhdet_numvin!V32</f>
        <v>3</v>
      </c>
      <c r="W85" s="138">
        <f>RES_hhdet_numvin!W32</f>
        <v>1</v>
      </c>
      <c r="DA85" s="63" t="s">
        <v>1499</v>
      </c>
    </row>
    <row r="86" spans="1:105" ht="12" hidden="1" customHeight="1" x14ac:dyDescent="0.25">
      <c r="A86" s="108" t="s">
        <v>50</v>
      </c>
      <c r="B86" s="138">
        <f>RES_hhdet_numvin!B33</f>
        <v>0</v>
      </c>
      <c r="C86" s="138">
        <f>RES_hhdet_numvin!C33</f>
        <v>0</v>
      </c>
      <c r="D86" s="138">
        <f>RES_hhdet_numvin!D33</f>
        <v>0</v>
      </c>
      <c r="E86" s="138">
        <f>RES_hhdet_numvin!E33</f>
        <v>0</v>
      </c>
      <c r="F86" s="138">
        <f>RES_hhdet_numvin!F33</f>
        <v>0</v>
      </c>
      <c r="G86" s="138">
        <f>RES_hhdet_numvin!G33</f>
        <v>0</v>
      </c>
      <c r="H86" s="138">
        <f>RES_hhdet_numvin!H33</f>
        <v>0</v>
      </c>
      <c r="I86" s="138">
        <f>RES_hhdet_numvin!I33</f>
        <v>0</v>
      </c>
      <c r="J86" s="138">
        <f>RES_hhdet_numvin!J33</f>
        <v>0</v>
      </c>
      <c r="K86" s="138">
        <f>RES_hhdet_numvin!K33</f>
        <v>0</v>
      </c>
      <c r="L86" s="138">
        <f>RES_hhdet_numvin!L33</f>
        <v>0</v>
      </c>
      <c r="M86" s="138">
        <f>RES_hhdet_numvin!M33</f>
        <v>0</v>
      </c>
      <c r="N86" s="138">
        <f>RES_hhdet_numvin!N33</f>
        <v>0</v>
      </c>
      <c r="O86" s="138">
        <f>RES_hhdet_numvin!O33</f>
        <v>0</v>
      </c>
      <c r="P86" s="138">
        <f>RES_hhdet_numvin!P33</f>
        <v>0</v>
      </c>
      <c r="Q86" s="138">
        <f>RES_hhdet_numvin!Q33</f>
        <v>0</v>
      </c>
      <c r="R86" s="138">
        <f>RES_hhdet_numvin!R33</f>
        <v>0</v>
      </c>
      <c r="S86" s="138">
        <f>RES_hhdet_numvin!S33</f>
        <v>0</v>
      </c>
      <c r="T86" s="138">
        <f>RES_hhdet_numvin!T33</f>
        <v>0</v>
      </c>
      <c r="U86" s="138">
        <f>RES_hhdet_numvin!U33</f>
        <v>0</v>
      </c>
      <c r="V86" s="138">
        <f>RES_hhdet_numvin!V33</f>
        <v>0</v>
      </c>
      <c r="W86" s="138">
        <f>RES_hhdet_numvin!W33</f>
        <v>0</v>
      </c>
      <c r="DA86" s="63"/>
    </row>
    <row r="87" spans="1:105" ht="12" hidden="1" customHeight="1" x14ac:dyDescent="0.25">
      <c r="A87" s="108" t="s">
        <v>52</v>
      </c>
      <c r="B87" s="138">
        <f>RES_hhdet_numvin!B34</f>
        <v>0</v>
      </c>
      <c r="C87" s="138">
        <f>RES_hhdet_numvin!C34</f>
        <v>0</v>
      </c>
      <c r="D87" s="138">
        <f>RES_hhdet_numvin!D34</f>
        <v>0</v>
      </c>
      <c r="E87" s="138">
        <f>RES_hhdet_numvin!E34</f>
        <v>0</v>
      </c>
      <c r="F87" s="138">
        <f>RES_hhdet_numvin!F34</f>
        <v>0</v>
      </c>
      <c r="G87" s="138">
        <f>RES_hhdet_numvin!G34</f>
        <v>0</v>
      </c>
      <c r="H87" s="138">
        <f>RES_hhdet_numvin!H34</f>
        <v>0</v>
      </c>
      <c r="I87" s="138">
        <f>RES_hhdet_numvin!I34</f>
        <v>0</v>
      </c>
      <c r="J87" s="138">
        <f>RES_hhdet_numvin!J34</f>
        <v>0</v>
      </c>
      <c r="K87" s="138">
        <f>RES_hhdet_numvin!K34</f>
        <v>0</v>
      </c>
      <c r="L87" s="138">
        <f>RES_hhdet_numvin!L34</f>
        <v>0</v>
      </c>
      <c r="M87" s="138">
        <f>RES_hhdet_numvin!M34</f>
        <v>0</v>
      </c>
      <c r="N87" s="138">
        <f>RES_hhdet_numvin!N34</f>
        <v>0</v>
      </c>
      <c r="O87" s="138">
        <f>RES_hhdet_numvin!O34</f>
        <v>0</v>
      </c>
      <c r="P87" s="138">
        <f>RES_hhdet_numvin!P34</f>
        <v>0</v>
      </c>
      <c r="Q87" s="138">
        <f>RES_hhdet_numvin!Q34</f>
        <v>0</v>
      </c>
      <c r="R87" s="138">
        <f>RES_hhdet_numvin!R34</f>
        <v>0</v>
      </c>
      <c r="S87" s="138">
        <f>RES_hhdet_numvin!S34</f>
        <v>0</v>
      </c>
      <c r="T87" s="138">
        <f>RES_hhdet_numvin!T34</f>
        <v>0</v>
      </c>
      <c r="U87" s="138">
        <f>RES_hhdet_numvin!U34</f>
        <v>0</v>
      </c>
      <c r="V87" s="138">
        <f>RES_hhdet_numvin!V34</f>
        <v>0</v>
      </c>
      <c r="W87" s="138">
        <f>RES_hhdet_numvin!W34</f>
        <v>0</v>
      </c>
      <c r="DA87" s="63"/>
    </row>
    <row r="88" spans="1:105" ht="12" customHeight="1" x14ac:dyDescent="0.25">
      <c r="A88" s="97" t="s">
        <v>122</v>
      </c>
      <c r="B88" s="138">
        <f>RES_hhdet_numvin!B35</f>
        <v>0</v>
      </c>
      <c r="C88" s="138">
        <f>RES_hhdet_numvin!C35</f>
        <v>0</v>
      </c>
      <c r="D88" s="138">
        <f>RES_hhdet_numvin!D35</f>
        <v>0</v>
      </c>
      <c r="E88" s="138">
        <f>RES_hhdet_numvin!E35</f>
        <v>0</v>
      </c>
      <c r="F88" s="138">
        <f>RES_hhdet_numvin!F35</f>
        <v>0</v>
      </c>
      <c r="G88" s="138">
        <f>RES_hhdet_numvin!G35</f>
        <v>0</v>
      </c>
      <c r="H88" s="138">
        <f>RES_hhdet_numvin!H35</f>
        <v>0</v>
      </c>
      <c r="I88" s="138">
        <f>RES_hhdet_numvin!I35</f>
        <v>0</v>
      </c>
      <c r="J88" s="138">
        <f>RES_hhdet_numvin!J35</f>
        <v>0</v>
      </c>
      <c r="K88" s="138">
        <f>RES_hhdet_numvin!K35</f>
        <v>0</v>
      </c>
      <c r="L88" s="138">
        <f>RES_hhdet_numvin!L35</f>
        <v>0</v>
      </c>
      <c r="M88" s="138">
        <f>RES_hhdet_numvin!M35</f>
        <v>0</v>
      </c>
      <c r="N88" s="138">
        <f>RES_hhdet_numvin!N35</f>
        <v>0</v>
      </c>
      <c r="O88" s="138">
        <f>RES_hhdet_numvin!O35</f>
        <v>0</v>
      </c>
      <c r="P88" s="138">
        <f>RES_hhdet_numvin!P35</f>
        <v>68</v>
      </c>
      <c r="Q88" s="138">
        <f>RES_hhdet_numvin!Q35</f>
        <v>238</v>
      </c>
      <c r="R88" s="138">
        <f>RES_hhdet_numvin!R35</f>
        <v>611</v>
      </c>
      <c r="S88" s="138">
        <f>RES_hhdet_numvin!S35</f>
        <v>1314</v>
      </c>
      <c r="T88" s="138">
        <f>RES_hhdet_numvin!T35</f>
        <v>0</v>
      </c>
      <c r="U88" s="138">
        <f>RES_hhdet_numvin!U35</f>
        <v>459</v>
      </c>
      <c r="V88" s="138">
        <f>RES_hhdet_numvin!V35</f>
        <v>0</v>
      </c>
      <c r="W88" s="138">
        <f>RES_hhdet_numvin!W35</f>
        <v>191</v>
      </c>
      <c r="DA88" s="63" t="s">
        <v>1500</v>
      </c>
    </row>
    <row r="89" spans="1:105" ht="12" customHeight="1" x14ac:dyDescent="0.25">
      <c r="A89" s="97" t="s">
        <v>121</v>
      </c>
      <c r="B89" s="138">
        <f>RES_hhdet_numvin!B36</f>
        <v>0</v>
      </c>
      <c r="C89" s="138">
        <f>RES_hhdet_numvin!C36</f>
        <v>0</v>
      </c>
      <c r="D89" s="138">
        <f>RES_hhdet_numvin!D36</f>
        <v>0</v>
      </c>
      <c r="E89" s="138">
        <f>RES_hhdet_numvin!E36</f>
        <v>0</v>
      </c>
      <c r="F89" s="138">
        <f>RES_hhdet_numvin!F36</f>
        <v>0</v>
      </c>
      <c r="G89" s="138">
        <f>RES_hhdet_numvin!G36</f>
        <v>0</v>
      </c>
      <c r="H89" s="138">
        <f>RES_hhdet_numvin!H36</f>
        <v>0</v>
      </c>
      <c r="I89" s="138">
        <f>RES_hhdet_numvin!I36</f>
        <v>0</v>
      </c>
      <c r="J89" s="138">
        <f>RES_hhdet_numvin!J36</f>
        <v>0</v>
      </c>
      <c r="K89" s="138">
        <f>RES_hhdet_numvin!K36</f>
        <v>0</v>
      </c>
      <c r="L89" s="138">
        <f>RES_hhdet_numvin!L36</f>
        <v>0</v>
      </c>
      <c r="M89" s="138">
        <f>RES_hhdet_numvin!M36</f>
        <v>0</v>
      </c>
      <c r="N89" s="138">
        <f>RES_hhdet_numvin!N36</f>
        <v>0</v>
      </c>
      <c r="O89" s="138">
        <f>RES_hhdet_numvin!O36</f>
        <v>0</v>
      </c>
      <c r="P89" s="138">
        <f>RES_hhdet_numvin!P36</f>
        <v>531</v>
      </c>
      <c r="Q89" s="138">
        <f>RES_hhdet_numvin!Q36</f>
        <v>1099</v>
      </c>
      <c r="R89" s="138">
        <f>RES_hhdet_numvin!R36</f>
        <v>1147</v>
      </c>
      <c r="S89" s="138">
        <f>RES_hhdet_numvin!S36</f>
        <v>836</v>
      </c>
      <c r="T89" s="138">
        <f>RES_hhdet_numvin!T36</f>
        <v>2037</v>
      </c>
      <c r="U89" s="138">
        <f>RES_hhdet_numvin!U36</f>
        <v>2099</v>
      </c>
      <c r="V89" s="138">
        <f>RES_hhdet_numvin!V36</f>
        <v>1961</v>
      </c>
      <c r="W89" s="138">
        <f>RES_hhdet_numvin!W36</f>
        <v>1691</v>
      </c>
      <c r="DA89" s="63" t="s">
        <v>1501</v>
      </c>
    </row>
    <row r="90" spans="1:105" ht="12" hidden="1" customHeight="1" x14ac:dyDescent="0.25">
      <c r="A90" s="108" t="s">
        <v>53</v>
      </c>
      <c r="B90" s="138">
        <f>RES_hhdet_numvin!B37</f>
        <v>0</v>
      </c>
      <c r="C90" s="138">
        <f>RES_hhdet_numvin!C37</f>
        <v>0</v>
      </c>
      <c r="D90" s="138">
        <f>RES_hhdet_numvin!D37</f>
        <v>0</v>
      </c>
      <c r="E90" s="138">
        <f>RES_hhdet_numvin!E37</f>
        <v>0</v>
      </c>
      <c r="F90" s="138">
        <f>RES_hhdet_numvin!F37</f>
        <v>0</v>
      </c>
      <c r="G90" s="138">
        <f>RES_hhdet_numvin!G37</f>
        <v>0</v>
      </c>
      <c r="H90" s="138">
        <f>RES_hhdet_numvin!H37</f>
        <v>0</v>
      </c>
      <c r="I90" s="138">
        <f>RES_hhdet_numvin!I37</f>
        <v>0</v>
      </c>
      <c r="J90" s="138">
        <f>RES_hhdet_numvin!J37</f>
        <v>0</v>
      </c>
      <c r="K90" s="138">
        <f>RES_hhdet_numvin!K37</f>
        <v>0</v>
      </c>
      <c r="L90" s="138">
        <f>RES_hhdet_numvin!L37</f>
        <v>0</v>
      </c>
      <c r="M90" s="138">
        <f>RES_hhdet_numvin!M37</f>
        <v>0</v>
      </c>
      <c r="N90" s="138">
        <f>RES_hhdet_numvin!N37</f>
        <v>0</v>
      </c>
      <c r="O90" s="138">
        <f>RES_hhdet_numvin!O37</f>
        <v>0</v>
      </c>
      <c r="P90" s="138">
        <f>RES_hhdet_numvin!P37</f>
        <v>0</v>
      </c>
      <c r="Q90" s="138">
        <f>RES_hhdet_numvin!Q37</f>
        <v>0</v>
      </c>
      <c r="R90" s="138">
        <f>RES_hhdet_numvin!R37</f>
        <v>0</v>
      </c>
      <c r="S90" s="138">
        <f>RES_hhdet_numvin!S37</f>
        <v>0</v>
      </c>
      <c r="T90" s="138">
        <f>RES_hhdet_numvin!T37</f>
        <v>0</v>
      </c>
      <c r="U90" s="138">
        <f>RES_hhdet_numvin!U37</f>
        <v>0</v>
      </c>
      <c r="V90" s="138">
        <f>RES_hhdet_numvin!V37</f>
        <v>0</v>
      </c>
      <c r="W90" s="138">
        <f>RES_hhdet_numvin!W37</f>
        <v>0</v>
      </c>
      <c r="DA90" s="63"/>
    </row>
    <row r="91" spans="1:105" ht="12" hidden="1" customHeight="1" x14ac:dyDescent="0.25">
      <c r="A91" s="103" t="s">
        <v>52</v>
      </c>
      <c r="B91" s="148">
        <f>RES_hhdet_numvin!B38</f>
        <v>0</v>
      </c>
      <c r="C91" s="148">
        <f>RES_hhdet_numvin!C38</f>
        <v>0</v>
      </c>
      <c r="D91" s="148">
        <f>RES_hhdet_numvin!D38</f>
        <v>0</v>
      </c>
      <c r="E91" s="148">
        <f>RES_hhdet_numvin!E38</f>
        <v>0</v>
      </c>
      <c r="F91" s="148">
        <f>RES_hhdet_numvin!F38</f>
        <v>0</v>
      </c>
      <c r="G91" s="148">
        <f>RES_hhdet_numvin!G38</f>
        <v>0</v>
      </c>
      <c r="H91" s="148">
        <f>RES_hhdet_numvin!H38</f>
        <v>0</v>
      </c>
      <c r="I91" s="148">
        <f>RES_hhdet_numvin!I38</f>
        <v>0</v>
      </c>
      <c r="J91" s="148">
        <f>RES_hhdet_numvin!J38</f>
        <v>0</v>
      </c>
      <c r="K91" s="148">
        <f>RES_hhdet_numvin!K38</f>
        <v>0</v>
      </c>
      <c r="L91" s="148">
        <f>RES_hhdet_numvin!L38</f>
        <v>0</v>
      </c>
      <c r="M91" s="148">
        <f>RES_hhdet_numvin!M38</f>
        <v>0</v>
      </c>
      <c r="N91" s="148">
        <f>RES_hhdet_numvin!N38</f>
        <v>0</v>
      </c>
      <c r="O91" s="148">
        <f>RES_hhdet_numvin!O38</f>
        <v>0</v>
      </c>
      <c r="P91" s="148">
        <f>RES_hhdet_numvin!P38</f>
        <v>0</v>
      </c>
      <c r="Q91" s="148">
        <f>RES_hhdet_numvin!Q38</f>
        <v>0</v>
      </c>
      <c r="R91" s="148">
        <f>RES_hhdet_numvin!R38</f>
        <v>0</v>
      </c>
      <c r="S91" s="148">
        <f>RES_hhdet_numvin!S38</f>
        <v>0</v>
      </c>
      <c r="T91" s="148">
        <f>RES_hhdet_numvin!T38</f>
        <v>0</v>
      </c>
      <c r="U91" s="148">
        <f>RES_hhdet_numvin!U38</f>
        <v>0</v>
      </c>
      <c r="V91" s="148">
        <f>RES_hhdet_numvin!V38</f>
        <v>0</v>
      </c>
      <c r="W91" s="148">
        <f>RES_hhdet_numvin!W38</f>
        <v>0</v>
      </c>
      <c r="DA91" s="132"/>
    </row>
    <row r="92" spans="1:105" ht="12" customHeight="1" x14ac:dyDescent="0.25">
      <c r="A92" s="125" t="s">
        <v>54</v>
      </c>
      <c r="B92" s="150">
        <f>RES_hhdet_numvin!B39</f>
        <v>0</v>
      </c>
      <c r="C92" s="150">
        <f>RES_hhdet_numvin!C39</f>
        <v>0</v>
      </c>
      <c r="D92" s="150">
        <f>RES_hhdet_numvin!D39</f>
        <v>0</v>
      </c>
      <c r="E92" s="150">
        <f>RES_hhdet_numvin!E39</f>
        <v>0</v>
      </c>
      <c r="F92" s="150">
        <f>RES_hhdet_numvin!F39</f>
        <v>0</v>
      </c>
      <c r="G92" s="150">
        <f>RES_hhdet_numvin!G39</f>
        <v>0</v>
      </c>
      <c r="H92" s="150">
        <f>RES_hhdet_numvin!H39</f>
        <v>0</v>
      </c>
      <c r="I92" s="150">
        <f>RES_hhdet_numvin!I39</f>
        <v>0</v>
      </c>
      <c r="J92" s="150">
        <f>RES_hhdet_numvin!J39</f>
        <v>0</v>
      </c>
      <c r="K92" s="150">
        <f>RES_hhdet_numvin!K39</f>
        <v>0</v>
      </c>
      <c r="L92" s="150">
        <f>RES_hhdet_numvin!L39</f>
        <v>0</v>
      </c>
      <c r="M92" s="150">
        <f>RES_hhdet_numvin!M39</f>
        <v>0</v>
      </c>
      <c r="N92" s="150">
        <f>RES_hhdet_numvin!N39</f>
        <v>0</v>
      </c>
      <c r="O92" s="150">
        <f>RES_hhdet_numvin!O39</f>
        <v>0</v>
      </c>
      <c r="P92" s="150">
        <f>RES_hhdet_numvin!P39</f>
        <v>0</v>
      </c>
      <c r="Q92" s="150">
        <f>RES_hhdet_numvin!Q39</f>
        <v>0</v>
      </c>
      <c r="R92" s="150">
        <f>RES_hhdet_numvin!R39</f>
        <v>0</v>
      </c>
      <c r="S92" s="150">
        <f>RES_hhdet_numvin!S39</f>
        <v>0</v>
      </c>
      <c r="T92" s="150">
        <f>RES_hhdet_numvin!T39</f>
        <v>0</v>
      </c>
      <c r="U92" s="150">
        <f>RES_hhdet_numvin!U39</f>
        <v>0</v>
      </c>
      <c r="V92" s="150">
        <f>RES_hhdet_numvin!V39</f>
        <v>0</v>
      </c>
      <c r="W92" s="150">
        <f>RES_hhdet_numvin!W39</f>
        <v>0</v>
      </c>
      <c r="DA92" s="134"/>
    </row>
    <row r="93" spans="1:105" ht="12" customHeight="1" x14ac:dyDescent="0.25">
      <c r="A93" s="97" t="s">
        <v>50</v>
      </c>
      <c r="B93" s="138">
        <f>RES_hhdet_numvin!B40</f>
        <v>0</v>
      </c>
      <c r="C93" s="138">
        <f>RES_hhdet_numvin!C40</f>
        <v>0</v>
      </c>
      <c r="D93" s="138">
        <f>RES_hhdet_numvin!D40</f>
        <v>0</v>
      </c>
      <c r="E93" s="138">
        <f>RES_hhdet_numvin!E40</f>
        <v>0</v>
      </c>
      <c r="F93" s="138">
        <f>RES_hhdet_numvin!F40</f>
        <v>0</v>
      </c>
      <c r="G93" s="138">
        <f>RES_hhdet_numvin!G40</f>
        <v>0</v>
      </c>
      <c r="H93" s="138">
        <f>RES_hhdet_numvin!H40</f>
        <v>0</v>
      </c>
      <c r="I93" s="138">
        <f>RES_hhdet_numvin!I40</f>
        <v>0</v>
      </c>
      <c r="J93" s="138">
        <f>RES_hhdet_numvin!J40</f>
        <v>0</v>
      </c>
      <c r="K93" s="138">
        <f>RES_hhdet_numvin!K40</f>
        <v>0</v>
      </c>
      <c r="L93" s="138">
        <f>RES_hhdet_numvin!L40</f>
        <v>0</v>
      </c>
      <c r="M93" s="138">
        <f>RES_hhdet_numvin!M40</f>
        <v>0</v>
      </c>
      <c r="N93" s="138">
        <f>RES_hhdet_numvin!N40</f>
        <v>0</v>
      </c>
      <c r="O93" s="138">
        <f>RES_hhdet_numvin!O40</f>
        <v>0</v>
      </c>
      <c r="P93" s="138">
        <f>RES_hhdet_numvin!P40</f>
        <v>496</v>
      </c>
      <c r="Q93" s="138">
        <f>RES_hhdet_numvin!Q40</f>
        <v>996</v>
      </c>
      <c r="R93" s="138">
        <f>RES_hhdet_numvin!R40</f>
        <v>1176</v>
      </c>
      <c r="S93" s="138">
        <f>RES_hhdet_numvin!S40</f>
        <v>1533</v>
      </c>
      <c r="T93" s="138">
        <f>RES_hhdet_numvin!T40</f>
        <v>1552</v>
      </c>
      <c r="U93" s="138">
        <f>RES_hhdet_numvin!U40</f>
        <v>1930</v>
      </c>
      <c r="V93" s="138">
        <f>RES_hhdet_numvin!V40</f>
        <v>1506</v>
      </c>
      <c r="W93" s="138">
        <f>RES_hhdet_numvin!W40</f>
        <v>1887</v>
      </c>
      <c r="DA93" s="63" t="s">
        <v>1502</v>
      </c>
    </row>
    <row r="94" spans="1:105" ht="12" customHeight="1" x14ac:dyDescent="0.25">
      <c r="A94" s="109" t="s">
        <v>120</v>
      </c>
      <c r="B94" s="39">
        <f>RES_hhdet_numvin!B41</f>
        <v>0</v>
      </c>
      <c r="C94" s="39">
        <f>RES_hhdet_numvin!C41</f>
        <v>0</v>
      </c>
      <c r="D94" s="39">
        <f>RES_hhdet_numvin!D41</f>
        <v>0</v>
      </c>
      <c r="E94" s="39">
        <f>RES_hhdet_numvin!E41</f>
        <v>0</v>
      </c>
      <c r="F94" s="39">
        <f>RES_hhdet_numvin!F41</f>
        <v>0</v>
      </c>
      <c r="G94" s="39">
        <f>RES_hhdet_numvin!G41</f>
        <v>0</v>
      </c>
      <c r="H94" s="39">
        <f>RES_hhdet_numvin!H41</f>
        <v>0</v>
      </c>
      <c r="I94" s="39">
        <f>RES_hhdet_numvin!I41</f>
        <v>0</v>
      </c>
      <c r="J94" s="39">
        <f>RES_hhdet_numvin!J41</f>
        <v>0</v>
      </c>
      <c r="K94" s="39">
        <f>RES_hhdet_numvin!K41</f>
        <v>0</v>
      </c>
      <c r="L94" s="39">
        <f>RES_hhdet_numvin!L41</f>
        <v>0</v>
      </c>
      <c r="M94" s="39">
        <f>RES_hhdet_numvin!M41</f>
        <v>0</v>
      </c>
      <c r="N94" s="39">
        <f>RES_hhdet_numvin!N41</f>
        <v>0</v>
      </c>
      <c r="O94" s="39">
        <f>RES_hhdet_numvin!O41</f>
        <v>0</v>
      </c>
      <c r="P94" s="39">
        <f>RES_hhdet_numvin!P41</f>
        <v>189</v>
      </c>
      <c r="Q94" s="39">
        <f>RES_hhdet_numvin!Q41</f>
        <v>494</v>
      </c>
      <c r="R94" s="39">
        <f>RES_hhdet_numvin!R41</f>
        <v>786</v>
      </c>
      <c r="S94" s="39">
        <f>RES_hhdet_numvin!S41</f>
        <v>882</v>
      </c>
      <c r="T94" s="39">
        <f>RES_hhdet_numvin!T41</f>
        <v>750</v>
      </c>
      <c r="U94" s="39">
        <f>RES_hhdet_numvin!U41</f>
        <v>909</v>
      </c>
      <c r="V94" s="39">
        <f>RES_hhdet_numvin!V41</f>
        <v>714</v>
      </c>
      <c r="W94" s="39">
        <f>RES_hhdet_numvin!W41</f>
        <v>325</v>
      </c>
      <c r="DA94" s="60" t="s">
        <v>1503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33.9886285219496</v>
      </c>
      <c r="C98" s="117">
        <f t="shared" si="12"/>
        <v>37.785188511046933</v>
      </c>
      <c r="D98" s="117">
        <f t="shared" si="12"/>
        <v>34.812580993115176</v>
      </c>
      <c r="E98" s="117">
        <f t="shared" si="12"/>
        <v>33.738983186445736</v>
      </c>
      <c r="F98" s="117">
        <f t="shared" si="12"/>
        <v>31.249689999794526</v>
      </c>
      <c r="G98" s="117">
        <f t="shared" si="12"/>
        <v>30.678162993904362</v>
      </c>
      <c r="H98" s="117">
        <f t="shared" si="12"/>
        <v>31.837372888679965</v>
      </c>
      <c r="I98" s="117">
        <f t="shared" si="12"/>
        <v>30.980206777310755</v>
      </c>
      <c r="J98" s="117">
        <f t="shared" si="12"/>
        <v>31.425184502438167</v>
      </c>
      <c r="K98" s="117">
        <f t="shared" si="12"/>
        <v>31.697100426208518</v>
      </c>
      <c r="L98" s="117">
        <f t="shared" si="12"/>
        <v>34.813808301985922</v>
      </c>
      <c r="M98" s="117">
        <f t="shared" si="12"/>
        <v>29.346894262087638</v>
      </c>
      <c r="N98" s="117">
        <f t="shared" si="12"/>
        <v>30.15260677819985</v>
      </c>
      <c r="O98" s="117">
        <f t="shared" si="12"/>
        <v>27.961688643179638</v>
      </c>
      <c r="P98" s="117">
        <f t="shared" si="12"/>
        <v>25.089395865979011</v>
      </c>
      <c r="Q98" s="117">
        <f t="shared" si="12"/>
        <v>24.846629446603838</v>
      </c>
      <c r="R98" s="117">
        <f t="shared" ref="R98:V98" si="13">R99+R102+R104+R113</f>
        <v>25.909791952532721</v>
      </c>
      <c r="S98" s="117">
        <f t="shared" si="13"/>
        <v>25.876270502401351</v>
      </c>
      <c r="T98" s="117">
        <f t="shared" si="13"/>
        <v>25.771364946202311</v>
      </c>
      <c r="U98" s="117">
        <f t="shared" si="13"/>
        <v>27.049858861650424</v>
      </c>
      <c r="V98" s="117">
        <f t="shared" si="13"/>
        <v>25.764818992239288</v>
      </c>
      <c r="W98" s="117">
        <f t="shared" ref="W98" si="14">W99+W102+W104+W113</f>
        <v>24.441091676538107</v>
      </c>
      <c r="DA98" s="129" t="s">
        <v>1591</v>
      </c>
    </row>
    <row r="99" spans="1:105" ht="12" customHeight="1" x14ac:dyDescent="0.25">
      <c r="A99" s="121" t="s">
        <v>57</v>
      </c>
      <c r="B99" s="122">
        <f t="shared" ref="B99:Q99" si="15">SUM(B100:B101)</f>
        <v>30.046312013095619</v>
      </c>
      <c r="C99" s="122">
        <f t="shared" si="15"/>
        <v>33.985204575535278</v>
      </c>
      <c r="D99" s="122">
        <f t="shared" si="15"/>
        <v>31.414959595948996</v>
      </c>
      <c r="E99" s="122">
        <f t="shared" si="15"/>
        <v>28.910293895023983</v>
      </c>
      <c r="F99" s="122">
        <f t="shared" si="15"/>
        <v>26.800150413382305</v>
      </c>
      <c r="G99" s="122">
        <f t="shared" si="15"/>
        <v>26.907109347113828</v>
      </c>
      <c r="H99" s="122">
        <f t="shared" si="15"/>
        <v>27.732877937274168</v>
      </c>
      <c r="I99" s="122">
        <f t="shared" si="15"/>
        <v>26.952322281115777</v>
      </c>
      <c r="J99" s="122">
        <f t="shared" si="15"/>
        <v>27.198819753533112</v>
      </c>
      <c r="K99" s="122">
        <f t="shared" si="15"/>
        <v>27.366582818525291</v>
      </c>
      <c r="L99" s="122">
        <f t="shared" si="15"/>
        <v>30.340460714290888</v>
      </c>
      <c r="M99" s="122">
        <f t="shared" si="15"/>
        <v>25.155435152332647</v>
      </c>
      <c r="N99" s="122">
        <f t="shared" si="15"/>
        <v>26.096968282983145</v>
      </c>
      <c r="O99" s="122">
        <f t="shared" si="15"/>
        <v>23.989699334489686</v>
      </c>
      <c r="P99" s="122">
        <f t="shared" si="15"/>
        <v>21.284042485402658</v>
      </c>
      <c r="Q99" s="122">
        <f t="shared" si="15"/>
        <v>21.085502015780353</v>
      </c>
      <c r="R99" s="122">
        <f t="shared" ref="R99:V99" si="16">SUM(R100:R101)</f>
        <v>22.196572623586469</v>
      </c>
      <c r="S99" s="122">
        <f t="shared" si="16"/>
        <v>22.198171021994767</v>
      </c>
      <c r="T99" s="122">
        <f t="shared" si="16"/>
        <v>22.204851891610666</v>
      </c>
      <c r="U99" s="122">
        <f t="shared" si="16"/>
        <v>23.314609109361207</v>
      </c>
      <c r="V99" s="122">
        <f t="shared" si="16"/>
        <v>22.207709087697101</v>
      </c>
      <c r="W99" s="122">
        <f t="shared" ref="W99" si="17">SUM(W100:W101)</f>
        <v>21.096168114485035</v>
      </c>
      <c r="DA99" s="130" t="s">
        <v>1592</v>
      </c>
    </row>
    <row r="100" spans="1:105" ht="12" customHeight="1" x14ac:dyDescent="0.25">
      <c r="A100" s="97" t="s">
        <v>74</v>
      </c>
      <c r="B100" s="98">
        <v>29.755314701811699</v>
      </c>
      <c r="C100" s="98">
        <v>33.652660252937608</v>
      </c>
      <c r="D100" s="98">
        <v>31.109002198971893</v>
      </c>
      <c r="E100" s="98">
        <v>28.62712109665199</v>
      </c>
      <c r="F100" s="98">
        <v>26.540290295426992</v>
      </c>
      <c r="G100" s="98">
        <v>26.647354126632198</v>
      </c>
      <c r="H100" s="98">
        <v>27.462209358888341</v>
      </c>
      <c r="I100" s="98">
        <v>26.691154101609303</v>
      </c>
      <c r="J100" s="98">
        <v>26.932685835350654</v>
      </c>
      <c r="K100" s="98">
        <v>27.097165325193142</v>
      </c>
      <c r="L100" s="98">
        <v>30.034689281294494</v>
      </c>
      <c r="M100" s="98">
        <v>24.902420580549006</v>
      </c>
      <c r="N100" s="98">
        <v>25.829213192985886</v>
      </c>
      <c r="O100" s="98">
        <v>23.7408294822316</v>
      </c>
      <c r="P100" s="98">
        <v>21.069674783922132</v>
      </c>
      <c r="Q100" s="98">
        <v>20.875160026750667</v>
      </c>
      <c r="R100" s="98">
        <v>21.973860705072966</v>
      </c>
      <c r="S100" s="98">
        <v>21.973793828221957</v>
      </c>
      <c r="T100" s="98">
        <v>21.973832043565377</v>
      </c>
      <c r="U100" s="98">
        <v>23.072494506544356</v>
      </c>
      <c r="V100" s="98">
        <v>21.973832043565377</v>
      </c>
      <c r="W100" s="98">
        <v>20.875093149899666</v>
      </c>
      <c r="DA100" s="63" t="s">
        <v>1593</v>
      </c>
    </row>
    <row r="101" spans="1:105" ht="12" customHeight="1" x14ac:dyDescent="0.25">
      <c r="A101" s="97" t="s">
        <v>53</v>
      </c>
      <c r="B101" s="98">
        <v>0.29099731128391926</v>
      </c>
      <c r="C101" s="98">
        <v>0.3325443225976682</v>
      </c>
      <c r="D101" s="98">
        <v>0.30595739697710284</v>
      </c>
      <c r="E101" s="98">
        <v>0.28317279837199399</v>
      </c>
      <c r="F101" s="98">
        <v>0.25986011795531172</v>
      </c>
      <c r="G101" s="98">
        <v>0.2597552204816308</v>
      </c>
      <c r="H101" s="98">
        <v>0.27066857838582764</v>
      </c>
      <c r="I101" s="98">
        <v>0.26116817950647264</v>
      </c>
      <c r="J101" s="98">
        <v>0.26613391818245746</v>
      </c>
      <c r="K101" s="98">
        <v>0.26941749333215015</v>
      </c>
      <c r="L101" s="98">
        <v>0.30577143299639592</v>
      </c>
      <c r="M101" s="98">
        <v>0.25301457178364156</v>
      </c>
      <c r="N101" s="98">
        <v>0.267755089997259</v>
      </c>
      <c r="O101" s="98">
        <v>0.24886985225808408</v>
      </c>
      <c r="P101" s="98">
        <v>0.21436770148052553</v>
      </c>
      <c r="Q101" s="98">
        <v>0.21034198902968781</v>
      </c>
      <c r="R101" s="98">
        <v>0.22271191851350339</v>
      </c>
      <c r="S101" s="98">
        <v>0.22437719377281118</v>
      </c>
      <c r="T101" s="98">
        <v>0.23101984804529008</v>
      </c>
      <c r="U101" s="98">
        <v>0.24211460281685221</v>
      </c>
      <c r="V101" s="98">
        <v>0.23387704413172319</v>
      </c>
      <c r="W101" s="98">
        <v>0.22107496458537021</v>
      </c>
      <c r="DA101" s="63" t="s">
        <v>1594</v>
      </c>
    </row>
    <row r="102" spans="1:105" ht="12" customHeight="1" x14ac:dyDescent="0.25">
      <c r="A102" s="121" t="s">
        <v>92</v>
      </c>
      <c r="B102" s="122">
        <f t="shared" ref="B102:W102" si="18">B103</f>
        <v>1.4271216283381322E-4</v>
      </c>
      <c r="C102" s="122">
        <f t="shared" si="18"/>
        <v>1.5958788311858481E-4</v>
      </c>
      <c r="D102" s="122">
        <f t="shared" si="18"/>
        <v>1.7170674453563867E-4</v>
      </c>
      <c r="E102" s="122">
        <f t="shared" si="18"/>
        <v>1.8716289225715986E-4</v>
      </c>
      <c r="F102" s="122">
        <f t="shared" si="18"/>
        <v>2.0201764100891189E-4</v>
      </c>
      <c r="G102" s="122">
        <f t="shared" si="18"/>
        <v>2.3113525869032604E-4</v>
      </c>
      <c r="H102" s="122">
        <f t="shared" si="18"/>
        <v>3.0485256685863955E-4</v>
      </c>
      <c r="I102" s="122">
        <f t="shared" si="18"/>
        <v>4.3440466941305526E-4</v>
      </c>
      <c r="J102" s="122">
        <f t="shared" si="18"/>
        <v>6.1627539637464177E-4</v>
      </c>
      <c r="K102" s="122">
        <f t="shared" si="18"/>
        <v>8.6848490665544461E-4</v>
      </c>
      <c r="L102" s="122">
        <f t="shared" si="18"/>
        <v>1.6950417980721038E-3</v>
      </c>
      <c r="M102" s="122">
        <f t="shared" si="18"/>
        <v>1.1605322265082632E-3</v>
      </c>
      <c r="N102" s="122">
        <f t="shared" si="18"/>
        <v>1.6427511550961226E-3</v>
      </c>
      <c r="O102" s="122">
        <f t="shared" si="18"/>
        <v>1.8500029659034949E-3</v>
      </c>
      <c r="P102" s="122">
        <f t="shared" si="18"/>
        <v>2.0687592391764771E-3</v>
      </c>
      <c r="Q102" s="122">
        <f t="shared" si="18"/>
        <v>4.1115712775120841E-3</v>
      </c>
      <c r="R102" s="122">
        <f t="shared" si="18"/>
        <v>2.710831811459456E-3</v>
      </c>
      <c r="S102" s="122">
        <f t="shared" si="18"/>
        <v>3.163437533622227E-3</v>
      </c>
      <c r="T102" s="122">
        <f t="shared" si="18"/>
        <v>4.0887735185530707E-3</v>
      </c>
      <c r="U102" s="122">
        <f t="shared" si="18"/>
        <v>6.327786374821601E-3</v>
      </c>
      <c r="V102" s="122">
        <f t="shared" si="18"/>
        <v>4.0334665458927948E-3</v>
      </c>
      <c r="W102" s="122">
        <f t="shared" si="18"/>
        <v>5.0559763939209985E-3</v>
      </c>
      <c r="DA102" s="130" t="s">
        <v>1595</v>
      </c>
    </row>
    <row r="103" spans="1:105" ht="12" customHeight="1" x14ac:dyDescent="0.25">
      <c r="A103" s="97" t="s">
        <v>53</v>
      </c>
      <c r="B103" s="98">
        <v>1.4271216283381322E-4</v>
      </c>
      <c r="C103" s="98">
        <v>1.5958788311858481E-4</v>
      </c>
      <c r="D103" s="98">
        <v>1.7170674453563867E-4</v>
      </c>
      <c r="E103" s="98">
        <v>1.8716289225715986E-4</v>
      </c>
      <c r="F103" s="98">
        <v>2.0201764100891189E-4</v>
      </c>
      <c r="G103" s="98">
        <v>2.3113525869032604E-4</v>
      </c>
      <c r="H103" s="98">
        <v>3.0485256685863955E-4</v>
      </c>
      <c r="I103" s="98">
        <v>4.3440466941305526E-4</v>
      </c>
      <c r="J103" s="98">
        <v>6.1627539637464177E-4</v>
      </c>
      <c r="K103" s="98">
        <v>8.6848490665544461E-4</v>
      </c>
      <c r="L103" s="98">
        <v>1.6950417980721038E-3</v>
      </c>
      <c r="M103" s="98">
        <v>1.1605322265082632E-3</v>
      </c>
      <c r="N103" s="98">
        <v>1.6427511550961226E-3</v>
      </c>
      <c r="O103" s="98">
        <v>1.8500029659034949E-3</v>
      </c>
      <c r="P103" s="98">
        <v>2.0687592391764771E-3</v>
      </c>
      <c r="Q103" s="98">
        <v>4.1115712775120841E-3</v>
      </c>
      <c r="R103" s="98">
        <v>2.710831811459456E-3</v>
      </c>
      <c r="S103" s="98">
        <v>3.163437533622227E-3</v>
      </c>
      <c r="T103" s="98">
        <v>4.0887735185530707E-3</v>
      </c>
      <c r="U103" s="98">
        <v>6.327786374821601E-3</v>
      </c>
      <c r="V103" s="98">
        <v>4.0334665458927948E-3</v>
      </c>
      <c r="W103" s="98">
        <v>5.0559763939209985E-3</v>
      </c>
      <c r="DA103" s="63" t="s">
        <v>1596</v>
      </c>
    </row>
    <row r="104" spans="1:105" ht="12" customHeight="1" x14ac:dyDescent="0.25">
      <c r="A104" s="121" t="s">
        <v>55</v>
      </c>
      <c r="B104" s="122">
        <v>2.6844666015876708</v>
      </c>
      <c r="C104" s="122">
        <v>2.550029656266561</v>
      </c>
      <c r="D104" s="122">
        <v>2.1580937898071237</v>
      </c>
      <c r="E104" s="122">
        <v>3.0792376766712266</v>
      </c>
      <c r="F104" s="122">
        <v>2.8299867360243751</v>
      </c>
      <c r="G104" s="122">
        <v>2.3338889078820468</v>
      </c>
      <c r="H104" s="122">
        <v>2.601384030415038</v>
      </c>
      <c r="I104" s="122">
        <v>2.4969544016182201</v>
      </c>
      <c r="J104" s="122">
        <v>2.6272423160868659</v>
      </c>
      <c r="K104" s="122">
        <v>2.7044580589158755</v>
      </c>
      <c r="L104" s="122">
        <v>2.8116458138356926</v>
      </c>
      <c r="M104" s="122">
        <v>2.6745290067856682</v>
      </c>
      <c r="N104" s="122">
        <v>2.5824383878686801</v>
      </c>
      <c r="O104" s="122">
        <v>2.57421600598322</v>
      </c>
      <c r="P104" s="122">
        <v>2.4740301240891411</v>
      </c>
      <c r="Q104" s="122">
        <v>2.4494408363103104</v>
      </c>
      <c r="R104" s="122">
        <v>2.4020542982146882</v>
      </c>
      <c r="S104" s="122">
        <v>2.364367914615471</v>
      </c>
      <c r="T104" s="122">
        <v>2.2485427637453843</v>
      </c>
      <c r="U104" s="122">
        <v>2.3630348085952129</v>
      </c>
      <c r="V104" s="122">
        <v>2.2894820359093502</v>
      </c>
      <c r="W104" s="122">
        <v>2.1459646176539175</v>
      </c>
      <c r="DA104" s="130" t="s">
        <v>1597</v>
      </c>
    </row>
    <row r="105" spans="1:105" ht="12" customHeight="1" x14ac:dyDescent="0.25">
      <c r="A105" s="97" t="s">
        <v>141</v>
      </c>
      <c r="B105" s="98">
        <v>1.4836903443875238</v>
      </c>
      <c r="C105" s="98">
        <v>1.4588957360054828</v>
      </c>
      <c r="D105" s="98">
        <v>1.2868273352330626</v>
      </c>
      <c r="E105" s="98">
        <v>1.117848519852199</v>
      </c>
      <c r="F105" s="98">
        <v>0.93041914217949229</v>
      </c>
      <c r="G105" s="98">
        <v>0.76133506986531541</v>
      </c>
      <c r="H105" s="98">
        <v>0.73197788589340007</v>
      </c>
      <c r="I105" s="98">
        <v>0.71553868496468531</v>
      </c>
      <c r="J105" s="98">
        <v>0.68627537715955689</v>
      </c>
      <c r="K105" s="98">
        <v>0.64633179943223029</v>
      </c>
      <c r="L105" s="98">
        <v>0.60639129781114109</v>
      </c>
      <c r="M105" s="98">
        <v>0.53657913725201223</v>
      </c>
      <c r="N105" s="98">
        <v>0.4780306037830237</v>
      </c>
      <c r="O105" s="98">
        <v>0.35987984207192086</v>
      </c>
      <c r="P105" s="98">
        <v>0.31255029316033989</v>
      </c>
      <c r="Q105" s="98">
        <v>0.2822677930679996</v>
      </c>
      <c r="R105" s="98">
        <v>0.28529609498143321</v>
      </c>
      <c r="S105" s="98">
        <v>0.29029651790340111</v>
      </c>
      <c r="T105" s="98">
        <v>0.29489867034737977</v>
      </c>
      <c r="U105" s="98">
        <v>0.30391422403728735</v>
      </c>
      <c r="V105" s="98">
        <v>0.27866556598175235</v>
      </c>
      <c r="W105" s="98">
        <v>0.26233748709979293</v>
      </c>
      <c r="DA105" s="63" t="s">
        <v>1598</v>
      </c>
    </row>
    <row r="106" spans="1:105" ht="12" customHeight="1" x14ac:dyDescent="0.25">
      <c r="A106" s="97" t="s">
        <v>140</v>
      </c>
      <c r="B106" s="98">
        <v>0</v>
      </c>
      <c r="C106" s="98">
        <v>0</v>
      </c>
      <c r="D106" s="98">
        <v>0</v>
      </c>
      <c r="E106" s="98">
        <v>0</v>
      </c>
      <c r="F106" s="98">
        <v>0</v>
      </c>
      <c r="G106" s="98">
        <v>0</v>
      </c>
      <c r="H106" s="98">
        <v>0</v>
      </c>
      <c r="I106" s="98">
        <v>0</v>
      </c>
      <c r="J106" s="98">
        <v>0</v>
      </c>
      <c r="K106" s="98">
        <v>2.2631080561735955E-4</v>
      </c>
      <c r="L106" s="98">
        <v>2.3380351089353926E-4</v>
      </c>
      <c r="M106" s="98">
        <v>2.3195419337053327E-4</v>
      </c>
      <c r="N106" s="98">
        <v>2.4342955773363603E-4</v>
      </c>
      <c r="O106" s="98">
        <v>3.6160590865131254E-4</v>
      </c>
      <c r="P106" s="98">
        <v>3.6935429309635124E-4</v>
      </c>
      <c r="Q106" s="98">
        <v>4.885812600490773E-4</v>
      </c>
      <c r="R106" s="98">
        <v>3.6222348151768147E-4</v>
      </c>
      <c r="S106" s="98">
        <v>3.736700354369961E-4</v>
      </c>
      <c r="T106" s="98">
        <v>8.9431207717212522E-4</v>
      </c>
      <c r="U106" s="98">
        <v>1.4587244653746514E-3</v>
      </c>
      <c r="V106" s="98">
        <v>1.6851759701884267E-3</v>
      </c>
      <c r="W106" s="98">
        <v>1.7465148342597973E-3</v>
      </c>
      <c r="DA106" s="63" t="s">
        <v>1599</v>
      </c>
    </row>
    <row r="107" spans="1:105" ht="12" customHeight="1" x14ac:dyDescent="0.25">
      <c r="A107" s="100" t="s">
        <v>50</v>
      </c>
      <c r="B107" s="101">
        <v>0</v>
      </c>
      <c r="C107" s="101">
        <v>0</v>
      </c>
      <c r="D107" s="101">
        <v>0</v>
      </c>
      <c r="E107" s="101">
        <v>0</v>
      </c>
      <c r="F107" s="101">
        <v>0</v>
      </c>
      <c r="G107" s="101">
        <v>0</v>
      </c>
      <c r="H107" s="101">
        <v>0</v>
      </c>
      <c r="I107" s="101">
        <v>0</v>
      </c>
      <c r="J107" s="101">
        <v>0</v>
      </c>
      <c r="K107" s="101">
        <v>1.4055021324773249E-4</v>
      </c>
      <c r="L107" s="101">
        <v>1.5000723530799549E-4</v>
      </c>
      <c r="M107" s="101">
        <v>1.4488985045323671E-4</v>
      </c>
      <c r="N107" s="101">
        <v>1.4822666550688173E-4</v>
      </c>
      <c r="O107" s="101">
        <v>2.2206255397671842E-4</v>
      </c>
      <c r="P107" s="101">
        <v>2.2345156140617198E-4</v>
      </c>
      <c r="Q107" s="101">
        <v>2.9419612499049082E-4</v>
      </c>
      <c r="R107" s="101">
        <v>2.0760102416179807E-4</v>
      </c>
      <c r="S107" s="101">
        <v>2.1104217002024364E-4</v>
      </c>
      <c r="T107" s="101">
        <v>5.6333751831192812E-4</v>
      </c>
      <c r="U107" s="101">
        <v>8.3922260833040768E-4</v>
      </c>
      <c r="V107" s="101">
        <v>9.4473822331821535E-4</v>
      </c>
      <c r="W107" s="101">
        <v>9.5378864422611365E-4</v>
      </c>
      <c r="DA107" s="131" t="s">
        <v>1600</v>
      </c>
    </row>
    <row r="108" spans="1:105" ht="12" customHeight="1" x14ac:dyDescent="0.25">
      <c r="A108" s="103" t="s">
        <v>52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8.5760592369627057E-5</v>
      </c>
      <c r="L108" s="104">
        <v>8.379627558554376E-5</v>
      </c>
      <c r="M108" s="104">
        <v>8.7064342917296547E-5</v>
      </c>
      <c r="N108" s="104">
        <v>9.5202892226754299E-5</v>
      </c>
      <c r="O108" s="104">
        <v>1.3954335467459411E-4</v>
      </c>
      <c r="P108" s="104">
        <v>1.4590273169017928E-4</v>
      </c>
      <c r="Q108" s="104">
        <v>1.9438513505858646E-4</v>
      </c>
      <c r="R108" s="104">
        <v>1.546224573558834E-4</v>
      </c>
      <c r="S108" s="104">
        <v>1.6262786541675246E-4</v>
      </c>
      <c r="T108" s="104">
        <v>3.3097455886019704E-4</v>
      </c>
      <c r="U108" s="104">
        <v>6.1950185704424357E-4</v>
      </c>
      <c r="V108" s="104">
        <v>7.4043774687021144E-4</v>
      </c>
      <c r="W108" s="104">
        <v>7.9272619003368378E-4</v>
      </c>
      <c r="DA108" s="132" t="s">
        <v>1601</v>
      </c>
    </row>
    <row r="109" spans="1:105" ht="12" customHeight="1" x14ac:dyDescent="0.25">
      <c r="A109" s="106" t="s">
        <v>122</v>
      </c>
      <c r="B109" s="101">
        <v>1.2007762572001472</v>
      </c>
      <c r="C109" s="101">
        <v>1.0911339202610781</v>
      </c>
      <c r="D109" s="101">
        <v>0.87126645457406138</v>
      </c>
      <c r="E109" s="101">
        <v>1.9613891568190274</v>
      </c>
      <c r="F109" s="101">
        <v>1.8995675938448828</v>
      </c>
      <c r="G109" s="101">
        <v>1.5725538380167317</v>
      </c>
      <c r="H109" s="101">
        <v>1.8694061445216379</v>
      </c>
      <c r="I109" s="101">
        <v>1.7814157166535349</v>
      </c>
      <c r="J109" s="101">
        <v>1.9409669389273092</v>
      </c>
      <c r="K109" s="101">
        <v>1.8960807592399616</v>
      </c>
      <c r="L109" s="101">
        <v>1.9958816978124387</v>
      </c>
      <c r="M109" s="101">
        <v>1.9030077030036663</v>
      </c>
      <c r="N109" s="101">
        <v>1.8299422922136908</v>
      </c>
      <c r="O109" s="101">
        <v>1.6495925876418422</v>
      </c>
      <c r="P109" s="101">
        <v>1.4276435231020841</v>
      </c>
      <c r="Q109" s="101">
        <v>1.2247676438512729</v>
      </c>
      <c r="R109" s="101">
        <v>1.0539600545024401</v>
      </c>
      <c r="S109" s="101">
        <v>1.018860277103822</v>
      </c>
      <c r="T109" s="101">
        <v>0.73063517749637552</v>
      </c>
      <c r="U109" s="101">
        <v>0.61932960511816859</v>
      </c>
      <c r="V109" s="101">
        <v>0.47096820888779412</v>
      </c>
      <c r="W109" s="101">
        <v>0.42624055451801768</v>
      </c>
      <c r="DA109" s="131" t="s">
        <v>1602</v>
      </c>
    </row>
    <row r="110" spans="1:105" ht="12" customHeight="1" x14ac:dyDescent="0.25">
      <c r="A110" s="107" t="s">
        <v>121</v>
      </c>
      <c r="B110" s="104">
        <v>0</v>
      </c>
      <c r="C110" s="104">
        <v>0</v>
      </c>
      <c r="D110" s="104">
        <v>0</v>
      </c>
      <c r="E110" s="104">
        <v>0</v>
      </c>
      <c r="F110" s="104">
        <v>0</v>
      </c>
      <c r="G110" s="104">
        <v>0</v>
      </c>
      <c r="H110" s="104">
        <v>0</v>
      </c>
      <c r="I110" s="104">
        <v>0</v>
      </c>
      <c r="J110" s="104">
        <v>0</v>
      </c>
      <c r="K110" s="104">
        <v>0.16181918943806636</v>
      </c>
      <c r="L110" s="104">
        <v>0.20913901470121926</v>
      </c>
      <c r="M110" s="104">
        <v>0.23471021233661898</v>
      </c>
      <c r="N110" s="104">
        <v>0.27422206231423191</v>
      </c>
      <c r="O110" s="104">
        <v>0.5643819703608054</v>
      </c>
      <c r="P110" s="104">
        <v>0.73346695353362079</v>
      </c>
      <c r="Q110" s="104">
        <v>0.94191681813098871</v>
      </c>
      <c r="R110" s="104">
        <v>1.0624359252492974</v>
      </c>
      <c r="S110" s="104">
        <v>1.054837449572811</v>
      </c>
      <c r="T110" s="104">
        <v>1.222114603824457</v>
      </c>
      <c r="U110" s="104">
        <v>1.438332254974382</v>
      </c>
      <c r="V110" s="104">
        <v>1.5381630850696153</v>
      </c>
      <c r="W110" s="104">
        <v>1.455640061201847</v>
      </c>
      <c r="DA110" s="132" t="s">
        <v>1603</v>
      </c>
    </row>
    <row r="111" spans="1:105" ht="12" customHeight="1" x14ac:dyDescent="0.25">
      <c r="A111" s="108" t="s">
        <v>53</v>
      </c>
      <c r="B111" s="98">
        <v>0</v>
      </c>
      <c r="C111" s="98">
        <v>0</v>
      </c>
      <c r="D111" s="98">
        <v>0</v>
      </c>
      <c r="E111" s="98">
        <v>0</v>
      </c>
      <c r="F111" s="98">
        <v>0</v>
      </c>
      <c r="G111" s="98">
        <v>0</v>
      </c>
      <c r="H111" s="98">
        <v>0</v>
      </c>
      <c r="I111" s="98">
        <v>0</v>
      </c>
      <c r="J111" s="98">
        <v>0</v>
      </c>
      <c r="K111" s="98">
        <v>9.6531244766008079E-2</v>
      </c>
      <c r="L111" s="98">
        <v>0.12926133414236154</v>
      </c>
      <c r="M111" s="98">
        <v>0.14075021413129354</v>
      </c>
      <c r="N111" s="98">
        <v>0.1595581237989325</v>
      </c>
      <c r="O111" s="98">
        <v>0.33345958552354904</v>
      </c>
      <c r="P111" s="98">
        <v>0.42410862771673907</v>
      </c>
      <c r="Q111" s="98">
        <v>0.54750533294056536</v>
      </c>
      <c r="R111" s="98">
        <v>0.60932230471992521</v>
      </c>
      <c r="S111" s="98">
        <v>0.59263600469615108</v>
      </c>
      <c r="T111" s="98">
        <v>0.76744791750663288</v>
      </c>
      <c r="U111" s="98">
        <v>0.83552455681810966</v>
      </c>
      <c r="V111" s="98">
        <v>0.87725363624811892</v>
      </c>
      <c r="W111" s="98">
        <v>0.79515851695873985</v>
      </c>
      <c r="DA111" s="63" t="s">
        <v>1604</v>
      </c>
    </row>
    <row r="112" spans="1:105" ht="12" customHeight="1" x14ac:dyDescent="0.25">
      <c r="A112" s="108" t="s">
        <v>52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6.5287944672058285E-2</v>
      </c>
      <c r="L112" s="98">
        <v>7.9877680558857703E-2</v>
      </c>
      <c r="M112" s="98">
        <v>9.3959998205325426E-2</v>
      </c>
      <c r="N112" s="98">
        <v>0.11466393851529941</v>
      </c>
      <c r="O112" s="98">
        <v>0.23092238483725633</v>
      </c>
      <c r="P112" s="98">
        <v>0.30935832581688172</v>
      </c>
      <c r="Q112" s="98">
        <v>0.39441148519042329</v>
      </c>
      <c r="R112" s="98">
        <v>0.4531136205293721</v>
      </c>
      <c r="S112" s="98">
        <v>0.46220144487665987</v>
      </c>
      <c r="T112" s="98">
        <v>0.4546666863178242</v>
      </c>
      <c r="U112" s="98">
        <v>0.60280769815627233</v>
      </c>
      <c r="V112" s="98">
        <v>0.66090944882149649</v>
      </c>
      <c r="W112" s="98">
        <v>0.66048154424310723</v>
      </c>
      <c r="DA112" s="63" t="s">
        <v>1605</v>
      </c>
    </row>
    <row r="113" spans="1:105" ht="12" customHeight="1" x14ac:dyDescent="0.25">
      <c r="A113" s="121" t="s">
        <v>54</v>
      </c>
      <c r="B113" s="122">
        <v>1.2577071951034811</v>
      </c>
      <c r="C113" s="122">
        <v>1.2497946913619744</v>
      </c>
      <c r="D113" s="122">
        <v>1.2393559006145225</v>
      </c>
      <c r="E113" s="122">
        <v>1.7492644518582714</v>
      </c>
      <c r="F113" s="122">
        <v>1.6193508327468384</v>
      </c>
      <c r="G113" s="122">
        <v>1.4369336036497948</v>
      </c>
      <c r="H113" s="122">
        <v>1.5028060684239017</v>
      </c>
      <c r="I113" s="122">
        <v>1.5304956899073461</v>
      </c>
      <c r="J113" s="122">
        <v>1.598506157421814</v>
      </c>
      <c r="K113" s="122">
        <v>1.6251910638606968</v>
      </c>
      <c r="L113" s="122">
        <v>1.6600067320612721</v>
      </c>
      <c r="M113" s="122">
        <v>1.5157695707428147</v>
      </c>
      <c r="N113" s="122">
        <v>1.4715573561929274</v>
      </c>
      <c r="O113" s="122">
        <v>1.3959232997408297</v>
      </c>
      <c r="P113" s="122">
        <v>1.329254497248036</v>
      </c>
      <c r="Q113" s="122">
        <v>1.3075750232356653</v>
      </c>
      <c r="R113" s="122">
        <v>1.3084541989201028</v>
      </c>
      <c r="S113" s="122">
        <v>1.3105681282574886</v>
      </c>
      <c r="T113" s="122">
        <v>1.3138815173277085</v>
      </c>
      <c r="U113" s="122">
        <v>1.3658871573191815</v>
      </c>
      <c r="V113" s="122">
        <v>1.2635944020869456</v>
      </c>
      <c r="W113" s="122">
        <v>1.1939029680052347</v>
      </c>
      <c r="DA113" s="130" t="s">
        <v>1606</v>
      </c>
    </row>
    <row r="114" spans="1:105" ht="12" customHeight="1" x14ac:dyDescent="0.25">
      <c r="A114" s="97" t="s">
        <v>50</v>
      </c>
      <c r="B114" s="98">
        <v>1.0967396317207974</v>
      </c>
      <c r="C114" s="98">
        <v>1.1004765981770417</v>
      </c>
      <c r="D114" s="98">
        <v>1.1078423705658258</v>
      </c>
      <c r="E114" s="98">
        <v>1.3017551225729143</v>
      </c>
      <c r="F114" s="98">
        <v>1.1733938018146155</v>
      </c>
      <c r="G114" s="98">
        <v>1.085554810679475</v>
      </c>
      <c r="H114" s="98">
        <v>1.0743973445271144</v>
      </c>
      <c r="I114" s="98">
        <v>1.1443528338814057</v>
      </c>
      <c r="J114" s="98">
        <v>1.1713462233821534</v>
      </c>
      <c r="K114" s="98">
        <v>1.1781211143112069</v>
      </c>
      <c r="L114" s="98">
        <v>1.1415586462885201</v>
      </c>
      <c r="M114" s="98">
        <v>1.0382828817745107</v>
      </c>
      <c r="N114" s="98">
        <v>1.0057369755248331</v>
      </c>
      <c r="O114" s="98">
        <v>0.92321262453527098</v>
      </c>
      <c r="P114" s="98">
        <v>0.90162941322829238</v>
      </c>
      <c r="Q114" s="98">
        <v>0.89297167964948365</v>
      </c>
      <c r="R114" s="98">
        <v>0.89889978979638563</v>
      </c>
      <c r="S114" s="98">
        <v>0.91277959492277994</v>
      </c>
      <c r="T114" s="98">
        <v>0.94482251732681188</v>
      </c>
      <c r="U114" s="98">
        <v>1.0058047991032981</v>
      </c>
      <c r="V114" s="98">
        <v>0.91733156634554314</v>
      </c>
      <c r="W114" s="98">
        <v>0.88675557230607649</v>
      </c>
      <c r="DA114" s="63" t="s">
        <v>1607</v>
      </c>
    </row>
    <row r="115" spans="1:105" ht="12" customHeight="1" x14ac:dyDescent="0.25">
      <c r="A115" s="109" t="s">
        <v>120</v>
      </c>
      <c r="B115" s="33">
        <v>0.16096756338268361</v>
      </c>
      <c r="C115" s="33">
        <v>0.1493180931849328</v>
      </c>
      <c r="D115" s="33">
        <v>0.13151353004869676</v>
      </c>
      <c r="E115" s="33">
        <v>0.44750932928535703</v>
      </c>
      <c r="F115" s="33">
        <v>0.44595703093222283</v>
      </c>
      <c r="G115" s="33">
        <v>0.35137879297031993</v>
      </c>
      <c r="H115" s="33">
        <v>0.42840872389678741</v>
      </c>
      <c r="I115" s="33">
        <v>0.38614285602594028</v>
      </c>
      <c r="J115" s="33">
        <v>0.42715993403966057</v>
      </c>
      <c r="K115" s="33">
        <v>0.44706994954948986</v>
      </c>
      <c r="L115" s="33">
        <v>0.51844808577275214</v>
      </c>
      <c r="M115" s="33">
        <v>0.47748668896830404</v>
      </c>
      <c r="N115" s="33">
        <v>0.46582038066809439</v>
      </c>
      <c r="O115" s="33">
        <v>0.47271067520555887</v>
      </c>
      <c r="P115" s="33">
        <v>0.42762508401974364</v>
      </c>
      <c r="Q115" s="33">
        <v>0.41460334358618178</v>
      </c>
      <c r="R115" s="33">
        <v>0.40955440912371732</v>
      </c>
      <c r="S115" s="33">
        <v>0.39778853333470859</v>
      </c>
      <c r="T115" s="33">
        <v>0.36905900000089659</v>
      </c>
      <c r="U115" s="33">
        <v>0.36008235821588336</v>
      </c>
      <c r="V115" s="33">
        <v>0.34626283574140254</v>
      </c>
      <c r="W115" s="33">
        <v>0.30714739569915828</v>
      </c>
      <c r="DA115" s="60" t="s">
        <v>1608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17.016227394349936</v>
      </c>
      <c r="C117" s="117">
        <f t="shared" si="19"/>
        <v>19.014705559851787</v>
      </c>
      <c r="D117" s="117">
        <f t="shared" si="19"/>
        <v>17.599058227481496</v>
      </c>
      <c r="E117" s="117">
        <f t="shared" si="19"/>
        <v>17.402231550173955</v>
      </c>
      <c r="F117" s="117">
        <f t="shared" si="19"/>
        <v>16.231875771033536</v>
      </c>
      <c r="G117" s="117">
        <f t="shared" si="19"/>
        <v>16.020633993634846</v>
      </c>
      <c r="H117" s="117">
        <f t="shared" si="19"/>
        <v>16.89891965398223</v>
      </c>
      <c r="I117" s="117">
        <f t="shared" si="19"/>
        <v>16.717940552516421</v>
      </c>
      <c r="J117" s="117">
        <f t="shared" si="19"/>
        <v>17.27340049897267</v>
      </c>
      <c r="K117" s="117">
        <f t="shared" si="19"/>
        <v>17.762801982473473</v>
      </c>
      <c r="L117" s="117">
        <f t="shared" si="19"/>
        <v>19.867043944336483</v>
      </c>
      <c r="M117" s="117">
        <f t="shared" si="19"/>
        <v>17.130889851824797</v>
      </c>
      <c r="N117" s="117">
        <f t="shared" si="19"/>
        <v>18.051954851839941</v>
      </c>
      <c r="O117" s="117">
        <f t="shared" si="19"/>
        <v>17.236342825342678</v>
      </c>
      <c r="P117" s="117">
        <f t="shared" si="19"/>
        <v>15.584239899896049</v>
      </c>
      <c r="Q117" s="117">
        <f t="shared" si="19"/>
        <v>15.602623681144417</v>
      </c>
      <c r="R117" s="117">
        <f t="shared" ref="R117:V117" si="20">R118+R121+R123+R132</f>
        <v>16.454652907506834</v>
      </c>
      <c r="S117" s="117">
        <f t="shared" si="20"/>
        <v>16.703490314165638</v>
      </c>
      <c r="T117" s="117">
        <f t="shared" si="20"/>
        <v>16.862224296903101</v>
      </c>
      <c r="U117" s="117">
        <f t="shared" si="20"/>
        <v>18.06608071081207</v>
      </c>
      <c r="V117" s="117">
        <f t="shared" si="20"/>
        <v>17.493083652738378</v>
      </c>
      <c r="W117" s="117">
        <f t="shared" ref="W117" si="21">W118+W121+W123+W132</f>
        <v>16.88978105864733</v>
      </c>
      <c r="DA117" s="129" t="s">
        <v>1759</v>
      </c>
    </row>
    <row r="118" spans="1:105" ht="12" customHeight="1" x14ac:dyDescent="0.25">
      <c r="A118" s="121" t="s">
        <v>57</v>
      </c>
      <c r="B118" s="122">
        <f t="shared" ref="B118:Q118" si="22">SUM(B119:B120)</f>
        <v>14.692569626960783</v>
      </c>
      <c r="C118" s="122">
        <f t="shared" si="22"/>
        <v>16.769868612653749</v>
      </c>
      <c r="D118" s="122">
        <f t="shared" si="22"/>
        <v>15.588919966887286</v>
      </c>
      <c r="E118" s="122">
        <f t="shared" si="22"/>
        <v>14.439793584945944</v>
      </c>
      <c r="F118" s="122">
        <f t="shared" si="22"/>
        <v>13.476904265234859</v>
      </c>
      <c r="G118" s="122">
        <f t="shared" si="22"/>
        <v>13.677576307516832</v>
      </c>
      <c r="H118" s="122">
        <f t="shared" si="22"/>
        <v>14.311297079095242</v>
      </c>
      <c r="I118" s="122">
        <f t="shared" si="22"/>
        <v>14.176158337975778</v>
      </c>
      <c r="J118" s="122">
        <f t="shared" si="22"/>
        <v>14.592431094437487</v>
      </c>
      <c r="K118" s="122">
        <f t="shared" si="22"/>
        <v>14.979613459292363</v>
      </c>
      <c r="L118" s="122">
        <f t="shared" si="22"/>
        <v>16.963820374748831</v>
      </c>
      <c r="M118" s="122">
        <f t="shared" si="22"/>
        <v>14.392957004155743</v>
      </c>
      <c r="N118" s="122">
        <f t="shared" si="22"/>
        <v>15.376612633631634</v>
      </c>
      <c r="O118" s="122">
        <f t="shared" si="22"/>
        <v>14.546215242334659</v>
      </c>
      <c r="P118" s="122">
        <f t="shared" si="22"/>
        <v>12.96346577961482</v>
      </c>
      <c r="Q118" s="122">
        <f t="shared" si="22"/>
        <v>12.954935201145197</v>
      </c>
      <c r="R118" s="122">
        <f t="shared" ref="R118:V118" si="23">SUM(R119:R120)</f>
        <v>13.797542623462864</v>
      </c>
      <c r="S118" s="122">
        <f t="shared" si="23"/>
        <v>14.03400006782028</v>
      </c>
      <c r="T118" s="122">
        <f t="shared" si="23"/>
        <v>14.245367554046767</v>
      </c>
      <c r="U118" s="122">
        <f t="shared" si="23"/>
        <v>15.251070150624672</v>
      </c>
      <c r="V118" s="122">
        <f t="shared" si="23"/>
        <v>14.758665994264412</v>
      </c>
      <c r="W118" s="122">
        <f t="shared" ref="W118" si="24">SUM(W119:W120)</f>
        <v>14.286552269711539</v>
      </c>
      <c r="DA118" s="130" t="s">
        <v>1760</v>
      </c>
    </row>
    <row r="119" spans="1:105" ht="12" customHeight="1" x14ac:dyDescent="0.25">
      <c r="A119" s="97" t="s">
        <v>74</v>
      </c>
      <c r="B119" s="98">
        <v>14.401572315676864</v>
      </c>
      <c r="C119" s="98">
        <v>16.437324290056079</v>
      </c>
      <c r="D119" s="98">
        <v>15.282962569910183</v>
      </c>
      <c r="E119" s="98">
        <v>14.156620786573949</v>
      </c>
      <c r="F119" s="98">
        <v>13.217044147279548</v>
      </c>
      <c r="G119" s="98">
        <v>13.4178210870352</v>
      </c>
      <c r="H119" s="98">
        <v>14.040628500709415</v>
      </c>
      <c r="I119" s="98">
        <v>13.914990158469305</v>
      </c>
      <c r="J119" s="98">
        <v>14.326297176255029</v>
      </c>
      <c r="K119" s="98">
        <v>14.710195965960212</v>
      </c>
      <c r="L119" s="98">
        <v>16.658048941752437</v>
      </c>
      <c r="M119" s="98">
        <v>14.139942432372102</v>
      </c>
      <c r="N119" s="98">
        <v>15.108857543634375</v>
      </c>
      <c r="O119" s="98">
        <v>14.297345390076575</v>
      </c>
      <c r="P119" s="98">
        <v>12.749098078134294</v>
      </c>
      <c r="Q119" s="98">
        <v>12.744593212115509</v>
      </c>
      <c r="R119" s="98">
        <v>13.57483070494936</v>
      </c>
      <c r="S119" s="98">
        <v>13.809622874047468</v>
      </c>
      <c r="T119" s="98">
        <v>14.014347706001477</v>
      </c>
      <c r="U119" s="98">
        <v>15.008955547807821</v>
      </c>
      <c r="V119" s="98">
        <v>14.524788950132688</v>
      </c>
      <c r="W119" s="98">
        <v>14.065477305126169</v>
      </c>
      <c r="DA119" s="63" t="s">
        <v>1761</v>
      </c>
    </row>
    <row r="120" spans="1:105" ht="12" customHeight="1" x14ac:dyDescent="0.25">
      <c r="A120" s="97" t="s">
        <v>53</v>
      </c>
      <c r="B120" s="98">
        <v>0.29099731128391926</v>
      </c>
      <c r="C120" s="98">
        <v>0.3325443225976682</v>
      </c>
      <c r="D120" s="98">
        <v>0.30595739697710284</v>
      </c>
      <c r="E120" s="98">
        <v>0.28317279837199399</v>
      </c>
      <c r="F120" s="98">
        <v>0.25986011795531172</v>
      </c>
      <c r="G120" s="98">
        <v>0.2597552204816308</v>
      </c>
      <c r="H120" s="98">
        <v>0.27066857838582764</v>
      </c>
      <c r="I120" s="98">
        <v>0.26116817950647264</v>
      </c>
      <c r="J120" s="98">
        <v>0.26613391818245746</v>
      </c>
      <c r="K120" s="98">
        <v>0.26941749333215015</v>
      </c>
      <c r="L120" s="98">
        <v>0.30577143299639592</v>
      </c>
      <c r="M120" s="98">
        <v>0.25301457178364156</v>
      </c>
      <c r="N120" s="98">
        <v>0.267755089997259</v>
      </c>
      <c r="O120" s="98">
        <v>0.24886985225808408</v>
      </c>
      <c r="P120" s="98">
        <v>0.21436770148052553</v>
      </c>
      <c r="Q120" s="98">
        <v>0.21034198902968781</v>
      </c>
      <c r="R120" s="98">
        <v>0.22271191851350339</v>
      </c>
      <c r="S120" s="98">
        <v>0.22437719377281118</v>
      </c>
      <c r="T120" s="98">
        <v>0.23101984804529008</v>
      </c>
      <c r="U120" s="98">
        <v>0.24211460281685221</v>
      </c>
      <c r="V120" s="98">
        <v>0.23387704413172319</v>
      </c>
      <c r="W120" s="98">
        <v>0.22107496458537021</v>
      </c>
      <c r="DA120" s="63" t="s">
        <v>1762</v>
      </c>
    </row>
    <row r="121" spans="1:105" ht="12" customHeight="1" x14ac:dyDescent="0.25">
      <c r="A121" s="121" t="s">
        <v>92</v>
      </c>
      <c r="B121" s="122">
        <f t="shared" ref="B121:W121" si="25">B122</f>
        <v>2.5470161984299841E-4</v>
      </c>
      <c r="C121" s="122">
        <f t="shared" si="25"/>
        <v>2.9592502803335054E-4</v>
      </c>
      <c r="D121" s="122">
        <f t="shared" si="25"/>
        <v>3.2936443630642953E-4</v>
      </c>
      <c r="E121" s="122">
        <f t="shared" si="25"/>
        <v>3.7602944883029021E-4</v>
      </c>
      <c r="F121" s="122">
        <f t="shared" si="25"/>
        <v>4.3003451355337646E-4</v>
      </c>
      <c r="G121" s="122">
        <f t="shared" si="25"/>
        <v>5.1768963205440436E-4</v>
      </c>
      <c r="H121" s="122">
        <f t="shared" si="25"/>
        <v>7.3857857404302019E-4</v>
      </c>
      <c r="I121" s="122">
        <f t="shared" si="25"/>
        <v>1.1202207818919925E-3</v>
      </c>
      <c r="J121" s="122">
        <f t="shared" si="25"/>
        <v>1.6498088543058134E-3</v>
      </c>
      <c r="K121" s="122">
        <f t="shared" si="25"/>
        <v>2.3798862689710519E-3</v>
      </c>
      <c r="L121" s="122">
        <f t="shared" si="25"/>
        <v>4.7371460768178726E-3</v>
      </c>
      <c r="M121" s="122">
        <f t="shared" si="25"/>
        <v>3.3188878398853166E-3</v>
      </c>
      <c r="N121" s="122">
        <f t="shared" si="25"/>
        <v>4.8208030761787007E-3</v>
      </c>
      <c r="O121" s="122">
        <f t="shared" si="25"/>
        <v>5.6110422833090812E-3</v>
      </c>
      <c r="P121" s="122">
        <f t="shared" si="25"/>
        <v>6.5278274519160922E-3</v>
      </c>
      <c r="Q121" s="122">
        <f t="shared" si="25"/>
        <v>1.3603424852197628E-2</v>
      </c>
      <c r="R121" s="122">
        <f t="shared" si="25"/>
        <v>9.3311177000563374E-3</v>
      </c>
      <c r="S121" s="122">
        <f t="shared" si="25"/>
        <v>1.1208485247477485E-2</v>
      </c>
      <c r="T121" s="122">
        <f t="shared" si="25"/>
        <v>1.4795504303975122E-2</v>
      </c>
      <c r="U121" s="122">
        <f t="shared" si="25"/>
        <v>2.3364655475055531E-2</v>
      </c>
      <c r="V121" s="122">
        <f t="shared" si="25"/>
        <v>1.5150777431958813E-2</v>
      </c>
      <c r="W121" s="122">
        <f t="shared" si="25"/>
        <v>1.9234575458098053E-2</v>
      </c>
      <c r="DA121" s="130" t="s">
        <v>1763</v>
      </c>
    </row>
    <row r="122" spans="1:105" ht="12" customHeight="1" x14ac:dyDescent="0.25">
      <c r="A122" s="97" t="s">
        <v>53</v>
      </c>
      <c r="B122" s="98">
        <v>2.5470161984299841E-4</v>
      </c>
      <c r="C122" s="98">
        <v>2.9592502803335054E-4</v>
      </c>
      <c r="D122" s="98">
        <v>3.2936443630642953E-4</v>
      </c>
      <c r="E122" s="98">
        <v>3.7602944883029021E-4</v>
      </c>
      <c r="F122" s="98">
        <v>4.3003451355337646E-4</v>
      </c>
      <c r="G122" s="98">
        <v>5.1768963205440436E-4</v>
      </c>
      <c r="H122" s="98">
        <v>7.3857857404302019E-4</v>
      </c>
      <c r="I122" s="98">
        <v>1.1202207818919925E-3</v>
      </c>
      <c r="J122" s="98">
        <v>1.6498088543058134E-3</v>
      </c>
      <c r="K122" s="98">
        <v>2.3798862689710519E-3</v>
      </c>
      <c r="L122" s="98">
        <v>4.7371460768178726E-3</v>
      </c>
      <c r="M122" s="98">
        <v>3.3188878398853166E-3</v>
      </c>
      <c r="N122" s="98">
        <v>4.8208030761787007E-3</v>
      </c>
      <c r="O122" s="98">
        <v>5.6110422833090812E-3</v>
      </c>
      <c r="P122" s="98">
        <v>6.5278274519160922E-3</v>
      </c>
      <c r="Q122" s="98">
        <v>1.3603424852197628E-2</v>
      </c>
      <c r="R122" s="98">
        <v>9.3311177000563374E-3</v>
      </c>
      <c r="S122" s="98">
        <v>1.1208485247477485E-2</v>
      </c>
      <c r="T122" s="98">
        <v>1.4795504303975122E-2</v>
      </c>
      <c r="U122" s="98">
        <v>2.3364655475055531E-2</v>
      </c>
      <c r="V122" s="98">
        <v>1.5150777431958813E-2</v>
      </c>
      <c r="W122" s="98">
        <v>1.9234575458098053E-2</v>
      </c>
      <c r="DA122" s="63" t="s">
        <v>1764</v>
      </c>
    </row>
    <row r="123" spans="1:105" ht="12" customHeight="1" x14ac:dyDescent="0.25">
      <c r="A123" s="121" t="s">
        <v>55</v>
      </c>
      <c r="B123" s="122">
        <v>1.5617089922377108</v>
      </c>
      <c r="C123" s="122">
        <v>1.4878397922437319</v>
      </c>
      <c r="D123" s="122">
        <v>1.2607556660237575</v>
      </c>
      <c r="E123" s="122">
        <v>1.8608771575626522</v>
      </c>
      <c r="F123" s="122">
        <v>1.7276318757979099</v>
      </c>
      <c r="G123" s="122">
        <v>1.4359407134280211</v>
      </c>
      <c r="H123" s="122">
        <v>1.6255608478305621</v>
      </c>
      <c r="I123" s="122">
        <v>1.5680418998100238</v>
      </c>
      <c r="J123" s="122">
        <v>1.658605043442972</v>
      </c>
      <c r="K123" s="122">
        <v>1.7396250192798925</v>
      </c>
      <c r="L123" s="122">
        <v>1.823313106708031</v>
      </c>
      <c r="M123" s="122">
        <v>1.7507949471160806</v>
      </c>
      <c r="N123" s="122">
        <v>1.7136541739871534</v>
      </c>
      <c r="O123" s="122">
        <v>1.7701811753308907</v>
      </c>
      <c r="P123" s="122">
        <v>1.7464507595811687</v>
      </c>
      <c r="Q123" s="122">
        <v>1.7798807491367516</v>
      </c>
      <c r="R123" s="122">
        <v>1.7912064581972942</v>
      </c>
      <c r="S123" s="122">
        <v>1.7987821733501863</v>
      </c>
      <c r="T123" s="122">
        <v>1.7417240682883297</v>
      </c>
      <c r="U123" s="122">
        <v>1.8962410285757805</v>
      </c>
      <c r="V123" s="122">
        <v>1.883026970103705</v>
      </c>
      <c r="W123" s="122">
        <v>1.7938205295857526</v>
      </c>
      <c r="DA123" s="130" t="s">
        <v>1765</v>
      </c>
    </row>
    <row r="124" spans="1:105" ht="12" customHeight="1" x14ac:dyDescent="0.25">
      <c r="A124" s="97" t="s">
        <v>141</v>
      </c>
      <c r="B124" s="98">
        <v>0.8190630180802122</v>
      </c>
      <c r="C124" s="98">
        <v>0.80814347339074333</v>
      </c>
      <c r="D124" s="98">
        <v>0.71422756553794819</v>
      </c>
      <c r="E124" s="98">
        <v>0.62166389798429134</v>
      </c>
      <c r="F124" s="98">
        <v>0.51948387818474273</v>
      </c>
      <c r="G124" s="98">
        <v>0.42891968571540212</v>
      </c>
      <c r="H124" s="98">
        <v>0.42039964259508023</v>
      </c>
      <c r="I124" s="98">
        <v>0.41494333370516812</v>
      </c>
      <c r="J124" s="98">
        <v>0.39883083126059027</v>
      </c>
      <c r="K124" s="98">
        <v>0.37692211639823786</v>
      </c>
      <c r="L124" s="98">
        <v>0.35443726655034019</v>
      </c>
      <c r="M124" s="98">
        <v>0.31471857791436525</v>
      </c>
      <c r="N124" s="98">
        <v>0.28346442687718859</v>
      </c>
      <c r="O124" s="98">
        <v>0.21847272188540245</v>
      </c>
      <c r="P124" s="98">
        <v>0.19494281633235103</v>
      </c>
      <c r="Q124" s="98">
        <v>0.18151211544843079</v>
      </c>
      <c r="R124" s="98">
        <v>0.18883860091161064</v>
      </c>
      <c r="S124" s="98">
        <v>0.19863131771214568</v>
      </c>
      <c r="T124" s="98">
        <v>0.20742288268006673</v>
      </c>
      <c r="U124" s="98">
        <v>0.22041347046308402</v>
      </c>
      <c r="V124" s="98">
        <v>0.20843299007781929</v>
      </c>
      <c r="W124" s="98">
        <v>0.20154559519076531</v>
      </c>
      <c r="DA124" s="63" t="s">
        <v>1766</v>
      </c>
    </row>
    <row r="125" spans="1:105" ht="12" customHeight="1" x14ac:dyDescent="0.25">
      <c r="A125" s="97" t="s">
        <v>140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1.6921844952243409E-4</v>
      </c>
      <c r="L125" s="98">
        <v>1.7286965460742992E-4</v>
      </c>
      <c r="M125" s="98">
        <v>1.730990501055682E-4</v>
      </c>
      <c r="N125" s="98">
        <v>1.8321897978903926E-4</v>
      </c>
      <c r="O125" s="98">
        <v>2.7569872936106233E-4</v>
      </c>
      <c r="P125" s="98">
        <v>2.8290976201877515E-4</v>
      </c>
      <c r="Q125" s="98">
        <v>3.8164662615929816E-4</v>
      </c>
      <c r="R125" s="98">
        <v>3.0033763768696922E-4</v>
      </c>
      <c r="S125" s="98">
        <v>3.1075838638179479E-4</v>
      </c>
      <c r="T125" s="98">
        <v>7.486795990258602E-4</v>
      </c>
      <c r="U125" s="98">
        <v>1.2557647918926644E-3</v>
      </c>
      <c r="V125" s="98">
        <v>1.474543297556785E-3</v>
      </c>
      <c r="W125" s="98">
        <v>1.535553446839965E-3</v>
      </c>
      <c r="DA125" s="63" t="s">
        <v>1767</v>
      </c>
    </row>
    <row r="126" spans="1:105" ht="12" customHeight="1" x14ac:dyDescent="0.25">
      <c r="A126" s="100" t="s">
        <v>50</v>
      </c>
      <c r="B126" s="101">
        <v>0</v>
      </c>
      <c r="C126" s="101">
        <v>0</v>
      </c>
      <c r="D126" s="101">
        <v>0</v>
      </c>
      <c r="E126" s="101">
        <v>0</v>
      </c>
      <c r="F126" s="101">
        <v>0</v>
      </c>
      <c r="G126" s="101">
        <v>0</v>
      </c>
      <c r="H126" s="101">
        <v>0</v>
      </c>
      <c r="I126" s="101">
        <v>0</v>
      </c>
      <c r="J126" s="101">
        <v>0</v>
      </c>
      <c r="K126" s="101">
        <v>8.3457857152807036E-5</v>
      </c>
      <c r="L126" s="101">
        <v>8.9073379021886148E-5</v>
      </c>
      <c r="M126" s="101">
        <v>8.6034707188271643E-5</v>
      </c>
      <c r="N126" s="101">
        <v>8.8016087562284957E-5</v>
      </c>
      <c r="O126" s="101">
        <v>1.3615537468646821E-4</v>
      </c>
      <c r="P126" s="101">
        <v>1.3700703032859583E-4</v>
      </c>
      <c r="Q126" s="101">
        <v>1.8726149110071167E-4</v>
      </c>
      <c r="R126" s="101">
        <v>1.4571518033108582E-4</v>
      </c>
      <c r="S126" s="101">
        <v>1.481305209650423E-4</v>
      </c>
      <c r="T126" s="101">
        <v>4.1770504016566315E-4</v>
      </c>
      <c r="U126" s="101">
        <v>6.3626293484842086E-4</v>
      </c>
      <c r="V126" s="101">
        <v>7.3410555068657358E-4</v>
      </c>
      <c r="W126" s="101">
        <v>7.4282725680628126E-4</v>
      </c>
      <c r="DA126" s="131" t="s">
        <v>1768</v>
      </c>
    </row>
    <row r="127" spans="1:105" ht="12" customHeight="1" x14ac:dyDescent="0.25">
      <c r="A127" s="103" t="s">
        <v>52</v>
      </c>
      <c r="B127" s="104">
        <v>0</v>
      </c>
      <c r="C127" s="104">
        <v>0</v>
      </c>
      <c r="D127" s="104">
        <v>0</v>
      </c>
      <c r="E127" s="104">
        <v>0</v>
      </c>
      <c r="F127" s="104">
        <v>0</v>
      </c>
      <c r="G127" s="104">
        <v>0</v>
      </c>
      <c r="H127" s="104">
        <v>0</v>
      </c>
      <c r="I127" s="104">
        <v>0</v>
      </c>
      <c r="J127" s="104">
        <v>0</v>
      </c>
      <c r="K127" s="104">
        <v>8.5760592369627057E-5</v>
      </c>
      <c r="L127" s="104">
        <v>8.379627558554376E-5</v>
      </c>
      <c r="M127" s="104">
        <v>8.7064342917296547E-5</v>
      </c>
      <c r="N127" s="104">
        <v>9.5202892226754299E-5</v>
      </c>
      <c r="O127" s="104">
        <v>1.3954335467459411E-4</v>
      </c>
      <c r="P127" s="104">
        <v>1.4590273169017928E-4</v>
      </c>
      <c r="Q127" s="104">
        <v>1.9438513505858646E-4</v>
      </c>
      <c r="R127" s="104">
        <v>1.546224573558834E-4</v>
      </c>
      <c r="S127" s="104">
        <v>1.6262786541675246E-4</v>
      </c>
      <c r="T127" s="104">
        <v>3.3097455886019704E-4</v>
      </c>
      <c r="U127" s="104">
        <v>6.1950185704424357E-4</v>
      </c>
      <c r="V127" s="104">
        <v>7.4043774687021144E-4</v>
      </c>
      <c r="W127" s="104">
        <v>7.9272619003368378E-4</v>
      </c>
      <c r="DA127" s="132" t="s">
        <v>1769</v>
      </c>
    </row>
    <row r="128" spans="1:105" ht="12" customHeight="1" x14ac:dyDescent="0.25">
      <c r="A128" s="106" t="s">
        <v>122</v>
      </c>
      <c r="B128" s="101">
        <v>0.74264597415749856</v>
      </c>
      <c r="C128" s="101">
        <v>0.67969631885298853</v>
      </c>
      <c r="D128" s="101">
        <v>0.54652810048580946</v>
      </c>
      <c r="E128" s="101">
        <v>1.2392132595783609</v>
      </c>
      <c r="F128" s="101">
        <v>1.2081479976131673</v>
      </c>
      <c r="G128" s="101">
        <v>1.007021027712619</v>
      </c>
      <c r="H128" s="101">
        <v>1.2051612052354819</v>
      </c>
      <c r="I128" s="101">
        <v>1.1530985661048556</v>
      </c>
      <c r="J128" s="101">
        <v>1.2597742121823816</v>
      </c>
      <c r="K128" s="101">
        <v>1.2337023002348195</v>
      </c>
      <c r="L128" s="101">
        <v>1.3036690438846947</v>
      </c>
      <c r="M128" s="101">
        <v>1.2490529240935027</v>
      </c>
      <c r="N128" s="101">
        <v>1.209550801495566</v>
      </c>
      <c r="O128" s="101">
        <v>1.0947895213460563</v>
      </c>
      <c r="P128" s="101">
        <v>0.95090321606864492</v>
      </c>
      <c r="Q128" s="101">
        <v>0.8218482291216892</v>
      </c>
      <c r="R128" s="101">
        <v>0.71825309978047047</v>
      </c>
      <c r="S128" s="101">
        <v>0.71339638667809113</v>
      </c>
      <c r="T128" s="101">
        <v>0.51992095342728284</v>
      </c>
      <c r="U128" s="101">
        <v>0.45324223657631674</v>
      </c>
      <c r="V128" s="101">
        <v>0.35204406916465714</v>
      </c>
      <c r="W128" s="101">
        <v>0.32131847265356822</v>
      </c>
      <c r="DA128" s="131" t="s">
        <v>1770</v>
      </c>
    </row>
    <row r="129" spans="1:105" ht="12" customHeight="1" x14ac:dyDescent="0.25">
      <c r="A129" s="107" t="s">
        <v>121</v>
      </c>
      <c r="B129" s="104">
        <v>0</v>
      </c>
      <c r="C129" s="104">
        <v>0</v>
      </c>
      <c r="D129" s="104">
        <v>0</v>
      </c>
      <c r="E129" s="104">
        <v>0</v>
      </c>
      <c r="F129" s="104">
        <v>0</v>
      </c>
      <c r="G129" s="104">
        <v>0</v>
      </c>
      <c r="H129" s="104">
        <v>0</v>
      </c>
      <c r="I129" s="104">
        <v>0</v>
      </c>
      <c r="J129" s="104">
        <v>0</v>
      </c>
      <c r="K129" s="104">
        <v>0.12883138419731269</v>
      </c>
      <c r="L129" s="104">
        <v>0.16503392661838867</v>
      </c>
      <c r="M129" s="104">
        <v>0.18685034605810735</v>
      </c>
      <c r="N129" s="104">
        <v>0.22045572663460963</v>
      </c>
      <c r="O129" s="104">
        <v>0.45664323337007101</v>
      </c>
      <c r="P129" s="104">
        <v>0.60032181741815394</v>
      </c>
      <c r="Q129" s="104">
        <v>0.77613875794047238</v>
      </c>
      <c r="R129" s="104">
        <v>0.88381441986752596</v>
      </c>
      <c r="S129" s="104">
        <v>0.88644371057356763</v>
      </c>
      <c r="T129" s="104">
        <v>1.0136315525819544</v>
      </c>
      <c r="U129" s="104">
        <v>1.2213295567444871</v>
      </c>
      <c r="V129" s="104">
        <v>1.3210753675636719</v>
      </c>
      <c r="W129" s="104">
        <v>1.2694209082945791</v>
      </c>
      <c r="DA129" s="132" t="s">
        <v>1771</v>
      </c>
    </row>
    <row r="130" spans="1:105" ht="12" customHeight="1" x14ac:dyDescent="0.25">
      <c r="A130" s="108" t="s">
        <v>53</v>
      </c>
      <c r="B130" s="98">
        <v>0</v>
      </c>
      <c r="C130" s="98">
        <v>0</v>
      </c>
      <c r="D130" s="98">
        <v>0</v>
      </c>
      <c r="E130" s="98">
        <v>0</v>
      </c>
      <c r="F130" s="98">
        <v>0</v>
      </c>
      <c r="G130" s="98">
        <v>0</v>
      </c>
      <c r="H130" s="98">
        <v>0</v>
      </c>
      <c r="I130" s="98">
        <v>0</v>
      </c>
      <c r="J130" s="98">
        <v>0</v>
      </c>
      <c r="K130" s="98">
        <v>6.3543439525254403E-2</v>
      </c>
      <c r="L130" s="98">
        <v>8.5156246059530982E-2</v>
      </c>
      <c r="M130" s="98">
        <v>9.289034785278194E-2</v>
      </c>
      <c r="N130" s="98">
        <v>0.10579178811931023</v>
      </c>
      <c r="O130" s="98">
        <v>0.22572084853281468</v>
      </c>
      <c r="P130" s="98">
        <v>0.29096349160127227</v>
      </c>
      <c r="Q130" s="98">
        <v>0.38172727275004903</v>
      </c>
      <c r="R130" s="98">
        <v>0.43070079933815381</v>
      </c>
      <c r="S130" s="98">
        <v>0.42424226569690782</v>
      </c>
      <c r="T130" s="98">
        <v>0.55896486626413022</v>
      </c>
      <c r="U130" s="98">
        <v>0.61852185858821473</v>
      </c>
      <c r="V130" s="98">
        <v>0.66016591874217545</v>
      </c>
      <c r="W130" s="98">
        <v>0.60893936405147187</v>
      </c>
      <c r="DA130" s="63" t="s">
        <v>1772</v>
      </c>
    </row>
    <row r="131" spans="1:105" ht="12" customHeight="1" x14ac:dyDescent="0.25">
      <c r="A131" s="108" t="s">
        <v>52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6.5287944672058285E-2</v>
      </c>
      <c r="L131" s="98">
        <v>7.9877680558857703E-2</v>
      </c>
      <c r="M131" s="98">
        <v>9.3959998205325426E-2</v>
      </c>
      <c r="N131" s="98">
        <v>0.11466393851529941</v>
      </c>
      <c r="O131" s="98">
        <v>0.23092238483725633</v>
      </c>
      <c r="P131" s="98">
        <v>0.30935832581688172</v>
      </c>
      <c r="Q131" s="98">
        <v>0.39441148519042329</v>
      </c>
      <c r="R131" s="98">
        <v>0.4531136205293721</v>
      </c>
      <c r="S131" s="98">
        <v>0.46220144487665987</v>
      </c>
      <c r="T131" s="98">
        <v>0.4546666863178242</v>
      </c>
      <c r="U131" s="98">
        <v>0.60280769815627233</v>
      </c>
      <c r="V131" s="98">
        <v>0.66090944882149649</v>
      </c>
      <c r="W131" s="98">
        <v>0.66048154424310723</v>
      </c>
      <c r="DA131" s="63" t="s">
        <v>1773</v>
      </c>
    </row>
    <row r="132" spans="1:105" ht="12" customHeight="1" x14ac:dyDescent="0.25">
      <c r="A132" s="121" t="s">
        <v>54</v>
      </c>
      <c r="B132" s="122">
        <v>0.76169407353160212</v>
      </c>
      <c r="C132" s="122">
        <v>0.75670122992627298</v>
      </c>
      <c r="D132" s="122">
        <v>0.74905323013414671</v>
      </c>
      <c r="E132" s="122">
        <v>1.1011847782165276</v>
      </c>
      <c r="F132" s="122">
        <v>1.0269095954872141</v>
      </c>
      <c r="G132" s="122">
        <v>0.90659928305793613</v>
      </c>
      <c r="H132" s="122">
        <v>0.96132314848238265</v>
      </c>
      <c r="I132" s="122">
        <v>0.97262009394872817</v>
      </c>
      <c r="J132" s="122">
        <v>1.0207145522379055</v>
      </c>
      <c r="K132" s="122">
        <v>1.0411836176322451</v>
      </c>
      <c r="L132" s="122">
        <v>1.0751733168028044</v>
      </c>
      <c r="M132" s="122">
        <v>0.9838190127130878</v>
      </c>
      <c r="N132" s="122">
        <v>0.95686724114497612</v>
      </c>
      <c r="O132" s="122">
        <v>0.91433536539381732</v>
      </c>
      <c r="P132" s="122">
        <v>0.86779553324814374</v>
      </c>
      <c r="Q132" s="122">
        <v>0.85420430601027131</v>
      </c>
      <c r="R132" s="122">
        <v>0.85657270814662212</v>
      </c>
      <c r="S132" s="122">
        <v>0.85949958774769464</v>
      </c>
      <c r="T132" s="122">
        <v>0.86033717026402812</v>
      </c>
      <c r="U132" s="122">
        <v>0.89540487613656061</v>
      </c>
      <c r="V132" s="122">
        <v>0.83623991093830452</v>
      </c>
      <c r="W132" s="122">
        <v>0.79017368389193809</v>
      </c>
      <c r="DA132" s="130" t="s">
        <v>1774</v>
      </c>
    </row>
    <row r="133" spans="1:105" ht="12" customHeight="1" x14ac:dyDescent="0.25">
      <c r="A133" s="97" t="s">
        <v>50</v>
      </c>
      <c r="B133" s="98">
        <v>0.64274281541375355</v>
      </c>
      <c r="C133" s="98">
        <v>0.64591442579670111</v>
      </c>
      <c r="D133" s="98">
        <v>0.65103810722180044</v>
      </c>
      <c r="E133" s="98">
        <v>0.76588352772412849</v>
      </c>
      <c r="F133" s="98">
        <v>0.69164484312451979</v>
      </c>
      <c r="G133" s="98">
        <v>0.64170568974435316</v>
      </c>
      <c r="H133" s="98">
        <v>0.63736810740414829</v>
      </c>
      <c r="I133" s="98">
        <v>0.6801153393468341</v>
      </c>
      <c r="J133" s="98">
        <v>0.69655047353767074</v>
      </c>
      <c r="K133" s="98">
        <v>0.70110554248943446</v>
      </c>
      <c r="L133" s="98">
        <v>0.67972738638873687</v>
      </c>
      <c r="M133" s="98">
        <v>0.618579377618658</v>
      </c>
      <c r="N133" s="98">
        <v>0.59962828634070431</v>
      </c>
      <c r="O133" s="98">
        <v>0.55081347409493742</v>
      </c>
      <c r="P133" s="98">
        <v>0.538126413304857</v>
      </c>
      <c r="Q133" s="98">
        <v>0.53310775962592116</v>
      </c>
      <c r="R133" s="98">
        <v>0.53691886051449578</v>
      </c>
      <c r="S133" s="98">
        <v>0.54582012174303696</v>
      </c>
      <c r="T133" s="98">
        <v>0.56593730528454667</v>
      </c>
      <c r="U133" s="98">
        <v>0.60409418396368753</v>
      </c>
      <c r="V133" s="98">
        <v>0.55257770613379564</v>
      </c>
      <c r="W133" s="98">
        <v>0.53624340411934257</v>
      </c>
      <c r="DA133" s="63" t="s">
        <v>1775</v>
      </c>
    </row>
    <row r="134" spans="1:105" ht="12" customHeight="1" x14ac:dyDescent="0.25">
      <c r="A134" s="109" t="s">
        <v>120</v>
      </c>
      <c r="B134" s="33">
        <v>0.11895125811784854</v>
      </c>
      <c r="C134" s="33">
        <v>0.11078680412957191</v>
      </c>
      <c r="D134" s="33">
        <v>9.8015122912346236E-2</v>
      </c>
      <c r="E134" s="33">
        <v>0.33530125049239912</v>
      </c>
      <c r="F134" s="33">
        <v>0.33526475236269432</v>
      </c>
      <c r="G134" s="33">
        <v>0.26489359331358298</v>
      </c>
      <c r="H134" s="33">
        <v>0.32395504107823436</v>
      </c>
      <c r="I134" s="33">
        <v>0.29250475460189412</v>
      </c>
      <c r="J134" s="33">
        <v>0.32416407870023484</v>
      </c>
      <c r="K134" s="33">
        <v>0.34007807514281058</v>
      </c>
      <c r="L134" s="33">
        <v>0.39544593041406739</v>
      </c>
      <c r="M134" s="33">
        <v>0.3652396350944298</v>
      </c>
      <c r="N134" s="33">
        <v>0.35723895480427181</v>
      </c>
      <c r="O134" s="33">
        <v>0.36352189129887991</v>
      </c>
      <c r="P134" s="33">
        <v>0.32966911994328674</v>
      </c>
      <c r="Q134" s="33">
        <v>0.32109654638435015</v>
      </c>
      <c r="R134" s="33">
        <v>0.3196538476321264</v>
      </c>
      <c r="S134" s="33">
        <v>0.31367946600465768</v>
      </c>
      <c r="T134" s="33">
        <v>0.2943998649794814</v>
      </c>
      <c r="U134" s="33">
        <v>0.29131069217287309</v>
      </c>
      <c r="V134" s="33">
        <v>0.28366220480450893</v>
      </c>
      <c r="W134" s="33">
        <v>0.25393027977259552</v>
      </c>
      <c r="DA134" s="60" t="s">
        <v>1776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0.50064471955262879</v>
      </c>
      <c r="C136" s="119">
        <f t="shared" si="26"/>
        <v>0.50323172409984462</v>
      </c>
      <c r="D136" s="119">
        <f t="shared" si="26"/>
        <v>0.50553730075233527</v>
      </c>
      <c r="E136" s="119">
        <f t="shared" si="26"/>
        <v>0.51579004186365374</v>
      </c>
      <c r="F136" s="119">
        <f t="shared" si="26"/>
        <v>0.51942517737424798</v>
      </c>
      <c r="G136" s="119">
        <f t="shared" si="26"/>
        <v>0.52221620951743708</v>
      </c>
      <c r="H136" s="119">
        <f t="shared" si="26"/>
        <v>0.53078875926948033</v>
      </c>
      <c r="I136" s="119">
        <f t="shared" si="26"/>
        <v>0.53963295573483017</v>
      </c>
      <c r="J136" s="119">
        <f t="shared" si="26"/>
        <v>0.54966743306256449</v>
      </c>
      <c r="K136" s="119">
        <f t="shared" si="26"/>
        <v>0.56039201515689518</v>
      </c>
      <c r="L136" s="119">
        <f t="shared" si="26"/>
        <v>0.57066563278580429</v>
      </c>
      <c r="M136" s="119">
        <f t="shared" si="26"/>
        <v>0.58373774406362566</v>
      </c>
      <c r="N136" s="119">
        <f t="shared" si="26"/>
        <v>0.59868637509946221</v>
      </c>
      <c r="O136" s="119">
        <f t="shared" si="26"/>
        <v>0.61642710657773292</v>
      </c>
      <c r="P136" s="119">
        <f t="shared" si="26"/>
        <v>0.62114847177440946</v>
      </c>
      <c r="Q136" s="119">
        <f t="shared" si="26"/>
        <v>0.62795735392097862</v>
      </c>
      <c r="R136" s="119">
        <f t="shared" ref="R136:V136" si="27">IF(R117=0,"",R117/R98)</f>
        <v>0.63507468287094315</v>
      </c>
      <c r="S136" s="119">
        <f t="shared" si="27"/>
        <v>0.64551382366386734</v>
      </c>
      <c r="T136" s="119">
        <f t="shared" si="27"/>
        <v>0.65430078430471073</v>
      </c>
      <c r="U136" s="119">
        <f t="shared" si="27"/>
        <v>0.66788077539380486</v>
      </c>
      <c r="V136" s="119">
        <f t="shared" si="27"/>
        <v>0.67895232091510249</v>
      </c>
      <c r="W136" s="119">
        <f t="shared" ref="W136" si="28">IF(W117=0,"",W117/W98)</f>
        <v>0.69104037095284265</v>
      </c>
      <c r="DA136" s="129" t="s">
        <v>1927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0.48899743903867665</v>
      </c>
      <c r="C137" s="124">
        <f t="shared" si="29"/>
        <v>0.4934461575884046</v>
      </c>
      <c r="D137" s="124">
        <f t="shared" si="29"/>
        <v>0.4962260072076457</v>
      </c>
      <c r="E137" s="124">
        <f t="shared" si="29"/>
        <v>0.49946893094128353</v>
      </c>
      <c r="F137" s="124">
        <f t="shared" si="29"/>
        <v>0.50286673982640573</v>
      </c>
      <c r="G137" s="124">
        <f t="shared" si="29"/>
        <v>0.50832574138938291</v>
      </c>
      <c r="H137" s="124">
        <f t="shared" si="29"/>
        <v>0.51604082026626774</v>
      </c>
      <c r="I137" s="124">
        <f t="shared" si="29"/>
        <v>0.52597168400247074</v>
      </c>
      <c r="J137" s="124">
        <f t="shared" si="29"/>
        <v>0.53650971721087048</v>
      </c>
      <c r="K137" s="124">
        <f t="shared" si="29"/>
        <v>0.54736879495061386</v>
      </c>
      <c r="L137" s="124">
        <f t="shared" si="29"/>
        <v>0.55911545096474347</v>
      </c>
      <c r="M137" s="124">
        <f t="shared" si="29"/>
        <v>0.57216092335501079</v>
      </c>
      <c r="N137" s="124">
        <f t="shared" si="29"/>
        <v>0.58921068788124886</v>
      </c>
      <c r="O137" s="124">
        <f t="shared" si="29"/>
        <v>0.60635254487836576</v>
      </c>
      <c r="P137" s="124">
        <f t="shared" si="29"/>
        <v>0.60906971918072517</v>
      </c>
      <c r="Q137" s="124">
        <f t="shared" si="29"/>
        <v>0.61440013102129354</v>
      </c>
      <c r="R137" s="124">
        <f t="shared" ref="R137:V137" si="30">IF(R118=0,"",R118/R99)</f>
        <v>0.6216068965891316</v>
      </c>
      <c r="S137" s="124">
        <f t="shared" si="30"/>
        <v>0.6322142510711749</v>
      </c>
      <c r="T137" s="124">
        <f t="shared" si="30"/>
        <v>0.64154301157166849</v>
      </c>
      <c r="U137" s="124">
        <f t="shared" si="30"/>
        <v>0.65414221954513108</v>
      </c>
      <c r="V137" s="124">
        <f t="shared" si="30"/>
        <v>0.66457399707386289</v>
      </c>
      <c r="W137" s="124">
        <f t="shared" ref="W137" si="31">IF(W118=0,"",W118/W99)</f>
        <v>0.67721077079880287</v>
      </c>
      <c r="DA137" s="130" t="s">
        <v>1928</v>
      </c>
    </row>
    <row r="138" spans="1:105" ht="12" customHeight="1" x14ac:dyDescent="0.25">
      <c r="A138" s="97" t="s">
        <v>74</v>
      </c>
      <c r="B138" s="111">
        <f t="shared" ref="B138:Q138" si="32">IF(B119=0,"",B119/B100)</f>
        <v>0.48400000000000004</v>
      </c>
      <c r="C138" s="111">
        <f t="shared" si="32"/>
        <v>0.48844056209854114</v>
      </c>
      <c r="D138" s="111">
        <f t="shared" si="32"/>
        <v>0.49127138415308164</v>
      </c>
      <c r="E138" s="111">
        <f t="shared" si="32"/>
        <v>0.49451779446413141</v>
      </c>
      <c r="F138" s="111">
        <f t="shared" si="32"/>
        <v>0.49799923060965551</v>
      </c>
      <c r="G138" s="111">
        <f t="shared" si="32"/>
        <v>0.50353295953030519</v>
      </c>
      <c r="H138" s="111">
        <f t="shared" si="32"/>
        <v>0.51127090021127763</v>
      </c>
      <c r="I138" s="111">
        <f t="shared" si="32"/>
        <v>0.5213334015268497</v>
      </c>
      <c r="J138" s="111">
        <f t="shared" si="32"/>
        <v>0.53192976236521361</v>
      </c>
      <c r="K138" s="111">
        <f t="shared" si="32"/>
        <v>0.54286844359633624</v>
      </c>
      <c r="L138" s="111">
        <f t="shared" si="32"/>
        <v>0.55462697768366842</v>
      </c>
      <c r="M138" s="111">
        <f t="shared" si="32"/>
        <v>0.56781397561876568</v>
      </c>
      <c r="N138" s="111">
        <f t="shared" si="32"/>
        <v>0.58495229532339366</v>
      </c>
      <c r="O138" s="111">
        <f t="shared" si="32"/>
        <v>0.60222602587568252</v>
      </c>
      <c r="P138" s="111">
        <f t="shared" si="32"/>
        <v>0.60509230488279242</v>
      </c>
      <c r="Q138" s="111">
        <f t="shared" si="32"/>
        <v>0.61051475513403641</v>
      </c>
      <c r="R138" s="111">
        <f t="shared" ref="R138:V138" si="33">IF(R119=0,"",R119/R100)</f>
        <v>0.61777176469565154</v>
      </c>
      <c r="S138" s="111">
        <f t="shared" si="33"/>
        <v>0.62845874417512426</v>
      </c>
      <c r="T138" s="111">
        <f t="shared" si="33"/>
        <v>0.63777440722294565</v>
      </c>
      <c r="U138" s="111">
        <f t="shared" si="33"/>
        <v>0.65051291023389923</v>
      </c>
      <c r="V138" s="111">
        <f t="shared" si="33"/>
        <v>0.66100391235064526</v>
      </c>
      <c r="W138" s="111">
        <f t="shared" ref="W138" si="34">IF(W119=0,"",W119/W100)</f>
        <v>0.67379231336238488</v>
      </c>
      <c r="DA138" s="63" t="s">
        <v>1929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" si="37">IF(W120=0,"",W120/W101)</f>
        <v>1</v>
      </c>
      <c r="DA139" s="63" t="s">
        <v>1930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1.78472258275278</v>
      </c>
      <c r="C140" s="124">
        <f t="shared" si="38"/>
        <v>1.8543076219230117</v>
      </c>
      <c r="D140" s="124">
        <f t="shared" si="38"/>
        <v>1.9181799596583007</v>
      </c>
      <c r="E140" s="124">
        <f t="shared" si="38"/>
        <v>2.0091025752777409</v>
      </c>
      <c r="F140" s="124">
        <f t="shared" si="38"/>
        <v>2.1286978276041038</v>
      </c>
      <c r="G140" s="124">
        <f t="shared" si="38"/>
        <v>2.2397691939679465</v>
      </c>
      <c r="H140" s="124">
        <f t="shared" si="38"/>
        <v>2.4227402171932502</v>
      </c>
      <c r="I140" s="124">
        <f t="shared" si="38"/>
        <v>2.5787494029600921</v>
      </c>
      <c r="J140" s="124">
        <f t="shared" si="38"/>
        <v>2.677064286536718</v>
      </c>
      <c r="K140" s="124">
        <f t="shared" si="38"/>
        <v>2.7402736083647659</v>
      </c>
      <c r="L140" s="124">
        <f t="shared" si="38"/>
        <v>2.794707530047801</v>
      </c>
      <c r="M140" s="124">
        <f t="shared" si="38"/>
        <v>2.8597980858066983</v>
      </c>
      <c r="N140" s="124">
        <f t="shared" si="38"/>
        <v>2.9345911955220148</v>
      </c>
      <c r="O140" s="124">
        <f t="shared" si="38"/>
        <v>3.0329909663516617</v>
      </c>
      <c r="P140" s="124">
        <f t="shared" si="38"/>
        <v>3.1554312016098414</v>
      </c>
      <c r="Q140" s="124">
        <f t="shared" si="38"/>
        <v>3.30857084409566</v>
      </c>
      <c r="R140" s="124">
        <f t="shared" ref="R140:V140" si="39">IF(R121=0,"",R121/R102)</f>
        <v>3.4421603216440992</v>
      </c>
      <c r="S140" s="124">
        <f t="shared" si="39"/>
        <v>3.5431346844530376</v>
      </c>
      <c r="T140" s="124">
        <f t="shared" si="39"/>
        <v>3.6185678264740213</v>
      </c>
      <c r="U140" s="124">
        <f t="shared" si="39"/>
        <v>3.6923900541307781</v>
      </c>
      <c r="V140" s="124">
        <f t="shared" si="39"/>
        <v>3.7562670371932483</v>
      </c>
      <c r="W140" s="124">
        <f t="shared" ref="W140" si="40">IF(W121=0,"",W121/W102)</f>
        <v>3.8043246169472917</v>
      </c>
      <c r="DA140" s="130" t="s">
        <v>1931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1.78472258275278</v>
      </c>
      <c r="C141" s="111">
        <f t="shared" si="41"/>
        <v>1.8543076219230117</v>
      </c>
      <c r="D141" s="111">
        <f t="shared" si="41"/>
        <v>1.9181799596583007</v>
      </c>
      <c r="E141" s="111">
        <f t="shared" si="41"/>
        <v>2.0091025752777409</v>
      </c>
      <c r="F141" s="111">
        <f t="shared" si="41"/>
        <v>2.1286978276041038</v>
      </c>
      <c r="G141" s="111">
        <f t="shared" si="41"/>
        <v>2.2397691939679465</v>
      </c>
      <c r="H141" s="111">
        <f t="shared" si="41"/>
        <v>2.4227402171932502</v>
      </c>
      <c r="I141" s="111">
        <f t="shared" si="41"/>
        <v>2.5787494029600921</v>
      </c>
      <c r="J141" s="111">
        <f t="shared" si="41"/>
        <v>2.677064286536718</v>
      </c>
      <c r="K141" s="111">
        <f t="shared" si="41"/>
        <v>2.7402736083647659</v>
      </c>
      <c r="L141" s="111">
        <f t="shared" si="41"/>
        <v>2.794707530047801</v>
      </c>
      <c r="M141" s="111">
        <f t="shared" si="41"/>
        <v>2.8597980858066983</v>
      </c>
      <c r="N141" s="111">
        <f t="shared" si="41"/>
        <v>2.9345911955220148</v>
      </c>
      <c r="O141" s="111">
        <f t="shared" si="41"/>
        <v>3.0329909663516617</v>
      </c>
      <c r="P141" s="111">
        <f t="shared" si="41"/>
        <v>3.1554312016098414</v>
      </c>
      <c r="Q141" s="111">
        <f t="shared" si="41"/>
        <v>3.30857084409566</v>
      </c>
      <c r="R141" s="111">
        <f t="shared" ref="R141:V141" si="42">IF(R122=0,"",R122/R103)</f>
        <v>3.4421603216440992</v>
      </c>
      <c r="S141" s="111">
        <f t="shared" si="42"/>
        <v>3.5431346844530376</v>
      </c>
      <c r="T141" s="111">
        <f t="shared" si="42"/>
        <v>3.6185678264740213</v>
      </c>
      <c r="U141" s="111">
        <f t="shared" si="42"/>
        <v>3.6923900541307781</v>
      </c>
      <c r="V141" s="111">
        <f t="shared" si="42"/>
        <v>3.7562670371932483</v>
      </c>
      <c r="W141" s="111">
        <f t="shared" ref="W141" si="43">IF(W122=0,"",W122/W103)</f>
        <v>3.8043246169472917</v>
      </c>
      <c r="DA141" s="63" t="s">
        <v>1932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0.58175765394662426</v>
      </c>
      <c r="C142" s="124">
        <f t="shared" si="44"/>
        <v>0.58345979960956351</v>
      </c>
      <c r="D142" s="124">
        <f t="shared" si="44"/>
        <v>0.58419873685676826</v>
      </c>
      <c r="E142" s="124">
        <f t="shared" si="44"/>
        <v>0.6043304716816571</v>
      </c>
      <c r="F142" s="124">
        <f t="shared" si="44"/>
        <v>0.610473488729111</v>
      </c>
      <c r="G142" s="124">
        <f t="shared" si="44"/>
        <v>0.61525666820667391</v>
      </c>
      <c r="H142" s="124">
        <f t="shared" si="44"/>
        <v>0.6248830733273979</v>
      </c>
      <c r="I142" s="124">
        <f t="shared" si="44"/>
        <v>0.62798179205587856</v>
      </c>
      <c r="J142" s="124">
        <f t="shared" si="44"/>
        <v>0.63131026524929523</v>
      </c>
      <c r="K142" s="124">
        <f t="shared" si="44"/>
        <v>0.64324348219962724</v>
      </c>
      <c r="L142" s="124">
        <f t="shared" si="44"/>
        <v>0.64848605672015203</v>
      </c>
      <c r="M142" s="124">
        <f t="shared" si="44"/>
        <v>0.65461804402721369</v>
      </c>
      <c r="N142" s="124">
        <f t="shared" si="44"/>
        <v>0.66357988714745464</v>
      </c>
      <c r="O142" s="124">
        <f t="shared" si="44"/>
        <v>0.6876583671364328</v>
      </c>
      <c r="P142" s="124">
        <f t="shared" si="44"/>
        <v>0.7059132961140302</v>
      </c>
      <c r="Q142" s="124">
        <f t="shared" si="44"/>
        <v>0.72664778130255081</v>
      </c>
      <c r="R142" s="124">
        <f t="shared" ref="R142:V142" si="45">IF(R123=0,"",R123/R104)</f>
        <v>0.74569773861007105</v>
      </c>
      <c r="S142" s="124">
        <f t="shared" si="45"/>
        <v>0.76078776159620287</v>
      </c>
      <c r="T142" s="124">
        <f t="shared" si="45"/>
        <v>0.7746012645928736</v>
      </c>
      <c r="U142" s="124">
        <f t="shared" si="45"/>
        <v>0.80246004911923663</v>
      </c>
      <c r="V142" s="124">
        <f t="shared" si="45"/>
        <v>0.8224685499031632</v>
      </c>
      <c r="W142" s="124">
        <f t="shared" ref="W142" si="46">IF(W123=0,"",W123/W104)</f>
        <v>0.83590405677184576</v>
      </c>
      <c r="DA142" s="130" t="s">
        <v>1933</v>
      </c>
    </row>
    <row r="143" spans="1:105" ht="12" customHeight="1" x14ac:dyDescent="0.25">
      <c r="A143" s="97" t="s">
        <v>141</v>
      </c>
      <c r="B143" s="111">
        <f t="shared" ref="B143:Q143" si="47">IF(B124=0,"",B124/B105)</f>
        <v>0.55204444861324908</v>
      </c>
      <c r="C143" s="111">
        <f t="shared" si="47"/>
        <v>0.55394189827675677</v>
      </c>
      <c r="D143" s="111">
        <f t="shared" si="47"/>
        <v>0.5550298365464793</v>
      </c>
      <c r="E143" s="111">
        <f t="shared" si="47"/>
        <v>0.55612534877846165</v>
      </c>
      <c r="F143" s="111">
        <f t="shared" si="47"/>
        <v>0.55833317978374764</v>
      </c>
      <c r="G143" s="111">
        <f t="shared" si="47"/>
        <v>0.56337833720346087</v>
      </c>
      <c r="H143" s="111">
        <f t="shared" si="47"/>
        <v>0.57433380256012834</v>
      </c>
      <c r="I143" s="111">
        <f t="shared" si="47"/>
        <v>0.57990342440485554</v>
      </c>
      <c r="J143" s="111">
        <f t="shared" si="47"/>
        <v>0.58115276248336578</v>
      </c>
      <c r="K143" s="111">
        <f t="shared" si="47"/>
        <v>0.58317123918294722</v>
      </c>
      <c r="L143" s="111">
        <f t="shared" si="47"/>
        <v>0.58450256101915354</v>
      </c>
      <c r="M143" s="111">
        <f t="shared" si="47"/>
        <v>0.58652779443892744</v>
      </c>
      <c r="N143" s="111">
        <f t="shared" si="47"/>
        <v>0.59298384796688042</v>
      </c>
      <c r="O143" s="111">
        <f t="shared" si="47"/>
        <v>0.60707129531790049</v>
      </c>
      <c r="P143" s="111">
        <f t="shared" si="47"/>
        <v>0.62371663248558973</v>
      </c>
      <c r="Q143" s="111">
        <f t="shared" si="47"/>
        <v>0.64304933083422555</v>
      </c>
      <c r="R143" s="111">
        <f t="shared" ref="R143:V143" si="48">IF(R124=0,"",R124/R105)</f>
        <v>0.66190391047553621</v>
      </c>
      <c r="S143" s="111">
        <f t="shared" si="48"/>
        <v>0.68423596378872897</v>
      </c>
      <c r="T143" s="111">
        <f t="shared" si="48"/>
        <v>0.70337001667633914</v>
      </c>
      <c r="U143" s="111">
        <f t="shared" si="48"/>
        <v>0.72524894536045603</v>
      </c>
      <c r="V143" s="111">
        <f t="shared" si="48"/>
        <v>0.74796822974341926</v>
      </c>
      <c r="W143" s="111">
        <f t="shared" ref="W143" si="49">IF(W124=0,"",W124/W105)</f>
        <v>0.76826837604835929</v>
      </c>
      <c r="DA143" s="63" t="s">
        <v>1934</v>
      </c>
    </row>
    <row r="144" spans="1:105" ht="12" customHeight="1" x14ac:dyDescent="0.25">
      <c r="A144" s="97" t="s">
        <v>140</v>
      </c>
      <c r="B144" s="111" t="str">
        <f t="shared" ref="B144:Q144" si="50">IF(B125=0,"",B125/B106)</f>
        <v/>
      </c>
      <c r="C144" s="111" t="str">
        <f t="shared" si="50"/>
        <v/>
      </c>
      <c r="D144" s="111" t="str">
        <f t="shared" si="50"/>
        <v/>
      </c>
      <c r="E144" s="111" t="str">
        <f t="shared" si="50"/>
        <v/>
      </c>
      <c r="F144" s="111" t="str">
        <f t="shared" si="50"/>
        <v/>
      </c>
      <c r="G144" s="111" t="str">
        <f t="shared" si="50"/>
        <v/>
      </c>
      <c r="H144" s="111" t="str">
        <f t="shared" si="50"/>
        <v/>
      </c>
      <c r="I144" s="111" t="str">
        <f t="shared" si="50"/>
        <v/>
      </c>
      <c r="J144" s="111" t="str">
        <f t="shared" si="50"/>
        <v/>
      </c>
      <c r="K144" s="111">
        <f t="shared" si="50"/>
        <v>0.74772589431078362</v>
      </c>
      <c r="L144" s="111">
        <f t="shared" si="50"/>
        <v>0.73938006297153025</v>
      </c>
      <c r="M144" s="111">
        <f t="shared" si="50"/>
        <v>0.74626393940226199</v>
      </c>
      <c r="N144" s="111">
        <f t="shared" si="50"/>
        <v>0.7526570786836001</v>
      </c>
      <c r="O144" s="111">
        <f t="shared" si="50"/>
        <v>0.76242871801885204</v>
      </c>
      <c r="P144" s="111">
        <f t="shared" si="50"/>
        <v>0.76595769240178879</v>
      </c>
      <c r="Q144" s="111">
        <f t="shared" si="50"/>
        <v>0.7811323465843989</v>
      </c>
      <c r="R144" s="111">
        <f t="shared" ref="R144:V144" si="51">IF(R125=0,"",R125/R106)</f>
        <v>0.82915010487057184</v>
      </c>
      <c r="S144" s="111">
        <f t="shared" si="51"/>
        <v>0.83163849629626307</v>
      </c>
      <c r="T144" s="111">
        <f t="shared" si="51"/>
        <v>0.83715698147925643</v>
      </c>
      <c r="U144" s="111">
        <f t="shared" si="51"/>
        <v>0.86086496915655708</v>
      </c>
      <c r="V144" s="111">
        <f t="shared" si="51"/>
        <v>0.87500849979003092</v>
      </c>
      <c r="W144" s="111">
        <f t="shared" ref="W144" si="52">IF(W125=0,"",W125/W106)</f>
        <v>0.87921007982205812</v>
      </c>
      <c r="DA144" s="63" t="s">
        <v>1935</v>
      </c>
    </row>
    <row r="145" spans="1:105" ht="12" customHeight="1" x14ac:dyDescent="0.25">
      <c r="A145" s="100" t="s">
        <v>50</v>
      </c>
      <c r="B145" s="112" t="str">
        <f t="shared" ref="B145:Q145" si="53">IF(B126=0,"",B126/B107)</f>
        <v/>
      </c>
      <c r="C145" s="112" t="str">
        <f t="shared" si="53"/>
        <v/>
      </c>
      <c r="D145" s="112" t="str">
        <f t="shared" si="53"/>
        <v/>
      </c>
      <c r="E145" s="112" t="str">
        <f t="shared" si="53"/>
        <v/>
      </c>
      <c r="F145" s="112" t="str">
        <f t="shared" si="53"/>
        <v/>
      </c>
      <c r="G145" s="112" t="str">
        <f t="shared" si="53"/>
        <v/>
      </c>
      <c r="H145" s="112" t="str">
        <f t="shared" si="53"/>
        <v/>
      </c>
      <c r="I145" s="112" t="str">
        <f t="shared" si="53"/>
        <v/>
      </c>
      <c r="J145" s="112" t="str">
        <f t="shared" si="53"/>
        <v/>
      </c>
      <c r="K145" s="112">
        <f t="shared" si="53"/>
        <v>0.593793884934952</v>
      </c>
      <c r="L145" s="112">
        <f t="shared" si="53"/>
        <v>0.593793884934952</v>
      </c>
      <c r="M145" s="112">
        <f t="shared" si="53"/>
        <v>0.593793884934952</v>
      </c>
      <c r="N145" s="112">
        <f t="shared" si="53"/>
        <v>0.59379388493495211</v>
      </c>
      <c r="O145" s="112">
        <f t="shared" si="53"/>
        <v>0.61313973134229138</v>
      </c>
      <c r="P145" s="112">
        <f t="shared" si="53"/>
        <v>0.61313973134229149</v>
      </c>
      <c r="Q145" s="112">
        <f t="shared" si="53"/>
        <v>0.6365192305193158</v>
      </c>
      <c r="R145" s="112">
        <f t="shared" ref="R145:V145" si="54">IF(R126=0,"",R126/R107)</f>
        <v>0.70190010342877562</v>
      </c>
      <c r="S145" s="112">
        <f t="shared" si="54"/>
        <v>0.70190010342877585</v>
      </c>
      <c r="T145" s="112">
        <f t="shared" si="54"/>
        <v>0.7414827285378387</v>
      </c>
      <c r="U145" s="112">
        <f t="shared" si="54"/>
        <v>0.7581575240379127</v>
      </c>
      <c r="V145" s="112">
        <f t="shared" si="54"/>
        <v>0.77704652206001135</v>
      </c>
      <c r="W145" s="112">
        <f t="shared" ref="W145" si="55">IF(W126=0,"",W126/W107)</f>
        <v>0.77881746789824435</v>
      </c>
      <c r="DA145" s="131" t="s">
        <v>1936</v>
      </c>
    </row>
    <row r="146" spans="1:105" ht="12" customHeight="1" x14ac:dyDescent="0.25">
      <c r="A146" s="103" t="s">
        <v>52</v>
      </c>
      <c r="B146" s="113" t="str">
        <f t="shared" ref="B146:Q146" si="56">IF(B127=0,"",B127/B108)</f>
        <v/>
      </c>
      <c r="C146" s="113" t="str">
        <f t="shared" si="56"/>
        <v/>
      </c>
      <c r="D146" s="113" t="str">
        <f t="shared" si="56"/>
        <v/>
      </c>
      <c r="E146" s="113" t="str">
        <f t="shared" si="56"/>
        <v/>
      </c>
      <c r="F146" s="113" t="str">
        <f t="shared" si="56"/>
        <v/>
      </c>
      <c r="G146" s="113" t="str">
        <f t="shared" si="56"/>
        <v/>
      </c>
      <c r="H146" s="113" t="str">
        <f t="shared" si="56"/>
        <v/>
      </c>
      <c r="I146" s="113" t="str">
        <f t="shared" si="56"/>
        <v/>
      </c>
      <c r="J146" s="113" t="str">
        <f t="shared" si="56"/>
        <v/>
      </c>
      <c r="K146" s="113">
        <f t="shared" si="56"/>
        <v>1</v>
      </c>
      <c r="L146" s="113">
        <f t="shared" si="56"/>
        <v>1</v>
      </c>
      <c r="M146" s="113">
        <f t="shared" si="56"/>
        <v>1</v>
      </c>
      <c r="N146" s="113">
        <f t="shared" si="56"/>
        <v>1</v>
      </c>
      <c r="O146" s="113">
        <f t="shared" si="56"/>
        <v>1</v>
      </c>
      <c r="P146" s="113">
        <f t="shared" si="56"/>
        <v>1</v>
      </c>
      <c r="Q146" s="113">
        <f t="shared" si="56"/>
        <v>1</v>
      </c>
      <c r="R146" s="113">
        <f t="shared" ref="R146:V146" si="57">IF(R127=0,"",R127/R108)</f>
        <v>1</v>
      </c>
      <c r="S146" s="113">
        <f t="shared" si="57"/>
        <v>1</v>
      </c>
      <c r="T146" s="113">
        <f t="shared" si="57"/>
        <v>1</v>
      </c>
      <c r="U146" s="113">
        <f t="shared" si="57"/>
        <v>1</v>
      </c>
      <c r="V146" s="113">
        <f t="shared" si="57"/>
        <v>1</v>
      </c>
      <c r="W146" s="113">
        <f t="shared" ref="W146" si="58">IF(W127=0,"",W127/W108)</f>
        <v>1</v>
      </c>
      <c r="DA146" s="132" t="s">
        <v>1937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0.61847156762503608</v>
      </c>
      <c r="C147" s="112">
        <f t="shared" si="59"/>
        <v>0.62292657778465543</v>
      </c>
      <c r="D147" s="112">
        <f t="shared" si="59"/>
        <v>0.62728009051260014</v>
      </c>
      <c r="E147" s="112">
        <f t="shared" si="59"/>
        <v>0.63180386985931525</v>
      </c>
      <c r="F147" s="112">
        <f t="shared" si="59"/>
        <v>0.63601211219221487</v>
      </c>
      <c r="G147" s="112">
        <f t="shared" si="59"/>
        <v>0.64037300559620303</v>
      </c>
      <c r="H147" s="112">
        <f t="shared" si="59"/>
        <v>0.64467596234625113</v>
      </c>
      <c r="I147" s="112">
        <f t="shared" si="59"/>
        <v>0.64729336073839083</v>
      </c>
      <c r="J147" s="112">
        <f t="shared" si="59"/>
        <v>0.64904465239300047</v>
      </c>
      <c r="K147" s="112">
        <f t="shared" si="59"/>
        <v>0.65065915268785568</v>
      </c>
      <c r="L147" s="112">
        <f t="shared" si="59"/>
        <v>0.65317951725974788</v>
      </c>
      <c r="M147" s="112">
        <f t="shared" si="59"/>
        <v>0.65635726125649652</v>
      </c>
      <c r="N147" s="112">
        <f t="shared" si="59"/>
        <v>0.66097756559982346</v>
      </c>
      <c r="O147" s="112">
        <f t="shared" si="59"/>
        <v>0.66367267260281593</v>
      </c>
      <c r="P147" s="112">
        <f t="shared" si="59"/>
        <v>0.66606488292151222</v>
      </c>
      <c r="Q147" s="112">
        <f t="shared" si="59"/>
        <v>0.67102379234757825</v>
      </c>
      <c r="R147" s="112">
        <f t="shared" ref="R147:V147" si="60">IF(R128=0,"",R128/R109)</f>
        <v>0.68148038126506394</v>
      </c>
      <c r="S147" s="112">
        <f t="shared" si="60"/>
        <v>0.70019059797479566</v>
      </c>
      <c r="T147" s="112">
        <f t="shared" si="60"/>
        <v>0.71160131545933125</v>
      </c>
      <c r="U147" s="112">
        <f t="shared" si="60"/>
        <v>0.73182717704870215</v>
      </c>
      <c r="V147" s="112">
        <f t="shared" si="60"/>
        <v>0.74749009067091809</v>
      </c>
      <c r="W147" s="112">
        <f t="shared" ref="W147" si="61">IF(W128=0,"",W128/W109)</f>
        <v>0.75384303358207494</v>
      </c>
      <c r="DA147" s="131" t="s">
        <v>1938</v>
      </c>
    </row>
    <row r="148" spans="1:105" ht="12" customHeight="1" x14ac:dyDescent="0.25">
      <c r="A148" s="107" t="s">
        <v>121</v>
      </c>
      <c r="B148" s="113" t="str">
        <f t="shared" ref="B148:Q148" si="62">IF(B129=0,"",B129/B110)</f>
        <v/>
      </c>
      <c r="C148" s="113" t="str">
        <f t="shared" si="62"/>
        <v/>
      </c>
      <c r="D148" s="113" t="str">
        <f t="shared" si="62"/>
        <v/>
      </c>
      <c r="E148" s="113" t="str">
        <f t="shared" si="62"/>
        <v/>
      </c>
      <c r="F148" s="113" t="str">
        <f t="shared" si="62"/>
        <v/>
      </c>
      <c r="G148" s="113" t="str">
        <f t="shared" si="62"/>
        <v/>
      </c>
      <c r="H148" s="113" t="str">
        <f t="shared" si="62"/>
        <v/>
      </c>
      <c r="I148" s="113" t="str">
        <f t="shared" si="62"/>
        <v/>
      </c>
      <c r="J148" s="113" t="str">
        <f t="shared" si="62"/>
        <v/>
      </c>
      <c r="K148" s="113">
        <f t="shared" si="62"/>
        <v>0.79614404598547805</v>
      </c>
      <c r="L148" s="113">
        <f t="shared" si="62"/>
        <v>0.78911114147764294</v>
      </c>
      <c r="M148" s="113">
        <f t="shared" si="62"/>
        <v>0.7960895446259002</v>
      </c>
      <c r="N148" s="113">
        <f t="shared" si="62"/>
        <v>0.80393140061060708</v>
      </c>
      <c r="O148" s="113">
        <f t="shared" si="62"/>
        <v>0.80910315593204052</v>
      </c>
      <c r="P148" s="113">
        <f t="shared" si="62"/>
        <v>0.8184715269392655</v>
      </c>
      <c r="Q148" s="113">
        <f t="shared" si="62"/>
        <v>0.82399925662282614</v>
      </c>
      <c r="R148" s="113">
        <f t="shared" ref="R148:V148" si="63">IF(R129=0,"",R129/R110)</f>
        <v>0.83187550313694592</v>
      </c>
      <c r="S148" s="113">
        <f t="shared" si="63"/>
        <v>0.84036048486196657</v>
      </c>
      <c r="T148" s="113">
        <f t="shared" si="63"/>
        <v>0.82940793720156791</v>
      </c>
      <c r="U148" s="113">
        <f t="shared" si="63"/>
        <v>0.84912894953206763</v>
      </c>
      <c r="V148" s="113">
        <f t="shared" si="63"/>
        <v>0.85886560429571213</v>
      </c>
      <c r="W148" s="113">
        <f t="shared" ref="W148" si="64">IF(W129=0,"",W129/W110)</f>
        <v>0.87207060462906172</v>
      </c>
      <c r="DA148" s="132" t="s">
        <v>1939</v>
      </c>
    </row>
    <row r="149" spans="1:105" ht="12" customHeight="1" x14ac:dyDescent="0.25">
      <c r="A149" s="108" t="s">
        <v>53</v>
      </c>
      <c r="B149" s="111" t="str">
        <f t="shared" ref="B149:Q149" si="65">IF(B130=0,"",B130/B111)</f>
        <v/>
      </c>
      <c r="C149" s="111" t="str">
        <f t="shared" si="65"/>
        <v/>
      </c>
      <c r="D149" s="111" t="str">
        <f t="shared" si="65"/>
        <v/>
      </c>
      <c r="E149" s="111" t="str">
        <f t="shared" si="65"/>
        <v/>
      </c>
      <c r="F149" s="111" t="str">
        <f t="shared" si="65"/>
        <v/>
      </c>
      <c r="G149" s="111" t="str">
        <f t="shared" si="65"/>
        <v/>
      </c>
      <c r="H149" s="111" t="str">
        <f t="shared" si="65"/>
        <v/>
      </c>
      <c r="I149" s="111" t="str">
        <f t="shared" si="65"/>
        <v/>
      </c>
      <c r="J149" s="111" t="str">
        <f t="shared" si="65"/>
        <v/>
      </c>
      <c r="K149" s="111">
        <f t="shared" si="65"/>
        <v>0.65826810458400098</v>
      </c>
      <c r="L149" s="111">
        <f t="shared" si="65"/>
        <v>0.65879132862534462</v>
      </c>
      <c r="M149" s="111">
        <f t="shared" si="65"/>
        <v>0.65996594339908199</v>
      </c>
      <c r="N149" s="111">
        <f t="shared" si="65"/>
        <v>0.66302978250498834</v>
      </c>
      <c r="O149" s="111">
        <f t="shared" si="65"/>
        <v>0.6769061629415184</v>
      </c>
      <c r="P149" s="111">
        <f t="shared" si="65"/>
        <v>0.68605888346984056</v>
      </c>
      <c r="Q149" s="111">
        <f t="shared" si="65"/>
        <v>0.69721197179916339</v>
      </c>
      <c r="R149" s="111">
        <f t="shared" ref="R149:V149" si="66">IF(R130=0,"",R130/R111)</f>
        <v>0.70685217987568216</v>
      </c>
      <c r="S149" s="111">
        <f t="shared" si="66"/>
        <v>0.71585638121062189</v>
      </c>
      <c r="T149" s="111">
        <f t="shared" si="66"/>
        <v>0.72834241062267158</v>
      </c>
      <c r="U149" s="111">
        <f t="shared" si="66"/>
        <v>0.74027968841957625</v>
      </c>
      <c r="V149" s="111">
        <f t="shared" si="66"/>
        <v>0.7525371129444447</v>
      </c>
      <c r="W149" s="111">
        <f t="shared" ref="W149" si="67">IF(W130=0,"",W130/W111)</f>
        <v>0.76580876776682916</v>
      </c>
      <c r="DA149" s="63" t="s">
        <v>1940</v>
      </c>
    </row>
    <row r="150" spans="1:105" ht="12" customHeight="1" x14ac:dyDescent="0.25">
      <c r="A150" s="108" t="s">
        <v>52</v>
      </c>
      <c r="B150" s="111" t="str">
        <f t="shared" ref="B150:Q150" si="68">IF(B131=0,"",B131/B112)</f>
        <v/>
      </c>
      <c r="C150" s="111" t="str">
        <f t="shared" si="68"/>
        <v/>
      </c>
      <c r="D150" s="111" t="str">
        <f t="shared" si="68"/>
        <v/>
      </c>
      <c r="E150" s="111" t="str">
        <f t="shared" si="68"/>
        <v/>
      </c>
      <c r="F150" s="111" t="str">
        <f t="shared" si="68"/>
        <v/>
      </c>
      <c r="G150" s="111" t="str">
        <f t="shared" si="68"/>
        <v/>
      </c>
      <c r="H150" s="111" t="str">
        <f t="shared" si="68"/>
        <v/>
      </c>
      <c r="I150" s="111" t="str">
        <f t="shared" si="68"/>
        <v/>
      </c>
      <c r="J150" s="111" t="str">
        <f t="shared" si="68"/>
        <v/>
      </c>
      <c r="K150" s="111">
        <f t="shared" si="68"/>
        <v>1</v>
      </c>
      <c r="L150" s="111">
        <f t="shared" si="68"/>
        <v>1</v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>
        <f t="shared" si="68"/>
        <v>1</v>
      </c>
      <c r="R150" s="111">
        <f t="shared" ref="R150:V150" si="69">IF(R131=0,"",R131/R112)</f>
        <v>1</v>
      </c>
      <c r="S150" s="111">
        <f t="shared" si="69"/>
        <v>1</v>
      </c>
      <c r="T150" s="111">
        <f t="shared" si="69"/>
        <v>1</v>
      </c>
      <c r="U150" s="111">
        <f t="shared" si="69"/>
        <v>1</v>
      </c>
      <c r="V150" s="111">
        <f t="shared" si="69"/>
        <v>1</v>
      </c>
      <c r="W150" s="111">
        <f t="shared" ref="W150" si="70">IF(W131=0,"",W131/W112)</f>
        <v>1</v>
      </c>
      <c r="DA150" s="63" t="s">
        <v>1941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0.60562114655703458</v>
      </c>
      <c r="C151" s="124">
        <f t="shared" si="71"/>
        <v>0.60546042894585461</v>
      </c>
      <c r="D151" s="124">
        <f t="shared" si="71"/>
        <v>0.60438912645087339</v>
      </c>
      <c r="E151" s="124">
        <f t="shared" si="71"/>
        <v>0.62951303734933939</v>
      </c>
      <c r="F151" s="124">
        <f t="shared" si="71"/>
        <v>0.63414892852175175</v>
      </c>
      <c r="G151" s="124">
        <f t="shared" si="71"/>
        <v>0.630926356482432</v>
      </c>
      <c r="H151" s="124">
        <f t="shared" si="71"/>
        <v>0.63968543159437052</v>
      </c>
      <c r="I151" s="124">
        <f t="shared" si="71"/>
        <v>0.63549352040815554</v>
      </c>
      <c r="J151" s="124">
        <f t="shared" si="71"/>
        <v>0.63854277163635553</v>
      </c>
      <c r="K151" s="124">
        <f t="shared" si="71"/>
        <v>0.64065305353013569</v>
      </c>
      <c r="L151" s="124">
        <f t="shared" si="71"/>
        <v>0.64769214246964801</v>
      </c>
      <c r="M151" s="124">
        <f t="shared" si="71"/>
        <v>0.64905578770192596</v>
      </c>
      <c r="N151" s="124">
        <f t="shared" si="71"/>
        <v>0.6502412135810266</v>
      </c>
      <c r="O151" s="124">
        <f t="shared" si="71"/>
        <v>0.65500401459276081</v>
      </c>
      <c r="P151" s="124">
        <f t="shared" si="71"/>
        <v>0.65284378201822624</v>
      </c>
      <c r="Q151" s="124">
        <f t="shared" si="71"/>
        <v>0.65327364841865554</v>
      </c>
      <c r="R151" s="124">
        <f t="shared" ref="R151:V151" si="72">IF(R132=0,"",R132/R113)</f>
        <v>0.65464477767244067</v>
      </c>
      <c r="S151" s="124">
        <f t="shared" si="72"/>
        <v>0.6558221348557226</v>
      </c>
      <c r="T151" s="124">
        <f t="shared" si="72"/>
        <v>0.65480574840101258</v>
      </c>
      <c r="U151" s="124">
        <f t="shared" si="72"/>
        <v>0.65554820640818257</v>
      </c>
      <c r="V151" s="124">
        <f t="shared" si="72"/>
        <v>0.66179456759002353</v>
      </c>
      <c r="W151" s="124">
        <f t="shared" ref="W151" si="73">IF(W132=0,"",W132/W113)</f>
        <v>0.66184079030488985</v>
      </c>
      <c r="DA151" s="130" t="s">
        <v>1942</v>
      </c>
    </row>
    <row r="152" spans="1:105" ht="12" customHeight="1" x14ac:dyDescent="0.25">
      <c r="A152" s="97" t="s">
        <v>50</v>
      </c>
      <c r="B152" s="111">
        <f t="shared" ref="B152:Q152" si="74">IF(B133=0,"",B133/B114)</f>
        <v>0.58604868176896507</v>
      </c>
      <c r="C152" s="111">
        <f t="shared" si="74"/>
        <v>0.58694062814844894</v>
      </c>
      <c r="D152" s="111">
        <f t="shared" si="74"/>
        <v>0.58766312294887724</v>
      </c>
      <c r="E152" s="111">
        <f t="shared" si="74"/>
        <v>0.5883468514495741</v>
      </c>
      <c r="F152" s="111">
        <f t="shared" si="74"/>
        <v>0.58943965960525224</v>
      </c>
      <c r="G152" s="111">
        <f t="shared" si="74"/>
        <v>0.59113154253601807</v>
      </c>
      <c r="H152" s="111">
        <f t="shared" si="74"/>
        <v>0.59323313730329408</v>
      </c>
      <c r="I152" s="111">
        <f t="shared" si="74"/>
        <v>0.59432311365020607</v>
      </c>
      <c r="J152" s="111">
        <f t="shared" si="74"/>
        <v>0.5946580606427756</v>
      </c>
      <c r="K152" s="111">
        <f t="shared" si="74"/>
        <v>0.59510481050951924</v>
      </c>
      <c r="L152" s="111">
        <f t="shared" si="74"/>
        <v>0.59543799050420487</v>
      </c>
      <c r="M152" s="111">
        <f t="shared" si="74"/>
        <v>0.59577152669747868</v>
      </c>
      <c r="N152" s="111">
        <f t="shared" si="74"/>
        <v>0.59620785646047736</v>
      </c>
      <c r="O152" s="111">
        <f t="shared" si="74"/>
        <v>0.59662688686932464</v>
      </c>
      <c r="P152" s="111">
        <f t="shared" si="74"/>
        <v>0.59683768675878757</v>
      </c>
      <c r="Q152" s="111">
        <f t="shared" si="74"/>
        <v>0.59700410637343038</v>
      </c>
      <c r="R152" s="111">
        <f t="shared" ref="R152:V152" si="75">IF(R133=0,"",R133/R114)</f>
        <v>0.5973066927027717</v>
      </c>
      <c r="S152" s="111">
        <f t="shared" si="75"/>
        <v>0.5979758145110734</v>
      </c>
      <c r="T152" s="111">
        <f t="shared" si="75"/>
        <v>0.59898795266411953</v>
      </c>
      <c r="U152" s="111">
        <f t="shared" si="75"/>
        <v>0.60060777648133479</v>
      </c>
      <c r="V152" s="111">
        <f t="shared" si="75"/>
        <v>0.60237511321576942</v>
      </c>
      <c r="W152" s="111">
        <f t="shared" ref="W152" si="76">IF(W133=0,"",W133/W114)</f>
        <v>0.60472515861930265</v>
      </c>
      <c r="DA152" s="63" t="s">
        <v>1943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0.73897657154102725</v>
      </c>
      <c r="C153" s="45">
        <f t="shared" si="77"/>
        <v>0.74195164006253889</v>
      </c>
      <c r="D153" s="45">
        <f t="shared" si="77"/>
        <v>0.74528546892516112</v>
      </c>
      <c r="E153" s="45">
        <f t="shared" si="77"/>
        <v>0.74926091714747745</v>
      </c>
      <c r="F153" s="45">
        <f t="shared" si="77"/>
        <v>0.75178712097410194</v>
      </c>
      <c r="G153" s="45">
        <f t="shared" si="77"/>
        <v>0.75386903994504262</v>
      </c>
      <c r="H153" s="45">
        <f t="shared" si="77"/>
        <v>0.75618217605737148</v>
      </c>
      <c r="I153" s="45">
        <f t="shared" si="77"/>
        <v>0.7575039911711956</v>
      </c>
      <c r="J153" s="45">
        <f t="shared" si="77"/>
        <v>0.75888221920676935</v>
      </c>
      <c r="K153" s="45">
        <f t="shared" si="77"/>
        <v>0.76068202634846194</v>
      </c>
      <c r="L153" s="45">
        <f t="shared" si="77"/>
        <v>0.76274933067724848</v>
      </c>
      <c r="M153" s="45">
        <f t="shared" si="77"/>
        <v>0.76492108268734316</v>
      </c>
      <c r="N153" s="45">
        <f t="shared" si="77"/>
        <v>0.76690280122975374</v>
      </c>
      <c r="O153" s="45">
        <f t="shared" si="77"/>
        <v>0.76901561645673</v>
      </c>
      <c r="P153" s="45">
        <f t="shared" si="77"/>
        <v>0.77093026640145779</v>
      </c>
      <c r="Q153" s="45">
        <f t="shared" si="77"/>
        <v>0.77446685211694444</v>
      </c>
      <c r="R153" s="45">
        <f t="shared" ref="R153:V153" si="78">IF(R134=0,"",R134/R115)</f>
        <v>0.78049177474626097</v>
      </c>
      <c r="S153" s="45">
        <f t="shared" si="78"/>
        <v>0.78855834122478441</v>
      </c>
      <c r="T153" s="45">
        <f t="shared" si="78"/>
        <v>0.79770406622996914</v>
      </c>
      <c r="U153" s="45">
        <f t="shared" si="78"/>
        <v>0.80901128735171468</v>
      </c>
      <c r="V153" s="45">
        <f t="shared" si="78"/>
        <v>0.81921065596642528</v>
      </c>
      <c r="W153" s="45">
        <f t="shared" ref="W153" si="79">IF(W134=0,"",W134/W115)</f>
        <v>0.82673753164852704</v>
      </c>
      <c r="DA153" s="60" t="s">
        <v>1944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85.42685966085233</v>
      </c>
      <c r="C155" s="117">
        <f t="shared" si="80"/>
        <v>95.667511500561147</v>
      </c>
      <c r="D155" s="117">
        <f t="shared" si="80"/>
        <v>88.51237249799432</v>
      </c>
      <c r="E155" s="117">
        <f t="shared" si="80"/>
        <v>82.021435523805437</v>
      </c>
      <c r="F155" s="117">
        <f t="shared" si="80"/>
        <v>75.674019940412023</v>
      </c>
      <c r="G155" s="117">
        <f t="shared" si="80"/>
        <v>75.278111210635885</v>
      </c>
      <c r="H155" s="117">
        <f t="shared" si="80"/>
        <v>77.323818983825063</v>
      </c>
      <c r="I155" s="117">
        <f t="shared" si="80"/>
        <v>75.428173734148999</v>
      </c>
      <c r="J155" s="117">
        <f t="shared" si="80"/>
        <v>76.060272537906926</v>
      </c>
      <c r="K155" s="117">
        <f t="shared" si="80"/>
        <v>76.407550029698299</v>
      </c>
      <c r="L155" s="117">
        <f t="shared" si="80"/>
        <v>83.966022816238194</v>
      </c>
      <c r="M155" s="117">
        <f t="shared" si="80"/>
        <v>69.949942543431831</v>
      </c>
      <c r="N155" s="117">
        <f t="shared" si="80"/>
        <v>72.15775795898368</v>
      </c>
      <c r="O155" s="117">
        <f t="shared" si="80"/>
        <v>66.110555358693432</v>
      </c>
      <c r="P155" s="117">
        <f t="shared" si="80"/>
        <v>58.871654819556198</v>
      </c>
      <c r="Q155" s="117">
        <f t="shared" si="80"/>
        <v>58.255083794131615</v>
      </c>
      <c r="R155" s="117">
        <f t="shared" ref="R155:V155" si="81">R156+R159+R161+R170</f>
        <v>61.181141944558163</v>
      </c>
      <c r="S155" s="117">
        <f t="shared" si="81"/>
        <v>61.230853478799361</v>
      </c>
      <c r="T155" s="117">
        <f t="shared" si="81"/>
        <v>61.328696710797644</v>
      </c>
      <c r="U155" s="117">
        <f t="shared" si="81"/>
        <v>64.416875081143232</v>
      </c>
      <c r="V155" s="117">
        <f t="shared" si="81"/>
        <v>61.214191017104753</v>
      </c>
      <c r="W155" s="117">
        <f t="shared" ref="W155" si="82">W156+W159+W161+W170</f>
        <v>58.187574226495542</v>
      </c>
      <c r="DA155" s="129" t="s">
        <v>2095</v>
      </c>
    </row>
    <row r="156" spans="1:105" ht="12" customHeight="1" x14ac:dyDescent="0.25">
      <c r="A156" s="121" t="s">
        <v>57</v>
      </c>
      <c r="B156" s="122">
        <f t="shared" ref="B156:Q156" si="83">SUM(B157:B158)</f>
        <v>78.60969705552705</v>
      </c>
      <c r="C156" s="122">
        <f t="shared" si="83"/>
        <v>88.905980464556492</v>
      </c>
      <c r="D156" s="122">
        <f t="shared" si="83"/>
        <v>82.185964526599648</v>
      </c>
      <c r="E156" s="122">
        <f t="shared" si="83"/>
        <v>75.629155313308885</v>
      </c>
      <c r="F156" s="122">
        <f t="shared" si="83"/>
        <v>70.116017955011955</v>
      </c>
      <c r="G156" s="122">
        <f t="shared" si="83"/>
        <v>70.398866764409121</v>
      </c>
      <c r="H156" s="122">
        <f t="shared" si="83"/>
        <v>72.551609008733834</v>
      </c>
      <c r="I156" s="122">
        <f t="shared" si="83"/>
        <v>70.514580639341858</v>
      </c>
      <c r="J156" s="122">
        <f t="shared" si="83"/>
        <v>71.152676273986515</v>
      </c>
      <c r="K156" s="122">
        <f t="shared" si="83"/>
        <v>71.587209835400273</v>
      </c>
      <c r="L156" s="122">
        <f t="shared" si="83"/>
        <v>79.347768599324922</v>
      </c>
      <c r="M156" s="122">
        <f t="shared" si="83"/>
        <v>65.78897778107148</v>
      </c>
      <c r="N156" s="122">
        <f t="shared" si="83"/>
        <v>68.237444121524192</v>
      </c>
      <c r="O156" s="122">
        <f t="shared" si="83"/>
        <v>62.720204176886796</v>
      </c>
      <c r="P156" s="122">
        <f t="shared" si="83"/>
        <v>55.663358577140201</v>
      </c>
      <c r="Q156" s="122">
        <f t="shared" si="83"/>
        <v>55.149475719999813</v>
      </c>
      <c r="R156" s="122">
        <f t="shared" ref="R156:V156" si="84">SUM(R157:R158)</f>
        <v>58.052100959999692</v>
      </c>
      <c r="S156" s="122">
        <f t="shared" si="84"/>
        <v>58.051924279999817</v>
      </c>
      <c r="T156" s="122">
        <f t="shared" si="84"/>
        <v>58.052025239999708</v>
      </c>
      <c r="U156" s="122">
        <f t="shared" si="84"/>
        <v>60.954549519999951</v>
      </c>
      <c r="V156" s="122">
        <f t="shared" si="84"/>
        <v>58.052025239999708</v>
      </c>
      <c r="W156" s="122">
        <f t="shared" ref="W156" si="85">SUM(W157:W158)</f>
        <v>55.14929903999996</v>
      </c>
      <c r="DA156" s="130" t="s">
        <v>2096</v>
      </c>
    </row>
    <row r="157" spans="1:105" ht="12" customHeight="1" x14ac:dyDescent="0.25">
      <c r="A157" s="97" t="s">
        <v>74</v>
      </c>
      <c r="B157" s="98">
        <v>78.60969705552705</v>
      </c>
      <c r="C157" s="98">
        <v>88.905980464556492</v>
      </c>
      <c r="D157" s="98">
        <v>82.185964526599648</v>
      </c>
      <c r="E157" s="98">
        <v>75.629155313308885</v>
      </c>
      <c r="F157" s="98">
        <v>70.116017955011955</v>
      </c>
      <c r="G157" s="98">
        <v>70.398866764409121</v>
      </c>
      <c r="H157" s="98">
        <v>72.551609008733834</v>
      </c>
      <c r="I157" s="98">
        <v>70.514580639341858</v>
      </c>
      <c r="J157" s="98">
        <v>71.152676273986515</v>
      </c>
      <c r="K157" s="98">
        <v>71.587209835400273</v>
      </c>
      <c r="L157" s="98">
        <v>79.347768599324922</v>
      </c>
      <c r="M157" s="98">
        <v>65.78897778107148</v>
      </c>
      <c r="N157" s="98">
        <v>68.237444121524192</v>
      </c>
      <c r="O157" s="98">
        <v>62.720204176886796</v>
      </c>
      <c r="P157" s="98">
        <v>55.663358577140201</v>
      </c>
      <c r="Q157" s="98">
        <v>55.149475719999813</v>
      </c>
      <c r="R157" s="98">
        <v>58.052100959999692</v>
      </c>
      <c r="S157" s="98">
        <v>58.051924279999817</v>
      </c>
      <c r="T157" s="98">
        <v>58.052025239999708</v>
      </c>
      <c r="U157" s="98">
        <v>60.954549519999951</v>
      </c>
      <c r="V157" s="98">
        <v>58.052025239999708</v>
      </c>
      <c r="W157" s="98">
        <v>55.14929903999996</v>
      </c>
      <c r="DA157" s="63" t="s">
        <v>2097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2098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2099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2100</v>
      </c>
    </row>
    <row r="161" spans="1:105" ht="12" customHeight="1" x14ac:dyDescent="0.25">
      <c r="A161" s="121" t="s">
        <v>55</v>
      </c>
      <c r="B161" s="122">
        <v>3.9197181970793435</v>
      </c>
      <c r="C161" s="122">
        <v>3.8542140451973945</v>
      </c>
      <c r="D161" s="122">
        <v>3.3996315615940396</v>
      </c>
      <c r="E161" s="122">
        <v>2.9532113634207455</v>
      </c>
      <c r="F161" s="122">
        <v>2.4580471634850496</v>
      </c>
      <c r="G161" s="122">
        <v>2.0113488900931369</v>
      </c>
      <c r="H161" s="122">
        <v>1.9337910029875058</v>
      </c>
      <c r="I161" s="122">
        <v>1.8903607580786015</v>
      </c>
      <c r="J161" s="122">
        <v>1.8130508796768205</v>
      </c>
      <c r="K161" s="122">
        <v>1.707896423535779</v>
      </c>
      <c r="L161" s="122">
        <v>1.6024037627961067</v>
      </c>
      <c r="M161" s="122">
        <v>1.4179555348604125</v>
      </c>
      <c r="N161" s="122">
        <v>1.2632866893401242</v>
      </c>
      <c r="O161" s="122">
        <v>0.9513427068555439</v>
      </c>
      <c r="P161" s="122">
        <v>0.82630782318703522</v>
      </c>
      <c r="Q161" s="122">
        <v>0.74649226843887617</v>
      </c>
      <c r="R161" s="122">
        <v>0.75426387776925818</v>
      </c>
      <c r="S161" s="122">
        <v>0.76748344013721781</v>
      </c>
      <c r="T161" s="122">
        <v>0.78057245108974127</v>
      </c>
      <c r="U161" s="122">
        <v>0.80511923189241563</v>
      </c>
      <c r="V161" s="122">
        <v>0.73869429805849329</v>
      </c>
      <c r="W161" s="122">
        <v>0.69558153328287231</v>
      </c>
      <c r="DA161" s="130" t="s">
        <v>2101</v>
      </c>
    </row>
    <row r="162" spans="1:105" ht="12" customHeight="1" x14ac:dyDescent="0.25">
      <c r="A162" s="97" t="s">
        <v>141</v>
      </c>
      <c r="B162" s="98">
        <v>3.9197181970793435</v>
      </c>
      <c r="C162" s="98">
        <v>3.8542140451973945</v>
      </c>
      <c r="D162" s="98">
        <v>3.3996315615940396</v>
      </c>
      <c r="E162" s="98">
        <v>2.9532113634207455</v>
      </c>
      <c r="F162" s="98">
        <v>2.4580471634850496</v>
      </c>
      <c r="G162" s="98">
        <v>2.0113488900931369</v>
      </c>
      <c r="H162" s="98">
        <v>1.9337910029875058</v>
      </c>
      <c r="I162" s="98">
        <v>1.8903607580786015</v>
      </c>
      <c r="J162" s="98">
        <v>1.8130508796768205</v>
      </c>
      <c r="K162" s="98">
        <v>1.707525108031466</v>
      </c>
      <c r="L162" s="98">
        <v>1.6020074630613579</v>
      </c>
      <c r="M162" s="98">
        <v>1.4175727545952836</v>
      </c>
      <c r="N162" s="98">
        <v>1.2628950936407402</v>
      </c>
      <c r="O162" s="98">
        <v>0.95075604627841936</v>
      </c>
      <c r="P162" s="98">
        <v>0.8257174930317418</v>
      </c>
      <c r="Q162" s="98">
        <v>0.7457150402867907</v>
      </c>
      <c r="R162" s="98">
        <v>0.75371542268547509</v>
      </c>
      <c r="S162" s="98">
        <v>0.76692589399067268</v>
      </c>
      <c r="T162" s="98">
        <v>0.77908418614956854</v>
      </c>
      <c r="U162" s="98">
        <v>0.80290211418876767</v>
      </c>
      <c r="V162" s="98">
        <v>0.73619842173266503</v>
      </c>
      <c r="W162" s="98">
        <v>0.69306174691431977</v>
      </c>
      <c r="DA162" s="63" t="s">
        <v>2102</v>
      </c>
    </row>
    <row r="163" spans="1:105" ht="12" customHeight="1" x14ac:dyDescent="0.25">
      <c r="A163" s="97" t="s">
        <v>140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3.7131550431295771E-4</v>
      </c>
      <c r="L163" s="98">
        <v>3.9629973474892237E-4</v>
      </c>
      <c r="M163" s="98">
        <v>3.8278026512877288E-4</v>
      </c>
      <c r="N163" s="98">
        <v>3.915956993839981E-4</v>
      </c>
      <c r="O163" s="98">
        <v>5.8666057712451639E-4</v>
      </c>
      <c r="P163" s="98">
        <v>5.903301552933728E-4</v>
      </c>
      <c r="Q163" s="98">
        <v>7.7722815208552812E-4</v>
      </c>
      <c r="R163" s="98">
        <v>5.4845508378314892E-4</v>
      </c>
      <c r="S163" s="98">
        <v>5.5754614654511721E-4</v>
      </c>
      <c r="T163" s="98">
        <v>1.4882649401727485E-3</v>
      </c>
      <c r="U163" s="98">
        <v>2.2171177036479413E-3</v>
      </c>
      <c r="V163" s="98">
        <v>2.4958763258282725E-3</v>
      </c>
      <c r="W163" s="98">
        <v>2.5197863685525587E-3</v>
      </c>
      <c r="DA163" s="63" t="s">
        <v>2103</v>
      </c>
    </row>
    <row r="164" spans="1:105" ht="12" customHeight="1" x14ac:dyDescent="0.25">
      <c r="A164" s="100" t="s">
        <v>50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3.7131550431295771E-4</v>
      </c>
      <c r="L164" s="101">
        <v>3.9629973474892237E-4</v>
      </c>
      <c r="M164" s="101">
        <v>3.8278026512877288E-4</v>
      </c>
      <c r="N164" s="101">
        <v>3.915956993839981E-4</v>
      </c>
      <c r="O164" s="101">
        <v>5.8666057712451639E-4</v>
      </c>
      <c r="P164" s="101">
        <v>5.903301552933728E-4</v>
      </c>
      <c r="Q164" s="101">
        <v>7.7722815208552812E-4</v>
      </c>
      <c r="R164" s="101">
        <v>5.4845508378314892E-4</v>
      </c>
      <c r="S164" s="101">
        <v>5.5754614654511721E-4</v>
      </c>
      <c r="T164" s="101">
        <v>1.4882649401727485E-3</v>
      </c>
      <c r="U164" s="101">
        <v>2.2171177036479413E-3</v>
      </c>
      <c r="V164" s="101">
        <v>2.4958763258282725E-3</v>
      </c>
      <c r="W164" s="101">
        <v>2.5197863685525587E-3</v>
      </c>
      <c r="DA164" s="131" t="s">
        <v>2104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2105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2106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2107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2108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2109</v>
      </c>
    </row>
    <row r="170" spans="1:105" ht="12" customHeight="1" x14ac:dyDescent="0.25">
      <c r="A170" s="121" t="s">
        <v>54</v>
      </c>
      <c r="B170" s="122">
        <v>2.8974444082459287</v>
      </c>
      <c r="C170" s="122">
        <v>2.90731699080726</v>
      </c>
      <c r="D170" s="122">
        <v>2.926776409800635</v>
      </c>
      <c r="E170" s="122">
        <v>3.4390688470758035</v>
      </c>
      <c r="F170" s="122">
        <v>3.0999548219150204</v>
      </c>
      <c r="G170" s="122">
        <v>2.8678955561336337</v>
      </c>
      <c r="H170" s="122">
        <v>2.8384189721037241</v>
      </c>
      <c r="I170" s="122">
        <v>3.0232323367285368</v>
      </c>
      <c r="J170" s="122">
        <v>3.094545384243589</v>
      </c>
      <c r="K170" s="122">
        <v>3.1124437707622401</v>
      </c>
      <c r="L170" s="122">
        <v>3.01585045411717</v>
      </c>
      <c r="M170" s="122">
        <v>2.7430092274999325</v>
      </c>
      <c r="N170" s="122">
        <v>2.6570271481193717</v>
      </c>
      <c r="O170" s="122">
        <v>2.4390084749510965</v>
      </c>
      <c r="P170" s="122">
        <v>2.3819884192289598</v>
      </c>
      <c r="Q170" s="122">
        <v>2.3591158056929253</v>
      </c>
      <c r="R170" s="122">
        <v>2.3747771067892094</v>
      </c>
      <c r="S170" s="122">
        <v>2.411445758662321</v>
      </c>
      <c r="T170" s="122">
        <v>2.4960990197081987</v>
      </c>
      <c r="U170" s="122">
        <v>2.6572063292508701</v>
      </c>
      <c r="V170" s="122">
        <v>2.4234714790465537</v>
      </c>
      <c r="W170" s="122">
        <v>2.3426936532127125</v>
      </c>
      <c r="DA170" s="130" t="s">
        <v>2110</v>
      </c>
    </row>
    <row r="171" spans="1:105" ht="12" customHeight="1" x14ac:dyDescent="0.25">
      <c r="A171" s="97" t="s">
        <v>50</v>
      </c>
      <c r="B171" s="98">
        <v>2.8974444082459287</v>
      </c>
      <c r="C171" s="98">
        <v>2.90731699080726</v>
      </c>
      <c r="D171" s="98">
        <v>2.926776409800635</v>
      </c>
      <c r="E171" s="98">
        <v>3.4390688470758035</v>
      </c>
      <c r="F171" s="98">
        <v>3.0999548219150204</v>
      </c>
      <c r="G171" s="98">
        <v>2.8678955561336337</v>
      </c>
      <c r="H171" s="98">
        <v>2.8384189721037241</v>
      </c>
      <c r="I171" s="98">
        <v>3.0232323367285368</v>
      </c>
      <c r="J171" s="98">
        <v>3.094545384243589</v>
      </c>
      <c r="K171" s="98">
        <v>3.1124437707622401</v>
      </c>
      <c r="L171" s="98">
        <v>3.01585045411717</v>
      </c>
      <c r="M171" s="98">
        <v>2.7430092274999325</v>
      </c>
      <c r="N171" s="98">
        <v>2.6570271481193717</v>
      </c>
      <c r="O171" s="98">
        <v>2.4390084749510965</v>
      </c>
      <c r="P171" s="98">
        <v>2.3819884192289598</v>
      </c>
      <c r="Q171" s="98">
        <v>2.3591158056929253</v>
      </c>
      <c r="R171" s="98">
        <v>2.3747771067892094</v>
      </c>
      <c r="S171" s="98">
        <v>2.411445758662321</v>
      </c>
      <c r="T171" s="98">
        <v>2.4960990197081987</v>
      </c>
      <c r="U171" s="98">
        <v>2.6572063292508701</v>
      </c>
      <c r="V171" s="98">
        <v>2.4234714790465537</v>
      </c>
      <c r="W171" s="98">
        <v>2.3426936532127125</v>
      </c>
      <c r="DA171" s="63" t="s">
        <v>2111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2112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16177.112736250212</v>
      </c>
      <c r="C174" s="117">
        <f t="shared" si="87"/>
        <v>18078.070692096258</v>
      </c>
      <c r="D174" s="117">
        <f t="shared" si="87"/>
        <v>17351.832895466916</v>
      </c>
      <c r="E174" s="117">
        <f t="shared" si="87"/>
        <v>17568.138547497827</v>
      </c>
      <c r="F174" s="117">
        <f t="shared" si="87"/>
        <v>17118.883405445613</v>
      </c>
      <c r="G174" s="117">
        <f t="shared" si="87"/>
        <v>17340.803675290776</v>
      </c>
      <c r="H174" s="117">
        <f t="shared" si="87"/>
        <v>18192.337576541446</v>
      </c>
      <c r="I174" s="117">
        <f t="shared" si="87"/>
        <v>17481.795478899756</v>
      </c>
      <c r="J174" s="117">
        <f t="shared" si="87"/>
        <v>17602.220091670562</v>
      </c>
      <c r="K174" s="117">
        <f t="shared" si="87"/>
        <v>17845.63479483009</v>
      </c>
      <c r="L174" s="117">
        <f t="shared" si="87"/>
        <v>19926.403393478828</v>
      </c>
      <c r="M174" s="117">
        <f t="shared" si="87"/>
        <v>17336.53579865288</v>
      </c>
      <c r="N174" s="117">
        <f t="shared" si="87"/>
        <v>18210.251691876419</v>
      </c>
      <c r="O174" s="117">
        <f t="shared" si="87"/>
        <v>17411.492151854109</v>
      </c>
      <c r="P174" s="117">
        <f t="shared" si="87"/>
        <v>15936.082682760014</v>
      </c>
      <c r="Q174" s="117">
        <f t="shared" si="87"/>
        <v>15978.230603483697</v>
      </c>
      <c r="R174" s="117">
        <f t="shared" ref="R174:V174" si="88">R175+R178+R180+R189</f>
        <v>16942.026335767208</v>
      </c>
      <c r="S174" s="117">
        <f t="shared" si="88"/>
        <v>17121.29634994184</v>
      </c>
      <c r="T174" s="117">
        <f t="shared" si="88"/>
        <v>17404.388498015967</v>
      </c>
      <c r="U174" s="117">
        <f t="shared" si="88"/>
        <v>18170.730581701289</v>
      </c>
      <c r="V174" s="117">
        <f t="shared" si="88"/>
        <v>17982.646875097096</v>
      </c>
      <c r="W174" s="117">
        <f t="shared" ref="W174" si="89">W175+W178+W180+W189</f>
        <v>17627.900539419421</v>
      </c>
      <c r="DA174" s="129" t="s">
        <v>2263</v>
      </c>
    </row>
    <row r="175" spans="1:105" ht="12" customHeight="1" x14ac:dyDescent="0.25">
      <c r="A175" s="121" t="s">
        <v>57</v>
      </c>
      <c r="B175" s="122">
        <f t="shared" ref="B175:Q175" si="90">SUM(B176:B177)</f>
        <v>14300.741097290856</v>
      </c>
      <c r="C175" s="122">
        <f t="shared" si="90"/>
        <v>16259.993796835417</v>
      </c>
      <c r="D175" s="122">
        <f t="shared" si="90"/>
        <v>15658.337123425486</v>
      </c>
      <c r="E175" s="122">
        <f t="shared" si="90"/>
        <v>15053.804253374927</v>
      </c>
      <c r="F175" s="122">
        <f t="shared" si="90"/>
        <v>14681.382445013482</v>
      </c>
      <c r="G175" s="122">
        <f t="shared" si="90"/>
        <v>15209.219038004074</v>
      </c>
      <c r="H175" s="122">
        <f t="shared" si="90"/>
        <v>15846.969508696438</v>
      </c>
      <c r="I175" s="122">
        <f t="shared" si="90"/>
        <v>15208.903839368095</v>
      </c>
      <c r="J175" s="122">
        <f t="shared" si="90"/>
        <v>15234.902168934646</v>
      </c>
      <c r="K175" s="122">
        <f t="shared" si="90"/>
        <v>15407.530531028182</v>
      </c>
      <c r="L175" s="122">
        <f t="shared" si="90"/>
        <v>17365.990359131996</v>
      </c>
      <c r="M175" s="122">
        <f t="shared" si="90"/>
        <v>14860.451608758505</v>
      </c>
      <c r="N175" s="122">
        <f t="shared" si="90"/>
        <v>15760.904664854026</v>
      </c>
      <c r="O175" s="122">
        <f t="shared" si="90"/>
        <v>14938.170116191841</v>
      </c>
      <c r="P175" s="122">
        <f t="shared" si="90"/>
        <v>13519.028623988688</v>
      </c>
      <c r="Q175" s="122">
        <f t="shared" si="90"/>
        <v>13559.54594655933</v>
      </c>
      <c r="R175" s="122">
        <f t="shared" ref="R175:V175" si="91">SUM(R176:R177)</f>
        <v>14514.007624666066</v>
      </c>
      <c r="S175" s="122">
        <f t="shared" si="91"/>
        <v>14687.6445915571</v>
      </c>
      <c r="T175" s="122">
        <f t="shared" si="91"/>
        <v>14995.785813798972</v>
      </c>
      <c r="U175" s="122">
        <f t="shared" si="91"/>
        <v>15661.578232650079</v>
      </c>
      <c r="V175" s="122">
        <f t="shared" si="91"/>
        <v>15499.949390260894</v>
      </c>
      <c r="W175" s="122">
        <f t="shared" ref="W175" si="92">SUM(W176:W177)</f>
        <v>15215.406832338664</v>
      </c>
      <c r="DA175" s="130" t="s">
        <v>2264</v>
      </c>
    </row>
    <row r="176" spans="1:105" ht="12" customHeight="1" x14ac:dyDescent="0.25">
      <c r="A176" s="97" t="s">
        <v>74</v>
      </c>
      <c r="B176" s="98">
        <v>14162.239000698592</v>
      </c>
      <c r="C176" s="98">
        <v>16100.890190129358</v>
      </c>
      <c r="D176" s="98">
        <v>15505.837036559515</v>
      </c>
      <c r="E176" s="98">
        <v>14906.354078981987</v>
      </c>
      <c r="F176" s="98">
        <v>14539.028550909841</v>
      </c>
      <c r="G176" s="98">
        <v>15062.392636341796</v>
      </c>
      <c r="H176" s="98">
        <v>15692.30554924932</v>
      </c>
      <c r="I176" s="98">
        <v>15061.529461509761</v>
      </c>
      <c r="J176" s="98">
        <v>15085.832310606756</v>
      </c>
      <c r="K176" s="98">
        <v>15255.847060657223</v>
      </c>
      <c r="L176" s="98">
        <v>17190.975753799645</v>
      </c>
      <c r="M176" s="98">
        <v>14710.984474617004</v>
      </c>
      <c r="N176" s="98">
        <v>15599.197664975118</v>
      </c>
      <c r="O176" s="98">
        <v>14783.201096447689</v>
      </c>
      <c r="P176" s="98">
        <v>13382.868254342675</v>
      </c>
      <c r="Q176" s="98">
        <v>13424.280404263767</v>
      </c>
      <c r="R176" s="98">
        <v>14368.379624423626</v>
      </c>
      <c r="S176" s="98">
        <v>14539.183149696841</v>
      </c>
      <c r="T176" s="98">
        <v>14839.769273948397</v>
      </c>
      <c r="U176" s="98">
        <v>15498.937856588162</v>
      </c>
      <c r="V176" s="98">
        <v>15336.714077096882</v>
      </c>
      <c r="W176" s="98">
        <v>15055.958656330735</v>
      </c>
      <c r="DA176" s="63" t="s">
        <v>2265</v>
      </c>
    </row>
    <row r="177" spans="1:105" ht="12" customHeight="1" x14ac:dyDescent="0.25">
      <c r="A177" s="97" t="s">
        <v>53</v>
      </c>
      <c r="B177" s="98">
        <v>138.50209659226442</v>
      </c>
      <c r="C177" s="98">
        <v>159.10360670605894</v>
      </c>
      <c r="D177" s="98">
        <v>152.50008686597118</v>
      </c>
      <c r="E177" s="98">
        <v>147.45017439293889</v>
      </c>
      <c r="F177" s="98">
        <v>142.35389410363993</v>
      </c>
      <c r="G177" s="98">
        <v>146.82640166227785</v>
      </c>
      <c r="H177" s="98">
        <v>154.66395944711715</v>
      </c>
      <c r="I177" s="98">
        <v>147.37437785833464</v>
      </c>
      <c r="J177" s="98">
        <v>149.06985832789002</v>
      </c>
      <c r="K177" s="98">
        <v>151.6834703709593</v>
      </c>
      <c r="L177" s="98">
        <v>175.0146053323532</v>
      </c>
      <c r="M177" s="98">
        <v>149.46713414150207</v>
      </c>
      <c r="N177" s="98">
        <v>161.70699987890751</v>
      </c>
      <c r="O177" s="98">
        <v>154.96901974415152</v>
      </c>
      <c r="P177" s="98">
        <v>136.16036964601375</v>
      </c>
      <c r="Q177" s="98">
        <v>135.26554229556371</v>
      </c>
      <c r="R177" s="98">
        <v>145.62800024244038</v>
      </c>
      <c r="S177" s="98">
        <v>148.46144186026024</v>
      </c>
      <c r="T177" s="98">
        <v>156.01653985057334</v>
      </c>
      <c r="U177" s="98">
        <v>162.64037606191829</v>
      </c>
      <c r="V177" s="98">
        <v>163.23531316401255</v>
      </c>
      <c r="W177" s="98">
        <v>159.44817600792899</v>
      </c>
      <c r="DA177" s="63" t="s">
        <v>2266</v>
      </c>
    </row>
    <row r="178" spans="1:105" ht="12" customHeight="1" x14ac:dyDescent="0.25">
      <c r="A178" s="121" t="s">
        <v>92</v>
      </c>
      <c r="B178" s="122">
        <f t="shared" ref="B178:W178" si="93">B179</f>
        <v>6.7924798598618691E-2</v>
      </c>
      <c r="C178" s="122">
        <f t="shared" si="93"/>
        <v>7.6353755169867588E-2</v>
      </c>
      <c r="D178" s="122">
        <f t="shared" si="93"/>
        <v>8.5584770023120801E-2</v>
      </c>
      <c r="E178" s="122">
        <f t="shared" si="93"/>
        <v>9.745710485564224E-2</v>
      </c>
      <c r="F178" s="122">
        <f t="shared" si="93"/>
        <v>0.11066722397238084</v>
      </c>
      <c r="G178" s="122">
        <f t="shared" si="93"/>
        <v>0.13064899434111746</v>
      </c>
      <c r="H178" s="122">
        <f t="shared" si="93"/>
        <v>0.17419718727293165</v>
      </c>
      <c r="I178" s="122">
        <f t="shared" si="93"/>
        <v>0.24512985469547954</v>
      </c>
      <c r="J178" s="122">
        <f t="shared" si="93"/>
        <v>0.34519495544175138</v>
      </c>
      <c r="K178" s="122">
        <f t="shared" si="93"/>
        <v>0.48896158514802829</v>
      </c>
      <c r="L178" s="122">
        <f t="shared" si="93"/>
        <v>0.97019223936111854</v>
      </c>
      <c r="M178" s="122">
        <f t="shared" si="93"/>
        <v>0.68557879790171694</v>
      </c>
      <c r="N178" s="122">
        <f t="shared" si="93"/>
        <v>0.99211694104834125</v>
      </c>
      <c r="O178" s="122">
        <f t="shared" si="93"/>
        <v>1.1519802159585397</v>
      </c>
      <c r="P178" s="122">
        <f t="shared" si="93"/>
        <v>1.314018020296146</v>
      </c>
      <c r="Q178" s="122">
        <f t="shared" si="93"/>
        <v>2.6440461132134665</v>
      </c>
      <c r="R178" s="122">
        <f t="shared" si="93"/>
        <v>1.7725724708913455</v>
      </c>
      <c r="S178" s="122">
        <f t="shared" si="93"/>
        <v>2.0931204708440858</v>
      </c>
      <c r="T178" s="122">
        <f t="shared" si="93"/>
        <v>2.7613051518943275</v>
      </c>
      <c r="U178" s="122">
        <f t="shared" si="93"/>
        <v>4.2506876647129452</v>
      </c>
      <c r="V178" s="122">
        <f t="shared" si="93"/>
        <v>2.8151722936285903</v>
      </c>
      <c r="W178" s="122">
        <f t="shared" si="93"/>
        <v>3.6465739820961991</v>
      </c>
      <c r="DA178" s="130" t="s">
        <v>2267</v>
      </c>
    </row>
    <row r="179" spans="1:105" ht="12" customHeight="1" x14ac:dyDescent="0.25">
      <c r="A179" s="97" t="s">
        <v>53</v>
      </c>
      <c r="B179" s="98">
        <f>RES_hhdet_fech!B29</f>
        <v>6.7924798598618691E-2</v>
      </c>
      <c r="C179" s="98">
        <f>RES_hhdet_fech!C29</f>
        <v>7.6353755169867588E-2</v>
      </c>
      <c r="D179" s="98">
        <f>RES_hhdet_fech!D29</f>
        <v>8.5584770023120801E-2</v>
      </c>
      <c r="E179" s="98">
        <f>RES_hhdet_fech!E29</f>
        <v>9.745710485564224E-2</v>
      </c>
      <c r="F179" s="98">
        <f>RES_hhdet_fech!F29</f>
        <v>0.11066722397238084</v>
      </c>
      <c r="G179" s="98">
        <f>RES_hhdet_fech!G29</f>
        <v>0.13064899434111746</v>
      </c>
      <c r="H179" s="98">
        <f>RES_hhdet_fech!H29</f>
        <v>0.17419718727293165</v>
      </c>
      <c r="I179" s="98">
        <f>RES_hhdet_fech!I29</f>
        <v>0.24512985469547954</v>
      </c>
      <c r="J179" s="98">
        <f>RES_hhdet_fech!J29</f>
        <v>0.34519495544175138</v>
      </c>
      <c r="K179" s="98">
        <f>RES_hhdet_fech!K29</f>
        <v>0.48896158514802829</v>
      </c>
      <c r="L179" s="98">
        <f>RES_hhdet_fech!L29</f>
        <v>0.97019223936111854</v>
      </c>
      <c r="M179" s="98">
        <f>RES_hhdet_fech!M29</f>
        <v>0.68557879790171694</v>
      </c>
      <c r="N179" s="98">
        <f>RES_hhdet_fech!N29</f>
        <v>0.99211694104834125</v>
      </c>
      <c r="O179" s="98">
        <f>RES_hhdet_fech!O29</f>
        <v>1.1519802159585397</v>
      </c>
      <c r="P179" s="98">
        <f>RES_hhdet_fech!P29</f>
        <v>1.314018020296146</v>
      </c>
      <c r="Q179" s="98">
        <f>RES_hhdet_fech!Q29</f>
        <v>2.6440461132134665</v>
      </c>
      <c r="R179" s="98">
        <f>RES_hhdet_fech!R29</f>
        <v>1.7725724708913455</v>
      </c>
      <c r="S179" s="98">
        <f>RES_hhdet_fech!S29</f>
        <v>2.0931204708440858</v>
      </c>
      <c r="T179" s="98">
        <f>RES_hhdet_fech!T29</f>
        <v>2.7613051518943275</v>
      </c>
      <c r="U179" s="98">
        <f>RES_hhdet_fech!U29</f>
        <v>4.2506876647129452</v>
      </c>
      <c r="V179" s="98">
        <f>RES_hhdet_fech!V29</f>
        <v>2.8151722936285903</v>
      </c>
      <c r="W179" s="98">
        <f>RES_hhdet_fech!W29</f>
        <v>3.6465739820961991</v>
      </c>
      <c r="DA179" s="63" t="s">
        <v>2268</v>
      </c>
    </row>
    <row r="180" spans="1:105" ht="12" customHeight="1" x14ac:dyDescent="0.25">
      <c r="A180" s="121" t="s">
        <v>55</v>
      </c>
      <c r="B180" s="122">
        <v>1277.6896491288974</v>
      </c>
      <c r="C180" s="122">
        <v>1220.0446314949854</v>
      </c>
      <c r="D180" s="122">
        <v>1075.6709713905991</v>
      </c>
      <c r="E180" s="122">
        <v>1603.3818750699068</v>
      </c>
      <c r="F180" s="122">
        <v>1550.294194063282</v>
      </c>
      <c r="G180" s="122">
        <v>1319.2285783070818</v>
      </c>
      <c r="H180" s="122">
        <v>1486.4686421523554</v>
      </c>
      <c r="I180" s="122">
        <v>1409.0043518107666</v>
      </c>
      <c r="J180" s="122">
        <v>1471.5998716991885</v>
      </c>
      <c r="K180" s="122">
        <v>1522.6241576798002</v>
      </c>
      <c r="L180" s="122">
        <v>1609.3036475667652</v>
      </c>
      <c r="M180" s="122">
        <v>1579.9650708039478</v>
      </c>
      <c r="N180" s="122">
        <v>1559.6281067099105</v>
      </c>
      <c r="O180" s="122">
        <v>1602.9411655825265</v>
      </c>
      <c r="P180" s="122">
        <v>1571.4347538589136</v>
      </c>
      <c r="Q180" s="122">
        <v>1575.1726251749467</v>
      </c>
      <c r="R180" s="122">
        <v>1570.6674625119094</v>
      </c>
      <c r="S180" s="122">
        <v>1564.4079676268948</v>
      </c>
      <c r="T180" s="122">
        <v>1518.5269346936195</v>
      </c>
      <c r="U180" s="122">
        <v>1587.3675748837477</v>
      </c>
      <c r="V180" s="122">
        <v>1597.9521141226517</v>
      </c>
      <c r="W180" s="122">
        <v>1547.7561862520968</v>
      </c>
      <c r="DA180" s="130" t="s">
        <v>2269</v>
      </c>
    </row>
    <row r="181" spans="1:105" ht="12" customHeight="1" x14ac:dyDescent="0.25">
      <c r="A181" s="97" t="s">
        <v>141</v>
      </c>
      <c r="B181" s="98">
        <v>1324.1745610641472</v>
      </c>
      <c r="C181" s="98">
        <v>1385.2839165368846</v>
      </c>
      <c r="D181" s="98">
        <v>1408.2809738176832</v>
      </c>
      <c r="E181" s="98">
        <v>1483.0684788821668</v>
      </c>
      <c r="F181" s="98">
        <v>1531.6029191150028</v>
      </c>
      <c r="G181" s="98">
        <v>1540.6867691897717</v>
      </c>
      <c r="H181" s="98">
        <v>1542.7515065132736</v>
      </c>
      <c r="I181" s="98">
        <v>1596.032778315936</v>
      </c>
      <c r="J181" s="98">
        <v>1644.2897891152959</v>
      </c>
      <c r="K181" s="98">
        <v>1703.3398657142168</v>
      </c>
      <c r="L181" s="98">
        <v>1736.1720318915732</v>
      </c>
      <c r="M181" s="98">
        <v>1732.0053750321683</v>
      </c>
      <c r="N181" s="98">
        <v>1811.5007891810249</v>
      </c>
      <c r="O181" s="98">
        <v>1763.0170864770175</v>
      </c>
      <c r="P181" s="98">
        <v>1756.0192799298325</v>
      </c>
      <c r="Q181" s="98">
        <v>1716.9322350318178</v>
      </c>
      <c r="R181" s="98">
        <v>1736.2603791910351</v>
      </c>
      <c r="S181" s="98">
        <v>1735.8089990830617</v>
      </c>
      <c r="T181" s="98">
        <v>1763.3272679383169</v>
      </c>
      <c r="U181" s="98">
        <v>1828.5165160650035</v>
      </c>
      <c r="V181" s="98">
        <v>1767.1104320435004</v>
      </c>
      <c r="W181" s="98">
        <v>1668.1164433956214</v>
      </c>
      <c r="DA181" s="63" t="s">
        <v>2270</v>
      </c>
    </row>
    <row r="182" spans="1:105" ht="12" customHeight="1" x14ac:dyDescent="0.25">
      <c r="A182" s="97" t="s">
        <v>140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1315.9973346649458</v>
      </c>
      <c r="L182" s="98">
        <v>1359.5674158459308</v>
      </c>
      <c r="M182" s="98">
        <v>1348.8136344496511</v>
      </c>
      <c r="N182" s="98">
        <v>1415.5428782210936</v>
      </c>
      <c r="O182" s="98">
        <v>1401.8255725382551</v>
      </c>
      <c r="P182" s="98">
        <v>1431.8634762368549</v>
      </c>
      <c r="Q182" s="98">
        <v>1420.5500135926923</v>
      </c>
      <c r="R182" s="98">
        <v>1404.2196966835454</v>
      </c>
      <c r="S182" s="98">
        <v>1448.594170710755</v>
      </c>
      <c r="T182" s="98">
        <v>1485.8356367874023</v>
      </c>
      <c r="U182" s="98">
        <v>1542.2695938461088</v>
      </c>
      <c r="V182" s="98">
        <v>1507.5843487147233</v>
      </c>
      <c r="W182" s="98">
        <v>1450.8548230315316</v>
      </c>
      <c r="DA182" s="63" t="s">
        <v>2271</v>
      </c>
    </row>
    <row r="183" spans="1:105" ht="12" customHeight="1" x14ac:dyDescent="0.25">
      <c r="A183" s="100" t="s">
        <v>50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817.29949003556442</v>
      </c>
      <c r="L183" s="101">
        <v>872.29207331599378</v>
      </c>
      <c r="M183" s="101">
        <v>842.53448038557144</v>
      </c>
      <c r="N183" s="101">
        <v>861.93805992251725</v>
      </c>
      <c r="O183" s="101">
        <v>860.8625009164117</v>
      </c>
      <c r="P183" s="101">
        <v>866.24721971792667</v>
      </c>
      <c r="Q183" s="101">
        <v>855.37523340985194</v>
      </c>
      <c r="R183" s="101">
        <v>804.79997033390373</v>
      </c>
      <c r="S183" s="101">
        <v>818.14014577847786</v>
      </c>
      <c r="T183" s="101">
        <v>935.94504828110348</v>
      </c>
      <c r="U183" s="101">
        <v>887.28717589842199</v>
      </c>
      <c r="V183" s="101">
        <v>845.1773490146802</v>
      </c>
      <c r="W183" s="101">
        <v>792.32585231069299</v>
      </c>
      <c r="DA183" s="131" t="s">
        <v>2272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498.69784462938134</v>
      </c>
      <c r="L184" s="104">
        <v>487.27534252993701</v>
      </c>
      <c r="M184" s="104">
        <v>506.27915406407942</v>
      </c>
      <c r="N184" s="104">
        <v>553.60481829857622</v>
      </c>
      <c r="O184" s="104">
        <v>540.96307162184314</v>
      </c>
      <c r="P184" s="104">
        <v>565.61625651892837</v>
      </c>
      <c r="Q184" s="104">
        <v>565.17478018284021</v>
      </c>
      <c r="R184" s="104">
        <v>599.41972634964134</v>
      </c>
      <c r="S184" s="104">
        <v>630.45402493227709</v>
      </c>
      <c r="T184" s="104">
        <v>549.89058850629885</v>
      </c>
      <c r="U184" s="104">
        <v>654.9824179476866</v>
      </c>
      <c r="V184" s="104">
        <v>662.406999700043</v>
      </c>
      <c r="W184" s="104">
        <v>658.52897072083874</v>
      </c>
      <c r="DA184" s="132" t="s">
        <v>2273</v>
      </c>
    </row>
    <row r="185" spans="1:105" ht="12" customHeight="1" x14ac:dyDescent="0.25">
      <c r="A185" s="106" t="s">
        <v>122</v>
      </c>
      <c r="B185" s="101">
        <v>1224.5727701892067</v>
      </c>
      <c r="C185" s="101">
        <v>1052.2294770013548</v>
      </c>
      <c r="D185" s="101">
        <v>797.48377669576064</v>
      </c>
      <c r="E185" s="101">
        <v>1681.1081062572989</v>
      </c>
      <c r="F185" s="101">
        <v>1559.6167395987284</v>
      </c>
      <c r="G185" s="101">
        <v>1233.3963539340832</v>
      </c>
      <c r="H185" s="101">
        <v>1465.53376884305</v>
      </c>
      <c r="I185" s="101">
        <v>1345.6654185944799</v>
      </c>
      <c r="J185" s="101">
        <v>1418.9103966135274</v>
      </c>
      <c r="K185" s="101">
        <v>1499.5864828263009</v>
      </c>
      <c r="L185" s="101">
        <v>1608.9349237927956</v>
      </c>
      <c r="M185" s="101">
        <v>1582.211866309168</v>
      </c>
      <c r="N185" s="101">
        <v>1554.582093385334</v>
      </c>
      <c r="O185" s="101">
        <v>1667.5151494371685</v>
      </c>
      <c r="P185" s="101">
        <v>1665.5125061367478</v>
      </c>
      <c r="Q185" s="101">
        <v>1708.9439349718421</v>
      </c>
      <c r="R185" s="101">
        <v>1718.4291930272507</v>
      </c>
      <c r="S185" s="101">
        <v>1697.1276171179391</v>
      </c>
      <c r="T185" s="101">
        <v>1640.4029178152216</v>
      </c>
      <c r="U185" s="101">
        <v>1731.4431027702647</v>
      </c>
      <c r="V185" s="101">
        <v>1757.8178014650339</v>
      </c>
      <c r="W185" s="101">
        <v>1720.6447931428481</v>
      </c>
      <c r="DA185" s="131" t="s">
        <v>2274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1224.4353761644188</v>
      </c>
      <c r="L186" s="104">
        <v>1330.572615413118</v>
      </c>
      <c r="M186" s="104">
        <v>1303.5720007043358</v>
      </c>
      <c r="N186" s="104">
        <v>1277.7253945170341</v>
      </c>
      <c r="O186" s="104">
        <v>1368.8763952651025</v>
      </c>
      <c r="P186" s="104">
        <v>1360.9158694313994</v>
      </c>
      <c r="Q186" s="104">
        <v>1398.326856633061</v>
      </c>
      <c r="R186" s="104">
        <v>1413.9066038047063</v>
      </c>
      <c r="S186" s="104">
        <v>1418.7301420760718</v>
      </c>
      <c r="T186" s="104">
        <v>1408.7811321715171</v>
      </c>
      <c r="U186" s="104">
        <v>1492.3547261443541</v>
      </c>
      <c r="V186" s="104">
        <v>1528.9603999452672</v>
      </c>
      <c r="W186" s="104">
        <v>1484.8779854203563</v>
      </c>
      <c r="DA186" s="132" t="s">
        <v>2275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730.42184556192183</v>
      </c>
      <c r="L187" s="98">
        <v>822.37927575255185</v>
      </c>
      <c r="M187" s="98">
        <v>781.72158087246612</v>
      </c>
      <c r="N187" s="98">
        <v>743.45391818172482</v>
      </c>
      <c r="O187" s="98">
        <v>808.7872741686914</v>
      </c>
      <c r="P187" s="98">
        <v>786.91501920001213</v>
      </c>
      <c r="Q187" s="98">
        <v>812.80150907566701</v>
      </c>
      <c r="R187" s="98">
        <v>810.89580088027583</v>
      </c>
      <c r="S187" s="98">
        <v>797.08069094671407</v>
      </c>
      <c r="T187" s="98">
        <v>884.66837948281693</v>
      </c>
      <c r="U187" s="98">
        <v>866.90611078549523</v>
      </c>
      <c r="V187" s="98">
        <v>872.00511021928401</v>
      </c>
      <c r="W187" s="98">
        <v>811.13003703448328</v>
      </c>
      <c r="DA187" s="63" t="s">
        <v>2276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494.01353060249693</v>
      </c>
      <c r="L188" s="98">
        <v>508.19333966056627</v>
      </c>
      <c r="M188" s="98">
        <v>521.85041983186954</v>
      </c>
      <c r="N188" s="98">
        <v>534.27147633530933</v>
      </c>
      <c r="O188" s="98">
        <v>560.08912109641108</v>
      </c>
      <c r="P188" s="98">
        <v>574.00085023138706</v>
      </c>
      <c r="Q188" s="98">
        <v>585.52534755739384</v>
      </c>
      <c r="R188" s="98">
        <v>603.01080292443044</v>
      </c>
      <c r="S188" s="98">
        <v>621.64945112935754</v>
      </c>
      <c r="T188" s="98">
        <v>524.11275268870008</v>
      </c>
      <c r="U188" s="98">
        <v>625.44861535885877</v>
      </c>
      <c r="V188" s="98">
        <v>656.95528972598322</v>
      </c>
      <c r="W188" s="98">
        <v>673.74794838587286</v>
      </c>
      <c r="DA188" s="63" t="s">
        <v>2277</v>
      </c>
    </row>
    <row r="189" spans="1:105" ht="12" customHeight="1" x14ac:dyDescent="0.25">
      <c r="A189" s="121" t="s">
        <v>54</v>
      </c>
      <c r="B189" s="122">
        <v>598.61406503185935</v>
      </c>
      <c r="C189" s="122">
        <v>597.95591001068635</v>
      </c>
      <c r="D189" s="122">
        <v>617.73921588080816</v>
      </c>
      <c r="E189" s="122">
        <v>910.85496194813948</v>
      </c>
      <c r="F189" s="122">
        <v>887.09609914487658</v>
      </c>
      <c r="G189" s="122">
        <v>812.22540998527893</v>
      </c>
      <c r="H189" s="122">
        <v>858.72522850537905</v>
      </c>
      <c r="I189" s="122">
        <v>863.64215786620264</v>
      </c>
      <c r="J189" s="122">
        <v>895.37285608128389</v>
      </c>
      <c r="K189" s="122">
        <v>914.9911445369562</v>
      </c>
      <c r="L189" s="122">
        <v>950.13919454070549</v>
      </c>
      <c r="M189" s="122">
        <v>895.43354029252498</v>
      </c>
      <c r="N189" s="122">
        <v>888.72680337143606</v>
      </c>
      <c r="O189" s="122">
        <v>869.22888986378166</v>
      </c>
      <c r="P189" s="122">
        <v>844.30528689211678</v>
      </c>
      <c r="Q189" s="122">
        <v>840.86798563620607</v>
      </c>
      <c r="R189" s="122">
        <v>855.57867611834001</v>
      </c>
      <c r="S189" s="122">
        <v>867.15067028699957</v>
      </c>
      <c r="T189" s="122">
        <v>887.31444437147957</v>
      </c>
      <c r="U189" s="122">
        <v>917.53408650274832</v>
      </c>
      <c r="V189" s="122">
        <v>881.93019841992293</v>
      </c>
      <c r="W189" s="122">
        <v>861.09094684656611</v>
      </c>
      <c r="DA189" s="130" t="s">
        <v>2278</v>
      </c>
    </row>
    <row r="190" spans="1:105" ht="12" customHeight="1" x14ac:dyDescent="0.25">
      <c r="A190" s="97" t="s">
        <v>50</v>
      </c>
      <c r="B190" s="98">
        <v>616.39597530144852</v>
      </c>
      <c r="C190" s="98">
        <v>630.53221188289467</v>
      </c>
      <c r="D190" s="98">
        <v>683.62109458696636</v>
      </c>
      <c r="E190" s="98">
        <v>908.34655760022758</v>
      </c>
      <c r="F190" s="98">
        <v>911.10761884790884</v>
      </c>
      <c r="G190" s="98">
        <v>889.27255393409132</v>
      </c>
      <c r="H190" s="98">
        <v>901.4675071676171</v>
      </c>
      <c r="I190" s="98">
        <v>939.22536753992574</v>
      </c>
      <c r="J190" s="98">
        <v>968.76380158828363</v>
      </c>
      <c r="K190" s="98">
        <v>1000.0400379125126</v>
      </c>
      <c r="L190" s="98">
        <v>1014.001913719964</v>
      </c>
      <c r="M190" s="98">
        <v>971.22415467204678</v>
      </c>
      <c r="N190" s="98">
        <v>974.23963229666901</v>
      </c>
      <c r="O190" s="98">
        <v>935.03116113778651</v>
      </c>
      <c r="P190" s="98">
        <v>925.99347190436595</v>
      </c>
      <c r="Q190" s="98">
        <v>921.08741767835875</v>
      </c>
      <c r="R190" s="98">
        <v>934.16178673326465</v>
      </c>
      <c r="S190" s="98">
        <v>943.35969865386392</v>
      </c>
      <c r="T190" s="98">
        <v>971.89862696893886</v>
      </c>
      <c r="U190" s="98">
        <v>1016.026215024004</v>
      </c>
      <c r="V190" s="98">
        <v>964.43374765853082</v>
      </c>
      <c r="W190" s="98">
        <v>931.10936312023023</v>
      </c>
      <c r="DA190" s="63" t="s">
        <v>2279</v>
      </c>
    </row>
    <row r="191" spans="1:105" ht="12" customHeight="1" x14ac:dyDescent="0.25">
      <c r="A191" s="109" t="s">
        <v>120</v>
      </c>
      <c r="B191" s="33">
        <v>500.28133675590874</v>
      </c>
      <c r="C191" s="33">
        <v>433.05970666852085</v>
      </c>
      <c r="D191" s="33">
        <v>340.95014589084781</v>
      </c>
      <c r="E191" s="33">
        <v>918.23103380181772</v>
      </c>
      <c r="F191" s="33">
        <v>829.57138031697889</v>
      </c>
      <c r="G191" s="33">
        <v>640.72363785588288</v>
      </c>
      <c r="H191" s="33">
        <v>767.46664493524918</v>
      </c>
      <c r="I191" s="33">
        <v>697.33562353752882</v>
      </c>
      <c r="J191" s="33">
        <v>741.36248811837822</v>
      </c>
      <c r="K191" s="33">
        <v>747.47319052049568</v>
      </c>
      <c r="L191" s="33">
        <v>834.42447239649982</v>
      </c>
      <c r="M191" s="33">
        <v>765.53214677438325</v>
      </c>
      <c r="N191" s="33">
        <v>747.13708828712424</v>
      </c>
      <c r="O191" s="33">
        <v>764.19587887693206</v>
      </c>
      <c r="P191" s="33">
        <v>711.89231708411376</v>
      </c>
      <c r="Q191" s="33">
        <v>708.05240615378773</v>
      </c>
      <c r="R191" s="33">
        <v>722.23165702939082</v>
      </c>
      <c r="S191" s="33">
        <v>731.54342863419697</v>
      </c>
      <c r="T191" s="33">
        <v>725.6392510583986</v>
      </c>
      <c r="U191" s="33">
        <v>722.02721138805578</v>
      </c>
      <c r="V191" s="33">
        <v>718.98532042001636</v>
      </c>
      <c r="W191" s="33">
        <v>707.49142641735216</v>
      </c>
      <c r="DA191" s="60" t="s">
        <v>2280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8098.9860690112464</v>
      </c>
      <c r="C193" s="117">
        <f t="shared" si="94"/>
        <v>9097.4586827824696</v>
      </c>
      <c r="D193" s="117">
        <f t="shared" si="94"/>
        <v>8771.9987650799212</v>
      </c>
      <c r="E193" s="117">
        <f t="shared" si="94"/>
        <v>9061.4709168803711</v>
      </c>
      <c r="F193" s="117">
        <f t="shared" si="94"/>
        <v>8891.9790493226574</v>
      </c>
      <c r="G193" s="117">
        <f t="shared" si="94"/>
        <v>9055.6487652963897</v>
      </c>
      <c r="H193" s="117">
        <f t="shared" si="94"/>
        <v>9656.2882904639773</v>
      </c>
      <c r="I193" s="117">
        <f t="shared" si="94"/>
        <v>9433.7529658304702</v>
      </c>
      <c r="J193" s="117">
        <f t="shared" si="94"/>
        <v>9675.367133990856</v>
      </c>
      <c r="K193" s="117">
        <f t="shared" si="94"/>
        <v>10000.551244428836</v>
      </c>
      <c r="L193" s="117">
        <f t="shared" si="94"/>
        <v>11371.313601684793</v>
      </c>
      <c r="M193" s="117">
        <f t="shared" si="94"/>
        <v>10119.990296983917</v>
      </c>
      <c r="N193" s="117">
        <f t="shared" si="94"/>
        <v>10902.229575058343</v>
      </c>
      <c r="O193" s="117">
        <f t="shared" si="94"/>
        <v>10732.915728368333</v>
      </c>
      <c r="P193" s="117">
        <f t="shared" si="94"/>
        <v>9898.6734044670156</v>
      </c>
      <c r="Q193" s="117">
        <f t="shared" si="94"/>
        <v>10033.647410102823</v>
      </c>
      <c r="R193" s="117">
        <f t="shared" ref="R193:V193" si="95">R194+R197+R199+R208</f>
        <v>10759.452002378528</v>
      </c>
      <c r="S193" s="117">
        <f t="shared" si="95"/>
        <v>11052.033472933172</v>
      </c>
      <c r="T193" s="117">
        <f t="shared" si="95"/>
        <v>11387.70504459573</v>
      </c>
      <c r="U193" s="117">
        <f t="shared" si="95"/>
        <v>12135.881630378581</v>
      </c>
      <c r="V193" s="117">
        <f t="shared" si="95"/>
        <v>12209.359832043889</v>
      </c>
      <c r="W193" s="117">
        <f t="shared" ref="W193" si="96">W194+W197+W199+W208</f>
        <v>12181.59092788021</v>
      </c>
      <c r="DA193" s="129" t="s">
        <v>2431</v>
      </c>
    </row>
    <row r="194" spans="1:105" ht="12" customHeight="1" x14ac:dyDescent="0.25">
      <c r="A194" s="121" t="s">
        <v>57</v>
      </c>
      <c r="B194" s="122">
        <f t="shared" ref="B194:Q194" si="97">SUM(B195:B196)</f>
        <v>6993.025772930383</v>
      </c>
      <c r="C194" s="122">
        <f t="shared" si="97"/>
        <v>8023.4314614597288</v>
      </c>
      <c r="D194" s="122">
        <f t="shared" si="97"/>
        <v>7770.0741102686807</v>
      </c>
      <c r="E194" s="122">
        <f t="shared" si="97"/>
        <v>7518.9075170325195</v>
      </c>
      <c r="F194" s="122">
        <f t="shared" si="97"/>
        <v>7382.7789262685546</v>
      </c>
      <c r="G194" s="122">
        <f t="shared" si="97"/>
        <v>7731.2375434469386</v>
      </c>
      <c r="H194" s="122">
        <f t="shared" si="97"/>
        <v>8177.6831440022434</v>
      </c>
      <c r="I194" s="122">
        <f t="shared" si="97"/>
        <v>7999.4527642240801</v>
      </c>
      <c r="J194" s="122">
        <f t="shared" si="97"/>
        <v>8173.6730543904041</v>
      </c>
      <c r="K194" s="122">
        <f t="shared" si="97"/>
        <v>8433.601419933686</v>
      </c>
      <c r="L194" s="122">
        <f t="shared" si="97"/>
        <v>9709.5935310954719</v>
      </c>
      <c r="M194" s="122">
        <f t="shared" si="97"/>
        <v>8502.5697139397198</v>
      </c>
      <c r="N194" s="122">
        <f t="shared" si="97"/>
        <v>9286.4934792094264</v>
      </c>
      <c r="O194" s="122">
        <f t="shared" si="97"/>
        <v>9057.7974657788782</v>
      </c>
      <c r="P194" s="122">
        <f t="shared" si="97"/>
        <v>8234.0309676089764</v>
      </c>
      <c r="Q194" s="122">
        <f t="shared" si="97"/>
        <v>8330.9868061553025</v>
      </c>
      <c r="R194" s="122">
        <f t="shared" ref="R194:V194" si="98">SUM(R195:R196)</f>
        <v>9022.0072366396671</v>
      </c>
      <c r="S194" s="122">
        <f t="shared" si="98"/>
        <v>9285.7382254508648</v>
      </c>
      <c r="T194" s="122">
        <f t="shared" si="98"/>
        <v>9620.4415918682953</v>
      </c>
      <c r="U194" s="122">
        <f t="shared" si="98"/>
        <v>10244.899546685434</v>
      </c>
      <c r="V194" s="122">
        <f t="shared" si="98"/>
        <v>10300.863320728266</v>
      </c>
      <c r="W194" s="122">
        <f t="shared" ref="W194" si="99">SUM(W195:W196)</f>
        <v>10304.037388945439</v>
      </c>
      <c r="DA194" s="130" t="s">
        <v>2432</v>
      </c>
    </row>
    <row r="195" spans="1:105" ht="12" customHeight="1" x14ac:dyDescent="0.25">
      <c r="A195" s="97" t="s">
        <v>74</v>
      </c>
      <c r="B195" s="98">
        <v>6854.523676338119</v>
      </c>
      <c r="C195" s="98">
        <v>7864.3278547536702</v>
      </c>
      <c r="D195" s="98">
        <v>7617.5740234027098</v>
      </c>
      <c r="E195" s="98">
        <v>7371.4573426395809</v>
      </c>
      <c r="F195" s="98">
        <v>7240.4250321649151</v>
      </c>
      <c r="G195" s="98">
        <v>7584.4111417846607</v>
      </c>
      <c r="H195" s="98">
        <v>8023.0191845551262</v>
      </c>
      <c r="I195" s="98">
        <v>7852.0783863657452</v>
      </c>
      <c r="J195" s="98">
        <v>8024.6031960625141</v>
      </c>
      <c r="K195" s="98">
        <v>8281.9179495627268</v>
      </c>
      <c r="L195" s="98">
        <v>9534.5789257631186</v>
      </c>
      <c r="M195" s="98">
        <v>8353.1025797982184</v>
      </c>
      <c r="N195" s="98">
        <v>9124.786479330518</v>
      </c>
      <c r="O195" s="98">
        <v>8902.8284460347259</v>
      </c>
      <c r="P195" s="98">
        <v>8097.8705979629631</v>
      </c>
      <c r="Q195" s="98">
        <v>8195.7212638597393</v>
      </c>
      <c r="R195" s="98">
        <v>8876.3792363972261</v>
      </c>
      <c r="S195" s="98">
        <v>9137.2767835906052</v>
      </c>
      <c r="T195" s="98">
        <v>9464.4250520177211</v>
      </c>
      <c r="U195" s="98">
        <v>10082.259170623516</v>
      </c>
      <c r="V195" s="98">
        <v>10137.628007564253</v>
      </c>
      <c r="W195" s="98">
        <v>10144.58921293751</v>
      </c>
      <c r="DA195" s="63" t="s">
        <v>2433</v>
      </c>
    </row>
    <row r="196" spans="1:105" ht="12" customHeight="1" x14ac:dyDescent="0.25">
      <c r="A196" s="97" t="s">
        <v>53</v>
      </c>
      <c r="B196" s="98">
        <v>138.50209659226442</v>
      </c>
      <c r="C196" s="98">
        <v>159.10360670605894</v>
      </c>
      <c r="D196" s="98">
        <v>152.50008686597118</v>
      </c>
      <c r="E196" s="98">
        <v>147.45017439293889</v>
      </c>
      <c r="F196" s="98">
        <v>142.35389410363993</v>
      </c>
      <c r="G196" s="98">
        <v>146.82640166227785</v>
      </c>
      <c r="H196" s="98">
        <v>154.66395944711715</v>
      </c>
      <c r="I196" s="98">
        <v>147.37437785833464</v>
      </c>
      <c r="J196" s="98">
        <v>149.06985832789002</v>
      </c>
      <c r="K196" s="98">
        <v>151.6834703709593</v>
      </c>
      <c r="L196" s="98">
        <v>175.0146053323532</v>
      </c>
      <c r="M196" s="98">
        <v>149.46713414150207</v>
      </c>
      <c r="N196" s="98">
        <v>161.70699987890751</v>
      </c>
      <c r="O196" s="98">
        <v>154.96901974415152</v>
      </c>
      <c r="P196" s="98">
        <v>136.16036964601375</v>
      </c>
      <c r="Q196" s="98">
        <v>135.26554229556371</v>
      </c>
      <c r="R196" s="98">
        <v>145.62800024244038</v>
      </c>
      <c r="S196" s="98">
        <v>148.46144186026024</v>
      </c>
      <c r="T196" s="98">
        <v>156.01653985057334</v>
      </c>
      <c r="U196" s="98">
        <v>162.64037606191829</v>
      </c>
      <c r="V196" s="98">
        <v>163.23531316401255</v>
      </c>
      <c r="W196" s="98">
        <v>159.44817600792899</v>
      </c>
      <c r="DA196" s="63" t="s">
        <v>2434</v>
      </c>
    </row>
    <row r="197" spans="1:105" ht="12" customHeight="1" x14ac:dyDescent="0.25">
      <c r="A197" s="121" t="s">
        <v>92</v>
      </c>
      <c r="B197" s="122">
        <f t="shared" ref="B197:W197" si="100">B198</f>
        <v>0.12122692198788915</v>
      </c>
      <c r="C197" s="122">
        <f t="shared" si="100"/>
        <v>0.14158335017392901</v>
      </c>
      <c r="D197" s="122">
        <f t="shared" si="100"/>
        <v>0.16416699071031482</v>
      </c>
      <c r="E197" s="122">
        <f t="shared" si="100"/>
        <v>0.19580132034458361</v>
      </c>
      <c r="F197" s="122">
        <f t="shared" si="100"/>
        <v>0.2355770792569839</v>
      </c>
      <c r="G197" s="122">
        <f t="shared" si="100"/>
        <v>0.29262359274812749</v>
      </c>
      <c r="H197" s="122">
        <f t="shared" si="100"/>
        <v>0.42203453132807572</v>
      </c>
      <c r="I197" s="122">
        <f t="shared" si="100"/>
        <v>0.63212846644366194</v>
      </c>
      <c r="J197" s="122">
        <f t="shared" si="100"/>
        <v>0.92410908710574624</v>
      </c>
      <c r="K197" s="122">
        <f t="shared" si="100"/>
        <v>1.3398885272853434</v>
      </c>
      <c r="L197" s="122">
        <f t="shared" si="100"/>
        <v>2.7114035569364567</v>
      </c>
      <c r="M197" s="122">
        <f t="shared" si="100"/>
        <v>1.9606169339089872</v>
      </c>
      <c r="N197" s="122">
        <f t="shared" si="100"/>
        <v>2.9114576401286953</v>
      </c>
      <c r="O197" s="122">
        <f t="shared" si="100"/>
        <v>3.4939455884180872</v>
      </c>
      <c r="P197" s="122">
        <f t="shared" si="100"/>
        <v>4.1462934607200523</v>
      </c>
      <c r="Q197" s="122">
        <f t="shared" si="100"/>
        <v>8.748013880622528</v>
      </c>
      <c r="R197" s="122">
        <f t="shared" si="100"/>
        <v>6.1014786265408301</v>
      </c>
      <c r="S197" s="122">
        <f t="shared" si="100"/>
        <v>7.4162077389863548</v>
      </c>
      <c r="T197" s="122">
        <f t="shared" si="100"/>
        <v>9.9919699817217733</v>
      </c>
      <c r="U197" s="122">
        <f t="shared" si="100"/>
        <v>15.695196856402463</v>
      </c>
      <c r="V197" s="122">
        <f t="shared" si="100"/>
        <v>10.574538890576788</v>
      </c>
      <c r="W197" s="122">
        <f t="shared" si="100"/>
        <v>13.872751167608083</v>
      </c>
      <c r="DA197" s="130" t="s">
        <v>2435</v>
      </c>
    </row>
    <row r="198" spans="1:105" ht="12" customHeight="1" x14ac:dyDescent="0.25">
      <c r="A198" s="97" t="s">
        <v>53</v>
      </c>
      <c r="B198" s="98">
        <f>RES_hhdet_tesh!B29</f>
        <v>0.12122692198788915</v>
      </c>
      <c r="C198" s="98">
        <f>RES_hhdet_tesh!C29</f>
        <v>0.14158335017392901</v>
      </c>
      <c r="D198" s="98">
        <f>RES_hhdet_tesh!D29</f>
        <v>0.16416699071031482</v>
      </c>
      <c r="E198" s="98">
        <f>RES_hhdet_tesh!E29</f>
        <v>0.19580132034458361</v>
      </c>
      <c r="F198" s="98">
        <f>RES_hhdet_tesh!F29</f>
        <v>0.2355770792569839</v>
      </c>
      <c r="G198" s="98">
        <f>RES_hhdet_tesh!G29</f>
        <v>0.29262359274812749</v>
      </c>
      <c r="H198" s="98">
        <f>RES_hhdet_tesh!H29</f>
        <v>0.42203453132807572</v>
      </c>
      <c r="I198" s="98">
        <f>RES_hhdet_tesh!I29</f>
        <v>0.63212846644366194</v>
      </c>
      <c r="J198" s="98">
        <f>RES_hhdet_tesh!J29</f>
        <v>0.92410908710574624</v>
      </c>
      <c r="K198" s="98">
        <f>RES_hhdet_tesh!K29</f>
        <v>1.3398885272853434</v>
      </c>
      <c r="L198" s="98">
        <f>RES_hhdet_tesh!L29</f>
        <v>2.7114035569364567</v>
      </c>
      <c r="M198" s="98">
        <f>RES_hhdet_tesh!M29</f>
        <v>1.9606169339089872</v>
      </c>
      <c r="N198" s="98">
        <f>RES_hhdet_tesh!N29</f>
        <v>2.9114576401286953</v>
      </c>
      <c r="O198" s="98">
        <f>RES_hhdet_tesh!O29</f>
        <v>3.4939455884180872</v>
      </c>
      <c r="P198" s="98">
        <f>RES_hhdet_tesh!P29</f>
        <v>4.1462934607200523</v>
      </c>
      <c r="Q198" s="98">
        <f>RES_hhdet_tesh!Q29</f>
        <v>8.748013880622528</v>
      </c>
      <c r="R198" s="98">
        <f>RES_hhdet_tesh!R29</f>
        <v>6.1014786265408301</v>
      </c>
      <c r="S198" s="98">
        <f>RES_hhdet_tesh!S29</f>
        <v>7.4162077389863548</v>
      </c>
      <c r="T198" s="98">
        <f>RES_hhdet_tesh!T29</f>
        <v>9.9919699817217733</v>
      </c>
      <c r="U198" s="98">
        <f>RES_hhdet_tesh!U29</f>
        <v>15.695196856402463</v>
      </c>
      <c r="V198" s="98">
        <f>RES_hhdet_tesh!V29</f>
        <v>10.574538890576788</v>
      </c>
      <c r="W198" s="98">
        <f>RES_hhdet_tesh!W29</f>
        <v>13.872751167608083</v>
      </c>
      <c r="DA198" s="63" t="s">
        <v>2436</v>
      </c>
    </row>
    <row r="199" spans="1:105" ht="12" customHeight="1" x14ac:dyDescent="0.25">
      <c r="A199" s="121" t="s">
        <v>55</v>
      </c>
      <c r="B199" s="122">
        <v>743.30573274911296</v>
      </c>
      <c r="C199" s="122">
        <v>711.84699620678794</v>
      </c>
      <c r="D199" s="122">
        <v>628.40562275988088</v>
      </c>
      <c r="E199" s="122">
        <v>968.97252484681633</v>
      </c>
      <c r="F199" s="122">
        <v>946.41350520629726</v>
      </c>
      <c r="G199" s="122">
        <v>811.66417969224221</v>
      </c>
      <c r="H199" s="122">
        <v>928.86909351296811</v>
      </c>
      <c r="I199" s="122">
        <v>884.82907786465682</v>
      </c>
      <c r="J199" s="122">
        <v>929.03610534324332</v>
      </c>
      <c r="K199" s="122">
        <v>979.41806526722894</v>
      </c>
      <c r="L199" s="122">
        <v>1043.610976475929</v>
      </c>
      <c r="M199" s="122">
        <v>1034.2736442809985</v>
      </c>
      <c r="N199" s="122">
        <v>1034.9378430425609</v>
      </c>
      <c r="O199" s="122">
        <v>1102.2759045402504</v>
      </c>
      <c r="P199" s="122">
        <v>1109.2966867246855</v>
      </c>
      <c r="Q199" s="122">
        <v>1144.5956932518895</v>
      </c>
      <c r="R199" s="122">
        <v>1171.2431749035495</v>
      </c>
      <c r="S199" s="122">
        <v>1190.1824359141301</v>
      </c>
      <c r="T199" s="122">
        <v>1176.2528839320178</v>
      </c>
      <c r="U199" s="122">
        <v>1273.7990621114959</v>
      </c>
      <c r="V199" s="122">
        <v>1314.2653581171512</v>
      </c>
      <c r="W199" s="122">
        <v>1293.7756749818482</v>
      </c>
      <c r="DA199" s="130" t="s">
        <v>2437</v>
      </c>
    </row>
    <row r="200" spans="1:105" ht="12" customHeight="1" x14ac:dyDescent="0.25">
      <c r="A200" s="97" t="s">
        <v>141</v>
      </c>
      <c r="B200" s="98">
        <v>731.00321543034829</v>
      </c>
      <c r="C200" s="98">
        <v>767.36680237870223</v>
      </c>
      <c r="D200" s="98">
        <v>781.63795870954527</v>
      </c>
      <c r="E200" s="98">
        <v>824.77197508068764</v>
      </c>
      <c r="F200" s="98">
        <v>855.1447279955496</v>
      </c>
      <c r="G200" s="98">
        <v>867.98955017750586</v>
      </c>
      <c r="H200" s="98">
        <v>886.05433914113496</v>
      </c>
      <c r="I200" s="98">
        <v>925.54487360780706</v>
      </c>
      <c r="J200" s="98">
        <v>955.5835532675452</v>
      </c>
      <c r="K200" s="98">
        <v>993.33882023827482</v>
      </c>
      <c r="L200" s="98">
        <v>1014.7969990104519</v>
      </c>
      <c r="M200" s="98">
        <v>1015.869292573985</v>
      </c>
      <c r="N200" s="98">
        <v>1074.1907085636049</v>
      </c>
      <c r="O200" s="98">
        <v>1070.2770663551939</v>
      </c>
      <c r="P200" s="98">
        <v>1095.258431857605</v>
      </c>
      <c r="Q200" s="98">
        <v>1104.0721248249217</v>
      </c>
      <c r="R200" s="98">
        <v>1149.2375345902835</v>
      </c>
      <c r="S200" s="98">
        <v>1187.7029434407477</v>
      </c>
      <c r="T200" s="98">
        <v>1240.2715298556175</v>
      </c>
      <c r="U200" s="98">
        <v>1326.1296748503191</v>
      </c>
      <c r="V200" s="98">
        <v>1321.7424616167059</v>
      </c>
      <c r="W200" s="98">
        <v>1281.5611110271191</v>
      </c>
      <c r="DA200" s="63" t="s">
        <v>2438</v>
      </c>
    </row>
    <row r="201" spans="1:105" ht="12" customHeight="1" x14ac:dyDescent="0.25">
      <c r="A201" s="97" t="s">
        <v>140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984.00528397295432</v>
      </c>
      <c r="L201" s="98">
        <v>1005.2370415422049</v>
      </c>
      <c r="M201" s="98">
        <v>1006.570976363879</v>
      </c>
      <c r="N201" s="98">
        <v>1065.4183674732633</v>
      </c>
      <c r="O201" s="98">
        <v>1068.7920741563851</v>
      </c>
      <c r="P201" s="98">
        <v>1096.7468440927851</v>
      </c>
      <c r="Q201" s="98">
        <v>1109.6375655581594</v>
      </c>
      <c r="R201" s="98">
        <v>1164.3089087664839</v>
      </c>
      <c r="S201" s="98">
        <v>1204.7066778734245</v>
      </c>
      <c r="T201" s="98">
        <v>1243.8776766672506</v>
      </c>
      <c r="U201" s="98">
        <v>1327.6858663374262</v>
      </c>
      <c r="V201" s="98">
        <v>1319.1491192758006</v>
      </c>
      <c r="W201" s="98">
        <v>1275.6061847677709</v>
      </c>
      <c r="DA201" s="63" t="s">
        <v>2439</v>
      </c>
    </row>
    <row r="202" spans="1:105" ht="12" customHeight="1" x14ac:dyDescent="0.25">
      <c r="A202" s="100" t="s">
        <v>50</v>
      </c>
      <c r="B202" s="101">
        <v>0</v>
      </c>
      <c r="C202" s="101">
        <v>0</v>
      </c>
      <c r="D202" s="101">
        <v>0</v>
      </c>
      <c r="E202" s="101">
        <v>0</v>
      </c>
      <c r="F202" s="101">
        <v>0</v>
      </c>
      <c r="G202" s="101">
        <v>0</v>
      </c>
      <c r="H202" s="101">
        <v>0</v>
      </c>
      <c r="I202" s="101">
        <v>0</v>
      </c>
      <c r="J202" s="101">
        <v>0</v>
      </c>
      <c r="K202" s="101">
        <v>485.30743934357292</v>
      </c>
      <c r="L202" s="101">
        <v>517.96169901226801</v>
      </c>
      <c r="M202" s="101">
        <v>500.29182229979961</v>
      </c>
      <c r="N202" s="101">
        <v>511.81354917468701</v>
      </c>
      <c r="O202" s="101">
        <v>527.82900253454181</v>
      </c>
      <c r="P202" s="101">
        <v>531.13058757385647</v>
      </c>
      <c r="Q202" s="101">
        <v>544.46278537531919</v>
      </c>
      <c r="R202" s="101">
        <v>564.88918241684269</v>
      </c>
      <c r="S202" s="101">
        <v>574.25265294114729</v>
      </c>
      <c r="T202" s="101">
        <v>693.98708816095188</v>
      </c>
      <c r="U202" s="101">
        <v>672.70344838973949</v>
      </c>
      <c r="V202" s="101">
        <v>656.74211957575778</v>
      </c>
      <c r="W202" s="101">
        <v>617.07721404693234</v>
      </c>
      <c r="DA202" s="131" t="s">
        <v>2440</v>
      </c>
    </row>
    <row r="203" spans="1:105" ht="12" customHeight="1" x14ac:dyDescent="0.25">
      <c r="A203" s="103" t="s">
        <v>52</v>
      </c>
      <c r="B203" s="104">
        <v>0</v>
      </c>
      <c r="C203" s="104">
        <v>0</v>
      </c>
      <c r="D203" s="104">
        <v>0</v>
      </c>
      <c r="E203" s="104">
        <v>0</v>
      </c>
      <c r="F203" s="104">
        <v>0</v>
      </c>
      <c r="G203" s="104">
        <v>0</v>
      </c>
      <c r="H203" s="104">
        <v>0</v>
      </c>
      <c r="I203" s="104">
        <v>0</v>
      </c>
      <c r="J203" s="104">
        <v>0</v>
      </c>
      <c r="K203" s="104">
        <v>498.69784462938134</v>
      </c>
      <c r="L203" s="104">
        <v>487.27534252993701</v>
      </c>
      <c r="M203" s="104">
        <v>506.27915406407942</v>
      </c>
      <c r="N203" s="104">
        <v>553.60481829857622</v>
      </c>
      <c r="O203" s="104">
        <v>540.96307162184314</v>
      </c>
      <c r="P203" s="104">
        <v>565.61625651892837</v>
      </c>
      <c r="Q203" s="104">
        <v>565.17478018284021</v>
      </c>
      <c r="R203" s="104">
        <v>599.41972634964134</v>
      </c>
      <c r="S203" s="104">
        <v>630.45402493227709</v>
      </c>
      <c r="T203" s="104">
        <v>549.89058850629885</v>
      </c>
      <c r="U203" s="104">
        <v>654.9824179476866</v>
      </c>
      <c r="V203" s="104">
        <v>662.406999700043</v>
      </c>
      <c r="W203" s="104">
        <v>658.52897072083874</v>
      </c>
      <c r="DA203" s="132" t="s">
        <v>2441</v>
      </c>
    </row>
    <row r="204" spans="1:105" ht="12" customHeight="1" x14ac:dyDescent="0.25">
      <c r="A204" s="106" t="s">
        <v>122</v>
      </c>
      <c r="B204" s="101">
        <v>757.3634408498516</v>
      </c>
      <c r="C204" s="101">
        <v>655.46170715259177</v>
      </c>
      <c r="D204" s="101">
        <v>500.24569562804686</v>
      </c>
      <c r="E204" s="101">
        <v>1062.1306071852264</v>
      </c>
      <c r="F204" s="101">
        <v>991.9351367625228</v>
      </c>
      <c r="G204" s="101">
        <v>789.83373026016727</v>
      </c>
      <c r="H204" s="101">
        <v>944.79439277982169</v>
      </c>
      <c r="I204" s="101">
        <v>871.04029123145438</v>
      </c>
      <c r="J204" s="101">
        <v>920.9362051468413</v>
      </c>
      <c r="K204" s="101">
        <v>975.71967029792268</v>
      </c>
      <c r="L204" s="101">
        <v>1050.9233368253276</v>
      </c>
      <c r="M204" s="101">
        <v>1038.4962472982152</v>
      </c>
      <c r="N204" s="101">
        <v>1027.5438876109156</v>
      </c>
      <c r="O204" s="101">
        <v>1106.6842358326496</v>
      </c>
      <c r="P204" s="101">
        <v>1109.3393924042873</v>
      </c>
      <c r="Q204" s="101">
        <v>1146.7420401541985</v>
      </c>
      <c r="R204" s="101">
        <v>1171.075781641227</v>
      </c>
      <c r="S204" s="101">
        <v>1188.3128010693497</v>
      </c>
      <c r="T204" s="101">
        <v>1167.3128742006368</v>
      </c>
      <c r="U204" s="101">
        <v>1267.1171181208085</v>
      </c>
      <c r="V204" s="101">
        <v>1313.9513878000523</v>
      </c>
      <c r="W204" s="101">
        <v>1297.0960905800066</v>
      </c>
      <c r="DA204" s="131" t="s">
        <v>2442</v>
      </c>
    </row>
    <row r="205" spans="1:105" ht="12" customHeight="1" x14ac:dyDescent="0.25">
      <c r="A205" s="107" t="s">
        <v>121</v>
      </c>
      <c r="B205" s="104">
        <v>0</v>
      </c>
      <c r="C205" s="104">
        <v>0</v>
      </c>
      <c r="D205" s="104">
        <v>0</v>
      </c>
      <c r="E205" s="104">
        <v>0</v>
      </c>
      <c r="F205" s="104">
        <v>0</v>
      </c>
      <c r="G205" s="104">
        <v>0</v>
      </c>
      <c r="H205" s="104">
        <v>0</v>
      </c>
      <c r="I205" s="104">
        <v>0</v>
      </c>
      <c r="J205" s="104">
        <v>0</v>
      </c>
      <c r="K205" s="104">
        <v>974.82693442729101</v>
      </c>
      <c r="L205" s="104">
        <v>1049.9696753675385</v>
      </c>
      <c r="M205" s="104">
        <v>1037.760040427788</v>
      </c>
      <c r="N205" s="104">
        <v>1027.2035660098197</v>
      </c>
      <c r="O205" s="104">
        <v>1107.5622114898699</v>
      </c>
      <c r="P205" s="104">
        <v>1113.8708896893954</v>
      </c>
      <c r="Q205" s="104">
        <v>1152.2202903813752</v>
      </c>
      <c r="R205" s="104">
        <v>1176.1942674286906</v>
      </c>
      <c r="S205" s="104">
        <v>1192.2447500833343</v>
      </c>
      <c r="T205" s="104">
        <v>1168.4542528028674</v>
      </c>
      <c r="U205" s="104">
        <v>1267.2016009401716</v>
      </c>
      <c r="V205" s="104">
        <v>1313.1714978432055</v>
      </c>
      <c r="W205" s="104">
        <v>1294.918442545913</v>
      </c>
      <c r="DA205" s="132" t="s">
        <v>2443</v>
      </c>
    </row>
    <row r="206" spans="1:105" ht="12" customHeight="1" x14ac:dyDescent="0.25">
      <c r="A206" s="108" t="s">
        <v>53</v>
      </c>
      <c r="B206" s="98">
        <v>0</v>
      </c>
      <c r="C206" s="98">
        <v>0</v>
      </c>
      <c r="D206" s="98">
        <v>0</v>
      </c>
      <c r="E206" s="98">
        <v>0</v>
      </c>
      <c r="F206" s="98">
        <v>0</v>
      </c>
      <c r="G206" s="98">
        <v>0</v>
      </c>
      <c r="H206" s="98">
        <v>0</v>
      </c>
      <c r="I206" s="98">
        <v>0</v>
      </c>
      <c r="J206" s="98">
        <v>0</v>
      </c>
      <c r="K206" s="98">
        <v>480.81340382479419</v>
      </c>
      <c r="L206" s="98">
        <v>541.77633570697219</v>
      </c>
      <c r="M206" s="98">
        <v>515.9096205959188</v>
      </c>
      <c r="N206" s="98">
        <v>492.93208967451034</v>
      </c>
      <c r="O206" s="98">
        <v>547.47309039345873</v>
      </c>
      <c r="P206" s="98">
        <v>539.87003945800836</v>
      </c>
      <c r="Q206" s="98">
        <v>566.69494282398136</v>
      </c>
      <c r="R206" s="98">
        <v>573.18346450425997</v>
      </c>
      <c r="S206" s="98">
        <v>570.59529895397691</v>
      </c>
      <c r="T206" s="98">
        <v>644.34150011416727</v>
      </c>
      <c r="U206" s="98">
        <v>641.75298558131294</v>
      </c>
      <c r="V206" s="98">
        <v>656.21620811722221</v>
      </c>
      <c r="W206" s="98">
        <v>621.17049416004011</v>
      </c>
      <c r="DA206" s="63" t="s">
        <v>2444</v>
      </c>
    </row>
    <row r="207" spans="1:105" ht="12" customHeight="1" x14ac:dyDescent="0.25">
      <c r="A207" s="108" t="s">
        <v>52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494.01353060249693</v>
      </c>
      <c r="L207" s="98">
        <v>508.19333966056627</v>
      </c>
      <c r="M207" s="98">
        <v>521.85041983186954</v>
      </c>
      <c r="N207" s="98">
        <v>534.27147633530933</v>
      </c>
      <c r="O207" s="98">
        <v>560.08912109641108</v>
      </c>
      <c r="P207" s="98">
        <v>574.00085023138706</v>
      </c>
      <c r="Q207" s="98">
        <v>585.52534755739384</v>
      </c>
      <c r="R207" s="98">
        <v>603.01080292443044</v>
      </c>
      <c r="S207" s="98">
        <v>621.64945112935754</v>
      </c>
      <c r="T207" s="98">
        <v>524.11275268870008</v>
      </c>
      <c r="U207" s="98">
        <v>625.44861535885877</v>
      </c>
      <c r="V207" s="98">
        <v>656.95528972598322</v>
      </c>
      <c r="W207" s="98">
        <v>673.74794838587286</v>
      </c>
      <c r="DA207" s="63" t="s">
        <v>2445</v>
      </c>
    </row>
    <row r="208" spans="1:105" ht="12" customHeight="1" x14ac:dyDescent="0.25">
      <c r="A208" s="121" t="s">
        <v>54</v>
      </c>
      <c r="B208" s="122">
        <v>362.533336409762</v>
      </c>
      <c r="C208" s="122">
        <v>362.03864176577889</v>
      </c>
      <c r="D208" s="122">
        <v>373.35486506064916</v>
      </c>
      <c r="E208" s="122">
        <v>573.39507368069019</v>
      </c>
      <c r="F208" s="122">
        <v>562.55104076854923</v>
      </c>
      <c r="G208" s="122">
        <v>512.45441856446155</v>
      </c>
      <c r="H208" s="122">
        <v>549.31401841743775</v>
      </c>
      <c r="I208" s="122">
        <v>548.83899527528911</v>
      </c>
      <c r="J208" s="122">
        <v>571.7338651701026</v>
      </c>
      <c r="K208" s="122">
        <v>586.19187070063469</v>
      </c>
      <c r="L208" s="122">
        <v>615.39769055645525</v>
      </c>
      <c r="M208" s="122">
        <v>581.18632182928889</v>
      </c>
      <c r="N208" s="122">
        <v>577.88679516622904</v>
      </c>
      <c r="O208" s="122">
        <v>569.34841246078577</v>
      </c>
      <c r="P208" s="122">
        <v>551.19945667263312</v>
      </c>
      <c r="Q208" s="122">
        <v>549.31689681501007</v>
      </c>
      <c r="R208" s="122">
        <v>560.10011220877175</v>
      </c>
      <c r="S208" s="122">
        <v>568.69660382919085</v>
      </c>
      <c r="T208" s="122">
        <v>581.01859881369523</v>
      </c>
      <c r="U208" s="122">
        <v>601.48782472524681</v>
      </c>
      <c r="V208" s="122">
        <v>583.65661430789669</v>
      </c>
      <c r="W208" s="122">
        <v>569.90511278531721</v>
      </c>
      <c r="DA208" s="130" t="s">
        <v>2446</v>
      </c>
    </row>
    <row r="209" spans="1:105" ht="12" customHeight="1" x14ac:dyDescent="0.25">
      <c r="A209" s="97" t="s">
        <v>50</v>
      </c>
      <c r="B209" s="98">
        <v>361.23804877310943</v>
      </c>
      <c r="C209" s="98">
        <v>370.0849725103771</v>
      </c>
      <c r="D209" s="98">
        <v>401.7389073587064</v>
      </c>
      <c r="E209" s="98">
        <v>534.42283718915314</v>
      </c>
      <c r="F209" s="98">
        <v>537.04296471746329</v>
      </c>
      <c r="G209" s="98">
        <v>525.67705654200381</v>
      </c>
      <c r="H209" s="98">
        <v>534.78039745402532</v>
      </c>
      <c r="I209" s="98">
        <v>558.20334485558783</v>
      </c>
      <c r="J209" s="98">
        <v>576.08320347341134</v>
      </c>
      <c r="K209" s="98">
        <v>595.12863726385831</v>
      </c>
      <c r="L209" s="98">
        <v>603.77526187283354</v>
      </c>
      <c r="M209" s="98">
        <v>578.62769739443354</v>
      </c>
      <c r="N209" s="98">
        <v>580.84932285044067</v>
      </c>
      <c r="O209" s="98">
        <v>557.86473079544737</v>
      </c>
      <c r="P209" s="98">
        <v>552.66780172514007</v>
      </c>
      <c r="Q209" s="98">
        <v>549.8929706828792</v>
      </c>
      <c r="R209" s="98">
        <v>557.98108728295824</v>
      </c>
      <c r="S209" s="98">
        <v>564.10628417946509</v>
      </c>
      <c r="T209" s="98">
        <v>582.15556876519361</v>
      </c>
      <c r="U209" s="98">
        <v>610.23324585231353</v>
      </c>
      <c r="V209" s="98">
        <v>580.9508879349163</v>
      </c>
      <c r="W209" s="98">
        <v>563.06525730479905</v>
      </c>
      <c r="DA209" s="63" t="s">
        <v>2447</v>
      </c>
    </row>
    <row r="210" spans="1:105" ht="12" customHeight="1" x14ac:dyDescent="0.25">
      <c r="A210" s="109" t="s">
        <v>120</v>
      </c>
      <c r="B210" s="33">
        <v>369.69618704184353</v>
      </c>
      <c r="C210" s="33">
        <v>321.30935960771109</v>
      </c>
      <c r="D210" s="33">
        <v>254.10518936036263</v>
      </c>
      <c r="E210" s="33">
        <v>687.99462653962621</v>
      </c>
      <c r="F210" s="33">
        <v>623.66107965101321</v>
      </c>
      <c r="G210" s="33">
        <v>483.0217137405096</v>
      </c>
      <c r="H210" s="33">
        <v>580.34459761858682</v>
      </c>
      <c r="I210" s="33">
        <v>528.23451801553244</v>
      </c>
      <c r="J210" s="33">
        <v>562.60681021992707</v>
      </c>
      <c r="K210" s="33">
        <v>568.58942120628058</v>
      </c>
      <c r="L210" s="33">
        <v>636.45670782114632</v>
      </c>
      <c r="M210" s="33">
        <v>585.5716785426273</v>
      </c>
      <c r="N210" s="33">
        <v>572.98152591003736</v>
      </c>
      <c r="O210" s="33">
        <v>587.67856488823656</v>
      </c>
      <c r="P210" s="33">
        <v>548.81933365880684</v>
      </c>
      <c r="Q210" s="33">
        <v>548.36311812775216</v>
      </c>
      <c r="R210" s="33">
        <v>563.6958677728021</v>
      </c>
      <c r="S210" s="33">
        <v>576.86467261767382</v>
      </c>
      <c r="T210" s="33">
        <v>578.84538118535386</v>
      </c>
      <c r="U210" s="33">
        <v>584.12816378801972</v>
      </c>
      <c r="V210" s="33">
        <v>589.00043597151205</v>
      </c>
      <c r="W210" s="33">
        <v>584.90971553877728</v>
      </c>
      <c r="DA210" s="60" t="s">
        <v>2448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3496.0859284163007</v>
      </c>
      <c r="C212" s="117">
        <f t="shared" si="101"/>
        <v>3935.6389460490841</v>
      </c>
      <c r="D212" s="117">
        <f t="shared" si="101"/>
        <v>3793.4415847938249</v>
      </c>
      <c r="E212" s="117">
        <f t="shared" si="101"/>
        <v>3672.3275363243979</v>
      </c>
      <c r="F212" s="117">
        <f t="shared" si="101"/>
        <v>3564.4851596991057</v>
      </c>
      <c r="G212" s="117">
        <f t="shared" si="101"/>
        <v>3658.7174342957906</v>
      </c>
      <c r="H212" s="117">
        <f t="shared" si="101"/>
        <v>3799.1361953434416</v>
      </c>
      <c r="I212" s="117">
        <f t="shared" si="101"/>
        <v>3659.7852369795728</v>
      </c>
      <c r="J212" s="117">
        <f t="shared" si="101"/>
        <v>3663.2602484181925</v>
      </c>
      <c r="K212" s="117">
        <f t="shared" si="101"/>
        <v>3698.8696340077595</v>
      </c>
      <c r="L212" s="117">
        <f t="shared" si="101"/>
        <v>4132.3895278428172</v>
      </c>
      <c r="M212" s="117">
        <f t="shared" si="101"/>
        <v>3553.1031921284007</v>
      </c>
      <c r="N212" s="117">
        <f t="shared" si="101"/>
        <v>3747.0923798610206</v>
      </c>
      <c r="O212" s="117">
        <f t="shared" si="101"/>
        <v>3539.6774299241542</v>
      </c>
      <c r="P212" s="117">
        <f t="shared" si="101"/>
        <v>3215.2733380423924</v>
      </c>
      <c r="Q212" s="117">
        <f t="shared" si="101"/>
        <v>3221.1824049837774</v>
      </c>
      <c r="R212" s="117">
        <f t="shared" ref="R212:V212" si="102">R213+R216+R218+R227</f>
        <v>3439.848304540546</v>
      </c>
      <c r="S212" s="117">
        <f t="shared" si="102"/>
        <v>3483.5781691300763</v>
      </c>
      <c r="T212" s="117">
        <f t="shared" si="102"/>
        <v>3561.2738348991138</v>
      </c>
      <c r="U212" s="117">
        <f t="shared" si="102"/>
        <v>3720.7228718964498</v>
      </c>
      <c r="V212" s="117">
        <f t="shared" si="102"/>
        <v>3673.6596661528383</v>
      </c>
      <c r="W212" s="117">
        <f t="shared" ref="W212" si="103">W213+W216+W218+W227</f>
        <v>3608.5317349764682</v>
      </c>
      <c r="DA212" s="129" t="s">
        <v>2599</v>
      </c>
    </row>
    <row r="213" spans="1:105" ht="12" customHeight="1" x14ac:dyDescent="0.25">
      <c r="A213" s="121" t="s">
        <v>57</v>
      </c>
      <c r="B213" s="122">
        <f t="shared" ref="B213:Q213" si="104">SUM(B214:B215)</f>
        <v>3217.0942113986921</v>
      </c>
      <c r="C213" s="122">
        <f t="shared" si="104"/>
        <v>3657.4782155897847</v>
      </c>
      <c r="D213" s="122">
        <f t="shared" si="104"/>
        <v>3522.3059412248595</v>
      </c>
      <c r="E213" s="122">
        <f t="shared" si="104"/>
        <v>3386.1273925815481</v>
      </c>
      <c r="F213" s="122">
        <f t="shared" si="104"/>
        <v>3302.6857256246794</v>
      </c>
      <c r="G213" s="122">
        <f t="shared" si="104"/>
        <v>3421.5731112714034</v>
      </c>
      <c r="H213" s="122">
        <f t="shared" si="104"/>
        <v>3564.6641285674759</v>
      </c>
      <c r="I213" s="122">
        <f t="shared" si="104"/>
        <v>3421.3770324765578</v>
      </c>
      <c r="J213" s="122">
        <f t="shared" si="104"/>
        <v>3426.8976676774319</v>
      </c>
      <c r="K213" s="122">
        <f t="shared" si="104"/>
        <v>3465.5182182988947</v>
      </c>
      <c r="L213" s="122">
        <f t="shared" si="104"/>
        <v>3905.1020522331278</v>
      </c>
      <c r="M213" s="122">
        <f t="shared" si="104"/>
        <v>3341.7472332539992</v>
      </c>
      <c r="N213" s="122">
        <f t="shared" si="104"/>
        <v>3543.5137415757481</v>
      </c>
      <c r="O213" s="122">
        <f t="shared" si="104"/>
        <v>3358.151961069058</v>
      </c>
      <c r="P213" s="122">
        <f t="shared" si="104"/>
        <v>3040.052352656483</v>
      </c>
      <c r="Q213" s="122">
        <f t="shared" si="104"/>
        <v>3049.459536632558</v>
      </c>
      <c r="R213" s="122">
        <f t="shared" ref="R213:V213" si="105">SUM(R214:R215)</f>
        <v>3263.9211154840709</v>
      </c>
      <c r="S213" s="122">
        <f t="shared" si="105"/>
        <v>3302.7208442851347</v>
      </c>
      <c r="T213" s="122">
        <f t="shared" si="105"/>
        <v>3371.0019882701181</v>
      </c>
      <c r="U213" s="122">
        <f t="shared" si="105"/>
        <v>3520.7387235025676</v>
      </c>
      <c r="V213" s="122">
        <f t="shared" si="105"/>
        <v>3483.887969753328</v>
      </c>
      <c r="W213" s="122">
        <f t="shared" ref="W213" si="106">SUM(W214:W215)</f>
        <v>3420.1115683720905</v>
      </c>
      <c r="DA213" s="130" t="s">
        <v>2600</v>
      </c>
    </row>
    <row r="214" spans="1:105" ht="12" customHeight="1" x14ac:dyDescent="0.25">
      <c r="A214" s="97" t="s">
        <v>74</v>
      </c>
      <c r="B214" s="98">
        <v>3217.0942113986921</v>
      </c>
      <c r="C214" s="98">
        <v>3657.4782155897847</v>
      </c>
      <c r="D214" s="98">
        <v>3522.3059412248595</v>
      </c>
      <c r="E214" s="98">
        <v>3386.1273925815481</v>
      </c>
      <c r="F214" s="98">
        <v>3302.6857256246794</v>
      </c>
      <c r="G214" s="98">
        <v>3421.5731112714034</v>
      </c>
      <c r="H214" s="98">
        <v>3564.6641285674759</v>
      </c>
      <c r="I214" s="98">
        <v>3421.3770324765578</v>
      </c>
      <c r="J214" s="98">
        <v>3426.8976676774319</v>
      </c>
      <c r="K214" s="98">
        <v>3465.5182182988947</v>
      </c>
      <c r="L214" s="98">
        <v>3905.1020522331278</v>
      </c>
      <c r="M214" s="98">
        <v>3341.7472332539992</v>
      </c>
      <c r="N214" s="98">
        <v>3543.5137415757481</v>
      </c>
      <c r="O214" s="98">
        <v>3358.151961069058</v>
      </c>
      <c r="P214" s="98">
        <v>3040.052352656483</v>
      </c>
      <c r="Q214" s="98">
        <v>3049.459536632558</v>
      </c>
      <c r="R214" s="98">
        <v>3263.9211154840709</v>
      </c>
      <c r="S214" s="98">
        <v>3302.7208442851347</v>
      </c>
      <c r="T214" s="98">
        <v>3371.0019882701181</v>
      </c>
      <c r="U214" s="98">
        <v>3520.7387235025676</v>
      </c>
      <c r="V214" s="98">
        <v>3483.887969753328</v>
      </c>
      <c r="W214" s="98">
        <v>3420.1115683720905</v>
      </c>
      <c r="DA214" s="63" t="s">
        <v>2601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2602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2603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2604</v>
      </c>
    </row>
    <row r="218" spans="1:105" ht="12" customHeight="1" x14ac:dyDescent="0.25">
      <c r="A218" s="121" t="s">
        <v>55</v>
      </c>
      <c r="B218" s="122">
        <v>160.41408623201735</v>
      </c>
      <c r="C218" s="122">
        <v>158.55743151215216</v>
      </c>
      <c r="D218" s="122">
        <v>145.70057693370075</v>
      </c>
      <c r="E218" s="122">
        <v>132.22347720710746</v>
      </c>
      <c r="F218" s="122">
        <v>115.78177877932406</v>
      </c>
      <c r="G218" s="122">
        <v>97.756932689824396</v>
      </c>
      <c r="H218" s="122">
        <v>95.012578145114034</v>
      </c>
      <c r="I218" s="122">
        <v>91.720560799543975</v>
      </c>
      <c r="J218" s="122">
        <v>87.321238726427808</v>
      </c>
      <c r="K218" s="122">
        <v>82.678821878093572</v>
      </c>
      <c r="L218" s="122">
        <v>78.86233391387897</v>
      </c>
      <c r="M218" s="122">
        <v>72.024967484147538</v>
      </c>
      <c r="N218" s="122">
        <v>65.601427498578389</v>
      </c>
      <c r="O218" s="122">
        <v>50.936590825911225</v>
      </c>
      <c r="P218" s="122">
        <v>45.12877242965785</v>
      </c>
      <c r="Q218" s="122">
        <v>41.276874118820906</v>
      </c>
      <c r="R218" s="122">
        <v>42.407729549604085</v>
      </c>
      <c r="S218" s="122">
        <v>43.664074650806036</v>
      </c>
      <c r="T218" s="122">
        <v>45.326778415291869</v>
      </c>
      <c r="U218" s="122">
        <v>46.503738918293514</v>
      </c>
      <c r="V218" s="122">
        <v>44.331410793884253</v>
      </c>
      <c r="W218" s="122">
        <v>43.136839273356422</v>
      </c>
      <c r="DA218" s="130" t="s">
        <v>2605</v>
      </c>
    </row>
    <row r="219" spans="1:105" ht="12" customHeight="1" x14ac:dyDescent="0.25">
      <c r="A219" s="97" t="s">
        <v>141</v>
      </c>
      <c r="B219" s="98">
        <v>300.79949329133171</v>
      </c>
      <c r="C219" s="98">
        <v>314.68109448051882</v>
      </c>
      <c r="D219" s="98">
        <v>319.90510601242494</v>
      </c>
      <c r="E219" s="98">
        <v>336.89383566287307</v>
      </c>
      <c r="F219" s="98">
        <v>347.91891910616414</v>
      </c>
      <c r="G219" s="98">
        <v>349.98240648914856</v>
      </c>
      <c r="H219" s="98">
        <v>350.45143221955527</v>
      </c>
      <c r="I219" s="98">
        <v>362.55480592224808</v>
      </c>
      <c r="J219" s="98">
        <v>373.51686849543069</v>
      </c>
      <c r="K219" s="98">
        <v>386.93068389564149</v>
      </c>
      <c r="L219" s="98">
        <v>394.38883876448989</v>
      </c>
      <c r="M219" s="98">
        <v>393.44234099230744</v>
      </c>
      <c r="N219" s="98">
        <v>411.50051927036179</v>
      </c>
      <c r="O219" s="98">
        <v>400.48696136411934</v>
      </c>
      <c r="P219" s="98">
        <v>398.89733962886078</v>
      </c>
      <c r="Q219" s="98">
        <v>390.01832650982777</v>
      </c>
      <c r="R219" s="98">
        <v>394.40890773703563</v>
      </c>
      <c r="S219" s="98">
        <v>394.30637223170828</v>
      </c>
      <c r="T219" s="98">
        <v>400.55742218486813</v>
      </c>
      <c r="U219" s="98">
        <v>415.36581178932624</v>
      </c>
      <c r="V219" s="98">
        <v>401.41680574300165</v>
      </c>
      <c r="W219" s="98">
        <v>378.92933128174951</v>
      </c>
      <c r="DA219" s="63" t="s">
        <v>2606</v>
      </c>
    </row>
    <row r="220" spans="1:105" ht="12" customHeight="1" x14ac:dyDescent="0.25">
      <c r="A220" s="97" t="s">
        <v>140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185.65775215647886</v>
      </c>
      <c r="L220" s="98">
        <v>198.14986737446119</v>
      </c>
      <c r="M220" s="98">
        <v>191.39013256438645</v>
      </c>
      <c r="N220" s="98">
        <v>195.79784969199906</v>
      </c>
      <c r="O220" s="98">
        <v>195.55352570817215</v>
      </c>
      <c r="P220" s="98">
        <v>196.77671843112429</v>
      </c>
      <c r="Q220" s="98">
        <v>194.30703802138203</v>
      </c>
      <c r="R220" s="98">
        <v>182.81836126104963</v>
      </c>
      <c r="S220" s="98">
        <v>185.84871551503906</v>
      </c>
      <c r="T220" s="98">
        <v>212.60927716753551</v>
      </c>
      <c r="U220" s="98">
        <v>201.55615487708556</v>
      </c>
      <c r="V220" s="98">
        <v>191.9904866021748</v>
      </c>
      <c r="W220" s="98">
        <v>179.98474061089703</v>
      </c>
      <c r="DA220" s="63" t="s">
        <v>2607</v>
      </c>
    </row>
    <row r="221" spans="1:105" ht="12" customHeight="1" x14ac:dyDescent="0.25">
      <c r="A221" s="100" t="s">
        <v>50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185.65775215647886</v>
      </c>
      <c r="L221" s="101">
        <v>198.14986737446119</v>
      </c>
      <c r="M221" s="101">
        <v>191.39013256438645</v>
      </c>
      <c r="N221" s="101">
        <v>195.79784969199906</v>
      </c>
      <c r="O221" s="101">
        <v>195.55352570817215</v>
      </c>
      <c r="P221" s="101">
        <v>196.77671843112429</v>
      </c>
      <c r="Q221" s="101">
        <v>194.30703802138203</v>
      </c>
      <c r="R221" s="101">
        <v>182.81836126104963</v>
      </c>
      <c r="S221" s="101">
        <v>185.84871551503906</v>
      </c>
      <c r="T221" s="101">
        <v>212.60927716753551</v>
      </c>
      <c r="U221" s="101">
        <v>201.55615487708556</v>
      </c>
      <c r="V221" s="101">
        <v>191.9904866021748</v>
      </c>
      <c r="W221" s="101">
        <v>179.98474061089703</v>
      </c>
      <c r="DA221" s="131" t="s">
        <v>2608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2609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2610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2611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2612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2613</v>
      </c>
    </row>
    <row r="227" spans="1:105" ht="12" customHeight="1" x14ac:dyDescent="0.25">
      <c r="A227" s="121" t="s">
        <v>54</v>
      </c>
      <c r="B227" s="122">
        <v>118.57763078559151</v>
      </c>
      <c r="C227" s="122">
        <v>119.60329894714744</v>
      </c>
      <c r="D227" s="122">
        <v>125.43506663526487</v>
      </c>
      <c r="E227" s="122">
        <v>153.97666653574228</v>
      </c>
      <c r="F227" s="122">
        <v>146.01765529510223</v>
      </c>
      <c r="G227" s="122">
        <v>139.38739033456298</v>
      </c>
      <c r="H227" s="122">
        <v>139.45948863085169</v>
      </c>
      <c r="I227" s="122">
        <v>146.68764370347097</v>
      </c>
      <c r="J227" s="122">
        <v>149.04134201433266</v>
      </c>
      <c r="K227" s="122">
        <v>150.67259383077118</v>
      </c>
      <c r="L227" s="122">
        <v>148.42514169581034</v>
      </c>
      <c r="M227" s="122">
        <v>139.3309913902541</v>
      </c>
      <c r="N227" s="122">
        <v>137.97721078669429</v>
      </c>
      <c r="O227" s="122">
        <v>130.58887802918542</v>
      </c>
      <c r="P227" s="122">
        <v>130.09221295625122</v>
      </c>
      <c r="Q227" s="122">
        <v>130.44599423239839</v>
      </c>
      <c r="R227" s="122">
        <v>133.5194595068711</v>
      </c>
      <c r="S227" s="122">
        <v>137.19325019413557</v>
      </c>
      <c r="T227" s="122">
        <v>144.9450682137041</v>
      </c>
      <c r="U227" s="122">
        <v>153.48040947558889</v>
      </c>
      <c r="V227" s="122">
        <v>145.44028560562646</v>
      </c>
      <c r="W227" s="122">
        <v>145.28332733102093</v>
      </c>
      <c r="DA227" s="130" t="s">
        <v>2614</v>
      </c>
    </row>
    <row r="228" spans="1:105" ht="12" customHeight="1" x14ac:dyDescent="0.25">
      <c r="A228" s="97" t="s">
        <v>50</v>
      </c>
      <c r="B228" s="98">
        <v>140.02050974947704</v>
      </c>
      <c r="C228" s="98">
        <v>143.23169725131837</v>
      </c>
      <c r="D228" s="98">
        <v>155.29136784637529</v>
      </c>
      <c r="E228" s="98">
        <v>206.34000402446773</v>
      </c>
      <c r="F228" s="98">
        <v>206.96720669749101</v>
      </c>
      <c r="G228" s="98">
        <v>202.00715335166819</v>
      </c>
      <c r="H228" s="98">
        <v>204.77735892819595</v>
      </c>
      <c r="I228" s="98">
        <v>213.35443449036956</v>
      </c>
      <c r="J228" s="98">
        <v>220.06438516879456</v>
      </c>
      <c r="K228" s="98">
        <v>227.16909501220641</v>
      </c>
      <c r="L228" s="98">
        <v>230.34067472062705</v>
      </c>
      <c r="M228" s="98">
        <v>220.62327897530221</v>
      </c>
      <c r="N228" s="98">
        <v>221.30827487251139</v>
      </c>
      <c r="O228" s="98">
        <v>212.40167856405961</v>
      </c>
      <c r="P228" s="98">
        <v>210.34867707779583</v>
      </c>
      <c r="Q228" s="98">
        <v>209.23421779981598</v>
      </c>
      <c r="R228" s="98">
        <v>212.20419147432844</v>
      </c>
      <c r="S228" s="98">
        <v>214.29358914621179</v>
      </c>
      <c r="T228" s="98">
        <v>220.77649210226414</v>
      </c>
      <c r="U228" s="98">
        <v>230.8005150048528</v>
      </c>
      <c r="V228" s="98">
        <v>219.0807701181119</v>
      </c>
      <c r="W228" s="98">
        <v>211.51080292639153</v>
      </c>
      <c r="DA228" s="63" t="s">
        <v>2615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2616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217.775194343777</v>
      </c>
      <c r="C231" s="118">
        <f t="shared" si="108"/>
        <v>243.1982373381623</v>
      </c>
      <c r="D231" s="118">
        <f t="shared" si="108"/>
        <v>233.24152932995904</v>
      </c>
      <c r="E231" s="118">
        <f t="shared" si="108"/>
        <v>235.94772210476933</v>
      </c>
      <c r="F231" s="118">
        <f t="shared" si="108"/>
        <v>229.71149920631672</v>
      </c>
      <c r="G231" s="118">
        <f t="shared" si="108"/>
        <v>232.46649452394732</v>
      </c>
      <c r="H231" s="118">
        <f t="shared" si="108"/>
        <v>243.6498904753152</v>
      </c>
      <c r="I231" s="118">
        <f t="shared" si="108"/>
        <v>233.89097617564673</v>
      </c>
      <c r="J231" s="118">
        <f t="shared" si="108"/>
        <v>235.24589129051191</v>
      </c>
      <c r="K231" s="118">
        <f t="shared" si="108"/>
        <v>238.2292275241752</v>
      </c>
      <c r="L231" s="118">
        <f t="shared" si="108"/>
        <v>265.70017577619694</v>
      </c>
      <c r="M231" s="118">
        <f t="shared" si="108"/>
        <v>230.8877190362295</v>
      </c>
      <c r="N231" s="118">
        <f t="shared" si="108"/>
        <v>242.15760228559071</v>
      </c>
      <c r="O231" s="118">
        <f t="shared" si="108"/>
        <v>231.24797592425625</v>
      </c>
      <c r="P231" s="118">
        <f t="shared" si="108"/>
        <v>211.37127521380313</v>
      </c>
      <c r="Q231" s="118">
        <f t="shared" si="108"/>
        <v>211.64543834592169</v>
      </c>
      <c r="R231" s="118">
        <f t="shared" ref="R231:V231" si="109">R232+R235+R237+R246</f>
        <v>224.10075698923478</v>
      </c>
      <c r="S231" s="118">
        <f t="shared" si="109"/>
        <v>226.16024400854761</v>
      </c>
      <c r="T231" s="118">
        <f t="shared" si="109"/>
        <v>229.56634493439552</v>
      </c>
      <c r="U231" s="118">
        <f t="shared" si="109"/>
        <v>239.31131824374577</v>
      </c>
      <c r="V231" s="118">
        <f t="shared" si="109"/>
        <v>236.47148462739699</v>
      </c>
      <c r="W231" s="118">
        <f t="shared" ref="W231" si="110">W232+W235+W237+W246</f>
        <v>231.37199270362211</v>
      </c>
      <c r="DA231" s="129" t="s">
        <v>2767</v>
      </c>
    </row>
    <row r="232" spans="1:105" ht="12" customHeight="1" x14ac:dyDescent="0.25">
      <c r="A232" s="121" t="s">
        <v>57</v>
      </c>
      <c r="B232" s="123">
        <f t="shared" ref="B232:Q232" si="111">SUM(B233:B234)</f>
        <v>192.51560661648992</v>
      </c>
      <c r="C232" s="123">
        <f t="shared" si="111"/>
        <v>218.74025707005853</v>
      </c>
      <c r="D232" s="123">
        <f t="shared" si="111"/>
        <v>210.47773566249273</v>
      </c>
      <c r="E232" s="123">
        <f t="shared" si="111"/>
        <v>202.17912176590778</v>
      </c>
      <c r="F232" s="123">
        <f t="shared" si="111"/>
        <v>197.00364165063132</v>
      </c>
      <c r="G232" s="123">
        <f t="shared" si="111"/>
        <v>203.89100184841362</v>
      </c>
      <c r="H232" s="123">
        <f t="shared" si="111"/>
        <v>212.23838711845104</v>
      </c>
      <c r="I232" s="123">
        <f t="shared" si="111"/>
        <v>203.48169442005303</v>
      </c>
      <c r="J232" s="123">
        <f t="shared" si="111"/>
        <v>203.60773361484794</v>
      </c>
      <c r="K232" s="123">
        <f t="shared" si="111"/>
        <v>205.6819014096011</v>
      </c>
      <c r="L232" s="123">
        <f t="shared" si="111"/>
        <v>231.55943397488136</v>
      </c>
      <c r="M232" s="123">
        <f t="shared" si="111"/>
        <v>197.91126760521146</v>
      </c>
      <c r="N232" s="123">
        <f t="shared" si="111"/>
        <v>209.58649820284609</v>
      </c>
      <c r="O232" s="123">
        <f t="shared" si="111"/>
        <v>198.3989409554265</v>
      </c>
      <c r="P232" s="123">
        <f t="shared" si="111"/>
        <v>179.31221723615525</v>
      </c>
      <c r="Q232" s="123">
        <f t="shared" si="111"/>
        <v>179.60787504252917</v>
      </c>
      <c r="R232" s="123">
        <f t="shared" ref="R232:V232" si="112">SUM(R233:R234)</f>
        <v>191.9841246361691</v>
      </c>
      <c r="S232" s="123">
        <f t="shared" si="112"/>
        <v>194.01342146318626</v>
      </c>
      <c r="T232" s="123">
        <f t="shared" si="112"/>
        <v>197.79653499951033</v>
      </c>
      <c r="U232" s="123">
        <f t="shared" si="112"/>
        <v>206.26539564718635</v>
      </c>
      <c r="V232" s="123">
        <f t="shared" si="112"/>
        <v>203.82405712700287</v>
      </c>
      <c r="W232" s="123">
        <f t="shared" ref="W232" si="113">SUM(W233:W234)</f>
        <v>199.70721928695707</v>
      </c>
      <c r="DA232" s="130" t="s">
        <v>2768</v>
      </c>
    </row>
    <row r="233" spans="1:105" ht="12" customHeight="1" x14ac:dyDescent="0.25">
      <c r="A233" s="97" t="s">
        <v>74</v>
      </c>
      <c r="B233" s="99">
        <v>190.65110078691674</v>
      </c>
      <c r="C233" s="99">
        <v>216.59988947419694</v>
      </c>
      <c r="D233" s="99">
        <v>208.42784538877629</v>
      </c>
      <c r="E233" s="99">
        <v>200.1988019569591</v>
      </c>
      <c r="F233" s="99">
        <v>195.09345126858793</v>
      </c>
      <c r="G233" s="99">
        <v>201.92268368178617</v>
      </c>
      <c r="H233" s="99">
        <v>210.16697344655651</v>
      </c>
      <c r="I233" s="99">
        <v>201.50995546782877</v>
      </c>
      <c r="J233" s="99">
        <v>201.61548084762518</v>
      </c>
      <c r="K233" s="99">
        <v>203.65701205205758</v>
      </c>
      <c r="L233" s="99">
        <v>229.22577593926084</v>
      </c>
      <c r="M233" s="99">
        <v>195.92066659508953</v>
      </c>
      <c r="N233" s="99">
        <v>207.43613916190316</v>
      </c>
      <c r="O233" s="99">
        <v>196.34074445886804</v>
      </c>
      <c r="P233" s="99">
        <v>177.50622817732614</v>
      </c>
      <c r="Q233" s="99">
        <v>177.81616632942539</v>
      </c>
      <c r="R233" s="99">
        <v>190.05782937216864</v>
      </c>
      <c r="S233" s="99">
        <v>192.05235057049703</v>
      </c>
      <c r="T233" s="99">
        <v>195.73865478114527</v>
      </c>
      <c r="U233" s="99">
        <v>204.12339686403163</v>
      </c>
      <c r="V233" s="99">
        <v>201.67751567981651</v>
      </c>
      <c r="W233" s="99">
        <v>197.61440953156873</v>
      </c>
      <c r="DA233" s="63" t="s">
        <v>2769</v>
      </c>
    </row>
    <row r="234" spans="1:105" ht="12" customHeight="1" x14ac:dyDescent="0.25">
      <c r="A234" s="97" t="s">
        <v>53</v>
      </c>
      <c r="B234" s="99">
        <v>1.8645058295731738</v>
      </c>
      <c r="C234" s="99">
        <v>2.1403675958615795</v>
      </c>
      <c r="D234" s="99">
        <v>2.0498902737164464</v>
      </c>
      <c r="E234" s="99">
        <v>1.9803198089486846</v>
      </c>
      <c r="F234" s="99">
        <v>1.9101903820433883</v>
      </c>
      <c r="G234" s="99">
        <v>1.968318166627445</v>
      </c>
      <c r="H234" s="99">
        <v>2.0714136718945375</v>
      </c>
      <c r="I234" s="99">
        <v>1.9717389522242537</v>
      </c>
      <c r="J234" s="99">
        <v>1.9922527672227648</v>
      </c>
      <c r="K234" s="99">
        <v>2.0248893575435183</v>
      </c>
      <c r="L234" s="99">
        <v>2.3336580356205254</v>
      </c>
      <c r="M234" s="99">
        <v>1.9906010101219378</v>
      </c>
      <c r="N234" s="99">
        <v>2.1503590409429187</v>
      </c>
      <c r="O234" s="99">
        <v>2.058196496558454</v>
      </c>
      <c r="P234" s="99">
        <v>1.8059890588291165</v>
      </c>
      <c r="Q234" s="99">
        <v>1.7917087131037914</v>
      </c>
      <c r="R234" s="99">
        <v>1.9262952640004549</v>
      </c>
      <c r="S234" s="99">
        <v>1.9610708926892277</v>
      </c>
      <c r="T234" s="99">
        <v>2.0578802183650691</v>
      </c>
      <c r="U234" s="99">
        <v>2.1419987831547092</v>
      </c>
      <c r="V234" s="99">
        <v>2.146541447186356</v>
      </c>
      <c r="W234" s="99">
        <v>2.0928097553883429</v>
      </c>
      <c r="DA234" s="63" t="s">
        <v>2770</v>
      </c>
    </row>
    <row r="235" spans="1:105" ht="12" customHeight="1" x14ac:dyDescent="0.25">
      <c r="A235" s="121" t="s">
        <v>92</v>
      </c>
      <c r="B235" s="123">
        <f t="shared" ref="B235:W235" si="114">B236</f>
        <v>9.1439903131965801E-4</v>
      </c>
      <c r="C235" s="123">
        <f t="shared" si="114"/>
        <v>1.027161525570304E-3</v>
      </c>
      <c r="D235" s="123">
        <f t="shared" si="114"/>
        <v>1.1504215587945458E-3</v>
      </c>
      <c r="E235" s="123">
        <f t="shared" si="114"/>
        <v>1.3088911970636475E-3</v>
      </c>
      <c r="F235" s="123">
        <f t="shared" si="114"/>
        <v>1.4849995370381519E-3</v>
      </c>
      <c r="G235" s="123">
        <f t="shared" si="114"/>
        <v>1.7514478738281042E-3</v>
      </c>
      <c r="H235" s="123">
        <f t="shared" si="114"/>
        <v>2.3330220990889646E-3</v>
      </c>
      <c r="I235" s="123">
        <f t="shared" si="114"/>
        <v>3.2796208532310618E-3</v>
      </c>
      <c r="J235" s="123">
        <f t="shared" si="114"/>
        <v>4.6133780022617824E-3</v>
      </c>
      <c r="K235" s="123">
        <f t="shared" si="114"/>
        <v>6.5273632492219829E-3</v>
      </c>
      <c r="L235" s="123">
        <f t="shared" si="114"/>
        <v>1.29366169822354E-2</v>
      </c>
      <c r="M235" s="123">
        <f t="shared" si="114"/>
        <v>9.1305279616143101E-3</v>
      </c>
      <c r="N235" s="123">
        <f t="shared" si="114"/>
        <v>1.3193044428834325E-2</v>
      </c>
      <c r="O235" s="123">
        <f t="shared" si="114"/>
        <v>1.5299842823455678E-2</v>
      </c>
      <c r="P235" s="123">
        <f t="shared" si="114"/>
        <v>1.7428728887330918E-2</v>
      </c>
      <c r="Q235" s="123">
        <f t="shared" si="114"/>
        <v>3.5022670064349067E-2</v>
      </c>
      <c r="R235" s="123">
        <f t="shared" si="114"/>
        <v>2.3446713201384028E-2</v>
      </c>
      <c r="S235" s="123">
        <f t="shared" si="114"/>
        <v>2.76486445155768E-2</v>
      </c>
      <c r="T235" s="123">
        <f t="shared" si="114"/>
        <v>3.642200534888998E-2</v>
      </c>
      <c r="U235" s="123">
        <f t="shared" si="114"/>
        <v>5.5982210726809548E-2</v>
      </c>
      <c r="V235" s="123">
        <f t="shared" si="114"/>
        <v>3.7019465286734804E-2</v>
      </c>
      <c r="W235" s="123">
        <f t="shared" si="114"/>
        <v>4.7862482936755206E-2</v>
      </c>
      <c r="DA235" s="130" t="s">
        <v>2771</v>
      </c>
    </row>
    <row r="236" spans="1:105" ht="12" customHeight="1" x14ac:dyDescent="0.25">
      <c r="A236" s="97" t="s">
        <v>53</v>
      </c>
      <c r="B236" s="99">
        <f>RES_hhdet_fecs!B29</f>
        <v>9.1439903131965801E-4</v>
      </c>
      <c r="C236" s="99">
        <f>RES_hhdet_fecs!C29</f>
        <v>1.027161525570304E-3</v>
      </c>
      <c r="D236" s="99">
        <f>RES_hhdet_fecs!D29</f>
        <v>1.1504215587945458E-3</v>
      </c>
      <c r="E236" s="99">
        <f>RES_hhdet_fecs!E29</f>
        <v>1.3088911970636475E-3</v>
      </c>
      <c r="F236" s="99">
        <f>RES_hhdet_fecs!F29</f>
        <v>1.4849995370381519E-3</v>
      </c>
      <c r="G236" s="99">
        <f>RES_hhdet_fecs!G29</f>
        <v>1.7514478738281042E-3</v>
      </c>
      <c r="H236" s="99">
        <f>RES_hhdet_fecs!H29</f>
        <v>2.3330220990889646E-3</v>
      </c>
      <c r="I236" s="99">
        <f>RES_hhdet_fecs!I29</f>
        <v>3.2796208532310618E-3</v>
      </c>
      <c r="J236" s="99">
        <f>RES_hhdet_fecs!J29</f>
        <v>4.6133780022617824E-3</v>
      </c>
      <c r="K236" s="99">
        <f>RES_hhdet_fecs!K29</f>
        <v>6.5273632492219829E-3</v>
      </c>
      <c r="L236" s="99">
        <f>RES_hhdet_fecs!L29</f>
        <v>1.29366169822354E-2</v>
      </c>
      <c r="M236" s="99">
        <f>RES_hhdet_fecs!M29</f>
        <v>9.1305279616143101E-3</v>
      </c>
      <c r="N236" s="99">
        <f>RES_hhdet_fecs!N29</f>
        <v>1.3193044428834325E-2</v>
      </c>
      <c r="O236" s="99">
        <f>RES_hhdet_fecs!O29</f>
        <v>1.5299842823455678E-2</v>
      </c>
      <c r="P236" s="99">
        <f>RES_hhdet_fecs!P29</f>
        <v>1.7428728887330918E-2</v>
      </c>
      <c r="Q236" s="99">
        <f>RES_hhdet_fecs!Q29</f>
        <v>3.5022670064349067E-2</v>
      </c>
      <c r="R236" s="99">
        <f>RES_hhdet_fecs!R29</f>
        <v>2.3446713201384028E-2</v>
      </c>
      <c r="S236" s="99">
        <f>RES_hhdet_fecs!S29</f>
        <v>2.76486445155768E-2</v>
      </c>
      <c r="T236" s="99">
        <f>RES_hhdet_fecs!T29</f>
        <v>3.642200534888998E-2</v>
      </c>
      <c r="U236" s="99">
        <f>RES_hhdet_fecs!U29</f>
        <v>5.5982210726809548E-2</v>
      </c>
      <c r="V236" s="99">
        <f>RES_hhdet_fecs!V29</f>
        <v>3.7019465286734804E-2</v>
      </c>
      <c r="W236" s="99">
        <f>RES_hhdet_fecs!W29</f>
        <v>4.7862482936755206E-2</v>
      </c>
      <c r="DA236" s="63" t="s">
        <v>2772</v>
      </c>
    </row>
    <row r="237" spans="1:105" ht="12" customHeight="1" x14ac:dyDescent="0.25">
      <c r="A237" s="121" t="s">
        <v>55</v>
      </c>
      <c r="B237" s="123">
        <v>17.200171389457402</v>
      </c>
      <c r="C237" s="123">
        <v>16.41285228424243</v>
      </c>
      <c r="D237" s="123">
        <v>14.459057088345407</v>
      </c>
      <c r="E237" s="123">
        <v>21.534114161497229</v>
      </c>
      <c r="F237" s="123">
        <v>20.802782231453314</v>
      </c>
      <c r="G237" s="123">
        <v>17.68524970453629</v>
      </c>
      <c r="H237" s="123">
        <v>19.908267441256758</v>
      </c>
      <c r="I237" s="123">
        <v>18.851233197329194</v>
      </c>
      <c r="J237" s="123">
        <v>19.667281833653245</v>
      </c>
      <c r="K237" s="123">
        <v>20.326179542730042</v>
      </c>
      <c r="L237" s="123">
        <v>21.458577024276213</v>
      </c>
      <c r="M237" s="123">
        <v>21.041950686779327</v>
      </c>
      <c r="N237" s="123">
        <v>20.739735461567957</v>
      </c>
      <c r="O237" s="123">
        <v>21.289209266717265</v>
      </c>
      <c r="P237" s="123">
        <v>20.843024879494436</v>
      </c>
      <c r="Q237" s="123">
        <v>20.864519294956359</v>
      </c>
      <c r="R237" s="123">
        <v>20.776013468009989</v>
      </c>
      <c r="S237" s="123">
        <v>20.664725407233341</v>
      </c>
      <c r="T237" s="123">
        <v>20.029584959091508</v>
      </c>
      <c r="U237" s="123">
        <v>20.905875257726738</v>
      </c>
      <c r="V237" s="123">
        <v>21.013041707077999</v>
      </c>
      <c r="W237" s="123">
        <v>20.314809028545859</v>
      </c>
      <c r="DA237" s="130" t="s">
        <v>2773</v>
      </c>
    </row>
    <row r="238" spans="1:105" ht="12" customHeight="1" x14ac:dyDescent="0.25">
      <c r="A238" s="97" t="s">
        <v>141</v>
      </c>
      <c r="B238" s="99">
        <v>17.825948120806245</v>
      </c>
      <c r="C238" s="99">
        <v>18.635761108178901</v>
      </c>
      <c r="D238" s="99">
        <v>18.929966075533812</v>
      </c>
      <c r="E238" s="99">
        <v>19.918253056324591</v>
      </c>
      <c r="F238" s="99">
        <v>20.551971434466353</v>
      </c>
      <c r="G238" s="99">
        <v>20.654063046877003</v>
      </c>
      <c r="H238" s="99">
        <v>20.662063575452162</v>
      </c>
      <c r="I238" s="99">
        <v>21.353508281183586</v>
      </c>
      <c r="J238" s="99">
        <v>21.975206250452281</v>
      </c>
      <c r="K238" s="99">
        <v>22.738633009445365</v>
      </c>
      <c r="L238" s="99">
        <v>23.150249693443158</v>
      </c>
      <c r="M238" s="99">
        <v>23.066821136823677</v>
      </c>
      <c r="N238" s="99">
        <v>24.089106239109373</v>
      </c>
      <c r="O238" s="99">
        <v>23.415232262231783</v>
      </c>
      <c r="P238" s="99">
        <v>23.291296982308875</v>
      </c>
      <c r="Q238" s="99">
        <v>22.742247531108045</v>
      </c>
      <c r="R238" s="99">
        <v>22.966394786300324</v>
      </c>
      <c r="S238" s="99">
        <v>22.928812092326851</v>
      </c>
      <c r="T238" s="99">
        <v>23.258535964644707</v>
      </c>
      <c r="U238" s="99">
        <v>24.081843926002847</v>
      </c>
      <c r="V238" s="99">
        <v>23.23747056083095</v>
      </c>
      <c r="W238" s="99">
        <v>21.894576992141079</v>
      </c>
      <c r="DA238" s="63" t="s">
        <v>2774</v>
      </c>
    </row>
    <row r="239" spans="1:105" ht="12" customHeight="1" x14ac:dyDescent="0.25">
      <c r="A239" s="97" t="s">
        <v>140</v>
      </c>
      <c r="B239" s="99">
        <v>0</v>
      </c>
      <c r="C239" s="99">
        <v>0</v>
      </c>
      <c r="D239" s="99">
        <v>0</v>
      </c>
      <c r="E239" s="99">
        <v>0</v>
      </c>
      <c r="F239" s="99">
        <v>0</v>
      </c>
      <c r="G239" s="99">
        <v>0</v>
      </c>
      <c r="H239" s="99">
        <v>0</v>
      </c>
      <c r="I239" s="99">
        <v>0</v>
      </c>
      <c r="J239" s="99">
        <v>0</v>
      </c>
      <c r="K239" s="99">
        <v>17.567827206232398</v>
      </c>
      <c r="L239" s="99">
        <v>18.128575149094551</v>
      </c>
      <c r="M239" s="99">
        <v>17.96347938711294</v>
      </c>
      <c r="N239" s="99">
        <v>18.823708486982628</v>
      </c>
      <c r="O239" s="99">
        <v>18.618124364132292</v>
      </c>
      <c r="P239" s="99">
        <v>18.991794591507198</v>
      </c>
      <c r="Q239" s="99">
        <v>18.816409512426219</v>
      </c>
      <c r="R239" s="99">
        <v>18.574324627369069</v>
      </c>
      <c r="S239" s="99">
        <v>19.134906868101545</v>
      </c>
      <c r="T239" s="99">
        <v>19.598382117788162</v>
      </c>
      <c r="U239" s="99">
        <v>20.311927906863623</v>
      </c>
      <c r="V239" s="99">
        <v>19.824707208997733</v>
      </c>
      <c r="W239" s="99">
        <v>19.042946763728587</v>
      </c>
      <c r="DA239" s="63" t="s">
        <v>2775</v>
      </c>
    </row>
    <row r="240" spans="1:105" ht="12" customHeight="1" x14ac:dyDescent="0.25">
      <c r="A240" s="100" t="s">
        <v>50</v>
      </c>
      <c r="B240" s="102">
        <v>0</v>
      </c>
      <c r="C240" s="102">
        <v>0</v>
      </c>
      <c r="D240" s="102">
        <v>0</v>
      </c>
      <c r="E240" s="102">
        <v>0</v>
      </c>
      <c r="F240" s="102">
        <v>0</v>
      </c>
      <c r="G240" s="102">
        <v>0</v>
      </c>
      <c r="H240" s="102">
        <v>0</v>
      </c>
      <c r="I240" s="102">
        <v>0</v>
      </c>
      <c r="J240" s="102">
        <v>0</v>
      </c>
      <c r="K240" s="102">
        <v>10.910490347111727</v>
      </c>
      <c r="L240" s="102">
        <v>11.631208735044073</v>
      </c>
      <c r="M240" s="102">
        <v>11.22086134420899</v>
      </c>
      <c r="N240" s="102">
        <v>11.461942286203687</v>
      </c>
      <c r="O240" s="102">
        <v>11.433408989293008</v>
      </c>
      <c r="P240" s="102">
        <v>11.489635384502041</v>
      </c>
      <c r="Q240" s="102">
        <v>11.330182341078634</v>
      </c>
      <c r="R240" s="102">
        <v>10.645496530481825</v>
      </c>
      <c r="S240" s="102">
        <v>10.807054046645119</v>
      </c>
      <c r="T240" s="102">
        <v>12.34524751144418</v>
      </c>
      <c r="U240" s="102">
        <v>11.685708660435212</v>
      </c>
      <c r="V240" s="102">
        <v>11.114067016003167</v>
      </c>
      <c r="W240" s="102">
        <v>10.399537421360932</v>
      </c>
      <c r="DA240" s="131" t="s">
        <v>2776</v>
      </c>
    </row>
    <row r="241" spans="1:105" ht="12" customHeight="1" x14ac:dyDescent="0.25">
      <c r="A241" s="103" t="s">
        <v>52</v>
      </c>
      <c r="B241" s="105">
        <v>0</v>
      </c>
      <c r="C241" s="105">
        <v>0</v>
      </c>
      <c r="D241" s="105">
        <v>0</v>
      </c>
      <c r="E241" s="105">
        <v>0</v>
      </c>
      <c r="F241" s="105">
        <v>0</v>
      </c>
      <c r="G241" s="105">
        <v>0</v>
      </c>
      <c r="H241" s="105">
        <v>0</v>
      </c>
      <c r="I241" s="105">
        <v>0</v>
      </c>
      <c r="J241" s="105">
        <v>0</v>
      </c>
      <c r="K241" s="105">
        <v>6.6573368591206696</v>
      </c>
      <c r="L241" s="105">
        <v>6.4973664140504788</v>
      </c>
      <c r="M241" s="105">
        <v>6.7426180429039482</v>
      </c>
      <c r="N241" s="105">
        <v>7.3617662007789386</v>
      </c>
      <c r="O241" s="105">
        <v>7.184715374839282</v>
      </c>
      <c r="P241" s="105">
        <v>7.5021592070051568</v>
      </c>
      <c r="Q241" s="105">
        <v>7.4862271713475836</v>
      </c>
      <c r="R241" s="105">
        <v>7.928828096887238</v>
      </c>
      <c r="S241" s="105">
        <v>8.3278528214564247</v>
      </c>
      <c r="T241" s="105">
        <v>7.2531346063439832</v>
      </c>
      <c r="U241" s="105">
        <v>8.6262192464284091</v>
      </c>
      <c r="V241" s="105">
        <v>8.710640192994564</v>
      </c>
      <c r="W241" s="105">
        <v>8.6434093423676561</v>
      </c>
      <c r="DA241" s="132" t="s">
        <v>2777</v>
      </c>
    </row>
    <row r="242" spans="1:105" ht="12" customHeight="1" x14ac:dyDescent="0.25">
      <c r="A242" s="106" t="s">
        <v>122</v>
      </c>
      <c r="B242" s="102">
        <v>16.485115568148508</v>
      </c>
      <c r="C242" s="102">
        <v>14.155291150281077</v>
      </c>
      <c r="D242" s="102">
        <v>10.719693810614324</v>
      </c>
      <c r="E242" s="102">
        <v>22.578011165546407</v>
      </c>
      <c r="F242" s="102">
        <v>20.927877768390339</v>
      </c>
      <c r="G242" s="102">
        <v>16.534604285165361</v>
      </c>
      <c r="H242" s="102">
        <v>19.627886782780841</v>
      </c>
      <c r="I242" s="102">
        <v>18.003814238689497</v>
      </c>
      <c r="J242" s="102">
        <v>18.963110288041168</v>
      </c>
      <c r="K242" s="102">
        <v>20.01863948896338</v>
      </c>
      <c r="L242" s="102">
        <v>21.453660433478468</v>
      </c>
      <c r="M242" s="102">
        <v>21.071873475009109</v>
      </c>
      <c r="N242" s="102">
        <v>20.672634220549654</v>
      </c>
      <c r="O242" s="102">
        <v>22.146838408063509</v>
      </c>
      <c r="P242" s="102">
        <v>22.090843108357319</v>
      </c>
      <c r="Q242" s="102">
        <v>22.636435610515054</v>
      </c>
      <c r="R242" s="102">
        <v>22.730532662247079</v>
      </c>
      <c r="S242" s="102">
        <v>22.41785833012241</v>
      </c>
      <c r="T242" s="102">
        <v>21.637146407383799</v>
      </c>
      <c r="U242" s="102">
        <v>22.803372133273815</v>
      </c>
      <c r="V242" s="102">
        <v>23.115272635005745</v>
      </c>
      <c r="W242" s="102">
        <v>22.584028860063231</v>
      </c>
      <c r="DA242" s="131" t="s">
        <v>2778</v>
      </c>
    </row>
    <row r="243" spans="1:105" ht="12" customHeight="1" x14ac:dyDescent="0.25">
      <c r="A243" s="107" t="s">
        <v>121</v>
      </c>
      <c r="B243" s="105">
        <v>0</v>
      </c>
      <c r="C243" s="105">
        <v>0</v>
      </c>
      <c r="D243" s="105">
        <v>0</v>
      </c>
      <c r="E243" s="105">
        <v>0</v>
      </c>
      <c r="F243" s="105">
        <v>0</v>
      </c>
      <c r="G243" s="105">
        <v>0</v>
      </c>
      <c r="H243" s="105">
        <v>0</v>
      </c>
      <c r="I243" s="105">
        <v>0</v>
      </c>
      <c r="J243" s="105">
        <v>0</v>
      </c>
      <c r="K243" s="105">
        <v>16.345526352552465</v>
      </c>
      <c r="L243" s="105">
        <v>17.741956278670834</v>
      </c>
      <c r="M243" s="105">
        <v>17.360951999736045</v>
      </c>
      <c r="N243" s="105">
        <v>16.991029182407367</v>
      </c>
      <c r="O243" s="105">
        <v>18.180515083644828</v>
      </c>
      <c r="P243" s="105">
        <v>18.05076746317409</v>
      </c>
      <c r="Q243" s="105">
        <v>18.52204464106644</v>
      </c>
      <c r="R243" s="105">
        <v>18.702458250568174</v>
      </c>
      <c r="S243" s="105">
        <v>18.740424121874145</v>
      </c>
      <c r="T243" s="105">
        <v>18.582022307880692</v>
      </c>
      <c r="U243" s="105">
        <v>19.654541417313315</v>
      </c>
      <c r="V243" s="105">
        <v>20.105801900177934</v>
      </c>
      <c r="W243" s="105">
        <v>19.489511960893044</v>
      </c>
      <c r="DA243" s="132" t="s">
        <v>2779</v>
      </c>
    </row>
    <row r="244" spans="1:105" ht="12" customHeight="1" x14ac:dyDescent="0.25">
      <c r="A244" s="108" t="s">
        <v>53</v>
      </c>
      <c r="B244" s="99">
        <v>0</v>
      </c>
      <c r="C244" s="99">
        <v>0</v>
      </c>
      <c r="D244" s="99">
        <v>0</v>
      </c>
      <c r="E244" s="99">
        <v>0</v>
      </c>
      <c r="F244" s="99">
        <v>0</v>
      </c>
      <c r="G244" s="99">
        <v>0</v>
      </c>
      <c r="H244" s="99">
        <v>0</v>
      </c>
      <c r="I244" s="99">
        <v>0</v>
      </c>
      <c r="J244" s="99">
        <v>0</v>
      </c>
      <c r="K244" s="99">
        <v>9.7507224615741563</v>
      </c>
      <c r="L244" s="99">
        <v>10.965667702665478</v>
      </c>
      <c r="M244" s="99">
        <v>10.410956077111088</v>
      </c>
      <c r="N244" s="99">
        <v>9.8863552949697446</v>
      </c>
      <c r="O244" s="99">
        <v>10.741780111297928</v>
      </c>
      <c r="P244" s="99">
        <v>10.437397596659155</v>
      </c>
      <c r="Q244" s="99">
        <v>10.766256661675657</v>
      </c>
      <c r="R244" s="99">
        <v>10.726129166321616</v>
      </c>
      <c r="S244" s="99">
        <v>10.528873507853449</v>
      </c>
      <c r="T244" s="99">
        <v>11.668901000460695</v>
      </c>
      <c r="U244" s="99">
        <v>11.417286896243855</v>
      </c>
      <c r="V244" s="99">
        <v>11.466851595789768</v>
      </c>
      <c r="W244" s="99">
        <v>10.646348530884792</v>
      </c>
      <c r="DA244" s="63" t="s">
        <v>2780</v>
      </c>
    </row>
    <row r="245" spans="1:105" ht="12" customHeight="1" x14ac:dyDescent="0.25">
      <c r="A245" s="108" t="s">
        <v>52</v>
      </c>
      <c r="B245" s="99">
        <v>0</v>
      </c>
      <c r="C245" s="99">
        <v>0</v>
      </c>
      <c r="D245" s="99">
        <v>0</v>
      </c>
      <c r="E245" s="99">
        <v>0</v>
      </c>
      <c r="F245" s="99">
        <v>0</v>
      </c>
      <c r="G245" s="99">
        <v>0</v>
      </c>
      <c r="H245" s="99">
        <v>0</v>
      </c>
      <c r="I245" s="99">
        <v>0</v>
      </c>
      <c r="J245" s="99">
        <v>0</v>
      </c>
      <c r="K245" s="99">
        <v>6.5948038909783078</v>
      </c>
      <c r="L245" s="99">
        <v>6.7762885760053591</v>
      </c>
      <c r="M245" s="99">
        <v>6.9499959226249564</v>
      </c>
      <c r="N245" s="99">
        <v>7.1046738874376238</v>
      </c>
      <c r="O245" s="99">
        <v>7.4387349723468992</v>
      </c>
      <c r="P245" s="99">
        <v>7.6133698665149305</v>
      </c>
      <c r="Q245" s="99">
        <v>7.7557879793907816</v>
      </c>
      <c r="R245" s="99">
        <v>7.976329084246558</v>
      </c>
      <c r="S245" s="99">
        <v>8.2115506140206946</v>
      </c>
      <c r="T245" s="99">
        <v>6.9131213074199964</v>
      </c>
      <c r="U245" s="99">
        <v>8.2372545210694579</v>
      </c>
      <c r="V245" s="99">
        <v>8.6389503043881657</v>
      </c>
      <c r="W245" s="99">
        <v>8.84316343000825</v>
      </c>
      <c r="DA245" s="63" t="s">
        <v>2781</v>
      </c>
    </row>
    <row r="246" spans="1:105" ht="12" customHeight="1" x14ac:dyDescent="0.25">
      <c r="A246" s="121" t="s">
        <v>54</v>
      </c>
      <c r="B246" s="123">
        <v>8.058501938798333</v>
      </c>
      <c r="C246" s="123">
        <v>8.0441008223357713</v>
      </c>
      <c r="D246" s="123">
        <v>8.3035861575620782</v>
      </c>
      <c r="E246" s="123">
        <v>12.233177286167257</v>
      </c>
      <c r="F246" s="123">
        <v>11.903590324695045</v>
      </c>
      <c r="G246" s="123">
        <v>10.888491523123571</v>
      </c>
      <c r="H246" s="123">
        <v>11.50090289350832</v>
      </c>
      <c r="I246" s="123">
        <v>11.554768937411293</v>
      </c>
      <c r="J246" s="123">
        <v>11.966262464008453</v>
      </c>
      <c r="K246" s="123">
        <v>12.21461920859484</v>
      </c>
      <c r="L246" s="123">
        <v>12.669228160057115</v>
      </c>
      <c r="M246" s="123">
        <v>11.9253702162771</v>
      </c>
      <c r="N246" s="123">
        <v>11.818175576747819</v>
      </c>
      <c r="O246" s="123">
        <v>11.544525859289033</v>
      </c>
      <c r="P246" s="123">
        <v>11.198604369266132</v>
      </c>
      <c r="Q246" s="123">
        <v>11.138021338371818</v>
      </c>
      <c r="R246" s="123">
        <v>11.317172171854301</v>
      </c>
      <c r="S246" s="123">
        <v>11.454448493612437</v>
      </c>
      <c r="T246" s="123">
        <v>11.703802970444803</v>
      </c>
      <c r="U246" s="123">
        <v>12.084065128105889</v>
      </c>
      <c r="V246" s="123">
        <v>11.597366328029388</v>
      </c>
      <c r="W246" s="123">
        <v>11.302101905182436</v>
      </c>
      <c r="DA246" s="130" t="s">
        <v>2782</v>
      </c>
    </row>
    <row r="247" spans="1:105" ht="12" customHeight="1" x14ac:dyDescent="0.25">
      <c r="A247" s="97" t="s">
        <v>50</v>
      </c>
      <c r="B247" s="99">
        <v>8.2978808086807092</v>
      </c>
      <c r="C247" s="99">
        <v>8.4823389136261582</v>
      </c>
      <c r="D247" s="99">
        <v>9.1891635047580387</v>
      </c>
      <c r="E247" s="99">
        <v>12.199488327578539</v>
      </c>
      <c r="F247" s="99">
        <v>12.225791373593538</v>
      </c>
      <c r="G247" s="99">
        <v>11.921366342667485</v>
      </c>
      <c r="H247" s="99">
        <v>12.0733500279628</v>
      </c>
      <c r="I247" s="99">
        <v>12.566005495716361</v>
      </c>
      <c r="J247" s="99">
        <v>12.947100011689008</v>
      </c>
      <c r="K247" s="99">
        <v>13.349974291425204</v>
      </c>
      <c r="L247" s="99">
        <v>13.520778506419569</v>
      </c>
      <c r="M247" s="99">
        <v>12.934748461255085</v>
      </c>
      <c r="N247" s="99">
        <v>12.955314259264215</v>
      </c>
      <c r="O247" s="99">
        <v>12.418468305497589</v>
      </c>
      <c r="P247" s="99">
        <v>12.282091207259228</v>
      </c>
      <c r="Q247" s="99">
        <v>12.200596868776328</v>
      </c>
      <c r="R247" s="99">
        <v>12.356630748199141</v>
      </c>
      <c r="S247" s="99">
        <v>12.46111598530403</v>
      </c>
      <c r="T247" s="99">
        <v>12.819480297480785</v>
      </c>
      <c r="U247" s="99">
        <v>13.381221618708993</v>
      </c>
      <c r="V247" s="99">
        <v>12.68228652420478</v>
      </c>
      <c r="W247" s="99">
        <v>12.221116649051813</v>
      </c>
      <c r="DA247" s="63" t="s">
        <v>2783</v>
      </c>
    </row>
    <row r="248" spans="1:105" ht="12" customHeight="1" x14ac:dyDescent="0.25">
      <c r="A248" s="109" t="s">
        <v>120</v>
      </c>
      <c r="B248" s="110">
        <v>6.7347534207662614</v>
      </c>
      <c r="C248" s="110">
        <v>5.8258073617342117</v>
      </c>
      <c r="D248" s="110">
        <v>4.5830163263979555</v>
      </c>
      <c r="E248" s="110">
        <v>12.332241131050491</v>
      </c>
      <c r="F248" s="110">
        <v>11.131688963466384</v>
      </c>
      <c r="G248" s="110">
        <v>8.5893814865815674</v>
      </c>
      <c r="H248" s="110">
        <v>10.278677118604813</v>
      </c>
      <c r="I248" s="110">
        <v>9.3297344605195462</v>
      </c>
      <c r="J248" s="110">
        <v>9.9079819692339459</v>
      </c>
      <c r="K248" s="110">
        <v>9.9783483647393432</v>
      </c>
      <c r="L248" s="110">
        <v>11.126279269256727</v>
      </c>
      <c r="M248" s="110">
        <v>10.195345441006719</v>
      </c>
      <c r="N248" s="110">
        <v>9.9353336208394172</v>
      </c>
      <c r="O248" s="110">
        <v>10.149546555728728</v>
      </c>
      <c r="P248" s="110">
        <v>9.4423196636500677</v>
      </c>
      <c r="Q248" s="110">
        <v>9.37876449471384</v>
      </c>
      <c r="R248" s="110">
        <v>9.5533236611833239</v>
      </c>
      <c r="S248" s="110">
        <v>9.6631725157494586</v>
      </c>
      <c r="T248" s="110">
        <v>9.5712843128845666</v>
      </c>
      <c r="U248" s="110">
        <v>9.5092094942587284</v>
      </c>
      <c r="V248" s="110">
        <v>9.4546440980540005</v>
      </c>
      <c r="W248" s="110">
        <v>9.2860576779894899</v>
      </c>
      <c r="DA248" s="60" t="s">
        <v>2784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109.02800109775947</v>
      </c>
      <c r="C250" s="118">
        <f t="shared" si="115"/>
        <v>122.38506827372659</v>
      </c>
      <c r="D250" s="118">
        <f t="shared" si="115"/>
        <v>117.91229316081407</v>
      </c>
      <c r="E250" s="118">
        <f t="shared" si="115"/>
        <v>121.69948546205266</v>
      </c>
      <c r="F250" s="118">
        <f t="shared" si="115"/>
        <v>119.31793622014548</v>
      </c>
      <c r="G250" s="118">
        <f t="shared" si="115"/>
        <v>121.3977716101018</v>
      </c>
      <c r="H250" s="118">
        <f t="shared" si="115"/>
        <v>129.32662306153733</v>
      </c>
      <c r="I250" s="118">
        <f t="shared" si="115"/>
        <v>126.215278793369</v>
      </c>
      <c r="J250" s="118">
        <f t="shared" si="115"/>
        <v>129.30700520417076</v>
      </c>
      <c r="K250" s="118">
        <f t="shared" si="115"/>
        <v>133.50175688154297</v>
      </c>
      <c r="L250" s="118">
        <f t="shared" si="115"/>
        <v>151.62595894062284</v>
      </c>
      <c r="M250" s="118">
        <f t="shared" si="115"/>
        <v>134.77787624220483</v>
      </c>
      <c r="N250" s="118">
        <f t="shared" si="115"/>
        <v>144.97645711513755</v>
      </c>
      <c r="O250" s="118">
        <f t="shared" si="115"/>
        <v>142.54752070094654</v>
      </c>
      <c r="P250" s="118">
        <f t="shared" si="115"/>
        <v>131.29294457606196</v>
      </c>
      <c r="Q250" s="118">
        <f t="shared" si="115"/>
        <v>132.90430943315062</v>
      </c>
      <c r="R250" s="118">
        <f t="shared" ref="R250:V250" si="116">R251+R254+R256+R265</f>
        <v>142.32071717607661</v>
      </c>
      <c r="S250" s="118">
        <f t="shared" si="116"/>
        <v>145.98956387071081</v>
      </c>
      <c r="T250" s="118">
        <f t="shared" si="116"/>
        <v>150.20543954054074</v>
      </c>
      <c r="U250" s="118">
        <f t="shared" si="116"/>
        <v>159.83142878914657</v>
      </c>
      <c r="V250" s="118">
        <f t="shared" si="116"/>
        <v>160.55286331801119</v>
      </c>
      <c r="W250" s="118">
        <f t="shared" ref="W250" si="117">W251+W254+W256+W265</f>
        <v>159.88738766600943</v>
      </c>
      <c r="DA250" s="129" t="s">
        <v>2935</v>
      </c>
    </row>
    <row r="251" spans="1:105" ht="12" customHeight="1" x14ac:dyDescent="0.25">
      <c r="A251" s="121" t="s">
        <v>57</v>
      </c>
      <c r="B251" s="123">
        <f t="shared" ref="B251:Q251" si="118">SUM(B252:B253)</f>
        <v>94.139638610440898</v>
      </c>
      <c r="C251" s="123">
        <f t="shared" si="118"/>
        <v>107.93653936112021</v>
      </c>
      <c r="D251" s="123">
        <f t="shared" si="118"/>
        <v>104.44452637390505</v>
      </c>
      <c r="E251" s="123">
        <f t="shared" si="118"/>
        <v>100.98218980706552</v>
      </c>
      <c r="F251" s="123">
        <f t="shared" si="118"/>
        <v>99.066579010782476</v>
      </c>
      <c r="G251" s="123">
        <f t="shared" si="118"/>
        <v>103.6430446772189</v>
      </c>
      <c r="H251" s="123">
        <f t="shared" si="118"/>
        <v>109.52367138059515</v>
      </c>
      <c r="I251" s="123">
        <f t="shared" si="118"/>
        <v>107.02560947779143</v>
      </c>
      <c r="J251" s="123">
        <f t="shared" si="118"/>
        <v>109.23752758364832</v>
      </c>
      <c r="K251" s="123">
        <f t="shared" si="118"/>
        <v>112.58385451772429</v>
      </c>
      <c r="L251" s="123">
        <f t="shared" si="118"/>
        <v>129.46845735200651</v>
      </c>
      <c r="M251" s="123">
        <f t="shared" si="118"/>
        <v>113.2370936153584</v>
      </c>
      <c r="N251" s="123">
        <f t="shared" si="118"/>
        <v>123.49060477672107</v>
      </c>
      <c r="O251" s="123">
        <f t="shared" si="118"/>
        <v>120.29970274949552</v>
      </c>
      <c r="P251" s="123">
        <f t="shared" si="118"/>
        <v>109.21364179769827</v>
      </c>
      <c r="Q251" s="123">
        <f t="shared" si="118"/>
        <v>110.35110195858604</v>
      </c>
      <c r="R251" s="123">
        <f t="shared" ref="R251:V251" si="119">SUM(R252:R253)</f>
        <v>119.33865590947011</v>
      </c>
      <c r="S251" s="123">
        <f t="shared" si="119"/>
        <v>122.65804994810451</v>
      </c>
      <c r="T251" s="123">
        <f t="shared" si="119"/>
        <v>126.89498474202679</v>
      </c>
      <c r="U251" s="123">
        <f t="shared" si="119"/>
        <v>134.92690372400511</v>
      </c>
      <c r="V251" s="123">
        <f t="shared" si="119"/>
        <v>135.45616834470366</v>
      </c>
      <c r="W251" s="123">
        <f t="shared" ref="W251" si="120">SUM(W252:W253)</f>
        <v>135.24387990740576</v>
      </c>
      <c r="DA251" s="130" t="s">
        <v>2936</v>
      </c>
    </row>
    <row r="252" spans="1:105" ht="12" customHeight="1" x14ac:dyDescent="0.25">
      <c r="A252" s="97" t="s">
        <v>74</v>
      </c>
      <c r="B252" s="99">
        <v>92.275132780867722</v>
      </c>
      <c r="C252" s="99">
        <v>105.79617176525863</v>
      </c>
      <c r="D252" s="99">
        <v>102.39463610018861</v>
      </c>
      <c r="E252" s="99">
        <v>99.001869998116845</v>
      </c>
      <c r="F252" s="99">
        <v>97.156388628739094</v>
      </c>
      <c r="G252" s="99">
        <v>101.67472651059146</v>
      </c>
      <c r="H252" s="99">
        <v>107.45225770870061</v>
      </c>
      <c r="I252" s="99">
        <v>105.05387052556718</v>
      </c>
      <c r="J252" s="99">
        <v>107.24527481642555</v>
      </c>
      <c r="K252" s="99">
        <v>110.55896516018078</v>
      </c>
      <c r="L252" s="99">
        <v>127.13479931638598</v>
      </c>
      <c r="M252" s="99">
        <v>111.24649260523647</v>
      </c>
      <c r="N252" s="99">
        <v>121.34024573577815</v>
      </c>
      <c r="O252" s="99">
        <v>118.24150625293707</v>
      </c>
      <c r="P252" s="99">
        <v>107.40765273886916</v>
      </c>
      <c r="Q252" s="99">
        <v>108.55939324548225</v>
      </c>
      <c r="R252" s="99">
        <v>117.41236064546965</v>
      </c>
      <c r="S252" s="99">
        <v>120.69697905541528</v>
      </c>
      <c r="T252" s="99">
        <v>124.83710452366172</v>
      </c>
      <c r="U252" s="99">
        <v>132.7849049408504</v>
      </c>
      <c r="V252" s="99">
        <v>133.30962689751729</v>
      </c>
      <c r="W252" s="99">
        <v>133.15107015201741</v>
      </c>
      <c r="DA252" s="63" t="s">
        <v>2937</v>
      </c>
    </row>
    <row r="253" spans="1:105" ht="12" customHeight="1" x14ac:dyDescent="0.25">
      <c r="A253" s="97" t="s">
        <v>53</v>
      </c>
      <c r="B253" s="99">
        <v>1.8645058295731738</v>
      </c>
      <c r="C253" s="99">
        <v>2.1403675958615795</v>
      </c>
      <c r="D253" s="99">
        <v>2.0498902737164464</v>
      </c>
      <c r="E253" s="99">
        <v>1.9803198089486846</v>
      </c>
      <c r="F253" s="99">
        <v>1.9101903820433883</v>
      </c>
      <c r="G253" s="99">
        <v>1.968318166627445</v>
      </c>
      <c r="H253" s="99">
        <v>2.0714136718945375</v>
      </c>
      <c r="I253" s="99">
        <v>1.9717389522242537</v>
      </c>
      <c r="J253" s="99">
        <v>1.9922527672227648</v>
      </c>
      <c r="K253" s="99">
        <v>2.0248893575435183</v>
      </c>
      <c r="L253" s="99">
        <v>2.3336580356205254</v>
      </c>
      <c r="M253" s="99">
        <v>1.9906010101219378</v>
      </c>
      <c r="N253" s="99">
        <v>2.1503590409429187</v>
      </c>
      <c r="O253" s="99">
        <v>2.058196496558454</v>
      </c>
      <c r="P253" s="99">
        <v>1.8059890588291165</v>
      </c>
      <c r="Q253" s="99">
        <v>1.7917087131037914</v>
      </c>
      <c r="R253" s="99">
        <v>1.9262952640004549</v>
      </c>
      <c r="S253" s="99">
        <v>1.9610708926892277</v>
      </c>
      <c r="T253" s="99">
        <v>2.0578802183650691</v>
      </c>
      <c r="U253" s="99">
        <v>2.1419987831547092</v>
      </c>
      <c r="V253" s="99">
        <v>2.146541447186356</v>
      </c>
      <c r="W253" s="99">
        <v>2.0928097553883429</v>
      </c>
      <c r="DA253" s="63" t="s">
        <v>2938</v>
      </c>
    </row>
    <row r="254" spans="1:105" ht="12" customHeight="1" x14ac:dyDescent="0.25">
      <c r="A254" s="121" t="s">
        <v>92</v>
      </c>
      <c r="B254" s="123">
        <f t="shared" ref="B254:W254" si="121">B255</f>
        <v>1.6319486008434601E-3</v>
      </c>
      <c r="C254" s="123">
        <f t="shared" si="121"/>
        <v>1.9046734458110829E-3</v>
      </c>
      <c r="D254" s="123">
        <f t="shared" si="121"/>
        <v>2.2067155792385613E-3</v>
      </c>
      <c r="E254" s="123">
        <f t="shared" si="121"/>
        <v>2.6296966747789388E-3</v>
      </c>
      <c r="F254" s="123">
        <f t="shared" si="121"/>
        <v>3.161115288486214E-3</v>
      </c>
      <c r="G254" s="123">
        <f t="shared" si="121"/>
        <v>3.9228389926408468E-3</v>
      </c>
      <c r="H254" s="123">
        <f t="shared" si="121"/>
        <v>5.6523064670634506E-3</v>
      </c>
      <c r="I254" s="123">
        <f t="shared" si="121"/>
        <v>8.4573203172050686E-3</v>
      </c>
      <c r="J254" s="123">
        <f t="shared" si="121"/>
        <v>1.2350309490149128E-2</v>
      </c>
      <c r="K254" s="123">
        <f t="shared" si="121"/>
        <v>1.7886761244053088E-2</v>
      </c>
      <c r="L254" s="123">
        <f t="shared" si="121"/>
        <v>3.6154060893597531E-2</v>
      </c>
      <c r="M254" s="123">
        <f t="shared" si="121"/>
        <v>2.6111466387029134E-2</v>
      </c>
      <c r="N254" s="123">
        <f t="shared" si="121"/>
        <v>3.8716192022987969E-2</v>
      </c>
      <c r="O254" s="123">
        <f t="shared" si="121"/>
        <v>4.6404285070141368E-2</v>
      </c>
      <c r="P254" s="123">
        <f t="shared" si="121"/>
        <v>5.4995154935482744E-2</v>
      </c>
      <c r="Q254" s="123">
        <f t="shared" si="121"/>
        <v>0.1158749850572872</v>
      </c>
      <c r="R254" s="123">
        <f t="shared" si="121"/>
        <v>8.0707345854773002E-2</v>
      </c>
      <c r="S254" s="123">
        <f t="shared" si="121"/>
        <v>9.7962871361252424E-2</v>
      </c>
      <c r="T254" s="123">
        <f t="shared" si="121"/>
        <v>0.13179549673115798</v>
      </c>
      <c r="U254" s="123">
        <f t="shared" si="121"/>
        <v>0.20670815809592494</v>
      </c>
      <c r="V254" s="123">
        <f t="shared" si="121"/>
        <v>0.13905499719108166</v>
      </c>
      <c r="W254" s="123">
        <f t="shared" si="121"/>
        <v>0.18208442206451755</v>
      </c>
      <c r="DA254" s="130" t="s">
        <v>2939</v>
      </c>
    </row>
    <row r="255" spans="1:105" ht="12" customHeight="1" x14ac:dyDescent="0.25">
      <c r="A255" s="97" t="s">
        <v>53</v>
      </c>
      <c r="B255" s="99">
        <f>RES_hhdet_tess!B29</f>
        <v>1.6319486008434601E-3</v>
      </c>
      <c r="C255" s="99">
        <f>RES_hhdet_tess!C29</f>
        <v>1.9046734458110829E-3</v>
      </c>
      <c r="D255" s="99">
        <f>RES_hhdet_tess!D29</f>
        <v>2.2067155792385613E-3</v>
      </c>
      <c r="E255" s="99">
        <f>RES_hhdet_tess!E29</f>
        <v>2.6296966747789388E-3</v>
      </c>
      <c r="F255" s="99">
        <f>RES_hhdet_tess!F29</f>
        <v>3.161115288486214E-3</v>
      </c>
      <c r="G255" s="99">
        <f>RES_hhdet_tess!G29</f>
        <v>3.9228389926408468E-3</v>
      </c>
      <c r="H255" s="99">
        <f>RES_hhdet_tess!H29</f>
        <v>5.6523064670634506E-3</v>
      </c>
      <c r="I255" s="99">
        <f>RES_hhdet_tess!I29</f>
        <v>8.4573203172050686E-3</v>
      </c>
      <c r="J255" s="99">
        <f>RES_hhdet_tess!J29</f>
        <v>1.2350309490149128E-2</v>
      </c>
      <c r="K255" s="99">
        <f>RES_hhdet_tess!K29</f>
        <v>1.7886761244053088E-2</v>
      </c>
      <c r="L255" s="99">
        <f>RES_hhdet_tess!L29</f>
        <v>3.6154060893597531E-2</v>
      </c>
      <c r="M255" s="99">
        <f>RES_hhdet_tess!M29</f>
        <v>2.6111466387029134E-2</v>
      </c>
      <c r="N255" s="99">
        <f>RES_hhdet_tess!N29</f>
        <v>3.8716192022987969E-2</v>
      </c>
      <c r="O255" s="99">
        <f>RES_hhdet_tess!O29</f>
        <v>4.6404285070141368E-2</v>
      </c>
      <c r="P255" s="99">
        <f>RES_hhdet_tess!P29</f>
        <v>5.4995154935482744E-2</v>
      </c>
      <c r="Q255" s="99">
        <f>RES_hhdet_tess!Q29</f>
        <v>0.1158749850572872</v>
      </c>
      <c r="R255" s="99">
        <f>RES_hhdet_tess!R29</f>
        <v>8.0707345854773002E-2</v>
      </c>
      <c r="S255" s="99">
        <f>RES_hhdet_tess!S29</f>
        <v>9.7962871361252424E-2</v>
      </c>
      <c r="T255" s="99">
        <f>RES_hhdet_tess!T29</f>
        <v>0.13179549673115798</v>
      </c>
      <c r="U255" s="99">
        <f>RES_hhdet_tess!U29</f>
        <v>0.20670815809592494</v>
      </c>
      <c r="V255" s="99">
        <f>RES_hhdet_tess!V29</f>
        <v>0.13905499719108166</v>
      </c>
      <c r="W255" s="99">
        <f>RES_hhdet_tess!W29</f>
        <v>0.18208442206451755</v>
      </c>
      <c r="DA255" s="63" t="s">
        <v>2940</v>
      </c>
    </row>
    <row r="256" spans="1:105" ht="12" customHeight="1" x14ac:dyDescent="0.25">
      <c r="A256" s="121" t="s">
        <v>55</v>
      </c>
      <c r="B256" s="123">
        <v>10.006331355010589</v>
      </c>
      <c r="C256" s="123">
        <v>9.5762395047854554</v>
      </c>
      <c r="D256" s="123">
        <v>8.4469628871512885</v>
      </c>
      <c r="E256" s="123">
        <v>13.013721368464269</v>
      </c>
      <c r="F256" s="123">
        <v>12.699547044107266</v>
      </c>
      <c r="G256" s="123">
        <v>10.880967809616061</v>
      </c>
      <c r="H256" s="123">
        <v>12.440339343316298</v>
      </c>
      <c r="I256" s="123">
        <v>11.838231205722057</v>
      </c>
      <c r="J256" s="123">
        <v>12.416156911136271</v>
      </c>
      <c r="K256" s="123">
        <v>13.074682508880498</v>
      </c>
      <c r="L256" s="123">
        <v>13.915587997298537</v>
      </c>
      <c r="M256" s="123">
        <v>13.774440601096568</v>
      </c>
      <c r="N256" s="123">
        <v>13.762471317055331</v>
      </c>
      <c r="O256" s="123">
        <v>14.639702881976605</v>
      </c>
      <c r="P256" s="123">
        <v>14.713368393670656</v>
      </c>
      <c r="Q256" s="123">
        <v>15.161156653624301</v>
      </c>
      <c r="R256" s="123">
        <v>15.49262626042743</v>
      </c>
      <c r="S256" s="123">
        <v>15.721470186569231</v>
      </c>
      <c r="T256" s="123">
        <v>15.514941838582684</v>
      </c>
      <c r="U256" s="123">
        <v>16.776129686196033</v>
      </c>
      <c r="V256" s="123">
        <v>17.282565941875131</v>
      </c>
      <c r="W256" s="123">
        <v>16.981231279506805</v>
      </c>
      <c r="DA256" s="130" t="s">
        <v>2941</v>
      </c>
    </row>
    <row r="257" spans="1:105" ht="12" customHeight="1" x14ac:dyDescent="0.25">
      <c r="A257" s="97" t="s">
        <v>141</v>
      </c>
      <c r="B257" s="99">
        <v>9.8407157013588673</v>
      </c>
      <c r="C257" s="99">
        <v>10.323128884096777</v>
      </c>
      <c r="D257" s="99">
        <v>10.506695976733928</v>
      </c>
      <c r="E257" s="99">
        <v>11.077045428006173</v>
      </c>
      <c r="F257" s="99">
        <v>11.47484756183035</v>
      </c>
      <c r="G257" s="99">
        <v>11.636051695845012</v>
      </c>
      <c r="H257" s="99">
        <v>11.86692154202856</v>
      </c>
      <c r="I257" s="99">
        <v>12.382972575315806</v>
      </c>
      <c r="J257" s="99">
        <v>12.770951818592071</v>
      </c>
      <c r="K257" s="99">
        <v>13.260516789444523</v>
      </c>
      <c r="L257" s="99">
        <v>13.531380234050399</v>
      </c>
      <c r="M257" s="99">
        <v>13.529331726098423</v>
      </c>
      <c r="N257" s="99">
        <v>14.284450911750064</v>
      </c>
      <c r="O257" s="99">
        <v>14.21471537960254</v>
      </c>
      <c r="P257" s="99">
        <v>14.527169320027467</v>
      </c>
      <c r="Q257" s="99">
        <v>14.624387056545347</v>
      </c>
      <c r="R257" s="99">
        <v>15.201546518577151</v>
      </c>
      <c r="S257" s="99">
        <v>15.688717840523926</v>
      </c>
      <c r="T257" s="99">
        <v>16.359356829319381</v>
      </c>
      <c r="U257" s="99">
        <v>17.46533190966867</v>
      </c>
      <c r="V257" s="99">
        <v>17.380889719099546</v>
      </c>
      <c r="W257" s="99">
        <v>16.820911110017999</v>
      </c>
      <c r="DA257" s="63" t="s">
        <v>2942</v>
      </c>
    </row>
    <row r="258" spans="1:105" ht="12" customHeight="1" x14ac:dyDescent="0.25">
      <c r="A258" s="97" t="s">
        <v>140</v>
      </c>
      <c r="B258" s="99">
        <v>0</v>
      </c>
      <c r="C258" s="99">
        <v>0</v>
      </c>
      <c r="D258" s="99">
        <v>0</v>
      </c>
      <c r="E258" s="99">
        <v>0</v>
      </c>
      <c r="F258" s="99">
        <v>0</v>
      </c>
      <c r="G258" s="99">
        <v>0</v>
      </c>
      <c r="H258" s="99">
        <v>0</v>
      </c>
      <c r="I258" s="99">
        <v>0</v>
      </c>
      <c r="J258" s="99">
        <v>0</v>
      </c>
      <c r="K258" s="99">
        <v>13.135919308877437</v>
      </c>
      <c r="L258" s="99">
        <v>13.403907035321646</v>
      </c>
      <c r="M258" s="99">
        <v>13.405496892798233</v>
      </c>
      <c r="N258" s="99">
        <v>14.167797439804033</v>
      </c>
      <c r="O258" s="99">
        <v>14.194992690860939</v>
      </c>
      <c r="P258" s="99">
        <v>14.546911159879627</v>
      </c>
      <c r="Q258" s="99">
        <v>14.698106116734497</v>
      </c>
      <c r="R258" s="99">
        <v>15.400903212683103</v>
      </c>
      <c r="S258" s="99">
        <v>15.913325174557006</v>
      </c>
      <c r="T258" s="99">
        <v>16.406922415604576</v>
      </c>
      <c r="U258" s="99">
        <v>17.485827191052365</v>
      </c>
      <c r="V258" s="99">
        <v>17.346787313721713</v>
      </c>
      <c r="W258" s="99">
        <v>16.742750744185013</v>
      </c>
      <c r="DA258" s="63" t="s">
        <v>2943</v>
      </c>
    </row>
    <row r="259" spans="1:105" ht="12" customHeight="1" x14ac:dyDescent="0.25">
      <c r="A259" s="100" t="s">
        <v>50</v>
      </c>
      <c r="B259" s="102">
        <v>0</v>
      </c>
      <c r="C259" s="102">
        <v>0</v>
      </c>
      <c r="D259" s="102">
        <v>0</v>
      </c>
      <c r="E259" s="102">
        <v>0</v>
      </c>
      <c r="F259" s="102">
        <v>0</v>
      </c>
      <c r="G259" s="102">
        <v>0</v>
      </c>
      <c r="H259" s="102">
        <v>0</v>
      </c>
      <c r="I259" s="102">
        <v>0</v>
      </c>
      <c r="J259" s="102">
        <v>0</v>
      </c>
      <c r="K259" s="102">
        <v>6.4785824497567663</v>
      </c>
      <c r="L259" s="102">
        <v>6.9065406212711702</v>
      </c>
      <c r="M259" s="102">
        <v>6.6628788498942839</v>
      </c>
      <c r="N259" s="102">
        <v>6.806031239025093</v>
      </c>
      <c r="O259" s="102">
        <v>7.0102773160216554</v>
      </c>
      <c r="P259" s="102">
        <v>7.0447519528744671</v>
      </c>
      <c r="Q259" s="102">
        <v>7.2118789453869132</v>
      </c>
      <c r="R259" s="102">
        <v>7.4720751157958665</v>
      </c>
      <c r="S259" s="102">
        <v>7.5854723531005792</v>
      </c>
      <c r="T259" s="102">
        <v>9.1537878092605958</v>
      </c>
      <c r="U259" s="102">
        <v>8.8596079446239528</v>
      </c>
      <c r="V259" s="102">
        <v>8.6361471207271521</v>
      </c>
      <c r="W259" s="102">
        <v>8.0993414018173588</v>
      </c>
      <c r="DA259" s="131" t="s">
        <v>2944</v>
      </c>
    </row>
    <row r="260" spans="1:105" ht="12" customHeight="1" x14ac:dyDescent="0.25">
      <c r="A260" s="103" t="s">
        <v>52</v>
      </c>
      <c r="B260" s="105">
        <v>0</v>
      </c>
      <c r="C260" s="105">
        <v>0</v>
      </c>
      <c r="D260" s="105">
        <v>0</v>
      </c>
      <c r="E260" s="105">
        <v>0</v>
      </c>
      <c r="F260" s="105">
        <v>0</v>
      </c>
      <c r="G260" s="105">
        <v>0</v>
      </c>
      <c r="H260" s="105">
        <v>0</v>
      </c>
      <c r="I260" s="105">
        <v>0</v>
      </c>
      <c r="J260" s="105">
        <v>0</v>
      </c>
      <c r="K260" s="105">
        <v>6.6573368591206696</v>
      </c>
      <c r="L260" s="105">
        <v>6.4973664140504788</v>
      </c>
      <c r="M260" s="105">
        <v>6.7426180429039482</v>
      </c>
      <c r="N260" s="105">
        <v>7.3617662007789386</v>
      </c>
      <c r="O260" s="105">
        <v>7.184715374839282</v>
      </c>
      <c r="P260" s="105">
        <v>7.5021592070051568</v>
      </c>
      <c r="Q260" s="105">
        <v>7.4862271713475836</v>
      </c>
      <c r="R260" s="105">
        <v>7.928828096887238</v>
      </c>
      <c r="S260" s="105">
        <v>8.3278528214564247</v>
      </c>
      <c r="T260" s="105">
        <v>7.2531346063439832</v>
      </c>
      <c r="U260" s="105">
        <v>8.6262192464284091</v>
      </c>
      <c r="V260" s="105">
        <v>8.710640192994564</v>
      </c>
      <c r="W260" s="105">
        <v>8.6434093423676561</v>
      </c>
      <c r="DA260" s="132" t="s">
        <v>2945</v>
      </c>
    </row>
    <row r="261" spans="1:105" ht="12" customHeight="1" x14ac:dyDescent="0.25">
      <c r="A261" s="106" t="s">
        <v>122</v>
      </c>
      <c r="B261" s="102">
        <v>10.195575267912693</v>
      </c>
      <c r="C261" s="102">
        <v>8.817707073790011</v>
      </c>
      <c r="D261" s="102">
        <v>6.7242505037895119</v>
      </c>
      <c r="E261" s="102">
        <v>14.264874828119048</v>
      </c>
      <c r="F261" s="102">
        <v>13.310383743174436</v>
      </c>
      <c r="G261" s="102">
        <v>10.588314242435203</v>
      </c>
      <c r="H261" s="102">
        <v>12.653626800512502</v>
      </c>
      <c r="I261" s="102">
        <v>11.653749424671018</v>
      </c>
      <c r="J261" s="102">
        <v>12.307905325191811</v>
      </c>
      <c r="K261" s="102">
        <v>13.025311007852562</v>
      </c>
      <c r="L261" s="102">
        <v>14.013091565394021</v>
      </c>
      <c r="M261" s="102">
        <v>13.830677163600388</v>
      </c>
      <c r="N261" s="102">
        <v>13.664147441634515</v>
      </c>
      <c r="O261" s="102">
        <v>14.698251435982204</v>
      </c>
      <c r="P261" s="102">
        <v>14.713934828605513</v>
      </c>
      <c r="Q261" s="102">
        <v>15.189586868599578</v>
      </c>
      <c r="R261" s="102">
        <v>15.490412065026129</v>
      </c>
      <c r="S261" s="102">
        <v>15.696773629482662</v>
      </c>
      <c r="T261" s="102">
        <v>15.397021846280454</v>
      </c>
      <c r="U261" s="102">
        <v>16.688127455484814</v>
      </c>
      <c r="V261" s="102">
        <v>17.278437237823439</v>
      </c>
      <c r="W261" s="102">
        <v>17.024812826375197</v>
      </c>
      <c r="DA261" s="131" t="s">
        <v>2946</v>
      </c>
    </row>
    <row r="262" spans="1:105" ht="12" customHeight="1" x14ac:dyDescent="0.25">
      <c r="A262" s="107" t="s">
        <v>121</v>
      </c>
      <c r="B262" s="105">
        <v>0</v>
      </c>
      <c r="C262" s="105">
        <v>0</v>
      </c>
      <c r="D262" s="105">
        <v>0</v>
      </c>
      <c r="E262" s="105">
        <v>0</v>
      </c>
      <c r="F262" s="105">
        <v>0</v>
      </c>
      <c r="G262" s="105">
        <v>0</v>
      </c>
      <c r="H262" s="105">
        <v>0</v>
      </c>
      <c r="I262" s="105">
        <v>0</v>
      </c>
      <c r="J262" s="105">
        <v>0</v>
      </c>
      <c r="K262" s="105">
        <v>13.01339348408337</v>
      </c>
      <c r="L262" s="105">
        <v>14.000375371108378</v>
      </c>
      <c r="M262" s="105">
        <v>13.820872371741975</v>
      </c>
      <c r="N262" s="105">
        <v>13.659621888428454</v>
      </c>
      <c r="O262" s="105">
        <v>14.709912130647098</v>
      </c>
      <c r="P262" s="105">
        <v>14.774039208009706</v>
      </c>
      <c r="Q262" s="105">
        <v>15.262151015373544</v>
      </c>
      <c r="R262" s="105">
        <v>15.558116867089128</v>
      </c>
      <c r="S262" s="105">
        <v>15.74871190157705</v>
      </c>
      <c r="T262" s="105">
        <v>15.412076791412842</v>
      </c>
      <c r="U262" s="105">
        <v>16.689240107217767</v>
      </c>
      <c r="V262" s="105">
        <v>17.268181698846195</v>
      </c>
      <c r="W262" s="105">
        <v>16.996230479661325</v>
      </c>
      <c r="DA262" s="132" t="s">
        <v>2947</v>
      </c>
    </row>
    <row r="263" spans="1:105" ht="12" customHeight="1" x14ac:dyDescent="0.25">
      <c r="A263" s="108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6.4185895931050645</v>
      </c>
      <c r="L263" s="99">
        <v>7.2240867951030188</v>
      </c>
      <c r="M263" s="99">
        <v>6.8708764491170236</v>
      </c>
      <c r="N263" s="99">
        <v>6.5549480009908283</v>
      </c>
      <c r="O263" s="99">
        <v>7.2711771583001958</v>
      </c>
      <c r="P263" s="99">
        <v>7.1606693414947751</v>
      </c>
      <c r="Q263" s="99">
        <v>7.506363035982762</v>
      </c>
      <c r="R263" s="99">
        <v>7.581787782842567</v>
      </c>
      <c r="S263" s="99">
        <v>7.5371612875563567</v>
      </c>
      <c r="T263" s="99">
        <v>8.4989554839928463</v>
      </c>
      <c r="U263" s="99">
        <v>8.4519855861483091</v>
      </c>
      <c r="V263" s="99">
        <v>8.6292313944580297</v>
      </c>
      <c r="W263" s="99">
        <v>8.1530670496530746</v>
      </c>
      <c r="DA263" s="63" t="s">
        <v>2948</v>
      </c>
    </row>
    <row r="264" spans="1:105" ht="12" customHeight="1" x14ac:dyDescent="0.25">
      <c r="A264" s="108" t="s">
        <v>52</v>
      </c>
      <c r="B264" s="99">
        <v>0</v>
      </c>
      <c r="C264" s="99">
        <v>0</v>
      </c>
      <c r="D264" s="99">
        <v>0</v>
      </c>
      <c r="E264" s="99">
        <v>0</v>
      </c>
      <c r="F264" s="99">
        <v>0</v>
      </c>
      <c r="G264" s="99">
        <v>0</v>
      </c>
      <c r="H264" s="99">
        <v>0</v>
      </c>
      <c r="I264" s="99">
        <v>0</v>
      </c>
      <c r="J264" s="99">
        <v>0</v>
      </c>
      <c r="K264" s="99">
        <v>6.5948038909783078</v>
      </c>
      <c r="L264" s="99">
        <v>6.7762885760053591</v>
      </c>
      <c r="M264" s="99">
        <v>6.9499959226249564</v>
      </c>
      <c r="N264" s="99">
        <v>7.1046738874376238</v>
      </c>
      <c r="O264" s="99">
        <v>7.4387349723468992</v>
      </c>
      <c r="P264" s="99">
        <v>7.6133698665149305</v>
      </c>
      <c r="Q264" s="99">
        <v>7.7557879793907816</v>
      </c>
      <c r="R264" s="99">
        <v>7.976329084246558</v>
      </c>
      <c r="S264" s="99">
        <v>8.2115506140206946</v>
      </c>
      <c r="T264" s="99">
        <v>6.9131213074199964</v>
      </c>
      <c r="U264" s="99">
        <v>8.2372545210694579</v>
      </c>
      <c r="V264" s="99">
        <v>8.6389503043881657</v>
      </c>
      <c r="W264" s="99">
        <v>8.84316343000825</v>
      </c>
      <c r="DA264" s="63" t="s">
        <v>2949</v>
      </c>
    </row>
    <row r="265" spans="1:105" ht="12" customHeight="1" x14ac:dyDescent="0.25">
      <c r="A265" s="121" t="s">
        <v>54</v>
      </c>
      <c r="B265" s="123">
        <v>4.8803991837071337</v>
      </c>
      <c r="C265" s="123">
        <v>4.8703847343751168</v>
      </c>
      <c r="D265" s="123">
        <v>5.0185971841785086</v>
      </c>
      <c r="E265" s="123">
        <v>7.7009445898480982</v>
      </c>
      <c r="F265" s="123">
        <v>7.5486490499672554</v>
      </c>
      <c r="G265" s="123">
        <v>6.8698362842742018</v>
      </c>
      <c r="H265" s="123">
        <v>7.3569600311588133</v>
      </c>
      <c r="I265" s="123">
        <v>7.3429807895383048</v>
      </c>
      <c r="J265" s="123">
        <v>7.6409703998960419</v>
      </c>
      <c r="K265" s="123">
        <v>7.825333093694133</v>
      </c>
      <c r="L265" s="123">
        <v>8.2057595304241886</v>
      </c>
      <c r="M265" s="123">
        <v>7.7402305593628187</v>
      </c>
      <c r="N265" s="123">
        <v>7.6846648293381516</v>
      </c>
      <c r="O265" s="123">
        <v>7.5617107844042586</v>
      </c>
      <c r="P265" s="123">
        <v>7.3109392297575351</v>
      </c>
      <c r="Q265" s="123">
        <v>7.2761758358829951</v>
      </c>
      <c r="R265" s="123">
        <v>7.4087276603242902</v>
      </c>
      <c r="S265" s="123">
        <v>7.5120808646758244</v>
      </c>
      <c r="T265" s="123">
        <v>7.6637174632001024</v>
      </c>
      <c r="U265" s="123">
        <v>7.9216872208494795</v>
      </c>
      <c r="V265" s="123">
        <v>7.6750740342413097</v>
      </c>
      <c r="W265" s="123">
        <v>7.4801920570323448</v>
      </c>
      <c r="DA265" s="130" t="s">
        <v>2950</v>
      </c>
    </row>
    <row r="266" spans="1:105" ht="12" customHeight="1" x14ac:dyDescent="0.25">
      <c r="A266" s="97" t="s">
        <v>50</v>
      </c>
      <c r="B266" s="99">
        <v>4.8629621094033233</v>
      </c>
      <c r="C266" s="99">
        <v>4.9786293301317688</v>
      </c>
      <c r="D266" s="99">
        <v>5.4001325224939585</v>
      </c>
      <c r="E266" s="99">
        <v>7.1775305468266648</v>
      </c>
      <c r="F266" s="99">
        <v>7.2063663056558038</v>
      </c>
      <c r="G266" s="99">
        <v>7.0470956752779994</v>
      </c>
      <c r="H266" s="99">
        <v>7.1623113148491857</v>
      </c>
      <c r="I266" s="99">
        <v>7.4682675123597484</v>
      </c>
      <c r="J266" s="99">
        <v>7.6990973838990424</v>
      </c>
      <c r="K266" s="99">
        <v>7.9446339210055505</v>
      </c>
      <c r="L266" s="99">
        <v>8.0507851839149129</v>
      </c>
      <c r="M266" s="99">
        <v>7.7061548382098062</v>
      </c>
      <c r="N266" s="99">
        <v>7.7240601442877743</v>
      </c>
      <c r="O266" s="99">
        <v>7.4091920847944026</v>
      </c>
      <c r="P266" s="99">
        <v>7.3304149047010414</v>
      </c>
      <c r="Q266" s="99">
        <v>7.2838064308662851</v>
      </c>
      <c r="R266" s="99">
        <v>7.3806982451562035</v>
      </c>
      <c r="S266" s="99">
        <v>7.4514459810291358</v>
      </c>
      <c r="T266" s="99">
        <v>7.6787142576060345</v>
      </c>
      <c r="U266" s="99">
        <v>8.0368657630167739</v>
      </c>
      <c r="V266" s="99">
        <v>7.6394937808526819</v>
      </c>
      <c r="W266" s="99">
        <v>7.3904167041028579</v>
      </c>
      <c r="DA266" s="63" t="s">
        <v>2951</v>
      </c>
    </row>
    <row r="267" spans="1:105" ht="12" customHeight="1" x14ac:dyDescent="0.25">
      <c r="A267" s="109" t="s">
        <v>120</v>
      </c>
      <c r="B267" s="110">
        <v>4.9768249930520572</v>
      </c>
      <c r="C267" s="110">
        <v>4.3224673267271116</v>
      </c>
      <c r="D267" s="110">
        <v>3.4156554719111698</v>
      </c>
      <c r="E267" s="110">
        <v>9.2400663003347336</v>
      </c>
      <c r="F267" s="110">
        <v>8.3686603974235769</v>
      </c>
      <c r="G267" s="110">
        <v>6.475268775010969</v>
      </c>
      <c r="H267" s="110">
        <v>7.7725524305377007</v>
      </c>
      <c r="I267" s="110">
        <v>7.0673110904109988</v>
      </c>
      <c r="J267" s="110">
        <v>7.5189913446729149</v>
      </c>
      <c r="K267" s="110">
        <v>7.5903502537007848</v>
      </c>
      <c r="L267" s="110">
        <v>8.4865620655537128</v>
      </c>
      <c r="M267" s="110">
        <v>7.798634673106327</v>
      </c>
      <c r="N267" s="110">
        <v>7.6194351849739004</v>
      </c>
      <c r="O267" s="110">
        <v>7.8051598013100101</v>
      </c>
      <c r="P267" s="110">
        <v>7.2793700137454698</v>
      </c>
      <c r="Q267" s="110">
        <v>7.2635422149671918</v>
      </c>
      <c r="R267" s="110">
        <v>7.4562905390424197</v>
      </c>
      <c r="S267" s="110">
        <v>7.6199752899883206</v>
      </c>
      <c r="T267" s="110">
        <v>7.635052415431133</v>
      </c>
      <c r="U267" s="110">
        <v>7.6930578146474033</v>
      </c>
      <c r="V267" s="110">
        <v>7.7453451934959094</v>
      </c>
      <c r="W267" s="110">
        <v>7.6771324034468842</v>
      </c>
      <c r="DA267" s="60" t="s">
        <v>2952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47.06407162492733</v>
      </c>
      <c r="C269" s="118">
        <f t="shared" si="122"/>
        <v>52.944834146324169</v>
      </c>
      <c r="D269" s="118">
        <f t="shared" si="122"/>
        <v>50.991046420941601</v>
      </c>
      <c r="E269" s="118">
        <f t="shared" si="122"/>
        <v>49.320951942388383</v>
      </c>
      <c r="F269" s="118">
        <f t="shared" si="122"/>
        <v>47.83041104612483</v>
      </c>
      <c r="G269" s="118">
        <f t="shared" si="122"/>
        <v>49.047854547614037</v>
      </c>
      <c r="H269" s="118">
        <f t="shared" si="122"/>
        <v>50.881812961180373</v>
      </c>
      <c r="I269" s="118">
        <f t="shared" si="122"/>
        <v>48.964692597138523</v>
      </c>
      <c r="J269" s="118">
        <f t="shared" si="122"/>
        <v>48.957854047969278</v>
      </c>
      <c r="K269" s="118">
        <f t="shared" si="122"/>
        <v>49.377837535797624</v>
      </c>
      <c r="L269" s="118">
        <f t="shared" si="122"/>
        <v>55.101595719119032</v>
      </c>
      <c r="M269" s="118">
        <f t="shared" si="122"/>
        <v>47.320174056608145</v>
      </c>
      <c r="N269" s="118">
        <f t="shared" si="122"/>
        <v>49.82835611517315</v>
      </c>
      <c r="O269" s="118">
        <f t="shared" si="122"/>
        <v>47.011665281517509</v>
      </c>
      <c r="P269" s="118">
        <f t="shared" si="122"/>
        <v>42.646391785992996</v>
      </c>
      <c r="Q269" s="118">
        <f t="shared" si="122"/>
        <v>42.667337768070624</v>
      </c>
      <c r="R269" s="118">
        <f t="shared" ref="R269:V269" si="123">R270+R273+R275+R284</f>
        <v>45.500614489557378</v>
      </c>
      <c r="S269" s="118">
        <f t="shared" si="123"/>
        <v>46.015609603999636</v>
      </c>
      <c r="T269" s="118">
        <f t="shared" si="123"/>
        <v>46.973705377898519</v>
      </c>
      <c r="U269" s="118">
        <f t="shared" si="123"/>
        <v>49.002492843621681</v>
      </c>
      <c r="V269" s="118">
        <f t="shared" si="123"/>
        <v>48.308558873720237</v>
      </c>
      <c r="W269" s="118">
        <f t="shared" ref="W269" si="124">W270+W273+W275+W284</f>
        <v>47.363165930550579</v>
      </c>
      <c r="DA269" s="129" t="s">
        <v>3103</v>
      </c>
    </row>
    <row r="270" spans="1:105" ht="12" customHeight="1" x14ac:dyDescent="0.25">
      <c r="A270" s="121" t="s">
        <v>57</v>
      </c>
      <c r="B270" s="123">
        <f t="shared" ref="B270:Q270" si="125">SUM(B271:B272)</f>
        <v>43.308304054756015</v>
      </c>
      <c r="C270" s="123">
        <f t="shared" si="125"/>
        <v>49.202830892958573</v>
      </c>
      <c r="D270" s="123">
        <f t="shared" si="125"/>
        <v>47.346469358514419</v>
      </c>
      <c r="E270" s="123">
        <f t="shared" si="125"/>
        <v>45.477159852542826</v>
      </c>
      <c r="F270" s="123">
        <f t="shared" si="125"/>
        <v>44.317428390172431</v>
      </c>
      <c r="G270" s="123">
        <f t="shared" si="125"/>
        <v>45.868756825154556</v>
      </c>
      <c r="H270" s="123">
        <f t="shared" si="125"/>
        <v>47.741529688119783</v>
      </c>
      <c r="I270" s="123">
        <f t="shared" si="125"/>
        <v>45.775001484071986</v>
      </c>
      <c r="J270" s="123">
        <f t="shared" si="125"/>
        <v>45.798972629346551</v>
      </c>
      <c r="K270" s="123">
        <f t="shared" si="125"/>
        <v>46.262726857745399</v>
      </c>
      <c r="L270" s="123">
        <f t="shared" si="125"/>
        <v>52.070927262362503</v>
      </c>
      <c r="M270" s="123">
        <f t="shared" si="125"/>
        <v>44.505338623740542</v>
      </c>
      <c r="N270" s="123">
        <f t="shared" si="125"/>
        <v>47.121193372017927</v>
      </c>
      <c r="O270" s="123">
        <f t="shared" si="125"/>
        <v>44.600763511276483</v>
      </c>
      <c r="P270" s="123">
        <f t="shared" si="125"/>
        <v>40.322314792761418</v>
      </c>
      <c r="Q270" s="123">
        <f t="shared" si="125"/>
        <v>40.392720343392277</v>
      </c>
      <c r="R270" s="123">
        <f t="shared" ref="R270:V270" si="126">SUM(R271:R272)</f>
        <v>43.173536520181827</v>
      </c>
      <c r="S270" s="123">
        <f t="shared" si="126"/>
        <v>43.626611955594107</v>
      </c>
      <c r="T270" s="123">
        <f t="shared" si="126"/>
        <v>44.463992820084961</v>
      </c>
      <c r="U270" s="123">
        <f t="shared" si="126"/>
        <v>46.368670831633438</v>
      </c>
      <c r="V270" s="123">
        <f t="shared" si="126"/>
        <v>45.813064461827125</v>
      </c>
      <c r="W270" s="123">
        <f t="shared" ref="W270" si="127">SUM(W271:W272)</f>
        <v>44.890089269191165</v>
      </c>
      <c r="DA270" s="130" t="s">
        <v>3104</v>
      </c>
    </row>
    <row r="271" spans="1:105" ht="12" customHeight="1" x14ac:dyDescent="0.25">
      <c r="A271" s="97" t="s">
        <v>74</v>
      </c>
      <c r="B271" s="99">
        <v>43.308304054756015</v>
      </c>
      <c r="C271" s="99">
        <v>49.202830892958573</v>
      </c>
      <c r="D271" s="99">
        <v>47.346469358514419</v>
      </c>
      <c r="E271" s="99">
        <v>45.477159852542826</v>
      </c>
      <c r="F271" s="99">
        <v>44.317428390172431</v>
      </c>
      <c r="G271" s="99">
        <v>45.868756825154556</v>
      </c>
      <c r="H271" s="99">
        <v>47.741529688119783</v>
      </c>
      <c r="I271" s="99">
        <v>45.775001484071986</v>
      </c>
      <c r="J271" s="99">
        <v>45.798972629346551</v>
      </c>
      <c r="K271" s="99">
        <v>46.262726857745399</v>
      </c>
      <c r="L271" s="99">
        <v>52.070927262362503</v>
      </c>
      <c r="M271" s="99">
        <v>44.505338623740542</v>
      </c>
      <c r="N271" s="99">
        <v>47.121193372017927</v>
      </c>
      <c r="O271" s="99">
        <v>44.600763511276483</v>
      </c>
      <c r="P271" s="99">
        <v>40.322314792761418</v>
      </c>
      <c r="Q271" s="99">
        <v>40.392720343392277</v>
      </c>
      <c r="R271" s="99">
        <v>43.173536520181827</v>
      </c>
      <c r="S271" s="99">
        <v>43.626611955594107</v>
      </c>
      <c r="T271" s="99">
        <v>44.463992820084961</v>
      </c>
      <c r="U271" s="99">
        <v>46.368670831633438</v>
      </c>
      <c r="V271" s="99">
        <v>45.813064461827125</v>
      </c>
      <c r="W271" s="99">
        <v>44.890089269191165</v>
      </c>
      <c r="DA271" s="63" t="s">
        <v>3105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3106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3107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3108</v>
      </c>
    </row>
    <row r="275" spans="1:105" ht="12" customHeight="1" x14ac:dyDescent="0.25">
      <c r="A275" s="121" t="s">
        <v>55</v>
      </c>
      <c r="B275" s="123">
        <v>2.1594835477887995</v>
      </c>
      <c r="C275" s="123">
        <v>2.1330200836907136</v>
      </c>
      <c r="D275" s="123">
        <v>1.9584919698685963</v>
      </c>
      <c r="E275" s="123">
        <v>1.7758186600954544</v>
      </c>
      <c r="F275" s="123">
        <v>1.553629717211122</v>
      </c>
      <c r="G275" s="123">
        <v>1.3105050886539078</v>
      </c>
      <c r="H275" s="123">
        <v>1.2725030063583167</v>
      </c>
      <c r="I275" s="123">
        <v>1.2271400570196607</v>
      </c>
      <c r="J275" s="123">
        <v>1.1670097593263598</v>
      </c>
      <c r="K275" s="123">
        <v>1.1037159560349865</v>
      </c>
      <c r="L275" s="123">
        <v>1.0515563480912042</v>
      </c>
      <c r="M275" s="123">
        <v>0.95922741712710657</v>
      </c>
      <c r="N275" s="123">
        <v>0.8723594082257764</v>
      </c>
      <c r="O275" s="123">
        <v>0.67650626530131686</v>
      </c>
      <c r="P275" s="123">
        <v>0.5985740892025937</v>
      </c>
      <c r="Q275" s="123">
        <v>0.54674778035326244</v>
      </c>
      <c r="R275" s="123">
        <v>0.56094850202171231</v>
      </c>
      <c r="S275" s="123">
        <v>0.5767716167980047</v>
      </c>
      <c r="T275" s="123">
        <v>0.59786661563179866</v>
      </c>
      <c r="U275" s="123">
        <v>0.61246139849803616</v>
      </c>
      <c r="V275" s="123">
        <v>0.58295725867664949</v>
      </c>
      <c r="W275" s="123">
        <v>0.56618520392111626</v>
      </c>
      <c r="DA275" s="130" t="s">
        <v>3109</v>
      </c>
    </row>
    <row r="276" spans="1:105" ht="12" customHeight="1" x14ac:dyDescent="0.25">
      <c r="A276" s="97" t="s">
        <v>141</v>
      </c>
      <c r="B276" s="99">
        <v>4.0493423751223476</v>
      </c>
      <c r="C276" s="99">
        <v>4.233299493333921</v>
      </c>
      <c r="D276" s="99">
        <v>4.3001310937182611</v>
      </c>
      <c r="E276" s="99">
        <v>4.524630364274695</v>
      </c>
      <c r="F276" s="99">
        <v>4.6685858310533783</v>
      </c>
      <c r="G276" s="99">
        <v>4.6917769617285803</v>
      </c>
      <c r="H276" s="99">
        <v>4.6935943617997138</v>
      </c>
      <c r="I276" s="99">
        <v>4.850662941153665</v>
      </c>
      <c r="J276" s="99">
        <v>4.9918878518527414</v>
      </c>
      <c r="K276" s="99">
        <v>5.1653078744256096</v>
      </c>
      <c r="L276" s="99">
        <v>5.2588107203625496</v>
      </c>
      <c r="M276" s="99">
        <v>5.2398590894408672</v>
      </c>
      <c r="N276" s="99">
        <v>5.4720813732760876</v>
      </c>
      <c r="O276" s="99">
        <v>5.3190041606885723</v>
      </c>
      <c r="P276" s="99">
        <v>5.2908510225012844</v>
      </c>
      <c r="Q276" s="99">
        <v>5.1661289491665041</v>
      </c>
      <c r="R276" s="99">
        <v>5.2170462396559829</v>
      </c>
      <c r="S276" s="99">
        <v>5.2085089548929675</v>
      </c>
      <c r="T276" s="99">
        <v>5.2834090297286922</v>
      </c>
      <c r="U276" s="99">
        <v>5.470431666230807</v>
      </c>
      <c r="V276" s="99">
        <v>5.2786238125983598</v>
      </c>
      <c r="W276" s="99">
        <v>4.9735721095347696</v>
      </c>
      <c r="DA276" s="63" t="s">
        <v>3110</v>
      </c>
    </row>
    <row r="277" spans="1:105" ht="12" customHeight="1" x14ac:dyDescent="0.25">
      <c r="A277" s="97" t="s">
        <v>140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2.4784269872499007</v>
      </c>
      <c r="L277" s="99">
        <v>2.6421453762526124</v>
      </c>
      <c r="M277" s="99">
        <v>2.548930862950515</v>
      </c>
      <c r="N277" s="99">
        <v>2.60369480973403</v>
      </c>
      <c r="O277" s="99">
        <v>2.5972131860078007</v>
      </c>
      <c r="P277" s="99">
        <v>2.6099855739434847</v>
      </c>
      <c r="Q277" s="99">
        <v>2.5737642205994233</v>
      </c>
      <c r="R277" s="99">
        <v>2.4182309918642519</v>
      </c>
      <c r="S277" s="99">
        <v>2.4549303972359056</v>
      </c>
      <c r="T277" s="99">
        <v>2.8043464246996606</v>
      </c>
      <c r="U277" s="99">
        <v>2.6545255793044631</v>
      </c>
      <c r="V277" s="99">
        <v>2.52467146335528</v>
      </c>
      <c r="W277" s="99">
        <v>2.3623589206363493</v>
      </c>
      <c r="DA277" s="63" t="s">
        <v>3111</v>
      </c>
    </row>
    <row r="278" spans="1:105" ht="12" customHeight="1" x14ac:dyDescent="0.25">
      <c r="A278" s="100" t="s">
        <v>50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2.4784269872499007</v>
      </c>
      <c r="L278" s="102">
        <v>2.6421453762526124</v>
      </c>
      <c r="M278" s="102">
        <v>2.548930862950515</v>
      </c>
      <c r="N278" s="102">
        <v>2.60369480973403</v>
      </c>
      <c r="O278" s="102">
        <v>2.5972131860078007</v>
      </c>
      <c r="P278" s="102">
        <v>2.6099855739434847</v>
      </c>
      <c r="Q278" s="102">
        <v>2.5737642205994233</v>
      </c>
      <c r="R278" s="102">
        <v>2.4182309918642519</v>
      </c>
      <c r="S278" s="102">
        <v>2.4549303972359056</v>
      </c>
      <c r="T278" s="102">
        <v>2.8043464246996606</v>
      </c>
      <c r="U278" s="102">
        <v>2.6545255793044631</v>
      </c>
      <c r="V278" s="102">
        <v>2.52467146335528</v>
      </c>
      <c r="W278" s="102">
        <v>2.3623589206363493</v>
      </c>
      <c r="DA278" s="131" t="s">
        <v>3112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3113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3114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3115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3116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3117</v>
      </c>
    </row>
    <row r="284" spans="1:105" ht="12" customHeight="1" x14ac:dyDescent="0.25">
      <c r="A284" s="121" t="s">
        <v>54</v>
      </c>
      <c r="B284" s="123">
        <v>1.5962840223825103</v>
      </c>
      <c r="C284" s="123">
        <v>1.6089831696748773</v>
      </c>
      <c r="D284" s="123">
        <v>1.6860850925585884</v>
      </c>
      <c r="E284" s="123">
        <v>2.067973429750102</v>
      </c>
      <c r="F284" s="123">
        <v>1.9593529387412747</v>
      </c>
      <c r="G284" s="123">
        <v>1.8685926338055752</v>
      </c>
      <c r="H284" s="123">
        <v>1.8677802667022796</v>
      </c>
      <c r="I284" s="123">
        <v>1.9625510560468793</v>
      </c>
      <c r="J284" s="123">
        <v>1.9918716592963679</v>
      </c>
      <c r="K284" s="123">
        <v>2.0113947220172386</v>
      </c>
      <c r="L284" s="123">
        <v>1.9791121086653234</v>
      </c>
      <c r="M284" s="123">
        <v>1.8556080157404933</v>
      </c>
      <c r="N284" s="123">
        <v>1.8348033349294453</v>
      </c>
      <c r="O284" s="123">
        <v>1.7343955049397046</v>
      </c>
      <c r="P284" s="123">
        <v>1.7255029040289875</v>
      </c>
      <c r="Q284" s="123">
        <v>1.7278696443250829</v>
      </c>
      <c r="R284" s="123">
        <v>1.7661294673538415</v>
      </c>
      <c r="S284" s="123">
        <v>1.8122260316075203</v>
      </c>
      <c r="T284" s="123">
        <v>1.9118459421817582</v>
      </c>
      <c r="U284" s="123">
        <v>2.0213606134902116</v>
      </c>
      <c r="V284" s="123">
        <v>1.9125371532164628</v>
      </c>
      <c r="W284" s="123">
        <v>1.9068914574383011</v>
      </c>
      <c r="DA284" s="130" t="s">
        <v>3118</v>
      </c>
    </row>
    <row r="285" spans="1:105" ht="12" customHeight="1" x14ac:dyDescent="0.25">
      <c r="A285" s="97" t="s">
        <v>50</v>
      </c>
      <c r="B285" s="99">
        <v>1.8849466044999099</v>
      </c>
      <c r="C285" s="99">
        <v>1.926848107619318</v>
      </c>
      <c r="D285" s="99">
        <v>2.087410381740836</v>
      </c>
      <c r="E285" s="99">
        <v>2.7712357684927413</v>
      </c>
      <c r="F285" s="99">
        <v>2.7772107684255083</v>
      </c>
      <c r="G285" s="99">
        <v>2.708057578400346</v>
      </c>
      <c r="H285" s="99">
        <v>2.7425821923520304</v>
      </c>
      <c r="I285" s="99">
        <v>2.8544938084069287</v>
      </c>
      <c r="J285" s="99">
        <v>2.9410632386552757</v>
      </c>
      <c r="K285" s="99">
        <v>3.0325801600401499</v>
      </c>
      <c r="L285" s="99">
        <v>3.0713800455182696</v>
      </c>
      <c r="M285" s="99">
        <v>2.9382574604587059</v>
      </c>
      <c r="N285" s="99">
        <v>2.9429291871344598</v>
      </c>
      <c r="O285" s="99">
        <v>2.8209792602768324</v>
      </c>
      <c r="P285" s="99">
        <v>2.7899998386410072</v>
      </c>
      <c r="Q285" s="99">
        <v>2.771487584711231</v>
      </c>
      <c r="R285" s="99">
        <v>2.8069322407609172</v>
      </c>
      <c r="S285" s="99">
        <v>2.8306671072216645</v>
      </c>
      <c r="T285" s="99">
        <v>2.9120731443757348</v>
      </c>
      <c r="U285" s="99">
        <v>3.0396783029059353</v>
      </c>
      <c r="V285" s="99">
        <v>2.8809082068383587</v>
      </c>
      <c r="W285" s="99">
        <v>2.7761488579986104</v>
      </c>
      <c r="DA285" s="63" t="s">
        <v>3119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3120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0.89814644165506829</v>
      </c>
      <c r="D290" s="117">
        <f t="shared" si="129"/>
        <v>0.44305955407117925</v>
      </c>
      <c r="E290" s="117">
        <f t="shared" si="129"/>
        <v>0.44345840950502718</v>
      </c>
      <c r="F290" s="117">
        <f t="shared" si="129"/>
        <v>0.37789847738262466</v>
      </c>
      <c r="G290" s="117">
        <f t="shared" si="129"/>
        <v>0.5913687123289838</v>
      </c>
      <c r="H290" s="117">
        <f t="shared" si="129"/>
        <v>0.72126577419979365</v>
      </c>
      <c r="I290" s="117">
        <f t="shared" si="129"/>
        <v>0.8860015295784146</v>
      </c>
      <c r="J290" s="117">
        <f t="shared" si="129"/>
        <v>0.80189690008182057</v>
      </c>
      <c r="K290" s="117">
        <f t="shared" si="129"/>
        <v>0.71289562871114254</v>
      </c>
      <c r="L290" s="117">
        <f t="shared" si="129"/>
        <v>0.67100026906933052</v>
      </c>
      <c r="M290" s="117">
        <f t="shared" si="129"/>
        <v>0.49396373880523087</v>
      </c>
      <c r="N290" s="117">
        <f t="shared" si="129"/>
        <v>0.68844169267396704</v>
      </c>
      <c r="O290" s="117">
        <f t="shared" si="129"/>
        <v>0.44556389127464524</v>
      </c>
      <c r="P290" s="117">
        <f t="shared" si="129"/>
        <v>0.20697281668314571</v>
      </c>
      <c r="Q290" s="117">
        <f t="shared" si="129"/>
        <v>0.30955121581897471</v>
      </c>
      <c r="R290" s="117">
        <f t="shared" ref="R290:V290" si="130">R291+R294+R296+R305</f>
        <v>0.32176998333127144</v>
      </c>
      <c r="S290" s="117">
        <f t="shared" si="130"/>
        <v>0.34688830522096675</v>
      </c>
      <c r="T290" s="117">
        <f t="shared" si="130"/>
        <v>0.28480565616009745</v>
      </c>
      <c r="U290" s="117">
        <f t="shared" si="130"/>
        <v>0.46130653407176109</v>
      </c>
      <c r="V290" s="117">
        <f t="shared" si="130"/>
        <v>0.25718304471115044</v>
      </c>
      <c r="W290" s="117">
        <f t="shared" ref="W290" si="131">W291+W294+W296+W305</f>
        <v>0.34163009706721686</v>
      </c>
      <c r="DA290" s="129" t="s">
        <v>3271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0.80355978986763921</v>
      </c>
      <c r="D291" s="122">
        <f t="shared" si="132"/>
        <v>0.40190660032629538</v>
      </c>
      <c r="E291" s="122">
        <f t="shared" si="132"/>
        <v>0.37146977699675543</v>
      </c>
      <c r="F291" s="122">
        <f t="shared" si="132"/>
        <v>0.31743351481764309</v>
      </c>
      <c r="G291" s="122">
        <f t="shared" si="132"/>
        <v>0.50819633524402841</v>
      </c>
      <c r="H291" s="122">
        <f t="shared" si="132"/>
        <v>0.61323084359242519</v>
      </c>
      <c r="I291" s="122">
        <f t="shared" si="132"/>
        <v>0.7512253212002401</v>
      </c>
      <c r="J291" s="122">
        <f t="shared" si="132"/>
        <v>0.67876618780232012</v>
      </c>
      <c r="K291" s="122">
        <f t="shared" si="132"/>
        <v>0.60488721244582244</v>
      </c>
      <c r="L291" s="122">
        <f t="shared" si="132"/>
        <v>0.57070392926766644</v>
      </c>
      <c r="M291" s="122">
        <f t="shared" si="132"/>
        <v>0.41068439506418164</v>
      </c>
      <c r="N291" s="122">
        <f t="shared" si="132"/>
        <v>0.57568756185160197</v>
      </c>
      <c r="O291" s="122">
        <f t="shared" si="132"/>
        <v>0.36959167617089195</v>
      </c>
      <c r="P291" s="122">
        <f t="shared" si="132"/>
        <v>0.1669115139605129</v>
      </c>
      <c r="Q291" s="122">
        <f t="shared" si="132"/>
        <v>0.24647326516820947</v>
      </c>
      <c r="R291" s="122">
        <f t="shared" ref="R291:V291" si="133">SUM(R292:R293)</f>
        <v>0.25666269711963724</v>
      </c>
      <c r="S291" s="122">
        <f t="shared" si="133"/>
        <v>0.27372357572033662</v>
      </c>
      <c r="T291" s="122">
        <f t="shared" si="133"/>
        <v>0.22536961777957468</v>
      </c>
      <c r="U291" s="122">
        <f t="shared" si="133"/>
        <v>0.36047792489472791</v>
      </c>
      <c r="V291" s="122">
        <f t="shared" si="133"/>
        <v>0.19854546554798713</v>
      </c>
      <c r="W291" s="122">
        <f t="shared" ref="W291" si="134">SUM(W292:W293)</f>
        <v>0.25586979421329542</v>
      </c>
      <c r="DA291" s="130" t="s">
        <v>3272</v>
      </c>
    </row>
    <row r="292" spans="1:105" ht="12" customHeight="1" x14ac:dyDescent="0.25">
      <c r="A292" s="97" t="s">
        <v>74</v>
      </c>
      <c r="B292" s="98"/>
      <c r="C292" s="98">
        <v>0.79468020786072979</v>
      </c>
      <c r="D292" s="98">
        <v>0.39746361310385109</v>
      </c>
      <c r="E292" s="98">
        <v>0.36732105043385732</v>
      </c>
      <c r="F292" s="98">
        <v>0.31391010670224417</v>
      </c>
      <c r="G292" s="98">
        <v>0.50257942851310089</v>
      </c>
      <c r="H292" s="98">
        <v>0.60640529087163297</v>
      </c>
      <c r="I292" s="98">
        <v>0.7429888160020266</v>
      </c>
      <c r="J292" s="98">
        <v>0.67131128312246824</v>
      </c>
      <c r="K292" s="98">
        <v>0.59825269760220867</v>
      </c>
      <c r="L292" s="98">
        <v>0.56434557411281061</v>
      </c>
      <c r="M292" s="98">
        <v>0.40612753645615185</v>
      </c>
      <c r="N292" s="98">
        <v>0.56916611885377977</v>
      </c>
      <c r="O292" s="98">
        <v>0.36531219346077359</v>
      </c>
      <c r="P292" s="98">
        <v>0.1649607668635894</v>
      </c>
      <c r="Q292" s="98">
        <v>0.24354549391378413</v>
      </c>
      <c r="R292" s="98">
        <v>0.25358145598479298</v>
      </c>
      <c r="S292" s="98">
        <v>0.27043095325849925</v>
      </c>
      <c r="T292" s="98">
        <v>0.22259652254361723</v>
      </c>
      <c r="U292" s="98">
        <v>0.35610799841394475</v>
      </c>
      <c r="V292" s="98">
        <v>0.19612930105403134</v>
      </c>
      <c r="W292" s="98">
        <v>0.25281812199777232</v>
      </c>
      <c r="DA292" s="63" t="s">
        <v>3273</v>
      </c>
    </row>
    <row r="293" spans="1:105" ht="12" customHeight="1" x14ac:dyDescent="0.25">
      <c r="A293" s="97" t="s">
        <v>53</v>
      </c>
      <c r="B293" s="98"/>
      <c r="C293" s="98">
        <v>8.8795820069093607E-3</v>
      </c>
      <c r="D293" s="98">
        <v>4.4429872224442729E-3</v>
      </c>
      <c r="E293" s="98">
        <v>4.1487265628981336E-3</v>
      </c>
      <c r="F293" s="98">
        <v>3.5234081153989022E-3</v>
      </c>
      <c r="G293" s="98">
        <v>5.6169067309275161E-3</v>
      </c>
      <c r="H293" s="98">
        <v>6.8255527207921668E-3</v>
      </c>
      <c r="I293" s="98">
        <v>8.2365051982135305E-3</v>
      </c>
      <c r="J293" s="98">
        <v>7.4549046798518346E-3</v>
      </c>
      <c r="K293" s="98">
        <v>6.6345148436138118E-3</v>
      </c>
      <c r="L293" s="98">
        <v>6.3583551548557779E-3</v>
      </c>
      <c r="M293" s="98">
        <v>4.5568586080297659E-3</v>
      </c>
      <c r="N293" s="98">
        <v>6.5214429978222264E-3</v>
      </c>
      <c r="O293" s="98">
        <v>4.2794827101183689E-3</v>
      </c>
      <c r="P293" s="98">
        <v>1.9507470969234899E-3</v>
      </c>
      <c r="Q293" s="98">
        <v>2.9277712544253298E-3</v>
      </c>
      <c r="R293" s="98">
        <v>3.0812411348442479E-3</v>
      </c>
      <c r="S293" s="98">
        <v>3.292622461837382E-3</v>
      </c>
      <c r="T293" s="98">
        <v>2.7730952359574443E-3</v>
      </c>
      <c r="U293" s="98">
        <v>4.3699264807831577E-3</v>
      </c>
      <c r="V293" s="98">
        <v>2.416164493955794E-3</v>
      </c>
      <c r="W293" s="98">
        <v>3.0516722155231224E-3</v>
      </c>
      <c r="DA293" s="63" t="s">
        <v>3274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0</v>
      </c>
      <c r="D294" s="122">
        <f t="shared" si="135"/>
        <v>0</v>
      </c>
      <c r="E294" s="122">
        <f t="shared" si="135"/>
        <v>9.109171872805771E-6</v>
      </c>
      <c r="F294" s="122">
        <f t="shared" si="135"/>
        <v>1.0007312484123732E-5</v>
      </c>
      <c r="G294" s="122">
        <f t="shared" si="135"/>
        <v>1.0951050110650269E-5</v>
      </c>
      <c r="H294" s="122">
        <f t="shared" si="135"/>
        <v>3.0257602228289337E-5</v>
      </c>
      <c r="I294" s="122">
        <f t="shared" si="135"/>
        <v>7.7672979661484054E-5</v>
      </c>
      <c r="J294" s="122">
        <f t="shared" si="135"/>
        <v>9.3516685035354875E-5</v>
      </c>
      <c r="K294" s="122">
        <f t="shared" si="135"/>
        <v>1.0546963805194611E-4</v>
      </c>
      <c r="L294" s="122">
        <f t="shared" si="135"/>
        <v>1.0036790946980187E-4</v>
      </c>
      <c r="M294" s="122">
        <f t="shared" si="135"/>
        <v>1.0030925121506754E-4</v>
      </c>
      <c r="N294" s="122">
        <f t="shared" si="135"/>
        <v>1.3660972749086523E-4</v>
      </c>
      <c r="O294" s="122">
        <f t="shared" si="135"/>
        <v>1.6740392753928794E-4</v>
      </c>
      <c r="P294" s="122">
        <f t="shared" si="135"/>
        <v>1.2287033554126618E-4</v>
      </c>
      <c r="Q294" s="122">
        <f t="shared" si="135"/>
        <v>4.1805724639490985E-4</v>
      </c>
      <c r="R294" s="122">
        <f t="shared" si="135"/>
        <v>3.1243357588140233E-4</v>
      </c>
      <c r="S294" s="122">
        <f t="shared" si="135"/>
        <v>2.8981671369536028E-4</v>
      </c>
      <c r="T294" s="122">
        <f t="shared" si="135"/>
        <v>2.6590375893297533E-4</v>
      </c>
      <c r="U294" s="122">
        <f t="shared" si="135"/>
        <v>4.4374890641617453E-4</v>
      </c>
      <c r="V294" s="122">
        <f t="shared" si="135"/>
        <v>1.6413329539466395E-4</v>
      </c>
      <c r="W294" s="122">
        <f t="shared" si="135"/>
        <v>1.3231405571611338E-4</v>
      </c>
      <c r="DA294" s="130" t="s">
        <v>3275</v>
      </c>
    </row>
    <row r="295" spans="1:105" ht="12" customHeight="1" x14ac:dyDescent="0.25">
      <c r="A295" s="97" t="s">
        <v>53</v>
      </c>
      <c r="B295" s="98"/>
      <c r="C295" s="98">
        <v>0</v>
      </c>
      <c r="D295" s="98">
        <v>0</v>
      </c>
      <c r="E295" s="98">
        <v>9.109171872805771E-6</v>
      </c>
      <c r="F295" s="98">
        <v>1.0007312484123732E-5</v>
      </c>
      <c r="G295" s="98">
        <v>1.0951050110650269E-5</v>
      </c>
      <c r="H295" s="98">
        <v>3.0257602228289337E-5</v>
      </c>
      <c r="I295" s="98">
        <v>7.7672979661484054E-5</v>
      </c>
      <c r="J295" s="98">
        <v>9.3516685035354875E-5</v>
      </c>
      <c r="K295" s="98">
        <v>1.0546963805194611E-4</v>
      </c>
      <c r="L295" s="98">
        <v>1.0036790946980187E-4</v>
      </c>
      <c r="M295" s="98">
        <v>1.0030925121506754E-4</v>
      </c>
      <c r="N295" s="98">
        <v>1.3660972749086523E-4</v>
      </c>
      <c r="O295" s="98">
        <v>1.6740392753928794E-4</v>
      </c>
      <c r="P295" s="98">
        <v>1.2287033554126618E-4</v>
      </c>
      <c r="Q295" s="98">
        <v>4.1805724639490985E-4</v>
      </c>
      <c r="R295" s="98">
        <v>3.1243357588140233E-4</v>
      </c>
      <c r="S295" s="98">
        <v>2.8981671369536028E-4</v>
      </c>
      <c r="T295" s="98">
        <v>2.6590375893297533E-4</v>
      </c>
      <c r="U295" s="98">
        <v>4.4374890641617453E-4</v>
      </c>
      <c r="V295" s="98">
        <v>1.6413329539466395E-4</v>
      </c>
      <c r="W295" s="98">
        <v>1.3231405571611338E-4</v>
      </c>
      <c r="DA295" s="63" t="s">
        <v>3276</v>
      </c>
    </row>
    <row r="296" spans="1:105" ht="12" customHeight="1" x14ac:dyDescent="0.25">
      <c r="A296" s="121" t="s">
        <v>55</v>
      </c>
      <c r="B296" s="122"/>
      <c r="C296" s="122">
        <v>6.253545423366437E-2</v>
      </c>
      <c r="D296" s="122">
        <v>2.5097023551190416E-2</v>
      </c>
      <c r="E296" s="122">
        <v>4.6182963892732389E-2</v>
      </c>
      <c r="F296" s="122">
        <v>3.8383268184878208E-2</v>
      </c>
      <c r="G296" s="122">
        <v>5.0338087038589545E-2</v>
      </c>
      <c r="H296" s="122">
        <v>6.7727933054104378E-2</v>
      </c>
      <c r="I296" s="122">
        <v>8.1847916031944523E-2</v>
      </c>
      <c r="J296" s="122">
        <v>7.5754381791993258E-2</v>
      </c>
      <c r="K296" s="122">
        <v>6.4930746042319687E-2</v>
      </c>
      <c r="L296" s="122">
        <v>6.2633552063337705E-2</v>
      </c>
      <c r="M296" s="122">
        <v>5.2540907776950876E-2</v>
      </c>
      <c r="N296" s="122">
        <v>6.9618931133187137E-2</v>
      </c>
      <c r="O296" s="122">
        <v>4.5942855840394932E-2</v>
      </c>
      <c r="P296" s="122">
        <v>2.4213981097334764E-2</v>
      </c>
      <c r="Q296" s="122">
        <v>3.8458634727670332E-2</v>
      </c>
      <c r="R296" s="122">
        <v>4.024107209258667E-2</v>
      </c>
      <c r="S296" s="122">
        <v>4.5433219955001589E-2</v>
      </c>
      <c r="T296" s="122">
        <v>3.5268943765702145E-2</v>
      </c>
      <c r="U296" s="122">
        <v>6.078897467589079E-2</v>
      </c>
      <c r="V296" s="122">
        <v>3.5922658685530802E-2</v>
      </c>
      <c r="W296" s="122">
        <v>5.1764042529917786E-2</v>
      </c>
      <c r="DA296" s="130" t="s">
        <v>3277</v>
      </c>
    </row>
    <row r="297" spans="1:105" ht="12" customHeight="1" x14ac:dyDescent="0.25">
      <c r="A297" s="97" t="s">
        <v>141</v>
      </c>
      <c r="B297" s="98"/>
      <c r="C297" s="98">
        <v>2.5249009897877397E-2</v>
      </c>
      <c r="D297" s="98">
        <v>5.8396964201662708E-3</v>
      </c>
      <c r="E297" s="98">
        <v>2.6943269945408264E-3</v>
      </c>
      <c r="F297" s="98">
        <v>4.919880084258612E-3</v>
      </c>
      <c r="G297" s="98">
        <v>1.3603904772904954E-2</v>
      </c>
      <c r="H297" s="98">
        <v>3.1564712772119176E-2</v>
      </c>
      <c r="I297" s="98">
        <v>2.4160901745567922E-2</v>
      </c>
      <c r="J297" s="98">
        <v>8.325383896004148E-3</v>
      </c>
      <c r="K297" s="98">
        <v>7.7159265429433176E-3</v>
      </c>
      <c r="L297" s="98">
        <v>4.8097639243858282E-3</v>
      </c>
      <c r="M297" s="98">
        <v>4.2914694622440243E-3</v>
      </c>
      <c r="N297" s="98">
        <v>9.9072877490580871E-3</v>
      </c>
      <c r="O297" s="98">
        <v>6.7349237580552708E-3</v>
      </c>
      <c r="P297" s="98">
        <v>3.6564337088275372E-3</v>
      </c>
      <c r="Q297" s="98">
        <v>4.2663155132322836E-3</v>
      </c>
      <c r="R297" s="98">
        <v>4.5461742958679725E-3</v>
      </c>
      <c r="S297" s="98">
        <v>5.5604883473676509E-3</v>
      </c>
      <c r="T297" s="98">
        <v>4.2257343343570482E-3</v>
      </c>
      <c r="U297" s="98">
        <v>6.9403856956627855E-3</v>
      </c>
      <c r="V297" s="98">
        <v>4.4294109376737259E-3</v>
      </c>
      <c r="W297" s="98">
        <v>8.0677119222403847E-3</v>
      </c>
      <c r="DA297" s="63" t="s">
        <v>3278</v>
      </c>
    </row>
    <row r="298" spans="1:105" ht="12" customHeight="1" x14ac:dyDescent="0.25">
      <c r="A298" s="97" t="s">
        <v>140</v>
      </c>
      <c r="B298" s="98"/>
      <c r="C298" s="98">
        <v>0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0</v>
      </c>
      <c r="J298" s="98">
        <v>0</v>
      </c>
      <c r="K298" s="98">
        <v>1.1158037009643647E-4</v>
      </c>
      <c r="L298" s="98">
        <v>0</v>
      </c>
      <c r="M298" s="98">
        <v>0</v>
      </c>
      <c r="N298" s="98">
        <v>0</v>
      </c>
      <c r="O298" s="98">
        <v>0</v>
      </c>
      <c r="P298" s="98">
        <v>0</v>
      </c>
      <c r="Q298" s="98">
        <v>0</v>
      </c>
      <c r="R298" s="98">
        <v>0</v>
      </c>
      <c r="S298" s="98">
        <v>0</v>
      </c>
      <c r="T298" s="98">
        <v>1.1541078424709493E-4</v>
      </c>
      <c r="U298" s="98">
        <v>1.1970270539684211E-4</v>
      </c>
      <c r="V298" s="98">
        <v>1.17272460920658E-4</v>
      </c>
      <c r="W298" s="98">
        <v>1.1164765153690408E-4</v>
      </c>
      <c r="DA298" s="63" t="s">
        <v>3279</v>
      </c>
    </row>
    <row r="299" spans="1:105" ht="12" customHeight="1" x14ac:dyDescent="0.25">
      <c r="A299" s="100" t="s">
        <v>50</v>
      </c>
      <c r="B299" s="101"/>
      <c r="C299" s="101">
        <v>0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0</v>
      </c>
      <c r="J299" s="101">
        <v>0</v>
      </c>
      <c r="K299" s="101">
        <v>6.9296933341445778E-5</v>
      </c>
      <c r="L299" s="101">
        <v>0</v>
      </c>
      <c r="M299" s="101">
        <v>0</v>
      </c>
      <c r="N299" s="101">
        <v>0</v>
      </c>
      <c r="O299" s="101">
        <v>0</v>
      </c>
      <c r="P299" s="101">
        <v>0</v>
      </c>
      <c r="Q299" s="101">
        <v>0</v>
      </c>
      <c r="R299" s="101">
        <v>0</v>
      </c>
      <c r="S299" s="101">
        <v>0</v>
      </c>
      <c r="T299" s="101">
        <v>7.1504243704781384E-5</v>
      </c>
      <c r="U299" s="101">
        <v>6.7675346387131575E-5</v>
      </c>
      <c r="V299" s="101">
        <v>6.4895827490970149E-5</v>
      </c>
      <c r="W299" s="101">
        <v>6.0049436849740207E-5</v>
      </c>
      <c r="DA299" s="131" t="s">
        <v>3280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0</v>
      </c>
      <c r="J300" s="104">
        <v>0</v>
      </c>
      <c r="K300" s="104">
        <v>4.2283436754990689E-5</v>
      </c>
      <c r="L300" s="104">
        <v>0</v>
      </c>
      <c r="M300" s="104">
        <v>0</v>
      </c>
      <c r="N300" s="104">
        <v>0</v>
      </c>
      <c r="O300" s="104">
        <v>0</v>
      </c>
      <c r="P300" s="104">
        <v>0</v>
      </c>
      <c r="Q300" s="104">
        <v>0</v>
      </c>
      <c r="R300" s="104">
        <v>0</v>
      </c>
      <c r="S300" s="104">
        <v>0</v>
      </c>
      <c r="T300" s="104">
        <v>4.3906540542313536E-5</v>
      </c>
      <c r="U300" s="104">
        <v>5.2027359009710539E-5</v>
      </c>
      <c r="V300" s="104">
        <v>5.2376633429687847E-5</v>
      </c>
      <c r="W300" s="104">
        <v>5.1598214687163883E-5</v>
      </c>
      <c r="DA300" s="132" t="s">
        <v>3281</v>
      </c>
    </row>
    <row r="301" spans="1:105" ht="12" customHeight="1" x14ac:dyDescent="0.25">
      <c r="A301" s="106" t="s">
        <v>122</v>
      </c>
      <c r="B301" s="101"/>
      <c r="C301" s="101">
        <v>3.7286444335786977E-2</v>
      </c>
      <c r="D301" s="101">
        <v>1.9257327131024144E-2</v>
      </c>
      <c r="E301" s="101">
        <v>4.348863689819156E-2</v>
      </c>
      <c r="F301" s="101">
        <v>3.3463388100619593E-2</v>
      </c>
      <c r="G301" s="101">
        <v>3.673418226568459E-2</v>
      </c>
      <c r="H301" s="101">
        <v>3.6163220281985195E-2</v>
      </c>
      <c r="I301" s="101">
        <v>5.7687014286376598E-2</v>
      </c>
      <c r="J301" s="101">
        <v>6.7428997895989107E-2</v>
      </c>
      <c r="K301" s="101">
        <v>2.8471297856298507E-2</v>
      </c>
      <c r="L301" s="101">
        <v>5.2044522360951563E-2</v>
      </c>
      <c r="M301" s="101">
        <v>4.3392957348492051E-2</v>
      </c>
      <c r="N301" s="101">
        <v>5.1228568605184488E-2</v>
      </c>
      <c r="O301" s="101">
        <v>5.1516238550512999E-3</v>
      </c>
      <c r="P301" s="101">
        <v>2.6918216473348264E-3</v>
      </c>
      <c r="Q301" s="101">
        <v>6.6766757263787817E-3</v>
      </c>
      <c r="R301" s="101">
        <v>1.3572078681002502E-2</v>
      </c>
      <c r="S301" s="101">
        <v>2.5647114160920987E-2</v>
      </c>
      <c r="T301" s="101">
        <v>0</v>
      </c>
      <c r="U301" s="101">
        <v>1.0479840781323167E-2</v>
      </c>
      <c r="V301" s="101">
        <v>0</v>
      </c>
      <c r="W301" s="101">
        <v>4.9334418805443659E-3</v>
      </c>
      <c r="DA301" s="131" t="s">
        <v>3282</v>
      </c>
    </row>
    <row r="302" spans="1:105" ht="12" customHeight="1" x14ac:dyDescent="0.25">
      <c r="A302" s="107" t="s">
        <v>121</v>
      </c>
      <c r="B302" s="104"/>
      <c r="C302" s="104">
        <v>0</v>
      </c>
      <c r="D302" s="104">
        <v>0</v>
      </c>
      <c r="E302" s="104">
        <v>0</v>
      </c>
      <c r="F302" s="104">
        <v>0</v>
      </c>
      <c r="G302" s="104">
        <v>0</v>
      </c>
      <c r="H302" s="104">
        <v>0</v>
      </c>
      <c r="I302" s="104">
        <v>0</v>
      </c>
      <c r="J302" s="104">
        <v>0</v>
      </c>
      <c r="K302" s="104">
        <v>2.863194127298142E-2</v>
      </c>
      <c r="L302" s="104">
        <v>5.7792657780003226E-3</v>
      </c>
      <c r="M302" s="104">
        <v>4.8564809662148024E-3</v>
      </c>
      <c r="N302" s="104">
        <v>8.4830747789445601E-3</v>
      </c>
      <c r="O302" s="104">
        <v>3.4056308227288362E-2</v>
      </c>
      <c r="P302" s="104">
        <v>1.78657257411724E-2</v>
      </c>
      <c r="Q302" s="104">
        <v>2.7515643488059266E-2</v>
      </c>
      <c r="R302" s="104">
        <v>2.2122819115716195E-2</v>
      </c>
      <c r="S302" s="104">
        <v>1.4225617446712947E-2</v>
      </c>
      <c r="T302" s="104">
        <v>3.0927798647098E-2</v>
      </c>
      <c r="U302" s="104">
        <v>4.3249045493507998E-2</v>
      </c>
      <c r="V302" s="104">
        <v>3.1375975286936419E-2</v>
      </c>
      <c r="W302" s="104">
        <v>3.8651241075596136E-2</v>
      </c>
      <c r="DA302" s="132" t="s">
        <v>3283</v>
      </c>
    </row>
    <row r="303" spans="1:105" ht="12" customHeight="1" x14ac:dyDescent="0.25">
      <c r="A303" s="108" t="s">
        <v>53</v>
      </c>
      <c r="B303" s="98"/>
      <c r="C303" s="98">
        <v>0</v>
      </c>
      <c r="D303" s="98">
        <v>0</v>
      </c>
      <c r="E303" s="98">
        <v>0</v>
      </c>
      <c r="F303" s="98">
        <v>0</v>
      </c>
      <c r="G303" s="98">
        <v>0</v>
      </c>
      <c r="H303" s="98">
        <v>0</v>
      </c>
      <c r="I303" s="98">
        <v>0</v>
      </c>
      <c r="J303" s="98">
        <v>0</v>
      </c>
      <c r="K303" s="98">
        <v>1.7080031983511861E-2</v>
      </c>
      <c r="L303" s="98">
        <v>3.5663920489237542E-3</v>
      </c>
      <c r="M303" s="98">
        <v>2.8994115468987365E-3</v>
      </c>
      <c r="N303" s="98">
        <v>4.8937151091044649E-3</v>
      </c>
      <c r="O303" s="98">
        <v>1.995235925881669E-2</v>
      </c>
      <c r="P303" s="98">
        <v>1.0183687993236833E-2</v>
      </c>
      <c r="Q303" s="98">
        <v>1.5706539959422897E-2</v>
      </c>
      <c r="R303" s="98">
        <v>1.2433706401799175E-2</v>
      </c>
      <c r="S303" s="98">
        <v>7.8117420337197657E-3</v>
      </c>
      <c r="T303" s="98">
        <v>1.9053831557234592E-2</v>
      </c>
      <c r="U303" s="98">
        <v>2.4599566501466382E-2</v>
      </c>
      <c r="V303" s="98">
        <v>1.7536173569902301E-2</v>
      </c>
      <c r="W303" s="98">
        <v>2.0736004261003617E-2</v>
      </c>
      <c r="DA303" s="63" t="s">
        <v>3284</v>
      </c>
    </row>
    <row r="304" spans="1:105" ht="12" customHeight="1" x14ac:dyDescent="0.25">
      <c r="A304" s="108" t="s">
        <v>52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1.1551909289469559E-2</v>
      </c>
      <c r="L304" s="98">
        <v>2.212873729076568E-3</v>
      </c>
      <c r="M304" s="98">
        <v>1.9570694193160659E-3</v>
      </c>
      <c r="N304" s="98">
        <v>3.5893596698400951E-3</v>
      </c>
      <c r="O304" s="98">
        <v>1.4103948968471671E-2</v>
      </c>
      <c r="P304" s="98">
        <v>7.6820377479355651E-3</v>
      </c>
      <c r="Q304" s="98">
        <v>1.1809103528636367E-2</v>
      </c>
      <c r="R304" s="98">
        <v>9.6891127139170224E-3</v>
      </c>
      <c r="S304" s="98">
        <v>6.4138754129931825E-3</v>
      </c>
      <c r="T304" s="98">
        <v>1.1873967089863409E-2</v>
      </c>
      <c r="U304" s="98">
        <v>1.8649478992041613E-2</v>
      </c>
      <c r="V304" s="98">
        <v>1.3839801717034122E-2</v>
      </c>
      <c r="W304" s="98">
        <v>1.7915236814592519E-2</v>
      </c>
      <c r="DA304" s="63" t="s">
        <v>3285</v>
      </c>
    </row>
    <row r="305" spans="1:105" ht="12" customHeight="1" x14ac:dyDescent="0.25">
      <c r="A305" s="121" t="s">
        <v>54</v>
      </c>
      <c r="B305" s="122"/>
      <c r="C305" s="122">
        <v>3.2051197553764711E-2</v>
      </c>
      <c r="D305" s="122">
        <v>1.6055930193693474E-2</v>
      </c>
      <c r="E305" s="122">
        <v>2.5796559443666565E-2</v>
      </c>
      <c r="F305" s="122">
        <v>2.2071687067619264E-2</v>
      </c>
      <c r="G305" s="122">
        <v>3.2823338996255245E-2</v>
      </c>
      <c r="H305" s="122">
        <v>4.0276739951035735E-2</v>
      </c>
      <c r="I305" s="122">
        <v>5.2850619366568548E-2</v>
      </c>
      <c r="J305" s="122">
        <v>4.7282813802471853E-2</v>
      </c>
      <c r="K305" s="122">
        <v>4.2972200584948425E-2</v>
      </c>
      <c r="L305" s="122">
        <v>3.7562419828856518E-2</v>
      </c>
      <c r="M305" s="122">
        <v>3.0638126712883289E-2</v>
      </c>
      <c r="N305" s="122">
        <v>4.2998589961687046E-2</v>
      </c>
      <c r="O305" s="122">
        <v>2.9861955335819118E-2</v>
      </c>
      <c r="P305" s="122">
        <v>1.5724451289756775E-2</v>
      </c>
      <c r="Q305" s="122">
        <v>2.420125867669996E-2</v>
      </c>
      <c r="R305" s="122">
        <v>2.4553780543166155E-2</v>
      </c>
      <c r="S305" s="122">
        <v>2.7441692831933165E-2</v>
      </c>
      <c r="T305" s="122">
        <v>2.3901190855887676E-2</v>
      </c>
      <c r="U305" s="122">
        <v>3.959588559472621E-2</v>
      </c>
      <c r="V305" s="122">
        <v>2.2550787182237856E-2</v>
      </c>
      <c r="W305" s="122">
        <v>3.3863946268287544E-2</v>
      </c>
      <c r="DA305" s="130" t="s">
        <v>3286</v>
      </c>
    </row>
    <row r="306" spans="1:105" ht="12" customHeight="1" x14ac:dyDescent="0.25">
      <c r="A306" s="97" t="s">
        <v>50</v>
      </c>
      <c r="B306" s="98"/>
      <c r="C306" s="98">
        <v>2.6585638819975124E-2</v>
      </c>
      <c r="D306" s="98">
        <v>1.24074618052759E-2</v>
      </c>
      <c r="E306" s="98">
        <v>9.7552791615998329E-3</v>
      </c>
      <c r="F306" s="98">
        <v>1.3292756357760321E-2</v>
      </c>
      <c r="G306" s="98">
        <v>2.6913067271527025E-2</v>
      </c>
      <c r="H306" s="98">
        <v>3.2533757607751707E-2</v>
      </c>
      <c r="I306" s="98">
        <v>4.4327502680795099E-2</v>
      </c>
      <c r="J306" s="98">
        <v>3.0750808339631071E-2</v>
      </c>
      <c r="K306" s="98">
        <v>2.74533550257119E-2</v>
      </c>
      <c r="L306" s="98">
        <v>1.9308225389064106E-2</v>
      </c>
      <c r="M306" s="98">
        <v>1.7496863121167976E-2</v>
      </c>
      <c r="N306" s="98">
        <v>3.1280722162161302E-2</v>
      </c>
      <c r="O306" s="98">
        <v>2.2331370786009851E-2</v>
      </c>
      <c r="P306" s="98">
        <v>1.2175793544723666E-2</v>
      </c>
      <c r="Q306" s="98">
        <v>1.7657316937597072E-2</v>
      </c>
      <c r="R306" s="98">
        <v>1.6349474709290223E-2</v>
      </c>
      <c r="S306" s="98">
        <v>1.9124537473198332E-2</v>
      </c>
      <c r="T306" s="98">
        <v>1.7736816399280306E-2</v>
      </c>
      <c r="U306" s="98">
        <v>2.9913876675052395E-2</v>
      </c>
      <c r="V306" s="98">
        <v>1.6878774085956824E-2</v>
      </c>
      <c r="W306" s="98">
        <v>2.997224651464667E-2</v>
      </c>
      <c r="DA306" s="63" t="s">
        <v>3287</v>
      </c>
    </row>
    <row r="307" spans="1:105" ht="12" customHeight="1" x14ac:dyDescent="0.25">
      <c r="A307" s="109" t="s">
        <v>120</v>
      </c>
      <c r="B307" s="33"/>
      <c r="C307" s="33">
        <v>5.465558733789587E-3</v>
      </c>
      <c r="D307" s="33">
        <v>3.6484683884175752E-3</v>
      </c>
      <c r="E307" s="33">
        <v>1.6041280282066733E-2</v>
      </c>
      <c r="F307" s="33">
        <v>8.7789307098589432E-3</v>
      </c>
      <c r="G307" s="33">
        <v>5.9102717247282201E-3</v>
      </c>
      <c r="H307" s="33">
        <v>7.7429823432840278E-3</v>
      </c>
      <c r="I307" s="33">
        <v>8.5231166857734492E-3</v>
      </c>
      <c r="J307" s="33">
        <v>1.6532005462840782E-2</v>
      </c>
      <c r="K307" s="33">
        <v>1.5518845559236522E-2</v>
      </c>
      <c r="L307" s="33">
        <v>1.8254194439792412E-2</v>
      </c>
      <c r="M307" s="33">
        <v>1.3141263591715311E-2</v>
      </c>
      <c r="N307" s="33">
        <v>1.1717867799525744E-2</v>
      </c>
      <c r="O307" s="33">
        <v>7.5305845498092683E-3</v>
      </c>
      <c r="P307" s="33">
        <v>3.5486577450331096E-3</v>
      </c>
      <c r="Q307" s="33">
        <v>6.5439417391028876E-3</v>
      </c>
      <c r="R307" s="33">
        <v>8.2043058338759339E-3</v>
      </c>
      <c r="S307" s="33">
        <v>8.3171553587348332E-3</v>
      </c>
      <c r="T307" s="33">
        <v>6.1643744566073702E-3</v>
      </c>
      <c r="U307" s="33">
        <v>9.6820089196738152E-3</v>
      </c>
      <c r="V307" s="33">
        <v>5.6720130962810309E-3</v>
      </c>
      <c r="W307" s="33">
        <v>3.8916997536408747E-3</v>
      </c>
      <c r="DA307" s="60" t="s">
        <v>3288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0.50598459334136781</v>
      </c>
      <c r="D309" s="117">
        <f t="shared" si="136"/>
        <v>0.25221313308752957</v>
      </c>
      <c r="E309" s="117">
        <f t="shared" si="136"/>
        <v>0.25908296970198086</v>
      </c>
      <c r="F309" s="117">
        <f t="shared" si="136"/>
        <v>0.22178072566844448</v>
      </c>
      <c r="G309" s="117">
        <f t="shared" si="136"/>
        <v>0.34799125995474717</v>
      </c>
      <c r="H309" s="117">
        <f t="shared" si="136"/>
        <v>0.42814440525822806</v>
      </c>
      <c r="I309" s="117">
        <f t="shared" si="136"/>
        <v>0.53199944555509404</v>
      </c>
      <c r="J309" s="117">
        <f t="shared" si="136"/>
        <v>0.48907862605763353</v>
      </c>
      <c r="K309" s="117">
        <f t="shared" si="136"/>
        <v>0.44364004406781016</v>
      </c>
      <c r="L309" s="117">
        <f t="shared" si="136"/>
        <v>0.4204656151926835</v>
      </c>
      <c r="M309" s="117">
        <f t="shared" si="136"/>
        <v>0.31556248281328009</v>
      </c>
      <c r="N309" s="117">
        <f t="shared" si="136"/>
        <v>0.45048438697908505</v>
      </c>
      <c r="O309" s="117">
        <f t="shared" si="136"/>
        <v>0.3057477259140855</v>
      </c>
      <c r="P309" s="117">
        <f t="shared" si="136"/>
        <v>0.14778293015239194</v>
      </c>
      <c r="Q309" s="117">
        <f t="shared" si="136"/>
        <v>0.22872095206232265</v>
      </c>
      <c r="R309" s="117">
        <f t="shared" ref="R309:V309" si="137">R310+R313+R315+R324</f>
        <v>0.24073108343800856</v>
      </c>
      <c r="S309" s="117">
        <f t="shared" si="137"/>
        <v>0.26116362703623647</v>
      </c>
      <c r="T309" s="117">
        <f t="shared" si="137"/>
        <v>0.21769644922303871</v>
      </c>
      <c r="U309" s="117">
        <f t="shared" si="137"/>
        <v>0.35484690049157275</v>
      </c>
      <c r="V309" s="117">
        <f t="shared" si="137"/>
        <v>0.19957859969852401</v>
      </c>
      <c r="W309" s="117">
        <f t="shared" ref="W309" si="138">W310+W313+W315+W324</f>
        <v>0.26441059046871429</v>
      </c>
      <c r="DA309" s="129" t="s">
        <v>3439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0.44778819986445445</v>
      </c>
      <c r="D310" s="122">
        <f t="shared" si="139"/>
        <v>0.22637587098366496</v>
      </c>
      <c r="E310" s="122">
        <f t="shared" si="139"/>
        <v>0.21155547267620645</v>
      </c>
      <c r="F310" s="122">
        <f t="shared" si="139"/>
        <v>0.18273151814218963</v>
      </c>
      <c r="G310" s="122">
        <f t="shared" si="139"/>
        <v>0.29576179559362864</v>
      </c>
      <c r="H310" s="122">
        <f t="shared" si="139"/>
        <v>0.36089343395095114</v>
      </c>
      <c r="I310" s="122">
        <f t="shared" si="139"/>
        <v>0.44707591124646073</v>
      </c>
      <c r="J310" s="122">
        <f t="shared" si="139"/>
        <v>0.40876106134564916</v>
      </c>
      <c r="K310" s="122">
        <f t="shared" si="139"/>
        <v>0.36887904574462504</v>
      </c>
      <c r="L310" s="122">
        <f t="shared" si="139"/>
        <v>0.35275366854529899</v>
      </c>
      <c r="M310" s="122">
        <f t="shared" si="139"/>
        <v>0.25922091979537865</v>
      </c>
      <c r="N310" s="122">
        <f t="shared" si="139"/>
        <v>0.3745127787891851</v>
      </c>
      <c r="O310" s="122">
        <f t="shared" si="139"/>
        <v>0.25013185029208124</v>
      </c>
      <c r="P310" s="122">
        <f t="shared" si="139"/>
        <v>0.11796759988093612</v>
      </c>
      <c r="Q310" s="122">
        <f t="shared" si="139"/>
        <v>0.18032104317270864</v>
      </c>
      <c r="R310" s="122">
        <f t="shared" ref="R310:V310" si="140">SUM(R311:R312)</f>
        <v>0.19089034917816008</v>
      </c>
      <c r="S310" s="122">
        <f t="shared" si="140"/>
        <v>0.20594189220282355</v>
      </c>
      <c r="T310" s="122">
        <f t="shared" si="140"/>
        <v>0.17099725946856884</v>
      </c>
      <c r="U310" s="122">
        <f t="shared" si="140"/>
        <v>0.27526656606462846</v>
      </c>
      <c r="V310" s="122">
        <f t="shared" si="140"/>
        <v>0.15247056369247827</v>
      </c>
      <c r="W310" s="122">
        <f t="shared" ref="W310" si="141">SUM(W311:W312)</f>
        <v>0.19720855637754386</v>
      </c>
      <c r="DA310" s="130" t="s">
        <v>3440</v>
      </c>
    </row>
    <row r="311" spans="1:105" ht="12" customHeight="1" x14ac:dyDescent="0.25">
      <c r="A311" s="97" t="s">
        <v>74</v>
      </c>
      <c r="B311" s="98"/>
      <c r="C311" s="98">
        <v>0.43890861785754509</v>
      </c>
      <c r="D311" s="98">
        <v>0.2219328837612207</v>
      </c>
      <c r="E311" s="98">
        <v>0.20740674611330831</v>
      </c>
      <c r="F311" s="98">
        <v>0.17920811002679074</v>
      </c>
      <c r="G311" s="98">
        <v>0.29014488886270112</v>
      </c>
      <c r="H311" s="98">
        <v>0.35406788123015898</v>
      </c>
      <c r="I311" s="98">
        <v>0.43883940604824723</v>
      </c>
      <c r="J311" s="98">
        <v>0.40130615666579733</v>
      </c>
      <c r="K311" s="98">
        <v>0.36224453090101122</v>
      </c>
      <c r="L311" s="98">
        <v>0.34639531339044322</v>
      </c>
      <c r="M311" s="98">
        <v>0.25466406118734886</v>
      </c>
      <c r="N311" s="98">
        <v>0.36799133579136289</v>
      </c>
      <c r="O311" s="98">
        <v>0.24585236758196288</v>
      </c>
      <c r="P311" s="98">
        <v>0.11601685278401264</v>
      </c>
      <c r="Q311" s="98">
        <v>0.1773932719182833</v>
      </c>
      <c r="R311" s="98">
        <v>0.18780910804331583</v>
      </c>
      <c r="S311" s="98">
        <v>0.20264926974098618</v>
      </c>
      <c r="T311" s="98">
        <v>0.16822416423261138</v>
      </c>
      <c r="U311" s="98">
        <v>0.2708966395838453</v>
      </c>
      <c r="V311" s="98">
        <v>0.15005439919852248</v>
      </c>
      <c r="W311" s="98">
        <v>0.19415688416202073</v>
      </c>
      <c r="DA311" s="63" t="s">
        <v>3441</v>
      </c>
    </row>
    <row r="312" spans="1:105" ht="12" customHeight="1" x14ac:dyDescent="0.25">
      <c r="A312" s="97" t="s">
        <v>53</v>
      </c>
      <c r="B312" s="98"/>
      <c r="C312" s="98">
        <v>8.8795820069093607E-3</v>
      </c>
      <c r="D312" s="98">
        <v>4.4429872224442729E-3</v>
      </c>
      <c r="E312" s="98">
        <v>4.1487265628981336E-3</v>
      </c>
      <c r="F312" s="98">
        <v>3.5234081153989022E-3</v>
      </c>
      <c r="G312" s="98">
        <v>5.6169067309275161E-3</v>
      </c>
      <c r="H312" s="98">
        <v>6.8255527207921668E-3</v>
      </c>
      <c r="I312" s="98">
        <v>8.2365051982135305E-3</v>
      </c>
      <c r="J312" s="98">
        <v>7.4549046798518346E-3</v>
      </c>
      <c r="K312" s="98">
        <v>6.6345148436138118E-3</v>
      </c>
      <c r="L312" s="98">
        <v>6.3583551548557779E-3</v>
      </c>
      <c r="M312" s="98">
        <v>4.5568586080297659E-3</v>
      </c>
      <c r="N312" s="98">
        <v>6.5214429978222264E-3</v>
      </c>
      <c r="O312" s="98">
        <v>4.2794827101183689E-3</v>
      </c>
      <c r="P312" s="98">
        <v>1.9507470969234899E-3</v>
      </c>
      <c r="Q312" s="98">
        <v>2.9277712544253298E-3</v>
      </c>
      <c r="R312" s="98">
        <v>3.0812411348442479E-3</v>
      </c>
      <c r="S312" s="98">
        <v>3.292622461837382E-3</v>
      </c>
      <c r="T312" s="98">
        <v>2.7730952359574443E-3</v>
      </c>
      <c r="U312" s="98">
        <v>4.3699264807831577E-3</v>
      </c>
      <c r="V312" s="98">
        <v>2.416164493955794E-3</v>
      </c>
      <c r="W312" s="98">
        <v>3.0516722155231224E-3</v>
      </c>
      <c r="DA312" s="63" t="s">
        <v>3442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0</v>
      </c>
      <c r="D313" s="122">
        <f t="shared" si="142"/>
        <v>0</v>
      </c>
      <c r="E313" s="122">
        <f t="shared" si="142"/>
        <v>2.2008367602244156E-5</v>
      </c>
      <c r="F313" s="122">
        <f t="shared" si="142"/>
        <v>2.4930240519386068E-5</v>
      </c>
      <c r="G313" s="122">
        <f t="shared" si="142"/>
        <v>2.8111914180845501E-5</v>
      </c>
      <c r="H313" s="122">
        <f t="shared" si="142"/>
        <v>7.9986994554882002E-5</v>
      </c>
      <c r="I313" s="122">
        <f t="shared" si="142"/>
        <v>2.1133262998604432E-4</v>
      </c>
      <c r="J313" s="122">
        <f t="shared" si="142"/>
        <v>2.6179821348738921E-4</v>
      </c>
      <c r="K313" s="122">
        <f t="shared" si="142"/>
        <v>3.0376406954610465E-4</v>
      </c>
      <c r="L313" s="122">
        <f t="shared" si="142"/>
        <v>2.973715025624148E-4</v>
      </c>
      <c r="M313" s="122">
        <f t="shared" si="142"/>
        <v>3.0710663885130998E-4</v>
      </c>
      <c r="N313" s="122">
        <f t="shared" si="142"/>
        <v>4.3456134710224628E-4</v>
      </c>
      <c r="O313" s="122">
        <f t="shared" si="142"/>
        <v>5.5639709126097581E-4</v>
      </c>
      <c r="P313" s="122">
        <f t="shared" si="142"/>
        <v>4.2738816709622066E-4</v>
      </c>
      <c r="Q313" s="122">
        <f t="shared" si="142"/>
        <v>1.5097314497198009E-3</v>
      </c>
      <c r="R313" s="122">
        <f t="shared" si="142"/>
        <v>1.1543487994363458E-3</v>
      </c>
      <c r="S313" s="122">
        <f t="shared" si="142"/>
        <v>1.0900245649261714E-3</v>
      </c>
      <c r="T313" s="122">
        <f t="shared" si="142"/>
        <v>1.0148340140016035E-3</v>
      </c>
      <c r="U313" s="122">
        <f t="shared" si="142"/>
        <v>1.7159943444700276E-3</v>
      </c>
      <c r="V313" s="122">
        <f t="shared" si="142"/>
        <v>6.4315990982863032E-4</v>
      </c>
      <c r="W313" s="122">
        <f t="shared" si="142"/>
        <v>5.2514447201029257E-4</v>
      </c>
      <c r="DA313" s="130" t="s">
        <v>3443</v>
      </c>
    </row>
    <row r="314" spans="1:105" ht="12" customHeight="1" x14ac:dyDescent="0.25">
      <c r="A314" s="97" t="s">
        <v>53</v>
      </c>
      <c r="B314" s="98"/>
      <c r="C314" s="98">
        <v>0</v>
      </c>
      <c r="D314" s="98">
        <v>0</v>
      </c>
      <c r="E314" s="98">
        <v>2.2008367602244156E-5</v>
      </c>
      <c r="F314" s="98">
        <v>2.4930240519386068E-5</v>
      </c>
      <c r="G314" s="98">
        <v>2.8111914180845501E-5</v>
      </c>
      <c r="H314" s="98">
        <v>7.9986994554882002E-5</v>
      </c>
      <c r="I314" s="98">
        <v>2.1133262998604432E-4</v>
      </c>
      <c r="J314" s="98">
        <v>2.6179821348738921E-4</v>
      </c>
      <c r="K314" s="98">
        <v>3.0376406954610465E-4</v>
      </c>
      <c r="L314" s="98">
        <v>2.973715025624148E-4</v>
      </c>
      <c r="M314" s="98">
        <v>3.0710663885130998E-4</v>
      </c>
      <c r="N314" s="98">
        <v>4.3456134710224628E-4</v>
      </c>
      <c r="O314" s="98">
        <v>5.5639709126097581E-4</v>
      </c>
      <c r="P314" s="98">
        <v>4.2738816709622066E-4</v>
      </c>
      <c r="Q314" s="98">
        <v>1.5097314497198009E-3</v>
      </c>
      <c r="R314" s="98">
        <v>1.1543487994363458E-3</v>
      </c>
      <c r="S314" s="98">
        <v>1.0900245649261714E-3</v>
      </c>
      <c r="T314" s="98">
        <v>1.0148340140016035E-3</v>
      </c>
      <c r="U314" s="98">
        <v>1.7159943444700276E-3</v>
      </c>
      <c r="V314" s="98">
        <v>6.4315990982863032E-4</v>
      </c>
      <c r="W314" s="98">
        <v>5.2514447201029257E-4</v>
      </c>
      <c r="DA314" s="63" t="s">
        <v>3444</v>
      </c>
    </row>
    <row r="315" spans="1:105" ht="12" customHeight="1" x14ac:dyDescent="0.25">
      <c r="A315" s="121" t="s">
        <v>55</v>
      </c>
      <c r="B315" s="122"/>
      <c r="C315" s="122">
        <v>3.8328194338978251E-2</v>
      </c>
      <c r="D315" s="122">
        <v>1.5726544896056328E-2</v>
      </c>
      <c r="E315" s="122">
        <v>2.9588362611185345E-2</v>
      </c>
      <c r="F315" s="122">
        <v>2.4478419947522926E-2</v>
      </c>
      <c r="G315" s="122">
        <v>3.1715021999831554E-2</v>
      </c>
      <c r="H315" s="122">
        <v>4.1923932735152172E-2</v>
      </c>
      <c r="I315" s="122">
        <v>5.1818876163015663E-2</v>
      </c>
      <c r="J315" s="122">
        <v>4.9102098162077085E-2</v>
      </c>
      <c r="K315" s="122">
        <v>4.6201998374227081E-2</v>
      </c>
      <c r="L315" s="122">
        <v>4.1879663249896615E-2</v>
      </c>
      <c r="M315" s="122">
        <v>3.5465950459884286E-2</v>
      </c>
      <c r="N315" s="122">
        <v>4.7792743531231745E-2</v>
      </c>
      <c r="O315" s="122">
        <v>3.5862822581631489E-2</v>
      </c>
      <c r="P315" s="122">
        <v>1.9333039752698691E-2</v>
      </c>
      <c r="Q315" s="122">
        <v>3.1159646446228303E-2</v>
      </c>
      <c r="R315" s="122">
        <v>3.2307126662232885E-2</v>
      </c>
      <c r="S315" s="122">
        <v>3.5840768781027196E-2</v>
      </c>
      <c r="T315" s="122">
        <v>2.9845803205830034E-2</v>
      </c>
      <c r="U315" s="122">
        <v>5.152267251907372E-2</v>
      </c>
      <c r="V315" s="122">
        <v>3.131268995968596E-2</v>
      </c>
      <c r="W315" s="122">
        <v>4.4958000241720947E-2</v>
      </c>
      <c r="DA315" s="130" t="s">
        <v>3445</v>
      </c>
    </row>
    <row r="316" spans="1:105" ht="12" customHeight="1" x14ac:dyDescent="0.25">
      <c r="A316" s="97" t="s">
        <v>141</v>
      </c>
      <c r="B316" s="98"/>
      <c r="C316" s="98">
        <v>1.4421601117939036E-2</v>
      </c>
      <c r="D316" s="98">
        <v>3.3463874082891834E-3</v>
      </c>
      <c r="E316" s="98">
        <v>1.549821933271806E-3</v>
      </c>
      <c r="F316" s="98">
        <v>2.8409072153642535E-3</v>
      </c>
      <c r="G316" s="98">
        <v>7.8893982927416891E-3</v>
      </c>
      <c r="H316" s="98">
        <v>1.8392545141220309E-2</v>
      </c>
      <c r="I316" s="98">
        <v>1.4152605936296449E-2</v>
      </c>
      <c r="J316" s="98">
        <v>4.9069451818036149E-3</v>
      </c>
      <c r="K316" s="98">
        <v>4.5816699978070263E-3</v>
      </c>
      <c r="L316" s="98">
        <v>2.8811213543677491E-3</v>
      </c>
      <c r="M316" s="98">
        <v>2.6177818947288162E-3</v>
      </c>
      <c r="N316" s="98">
        <v>6.2248029188621311E-3</v>
      </c>
      <c r="O316" s="98">
        <v>4.4130571737612126E-3</v>
      </c>
      <c r="P316" s="98">
        <v>2.5159195616237459E-3</v>
      </c>
      <c r="Q316" s="98">
        <v>3.0627393688033846E-3</v>
      </c>
      <c r="R316" s="98">
        <v>3.3551024338455962E-3</v>
      </c>
      <c r="S316" s="98">
        <v>4.2114649398138724E-3</v>
      </c>
      <c r="T316" s="98">
        <v>3.2747239498464721E-3</v>
      </c>
      <c r="U316" s="98">
        <v>5.4799792180545556E-3</v>
      </c>
      <c r="V316" s="98">
        <v>3.5443511042431027E-3</v>
      </c>
      <c r="W316" s="98">
        <v>6.4959211252912296E-3</v>
      </c>
      <c r="DA316" s="63" t="s">
        <v>3446</v>
      </c>
    </row>
    <row r="317" spans="1:105" ht="12" customHeight="1" x14ac:dyDescent="0.25">
      <c r="A317" s="97" t="s">
        <v>140</v>
      </c>
      <c r="B317" s="98"/>
      <c r="C317" s="98">
        <v>0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0</v>
      </c>
      <c r="J317" s="98">
        <v>0</v>
      </c>
      <c r="K317" s="98">
        <v>8.3431532017886175E-5</v>
      </c>
      <c r="L317" s="98">
        <v>0</v>
      </c>
      <c r="M317" s="98">
        <v>0</v>
      </c>
      <c r="N317" s="98">
        <v>0</v>
      </c>
      <c r="O317" s="98">
        <v>0</v>
      </c>
      <c r="P317" s="98">
        <v>0</v>
      </c>
      <c r="Q317" s="98">
        <v>0</v>
      </c>
      <c r="R317" s="98">
        <v>0</v>
      </c>
      <c r="S317" s="98">
        <v>0</v>
      </c>
      <c r="T317" s="98">
        <v>9.9318604067441345E-5</v>
      </c>
      <c r="U317" s="98">
        <v>1.0546235643469277E-4</v>
      </c>
      <c r="V317" s="98">
        <v>1.0430534383044157E-4</v>
      </c>
      <c r="W317" s="98">
        <v>9.9948528772963037E-5</v>
      </c>
      <c r="DA317" s="63" t="s">
        <v>3447</v>
      </c>
    </row>
    <row r="318" spans="1:105" ht="12" customHeight="1" x14ac:dyDescent="0.25">
      <c r="A318" s="100" t="s">
        <v>50</v>
      </c>
      <c r="B318" s="101"/>
      <c r="C318" s="101">
        <v>0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0</v>
      </c>
      <c r="J318" s="101">
        <v>0</v>
      </c>
      <c r="K318" s="101">
        <v>4.1148095262895492E-5</v>
      </c>
      <c r="L318" s="101">
        <v>0</v>
      </c>
      <c r="M318" s="101">
        <v>0</v>
      </c>
      <c r="N318" s="101">
        <v>0</v>
      </c>
      <c r="O318" s="101">
        <v>0</v>
      </c>
      <c r="P318" s="101">
        <v>0</v>
      </c>
      <c r="Q318" s="101">
        <v>0</v>
      </c>
      <c r="R318" s="101">
        <v>0</v>
      </c>
      <c r="S318" s="101">
        <v>0</v>
      </c>
      <c r="T318" s="101">
        <v>5.5412063525127809E-5</v>
      </c>
      <c r="U318" s="101">
        <v>5.3434997424982231E-5</v>
      </c>
      <c r="V318" s="101">
        <v>5.1928710400753727E-5</v>
      </c>
      <c r="W318" s="101">
        <v>4.8350314085799154E-5</v>
      </c>
      <c r="DA318" s="131" t="s">
        <v>3448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0</v>
      </c>
      <c r="J319" s="104">
        <v>0</v>
      </c>
      <c r="K319" s="104">
        <v>4.2283436754990689E-5</v>
      </c>
      <c r="L319" s="104">
        <v>0</v>
      </c>
      <c r="M319" s="104">
        <v>0</v>
      </c>
      <c r="N319" s="104">
        <v>0</v>
      </c>
      <c r="O319" s="104">
        <v>0</v>
      </c>
      <c r="P319" s="104">
        <v>0</v>
      </c>
      <c r="Q319" s="104">
        <v>0</v>
      </c>
      <c r="R319" s="104">
        <v>0</v>
      </c>
      <c r="S319" s="104">
        <v>0</v>
      </c>
      <c r="T319" s="104">
        <v>4.3906540542313536E-5</v>
      </c>
      <c r="U319" s="104">
        <v>5.2027359009710539E-5</v>
      </c>
      <c r="V319" s="104">
        <v>5.2376633429687847E-5</v>
      </c>
      <c r="W319" s="104">
        <v>5.1598214687163883E-5</v>
      </c>
      <c r="DA319" s="132" t="s">
        <v>3449</v>
      </c>
    </row>
    <row r="320" spans="1:105" ht="12" customHeight="1" x14ac:dyDescent="0.25">
      <c r="A320" s="106" t="s">
        <v>122</v>
      </c>
      <c r="B320" s="101"/>
      <c r="C320" s="101">
        <v>2.3906593221039215E-2</v>
      </c>
      <c r="D320" s="101">
        <v>1.2380157487767145E-2</v>
      </c>
      <c r="E320" s="101">
        <v>2.8038540677913538E-2</v>
      </c>
      <c r="F320" s="101">
        <v>2.1637512732158672E-2</v>
      </c>
      <c r="G320" s="101">
        <v>2.3825623707089866E-2</v>
      </c>
      <c r="H320" s="101">
        <v>2.3531387593931859E-2</v>
      </c>
      <c r="I320" s="101">
        <v>3.7666270226719215E-2</v>
      </c>
      <c r="J320" s="101">
        <v>4.4195152980273468E-2</v>
      </c>
      <c r="K320" s="101">
        <v>1.8741747274912145E-2</v>
      </c>
      <c r="L320" s="101">
        <v>3.4426560860712933E-2</v>
      </c>
      <c r="M320" s="101">
        <v>2.8956309207518526E-2</v>
      </c>
      <c r="N320" s="101">
        <v>3.4666948858436616E-2</v>
      </c>
      <c r="O320" s="101">
        <v>3.5595595069207527E-3</v>
      </c>
      <c r="P320" s="101">
        <v>1.9098282986132057E-3</v>
      </c>
      <c r="Q320" s="101">
        <v>4.8584789655225875E-3</v>
      </c>
      <c r="R320" s="101">
        <v>1.0053061265682586E-2</v>
      </c>
      <c r="S320" s="101">
        <v>1.932830482168962E-2</v>
      </c>
      <c r="T320" s="101">
        <v>0</v>
      </c>
      <c r="U320" s="101">
        <v>8.1521131026404525E-3</v>
      </c>
      <c r="V320" s="101">
        <v>0</v>
      </c>
      <c r="W320" s="101">
        <v>3.9297132283584906E-3</v>
      </c>
      <c r="DA320" s="131" t="s">
        <v>3450</v>
      </c>
    </row>
    <row r="321" spans="1:105" ht="12" customHeight="1" x14ac:dyDescent="0.25">
      <c r="A321" s="107" t="s">
        <v>121</v>
      </c>
      <c r="B321" s="104"/>
      <c r="C321" s="104">
        <v>0</v>
      </c>
      <c r="D321" s="104">
        <v>0</v>
      </c>
      <c r="E321" s="104">
        <v>0</v>
      </c>
      <c r="F321" s="104">
        <v>0</v>
      </c>
      <c r="G321" s="104">
        <v>0</v>
      </c>
      <c r="H321" s="104">
        <v>0</v>
      </c>
      <c r="I321" s="104">
        <v>0</v>
      </c>
      <c r="J321" s="104">
        <v>0</v>
      </c>
      <c r="K321" s="104">
        <v>2.2795149569490025E-2</v>
      </c>
      <c r="L321" s="104">
        <v>4.5719810348159281E-3</v>
      </c>
      <c r="M321" s="104">
        <v>3.8918593576369436E-3</v>
      </c>
      <c r="N321" s="104">
        <v>6.900991753932992E-3</v>
      </c>
      <c r="O321" s="104">
        <v>2.7890205900949521E-2</v>
      </c>
      <c r="P321" s="104">
        <v>1.4907291892461741E-2</v>
      </c>
      <c r="Q321" s="104">
        <v>2.323842811190233E-2</v>
      </c>
      <c r="R321" s="104">
        <v>1.8898962962704702E-2</v>
      </c>
      <c r="S321" s="104">
        <v>1.2300999019523706E-2</v>
      </c>
      <c r="T321" s="104">
        <v>2.6471760651916122E-2</v>
      </c>
      <c r="U321" s="104">
        <v>3.7785117841944021E-2</v>
      </c>
      <c r="V321" s="104">
        <v>2.7664033511612417E-2</v>
      </c>
      <c r="W321" s="104">
        <v>3.4432417359298265E-2</v>
      </c>
      <c r="DA321" s="132" t="s">
        <v>3451</v>
      </c>
    </row>
    <row r="322" spans="1:105" ht="12" customHeight="1" x14ac:dyDescent="0.25">
      <c r="A322" s="108" t="s">
        <v>53</v>
      </c>
      <c r="B322" s="98"/>
      <c r="C322" s="98">
        <v>0</v>
      </c>
      <c r="D322" s="98">
        <v>0</v>
      </c>
      <c r="E322" s="98">
        <v>0</v>
      </c>
      <c r="F322" s="98">
        <v>0</v>
      </c>
      <c r="G322" s="98">
        <v>0</v>
      </c>
      <c r="H322" s="98">
        <v>0</v>
      </c>
      <c r="I322" s="98">
        <v>0</v>
      </c>
      <c r="J322" s="98">
        <v>0</v>
      </c>
      <c r="K322" s="98">
        <v>1.1243240280020465E-2</v>
      </c>
      <c r="L322" s="98">
        <v>2.3591073057393601E-3</v>
      </c>
      <c r="M322" s="98">
        <v>1.9347899383208777E-3</v>
      </c>
      <c r="N322" s="98">
        <v>3.3116320840928968E-3</v>
      </c>
      <c r="O322" s="98">
        <v>1.378625693247785E-2</v>
      </c>
      <c r="P322" s="98">
        <v>7.2252541445261761E-3</v>
      </c>
      <c r="Q322" s="98">
        <v>1.1429324583265963E-2</v>
      </c>
      <c r="R322" s="98">
        <v>9.20985024878768E-3</v>
      </c>
      <c r="S322" s="98">
        <v>5.8871236065305239E-3</v>
      </c>
      <c r="T322" s="98">
        <v>1.4597793562052713E-2</v>
      </c>
      <c r="U322" s="98">
        <v>1.9135638849902412E-2</v>
      </c>
      <c r="V322" s="98">
        <v>1.3824231794578297E-2</v>
      </c>
      <c r="W322" s="98">
        <v>1.6517180544705749E-2</v>
      </c>
      <c r="DA322" s="63" t="s">
        <v>3452</v>
      </c>
    </row>
    <row r="323" spans="1:105" ht="12" customHeight="1" x14ac:dyDescent="0.25">
      <c r="A323" s="108" t="s">
        <v>52</v>
      </c>
      <c r="B323" s="98"/>
      <c r="C323" s="98">
        <v>0</v>
      </c>
      <c r="D323" s="98">
        <v>0</v>
      </c>
      <c r="E323" s="98">
        <v>0</v>
      </c>
      <c r="F323" s="98">
        <v>0</v>
      </c>
      <c r="G323" s="98">
        <v>0</v>
      </c>
      <c r="H323" s="98">
        <v>0</v>
      </c>
      <c r="I323" s="98">
        <v>0</v>
      </c>
      <c r="J323" s="98">
        <v>0</v>
      </c>
      <c r="K323" s="98">
        <v>1.1551909289469559E-2</v>
      </c>
      <c r="L323" s="98">
        <v>2.212873729076568E-3</v>
      </c>
      <c r="M323" s="98">
        <v>1.9570694193160659E-3</v>
      </c>
      <c r="N323" s="98">
        <v>3.5893596698400951E-3</v>
      </c>
      <c r="O323" s="98">
        <v>1.4103948968471671E-2</v>
      </c>
      <c r="P323" s="98">
        <v>7.6820377479355651E-3</v>
      </c>
      <c r="Q323" s="98">
        <v>1.1809103528636367E-2</v>
      </c>
      <c r="R323" s="98">
        <v>9.6891127139170224E-3</v>
      </c>
      <c r="S323" s="98">
        <v>6.4138754129931825E-3</v>
      </c>
      <c r="T323" s="98">
        <v>1.1873967089863409E-2</v>
      </c>
      <c r="U323" s="98">
        <v>1.8649478992041613E-2</v>
      </c>
      <c r="V323" s="98">
        <v>1.3839801717034122E-2</v>
      </c>
      <c r="W323" s="98">
        <v>1.7915236814592519E-2</v>
      </c>
      <c r="DA323" s="63" t="s">
        <v>3453</v>
      </c>
    </row>
    <row r="324" spans="1:105" ht="12" customHeight="1" x14ac:dyDescent="0.25">
      <c r="A324" s="121" t="s">
        <v>54</v>
      </c>
      <c r="B324" s="122"/>
      <c r="C324" s="122">
        <v>1.9868199137935132E-2</v>
      </c>
      <c r="D324" s="122">
        <v>1.0110717207808267E-2</v>
      </c>
      <c r="E324" s="122">
        <v>1.7917126046986816E-2</v>
      </c>
      <c r="F324" s="122">
        <v>1.454585733821254E-2</v>
      </c>
      <c r="G324" s="122">
        <v>2.0486330447106134E-2</v>
      </c>
      <c r="H324" s="122">
        <v>2.5247051577569891E-2</v>
      </c>
      <c r="I324" s="122">
        <v>3.2893325515631532E-2</v>
      </c>
      <c r="J324" s="122">
        <v>3.0953668336419896E-2</v>
      </c>
      <c r="K324" s="122">
        <v>2.8255235879411922E-2</v>
      </c>
      <c r="L324" s="122">
        <v>2.553491189492544E-2</v>
      </c>
      <c r="M324" s="122">
        <v>2.0568505919165862E-2</v>
      </c>
      <c r="N324" s="122">
        <v>2.7744303311565972E-2</v>
      </c>
      <c r="O324" s="122">
        <v>1.9196655949111796E-2</v>
      </c>
      <c r="P324" s="122">
        <v>1.0054902351660892E-2</v>
      </c>
      <c r="Q324" s="122">
        <v>1.5730530993665913E-2</v>
      </c>
      <c r="R324" s="122">
        <v>1.6379258798179228E-2</v>
      </c>
      <c r="S324" s="122">
        <v>1.8290941487459512E-2</v>
      </c>
      <c r="T324" s="122">
        <v>1.5838552534638266E-2</v>
      </c>
      <c r="U324" s="122">
        <v>2.6341667563400548E-2</v>
      </c>
      <c r="V324" s="122">
        <v>1.5152186136531159E-2</v>
      </c>
      <c r="W324" s="122">
        <v>2.1718889377439182E-2</v>
      </c>
      <c r="DA324" s="130" t="s">
        <v>3454</v>
      </c>
    </row>
    <row r="325" spans="1:105" ht="12" customHeight="1" x14ac:dyDescent="0.25">
      <c r="A325" s="97" t="s">
        <v>50</v>
      </c>
      <c r="B325" s="98"/>
      <c r="C325" s="98">
        <v>1.5751681977010889E-2</v>
      </c>
      <c r="D325" s="98">
        <v>7.3577289137923005E-3</v>
      </c>
      <c r="E325" s="98">
        <v>5.7899636703210048E-3</v>
      </c>
      <c r="F325" s="98">
        <v>7.8963324992851434E-3</v>
      </c>
      <c r="G325" s="98">
        <v>1.6000832159576036E-2</v>
      </c>
      <c r="H325" s="98">
        <v>1.9358774490812088E-2</v>
      </c>
      <c r="I325" s="98">
        <v>2.639826652369506E-2</v>
      </c>
      <c r="J325" s="98">
        <v>1.8327668554184207E-2</v>
      </c>
      <c r="K325" s="98">
        <v>1.6374992598833592E-2</v>
      </c>
      <c r="L325" s="98">
        <v>1.1525202763178781E-2</v>
      </c>
      <c r="M325" s="98">
        <v>1.0448135550544359E-2</v>
      </c>
      <c r="N325" s="98">
        <v>1.8679075386592015E-2</v>
      </c>
      <c r="O325" s="98">
        <v>1.3335029678515438E-2</v>
      </c>
      <c r="P325" s="98">
        <v>7.2706942101415858E-3</v>
      </c>
      <c r="Q325" s="98">
        <v>1.0543949480849682E-2</v>
      </c>
      <c r="R325" s="98">
        <v>9.7874584527707052E-3</v>
      </c>
      <c r="S325" s="98">
        <v>1.1495545086030316E-2</v>
      </c>
      <c r="T325" s="98">
        <v>1.0712062916229725E-2</v>
      </c>
      <c r="U325" s="98">
        <v>1.8154832593714625E-2</v>
      </c>
      <c r="V325" s="98">
        <v>1.0290273681392275E-2</v>
      </c>
      <c r="W325" s="98">
        <v>1.8349246132288905E-2</v>
      </c>
      <c r="DA325" s="63" t="s">
        <v>3455</v>
      </c>
    </row>
    <row r="326" spans="1:105" ht="12" customHeight="1" x14ac:dyDescent="0.25">
      <c r="A326" s="109" t="s">
        <v>120</v>
      </c>
      <c r="B326" s="33"/>
      <c r="C326" s="33">
        <v>4.1165171609242428E-3</v>
      </c>
      <c r="D326" s="33">
        <v>2.7529882940159666E-3</v>
      </c>
      <c r="E326" s="33">
        <v>1.2127162376665812E-2</v>
      </c>
      <c r="F326" s="33">
        <v>6.6495248389273976E-3</v>
      </c>
      <c r="G326" s="33">
        <v>4.4854982875300996E-3</v>
      </c>
      <c r="H326" s="33">
        <v>5.8882770867578023E-3</v>
      </c>
      <c r="I326" s="33">
        <v>6.4950589919364719E-3</v>
      </c>
      <c r="J326" s="33">
        <v>1.2625999782235687E-2</v>
      </c>
      <c r="K326" s="33">
        <v>1.188024328057833E-2</v>
      </c>
      <c r="L326" s="33">
        <v>1.4009709131746661E-2</v>
      </c>
      <c r="M326" s="33">
        <v>1.0120370368621503E-2</v>
      </c>
      <c r="N326" s="33">
        <v>9.0652279249739572E-3</v>
      </c>
      <c r="O326" s="33">
        <v>5.8616262705963561E-3</v>
      </c>
      <c r="P326" s="33">
        <v>2.7842081415193069E-3</v>
      </c>
      <c r="Q326" s="33">
        <v>5.1865815128162313E-3</v>
      </c>
      <c r="R326" s="33">
        <v>6.5918003454085239E-3</v>
      </c>
      <c r="S326" s="33">
        <v>6.795396401429195E-3</v>
      </c>
      <c r="T326" s="33">
        <v>5.1264896184085402E-3</v>
      </c>
      <c r="U326" s="33">
        <v>8.1868349696859223E-3</v>
      </c>
      <c r="V326" s="33">
        <v>4.8619124551388835E-3</v>
      </c>
      <c r="W326" s="33">
        <v>3.3696432451502775E-3</v>
      </c>
      <c r="DA326" s="60" t="s">
        <v>3456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0.56336535989494063</v>
      </c>
      <c r="D328" s="119">
        <f t="shared" si="143"/>
        <v>0.56925334477046519</v>
      </c>
      <c r="E328" s="119">
        <f t="shared" si="143"/>
        <v>0.58423284833218125</v>
      </c>
      <c r="F328" s="119">
        <f t="shared" si="143"/>
        <v>0.58687911950460192</v>
      </c>
      <c r="G328" s="119">
        <f t="shared" si="143"/>
        <v>0.58845057694083158</v>
      </c>
      <c r="H328" s="119">
        <f t="shared" si="143"/>
        <v>0.59360144425712102</v>
      </c>
      <c r="I328" s="119">
        <f t="shared" si="143"/>
        <v>0.60044980487588429</v>
      </c>
      <c r="J328" s="119">
        <f t="shared" si="143"/>
        <v>0.60990212832563762</v>
      </c>
      <c r="K328" s="119">
        <f t="shared" si="143"/>
        <v>0.62230714595609926</v>
      </c>
      <c r="L328" s="119">
        <f t="shared" si="143"/>
        <v>0.62662510668716176</v>
      </c>
      <c r="M328" s="119">
        <f t="shared" si="143"/>
        <v>0.63883734376240497</v>
      </c>
      <c r="N328" s="119">
        <f t="shared" si="143"/>
        <v>0.65435372635460931</v>
      </c>
      <c r="O328" s="119">
        <f t="shared" si="143"/>
        <v>0.68620400328989595</v>
      </c>
      <c r="P328" s="119">
        <f t="shared" si="143"/>
        <v>0.71402096430195727</v>
      </c>
      <c r="Q328" s="119">
        <f t="shared" si="143"/>
        <v>0.73887919146820114</v>
      </c>
      <c r="R328" s="119">
        <f t="shared" ref="R328:V328" si="144">IF(R309=0,"",R309/R290)</f>
        <v>0.74814648944481876</v>
      </c>
      <c r="S328" s="119">
        <f t="shared" si="144"/>
        <v>0.75287527168111379</v>
      </c>
      <c r="T328" s="119">
        <f t="shared" si="144"/>
        <v>0.76436841935704136</v>
      </c>
      <c r="U328" s="119">
        <f t="shared" si="144"/>
        <v>0.7692214921811027</v>
      </c>
      <c r="V328" s="119">
        <f t="shared" si="144"/>
        <v>0.77601771890785565</v>
      </c>
      <c r="W328" s="119">
        <f t="shared" ref="W328" si="145">IF(W309=0,"",W309/W290)</f>
        <v>0.77396749507315987</v>
      </c>
      <c r="DA328" s="129" t="s">
        <v>3607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0.55725560874345548</v>
      </c>
      <c r="D329" s="124">
        <f t="shared" si="146"/>
        <v>0.5632549224120168</v>
      </c>
      <c r="E329" s="124">
        <f t="shared" si="146"/>
        <v>0.56950924618035415</v>
      </c>
      <c r="F329" s="124">
        <f t="shared" si="146"/>
        <v>0.57565288355630595</v>
      </c>
      <c r="G329" s="124">
        <f t="shared" si="146"/>
        <v>0.58198333022533144</v>
      </c>
      <c r="H329" s="124">
        <f t="shared" si="146"/>
        <v>0.58851154947909567</v>
      </c>
      <c r="I329" s="124">
        <f t="shared" si="146"/>
        <v>0.59512891622471287</v>
      </c>
      <c r="J329" s="124">
        <f t="shared" si="146"/>
        <v>0.60221187898165363</v>
      </c>
      <c r="K329" s="124">
        <f t="shared" si="146"/>
        <v>0.60983111918184951</v>
      </c>
      <c r="L329" s="124">
        <f t="shared" si="146"/>
        <v>0.61810275075196408</v>
      </c>
      <c r="M329" s="124">
        <f t="shared" si="146"/>
        <v>0.63119252377453416</v>
      </c>
      <c r="N329" s="124">
        <f t="shared" si="146"/>
        <v>0.65054867189526888</v>
      </c>
      <c r="O329" s="124">
        <f t="shared" si="146"/>
        <v>0.6767789060715349</v>
      </c>
      <c r="P329" s="124">
        <f t="shared" si="146"/>
        <v>0.70676729892249557</v>
      </c>
      <c r="Q329" s="124">
        <f t="shared" si="146"/>
        <v>0.73160487832076138</v>
      </c>
      <c r="R329" s="124">
        <f t="shared" ref="R329:V329" si="147">IF(R310=0,"",R310/R291)</f>
        <v>0.74374013567379083</v>
      </c>
      <c r="S329" s="124">
        <f t="shared" si="147"/>
        <v>0.75237177382643283</v>
      </c>
      <c r="T329" s="124">
        <f t="shared" si="147"/>
        <v>0.7587414006967641</v>
      </c>
      <c r="U329" s="124">
        <f t="shared" si="147"/>
        <v>0.76361559766805653</v>
      </c>
      <c r="V329" s="124">
        <f t="shared" si="147"/>
        <v>0.76793777823965026</v>
      </c>
      <c r="W329" s="124">
        <f t="shared" ref="W329" si="148">IF(W310=0,"",W310/W291)</f>
        <v>0.77073793326753137</v>
      </c>
      <c r="DA329" s="130" t="s">
        <v>3608</v>
      </c>
    </row>
    <row r="330" spans="1:105" ht="12" customHeight="1" x14ac:dyDescent="0.25">
      <c r="A330" s="97" t="s">
        <v>74</v>
      </c>
      <c r="B330" s="111"/>
      <c r="C330" s="111">
        <f t="shared" ref="C330:Q330" si="149">IF(C311=0,"",C311/C292)</f>
        <v>0.55230848021128165</v>
      </c>
      <c r="D330" s="111">
        <f t="shared" si="149"/>
        <v>0.55837283324658216</v>
      </c>
      <c r="E330" s="111">
        <f t="shared" si="149"/>
        <v>0.56464704614214745</v>
      </c>
      <c r="F330" s="111">
        <f t="shared" si="149"/>
        <v>0.5708899019195216</v>
      </c>
      <c r="G330" s="111">
        <f t="shared" si="149"/>
        <v>0.57731151018477833</v>
      </c>
      <c r="H330" s="111">
        <f t="shared" si="149"/>
        <v>0.58387993403096794</v>
      </c>
      <c r="I330" s="111">
        <f t="shared" si="149"/>
        <v>0.59064066187377207</v>
      </c>
      <c r="J330" s="111">
        <f t="shared" si="149"/>
        <v>0.59779444611626842</v>
      </c>
      <c r="K330" s="111">
        <f t="shared" si="149"/>
        <v>0.6055042164504798</v>
      </c>
      <c r="L330" s="111">
        <f t="shared" si="149"/>
        <v>0.61380000000000012</v>
      </c>
      <c r="M330" s="111">
        <f t="shared" si="149"/>
        <v>0.62705440613442387</v>
      </c>
      <c r="N330" s="111">
        <f t="shared" si="149"/>
        <v>0.64654469688470828</v>
      </c>
      <c r="O330" s="111">
        <f t="shared" si="149"/>
        <v>0.67299250335141625</v>
      </c>
      <c r="P330" s="111">
        <f t="shared" si="149"/>
        <v>0.7032996693083402</v>
      </c>
      <c r="Q330" s="111">
        <f t="shared" si="149"/>
        <v>0.72837837837837838</v>
      </c>
      <c r="R330" s="111">
        <f t="shared" ref="R330:V330" si="150">IF(R311=0,"",R311/R292)</f>
        <v>0.74062634948581785</v>
      </c>
      <c r="S330" s="111">
        <f t="shared" si="150"/>
        <v>0.74935678515794013</v>
      </c>
      <c r="T330" s="111">
        <f t="shared" si="150"/>
        <v>0.75573581433487258</v>
      </c>
      <c r="U330" s="111">
        <f t="shared" si="150"/>
        <v>0.76071484153790725</v>
      </c>
      <c r="V330" s="111">
        <f t="shared" si="150"/>
        <v>0.76507894736842119</v>
      </c>
      <c r="W330" s="111">
        <f t="shared" ref="W330" si="151">IF(W311=0,"",W311/W292)</f>
        <v>0.76797059731236961</v>
      </c>
      <c r="DA330" s="63" t="s">
        <v>3609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>
        <f t="shared" si="152"/>
        <v>1</v>
      </c>
      <c r="E331" s="111">
        <f t="shared" si="152"/>
        <v>1</v>
      </c>
      <c r="F331" s="111">
        <f t="shared" si="152"/>
        <v>1</v>
      </c>
      <c r="G331" s="111">
        <f t="shared" si="152"/>
        <v>1</v>
      </c>
      <c r="H331" s="111">
        <f t="shared" si="152"/>
        <v>1</v>
      </c>
      <c r="I331" s="111">
        <f t="shared" si="152"/>
        <v>1</v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>
        <f t="shared" si="152"/>
        <v>1</v>
      </c>
      <c r="Q331" s="111">
        <f t="shared" si="152"/>
        <v>1</v>
      </c>
      <c r="R331" s="111">
        <f t="shared" ref="R331:V331" si="153">IF(R312=0,"",R312/R293)</f>
        <v>1</v>
      </c>
      <c r="S331" s="111">
        <f t="shared" si="153"/>
        <v>1</v>
      </c>
      <c r="T331" s="111">
        <f t="shared" si="153"/>
        <v>1</v>
      </c>
      <c r="U331" s="111">
        <f t="shared" si="153"/>
        <v>1</v>
      </c>
      <c r="V331" s="111">
        <f t="shared" si="153"/>
        <v>1</v>
      </c>
      <c r="W331" s="111">
        <f t="shared" ref="W331" si="154">IF(W312=0,"",W312/W293)</f>
        <v>1</v>
      </c>
      <c r="DA331" s="63" t="s">
        <v>3610</v>
      </c>
    </row>
    <row r="332" spans="1:105" ht="12" customHeight="1" x14ac:dyDescent="0.25">
      <c r="A332" s="121" t="s">
        <v>92</v>
      </c>
      <c r="B332" s="124"/>
      <c r="C332" s="124" t="str">
        <f t="shared" ref="C332:Q332" si="155">IF(C313=0,"",C313/C294)</f>
        <v/>
      </c>
      <c r="D332" s="124" t="str">
        <f t="shared" si="155"/>
        <v/>
      </c>
      <c r="E332" s="124">
        <f t="shared" si="155"/>
        <v>2.4160667851648765</v>
      </c>
      <c r="F332" s="124">
        <f t="shared" si="155"/>
        <v>2.491202364164911</v>
      </c>
      <c r="G332" s="124">
        <f t="shared" si="155"/>
        <v>2.5670519171038864</v>
      </c>
      <c r="H332" s="124">
        <f t="shared" si="155"/>
        <v>2.6435338118133558</v>
      </c>
      <c r="I332" s="124">
        <f t="shared" si="155"/>
        <v>2.7207998316413051</v>
      </c>
      <c r="J332" s="124">
        <f t="shared" si="155"/>
        <v>2.7994813266575256</v>
      </c>
      <c r="K332" s="124">
        <f t="shared" si="155"/>
        <v>2.8801091494833253</v>
      </c>
      <c r="L332" s="124">
        <f t="shared" si="155"/>
        <v>2.9628145503208496</v>
      </c>
      <c r="M332" s="124">
        <f t="shared" si="155"/>
        <v>3.061598358389293</v>
      </c>
      <c r="N332" s="124">
        <f t="shared" si="155"/>
        <v>3.1810424856553818</v>
      </c>
      <c r="O332" s="124">
        <f t="shared" si="155"/>
        <v>3.3236800321210818</v>
      </c>
      <c r="P332" s="124">
        <f t="shared" si="155"/>
        <v>3.4783673798358086</v>
      </c>
      <c r="Q332" s="124">
        <f t="shared" si="155"/>
        <v>3.6113031474490023</v>
      </c>
      <c r="R332" s="124">
        <f t="shared" ref="R332:V332" si="156">IF(R313=0,"",R313/R294)</f>
        <v>3.694701493524911</v>
      </c>
      <c r="S332" s="124">
        <f t="shared" si="156"/>
        <v>3.7610824821923368</v>
      </c>
      <c r="T332" s="124">
        <f t="shared" si="156"/>
        <v>3.8165463251589693</v>
      </c>
      <c r="U332" s="124">
        <f t="shared" si="156"/>
        <v>3.8670390386509808</v>
      </c>
      <c r="V332" s="124">
        <f t="shared" si="156"/>
        <v>3.9185218835832849</v>
      </c>
      <c r="W332" s="124">
        <f t="shared" ref="W332" si="157">IF(W313=0,"",W313/W294)</f>
        <v>3.9689243079134169</v>
      </c>
      <c r="DA332" s="130" t="s">
        <v>3611</v>
      </c>
    </row>
    <row r="333" spans="1:105" ht="12" customHeight="1" x14ac:dyDescent="0.25">
      <c r="A333" s="97" t="s">
        <v>53</v>
      </c>
      <c r="B333" s="111"/>
      <c r="C333" s="111" t="str">
        <f t="shared" ref="C333:Q333" si="158">IF(C314=0,"",C314/C295)</f>
        <v/>
      </c>
      <c r="D333" s="111" t="str">
        <f t="shared" si="158"/>
        <v/>
      </c>
      <c r="E333" s="111">
        <f t="shared" si="158"/>
        <v>2.4160667851648765</v>
      </c>
      <c r="F333" s="111">
        <f t="shared" si="158"/>
        <v>2.491202364164911</v>
      </c>
      <c r="G333" s="111">
        <f t="shared" si="158"/>
        <v>2.5670519171038864</v>
      </c>
      <c r="H333" s="111">
        <f t="shared" si="158"/>
        <v>2.6435338118133558</v>
      </c>
      <c r="I333" s="111">
        <f t="shared" si="158"/>
        <v>2.7207998316413051</v>
      </c>
      <c r="J333" s="111">
        <f t="shared" si="158"/>
        <v>2.7994813266575256</v>
      </c>
      <c r="K333" s="111">
        <f t="shared" si="158"/>
        <v>2.8801091494833253</v>
      </c>
      <c r="L333" s="111">
        <f t="shared" si="158"/>
        <v>2.9628145503208496</v>
      </c>
      <c r="M333" s="111">
        <f t="shared" si="158"/>
        <v>3.061598358389293</v>
      </c>
      <c r="N333" s="111">
        <f t="shared" si="158"/>
        <v>3.1810424856553818</v>
      </c>
      <c r="O333" s="111">
        <f t="shared" si="158"/>
        <v>3.3236800321210818</v>
      </c>
      <c r="P333" s="111">
        <f t="shared" si="158"/>
        <v>3.4783673798358086</v>
      </c>
      <c r="Q333" s="111">
        <f t="shared" si="158"/>
        <v>3.6113031474490023</v>
      </c>
      <c r="R333" s="111">
        <f t="shared" ref="R333:V333" si="159">IF(R314=0,"",R314/R295)</f>
        <v>3.694701493524911</v>
      </c>
      <c r="S333" s="111">
        <f t="shared" si="159"/>
        <v>3.7610824821923368</v>
      </c>
      <c r="T333" s="111">
        <f t="shared" si="159"/>
        <v>3.8165463251589693</v>
      </c>
      <c r="U333" s="111">
        <f t="shared" si="159"/>
        <v>3.8670390386509808</v>
      </c>
      <c r="V333" s="111">
        <f t="shared" si="159"/>
        <v>3.9185218835832849</v>
      </c>
      <c r="W333" s="111">
        <f t="shared" ref="W333" si="160">IF(W314=0,"",W314/W295)</f>
        <v>3.9689243079134169</v>
      </c>
      <c r="DA333" s="63" t="s">
        <v>3612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0.61290342908143847</v>
      </c>
      <c r="D334" s="124">
        <f t="shared" si="161"/>
        <v>0.62662988158651101</v>
      </c>
      <c r="E334" s="124">
        <f t="shared" si="161"/>
        <v>0.64067699682309776</v>
      </c>
      <c r="F334" s="124">
        <f t="shared" si="161"/>
        <v>0.63773673022368238</v>
      </c>
      <c r="G334" s="124">
        <f t="shared" si="161"/>
        <v>0.63004027100828419</v>
      </c>
      <c r="H334" s="124">
        <f t="shared" si="161"/>
        <v>0.61900505219406721</v>
      </c>
      <c r="I334" s="124">
        <f t="shared" si="161"/>
        <v>0.63311173546301669</v>
      </c>
      <c r="J334" s="124">
        <f t="shared" si="161"/>
        <v>0.64817502302245511</v>
      </c>
      <c r="K334" s="124">
        <f t="shared" si="161"/>
        <v>0.71155810136717301</v>
      </c>
      <c r="L334" s="124">
        <f t="shared" si="161"/>
        <v>0.66864582751982715</v>
      </c>
      <c r="M334" s="124">
        <f t="shared" si="161"/>
        <v>0.67501594396590936</v>
      </c>
      <c r="N334" s="124">
        <f t="shared" si="161"/>
        <v>0.68649062479571865</v>
      </c>
      <c r="O334" s="124">
        <f t="shared" si="161"/>
        <v>0.78059628478949183</v>
      </c>
      <c r="P334" s="124">
        <f t="shared" si="161"/>
        <v>0.79842466527846923</v>
      </c>
      <c r="Q334" s="124">
        <f t="shared" si="161"/>
        <v>0.810211976240786</v>
      </c>
      <c r="R334" s="124">
        <f t="shared" ref="R334:V334" si="162">IF(R315=0,"",R315/R296)</f>
        <v>0.80283961093036083</v>
      </c>
      <c r="S334" s="124">
        <f t="shared" si="162"/>
        <v>0.78886701881409593</v>
      </c>
      <c r="T334" s="124">
        <f t="shared" si="162"/>
        <v>0.8462346761530769</v>
      </c>
      <c r="U334" s="124">
        <f t="shared" si="162"/>
        <v>0.84756607252840976</v>
      </c>
      <c r="V334" s="124">
        <f t="shared" si="162"/>
        <v>0.87166961203510029</v>
      </c>
      <c r="W334" s="124">
        <f t="shared" ref="W334" si="163">IF(W315=0,"",W315/W296)</f>
        <v>0.86851795270311072</v>
      </c>
      <c r="DA334" s="130" t="s">
        <v>3613</v>
      </c>
    </row>
    <row r="335" spans="1:105" ht="12" customHeight="1" x14ac:dyDescent="0.25">
      <c r="A335" s="97" t="s">
        <v>141</v>
      </c>
      <c r="B335" s="111"/>
      <c r="C335" s="111">
        <f t="shared" ref="C335:Q335" si="164">IF(C316=0,"",C316/C297)</f>
        <v>0.57117491641331308</v>
      </c>
      <c r="D335" s="111">
        <f t="shared" si="164"/>
        <v>0.57304133083580799</v>
      </c>
      <c r="E335" s="111">
        <f t="shared" si="164"/>
        <v>0.575216718836286</v>
      </c>
      <c r="F335" s="111">
        <f t="shared" si="164"/>
        <v>0.57743423959739792</v>
      </c>
      <c r="G335" s="111">
        <f t="shared" si="164"/>
        <v>0.57993630685030151</v>
      </c>
      <c r="H335" s="111">
        <f t="shared" si="164"/>
        <v>0.58269325224040303</v>
      </c>
      <c r="I335" s="111">
        <f t="shared" si="164"/>
        <v>0.58576480651814267</v>
      </c>
      <c r="J335" s="111">
        <f t="shared" si="164"/>
        <v>0.58939566548501776</v>
      </c>
      <c r="K335" s="111">
        <f t="shared" si="164"/>
        <v>0.593793884934952</v>
      </c>
      <c r="L335" s="111">
        <f t="shared" si="164"/>
        <v>0.59901512832267489</v>
      </c>
      <c r="M335" s="111">
        <f t="shared" si="164"/>
        <v>0.60999662650750142</v>
      </c>
      <c r="N335" s="111">
        <f t="shared" si="164"/>
        <v>0.62830545317046438</v>
      </c>
      <c r="O335" s="111">
        <f t="shared" si="164"/>
        <v>0.6552497596551109</v>
      </c>
      <c r="P335" s="111">
        <f t="shared" si="164"/>
        <v>0.68808017920568132</v>
      </c>
      <c r="Q335" s="111">
        <f t="shared" si="164"/>
        <v>0.71788862293566402</v>
      </c>
      <c r="R335" s="111">
        <f t="shared" ref="R335:V335" si="165">IF(R316=0,"",R316/R297)</f>
        <v>0.73800567587016097</v>
      </c>
      <c r="S335" s="111">
        <f t="shared" si="165"/>
        <v>0.75739119960706158</v>
      </c>
      <c r="T335" s="111">
        <f t="shared" si="165"/>
        <v>0.77494790034989891</v>
      </c>
      <c r="U335" s="111">
        <f t="shared" si="165"/>
        <v>0.78957848430226674</v>
      </c>
      <c r="V335" s="111">
        <f t="shared" si="165"/>
        <v>0.80018565766773353</v>
      </c>
      <c r="W335" s="111">
        <f t="shared" ref="W335" si="166">IF(W316=0,"",W316/W297)</f>
        <v>0.80517514605148766</v>
      </c>
      <c r="DA335" s="63" t="s">
        <v>3614</v>
      </c>
    </row>
    <row r="336" spans="1:105" ht="12" customHeight="1" x14ac:dyDescent="0.25">
      <c r="A336" s="97" t="s">
        <v>140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 t="str">
        <f t="shared" si="167"/>
        <v/>
      </c>
      <c r="K336" s="111">
        <f t="shared" si="167"/>
        <v>0.74772589431078362</v>
      </c>
      <c r="L336" s="111" t="str">
        <f t="shared" si="167"/>
        <v/>
      </c>
      <c r="M336" s="111" t="str">
        <f t="shared" si="167"/>
        <v/>
      </c>
      <c r="N336" s="111" t="str">
        <f t="shared" si="167"/>
        <v/>
      </c>
      <c r="O336" s="111" t="str">
        <f t="shared" si="167"/>
        <v/>
      </c>
      <c r="P336" s="111" t="str">
        <f t="shared" si="167"/>
        <v/>
      </c>
      <c r="Q336" s="111" t="str">
        <f t="shared" si="167"/>
        <v/>
      </c>
      <c r="R336" s="111" t="str">
        <f t="shared" ref="R336:V336" si="168">IF(R317=0,"",R317/R298)</f>
        <v/>
      </c>
      <c r="S336" s="111" t="str">
        <f t="shared" si="168"/>
        <v/>
      </c>
      <c r="T336" s="111">
        <f t="shared" si="168"/>
        <v>0.86056606161517657</v>
      </c>
      <c r="U336" s="111">
        <f t="shared" si="168"/>
        <v>0.8810356966040217</v>
      </c>
      <c r="V336" s="111">
        <f t="shared" si="168"/>
        <v>0.88942743259229906</v>
      </c>
      <c r="W336" s="111">
        <f t="shared" ref="W336" si="169">IF(W317=0,"",W317/W298)</f>
        <v>0.89521389296689313</v>
      </c>
      <c r="DA336" s="63" t="s">
        <v>3615</v>
      </c>
    </row>
    <row r="337" spans="1:105" ht="12" customHeight="1" x14ac:dyDescent="0.25">
      <c r="A337" s="100" t="s">
        <v>50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 t="str">
        <f t="shared" si="170"/>
        <v/>
      </c>
      <c r="K337" s="112">
        <f t="shared" si="170"/>
        <v>0.593793884934952</v>
      </c>
      <c r="L337" s="112" t="str">
        <f t="shared" si="170"/>
        <v/>
      </c>
      <c r="M337" s="112" t="str">
        <f t="shared" si="170"/>
        <v/>
      </c>
      <c r="N337" s="112" t="str">
        <f t="shared" si="170"/>
        <v/>
      </c>
      <c r="O337" s="112" t="str">
        <f t="shared" si="170"/>
        <v/>
      </c>
      <c r="P337" s="112" t="str">
        <f t="shared" si="170"/>
        <v/>
      </c>
      <c r="Q337" s="112" t="str">
        <f t="shared" si="170"/>
        <v/>
      </c>
      <c r="R337" s="112" t="str">
        <f t="shared" ref="R337:V337" si="171">IF(R318=0,"",R318/R299)</f>
        <v/>
      </c>
      <c r="S337" s="112" t="str">
        <f t="shared" si="171"/>
        <v/>
      </c>
      <c r="T337" s="112">
        <f t="shared" si="171"/>
        <v>0.77494790034989891</v>
      </c>
      <c r="U337" s="112">
        <f t="shared" si="171"/>
        <v>0.78957848430226674</v>
      </c>
      <c r="V337" s="112">
        <f t="shared" si="171"/>
        <v>0.80018565766773353</v>
      </c>
      <c r="W337" s="112">
        <f t="shared" ref="W337" si="172">IF(W318=0,"",W318/W299)</f>
        <v>0.80517514605148766</v>
      </c>
      <c r="DA337" s="131" t="s">
        <v>3616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 t="str">
        <f t="shared" si="173"/>
        <v/>
      </c>
      <c r="K338" s="113">
        <f t="shared" si="173"/>
        <v>1</v>
      </c>
      <c r="L338" s="113" t="str">
        <f t="shared" si="173"/>
        <v/>
      </c>
      <c r="M338" s="113" t="str">
        <f t="shared" si="173"/>
        <v/>
      </c>
      <c r="N338" s="113" t="str">
        <f t="shared" si="173"/>
        <v/>
      </c>
      <c r="O338" s="113" t="str">
        <f t="shared" si="173"/>
        <v/>
      </c>
      <c r="P338" s="113" t="str">
        <f t="shared" si="173"/>
        <v/>
      </c>
      <c r="Q338" s="113" t="str">
        <f t="shared" si="173"/>
        <v/>
      </c>
      <c r="R338" s="113" t="str">
        <f t="shared" ref="R338:V338" si="174">IF(R319=0,"",R319/R300)</f>
        <v/>
      </c>
      <c r="S338" s="113" t="str">
        <f t="shared" si="174"/>
        <v/>
      </c>
      <c r="T338" s="113">
        <f t="shared" si="174"/>
        <v>1</v>
      </c>
      <c r="U338" s="113">
        <f t="shared" si="174"/>
        <v>1</v>
      </c>
      <c r="V338" s="113">
        <f t="shared" si="174"/>
        <v>1</v>
      </c>
      <c r="W338" s="113">
        <f t="shared" ref="W338" si="175">IF(W319=0,"",W319/W300)</f>
        <v>1</v>
      </c>
      <c r="DA338" s="132" t="s">
        <v>3617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0.64116044441636455</v>
      </c>
      <c r="D339" s="112">
        <f t="shared" si="176"/>
        <v>0.64288036462870968</v>
      </c>
      <c r="E339" s="112">
        <f t="shared" si="176"/>
        <v>0.6447325710289048</v>
      </c>
      <c r="F339" s="112">
        <f t="shared" si="176"/>
        <v>0.6466025695634221</v>
      </c>
      <c r="G339" s="112">
        <f t="shared" si="176"/>
        <v>0.64859545626381576</v>
      </c>
      <c r="H339" s="112">
        <f t="shared" si="176"/>
        <v>0.65069945127796269</v>
      </c>
      <c r="I339" s="112">
        <f t="shared" si="176"/>
        <v>0.65294192623199265</v>
      </c>
      <c r="J339" s="112">
        <f t="shared" si="176"/>
        <v>0.6554324453767737</v>
      </c>
      <c r="K339" s="112">
        <f t="shared" si="176"/>
        <v>0.65826810458400087</v>
      </c>
      <c r="L339" s="112">
        <f t="shared" si="176"/>
        <v>0.66148288617099127</v>
      </c>
      <c r="M339" s="112">
        <f t="shared" si="176"/>
        <v>0.66730435021905199</v>
      </c>
      <c r="N339" s="112">
        <f t="shared" si="176"/>
        <v>0.67671125316056979</v>
      </c>
      <c r="O339" s="112">
        <f t="shared" si="176"/>
        <v>0.69095873593925394</v>
      </c>
      <c r="P339" s="112">
        <f t="shared" si="176"/>
        <v>0.70949288208010641</v>
      </c>
      <c r="Q339" s="112">
        <f t="shared" si="176"/>
        <v>0.7276793369381851</v>
      </c>
      <c r="R339" s="112">
        <f t="shared" ref="R339:V339" si="177">IF(R320=0,"",R320/R301)</f>
        <v>0.74071640033699071</v>
      </c>
      <c r="S339" s="112">
        <f t="shared" si="177"/>
        <v>0.75362493808915698</v>
      </c>
      <c r="T339" s="112" t="str">
        <f t="shared" si="177"/>
        <v/>
      </c>
      <c r="U339" s="112">
        <f t="shared" si="177"/>
        <v>0.77788520577229425</v>
      </c>
      <c r="V339" s="112" t="str">
        <f t="shared" si="177"/>
        <v/>
      </c>
      <c r="W339" s="112">
        <f t="shared" ref="W339" si="178">IF(W320=0,"",W320/W301)</f>
        <v>0.79654596598285621</v>
      </c>
      <c r="DA339" s="131" t="s">
        <v>3618</v>
      </c>
    </row>
    <row r="340" spans="1:105" ht="12" customHeight="1" x14ac:dyDescent="0.25">
      <c r="A340" s="107" t="s">
        <v>121</v>
      </c>
      <c r="B340" s="113"/>
      <c r="C340" s="113" t="str">
        <f t="shared" ref="C340:Q340" si="179">IF(C321=0,"",C321/C302)</f>
        <v/>
      </c>
      <c r="D340" s="113" t="str">
        <f t="shared" si="179"/>
        <v/>
      </c>
      <c r="E340" s="113" t="str">
        <f t="shared" si="179"/>
        <v/>
      </c>
      <c r="F340" s="113" t="str">
        <f t="shared" si="179"/>
        <v/>
      </c>
      <c r="G340" s="113" t="str">
        <f t="shared" si="179"/>
        <v/>
      </c>
      <c r="H340" s="113" t="str">
        <f t="shared" si="179"/>
        <v/>
      </c>
      <c r="I340" s="113" t="str">
        <f t="shared" si="179"/>
        <v/>
      </c>
      <c r="J340" s="113" t="str">
        <f t="shared" si="179"/>
        <v/>
      </c>
      <c r="K340" s="113">
        <f t="shared" si="179"/>
        <v>0.79614404598547805</v>
      </c>
      <c r="L340" s="113">
        <f t="shared" si="179"/>
        <v>0.79110067099178716</v>
      </c>
      <c r="M340" s="113">
        <f t="shared" si="179"/>
        <v>0.80137436648296057</v>
      </c>
      <c r="N340" s="113">
        <f t="shared" si="179"/>
        <v>0.81350122847692186</v>
      </c>
      <c r="O340" s="113">
        <f t="shared" si="179"/>
        <v>0.81894390063694233</v>
      </c>
      <c r="P340" s="113">
        <f t="shared" si="179"/>
        <v>0.83440729519916401</v>
      </c>
      <c r="Q340" s="113">
        <f t="shared" si="179"/>
        <v>0.84455332189439491</v>
      </c>
      <c r="R340" s="113">
        <f t="shared" ref="R340:V340" si="180">IF(R321=0,"",R321/R302)</f>
        <v>0.85427462313239977</v>
      </c>
      <c r="S340" s="113">
        <f t="shared" si="180"/>
        <v>0.86470756475783372</v>
      </c>
      <c r="T340" s="113">
        <f t="shared" si="180"/>
        <v>0.8559212685640013</v>
      </c>
      <c r="U340" s="113">
        <f t="shared" si="180"/>
        <v>0.87366362449816026</v>
      </c>
      <c r="V340" s="113">
        <f t="shared" si="180"/>
        <v>0.88169477629371118</v>
      </c>
      <c r="W340" s="113">
        <f t="shared" ref="W340" si="181">IF(W321=0,"",W321/W302)</f>
        <v>0.89084894562514894</v>
      </c>
      <c r="DA340" s="132" t="s">
        <v>3619</v>
      </c>
    </row>
    <row r="341" spans="1:105" ht="12" customHeight="1" x14ac:dyDescent="0.25">
      <c r="A341" s="108" t="s">
        <v>53</v>
      </c>
      <c r="B341" s="111"/>
      <c r="C341" s="111" t="str">
        <f t="shared" ref="C341:Q341" si="182">IF(C322=0,"",C322/C303)</f>
        <v/>
      </c>
      <c r="D341" s="111" t="str">
        <f t="shared" si="182"/>
        <v/>
      </c>
      <c r="E341" s="111" t="str">
        <f t="shared" si="182"/>
        <v/>
      </c>
      <c r="F341" s="111" t="str">
        <f t="shared" si="182"/>
        <v/>
      </c>
      <c r="G341" s="111" t="str">
        <f t="shared" si="182"/>
        <v/>
      </c>
      <c r="H341" s="111" t="str">
        <f t="shared" si="182"/>
        <v/>
      </c>
      <c r="I341" s="111" t="str">
        <f t="shared" si="182"/>
        <v/>
      </c>
      <c r="J341" s="111" t="str">
        <f t="shared" si="182"/>
        <v/>
      </c>
      <c r="K341" s="111">
        <f t="shared" si="182"/>
        <v>0.65826810458400087</v>
      </c>
      <c r="L341" s="111">
        <f t="shared" si="182"/>
        <v>0.66148288617099127</v>
      </c>
      <c r="M341" s="111">
        <f t="shared" si="182"/>
        <v>0.66730435021905199</v>
      </c>
      <c r="N341" s="111">
        <f t="shared" si="182"/>
        <v>0.67671125316056979</v>
      </c>
      <c r="O341" s="111">
        <f t="shared" si="182"/>
        <v>0.69095873593925394</v>
      </c>
      <c r="P341" s="111">
        <f t="shared" si="182"/>
        <v>0.70949288208010641</v>
      </c>
      <c r="Q341" s="111">
        <f t="shared" si="182"/>
        <v>0.7276793369381851</v>
      </c>
      <c r="R341" s="111">
        <f t="shared" ref="R341:V341" si="183">IF(R322=0,"",R322/R303)</f>
        <v>0.7407164003369906</v>
      </c>
      <c r="S341" s="111">
        <f t="shared" si="183"/>
        <v>0.75362493808915698</v>
      </c>
      <c r="T341" s="111">
        <f t="shared" si="183"/>
        <v>0.76613428213655244</v>
      </c>
      <c r="U341" s="111">
        <f t="shared" si="183"/>
        <v>0.77788520577229425</v>
      </c>
      <c r="V341" s="111">
        <f t="shared" si="183"/>
        <v>0.78832658330350425</v>
      </c>
      <c r="W341" s="111">
        <f t="shared" ref="W341" si="184">IF(W322=0,"",W322/W303)</f>
        <v>0.79654596598285621</v>
      </c>
      <c r="DA341" s="63" t="s">
        <v>3620</v>
      </c>
    </row>
    <row r="342" spans="1:105" ht="12" customHeight="1" x14ac:dyDescent="0.25">
      <c r="A342" s="108" t="s">
        <v>52</v>
      </c>
      <c r="B342" s="111"/>
      <c r="C342" s="111" t="str">
        <f t="shared" ref="C342:Q342" si="185">IF(C323=0,"",C323/C304)</f>
        <v/>
      </c>
      <c r="D342" s="111" t="str">
        <f t="shared" si="185"/>
        <v/>
      </c>
      <c r="E342" s="111" t="str">
        <f t="shared" si="185"/>
        <v/>
      </c>
      <c r="F342" s="111" t="str">
        <f t="shared" si="185"/>
        <v/>
      </c>
      <c r="G342" s="111" t="str">
        <f t="shared" si="185"/>
        <v/>
      </c>
      <c r="H342" s="111" t="str">
        <f t="shared" si="185"/>
        <v/>
      </c>
      <c r="I342" s="111" t="str">
        <f t="shared" si="185"/>
        <v/>
      </c>
      <c r="J342" s="111" t="str">
        <f t="shared" si="185"/>
        <v/>
      </c>
      <c r="K342" s="111">
        <f t="shared" si="185"/>
        <v>1</v>
      </c>
      <c r="L342" s="111">
        <f t="shared" si="185"/>
        <v>1</v>
      </c>
      <c r="M342" s="111">
        <f t="shared" si="185"/>
        <v>1</v>
      </c>
      <c r="N342" s="111">
        <f t="shared" si="185"/>
        <v>1</v>
      </c>
      <c r="O342" s="111">
        <f t="shared" si="185"/>
        <v>1</v>
      </c>
      <c r="P342" s="111">
        <f t="shared" si="185"/>
        <v>1</v>
      </c>
      <c r="Q342" s="111">
        <f t="shared" si="185"/>
        <v>1</v>
      </c>
      <c r="R342" s="111">
        <f t="shared" ref="R342:V342" si="186">IF(R323=0,"",R323/R304)</f>
        <v>1</v>
      </c>
      <c r="S342" s="111">
        <f t="shared" si="186"/>
        <v>1</v>
      </c>
      <c r="T342" s="111">
        <f t="shared" si="186"/>
        <v>1</v>
      </c>
      <c r="U342" s="111">
        <f t="shared" si="186"/>
        <v>1</v>
      </c>
      <c r="V342" s="111">
        <f t="shared" si="186"/>
        <v>1</v>
      </c>
      <c r="W342" s="111">
        <f t="shared" ref="W342" si="187">IF(W323=0,"",W323/W304)</f>
        <v>1</v>
      </c>
      <c r="DA342" s="63" t="s">
        <v>3621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0.61988944733209905</v>
      </c>
      <c r="D343" s="124">
        <f t="shared" si="188"/>
        <v>0.62971855793067688</v>
      </c>
      <c r="E343" s="124">
        <f t="shared" si="188"/>
        <v>0.6945548721764031</v>
      </c>
      <c r="F343" s="124">
        <f t="shared" si="188"/>
        <v>0.65902788915272126</v>
      </c>
      <c r="G343" s="124">
        <f t="shared" si="188"/>
        <v>0.62413913616294125</v>
      </c>
      <c r="H343" s="124">
        <f t="shared" si="188"/>
        <v>0.62683950111808018</v>
      </c>
      <c r="I343" s="124">
        <f t="shared" si="188"/>
        <v>0.62238297128526554</v>
      </c>
      <c r="J343" s="124">
        <f t="shared" si="188"/>
        <v>0.65464945605250124</v>
      </c>
      <c r="K343" s="124">
        <f t="shared" si="188"/>
        <v>0.65752359652972225</v>
      </c>
      <c r="L343" s="124">
        <f t="shared" si="188"/>
        <v>0.67979943814239563</v>
      </c>
      <c r="M343" s="124">
        <f t="shared" si="188"/>
        <v>0.67133692969932246</v>
      </c>
      <c r="N343" s="124">
        <f t="shared" si="188"/>
        <v>0.64523751444609989</v>
      </c>
      <c r="O343" s="124">
        <f t="shared" si="188"/>
        <v>0.64284658299269504</v>
      </c>
      <c r="P343" s="124">
        <f t="shared" si="188"/>
        <v>0.63944376604167164</v>
      </c>
      <c r="Q343" s="124">
        <f t="shared" si="188"/>
        <v>0.6499881350721094</v>
      </c>
      <c r="R343" s="124">
        <f t="shared" ref="R343:V343" si="189">IF(R324=0,"",R324/R305)</f>
        <v>0.66707685887246915</v>
      </c>
      <c r="S343" s="124">
        <f t="shared" si="189"/>
        <v>0.66653838010222288</v>
      </c>
      <c r="T343" s="124">
        <f t="shared" si="189"/>
        <v>0.66266792437819866</v>
      </c>
      <c r="U343" s="124">
        <f t="shared" si="189"/>
        <v>0.66526274555427556</v>
      </c>
      <c r="V343" s="124">
        <f t="shared" si="189"/>
        <v>0.67191384558255196</v>
      </c>
      <c r="W343" s="124">
        <f t="shared" ref="W343" si="190">IF(W324=0,"",W324/W305)</f>
        <v>0.64135730683515157</v>
      </c>
      <c r="DA343" s="130" t="s">
        <v>3622</v>
      </c>
    </row>
    <row r="344" spans="1:105" ht="12" customHeight="1" x14ac:dyDescent="0.25">
      <c r="A344" s="97" t="s">
        <v>50</v>
      </c>
      <c r="B344" s="111"/>
      <c r="C344" s="111">
        <f t="shared" ref="C344:Q344" si="191">IF(C325=0,"",C325/C306)</f>
        <v>0.59248837628742101</v>
      </c>
      <c r="D344" s="111">
        <f t="shared" si="191"/>
        <v>0.59300838715164517</v>
      </c>
      <c r="E344" s="111">
        <f t="shared" si="191"/>
        <v>0.59352106427792584</v>
      </c>
      <c r="F344" s="111">
        <f t="shared" si="191"/>
        <v>0.5940327413490325</v>
      </c>
      <c r="G344" s="111">
        <f t="shared" si="191"/>
        <v>0.59453766447885681</v>
      </c>
      <c r="H344" s="111">
        <f t="shared" si="191"/>
        <v>0.59503653786980759</v>
      </c>
      <c r="I344" s="111">
        <f t="shared" si="191"/>
        <v>0.5955279437641795</v>
      </c>
      <c r="J344" s="111">
        <f t="shared" si="191"/>
        <v>0.59600607410907791</v>
      </c>
      <c r="K344" s="111">
        <f t="shared" si="191"/>
        <v>0.59646599053184279</v>
      </c>
      <c r="L344" s="111">
        <f t="shared" si="191"/>
        <v>0.59690637181532413</v>
      </c>
      <c r="M344" s="111">
        <f t="shared" si="191"/>
        <v>0.59714335525115025</v>
      </c>
      <c r="N344" s="111">
        <f t="shared" si="191"/>
        <v>0.59714335525115025</v>
      </c>
      <c r="O344" s="111">
        <f t="shared" si="191"/>
        <v>0.59714335525115025</v>
      </c>
      <c r="P344" s="111">
        <f t="shared" si="191"/>
        <v>0.59714335525115025</v>
      </c>
      <c r="Q344" s="111">
        <f t="shared" si="191"/>
        <v>0.59714335525115025</v>
      </c>
      <c r="R344" s="111">
        <f t="shared" ref="R344:V344" si="192">IF(R325=0,"",R325/R306)</f>
        <v>0.59864054514297027</v>
      </c>
      <c r="S344" s="111">
        <f t="shared" si="192"/>
        <v>0.60108878984082614</v>
      </c>
      <c r="T344" s="111">
        <f t="shared" si="192"/>
        <v>0.60394507532165587</v>
      </c>
      <c r="U344" s="111">
        <f t="shared" si="192"/>
        <v>0.60690337099823011</v>
      </c>
      <c r="V344" s="111">
        <f t="shared" si="192"/>
        <v>0.60965764628331653</v>
      </c>
      <c r="W344" s="111">
        <f t="shared" ref="W344" si="193">IF(W325=0,"",W325/W306)</f>
        <v>0.6122079011769137</v>
      </c>
      <c r="DA344" s="63" t="s">
        <v>3623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0.75317407815504789</v>
      </c>
      <c r="D345" s="45">
        <f t="shared" si="194"/>
        <v>0.75455999639618665</v>
      </c>
      <c r="E345" s="45">
        <f t="shared" si="194"/>
        <v>0.75599716253467064</v>
      </c>
      <c r="F345" s="45">
        <f t="shared" si="194"/>
        <v>0.7574413170227926</v>
      </c>
      <c r="G345" s="45">
        <f t="shared" si="194"/>
        <v>0.75893266781001723</v>
      </c>
      <c r="H345" s="45">
        <f t="shared" si="194"/>
        <v>0.76046629395520615</v>
      </c>
      <c r="I345" s="45">
        <f t="shared" si="194"/>
        <v>0.76205210269828227</v>
      </c>
      <c r="J345" s="45">
        <f t="shared" si="194"/>
        <v>0.76373068050426918</v>
      </c>
      <c r="K345" s="45">
        <f t="shared" si="194"/>
        <v>0.76553653654394638</v>
      </c>
      <c r="L345" s="45">
        <f t="shared" si="194"/>
        <v>0.76747890343530167</v>
      </c>
      <c r="M345" s="45">
        <f t="shared" si="194"/>
        <v>0.77012155627117329</v>
      </c>
      <c r="N345" s="45">
        <f t="shared" si="194"/>
        <v>0.7736243555624388</v>
      </c>
      <c r="O345" s="45">
        <f t="shared" si="194"/>
        <v>0.77837599881204667</v>
      </c>
      <c r="P345" s="45">
        <f t="shared" si="194"/>
        <v>0.78458063345675777</v>
      </c>
      <c r="Q345" s="45">
        <f t="shared" si="194"/>
        <v>0.79257758085224983</v>
      </c>
      <c r="R345" s="45">
        <f t="shared" ref="R345:V345" si="195">IF(R326=0,"",R326/R307)</f>
        <v>0.80345619469604546</v>
      </c>
      <c r="S345" s="45">
        <f t="shared" si="195"/>
        <v>0.8170337222681</v>
      </c>
      <c r="T345" s="45">
        <f t="shared" si="195"/>
        <v>0.83163176645014503</v>
      </c>
      <c r="U345" s="45">
        <f t="shared" si="195"/>
        <v>0.8455719301239536</v>
      </c>
      <c r="V345" s="45">
        <f t="shared" si="195"/>
        <v>0.85717581617128036</v>
      </c>
      <c r="W345" s="45">
        <f t="shared" ref="W345" si="196">IF(W326=0,"",W326/W307)</f>
        <v>0.86585385781567858</v>
      </c>
      <c r="DA345" s="60" t="s">
        <v>3624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2.2363828813611444</v>
      </c>
      <c r="D347" s="117">
        <f t="shared" si="197"/>
        <v>1.0982541480203372</v>
      </c>
      <c r="E347" s="117">
        <f t="shared" si="197"/>
        <v>1.0033050083419435</v>
      </c>
      <c r="F347" s="117">
        <f t="shared" si="197"/>
        <v>0.87742537712872903</v>
      </c>
      <c r="G347" s="117">
        <f t="shared" si="197"/>
        <v>1.4347905222180499</v>
      </c>
      <c r="H347" s="117">
        <f t="shared" si="197"/>
        <v>1.7713843081405196</v>
      </c>
      <c r="I347" s="117">
        <f t="shared" si="197"/>
        <v>2.1438179735149263</v>
      </c>
      <c r="J347" s="117">
        <f t="shared" si="197"/>
        <v>1.8767519278342935</v>
      </c>
      <c r="K347" s="117">
        <f t="shared" si="197"/>
        <v>1.673602104394438</v>
      </c>
      <c r="L347" s="117">
        <f t="shared" si="197"/>
        <v>1.5546447050797858</v>
      </c>
      <c r="M347" s="117">
        <f t="shared" si="197"/>
        <v>1.1304984392722479</v>
      </c>
      <c r="N347" s="117">
        <f t="shared" si="197"/>
        <v>1.6124767504436917</v>
      </c>
      <c r="O347" s="117">
        <f t="shared" si="197"/>
        <v>1.0418970116081339</v>
      </c>
      <c r="P347" s="117">
        <f t="shared" si="197"/>
        <v>0.47763173200264564</v>
      </c>
      <c r="Q347" s="117">
        <f t="shared" si="197"/>
        <v>0.70133513324418262</v>
      </c>
      <c r="R347" s="117">
        <f t="shared" ref="R347:V347" si="198">R348+R351+R353+R362</f>
        <v>0.72513304894148634</v>
      </c>
      <c r="S347" s="117">
        <f t="shared" si="198"/>
        <v>0.77965828774239343</v>
      </c>
      <c r="T347" s="117">
        <f t="shared" si="198"/>
        <v>0.64628237953975898</v>
      </c>
      <c r="U347" s="117">
        <f t="shared" si="198"/>
        <v>1.0383343117904784</v>
      </c>
      <c r="V347" s="117">
        <f t="shared" si="198"/>
        <v>0.57461319168567182</v>
      </c>
      <c r="W347" s="117">
        <f t="shared" ref="W347" si="199">W348+W351+W353+W362</f>
        <v>0.76856811249814783</v>
      </c>
      <c r="DA347" s="129" t="s">
        <v>3775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2.0994424364851927</v>
      </c>
      <c r="D348" s="122">
        <f t="shared" si="200"/>
        <v>1.0500475135215617</v>
      </c>
      <c r="E348" s="122">
        <f t="shared" si="200"/>
        <v>0.97041475736653515</v>
      </c>
      <c r="F348" s="122">
        <f t="shared" si="200"/>
        <v>0.82930994472154329</v>
      </c>
      <c r="G348" s="122">
        <f t="shared" si="200"/>
        <v>1.3277499168694489</v>
      </c>
      <c r="H348" s="122">
        <f t="shared" si="200"/>
        <v>1.6020444309192738</v>
      </c>
      <c r="I348" s="122">
        <f t="shared" si="200"/>
        <v>1.9628804577223271</v>
      </c>
      <c r="J348" s="122">
        <f t="shared" si="200"/>
        <v>1.7735176765917819</v>
      </c>
      <c r="K348" s="122">
        <f t="shared" si="200"/>
        <v>1.5805063328165054</v>
      </c>
      <c r="L348" s="122">
        <f t="shared" si="200"/>
        <v>1.4909280933578706</v>
      </c>
      <c r="M348" s="122">
        <f t="shared" si="200"/>
        <v>1.0729364796394432</v>
      </c>
      <c r="N348" s="122">
        <f t="shared" si="200"/>
        <v>1.5036633497491305</v>
      </c>
      <c r="O348" s="122">
        <f t="shared" si="200"/>
        <v>0.96510761678796886</v>
      </c>
      <c r="P348" s="122">
        <f t="shared" si="200"/>
        <v>0.4358050331225245</v>
      </c>
      <c r="Q348" s="122">
        <f t="shared" si="200"/>
        <v>0.64341572884240417</v>
      </c>
      <c r="R348" s="122">
        <f t="shared" ref="R348:V348" si="201">SUM(R349:R350)</f>
        <v>0.66992944398770993</v>
      </c>
      <c r="S348" s="122">
        <f t="shared" si="201"/>
        <v>0.71444363882979411</v>
      </c>
      <c r="T348" s="122">
        <f t="shared" si="201"/>
        <v>0.58807125308952413</v>
      </c>
      <c r="U348" s="122">
        <f t="shared" si="201"/>
        <v>0.9407913226562471</v>
      </c>
      <c r="V348" s="122">
        <f t="shared" si="201"/>
        <v>0.51814827347905468</v>
      </c>
      <c r="W348" s="122">
        <f t="shared" ref="W348" si="202">SUM(W349:W350)</f>
        <v>0.66791281421675242</v>
      </c>
      <c r="DA348" s="130" t="s">
        <v>3776</v>
      </c>
    </row>
    <row r="349" spans="1:105" ht="12" customHeight="1" x14ac:dyDescent="0.25">
      <c r="A349" s="97" t="s">
        <v>74</v>
      </c>
      <c r="B349" s="98"/>
      <c r="C349" s="98">
        <v>2.0994424364851927</v>
      </c>
      <c r="D349" s="98">
        <v>1.0500475135215617</v>
      </c>
      <c r="E349" s="98">
        <v>0.97041475736653515</v>
      </c>
      <c r="F349" s="98">
        <v>0.82930994472154329</v>
      </c>
      <c r="G349" s="98">
        <v>1.3277499168694489</v>
      </c>
      <c r="H349" s="98">
        <v>1.6020444309192738</v>
      </c>
      <c r="I349" s="98">
        <v>1.9628804577223271</v>
      </c>
      <c r="J349" s="98">
        <v>1.7735176765917819</v>
      </c>
      <c r="K349" s="98">
        <v>1.5805063328165054</v>
      </c>
      <c r="L349" s="98">
        <v>1.4909280933578706</v>
      </c>
      <c r="M349" s="98">
        <v>1.0729364796394432</v>
      </c>
      <c r="N349" s="98">
        <v>1.5036633497491305</v>
      </c>
      <c r="O349" s="98">
        <v>0.96510761678796886</v>
      </c>
      <c r="P349" s="98">
        <v>0.4358050331225245</v>
      </c>
      <c r="Q349" s="98">
        <v>0.64341572884240417</v>
      </c>
      <c r="R349" s="98">
        <v>0.66992944398770993</v>
      </c>
      <c r="S349" s="98">
        <v>0.71444363882979411</v>
      </c>
      <c r="T349" s="98">
        <v>0.58807125308952413</v>
      </c>
      <c r="U349" s="98">
        <v>0.9407913226562471</v>
      </c>
      <c r="V349" s="98">
        <v>0.51814827347905468</v>
      </c>
      <c r="W349" s="98">
        <v>0.66791281421675242</v>
      </c>
      <c r="DA349" s="63" t="s">
        <v>3777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3778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3779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3780</v>
      </c>
    </row>
    <row r="353" spans="1:105" ht="12" customHeight="1" x14ac:dyDescent="0.25">
      <c r="A353" s="121" t="s">
        <v>55</v>
      </c>
      <c r="B353" s="122"/>
      <c r="C353" s="122">
        <v>6.670462197811329E-2</v>
      </c>
      <c r="D353" s="122">
        <v>1.5427723453301805E-2</v>
      </c>
      <c r="E353" s="122">
        <v>7.1180638125291698E-3</v>
      </c>
      <c r="F353" s="122">
        <v>1.2997687534104369E-2</v>
      </c>
      <c r="G353" s="122">
        <v>3.5939758785518236E-2</v>
      </c>
      <c r="H353" s="122">
        <v>8.3389892983048719E-2</v>
      </c>
      <c r="I353" s="122">
        <v>6.3829980823284935E-2</v>
      </c>
      <c r="J353" s="122">
        <v>2.19945886136436E-2</v>
      </c>
      <c r="K353" s="122">
        <v>2.0567554573471213E-2</v>
      </c>
      <c r="L353" s="122">
        <v>1.2706774866728329E-2</v>
      </c>
      <c r="M353" s="122">
        <v>1.1337507861394192E-2</v>
      </c>
      <c r="N353" s="122">
        <v>2.6173774211434291E-2</v>
      </c>
      <c r="O353" s="122">
        <v>1.7792798416632487E-2</v>
      </c>
      <c r="P353" s="122">
        <v>9.6598254474871744E-3</v>
      </c>
      <c r="Q353" s="122">
        <v>1.1271054377995386E-2</v>
      </c>
      <c r="R353" s="122">
        <v>1.2010405123964158E-2</v>
      </c>
      <c r="S353" s="122">
        <v>1.4690091798650856E-2</v>
      </c>
      <c r="T353" s="122">
        <v>1.135274912001507E-2</v>
      </c>
      <c r="U353" s="122">
        <v>1.8514391831609252E-2</v>
      </c>
      <c r="V353" s="122">
        <v>1.1873377809131069E-2</v>
      </c>
      <c r="W353" s="122">
        <v>2.1472495403948522E-2</v>
      </c>
      <c r="DA353" s="130" t="s">
        <v>3781</v>
      </c>
    </row>
    <row r="354" spans="1:105" ht="12" customHeight="1" x14ac:dyDescent="0.25">
      <c r="A354" s="97" t="s">
        <v>141</v>
      </c>
      <c r="B354" s="98"/>
      <c r="C354" s="98">
        <v>6.670462197811329E-2</v>
      </c>
      <c r="D354" s="98">
        <v>1.5427723453301805E-2</v>
      </c>
      <c r="E354" s="98">
        <v>7.1180638125291698E-3</v>
      </c>
      <c r="F354" s="98">
        <v>1.2997687534104369E-2</v>
      </c>
      <c r="G354" s="98">
        <v>3.5939758785518236E-2</v>
      </c>
      <c r="H354" s="98">
        <v>8.3389892983048719E-2</v>
      </c>
      <c r="I354" s="98">
        <v>6.3829980823284935E-2</v>
      </c>
      <c r="J354" s="98">
        <v>2.19945886136436E-2</v>
      </c>
      <c r="K354" s="98">
        <v>2.03844810287469E-2</v>
      </c>
      <c r="L354" s="98">
        <v>1.2706774866728329E-2</v>
      </c>
      <c r="M354" s="98">
        <v>1.1337507861394192E-2</v>
      </c>
      <c r="N354" s="98">
        <v>2.6173774211434291E-2</v>
      </c>
      <c r="O354" s="98">
        <v>1.7792798416632487E-2</v>
      </c>
      <c r="P354" s="98">
        <v>9.6598254474871744E-3</v>
      </c>
      <c r="Q354" s="98">
        <v>1.1271054377995386E-2</v>
      </c>
      <c r="R354" s="98">
        <v>1.2010405123964158E-2</v>
      </c>
      <c r="S354" s="98">
        <v>1.4690091798650856E-2</v>
      </c>
      <c r="T354" s="98">
        <v>1.1163844146495324E-2</v>
      </c>
      <c r="U354" s="98">
        <v>1.8335602310109202E-2</v>
      </c>
      <c r="V354" s="98">
        <v>1.1701931417440838E-2</v>
      </c>
      <c r="W354" s="98">
        <v>2.1313852550178747E-2</v>
      </c>
      <c r="DA354" s="63" t="s">
        <v>3782</v>
      </c>
    </row>
    <row r="355" spans="1:105" ht="12" customHeight="1" x14ac:dyDescent="0.25">
      <c r="A355" s="97" t="s">
        <v>140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1.8307354472431206E-4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1.8890497351974579E-4</v>
      </c>
      <c r="U355" s="98">
        <v>1.7878952150004844E-4</v>
      </c>
      <c r="V355" s="98">
        <v>1.7144639169023134E-4</v>
      </c>
      <c r="W355" s="98">
        <v>1.5864285376977267E-4</v>
      </c>
      <c r="DA355" s="63" t="s">
        <v>3783</v>
      </c>
    </row>
    <row r="356" spans="1:105" ht="12" customHeight="1" x14ac:dyDescent="0.25">
      <c r="A356" s="100" t="s">
        <v>50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1.8307354472431206E-4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1.8890497351974579E-4</v>
      </c>
      <c r="U356" s="101">
        <v>1.7878952150004844E-4</v>
      </c>
      <c r="V356" s="101">
        <v>1.7144639169023134E-4</v>
      </c>
      <c r="W356" s="101">
        <v>1.5864285376977267E-4</v>
      </c>
      <c r="DA356" s="131" t="s">
        <v>3784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3785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3786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3787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3788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3789</v>
      </c>
    </row>
    <row r="362" spans="1:105" ht="12" customHeight="1" x14ac:dyDescent="0.25">
      <c r="A362" s="121" t="s">
        <v>54</v>
      </c>
      <c r="B362" s="122"/>
      <c r="C362" s="122">
        <v>7.0235822897838751E-2</v>
      </c>
      <c r="D362" s="122">
        <v>3.2778911045473688E-2</v>
      </c>
      <c r="E362" s="122">
        <v>2.5772187162879084E-2</v>
      </c>
      <c r="F362" s="122">
        <v>3.511774487308135E-2</v>
      </c>
      <c r="G362" s="122">
        <v>7.1100846563082937E-2</v>
      </c>
      <c r="H362" s="122">
        <v>8.5949984238197094E-2</v>
      </c>
      <c r="I362" s="122">
        <v>0.11710753496931431</v>
      </c>
      <c r="J362" s="122">
        <v>8.1239662628867823E-2</v>
      </c>
      <c r="K362" s="122">
        <v>7.2528217004461534E-2</v>
      </c>
      <c r="L362" s="122">
        <v>5.1009836855187105E-2</v>
      </c>
      <c r="M362" s="122">
        <v>4.6224451771410546E-2</v>
      </c>
      <c r="N362" s="122">
        <v>8.2639626483126824E-2</v>
      </c>
      <c r="O362" s="122">
        <v>5.8996596403532484E-2</v>
      </c>
      <c r="P362" s="122">
        <v>3.2166873432633955E-2</v>
      </c>
      <c r="Q362" s="122">
        <v>4.6648350023783133E-2</v>
      </c>
      <c r="R362" s="122">
        <v>4.3193199829812338E-2</v>
      </c>
      <c r="S362" s="122">
        <v>5.0524557113948459E-2</v>
      </c>
      <c r="T362" s="122">
        <v>4.6858377330219789E-2</v>
      </c>
      <c r="U362" s="122">
        <v>7.9028597302622017E-2</v>
      </c>
      <c r="V362" s="122">
        <v>4.4591540397486029E-2</v>
      </c>
      <c r="W362" s="122">
        <v>7.918280287744682E-2</v>
      </c>
      <c r="DA362" s="130" t="s">
        <v>3790</v>
      </c>
    </row>
    <row r="363" spans="1:105" ht="12" customHeight="1" x14ac:dyDescent="0.25">
      <c r="A363" s="97" t="s">
        <v>50</v>
      </c>
      <c r="B363" s="98"/>
      <c r="C363" s="98">
        <v>7.0235822897838751E-2</v>
      </c>
      <c r="D363" s="98">
        <v>3.2778911045473688E-2</v>
      </c>
      <c r="E363" s="98">
        <v>2.5772187162879084E-2</v>
      </c>
      <c r="F363" s="98">
        <v>3.511774487308135E-2</v>
      </c>
      <c r="G363" s="98">
        <v>7.1100846563082937E-2</v>
      </c>
      <c r="H363" s="98">
        <v>8.5949984238197094E-2</v>
      </c>
      <c r="I363" s="98">
        <v>0.11710753496931431</v>
      </c>
      <c r="J363" s="98">
        <v>8.1239662628867823E-2</v>
      </c>
      <c r="K363" s="98">
        <v>7.2528217004461534E-2</v>
      </c>
      <c r="L363" s="98">
        <v>5.1009836855187105E-2</v>
      </c>
      <c r="M363" s="98">
        <v>4.6224451771410546E-2</v>
      </c>
      <c r="N363" s="98">
        <v>8.2639626483126824E-2</v>
      </c>
      <c r="O363" s="98">
        <v>5.8996596403532484E-2</v>
      </c>
      <c r="P363" s="98">
        <v>3.2166873432633955E-2</v>
      </c>
      <c r="Q363" s="98">
        <v>4.6648350023783133E-2</v>
      </c>
      <c r="R363" s="98">
        <v>4.3193199829812338E-2</v>
      </c>
      <c r="S363" s="98">
        <v>5.0524557113948459E-2</v>
      </c>
      <c r="T363" s="98">
        <v>4.6858377330219789E-2</v>
      </c>
      <c r="U363" s="98">
        <v>7.9028597302622017E-2</v>
      </c>
      <c r="V363" s="98">
        <v>4.4591540397486029E-2</v>
      </c>
      <c r="W363" s="98">
        <v>7.918280287744682E-2</v>
      </c>
      <c r="DA363" s="63" t="s">
        <v>3791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3792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16219.632168398204</v>
      </c>
      <c r="D366" s="117">
        <f t="shared" si="204"/>
        <v>15199.948713415381</v>
      </c>
      <c r="E366" s="117">
        <f t="shared" si="204"/>
        <v>15581.333240312586</v>
      </c>
      <c r="F366" s="117">
        <f t="shared" si="204"/>
        <v>14898.167091389576</v>
      </c>
      <c r="G366" s="117">
        <f t="shared" si="204"/>
        <v>14886.619316852992</v>
      </c>
      <c r="H366" s="117">
        <f t="shared" si="204"/>
        <v>15562.74759544267</v>
      </c>
      <c r="I366" s="117">
        <f t="shared" si="204"/>
        <v>14868.972278494897</v>
      </c>
      <c r="J366" s="117">
        <f t="shared" si="204"/>
        <v>14779.811327973966</v>
      </c>
      <c r="K366" s="117">
        <f t="shared" si="204"/>
        <v>14726.423022931773</v>
      </c>
      <c r="L366" s="117">
        <f t="shared" si="204"/>
        <v>16325.801525682664</v>
      </c>
      <c r="M366" s="117">
        <f t="shared" si="204"/>
        <v>13977.611392469184</v>
      </c>
      <c r="N366" s="117">
        <f t="shared" si="204"/>
        <v>14348.70409641261</v>
      </c>
      <c r="O366" s="117">
        <f t="shared" si="204"/>
        <v>13152.050902345498</v>
      </c>
      <c r="P366" s="117">
        <f t="shared" si="204"/>
        <v>11354.216311438608</v>
      </c>
      <c r="Q366" s="117">
        <f t="shared" si="204"/>
        <v>10811.052972896921</v>
      </c>
      <c r="R366" s="117">
        <f t="shared" ref="R366:V366" si="205">R367+R370+R372+R381</f>
        <v>11006.426194537315</v>
      </c>
      <c r="S366" s="117">
        <f t="shared" si="205"/>
        <v>10786.92777999958</v>
      </c>
      <c r="T366" s="117">
        <f t="shared" si="205"/>
        <v>10448.863662908307</v>
      </c>
      <c r="U366" s="117">
        <f t="shared" si="205"/>
        <v>10540.265208751631</v>
      </c>
      <c r="V366" s="117">
        <f t="shared" si="205"/>
        <v>9904.1020198366878</v>
      </c>
      <c r="W366" s="117">
        <f t="shared" ref="W366" si="206">W367+W370+W372+W381</f>
        <v>8908.4260737482782</v>
      </c>
      <c r="DA366" s="129" t="s">
        <v>3943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14511.491236274291</v>
      </c>
      <c r="D367" s="122">
        <f t="shared" si="207"/>
        <v>13788.123191135146</v>
      </c>
      <c r="E367" s="122">
        <f t="shared" si="207"/>
        <v>13051.944128315001</v>
      </c>
      <c r="F367" s="122">
        <f t="shared" si="207"/>
        <v>12514.412804505726</v>
      </c>
      <c r="G367" s="122">
        <f t="shared" si="207"/>
        <v>12792.907746510931</v>
      </c>
      <c r="H367" s="122">
        <f t="shared" si="207"/>
        <v>13231.678499035073</v>
      </c>
      <c r="I367" s="122">
        <f t="shared" si="207"/>
        <v>12607.143557804897</v>
      </c>
      <c r="J367" s="122">
        <f t="shared" si="207"/>
        <v>12510.381559652904</v>
      </c>
      <c r="K367" s="122">
        <f t="shared" si="207"/>
        <v>12495.272257095765</v>
      </c>
      <c r="L367" s="122">
        <f t="shared" si="207"/>
        <v>13885.537023813724</v>
      </c>
      <c r="M367" s="122">
        <f t="shared" si="207"/>
        <v>11621.069378580125</v>
      </c>
      <c r="N367" s="122">
        <f t="shared" si="207"/>
        <v>11998.649362605969</v>
      </c>
      <c r="O367" s="122">
        <f t="shared" si="207"/>
        <v>10909.520796617955</v>
      </c>
      <c r="P367" s="122">
        <f t="shared" si="207"/>
        <v>9156.5137139658727</v>
      </c>
      <c r="Q367" s="122">
        <f t="shared" si="207"/>
        <v>8608.060282000828</v>
      </c>
      <c r="R367" s="122">
        <f t="shared" ref="R367:V367" si="208">SUM(R368:R369)</f>
        <v>8779.3740220628843</v>
      </c>
      <c r="S367" s="122">
        <f t="shared" si="208"/>
        <v>8511.7785711965626</v>
      </c>
      <c r="T367" s="122">
        <f t="shared" si="208"/>
        <v>8268.2922863610511</v>
      </c>
      <c r="U367" s="122">
        <f t="shared" si="208"/>
        <v>8236.4602485769847</v>
      </c>
      <c r="V367" s="122">
        <f t="shared" si="208"/>
        <v>7645.9727295466573</v>
      </c>
      <c r="W367" s="122">
        <f t="shared" ref="W367" si="209">SUM(W368:W369)</f>
        <v>6672.1204186112682</v>
      </c>
      <c r="DA367" s="130" t="s">
        <v>3944</v>
      </c>
    </row>
    <row r="368" spans="1:105" ht="12" customHeight="1" x14ac:dyDescent="0.25">
      <c r="A368" s="97" t="s">
        <v>74</v>
      </c>
      <c r="B368" s="98"/>
      <c r="C368" s="98">
        <v>14351.134809658832</v>
      </c>
      <c r="D368" s="98">
        <v>13635.698585244212</v>
      </c>
      <c r="E368" s="98">
        <v>12906.174672343686</v>
      </c>
      <c r="F368" s="98">
        <v>12375.506918464745</v>
      </c>
      <c r="G368" s="98">
        <v>12651.512453695592</v>
      </c>
      <c r="H368" s="98">
        <v>13084.40358596863</v>
      </c>
      <c r="I368" s="98">
        <v>12468.9176480571</v>
      </c>
      <c r="J368" s="98">
        <v>12372.979750735825</v>
      </c>
      <c r="K368" s="98">
        <v>12358.221799491452</v>
      </c>
      <c r="L368" s="98">
        <v>13730.834784376542</v>
      </c>
      <c r="M368" s="98">
        <v>11492.124693394271</v>
      </c>
      <c r="N368" s="98">
        <v>11862.72753094885</v>
      </c>
      <c r="O368" s="98">
        <v>10783.200025250755</v>
      </c>
      <c r="P368" s="98">
        <v>9049.4986727525702</v>
      </c>
      <c r="Q368" s="98">
        <v>8505.8080907426702</v>
      </c>
      <c r="R368" s="98">
        <v>8673.9774503033586</v>
      </c>
      <c r="S368" s="98">
        <v>8409.3903379581443</v>
      </c>
      <c r="T368" s="98">
        <v>8166.5538081459563</v>
      </c>
      <c r="U368" s="98">
        <v>8136.6130089473036</v>
      </c>
      <c r="V368" s="98">
        <v>7552.926394895313</v>
      </c>
      <c r="W368" s="98">
        <v>6592.5443023185917</v>
      </c>
      <c r="DA368" s="63" t="s">
        <v>3945</v>
      </c>
    </row>
    <row r="369" spans="1:105" ht="12" customHeight="1" x14ac:dyDescent="0.25">
      <c r="A369" s="97" t="s">
        <v>53</v>
      </c>
      <c r="B369" s="98"/>
      <c r="C369" s="98">
        <v>160.35642661545944</v>
      </c>
      <c r="D369" s="98">
        <v>152.4246058909348</v>
      </c>
      <c r="E369" s="98">
        <v>145.7694559713151</v>
      </c>
      <c r="F369" s="98">
        <v>138.90588604098045</v>
      </c>
      <c r="G369" s="98">
        <v>141.39529281533984</v>
      </c>
      <c r="H369" s="98">
        <v>147.27491306644325</v>
      </c>
      <c r="I369" s="98">
        <v>138.22590974779706</v>
      </c>
      <c r="J369" s="98">
        <v>137.40180891707897</v>
      </c>
      <c r="K369" s="98">
        <v>137.05045760431375</v>
      </c>
      <c r="L369" s="98">
        <v>154.70223943718139</v>
      </c>
      <c r="M369" s="98">
        <v>128.94468518585444</v>
      </c>
      <c r="N369" s="98">
        <v>135.92183165711916</v>
      </c>
      <c r="O369" s="98">
        <v>126.32077136719955</v>
      </c>
      <c r="P369" s="98">
        <v>107.01504121330278</v>
      </c>
      <c r="Q369" s="98">
        <v>102.25219125815792</v>
      </c>
      <c r="R369" s="98">
        <v>105.39657175952532</v>
      </c>
      <c r="S369" s="98">
        <v>102.38823323841912</v>
      </c>
      <c r="T369" s="98">
        <v>101.73847821509489</v>
      </c>
      <c r="U369" s="98">
        <v>99.847239629681965</v>
      </c>
      <c r="V369" s="98">
        <v>93.046334651343983</v>
      </c>
      <c r="W369" s="98">
        <v>79.576116292676929</v>
      </c>
      <c r="DA369" s="63" t="s">
        <v>3946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0</v>
      </c>
      <c r="D370" s="122">
        <f t="shared" si="210"/>
        <v>0</v>
      </c>
      <c r="E370" s="122">
        <f t="shared" si="210"/>
        <v>0.3200594226003961</v>
      </c>
      <c r="F370" s="122">
        <f t="shared" si="210"/>
        <v>0.39452557352664069</v>
      </c>
      <c r="G370" s="122">
        <f t="shared" si="210"/>
        <v>0.27567253849970264</v>
      </c>
      <c r="H370" s="122">
        <f t="shared" si="210"/>
        <v>0.65286811487013918</v>
      </c>
      <c r="I370" s="122">
        <f t="shared" si="210"/>
        <v>1.3035162387634336</v>
      </c>
      <c r="J370" s="122">
        <f t="shared" si="210"/>
        <v>1.7236118018402176</v>
      </c>
      <c r="K370" s="122">
        <f t="shared" si="210"/>
        <v>2.1787067327604501</v>
      </c>
      <c r="L370" s="122">
        <f t="shared" si="210"/>
        <v>2.4420058308238404</v>
      </c>
      <c r="M370" s="122">
        <f t="shared" si="210"/>
        <v>2.838434529516388</v>
      </c>
      <c r="N370" s="122">
        <f t="shared" si="210"/>
        <v>2.8472600908938399</v>
      </c>
      <c r="O370" s="122">
        <f t="shared" si="210"/>
        <v>4.9413900438627376</v>
      </c>
      <c r="P370" s="122">
        <f t="shared" si="210"/>
        <v>6.7404811431364413</v>
      </c>
      <c r="Q370" s="122">
        <f t="shared" si="210"/>
        <v>14.600617944663068</v>
      </c>
      <c r="R370" s="122">
        <f t="shared" si="210"/>
        <v>10.687066139707968</v>
      </c>
      <c r="S370" s="122">
        <f t="shared" si="210"/>
        <v>9.0122149205268443</v>
      </c>
      <c r="T370" s="122">
        <f t="shared" si="210"/>
        <v>9.7553965816735122</v>
      </c>
      <c r="U370" s="122">
        <f t="shared" si="210"/>
        <v>10.139095838153457</v>
      </c>
      <c r="V370" s="122">
        <f t="shared" si="210"/>
        <v>6.3207623358938472</v>
      </c>
      <c r="W370" s="122">
        <f t="shared" si="210"/>
        <v>3.4502521703551539</v>
      </c>
      <c r="DA370" s="130" t="s">
        <v>3947</v>
      </c>
    </row>
    <row r="371" spans="1:105" ht="12" customHeight="1" x14ac:dyDescent="0.25">
      <c r="A371" s="97" t="s">
        <v>53</v>
      </c>
      <c r="B371" s="98"/>
      <c r="C371" s="98">
        <f>RES_hhdet_in_fech!C29</f>
        <v>0</v>
      </c>
      <c r="D371" s="98">
        <f>RES_hhdet_in_fech!D29</f>
        <v>0</v>
      </c>
      <c r="E371" s="98">
        <f>RES_hhdet_in_fech!E29</f>
        <v>0.3200594226003961</v>
      </c>
      <c r="F371" s="98">
        <f>RES_hhdet_in_fech!F29</f>
        <v>0.39452557352664069</v>
      </c>
      <c r="G371" s="98">
        <f>RES_hhdet_in_fech!G29</f>
        <v>0.27567253849970264</v>
      </c>
      <c r="H371" s="98">
        <f>RES_hhdet_in_fech!H29</f>
        <v>0.65286811487013918</v>
      </c>
      <c r="I371" s="98">
        <f>RES_hhdet_in_fech!I29</f>
        <v>1.3035162387634336</v>
      </c>
      <c r="J371" s="98">
        <f>RES_hhdet_in_fech!J29</f>
        <v>1.7236118018402176</v>
      </c>
      <c r="K371" s="98">
        <f>RES_hhdet_in_fech!K29</f>
        <v>2.1787067327604501</v>
      </c>
      <c r="L371" s="98">
        <f>RES_hhdet_in_fech!L29</f>
        <v>2.4420058308238404</v>
      </c>
      <c r="M371" s="98">
        <f>RES_hhdet_in_fech!M29</f>
        <v>2.838434529516388</v>
      </c>
      <c r="N371" s="98">
        <f>RES_hhdet_in_fech!N29</f>
        <v>2.8472600908938399</v>
      </c>
      <c r="O371" s="98">
        <f>RES_hhdet_in_fech!O29</f>
        <v>4.9413900438627376</v>
      </c>
      <c r="P371" s="98">
        <f>RES_hhdet_in_fech!P29</f>
        <v>6.7404811431364413</v>
      </c>
      <c r="Q371" s="98">
        <f>RES_hhdet_in_fech!Q29</f>
        <v>14.600617944663068</v>
      </c>
      <c r="R371" s="98">
        <f>RES_hhdet_in_fech!R29</f>
        <v>10.687066139707968</v>
      </c>
      <c r="S371" s="98">
        <f>RES_hhdet_in_fech!S29</f>
        <v>9.0122149205268443</v>
      </c>
      <c r="T371" s="98">
        <f>RES_hhdet_in_fech!T29</f>
        <v>9.7553965816735122</v>
      </c>
      <c r="U371" s="98">
        <f>RES_hhdet_in_fech!U29</f>
        <v>10.139095838153457</v>
      </c>
      <c r="V371" s="98">
        <f>RES_hhdet_in_fech!V29</f>
        <v>6.3207623358938472</v>
      </c>
      <c r="W371" s="98">
        <f>RES_hhdet_in_fech!W29</f>
        <v>3.4502521703551539</v>
      </c>
      <c r="DA371" s="63" t="s">
        <v>3948</v>
      </c>
    </row>
    <row r="372" spans="1:105" ht="12" customHeight="1" x14ac:dyDescent="0.25">
      <c r="A372" s="121" t="s">
        <v>55</v>
      </c>
      <c r="B372" s="122"/>
      <c r="C372" s="122">
        <v>1129.3281564247152</v>
      </c>
      <c r="D372" s="122">
        <v>860.99818259688652</v>
      </c>
      <c r="E372" s="122">
        <v>1622.6823869259147</v>
      </c>
      <c r="F372" s="122">
        <v>1513.2115558987578</v>
      </c>
      <c r="G372" s="122">
        <v>1267.1687278328927</v>
      </c>
      <c r="H372" s="122">
        <v>1461.3652345440332</v>
      </c>
      <c r="I372" s="122">
        <v>1373.5804667410025</v>
      </c>
      <c r="J372" s="122">
        <v>1396.2336929332514</v>
      </c>
      <c r="K372" s="122">
        <v>1341.2869919576874</v>
      </c>
      <c r="L372" s="122">
        <v>1523.9083901602878</v>
      </c>
      <c r="M372" s="122">
        <v>1486.741502301554</v>
      </c>
      <c r="N372" s="122">
        <v>1451.0182241558539</v>
      </c>
      <c r="O372" s="122">
        <v>1356.1304909233327</v>
      </c>
      <c r="P372" s="122">
        <v>1328.3424535943552</v>
      </c>
      <c r="Q372" s="122">
        <v>1343.1649305789967</v>
      </c>
      <c r="R372" s="122">
        <v>1376.481377755244</v>
      </c>
      <c r="S372" s="122">
        <v>1412.8030697237125</v>
      </c>
      <c r="T372" s="122">
        <v>1293.9363280603027</v>
      </c>
      <c r="U372" s="122">
        <v>1388.9504429874457</v>
      </c>
      <c r="V372" s="122">
        <v>1383.3792069957724</v>
      </c>
      <c r="W372" s="122">
        <v>1349.8112435492014</v>
      </c>
      <c r="DA372" s="130" t="s">
        <v>3949</v>
      </c>
    </row>
    <row r="373" spans="1:105" ht="12" customHeight="1" x14ac:dyDescent="0.25">
      <c r="A373" s="97" t="s">
        <v>141</v>
      </c>
      <c r="B373" s="98"/>
      <c r="C373" s="98">
        <v>1340.8492470881922</v>
      </c>
      <c r="D373" s="98">
        <v>1358.3133873306747</v>
      </c>
      <c r="E373" s="98">
        <v>1424.319224841355</v>
      </c>
      <c r="F373" s="98">
        <v>1467.1334712801965</v>
      </c>
      <c r="G373" s="98">
        <v>1478.6300234475195</v>
      </c>
      <c r="H373" s="98">
        <v>1498.3575899581469</v>
      </c>
      <c r="I373" s="98">
        <v>1552.4380513864912</v>
      </c>
      <c r="J373" s="98">
        <v>1587.2822083693154</v>
      </c>
      <c r="K373" s="98">
        <v>1631.5677398987416</v>
      </c>
      <c r="L373" s="98">
        <v>1645.2221894296229</v>
      </c>
      <c r="M373" s="98">
        <v>1609.9932208354196</v>
      </c>
      <c r="N373" s="98">
        <v>1646.0250931649364</v>
      </c>
      <c r="O373" s="98">
        <v>1566.5432661236562</v>
      </c>
      <c r="P373" s="98">
        <v>1518.7258583451519</v>
      </c>
      <c r="Q373" s="98">
        <v>1459.3308652615137</v>
      </c>
      <c r="R373" s="98">
        <v>1468.6668628040143</v>
      </c>
      <c r="S373" s="98">
        <v>1469.7381699974039</v>
      </c>
      <c r="T373" s="98">
        <v>1489.2512214718929</v>
      </c>
      <c r="U373" s="98">
        <v>1552.2439546261191</v>
      </c>
      <c r="V373" s="98">
        <v>1515.1190942689834</v>
      </c>
      <c r="W373" s="98">
        <v>1443.499840856241</v>
      </c>
      <c r="DA373" s="63" t="s">
        <v>3950</v>
      </c>
    </row>
    <row r="374" spans="1:105" ht="12" customHeight="1" x14ac:dyDescent="0.25">
      <c r="A374" s="97" t="s">
        <v>140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1297.6797042215562</v>
      </c>
      <c r="L374" s="98">
        <v>0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0</v>
      </c>
      <c r="S374" s="98">
        <v>0</v>
      </c>
      <c r="T374" s="98">
        <v>1342.2274207937139</v>
      </c>
      <c r="U374" s="98">
        <v>1392.1424637652738</v>
      </c>
      <c r="V374" s="98">
        <v>1363.8787205072526</v>
      </c>
      <c r="W374" s="98">
        <v>1298.4621873741944</v>
      </c>
      <c r="DA374" s="63" t="s">
        <v>3951</v>
      </c>
    </row>
    <row r="375" spans="1:105" ht="12" customHeight="1" x14ac:dyDescent="0.25">
      <c r="A375" s="100" t="s">
        <v>50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0</v>
      </c>
      <c r="J375" s="101">
        <v>0</v>
      </c>
      <c r="K375" s="101">
        <v>805.92333476101442</v>
      </c>
      <c r="L375" s="101">
        <v>0</v>
      </c>
      <c r="M375" s="101">
        <v>0</v>
      </c>
      <c r="N375" s="101">
        <v>0</v>
      </c>
      <c r="O375" s="101">
        <v>0</v>
      </c>
      <c r="P375" s="101">
        <v>0</v>
      </c>
      <c r="Q375" s="101">
        <v>0</v>
      </c>
      <c r="R375" s="101">
        <v>0</v>
      </c>
      <c r="S375" s="101">
        <v>0</v>
      </c>
      <c r="T375" s="101">
        <v>831.59435428660743</v>
      </c>
      <c r="U375" s="101">
        <v>787.06427848234023</v>
      </c>
      <c r="V375" s="101">
        <v>754.73847371998284</v>
      </c>
      <c r="W375" s="101">
        <v>698.3749505624786</v>
      </c>
      <c r="DA375" s="131" t="s">
        <v>3952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491.75636946054169</v>
      </c>
      <c r="L376" s="104">
        <v>0</v>
      </c>
      <c r="M376" s="104">
        <v>0</v>
      </c>
      <c r="N376" s="104">
        <v>0</v>
      </c>
      <c r="O376" s="104">
        <v>0</v>
      </c>
      <c r="P376" s="104">
        <v>0</v>
      </c>
      <c r="Q376" s="104">
        <v>0</v>
      </c>
      <c r="R376" s="104">
        <v>0</v>
      </c>
      <c r="S376" s="104">
        <v>0</v>
      </c>
      <c r="T376" s="104">
        <v>510.63306650710638</v>
      </c>
      <c r="U376" s="104">
        <v>605.07818528293353</v>
      </c>
      <c r="V376" s="104">
        <v>609.14024678726969</v>
      </c>
      <c r="W376" s="104">
        <v>600.08723681171591</v>
      </c>
      <c r="DA376" s="132" t="s">
        <v>3953</v>
      </c>
    </row>
    <row r="377" spans="1:105" ht="12" customHeight="1" x14ac:dyDescent="0.25">
      <c r="A377" s="106" t="s">
        <v>122</v>
      </c>
      <c r="B377" s="101"/>
      <c r="C377" s="101">
        <v>1020.3325826475353</v>
      </c>
      <c r="D377" s="101">
        <v>774.95748973636955</v>
      </c>
      <c r="E377" s="101">
        <v>1636.8053305047501</v>
      </c>
      <c r="F377" s="101">
        <v>1520.2312641023668</v>
      </c>
      <c r="G377" s="101">
        <v>1203.4325063377796</v>
      </c>
      <c r="H377" s="101">
        <v>1430.5382716989382</v>
      </c>
      <c r="I377" s="101">
        <v>1310.3515159190622</v>
      </c>
      <c r="J377" s="101">
        <v>1375.7881500532515</v>
      </c>
      <c r="K377" s="101">
        <v>1445.9440789028456</v>
      </c>
      <c r="L377" s="101">
        <v>1544.0760078006804</v>
      </c>
      <c r="M377" s="101">
        <v>1506.4480416804852</v>
      </c>
      <c r="N377" s="101">
        <v>1463.8532011751736</v>
      </c>
      <c r="O377" s="101">
        <v>1536.2406521601697</v>
      </c>
      <c r="P377" s="101">
        <v>1490.7564646906681</v>
      </c>
      <c r="Q377" s="101">
        <v>1493.2642057266394</v>
      </c>
      <c r="R377" s="101">
        <v>1489.0875005665955</v>
      </c>
      <c r="S377" s="101">
        <v>1476.6135529282728</v>
      </c>
      <c r="T377" s="101">
        <v>0</v>
      </c>
      <c r="U377" s="101">
        <v>1504.698126997388</v>
      </c>
      <c r="V377" s="101">
        <v>0</v>
      </c>
      <c r="W377" s="101">
        <v>1471.1776684802815</v>
      </c>
      <c r="DA377" s="131" t="s">
        <v>3954</v>
      </c>
    </row>
    <row r="378" spans="1:105" ht="12" customHeight="1" x14ac:dyDescent="0.25">
      <c r="A378" s="107" t="s">
        <v>121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1197.8038741178918</v>
      </c>
      <c r="L378" s="104">
        <v>1292.555019195072</v>
      </c>
      <c r="M378" s="104">
        <v>1255.1305252684035</v>
      </c>
      <c r="N378" s="104">
        <v>1218.0019713472252</v>
      </c>
      <c r="O378" s="104">
        <v>1298.6061137159463</v>
      </c>
      <c r="P378" s="104">
        <v>1274.7140513486811</v>
      </c>
      <c r="Q378" s="104">
        <v>1295.5746306321023</v>
      </c>
      <c r="R378" s="104">
        <v>1299.4362945241382</v>
      </c>
      <c r="S378" s="104">
        <v>1292.5307101974342</v>
      </c>
      <c r="T378" s="104">
        <v>1270.9904532358646</v>
      </c>
      <c r="U378" s="104">
        <v>1341.2970642386615</v>
      </c>
      <c r="V378" s="104">
        <v>1366.6763767306013</v>
      </c>
      <c r="W378" s="104">
        <v>1318.2226794990706</v>
      </c>
      <c r="DA378" s="132" t="s">
        <v>3955</v>
      </c>
    </row>
    <row r="379" spans="1:105" ht="12" customHeight="1" x14ac:dyDescent="0.25">
      <c r="A379" s="108" t="s">
        <v>53</v>
      </c>
      <c r="B379" s="98"/>
      <c r="C379" s="98">
        <v>0</v>
      </c>
      <c r="D379" s="98">
        <v>0</v>
      </c>
      <c r="E379" s="98">
        <v>0</v>
      </c>
      <c r="F379" s="98">
        <v>0</v>
      </c>
      <c r="G379" s="98">
        <v>0</v>
      </c>
      <c r="H379" s="98">
        <v>0</v>
      </c>
      <c r="I379" s="98">
        <v>0</v>
      </c>
      <c r="J379" s="98">
        <v>0</v>
      </c>
      <c r="K379" s="98">
        <v>714.53515096490264</v>
      </c>
      <c r="L379" s="98">
        <v>797.63729863429342</v>
      </c>
      <c r="M379" s="98">
        <v>749.33680645405127</v>
      </c>
      <c r="N379" s="98">
        <v>702.64082368993729</v>
      </c>
      <c r="O379" s="98">
        <v>760.80635468864944</v>
      </c>
      <c r="P379" s="98">
        <v>726.60301448677524</v>
      </c>
      <c r="Q379" s="98">
        <v>739.5427519355801</v>
      </c>
      <c r="R379" s="98">
        <v>730.32325986325463</v>
      </c>
      <c r="S379" s="98">
        <v>709.76999884500685</v>
      </c>
      <c r="T379" s="98">
        <v>783.02495056762643</v>
      </c>
      <c r="U379" s="98">
        <v>762.91455576547753</v>
      </c>
      <c r="V379" s="98">
        <v>763.84156785754215</v>
      </c>
      <c r="W379" s="98">
        <v>707.213283153877</v>
      </c>
      <c r="DA379" s="63" t="s">
        <v>3956</v>
      </c>
    </row>
    <row r="380" spans="1:105" ht="12" customHeight="1" x14ac:dyDescent="0.25">
      <c r="A380" s="108" t="s">
        <v>52</v>
      </c>
      <c r="B380" s="98"/>
      <c r="C380" s="98">
        <v>0</v>
      </c>
      <c r="D380" s="98">
        <v>0</v>
      </c>
      <c r="E380" s="98">
        <v>0</v>
      </c>
      <c r="F380" s="98">
        <v>0</v>
      </c>
      <c r="G380" s="98">
        <v>0</v>
      </c>
      <c r="H380" s="98">
        <v>0</v>
      </c>
      <c r="I380" s="98">
        <v>0</v>
      </c>
      <c r="J380" s="98">
        <v>0</v>
      </c>
      <c r="K380" s="98">
        <v>483.26872315298908</v>
      </c>
      <c r="L380" s="98">
        <v>494.91772056077855</v>
      </c>
      <c r="M380" s="98">
        <v>505.79371881435219</v>
      </c>
      <c r="N380" s="98">
        <v>515.3611476572878</v>
      </c>
      <c r="O380" s="98">
        <v>537.79975902729677</v>
      </c>
      <c r="P380" s="98">
        <v>548.11103686190563</v>
      </c>
      <c r="Q380" s="98">
        <v>556.03187869652209</v>
      </c>
      <c r="R380" s="98">
        <v>569.11303466088361</v>
      </c>
      <c r="S380" s="98">
        <v>582.76071135242751</v>
      </c>
      <c r="T380" s="98">
        <v>487.96550266823823</v>
      </c>
      <c r="U380" s="98">
        <v>578.38250847318386</v>
      </c>
      <c r="V380" s="98">
        <v>602.83480887305927</v>
      </c>
      <c r="W380" s="98">
        <v>611.00939634519352</v>
      </c>
      <c r="DA380" s="63" t="s">
        <v>3957</v>
      </c>
    </row>
    <row r="381" spans="1:105" ht="12" customHeight="1" x14ac:dyDescent="0.25">
      <c r="A381" s="121" t="s">
        <v>54</v>
      </c>
      <c r="B381" s="122"/>
      <c r="C381" s="122">
        <v>578.81277569919803</v>
      </c>
      <c r="D381" s="122">
        <v>550.82733968334844</v>
      </c>
      <c r="E381" s="122">
        <v>906.3866656490701</v>
      </c>
      <c r="F381" s="122">
        <v>870.14820541156632</v>
      </c>
      <c r="G381" s="122">
        <v>826.26716997066774</v>
      </c>
      <c r="H381" s="122">
        <v>869.05099374869314</v>
      </c>
      <c r="I381" s="122">
        <v>886.94473771023411</v>
      </c>
      <c r="J381" s="122">
        <v>871.47246358597101</v>
      </c>
      <c r="K381" s="122">
        <v>887.68506714555974</v>
      </c>
      <c r="L381" s="122">
        <v>913.91410587782696</v>
      </c>
      <c r="M381" s="122">
        <v>866.9620770579869</v>
      </c>
      <c r="N381" s="122">
        <v>896.18924955989314</v>
      </c>
      <c r="O381" s="122">
        <v>881.45822476034618</v>
      </c>
      <c r="P381" s="122">
        <v>862.61966273524195</v>
      </c>
      <c r="Q381" s="122">
        <v>845.22714237243395</v>
      </c>
      <c r="R381" s="122">
        <v>839.88372857947763</v>
      </c>
      <c r="S381" s="122">
        <v>853.33392415877734</v>
      </c>
      <c r="T381" s="122">
        <v>876.87965190527984</v>
      </c>
      <c r="U381" s="122">
        <v>904.71542134904882</v>
      </c>
      <c r="V381" s="122">
        <v>868.42932095836511</v>
      </c>
      <c r="W381" s="122">
        <v>883.04415941745322</v>
      </c>
      <c r="DA381" s="130" t="s">
        <v>3958</v>
      </c>
    </row>
    <row r="382" spans="1:105" ht="12" customHeight="1" x14ac:dyDescent="0.25">
      <c r="A382" s="97" t="s">
        <v>50</v>
      </c>
      <c r="B382" s="98"/>
      <c r="C382" s="98">
        <v>624.62824136628433</v>
      </c>
      <c r="D382" s="98">
        <v>677.45906476694222</v>
      </c>
      <c r="E382" s="98">
        <v>900.42775118576242</v>
      </c>
      <c r="F382" s="98">
        <v>904.06290316229536</v>
      </c>
      <c r="G382" s="98">
        <v>884.1778880448004</v>
      </c>
      <c r="H382" s="98">
        <v>898.73539424739261</v>
      </c>
      <c r="I382" s="98">
        <v>937.32519305026722</v>
      </c>
      <c r="J382" s="98">
        <v>966.57270537813338</v>
      </c>
      <c r="K382" s="98">
        <v>997.75787171571687</v>
      </c>
      <c r="L382" s="98">
        <v>1011.5074832198898</v>
      </c>
      <c r="M382" s="98">
        <v>968.99294332944544</v>
      </c>
      <c r="N382" s="98">
        <v>972.71336563084481</v>
      </c>
      <c r="O382" s="98">
        <v>934.22245410537619</v>
      </c>
      <c r="P382" s="98">
        <v>925.51947009892967</v>
      </c>
      <c r="Q382" s="98">
        <v>920.87262773208056</v>
      </c>
      <c r="R382" s="98">
        <v>932.08034739728078</v>
      </c>
      <c r="S382" s="98">
        <v>938.47413845272831</v>
      </c>
      <c r="T382" s="98">
        <v>963.9213772132241</v>
      </c>
      <c r="U382" s="98">
        <v>1005.4866639620212</v>
      </c>
      <c r="V382" s="98">
        <v>952.91331368775673</v>
      </c>
      <c r="W382" s="98">
        <v>919.72883104311552</v>
      </c>
      <c r="DA382" s="63" t="s">
        <v>3959</v>
      </c>
    </row>
    <row r="383" spans="1:105" ht="12" customHeight="1" x14ac:dyDescent="0.25">
      <c r="A383" s="109" t="s">
        <v>120</v>
      </c>
      <c r="B383" s="33"/>
      <c r="C383" s="33">
        <v>426.60703405350938</v>
      </c>
      <c r="D383" s="33">
        <v>336.75942347060629</v>
      </c>
      <c r="E383" s="33">
        <v>910.04921795334678</v>
      </c>
      <c r="F383" s="33">
        <v>823.37874319080254</v>
      </c>
      <c r="G383" s="33">
        <v>636.44870517212212</v>
      </c>
      <c r="H383" s="33">
        <v>763.14309027451884</v>
      </c>
      <c r="I383" s="33">
        <v>693.1737556331833</v>
      </c>
      <c r="J383" s="33">
        <v>736.6560288614495</v>
      </c>
      <c r="K383" s="33">
        <v>742.73322573629935</v>
      </c>
      <c r="L383" s="33">
        <v>829.28234896400693</v>
      </c>
      <c r="M383" s="33">
        <v>760.36266453556755</v>
      </c>
      <c r="N383" s="33">
        <v>740.64566580698045</v>
      </c>
      <c r="O383" s="33">
        <v>755.00601995070508</v>
      </c>
      <c r="P383" s="33">
        <v>699.50660296161118</v>
      </c>
      <c r="Q383" s="33">
        <v>691.87311296151438</v>
      </c>
      <c r="R383" s="33">
        <v>701.58880035277286</v>
      </c>
      <c r="S383" s="33">
        <v>706.04756804442411</v>
      </c>
      <c r="T383" s="33">
        <v>696.03567893537581</v>
      </c>
      <c r="U383" s="33">
        <v>690.80836647734031</v>
      </c>
      <c r="V383" s="33">
        <v>687.14075322654571</v>
      </c>
      <c r="W383" s="33">
        <v>675.52937514691598</v>
      </c>
      <c r="DA383" s="60" t="s">
        <v>3960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9137.5789139132121</v>
      </c>
      <c r="D385" s="117">
        <f t="shared" si="211"/>
        <v>8652.621645451236</v>
      </c>
      <c r="E385" s="117">
        <f t="shared" si="211"/>
        <v>9103.1266998007177</v>
      </c>
      <c r="F385" s="117">
        <f t="shared" si="211"/>
        <v>8743.4231848271502</v>
      </c>
      <c r="G385" s="117">
        <f t="shared" si="211"/>
        <v>8760.0397257006698</v>
      </c>
      <c r="H385" s="117">
        <f t="shared" si="211"/>
        <v>9238.0694492638086</v>
      </c>
      <c r="I385" s="117">
        <f t="shared" si="211"/>
        <v>8928.0715033271917</v>
      </c>
      <c r="J385" s="117">
        <f t="shared" si="211"/>
        <v>9014.2383851826926</v>
      </c>
      <c r="K385" s="117">
        <f t="shared" si="211"/>
        <v>9164.3582815428636</v>
      </c>
      <c r="L385" s="117">
        <f t="shared" si="211"/>
        <v>10230.157122784329</v>
      </c>
      <c r="M385" s="117">
        <f t="shared" si="211"/>
        <v>8929.4201341081443</v>
      </c>
      <c r="N385" s="117">
        <f t="shared" si="211"/>
        <v>9389.1279938472398</v>
      </c>
      <c r="O385" s="117">
        <f t="shared" si="211"/>
        <v>9024.9899806619651</v>
      </c>
      <c r="P385" s="117">
        <f t="shared" si="211"/>
        <v>8107.1484795864071</v>
      </c>
      <c r="Q385" s="117">
        <f t="shared" si="211"/>
        <v>7988.062079533971</v>
      </c>
      <c r="R385" s="117">
        <f t="shared" ref="R385:V385" si="212">R386+R389+R391+R400</f>
        <v>8234.4191187765864</v>
      </c>
      <c r="S385" s="117">
        <f t="shared" si="212"/>
        <v>8121.2111829717378</v>
      </c>
      <c r="T385" s="117">
        <f t="shared" si="212"/>
        <v>7986.7814020944497</v>
      </c>
      <c r="U385" s="117">
        <f t="shared" si="212"/>
        <v>8107.7985318604942</v>
      </c>
      <c r="V385" s="117">
        <f t="shared" si="212"/>
        <v>7685.7586572643522</v>
      </c>
      <c r="W385" s="117">
        <f t="shared" ref="W385" si="213">W386+W389+W391+W400</f>
        <v>6894.8322133433785</v>
      </c>
      <c r="DA385" s="129" t="s">
        <v>4111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8086.6098826453508</v>
      </c>
      <c r="D386" s="122">
        <f t="shared" si="214"/>
        <v>7766.2282582301586</v>
      </c>
      <c r="E386" s="122">
        <f t="shared" si="214"/>
        <v>7433.2028617047763</v>
      </c>
      <c r="F386" s="122">
        <f t="shared" si="214"/>
        <v>7203.9578169276801</v>
      </c>
      <c r="G386" s="122">
        <f t="shared" si="214"/>
        <v>7445.2590535798718</v>
      </c>
      <c r="H386" s="122">
        <f t="shared" si="214"/>
        <v>7786.9956156763665</v>
      </c>
      <c r="I386" s="122">
        <f t="shared" si="214"/>
        <v>7502.875682245799</v>
      </c>
      <c r="J386" s="122">
        <f t="shared" si="214"/>
        <v>7533.9003858160067</v>
      </c>
      <c r="K386" s="122">
        <f t="shared" si="214"/>
        <v>7620.0058650266246</v>
      </c>
      <c r="L386" s="122">
        <f t="shared" si="214"/>
        <v>8582.6886300875049</v>
      </c>
      <c r="M386" s="122">
        <f t="shared" si="214"/>
        <v>7335.132110024947</v>
      </c>
      <c r="N386" s="122">
        <f t="shared" si="214"/>
        <v>7805.7054073803274</v>
      </c>
      <c r="O386" s="122">
        <f t="shared" si="214"/>
        <v>7383.3335504997585</v>
      </c>
      <c r="P386" s="122">
        <f t="shared" si="214"/>
        <v>6471.5244651664489</v>
      </c>
      <c r="Q386" s="122">
        <f t="shared" si="214"/>
        <v>6297.6988951909952</v>
      </c>
      <c r="R386" s="122">
        <f t="shared" ref="R386:V386" si="215">SUM(R387:R388)</f>
        <v>6529.5728263000046</v>
      </c>
      <c r="S386" s="122">
        <f t="shared" si="215"/>
        <v>6404.0219420289786</v>
      </c>
      <c r="T386" s="122">
        <f t="shared" si="215"/>
        <v>6273.4956707238343</v>
      </c>
      <c r="U386" s="122">
        <f t="shared" si="215"/>
        <v>6289.4895153863044</v>
      </c>
      <c r="V386" s="122">
        <f t="shared" si="215"/>
        <v>5871.6313104090141</v>
      </c>
      <c r="W386" s="122">
        <f t="shared" ref="W386" si="216">SUM(W387:W388)</f>
        <v>5142.4563019525449</v>
      </c>
      <c r="DA386" s="130" t="s">
        <v>4112</v>
      </c>
    </row>
    <row r="387" spans="1:105" ht="12" customHeight="1" x14ac:dyDescent="0.25">
      <c r="A387" s="97" t="s">
        <v>74</v>
      </c>
      <c r="B387" s="98"/>
      <c r="C387" s="98">
        <v>7926.2534560298909</v>
      </c>
      <c r="D387" s="98">
        <v>7613.8036523392238</v>
      </c>
      <c r="E387" s="98">
        <v>7287.4334057334609</v>
      </c>
      <c r="F387" s="98">
        <v>7065.0519308866997</v>
      </c>
      <c r="G387" s="98">
        <v>7303.8637607645323</v>
      </c>
      <c r="H387" s="98">
        <v>7639.7207026099231</v>
      </c>
      <c r="I387" s="98">
        <v>7364.6497724980018</v>
      </c>
      <c r="J387" s="98">
        <v>7396.4985768989281</v>
      </c>
      <c r="K387" s="98">
        <v>7482.9554074223106</v>
      </c>
      <c r="L387" s="98">
        <v>8427.9863906503233</v>
      </c>
      <c r="M387" s="98">
        <v>7206.1874248390923</v>
      </c>
      <c r="N387" s="98">
        <v>7669.7835757232078</v>
      </c>
      <c r="O387" s="98">
        <v>7257.0127791325585</v>
      </c>
      <c r="P387" s="98">
        <v>6364.5094239531463</v>
      </c>
      <c r="Q387" s="98">
        <v>6195.4467039328374</v>
      </c>
      <c r="R387" s="98">
        <v>6424.176254540479</v>
      </c>
      <c r="S387" s="98">
        <v>6301.6337087905595</v>
      </c>
      <c r="T387" s="98">
        <v>6171.7571925087395</v>
      </c>
      <c r="U387" s="98">
        <v>6189.6422757566224</v>
      </c>
      <c r="V387" s="98">
        <v>5778.5849757576698</v>
      </c>
      <c r="W387" s="98">
        <v>5062.8801856598684</v>
      </c>
      <c r="DA387" s="63" t="s">
        <v>4113</v>
      </c>
    </row>
    <row r="388" spans="1:105" ht="12" customHeight="1" x14ac:dyDescent="0.25">
      <c r="A388" s="97" t="s">
        <v>53</v>
      </c>
      <c r="B388" s="98"/>
      <c r="C388" s="98">
        <v>160.35642661545944</v>
      </c>
      <c r="D388" s="98">
        <v>152.4246058909348</v>
      </c>
      <c r="E388" s="98">
        <v>145.7694559713151</v>
      </c>
      <c r="F388" s="98">
        <v>138.90588604098045</v>
      </c>
      <c r="G388" s="98">
        <v>141.39529281533984</v>
      </c>
      <c r="H388" s="98">
        <v>147.27491306644325</v>
      </c>
      <c r="I388" s="98">
        <v>138.22590974779706</v>
      </c>
      <c r="J388" s="98">
        <v>137.40180891707897</v>
      </c>
      <c r="K388" s="98">
        <v>137.05045760431375</v>
      </c>
      <c r="L388" s="98">
        <v>154.70223943718139</v>
      </c>
      <c r="M388" s="98">
        <v>128.94468518585444</v>
      </c>
      <c r="N388" s="98">
        <v>135.92183165711916</v>
      </c>
      <c r="O388" s="98">
        <v>126.32077136719955</v>
      </c>
      <c r="P388" s="98">
        <v>107.01504121330278</v>
      </c>
      <c r="Q388" s="98">
        <v>102.25219125815792</v>
      </c>
      <c r="R388" s="98">
        <v>105.39657175952532</v>
      </c>
      <c r="S388" s="98">
        <v>102.38823323841912</v>
      </c>
      <c r="T388" s="98">
        <v>101.73847821509489</v>
      </c>
      <c r="U388" s="98">
        <v>99.847239629681965</v>
      </c>
      <c r="V388" s="98">
        <v>93.046334651343983</v>
      </c>
      <c r="W388" s="98">
        <v>79.576116292676929</v>
      </c>
      <c r="DA388" s="63" t="s">
        <v>4114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0</v>
      </c>
      <c r="D389" s="122">
        <f t="shared" si="217"/>
        <v>0</v>
      </c>
      <c r="E389" s="122">
        <f t="shared" si="217"/>
        <v>0.77328494022386562</v>
      </c>
      <c r="F389" s="122">
        <f t="shared" si="217"/>
        <v>0.98284304149308466</v>
      </c>
      <c r="G389" s="122">
        <f t="shared" si="217"/>
        <v>0.70766571844855664</v>
      </c>
      <c r="H389" s="122">
        <f t="shared" si="217"/>
        <v>1.725878936314059</v>
      </c>
      <c r="I389" s="122">
        <f t="shared" si="217"/>
        <v>3.5466067629692573</v>
      </c>
      <c r="J389" s="122">
        <f t="shared" si="217"/>
        <v>4.8252190536582198</v>
      </c>
      <c r="K389" s="122">
        <f t="shared" si="217"/>
        <v>6.2749131950642925</v>
      </c>
      <c r="L389" s="122">
        <f t="shared" si="217"/>
        <v>7.2352104075332306</v>
      </c>
      <c r="M389" s="122">
        <f t="shared" si="217"/>
        <v>8.6901464959628605</v>
      </c>
      <c r="N389" s="122">
        <f t="shared" si="217"/>
        <v>9.0572553168443068</v>
      </c>
      <c r="O389" s="122">
        <f t="shared" si="217"/>
        <v>16.423599419708498</v>
      </c>
      <c r="P389" s="122">
        <f t="shared" si="217"/>
        <v>23.445869732684184</v>
      </c>
      <c r="Q389" s="122">
        <f t="shared" si="217"/>
        <v>52.727257538262116</v>
      </c>
      <c r="R389" s="122">
        <f t="shared" si="217"/>
        <v>39.485519227778532</v>
      </c>
      <c r="S389" s="122">
        <f t="shared" si="217"/>
        <v>33.895683663345913</v>
      </c>
      <c r="T389" s="122">
        <f t="shared" si="217"/>
        <v>37.23192297425441</v>
      </c>
      <c r="U389" s="122">
        <f t="shared" si="217"/>
        <v>39.208279422763106</v>
      </c>
      <c r="V389" s="122">
        <f t="shared" si="217"/>
        <v>24.768045534129044</v>
      </c>
      <c r="W389" s="122">
        <f t="shared" si="217"/>
        <v>13.693789707353595</v>
      </c>
      <c r="DA389" s="130" t="s">
        <v>4115</v>
      </c>
    </row>
    <row r="390" spans="1:105" ht="12" customHeight="1" x14ac:dyDescent="0.25">
      <c r="A390" s="97" t="s">
        <v>53</v>
      </c>
      <c r="B390" s="98"/>
      <c r="C390" s="98">
        <f>RES_hhdet_in_tesh!C29</f>
        <v>0</v>
      </c>
      <c r="D390" s="98">
        <f>RES_hhdet_in_tesh!D29</f>
        <v>0</v>
      </c>
      <c r="E390" s="98">
        <f>RES_hhdet_in_tesh!E29</f>
        <v>0.77328494022386562</v>
      </c>
      <c r="F390" s="98">
        <f>RES_hhdet_in_tesh!F29</f>
        <v>0.98284304149308466</v>
      </c>
      <c r="G390" s="98">
        <f>RES_hhdet_in_tesh!G29</f>
        <v>0.70766571844855664</v>
      </c>
      <c r="H390" s="98">
        <f>RES_hhdet_in_tesh!H29</f>
        <v>1.725878936314059</v>
      </c>
      <c r="I390" s="98">
        <f>RES_hhdet_in_tesh!I29</f>
        <v>3.5466067629692573</v>
      </c>
      <c r="J390" s="98">
        <f>RES_hhdet_in_tesh!J29</f>
        <v>4.8252190536582198</v>
      </c>
      <c r="K390" s="98">
        <f>RES_hhdet_in_tesh!K29</f>
        <v>6.2749131950642925</v>
      </c>
      <c r="L390" s="98">
        <f>RES_hhdet_in_tesh!L29</f>
        <v>7.2352104075332306</v>
      </c>
      <c r="M390" s="98">
        <f>RES_hhdet_in_tesh!M29</f>
        <v>8.6901464959628605</v>
      </c>
      <c r="N390" s="98">
        <f>RES_hhdet_in_tesh!N29</f>
        <v>9.0572553168443068</v>
      </c>
      <c r="O390" s="98">
        <f>RES_hhdet_in_tesh!O29</f>
        <v>16.423599419708498</v>
      </c>
      <c r="P390" s="98">
        <f>RES_hhdet_in_tesh!P29</f>
        <v>23.445869732684184</v>
      </c>
      <c r="Q390" s="98">
        <f>RES_hhdet_in_tesh!Q29</f>
        <v>52.727257538262116</v>
      </c>
      <c r="R390" s="98">
        <f>RES_hhdet_in_tesh!R29</f>
        <v>39.485519227778532</v>
      </c>
      <c r="S390" s="98">
        <f>RES_hhdet_in_tesh!S29</f>
        <v>33.895683663345913</v>
      </c>
      <c r="T390" s="98">
        <f>RES_hhdet_in_tesh!T29</f>
        <v>37.23192297425441</v>
      </c>
      <c r="U390" s="98">
        <f>RES_hhdet_in_tesh!U29</f>
        <v>39.208279422763106</v>
      </c>
      <c r="V390" s="98">
        <f>RES_hhdet_in_tesh!V29</f>
        <v>24.768045534129044</v>
      </c>
      <c r="W390" s="98">
        <f>RES_hhdet_in_tesh!W29</f>
        <v>13.693789707353595</v>
      </c>
      <c r="DA390" s="63" t="s">
        <v>4116</v>
      </c>
    </row>
    <row r="391" spans="1:105" ht="12" customHeight="1" x14ac:dyDescent="0.25">
      <c r="A391" s="121" t="s">
        <v>55</v>
      </c>
      <c r="B391" s="122"/>
      <c r="C391" s="122">
        <v>692.16909963092712</v>
      </c>
      <c r="D391" s="122">
        <v>539.52718920688824</v>
      </c>
      <c r="E391" s="122">
        <v>1039.6152784534306</v>
      </c>
      <c r="F391" s="122">
        <v>965.03058979556488</v>
      </c>
      <c r="G391" s="122">
        <v>798.36732869705838</v>
      </c>
      <c r="H391" s="122">
        <v>904.59246328352469</v>
      </c>
      <c r="I391" s="122">
        <v>869.62991309649658</v>
      </c>
      <c r="J391" s="122">
        <v>905.00380606173769</v>
      </c>
      <c r="K391" s="122">
        <v>954.40362538589886</v>
      </c>
      <c r="L391" s="122">
        <v>1018.9549866031331</v>
      </c>
      <c r="M391" s="122">
        <v>1003.5742186093777</v>
      </c>
      <c r="N391" s="122">
        <v>996.11040729072636</v>
      </c>
      <c r="O391" s="122">
        <v>1058.5904229045029</v>
      </c>
      <c r="P391" s="122">
        <v>1060.5813788862538</v>
      </c>
      <c r="Q391" s="122">
        <v>1088.2483128217273</v>
      </c>
      <c r="R391" s="122">
        <v>1105.0937737699073</v>
      </c>
      <c r="S391" s="122">
        <v>1114.5137457843484</v>
      </c>
      <c r="T391" s="122">
        <v>1094.9737895388116</v>
      </c>
      <c r="U391" s="122">
        <v>1177.2272718994643</v>
      </c>
      <c r="V391" s="122">
        <v>1205.8496166594296</v>
      </c>
      <c r="W391" s="122">
        <v>1172.3352977829923</v>
      </c>
      <c r="DA391" s="130" t="s">
        <v>4117</v>
      </c>
    </row>
    <row r="392" spans="1:105" ht="12" customHeight="1" x14ac:dyDescent="0.25">
      <c r="A392" s="97" t="s">
        <v>141</v>
      </c>
      <c r="B392" s="98"/>
      <c r="C392" s="98">
        <v>765.85945662845199</v>
      </c>
      <c r="D392" s="98">
        <v>778.3697111680641</v>
      </c>
      <c r="E392" s="98">
        <v>819.29223108868655</v>
      </c>
      <c r="F392" s="98">
        <v>847.17310037657091</v>
      </c>
      <c r="G392" s="98">
        <v>857.51123499612936</v>
      </c>
      <c r="H392" s="98">
        <v>873.08285711180486</v>
      </c>
      <c r="I392" s="98">
        <v>909.36357480181039</v>
      </c>
      <c r="J392" s="98">
        <v>935.5372535143614</v>
      </c>
      <c r="K392" s="98">
        <v>968.81494680901301</v>
      </c>
      <c r="L392" s="98">
        <v>985.51298092049763</v>
      </c>
      <c r="M392" s="98">
        <v>982.0904334095527</v>
      </c>
      <c r="N392" s="98">
        <v>1034.2065420909512</v>
      </c>
      <c r="O392" s="98">
        <v>1026.477098616858</v>
      </c>
      <c r="P392" s="98">
        <v>1045.0051607744347</v>
      </c>
      <c r="Q392" s="98">
        <v>1047.6370252700988</v>
      </c>
      <c r="R392" s="98">
        <v>1083.8844807117857</v>
      </c>
      <c r="S392" s="98">
        <v>1113.1667556826212</v>
      </c>
      <c r="T392" s="98">
        <v>1154.0921071731657</v>
      </c>
      <c r="U392" s="98">
        <v>1225.6184289610478</v>
      </c>
      <c r="V392" s="98">
        <v>1212.3765688925671</v>
      </c>
      <c r="W392" s="98">
        <v>1162.2701951867232</v>
      </c>
      <c r="DA392" s="63" t="s">
        <v>4118</v>
      </c>
    </row>
    <row r="393" spans="1:105" ht="12" customHeight="1" x14ac:dyDescent="0.25">
      <c r="A393" s="97" t="s">
        <v>140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970.30871736801612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1155.0753653043428</v>
      </c>
      <c r="U393" s="98">
        <v>1226.527205335477</v>
      </c>
      <c r="V393" s="98">
        <v>1213.0711487480355</v>
      </c>
      <c r="W393" s="98">
        <v>1162.4013896295603</v>
      </c>
      <c r="DA393" s="63" t="s">
        <v>4119</v>
      </c>
    </row>
    <row r="394" spans="1:105" ht="12" customHeight="1" x14ac:dyDescent="0.25">
      <c r="A394" s="100" t="s">
        <v>50</v>
      </c>
      <c r="B394" s="101"/>
      <c r="C394" s="101">
        <v>0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0</v>
      </c>
      <c r="J394" s="101">
        <v>0</v>
      </c>
      <c r="K394" s="101">
        <v>478.5523479074746</v>
      </c>
      <c r="L394" s="101">
        <v>0</v>
      </c>
      <c r="M394" s="101">
        <v>0</v>
      </c>
      <c r="N394" s="101">
        <v>0</v>
      </c>
      <c r="O394" s="101">
        <v>0</v>
      </c>
      <c r="P394" s="101">
        <v>0</v>
      </c>
      <c r="Q394" s="101">
        <v>0</v>
      </c>
      <c r="R394" s="101">
        <v>0</v>
      </c>
      <c r="S394" s="101">
        <v>0</v>
      </c>
      <c r="T394" s="101">
        <v>644.4422987972365</v>
      </c>
      <c r="U394" s="101">
        <v>621.44902005254335</v>
      </c>
      <c r="V394" s="101">
        <v>603.93090196076582</v>
      </c>
      <c r="W394" s="101">
        <v>562.31415281784416</v>
      </c>
      <c r="DA394" s="131" t="s">
        <v>4120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0</v>
      </c>
      <c r="J395" s="104">
        <v>0</v>
      </c>
      <c r="K395" s="104">
        <v>491.75636946054169</v>
      </c>
      <c r="L395" s="104">
        <v>0</v>
      </c>
      <c r="M395" s="104">
        <v>0</v>
      </c>
      <c r="N395" s="104">
        <v>0</v>
      </c>
      <c r="O395" s="104">
        <v>0</v>
      </c>
      <c r="P395" s="104">
        <v>0</v>
      </c>
      <c r="Q395" s="104">
        <v>0</v>
      </c>
      <c r="R395" s="104">
        <v>0</v>
      </c>
      <c r="S395" s="104">
        <v>0</v>
      </c>
      <c r="T395" s="104">
        <v>510.63306650710638</v>
      </c>
      <c r="U395" s="104">
        <v>605.07818528293353</v>
      </c>
      <c r="V395" s="104">
        <v>609.14024678726969</v>
      </c>
      <c r="W395" s="104">
        <v>600.08723681171591</v>
      </c>
      <c r="DA395" s="132" t="s">
        <v>4121</v>
      </c>
    </row>
    <row r="396" spans="1:105" ht="12" customHeight="1" x14ac:dyDescent="0.25">
      <c r="A396" s="106" t="s">
        <v>122</v>
      </c>
      <c r="B396" s="101"/>
      <c r="C396" s="101">
        <v>654.19689214279072</v>
      </c>
      <c r="D396" s="101">
        <v>498.20495357346681</v>
      </c>
      <c r="E396" s="101">
        <v>1055.3017090101439</v>
      </c>
      <c r="F396" s="101">
        <v>982.98544169923957</v>
      </c>
      <c r="G396" s="101">
        <v>780.54085553085963</v>
      </c>
      <c r="H396" s="101">
        <v>930.85046842662427</v>
      </c>
      <c r="I396" s="101">
        <v>855.58344284520399</v>
      </c>
      <c r="J396" s="101">
        <v>901.73619150979016</v>
      </c>
      <c r="K396" s="101">
        <v>951.81886815383518</v>
      </c>
      <c r="L396" s="101">
        <v>1021.379854107376</v>
      </c>
      <c r="M396" s="101">
        <v>1005.2593315923597</v>
      </c>
      <c r="N396" s="101">
        <v>990.60593421036322</v>
      </c>
      <c r="O396" s="101">
        <v>1061.4788991150858</v>
      </c>
      <c r="P396" s="101">
        <v>1057.6811006129326</v>
      </c>
      <c r="Q396" s="101">
        <v>1086.6175070966865</v>
      </c>
      <c r="R396" s="101">
        <v>1102.991533206495</v>
      </c>
      <c r="S396" s="101">
        <v>1112.8127974071795</v>
      </c>
      <c r="T396" s="101">
        <v>0</v>
      </c>
      <c r="U396" s="101">
        <v>1170.482412144549</v>
      </c>
      <c r="V396" s="101">
        <v>0</v>
      </c>
      <c r="W396" s="101">
        <v>1171.8606370720317</v>
      </c>
      <c r="DA396" s="131" t="s">
        <v>4122</v>
      </c>
    </row>
    <row r="397" spans="1:105" ht="12" customHeight="1" x14ac:dyDescent="0.25">
      <c r="A397" s="107" t="s">
        <v>121</v>
      </c>
      <c r="B397" s="104"/>
      <c r="C397" s="104">
        <v>0</v>
      </c>
      <c r="D397" s="104">
        <v>0</v>
      </c>
      <c r="E397" s="104">
        <v>0</v>
      </c>
      <c r="F397" s="104">
        <v>0</v>
      </c>
      <c r="G397" s="104">
        <v>0</v>
      </c>
      <c r="H397" s="104">
        <v>0</v>
      </c>
      <c r="I397" s="104">
        <v>0</v>
      </c>
      <c r="J397" s="104">
        <v>0</v>
      </c>
      <c r="K397" s="104">
        <v>953.62442263729849</v>
      </c>
      <c r="L397" s="104">
        <v>1022.5411429790239</v>
      </c>
      <c r="M397" s="104">
        <v>1005.8294295403923</v>
      </c>
      <c r="N397" s="104">
        <v>990.84609997828034</v>
      </c>
      <c r="O397" s="104">
        <v>1063.4855561575177</v>
      </c>
      <c r="P397" s="104">
        <v>1063.6307037382212</v>
      </c>
      <c r="Q397" s="104">
        <v>1094.1818580624458</v>
      </c>
      <c r="R397" s="104">
        <v>1110.0754507891702</v>
      </c>
      <c r="S397" s="104">
        <v>1117.6610827895365</v>
      </c>
      <c r="T397" s="104">
        <v>1087.8677610663765</v>
      </c>
      <c r="U397" s="104">
        <v>1171.8424546714907</v>
      </c>
      <c r="V397" s="104">
        <v>1204.9914222473874</v>
      </c>
      <c r="W397" s="104">
        <v>1174.3372841309056</v>
      </c>
      <c r="DA397" s="132" t="s">
        <v>4123</v>
      </c>
    </row>
    <row r="398" spans="1:105" ht="12" customHeight="1" x14ac:dyDescent="0.25">
      <c r="A398" s="108" t="s">
        <v>53</v>
      </c>
      <c r="B398" s="98"/>
      <c r="C398" s="98">
        <v>0</v>
      </c>
      <c r="D398" s="98">
        <v>0</v>
      </c>
      <c r="E398" s="98">
        <v>0</v>
      </c>
      <c r="F398" s="98">
        <v>0</v>
      </c>
      <c r="G398" s="98">
        <v>0</v>
      </c>
      <c r="H398" s="98">
        <v>0</v>
      </c>
      <c r="I398" s="98">
        <v>0</v>
      </c>
      <c r="J398" s="98">
        <v>0</v>
      </c>
      <c r="K398" s="98">
        <v>470.35569948430941</v>
      </c>
      <c r="L398" s="98">
        <v>527.62342241824524</v>
      </c>
      <c r="M398" s="98">
        <v>500.03571072604018</v>
      </c>
      <c r="N398" s="98">
        <v>475.48495232099248</v>
      </c>
      <c r="O398" s="98">
        <v>525.68579713022098</v>
      </c>
      <c r="P398" s="98">
        <v>515.51966687631557</v>
      </c>
      <c r="Q398" s="98">
        <v>538.14997936592374</v>
      </c>
      <c r="R398" s="98">
        <v>540.96241612828646</v>
      </c>
      <c r="S398" s="98">
        <v>534.90037143710936</v>
      </c>
      <c r="T398" s="98">
        <v>599.90225839813797</v>
      </c>
      <c r="U398" s="98">
        <v>593.45994619830674</v>
      </c>
      <c r="V398" s="98">
        <v>602.15661337432812</v>
      </c>
      <c r="W398" s="98">
        <v>563.32788778571216</v>
      </c>
      <c r="DA398" s="63" t="s">
        <v>4124</v>
      </c>
    </row>
    <row r="399" spans="1:105" ht="12" customHeight="1" x14ac:dyDescent="0.25">
      <c r="A399" s="108" t="s">
        <v>52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483.26872315298908</v>
      </c>
      <c r="L399" s="98">
        <v>494.91772056077855</v>
      </c>
      <c r="M399" s="98">
        <v>505.79371881435219</v>
      </c>
      <c r="N399" s="98">
        <v>515.3611476572878</v>
      </c>
      <c r="O399" s="98">
        <v>537.79975902729677</v>
      </c>
      <c r="P399" s="98">
        <v>548.11103686190563</v>
      </c>
      <c r="Q399" s="98">
        <v>556.03187869652209</v>
      </c>
      <c r="R399" s="98">
        <v>569.11303466088361</v>
      </c>
      <c r="S399" s="98">
        <v>582.76071135242751</v>
      </c>
      <c r="T399" s="98">
        <v>487.96550266823823</v>
      </c>
      <c r="U399" s="98">
        <v>578.38250847318386</v>
      </c>
      <c r="V399" s="98">
        <v>602.83480887305927</v>
      </c>
      <c r="W399" s="98">
        <v>611.00939634519352</v>
      </c>
      <c r="DA399" s="63" t="s">
        <v>4125</v>
      </c>
    </row>
    <row r="400" spans="1:105" ht="12" customHeight="1" x14ac:dyDescent="0.25">
      <c r="A400" s="121" t="s">
        <v>54</v>
      </c>
      <c r="B400" s="122"/>
      <c r="C400" s="122">
        <v>358.7999316369341</v>
      </c>
      <c r="D400" s="122">
        <v>346.86619801418919</v>
      </c>
      <c r="E400" s="122">
        <v>629.53527470228596</v>
      </c>
      <c r="F400" s="122">
        <v>573.45193506241299</v>
      </c>
      <c r="G400" s="122">
        <v>515.70567770529067</v>
      </c>
      <c r="H400" s="122">
        <v>544.75549136760264</v>
      </c>
      <c r="I400" s="122">
        <v>552.01930122192607</v>
      </c>
      <c r="J400" s="122">
        <v>570.50897425128915</v>
      </c>
      <c r="K400" s="122">
        <v>583.67387793527644</v>
      </c>
      <c r="L400" s="122">
        <v>621.27829568615664</v>
      </c>
      <c r="M400" s="122">
        <v>582.02365897785637</v>
      </c>
      <c r="N400" s="122">
        <v>578.25492385934103</v>
      </c>
      <c r="O400" s="122">
        <v>566.64240783799539</v>
      </c>
      <c r="P400" s="122">
        <v>551.59676580101973</v>
      </c>
      <c r="Q400" s="122">
        <v>549.38761398298675</v>
      </c>
      <c r="R400" s="122">
        <v>560.2669994788954</v>
      </c>
      <c r="S400" s="122">
        <v>568.77981149506456</v>
      </c>
      <c r="T400" s="122">
        <v>581.08001885754902</v>
      </c>
      <c r="U400" s="122">
        <v>601.87346515196145</v>
      </c>
      <c r="V400" s="122">
        <v>583.50968466177949</v>
      </c>
      <c r="W400" s="122">
        <v>566.34682390048806</v>
      </c>
      <c r="DA400" s="130" t="s">
        <v>4126</v>
      </c>
    </row>
    <row r="401" spans="1:105" ht="12" customHeight="1" x14ac:dyDescent="0.25">
      <c r="A401" s="97" t="s">
        <v>50</v>
      </c>
      <c r="B401" s="98"/>
      <c r="C401" s="98">
        <v>370.08497251037704</v>
      </c>
      <c r="D401" s="98">
        <v>401.73890735870634</v>
      </c>
      <c r="E401" s="98">
        <v>534.42283718915303</v>
      </c>
      <c r="F401" s="98">
        <v>537.04296471746318</v>
      </c>
      <c r="G401" s="98">
        <v>525.6770565420037</v>
      </c>
      <c r="H401" s="98">
        <v>534.78039745402509</v>
      </c>
      <c r="I401" s="98">
        <v>558.20334485558828</v>
      </c>
      <c r="J401" s="98">
        <v>576.08320347341169</v>
      </c>
      <c r="K401" s="98">
        <v>595.12863726385842</v>
      </c>
      <c r="L401" s="98">
        <v>603.77526187283434</v>
      </c>
      <c r="M401" s="98">
        <v>578.62769739443286</v>
      </c>
      <c r="N401" s="98">
        <v>580.84932285044158</v>
      </c>
      <c r="O401" s="98">
        <v>557.86473079544794</v>
      </c>
      <c r="P401" s="98">
        <v>552.66780172514143</v>
      </c>
      <c r="Q401" s="98">
        <v>549.89297068287806</v>
      </c>
      <c r="R401" s="98">
        <v>557.98108728295745</v>
      </c>
      <c r="S401" s="98">
        <v>564.10628417946236</v>
      </c>
      <c r="T401" s="98">
        <v>582.15556876519486</v>
      </c>
      <c r="U401" s="98">
        <v>610.23324585231524</v>
      </c>
      <c r="V401" s="98">
        <v>580.95088793491345</v>
      </c>
      <c r="W401" s="98">
        <v>563.065257304802</v>
      </c>
      <c r="DA401" s="63" t="s">
        <v>4127</v>
      </c>
    </row>
    <row r="402" spans="1:105" ht="12" customHeight="1" x14ac:dyDescent="0.25">
      <c r="A402" s="109" t="s">
        <v>120</v>
      </c>
      <c r="B402" s="33"/>
      <c r="C402" s="33">
        <v>321.30935960771103</v>
      </c>
      <c r="D402" s="33">
        <v>254.10518936036266</v>
      </c>
      <c r="E402" s="33">
        <v>687.99462653962632</v>
      </c>
      <c r="F402" s="33">
        <v>623.66107965101321</v>
      </c>
      <c r="G402" s="33">
        <v>483.02171374050982</v>
      </c>
      <c r="H402" s="33">
        <v>580.34459761858682</v>
      </c>
      <c r="I402" s="33">
        <v>528.23451801553267</v>
      </c>
      <c r="J402" s="33">
        <v>562.6068102199273</v>
      </c>
      <c r="K402" s="33">
        <v>568.58942120627967</v>
      </c>
      <c r="L402" s="33">
        <v>636.45670782114712</v>
      </c>
      <c r="M402" s="33">
        <v>585.57167854262718</v>
      </c>
      <c r="N402" s="33">
        <v>572.98152591003873</v>
      </c>
      <c r="O402" s="33">
        <v>587.67856488823816</v>
      </c>
      <c r="P402" s="33">
        <v>548.81933365880582</v>
      </c>
      <c r="Q402" s="33">
        <v>548.3631181277525</v>
      </c>
      <c r="R402" s="33">
        <v>563.69586777280244</v>
      </c>
      <c r="S402" s="33">
        <v>576.86467261767552</v>
      </c>
      <c r="T402" s="33">
        <v>578.84538118535261</v>
      </c>
      <c r="U402" s="33">
        <v>584.12816378802006</v>
      </c>
      <c r="V402" s="33">
        <v>589.00043597151262</v>
      </c>
      <c r="W402" s="33">
        <v>584.90971553877205</v>
      </c>
      <c r="DA402" s="60" t="s">
        <v>4128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3472.6442257160634</v>
      </c>
      <c r="D404" s="117">
        <f t="shared" si="218"/>
        <v>3239.6877522723812</v>
      </c>
      <c r="E404" s="117">
        <f t="shared" si="218"/>
        <v>3031.132955715841</v>
      </c>
      <c r="F404" s="117">
        <f t="shared" si="218"/>
        <v>2974.3233123007763</v>
      </c>
      <c r="G404" s="117">
        <f t="shared" si="218"/>
        <v>3105.6071909481602</v>
      </c>
      <c r="H404" s="117">
        <f t="shared" si="218"/>
        <v>3286.4272878302777</v>
      </c>
      <c r="I404" s="117">
        <f t="shared" si="218"/>
        <v>3093.5324293144686</v>
      </c>
      <c r="J404" s="117">
        <f t="shared" si="218"/>
        <v>2974.2502818293078</v>
      </c>
      <c r="K404" s="117">
        <f t="shared" si="218"/>
        <v>2972.6502742352363</v>
      </c>
      <c r="L404" s="117">
        <f t="shared" si="218"/>
        <v>3252.3947805016446</v>
      </c>
      <c r="M404" s="117">
        <f t="shared" si="218"/>
        <v>2750.6044751149579</v>
      </c>
      <c r="N404" s="117">
        <f t="shared" si="218"/>
        <v>2889.7432803650381</v>
      </c>
      <c r="O404" s="117">
        <f t="shared" si="218"/>
        <v>2644.4086589038934</v>
      </c>
      <c r="P404" s="117">
        <f t="shared" si="218"/>
        <v>2252.9798679370078</v>
      </c>
      <c r="Q404" s="117">
        <f t="shared" si="218"/>
        <v>2106.1115112437919</v>
      </c>
      <c r="R404" s="117">
        <f t="shared" ref="R404:V404" si="219">R405+R408+R410+R419</f>
        <v>2132.7442615926075</v>
      </c>
      <c r="S404" s="117">
        <f t="shared" si="219"/>
        <v>2084.6478281882178</v>
      </c>
      <c r="T404" s="117">
        <f t="shared" si="219"/>
        <v>2038.7456767815738</v>
      </c>
      <c r="U404" s="117">
        <f t="shared" si="219"/>
        <v>2039.9495320048691</v>
      </c>
      <c r="V404" s="117">
        <f t="shared" si="219"/>
        <v>1902.6926877009</v>
      </c>
      <c r="W404" s="117">
        <f t="shared" ref="W404" si="220">W405+W408+W410+W419</f>
        <v>1723.2468890093</v>
      </c>
      <c r="DA404" s="129" t="s">
        <v>4278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3260.0037833621004</v>
      </c>
      <c r="D405" s="122">
        <f t="shared" si="221"/>
        <v>3097.4852906240758</v>
      </c>
      <c r="E405" s="122">
        <f t="shared" si="221"/>
        <v>2931.7666385695925</v>
      </c>
      <c r="F405" s="122">
        <f t="shared" si="221"/>
        <v>2811.220151598452</v>
      </c>
      <c r="G405" s="122">
        <f t="shared" si="221"/>
        <v>2873.9175689814911</v>
      </c>
      <c r="H405" s="122">
        <f t="shared" si="221"/>
        <v>2972.2531185886342</v>
      </c>
      <c r="I405" s="122">
        <f t="shared" si="221"/>
        <v>2832.4393329326513</v>
      </c>
      <c r="J405" s="122">
        <f t="shared" si="221"/>
        <v>2810.6460801771505</v>
      </c>
      <c r="K405" s="122">
        <f t="shared" si="221"/>
        <v>2807.2936639724785</v>
      </c>
      <c r="L405" s="122">
        <f t="shared" si="221"/>
        <v>3119.0964296189763</v>
      </c>
      <c r="M405" s="122">
        <f t="shared" si="221"/>
        <v>2610.551045351443</v>
      </c>
      <c r="N405" s="122">
        <f t="shared" si="221"/>
        <v>2694.7371859303412</v>
      </c>
      <c r="O405" s="122">
        <f t="shared" si="221"/>
        <v>2449.5117177359616</v>
      </c>
      <c r="P405" s="122">
        <f t="shared" si="221"/>
        <v>2055.6841185024741</v>
      </c>
      <c r="Q405" s="122">
        <f t="shared" si="221"/>
        <v>1932.1793658931058</v>
      </c>
      <c r="R405" s="122">
        <f t="shared" ref="R405:V405" si="222">SUM(R406:R407)</f>
        <v>1970.3807176109117</v>
      </c>
      <c r="S405" s="122">
        <f t="shared" si="222"/>
        <v>1910.2771091705724</v>
      </c>
      <c r="T405" s="122">
        <f t="shared" si="222"/>
        <v>1855.1143630584356</v>
      </c>
      <c r="U405" s="122">
        <f t="shared" si="222"/>
        <v>1848.3130111124697</v>
      </c>
      <c r="V405" s="122">
        <f t="shared" si="222"/>
        <v>1715.7227598644195</v>
      </c>
      <c r="W405" s="122">
        <f t="shared" ref="W405" si="223">SUM(W406:W407)</f>
        <v>1497.5623637146916</v>
      </c>
      <c r="DA405" s="130" t="s">
        <v>4279</v>
      </c>
    </row>
    <row r="406" spans="1:105" ht="12" customHeight="1" x14ac:dyDescent="0.25">
      <c r="A406" s="97" t="s">
        <v>74</v>
      </c>
      <c r="B406" s="98"/>
      <c r="C406" s="98">
        <v>3260.0037833621004</v>
      </c>
      <c r="D406" s="98">
        <v>3097.4852906240758</v>
      </c>
      <c r="E406" s="98">
        <v>2931.7666385695925</v>
      </c>
      <c r="F406" s="98">
        <v>2811.220151598452</v>
      </c>
      <c r="G406" s="98">
        <v>2873.9175689814911</v>
      </c>
      <c r="H406" s="98">
        <v>2972.2531185886342</v>
      </c>
      <c r="I406" s="98">
        <v>2832.4393329326513</v>
      </c>
      <c r="J406" s="98">
        <v>2810.6460801771505</v>
      </c>
      <c r="K406" s="98">
        <v>2807.2936639724785</v>
      </c>
      <c r="L406" s="98">
        <v>3119.0964296189763</v>
      </c>
      <c r="M406" s="98">
        <v>2610.551045351443</v>
      </c>
      <c r="N406" s="98">
        <v>2694.7371859303412</v>
      </c>
      <c r="O406" s="98">
        <v>2449.5117177359616</v>
      </c>
      <c r="P406" s="98">
        <v>2055.6841185024741</v>
      </c>
      <c r="Q406" s="98">
        <v>1932.1793658931058</v>
      </c>
      <c r="R406" s="98">
        <v>1970.3807176109117</v>
      </c>
      <c r="S406" s="98">
        <v>1910.2771091705724</v>
      </c>
      <c r="T406" s="98">
        <v>1855.1143630584356</v>
      </c>
      <c r="U406" s="98">
        <v>1848.3130111124697</v>
      </c>
      <c r="V406" s="98">
        <v>1715.7227598644195</v>
      </c>
      <c r="W406" s="98">
        <v>1497.5623637146916</v>
      </c>
      <c r="DA406" s="63" t="s">
        <v>4280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4281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4282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4283</v>
      </c>
    </row>
    <row r="410" spans="1:105" ht="12" customHeight="1" x14ac:dyDescent="0.25">
      <c r="A410" s="121" t="s">
        <v>55</v>
      </c>
      <c r="B410" s="122"/>
      <c r="C410" s="122">
        <v>103.57860555607655</v>
      </c>
      <c r="D410" s="122">
        <v>45.509508711804735</v>
      </c>
      <c r="E410" s="122">
        <v>21.504724509151572</v>
      </c>
      <c r="F410" s="122">
        <v>44.059957742726674</v>
      </c>
      <c r="G410" s="122">
        <v>77.791685682939899</v>
      </c>
      <c r="H410" s="122">
        <v>154.7122318794967</v>
      </c>
      <c r="I410" s="122">
        <v>92.106754434754592</v>
      </c>
      <c r="J410" s="122">
        <v>34.856717295790169</v>
      </c>
      <c r="K410" s="122">
        <v>36.53206851415846</v>
      </c>
      <c r="L410" s="122">
        <v>26.583211018260101</v>
      </c>
      <c r="M410" s="122">
        <v>27.585177278331365</v>
      </c>
      <c r="N410" s="122">
        <v>46.906405396835645</v>
      </c>
      <c r="O410" s="122">
        <v>45.159386844244885</v>
      </c>
      <c r="P410" s="122">
        <v>45.565214374939501</v>
      </c>
      <c r="Q410" s="122">
        <v>33.847010144130287</v>
      </c>
      <c r="R410" s="122">
        <v>35.324720952835754</v>
      </c>
      <c r="S410" s="122">
        <v>39.27832031724828</v>
      </c>
      <c r="T410" s="122">
        <v>35.81308870667214</v>
      </c>
      <c r="U410" s="122">
        <v>36.37405074972348</v>
      </c>
      <c r="V410" s="122">
        <v>39.315820560036649</v>
      </c>
      <c r="W410" s="122">
        <v>48.14460852903256</v>
      </c>
      <c r="DA410" s="130" t="s">
        <v>4284</v>
      </c>
    </row>
    <row r="411" spans="1:105" ht="12" customHeight="1" x14ac:dyDescent="0.25">
      <c r="A411" s="97" t="s">
        <v>141</v>
      </c>
      <c r="B411" s="98"/>
      <c r="C411" s="98">
        <v>304.58731496855387</v>
      </c>
      <c r="D411" s="98">
        <v>308.55446906603612</v>
      </c>
      <c r="E411" s="98">
        <v>323.54835511496225</v>
      </c>
      <c r="F411" s="98">
        <v>333.27403933600948</v>
      </c>
      <c r="G411" s="98">
        <v>335.88559612633867</v>
      </c>
      <c r="H411" s="98">
        <v>340.36691013489275</v>
      </c>
      <c r="I411" s="98">
        <v>352.6518277529554</v>
      </c>
      <c r="J411" s="98">
        <v>360.56702645317375</v>
      </c>
      <c r="K411" s="98">
        <v>370.62692779539822</v>
      </c>
      <c r="L411" s="98">
        <v>373.72867255083321</v>
      </c>
      <c r="M411" s="98">
        <v>365.72606004497391</v>
      </c>
      <c r="N411" s="98">
        <v>373.91106016334703</v>
      </c>
      <c r="O411" s="98">
        <v>355.8559683326497</v>
      </c>
      <c r="P411" s="98">
        <v>344.99376598168476</v>
      </c>
      <c r="Q411" s="98">
        <v>331.50159935280544</v>
      </c>
      <c r="R411" s="98">
        <v>333.62236455455991</v>
      </c>
      <c r="S411" s="98">
        <v>333.86572269661036</v>
      </c>
      <c r="T411" s="98">
        <v>338.29830746955525</v>
      </c>
      <c r="U411" s="98">
        <v>352.60773673286928</v>
      </c>
      <c r="V411" s="98">
        <v>344.17445345414228</v>
      </c>
      <c r="W411" s="98">
        <v>327.90542384890381</v>
      </c>
      <c r="DA411" s="63" t="s">
        <v>4285</v>
      </c>
    </row>
    <row r="412" spans="1:105" ht="12" customHeight="1" x14ac:dyDescent="0.25">
      <c r="A412" s="97" t="s">
        <v>140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183.07354472431206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188.90497351974579</v>
      </c>
      <c r="U412" s="98">
        <v>178.78952150004844</v>
      </c>
      <c r="V412" s="98">
        <v>171.44639169023134</v>
      </c>
      <c r="W412" s="98">
        <v>158.64285376977267</v>
      </c>
      <c r="DA412" s="63" t="s">
        <v>4286</v>
      </c>
    </row>
    <row r="413" spans="1:105" ht="12" customHeight="1" x14ac:dyDescent="0.25">
      <c r="A413" s="100" t="s">
        <v>50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183.07354472431206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188.90497351974579</v>
      </c>
      <c r="U413" s="101">
        <v>178.78952150004844</v>
      </c>
      <c r="V413" s="101">
        <v>171.44639169023134</v>
      </c>
      <c r="W413" s="101">
        <v>158.64285376977267</v>
      </c>
      <c r="DA413" s="131" t="s">
        <v>4287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4288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4289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4290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4291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4292</v>
      </c>
    </row>
    <row r="419" spans="1:105" ht="12" customHeight="1" x14ac:dyDescent="0.25">
      <c r="A419" s="121" t="s">
        <v>54</v>
      </c>
      <c r="B419" s="122"/>
      <c r="C419" s="122">
        <v>109.06183679788626</v>
      </c>
      <c r="D419" s="122">
        <v>96.692952936500546</v>
      </c>
      <c r="E419" s="122">
        <v>77.861592637096933</v>
      </c>
      <c r="F419" s="122">
        <v>119.04320295959779</v>
      </c>
      <c r="G419" s="122">
        <v>153.89793628372928</v>
      </c>
      <c r="H419" s="122">
        <v>159.46193736214676</v>
      </c>
      <c r="I419" s="122">
        <v>168.9863419470625</v>
      </c>
      <c r="J419" s="122">
        <v>128.74748435636738</v>
      </c>
      <c r="K419" s="122">
        <v>128.82454174859953</v>
      </c>
      <c r="L419" s="122">
        <v>106.71513986440816</v>
      </c>
      <c r="M419" s="122">
        <v>112.46825248518381</v>
      </c>
      <c r="N419" s="122">
        <v>148.09968903786168</v>
      </c>
      <c r="O419" s="122">
        <v>149.73755432368651</v>
      </c>
      <c r="P419" s="122">
        <v>151.73053505959413</v>
      </c>
      <c r="Q419" s="122">
        <v>140.08513520655595</v>
      </c>
      <c r="R419" s="122">
        <v>127.03882302885981</v>
      </c>
      <c r="S419" s="122">
        <v>135.09239870039696</v>
      </c>
      <c r="T419" s="122">
        <v>147.81822501646622</v>
      </c>
      <c r="U419" s="122">
        <v>155.26247014267588</v>
      </c>
      <c r="V419" s="122">
        <v>147.65410727644382</v>
      </c>
      <c r="W419" s="122">
        <v>177.53991676557584</v>
      </c>
      <c r="DA419" s="130" t="s">
        <v>4293</v>
      </c>
    </row>
    <row r="420" spans="1:105" ht="12" customHeight="1" x14ac:dyDescent="0.25">
      <c r="A420" s="97" t="s">
        <v>50</v>
      </c>
      <c r="B420" s="98"/>
      <c r="C420" s="98">
        <v>141.89055130876514</v>
      </c>
      <c r="D420" s="98">
        <v>153.89160115245863</v>
      </c>
      <c r="E420" s="98">
        <v>204.54116795935781</v>
      </c>
      <c r="F420" s="98">
        <v>205.36692908234707</v>
      </c>
      <c r="G420" s="98">
        <v>200.84984904825686</v>
      </c>
      <c r="H420" s="98">
        <v>204.15673215723777</v>
      </c>
      <c r="I420" s="98">
        <v>212.92279085329875</v>
      </c>
      <c r="J420" s="98">
        <v>219.56665575369681</v>
      </c>
      <c r="K420" s="98">
        <v>226.65067813894228</v>
      </c>
      <c r="L420" s="98">
        <v>229.77403988823019</v>
      </c>
      <c r="M420" s="98">
        <v>220.11643700671689</v>
      </c>
      <c r="N420" s="98">
        <v>220.96156813670274</v>
      </c>
      <c r="O420" s="98">
        <v>212.21797267457728</v>
      </c>
      <c r="P420" s="98">
        <v>210.2410028276729</v>
      </c>
      <c r="Q420" s="98">
        <v>209.18542611561944</v>
      </c>
      <c r="R420" s="98">
        <v>211.73137171476637</v>
      </c>
      <c r="S420" s="98">
        <v>213.18378529092178</v>
      </c>
      <c r="T420" s="98">
        <v>218.96438004775601</v>
      </c>
      <c r="U420" s="98">
        <v>228.40635058561276</v>
      </c>
      <c r="V420" s="98">
        <v>216.46378833731083</v>
      </c>
      <c r="W420" s="98">
        <v>208.92560125975416</v>
      </c>
      <c r="DA420" s="63" t="s">
        <v>4294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4295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213.48633002953247</v>
      </c>
      <c r="D423" s="118">
        <f t="shared" si="225"/>
        <v>199.30717282612264</v>
      </c>
      <c r="E423" s="118">
        <f t="shared" si="225"/>
        <v>203.88144714873002</v>
      </c>
      <c r="F423" s="118">
        <f t="shared" si="225"/>
        <v>194.71590153812491</v>
      </c>
      <c r="G423" s="118">
        <f t="shared" si="225"/>
        <v>194.10089069092862</v>
      </c>
      <c r="H423" s="118">
        <f t="shared" si="225"/>
        <v>201.63206248476956</v>
      </c>
      <c r="I423" s="118">
        <f t="shared" si="225"/>
        <v>192.09757011472274</v>
      </c>
      <c r="J423" s="118">
        <f t="shared" si="225"/>
        <v>190.5342228189489</v>
      </c>
      <c r="K423" s="118">
        <f t="shared" si="225"/>
        <v>189.57802750289889</v>
      </c>
      <c r="L423" s="118">
        <f t="shared" si="225"/>
        <v>209.79193284502873</v>
      </c>
      <c r="M423" s="118">
        <f t="shared" si="225"/>
        <v>179.2935734465147</v>
      </c>
      <c r="N423" s="118">
        <f t="shared" si="225"/>
        <v>183.83269474356047</v>
      </c>
      <c r="O423" s="118">
        <f t="shared" si="225"/>
        <v>168.4218357679828</v>
      </c>
      <c r="P423" s="118">
        <f t="shared" si="225"/>
        <v>145.27362388446971</v>
      </c>
      <c r="Q423" s="118">
        <f t="shared" si="225"/>
        <v>138.18367570365589</v>
      </c>
      <c r="R423" s="118">
        <f t="shared" ref="R423:V423" si="226">R424+R427+R429+R438</f>
        <v>140.58243025837362</v>
      </c>
      <c r="S423" s="118">
        <f t="shared" si="226"/>
        <v>137.6197756851075</v>
      </c>
      <c r="T423" s="118">
        <f t="shared" si="226"/>
        <v>133.16471991580821</v>
      </c>
      <c r="U423" s="118">
        <f t="shared" si="226"/>
        <v>134.19404049619664</v>
      </c>
      <c r="V423" s="118">
        <f t="shared" si="226"/>
        <v>126.00188232378142</v>
      </c>
      <c r="W423" s="118">
        <f t="shared" ref="W423" si="227">W424+W427+W429+W438</f>
        <v>113.28114707401805</v>
      </c>
      <c r="DA423" s="129" t="s">
        <v>4446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191.00340717491559</v>
      </c>
      <c r="D424" s="123">
        <f t="shared" si="228"/>
        <v>180.79481079946083</v>
      </c>
      <c r="E424" s="123">
        <f t="shared" si="228"/>
        <v>170.78443904276878</v>
      </c>
      <c r="F424" s="123">
        <f t="shared" si="228"/>
        <v>163.56073579399668</v>
      </c>
      <c r="G424" s="123">
        <f t="shared" si="228"/>
        <v>166.80179262148141</v>
      </c>
      <c r="H424" s="123">
        <f t="shared" si="228"/>
        <v>171.43056581326857</v>
      </c>
      <c r="I424" s="123">
        <f t="shared" si="228"/>
        <v>162.87619602630312</v>
      </c>
      <c r="J424" s="123">
        <f t="shared" si="228"/>
        <v>161.27782518613046</v>
      </c>
      <c r="K424" s="123">
        <f t="shared" si="228"/>
        <v>160.8556988973632</v>
      </c>
      <c r="L424" s="123">
        <f t="shared" si="228"/>
        <v>178.43372934764861</v>
      </c>
      <c r="M424" s="123">
        <f t="shared" si="228"/>
        <v>149.06574504411287</v>
      </c>
      <c r="N424" s="123">
        <f t="shared" si="228"/>
        <v>153.72426881131574</v>
      </c>
      <c r="O424" s="123">
        <f t="shared" si="228"/>
        <v>139.70456269962469</v>
      </c>
      <c r="P424" s="123">
        <f t="shared" si="228"/>
        <v>117.15471089233877</v>
      </c>
      <c r="Q424" s="123">
        <f t="shared" si="228"/>
        <v>110.02567589184491</v>
      </c>
      <c r="R424" s="123">
        <f t="shared" ref="R424:V424" si="229">SUM(R425:R426)</f>
        <v>112.13682937168113</v>
      </c>
      <c r="S424" s="123">
        <f t="shared" si="229"/>
        <v>108.5933902163774</v>
      </c>
      <c r="T424" s="123">
        <f t="shared" si="229"/>
        <v>105.37459976665494</v>
      </c>
      <c r="U424" s="123">
        <f t="shared" si="229"/>
        <v>104.86300470173475</v>
      </c>
      <c r="V424" s="123">
        <f t="shared" si="229"/>
        <v>97.273529108403267</v>
      </c>
      <c r="W424" s="123">
        <f t="shared" ref="W424" si="230">SUM(W425:W426)</f>
        <v>84.843882429867165</v>
      </c>
      <c r="DA424" s="130" t="s">
        <v>4447</v>
      </c>
    </row>
    <row r="425" spans="1:105" ht="12" customHeight="1" x14ac:dyDescent="0.25">
      <c r="A425" s="97" t="s">
        <v>74</v>
      </c>
      <c r="B425" s="99"/>
      <c r="C425" s="99">
        <v>188.89276097410442</v>
      </c>
      <c r="D425" s="99">
        <v>178.79616476176429</v>
      </c>
      <c r="E425" s="99">
        <v>168.8770485021042</v>
      </c>
      <c r="F425" s="99">
        <v>161.74526516170303</v>
      </c>
      <c r="G425" s="99">
        <v>164.95819390435079</v>
      </c>
      <c r="H425" s="99">
        <v>169.52246158605951</v>
      </c>
      <c r="I425" s="99">
        <v>161.09040606771583</v>
      </c>
      <c r="J425" s="99">
        <v>159.50650711616413</v>
      </c>
      <c r="K425" s="99">
        <v>159.09140383531474</v>
      </c>
      <c r="L425" s="99">
        <v>176.44575455964667</v>
      </c>
      <c r="M425" s="99">
        <v>147.41174617872994</v>
      </c>
      <c r="N425" s="99">
        <v>151.98286579539769</v>
      </c>
      <c r="O425" s="99">
        <v>138.0869308665927</v>
      </c>
      <c r="P425" s="99">
        <v>115.78548712376036</v>
      </c>
      <c r="Q425" s="99">
        <v>108.71871868127273</v>
      </c>
      <c r="R425" s="99">
        <v>110.79062435136227</v>
      </c>
      <c r="S425" s="99">
        <v>107.28711970280339</v>
      </c>
      <c r="T425" s="99">
        <v>104.07800174477944</v>
      </c>
      <c r="U425" s="99">
        <v>103.59179337517593</v>
      </c>
      <c r="V425" s="99">
        <v>96.08977582255099</v>
      </c>
      <c r="W425" s="99">
        <v>83.83197823279535</v>
      </c>
      <c r="DA425" s="63" t="s">
        <v>4448</v>
      </c>
    </row>
    <row r="426" spans="1:105" ht="12" customHeight="1" x14ac:dyDescent="0.25">
      <c r="A426" s="97" t="s">
        <v>53</v>
      </c>
      <c r="B426" s="99"/>
      <c r="C426" s="99">
        <v>2.1106462008111806</v>
      </c>
      <c r="D426" s="99">
        <v>1.9986460376965332</v>
      </c>
      <c r="E426" s="99">
        <v>1.9073905406645792</v>
      </c>
      <c r="F426" s="99">
        <v>1.8154706322936542</v>
      </c>
      <c r="G426" s="99">
        <v>1.8435987171306225</v>
      </c>
      <c r="H426" s="99">
        <v>1.9081042272090794</v>
      </c>
      <c r="I426" s="99">
        <v>1.7857899585872781</v>
      </c>
      <c r="J426" s="99">
        <v>1.7713180699663313</v>
      </c>
      <c r="K426" s="99">
        <v>1.7642950620484728</v>
      </c>
      <c r="L426" s="99">
        <v>1.9879747880019383</v>
      </c>
      <c r="M426" s="99">
        <v>1.6539988653829421</v>
      </c>
      <c r="N426" s="99">
        <v>1.741403015918064</v>
      </c>
      <c r="O426" s="99">
        <v>1.6176318330320056</v>
      </c>
      <c r="P426" s="99">
        <v>1.3692237685784054</v>
      </c>
      <c r="Q426" s="99">
        <v>1.3069572105721854</v>
      </c>
      <c r="R426" s="99">
        <v>1.34620502031886</v>
      </c>
      <c r="S426" s="99">
        <v>1.3062705135740007</v>
      </c>
      <c r="T426" s="99">
        <v>1.2965980218754967</v>
      </c>
      <c r="U426" s="99">
        <v>1.2712113265588245</v>
      </c>
      <c r="V426" s="99">
        <v>1.1837532858522746</v>
      </c>
      <c r="W426" s="99">
        <v>1.0119041970718181</v>
      </c>
      <c r="DA426" s="63" t="s">
        <v>4449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0</v>
      </c>
      <c r="D427" s="123">
        <f t="shared" si="231"/>
        <v>0</v>
      </c>
      <c r="E427" s="123">
        <f t="shared" si="231"/>
        <v>4.1879714172679229E-3</v>
      </c>
      <c r="F427" s="123">
        <f t="shared" si="231"/>
        <v>5.1563660319989381E-3</v>
      </c>
      <c r="G427" s="123">
        <f t="shared" si="231"/>
        <v>3.5943879616270832E-3</v>
      </c>
      <c r="H427" s="123">
        <f t="shared" si="231"/>
        <v>8.4586056366009743E-3</v>
      </c>
      <c r="I427" s="123">
        <f t="shared" si="231"/>
        <v>1.684059243514073E-2</v>
      </c>
      <c r="J427" s="123">
        <f t="shared" si="231"/>
        <v>2.221997478977375E-2</v>
      </c>
      <c r="K427" s="123">
        <f t="shared" si="231"/>
        <v>2.8047199531131193E-2</v>
      </c>
      <c r="L427" s="123">
        <f t="shared" si="231"/>
        <v>3.1380580148633243E-2</v>
      </c>
      <c r="M427" s="123">
        <f t="shared" si="231"/>
        <v>3.6409158582356979E-2</v>
      </c>
      <c r="N427" s="123">
        <f t="shared" si="231"/>
        <v>3.6478520403502655E-2</v>
      </c>
      <c r="O427" s="123">
        <f t="shared" si="231"/>
        <v>6.3278190497618639E-2</v>
      </c>
      <c r="P427" s="123">
        <f t="shared" si="231"/>
        <v>8.6242334612021757E-2</v>
      </c>
      <c r="Q427" s="123">
        <f t="shared" si="231"/>
        <v>0.18662077229630616</v>
      </c>
      <c r="R427" s="123">
        <f t="shared" si="231"/>
        <v>0.13650332121409184</v>
      </c>
      <c r="S427" s="123">
        <f t="shared" si="231"/>
        <v>0.11497796416960267</v>
      </c>
      <c r="T427" s="123">
        <f t="shared" si="231"/>
        <v>0.12432688332202867</v>
      </c>
      <c r="U427" s="123">
        <f t="shared" si="231"/>
        <v>0.12908652776310275</v>
      </c>
      <c r="V427" s="123">
        <f t="shared" si="231"/>
        <v>8.0413948730408857E-2</v>
      </c>
      <c r="W427" s="123">
        <f t="shared" si="231"/>
        <v>4.3874026715473448E-2</v>
      </c>
      <c r="DA427" s="130" t="s">
        <v>4450</v>
      </c>
    </row>
    <row r="428" spans="1:105" ht="12" customHeight="1" x14ac:dyDescent="0.25">
      <c r="A428" s="97" t="s">
        <v>53</v>
      </c>
      <c r="B428" s="99"/>
      <c r="C428" s="99">
        <f>RES_hhdet_in_fecs!C29</f>
        <v>0</v>
      </c>
      <c r="D428" s="99">
        <f>RES_hhdet_in_fecs!D29</f>
        <v>0</v>
      </c>
      <c r="E428" s="99">
        <f>RES_hhdet_in_fecs!E29</f>
        <v>4.1879714172679229E-3</v>
      </c>
      <c r="F428" s="99">
        <f>RES_hhdet_in_fecs!F29</f>
        <v>5.1563660319989381E-3</v>
      </c>
      <c r="G428" s="99">
        <f>RES_hhdet_in_fecs!G29</f>
        <v>3.5943879616270832E-3</v>
      </c>
      <c r="H428" s="99">
        <f>RES_hhdet_in_fecs!H29</f>
        <v>8.4586056366009743E-3</v>
      </c>
      <c r="I428" s="99">
        <f>RES_hhdet_in_fecs!I29</f>
        <v>1.684059243514073E-2</v>
      </c>
      <c r="J428" s="99">
        <f>RES_hhdet_in_fecs!J29</f>
        <v>2.221997478977375E-2</v>
      </c>
      <c r="K428" s="99">
        <f>RES_hhdet_in_fecs!K29</f>
        <v>2.8047199531131193E-2</v>
      </c>
      <c r="L428" s="99">
        <f>RES_hhdet_in_fecs!L29</f>
        <v>3.1380580148633243E-2</v>
      </c>
      <c r="M428" s="99">
        <f>RES_hhdet_in_fecs!M29</f>
        <v>3.6409158582356979E-2</v>
      </c>
      <c r="N428" s="99">
        <f>RES_hhdet_in_fecs!N29</f>
        <v>3.6478520403502655E-2</v>
      </c>
      <c r="O428" s="99">
        <f>RES_hhdet_in_fecs!O29</f>
        <v>6.3278190497618639E-2</v>
      </c>
      <c r="P428" s="99">
        <f>RES_hhdet_in_fecs!P29</f>
        <v>8.6242334612021757E-2</v>
      </c>
      <c r="Q428" s="99">
        <f>RES_hhdet_in_fecs!Q29</f>
        <v>0.18662077229630616</v>
      </c>
      <c r="R428" s="99">
        <f>RES_hhdet_in_fecs!R29</f>
        <v>0.13650332121409184</v>
      </c>
      <c r="S428" s="99">
        <f>RES_hhdet_in_fecs!S29</f>
        <v>0.11497796416960267</v>
      </c>
      <c r="T428" s="99">
        <f>RES_hhdet_in_fecs!T29</f>
        <v>0.12432688332202867</v>
      </c>
      <c r="U428" s="99">
        <f>RES_hhdet_in_fecs!U29</f>
        <v>0.12908652776310275</v>
      </c>
      <c r="V428" s="99">
        <f>RES_hhdet_in_fecs!V29</f>
        <v>8.0413948730408857E-2</v>
      </c>
      <c r="W428" s="99">
        <f>RES_hhdet_in_fecs!W29</f>
        <v>4.3874026715473448E-2</v>
      </c>
      <c r="DA428" s="63" t="s">
        <v>4451</v>
      </c>
    </row>
    <row r="429" spans="1:105" ht="12" customHeight="1" x14ac:dyDescent="0.25">
      <c r="A429" s="121" t="s">
        <v>55</v>
      </c>
      <c r="B429" s="123"/>
      <c r="C429" s="123">
        <v>14.864463078507658</v>
      </c>
      <c r="D429" s="123">
        <v>11.289716617948802</v>
      </c>
      <c r="E429" s="123">
        <v>21.232767967073777</v>
      </c>
      <c r="F429" s="123">
        <v>19.777355866482846</v>
      </c>
      <c r="G429" s="123">
        <v>16.522124566563487</v>
      </c>
      <c r="H429" s="123">
        <v>18.933551705930057</v>
      </c>
      <c r="I429" s="123">
        <v>17.745777251842625</v>
      </c>
      <c r="J429" s="123">
        <v>17.999573584078746</v>
      </c>
      <c r="K429" s="123">
        <v>17.266823169120983</v>
      </c>
      <c r="L429" s="123">
        <v>19.582725304331699</v>
      </c>
      <c r="M429" s="123">
        <v>19.070725981300601</v>
      </c>
      <c r="N429" s="123">
        <v>18.590152007892922</v>
      </c>
      <c r="O429" s="123">
        <v>17.366263901967635</v>
      </c>
      <c r="P429" s="123">
        <v>16.995723588499246</v>
      </c>
      <c r="Q429" s="123">
        <v>17.16793615283872</v>
      </c>
      <c r="R429" s="123">
        <v>17.581465034151471</v>
      </c>
      <c r="S429" s="123">
        <v>18.024561349442553</v>
      </c>
      <c r="T429" s="123">
        <v>16.490469612183666</v>
      </c>
      <c r="U429" s="123">
        <v>17.683508744989446</v>
      </c>
      <c r="V429" s="123">
        <v>17.599615159449012</v>
      </c>
      <c r="W429" s="123">
        <v>17.164442375882363</v>
      </c>
      <c r="DA429" s="130" t="s">
        <v>4452</v>
      </c>
    </row>
    <row r="430" spans="1:105" ht="12" customHeight="1" x14ac:dyDescent="0.25">
      <c r="A430" s="97" t="s">
        <v>141</v>
      </c>
      <c r="B430" s="99"/>
      <c r="C430" s="99">
        <v>17.648549727375805</v>
      </c>
      <c r="D430" s="99">
        <v>17.810691742782893</v>
      </c>
      <c r="E430" s="99">
        <v>18.637189788810851</v>
      </c>
      <c r="F430" s="99">
        <v>19.175125019384975</v>
      </c>
      <c r="G430" s="99">
        <v>19.279286884739406</v>
      </c>
      <c r="H430" s="99">
        <v>19.412827288379368</v>
      </c>
      <c r="I430" s="99">
        <v>20.056502348605306</v>
      </c>
      <c r="J430" s="99">
        <v>20.462479205913525</v>
      </c>
      <c r="K430" s="99">
        <v>21.003701536056251</v>
      </c>
      <c r="L430" s="99">
        <v>21.141647626733473</v>
      </c>
      <c r="M430" s="99">
        <v>20.651700042524453</v>
      </c>
      <c r="N430" s="99">
        <v>21.088540571944979</v>
      </c>
      <c r="O430" s="99">
        <v>20.06075665685459</v>
      </c>
      <c r="P430" s="99">
        <v>19.431619327754163</v>
      </c>
      <c r="Q430" s="99">
        <v>18.652734709114746</v>
      </c>
      <c r="R430" s="99">
        <v>18.758928026556326</v>
      </c>
      <c r="S430" s="99">
        <v>18.750940156094288</v>
      </c>
      <c r="T430" s="99">
        <v>18.979644886703522</v>
      </c>
      <c r="U430" s="99">
        <v>19.762490220276408</v>
      </c>
      <c r="V430" s="99">
        <v>19.27563523075893</v>
      </c>
      <c r="W430" s="99">
        <v>18.355803417982997</v>
      </c>
      <c r="DA430" s="63" t="s">
        <v>4453</v>
      </c>
    </row>
    <row r="431" spans="1:105" ht="12" customHeight="1" x14ac:dyDescent="0.25">
      <c r="A431" s="97" t="s">
        <v>140</v>
      </c>
      <c r="B431" s="99"/>
      <c r="C431" s="99">
        <v>0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0</v>
      </c>
      <c r="J431" s="99">
        <v>0</v>
      </c>
      <c r="K431" s="99">
        <v>16.705452388117756</v>
      </c>
      <c r="L431" s="99">
        <v>0</v>
      </c>
      <c r="M431" s="99">
        <v>0</v>
      </c>
      <c r="N431" s="99">
        <v>0</v>
      </c>
      <c r="O431" s="99">
        <v>0</v>
      </c>
      <c r="P431" s="99">
        <v>0</v>
      </c>
      <c r="Q431" s="99">
        <v>0</v>
      </c>
      <c r="R431" s="99">
        <v>0</v>
      </c>
      <c r="S431" s="99">
        <v>0</v>
      </c>
      <c r="T431" s="99">
        <v>17.105911639731676</v>
      </c>
      <c r="U431" s="99">
        <v>17.724148155577417</v>
      </c>
      <c r="V431" s="99">
        <v>17.35152623640867</v>
      </c>
      <c r="W431" s="99">
        <v>16.511478548544289</v>
      </c>
      <c r="DA431" s="63" t="s">
        <v>4454</v>
      </c>
    </row>
    <row r="432" spans="1:105" ht="12" customHeight="1" x14ac:dyDescent="0.25">
      <c r="A432" s="100" t="s">
        <v>50</v>
      </c>
      <c r="B432" s="102"/>
      <c r="C432" s="102">
        <v>0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0</v>
      </c>
      <c r="J432" s="102">
        <v>0</v>
      </c>
      <c r="K432" s="102">
        <v>10.374912895319959</v>
      </c>
      <c r="L432" s="102">
        <v>0</v>
      </c>
      <c r="M432" s="102">
        <v>0</v>
      </c>
      <c r="N432" s="102">
        <v>0</v>
      </c>
      <c r="O432" s="102">
        <v>0</v>
      </c>
      <c r="P432" s="102">
        <v>0</v>
      </c>
      <c r="Q432" s="102">
        <v>0</v>
      </c>
      <c r="R432" s="102">
        <v>0</v>
      </c>
      <c r="S432" s="102">
        <v>0</v>
      </c>
      <c r="T432" s="102">
        <v>10.598188745178888</v>
      </c>
      <c r="U432" s="102">
        <v>10.020557696410968</v>
      </c>
      <c r="V432" s="102">
        <v>9.6019273792238042</v>
      </c>
      <c r="W432" s="102">
        <v>8.880661390973529</v>
      </c>
      <c r="DA432" s="131" t="s">
        <v>4455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0</v>
      </c>
      <c r="J433" s="105">
        <v>0</v>
      </c>
      <c r="K433" s="105">
        <v>6.3305394927977954</v>
      </c>
      <c r="L433" s="105">
        <v>0</v>
      </c>
      <c r="M433" s="105">
        <v>0</v>
      </c>
      <c r="N433" s="105">
        <v>0</v>
      </c>
      <c r="O433" s="105">
        <v>0</v>
      </c>
      <c r="P433" s="105">
        <v>0</v>
      </c>
      <c r="Q433" s="105">
        <v>0</v>
      </c>
      <c r="R433" s="105">
        <v>0</v>
      </c>
      <c r="S433" s="105">
        <v>0</v>
      </c>
      <c r="T433" s="105">
        <v>6.5077228945527876</v>
      </c>
      <c r="U433" s="105">
        <v>7.703590459166449</v>
      </c>
      <c r="V433" s="105">
        <v>7.7495988571848669</v>
      </c>
      <c r="W433" s="105">
        <v>7.6308171575707613</v>
      </c>
      <c r="DA433" s="132" t="s">
        <v>4456</v>
      </c>
    </row>
    <row r="434" spans="1:105" ht="12" customHeight="1" x14ac:dyDescent="0.25">
      <c r="A434" s="106" t="s">
        <v>122</v>
      </c>
      <c r="B434" s="102"/>
      <c r="C434" s="102">
        <v>13.429839605326192</v>
      </c>
      <c r="D434" s="102">
        <v>10.1615202295692</v>
      </c>
      <c r="E434" s="102">
        <v>21.417566413422588</v>
      </c>
      <c r="F434" s="102">
        <v>19.869101972095415</v>
      </c>
      <c r="G434" s="102">
        <v>15.691092543902009</v>
      </c>
      <c r="H434" s="102">
        <v>18.534155387222295</v>
      </c>
      <c r="I434" s="102">
        <v>16.928899825057382</v>
      </c>
      <c r="J434" s="102">
        <v>17.735999473671864</v>
      </c>
      <c r="K434" s="102">
        <v>18.614107847577309</v>
      </c>
      <c r="L434" s="102">
        <v>19.841885841044185</v>
      </c>
      <c r="M434" s="102">
        <v>19.323505642024084</v>
      </c>
      <c r="N434" s="102">
        <v>18.754591137488124</v>
      </c>
      <c r="O434" s="102">
        <v>19.672709050424725</v>
      </c>
      <c r="P434" s="102">
        <v>19.073759739510741</v>
      </c>
      <c r="Q434" s="102">
        <v>19.086460612237225</v>
      </c>
      <c r="R434" s="102">
        <v>19.019755913224426</v>
      </c>
      <c r="S434" s="102">
        <v>18.838656387814108</v>
      </c>
      <c r="T434" s="102">
        <v>0</v>
      </c>
      <c r="U434" s="102">
        <v>19.157157565749131</v>
      </c>
      <c r="V434" s="102">
        <v>0</v>
      </c>
      <c r="W434" s="102">
        <v>18.707759648613649</v>
      </c>
      <c r="DA434" s="131" t="s">
        <v>4457</v>
      </c>
    </row>
    <row r="435" spans="1:105" ht="12" customHeight="1" x14ac:dyDescent="0.25">
      <c r="A435" s="107" t="s">
        <v>121</v>
      </c>
      <c r="B435" s="105"/>
      <c r="C435" s="105">
        <v>0</v>
      </c>
      <c r="D435" s="105">
        <v>0</v>
      </c>
      <c r="E435" s="105">
        <v>0</v>
      </c>
      <c r="F435" s="105">
        <v>0</v>
      </c>
      <c r="G435" s="105">
        <v>0</v>
      </c>
      <c r="H435" s="105">
        <v>0</v>
      </c>
      <c r="I435" s="105">
        <v>0</v>
      </c>
      <c r="J435" s="105">
        <v>0</v>
      </c>
      <c r="K435" s="105">
        <v>15.419718382189556</v>
      </c>
      <c r="L435" s="105">
        <v>16.609758201390267</v>
      </c>
      <c r="M435" s="105">
        <v>16.099806375960476</v>
      </c>
      <c r="N435" s="105">
        <v>15.604794906301665</v>
      </c>
      <c r="O435" s="105">
        <v>16.6296212838228</v>
      </c>
      <c r="P435" s="105">
        <v>16.309565061687103</v>
      </c>
      <c r="Q435" s="105">
        <v>16.559651040279586</v>
      </c>
      <c r="R435" s="105">
        <v>16.597386746735776</v>
      </c>
      <c r="S435" s="105">
        <v>16.490124902225915</v>
      </c>
      <c r="T435" s="105">
        <v>16.198037717884358</v>
      </c>
      <c r="U435" s="105">
        <v>17.076806796703998</v>
      </c>
      <c r="V435" s="105">
        <v>17.387118554574492</v>
      </c>
      <c r="W435" s="105">
        <v>16.762756517977021</v>
      </c>
      <c r="DA435" s="132" t="s">
        <v>4458</v>
      </c>
    </row>
    <row r="436" spans="1:105" ht="12" customHeight="1" x14ac:dyDescent="0.25">
      <c r="A436" s="108" t="s">
        <v>53</v>
      </c>
      <c r="B436" s="99"/>
      <c r="C436" s="99">
        <v>0</v>
      </c>
      <c r="D436" s="99">
        <v>0</v>
      </c>
      <c r="E436" s="99">
        <v>0</v>
      </c>
      <c r="F436" s="99">
        <v>0</v>
      </c>
      <c r="G436" s="99">
        <v>0</v>
      </c>
      <c r="H436" s="99">
        <v>0</v>
      </c>
      <c r="I436" s="99">
        <v>0</v>
      </c>
      <c r="J436" s="99">
        <v>0</v>
      </c>
      <c r="K436" s="99">
        <v>9.1984431175497079</v>
      </c>
      <c r="L436" s="99">
        <v>10.249902298918128</v>
      </c>
      <c r="M436" s="99">
        <v>9.6118907567090908</v>
      </c>
      <c r="N436" s="99">
        <v>9.002092118412989</v>
      </c>
      <c r="O436" s="99">
        <v>9.7426936583523975</v>
      </c>
      <c r="P436" s="99">
        <v>9.2966568668885472</v>
      </c>
      <c r="Q436" s="99">
        <v>9.4526163231879856</v>
      </c>
      <c r="R436" s="99">
        <v>9.3282430582918305</v>
      </c>
      <c r="S436" s="99">
        <v>9.0552555853926986</v>
      </c>
      <c r="T436" s="99">
        <v>9.9791998051972826</v>
      </c>
      <c r="U436" s="99">
        <v>9.7130940032253559</v>
      </c>
      <c r="V436" s="99">
        <v>9.7177386858930745</v>
      </c>
      <c r="W436" s="99">
        <v>8.9930512167280146</v>
      </c>
      <c r="DA436" s="63" t="s">
        <v>4459</v>
      </c>
    </row>
    <row r="437" spans="1:105" ht="12" customHeight="1" x14ac:dyDescent="0.25">
      <c r="A437" s="108" t="s">
        <v>52</v>
      </c>
      <c r="B437" s="99"/>
      <c r="C437" s="99">
        <v>0</v>
      </c>
      <c r="D437" s="99">
        <v>0</v>
      </c>
      <c r="E437" s="99">
        <v>0</v>
      </c>
      <c r="F437" s="99">
        <v>0</v>
      </c>
      <c r="G437" s="99">
        <v>0</v>
      </c>
      <c r="H437" s="99">
        <v>0</v>
      </c>
      <c r="I437" s="99">
        <v>0</v>
      </c>
      <c r="J437" s="99">
        <v>0</v>
      </c>
      <c r="K437" s="99">
        <v>6.2212752646398464</v>
      </c>
      <c r="L437" s="99">
        <v>6.3598559024721402</v>
      </c>
      <c r="M437" s="99">
        <v>6.4879156192513818</v>
      </c>
      <c r="N437" s="99">
        <v>6.6027027878886742</v>
      </c>
      <c r="O437" s="99">
        <v>6.8869276254704008</v>
      </c>
      <c r="P437" s="99">
        <v>7.0129081947985519</v>
      </c>
      <c r="Q437" s="99">
        <v>7.1070347170915973</v>
      </c>
      <c r="R437" s="99">
        <v>7.269143688443946</v>
      </c>
      <c r="S437" s="99">
        <v>7.4348693168332201</v>
      </c>
      <c r="T437" s="99">
        <v>6.2188379126870741</v>
      </c>
      <c r="U437" s="99">
        <v>7.3637127934786406</v>
      </c>
      <c r="V437" s="99">
        <v>7.6693798686814185</v>
      </c>
      <c r="W437" s="99">
        <v>7.7697053012490054</v>
      </c>
      <c r="DA437" s="63" t="s">
        <v>4460</v>
      </c>
    </row>
    <row r="438" spans="1:105" ht="12" customHeight="1" x14ac:dyDescent="0.25">
      <c r="A438" s="121" t="s">
        <v>54</v>
      </c>
      <c r="B438" s="123"/>
      <c r="C438" s="123">
        <v>7.6184597761092112</v>
      </c>
      <c r="D438" s="123">
        <v>7.2226454087129861</v>
      </c>
      <c r="E438" s="123">
        <v>11.860052167470183</v>
      </c>
      <c r="F438" s="123">
        <v>11.372653511613384</v>
      </c>
      <c r="G438" s="123">
        <v>10.773379114922072</v>
      </c>
      <c r="H438" s="123">
        <v>11.259486359934334</v>
      </c>
      <c r="I438" s="123">
        <v>11.458756244141892</v>
      </c>
      <c r="J438" s="123">
        <v>11.234604073949937</v>
      </c>
      <c r="K438" s="123">
        <v>11.427458236883574</v>
      </c>
      <c r="L438" s="123">
        <v>11.744097612899793</v>
      </c>
      <c r="M438" s="123">
        <v>11.120693262518877</v>
      </c>
      <c r="N438" s="123">
        <v>11.481795403948293</v>
      </c>
      <c r="O438" s="123">
        <v>11.287730975892845</v>
      </c>
      <c r="P438" s="123">
        <v>11.036947069019668</v>
      </c>
      <c r="Q438" s="123">
        <v>10.803442886675958</v>
      </c>
      <c r="R438" s="123">
        <v>10.727632531326917</v>
      </c>
      <c r="S438" s="123">
        <v>10.886846155117954</v>
      </c>
      <c r="T438" s="123">
        <v>11.17532365364759</v>
      </c>
      <c r="U438" s="123">
        <v>11.518440521709328</v>
      </c>
      <c r="V438" s="123">
        <v>11.048324107198731</v>
      </c>
      <c r="W438" s="123">
        <v>11.228948241553061</v>
      </c>
      <c r="DA438" s="130" t="s">
        <v>4461</v>
      </c>
    </row>
    <row r="439" spans="1:105" ht="12" customHeight="1" x14ac:dyDescent="0.25">
      <c r="A439" s="97" t="s">
        <v>50</v>
      </c>
      <c r="B439" s="99"/>
      <c r="C439" s="99">
        <v>8.221492910418954</v>
      </c>
      <c r="D439" s="99">
        <v>8.8830859531097204</v>
      </c>
      <c r="E439" s="99">
        <v>11.782079885799741</v>
      </c>
      <c r="F439" s="99">
        <v>11.815911457870603</v>
      </c>
      <c r="G439" s="99">
        <v>11.528454644126686</v>
      </c>
      <c r="H439" s="99">
        <v>11.644079559783531</v>
      </c>
      <c r="I439" s="99">
        <v>12.109639363084213</v>
      </c>
      <c r="J439" s="99">
        <v>12.460590675380232</v>
      </c>
      <c r="K439" s="99">
        <v>12.844461207640835</v>
      </c>
      <c r="L439" s="99">
        <v>12.998204692007473</v>
      </c>
      <c r="M439" s="99">
        <v>12.42946327350297</v>
      </c>
      <c r="N439" s="99">
        <v>12.462206901437407</v>
      </c>
      <c r="O439" s="99">
        <v>11.963416345053636</v>
      </c>
      <c r="P439" s="99">
        <v>11.841730306076053</v>
      </c>
      <c r="Q439" s="99">
        <v>11.77032106621947</v>
      </c>
      <c r="R439" s="99">
        <v>11.905237732681426</v>
      </c>
      <c r="S439" s="99">
        <v>11.973066201444803</v>
      </c>
      <c r="T439" s="99">
        <v>12.284620065731785</v>
      </c>
      <c r="U439" s="99">
        <v>12.801415849581453</v>
      </c>
      <c r="V439" s="99">
        <v>12.123145639611373</v>
      </c>
      <c r="W439" s="99">
        <v>11.695437119317321</v>
      </c>
      <c r="DA439" s="63" t="s">
        <v>4462</v>
      </c>
    </row>
    <row r="440" spans="1:105" ht="12" customHeight="1" x14ac:dyDescent="0.25">
      <c r="A440" s="109" t="s">
        <v>120</v>
      </c>
      <c r="B440" s="110"/>
      <c r="C440" s="110">
        <v>5.6150946654828937</v>
      </c>
      <c r="D440" s="110">
        <v>4.4157102027089801</v>
      </c>
      <c r="E440" s="110">
        <v>11.907976594252988</v>
      </c>
      <c r="F440" s="110">
        <v>10.761386505081248</v>
      </c>
      <c r="G440" s="110">
        <v>8.298409324751395</v>
      </c>
      <c r="H440" s="110">
        <v>9.8873360452181203</v>
      </c>
      <c r="I440" s="110">
        <v>8.9553596328252674</v>
      </c>
      <c r="J440" s="110">
        <v>9.4966154052556462</v>
      </c>
      <c r="K440" s="110">
        <v>9.5614460943225694</v>
      </c>
      <c r="L440" s="110">
        <v>10.656551630236102</v>
      </c>
      <c r="M440" s="110">
        <v>9.7533216092519144</v>
      </c>
      <c r="N440" s="110">
        <v>9.4890024688345544</v>
      </c>
      <c r="O440" s="110">
        <v>9.6684160394557761</v>
      </c>
      <c r="P440" s="110">
        <v>8.9499668102124339</v>
      </c>
      <c r="Q440" s="110">
        <v>8.8433171226922962</v>
      </c>
      <c r="R440" s="110">
        <v>8.9612247292951501</v>
      </c>
      <c r="S440" s="110">
        <v>9.0077647611072731</v>
      </c>
      <c r="T440" s="110">
        <v>8.8705718848512944</v>
      </c>
      <c r="U440" s="110">
        <v>8.7950695803365946</v>
      </c>
      <c r="V440" s="110">
        <v>8.7419362355632728</v>
      </c>
      <c r="W440" s="110">
        <v>8.5901529479313545</v>
      </c>
      <c r="DA440" s="60" t="s">
        <v>4463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120.27080314973765</v>
      </c>
      <c r="D442" s="118">
        <f t="shared" si="232"/>
        <v>113.45627476801548</v>
      </c>
      <c r="E442" s="118">
        <f t="shared" si="232"/>
        <v>119.11423858978959</v>
      </c>
      <c r="F442" s="118">
        <f t="shared" si="232"/>
        <v>114.2746968482395</v>
      </c>
      <c r="G442" s="118">
        <f t="shared" si="232"/>
        <v>114.21878111180619</v>
      </c>
      <c r="H442" s="118">
        <f t="shared" si="232"/>
        <v>119.68908349950132</v>
      </c>
      <c r="I442" s="118">
        <f t="shared" si="232"/>
        <v>115.34494849251675</v>
      </c>
      <c r="J442" s="118">
        <f t="shared" si="232"/>
        <v>116.20722801614824</v>
      </c>
      <c r="K442" s="118">
        <f t="shared" si="232"/>
        <v>117.97576123131591</v>
      </c>
      <c r="L442" s="118">
        <f t="shared" si="232"/>
        <v>131.46089230112202</v>
      </c>
      <c r="M442" s="118">
        <f t="shared" si="232"/>
        <v>114.53943021424112</v>
      </c>
      <c r="N442" s="118">
        <f t="shared" si="232"/>
        <v>120.29160883125817</v>
      </c>
      <c r="O442" s="118">
        <f t="shared" si="232"/>
        <v>115.57173794542317</v>
      </c>
      <c r="P442" s="118">
        <f t="shared" si="232"/>
        <v>103.72841301362891</v>
      </c>
      <c r="Q442" s="118">
        <f t="shared" si="232"/>
        <v>102.10104257802141</v>
      </c>
      <c r="R442" s="118">
        <f t="shared" ref="R442:V442" si="233">R443+R446+R448+R457</f>
        <v>105.17625167542326</v>
      </c>
      <c r="S442" s="118">
        <f t="shared" si="233"/>
        <v>103.61052600761924</v>
      </c>
      <c r="T442" s="118">
        <f t="shared" si="233"/>
        <v>101.78690647616948</v>
      </c>
      <c r="U442" s="118">
        <f t="shared" si="233"/>
        <v>103.22494007229569</v>
      </c>
      <c r="V442" s="118">
        <f t="shared" si="233"/>
        <v>97.779693298996904</v>
      </c>
      <c r="W442" s="118">
        <f t="shared" ref="W442" si="234">W443+W446+W448+W457</f>
        <v>87.675925639891972</v>
      </c>
      <c r="DA442" s="129" t="s">
        <v>4614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106.43771993733169</v>
      </c>
      <c r="D443" s="123">
        <f t="shared" si="235"/>
        <v>101.83356712934558</v>
      </c>
      <c r="E443" s="123">
        <f t="shared" si="235"/>
        <v>97.263317138581897</v>
      </c>
      <c r="F443" s="123">
        <f t="shared" si="235"/>
        <v>94.154209196405304</v>
      </c>
      <c r="G443" s="123">
        <f t="shared" si="235"/>
        <v>97.075862757404863</v>
      </c>
      <c r="H443" s="123">
        <f t="shared" si="235"/>
        <v>100.88886791484479</v>
      </c>
      <c r="I443" s="123">
        <f t="shared" si="235"/>
        <v>96.932334019937642</v>
      </c>
      <c r="J443" s="123">
        <f t="shared" si="235"/>
        <v>97.123422143414302</v>
      </c>
      <c r="K443" s="123">
        <f t="shared" si="235"/>
        <v>98.094810885357589</v>
      </c>
      <c r="L443" s="123">
        <f t="shared" si="235"/>
        <v>110.29037893671308</v>
      </c>
      <c r="M443" s="123">
        <f t="shared" si="235"/>
        <v>94.089183822724877</v>
      </c>
      <c r="N443" s="123">
        <f t="shared" si="235"/>
        <v>100.00511891327275</v>
      </c>
      <c r="O443" s="123">
        <f t="shared" si="235"/>
        <v>94.549101117054164</v>
      </c>
      <c r="P443" s="123">
        <f t="shared" si="235"/>
        <v>82.801118573424148</v>
      </c>
      <c r="Q443" s="123">
        <f t="shared" si="235"/>
        <v>80.495321223012738</v>
      </c>
      <c r="R443" s="123">
        <f t="shared" ref="R443:V443" si="236">SUM(R444:R445)</f>
        <v>83.400660690922862</v>
      </c>
      <c r="S443" s="123">
        <f t="shared" si="236"/>
        <v>81.702601622921861</v>
      </c>
      <c r="T443" s="123">
        <f t="shared" si="236"/>
        <v>79.952071424812686</v>
      </c>
      <c r="U443" s="123">
        <f t="shared" si="236"/>
        <v>80.075026008583407</v>
      </c>
      <c r="V443" s="123">
        <f t="shared" si="236"/>
        <v>74.70001782503715</v>
      </c>
      <c r="W443" s="123">
        <f t="shared" ref="W443" si="237">SUM(W444:W445)</f>
        <v>65.392398594389235</v>
      </c>
      <c r="DA443" s="130" t="s">
        <v>4615</v>
      </c>
    </row>
    <row r="444" spans="1:105" ht="12" customHeight="1" x14ac:dyDescent="0.25">
      <c r="A444" s="97" t="s">
        <v>74</v>
      </c>
      <c r="B444" s="99"/>
      <c r="C444" s="99">
        <v>104.32707373652052</v>
      </c>
      <c r="D444" s="99">
        <v>99.834921091649051</v>
      </c>
      <c r="E444" s="99">
        <v>95.355926597917318</v>
      </c>
      <c r="F444" s="99">
        <v>92.338738564111651</v>
      </c>
      <c r="G444" s="99">
        <v>95.232264040274245</v>
      </c>
      <c r="H444" s="99">
        <v>98.980763687635715</v>
      </c>
      <c r="I444" s="99">
        <v>95.146544061350369</v>
      </c>
      <c r="J444" s="99">
        <v>95.352104073447975</v>
      </c>
      <c r="K444" s="99">
        <v>96.330515823309113</v>
      </c>
      <c r="L444" s="99">
        <v>108.30240414871115</v>
      </c>
      <c r="M444" s="99">
        <v>92.435184957341932</v>
      </c>
      <c r="N444" s="99">
        <v>98.263715897354686</v>
      </c>
      <c r="O444" s="99">
        <v>92.931469284022157</v>
      </c>
      <c r="P444" s="99">
        <v>81.43189480484574</v>
      </c>
      <c r="Q444" s="99">
        <v>79.188364012440559</v>
      </c>
      <c r="R444" s="99">
        <v>82.054455670604</v>
      </c>
      <c r="S444" s="99">
        <v>80.396331109347855</v>
      </c>
      <c r="T444" s="99">
        <v>78.65547340293719</v>
      </c>
      <c r="U444" s="99">
        <v>78.80381468202458</v>
      </c>
      <c r="V444" s="99">
        <v>73.516264539184874</v>
      </c>
      <c r="W444" s="99">
        <v>64.38049439731742</v>
      </c>
      <c r="DA444" s="63" t="s">
        <v>4616</v>
      </c>
    </row>
    <row r="445" spans="1:105" ht="12" customHeight="1" x14ac:dyDescent="0.25">
      <c r="A445" s="97" t="s">
        <v>53</v>
      </c>
      <c r="B445" s="99"/>
      <c r="C445" s="99">
        <v>2.1106462008111806</v>
      </c>
      <c r="D445" s="99">
        <v>1.9986460376965332</v>
      </c>
      <c r="E445" s="99">
        <v>1.9073905406645792</v>
      </c>
      <c r="F445" s="99">
        <v>1.8154706322936542</v>
      </c>
      <c r="G445" s="99">
        <v>1.8435987171306225</v>
      </c>
      <c r="H445" s="99">
        <v>1.9081042272090794</v>
      </c>
      <c r="I445" s="99">
        <v>1.7857899585872781</v>
      </c>
      <c r="J445" s="99">
        <v>1.7713180699663313</v>
      </c>
      <c r="K445" s="99">
        <v>1.7642950620484728</v>
      </c>
      <c r="L445" s="99">
        <v>1.9879747880019383</v>
      </c>
      <c r="M445" s="99">
        <v>1.6539988653829421</v>
      </c>
      <c r="N445" s="99">
        <v>1.741403015918064</v>
      </c>
      <c r="O445" s="99">
        <v>1.6176318330320056</v>
      </c>
      <c r="P445" s="99">
        <v>1.3692237685784054</v>
      </c>
      <c r="Q445" s="99">
        <v>1.3069572105721854</v>
      </c>
      <c r="R445" s="99">
        <v>1.34620502031886</v>
      </c>
      <c r="S445" s="99">
        <v>1.3062705135740007</v>
      </c>
      <c r="T445" s="99">
        <v>1.2965980218754967</v>
      </c>
      <c r="U445" s="99">
        <v>1.2712113265588245</v>
      </c>
      <c r="V445" s="99">
        <v>1.1837532858522746</v>
      </c>
      <c r="W445" s="99">
        <v>1.0119041970718181</v>
      </c>
      <c r="DA445" s="63" t="s">
        <v>4617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0</v>
      </c>
      <c r="D446" s="123">
        <f t="shared" si="238"/>
        <v>0</v>
      </c>
      <c r="E446" s="123">
        <f t="shared" si="238"/>
        <v>1.0118418638480902E-2</v>
      </c>
      <c r="F446" s="123">
        <f t="shared" si="238"/>
        <v>1.2845551249415395E-2</v>
      </c>
      <c r="G446" s="123">
        <f t="shared" si="238"/>
        <v>9.2269805077099358E-3</v>
      </c>
      <c r="H446" s="123">
        <f t="shared" si="238"/>
        <v>2.2360610001149712E-2</v>
      </c>
      <c r="I446" s="123">
        <f t="shared" si="238"/>
        <v>4.581988106227073E-2</v>
      </c>
      <c r="J446" s="123">
        <f t="shared" si="238"/>
        <v>6.2204404502772585E-2</v>
      </c>
      <c r="K446" s="123">
        <f t="shared" si="238"/>
        <v>8.0778995986995353E-2</v>
      </c>
      <c r="L446" s="123">
        <f t="shared" si="238"/>
        <v>9.2974839461880204E-2</v>
      </c>
      <c r="M446" s="123">
        <f t="shared" si="238"/>
        <v>0.11147022014607957</v>
      </c>
      <c r="N446" s="123">
        <f t="shared" si="238"/>
        <v>0.11603972321738862</v>
      </c>
      <c r="O446" s="123">
        <f t="shared" si="238"/>
        <v>0.21031645822568903</v>
      </c>
      <c r="P446" s="123">
        <f t="shared" si="238"/>
        <v>0.29998252347534127</v>
      </c>
      <c r="Q446" s="123">
        <f t="shared" si="238"/>
        <v>0.67394418237301401</v>
      </c>
      <c r="R446" s="123">
        <f t="shared" si="238"/>
        <v>0.50433902476081582</v>
      </c>
      <c r="S446" s="123">
        <f t="shared" si="238"/>
        <v>0.43244160687643068</v>
      </c>
      <c r="T446" s="123">
        <f t="shared" si="238"/>
        <v>0.47449930966115639</v>
      </c>
      <c r="U446" s="123">
        <f t="shared" si="238"/>
        <v>0.49918264222382197</v>
      </c>
      <c r="V446" s="123">
        <f t="shared" si="238"/>
        <v>0.31510381784545144</v>
      </c>
      <c r="W446" s="123">
        <f t="shared" si="238"/>
        <v>0.17413269111708524</v>
      </c>
      <c r="DA446" s="130" t="s">
        <v>4618</v>
      </c>
    </row>
    <row r="447" spans="1:105" ht="12" customHeight="1" x14ac:dyDescent="0.25">
      <c r="A447" s="97" t="s">
        <v>53</v>
      </c>
      <c r="B447" s="99"/>
      <c r="C447" s="99">
        <f>RES_hhdet_in_tess!C29</f>
        <v>0</v>
      </c>
      <c r="D447" s="99">
        <f>RES_hhdet_in_tess!D29</f>
        <v>0</v>
      </c>
      <c r="E447" s="99">
        <f>RES_hhdet_in_tess!E29</f>
        <v>1.0118418638480902E-2</v>
      </c>
      <c r="F447" s="99">
        <f>RES_hhdet_in_tess!F29</f>
        <v>1.2845551249415395E-2</v>
      </c>
      <c r="G447" s="99">
        <f>RES_hhdet_in_tess!G29</f>
        <v>9.2269805077099358E-3</v>
      </c>
      <c r="H447" s="99">
        <f>RES_hhdet_in_tess!H29</f>
        <v>2.2360610001149712E-2</v>
      </c>
      <c r="I447" s="99">
        <f>RES_hhdet_in_tess!I29</f>
        <v>4.581988106227073E-2</v>
      </c>
      <c r="J447" s="99">
        <f>RES_hhdet_in_tess!J29</f>
        <v>6.2204404502772585E-2</v>
      </c>
      <c r="K447" s="99">
        <f>RES_hhdet_in_tess!K29</f>
        <v>8.0778995986995353E-2</v>
      </c>
      <c r="L447" s="99">
        <f>RES_hhdet_in_tess!L29</f>
        <v>9.2974839461880204E-2</v>
      </c>
      <c r="M447" s="99">
        <f>RES_hhdet_in_tess!M29</f>
        <v>0.11147022014607957</v>
      </c>
      <c r="N447" s="99">
        <f>RES_hhdet_in_tess!N29</f>
        <v>0.11603972321738862</v>
      </c>
      <c r="O447" s="99">
        <f>RES_hhdet_in_tess!O29</f>
        <v>0.21031645822568903</v>
      </c>
      <c r="P447" s="99">
        <f>RES_hhdet_in_tess!P29</f>
        <v>0.29998252347534127</v>
      </c>
      <c r="Q447" s="99">
        <f>RES_hhdet_in_tess!Q29</f>
        <v>0.67394418237301401</v>
      </c>
      <c r="R447" s="99">
        <f>RES_hhdet_in_tess!R29</f>
        <v>0.50433902476081582</v>
      </c>
      <c r="S447" s="99">
        <f>RES_hhdet_in_tess!S29</f>
        <v>0.43244160687643068</v>
      </c>
      <c r="T447" s="99">
        <f>RES_hhdet_in_tess!T29</f>
        <v>0.47449930966115639</v>
      </c>
      <c r="U447" s="99">
        <f>RES_hhdet_in_tess!U29</f>
        <v>0.49918264222382197</v>
      </c>
      <c r="V447" s="99">
        <f>RES_hhdet_in_tess!V29</f>
        <v>0.31510381784545144</v>
      </c>
      <c r="W447" s="99">
        <f>RES_hhdet_in_tess!W29</f>
        <v>0.17413269111708524</v>
      </c>
      <c r="DA447" s="63" t="s">
        <v>4619</v>
      </c>
    </row>
    <row r="448" spans="1:105" ht="12" customHeight="1" x14ac:dyDescent="0.25">
      <c r="A448" s="121" t="s">
        <v>55</v>
      </c>
      <c r="B448" s="123"/>
      <c r="C448" s="123">
        <v>9.1104803922717803</v>
      </c>
      <c r="D448" s="123">
        <v>7.0744737874505237</v>
      </c>
      <c r="E448" s="123">
        <v>13.603346015386494</v>
      </c>
      <c r="F448" s="123">
        <v>12.612746262760934</v>
      </c>
      <c r="G448" s="123">
        <v>10.409603839550288</v>
      </c>
      <c r="H448" s="123">
        <v>11.719964161948306</v>
      </c>
      <c r="I448" s="123">
        <v>11.235059833054208</v>
      </c>
      <c r="J448" s="123">
        <v>11.666874022254616</v>
      </c>
      <c r="K448" s="123">
        <v>12.286347910862442</v>
      </c>
      <c r="L448" s="123">
        <v>13.093907566208326</v>
      </c>
      <c r="M448" s="123">
        <v>12.873044100382819</v>
      </c>
      <c r="N448" s="123">
        <v>12.761965066945796</v>
      </c>
      <c r="O448" s="123">
        <v>13.556041082549797</v>
      </c>
      <c r="P448" s="123">
        <v>13.569804917312895</v>
      </c>
      <c r="Q448" s="123">
        <v>13.909667478367098</v>
      </c>
      <c r="R448" s="123">
        <v>14.115096547603912</v>
      </c>
      <c r="S448" s="123">
        <v>14.218981977166527</v>
      </c>
      <c r="T448" s="123">
        <v>13.954807211878398</v>
      </c>
      <c r="U448" s="123">
        <v>14.987942055512494</v>
      </c>
      <c r="V448" s="123">
        <v>15.34104971800399</v>
      </c>
      <c r="W448" s="123">
        <v>14.907626351591867</v>
      </c>
      <c r="DA448" s="130" t="s">
        <v>4620</v>
      </c>
    </row>
    <row r="449" spans="1:105" ht="12" customHeight="1" x14ac:dyDescent="0.25">
      <c r="A449" s="97" t="s">
        <v>141</v>
      </c>
      <c r="B449" s="99"/>
      <c r="C449" s="99">
        <v>10.080408915350073</v>
      </c>
      <c r="D449" s="99">
        <v>10.206262499390645</v>
      </c>
      <c r="E449" s="99">
        <v>10.720423158648911</v>
      </c>
      <c r="F449" s="99">
        <v>11.072373734753601</v>
      </c>
      <c r="G449" s="99">
        <v>11.180758434643227</v>
      </c>
      <c r="H449" s="99">
        <v>11.311723467847017</v>
      </c>
      <c r="I449" s="99">
        <v>11.74839321766146</v>
      </c>
      <c r="J449" s="99">
        <v>12.060496549042741</v>
      </c>
      <c r="K449" s="99">
        <v>12.471869533109061</v>
      </c>
      <c r="L449" s="99">
        <v>12.664166766080525</v>
      </c>
      <c r="M449" s="99">
        <v>12.59746735758474</v>
      </c>
      <c r="N449" s="99">
        <v>13.250045040759613</v>
      </c>
      <c r="O449" s="99">
        <v>13.144805977903633</v>
      </c>
      <c r="P449" s="99">
        <v>13.370512109297669</v>
      </c>
      <c r="Q449" s="99">
        <v>13.390586034310644</v>
      </c>
      <c r="R449" s="99">
        <v>13.844195356838409</v>
      </c>
      <c r="S449" s="99">
        <v>14.201797058584475</v>
      </c>
      <c r="T449" s="99">
        <v>14.70823595433759</v>
      </c>
      <c r="U449" s="99">
        <v>15.604037074164218</v>
      </c>
      <c r="V449" s="99">
        <v>15.424086854088166</v>
      </c>
      <c r="W449" s="99">
        <v>14.779636697966858</v>
      </c>
      <c r="DA449" s="63" t="s">
        <v>4621</v>
      </c>
    </row>
    <row r="450" spans="1:105" ht="12" customHeight="1" x14ac:dyDescent="0.25">
      <c r="A450" s="97" t="s">
        <v>140</v>
      </c>
      <c r="B450" s="99"/>
      <c r="C450" s="99">
        <v>0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0</v>
      </c>
      <c r="J450" s="99">
        <v>0</v>
      </c>
      <c r="K450" s="99">
        <v>12.491099326771563</v>
      </c>
      <c r="L450" s="99">
        <v>0</v>
      </c>
      <c r="M450" s="99">
        <v>0</v>
      </c>
      <c r="N450" s="99">
        <v>0</v>
      </c>
      <c r="O450" s="99">
        <v>0</v>
      </c>
      <c r="P450" s="99">
        <v>0</v>
      </c>
      <c r="Q450" s="99">
        <v>0</v>
      </c>
      <c r="R450" s="99">
        <v>0</v>
      </c>
      <c r="S450" s="99">
        <v>0</v>
      </c>
      <c r="T450" s="99">
        <v>14.720767010141097</v>
      </c>
      <c r="U450" s="99">
        <v>15.615607216962037</v>
      </c>
      <c r="V450" s="99">
        <v>15.432923432006882</v>
      </c>
      <c r="W450" s="99">
        <v>14.781304990081683</v>
      </c>
      <c r="DA450" s="63" t="s">
        <v>4622</v>
      </c>
    </row>
    <row r="451" spans="1:105" ht="12" customHeight="1" x14ac:dyDescent="0.25">
      <c r="A451" s="100" t="s">
        <v>50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6.1605598339737693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8.2130441155883105</v>
      </c>
      <c r="U451" s="102">
        <v>7.9120167577955858</v>
      </c>
      <c r="V451" s="102">
        <v>7.6833245748220156</v>
      </c>
      <c r="W451" s="102">
        <v>7.150487832510918</v>
      </c>
      <c r="DA451" s="131" t="s">
        <v>4623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6.3305394927977954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6.5077228945527876</v>
      </c>
      <c r="U452" s="105">
        <v>7.703590459166449</v>
      </c>
      <c r="V452" s="105">
        <v>7.7495988571848669</v>
      </c>
      <c r="W452" s="105">
        <v>7.6308171575707613</v>
      </c>
      <c r="DA452" s="132" t="s">
        <v>4624</v>
      </c>
    </row>
    <row r="453" spans="1:105" ht="12" customHeight="1" x14ac:dyDescent="0.25">
      <c r="A453" s="106" t="s">
        <v>122</v>
      </c>
      <c r="B453" s="102"/>
      <c r="C453" s="102">
        <v>8.6106819297914345</v>
      </c>
      <c r="D453" s="102">
        <v>6.5326418303674574</v>
      </c>
      <c r="E453" s="102">
        <v>13.808602658908264</v>
      </c>
      <c r="F453" s="102">
        <v>12.847412390074549</v>
      </c>
      <c r="G453" s="102">
        <v>10.177171327789882</v>
      </c>
      <c r="H453" s="102">
        <v>12.060164740366044</v>
      </c>
      <c r="I453" s="102">
        <v>11.053588460761409</v>
      </c>
      <c r="J453" s="102">
        <v>11.62474950622992</v>
      </c>
      <c r="K453" s="102">
        <v>12.253073491346893</v>
      </c>
      <c r="L453" s="102">
        <v>13.125067913209234</v>
      </c>
      <c r="M453" s="102">
        <v>12.894659376405068</v>
      </c>
      <c r="N453" s="102">
        <v>12.691442871163703</v>
      </c>
      <c r="O453" s="102">
        <v>13.593030177982186</v>
      </c>
      <c r="P453" s="102">
        <v>13.532696769688977</v>
      </c>
      <c r="Q453" s="102">
        <v>13.88882300280957</v>
      </c>
      <c r="R453" s="102">
        <v>14.088245135331787</v>
      </c>
      <c r="S453" s="102">
        <v>14.197281253949305</v>
      </c>
      <c r="T453" s="102">
        <v>0</v>
      </c>
      <c r="U453" s="102">
        <v>14.902069455045027</v>
      </c>
      <c r="V453" s="102">
        <v>0</v>
      </c>
      <c r="W453" s="102">
        <v>14.901590480680055</v>
      </c>
      <c r="DA453" s="131" t="s">
        <v>4625</v>
      </c>
    </row>
    <row r="454" spans="1:105" ht="12" customHeight="1" x14ac:dyDescent="0.25">
      <c r="A454" s="107" t="s">
        <v>121</v>
      </c>
      <c r="B454" s="105"/>
      <c r="C454" s="105">
        <v>0</v>
      </c>
      <c r="D454" s="105">
        <v>0</v>
      </c>
      <c r="E454" s="105">
        <v>0</v>
      </c>
      <c r="F454" s="105">
        <v>0</v>
      </c>
      <c r="G454" s="105">
        <v>0</v>
      </c>
      <c r="H454" s="105">
        <v>0</v>
      </c>
      <c r="I454" s="105">
        <v>0</v>
      </c>
      <c r="J454" s="105">
        <v>0</v>
      </c>
      <c r="K454" s="105">
        <v>12.276316980753041</v>
      </c>
      <c r="L454" s="105">
        <v>13.139990858131183</v>
      </c>
      <c r="M454" s="105">
        <v>12.901972135033654</v>
      </c>
      <c r="N454" s="105">
        <v>12.694519826406818</v>
      </c>
      <c r="O454" s="105">
        <v>13.61872692028896</v>
      </c>
      <c r="P454" s="105">
        <v>13.608820068997121</v>
      </c>
      <c r="Q454" s="105">
        <v>13.985508295480098</v>
      </c>
      <c r="R454" s="105">
        <v>14.178726308050392</v>
      </c>
      <c r="S454" s="105">
        <v>14.25913574675628</v>
      </c>
      <c r="T454" s="105">
        <v>13.864244991739122</v>
      </c>
      <c r="U454" s="105">
        <v>14.919384920863234</v>
      </c>
      <c r="V454" s="105">
        <v>15.330131604367793</v>
      </c>
      <c r="W454" s="105">
        <v>14.933083969810921</v>
      </c>
      <c r="DA454" s="132" t="s">
        <v>4626</v>
      </c>
    </row>
    <row r="455" spans="1:105" ht="12" customHeight="1" x14ac:dyDescent="0.25">
      <c r="A455" s="108" t="s">
        <v>53</v>
      </c>
      <c r="B455" s="99"/>
      <c r="C455" s="99">
        <v>0</v>
      </c>
      <c r="D455" s="99">
        <v>0</v>
      </c>
      <c r="E455" s="99">
        <v>0</v>
      </c>
      <c r="F455" s="99">
        <v>0</v>
      </c>
      <c r="G455" s="99">
        <v>0</v>
      </c>
      <c r="H455" s="99">
        <v>0</v>
      </c>
      <c r="I455" s="99">
        <v>0</v>
      </c>
      <c r="J455" s="99">
        <v>0</v>
      </c>
      <c r="K455" s="99">
        <v>6.0550417161131946</v>
      </c>
      <c r="L455" s="99">
        <v>6.7801349556590411</v>
      </c>
      <c r="M455" s="99">
        <v>6.4140565157822715</v>
      </c>
      <c r="N455" s="99">
        <v>6.0918170385181432</v>
      </c>
      <c r="O455" s="99">
        <v>6.7317992948185594</v>
      </c>
      <c r="P455" s="99">
        <v>6.5959118741985687</v>
      </c>
      <c r="Q455" s="99">
        <v>6.8784735783885003</v>
      </c>
      <c r="R455" s="99">
        <v>6.9095826196064438</v>
      </c>
      <c r="S455" s="99">
        <v>6.8242664299230658</v>
      </c>
      <c r="T455" s="99">
        <v>7.6454070790520454</v>
      </c>
      <c r="U455" s="99">
        <v>7.5556721273845904</v>
      </c>
      <c r="V455" s="99">
        <v>7.6607517356863744</v>
      </c>
      <c r="W455" s="99">
        <v>7.1633786685619167</v>
      </c>
      <c r="DA455" s="63" t="s">
        <v>4627</v>
      </c>
    </row>
    <row r="456" spans="1:105" ht="12" customHeight="1" x14ac:dyDescent="0.25">
      <c r="A456" s="108" t="s">
        <v>52</v>
      </c>
      <c r="B456" s="99"/>
      <c r="C456" s="99">
        <v>0</v>
      </c>
      <c r="D456" s="99">
        <v>0</v>
      </c>
      <c r="E456" s="99">
        <v>0</v>
      </c>
      <c r="F456" s="99">
        <v>0</v>
      </c>
      <c r="G456" s="99">
        <v>0</v>
      </c>
      <c r="H456" s="99">
        <v>0</v>
      </c>
      <c r="I456" s="99">
        <v>0</v>
      </c>
      <c r="J456" s="99">
        <v>0</v>
      </c>
      <c r="K456" s="99">
        <v>6.2212752646398464</v>
      </c>
      <c r="L456" s="99">
        <v>6.3598559024721402</v>
      </c>
      <c r="M456" s="99">
        <v>6.4879156192513818</v>
      </c>
      <c r="N456" s="99">
        <v>6.6027027878886742</v>
      </c>
      <c r="O456" s="99">
        <v>6.8869276254704008</v>
      </c>
      <c r="P456" s="99">
        <v>7.0129081947985519</v>
      </c>
      <c r="Q456" s="99">
        <v>7.1070347170915973</v>
      </c>
      <c r="R456" s="99">
        <v>7.269143688443946</v>
      </c>
      <c r="S456" s="99">
        <v>7.4348693168332201</v>
      </c>
      <c r="T456" s="99">
        <v>6.2188379126870741</v>
      </c>
      <c r="U456" s="99">
        <v>7.3637127934786406</v>
      </c>
      <c r="V456" s="99">
        <v>7.6693798686814185</v>
      </c>
      <c r="W456" s="99">
        <v>7.7697053012490054</v>
      </c>
      <c r="DA456" s="63" t="s">
        <v>4628</v>
      </c>
    </row>
    <row r="457" spans="1:105" ht="12" customHeight="1" x14ac:dyDescent="0.25">
      <c r="A457" s="121" t="s">
        <v>54</v>
      </c>
      <c r="B457" s="123"/>
      <c r="C457" s="123">
        <v>4.7226028201341661</v>
      </c>
      <c r="D457" s="123">
        <v>4.548233851219365</v>
      </c>
      <c r="E457" s="123">
        <v>8.2374570171827237</v>
      </c>
      <c r="F457" s="123">
        <v>7.4948958378238508</v>
      </c>
      <c r="G457" s="123">
        <v>6.7240875343433339</v>
      </c>
      <c r="H457" s="123">
        <v>7.0578908127070665</v>
      </c>
      <c r="I457" s="123">
        <v>7.1317347584626214</v>
      </c>
      <c r="J457" s="123">
        <v>7.3547274459765406</v>
      </c>
      <c r="K457" s="123">
        <v>7.5138234391088856</v>
      </c>
      <c r="L457" s="123">
        <v>7.9836309587387282</v>
      </c>
      <c r="M457" s="123">
        <v>7.4657320709873645</v>
      </c>
      <c r="N457" s="123">
        <v>7.4084851278222512</v>
      </c>
      <c r="O457" s="123">
        <v>7.2562792875935127</v>
      </c>
      <c r="P457" s="123">
        <v>7.0575069994165265</v>
      </c>
      <c r="Q457" s="123">
        <v>7.0221096942685532</v>
      </c>
      <c r="R457" s="123">
        <v>7.156155412135675</v>
      </c>
      <c r="S457" s="123">
        <v>7.2565008006544351</v>
      </c>
      <c r="T457" s="123">
        <v>7.405528529817234</v>
      </c>
      <c r="U457" s="123">
        <v>7.6627893659759696</v>
      </c>
      <c r="V457" s="123">
        <v>7.4235219381103157</v>
      </c>
      <c r="W457" s="123">
        <v>7.2017680027937825</v>
      </c>
      <c r="DA457" s="130" t="s">
        <v>4629</v>
      </c>
    </row>
    <row r="458" spans="1:105" ht="12" customHeight="1" x14ac:dyDescent="0.25">
      <c r="A458" s="97" t="s">
        <v>50</v>
      </c>
      <c r="B458" s="99"/>
      <c r="C458" s="99">
        <v>4.871138985152669</v>
      </c>
      <c r="D458" s="99">
        <v>5.2677444739830301</v>
      </c>
      <c r="E458" s="99">
        <v>6.9929125932274045</v>
      </c>
      <c r="F458" s="99">
        <v>7.0190382748563174</v>
      </c>
      <c r="G458" s="99">
        <v>6.8541004991695091</v>
      </c>
      <c r="H458" s="99">
        <v>6.9286527879341859</v>
      </c>
      <c r="I458" s="99">
        <v>7.2116286296233101</v>
      </c>
      <c r="J458" s="99">
        <v>7.4265877295135558</v>
      </c>
      <c r="K458" s="99">
        <v>7.6612842770633209</v>
      </c>
      <c r="L458" s="99">
        <v>7.7587112028191036</v>
      </c>
      <c r="M458" s="99">
        <v>7.4221714031105099</v>
      </c>
      <c r="N458" s="99">
        <v>7.4417240429583735</v>
      </c>
      <c r="O458" s="99">
        <v>7.143874576551779</v>
      </c>
      <c r="P458" s="99">
        <v>7.0712105669494845</v>
      </c>
      <c r="Q458" s="99">
        <v>7.0285690138655914</v>
      </c>
      <c r="R458" s="99">
        <v>7.1269580063490707</v>
      </c>
      <c r="S458" s="99">
        <v>7.196875873710554</v>
      </c>
      <c r="T458" s="99">
        <v>7.419235790896308</v>
      </c>
      <c r="U458" s="99">
        <v>7.769222432661155</v>
      </c>
      <c r="V458" s="99">
        <v>7.3909684361953216</v>
      </c>
      <c r="W458" s="99">
        <v>7.1600390121638267</v>
      </c>
      <c r="DA458" s="63" t="s">
        <v>4630</v>
      </c>
    </row>
    <row r="459" spans="1:105" ht="12" customHeight="1" x14ac:dyDescent="0.25">
      <c r="A459" s="109" t="s">
        <v>120</v>
      </c>
      <c r="B459" s="110"/>
      <c r="C459" s="110">
        <v>4.2291437484284051</v>
      </c>
      <c r="D459" s="110">
        <v>3.3319182746426939</v>
      </c>
      <c r="E459" s="110">
        <v>9.0023965167845308</v>
      </c>
      <c r="F459" s="110">
        <v>8.1511187674000478</v>
      </c>
      <c r="G459" s="110">
        <v>6.2979339274131014</v>
      </c>
      <c r="H459" s="110">
        <v>7.5189857993967504</v>
      </c>
      <c r="I459" s="110">
        <v>6.8244506386138122</v>
      </c>
      <c r="J459" s="110">
        <v>7.2528565459432199</v>
      </c>
      <c r="K459" s="110">
        <v>7.3196363273993432</v>
      </c>
      <c r="L459" s="110">
        <v>8.1786785595752782</v>
      </c>
      <c r="M459" s="110">
        <v>7.5112432165303469</v>
      </c>
      <c r="N459" s="110">
        <v>7.3409234198825235</v>
      </c>
      <c r="O459" s="110">
        <v>7.525662991641803</v>
      </c>
      <c r="P459" s="110">
        <v>7.0219706293734321</v>
      </c>
      <c r="Q459" s="110">
        <v>7.0090148918127388</v>
      </c>
      <c r="R459" s="110">
        <v>7.1999515208155822</v>
      </c>
      <c r="S459" s="110">
        <v>7.3596475720828991</v>
      </c>
      <c r="T459" s="110">
        <v>7.3770493660218746</v>
      </c>
      <c r="U459" s="110">
        <v>7.436863960619684</v>
      </c>
      <c r="V459" s="110">
        <v>7.4933763276362377</v>
      </c>
      <c r="W459" s="110">
        <v>7.4378170691930876</v>
      </c>
      <c r="DA459" s="60" t="s">
        <v>4631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45.707699382407398</v>
      </c>
      <c r="D461" s="118">
        <f t="shared" si="239"/>
        <v>42.479946407644086</v>
      </c>
      <c r="E461" s="118">
        <f t="shared" si="239"/>
        <v>39.662316695253168</v>
      </c>
      <c r="F461" s="118">
        <f t="shared" si="239"/>
        <v>38.873778342520211</v>
      </c>
      <c r="G461" s="118">
        <f t="shared" si="239"/>
        <v>40.492814995058389</v>
      </c>
      <c r="H461" s="118">
        <f t="shared" si="239"/>
        <v>42.579185210553291</v>
      </c>
      <c r="I461" s="118">
        <f t="shared" si="239"/>
        <v>39.966451723222818</v>
      </c>
      <c r="J461" s="118">
        <f t="shared" si="239"/>
        <v>38.342604877830354</v>
      </c>
      <c r="K461" s="118">
        <f t="shared" si="239"/>
        <v>38.267892655800871</v>
      </c>
      <c r="L461" s="118">
        <f t="shared" si="239"/>
        <v>41.794345368166631</v>
      </c>
      <c r="M461" s="118">
        <f t="shared" si="239"/>
        <v>35.282545181292008</v>
      </c>
      <c r="N461" s="118">
        <f t="shared" si="239"/>
        <v>37.022806434444234</v>
      </c>
      <c r="O461" s="118">
        <f t="shared" si="239"/>
        <v>33.863628126159099</v>
      </c>
      <c r="P461" s="118">
        <f t="shared" si="239"/>
        <v>28.826168268807056</v>
      </c>
      <c r="Q461" s="118">
        <f t="shared" si="239"/>
        <v>26.919693280113911</v>
      </c>
      <c r="R461" s="118">
        <f t="shared" ref="R461:V461" si="240">R462+R465+R467+R476</f>
        <v>27.241028660429162</v>
      </c>
      <c r="S461" s="118">
        <f t="shared" si="240"/>
        <v>26.59596618692855</v>
      </c>
      <c r="T461" s="118">
        <f t="shared" si="240"/>
        <v>25.982633689816726</v>
      </c>
      <c r="U461" s="118">
        <f t="shared" si="240"/>
        <v>25.971744039302116</v>
      </c>
      <c r="V461" s="118">
        <f t="shared" si="240"/>
        <v>24.20642069859872</v>
      </c>
      <c r="W461" s="118">
        <f t="shared" ref="W461" si="241">W462+W465+W467+W476</f>
        <v>21.913117161511128</v>
      </c>
      <c r="DA461" s="129" t="s">
        <v>4782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42.908879582877567</v>
      </c>
      <c r="D462" s="123">
        <f t="shared" si="242"/>
        <v>40.615336787282381</v>
      </c>
      <c r="E462" s="123">
        <f t="shared" si="242"/>
        <v>38.362110337738002</v>
      </c>
      <c r="F462" s="123">
        <f t="shared" si="242"/>
        <v>36.742054434132463</v>
      </c>
      <c r="G462" s="123">
        <f t="shared" si="242"/>
        <v>37.471903327312333</v>
      </c>
      <c r="H462" s="123">
        <f t="shared" si="242"/>
        <v>38.508722373889277</v>
      </c>
      <c r="I462" s="123">
        <f t="shared" si="242"/>
        <v>36.593296642342331</v>
      </c>
      <c r="J462" s="123">
        <f t="shared" si="242"/>
        <v>36.233498156507849</v>
      </c>
      <c r="K462" s="123">
        <f t="shared" si="242"/>
        <v>36.139203295230104</v>
      </c>
      <c r="L462" s="123">
        <f t="shared" si="242"/>
        <v>40.081417605769346</v>
      </c>
      <c r="M462" s="123">
        <f t="shared" si="242"/>
        <v>33.486052261960303</v>
      </c>
      <c r="N462" s="123">
        <f t="shared" si="242"/>
        <v>34.524427794082541</v>
      </c>
      <c r="O462" s="123">
        <f t="shared" si="242"/>
        <v>31.3678272156552</v>
      </c>
      <c r="P462" s="123">
        <f t="shared" si="242"/>
        <v>26.301831255033406</v>
      </c>
      <c r="Q462" s="123">
        <f t="shared" si="242"/>
        <v>24.696544135637925</v>
      </c>
      <c r="R462" s="123">
        <f t="shared" ref="R462:V462" si="243">SUM(R463:R464)</f>
        <v>25.167198227655462</v>
      </c>
      <c r="S462" s="123">
        <f t="shared" si="243"/>
        <v>24.371342111688826</v>
      </c>
      <c r="T462" s="123">
        <f t="shared" si="243"/>
        <v>23.642358876344101</v>
      </c>
      <c r="U462" s="123">
        <f t="shared" si="243"/>
        <v>23.531911783104963</v>
      </c>
      <c r="V462" s="123">
        <f t="shared" si="243"/>
        <v>21.827753475850685</v>
      </c>
      <c r="W462" s="123">
        <f t="shared" ref="W462" si="244">SUM(W463:W464)</f>
        <v>19.043272175361796</v>
      </c>
      <c r="DA462" s="130" t="s">
        <v>4783</v>
      </c>
    </row>
    <row r="463" spans="1:105" ht="12" customHeight="1" x14ac:dyDescent="0.25">
      <c r="A463" s="97" t="s">
        <v>74</v>
      </c>
      <c r="B463" s="99"/>
      <c r="C463" s="99">
        <v>42.908879582877567</v>
      </c>
      <c r="D463" s="99">
        <v>40.615336787282381</v>
      </c>
      <c r="E463" s="99">
        <v>38.362110337738002</v>
      </c>
      <c r="F463" s="99">
        <v>36.742054434132463</v>
      </c>
      <c r="G463" s="99">
        <v>37.471903327312333</v>
      </c>
      <c r="H463" s="99">
        <v>38.508722373889277</v>
      </c>
      <c r="I463" s="99">
        <v>36.593296642342331</v>
      </c>
      <c r="J463" s="99">
        <v>36.233498156507849</v>
      </c>
      <c r="K463" s="99">
        <v>36.139203295230104</v>
      </c>
      <c r="L463" s="99">
        <v>40.081417605769346</v>
      </c>
      <c r="M463" s="99">
        <v>33.486052261960303</v>
      </c>
      <c r="N463" s="99">
        <v>34.524427794082541</v>
      </c>
      <c r="O463" s="99">
        <v>31.3678272156552</v>
      </c>
      <c r="P463" s="99">
        <v>26.301831255033406</v>
      </c>
      <c r="Q463" s="99">
        <v>24.696544135637925</v>
      </c>
      <c r="R463" s="99">
        <v>25.167198227655462</v>
      </c>
      <c r="S463" s="99">
        <v>24.371342111688826</v>
      </c>
      <c r="T463" s="99">
        <v>23.642358876344101</v>
      </c>
      <c r="U463" s="99">
        <v>23.531911783104963</v>
      </c>
      <c r="V463" s="99">
        <v>21.827753475850685</v>
      </c>
      <c r="W463" s="99">
        <v>19.043272175361796</v>
      </c>
      <c r="DA463" s="63" t="s">
        <v>4784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4785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4786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4787</v>
      </c>
    </row>
    <row r="467" spans="1:105" ht="12" customHeight="1" x14ac:dyDescent="0.25">
      <c r="A467" s="121" t="s">
        <v>55</v>
      </c>
      <c r="B467" s="123"/>
      <c r="C467" s="123">
        <v>1.3633241580426723</v>
      </c>
      <c r="D467" s="123">
        <v>0.59673698175377032</v>
      </c>
      <c r="E467" s="123">
        <v>0.2813889084996315</v>
      </c>
      <c r="F467" s="123">
        <v>0.57585435449741074</v>
      </c>
      <c r="G467" s="123">
        <v>1.0142958020235981</v>
      </c>
      <c r="H467" s="123">
        <v>2.0044626576492082</v>
      </c>
      <c r="I467" s="123">
        <v>1.1899600985644474</v>
      </c>
      <c r="J467" s="123">
        <v>0.44935604336186102</v>
      </c>
      <c r="K467" s="123">
        <v>0.47028918554969895</v>
      </c>
      <c r="L467" s="123">
        <v>0.34160302708413892</v>
      </c>
      <c r="M467" s="123">
        <v>0.35384050031984304</v>
      </c>
      <c r="N467" s="123">
        <v>0.60095537875019989</v>
      </c>
      <c r="O467" s="123">
        <v>0.57829968047856439</v>
      </c>
      <c r="P467" s="123">
        <v>0.58299257595185772</v>
      </c>
      <c r="Q467" s="123">
        <v>0.43262245453983544</v>
      </c>
      <c r="R467" s="123">
        <v>0.45119415076015079</v>
      </c>
      <c r="S467" s="123">
        <v>0.50111336068922119</v>
      </c>
      <c r="T467" s="123">
        <v>0.45641708809669634</v>
      </c>
      <c r="U467" s="123">
        <v>0.4630984840178628</v>
      </c>
      <c r="V467" s="123">
        <v>0.50018339731826889</v>
      </c>
      <c r="W467" s="123">
        <v>0.61221549513331797</v>
      </c>
      <c r="DA467" s="130" t="s">
        <v>4788</v>
      </c>
    </row>
    <row r="468" spans="1:105" ht="12" customHeight="1" x14ac:dyDescent="0.25">
      <c r="A468" s="97" t="s">
        <v>141</v>
      </c>
      <c r="B468" s="99"/>
      <c r="C468" s="99">
        <v>4.0090445560706893</v>
      </c>
      <c r="D468" s="99">
        <v>4.0458767362905625</v>
      </c>
      <c r="E468" s="99">
        <v>4.2336240324262731</v>
      </c>
      <c r="F468" s="99">
        <v>4.3558213994034913</v>
      </c>
      <c r="G468" s="99">
        <v>4.3794828087374054</v>
      </c>
      <c r="H468" s="99">
        <v>4.4098178468282585</v>
      </c>
      <c r="I468" s="99">
        <v>4.5560350735091824</v>
      </c>
      <c r="J468" s="99">
        <v>4.6482567764153169</v>
      </c>
      <c r="K468" s="99">
        <v>4.7712008409305389</v>
      </c>
      <c r="L468" s="99">
        <v>4.8025366748887768</v>
      </c>
      <c r="M468" s="99">
        <v>4.6912401816598548</v>
      </c>
      <c r="N468" s="99">
        <v>4.7904728763230224</v>
      </c>
      <c r="O468" s="99">
        <v>4.5570014821710876</v>
      </c>
      <c r="P468" s="99">
        <v>4.4140866464926365</v>
      </c>
      <c r="Q468" s="99">
        <v>4.2371552165225062</v>
      </c>
      <c r="R468" s="99">
        <v>4.2612780905125351</v>
      </c>
      <c r="S468" s="99">
        <v>4.259463565858379</v>
      </c>
      <c r="T468" s="99">
        <v>4.3114161324635729</v>
      </c>
      <c r="U468" s="99">
        <v>4.4892472784379898</v>
      </c>
      <c r="V468" s="99">
        <v>4.3786532990191986</v>
      </c>
      <c r="W468" s="99">
        <v>4.1697043044290192</v>
      </c>
      <c r="DA468" s="63" t="s">
        <v>4789</v>
      </c>
    </row>
    <row r="469" spans="1:105" ht="12" customHeight="1" x14ac:dyDescent="0.25">
      <c r="A469" s="97" t="s">
        <v>140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2.3567652133008821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2.407484555354837</v>
      </c>
      <c r="U469" s="99">
        <v>2.2762698863167157</v>
      </c>
      <c r="V469" s="99">
        <v>2.1811738234644795</v>
      </c>
      <c r="W469" s="99">
        <v>2.0173310415735473</v>
      </c>
      <c r="DA469" s="63" t="s">
        <v>4790</v>
      </c>
    </row>
    <row r="470" spans="1:105" ht="12" customHeight="1" x14ac:dyDescent="0.25">
      <c r="A470" s="100" t="s">
        <v>50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2.3567652133008821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2.407484555354837</v>
      </c>
      <c r="U470" s="102">
        <v>2.2762698863167157</v>
      </c>
      <c r="V470" s="102">
        <v>2.1811738234644795</v>
      </c>
      <c r="W470" s="102">
        <v>2.0173310415735473</v>
      </c>
      <c r="DA470" s="131" t="s">
        <v>4791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4792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4793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4794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4795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4796</v>
      </c>
    </row>
    <row r="476" spans="1:105" ht="12" customHeight="1" x14ac:dyDescent="0.25">
      <c r="A476" s="121" t="s">
        <v>54</v>
      </c>
      <c r="B476" s="123"/>
      <c r="C476" s="123">
        <v>1.43549564148716</v>
      </c>
      <c r="D476" s="123">
        <v>1.2678726386079355</v>
      </c>
      <c r="E476" s="123">
        <v>1.0188174490155346</v>
      </c>
      <c r="F476" s="123">
        <v>1.5558695538903413</v>
      </c>
      <c r="G476" s="123">
        <v>2.0066158657224578</v>
      </c>
      <c r="H476" s="123">
        <v>2.0660001790148055</v>
      </c>
      <c r="I476" s="123">
        <v>2.1831949823160399</v>
      </c>
      <c r="J476" s="123">
        <v>1.659750677960647</v>
      </c>
      <c r="K476" s="123">
        <v>1.6584001750210688</v>
      </c>
      <c r="L476" s="123">
        <v>1.3713247353131479</v>
      </c>
      <c r="M476" s="123">
        <v>1.4426524190118648</v>
      </c>
      <c r="N476" s="123">
        <v>1.8974232616114963</v>
      </c>
      <c r="O476" s="123">
        <v>1.9175012300253371</v>
      </c>
      <c r="P476" s="123">
        <v>1.9413444378217937</v>
      </c>
      <c r="Q476" s="123">
        <v>1.7905266899361516</v>
      </c>
      <c r="R476" s="123">
        <v>1.622636282013548</v>
      </c>
      <c r="S476" s="123">
        <v>1.7235107145505022</v>
      </c>
      <c r="T476" s="123">
        <v>1.8838577253759288</v>
      </c>
      <c r="U476" s="123">
        <v>1.9767337721792917</v>
      </c>
      <c r="V476" s="123">
        <v>1.8784838254297638</v>
      </c>
      <c r="W476" s="123">
        <v>2.2576294910160151</v>
      </c>
      <c r="DA476" s="130" t="s">
        <v>4797</v>
      </c>
    </row>
    <row r="477" spans="1:105" ht="12" customHeight="1" x14ac:dyDescent="0.25">
      <c r="A477" s="97" t="s">
        <v>50</v>
      </c>
      <c r="B477" s="99"/>
      <c r="C477" s="99">
        <v>1.8675943295307695</v>
      </c>
      <c r="D477" s="99">
        <v>2.0178818051084044</v>
      </c>
      <c r="E477" s="99">
        <v>2.6764172668582695</v>
      </c>
      <c r="F477" s="99">
        <v>2.6841024467698871</v>
      </c>
      <c r="G477" s="99">
        <v>2.6188037569598182</v>
      </c>
      <c r="H477" s="99">
        <v>2.6450691128004276</v>
      </c>
      <c r="I477" s="99">
        <v>2.7508256777182103</v>
      </c>
      <c r="J477" s="99">
        <v>2.8305477778193739</v>
      </c>
      <c r="K477" s="99">
        <v>2.9177478079276926</v>
      </c>
      <c r="L477" s="99">
        <v>2.9526721778364178</v>
      </c>
      <c r="M477" s="99">
        <v>2.8234768772089356</v>
      </c>
      <c r="N477" s="99">
        <v>2.8309149197305215</v>
      </c>
      <c r="O477" s="99">
        <v>2.7176096569423844</v>
      </c>
      <c r="P477" s="99">
        <v>2.6899674563282368</v>
      </c>
      <c r="Q477" s="99">
        <v>2.6737461334024153</v>
      </c>
      <c r="R477" s="99">
        <v>2.7043938033559138</v>
      </c>
      <c r="S477" s="99">
        <v>2.7198017183202015</v>
      </c>
      <c r="T477" s="99">
        <v>2.7905742941316327</v>
      </c>
      <c r="U477" s="99">
        <v>2.907969624390923</v>
      </c>
      <c r="V477" s="99">
        <v>2.7538937634941196</v>
      </c>
      <c r="W477" s="99">
        <v>2.656735496024123</v>
      </c>
      <c r="DA477" s="63" t="s">
        <v>4798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4799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309542</v>
      </c>
      <c r="C5" s="120">
        <v>313615</v>
      </c>
      <c r="D5" s="120">
        <v>325048</v>
      </c>
      <c r="E5" s="120">
        <v>330790</v>
      </c>
      <c r="F5" s="120">
        <v>326993</v>
      </c>
      <c r="G5" s="120">
        <v>298054</v>
      </c>
      <c r="H5" s="120">
        <v>265637</v>
      </c>
      <c r="I5" s="120">
        <v>222776</v>
      </c>
      <c r="J5" s="120">
        <v>170868</v>
      </c>
      <c r="K5" s="120">
        <v>121078</v>
      </c>
      <c r="L5" s="120">
        <v>81097</v>
      </c>
      <c r="M5" s="120">
        <v>64715</v>
      </c>
      <c r="N5" s="120">
        <v>55026</v>
      </c>
      <c r="O5" s="120">
        <v>53191</v>
      </c>
      <c r="P5" s="120">
        <v>50823</v>
      </c>
      <c r="Q5" s="120">
        <v>50320</v>
      </c>
      <c r="R5" s="120">
        <v>48821</v>
      </c>
      <c r="S5" s="120">
        <v>48587</v>
      </c>
      <c r="T5" s="120">
        <v>48681</v>
      </c>
      <c r="U5" s="120">
        <v>49739</v>
      </c>
      <c r="V5" s="120">
        <v>52066</v>
      </c>
      <c r="W5" s="120">
        <v>51721</v>
      </c>
      <c r="DA5" s="129" t="s">
        <v>337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215</v>
      </c>
      <c r="B7" s="52">
        <v>309542</v>
      </c>
      <c r="C7" s="52">
        <v>313615</v>
      </c>
      <c r="D7" s="52">
        <v>325048</v>
      </c>
      <c r="E7" s="52">
        <v>330790</v>
      </c>
      <c r="F7" s="52">
        <v>326993</v>
      </c>
      <c r="G7" s="52">
        <v>298054</v>
      </c>
      <c r="H7" s="52">
        <v>265637</v>
      </c>
      <c r="I7" s="52">
        <v>222776</v>
      </c>
      <c r="J7" s="52">
        <v>170868</v>
      </c>
      <c r="K7" s="52">
        <v>121078</v>
      </c>
      <c r="L7" s="52">
        <v>81097</v>
      </c>
      <c r="M7" s="52">
        <v>64715</v>
      </c>
      <c r="N7" s="52">
        <v>55026</v>
      </c>
      <c r="O7" s="52">
        <v>53191</v>
      </c>
      <c r="P7" s="52">
        <v>50823</v>
      </c>
      <c r="Q7" s="52">
        <v>50320</v>
      </c>
      <c r="R7" s="52">
        <v>48821</v>
      </c>
      <c r="S7" s="52">
        <v>48587</v>
      </c>
      <c r="T7" s="52">
        <v>48681</v>
      </c>
      <c r="U7" s="52">
        <v>49739</v>
      </c>
      <c r="V7" s="52">
        <v>52066</v>
      </c>
      <c r="W7" s="52">
        <v>51721</v>
      </c>
      <c r="DA7" s="63" t="s">
        <v>1076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208</v>
      </c>
      <c r="C9" s="52">
        <v>213</v>
      </c>
      <c r="D9" s="52">
        <v>222</v>
      </c>
      <c r="E9" s="52">
        <v>256</v>
      </c>
      <c r="F9" s="52">
        <v>308</v>
      </c>
      <c r="G9" s="52">
        <v>314</v>
      </c>
      <c r="H9" s="52">
        <v>290</v>
      </c>
      <c r="I9" s="52">
        <v>264</v>
      </c>
      <c r="J9" s="52">
        <v>240</v>
      </c>
      <c r="K9" s="52">
        <v>192</v>
      </c>
      <c r="L9" s="52">
        <v>143</v>
      </c>
      <c r="M9" s="52">
        <v>91</v>
      </c>
      <c r="N9" s="52">
        <v>78</v>
      </c>
      <c r="O9" s="52">
        <v>228</v>
      </c>
      <c r="P9" s="52">
        <v>426</v>
      </c>
      <c r="Q9" s="52">
        <v>618</v>
      </c>
      <c r="R9" s="52">
        <v>665</v>
      </c>
      <c r="S9" s="52">
        <v>839</v>
      </c>
      <c r="T9" s="52">
        <v>1138</v>
      </c>
      <c r="U9" s="52">
        <v>1507</v>
      </c>
      <c r="V9" s="52">
        <v>1904</v>
      </c>
      <c r="W9" s="52">
        <v>2022</v>
      </c>
      <c r="DA9" s="63" t="s">
        <v>1077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138</v>
      </c>
      <c r="B11" s="52">
        <v>300052</v>
      </c>
      <c r="C11" s="52">
        <v>304412</v>
      </c>
      <c r="D11" s="52">
        <v>316190</v>
      </c>
      <c r="E11" s="52">
        <v>322274</v>
      </c>
      <c r="F11" s="52">
        <v>318922</v>
      </c>
      <c r="G11" s="52">
        <v>290724</v>
      </c>
      <c r="H11" s="52">
        <v>258992</v>
      </c>
      <c r="I11" s="52">
        <v>217106</v>
      </c>
      <c r="J11" s="52">
        <v>166460</v>
      </c>
      <c r="K11" s="52">
        <v>117791</v>
      </c>
      <c r="L11" s="52">
        <v>78863</v>
      </c>
      <c r="M11" s="52">
        <v>62805</v>
      </c>
      <c r="N11" s="52">
        <v>53207</v>
      </c>
      <c r="O11" s="52">
        <v>51192</v>
      </c>
      <c r="P11" s="52">
        <v>48779</v>
      </c>
      <c r="Q11" s="52">
        <v>48267</v>
      </c>
      <c r="R11" s="52">
        <v>46955</v>
      </c>
      <c r="S11" s="52">
        <v>46852</v>
      </c>
      <c r="T11" s="52">
        <v>46857</v>
      </c>
      <c r="U11" s="52">
        <v>47921</v>
      </c>
      <c r="V11" s="52">
        <v>50071</v>
      </c>
      <c r="W11" s="52">
        <v>49181</v>
      </c>
      <c r="DA11" s="63" t="s">
        <v>1078</v>
      </c>
    </row>
    <row r="12" spans="1:105" ht="12" customHeight="1" x14ac:dyDescent="0.25">
      <c r="A12" s="97" t="s">
        <v>137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142</v>
      </c>
      <c r="L12" s="52">
        <v>95</v>
      </c>
      <c r="M12" s="52">
        <v>108</v>
      </c>
      <c r="N12" s="52">
        <v>97</v>
      </c>
      <c r="O12" s="52">
        <v>169</v>
      </c>
      <c r="P12" s="52">
        <v>240</v>
      </c>
      <c r="Q12" s="52">
        <v>324</v>
      </c>
      <c r="R12" s="52">
        <v>337</v>
      </c>
      <c r="S12" s="52">
        <v>361</v>
      </c>
      <c r="T12" s="52">
        <v>529</v>
      </c>
      <c r="U12" s="52">
        <v>505</v>
      </c>
      <c r="V12" s="52">
        <v>594</v>
      </c>
      <c r="W12" s="52">
        <v>913</v>
      </c>
      <c r="DA12" s="63" t="s">
        <v>1079</v>
      </c>
    </row>
    <row r="13" spans="1:105" ht="12" customHeight="1" x14ac:dyDescent="0.25">
      <c r="A13" s="97" t="s">
        <v>122</v>
      </c>
      <c r="B13" s="52">
        <v>9490</v>
      </c>
      <c r="C13" s="52">
        <v>9203</v>
      </c>
      <c r="D13" s="52">
        <v>8858</v>
      </c>
      <c r="E13" s="52">
        <v>8516</v>
      </c>
      <c r="F13" s="52">
        <v>8071</v>
      </c>
      <c r="G13" s="52">
        <v>7330</v>
      </c>
      <c r="H13" s="52">
        <v>6645</v>
      </c>
      <c r="I13" s="52">
        <v>5670</v>
      </c>
      <c r="J13" s="52">
        <v>4408</v>
      </c>
      <c r="K13" s="52">
        <v>3145</v>
      </c>
      <c r="L13" s="52">
        <v>2139</v>
      </c>
      <c r="M13" s="52">
        <v>1801</v>
      </c>
      <c r="N13" s="52">
        <v>1592</v>
      </c>
      <c r="O13" s="52">
        <v>1127</v>
      </c>
      <c r="P13" s="52">
        <v>788</v>
      </c>
      <c r="Q13" s="52">
        <v>723</v>
      </c>
      <c r="R13" s="52">
        <v>597</v>
      </c>
      <c r="S13" s="52">
        <v>576</v>
      </c>
      <c r="T13" s="52">
        <v>426</v>
      </c>
      <c r="U13" s="52">
        <v>320</v>
      </c>
      <c r="V13" s="52">
        <v>121</v>
      </c>
      <c r="W13" s="52">
        <v>141</v>
      </c>
      <c r="DA13" s="63" t="s">
        <v>1080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0</v>
      </c>
      <c r="M14" s="52">
        <v>1</v>
      </c>
      <c r="N14" s="52">
        <v>130</v>
      </c>
      <c r="O14" s="52">
        <v>703</v>
      </c>
      <c r="P14" s="52">
        <v>1016</v>
      </c>
      <c r="Q14" s="52">
        <v>1006</v>
      </c>
      <c r="R14" s="52">
        <v>932</v>
      </c>
      <c r="S14" s="52">
        <v>798</v>
      </c>
      <c r="T14" s="52">
        <v>869</v>
      </c>
      <c r="U14" s="52">
        <v>993</v>
      </c>
      <c r="V14" s="52">
        <v>1280</v>
      </c>
      <c r="W14" s="52">
        <v>1486</v>
      </c>
      <c r="DA14" s="63" t="s">
        <v>1081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262133</v>
      </c>
      <c r="C16" s="52">
        <v>261510</v>
      </c>
      <c r="D16" s="52">
        <v>258042</v>
      </c>
      <c r="E16" s="52">
        <v>237399</v>
      </c>
      <c r="F16" s="52">
        <v>221838</v>
      </c>
      <c r="G16" s="52">
        <v>196424</v>
      </c>
      <c r="H16" s="52">
        <v>169751</v>
      </c>
      <c r="I16" s="52">
        <v>139031</v>
      </c>
      <c r="J16" s="52">
        <v>106119</v>
      </c>
      <c r="K16" s="52">
        <v>73857</v>
      </c>
      <c r="L16" s="52">
        <v>49280</v>
      </c>
      <c r="M16" s="52">
        <v>42297</v>
      </c>
      <c r="N16" s="52">
        <v>36375</v>
      </c>
      <c r="O16" s="52">
        <v>33770</v>
      </c>
      <c r="P16" s="52">
        <v>32083</v>
      </c>
      <c r="Q16" s="52">
        <v>31890</v>
      </c>
      <c r="R16" s="52">
        <v>31232</v>
      </c>
      <c r="S16" s="52">
        <v>31326</v>
      </c>
      <c r="T16" s="52">
        <v>32225</v>
      </c>
      <c r="U16" s="52">
        <v>33466</v>
      </c>
      <c r="V16" s="52">
        <v>35069</v>
      </c>
      <c r="W16" s="52">
        <v>35907</v>
      </c>
      <c r="DA16" s="63" t="s">
        <v>1082</v>
      </c>
    </row>
    <row r="17" spans="1:105" ht="12" customHeight="1" x14ac:dyDescent="0.25">
      <c r="A17" s="109" t="s">
        <v>120</v>
      </c>
      <c r="B17" s="36">
        <v>47409</v>
      </c>
      <c r="C17" s="36">
        <v>52105</v>
      </c>
      <c r="D17" s="36">
        <v>67006</v>
      </c>
      <c r="E17" s="36">
        <v>93391</v>
      </c>
      <c r="F17" s="36">
        <v>105155</v>
      </c>
      <c r="G17" s="36">
        <v>101630</v>
      </c>
      <c r="H17" s="36">
        <v>95886</v>
      </c>
      <c r="I17" s="36">
        <v>83745</v>
      </c>
      <c r="J17" s="36">
        <v>64749</v>
      </c>
      <c r="K17" s="36">
        <v>47221</v>
      </c>
      <c r="L17" s="36">
        <v>31817</v>
      </c>
      <c r="M17" s="36">
        <v>22418</v>
      </c>
      <c r="N17" s="36">
        <v>18651</v>
      </c>
      <c r="O17" s="36">
        <v>19421</v>
      </c>
      <c r="P17" s="36">
        <v>18740</v>
      </c>
      <c r="Q17" s="36">
        <v>18430</v>
      </c>
      <c r="R17" s="36">
        <v>17589</v>
      </c>
      <c r="S17" s="36">
        <v>17261</v>
      </c>
      <c r="T17" s="36">
        <v>16456</v>
      </c>
      <c r="U17" s="36">
        <v>16273</v>
      </c>
      <c r="V17" s="36">
        <v>16997</v>
      </c>
      <c r="W17" s="36">
        <v>15814</v>
      </c>
      <c r="DA17" s="60" t="s">
        <v>1083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1156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215</v>
      </c>
      <c r="B21" s="52"/>
      <c r="C21" s="52">
        <v>24183</v>
      </c>
      <c r="D21" s="52">
        <v>24189</v>
      </c>
      <c r="E21" s="52">
        <v>24241</v>
      </c>
      <c r="F21" s="52">
        <v>24382</v>
      </c>
      <c r="G21" s="52">
        <v>28939</v>
      </c>
      <c r="H21" s="52">
        <v>32418</v>
      </c>
      <c r="I21" s="52">
        <v>42861</v>
      </c>
      <c r="J21" s="52">
        <v>51908</v>
      </c>
      <c r="K21" s="52">
        <v>49791</v>
      </c>
      <c r="L21" s="52">
        <v>39981</v>
      </c>
      <c r="M21" s="52">
        <v>16382</v>
      </c>
      <c r="N21" s="52">
        <v>15570</v>
      </c>
      <c r="O21" s="52">
        <v>19347</v>
      </c>
      <c r="P21" s="52">
        <v>2368</v>
      </c>
      <c r="Q21" s="52">
        <v>503</v>
      </c>
      <c r="R21" s="52">
        <v>1918</v>
      </c>
      <c r="S21" s="52">
        <v>7480</v>
      </c>
      <c r="T21" s="52">
        <v>8421</v>
      </c>
      <c r="U21" s="52">
        <v>6941</v>
      </c>
      <c r="V21" s="52">
        <v>4435</v>
      </c>
      <c r="W21" s="52">
        <v>1166</v>
      </c>
      <c r="DA21" s="63" t="s">
        <v>1157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32</v>
      </c>
      <c r="D23" s="52">
        <v>33</v>
      </c>
      <c r="E23" s="52">
        <v>32</v>
      </c>
      <c r="F23" s="52">
        <v>35</v>
      </c>
      <c r="G23" s="52">
        <v>36</v>
      </c>
      <c r="H23" s="52">
        <v>44</v>
      </c>
      <c r="I23" s="52">
        <v>33</v>
      </c>
      <c r="J23" s="52">
        <v>32</v>
      </c>
      <c r="K23" s="52">
        <v>52</v>
      </c>
      <c r="L23" s="52">
        <v>50</v>
      </c>
      <c r="M23" s="52">
        <v>54</v>
      </c>
      <c r="N23" s="52">
        <v>45</v>
      </c>
      <c r="O23" s="52">
        <v>34</v>
      </c>
      <c r="P23" s="52">
        <v>9</v>
      </c>
      <c r="Q23" s="52">
        <v>7</v>
      </c>
      <c r="R23" s="52">
        <v>13</v>
      </c>
      <c r="S23" s="52">
        <v>40</v>
      </c>
      <c r="T23" s="52">
        <v>69</v>
      </c>
      <c r="U23" s="52">
        <v>104</v>
      </c>
      <c r="V23" s="52">
        <v>144</v>
      </c>
      <c r="W23" s="52">
        <v>181</v>
      </c>
      <c r="DA23" s="63" t="s">
        <v>1158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138</v>
      </c>
      <c r="B25" s="52"/>
      <c r="C25" s="52">
        <v>23442</v>
      </c>
      <c r="D25" s="52">
        <v>23447</v>
      </c>
      <c r="E25" s="52">
        <v>23498</v>
      </c>
      <c r="F25" s="52">
        <v>23637</v>
      </c>
      <c r="G25" s="52">
        <v>32416</v>
      </c>
      <c r="H25" s="52">
        <v>44617</v>
      </c>
      <c r="I25" s="52">
        <v>71202</v>
      </c>
      <c r="J25" s="52">
        <v>89469</v>
      </c>
      <c r="K25" s="52">
        <v>82902</v>
      </c>
      <c r="L25" s="52">
        <v>64978</v>
      </c>
      <c r="M25" s="52">
        <v>28782</v>
      </c>
      <c r="N25" s="52">
        <v>23295</v>
      </c>
      <c r="O25" s="52">
        <v>19091</v>
      </c>
      <c r="P25" s="52">
        <v>4539</v>
      </c>
      <c r="Q25" s="52">
        <v>844</v>
      </c>
      <c r="R25" s="52">
        <v>4056</v>
      </c>
      <c r="S25" s="52">
        <v>7295</v>
      </c>
      <c r="T25" s="52">
        <v>8232</v>
      </c>
      <c r="U25" s="52">
        <v>6658</v>
      </c>
      <c r="V25" s="52">
        <v>4011</v>
      </c>
      <c r="W25" s="52">
        <v>1332</v>
      </c>
      <c r="DA25" s="63" t="s">
        <v>1159</v>
      </c>
    </row>
    <row r="26" spans="1:105" ht="12" customHeight="1" x14ac:dyDescent="0.25">
      <c r="A26" s="97" t="s">
        <v>137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47</v>
      </c>
      <c r="M26" s="52">
        <v>19</v>
      </c>
      <c r="N26" s="52">
        <v>25</v>
      </c>
      <c r="O26" s="52">
        <v>38</v>
      </c>
      <c r="P26" s="52">
        <v>4</v>
      </c>
      <c r="Q26" s="52">
        <v>1</v>
      </c>
      <c r="R26" s="52">
        <v>11</v>
      </c>
      <c r="S26" s="52">
        <v>46</v>
      </c>
      <c r="T26" s="52">
        <v>46</v>
      </c>
      <c r="U26" s="52">
        <v>39</v>
      </c>
      <c r="V26" s="52">
        <v>24</v>
      </c>
      <c r="W26" s="52">
        <v>6</v>
      </c>
      <c r="DA26" s="63" t="s">
        <v>1160</v>
      </c>
    </row>
    <row r="27" spans="1:105" ht="12" customHeight="1" x14ac:dyDescent="0.25">
      <c r="A27" s="97" t="s">
        <v>122</v>
      </c>
      <c r="B27" s="52"/>
      <c r="C27" s="52">
        <v>1483</v>
      </c>
      <c r="D27" s="52">
        <v>1485</v>
      </c>
      <c r="E27" s="52">
        <v>1501</v>
      </c>
      <c r="F27" s="52">
        <v>1544</v>
      </c>
      <c r="G27" s="52">
        <v>1631</v>
      </c>
      <c r="H27" s="52">
        <v>1768</v>
      </c>
      <c r="I27" s="52">
        <v>1075</v>
      </c>
      <c r="J27" s="52">
        <v>1262</v>
      </c>
      <c r="K27" s="52">
        <v>1263</v>
      </c>
      <c r="L27" s="52">
        <v>1006</v>
      </c>
      <c r="M27" s="52">
        <v>355</v>
      </c>
      <c r="N27" s="52">
        <v>849</v>
      </c>
      <c r="O27" s="52">
        <v>536</v>
      </c>
      <c r="P27" s="52">
        <v>381</v>
      </c>
      <c r="Q27" s="52">
        <v>65</v>
      </c>
      <c r="R27" s="52">
        <v>126</v>
      </c>
      <c r="S27" s="52">
        <v>50</v>
      </c>
      <c r="T27" s="52">
        <v>150</v>
      </c>
      <c r="U27" s="52">
        <v>175</v>
      </c>
      <c r="V27" s="52">
        <v>199</v>
      </c>
      <c r="W27" s="52">
        <v>25</v>
      </c>
      <c r="DA27" s="63" t="s">
        <v>1161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>
        <v>0</v>
      </c>
      <c r="N28" s="52">
        <v>0</v>
      </c>
      <c r="O28" s="52">
        <v>1</v>
      </c>
      <c r="P28" s="52">
        <v>2</v>
      </c>
      <c r="Q28" s="52">
        <v>10</v>
      </c>
      <c r="R28" s="52">
        <v>74</v>
      </c>
      <c r="S28" s="52">
        <v>150</v>
      </c>
      <c r="T28" s="52">
        <v>196</v>
      </c>
      <c r="U28" s="52">
        <v>197</v>
      </c>
      <c r="V28" s="52">
        <v>204</v>
      </c>
      <c r="W28" s="52">
        <v>205</v>
      </c>
      <c r="DA28" s="63" t="s">
        <v>1162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40958</v>
      </c>
      <c r="D30" s="52">
        <v>41037</v>
      </c>
      <c r="E30" s="52">
        <v>41585</v>
      </c>
      <c r="F30" s="52">
        <v>43006</v>
      </c>
      <c r="G30" s="52">
        <v>45779</v>
      </c>
      <c r="H30" s="52">
        <v>49988</v>
      </c>
      <c r="I30" s="52">
        <v>33356</v>
      </c>
      <c r="J30" s="52">
        <v>34686</v>
      </c>
      <c r="K30" s="52">
        <v>35900</v>
      </c>
      <c r="L30" s="52">
        <v>27522</v>
      </c>
      <c r="M30" s="52">
        <v>11289</v>
      </c>
      <c r="N30" s="52">
        <v>13950</v>
      </c>
      <c r="O30" s="52">
        <v>16129</v>
      </c>
      <c r="P30" s="52">
        <v>2708</v>
      </c>
      <c r="Q30" s="52">
        <v>2231</v>
      </c>
      <c r="R30" s="52">
        <v>3099</v>
      </c>
      <c r="S30" s="52">
        <v>7043</v>
      </c>
      <c r="T30" s="52">
        <v>7643</v>
      </c>
      <c r="U30" s="52">
        <v>7308</v>
      </c>
      <c r="V30" s="52">
        <v>7127</v>
      </c>
      <c r="W30" s="52">
        <v>5093</v>
      </c>
      <c r="DA30" s="63" t="s">
        <v>1163</v>
      </c>
    </row>
    <row r="31" spans="1:105" ht="12" customHeight="1" x14ac:dyDescent="0.25">
      <c r="A31" s="109" t="s">
        <v>120</v>
      </c>
      <c r="B31" s="36"/>
      <c r="C31" s="36">
        <v>7408</v>
      </c>
      <c r="D31" s="36">
        <v>7431</v>
      </c>
      <c r="E31" s="36">
        <v>7617</v>
      </c>
      <c r="F31" s="36">
        <v>8227</v>
      </c>
      <c r="G31" s="36">
        <v>9760</v>
      </c>
      <c r="H31" s="36">
        <v>12261</v>
      </c>
      <c r="I31" s="36">
        <v>12826</v>
      </c>
      <c r="J31" s="36">
        <v>20246</v>
      </c>
      <c r="K31" s="36">
        <v>20285</v>
      </c>
      <c r="L31" s="36">
        <v>18816</v>
      </c>
      <c r="M31" s="36">
        <v>13505</v>
      </c>
      <c r="N31" s="36">
        <v>7731</v>
      </c>
      <c r="O31" s="36">
        <v>4879</v>
      </c>
      <c r="P31" s="36">
        <v>1076</v>
      </c>
      <c r="Q31" s="36">
        <v>1309</v>
      </c>
      <c r="R31" s="36">
        <v>2459</v>
      </c>
      <c r="S31" s="36">
        <v>4436</v>
      </c>
      <c r="T31" s="36">
        <v>4898</v>
      </c>
      <c r="U31" s="36">
        <v>4200</v>
      </c>
      <c r="V31" s="36">
        <v>3362</v>
      </c>
      <c r="W31" s="36">
        <v>2228</v>
      </c>
      <c r="DA31" s="60" t="s">
        <v>1164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1243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215</v>
      </c>
      <c r="B35" s="52"/>
      <c r="C35" s="52">
        <v>28256</v>
      </c>
      <c r="D35" s="52">
        <v>35622</v>
      </c>
      <c r="E35" s="52">
        <v>29983</v>
      </c>
      <c r="F35" s="52">
        <v>20585</v>
      </c>
      <c r="G35" s="52">
        <v>0</v>
      </c>
      <c r="H35" s="52">
        <v>1</v>
      </c>
      <c r="I35" s="52">
        <v>0</v>
      </c>
      <c r="J35" s="52">
        <v>0</v>
      </c>
      <c r="K35" s="52">
        <v>1</v>
      </c>
      <c r="L35" s="52">
        <v>0</v>
      </c>
      <c r="M35" s="52">
        <v>0</v>
      </c>
      <c r="N35" s="52">
        <v>5881</v>
      </c>
      <c r="O35" s="52">
        <v>17512</v>
      </c>
      <c r="P35" s="52">
        <v>0</v>
      </c>
      <c r="Q35" s="52">
        <v>0</v>
      </c>
      <c r="R35" s="52">
        <v>419</v>
      </c>
      <c r="S35" s="52">
        <v>7246</v>
      </c>
      <c r="T35" s="52">
        <v>8515</v>
      </c>
      <c r="U35" s="52">
        <v>7999</v>
      </c>
      <c r="V35" s="52">
        <v>6762</v>
      </c>
      <c r="W35" s="52">
        <v>821</v>
      </c>
      <c r="DA35" s="63" t="s">
        <v>1244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37</v>
      </c>
      <c r="D37" s="52">
        <v>42</v>
      </c>
      <c r="E37" s="52">
        <v>66</v>
      </c>
      <c r="F37" s="52">
        <v>87</v>
      </c>
      <c r="G37" s="52">
        <v>42</v>
      </c>
      <c r="H37" s="52">
        <v>20</v>
      </c>
      <c r="I37" s="52">
        <v>7</v>
      </c>
      <c r="J37" s="52">
        <v>8</v>
      </c>
      <c r="K37" s="52">
        <v>4</v>
      </c>
      <c r="L37" s="52">
        <v>1</v>
      </c>
      <c r="M37" s="52">
        <v>2</v>
      </c>
      <c r="N37" s="52">
        <v>32</v>
      </c>
      <c r="O37" s="52">
        <v>184</v>
      </c>
      <c r="P37" s="52">
        <v>207</v>
      </c>
      <c r="Q37" s="52">
        <v>199</v>
      </c>
      <c r="R37" s="52">
        <v>60</v>
      </c>
      <c r="S37" s="52">
        <v>214</v>
      </c>
      <c r="T37" s="52">
        <v>368</v>
      </c>
      <c r="U37" s="52">
        <v>473</v>
      </c>
      <c r="V37" s="52">
        <v>541</v>
      </c>
      <c r="W37" s="52">
        <v>299</v>
      </c>
      <c r="DA37" s="63" t="s">
        <v>1245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138</v>
      </c>
      <c r="B39" s="52"/>
      <c r="C39" s="52">
        <v>27802</v>
      </c>
      <c r="D39" s="52">
        <v>35225</v>
      </c>
      <c r="E39" s="52">
        <v>29582</v>
      </c>
      <c r="F39" s="52">
        <v>20285</v>
      </c>
      <c r="G39" s="52">
        <v>4218</v>
      </c>
      <c r="H39" s="52">
        <v>12885</v>
      </c>
      <c r="I39" s="52">
        <v>29316</v>
      </c>
      <c r="J39" s="52">
        <v>38823</v>
      </c>
      <c r="K39" s="52">
        <v>34233</v>
      </c>
      <c r="L39" s="52">
        <v>26050</v>
      </c>
      <c r="M39" s="52">
        <v>12724</v>
      </c>
      <c r="N39" s="52">
        <v>13697</v>
      </c>
      <c r="O39" s="52">
        <v>17076</v>
      </c>
      <c r="P39" s="52">
        <v>2126</v>
      </c>
      <c r="Q39" s="52">
        <v>332</v>
      </c>
      <c r="R39" s="52">
        <v>2744</v>
      </c>
      <c r="S39" s="52">
        <v>7192</v>
      </c>
      <c r="T39" s="52">
        <v>8237</v>
      </c>
      <c r="U39" s="52">
        <v>7722</v>
      </c>
      <c r="V39" s="52">
        <v>6161</v>
      </c>
      <c r="W39" s="52">
        <v>442</v>
      </c>
      <c r="DA39" s="63" t="s">
        <v>1246</v>
      </c>
    </row>
    <row r="40" spans="1:105" ht="12" customHeight="1" x14ac:dyDescent="0.25">
      <c r="A40" s="97" t="s">
        <v>137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142</v>
      </c>
      <c r="L40" s="52">
        <v>0</v>
      </c>
      <c r="M40" s="52">
        <v>32</v>
      </c>
      <c r="N40" s="52">
        <v>14</v>
      </c>
      <c r="O40" s="52">
        <v>110</v>
      </c>
      <c r="P40" s="52">
        <v>75</v>
      </c>
      <c r="Q40" s="52">
        <v>85</v>
      </c>
      <c r="R40" s="52">
        <v>24</v>
      </c>
      <c r="S40" s="52">
        <v>70</v>
      </c>
      <c r="T40" s="52">
        <v>214</v>
      </c>
      <c r="U40" s="52">
        <v>15</v>
      </c>
      <c r="V40" s="52">
        <v>113</v>
      </c>
      <c r="W40" s="52">
        <v>325</v>
      </c>
      <c r="DA40" s="63" t="s">
        <v>1247</v>
      </c>
    </row>
    <row r="41" spans="1:105" ht="12" customHeight="1" x14ac:dyDescent="0.25">
      <c r="A41" s="97" t="s">
        <v>122</v>
      </c>
      <c r="B41" s="52"/>
      <c r="C41" s="52">
        <v>1196</v>
      </c>
      <c r="D41" s="52">
        <v>1140</v>
      </c>
      <c r="E41" s="52">
        <v>1159</v>
      </c>
      <c r="F41" s="52">
        <v>1099</v>
      </c>
      <c r="G41" s="52">
        <v>890</v>
      </c>
      <c r="H41" s="52">
        <v>1083</v>
      </c>
      <c r="I41" s="52">
        <v>100</v>
      </c>
      <c r="J41" s="52">
        <v>0</v>
      </c>
      <c r="K41" s="52">
        <v>0</v>
      </c>
      <c r="L41" s="52">
        <v>0</v>
      </c>
      <c r="M41" s="52">
        <v>17</v>
      </c>
      <c r="N41" s="52">
        <v>640</v>
      </c>
      <c r="O41" s="52">
        <v>71</v>
      </c>
      <c r="P41" s="52">
        <v>42</v>
      </c>
      <c r="Q41" s="52">
        <v>0</v>
      </c>
      <c r="R41" s="52">
        <v>0</v>
      </c>
      <c r="S41" s="52">
        <v>29</v>
      </c>
      <c r="T41" s="52">
        <v>0</v>
      </c>
      <c r="U41" s="52">
        <v>69</v>
      </c>
      <c r="V41" s="52">
        <v>0</v>
      </c>
      <c r="W41" s="52">
        <v>45</v>
      </c>
      <c r="DA41" s="63" t="s">
        <v>1248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0</v>
      </c>
      <c r="E42" s="52">
        <v>0</v>
      </c>
      <c r="F42" s="52">
        <v>0</v>
      </c>
      <c r="G42" s="52">
        <v>0</v>
      </c>
      <c r="H42" s="52">
        <v>0</v>
      </c>
      <c r="I42" s="52">
        <v>0</v>
      </c>
      <c r="J42" s="52">
        <v>0</v>
      </c>
      <c r="K42" s="52">
        <v>0</v>
      </c>
      <c r="L42" s="52">
        <v>0</v>
      </c>
      <c r="M42" s="52">
        <v>1</v>
      </c>
      <c r="N42" s="52">
        <v>129</v>
      </c>
      <c r="O42" s="52">
        <v>574</v>
      </c>
      <c r="P42" s="52">
        <v>315</v>
      </c>
      <c r="Q42" s="52">
        <v>0</v>
      </c>
      <c r="R42" s="52">
        <v>0</v>
      </c>
      <c r="S42" s="52">
        <v>16</v>
      </c>
      <c r="T42" s="52">
        <v>267</v>
      </c>
      <c r="U42" s="52">
        <v>321</v>
      </c>
      <c r="V42" s="52">
        <v>491</v>
      </c>
      <c r="W42" s="52">
        <v>411</v>
      </c>
      <c r="DA42" s="63" t="s">
        <v>1249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40335</v>
      </c>
      <c r="D44" s="52">
        <v>37569</v>
      </c>
      <c r="E44" s="52">
        <v>20942</v>
      </c>
      <c r="F44" s="52">
        <v>27445</v>
      </c>
      <c r="G44" s="52">
        <v>20365</v>
      </c>
      <c r="H44" s="52">
        <v>23315</v>
      </c>
      <c r="I44" s="52">
        <v>2636</v>
      </c>
      <c r="J44" s="52">
        <v>1774</v>
      </c>
      <c r="K44" s="52">
        <v>3638</v>
      </c>
      <c r="L44" s="52">
        <v>2945</v>
      </c>
      <c r="M44" s="52">
        <v>4306</v>
      </c>
      <c r="N44" s="52">
        <v>8028</v>
      </c>
      <c r="O44" s="52">
        <v>13524</v>
      </c>
      <c r="P44" s="52">
        <v>1021</v>
      </c>
      <c r="Q44" s="52">
        <v>2038</v>
      </c>
      <c r="R44" s="52">
        <v>2441</v>
      </c>
      <c r="S44" s="52">
        <v>7137</v>
      </c>
      <c r="T44" s="52">
        <v>8542</v>
      </c>
      <c r="U44" s="52">
        <v>8549</v>
      </c>
      <c r="V44" s="52">
        <v>8730</v>
      </c>
      <c r="W44" s="52">
        <v>5931</v>
      </c>
      <c r="DA44" s="63" t="s">
        <v>1250</v>
      </c>
    </row>
    <row r="45" spans="1:105" ht="12" customHeight="1" x14ac:dyDescent="0.25">
      <c r="A45" s="109" t="s">
        <v>120</v>
      </c>
      <c r="B45" s="36"/>
      <c r="C45" s="36">
        <v>12104</v>
      </c>
      <c r="D45" s="36">
        <v>22332</v>
      </c>
      <c r="E45" s="36">
        <v>34002</v>
      </c>
      <c r="F45" s="36">
        <v>19991</v>
      </c>
      <c r="G45" s="36">
        <v>6235</v>
      </c>
      <c r="H45" s="36">
        <v>6517</v>
      </c>
      <c r="I45" s="36">
        <v>685</v>
      </c>
      <c r="J45" s="36">
        <v>1250</v>
      </c>
      <c r="K45" s="36">
        <v>2757</v>
      </c>
      <c r="L45" s="36">
        <v>3412</v>
      </c>
      <c r="M45" s="36">
        <v>4106</v>
      </c>
      <c r="N45" s="36">
        <v>3964</v>
      </c>
      <c r="O45" s="36">
        <v>5649</v>
      </c>
      <c r="P45" s="36">
        <v>395</v>
      </c>
      <c r="Q45" s="36">
        <v>999</v>
      </c>
      <c r="R45" s="36">
        <v>1618</v>
      </c>
      <c r="S45" s="36">
        <v>4108</v>
      </c>
      <c r="T45" s="36">
        <v>4093</v>
      </c>
      <c r="U45" s="36">
        <v>4017</v>
      </c>
      <c r="V45" s="36">
        <v>4086</v>
      </c>
      <c r="W45" s="36">
        <v>1045</v>
      </c>
      <c r="DA45" s="60" t="s">
        <v>1251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1330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215</v>
      </c>
      <c r="B49" s="52"/>
      <c r="C49" s="52">
        <v>10216</v>
      </c>
      <c r="D49" s="52">
        <v>12942</v>
      </c>
      <c r="E49" s="52">
        <v>10873</v>
      </c>
      <c r="F49" s="52">
        <v>7459</v>
      </c>
      <c r="G49" s="52">
        <v>0</v>
      </c>
      <c r="H49" s="52">
        <v>0</v>
      </c>
      <c r="I49" s="52">
        <v>0</v>
      </c>
      <c r="J49" s="52">
        <v>0</v>
      </c>
      <c r="K49" s="52">
        <v>0</v>
      </c>
      <c r="L49" s="52">
        <v>0</v>
      </c>
      <c r="M49" s="52">
        <v>0</v>
      </c>
      <c r="N49" s="52">
        <v>1717</v>
      </c>
      <c r="O49" s="52">
        <v>4558</v>
      </c>
      <c r="P49" s="52">
        <v>0</v>
      </c>
      <c r="Q49" s="52">
        <v>0</v>
      </c>
      <c r="R49" s="52">
        <v>166</v>
      </c>
      <c r="S49" s="52">
        <v>2253</v>
      </c>
      <c r="T49" s="52">
        <v>2732</v>
      </c>
      <c r="U49" s="52">
        <v>2639</v>
      </c>
      <c r="V49" s="52">
        <v>2236</v>
      </c>
      <c r="W49" s="52">
        <v>317</v>
      </c>
      <c r="DA49" s="63" t="s">
        <v>1331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3</v>
      </c>
      <c r="D51" s="52">
        <v>7</v>
      </c>
      <c r="E51" s="52">
        <v>19</v>
      </c>
      <c r="F51" s="52">
        <v>28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31</v>
      </c>
      <c r="O51" s="52">
        <v>152</v>
      </c>
      <c r="P51" s="52">
        <v>0</v>
      </c>
      <c r="Q51" s="52">
        <v>0</v>
      </c>
      <c r="R51" s="52">
        <v>16</v>
      </c>
      <c r="S51" s="52">
        <v>186</v>
      </c>
      <c r="T51" s="52">
        <v>228</v>
      </c>
      <c r="U51" s="52">
        <v>170</v>
      </c>
      <c r="V51" s="52">
        <v>165</v>
      </c>
      <c r="W51" s="52">
        <v>11</v>
      </c>
      <c r="DA51" s="63" t="s">
        <v>1332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138</v>
      </c>
      <c r="B53" s="52"/>
      <c r="C53" s="52">
        <v>9784</v>
      </c>
      <c r="D53" s="52">
        <v>12528</v>
      </c>
      <c r="E53" s="52">
        <v>10453</v>
      </c>
      <c r="F53" s="52">
        <v>7061</v>
      </c>
      <c r="G53" s="52">
        <v>0</v>
      </c>
      <c r="H53" s="52">
        <v>0</v>
      </c>
      <c r="I53" s="52">
        <v>0</v>
      </c>
      <c r="J53" s="52">
        <v>0</v>
      </c>
      <c r="K53" s="52">
        <v>0</v>
      </c>
      <c r="L53" s="52">
        <v>0</v>
      </c>
      <c r="M53" s="52">
        <v>0</v>
      </c>
      <c r="N53" s="52">
        <v>1538</v>
      </c>
      <c r="O53" s="52">
        <v>4361</v>
      </c>
      <c r="P53" s="52">
        <v>0</v>
      </c>
      <c r="Q53" s="52">
        <v>0</v>
      </c>
      <c r="R53" s="52">
        <v>164</v>
      </c>
      <c r="S53" s="52">
        <v>2217</v>
      </c>
      <c r="T53" s="52">
        <v>2579</v>
      </c>
      <c r="U53" s="52">
        <v>2504</v>
      </c>
      <c r="V53" s="52">
        <v>2036</v>
      </c>
      <c r="W53" s="52">
        <v>84</v>
      </c>
      <c r="DA53" s="63" t="s">
        <v>1333</v>
      </c>
    </row>
    <row r="54" spans="1:105" ht="12" customHeight="1" x14ac:dyDescent="0.25">
      <c r="A54" s="108" t="s">
        <v>137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2</v>
      </c>
      <c r="O54" s="52">
        <v>29</v>
      </c>
      <c r="P54" s="52">
        <v>0</v>
      </c>
      <c r="Q54" s="52">
        <v>0</v>
      </c>
      <c r="R54" s="52">
        <v>2</v>
      </c>
      <c r="S54" s="52">
        <v>22</v>
      </c>
      <c r="T54" s="52">
        <v>67</v>
      </c>
      <c r="U54" s="52">
        <v>6</v>
      </c>
      <c r="V54" s="52">
        <v>37</v>
      </c>
      <c r="W54" s="52">
        <v>60</v>
      </c>
      <c r="DA54" s="63" t="s">
        <v>1334</v>
      </c>
    </row>
    <row r="55" spans="1:105" ht="12" customHeight="1" x14ac:dyDescent="0.25">
      <c r="A55" s="108" t="s">
        <v>122</v>
      </c>
      <c r="B55" s="52"/>
      <c r="C55" s="52">
        <v>432</v>
      </c>
      <c r="D55" s="52">
        <v>414</v>
      </c>
      <c r="E55" s="52">
        <v>420</v>
      </c>
      <c r="F55" s="52">
        <v>398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147</v>
      </c>
      <c r="O55" s="52">
        <v>19</v>
      </c>
      <c r="P55" s="52">
        <v>0</v>
      </c>
      <c r="Q55" s="52">
        <v>0</v>
      </c>
      <c r="R55" s="52">
        <v>0</v>
      </c>
      <c r="S55" s="52">
        <v>9</v>
      </c>
      <c r="T55" s="52">
        <v>0</v>
      </c>
      <c r="U55" s="52">
        <v>23</v>
      </c>
      <c r="V55" s="52">
        <v>0</v>
      </c>
      <c r="W55" s="52">
        <v>18</v>
      </c>
      <c r="DA55" s="63" t="s">
        <v>1335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2">
        <v>0</v>
      </c>
      <c r="M56" s="52">
        <v>0</v>
      </c>
      <c r="N56" s="52">
        <v>30</v>
      </c>
      <c r="O56" s="52">
        <v>149</v>
      </c>
      <c r="P56" s="52">
        <v>0</v>
      </c>
      <c r="Q56" s="52">
        <v>0</v>
      </c>
      <c r="R56" s="52">
        <v>0</v>
      </c>
      <c r="S56" s="52">
        <v>5</v>
      </c>
      <c r="T56" s="52">
        <v>86</v>
      </c>
      <c r="U56" s="52">
        <v>106</v>
      </c>
      <c r="V56" s="52">
        <v>163</v>
      </c>
      <c r="W56" s="52">
        <v>155</v>
      </c>
      <c r="DA56" s="63" t="s">
        <v>1336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7858</v>
      </c>
      <c r="D58" s="52">
        <v>8117</v>
      </c>
      <c r="E58" s="52">
        <v>4144</v>
      </c>
      <c r="F58" s="52">
        <v>4315</v>
      </c>
      <c r="G58" s="52">
        <v>0</v>
      </c>
      <c r="H58" s="52">
        <v>0</v>
      </c>
      <c r="I58" s="52">
        <v>0</v>
      </c>
      <c r="J58" s="52">
        <v>0</v>
      </c>
      <c r="K58" s="52">
        <v>0</v>
      </c>
      <c r="L58" s="52">
        <v>0</v>
      </c>
      <c r="M58" s="52">
        <v>0</v>
      </c>
      <c r="N58" s="52">
        <v>1149</v>
      </c>
      <c r="O58" s="52">
        <v>3215</v>
      </c>
      <c r="P58" s="52">
        <v>0</v>
      </c>
      <c r="Q58" s="52">
        <v>0</v>
      </c>
      <c r="R58" s="52">
        <v>100</v>
      </c>
      <c r="S58" s="52">
        <v>1430</v>
      </c>
      <c r="T58" s="52">
        <v>1847</v>
      </c>
      <c r="U58" s="52">
        <v>1796</v>
      </c>
      <c r="V58" s="52">
        <v>1523</v>
      </c>
      <c r="W58" s="52">
        <v>269</v>
      </c>
      <c r="DA58" s="63" t="s">
        <v>1337</v>
      </c>
    </row>
    <row r="59" spans="1:105" ht="12" customHeight="1" x14ac:dyDescent="0.25">
      <c r="A59" s="115" t="s">
        <v>120</v>
      </c>
      <c r="B59" s="36"/>
      <c r="C59" s="36">
        <v>2358</v>
      </c>
      <c r="D59" s="36">
        <v>4825</v>
      </c>
      <c r="E59" s="36">
        <v>6729</v>
      </c>
      <c r="F59" s="36">
        <v>3144</v>
      </c>
      <c r="G59" s="36">
        <v>0</v>
      </c>
      <c r="H59" s="36">
        <v>0</v>
      </c>
      <c r="I59" s="36">
        <v>0</v>
      </c>
      <c r="J59" s="36">
        <v>0</v>
      </c>
      <c r="K59" s="36">
        <v>0</v>
      </c>
      <c r="L59" s="36">
        <v>0</v>
      </c>
      <c r="M59" s="36">
        <v>0</v>
      </c>
      <c r="N59" s="36">
        <v>568</v>
      </c>
      <c r="O59" s="36">
        <v>1343</v>
      </c>
      <c r="P59" s="36">
        <v>0</v>
      </c>
      <c r="Q59" s="36">
        <v>0</v>
      </c>
      <c r="R59" s="36">
        <v>66</v>
      </c>
      <c r="S59" s="36">
        <v>823</v>
      </c>
      <c r="T59" s="36">
        <v>885</v>
      </c>
      <c r="U59" s="36">
        <v>843</v>
      </c>
      <c r="V59" s="36">
        <v>713</v>
      </c>
      <c r="W59" s="36">
        <v>48</v>
      </c>
      <c r="DA59" s="60" t="s">
        <v>1338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1417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215</v>
      </c>
      <c r="B63" s="52"/>
      <c r="C63" s="52">
        <v>18040</v>
      </c>
      <c r="D63" s="52">
        <v>22680</v>
      </c>
      <c r="E63" s="52">
        <v>19110</v>
      </c>
      <c r="F63" s="52">
        <v>13126</v>
      </c>
      <c r="G63" s="52">
        <v>0</v>
      </c>
      <c r="H63" s="52">
        <v>1</v>
      </c>
      <c r="I63" s="52">
        <v>0</v>
      </c>
      <c r="J63" s="52">
        <v>0</v>
      </c>
      <c r="K63" s="52">
        <v>1</v>
      </c>
      <c r="L63" s="52">
        <v>0</v>
      </c>
      <c r="M63" s="52">
        <v>0</v>
      </c>
      <c r="N63" s="52">
        <v>4164</v>
      </c>
      <c r="O63" s="52">
        <v>12954</v>
      </c>
      <c r="P63" s="52">
        <v>0</v>
      </c>
      <c r="Q63" s="52">
        <v>0</v>
      </c>
      <c r="R63" s="52">
        <v>253</v>
      </c>
      <c r="S63" s="52">
        <v>4993</v>
      </c>
      <c r="T63" s="52">
        <v>5783</v>
      </c>
      <c r="U63" s="52">
        <v>5360</v>
      </c>
      <c r="V63" s="52">
        <v>4526</v>
      </c>
      <c r="W63" s="52">
        <v>504</v>
      </c>
      <c r="DA63" s="63" t="s">
        <v>1418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34</v>
      </c>
      <c r="D65" s="52">
        <v>35</v>
      </c>
      <c r="E65" s="52">
        <v>47</v>
      </c>
      <c r="F65" s="52">
        <v>59</v>
      </c>
      <c r="G65" s="52">
        <v>42</v>
      </c>
      <c r="H65" s="52">
        <v>20</v>
      </c>
      <c r="I65" s="52">
        <v>7</v>
      </c>
      <c r="J65" s="52">
        <v>8</v>
      </c>
      <c r="K65" s="52">
        <v>4</v>
      </c>
      <c r="L65" s="52">
        <v>1</v>
      </c>
      <c r="M65" s="52">
        <v>2</v>
      </c>
      <c r="N65" s="52">
        <v>1</v>
      </c>
      <c r="O65" s="52">
        <v>32</v>
      </c>
      <c r="P65" s="52">
        <v>207</v>
      </c>
      <c r="Q65" s="52">
        <v>199</v>
      </c>
      <c r="R65" s="52">
        <v>44</v>
      </c>
      <c r="S65" s="52">
        <v>28</v>
      </c>
      <c r="T65" s="52">
        <v>140</v>
      </c>
      <c r="U65" s="52">
        <v>303</v>
      </c>
      <c r="V65" s="52">
        <v>376</v>
      </c>
      <c r="W65" s="52">
        <v>288</v>
      </c>
      <c r="DA65" s="63" t="s">
        <v>1419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138</v>
      </c>
      <c r="B67" s="52"/>
      <c r="C67" s="52">
        <f t="shared" ref="C67:Q67" si="0">C39-C53</f>
        <v>18018</v>
      </c>
      <c r="D67" s="52">
        <f t="shared" si="0"/>
        <v>22697</v>
      </c>
      <c r="E67" s="52">
        <f t="shared" si="0"/>
        <v>19129</v>
      </c>
      <c r="F67" s="52">
        <f t="shared" si="0"/>
        <v>13224</v>
      </c>
      <c r="G67" s="52">
        <f t="shared" si="0"/>
        <v>4218</v>
      </c>
      <c r="H67" s="52">
        <f t="shared" si="0"/>
        <v>12885</v>
      </c>
      <c r="I67" s="52">
        <f t="shared" si="0"/>
        <v>29316</v>
      </c>
      <c r="J67" s="52">
        <f t="shared" si="0"/>
        <v>38823</v>
      </c>
      <c r="K67" s="52">
        <f t="shared" si="0"/>
        <v>34233</v>
      </c>
      <c r="L67" s="52">
        <f t="shared" si="0"/>
        <v>26050</v>
      </c>
      <c r="M67" s="52">
        <f t="shared" si="0"/>
        <v>12724</v>
      </c>
      <c r="N67" s="52">
        <f t="shared" si="0"/>
        <v>12159</v>
      </c>
      <c r="O67" s="52">
        <f t="shared" si="0"/>
        <v>12715</v>
      </c>
      <c r="P67" s="52">
        <f t="shared" si="0"/>
        <v>2126</v>
      </c>
      <c r="Q67" s="52">
        <f t="shared" si="0"/>
        <v>332</v>
      </c>
      <c r="R67" s="52">
        <f t="shared" ref="R67:V67" si="1">R39-R53</f>
        <v>2580</v>
      </c>
      <c r="S67" s="52">
        <f t="shared" si="1"/>
        <v>4975</v>
      </c>
      <c r="T67" s="52">
        <f t="shared" si="1"/>
        <v>5658</v>
      </c>
      <c r="U67" s="52">
        <f t="shared" si="1"/>
        <v>5218</v>
      </c>
      <c r="V67" s="52">
        <f t="shared" si="1"/>
        <v>4125</v>
      </c>
      <c r="W67" s="52">
        <f t="shared" ref="W67" si="2">W39-W53</f>
        <v>358</v>
      </c>
      <c r="DA67" s="63" t="s">
        <v>1420</v>
      </c>
    </row>
    <row r="68" spans="1:105" ht="12" customHeight="1" x14ac:dyDescent="0.25">
      <c r="A68" s="108" t="s">
        <v>137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142</v>
      </c>
      <c r="L68" s="52">
        <f t="shared" si="3"/>
        <v>0</v>
      </c>
      <c r="M68" s="52">
        <f t="shared" si="3"/>
        <v>32</v>
      </c>
      <c r="N68" s="52">
        <f t="shared" si="3"/>
        <v>12</v>
      </c>
      <c r="O68" s="52">
        <f t="shared" si="3"/>
        <v>81</v>
      </c>
      <c r="P68" s="52">
        <f t="shared" si="3"/>
        <v>75</v>
      </c>
      <c r="Q68" s="52">
        <f t="shared" si="3"/>
        <v>85</v>
      </c>
      <c r="R68" s="52">
        <f t="shared" ref="R68:V68" si="4">R40-R54</f>
        <v>22</v>
      </c>
      <c r="S68" s="52">
        <f t="shared" si="4"/>
        <v>48</v>
      </c>
      <c r="T68" s="52">
        <f t="shared" si="4"/>
        <v>147</v>
      </c>
      <c r="U68" s="52">
        <f t="shared" si="4"/>
        <v>9</v>
      </c>
      <c r="V68" s="52">
        <f t="shared" si="4"/>
        <v>76</v>
      </c>
      <c r="W68" s="52">
        <f t="shared" ref="W68" si="5">W40-W54</f>
        <v>265</v>
      </c>
      <c r="DA68" s="63" t="s">
        <v>1421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764</v>
      </c>
      <c r="D69" s="52">
        <f t="shared" si="6"/>
        <v>726</v>
      </c>
      <c r="E69" s="52">
        <f t="shared" si="6"/>
        <v>739</v>
      </c>
      <c r="F69" s="52">
        <f t="shared" si="6"/>
        <v>701</v>
      </c>
      <c r="G69" s="52">
        <f t="shared" si="6"/>
        <v>890</v>
      </c>
      <c r="H69" s="52">
        <f t="shared" si="6"/>
        <v>1083</v>
      </c>
      <c r="I69" s="52">
        <f t="shared" si="6"/>
        <v>100</v>
      </c>
      <c r="J69" s="52">
        <f t="shared" si="6"/>
        <v>0</v>
      </c>
      <c r="K69" s="52">
        <f t="shared" si="6"/>
        <v>0</v>
      </c>
      <c r="L69" s="52">
        <f t="shared" si="6"/>
        <v>0</v>
      </c>
      <c r="M69" s="52">
        <f t="shared" si="6"/>
        <v>17</v>
      </c>
      <c r="N69" s="52">
        <f t="shared" si="6"/>
        <v>493</v>
      </c>
      <c r="O69" s="52">
        <f t="shared" si="6"/>
        <v>52</v>
      </c>
      <c r="P69" s="52">
        <f t="shared" si="6"/>
        <v>42</v>
      </c>
      <c r="Q69" s="52">
        <f t="shared" si="6"/>
        <v>0</v>
      </c>
      <c r="R69" s="52">
        <f t="shared" ref="R69:V69" si="7">R41-R55</f>
        <v>0</v>
      </c>
      <c r="S69" s="52">
        <f t="shared" si="7"/>
        <v>20</v>
      </c>
      <c r="T69" s="52">
        <f t="shared" si="7"/>
        <v>0</v>
      </c>
      <c r="U69" s="52">
        <f t="shared" si="7"/>
        <v>46</v>
      </c>
      <c r="V69" s="52">
        <f t="shared" si="7"/>
        <v>0</v>
      </c>
      <c r="W69" s="52">
        <f t="shared" ref="W69" si="8">W41-W55</f>
        <v>27</v>
      </c>
      <c r="DA69" s="63" t="s">
        <v>1422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0</v>
      </c>
      <c r="E70" s="52">
        <f t="shared" si="9"/>
        <v>0</v>
      </c>
      <c r="F70" s="52">
        <f t="shared" si="9"/>
        <v>0</v>
      </c>
      <c r="G70" s="52">
        <f t="shared" si="9"/>
        <v>0</v>
      </c>
      <c r="H70" s="52">
        <f t="shared" si="9"/>
        <v>0</v>
      </c>
      <c r="I70" s="52">
        <f t="shared" si="9"/>
        <v>0</v>
      </c>
      <c r="J70" s="52">
        <f t="shared" si="9"/>
        <v>0</v>
      </c>
      <c r="K70" s="52">
        <f t="shared" si="9"/>
        <v>0</v>
      </c>
      <c r="L70" s="52">
        <f t="shared" si="9"/>
        <v>0</v>
      </c>
      <c r="M70" s="52">
        <f t="shared" si="9"/>
        <v>1</v>
      </c>
      <c r="N70" s="52">
        <f t="shared" si="9"/>
        <v>99</v>
      </c>
      <c r="O70" s="52">
        <f t="shared" si="9"/>
        <v>425</v>
      </c>
      <c r="P70" s="52">
        <f t="shared" si="9"/>
        <v>315</v>
      </c>
      <c r="Q70" s="52">
        <f t="shared" si="9"/>
        <v>0</v>
      </c>
      <c r="R70" s="52">
        <f t="shared" ref="R70:V70" si="10">R42-R56</f>
        <v>0</v>
      </c>
      <c r="S70" s="52">
        <f t="shared" si="10"/>
        <v>11</v>
      </c>
      <c r="T70" s="52">
        <f t="shared" si="10"/>
        <v>181</v>
      </c>
      <c r="U70" s="52">
        <f t="shared" si="10"/>
        <v>215</v>
      </c>
      <c r="V70" s="52">
        <f t="shared" si="10"/>
        <v>328</v>
      </c>
      <c r="W70" s="52">
        <f t="shared" ref="W70" si="11">W42-W56</f>
        <v>256</v>
      </c>
      <c r="DA70" s="63" t="s">
        <v>1423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32477</v>
      </c>
      <c r="D72" s="52">
        <v>29452</v>
      </c>
      <c r="E72" s="52">
        <v>16798</v>
      </c>
      <c r="F72" s="52">
        <v>23130</v>
      </c>
      <c r="G72" s="52">
        <v>20365</v>
      </c>
      <c r="H72" s="52">
        <v>23315</v>
      </c>
      <c r="I72" s="52">
        <v>2636</v>
      </c>
      <c r="J72" s="52">
        <v>1774</v>
      </c>
      <c r="K72" s="52">
        <v>3638</v>
      </c>
      <c r="L72" s="52">
        <v>2945</v>
      </c>
      <c r="M72" s="52">
        <v>4306</v>
      </c>
      <c r="N72" s="52">
        <v>6879</v>
      </c>
      <c r="O72" s="52">
        <v>10309</v>
      </c>
      <c r="P72" s="52">
        <v>1021</v>
      </c>
      <c r="Q72" s="52">
        <v>2038</v>
      </c>
      <c r="R72" s="52">
        <v>2341</v>
      </c>
      <c r="S72" s="52">
        <v>5707</v>
      </c>
      <c r="T72" s="52">
        <v>6695</v>
      </c>
      <c r="U72" s="52">
        <v>6753</v>
      </c>
      <c r="V72" s="52">
        <v>7207</v>
      </c>
      <c r="W72" s="52">
        <v>5662</v>
      </c>
      <c r="DA72" s="63" t="s">
        <v>1424</v>
      </c>
    </row>
    <row r="73" spans="1:105" ht="12" customHeight="1" x14ac:dyDescent="0.25">
      <c r="A73" s="115" t="s">
        <v>120</v>
      </c>
      <c r="B73" s="36"/>
      <c r="C73" s="36">
        <v>9746</v>
      </c>
      <c r="D73" s="36">
        <v>17507</v>
      </c>
      <c r="E73" s="36">
        <v>27273</v>
      </c>
      <c r="F73" s="36">
        <v>16847</v>
      </c>
      <c r="G73" s="36">
        <v>6235</v>
      </c>
      <c r="H73" s="36">
        <v>6517</v>
      </c>
      <c r="I73" s="36">
        <v>685</v>
      </c>
      <c r="J73" s="36">
        <v>1250</v>
      </c>
      <c r="K73" s="36">
        <v>2757</v>
      </c>
      <c r="L73" s="36">
        <v>3412</v>
      </c>
      <c r="M73" s="36">
        <v>4106</v>
      </c>
      <c r="N73" s="36">
        <v>3396</v>
      </c>
      <c r="O73" s="36">
        <v>4306</v>
      </c>
      <c r="P73" s="36">
        <v>395</v>
      </c>
      <c r="Q73" s="36">
        <v>999</v>
      </c>
      <c r="R73" s="36">
        <v>1552</v>
      </c>
      <c r="S73" s="36">
        <v>3285</v>
      </c>
      <c r="T73" s="36">
        <v>3208</v>
      </c>
      <c r="U73" s="36">
        <v>3174</v>
      </c>
      <c r="V73" s="36">
        <v>3373</v>
      </c>
      <c r="W73" s="36">
        <v>997</v>
      </c>
      <c r="DA73" s="60" t="s">
        <v>1425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1504</v>
      </c>
    </row>
    <row r="78" spans="1:105" ht="12.95" customHeight="1" x14ac:dyDescent="0.25">
      <c r="A78" s="127" t="s">
        <v>57</v>
      </c>
      <c r="B78" s="128">
        <f>RES_hhdet_numvin!B44</f>
        <v>0</v>
      </c>
      <c r="C78" s="128">
        <f>RES_hhdet_numvin!C44</f>
        <v>0</v>
      </c>
      <c r="D78" s="128">
        <f>RES_hhdet_numvin!D44</f>
        <v>0</v>
      </c>
      <c r="E78" s="128">
        <f>RES_hhdet_numvin!E44</f>
        <v>0</v>
      </c>
      <c r="F78" s="128">
        <f>RES_hhdet_numvin!F44</f>
        <v>0</v>
      </c>
      <c r="G78" s="128">
        <f>RES_hhdet_numvin!G44</f>
        <v>0</v>
      </c>
      <c r="H78" s="128">
        <f>RES_hhdet_numvin!H44</f>
        <v>0</v>
      </c>
      <c r="I78" s="128">
        <f>RES_hhdet_numvin!I44</f>
        <v>0</v>
      </c>
      <c r="J78" s="128">
        <f>RES_hhdet_numvin!J44</f>
        <v>0</v>
      </c>
      <c r="K78" s="128">
        <f>RES_hhdet_numvin!K44</f>
        <v>0</v>
      </c>
      <c r="L78" s="128">
        <f>RES_hhdet_numvin!L44</f>
        <v>0</v>
      </c>
      <c r="M78" s="128">
        <f>RES_hhdet_numvin!M44</f>
        <v>0</v>
      </c>
      <c r="N78" s="128">
        <f>RES_hhdet_numvin!N44</f>
        <v>0</v>
      </c>
      <c r="O78" s="128">
        <f>RES_hhdet_numvin!O44</f>
        <v>0</v>
      </c>
      <c r="P78" s="128">
        <f>RES_hhdet_numvin!P44</f>
        <v>0</v>
      </c>
      <c r="Q78" s="128">
        <f>RES_hhdet_numvin!Q44</f>
        <v>0</v>
      </c>
      <c r="R78" s="128">
        <f>RES_hhdet_numvin!R44</f>
        <v>0</v>
      </c>
      <c r="S78" s="128">
        <f>RES_hhdet_numvin!S44</f>
        <v>0</v>
      </c>
      <c r="T78" s="128">
        <f>RES_hhdet_numvin!T44</f>
        <v>0</v>
      </c>
      <c r="U78" s="128">
        <f>RES_hhdet_numvin!U44</f>
        <v>0</v>
      </c>
      <c r="V78" s="128">
        <f>RES_hhdet_numvin!V44</f>
        <v>0</v>
      </c>
      <c r="W78" s="128">
        <f>RES_hhdet_numvin!W44</f>
        <v>0</v>
      </c>
      <c r="DA78" s="133"/>
    </row>
    <row r="79" spans="1:105" ht="12" customHeight="1" x14ac:dyDescent="0.25">
      <c r="A79" s="97" t="s">
        <v>215</v>
      </c>
      <c r="B79" s="52">
        <f>RES_hhdet_numvin!B45</f>
        <v>0</v>
      </c>
      <c r="C79" s="52">
        <f>RES_hhdet_numvin!C45</f>
        <v>0</v>
      </c>
      <c r="D79" s="52">
        <f>RES_hhdet_numvin!D45</f>
        <v>0</v>
      </c>
      <c r="E79" s="52">
        <f>RES_hhdet_numvin!E45</f>
        <v>0</v>
      </c>
      <c r="F79" s="52">
        <f>RES_hhdet_numvin!F45</f>
        <v>0</v>
      </c>
      <c r="G79" s="52">
        <f>RES_hhdet_numvin!G45</f>
        <v>0</v>
      </c>
      <c r="H79" s="52">
        <f>RES_hhdet_numvin!H45</f>
        <v>0</v>
      </c>
      <c r="I79" s="52">
        <f>RES_hhdet_numvin!I45</f>
        <v>0</v>
      </c>
      <c r="J79" s="52">
        <f>RES_hhdet_numvin!J45</f>
        <v>0</v>
      </c>
      <c r="K79" s="52">
        <f>RES_hhdet_numvin!K45</f>
        <v>1</v>
      </c>
      <c r="L79" s="52">
        <f>RES_hhdet_numvin!L45</f>
        <v>0</v>
      </c>
      <c r="M79" s="52">
        <f>RES_hhdet_numvin!M45</f>
        <v>0</v>
      </c>
      <c r="N79" s="52">
        <f>RES_hhdet_numvin!N45</f>
        <v>4834</v>
      </c>
      <c r="O79" s="52">
        <f>RES_hhdet_numvin!O45</f>
        <v>15324</v>
      </c>
      <c r="P79" s="52">
        <f>RES_hhdet_numvin!P45</f>
        <v>0</v>
      </c>
      <c r="Q79" s="52">
        <f>RES_hhdet_numvin!Q45</f>
        <v>0</v>
      </c>
      <c r="R79" s="52">
        <f>RES_hhdet_numvin!R45</f>
        <v>406</v>
      </c>
      <c r="S79" s="52">
        <f>RES_hhdet_numvin!S45</f>
        <v>7131</v>
      </c>
      <c r="T79" s="52">
        <f>RES_hhdet_numvin!T45</f>
        <v>8459</v>
      </c>
      <c r="U79" s="52">
        <f>RES_hhdet_numvin!U45</f>
        <v>7985</v>
      </c>
      <c r="V79" s="52">
        <f>RES_hhdet_numvin!V45</f>
        <v>6760</v>
      </c>
      <c r="W79" s="52">
        <f>RES_hhdet_numvin!W45</f>
        <v>821</v>
      </c>
      <c r="DA79" s="63" t="s">
        <v>1505</v>
      </c>
    </row>
    <row r="80" spans="1:105" ht="12" hidden="1" customHeight="1" x14ac:dyDescent="0.25">
      <c r="A80" s="97" t="s">
        <v>53</v>
      </c>
      <c r="B80" s="138">
        <f>RES_hhdet_numvin!B46</f>
        <v>0</v>
      </c>
      <c r="C80" s="138">
        <f>RES_hhdet_numvin!C46</f>
        <v>0</v>
      </c>
      <c r="D80" s="138">
        <f>RES_hhdet_numvin!D46</f>
        <v>0</v>
      </c>
      <c r="E80" s="138">
        <f>RES_hhdet_numvin!E46</f>
        <v>0</v>
      </c>
      <c r="F80" s="138">
        <f>RES_hhdet_numvin!F46</f>
        <v>0</v>
      </c>
      <c r="G80" s="138">
        <f>RES_hhdet_numvin!G46</f>
        <v>0</v>
      </c>
      <c r="H80" s="138">
        <f>RES_hhdet_numvin!H46</f>
        <v>0</v>
      </c>
      <c r="I80" s="138">
        <f>RES_hhdet_numvin!I46</f>
        <v>0</v>
      </c>
      <c r="J80" s="138">
        <f>RES_hhdet_numvin!J46</f>
        <v>0</v>
      </c>
      <c r="K80" s="138">
        <f>RES_hhdet_numvin!K46</f>
        <v>0</v>
      </c>
      <c r="L80" s="138">
        <f>RES_hhdet_numvin!L46</f>
        <v>0</v>
      </c>
      <c r="M80" s="138">
        <f>RES_hhdet_numvin!M46</f>
        <v>0</v>
      </c>
      <c r="N80" s="138">
        <f>RES_hhdet_numvin!N46</f>
        <v>0</v>
      </c>
      <c r="O80" s="138">
        <f>RES_hhdet_numvin!O46</f>
        <v>0</v>
      </c>
      <c r="P80" s="138">
        <f>RES_hhdet_numvin!P46</f>
        <v>0</v>
      </c>
      <c r="Q80" s="138">
        <f>RES_hhdet_numvin!Q46</f>
        <v>0</v>
      </c>
      <c r="R80" s="138">
        <f>RES_hhdet_numvin!R46</f>
        <v>0</v>
      </c>
      <c r="S80" s="138">
        <f>RES_hhdet_numvin!S46</f>
        <v>0</v>
      </c>
      <c r="T80" s="138">
        <f>RES_hhdet_numvin!T46</f>
        <v>0</v>
      </c>
      <c r="U80" s="138">
        <f>RES_hhdet_numvin!U46</f>
        <v>0</v>
      </c>
      <c r="V80" s="138">
        <f>RES_hhdet_numvin!V46</f>
        <v>0</v>
      </c>
      <c r="W80" s="138">
        <f>RES_hhdet_numvin!W46</f>
        <v>0</v>
      </c>
      <c r="DA80" s="63"/>
    </row>
    <row r="81" spans="1:105" ht="12.95" customHeight="1" x14ac:dyDescent="0.25">
      <c r="A81" s="125" t="s">
        <v>92</v>
      </c>
      <c r="B81" s="150">
        <f>RES_hhdet_numvin!B47</f>
        <v>0</v>
      </c>
      <c r="C81" s="150">
        <f>RES_hhdet_numvin!C47</f>
        <v>0</v>
      </c>
      <c r="D81" s="150">
        <f>RES_hhdet_numvin!D47</f>
        <v>0</v>
      </c>
      <c r="E81" s="150">
        <f>RES_hhdet_numvin!E47</f>
        <v>0</v>
      </c>
      <c r="F81" s="150">
        <f>RES_hhdet_numvin!F47</f>
        <v>0</v>
      </c>
      <c r="G81" s="150">
        <f>RES_hhdet_numvin!G47</f>
        <v>0</v>
      </c>
      <c r="H81" s="150">
        <f>RES_hhdet_numvin!H47</f>
        <v>0</v>
      </c>
      <c r="I81" s="150">
        <f>RES_hhdet_numvin!I47</f>
        <v>0</v>
      </c>
      <c r="J81" s="150">
        <f>RES_hhdet_numvin!J47</f>
        <v>0</v>
      </c>
      <c r="K81" s="150">
        <f>RES_hhdet_numvin!K47</f>
        <v>0</v>
      </c>
      <c r="L81" s="150">
        <f>RES_hhdet_numvin!L47</f>
        <v>0</v>
      </c>
      <c r="M81" s="150">
        <f>RES_hhdet_numvin!M47</f>
        <v>0</v>
      </c>
      <c r="N81" s="150">
        <f>RES_hhdet_numvin!N47</f>
        <v>0</v>
      </c>
      <c r="O81" s="150">
        <f>RES_hhdet_numvin!O47</f>
        <v>0</v>
      </c>
      <c r="P81" s="150">
        <f>RES_hhdet_numvin!P47</f>
        <v>0</v>
      </c>
      <c r="Q81" s="150">
        <f>RES_hhdet_numvin!Q47</f>
        <v>0</v>
      </c>
      <c r="R81" s="150">
        <f>RES_hhdet_numvin!R47</f>
        <v>0</v>
      </c>
      <c r="S81" s="150">
        <f>RES_hhdet_numvin!S47</f>
        <v>0</v>
      </c>
      <c r="T81" s="150">
        <f>RES_hhdet_numvin!T47</f>
        <v>0</v>
      </c>
      <c r="U81" s="150">
        <f>RES_hhdet_numvin!U47</f>
        <v>0</v>
      </c>
      <c r="V81" s="150">
        <f>RES_hhdet_numvin!V47</f>
        <v>0</v>
      </c>
      <c r="W81" s="150">
        <f>RES_hhdet_numvin!W47</f>
        <v>0</v>
      </c>
      <c r="DA81" s="134"/>
    </row>
    <row r="82" spans="1:105" ht="12" customHeight="1" x14ac:dyDescent="0.25">
      <c r="A82" s="97" t="s">
        <v>53</v>
      </c>
      <c r="B82" s="138">
        <f>RES_hhdet_numvin!B48</f>
        <v>0</v>
      </c>
      <c r="C82" s="138">
        <f>RES_hhdet_numvin!C48</f>
        <v>0</v>
      </c>
      <c r="D82" s="138">
        <f>RES_hhdet_numvin!D48</f>
        <v>0</v>
      </c>
      <c r="E82" s="138">
        <f>RES_hhdet_numvin!E48</f>
        <v>0</v>
      </c>
      <c r="F82" s="138">
        <f>RES_hhdet_numvin!F48</f>
        <v>0</v>
      </c>
      <c r="G82" s="138">
        <f>RES_hhdet_numvin!G48</f>
        <v>0</v>
      </c>
      <c r="H82" s="138">
        <f>RES_hhdet_numvin!H48</f>
        <v>0</v>
      </c>
      <c r="I82" s="138">
        <f>RES_hhdet_numvin!I48</f>
        <v>0</v>
      </c>
      <c r="J82" s="138">
        <f>RES_hhdet_numvin!J48</f>
        <v>0</v>
      </c>
      <c r="K82" s="138">
        <f>RES_hhdet_numvin!K48</f>
        <v>0</v>
      </c>
      <c r="L82" s="138">
        <f>RES_hhdet_numvin!L48</f>
        <v>0</v>
      </c>
      <c r="M82" s="138">
        <f>RES_hhdet_numvin!M48</f>
        <v>0</v>
      </c>
      <c r="N82" s="138">
        <f>RES_hhdet_numvin!N48</f>
        <v>0</v>
      </c>
      <c r="O82" s="138">
        <f>RES_hhdet_numvin!O48</f>
        <v>0</v>
      </c>
      <c r="P82" s="138">
        <f>RES_hhdet_numvin!P48</f>
        <v>65</v>
      </c>
      <c r="Q82" s="138">
        <f>RES_hhdet_numvin!Q48</f>
        <v>104</v>
      </c>
      <c r="R82" s="138">
        <f>RES_hhdet_numvin!R48</f>
        <v>26</v>
      </c>
      <c r="S82" s="138">
        <f>RES_hhdet_numvin!S48</f>
        <v>179</v>
      </c>
      <c r="T82" s="138">
        <f>RES_hhdet_numvin!T48</f>
        <v>344</v>
      </c>
      <c r="U82" s="138">
        <f>RES_hhdet_numvin!U48</f>
        <v>464</v>
      </c>
      <c r="V82" s="138">
        <f>RES_hhdet_numvin!V48</f>
        <v>541</v>
      </c>
      <c r="W82" s="138">
        <f>RES_hhdet_numvin!W48</f>
        <v>299</v>
      </c>
      <c r="DA82" s="63" t="s">
        <v>1506</v>
      </c>
    </row>
    <row r="83" spans="1:105" ht="12" customHeight="1" x14ac:dyDescent="0.25">
      <c r="A83" s="125" t="s">
        <v>55</v>
      </c>
      <c r="B83" s="150">
        <f>RES_hhdet_numvin!B49</f>
        <v>0</v>
      </c>
      <c r="C83" s="150">
        <f>RES_hhdet_numvin!C49</f>
        <v>0</v>
      </c>
      <c r="D83" s="150">
        <f>RES_hhdet_numvin!D49</f>
        <v>0</v>
      </c>
      <c r="E83" s="150">
        <f>RES_hhdet_numvin!E49</f>
        <v>0</v>
      </c>
      <c r="F83" s="150">
        <f>RES_hhdet_numvin!F49</f>
        <v>0</v>
      </c>
      <c r="G83" s="150">
        <f>RES_hhdet_numvin!G49</f>
        <v>0</v>
      </c>
      <c r="H83" s="150">
        <f>RES_hhdet_numvin!H49</f>
        <v>0</v>
      </c>
      <c r="I83" s="150">
        <f>RES_hhdet_numvin!I49</f>
        <v>0</v>
      </c>
      <c r="J83" s="150">
        <f>RES_hhdet_numvin!J49</f>
        <v>0</v>
      </c>
      <c r="K83" s="150">
        <f>RES_hhdet_numvin!K49</f>
        <v>0</v>
      </c>
      <c r="L83" s="150">
        <f>RES_hhdet_numvin!L49</f>
        <v>0</v>
      </c>
      <c r="M83" s="150">
        <f>RES_hhdet_numvin!M49</f>
        <v>0</v>
      </c>
      <c r="N83" s="150">
        <f>RES_hhdet_numvin!N49</f>
        <v>0</v>
      </c>
      <c r="O83" s="150">
        <f>RES_hhdet_numvin!O49</f>
        <v>0</v>
      </c>
      <c r="P83" s="150">
        <f>RES_hhdet_numvin!P49</f>
        <v>0</v>
      </c>
      <c r="Q83" s="150">
        <f>RES_hhdet_numvin!Q49</f>
        <v>0</v>
      </c>
      <c r="R83" s="150">
        <f>RES_hhdet_numvin!R49</f>
        <v>0</v>
      </c>
      <c r="S83" s="150">
        <f>RES_hhdet_numvin!S49</f>
        <v>0</v>
      </c>
      <c r="T83" s="150">
        <f>RES_hhdet_numvin!T49</f>
        <v>0</v>
      </c>
      <c r="U83" s="150">
        <f>RES_hhdet_numvin!U49</f>
        <v>0</v>
      </c>
      <c r="V83" s="150">
        <f>RES_hhdet_numvin!V49</f>
        <v>0</v>
      </c>
      <c r="W83" s="150">
        <f>RES_hhdet_numvin!W49</f>
        <v>0</v>
      </c>
      <c r="DA83" s="134"/>
    </row>
    <row r="84" spans="1:105" ht="12" customHeight="1" x14ac:dyDescent="0.25">
      <c r="A84" s="97" t="s">
        <v>138</v>
      </c>
      <c r="B84" s="138">
        <f>RES_hhdet_numvin!B50</f>
        <v>0</v>
      </c>
      <c r="C84" s="138">
        <f>RES_hhdet_numvin!C50</f>
        <v>0</v>
      </c>
      <c r="D84" s="138">
        <f>RES_hhdet_numvin!D50</f>
        <v>0</v>
      </c>
      <c r="E84" s="138">
        <f>RES_hhdet_numvin!E50</f>
        <v>0</v>
      </c>
      <c r="F84" s="138">
        <f>RES_hhdet_numvin!F50</f>
        <v>0</v>
      </c>
      <c r="G84" s="138">
        <f>RES_hhdet_numvin!G50</f>
        <v>0</v>
      </c>
      <c r="H84" s="138">
        <f>RES_hhdet_numvin!H50</f>
        <v>0</v>
      </c>
      <c r="I84" s="138">
        <f>RES_hhdet_numvin!I50</f>
        <v>0</v>
      </c>
      <c r="J84" s="138">
        <f>RES_hhdet_numvin!J50</f>
        <v>0</v>
      </c>
      <c r="K84" s="138">
        <f>RES_hhdet_numvin!K50</f>
        <v>1</v>
      </c>
      <c r="L84" s="138">
        <f>RES_hhdet_numvin!L50</f>
        <v>0</v>
      </c>
      <c r="M84" s="138">
        <f>RES_hhdet_numvin!M50</f>
        <v>0</v>
      </c>
      <c r="N84" s="138">
        <f>RES_hhdet_numvin!N50</f>
        <v>4135</v>
      </c>
      <c r="O84" s="138">
        <f>RES_hhdet_numvin!O50</f>
        <v>13458</v>
      </c>
      <c r="P84" s="138">
        <f>RES_hhdet_numvin!P50</f>
        <v>780</v>
      </c>
      <c r="Q84" s="138">
        <f>RES_hhdet_numvin!Q50</f>
        <v>127</v>
      </c>
      <c r="R84" s="138">
        <f>RES_hhdet_numvin!R50</f>
        <v>1533</v>
      </c>
      <c r="S84" s="138">
        <f>RES_hhdet_numvin!S50</f>
        <v>6972</v>
      </c>
      <c r="T84" s="138">
        <f>RES_hhdet_numvin!T50</f>
        <v>8054</v>
      </c>
      <c r="U84" s="138">
        <f>RES_hhdet_numvin!U50</f>
        <v>7600</v>
      </c>
      <c r="V84" s="138">
        <f>RES_hhdet_numvin!V50</f>
        <v>6079</v>
      </c>
      <c r="W84" s="138">
        <f>RES_hhdet_numvin!W50</f>
        <v>442</v>
      </c>
      <c r="DA84" s="63" t="s">
        <v>1507</v>
      </c>
    </row>
    <row r="85" spans="1:105" ht="12" customHeight="1" x14ac:dyDescent="0.25">
      <c r="A85" s="97" t="s">
        <v>137</v>
      </c>
      <c r="B85" s="138">
        <f>RES_hhdet_numvin!B51</f>
        <v>0</v>
      </c>
      <c r="C85" s="138">
        <f>RES_hhdet_numvin!C51</f>
        <v>0</v>
      </c>
      <c r="D85" s="138">
        <f>RES_hhdet_numvin!D51</f>
        <v>0</v>
      </c>
      <c r="E85" s="138">
        <f>RES_hhdet_numvin!E51</f>
        <v>0</v>
      </c>
      <c r="F85" s="138">
        <f>RES_hhdet_numvin!F51</f>
        <v>0</v>
      </c>
      <c r="G85" s="138">
        <f>RES_hhdet_numvin!G51</f>
        <v>0</v>
      </c>
      <c r="H85" s="138">
        <f>RES_hhdet_numvin!H51</f>
        <v>0</v>
      </c>
      <c r="I85" s="138">
        <f>RES_hhdet_numvin!I51</f>
        <v>0</v>
      </c>
      <c r="J85" s="138">
        <f>RES_hhdet_numvin!J51</f>
        <v>0</v>
      </c>
      <c r="K85" s="138">
        <f>RES_hhdet_numvin!K51</f>
        <v>0</v>
      </c>
      <c r="L85" s="138">
        <f>RES_hhdet_numvin!L51</f>
        <v>0</v>
      </c>
      <c r="M85" s="138">
        <f>RES_hhdet_numvin!M51</f>
        <v>0</v>
      </c>
      <c r="N85" s="138">
        <f>RES_hhdet_numvin!N51</f>
        <v>4</v>
      </c>
      <c r="O85" s="138">
        <f>RES_hhdet_numvin!O51</f>
        <v>97</v>
      </c>
      <c r="P85" s="138">
        <f>RES_hhdet_numvin!P51</f>
        <v>29</v>
      </c>
      <c r="Q85" s="138">
        <f>RES_hhdet_numvin!Q51</f>
        <v>33</v>
      </c>
      <c r="R85" s="138">
        <f>RES_hhdet_numvin!R51</f>
        <v>13</v>
      </c>
      <c r="S85" s="138">
        <f>RES_hhdet_numvin!S51</f>
        <v>70</v>
      </c>
      <c r="T85" s="138">
        <f>RES_hhdet_numvin!T51</f>
        <v>214</v>
      </c>
      <c r="U85" s="138">
        <f>RES_hhdet_numvin!U51</f>
        <v>15</v>
      </c>
      <c r="V85" s="138">
        <f>RES_hhdet_numvin!V51</f>
        <v>113</v>
      </c>
      <c r="W85" s="138">
        <f>RES_hhdet_numvin!W51</f>
        <v>325</v>
      </c>
      <c r="DA85" s="63" t="s">
        <v>1508</v>
      </c>
    </row>
    <row r="86" spans="1:105" ht="12" hidden="1" customHeight="1" x14ac:dyDescent="0.25">
      <c r="A86" s="108" t="s">
        <v>136</v>
      </c>
      <c r="B86" s="138">
        <f>RES_hhdet_numvin!B52</f>
        <v>0</v>
      </c>
      <c r="C86" s="138">
        <f>RES_hhdet_numvin!C52</f>
        <v>0</v>
      </c>
      <c r="D86" s="138">
        <f>RES_hhdet_numvin!D52</f>
        <v>0</v>
      </c>
      <c r="E86" s="138">
        <f>RES_hhdet_numvin!E52</f>
        <v>0</v>
      </c>
      <c r="F86" s="138">
        <f>RES_hhdet_numvin!F52</f>
        <v>0</v>
      </c>
      <c r="G86" s="138">
        <f>RES_hhdet_numvin!G52</f>
        <v>0</v>
      </c>
      <c r="H86" s="138">
        <f>RES_hhdet_numvin!H52</f>
        <v>0</v>
      </c>
      <c r="I86" s="138">
        <f>RES_hhdet_numvin!I52</f>
        <v>0</v>
      </c>
      <c r="J86" s="138">
        <f>RES_hhdet_numvin!J52</f>
        <v>0</v>
      </c>
      <c r="K86" s="138">
        <f>RES_hhdet_numvin!K52</f>
        <v>0</v>
      </c>
      <c r="L86" s="138">
        <f>RES_hhdet_numvin!L52</f>
        <v>0</v>
      </c>
      <c r="M86" s="138">
        <f>RES_hhdet_numvin!M52</f>
        <v>0</v>
      </c>
      <c r="N86" s="138">
        <f>RES_hhdet_numvin!N52</f>
        <v>0</v>
      </c>
      <c r="O86" s="138">
        <f>RES_hhdet_numvin!O52</f>
        <v>0</v>
      </c>
      <c r="P86" s="138">
        <f>RES_hhdet_numvin!P52</f>
        <v>0</v>
      </c>
      <c r="Q86" s="138">
        <f>RES_hhdet_numvin!Q52</f>
        <v>0</v>
      </c>
      <c r="R86" s="138">
        <f>RES_hhdet_numvin!R52</f>
        <v>0</v>
      </c>
      <c r="S86" s="138">
        <f>RES_hhdet_numvin!S52</f>
        <v>0</v>
      </c>
      <c r="T86" s="138">
        <f>RES_hhdet_numvin!T52</f>
        <v>0</v>
      </c>
      <c r="U86" s="138">
        <f>RES_hhdet_numvin!U52</f>
        <v>0</v>
      </c>
      <c r="V86" s="138">
        <f>RES_hhdet_numvin!V52</f>
        <v>0</v>
      </c>
      <c r="W86" s="138">
        <f>RES_hhdet_numvin!W52</f>
        <v>0</v>
      </c>
      <c r="DA86" s="63"/>
    </row>
    <row r="87" spans="1:105" ht="12" hidden="1" customHeight="1" x14ac:dyDescent="0.25">
      <c r="A87" s="108" t="s">
        <v>52</v>
      </c>
      <c r="B87" s="138">
        <f>RES_hhdet_numvin!B53</f>
        <v>0</v>
      </c>
      <c r="C87" s="138">
        <f>RES_hhdet_numvin!C53</f>
        <v>0</v>
      </c>
      <c r="D87" s="138">
        <f>RES_hhdet_numvin!D53</f>
        <v>0</v>
      </c>
      <c r="E87" s="138">
        <f>RES_hhdet_numvin!E53</f>
        <v>0</v>
      </c>
      <c r="F87" s="138">
        <f>RES_hhdet_numvin!F53</f>
        <v>0</v>
      </c>
      <c r="G87" s="138">
        <f>RES_hhdet_numvin!G53</f>
        <v>0</v>
      </c>
      <c r="H87" s="138">
        <f>RES_hhdet_numvin!H53</f>
        <v>0</v>
      </c>
      <c r="I87" s="138">
        <f>RES_hhdet_numvin!I53</f>
        <v>0</v>
      </c>
      <c r="J87" s="138">
        <f>RES_hhdet_numvin!J53</f>
        <v>0</v>
      </c>
      <c r="K87" s="138">
        <f>RES_hhdet_numvin!K53</f>
        <v>0</v>
      </c>
      <c r="L87" s="138">
        <f>RES_hhdet_numvin!L53</f>
        <v>0</v>
      </c>
      <c r="M87" s="138">
        <f>RES_hhdet_numvin!M53</f>
        <v>0</v>
      </c>
      <c r="N87" s="138">
        <f>RES_hhdet_numvin!N53</f>
        <v>0</v>
      </c>
      <c r="O87" s="138">
        <f>RES_hhdet_numvin!O53</f>
        <v>0</v>
      </c>
      <c r="P87" s="138">
        <f>RES_hhdet_numvin!P53</f>
        <v>0</v>
      </c>
      <c r="Q87" s="138">
        <f>RES_hhdet_numvin!Q53</f>
        <v>0</v>
      </c>
      <c r="R87" s="138">
        <f>RES_hhdet_numvin!R53</f>
        <v>0</v>
      </c>
      <c r="S87" s="138">
        <f>RES_hhdet_numvin!S53</f>
        <v>0</v>
      </c>
      <c r="T87" s="138">
        <f>RES_hhdet_numvin!T53</f>
        <v>0</v>
      </c>
      <c r="U87" s="138">
        <f>RES_hhdet_numvin!U53</f>
        <v>0</v>
      </c>
      <c r="V87" s="138">
        <f>RES_hhdet_numvin!V53</f>
        <v>0</v>
      </c>
      <c r="W87" s="138">
        <f>RES_hhdet_numvin!W53</f>
        <v>0</v>
      </c>
      <c r="DA87" s="63"/>
    </row>
    <row r="88" spans="1:105" ht="12" customHeight="1" x14ac:dyDescent="0.25">
      <c r="A88" s="97" t="s">
        <v>122</v>
      </c>
      <c r="B88" s="138">
        <f>RES_hhdet_numvin!B54</f>
        <v>0</v>
      </c>
      <c r="C88" s="138">
        <f>RES_hhdet_numvin!C54</f>
        <v>0</v>
      </c>
      <c r="D88" s="138">
        <f>RES_hhdet_numvin!D54</f>
        <v>0</v>
      </c>
      <c r="E88" s="138">
        <f>RES_hhdet_numvin!E54</f>
        <v>0</v>
      </c>
      <c r="F88" s="138">
        <f>RES_hhdet_numvin!F54</f>
        <v>0</v>
      </c>
      <c r="G88" s="138">
        <f>RES_hhdet_numvin!G54</f>
        <v>0</v>
      </c>
      <c r="H88" s="138">
        <f>RES_hhdet_numvin!H54</f>
        <v>0</v>
      </c>
      <c r="I88" s="138">
        <f>RES_hhdet_numvin!I54</f>
        <v>0</v>
      </c>
      <c r="J88" s="138">
        <f>RES_hhdet_numvin!J54</f>
        <v>0</v>
      </c>
      <c r="K88" s="138">
        <f>RES_hhdet_numvin!K54</f>
        <v>0</v>
      </c>
      <c r="L88" s="138">
        <f>RES_hhdet_numvin!L54</f>
        <v>0</v>
      </c>
      <c r="M88" s="138">
        <f>RES_hhdet_numvin!M54</f>
        <v>0</v>
      </c>
      <c r="N88" s="138">
        <f>RES_hhdet_numvin!N54</f>
        <v>0</v>
      </c>
      <c r="O88" s="138">
        <f>RES_hhdet_numvin!O54</f>
        <v>0</v>
      </c>
      <c r="P88" s="138">
        <f>RES_hhdet_numvin!P54</f>
        <v>0</v>
      </c>
      <c r="Q88" s="138">
        <f>RES_hhdet_numvin!Q54</f>
        <v>0</v>
      </c>
      <c r="R88" s="138">
        <f>RES_hhdet_numvin!R54</f>
        <v>0</v>
      </c>
      <c r="S88" s="138">
        <f>RES_hhdet_numvin!S54</f>
        <v>27</v>
      </c>
      <c r="T88" s="138">
        <f>RES_hhdet_numvin!T54</f>
        <v>0</v>
      </c>
      <c r="U88" s="138">
        <f>RES_hhdet_numvin!U54</f>
        <v>69</v>
      </c>
      <c r="V88" s="138">
        <f>RES_hhdet_numvin!V54</f>
        <v>0</v>
      </c>
      <c r="W88" s="138">
        <f>RES_hhdet_numvin!W54</f>
        <v>45</v>
      </c>
      <c r="DA88" s="63" t="s">
        <v>1509</v>
      </c>
    </row>
    <row r="89" spans="1:105" ht="12" customHeight="1" x14ac:dyDescent="0.25">
      <c r="A89" s="97" t="s">
        <v>121</v>
      </c>
      <c r="B89" s="138">
        <f>RES_hhdet_numvin!B55</f>
        <v>0</v>
      </c>
      <c r="C89" s="138">
        <f>RES_hhdet_numvin!C55</f>
        <v>0</v>
      </c>
      <c r="D89" s="138">
        <f>RES_hhdet_numvin!D55</f>
        <v>0</v>
      </c>
      <c r="E89" s="138">
        <f>RES_hhdet_numvin!E55</f>
        <v>0</v>
      </c>
      <c r="F89" s="138">
        <f>RES_hhdet_numvin!F55</f>
        <v>0</v>
      </c>
      <c r="G89" s="138">
        <f>RES_hhdet_numvin!G55</f>
        <v>0</v>
      </c>
      <c r="H89" s="138">
        <f>RES_hhdet_numvin!H55</f>
        <v>0</v>
      </c>
      <c r="I89" s="138">
        <f>RES_hhdet_numvin!I55</f>
        <v>0</v>
      </c>
      <c r="J89" s="138">
        <f>RES_hhdet_numvin!J55</f>
        <v>0</v>
      </c>
      <c r="K89" s="138">
        <f>RES_hhdet_numvin!K55</f>
        <v>0</v>
      </c>
      <c r="L89" s="138">
        <f>RES_hhdet_numvin!L55</f>
        <v>0</v>
      </c>
      <c r="M89" s="138">
        <f>RES_hhdet_numvin!M55</f>
        <v>0</v>
      </c>
      <c r="N89" s="138">
        <f>RES_hhdet_numvin!N55</f>
        <v>0</v>
      </c>
      <c r="O89" s="138">
        <f>RES_hhdet_numvin!O55</f>
        <v>0</v>
      </c>
      <c r="P89" s="138">
        <f>RES_hhdet_numvin!P55</f>
        <v>0</v>
      </c>
      <c r="Q89" s="138">
        <f>RES_hhdet_numvin!Q55</f>
        <v>0</v>
      </c>
      <c r="R89" s="138">
        <f>RES_hhdet_numvin!R55</f>
        <v>0</v>
      </c>
      <c r="S89" s="138">
        <f>RES_hhdet_numvin!S55</f>
        <v>14</v>
      </c>
      <c r="T89" s="138">
        <f>RES_hhdet_numvin!T55</f>
        <v>253</v>
      </c>
      <c r="U89" s="138">
        <f>RES_hhdet_numvin!U55</f>
        <v>317</v>
      </c>
      <c r="V89" s="138">
        <f>RES_hhdet_numvin!V55</f>
        <v>491</v>
      </c>
      <c r="W89" s="138">
        <f>RES_hhdet_numvin!W55</f>
        <v>411</v>
      </c>
      <c r="DA89" s="63" t="s">
        <v>1510</v>
      </c>
    </row>
    <row r="90" spans="1:105" ht="12" hidden="1" customHeight="1" x14ac:dyDescent="0.25">
      <c r="A90" s="108" t="s">
        <v>53</v>
      </c>
      <c r="B90" s="138">
        <f>RES_hhdet_numvin!B56</f>
        <v>0</v>
      </c>
      <c r="C90" s="138">
        <f>RES_hhdet_numvin!C56</f>
        <v>0</v>
      </c>
      <c r="D90" s="138">
        <f>RES_hhdet_numvin!D56</f>
        <v>0</v>
      </c>
      <c r="E90" s="138">
        <f>RES_hhdet_numvin!E56</f>
        <v>0</v>
      </c>
      <c r="F90" s="138">
        <f>RES_hhdet_numvin!F56</f>
        <v>0</v>
      </c>
      <c r="G90" s="138">
        <f>RES_hhdet_numvin!G56</f>
        <v>0</v>
      </c>
      <c r="H90" s="138">
        <f>RES_hhdet_numvin!H56</f>
        <v>0</v>
      </c>
      <c r="I90" s="138">
        <f>RES_hhdet_numvin!I56</f>
        <v>0</v>
      </c>
      <c r="J90" s="138">
        <f>RES_hhdet_numvin!J56</f>
        <v>0</v>
      </c>
      <c r="K90" s="138">
        <f>RES_hhdet_numvin!K56</f>
        <v>0</v>
      </c>
      <c r="L90" s="138">
        <f>RES_hhdet_numvin!L56</f>
        <v>0</v>
      </c>
      <c r="M90" s="138">
        <f>RES_hhdet_numvin!M56</f>
        <v>0</v>
      </c>
      <c r="N90" s="138">
        <f>RES_hhdet_numvin!N56</f>
        <v>0</v>
      </c>
      <c r="O90" s="138">
        <f>RES_hhdet_numvin!O56</f>
        <v>0</v>
      </c>
      <c r="P90" s="138">
        <f>RES_hhdet_numvin!P56</f>
        <v>0</v>
      </c>
      <c r="Q90" s="138">
        <f>RES_hhdet_numvin!Q56</f>
        <v>0</v>
      </c>
      <c r="R90" s="138">
        <f>RES_hhdet_numvin!R56</f>
        <v>0</v>
      </c>
      <c r="S90" s="138">
        <f>RES_hhdet_numvin!S56</f>
        <v>0</v>
      </c>
      <c r="T90" s="138">
        <f>RES_hhdet_numvin!T56</f>
        <v>0</v>
      </c>
      <c r="U90" s="138">
        <f>RES_hhdet_numvin!U56</f>
        <v>0</v>
      </c>
      <c r="V90" s="138">
        <f>RES_hhdet_numvin!V56</f>
        <v>0</v>
      </c>
      <c r="W90" s="138">
        <f>RES_hhdet_numvin!W56</f>
        <v>0</v>
      </c>
      <c r="DA90" s="63"/>
    </row>
    <row r="91" spans="1:105" ht="12" hidden="1" customHeight="1" x14ac:dyDescent="0.25">
      <c r="A91" s="103" t="s">
        <v>52</v>
      </c>
      <c r="B91" s="148">
        <f>RES_hhdet_numvin!B57</f>
        <v>0</v>
      </c>
      <c r="C91" s="148">
        <f>RES_hhdet_numvin!C57</f>
        <v>0</v>
      </c>
      <c r="D91" s="148">
        <f>RES_hhdet_numvin!D57</f>
        <v>0</v>
      </c>
      <c r="E91" s="148">
        <f>RES_hhdet_numvin!E57</f>
        <v>0</v>
      </c>
      <c r="F91" s="148">
        <f>RES_hhdet_numvin!F57</f>
        <v>0</v>
      </c>
      <c r="G91" s="148">
        <f>RES_hhdet_numvin!G57</f>
        <v>0</v>
      </c>
      <c r="H91" s="148">
        <f>RES_hhdet_numvin!H57</f>
        <v>0</v>
      </c>
      <c r="I91" s="148">
        <f>RES_hhdet_numvin!I57</f>
        <v>0</v>
      </c>
      <c r="J91" s="148">
        <f>RES_hhdet_numvin!J57</f>
        <v>0</v>
      </c>
      <c r="K91" s="148">
        <f>RES_hhdet_numvin!K57</f>
        <v>0</v>
      </c>
      <c r="L91" s="148">
        <f>RES_hhdet_numvin!L57</f>
        <v>0</v>
      </c>
      <c r="M91" s="148">
        <f>RES_hhdet_numvin!M57</f>
        <v>0</v>
      </c>
      <c r="N91" s="148">
        <f>RES_hhdet_numvin!N57</f>
        <v>0</v>
      </c>
      <c r="O91" s="148">
        <f>RES_hhdet_numvin!O57</f>
        <v>0</v>
      </c>
      <c r="P91" s="148">
        <f>RES_hhdet_numvin!P57</f>
        <v>0</v>
      </c>
      <c r="Q91" s="148">
        <f>RES_hhdet_numvin!Q57</f>
        <v>0</v>
      </c>
      <c r="R91" s="148">
        <f>RES_hhdet_numvin!R57</f>
        <v>0</v>
      </c>
      <c r="S91" s="148">
        <f>RES_hhdet_numvin!S57</f>
        <v>0</v>
      </c>
      <c r="T91" s="148">
        <f>RES_hhdet_numvin!T57</f>
        <v>0</v>
      </c>
      <c r="U91" s="148">
        <f>RES_hhdet_numvin!U57</f>
        <v>0</v>
      </c>
      <c r="V91" s="148">
        <f>RES_hhdet_numvin!V57</f>
        <v>0</v>
      </c>
      <c r="W91" s="148">
        <f>RES_hhdet_numvin!W57</f>
        <v>0</v>
      </c>
      <c r="DA91" s="132"/>
    </row>
    <row r="92" spans="1:105" ht="12" customHeight="1" x14ac:dyDescent="0.25">
      <c r="A92" s="125" t="s">
        <v>54</v>
      </c>
      <c r="B92" s="150">
        <f>RES_hhdet_numvin!B58</f>
        <v>0</v>
      </c>
      <c r="C92" s="150">
        <f>RES_hhdet_numvin!C58</f>
        <v>0</v>
      </c>
      <c r="D92" s="150">
        <f>RES_hhdet_numvin!D58</f>
        <v>0</v>
      </c>
      <c r="E92" s="150">
        <f>RES_hhdet_numvin!E58</f>
        <v>0</v>
      </c>
      <c r="F92" s="150">
        <f>RES_hhdet_numvin!F58</f>
        <v>0</v>
      </c>
      <c r="G92" s="150">
        <f>RES_hhdet_numvin!G58</f>
        <v>0</v>
      </c>
      <c r="H92" s="150">
        <f>RES_hhdet_numvin!H58</f>
        <v>0</v>
      </c>
      <c r="I92" s="150">
        <f>RES_hhdet_numvin!I58</f>
        <v>0</v>
      </c>
      <c r="J92" s="150">
        <f>RES_hhdet_numvin!J58</f>
        <v>0</v>
      </c>
      <c r="K92" s="150">
        <f>RES_hhdet_numvin!K58</f>
        <v>0</v>
      </c>
      <c r="L92" s="150">
        <f>RES_hhdet_numvin!L58</f>
        <v>0</v>
      </c>
      <c r="M92" s="150">
        <f>RES_hhdet_numvin!M58</f>
        <v>0</v>
      </c>
      <c r="N92" s="150">
        <f>RES_hhdet_numvin!N58</f>
        <v>0</v>
      </c>
      <c r="O92" s="150">
        <f>RES_hhdet_numvin!O58</f>
        <v>0</v>
      </c>
      <c r="P92" s="150">
        <f>RES_hhdet_numvin!P58</f>
        <v>0</v>
      </c>
      <c r="Q92" s="150">
        <f>RES_hhdet_numvin!Q58</f>
        <v>0</v>
      </c>
      <c r="R92" s="150">
        <f>RES_hhdet_numvin!R58</f>
        <v>0</v>
      </c>
      <c r="S92" s="150">
        <f>RES_hhdet_numvin!S58</f>
        <v>0</v>
      </c>
      <c r="T92" s="150">
        <f>RES_hhdet_numvin!T58</f>
        <v>0</v>
      </c>
      <c r="U92" s="150">
        <f>RES_hhdet_numvin!U58</f>
        <v>0</v>
      </c>
      <c r="V92" s="150">
        <f>RES_hhdet_numvin!V58</f>
        <v>0</v>
      </c>
      <c r="W92" s="150">
        <f>RES_hhdet_numvin!W58</f>
        <v>0</v>
      </c>
      <c r="DA92" s="134"/>
    </row>
    <row r="93" spans="1:105" ht="12" customHeight="1" x14ac:dyDescent="0.25">
      <c r="A93" s="97" t="s">
        <v>50</v>
      </c>
      <c r="B93" s="138">
        <f>RES_hhdet_numvin!B59</f>
        <v>0</v>
      </c>
      <c r="C93" s="138">
        <f>RES_hhdet_numvin!C59</f>
        <v>0</v>
      </c>
      <c r="D93" s="138">
        <f>RES_hhdet_numvin!D59</f>
        <v>0</v>
      </c>
      <c r="E93" s="138">
        <f>RES_hhdet_numvin!E59</f>
        <v>0</v>
      </c>
      <c r="F93" s="138">
        <f>RES_hhdet_numvin!F59</f>
        <v>0</v>
      </c>
      <c r="G93" s="138">
        <f>RES_hhdet_numvin!G59</f>
        <v>0</v>
      </c>
      <c r="H93" s="138">
        <f>RES_hhdet_numvin!H59</f>
        <v>0</v>
      </c>
      <c r="I93" s="138">
        <f>RES_hhdet_numvin!I59</f>
        <v>0</v>
      </c>
      <c r="J93" s="138">
        <f>RES_hhdet_numvin!J59</f>
        <v>0</v>
      </c>
      <c r="K93" s="138">
        <f>RES_hhdet_numvin!K59</f>
        <v>0</v>
      </c>
      <c r="L93" s="138">
        <f>RES_hhdet_numvin!L59</f>
        <v>0</v>
      </c>
      <c r="M93" s="138">
        <f>RES_hhdet_numvin!M59</f>
        <v>0</v>
      </c>
      <c r="N93" s="138">
        <f>RES_hhdet_numvin!N59</f>
        <v>0</v>
      </c>
      <c r="O93" s="138">
        <f>RES_hhdet_numvin!O59</f>
        <v>0</v>
      </c>
      <c r="P93" s="138">
        <f>RES_hhdet_numvin!P59</f>
        <v>0</v>
      </c>
      <c r="Q93" s="138">
        <f>RES_hhdet_numvin!Q59</f>
        <v>2</v>
      </c>
      <c r="R93" s="138">
        <f>RES_hhdet_numvin!R59</f>
        <v>372</v>
      </c>
      <c r="S93" s="138">
        <f>RES_hhdet_numvin!S59</f>
        <v>5092</v>
      </c>
      <c r="T93" s="138">
        <f>RES_hhdet_numvin!T59</f>
        <v>7454</v>
      </c>
      <c r="U93" s="138">
        <f>RES_hhdet_numvin!U59</f>
        <v>8387</v>
      </c>
      <c r="V93" s="138">
        <f>RES_hhdet_numvin!V59</f>
        <v>8669</v>
      </c>
      <c r="W93" s="138">
        <f>RES_hhdet_numvin!W59</f>
        <v>5931</v>
      </c>
      <c r="DA93" s="63" t="s">
        <v>1511</v>
      </c>
    </row>
    <row r="94" spans="1:105" ht="12" customHeight="1" x14ac:dyDescent="0.25">
      <c r="A94" s="109" t="s">
        <v>120</v>
      </c>
      <c r="B94" s="39">
        <f>RES_hhdet_numvin!B60</f>
        <v>0</v>
      </c>
      <c r="C94" s="39">
        <f>RES_hhdet_numvin!C60</f>
        <v>0</v>
      </c>
      <c r="D94" s="39">
        <f>RES_hhdet_numvin!D60</f>
        <v>0</v>
      </c>
      <c r="E94" s="39">
        <f>RES_hhdet_numvin!E60</f>
        <v>0</v>
      </c>
      <c r="F94" s="39">
        <f>RES_hhdet_numvin!F60</f>
        <v>0</v>
      </c>
      <c r="G94" s="39">
        <f>RES_hhdet_numvin!G60</f>
        <v>0</v>
      </c>
      <c r="H94" s="39">
        <f>RES_hhdet_numvin!H60</f>
        <v>0</v>
      </c>
      <c r="I94" s="39">
        <f>RES_hhdet_numvin!I60</f>
        <v>0</v>
      </c>
      <c r="J94" s="39">
        <f>RES_hhdet_numvin!J60</f>
        <v>0</v>
      </c>
      <c r="K94" s="39">
        <f>RES_hhdet_numvin!K60</f>
        <v>0</v>
      </c>
      <c r="L94" s="39">
        <f>RES_hhdet_numvin!L60</f>
        <v>0</v>
      </c>
      <c r="M94" s="39">
        <f>RES_hhdet_numvin!M60</f>
        <v>0</v>
      </c>
      <c r="N94" s="39">
        <f>RES_hhdet_numvin!N60</f>
        <v>0</v>
      </c>
      <c r="O94" s="39">
        <f>RES_hhdet_numvin!O60</f>
        <v>0</v>
      </c>
      <c r="P94" s="39">
        <f>RES_hhdet_numvin!P60</f>
        <v>0</v>
      </c>
      <c r="Q94" s="39">
        <f>RES_hhdet_numvin!Q60</f>
        <v>0</v>
      </c>
      <c r="R94" s="39">
        <f>RES_hhdet_numvin!R60</f>
        <v>246</v>
      </c>
      <c r="S94" s="39">
        <f>RES_hhdet_numvin!S60</f>
        <v>2937</v>
      </c>
      <c r="T94" s="39">
        <f>RES_hhdet_numvin!T60</f>
        <v>3575</v>
      </c>
      <c r="U94" s="39">
        <f>RES_hhdet_numvin!U60</f>
        <v>3946</v>
      </c>
      <c r="V94" s="39">
        <f>RES_hhdet_numvin!V60</f>
        <v>4065</v>
      </c>
      <c r="W94" s="39">
        <f>RES_hhdet_numvin!W60</f>
        <v>1045</v>
      </c>
      <c r="DA94" s="60" t="s">
        <v>1512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431.06670284056338</v>
      </c>
      <c r="C98" s="117">
        <f t="shared" si="12"/>
        <v>534.70160681435732</v>
      </c>
      <c r="D98" s="117">
        <f t="shared" si="12"/>
        <v>571.72492970508006</v>
      </c>
      <c r="E98" s="117">
        <f t="shared" si="12"/>
        <v>581.10811386209105</v>
      </c>
      <c r="F98" s="117">
        <f t="shared" si="12"/>
        <v>543.64181771718677</v>
      </c>
      <c r="G98" s="117">
        <f t="shared" si="12"/>
        <v>487.3062984132801</v>
      </c>
      <c r="H98" s="117">
        <f t="shared" si="12"/>
        <v>486.25432430497426</v>
      </c>
      <c r="I98" s="117">
        <f t="shared" si="12"/>
        <v>389.57819649251655</v>
      </c>
      <c r="J98" s="117">
        <f t="shared" si="12"/>
        <v>293.00357869407901</v>
      </c>
      <c r="K98" s="117">
        <f t="shared" si="12"/>
        <v>202.62743796976682</v>
      </c>
      <c r="L98" s="117">
        <f t="shared" si="12"/>
        <v>116.34068574834629</v>
      </c>
      <c r="M98" s="117">
        <f t="shared" si="12"/>
        <v>119.89247011891861</v>
      </c>
      <c r="N98" s="117">
        <f t="shared" si="12"/>
        <v>95.158145229944495</v>
      </c>
      <c r="O98" s="117">
        <f t="shared" si="12"/>
        <v>87.6821826781037</v>
      </c>
      <c r="P98" s="117">
        <f t="shared" si="12"/>
        <v>76.930305778776216</v>
      </c>
      <c r="Q98" s="117">
        <f t="shared" si="12"/>
        <v>80.513905373150337</v>
      </c>
      <c r="R98" s="117">
        <f t="shared" ref="R98:V98" si="13">R99+R102+R104+R113</f>
        <v>76.305243269172777</v>
      </c>
      <c r="S98" s="117">
        <f t="shared" si="13"/>
        <v>76.334588415667383</v>
      </c>
      <c r="T98" s="117">
        <f t="shared" si="13"/>
        <v>86.824284196671329</v>
      </c>
      <c r="U98" s="117">
        <f t="shared" si="13"/>
        <v>71.516806493510245</v>
      </c>
      <c r="V98" s="117">
        <f t="shared" si="13"/>
        <v>72.590599300823158</v>
      </c>
      <c r="W98" s="117">
        <f t="shared" ref="W98" si="14">W99+W102+W104+W113</f>
        <v>105.69302334340945</v>
      </c>
      <c r="DA98" s="129" t="s">
        <v>1609</v>
      </c>
    </row>
    <row r="99" spans="1:105" ht="12" customHeight="1" x14ac:dyDescent="0.25">
      <c r="A99" s="121" t="s">
        <v>57</v>
      </c>
      <c r="B99" s="122">
        <f t="shared" ref="B99:Q99" si="15">SUM(B100:B101)</f>
        <v>380.13219028893889</v>
      </c>
      <c r="C99" s="122">
        <f t="shared" si="15"/>
        <v>478.72777338853086</v>
      </c>
      <c r="D99" s="122">
        <f t="shared" si="15"/>
        <v>510.3562805549131</v>
      </c>
      <c r="E99" s="122">
        <f t="shared" si="15"/>
        <v>502.90992434125286</v>
      </c>
      <c r="F99" s="122">
        <f t="shared" si="15"/>
        <v>468.18723324589479</v>
      </c>
      <c r="G99" s="122">
        <f t="shared" si="15"/>
        <v>423.97011633254795</v>
      </c>
      <c r="H99" s="122">
        <f t="shared" si="15"/>
        <v>424.76460657948371</v>
      </c>
      <c r="I99" s="122">
        <f t="shared" si="15"/>
        <v>338.03592087446697</v>
      </c>
      <c r="J99" s="122">
        <f t="shared" si="15"/>
        <v>253.42224981023037</v>
      </c>
      <c r="K99" s="122">
        <f t="shared" si="15"/>
        <v>174.8873228903436</v>
      </c>
      <c r="L99" s="122">
        <f t="shared" si="15"/>
        <v>100.35679838645085</v>
      </c>
      <c r="M99" s="122">
        <f t="shared" si="15"/>
        <v>104.04618097993364</v>
      </c>
      <c r="N99" s="122">
        <f t="shared" si="15"/>
        <v>82.421195629898278</v>
      </c>
      <c r="O99" s="122">
        <f t="shared" si="15"/>
        <v>75.155321772415235</v>
      </c>
      <c r="P99" s="122">
        <f t="shared" si="15"/>
        <v>65.072199115922444</v>
      </c>
      <c r="Q99" s="122">
        <f t="shared" si="15"/>
        <v>68.233719334704162</v>
      </c>
      <c r="R99" s="122">
        <f t="shared" ref="R99:V99" si="16">SUM(R100:R101)</f>
        <v>64.974782089755877</v>
      </c>
      <c r="S99" s="122">
        <f t="shared" si="16"/>
        <v>64.913964366693392</v>
      </c>
      <c r="T99" s="122">
        <f t="shared" si="16"/>
        <v>74.510374326128769</v>
      </c>
      <c r="U99" s="122">
        <f t="shared" si="16"/>
        <v>60.384641015563972</v>
      </c>
      <c r="V99" s="122">
        <f t="shared" si="16"/>
        <v>61.378658369659888</v>
      </c>
      <c r="W99" s="122">
        <f t="shared" ref="W99" si="17">SUM(W100:W101)</f>
        <v>91.249237958723526</v>
      </c>
      <c r="DA99" s="130" t="s">
        <v>1610</v>
      </c>
    </row>
    <row r="100" spans="1:105" ht="12" customHeight="1" x14ac:dyDescent="0.25">
      <c r="A100" s="97" t="s">
        <v>216</v>
      </c>
      <c r="B100" s="98">
        <v>376.81409762283363</v>
      </c>
      <c r="C100" s="98">
        <v>474.49688417937693</v>
      </c>
      <c r="D100" s="98">
        <v>505.82744862431014</v>
      </c>
      <c r="E100" s="98">
        <v>498.39269442714595</v>
      </c>
      <c r="F100" s="98">
        <v>464.00964136147059</v>
      </c>
      <c r="G100" s="98">
        <v>420.23010460279426</v>
      </c>
      <c r="H100" s="98">
        <v>421.01735507174612</v>
      </c>
      <c r="I100" s="98">
        <v>335.11950473713483</v>
      </c>
      <c r="J100" s="98">
        <v>251.25159764945019</v>
      </c>
      <c r="K100" s="98">
        <v>173.4095104808888</v>
      </c>
      <c r="L100" s="98">
        <v>99.50689917767977</v>
      </c>
      <c r="M100" s="98">
        <v>103.18674039145981</v>
      </c>
      <c r="N100" s="98">
        <v>81.718165685142523</v>
      </c>
      <c r="O100" s="98">
        <v>74.447559940103872</v>
      </c>
      <c r="P100" s="98">
        <v>64.48007156858209</v>
      </c>
      <c r="Q100" s="98">
        <v>67.624168111525009</v>
      </c>
      <c r="R100" s="98">
        <v>64.394587703885563</v>
      </c>
      <c r="S100" s="98">
        <v>64.313022542454803</v>
      </c>
      <c r="T100" s="98">
        <v>73.770342871101036</v>
      </c>
      <c r="U100" s="98">
        <v>59.767565878272798</v>
      </c>
      <c r="V100" s="98">
        <v>60.732513610205906</v>
      </c>
      <c r="W100" s="98">
        <v>90.308880844950039</v>
      </c>
      <c r="DA100" s="63" t="s">
        <v>1611</v>
      </c>
    </row>
    <row r="101" spans="1:105" ht="12" customHeight="1" x14ac:dyDescent="0.25">
      <c r="A101" s="97" t="s">
        <v>53</v>
      </c>
      <c r="B101" s="98">
        <v>3.3180926661052599</v>
      </c>
      <c r="C101" s="98">
        <v>4.2308892091539212</v>
      </c>
      <c r="D101" s="98">
        <v>4.528831930602939</v>
      </c>
      <c r="E101" s="98">
        <v>4.5172299141069079</v>
      </c>
      <c r="F101" s="98">
        <v>4.1775918844242055</v>
      </c>
      <c r="G101" s="98">
        <v>3.740011729753673</v>
      </c>
      <c r="H101" s="98">
        <v>3.7472515077375794</v>
      </c>
      <c r="I101" s="98">
        <v>2.9164161373321447</v>
      </c>
      <c r="J101" s="98">
        <v>2.1706521607801665</v>
      </c>
      <c r="K101" s="98">
        <v>1.4778124094548126</v>
      </c>
      <c r="L101" s="98">
        <v>0.84989920877107072</v>
      </c>
      <c r="M101" s="98">
        <v>0.85944058847383786</v>
      </c>
      <c r="N101" s="98">
        <v>0.70302994475576186</v>
      </c>
      <c r="O101" s="98">
        <v>0.70776183231136702</v>
      </c>
      <c r="P101" s="98">
        <v>0.59212754734035267</v>
      </c>
      <c r="Q101" s="98">
        <v>0.60955122317915889</v>
      </c>
      <c r="R101" s="98">
        <v>0.58019438587031791</v>
      </c>
      <c r="S101" s="98">
        <v>0.60094182423858467</v>
      </c>
      <c r="T101" s="98">
        <v>0.74003145502773848</v>
      </c>
      <c r="U101" s="98">
        <v>0.61707513729117069</v>
      </c>
      <c r="V101" s="98">
        <v>0.64614475945398409</v>
      </c>
      <c r="W101" s="98">
        <v>0.94035711377349229</v>
      </c>
      <c r="DA101" s="63" t="s">
        <v>1612</v>
      </c>
    </row>
    <row r="102" spans="1:105" ht="12" customHeight="1" x14ac:dyDescent="0.25">
      <c r="A102" s="121" t="s">
        <v>92</v>
      </c>
      <c r="B102" s="122">
        <f t="shared" ref="B102:W102" si="18">B103</f>
        <v>1.8552581168395719E-3</v>
      </c>
      <c r="C102" s="122">
        <f t="shared" si="18"/>
        <v>2.0009956479980352E-3</v>
      </c>
      <c r="D102" s="122">
        <f t="shared" si="18"/>
        <v>2.3553326698792258E-3</v>
      </c>
      <c r="E102" s="122">
        <f t="shared" si="18"/>
        <v>2.7390706599096783E-3</v>
      </c>
      <c r="F102" s="122">
        <f t="shared" si="18"/>
        <v>3.5246340321473655E-3</v>
      </c>
      <c r="G102" s="122">
        <f t="shared" si="18"/>
        <v>3.9178524489627735E-3</v>
      </c>
      <c r="H102" s="122">
        <f t="shared" si="18"/>
        <v>4.9704851804153131E-3</v>
      </c>
      <c r="I102" s="122">
        <f t="shared" si="18"/>
        <v>3.9486164446937352E-3</v>
      </c>
      <c r="J102" s="122">
        <f t="shared" si="18"/>
        <v>3.3557617470847431E-3</v>
      </c>
      <c r="K102" s="122">
        <f t="shared" si="18"/>
        <v>2.7773320868208998E-3</v>
      </c>
      <c r="L102" s="122">
        <f t="shared" si="18"/>
        <v>3.6623581273189845E-3</v>
      </c>
      <c r="M102" s="122">
        <f t="shared" si="18"/>
        <v>1.3340041741757925E-3</v>
      </c>
      <c r="N102" s="122">
        <f t="shared" si="18"/>
        <v>1.29129518112981E-3</v>
      </c>
      <c r="O102" s="122">
        <f t="shared" si="18"/>
        <v>3.0591460191798665E-3</v>
      </c>
      <c r="P102" s="122">
        <f t="shared" si="18"/>
        <v>5.1276944930408238E-3</v>
      </c>
      <c r="Q102" s="122">
        <f t="shared" si="18"/>
        <v>1.272439964105942E-2</v>
      </c>
      <c r="R102" s="122">
        <f t="shared" si="18"/>
        <v>7.5640211053323511E-3</v>
      </c>
      <c r="S102" s="122">
        <f t="shared" si="18"/>
        <v>9.4867530295917532E-3</v>
      </c>
      <c r="T102" s="122">
        <f t="shared" si="18"/>
        <v>1.3924015642044494E-2</v>
      </c>
      <c r="U102" s="122">
        <f t="shared" si="18"/>
        <v>2.4208144924320916E-2</v>
      </c>
      <c r="V102" s="122">
        <f t="shared" si="18"/>
        <v>1.7124538656907818E-2</v>
      </c>
      <c r="W102" s="122">
        <f t="shared" si="18"/>
        <v>2.1663573933363878E-2</v>
      </c>
      <c r="DA102" s="130" t="s">
        <v>1613</v>
      </c>
    </row>
    <row r="103" spans="1:105" ht="12" customHeight="1" x14ac:dyDescent="0.25">
      <c r="A103" s="97" t="s">
        <v>53</v>
      </c>
      <c r="B103" s="98">
        <v>1.8552581168395719E-3</v>
      </c>
      <c r="C103" s="98">
        <v>2.0009956479980352E-3</v>
      </c>
      <c r="D103" s="98">
        <v>2.3553326698792258E-3</v>
      </c>
      <c r="E103" s="98">
        <v>2.7390706599096783E-3</v>
      </c>
      <c r="F103" s="98">
        <v>3.5246340321473655E-3</v>
      </c>
      <c r="G103" s="98">
        <v>3.9178524489627735E-3</v>
      </c>
      <c r="H103" s="98">
        <v>4.9704851804153131E-3</v>
      </c>
      <c r="I103" s="98">
        <v>3.9486164446937352E-3</v>
      </c>
      <c r="J103" s="98">
        <v>3.3557617470847431E-3</v>
      </c>
      <c r="K103" s="98">
        <v>2.7773320868208998E-3</v>
      </c>
      <c r="L103" s="98">
        <v>3.6623581273189845E-3</v>
      </c>
      <c r="M103" s="98">
        <v>1.3340041741757925E-3</v>
      </c>
      <c r="N103" s="98">
        <v>1.29129518112981E-3</v>
      </c>
      <c r="O103" s="98">
        <v>3.0591460191798665E-3</v>
      </c>
      <c r="P103" s="98">
        <v>5.1276944930408238E-3</v>
      </c>
      <c r="Q103" s="98">
        <v>1.272439964105942E-2</v>
      </c>
      <c r="R103" s="98">
        <v>7.5640211053323511E-3</v>
      </c>
      <c r="S103" s="98">
        <v>9.4867530295917532E-3</v>
      </c>
      <c r="T103" s="98">
        <v>1.3924015642044494E-2</v>
      </c>
      <c r="U103" s="98">
        <v>2.4208144924320916E-2</v>
      </c>
      <c r="V103" s="98">
        <v>1.7124538656907818E-2</v>
      </c>
      <c r="W103" s="98">
        <v>2.1663573933363878E-2</v>
      </c>
      <c r="DA103" s="63" t="s">
        <v>1614</v>
      </c>
    </row>
    <row r="104" spans="1:105" ht="12" customHeight="1" x14ac:dyDescent="0.25">
      <c r="A104" s="121" t="s">
        <v>55</v>
      </c>
      <c r="B104" s="122">
        <v>35.000106641060945</v>
      </c>
      <c r="C104" s="122">
        <v>39.856543887470472</v>
      </c>
      <c r="D104" s="122">
        <v>44.247586319582844</v>
      </c>
      <c r="E104" s="122">
        <v>52.309934483223181</v>
      </c>
      <c r="F104" s="122">
        <v>50.596851547489038</v>
      </c>
      <c r="G104" s="122">
        <v>42.717777071298514</v>
      </c>
      <c r="H104" s="122">
        <v>41.988149580643686</v>
      </c>
      <c r="I104" s="122">
        <v>35.271012579423811</v>
      </c>
      <c r="J104" s="122">
        <v>26.588063856432193</v>
      </c>
      <c r="K104" s="122">
        <v>18.33115461658468</v>
      </c>
      <c r="L104" s="122">
        <v>9.3856351871025687</v>
      </c>
      <c r="M104" s="122">
        <v>10.829062303089373</v>
      </c>
      <c r="N104" s="122">
        <v>8.4889904855556289</v>
      </c>
      <c r="O104" s="122">
        <v>8.5386271311475355</v>
      </c>
      <c r="P104" s="122">
        <v>8.154123290757088</v>
      </c>
      <c r="Q104" s="122">
        <v>8.6190208699052988</v>
      </c>
      <c r="R104" s="122">
        <v>7.7171136633849606</v>
      </c>
      <c r="S104" s="122">
        <v>7.7834672138599004</v>
      </c>
      <c r="T104" s="122">
        <v>8.5879024905332209</v>
      </c>
      <c r="U104" s="122">
        <v>7.1901192539035357</v>
      </c>
      <c r="V104" s="122">
        <v>7.2632725560572151</v>
      </c>
      <c r="W104" s="122">
        <v>10.611365041238031</v>
      </c>
      <c r="DA104" s="130" t="s">
        <v>1615</v>
      </c>
    </row>
    <row r="105" spans="1:105" ht="12" customHeight="1" x14ac:dyDescent="0.25">
      <c r="A105" s="97" t="s">
        <v>138</v>
      </c>
      <c r="B105" s="98">
        <v>34.000863684130977</v>
      </c>
      <c r="C105" s="98">
        <v>39.02177446206754</v>
      </c>
      <c r="D105" s="98">
        <v>43.637555674916065</v>
      </c>
      <c r="E105" s="98">
        <v>51.072309872080332</v>
      </c>
      <c r="F105" s="98">
        <v>49.509017279974024</v>
      </c>
      <c r="G105" s="98">
        <v>41.936705371410447</v>
      </c>
      <c r="H105" s="98">
        <v>41.149454902458551</v>
      </c>
      <c r="I105" s="98">
        <v>34.613943242228949</v>
      </c>
      <c r="J105" s="98">
        <v>26.048488335072662</v>
      </c>
      <c r="K105" s="98">
        <v>17.907718450226945</v>
      </c>
      <c r="L105" s="98">
        <v>9.07889176590818</v>
      </c>
      <c r="M105" s="98">
        <v>10.566733401062908</v>
      </c>
      <c r="N105" s="98">
        <v>8.2503286910498197</v>
      </c>
      <c r="O105" s="98">
        <v>8.275576902498841</v>
      </c>
      <c r="P105" s="98">
        <v>7.8962738331033542</v>
      </c>
      <c r="Q105" s="98">
        <v>8.351286360575072</v>
      </c>
      <c r="R105" s="98">
        <v>7.4740352415056526</v>
      </c>
      <c r="S105" s="98">
        <v>7.5537495432532307</v>
      </c>
      <c r="T105" s="98">
        <v>8.3441861592694391</v>
      </c>
      <c r="U105" s="98">
        <v>6.9545351982908512</v>
      </c>
      <c r="V105" s="98">
        <v>7.0122596024869281</v>
      </c>
      <c r="W105" s="98">
        <v>10.253779133977822</v>
      </c>
      <c r="DA105" s="63" t="s">
        <v>1616</v>
      </c>
    </row>
    <row r="106" spans="1:105" ht="12" customHeight="1" x14ac:dyDescent="0.25">
      <c r="A106" s="97" t="s">
        <v>137</v>
      </c>
      <c r="B106" s="98">
        <v>0</v>
      </c>
      <c r="C106" s="98">
        <v>0</v>
      </c>
      <c r="D106" s="98">
        <v>0</v>
      </c>
      <c r="E106" s="98">
        <v>0</v>
      </c>
      <c r="F106" s="98">
        <v>0</v>
      </c>
      <c r="G106" s="98">
        <v>0</v>
      </c>
      <c r="H106" s="98">
        <v>0</v>
      </c>
      <c r="I106" s="98">
        <v>0</v>
      </c>
      <c r="J106" s="98">
        <v>0</v>
      </c>
      <c r="K106" s="98">
        <v>1.6017553119186938E-2</v>
      </c>
      <c r="L106" s="98">
        <v>8.3441838844061905E-3</v>
      </c>
      <c r="M106" s="98">
        <v>1.3775653898277725E-2</v>
      </c>
      <c r="N106" s="98">
        <v>1.1463588497156403E-2</v>
      </c>
      <c r="O106" s="98">
        <v>2.1007289173981477E-2</v>
      </c>
      <c r="P106" s="98">
        <v>2.9381164837465799E-2</v>
      </c>
      <c r="Q106" s="98">
        <v>4.1812750015750896E-2</v>
      </c>
      <c r="R106" s="98">
        <v>4.0177466777304285E-2</v>
      </c>
      <c r="S106" s="98">
        <v>4.4397086004670128E-2</v>
      </c>
      <c r="T106" s="98">
        <v>7.5016602945407851E-2</v>
      </c>
      <c r="U106" s="98">
        <v>5.9705435853632513E-2</v>
      </c>
      <c r="V106" s="98">
        <v>6.8752842377764717E-2</v>
      </c>
      <c r="W106" s="98">
        <v>0.15406951004303038</v>
      </c>
      <c r="DA106" s="63" t="s">
        <v>1617</v>
      </c>
    </row>
    <row r="107" spans="1:105" ht="12" customHeight="1" x14ac:dyDescent="0.25">
      <c r="A107" s="100" t="s">
        <v>216</v>
      </c>
      <c r="B107" s="101">
        <v>0</v>
      </c>
      <c r="C107" s="101">
        <v>0</v>
      </c>
      <c r="D107" s="101">
        <v>0</v>
      </c>
      <c r="E107" s="101">
        <v>0</v>
      </c>
      <c r="F107" s="101">
        <v>0</v>
      </c>
      <c r="G107" s="101">
        <v>0</v>
      </c>
      <c r="H107" s="101">
        <v>0</v>
      </c>
      <c r="I107" s="101">
        <v>0</v>
      </c>
      <c r="J107" s="101">
        <v>0</v>
      </c>
      <c r="K107" s="101">
        <v>1.0286116175647883E-2</v>
      </c>
      <c r="L107" s="101">
        <v>5.524619610621128E-3</v>
      </c>
      <c r="M107" s="101">
        <v>8.8649864971446606E-3</v>
      </c>
      <c r="N107" s="101">
        <v>7.1720038592454323E-3</v>
      </c>
      <c r="O107" s="101">
        <v>1.306264149007451E-2</v>
      </c>
      <c r="P107" s="101">
        <v>1.7807650765124344E-2</v>
      </c>
      <c r="Q107" s="101">
        <v>2.5319388605052649E-2</v>
      </c>
      <c r="R107" s="101">
        <v>2.3982385649180499E-2</v>
      </c>
      <c r="S107" s="101">
        <v>2.5833245332348622E-2</v>
      </c>
      <c r="T107" s="101">
        <v>4.8497624831651862E-2</v>
      </c>
      <c r="U107" s="101">
        <v>3.5336584657306741E-2</v>
      </c>
      <c r="V107" s="101">
        <v>3.9663588682887711E-2</v>
      </c>
      <c r="W107" s="101">
        <v>8.7039075242383968E-2</v>
      </c>
      <c r="DA107" s="131" t="s">
        <v>1618</v>
      </c>
    </row>
    <row r="108" spans="1:105" ht="12" customHeight="1" x14ac:dyDescent="0.25">
      <c r="A108" s="103" t="s">
        <v>52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5.7314369435390563E-3</v>
      </c>
      <c r="L108" s="104">
        <v>2.8195642737850629E-3</v>
      </c>
      <c r="M108" s="104">
        <v>4.9106674011330648E-3</v>
      </c>
      <c r="N108" s="104">
        <v>4.2915846379109716E-3</v>
      </c>
      <c r="O108" s="104">
        <v>7.9446476839069666E-3</v>
      </c>
      <c r="P108" s="104">
        <v>1.1573514072341456E-2</v>
      </c>
      <c r="Q108" s="104">
        <v>1.6493361410698248E-2</v>
      </c>
      <c r="R108" s="104">
        <v>1.6195081128123786E-2</v>
      </c>
      <c r="S108" s="104">
        <v>1.8563840672321509E-2</v>
      </c>
      <c r="T108" s="104">
        <v>2.6518978113755989E-2</v>
      </c>
      <c r="U108" s="104">
        <v>2.4368851196325772E-2</v>
      </c>
      <c r="V108" s="104">
        <v>2.9089253694876999E-2</v>
      </c>
      <c r="W108" s="104">
        <v>6.703043480064641E-2</v>
      </c>
      <c r="DA108" s="132" t="s">
        <v>1619</v>
      </c>
    </row>
    <row r="109" spans="1:105" ht="12" customHeight="1" x14ac:dyDescent="0.25">
      <c r="A109" s="106" t="s">
        <v>122</v>
      </c>
      <c r="B109" s="101">
        <v>0.99924295692997167</v>
      </c>
      <c r="C109" s="101">
        <v>0.83476942540293442</v>
      </c>
      <c r="D109" s="101">
        <v>0.61003064466677592</v>
      </c>
      <c r="E109" s="101">
        <v>1.2376246111428477</v>
      </c>
      <c r="F109" s="101">
        <v>1.0878342675150148</v>
      </c>
      <c r="G109" s="101">
        <v>0.78107169988806913</v>
      </c>
      <c r="H109" s="101">
        <v>0.83869467818513455</v>
      </c>
      <c r="I109" s="101">
        <v>0.65706933719486382</v>
      </c>
      <c r="J109" s="101">
        <v>0.53957552135952991</v>
      </c>
      <c r="K109" s="101">
        <v>0.40741861323854789</v>
      </c>
      <c r="L109" s="101">
        <v>0.29839923730998352</v>
      </c>
      <c r="M109" s="101">
        <v>0.24844119676030987</v>
      </c>
      <c r="N109" s="101">
        <v>0.21313629803673381</v>
      </c>
      <c r="O109" s="101">
        <v>0.16050117966743521</v>
      </c>
      <c r="P109" s="101">
        <v>0.11050554893627371</v>
      </c>
      <c r="Q109" s="101">
        <v>0.10462742828252197</v>
      </c>
      <c r="R109" s="101">
        <v>8.8264142627162104E-2</v>
      </c>
      <c r="S109" s="101">
        <v>8.61218225070223E-2</v>
      </c>
      <c r="T109" s="101">
        <v>6.2506129275185687E-2</v>
      </c>
      <c r="U109" s="101">
        <v>4.9312091770952644E-2</v>
      </c>
      <c r="V109" s="101">
        <v>1.7916546507622713E-2</v>
      </c>
      <c r="W109" s="101">
        <v>1.975904807966768E-2</v>
      </c>
      <c r="DA109" s="131" t="s">
        <v>1620</v>
      </c>
    </row>
    <row r="110" spans="1:105" ht="12" customHeight="1" x14ac:dyDescent="0.25">
      <c r="A110" s="107" t="s">
        <v>121</v>
      </c>
      <c r="B110" s="104">
        <v>0</v>
      </c>
      <c r="C110" s="104">
        <v>0</v>
      </c>
      <c r="D110" s="104">
        <v>0</v>
      </c>
      <c r="E110" s="104">
        <v>0</v>
      </c>
      <c r="F110" s="104">
        <v>0</v>
      </c>
      <c r="G110" s="104">
        <v>0</v>
      </c>
      <c r="H110" s="104">
        <v>0</v>
      </c>
      <c r="I110" s="104">
        <v>0</v>
      </c>
      <c r="J110" s="104">
        <v>0</v>
      </c>
      <c r="K110" s="104">
        <v>0</v>
      </c>
      <c r="L110" s="104">
        <v>0</v>
      </c>
      <c r="M110" s="104">
        <v>1.1205136787743698E-4</v>
      </c>
      <c r="N110" s="104">
        <v>1.4061907971919377E-2</v>
      </c>
      <c r="O110" s="104">
        <v>8.1541759807277445E-2</v>
      </c>
      <c r="P110" s="104">
        <v>0.11796274387999447</v>
      </c>
      <c r="Q110" s="104">
        <v>0.12129433103195414</v>
      </c>
      <c r="R110" s="104">
        <v>0.1146368124748412</v>
      </c>
      <c r="S110" s="104">
        <v>9.9198762094977494E-2</v>
      </c>
      <c r="T110" s="104">
        <v>0.10619359904318977</v>
      </c>
      <c r="U110" s="104">
        <v>0.1265665279880987</v>
      </c>
      <c r="V110" s="104">
        <v>0.16434356468489919</v>
      </c>
      <c r="W110" s="104">
        <v>0.18375734913751252</v>
      </c>
      <c r="DA110" s="132" t="s">
        <v>1621</v>
      </c>
    </row>
    <row r="111" spans="1:105" ht="12" customHeight="1" x14ac:dyDescent="0.25">
      <c r="A111" s="108" t="s">
        <v>53</v>
      </c>
      <c r="B111" s="98">
        <v>0</v>
      </c>
      <c r="C111" s="98">
        <v>0</v>
      </c>
      <c r="D111" s="98">
        <v>0</v>
      </c>
      <c r="E111" s="98">
        <v>0</v>
      </c>
      <c r="F111" s="98">
        <v>0</v>
      </c>
      <c r="G111" s="98">
        <v>0</v>
      </c>
      <c r="H111" s="98">
        <v>0</v>
      </c>
      <c r="I111" s="98">
        <v>0</v>
      </c>
      <c r="J111" s="98">
        <v>0</v>
      </c>
      <c r="K111" s="98">
        <v>0</v>
      </c>
      <c r="L111" s="98">
        <v>0</v>
      </c>
      <c r="M111" s="98">
        <v>6.6896798758146191E-5</v>
      </c>
      <c r="N111" s="98">
        <v>8.112407894718246E-3</v>
      </c>
      <c r="O111" s="98">
        <v>4.7848801570354975E-2</v>
      </c>
      <c r="P111" s="98">
        <v>6.7844807173495558E-2</v>
      </c>
      <c r="Q111" s="98">
        <v>7.0603071332893064E-2</v>
      </c>
      <c r="R111" s="98">
        <v>6.6220159969300238E-2</v>
      </c>
      <c r="S111" s="98">
        <v>5.6468744539385177E-2</v>
      </c>
      <c r="T111" s="98">
        <v>6.7180365075299314E-2</v>
      </c>
      <c r="U111" s="98">
        <v>7.363765929253846E-2</v>
      </c>
      <c r="V111" s="98">
        <v>9.3085065186962898E-2</v>
      </c>
      <c r="W111" s="98">
        <v>9.9307790532417145E-2</v>
      </c>
      <c r="DA111" s="63" t="s">
        <v>1622</v>
      </c>
    </row>
    <row r="112" spans="1:105" ht="12" customHeight="1" x14ac:dyDescent="0.25">
      <c r="A112" s="108" t="s">
        <v>52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4.5154569119290786E-5</v>
      </c>
      <c r="N112" s="98">
        <v>5.94950007720113E-3</v>
      </c>
      <c r="O112" s="98">
        <v>3.369295823692247E-2</v>
      </c>
      <c r="P112" s="98">
        <v>5.0117936706498917E-2</v>
      </c>
      <c r="Q112" s="98">
        <v>5.0691259699061068E-2</v>
      </c>
      <c r="R112" s="98">
        <v>4.8416652505540961E-2</v>
      </c>
      <c r="S112" s="98">
        <v>4.273001755559231E-2</v>
      </c>
      <c r="T112" s="98">
        <v>3.9013233967890457E-2</v>
      </c>
      <c r="U112" s="98">
        <v>5.2928868695560224E-2</v>
      </c>
      <c r="V112" s="98">
        <v>7.1258499497936306E-2</v>
      </c>
      <c r="W112" s="98">
        <v>8.4449558605095384E-2</v>
      </c>
      <c r="DA112" s="63" t="s">
        <v>1623</v>
      </c>
    </row>
    <row r="113" spans="1:105" ht="12" customHeight="1" x14ac:dyDescent="0.25">
      <c r="A113" s="121" t="s">
        <v>54</v>
      </c>
      <c r="B113" s="122">
        <v>15.932550652446729</v>
      </c>
      <c r="C113" s="122">
        <v>16.115288542708001</v>
      </c>
      <c r="D113" s="122">
        <v>17.118707497914247</v>
      </c>
      <c r="E113" s="122">
        <v>25.885515966955086</v>
      </c>
      <c r="F113" s="122">
        <v>24.854208289770753</v>
      </c>
      <c r="G113" s="122">
        <v>20.614487156984708</v>
      </c>
      <c r="H113" s="122">
        <v>19.496597659666435</v>
      </c>
      <c r="I113" s="122">
        <v>16.267314422181084</v>
      </c>
      <c r="J113" s="122">
        <v>12.989909265669356</v>
      </c>
      <c r="K113" s="122">
        <v>9.4061831307517032</v>
      </c>
      <c r="L113" s="122">
        <v>6.5945898166655645</v>
      </c>
      <c r="M113" s="122">
        <v>5.01589283172141</v>
      </c>
      <c r="N113" s="122">
        <v>4.2466678193094465</v>
      </c>
      <c r="O113" s="122">
        <v>3.98517462852175</v>
      </c>
      <c r="P113" s="122">
        <v>3.6988556776036452</v>
      </c>
      <c r="Q113" s="122">
        <v>3.6484407688998202</v>
      </c>
      <c r="R113" s="122">
        <v>3.6057834949265919</v>
      </c>
      <c r="S113" s="122">
        <v>3.6276700820845047</v>
      </c>
      <c r="T113" s="122">
        <v>3.712083364367281</v>
      </c>
      <c r="U113" s="122">
        <v>3.917838079118404</v>
      </c>
      <c r="V113" s="122">
        <v>3.9315438364491531</v>
      </c>
      <c r="W113" s="122">
        <v>3.8107567695145317</v>
      </c>
      <c r="DA113" s="130" t="s">
        <v>1624</v>
      </c>
    </row>
    <row r="114" spans="1:105" ht="12" customHeight="1" x14ac:dyDescent="0.25">
      <c r="A114" s="97" t="s">
        <v>50</v>
      </c>
      <c r="B114" s="98">
        <v>13.893183679595406</v>
      </c>
      <c r="C114" s="98">
        <v>14.175803302284745</v>
      </c>
      <c r="D114" s="98">
        <v>15.157928918668921</v>
      </c>
      <c r="E114" s="98">
        <v>18.525447027851985</v>
      </c>
      <c r="F114" s="98">
        <v>17.362880967026111</v>
      </c>
      <c r="G114" s="98">
        <v>15.017102420038565</v>
      </c>
      <c r="H114" s="98">
        <v>13.164835827193226</v>
      </c>
      <c r="I114" s="98">
        <v>11.238512211550466</v>
      </c>
      <c r="J114" s="98">
        <v>8.8505196063216296</v>
      </c>
      <c r="K114" s="98">
        <v>6.3590584256223162</v>
      </c>
      <c r="L114" s="98">
        <v>4.301562142226766</v>
      </c>
      <c r="M114" s="98">
        <v>3.5358147715481545</v>
      </c>
      <c r="N114" s="98">
        <v>3.0485070964258028</v>
      </c>
      <c r="O114" s="98">
        <v>2.7137348469143308</v>
      </c>
      <c r="P114" s="98">
        <v>2.5538043724523565</v>
      </c>
      <c r="Q114" s="98">
        <v>2.5254225203667793</v>
      </c>
      <c r="R114" s="98">
        <v>2.5090217632241814</v>
      </c>
      <c r="S114" s="98">
        <v>2.5402721933743018</v>
      </c>
      <c r="T114" s="98">
        <v>2.6890745434203907</v>
      </c>
      <c r="U114" s="98">
        <v>2.9164543202630671</v>
      </c>
      <c r="V114" s="98">
        <v>2.8967148596564698</v>
      </c>
      <c r="W114" s="98">
        <v>2.8644629564224453</v>
      </c>
      <c r="DA114" s="63" t="s">
        <v>1625</v>
      </c>
    </row>
    <row r="115" spans="1:105" ht="12" customHeight="1" x14ac:dyDescent="0.25">
      <c r="A115" s="109" t="s">
        <v>120</v>
      </c>
      <c r="B115" s="33">
        <v>2.039366972851322</v>
      </c>
      <c r="C115" s="33">
        <v>1.9394852404232541</v>
      </c>
      <c r="D115" s="33">
        <v>1.9607785792453283</v>
      </c>
      <c r="E115" s="33">
        <v>7.3600689391031002</v>
      </c>
      <c r="F115" s="33">
        <v>7.49132732274464</v>
      </c>
      <c r="G115" s="33">
        <v>5.5973847369461422</v>
      </c>
      <c r="H115" s="33">
        <v>6.331761832473207</v>
      </c>
      <c r="I115" s="33">
        <v>5.0288022106306176</v>
      </c>
      <c r="J115" s="33">
        <v>4.1393896593477262</v>
      </c>
      <c r="K115" s="33">
        <v>3.047124705129387</v>
      </c>
      <c r="L115" s="33">
        <v>2.2930276744387981</v>
      </c>
      <c r="M115" s="33">
        <v>1.4800780601732555</v>
      </c>
      <c r="N115" s="33">
        <v>1.1981607228836435</v>
      </c>
      <c r="O115" s="33">
        <v>1.271439781607419</v>
      </c>
      <c r="P115" s="33">
        <v>1.1450513051512885</v>
      </c>
      <c r="Q115" s="33">
        <v>1.1230182485330407</v>
      </c>
      <c r="R115" s="33">
        <v>1.0967617317024103</v>
      </c>
      <c r="S115" s="33">
        <v>1.0873978887102032</v>
      </c>
      <c r="T115" s="33">
        <v>1.0230088209468902</v>
      </c>
      <c r="U115" s="33">
        <v>1.0013837588553369</v>
      </c>
      <c r="V115" s="33">
        <v>1.0348289767926833</v>
      </c>
      <c r="W115" s="33">
        <v>0.9462938130920866</v>
      </c>
      <c r="DA115" s="60" t="s">
        <v>1626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194.71764164016491</v>
      </c>
      <c r="C117" s="117">
        <f t="shared" si="19"/>
        <v>243.11758837772598</v>
      </c>
      <c r="D117" s="117">
        <f t="shared" si="19"/>
        <v>263.38294912089736</v>
      </c>
      <c r="E117" s="117">
        <f t="shared" si="19"/>
        <v>273.25878361542345</v>
      </c>
      <c r="F117" s="117">
        <f t="shared" si="19"/>
        <v>258.22621886205411</v>
      </c>
      <c r="G117" s="117">
        <f t="shared" si="19"/>
        <v>231.7410564342494</v>
      </c>
      <c r="H117" s="117">
        <f t="shared" si="19"/>
        <v>232.14550980857888</v>
      </c>
      <c r="I117" s="117">
        <f t="shared" si="19"/>
        <v>186.89400728728492</v>
      </c>
      <c r="J117" s="117">
        <f t="shared" si="19"/>
        <v>141.22408961229604</v>
      </c>
      <c r="K117" s="117">
        <f t="shared" si="19"/>
        <v>97.917614899686583</v>
      </c>
      <c r="L117" s="117">
        <f t="shared" si="19"/>
        <v>56.487232124476172</v>
      </c>
      <c r="M117" s="117">
        <f t="shared" si="19"/>
        <v>57.977418774912664</v>
      </c>
      <c r="N117" s="117">
        <f t="shared" si="19"/>
        <v>47.801758669155397</v>
      </c>
      <c r="O117" s="117">
        <f t="shared" si="19"/>
        <v>48.929855828903598</v>
      </c>
      <c r="P117" s="117">
        <f t="shared" si="19"/>
        <v>42.995579069873095</v>
      </c>
      <c r="Q117" s="117">
        <f t="shared" si="19"/>
        <v>45.001674855910736</v>
      </c>
      <c r="R117" s="117">
        <f t="shared" ref="R117:V117" si="20">R118+R121+R123+R132</f>
        <v>42.888824451804453</v>
      </c>
      <c r="S117" s="117">
        <f t="shared" si="20"/>
        <v>44.776784985254267</v>
      </c>
      <c r="T117" s="117">
        <f t="shared" si="20"/>
        <v>53.64875916879285</v>
      </c>
      <c r="U117" s="117">
        <f t="shared" si="20"/>
        <v>46.394569382383658</v>
      </c>
      <c r="V117" s="117">
        <f t="shared" si="20"/>
        <v>48.529585797631135</v>
      </c>
      <c r="W117" s="117">
        <f t="shared" ref="W117" si="21">W118+W121+W123+W132</f>
        <v>70.825909103139722</v>
      </c>
      <c r="DA117" s="129" t="s">
        <v>1777</v>
      </c>
    </row>
    <row r="118" spans="1:105" ht="12" customHeight="1" x14ac:dyDescent="0.25">
      <c r="A118" s="121" t="s">
        <v>57</v>
      </c>
      <c r="B118" s="122">
        <f t="shared" ref="B118:Q118" si="22">SUM(B119:B120)</f>
        <v>167.53181433313642</v>
      </c>
      <c r="C118" s="122">
        <f t="shared" si="22"/>
        <v>213.35939702103127</v>
      </c>
      <c r="D118" s="122">
        <f t="shared" si="22"/>
        <v>230.7497684553002</v>
      </c>
      <c r="E118" s="122">
        <f t="shared" si="22"/>
        <v>230.34651601584741</v>
      </c>
      <c r="F118" s="122">
        <f t="shared" si="22"/>
        <v>216.65889451835477</v>
      </c>
      <c r="G118" s="122">
        <f t="shared" si="22"/>
        <v>196.9326958274988</v>
      </c>
      <c r="H118" s="122">
        <f t="shared" si="22"/>
        <v>198.13171472336688</v>
      </c>
      <c r="I118" s="122">
        <f t="shared" si="22"/>
        <v>158.30250461742625</v>
      </c>
      <c r="J118" s="122">
        <f t="shared" si="22"/>
        <v>119.01937303782698</v>
      </c>
      <c r="K118" s="122">
        <f t="shared" si="22"/>
        <v>82.166374518550668</v>
      </c>
      <c r="L118" s="122">
        <f t="shared" si="22"/>
        <v>47.151355419142597</v>
      </c>
      <c r="M118" s="122">
        <f t="shared" si="22"/>
        <v>48.890035662088408</v>
      </c>
      <c r="N118" s="122">
        <f t="shared" si="22"/>
        <v>40.373533629046847</v>
      </c>
      <c r="O118" s="122">
        <f t="shared" si="22"/>
        <v>41.368031763179928</v>
      </c>
      <c r="P118" s="122">
        <f t="shared" si="22"/>
        <v>35.807750627074967</v>
      </c>
      <c r="Q118" s="122">
        <f t="shared" si="22"/>
        <v>37.542178974784981</v>
      </c>
      <c r="R118" s="122">
        <f t="shared" ref="R118:V118" si="23">SUM(R119:R120)</f>
        <v>35.944447079307089</v>
      </c>
      <c r="S118" s="122">
        <f t="shared" si="23"/>
        <v>37.586786162677619</v>
      </c>
      <c r="T118" s="122">
        <f t="shared" si="23"/>
        <v>45.63252970523753</v>
      </c>
      <c r="U118" s="122">
        <f t="shared" si="23"/>
        <v>38.870254406558821</v>
      </c>
      <c r="V118" s="122">
        <f t="shared" si="23"/>
        <v>40.774564789499919</v>
      </c>
      <c r="W118" s="122">
        <f t="shared" ref="W118" si="24">SUM(W119:W120)</f>
        <v>60.76880339353049</v>
      </c>
      <c r="DA118" s="130" t="s">
        <v>1778</v>
      </c>
    </row>
    <row r="119" spans="1:105" ht="12" customHeight="1" x14ac:dyDescent="0.25">
      <c r="A119" s="97" t="s">
        <v>216</v>
      </c>
      <c r="B119" s="98">
        <v>164.21372166703117</v>
      </c>
      <c r="C119" s="98">
        <v>209.12850781187734</v>
      </c>
      <c r="D119" s="98">
        <v>226.22093652469727</v>
      </c>
      <c r="E119" s="98">
        <v>225.82928610174051</v>
      </c>
      <c r="F119" s="98">
        <v>212.48130263393057</v>
      </c>
      <c r="G119" s="98">
        <v>193.19268409774514</v>
      </c>
      <c r="H119" s="98">
        <v>194.3844632156293</v>
      </c>
      <c r="I119" s="98">
        <v>155.38608848009412</v>
      </c>
      <c r="J119" s="98">
        <v>116.84872087704682</v>
      </c>
      <c r="K119" s="98">
        <v>80.688562109095855</v>
      </c>
      <c r="L119" s="98">
        <v>46.301456210371526</v>
      </c>
      <c r="M119" s="98">
        <v>48.03059507361457</v>
      </c>
      <c r="N119" s="98">
        <v>39.670503684291084</v>
      </c>
      <c r="O119" s="98">
        <v>40.660269930868559</v>
      </c>
      <c r="P119" s="98">
        <v>35.215623079734613</v>
      </c>
      <c r="Q119" s="98">
        <v>36.932627751605821</v>
      </c>
      <c r="R119" s="98">
        <v>35.364252693436768</v>
      </c>
      <c r="S119" s="98">
        <v>36.985844338439037</v>
      </c>
      <c r="T119" s="98">
        <v>44.89249825020979</v>
      </c>
      <c r="U119" s="98">
        <v>38.253179269267648</v>
      </c>
      <c r="V119" s="98">
        <v>40.128420030045937</v>
      </c>
      <c r="W119" s="98">
        <v>59.828446279756996</v>
      </c>
      <c r="DA119" s="63" t="s">
        <v>1779</v>
      </c>
    </row>
    <row r="120" spans="1:105" ht="12" customHeight="1" x14ac:dyDescent="0.25">
      <c r="A120" s="97" t="s">
        <v>53</v>
      </c>
      <c r="B120" s="98">
        <v>3.3180926661052599</v>
      </c>
      <c r="C120" s="98">
        <v>4.2308892091539212</v>
      </c>
      <c r="D120" s="98">
        <v>4.528831930602939</v>
      </c>
      <c r="E120" s="98">
        <v>4.5172299141069079</v>
      </c>
      <c r="F120" s="98">
        <v>4.1775918844242055</v>
      </c>
      <c r="G120" s="98">
        <v>3.740011729753673</v>
      </c>
      <c r="H120" s="98">
        <v>3.7472515077375794</v>
      </c>
      <c r="I120" s="98">
        <v>2.9164161373321447</v>
      </c>
      <c r="J120" s="98">
        <v>2.1706521607801665</v>
      </c>
      <c r="K120" s="98">
        <v>1.4778124094548126</v>
      </c>
      <c r="L120" s="98">
        <v>0.84989920877107072</v>
      </c>
      <c r="M120" s="98">
        <v>0.85944058847383786</v>
      </c>
      <c r="N120" s="98">
        <v>0.70302994475576186</v>
      </c>
      <c r="O120" s="98">
        <v>0.70776183231136702</v>
      </c>
      <c r="P120" s="98">
        <v>0.59212754734035267</v>
      </c>
      <c r="Q120" s="98">
        <v>0.60955122317915889</v>
      </c>
      <c r="R120" s="98">
        <v>0.58019438587031791</v>
      </c>
      <c r="S120" s="98">
        <v>0.60094182423858467</v>
      </c>
      <c r="T120" s="98">
        <v>0.74003145502773848</v>
      </c>
      <c r="U120" s="98">
        <v>0.61707513729117069</v>
      </c>
      <c r="V120" s="98">
        <v>0.64614475945398409</v>
      </c>
      <c r="W120" s="98">
        <v>0.94035711377349229</v>
      </c>
      <c r="DA120" s="63" t="s">
        <v>1780</v>
      </c>
    </row>
    <row r="121" spans="1:105" ht="12" customHeight="1" x14ac:dyDescent="0.25">
      <c r="A121" s="121" t="s">
        <v>92</v>
      </c>
      <c r="B121" s="122">
        <f t="shared" ref="B121:W121" si="25">B122</f>
        <v>3.3111210579589794E-3</v>
      </c>
      <c r="C121" s="122">
        <f t="shared" si="25"/>
        <v>3.7082953707020094E-3</v>
      </c>
      <c r="D121" s="122">
        <f t="shared" si="25"/>
        <v>4.571350030737332E-3</v>
      </c>
      <c r="E121" s="122">
        <f t="shared" si="25"/>
        <v>5.6660081770087819E-3</v>
      </c>
      <c r="F121" s="122">
        <f t="shared" si="25"/>
        <v>7.7911349371702797E-3</v>
      </c>
      <c r="G121" s="122">
        <f t="shared" si="25"/>
        <v>9.0426715706357526E-3</v>
      </c>
      <c r="H121" s="122">
        <f t="shared" si="25"/>
        <v>1.1972836142025831E-2</v>
      </c>
      <c r="I121" s="122">
        <f t="shared" si="25"/>
        <v>9.7227389243050386E-3</v>
      </c>
      <c r="J121" s="122">
        <f t="shared" si="25"/>
        <v>8.3363743873110119E-3</v>
      </c>
      <c r="K121" s="122">
        <f t="shared" si="25"/>
        <v>6.9953633206050938E-3</v>
      </c>
      <c r="L121" s="122">
        <f t="shared" si="25"/>
        <v>9.3499585195334911E-3</v>
      </c>
      <c r="M121" s="122">
        <f t="shared" si="25"/>
        <v>3.4822080777155979E-3</v>
      </c>
      <c r="N121" s="122">
        <f t="shared" si="25"/>
        <v>3.6926955371324524E-3</v>
      </c>
      <c r="O121" s="122">
        <f t="shared" si="25"/>
        <v>9.9590886157526308E-3</v>
      </c>
      <c r="P121" s="122">
        <f t="shared" si="25"/>
        <v>1.7326945471797695E-2</v>
      </c>
      <c r="Q121" s="122">
        <f t="shared" si="25"/>
        <v>4.3977067308173821E-2</v>
      </c>
      <c r="R121" s="122">
        <f t="shared" si="25"/>
        <v>2.6332300568212168E-2</v>
      </c>
      <c r="S121" s="122">
        <f t="shared" si="25"/>
        <v>3.3621898429325628E-2</v>
      </c>
      <c r="T121" s="122">
        <f t="shared" si="25"/>
        <v>5.0487781215360746E-2</v>
      </c>
      <c r="U121" s="122">
        <f t="shared" si="25"/>
        <v>8.971395975495422E-2</v>
      </c>
      <c r="V121" s="122">
        <f t="shared" si="25"/>
        <v>6.4765834225919985E-2</v>
      </c>
      <c r="W121" s="122">
        <f t="shared" si="25"/>
        <v>8.3164039514637259E-2</v>
      </c>
      <c r="DA121" s="130" t="s">
        <v>1781</v>
      </c>
    </row>
    <row r="122" spans="1:105" ht="12" customHeight="1" x14ac:dyDescent="0.25">
      <c r="A122" s="97" t="s">
        <v>53</v>
      </c>
      <c r="B122" s="98">
        <v>3.3111210579589794E-3</v>
      </c>
      <c r="C122" s="98">
        <v>3.7082953707020094E-3</v>
      </c>
      <c r="D122" s="98">
        <v>4.571350030737332E-3</v>
      </c>
      <c r="E122" s="98">
        <v>5.6660081770087819E-3</v>
      </c>
      <c r="F122" s="98">
        <v>7.7911349371702797E-3</v>
      </c>
      <c r="G122" s="98">
        <v>9.0426715706357526E-3</v>
      </c>
      <c r="H122" s="98">
        <v>1.1972836142025831E-2</v>
      </c>
      <c r="I122" s="98">
        <v>9.7227389243050386E-3</v>
      </c>
      <c r="J122" s="98">
        <v>8.3363743873110119E-3</v>
      </c>
      <c r="K122" s="98">
        <v>6.9953633206050938E-3</v>
      </c>
      <c r="L122" s="98">
        <v>9.3499585195334911E-3</v>
      </c>
      <c r="M122" s="98">
        <v>3.4822080777155979E-3</v>
      </c>
      <c r="N122" s="98">
        <v>3.6926955371324524E-3</v>
      </c>
      <c r="O122" s="98">
        <v>9.9590886157526308E-3</v>
      </c>
      <c r="P122" s="98">
        <v>1.7326945471797695E-2</v>
      </c>
      <c r="Q122" s="98">
        <v>4.3977067308173821E-2</v>
      </c>
      <c r="R122" s="98">
        <v>2.6332300568212168E-2</v>
      </c>
      <c r="S122" s="98">
        <v>3.3621898429325628E-2</v>
      </c>
      <c r="T122" s="98">
        <v>5.0487781215360746E-2</v>
      </c>
      <c r="U122" s="98">
        <v>8.971395975495422E-2</v>
      </c>
      <c r="V122" s="98">
        <v>6.4765834225919985E-2</v>
      </c>
      <c r="W122" s="98">
        <v>8.3164039514637259E-2</v>
      </c>
      <c r="DA122" s="63" t="s">
        <v>1782</v>
      </c>
    </row>
    <row r="123" spans="1:105" ht="12" customHeight="1" x14ac:dyDescent="0.25">
      <c r="A123" s="121" t="s">
        <v>55</v>
      </c>
      <c r="B123" s="122">
        <v>17.533389791257889</v>
      </c>
      <c r="C123" s="122">
        <v>19.99328397761392</v>
      </c>
      <c r="D123" s="122">
        <v>22.250958116001872</v>
      </c>
      <c r="E123" s="122">
        <v>26.472899674543488</v>
      </c>
      <c r="F123" s="122">
        <v>25.676676971643108</v>
      </c>
      <c r="G123" s="122">
        <v>21.699998337445262</v>
      </c>
      <c r="H123" s="122">
        <v>21.411415599416124</v>
      </c>
      <c r="I123" s="122">
        <v>18.105032815729889</v>
      </c>
      <c r="J123" s="122">
        <v>13.807592424989283</v>
      </c>
      <c r="K123" s="122">
        <v>9.6562160564070183</v>
      </c>
      <c r="L123" s="122">
        <v>5.026940506243216</v>
      </c>
      <c r="M123" s="122">
        <v>5.8507485740276266</v>
      </c>
      <c r="N123" s="122">
        <v>4.6889285132358225</v>
      </c>
      <c r="O123" s="122">
        <v>4.9506270263205856</v>
      </c>
      <c r="P123" s="122">
        <v>4.7615491847284135</v>
      </c>
      <c r="Q123" s="122">
        <v>5.0386985986695549</v>
      </c>
      <c r="R123" s="122">
        <v>4.5670810189388558</v>
      </c>
      <c r="S123" s="122">
        <v>4.7807574424397092</v>
      </c>
      <c r="T123" s="122">
        <v>5.5336313817170399</v>
      </c>
      <c r="U123" s="122">
        <v>4.8612920379945592</v>
      </c>
      <c r="V123" s="122">
        <v>5.0776492324437923</v>
      </c>
      <c r="W123" s="122">
        <v>7.4401715552559304</v>
      </c>
      <c r="DA123" s="130" t="s">
        <v>1783</v>
      </c>
    </row>
    <row r="124" spans="1:105" ht="12" customHeight="1" x14ac:dyDescent="0.25">
      <c r="A124" s="97" t="s">
        <v>138</v>
      </c>
      <c r="B124" s="98">
        <v>16.915386433247132</v>
      </c>
      <c r="C124" s="98">
        <v>19.47461906634036</v>
      </c>
      <c r="D124" s="98">
        <v>21.869995906692655</v>
      </c>
      <c r="E124" s="98">
        <v>25.695418523951275</v>
      </c>
      <c r="F124" s="98">
        <v>24.988753533484438</v>
      </c>
      <c r="G124" s="98">
        <v>21.202439173102736</v>
      </c>
      <c r="H124" s="98">
        <v>20.871882138785242</v>
      </c>
      <c r="I124" s="98">
        <v>17.6804190742338</v>
      </c>
      <c r="J124" s="98">
        <v>13.458345758230358</v>
      </c>
      <c r="K124" s="98">
        <v>9.3807438888501018</v>
      </c>
      <c r="L124" s="98">
        <v>4.8273691332743001</v>
      </c>
      <c r="M124" s="98">
        <v>5.6795214346558263</v>
      </c>
      <c r="N124" s="98">
        <v>4.5283924548733561</v>
      </c>
      <c r="O124" s="98">
        <v>4.761107499999107</v>
      </c>
      <c r="P124" s="98">
        <v>4.5668650175524386</v>
      </c>
      <c r="Q124" s="98">
        <v>4.8353778128634612</v>
      </c>
      <c r="R124" s="98">
        <v>4.3811630708122138</v>
      </c>
      <c r="S124" s="98">
        <v>4.6045206343274678</v>
      </c>
      <c r="T124" s="98">
        <v>5.3437287233807318</v>
      </c>
      <c r="U124" s="98">
        <v>4.6701347823696251</v>
      </c>
      <c r="V124" s="98">
        <v>4.8640664485232934</v>
      </c>
      <c r="W124" s="98">
        <v>7.1305937000916986</v>
      </c>
      <c r="DA124" s="63" t="s">
        <v>1784</v>
      </c>
    </row>
    <row r="125" spans="1:105" ht="12" customHeight="1" x14ac:dyDescent="0.25">
      <c r="A125" s="97" t="s">
        <v>137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1.1308724086287854E-2</v>
      </c>
      <c r="L125" s="98">
        <v>5.8150962507466514E-3</v>
      </c>
      <c r="M125" s="98">
        <v>9.7668388860827141E-3</v>
      </c>
      <c r="N125" s="98">
        <v>8.2570070756172037E-3</v>
      </c>
      <c r="O125" s="98">
        <v>1.5694262155175803E-2</v>
      </c>
      <c r="P125" s="98">
        <v>2.2450463658603828E-2</v>
      </c>
      <c r="Q125" s="98">
        <v>3.2438829045711076E-2</v>
      </c>
      <c r="R125" s="98">
        <v>3.1426726173048924E-2</v>
      </c>
      <c r="S125" s="98">
        <v>3.5450420155110719E-2</v>
      </c>
      <c r="T125" s="98">
        <v>6.0165489598984184E-2</v>
      </c>
      <c r="U125" s="98">
        <v>4.9168344124365826E-2</v>
      </c>
      <c r="V125" s="98">
        <v>5.7641748709367169E-2</v>
      </c>
      <c r="W125" s="98">
        <v>0.13188168761229074</v>
      </c>
      <c r="DA125" s="63" t="s">
        <v>1785</v>
      </c>
    </row>
    <row r="126" spans="1:105" ht="12" customHeight="1" x14ac:dyDescent="0.25">
      <c r="A126" s="100" t="s">
        <v>216</v>
      </c>
      <c r="B126" s="101">
        <v>0</v>
      </c>
      <c r="C126" s="101">
        <v>0</v>
      </c>
      <c r="D126" s="101">
        <v>0</v>
      </c>
      <c r="E126" s="101">
        <v>0</v>
      </c>
      <c r="F126" s="101">
        <v>0</v>
      </c>
      <c r="G126" s="101">
        <v>0</v>
      </c>
      <c r="H126" s="101">
        <v>0</v>
      </c>
      <c r="I126" s="101">
        <v>0</v>
      </c>
      <c r="J126" s="101">
        <v>0</v>
      </c>
      <c r="K126" s="101">
        <v>5.5772871427487974E-3</v>
      </c>
      <c r="L126" s="101">
        <v>2.9955319769615889E-3</v>
      </c>
      <c r="M126" s="101">
        <v>4.8561714849496484E-3</v>
      </c>
      <c r="N126" s="101">
        <v>3.9654224377062321E-3</v>
      </c>
      <c r="O126" s="101">
        <v>7.7496144712688357E-3</v>
      </c>
      <c r="P126" s="101">
        <v>1.0876949586262374E-2</v>
      </c>
      <c r="Q126" s="101">
        <v>1.5945467635012832E-2</v>
      </c>
      <c r="R126" s="101">
        <v>1.5231645044925135E-2</v>
      </c>
      <c r="S126" s="101">
        <v>1.688657948278921E-2</v>
      </c>
      <c r="T126" s="101">
        <v>3.3646511485228195E-2</v>
      </c>
      <c r="U126" s="101">
        <v>2.479949292804005E-2</v>
      </c>
      <c r="V126" s="101">
        <v>2.8552495014490174E-2</v>
      </c>
      <c r="W126" s="101">
        <v>6.4851252811644347E-2</v>
      </c>
      <c r="DA126" s="131" t="s">
        <v>1786</v>
      </c>
    </row>
    <row r="127" spans="1:105" ht="12" customHeight="1" x14ac:dyDescent="0.25">
      <c r="A127" s="103" t="s">
        <v>52</v>
      </c>
      <c r="B127" s="104">
        <v>0</v>
      </c>
      <c r="C127" s="104">
        <v>0</v>
      </c>
      <c r="D127" s="104">
        <v>0</v>
      </c>
      <c r="E127" s="104">
        <v>0</v>
      </c>
      <c r="F127" s="104">
        <v>0</v>
      </c>
      <c r="G127" s="104">
        <v>0</v>
      </c>
      <c r="H127" s="104">
        <v>0</v>
      </c>
      <c r="I127" s="104">
        <v>0</v>
      </c>
      <c r="J127" s="104">
        <v>0</v>
      </c>
      <c r="K127" s="104">
        <v>5.7314369435390563E-3</v>
      </c>
      <c r="L127" s="104">
        <v>2.8195642737850629E-3</v>
      </c>
      <c r="M127" s="104">
        <v>4.9106674011330648E-3</v>
      </c>
      <c r="N127" s="104">
        <v>4.2915846379109716E-3</v>
      </c>
      <c r="O127" s="104">
        <v>7.9446476839069666E-3</v>
      </c>
      <c r="P127" s="104">
        <v>1.1573514072341456E-2</v>
      </c>
      <c r="Q127" s="104">
        <v>1.6493361410698248E-2</v>
      </c>
      <c r="R127" s="104">
        <v>1.6195081128123786E-2</v>
      </c>
      <c r="S127" s="104">
        <v>1.8563840672321509E-2</v>
      </c>
      <c r="T127" s="104">
        <v>2.6518978113755989E-2</v>
      </c>
      <c r="U127" s="104">
        <v>2.4368851196325772E-2</v>
      </c>
      <c r="V127" s="104">
        <v>2.9089253694876999E-2</v>
      </c>
      <c r="W127" s="104">
        <v>6.703043480064641E-2</v>
      </c>
      <c r="DA127" s="132" t="s">
        <v>1787</v>
      </c>
    </row>
    <row r="128" spans="1:105" ht="12" customHeight="1" x14ac:dyDescent="0.25">
      <c r="A128" s="106" t="s">
        <v>122</v>
      </c>
      <c r="B128" s="101">
        <v>0.61800335801075601</v>
      </c>
      <c r="C128" s="101">
        <v>0.51866491127356107</v>
      </c>
      <c r="D128" s="101">
        <v>0.38096220930921637</v>
      </c>
      <c r="E128" s="101">
        <v>0.77748115059221168</v>
      </c>
      <c r="F128" s="101">
        <v>0.68792343815866908</v>
      </c>
      <c r="G128" s="101">
        <v>0.49755916434252523</v>
      </c>
      <c r="H128" s="101">
        <v>0.53953346063088004</v>
      </c>
      <c r="I128" s="101">
        <v>0.42461374149608688</v>
      </c>
      <c r="J128" s="101">
        <v>0.34924666675892452</v>
      </c>
      <c r="K128" s="101">
        <v>0.26416344347062976</v>
      </c>
      <c r="L128" s="101">
        <v>0.19375627671816897</v>
      </c>
      <c r="M128" s="101">
        <v>0.16137050539177217</v>
      </c>
      <c r="N128" s="101">
        <v>0.14084039516169808</v>
      </c>
      <c r="O128" s="101">
        <v>0.10719828297539709</v>
      </c>
      <c r="P128" s="101">
        <v>7.4977905505641845E-2</v>
      </c>
      <c r="Q128" s="101">
        <v>7.1129660444082449E-2</v>
      </c>
      <c r="R128" s="101">
        <v>6.0052799210708108E-2</v>
      </c>
      <c r="S128" s="101">
        <v>5.8835637402984767E-2</v>
      </c>
      <c r="T128" s="101">
        <v>4.2761267251388471E-2</v>
      </c>
      <c r="U128" s="101">
        <v>3.4751409490138448E-2</v>
      </c>
      <c r="V128" s="101">
        <v>1.3504202776470561E-2</v>
      </c>
      <c r="W128" s="101">
        <v>1.538726380746723E-2</v>
      </c>
      <c r="DA128" s="131" t="s">
        <v>1788</v>
      </c>
    </row>
    <row r="129" spans="1:105" ht="12" customHeight="1" x14ac:dyDescent="0.25">
      <c r="A129" s="107" t="s">
        <v>121</v>
      </c>
      <c r="B129" s="104">
        <v>0</v>
      </c>
      <c r="C129" s="104">
        <v>0</v>
      </c>
      <c r="D129" s="104">
        <v>0</v>
      </c>
      <c r="E129" s="104">
        <v>0</v>
      </c>
      <c r="F129" s="104">
        <v>0</v>
      </c>
      <c r="G129" s="104">
        <v>0</v>
      </c>
      <c r="H129" s="104">
        <v>0</v>
      </c>
      <c r="I129" s="104">
        <v>0</v>
      </c>
      <c r="J129" s="104">
        <v>0</v>
      </c>
      <c r="K129" s="104">
        <v>0</v>
      </c>
      <c r="L129" s="104">
        <v>0</v>
      </c>
      <c r="M129" s="104">
        <v>8.9795093946330211E-5</v>
      </c>
      <c r="N129" s="104">
        <v>1.1438656125151648E-2</v>
      </c>
      <c r="O129" s="104">
        <v>6.6626981190906043E-2</v>
      </c>
      <c r="P129" s="104">
        <v>9.7255798011729427E-2</v>
      </c>
      <c r="Q129" s="104">
        <v>9.9752296316300282E-2</v>
      </c>
      <c r="R129" s="104">
        <v>9.4438422742885525E-2</v>
      </c>
      <c r="S129" s="104">
        <v>8.1950750554145607E-2</v>
      </c>
      <c r="T129" s="104">
        <v>8.6975901485935481E-2</v>
      </c>
      <c r="U129" s="104">
        <v>0.1072375020104295</v>
      </c>
      <c r="V129" s="104">
        <v>0.14243683243466126</v>
      </c>
      <c r="W129" s="104">
        <v>0.16230890374447449</v>
      </c>
      <c r="DA129" s="132" t="s">
        <v>1789</v>
      </c>
    </row>
    <row r="130" spans="1:105" ht="12" customHeight="1" x14ac:dyDescent="0.25">
      <c r="A130" s="108" t="s">
        <v>53</v>
      </c>
      <c r="B130" s="98">
        <v>0</v>
      </c>
      <c r="C130" s="98">
        <v>0</v>
      </c>
      <c r="D130" s="98">
        <v>0</v>
      </c>
      <c r="E130" s="98">
        <v>0</v>
      </c>
      <c r="F130" s="98">
        <v>0</v>
      </c>
      <c r="G130" s="98">
        <v>0</v>
      </c>
      <c r="H130" s="98">
        <v>0</v>
      </c>
      <c r="I130" s="98">
        <v>0</v>
      </c>
      <c r="J130" s="98">
        <v>0</v>
      </c>
      <c r="K130" s="98">
        <v>0</v>
      </c>
      <c r="L130" s="98">
        <v>0</v>
      </c>
      <c r="M130" s="98">
        <v>4.4640524827039425E-5</v>
      </c>
      <c r="N130" s="98">
        <v>5.4891560479505188E-3</v>
      </c>
      <c r="O130" s="98">
        <v>3.2934022953983573E-2</v>
      </c>
      <c r="P130" s="98">
        <v>4.7137861305230504E-2</v>
      </c>
      <c r="Q130" s="98">
        <v>4.906103661723922E-2</v>
      </c>
      <c r="R130" s="98">
        <v>4.6021770237344571E-2</v>
      </c>
      <c r="S130" s="98">
        <v>3.9220732998553304E-2</v>
      </c>
      <c r="T130" s="98">
        <v>4.7962667518045024E-2</v>
      </c>
      <c r="U130" s="98">
        <v>5.4308633314869272E-2</v>
      </c>
      <c r="V130" s="98">
        <v>7.1178332936724945E-2</v>
      </c>
      <c r="W130" s="98">
        <v>7.7859345139379102E-2</v>
      </c>
      <c r="DA130" s="63" t="s">
        <v>1790</v>
      </c>
    </row>
    <row r="131" spans="1:105" ht="12" customHeight="1" x14ac:dyDescent="0.25">
      <c r="A131" s="108" t="s">
        <v>52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4.5154569119290786E-5</v>
      </c>
      <c r="N131" s="98">
        <v>5.94950007720113E-3</v>
      </c>
      <c r="O131" s="98">
        <v>3.369295823692247E-2</v>
      </c>
      <c r="P131" s="98">
        <v>5.0117936706498917E-2</v>
      </c>
      <c r="Q131" s="98">
        <v>5.0691259699061068E-2</v>
      </c>
      <c r="R131" s="98">
        <v>4.8416652505540961E-2</v>
      </c>
      <c r="S131" s="98">
        <v>4.273001755559231E-2</v>
      </c>
      <c r="T131" s="98">
        <v>3.9013233967890457E-2</v>
      </c>
      <c r="U131" s="98">
        <v>5.2928868695560224E-2</v>
      </c>
      <c r="V131" s="98">
        <v>7.1258499497936306E-2</v>
      </c>
      <c r="W131" s="98">
        <v>8.4449558605095384E-2</v>
      </c>
      <c r="DA131" s="63" t="s">
        <v>1791</v>
      </c>
    </row>
    <row r="132" spans="1:105" ht="12" customHeight="1" x14ac:dyDescent="0.25">
      <c r="A132" s="121" t="s">
        <v>54</v>
      </c>
      <c r="B132" s="122">
        <v>9.6491263947126615</v>
      </c>
      <c r="C132" s="122">
        <v>9.7611990837101033</v>
      </c>
      <c r="D132" s="122">
        <v>10.377651199564552</v>
      </c>
      <c r="E132" s="122">
        <v>16.433701916855547</v>
      </c>
      <c r="F132" s="122">
        <v>15.882856237119082</v>
      </c>
      <c r="G132" s="122">
        <v>13.099319597734697</v>
      </c>
      <c r="H132" s="122">
        <v>12.590406649653826</v>
      </c>
      <c r="I132" s="122">
        <v>10.476747115204478</v>
      </c>
      <c r="J132" s="122">
        <v>8.3887877750924389</v>
      </c>
      <c r="K132" s="122">
        <v>6.0880289614083019</v>
      </c>
      <c r="L132" s="122">
        <v>4.2995862405708252</v>
      </c>
      <c r="M132" s="122">
        <v>3.2331523307189123</v>
      </c>
      <c r="N132" s="122">
        <v>2.735603831335593</v>
      </c>
      <c r="O132" s="122">
        <v>2.6012379507873389</v>
      </c>
      <c r="P132" s="122">
        <v>2.4089523125979131</v>
      </c>
      <c r="Q132" s="122">
        <v>2.3768202151480189</v>
      </c>
      <c r="R132" s="122">
        <v>2.3509640529902947</v>
      </c>
      <c r="S132" s="122">
        <v>2.3756194817076128</v>
      </c>
      <c r="T132" s="122">
        <v>2.4321103006229219</v>
      </c>
      <c r="U132" s="122">
        <v>2.5733089780753238</v>
      </c>
      <c r="V132" s="122">
        <v>2.6126059414615042</v>
      </c>
      <c r="W132" s="122">
        <v>2.5337701148386595</v>
      </c>
      <c r="DA132" s="130" t="s">
        <v>1792</v>
      </c>
    </row>
    <row r="133" spans="1:105" ht="12" customHeight="1" x14ac:dyDescent="0.25">
      <c r="A133" s="97" t="s">
        <v>50</v>
      </c>
      <c r="B133" s="98">
        <v>8.1420819810009881</v>
      </c>
      <c r="C133" s="98">
        <v>8.3216613208244805</v>
      </c>
      <c r="D133" s="98">
        <v>8.9136295040976172</v>
      </c>
      <c r="E133" s="98">
        <v>10.908980836274099</v>
      </c>
      <c r="F133" s="98">
        <v>10.243898298107707</v>
      </c>
      <c r="G133" s="98">
        <v>8.8783826443857699</v>
      </c>
      <c r="H133" s="98">
        <v>7.8056326094770592</v>
      </c>
      <c r="I133" s="98">
        <v>6.6730498055560865</v>
      </c>
      <c r="J133" s="98">
        <v>5.2565239440580394</v>
      </c>
      <c r="K133" s="98">
        <v>3.7793994636626662</v>
      </c>
      <c r="L133" s="98">
        <v>2.5583873521146394</v>
      </c>
      <c r="M133" s="98">
        <v>2.1044037589589273</v>
      </c>
      <c r="N133" s="98">
        <v>1.816714885527499</v>
      </c>
      <c r="O133" s="98">
        <v>1.6198703318110299</v>
      </c>
      <c r="P133" s="98">
        <v>1.5246123029017806</v>
      </c>
      <c r="Q133" s="98">
        <v>1.5078320580461722</v>
      </c>
      <c r="R133" s="98">
        <v>1.4984406980241882</v>
      </c>
      <c r="S133" s="98">
        <v>1.5194491365611205</v>
      </c>
      <c r="T133" s="98">
        <v>1.6130664835303898</v>
      </c>
      <c r="U133" s="98">
        <v>1.7559815826047771</v>
      </c>
      <c r="V133" s="98">
        <v>1.7517942122948822</v>
      </c>
      <c r="W133" s="98">
        <v>1.738433722617668</v>
      </c>
      <c r="DA133" s="63" t="s">
        <v>1793</v>
      </c>
    </row>
    <row r="134" spans="1:105" ht="12" customHeight="1" x14ac:dyDescent="0.25">
      <c r="A134" s="109" t="s">
        <v>120</v>
      </c>
      <c r="B134" s="33">
        <v>1.5070444137116732</v>
      </c>
      <c r="C134" s="33">
        <v>1.4395377628856221</v>
      </c>
      <c r="D134" s="33">
        <v>1.4640216954669349</v>
      </c>
      <c r="E134" s="33">
        <v>5.5247210805814468</v>
      </c>
      <c r="F134" s="33">
        <v>5.6389579390113749</v>
      </c>
      <c r="G134" s="33">
        <v>4.2209369533489269</v>
      </c>
      <c r="H134" s="33">
        <v>4.7847740401767673</v>
      </c>
      <c r="I134" s="33">
        <v>3.8036973096483919</v>
      </c>
      <c r="J134" s="33">
        <v>3.1322638310344004</v>
      </c>
      <c r="K134" s="33">
        <v>2.3086294977456352</v>
      </c>
      <c r="L134" s="33">
        <v>1.7411988884561862</v>
      </c>
      <c r="M134" s="33">
        <v>1.1287485717599848</v>
      </c>
      <c r="N134" s="33">
        <v>0.9188889458080941</v>
      </c>
      <c r="O134" s="33">
        <v>0.98136761897630886</v>
      </c>
      <c r="P134" s="33">
        <v>0.88434000969613236</v>
      </c>
      <c r="Q134" s="33">
        <v>0.86898815710184663</v>
      </c>
      <c r="R134" s="33">
        <v>0.85252335496610643</v>
      </c>
      <c r="S134" s="33">
        <v>0.85617034514649215</v>
      </c>
      <c r="T134" s="33">
        <v>0.81904381709253204</v>
      </c>
      <c r="U134" s="33">
        <v>0.81732739547054689</v>
      </c>
      <c r="V134" s="33">
        <v>0.86081172916662196</v>
      </c>
      <c r="W134" s="33">
        <v>0.79533639222099139</v>
      </c>
      <c r="DA134" s="60" t="s">
        <v>1794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0.45171116292919572</v>
      </c>
      <c r="C136" s="119">
        <f t="shared" si="26"/>
        <v>0.4546789934411658</v>
      </c>
      <c r="D136" s="119">
        <f t="shared" si="26"/>
        <v>0.46068123923992865</v>
      </c>
      <c r="E136" s="119">
        <f t="shared" si="26"/>
        <v>0.47023742587127842</v>
      </c>
      <c r="F136" s="119">
        <f t="shared" si="26"/>
        <v>0.47499329603887924</v>
      </c>
      <c r="G136" s="119">
        <f t="shared" si="26"/>
        <v>0.47555522509933146</v>
      </c>
      <c r="H136" s="119">
        <f t="shared" si="26"/>
        <v>0.47741582584462394</v>
      </c>
      <c r="I136" s="119">
        <f t="shared" si="26"/>
        <v>0.47973425866730968</v>
      </c>
      <c r="J136" s="119">
        <f t="shared" si="26"/>
        <v>0.48198759292201737</v>
      </c>
      <c r="K136" s="119">
        <f t="shared" si="26"/>
        <v>0.48323966329918489</v>
      </c>
      <c r="L136" s="119">
        <f t="shared" si="26"/>
        <v>0.48553291362457957</v>
      </c>
      <c r="M136" s="119">
        <f t="shared" si="26"/>
        <v>0.48357848259699865</v>
      </c>
      <c r="N136" s="119">
        <f t="shared" si="26"/>
        <v>0.50234016808172377</v>
      </c>
      <c r="O136" s="119">
        <f t="shared" si="26"/>
        <v>0.55803647142924662</v>
      </c>
      <c r="P136" s="119">
        <f t="shared" si="26"/>
        <v>0.55889000615066908</v>
      </c>
      <c r="Q136" s="119">
        <f t="shared" si="26"/>
        <v>0.55893046856124595</v>
      </c>
      <c r="R136" s="119">
        <f t="shared" ref="R136:V136" si="27">IF(R117=0,"",R117/R98)</f>
        <v>0.56206916607959345</v>
      </c>
      <c r="S136" s="119">
        <f t="shared" si="27"/>
        <v>0.58658579177016956</v>
      </c>
      <c r="T136" s="119">
        <f t="shared" si="27"/>
        <v>0.61790039117707618</v>
      </c>
      <c r="U136" s="119">
        <f t="shared" si="27"/>
        <v>0.64872261021042243</v>
      </c>
      <c r="V136" s="119">
        <f t="shared" si="27"/>
        <v>0.66853816148451084</v>
      </c>
      <c r="W136" s="119">
        <f t="shared" ref="W136" si="28">IF(W117=0,"",W117/W98)</f>
        <v>0.67010959534214243</v>
      </c>
      <c r="DA136" s="129" t="s">
        <v>1945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0.44071988274867041</v>
      </c>
      <c r="C137" s="124">
        <f t="shared" si="29"/>
        <v>0.44568000621904763</v>
      </c>
      <c r="D137" s="124">
        <f t="shared" si="29"/>
        <v>0.45213466992980816</v>
      </c>
      <c r="E137" s="124">
        <f t="shared" si="29"/>
        <v>0.45802738197614939</v>
      </c>
      <c r="F137" s="124">
        <f t="shared" si="29"/>
        <v>0.46276121844733042</v>
      </c>
      <c r="G137" s="124">
        <f t="shared" si="29"/>
        <v>0.46449664313847866</v>
      </c>
      <c r="H137" s="124">
        <f t="shared" si="29"/>
        <v>0.4664506214839057</v>
      </c>
      <c r="I137" s="124">
        <f t="shared" si="29"/>
        <v>0.46830083681022017</v>
      </c>
      <c r="J137" s="124">
        <f t="shared" si="29"/>
        <v>0.46964847453983222</v>
      </c>
      <c r="K137" s="124">
        <f t="shared" si="29"/>
        <v>0.46982464572386384</v>
      </c>
      <c r="L137" s="124">
        <f t="shared" si="29"/>
        <v>0.46983718270458985</v>
      </c>
      <c r="M137" s="124">
        <f t="shared" si="29"/>
        <v>0.46988784404799394</v>
      </c>
      <c r="N137" s="124">
        <f t="shared" si="29"/>
        <v>0.48984406645032158</v>
      </c>
      <c r="O137" s="124">
        <f t="shared" si="29"/>
        <v>0.55043383206381957</v>
      </c>
      <c r="P137" s="124">
        <f t="shared" si="29"/>
        <v>0.55027724763513042</v>
      </c>
      <c r="Q137" s="124">
        <f t="shared" si="29"/>
        <v>0.55019980356971043</v>
      </c>
      <c r="R137" s="124">
        <f t="shared" ref="R137:V137" si="30">IF(R118=0,"",R118/R99)</f>
        <v>0.5532061197166247</v>
      </c>
      <c r="S137" s="124">
        <f t="shared" si="30"/>
        <v>0.57902466024649335</v>
      </c>
      <c r="T137" s="124">
        <f t="shared" si="30"/>
        <v>0.61243189445681578</v>
      </c>
      <c r="U137" s="124">
        <f t="shared" si="30"/>
        <v>0.64371094624111658</v>
      </c>
      <c r="V137" s="124">
        <f t="shared" si="30"/>
        <v>0.66431176360894872</v>
      </c>
      <c r="W137" s="124">
        <f t="shared" ref="W137" si="31">IF(W118=0,"",W118/W99)</f>
        <v>0.66596505080973034</v>
      </c>
      <c r="DA137" s="130" t="s">
        <v>1946</v>
      </c>
    </row>
    <row r="138" spans="1:105" ht="12" customHeight="1" x14ac:dyDescent="0.25">
      <c r="A138" s="97" t="s">
        <v>216</v>
      </c>
      <c r="B138" s="111">
        <f t="shared" ref="B138:Q138" si="32">IF(B119=0,"",B119/B100)</f>
        <v>0.43579505836694676</v>
      </c>
      <c r="C138" s="111">
        <f t="shared" si="32"/>
        <v>0.44073736790402024</v>
      </c>
      <c r="D138" s="111">
        <f t="shared" si="32"/>
        <v>0.44722945965061067</v>
      </c>
      <c r="E138" s="111">
        <f t="shared" si="32"/>
        <v>0.45311516125112822</v>
      </c>
      <c r="F138" s="111">
        <f t="shared" si="32"/>
        <v>0.45792432676717681</v>
      </c>
      <c r="G138" s="111">
        <f t="shared" si="32"/>
        <v>0.45973070939397076</v>
      </c>
      <c r="H138" s="111">
        <f t="shared" si="32"/>
        <v>0.46170178229945885</v>
      </c>
      <c r="I138" s="111">
        <f t="shared" si="32"/>
        <v>0.46367366352483058</v>
      </c>
      <c r="J138" s="111">
        <f t="shared" si="32"/>
        <v>0.46506657856192346</v>
      </c>
      <c r="K138" s="111">
        <f t="shared" si="32"/>
        <v>0.46530644072136068</v>
      </c>
      <c r="L138" s="111">
        <f t="shared" si="32"/>
        <v>0.46530900463188518</v>
      </c>
      <c r="M138" s="111">
        <f t="shared" si="32"/>
        <v>0.46547254900581969</v>
      </c>
      <c r="N138" s="111">
        <f t="shared" si="32"/>
        <v>0.48545514148151914</v>
      </c>
      <c r="O138" s="111">
        <f t="shared" si="32"/>
        <v>0.54615987365578433</v>
      </c>
      <c r="P138" s="111">
        <f t="shared" si="32"/>
        <v>0.54614739442834959</v>
      </c>
      <c r="Q138" s="111">
        <f t="shared" si="32"/>
        <v>0.54614539125563732</v>
      </c>
      <c r="R138" s="111">
        <f t="shared" ref="R138:V138" si="33">IF(R119=0,"",R119/R100)</f>
        <v>0.54918051274832358</v>
      </c>
      <c r="S138" s="111">
        <f t="shared" si="33"/>
        <v>0.57509106050837</v>
      </c>
      <c r="T138" s="111">
        <f t="shared" si="33"/>
        <v>0.6085439826225354</v>
      </c>
      <c r="U138" s="111">
        <f t="shared" si="33"/>
        <v>0.6400324106753319</v>
      </c>
      <c r="V138" s="111">
        <f t="shared" si="33"/>
        <v>0.66074031263712563</v>
      </c>
      <c r="W138" s="111">
        <f t="shared" ref="W138" si="34">IF(W119=0,"",W119/W100)</f>
        <v>0.6624868531199668</v>
      </c>
      <c r="DA138" s="63" t="s">
        <v>1947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" si="37">IF(W120=0,"",W120/W101)</f>
        <v>1</v>
      </c>
      <c r="DA139" s="63" t="s">
        <v>1948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1.78472258275278</v>
      </c>
      <c r="C140" s="124">
        <f t="shared" si="38"/>
        <v>1.8532251054179456</v>
      </c>
      <c r="D140" s="124">
        <f t="shared" si="38"/>
        <v>1.9408511116910447</v>
      </c>
      <c r="E140" s="124">
        <f t="shared" si="38"/>
        <v>2.0685878097046317</v>
      </c>
      <c r="F140" s="124">
        <f t="shared" si="38"/>
        <v>2.210480539570677</v>
      </c>
      <c r="G140" s="124">
        <f t="shared" si="38"/>
        <v>2.308068435050366</v>
      </c>
      <c r="H140" s="124">
        <f t="shared" si="38"/>
        <v>2.4087862064655488</v>
      </c>
      <c r="I140" s="124">
        <f t="shared" si="38"/>
        <v>2.4623153604525796</v>
      </c>
      <c r="J140" s="124">
        <f t="shared" si="38"/>
        <v>2.4841973344958368</v>
      </c>
      <c r="K140" s="124">
        <f t="shared" si="38"/>
        <v>2.5187349232739411</v>
      </c>
      <c r="L140" s="124">
        <f t="shared" si="38"/>
        <v>2.5529885921828441</v>
      </c>
      <c r="M140" s="124">
        <f t="shared" si="38"/>
        <v>2.6103427149072167</v>
      </c>
      <c r="N140" s="124">
        <f t="shared" si="38"/>
        <v>2.8596835108619807</v>
      </c>
      <c r="O140" s="124">
        <f t="shared" si="38"/>
        <v>3.2555126670359416</v>
      </c>
      <c r="P140" s="124">
        <f t="shared" si="38"/>
        <v>3.379090836108388</v>
      </c>
      <c r="Q140" s="124">
        <f t="shared" si="38"/>
        <v>3.4561211961833931</v>
      </c>
      <c r="R140" s="124">
        <f t="shared" ref="R140:V140" si="39">IF(R121=0,"",R121/R102)</f>
        <v>3.4812568872459759</v>
      </c>
      <c r="S140" s="124">
        <f t="shared" si="39"/>
        <v>3.5440891445629306</v>
      </c>
      <c r="T140" s="124">
        <f t="shared" si="39"/>
        <v>3.6259497628621964</v>
      </c>
      <c r="U140" s="124">
        <f t="shared" si="39"/>
        <v>3.7059411216933991</v>
      </c>
      <c r="V140" s="124">
        <f t="shared" si="39"/>
        <v>3.7820484115520556</v>
      </c>
      <c r="W140" s="124">
        <f t="shared" ref="W140" si="40">IF(W121=0,"",W121/W102)</f>
        <v>3.8388882541009108</v>
      </c>
      <c r="DA140" s="130" t="s">
        <v>1949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1.78472258275278</v>
      </c>
      <c r="C141" s="111">
        <f t="shared" si="41"/>
        <v>1.8532251054179456</v>
      </c>
      <c r="D141" s="111">
        <f t="shared" si="41"/>
        <v>1.9408511116910447</v>
      </c>
      <c r="E141" s="111">
        <f t="shared" si="41"/>
        <v>2.0685878097046317</v>
      </c>
      <c r="F141" s="111">
        <f t="shared" si="41"/>
        <v>2.210480539570677</v>
      </c>
      <c r="G141" s="111">
        <f t="shared" si="41"/>
        <v>2.308068435050366</v>
      </c>
      <c r="H141" s="111">
        <f t="shared" si="41"/>
        <v>2.4087862064655488</v>
      </c>
      <c r="I141" s="111">
        <f t="shared" si="41"/>
        <v>2.4623153604525796</v>
      </c>
      <c r="J141" s="111">
        <f t="shared" si="41"/>
        <v>2.4841973344958368</v>
      </c>
      <c r="K141" s="111">
        <f t="shared" si="41"/>
        <v>2.5187349232739411</v>
      </c>
      <c r="L141" s="111">
        <f t="shared" si="41"/>
        <v>2.5529885921828441</v>
      </c>
      <c r="M141" s="111">
        <f t="shared" si="41"/>
        <v>2.6103427149072167</v>
      </c>
      <c r="N141" s="111">
        <f t="shared" si="41"/>
        <v>2.8596835108619807</v>
      </c>
      <c r="O141" s="111">
        <f t="shared" si="41"/>
        <v>3.2555126670359416</v>
      </c>
      <c r="P141" s="111">
        <f t="shared" si="41"/>
        <v>3.379090836108388</v>
      </c>
      <c r="Q141" s="111">
        <f t="shared" si="41"/>
        <v>3.4561211961833931</v>
      </c>
      <c r="R141" s="111">
        <f t="shared" ref="R141:V141" si="42">IF(R122=0,"",R122/R103)</f>
        <v>3.4812568872459759</v>
      </c>
      <c r="S141" s="111">
        <f t="shared" si="42"/>
        <v>3.5440891445629306</v>
      </c>
      <c r="T141" s="111">
        <f t="shared" si="42"/>
        <v>3.6259497628621964</v>
      </c>
      <c r="U141" s="111">
        <f t="shared" si="42"/>
        <v>3.7059411216933991</v>
      </c>
      <c r="V141" s="111">
        <f t="shared" si="42"/>
        <v>3.7820484115520556</v>
      </c>
      <c r="W141" s="111">
        <f t="shared" ref="W141" si="43">IF(W122=0,"",W122/W103)</f>
        <v>3.8388882541009108</v>
      </c>
      <c r="DA141" s="63" t="s">
        <v>1950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0.50095246769015001</v>
      </c>
      <c r="C142" s="124">
        <f t="shared" si="44"/>
        <v>0.50163115081082388</v>
      </c>
      <c r="D142" s="124">
        <f t="shared" si="44"/>
        <v>0.50287394108442407</v>
      </c>
      <c r="E142" s="124">
        <f t="shared" si="44"/>
        <v>0.50607785951316497</v>
      </c>
      <c r="F142" s="124">
        <f t="shared" si="44"/>
        <v>0.50747578527773751</v>
      </c>
      <c r="G142" s="124">
        <f t="shared" si="44"/>
        <v>0.5079851955130219</v>
      </c>
      <c r="H142" s="124">
        <f t="shared" si="44"/>
        <v>0.50993949038627495</v>
      </c>
      <c r="I142" s="124">
        <f t="shared" si="44"/>
        <v>0.51331196616373564</v>
      </c>
      <c r="J142" s="124">
        <f t="shared" si="44"/>
        <v>0.5193154529621361</v>
      </c>
      <c r="K142" s="124">
        <f t="shared" si="44"/>
        <v>0.52676529429688979</v>
      </c>
      <c r="L142" s="124">
        <f t="shared" si="44"/>
        <v>0.5355993926922572</v>
      </c>
      <c r="M142" s="124">
        <f t="shared" si="44"/>
        <v>0.54028210479115013</v>
      </c>
      <c r="N142" s="124">
        <f t="shared" si="44"/>
        <v>0.55235407805135717</v>
      </c>
      <c r="O142" s="124">
        <f t="shared" si="44"/>
        <v>0.57979192091214482</v>
      </c>
      <c r="P142" s="124">
        <f t="shared" si="44"/>
        <v>0.58394373189399207</v>
      </c>
      <c r="Q142" s="124">
        <f t="shared" si="44"/>
        <v>0.58460220420894715</v>
      </c>
      <c r="R142" s="124">
        <f t="shared" ref="R142:V142" si="45">IF(R123=0,"",R123/R104)</f>
        <v>0.59181207095705712</v>
      </c>
      <c r="S142" s="124">
        <f t="shared" si="45"/>
        <v>0.61421951311450096</v>
      </c>
      <c r="T142" s="124">
        <f t="shared" si="45"/>
        <v>0.64435191105359857</v>
      </c>
      <c r="U142" s="124">
        <f t="shared" si="45"/>
        <v>0.6761072892296397</v>
      </c>
      <c r="V142" s="124">
        <f t="shared" si="45"/>
        <v>0.69908559719534147</v>
      </c>
      <c r="W142" s="124">
        <f t="shared" ref="W142" si="46">IF(W123=0,"",W123/W104)</f>
        <v>0.70115122101085348</v>
      </c>
      <c r="DA142" s="130" t="s">
        <v>1951</v>
      </c>
    </row>
    <row r="143" spans="1:105" ht="12" customHeight="1" x14ac:dyDescent="0.25">
      <c r="A143" s="97" t="s">
        <v>138</v>
      </c>
      <c r="B143" s="111">
        <f t="shared" ref="B143:Q143" si="47">IF(B124=0,"",B124/B105)</f>
        <v>0.49749872798501737</v>
      </c>
      <c r="C143" s="111">
        <f t="shared" si="47"/>
        <v>0.49907056598031785</v>
      </c>
      <c r="D143" s="111">
        <f t="shared" si="47"/>
        <v>0.501173715356932</v>
      </c>
      <c r="E143" s="111">
        <f t="shared" si="47"/>
        <v>0.50311839406343695</v>
      </c>
      <c r="F143" s="111">
        <f t="shared" si="47"/>
        <v>0.50473135817204307</v>
      </c>
      <c r="G143" s="111">
        <f t="shared" si="47"/>
        <v>0.50558189980172108</v>
      </c>
      <c r="H143" s="111">
        <f t="shared" si="47"/>
        <v>0.50722135173504357</v>
      </c>
      <c r="I143" s="111">
        <f t="shared" si="47"/>
        <v>0.51078893122652724</v>
      </c>
      <c r="J143" s="111">
        <f t="shared" si="47"/>
        <v>0.51666513561593275</v>
      </c>
      <c r="K143" s="111">
        <f t="shared" si="47"/>
        <v>0.52383802631938403</v>
      </c>
      <c r="L143" s="111">
        <f t="shared" si="47"/>
        <v>0.53171347976648209</v>
      </c>
      <c r="M143" s="111">
        <f t="shared" si="47"/>
        <v>0.53749074752700043</v>
      </c>
      <c r="N143" s="111">
        <f t="shared" si="47"/>
        <v>0.54887418725339743</v>
      </c>
      <c r="O143" s="111">
        <f t="shared" si="47"/>
        <v>0.57532031374893911</v>
      </c>
      <c r="P143" s="111">
        <f t="shared" si="47"/>
        <v>0.57835697115858409</v>
      </c>
      <c r="Q143" s="111">
        <f t="shared" si="47"/>
        <v>0.57899796559370953</v>
      </c>
      <c r="R143" s="111">
        <f t="shared" ref="R143:V143" si="48">IF(R124=0,"",R124/R105)</f>
        <v>0.5861844277214866</v>
      </c>
      <c r="S143" s="111">
        <f t="shared" si="48"/>
        <v>0.60956755422743392</v>
      </c>
      <c r="T143" s="111">
        <f t="shared" si="48"/>
        <v>0.6404134113719957</v>
      </c>
      <c r="U143" s="111">
        <f t="shared" si="48"/>
        <v>0.67152363877852816</v>
      </c>
      <c r="V143" s="111">
        <f t="shared" si="48"/>
        <v>0.69365179332468396</v>
      </c>
      <c r="W143" s="111">
        <f t="shared" ref="W143" si="49">IF(W124=0,"",W124/W105)</f>
        <v>0.69541128270094466</v>
      </c>
      <c r="DA143" s="63" t="s">
        <v>1952</v>
      </c>
    </row>
    <row r="144" spans="1:105" ht="12" customHeight="1" x14ac:dyDescent="0.25">
      <c r="A144" s="97" t="s">
        <v>137</v>
      </c>
      <c r="B144" s="111" t="str">
        <f t="shared" ref="B144:Q144" si="50">IF(B125=0,"",B125/B106)</f>
        <v/>
      </c>
      <c r="C144" s="111" t="str">
        <f t="shared" si="50"/>
        <v/>
      </c>
      <c r="D144" s="111" t="str">
        <f t="shared" si="50"/>
        <v/>
      </c>
      <c r="E144" s="111" t="str">
        <f t="shared" si="50"/>
        <v/>
      </c>
      <c r="F144" s="111" t="str">
        <f t="shared" si="50"/>
        <v/>
      </c>
      <c r="G144" s="111" t="str">
        <f t="shared" si="50"/>
        <v/>
      </c>
      <c r="H144" s="111" t="str">
        <f t="shared" si="50"/>
        <v/>
      </c>
      <c r="I144" s="111" t="str">
        <f t="shared" si="50"/>
        <v/>
      </c>
      <c r="J144" s="111" t="str">
        <f t="shared" si="50"/>
        <v/>
      </c>
      <c r="K144" s="111">
        <f t="shared" si="50"/>
        <v>0.70602070129809524</v>
      </c>
      <c r="L144" s="111">
        <f t="shared" si="50"/>
        <v>0.69690413482066738</v>
      </c>
      <c r="M144" s="111">
        <f t="shared" si="50"/>
        <v>0.70899276057623617</v>
      </c>
      <c r="N144" s="111">
        <f t="shared" si="50"/>
        <v>0.72028118225504978</v>
      </c>
      <c r="O144" s="111">
        <f t="shared" si="50"/>
        <v>0.74708650055685866</v>
      </c>
      <c r="P144" s="111">
        <f t="shared" si="50"/>
        <v>0.76411074178978122</v>
      </c>
      <c r="Q144" s="111">
        <f t="shared" si="50"/>
        <v>0.77581190028140568</v>
      </c>
      <c r="R144" s="111">
        <f t="shared" ref="R144:V144" si="51">IF(R125=0,"",R125/R106)</f>
        <v>0.78219780125115956</v>
      </c>
      <c r="S144" s="111">
        <f t="shared" si="51"/>
        <v>0.79848529138560331</v>
      </c>
      <c r="T144" s="111">
        <f t="shared" si="51"/>
        <v>0.80202898074135232</v>
      </c>
      <c r="U144" s="111">
        <f t="shared" si="51"/>
        <v>0.82351537044133971</v>
      </c>
      <c r="V144" s="111">
        <f t="shared" si="51"/>
        <v>0.83839077361562331</v>
      </c>
      <c r="W144" s="111">
        <f t="shared" ref="W144" si="52">IF(W125=0,"",W125/W106)</f>
        <v>0.85598823268443736</v>
      </c>
      <c r="DA144" s="63" t="s">
        <v>1953</v>
      </c>
    </row>
    <row r="145" spans="1:105" ht="12" customHeight="1" x14ac:dyDescent="0.25">
      <c r="A145" s="100" t="s">
        <v>216</v>
      </c>
      <c r="B145" s="112" t="str">
        <f t="shared" ref="B145:Q145" si="53">IF(B126=0,"",B126/B107)</f>
        <v/>
      </c>
      <c r="C145" s="112" t="str">
        <f t="shared" si="53"/>
        <v/>
      </c>
      <c r="D145" s="112" t="str">
        <f t="shared" si="53"/>
        <v/>
      </c>
      <c r="E145" s="112" t="str">
        <f t="shared" si="53"/>
        <v/>
      </c>
      <c r="F145" s="112" t="str">
        <f t="shared" si="53"/>
        <v/>
      </c>
      <c r="G145" s="112" t="str">
        <f t="shared" si="53"/>
        <v/>
      </c>
      <c r="H145" s="112" t="str">
        <f t="shared" si="53"/>
        <v/>
      </c>
      <c r="I145" s="112" t="str">
        <f t="shared" si="53"/>
        <v/>
      </c>
      <c r="J145" s="112" t="str">
        <f t="shared" si="53"/>
        <v/>
      </c>
      <c r="K145" s="112">
        <f t="shared" si="53"/>
        <v>0.54221506421956245</v>
      </c>
      <c r="L145" s="112">
        <f t="shared" si="53"/>
        <v>0.54221506421956245</v>
      </c>
      <c r="M145" s="112">
        <f t="shared" si="53"/>
        <v>0.54779231604174261</v>
      </c>
      <c r="N145" s="112">
        <f t="shared" si="53"/>
        <v>0.55290299831537382</v>
      </c>
      <c r="O145" s="112">
        <f t="shared" si="53"/>
        <v>0.59326549512648619</v>
      </c>
      <c r="P145" s="112">
        <f t="shared" si="53"/>
        <v>0.61080204962040785</v>
      </c>
      <c r="Q145" s="112">
        <f t="shared" si="53"/>
        <v>0.62977301244275741</v>
      </c>
      <c r="R145" s="112">
        <f t="shared" ref="R145:V145" si="54">IF(R126=0,"",R126/R107)</f>
        <v>0.63511800984843281</v>
      </c>
      <c r="S145" s="112">
        <f t="shared" si="54"/>
        <v>0.65367627123657146</v>
      </c>
      <c r="T145" s="112">
        <f t="shared" si="54"/>
        <v>0.6937764808487874</v>
      </c>
      <c r="U145" s="112">
        <f t="shared" si="54"/>
        <v>0.70180786198057543</v>
      </c>
      <c r="V145" s="112">
        <f t="shared" si="54"/>
        <v>0.71986665762316004</v>
      </c>
      <c r="W145" s="112">
        <f t="shared" ref="W145" si="55">IF(W126=0,"",W126/W107)</f>
        <v>0.74508205229718261</v>
      </c>
      <c r="DA145" s="131" t="s">
        <v>1954</v>
      </c>
    </row>
    <row r="146" spans="1:105" ht="12" customHeight="1" x14ac:dyDescent="0.25">
      <c r="A146" s="103" t="s">
        <v>52</v>
      </c>
      <c r="B146" s="113" t="str">
        <f t="shared" ref="B146:Q146" si="56">IF(B127=0,"",B127/B108)</f>
        <v/>
      </c>
      <c r="C146" s="113" t="str">
        <f t="shared" si="56"/>
        <v/>
      </c>
      <c r="D146" s="113" t="str">
        <f t="shared" si="56"/>
        <v/>
      </c>
      <c r="E146" s="113" t="str">
        <f t="shared" si="56"/>
        <v/>
      </c>
      <c r="F146" s="113" t="str">
        <f t="shared" si="56"/>
        <v/>
      </c>
      <c r="G146" s="113" t="str">
        <f t="shared" si="56"/>
        <v/>
      </c>
      <c r="H146" s="113" t="str">
        <f t="shared" si="56"/>
        <v/>
      </c>
      <c r="I146" s="113" t="str">
        <f t="shared" si="56"/>
        <v/>
      </c>
      <c r="J146" s="113" t="str">
        <f t="shared" si="56"/>
        <v/>
      </c>
      <c r="K146" s="113">
        <f t="shared" si="56"/>
        <v>1</v>
      </c>
      <c r="L146" s="113">
        <f t="shared" si="56"/>
        <v>1</v>
      </c>
      <c r="M146" s="113">
        <f t="shared" si="56"/>
        <v>1</v>
      </c>
      <c r="N146" s="113">
        <f t="shared" si="56"/>
        <v>1</v>
      </c>
      <c r="O146" s="113">
        <f t="shared" si="56"/>
        <v>1</v>
      </c>
      <c r="P146" s="113">
        <f t="shared" si="56"/>
        <v>1</v>
      </c>
      <c r="Q146" s="113">
        <f t="shared" si="56"/>
        <v>1</v>
      </c>
      <c r="R146" s="113">
        <f t="shared" ref="R146:V146" si="57">IF(R127=0,"",R127/R108)</f>
        <v>1</v>
      </c>
      <c r="S146" s="113">
        <f t="shared" si="57"/>
        <v>1</v>
      </c>
      <c r="T146" s="113">
        <f t="shared" si="57"/>
        <v>1</v>
      </c>
      <c r="U146" s="113">
        <f t="shared" si="57"/>
        <v>1</v>
      </c>
      <c r="V146" s="113">
        <f t="shared" si="57"/>
        <v>1</v>
      </c>
      <c r="W146" s="113">
        <f t="shared" ref="W146" si="58">IF(W127=0,"",W127/W108)</f>
        <v>1</v>
      </c>
      <c r="DA146" s="132" t="s">
        <v>1955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0.61847156762503608</v>
      </c>
      <c r="C147" s="112">
        <f t="shared" si="59"/>
        <v>0.62132715393020888</v>
      </c>
      <c r="D147" s="112">
        <f t="shared" si="59"/>
        <v>0.62449683903554343</v>
      </c>
      <c r="E147" s="112">
        <f t="shared" si="59"/>
        <v>0.62820433885382243</v>
      </c>
      <c r="F147" s="112">
        <f t="shared" si="59"/>
        <v>0.63237890062989222</v>
      </c>
      <c r="G147" s="112">
        <f t="shared" si="59"/>
        <v>0.63702111395641081</v>
      </c>
      <c r="H147" s="112">
        <f t="shared" si="59"/>
        <v>0.64330139997833957</v>
      </c>
      <c r="I147" s="112">
        <f t="shared" si="59"/>
        <v>0.64622364408120492</v>
      </c>
      <c r="J147" s="112">
        <f t="shared" si="59"/>
        <v>0.64726188074461311</v>
      </c>
      <c r="K147" s="112">
        <f t="shared" si="59"/>
        <v>0.64838334550012144</v>
      </c>
      <c r="L147" s="112">
        <f t="shared" si="59"/>
        <v>0.64931894084196606</v>
      </c>
      <c r="M147" s="112">
        <f t="shared" si="59"/>
        <v>0.64953199185986277</v>
      </c>
      <c r="N147" s="112">
        <f t="shared" si="59"/>
        <v>0.66079966884582175</v>
      </c>
      <c r="O147" s="112">
        <f t="shared" si="59"/>
        <v>0.6678971656003786</v>
      </c>
      <c r="P147" s="112">
        <f t="shared" si="59"/>
        <v>0.67849900957353804</v>
      </c>
      <c r="Q147" s="112">
        <f t="shared" si="59"/>
        <v>0.67983760675081673</v>
      </c>
      <c r="R147" s="112">
        <f t="shared" ref="R147:V147" si="60">IF(R128=0,"",R128/R109)</f>
        <v>0.68037594229378107</v>
      </c>
      <c r="S147" s="112">
        <f t="shared" si="60"/>
        <v>0.68316758389765098</v>
      </c>
      <c r="T147" s="112">
        <f t="shared" si="60"/>
        <v>0.68411318613459993</v>
      </c>
      <c r="U147" s="112">
        <f t="shared" si="60"/>
        <v>0.70472389716407879</v>
      </c>
      <c r="V147" s="112">
        <f t="shared" si="60"/>
        <v>0.75372800057896816</v>
      </c>
      <c r="W147" s="112">
        <f t="shared" ref="W147" si="61">IF(W128=0,"",W128/W109)</f>
        <v>0.77874519791775432</v>
      </c>
      <c r="DA147" s="131" t="s">
        <v>1956</v>
      </c>
    </row>
    <row r="148" spans="1:105" ht="12" customHeight="1" x14ac:dyDescent="0.25">
      <c r="A148" s="107" t="s">
        <v>121</v>
      </c>
      <c r="B148" s="113" t="str">
        <f t="shared" ref="B148:Q148" si="62">IF(B129=0,"",B129/B110)</f>
        <v/>
      </c>
      <c r="C148" s="113" t="str">
        <f t="shared" si="62"/>
        <v/>
      </c>
      <c r="D148" s="113" t="str">
        <f t="shared" si="62"/>
        <v/>
      </c>
      <c r="E148" s="113" t="str">
        <f t="shared" si="62"/>
        <v/>
      </c>
      <c r="F148" s="113" t="str">
        <f t="shared" si="62"/>
        <v/>
      </c>
      <c r="G148" s="113" t="str">
        <f t="shared" si="62"/>
        <v/>
      </c>
      <c r="H148" s="113" t="str">
        <f t="shared" si="62"/>
        <v/>
      </c>
      <c r="I148" s="113" t="str">
        <f t="shared" si="62"/>
        <v/>
      </c>
      <c r="J148" s="113" t="str">
        <f t="shared" si="62"/>
        <v/>
      </c>
      <c r="K148" s="113" t="str">
        <f t="shared" si="62"/>
        <v/>
      </c>
      <c r="L148" s="113" t="str">
        <f t="shared" si="62"/>
        <v/>
      </c>
      <c r="M148" s="113">
        <f t="shared" si="62"/>
        <v>0.80137436648296045</v>
      </c>
      <c r="N148" s="113">
        <f t="shared" si="62"/>
        <v>0.81344979273039086</v>
      </c>
      <c r="O148" s="113">
        <f t="shared" si="62"/>
        <v>0.81709030254409243</v>
      </c>
      <c r="P148" s="113">
        <f t="shared" si="62"/>
        <v>0.82446198530842429</v>
      </c>
      <c r="Q148" s="113">
        <f t="shared" si="62"/>
        <v>0.82239866832705677</v>
      </c>
      <c r="R148" s="113">
        <f t="shared" ref="R148:V148" si="63">IF(R129=0,"",R129/R110)</f>
        <v>0.82380537895374129</v>
      </c>
      <c r="S148" s="113">
        <f t="shared" si="63"/>
        <v>0.82612674617534199</v>
      </c>
      <c r="T148" s="113">
        <f t="shared" si="63"/>
        <v>0.81903148842861706</v>
      </c>
      <c r="U148" s="113">
        <f t="shared" si="63"/>
        <v>0.84728169220627791</v>
      </c>
      <c r="V148" s="113">
        <f t="shared" si="63"/>
        <v>0.86670161200263385</v>
      </c>
      <c r="W148" s="113">
        <f t="shared" ref="W148" si="64">IF(W129=0,"",W129/W110)</f>
        <v>0.88327843488323643</v>
      </c>
      <c r="DA148" s="132" t="s">
        <v>1957</v>
      </c>
    </row>
    <row r="149" spans="1:105" ht="12" customHeight="1" x14ac:dyDescent="0.25">
      <c r="A149" s="108" t="s">
        <v>53</v>
      </c>
      <c r="B149" s="111" t="str">
        <f t="shared" ref="B149:Q149" si="65">IF(B130=0,"",B130/B111)</f>
        <v/>
      </c>
      <c r="C149" s="111" t="str">
        <f t="shared" si="65"/>
        <v/>
      </c>
      <c r="D149" s="111" t="str">
        <f t="shared" si="65"/>
        <v/>
      </c>
      <c r="E149" s="111" t="str">
        <f t="shared" si="65"/>
        <v/>
      </c>
      <c r="F149" s="111" t="str">
        <f t="shared" si="65"/>
        <v/>
      </c>
      <c r="G149" s="111" t="str">
        <f t="shared" si="65"/>
        <v/>
      </c>
      <c r="H149" s="111" t="str">
        <f t="shared" si="65"/>
        <v/>
      </c>
      <c r="I149" s="111" t="str">
        <f t="shared" si="65"/>
        <v/>
      </c>
      <c r="J149" s="111" t="str">
        <f t="shared" si="65"/>
        <v/>
      </c>
      <c r="K149" s="111" t="str">
        <f t="shared" si="65"/>
        <v/>
      </c>
      <c r="L149" s="111" t="str">
        <f t="shared" si="65"/>
        <v/>
      </c>
      <c r="M149" s="111">
        <f t="shared" si="65"/>
        <v>0.66730435021905199</v>
      </c>
      <c r="N149" s="111">
        <f t="shared" si="65"/>
        <v>0.67663708718645044</v>
      </c>
      <c r="O149" s="111">
        <f t="shared" si="65"/>
        <v>0.68829358046844069</v>
      </c>
      <c r="P149" s="111">
        <f t="shared" si="65"/>
        <v>0.69478952434322061</v>
      </c>
      <c r="Q149" s="111">
        <f t="shared" si="65"/>
        <v>0.69488530301913809</v>
      </c>
      <c r="R149" s="111">
        <f t="shared" ref="R149:V149" si="66">IF(R130=0,"",R130/R111)</f>
        <v>0.69498126036965679</v>
      </c>
      <c r="S149" s="111">
        <f t="shared" si="66"/>
        <v>0.69455648993928087</v>
      </c>
      <c r="T149" s="111">
        <f t="shared" si="66"/>
        <v>0.71393877458519206</v>
      </c>
      <c r="U149" s="111">
        <f t="shared" si="66"/>
        <v>0.73751167319317879</v>
      </c>
      <c r="V149" s="111">
        <f t="shared" si="66"/>
        <v>0.76465900081567417</v>
      </c>
      <c r="W149" s="111">
        <f t="shared" ref="W149" si="67">IF(W130=0,"",W130/W111)</f>
        <v>0.78402051563077924</v>
      </c>
      <c r="DA149" s="63" t="s">
        <v>1958</v>
      </c>
    </row>
    <row r="150" spans="1:105" ht="12" customHeight="1" x14ac:dyDescent="0.25">
      <c r="A150" s="108" t="s">
        <v>52</v>
      </c>
      <c r="B150" s="111" t="str">
        <f t="shared" ref="B150:Q150" si="68">IF(B131=0,"",B131/B112)</f>
        <v/>
      </c>
      <c r="C150" s="111" t="str">
        <f t="shared" si="68"/>
        <v/>
      </c>
      <c r="D150" s="111" t="str">
        <f t="shared" si="68"/>
        <v/>
      </c>
      <c r="E150" s="111" t="str">
        <f t="shared" si="68"/>
        <v/>
      </c>
      <c r="F150" s="111" t="str">
        <f t="shared" si="68"/>
        <v/>
      </c>
      <c r="G150" s="111" t="str">
        <f t="shared" si="68"/>
        <v/>
      </c>
      <c r="H150" s="111" t="str">
        <f t="shared" si="68"/>
        <v/>
      </c>
      <c r="I150" s="111" t="str">
        <f t="shared" si="68"/>
        <v/>
      </c>
      <c r="J150" s="111" t="str">
        <f t="shared" si="68"/>
        <v/>
      </c>
      <c r="K150" s="111" t="str">
        <f t="shared" si="68"/>
        <v/>
      </c>
      <c r="L150" s="111" t="str">
        <f t="shared" si="68"/>
        <v/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>
        <f t="shared" si="68"/>
        <v>1</v>
      </c>
      <c r="R150" s="111">
        <f t="shared" ref="R150:V150" si="69">IF(R131=0,"",R131/R112)</f>
        <v>1</v>
      </c>
      <c r="S150" s="111">
        <f t="shared" si="69"/>
        <v>1</v>
      </c>
      <c r="T150" s="111">
        <f t="shared" si="69"/>
        <v>1</v>
      </c>
      <c r="U150" s="111">
        <f t="shared" si="69"/>
        <v>1</v>
      </c>
      <c r="V150" s="111">
        <f t="shared" si="69"/>
        <v>1</v>
      </c>
      <c r="W150" s="111">
        <f t="shared" ref="W150" si="70">IF(W131=0,"",W131/W112)</f>
        <v>1</v>
      </c>
      <c r="DA150" s="63" t="s">
        <v>1959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0.6056234563566798</v>
      </c>
      <c r="C151" s="124">
        <f t="shared" si="71"/>
        <v>0.60571047535645539</v>
      </c>
      <c r="D151" s="124">
        <f t="shared" si="71"/>
        <v>0.60621698225926057</v>
      </c>
      <c r="E151" s="124">
        <f t="shared" si="71"/>
        <v>0.63486089818856506</v>
      </c>
      <c r="F151" s="124">
        <f t="shared" si="71"/>
        <v>0.63904092425490733</v>
      </c>
      <c r="G151" s="124">
        <f t="shared" si="71"/>
        <v>0.63544241959452852</v>
      </c>
      <c r="H151" s="124">
        <f t="shared" si="71"/>
        <v>0.64577455356224622</v>
      </c>
      <c r="I151" s="124">
        <f t="shared" si="71"/>
        <v>0.6440366764485137</v>
      </c>
      <c r="J151" s="124">
        <f t="shared" si="71"/>
        <v>0.64579263823365696</v>
      </c>
      <c r="K151" s="124">
        <f t="shared" si="71"/>
        <v>0.6472369160562762</v>
      </c>
      <c r="L151" s="124">
        <f t="shared" si="71"/>
        <v>0.6519869104982231</v>
      </c>
      <c r="M151" s="124">
        <f t="shared" si="71"/>
        <v>0.64458162069808878</v>
      </c>
      <c r="N151" s="124">
        <f t="shared" si="71"/>
        <v>0.64417655152986075</v>
      </c>
      <c r="O151" s="124">
        <f t="shared" si="71"/>
        <v>0.65272872414934424</v>
      </c>
      <c r="P151" s="124">
        <f t="shared" si="71"/>
        <v>0.65126961486601886</v>
      </c>
      <c r="Q151" s="124">
        <f t="shared" si="71"/>
        <v>0.65146191639140794</v>
      </c>
      <c r="R151" s="124">
        <f t="shared" ref="R151:V151" si="72">IF(R132=0,"",R132/R113)</f>
        <v>0.6519981181061334</v>
      </c>
      <c r="S151" s="124">
        <f t="shared" si="72"/>
        <v>0.65486095150707646</v>
      </c>
      <c r="T151" s="124">
        <f t="shared" si="72"/>
        <v>0.65518741415374204</v>
      </c>
      <c r="U151" s="124">
        <f t="shared" si="72"/>
        <v>0.65681861427370991</v>
      </c>
      <c r="V151" s="124">
        <f t="shared" si="72"/>
        <v>0.66452417934149954</v>
      </c>
      <c r="W151" s="124">
        <f t="shared" ref="W151" si="73">IF(W132=0,"",W132/W113)</f>
        <v>0.66489945910702852</v>
      </c>
      <c r="DA151" s="130" t="s">
        <v>1960</v>
      </c>
    </row>
    <row r="152" spans="1:105" ht="12" customHeight="1" x14ac:dyDescent="0.25">
      <c r="A152" s="97" t="s">
        <v>50</v>
      </c>
      <c r="B152" s="111">
        <f t="shared" ref="B152:Q152" si="74">IF(B133=0,"",B133/B114)</f>
        <v>0.58604868176896507</v>
      </c>
      <c r="C152" s="111">
        <f t="shared" si="74"/>
        <v>0.58703278702260631</v>
      </c>
      <c r="D152" s="111">
        <f t="shared" si="74"/>
        <v>0.58805062036670108</v>
      </c>
      <c r="E152" s="111">
        <f t="shared" si="74"/>
        <v>0.58886464763160906</v>
      </c>
      <c r="F152" s="111">
        <f t="shared" si="74"/>
        <v>0.58998839637050549</v>
      </c>
      <c r="G152" s="111">
        <f t="shared" si="74"/>
        <v>0.59121809228247701</v>
      </c>
      <c r="H152" s="111">
        <f t="shared" si="74"/>
        <v>0.59291530194047537</v>
      </c>
      <c r="I152" s="111">
        <f t="shared" si="74"/>
        <v>0.59376629930586444</v>
      </c>
      <c r="J152" s="111">
        <f t="shared" si="74"/>
        <v>0.59392263707358839</v>
      </c>
      <c r="K152" s="111">
        <f t="shared" si="74"/>
        <v>0.59433318751003661</v>
      </c>
      <c r="L152" s="111">
        <f t="shared" si="74"/>
        <v>0.59475773394040821</v>
      </c>
      <c r="M152" s="111">
        <f t="shared" si="74"/>
        <v>0.59516798670918936</v>
      </c>
      <c r="N152" s="111">
        <f t="shared" si="74"/>
        <v>0.59593592144085594</v>
      </c>
      <c r="O152" s="111">
        <f t="shared" si="74"/>
        <v>0.5969154774472214</v>
      </c>
      <c r="P152" s="111">
        <f t="shared" si="74"/>
        <v>0.59699651208511806</v>
      </c>
      <c r="Q152" s="111">
        <f t="shared" si="74"/>
        <v>0.59706130197460283</v>
      </c>
      <c r="R152" s="111">
        <f t="shared" ref="R152:V152" si="75">IF(R133=0,"",R133/R114)</f>
        <v>0.59722108432357279</v>
      </c>
      <c r="S152" s="111">
        <f t="shared" si="75"/>
        <v>0.59814422270347389</v>
      </c>
      <c r="T152" s="111">
        <f t="shared" si="75"/>
        <v>0.59985934100533955</v>
      </c>
      <c r="U152" s="111">
        <f t="shared" si="75"/>
        <v>0.60209466351126861</v>
      </c>
      <c r="V152" s="111">
        <f t="shared" si="75"/>
        <v>0.60475203710683234</v>
      </c>
      <c r="W152" s="111">
        <f t="shared" ref="W152" si="76">IF(W133=0,"",W133/W114)</f>
        <v>0.60689691193942863</v>
      </c>
      <c r="DA152" s="63" t="s">
        <v>1961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0.73897657154102725</v>
      </c>
      <c r="C153" s="45">
        <f t="shared" si="77"/>
        <v>0.74222671711153188</v>
      </c>
      <c r="D153" s="45">
        <f t="shared" si="77"/>
        <v>0.74665324833893942</v>
      </c>
      <c r="E153" s="45">
        <f t="shared" si="77"/>
        <v>0.75063442017904392</v>
      </c>
      <c r="F153" s="45">
        <f t="shared" si="77"/>
        <v>0.75273148483190266</v>
      </c>
      <c r="G153" s="45">
        <f t="shared" si="77"/>
        <v>0.75409091061548383</v>
      </c>
      <c r="H153" s="45">
        <f t="shared" si="77"/>
        <v>0.75567814563672853</v>
      </c>
      <c r="I153" s="45">
        <f t="shared" si="77"/>
        <v>0.75638236509035495</v>
      </c>
      <c r="J153" s="45">
        <f t="shared" si="77"/>
        <v>0.75669702270261119</v>
      </c>
      <c r="K153" s="45">
        <f t="shared" si="77"/>
        <v>0.75764194811567653</v>
      </c>
      <c r="L153" s="45">
        <f t="shared" si="77"/>
        <v>0.75934490798604604</v>
      </c>
      <c r="M153" s="45">
        <f t="shared" si="77"/>
        <v>0.76262773034271947</v>
      </c>
      <c r="N153" s="45">
        <f t="shared" si="77"/>
        <v>0.76691626445288663</v>
      </c>
      <c r="O153" s="45">
        <f t="shared" si="77"/>
        <v>0.77185536678395728</v>
      </c>
      <c r="P153" s="45">
        <f t="shared" si="77"/>
        <v>0.7723147475730705</v>
      </c>
      <c r="Q153" s="45">
        <f t="shared" si="77"/>
        <v>0.77379700484562508</v>
      </c>
      <c r="R153" s="45">
        <f t="shared" ref="R153:V153" si="78">IF(R134=0,"",R134/R115)</f>
        <v>0.77730953800038838</v>
      </c>
      <c r="S153" s="45">
        <f t="shared" si="78"/>
        <v>0.78735700522834629</v>
      </c>
      <c r="T153" s="45">
        <f t="shared" si="78"/>
        <v>0.80062243875319716</v>
      </c>
      <c r="U153" s="45">
        <f t="shared" si="78"/>
        <v>0.8161979742959069</v>
      </c>
      <c r="V153" s="45">
        <f t="shared" si="78"/>
        <v>0.83183960680594304</v>
      </c>
      <c r="W153" s="45">
        <f t="shared" ref="W153" si="79">IF(W134=0,"",W134/W115)</f>
        <v>0.84047510531868486</v>
      </c>
      <c r="DA153" s="60" t="s">
        <v>1962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1311.2240555621597</v>
      </c>
      <c r="C155" s="117">
        <f t="shared" si="80"/>
        <v>1630.6005815308495</v>
      </c>
      <c r="D155" s="117">
        <f t="shared" si="80"/>
        <v>1744.7158490787074</v>
      </c>
      <c r="E155" s="117">
        <f t="shared" si="80"/>
        <v>1753.6123968398294</v>
      </c>
      <c r="F155" s="117">
        <f t="shared" si="80"/>
        <v>1639.0204289506623</v>
      </c>
      <c r="G155" s="117">
        <f t="shared" si="80"/>
        <v>1473.5082443841097</v>
      </c>
      <c r="H155" s="117">
        <f t="shared" si="80"/>
        <v>1468.614795358656</v>
      </c>
      <c r="I155" s="117">
        <f t="shared" si="80"/>
        <v>1176.758697247139</v>
      </c>
      <c r="J155" s="117">
        <f t="shared" si="80"/>
        <v>883.68292931276858</v>
      </c>
      <c r="K155" s="117">
        <f t="shared" si="80"/>
        <v>610.37789041014526</v>
      </c>
      <c r="L155" s="117">
        <f t="shared" si="80"/>
        <v>348.25991033793434</v>
      </c>
      <c r="M155" s="117">
        <f t="shared" si="80"/>
        <v>362.27958435916196</v>
      </c>
      <c r="N155" s="117">
        <f t="shared" si="80"/>
        <v>287.19596080164007</v>
      </c>
      <c r="O155" s="117">
        <f t="shared" si="80"/>
        <v>263.85167757100527</v>
      </c>
      <c r="P155" s="117">
        <f t="shared" si="80"/>
        <v>231.3438026404942</v>
      </c>
      <c r="Q155" s="117">
        <f t="shared" si="80"/>
        <v>242.45806965421954</v>
      </c>
      <c r="R155" s="117">
        <f t="shared" ref="R155:V155" si="81">R156+R159+R161+R170</f>
        <v>229.66948169282662</v>
      </c>
      <c r="S155" s="117">
        <f t="shared" si="81"/>
        <v>229.75204129172738</v>
      </c>
      <c r="T155" s="117">
        <f t="shared" si="81"/>
        <v>262.0083060752857</v>
      </c>
      <c r="U155" s="117">
        <f t="shared" si="81"/>
        <v>214.81442514823684</v>
      </c>
      <c r="V155" s="117">
        <f t="shared" si="81"/>
        <v>217.94845748365262</v>
      </c>
      <c r="W155" s="117">
        <f t="shared" ref="W155" si="82">W156+W159+W161+W170</f>
        <v>319.82505960225404</v>
      </c>
      <c r="DA155" s="129" t="s">
        <v>2113</v>
      </c>
    </row>
    <row r="156" spans="1:105" ht="12" customHeight="1" x14ac:dyDescent="0.25">
      <c r="A156" s="121" t="s">
        <v>57</v>
      </c>
      <c r="B156" s="122">
        <f t="shared" ref="B156:Q156" si="83">SUM(B157:B158)</f>
        <v>1169.0351405701149</v>
      </c>
      <c r="C156" s="122">
        <f t="shared" si="83"/>
        <v>1472.0880540195217</v>
      </c>
      <c r="D156" s="122">
        <f t="shared" si="83"/>
        <v>1569.2885861680941</v>
      </c>
      <c r="E156" s="122">
        <f t="shared" si="83"/>
        <v>1546.2228649734329</v>
      </c>
      <c r="F156" s="122">
        <f t="shared" si="83"/>
        <v>1439.552234741084</v>
      </c>
      <c r="G156" s="122">
        <f t="shared" si="83"/>
        <v>1303.7297768456756</v>
      </c>
      <c r="H156" s="122">
        <f t="shared" si="83"/>
        <v>1306.1721575008607</v>
      </c>
      <c r="I156" s="122">
        <f t="shared" si="83"/>
        <v>1039.6810517431763</v>
      </c>
      <c r="J156" s="122">
        <f t="shared" si="83"/>
        <v>779.48768007768979</v>
      </c>
      <c r="K156" s="122">
        <f t="shared" si="83"/>
        <v>537.9889254147065</v>
      </c>
      <c r="L156" s="122">
        <f t="shared" si="83"/>
        <v>308.71207473853838</v>
      </c>
      <c r="M156" s="122">
        <f t="shared" si="83"/>
        <v>320.12848330118425</v>
      </c>
      <c r="N156" s="122">
        <f t="shared" si="83"/>
        <v>253.52397352310101</v>
      </c>
      <c r="O156" s="122">
        <f t="shared" si="83"/>
        <v>230.9675095723052</v>
      </c>
      <c r="P156" s="122">
        <f t="shared" si="83"/>
        <v>200.04418625971454</v>
      </c>
      <c r="Q156" s="122">
        <f t="shared" si="83"/>
        <v>209.79849048355564</v>
      </c>
      <c r="R156" s="122">
        <f t="shared" ref="R156:V156" si="84">SUM(R157:R158)</f>
        <v>199.77897951078356</v>
      </c>
      <c r="S156" s="122">
        <f t="shared" si="84"/>
        <v>199.52593022053551</v>
      </c>
      <c r="T156" s="122">
        <f t="shared" si="84"/>
        <v>228.86649860574968</v>
      </c>
      <c r="U156" s="122">
        <f t="shared" si="84"/>
        <v>185.42402001099208</v>
      </c>
      <c r="V156" s="122">
        <f t="shared" si="84"/>
        <v>188.41769199555884</v>
      </c>
      <c r="W156" s="122">
        <f t="shared" ref="W156" si="85">SUM(W157:W158)</f>
        <v>280.17596974033285</v>
      </c>
      <c r="DA156" s="130" t="s">
        <v>2114</v>
      </c>
    </row>
    <row r="157" spans="1:105" ht="12" customHeight="1" x14ac:dyDescent="0.25">
      <c r="A157" s="97" t="s">
        <v>216</v>
      </c>
      <c r="B157" s="98">
        <v>1169.0351405701149</v>
      </c>
      <c r="C157" s="98">
        <v>1472.0880540195217</v>
      </c>
      <c r="D157" s="98">
        <v>1569.2885861680941</v>
      </c>
      <c r="E157" s="98">
        <v>1546.2228649734329</v>
      </c>
      <c r="F157" s="98">
        <v>1439.552234741084</v>
      </c>
      <c r="G157" s="98">
        <v>1303.7297768456756</v>
      </c>
      <c r="H157" s="98">
        <v>1306.1721575008607</v>
      </c>
      <c r="I157" s="98">
        <v>1039.6810517431763</v>
      </c>
      <c r="J157" s="98">
        <v>779.48768007768979</v>
      </c>
      <c r="K157" s="98">
        <v>537.9889254147065</v>
      </c>
      <c r="L157" s="98">
        <v>308.71207473853838</v>
      </c>
      <c r="M157" s="98">
        <v>320.12848330118425</v>
      </c>
      <c r="N157" s="98">
        <v>253.52397352310101</v>
      </c>
      <c r="O157" s="98">
        <v>230.9675095723052</v>
      </c>
      <c r="P157" s="98">
        <v>200.04418625971454</v>
      </c>
      <c r="Q157" s="98">
        <v>209.79849048355564</v>
      </c>
      <c r="R157" s="98">
        <v>199.77897951078356</v>
      </c>
      <c r="S157" s="98">
        <v>199.52593022053551</v>
      </c>
      <c r="T157" s="98">
        <v>228.86649860574968</v>
      </c>
      <c r="U157" s="98">
        <v>185.42402001099208</v>
      </c>
      <c r="V157" s="98">
        <v>188.41769199555884</v>
      </c>
      <c r="W157" s="98">
        <v>280.17596974033285</v>
      </c>
      <c r="DA157" s="63" t="s">
        <v>2115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2116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2117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2118</v>
      </c>
    </row>
    <row r="161" spans="1:105" ht="12" customHeight="1" x14ac:dyDescent="0.25">
      <c r="A161" s="121" t="s">
        <v>55</v>
      </c>
      <c r="B161" s="122">
        <v>105.48491870988525</v>
      </c>
      <c r="C161" s="122">
        <v>121.06188670047823</v>
      </c>
      <c r="D161" s="122">
        <v>135.38197311190629</v>
      </c>
      <c r="E161" s="122">
        <v>158.44769430656763</v>
      </c>
      <c r="F161" s="122">
        <v>153.59770597891628</v>
      </c>
      <c r="G161" s="122">
        <v>130.10522315432479</v>
      </c>
      <c r="H161" s="122">
        <v>127.6628424991396</v>
      </c>
      <c r="I161" s="122">
        <v>107.38694825682407</v>
      </c>
      <c r="J161" s="122">
        <v>80.8133199223101</v>
      </c>
      <c r="K161" s="122">
        <v>55.589154225293257</v>
      </c>
      <c r="L161" s="122">
        <v>28.183664181461587</v>
      </c>
      <c r="M161" s="122">
        <v>32.80993525881599</v>
      </c>
      <c r="N161" s="122">
        <v>25.618225396898946</v>
      </c>
      <c r="O161" s="122">
        <v>25.714831147694646</v>
      </c>
      <c r="P161" s="122">
        <v>24.552795180285464</v>
      </c>
      <c r="Q161" s="122">
        <v>25.987739156444494</v>
      </c>
      <c r="R161" s="122">
        <v>23.261990849216563</v>
      </c>
      <c r="S161" s="122">
        <v>23.515040139464318</v>
      </c>
      <c r="T161" s="122">
        <v>26.037619954250349</v>
      </c>
      <c r="U161" s="122">
        <v>21.685509629007889</v>
      </c>
      <c r="V161" s="122">
        <v>21.878019084441252</v>
      </c>
      <c r="W161" s="122">
        <v>32.081548819667091</v>
      </c>
      <c r="DA161" s="130" t="s">
        <v>2119</v>
      </c>
    </row>
    <row r="162" spans="1:105" ht="12" customHeight="1" x14ac:dyDescent="0.25">
      <c r="A162" s="97" t="s">
        <v>138</v>
      </c>
      <c r="B162" s="98">
        <v>105.48491870988525</v>
      </c>
      <c r="C162" s="98">
        <v>121.06188670047823</v>
      </c>
      <c r="D162" s="98">
        <v>135.38197311190629</v>
      </c>
      <c r="E162" s="98">
        <v>158.44769430656763</v>
      </c>
      <c r="F162" s="98">
        <v>153.59770597891628</v>
      </c>
      <c r="G162" s="98">
        <v>130.10522315432479</v>
      </c>
      <c r="H162" s="98">
        <v>127.6628424991396</v>
      </c>
      <c r="I162" s="98">
        <v>107.38694825682407</v>
      </c>
      <c r="J162" s="98">
        <v>80.8133199223101</v>
      </c>
      <c r="K162" s="98">
        <v>55.557242385090944</v>
      </c>
      <c r="L162" s="98">
        <v>28.166524497718747</v>
      </c>
      <c r="M162" s="98">
        <v>32.782432358045504</v>
      </c>
      <c r="N162" s="98">
        <v>25.595974837292349</v>
      </c>
      <c r="O162" s="98">
        <v>25.674305363158179</v>
      </c>
      <c r="P162" s="98">
        <v>24.497548389767907</v>
      </c>
      <c r="Q162" s="98">
        <v>25.909187809231675</v>
      </c>
      <c r="R162" s="98">
        <v>23.187587445109695</v>
      </c>
      <c r="S162" s="98">
        <v>23.434894593480227</v>
      </c>
      <c r="T162" s="98">
        <v>25.887160011217286</v>
      </c>
      <c r="U162" s="98">
        <v>21.575880744439267</v>
      </c>
      <c r="V162" s="98">
        <v>21.754966021235994</v>
      </c>
      <c r="W162" s="98">
        <v>31.811517156300507</v>
      </c>
      <c r="DA162" s="63" t="s">
        <v>2120</v>
      </c>
    </row>
    <row r="163" spans="1:105" ht="12" customHeight="1" x14ac:dyDescent="0.25">
      <c r="A163" s="97" t="s">
        <v>137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3.19118402023141E-2</v>
      </c>
      <c r="L163" s="98">
        <v>1.7139683742839674E-2</v>
      </c>
      <c r="M163" s="98">
        <v>2.750290077048774E-2</v>
      </c>
      <c r="N163" s="98">
        <v>2.2250559606595582E-2</v>
      </c>
      <c r="O163" s="98">
        <v>4.0525784536467185E-2</v>
      </c>
      <c r="P163" s="98">
        <v>5.5246790517556141E-2</v>
      </c>
      <c r="Q163" s="98">
        <v>7.8551347212821088E-2</v>
      </c>
      <c r="R163" s="98">
        <v>7.440340410686784E-2</v>
      </c>
      <c r="S163" s="98">
        <v>8.0145545984090585E-2</v>
      </c>
      <c r="T163" s="98">
        <v>0.15045994303306348</v>
      </c>
      <c r="U163" s="98">
        <v>0.10962888456862001</v>
      </c>
      <c r="V163" s="98">
        <v>0.12305306320525819</v>
      </c>
      <c r="W163" s="98">
        <v>0.27003166336658652</v>
      </c>
      <c r="DA163" s="63" t="s">
        <v>2121</v>
      </c>
    </row>
    <row r="164" spans="1:105" ht="12" customHeight="1" x14ac:dyDescent="0.25">
      <c r="A164" s="100" t="s">
        <v>216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3.19118402023141E-2</v>
      </c>
      <c r="L164" s="101">
        <v>1.7139683742839674E-2</v>
      </c>
      <c r="M164" s="101">
        <v>2.750290077048774E-2</v>
      </c>
      <c r="N164" s="101">
        <v>2.2250559606595582E-2</v>
      </c>
      <c r="O164" s="101">
        <v>4.0525784536467185E-2</v>
      </c>
      <c r="P164" s="101">
        <v>5.5246790517556141E-2</v>
      </c>
      <c r="Q164" s="101">
        <v>7.8551347212821088E-2</v>
      </c>
      <c r="R164" s="101">
        <v>7.440340410686784E-2</v>
      </c>
      <c r="S164" s="101">
        <v>8.0145545984090585E-2</v>
      </c>
      <c r="T164" s="101">
        <v>0.15045994303306348</v>
      </c>
      <c r="U164" s="101">
        <v>0.10962888456862001</v>
      </c>
      <c r="V164" s="101">
        <v>0.12305306320525819</v>
      </c>
      <c r="W164" s="101">
        <v>0.27003166336658652</v>
      </c>
      <c r="DA164" s="131" t="s">
        <v>2122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2123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2124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2125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2126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2127</v>
      </c>
    </row>
    <row r="170" spans="1:105" ht="12" customHeight="1" x14ac:dyDescent="0.25">
      <c r="A170" s="121" t="s">
        <v>54</v>
      </c>
      <c r="B170" s="122">
        <v>36.703996282159665</v>
      </c>
      <c r="C170" s="122">
        <v>37.450640810849649</v>
      </c>
      <c r="D170" s="122">
        <v>40.045289798707003</v>
      </c>
      <c r="E170" s="122">
        <v>48.941837559828954</v>
      </c>
      <c r="F170" s="122">
        <v>45.870488230662055</v>
      </c>
      <c r="G170" s="122">
        <v>39.673244384109225</v>
      </c>
      <c r="H170" s="122">
        <v>34.779795358655633</v>
      </c>
      <c r="I170" s="122">
        <v>29.690697247138605</v>
      </c>
      <c r="J170" s="122">
        <v>23.381929312768612</v>
      </c>
      <c r="K170" s="122">
        <v>16.799810770145573</v>
      </c>
      <c r="L170" s="122">
        <v>11.364171417934342</v>
      </c>
      <c r="M170" s="122">
        <v>9.3411657991617414</v>
      </c>
      <c r="N170" s="122">
        <v>8.0537618816401135</v>
      </c>
      <c r="O170" s="122">
        <v>7.1693368510054416</v>
      </c>
      <c r="P170" s="122">
        <v>6.7468212004942059</v>
      </c>
      <c r="Q170" s="122">
        <v>6.6718400142194003</v>
      </c>
      <c r="R170" s="122">
        <v>6.6285113328264798</v>
      </c>
      <c r="S170" s="122">
        <v>6.7110709317275221</v>
      </c>
      <c r="T170" s="122">
        <v>7.1041875152856635</v>
      </c>
      <c r="U170" s="122">
        <v>7.704895508236846</v>
      </c>
      <c r="V170" s="122">
        <v>7.652746403652527</v>
      </c>
      <c r="W170" s="122">
        <v>7.567541042254132</v>
      </c>
      <c r="DA170" s="130" t="s">
        <v>2128</v>
      </c>
    </row>
    <row r="171" spans="1:105" ht="12" customHeight="1" x14ac:dyDescent="0.25">
      <c r="A171" s="97" t="s">
        <v>50</v>
      </c>
      <c r="B171" s="98">
        <v>36.703996282159665</v>
      </c>
      <c r="C171" s="98">
        <v>37.450640810849649</v>
      </c>
      <c r="D171" s="98">
        <v>40.045289798707003</v>
      </c>
      <c r="E171" s="98">
        <v>48.941837559828954</v>
      </c>
      <c r="F171" s="98">
        <v>45.870488230662055</v>
      </c>
      <c r="G171" s="98">
        <v>39.673244384109225</v>
      </c>
      <c r="H171" s="98">
        <v>34.779795358655633</v>
      </c>
      <c r="I171" s="98">
        <v>29.690697247138605</v>
      </c>
      <c r="J171" s="98">
        <v>23.381929312768612</v>
      </c>
      <c r="K171" s="98">
        <v>16.799810770145573</v>
      </c>
      <c r="L171" s="98">
        <v>11.364171417934342</v>
      </c>
      <c r="M171" s="98">
        <v>9.3411657991617414</v>
      </c>
      <c r="N171" s="98">
        <v>8.0537618816401135</v>
      </c>
      <c r="O171" s="98">
        <v>7.1693368510054416</v>
      </c>
      <c r="P171" s="98">
        <v>6.7468212004942059</v>
      </c>
      <c r="Q171" s="98">
        <v>6.6718400142194003</v>
      </c>
      <c r="R171" s="98">
        <v>6.6285113328264798</v>
      </c>
      <c r="S171" s="98">
        <v>6.7110709317275221</v>
      </c>
      <c r="T171" s="98">
        <v>7.1041875152856635</v>
      </c>
      <c r="U171" s="98">
        <v>7.704895508236846</v>
      </c>
      <c r="V171" s="98">
        <v>7.652746403652527</v>
      </c>
      <c r="W171" s="98">
        <v>7.567541042254132</v>
      </c>
      <c r="DA171" s="63" t="s">
        <v>2129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2130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16195.882155041167</v>
      </c>
      <c r="C174" s="117">
        <f t="shared" si="87"/>
        <v>19828.706175568692</v>
      </c>
      <c r="D174" s="117">
        <f t="shared" si="87"/>
        <v>20455.935530967978</v>
      </c>
      <c r="E174" s="117">
        <f t="shared" si="87"/>
        <v>20430.748705269565</v>
      </c>
      <c r="F174" s="117">
        <f t="shared" si="87"/>
        <v>19335.442471401166</v>
      </c>
      <c r="G174" s="117">
        <f t="shared" si="87"/>
        <v>19014.582090985015</v>
      </c>
      <c r="H174" s="117">
        <f t="shared" si="87"/>
        <v>21288.968749334053</v>
      </c>
      <c r="I174" s="117">
        <f t="shared" si="87"/>
        <v>20337.892884368008</v>
      </c>
      <c r="J174" s="117">
        <f t="shared" si="87"/>
        <v>19943.064940258784</v>
      </c>
      <c r="K174" s="117">
        <f t="shared" si="87"/>
        <v>19463.132060228843</v>
      </c>
      <c r="L174" s="117">
        <f t="shared" si="87"/>
        <v>16684.244488122462</v>
      </c>
      <c r="M174" s="117">
        <f t="shared" si="87"/>
        <v>21546.000579201471</v>
      </c>
      <c r="N174" s="117">
        <f t="shared" si="87"/>
        <v>20112.114800717016</v>
      </c>
      <c r="O174" s="117">
        <f t="shared" si="87"/>
        <v>19171.359525978944</v>
      </c>
      <c r="P174" s="117">
        <f t="shared" si="87"/>
        <v>17604.223603627634</v>
      </c>
      <c r="Q174" s="117">
        <f t="shared" si="87"/>
        <v>18608.440371417699</v>
      </c>
      <c r="R174" s="117">
        <f t="shared" ref="R174:V174" si="88">R175+R178+R180+R189</f>
        <v>18177.218394143492</v>
      </c>
      <c r="S174" s="117">
        <f t="shared" si="88"/>
        <v>18271.785936036631</v>
      </c>
      <c r="T174" s="117">
        <f t="shared" si="88"/>
        <v>20742.516078291068</v>
      </c>
      <c r="U174" s="117">
        <f t="shared" si="88"/>
        <v>16722.098544794306</v>
      </c>
      <c r="V174" s="117">
        <f t="shared" si="88"/>
        <v>16214.586675922355</v>
      </c>
      <c r="W174" s="117">
        <f t="shared" ref="W174" si="89">W175+W178+W180+W189</f>
        <v>23766.165802746502</v>
      </c>
      <c r="DA174" s="129" t="s">
        <v>2281</v>
      </c>
    </row>
    <row r="175" spans="1:105" ht="12" customHeight="1" x14ac:dyDescent="0.25">
      <c r="A175" s="121" t="s">
        <v>57</v>
      </c>
      <c r="B175" s="122">
        <f t="shared" ref="B175:Q175" si="90">SUM(B176:B177)</f>
        <v>14282.189082775067</v>
      </c>
      <c r="C175" s="122">
        <f t="shared" si="90"/>
        <v>17752.990145588104</v>
      </c>
      <c r="D175" s="122">
        <f t="shared" si="90"/>
        <v>18260.206316770564</v>
      </c>
      <c r="E175" s="122">
        <f t="shared" si="90"/>
        <v>17681.436621689809</v>
      </c>
      <c r="F175" s="122">
        <f t="shared" si="90"/>
        <v>16651.786193128773</v>
      </c>
      <c r="G175" s="122">
        <f t="shared" si="90"/>
        <v>16543.218520628921</v>
      </c>
      <c r="H175" s="122">
        <f t="shared" si="90"/>
        <v>18596.853505044084</v>
      </c>
      <c r="I175" s="122">
        <f t="shared" si="90"/>
        <v>17647.133262874147</v>
      </c>
      <c r="J175" s="122">
        <f t="shared" si="90"/>
        <v>17248.992001386912</v>
      </c>
      <c r="K175" s="122">
        <f t="shared" si="90"/>
        <v>16798.589051807066</v>
      </c>
      <c r="L175" s="122">
        <f t="shared" si="90"/>
        <v>14392.019004826605</v>
      </c>
      <c r="M175" s="122">
        <f t="shared" si="90"/>
        <v>18698.247466532153</v>
      </c>
      <c r="N175" s="122">
        <f t="shared" si="90"/>
        <v>17420.101500667268</v>
      </c>
      <c r="O175" s="122">
        <f t="shared" si="90"/>
        <v>16432.411351792394</v>
      </c>
      <c r="P175" s="122">
        <f t="shared" si="90"/>
        <v>14890.692712318791</v>
      </c>
      <c r="Q175" s="122">
        <f t="shared" si="90"/>
        <v>15770.233622070937</v>
      </c>
      <c r="R175" s="122">
        <f t="shared" ref="R175:V175" si="91">SUM(R176:R177)</f>
        <v>15478.108103149483</v>
      </c>
      <c r="S175" s="122">
        <f t="shared" si="91"/>
        <v>15538.094666981789</v>
      </c>
      <c r="T175" s="122">
        <f t="shared" si="91"/>
        <v>17800.695413259335</v>
      </c>
      <c r="U175" s="122">
        <f t="shared" si="91"/>
        <v>14119.169565351312</v>
      </c>
      <c r="V175" s="122">
        <f t="shared" si="91"/>
        <v>13710.171644434842</v>
      </c>
      <c r="W175" s="122">
        <f t="shared" ref="W175" si="92">SUM(W176:W177)</f>
        <v>20518.331769686483</v>
      </c>
      <c r="DA175" s="130" t="s">
        <v>2282</v>
      </c>
    </row>
    <row r="176" spans="1:105" ht="12" customHeight="1" x14ac:dyDescent="0.25">
      <c r="A176" s="97" t="s">
        <v>216</v>
      </c>
      <c r="B176" s="98">
        <v>14157.522905949938</v>
      </c>
      <c r="C176" s="98">
        <v>17596.09318114935</v>
      </c>
      <c r="D176" s="98">
        <v>18098.167739843735</v>
      </c>
      <c r="E176" s="98">
        <v>17522.618689161427</v>
      </c>
      <c r="F176" s="98">
        <v>16503.203827096921</v>
      </c>
      <c r="G176" s="98">
        <v>16397.284104660557</v>
      </c>
      <c r="H176" s="98">
        <v>18432.793020115449</v>
      </c>
      <c r="I176" s="98">
        <v>17494.882034388258</v>
      </c>
      <c r="J176" s="98">
        <v>17101.248218877179</v>
      </c>
      <c r="K176" s="98">
        <v>16656.639578558752</v>
      </c>
      <c r="L176" s="98">
        <v>14270.136224970291</v>
      </c>
      <c r="M176" s="98">
        <v>18543.796503943096</v>
      </c>
      <c r="N176" s="98">
        <v>17271.512865158427</v>
      </c>
      <c r="O176" s="98">
        <v>16277.662050034931</v>
      </c>
      <c r="P176" s="98">
        <v>14755.194151124681</v>
      </c>
      <c r="Q176" s="98">
        <v>15629.353639448249</v>
      </c>
      <c r="R176" s="98">
        <v>15339.895843923499</v>
      </c>
      <c r="S176" s="98">
        <v>15394.250564322751</v>
      </c>
      <c r="T176" s="98">
        <v>17623.900240153347</v>
      </c>
      <c r="U176" s="98">
        <v>13974.884721532653</v>
      </c>
      <c r="V176" s="98">
        <v>13565.842071345882</v>
      </c>
      <c r="W176" s="98">
        <v>20306.882779272808</v>
      </c>
      <c r="DA176" s="63" t="s">
        <v>2283</v>
      </c>
    </row>
    <row r="177" spans="1:105" ht="12" customHeight="1" x14ac:dyDescent="0.25">
      <c r="A177" s="97" t="s">
        <v>53</v>
      </c>
      <c r="B177" s="98">
        <v>124.66617682512931</v>
      </c>
      <c r="C177" s="98">
        <v>156.89696443875488</v>
      </c>
      <c r="D177" s="98">
        <v>162.03857692682982</v>
      </c>
      <c r="E177" s="98">
        <v>158.81793252838156</v>
      </c>
      <c r="F177" s="98">
        <v>148.58236603185239</v>
      </c>
      <c r="G177" s="98">
        <v>145.9344159683655</v>
      </c>
      <c r="H177" s="98">
        <v>164.06048492863587</v>
      </c>
      <c r="I177" s="98">
        <v>152.25122848589098</v>
      </c>
      <c r="J177" s="98">
        <v>147.74378250973461</v>
      </c>
      <c r="K177" s="98">
        <v>141.94947324831492</v>
      </c>
      <c r="L177" s="98">
        <v>121.8827798563147</v>
      </c>
      <c r="M177" s="98">
        <v>154.45096258905562</v>
      </c>
      <c r="N177" s="98">
        <v>148.58863550884146</v>
      </c>
      <c r="O177" s="98">
        <v>154.74930175746272</v>
      </c>
      <c r="P177" s="98">
        <v>135.49856119411095</v>
      </c>
      <c r="Q177" s="98">
        <v>140.87998262268715</v>
      </c>
      <c r="R177" s="98">
        <v>138.21225922598467</v>
      </c>
      <c r="S177" s="98">
        <v>143.84410265903927</v>
      </c>
      <c r="T177" s="98">
        <v>176.79517310598794</v>
      </c>
      <c r="U177" s="98">
        <v>144.28484381865971</v>
      </c>
      <c r="V177" s="98">
        <v>144.32957308896084</v>
      </c>
      <c r="W177" s="98">
        <v>211.44899041367557</v>
      </c>
      <c r="DA177" s="63" t="s">
        <v>2284</v>
      </c>
    </row>
    <row r="178" spans="1:105" ht="12" customHeight="1" x14ac:dyDescent="0.25">
      <c r="A178" s="121" t="s">
        <v>92</v>
      </c>
      <c r="B178" s="122">
        <f t="shared" ref="B178:W178" si="93">B179</f>
        <v>6.9705086543487546E-2</v>
      </c>
      <c r="C178" s="122">
        <f t="shared" si="93"/>
        <v>7.4204293118049686E-2</v>
      </c>
      <c r="D178" s="122">
        <f t="shared" si="93"/>
        <v>8.4272227334717925E-2</v>
      </c>
      <c r="E178" s="122">
        <f t="shared" si="93"/>
        <v>9.6300951584841005E-2</v>
      </c>
      <c r="F178" s="122">
        <f t="shared" si="93"/>
        <v>0.12535893365874456</v>
      </c>
      <c r="G178" s="122">
        <f t="shared" si="93"/>
        <v>0.15287372080709219</v>
      </c>
      <c r="H178" s="122">
        <f t="shared" si="93"/>
        <v>0.21761555298482549</v>
      </c>
      <c r="I178" s="122">
        <f t="shared" si="93"/>
        <v>0.20613714786057805</v>
      </c>
      <c r="J178" s="122">
        <f t="shared" si="93"/>
        <v>0.22840736193199171</v>
      </c>
      <c r="K178" s="122">
        <f t="shared" si="93"/>
        <v>0.2667732550069134</v>
      </c>
      <c r="L178" s="122">
        <f t="shared" si="93"/>
        <v>0.52521332503939466</v>
      </c>
      <c r="M178" s="122">
        <f t="shared" si="93"/>
        <v>0.23973527846194029</v>
      </c>
      <c r="N178" s="122">
        <f t="shared" si="93"/>
        <v>0.27292121827026661</v>
      </c>
      <c r="O178" s="122">
        <f t="shared" si="93"/>
        <v>0.66887007582226021</v>
      </c>
      <c r="P178" s="122">
        <f t="shared" si="93"/>
        <v>1.1733877762836664</v>
      </c>
      <c r="Q178" s="122">
        <f t="shared" si="93"/>
        <v>2.9408737644181451</v>
      </c>
      <c r="R178" s="122">
        <f t="shared" si="93"/>
        <v>1.8018796307944376</v>
      </c>
      <c r="S178" s="122">
        <f t="shared" si="93"/>
        <v>2.2707913173102288</v>
      </c>
      <c r="T178" s="122">
        <f t="shared" si="93"/>
        <v>3.3264785422850278</v>
      </c>
      <c r="U178" s="122">
        <f t="shared" si="93"/>
        <v>5.6603615969330363</v>
      </c>
      <c r="V178" s="122">
        <f t="shared" si="93"/>
        <v>3.8251139818660529</v>
      </c>
      <c r="W178" s="122">
        <f t="shared" si="93"/>
        <v>4.8712779111970361</v>
      </c>
      <c r="DA178" s="130" t="s">
        <v>2285</v>
      </c>
    </row>
    <row r="179" spans="1:105" ht="12" customHeight="1" x14ac:dyDescent="0.25">
      <c r="A179" s="97" t="s">
        <v>53</v>
      </c>
      <c r="B179" s="98">
        <f>RES_hhdet_fech!B48</f>
        <v>6.9705086543487546E-2</v>
      </c>
      <c r="C179" s="98">
        <f>RES_hhdet_fech!C48</f>
        <v>7.4204293118049686E-2</v>
      </c>
      <c r="D179" s="98">
        <f>RES_hhdet_fech!D48</f>
        <v>8.4272227334717925E-2</v>
      </c>
      <c r="E179" s="98">
        <f>RES_hhdet_fech!E48</f>
        <v>9.6300951584841005E-2</v>
      </c>
      <c r="F179" s="98">
        <f>RES_hhdet_fech!F48</f>
        <v>0.12535893365874456</v>
      </c>
      <c r="G179" s="98">
        <f>RES_hhdet_fech!G48</f>
        <v>0.15287372080709219</v>
      </c>
      <c r="H179" s="98">
        <f>RES_hhdet_fech!H48</f>
        <v>0.21761555298482549</v>
      </c>
      <c r="I179" s="98">
        <f>RES_hhdet_fech!I48</f>
        <v>0.20613714786057805</v>
      </c>
      <c r="J179" s="98">
        <f>RES_hhdet_fech!J48</f>
        <v>0.22840736193199171</v>
      </c>
      <c r="K179" s="98">
        <f>RES_hhdet_fech!K48</f>
        <v>0.2667732550069134</v>
      </c>
      <c r="L179" s="98">
        <f>RES_hhdet_fech!L48</f>
        <v>0.52521332503939466</v>
      </c>
      <c r="M179" s="98">
        <f>RES_hhdet_fech!M48</f>
        <v>0.23973527846194029</v>
      </c>
      <c r="N179" s="98">
        <f>RES_hhdet_fech!N48</f>
        <v>0.27292121827026661</v>
      </c>
      <c r="O179" s="98">
        <f>RES_hhdet_fech!O48</f>
        <v>0.66887007582226021</v>
      </c>
      <c r="P179" s="98">
        <f>RES_hhdet_fech!P48</f>
        <v>1.1733877762836664</v>
      </c>
      <c r="Q179" s="98">
        <f>RES_hhdet_fech!Q48</f>
        <v>2.9408737644181451</v>
      </c>
      <c r="R179" s="98">
        <f>RES_hhdet_fech!R48</f>
        <v>1.8018796307944376</v>
      </c>
      <c r="S179" s="98">
        <f>RES_hhdet_fech!S48</f>
        <v>2.2707913173102288</v>
      </c>
      <c r="T179" s="98">
        <f>RES_hhdet_fech!T48</f>
        <v>3.3264785422850278</v>
      </c>
      <c r="U179" s="98">
        <f>RES_hhdet_fech!U48</f>
        <v>5.6603615969330363</v>
      </c>
      <c r="V179" s="98">
        <f>RES_hhdet_fech!V48</f>
        <v>3.8251139818660529</v>
      </c>
      <c r="W179" s="98">
        <f>RES_hhdet_fech!W48</f>
        <v>4.8712779111970361</v>
      </c>
      <c r="DA179" s="63" t="s">
        <v>2286</v>
      </c>
    </row>
    <row r="180" spans="1:105" ht="12" customHeight="1" x14ac:dyDescent="0.25">
      <c r="A180" s="121" t="s">
        <v>55</v>
      </c>
      <c r="B180" s="122">
        <v>1315.0113400945229</v>
      </c>
      <c r="C180" s="122">
        <v>1478.0275350709678</v>
      </c>
      <c r="D180" s="122">
        <v>1583.1490392088199</v>
      </c>
      <c r="E180" s="122">
        <v>1839.1261466183546</v>
      </c>
      <c r="F180" s="122">
        <v>1799.5534567935629</v>
      </c>
      <c r="G180" s="122">
        <v>1666.8380472639244</v>
      </c>
      <c r="H180" s="122">
        <v>1838.3063339176624</v>
      </c>
      <c r="I180" s="122">
        <v>1841.319874217595</v>
      </c>
      <c r="J180" s="122">
        <v>1809.696272270445</v>
      </c>
      <c r="K180" s="122">
        <v>1760.7767570564417</v>
      </c>
      <c r="L180" s="122">
        <v>1345.9799650542298</v>
      </c>
      <c r="M180" s="122">
        <v>1946.1020564773146</v>
      </c>
      <c r="N180" s="122">
        <v>1794.1874631449125</v>
      </c>
      <c r="O180" s="122">
        <v>1866.9367662808716</v>
      </c>
      <c r="P180" s="122">
        <v>1865.9357745805037</v>
      </c>
      <c r="Q180" s="122">
        <v>1992.0352288751712</v>
      </c>
      <c r="R180" s="122">
        <v>1838.3489052900823</v>
      </c>
      <c r="S180" s="122">
        <v>1863.0852634900414</v>
      </c>
      <c r="T180" s="122">
        <v>2051.6691515149928</v>
      </c>
      <c r="U180" s="122">
        <v>1681.1975898771209</v>
      </c>
      <c r="V180" s="122">
        <v>1622.399643278635</v>
      </c>
      <c r="W180" s="122">
        <v>2386.0748135109202</v>
      </c>
      <c r="DA180" s="130" t="s">
        <v>2287</v>
      </c>
    </row>
    <row r="181" spans="1:105" ht="12" customHeight="1" x14ac:dyDescent="0.25">
      <c r="A181" s="97" t="s">
        <v>138</v>
      </c>
      <c r="B181" s="98">
        <v>1317.8717177237388</v>
      </c>
      <c r="C181" s="98">
        <v>1490.8191431147443</v>
      </c>
      <c r="D181" s="98">
        <v>1605.0626917336849</v>
      </c>
      <c r="E181" s="98">
        <v>1843.0620025577437</v>
      </c>
      <c r="F181" s="98">
        <v>1805.4253734960207</v>
      </c>
      <c r="G181" s="98">
        <v>1677.6182340278183</v>
      </c>
      <c r="H181" s="98">
        <v>1847.8105907348217</v>
      </c>
      <c r="I181" s="98">
        <v>1854.2102010406099</v>
      </c>
      <c r="J181" s="98">
        <v>1819.9202170905626</v>
      </c>
      <c r="K181" s="98">
        <v>1768.1042318694922</v>
      </c>
      <c r="L181" s="98">
        <v>1338.8726175457709</v>
      </c>
      <c r="M181" s="98">
        <v>1956.7090112946678</v>
      </c>
      <c r="N181" s="98">
        <v>1803.3590068395024</v>
      </c>
      <c r="O181" s="98">
        <v>1880.0781250207363</v>
      </c>
      <c r="P181" s="98">
        <v>1882.6475466695094</v>
      </c>
      <c r="Q181" s="98">
        <v>2012.2539286362958</v>
      </c>
      <c r="R181" s="98">
        <v>1851.198591389857</v>
      </c>
      <c r="S181" s="98">
        <v>1875.055647315698</v>
      </c>
      <c r="T181" s="98">
        <v>2071.0434947244503</v>
      </c>
      <c r="U181" s="98">
        <v>1687.803767787037</v>
      </c>
      <c r="V181" s="98">
        <v>1628.7387744786995</v>
      </c>
      <c r="W181" s="98">
        <v>2424.7463721388763</v>
      </c>
      <c r="DA181" s="63" t="s">
        <v>2288</v>
      </c>
    </row>
    <row r="182" spans="1:105" ht="12" customHeight="1" x14ac:dyDescent="0.25">
      <c r="A182" s="97" t="s">
        <v>137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1311.8601603953812</v>
      </c>
      <c r="L182" s="98">
        <v>1021.503774480463</v>
      </c>
      <c r="M182" s="98">
        <v>1483.4338410830551</v>
      </c>
      <c r="N182" s="98">
        <v>1374.448806411639</v>
      </c>
      <c r="O182" s="98">
        <v>1445.6495449313879</v>
      </c>
      <c r="P182" s="98">
        <v>1423.7622794155302</v>
      </c>
      <c r="Q182" s="98">
        <v>1500.87124284933</v>
      </c>
      <c r="R182" s="98">
        <v>1386.5398772108274</v>
      </c>
      <c r="S182" s="98">
        <v>1430.2994743332786</v>
      </c>
      <c r="T182" s="98">
        <v>1649.2307982137872</v>
      </c>
      <c r="U182" s="98">
        <v>1374.9984534212797</v>
      </c>
      <c r="V182" s="98">
        <v>1346.1204660831711</v>
      </c>
      <c r="W182" s="98">
        <v>1962.5721815996094</v>
      </c>
      <c r="DA182" s="63" t="s">
        <v>2289</v>
      </c>
    </row>
    <row r="183" spans="1:105" ht="12" customHeight="1" x14ac:dyDescent="0.25">
      <c r="A183" s="100" t="s">
        <v>216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842.44740227313287</v>
      </c>
      <c r="L183" s="101">
        <v>676.32974812130226</v>
      </c>
      <c r="M183" s="101">
        <v>954.62771260918896</v>
      </c>
      <c r="N183" s="101">
        <v>859.90108126829261</v>
      </c>
      <c r="O183" s="101">
        <v>898.92615697968381</v>
      </c>
      <c r="P183" s="101">
        <v>862.92907665998382</v>
      </c>
      <c r="Q183" s="101">
        <v>908.84101690358739</v>
      </c>
      <c r="R183" s="101">
        <v>827.64138011860302</v>
      </c>
      <c r="S183" s="101">
        <v>832.24554907261631</v>
      </c>
      <c r="T183" s="101">
        <v>1066.214322858433</v>
      </c>
      <c r="U183" s="101">
        <v>813.79104864252952</v>
      </c>
      <c r="V183" s="101">
        <v>776.57834407741427</v>
      </c>
      <c r="W183" s="101">
        <v>1108.7233790459206</v>
      </c>
      <c r="DA183" s="131" t="s">
        <v>2290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469.41275812224796</v>
      </c>
      <c r="L184" s="104">
        <v>345.17402635916085</v>
      </c>
      <c r="M184" s="104">
        <v>528.80612847386612</v>
      </c>
      <c r="N184" s="104">
        <v>514.54772514334638</v>
      </c>
      <c r="O184" s="104">
        <v>546.72338795170424</v>
      </c>
      <c r="P184" s="104">
        <v>560.83320275554638</v>
      </c>
      <c r="Q184" s="104">
        <v>592.03022594574259</v>
      </c>
      <c r="R184" s="104">
        <v>558.89849709222449</v>
      </c>
      <c r="S184" s="104">
        <v>598.05392526066237</v>
      </c>
      <c r="T184" s="104">
        <v>583.0164753553538</v>
      </c>
      <c r="U184" s="104">
        <v>561.20740477874983</v>
      </c>
      <c r="V184" s="104">
        <v>569.5421220057566</v>
      </c>
      <c r="W184" s="104">
        <v>853.84880255368876</v>
      </c>
      <c r="DA184" s="132" t="s">
        <v>2291</v>
      </c>
    </row>
    <row r="185" spans="1:105" ht="12" customHeight="1" x14ac:dyDescent="0.25">
      <c r="A185" s="106" t="s">
        <v>122</v>
      </c>
      <c r="B185" s="101">
        <v>1224.5727701892065</v>
      </c>
      <c r="C185" s="101">
        <v>1054.9134431637649</v>
      </c>
      <c r="D185" s="101">
        <v>800.93208370677394</v>
      </c>
      <c r="E185" s="101">
        <v>1690.1801582422872</v>
      </c>
      <c r="F185" s="101">
        <v>1567.5272619501452</v>
      </c>
      <c r="G185" s="101">
        <v>1239.2720149656539</v>
      </c>
      <c r="H185" s="101">
        <v>1467.8734548221394</v>
      </c>
      <c r="I185" s="101">
        <v>1347.7453953397296</v>
      </c>
      <c r="J185" s="101">
        <v>1423.6078297212641</v>
      </c>
      <c r="K185" s="101">
        <v>1506.6068273336448</v>
      </c>
      <c r="L185" s="101">
        <v>1622.4325058041647</v>
      </c>
      <c r="M185" s="101">
        <v>1604.314890795338</v>
      </c>
      <c r="N185" s="101">
        <v>1557.0195641753858</v>
      </c>
      <c r="O185" s="101">
        <v>1656.281028866257</v>
      </c>
      <c r="P185" s="101">
        <v>1630.9384950873898</v>
      </c>
      <c r="Q185" s="101">
        <v>1683.0110524560591</v>
      </c>
      <c r="R185" s="101">
        <v>1719.4505506765413</v>
      </c>
      <c r="S185" s="101">
        <v>1738.8833259664398</v>
      </c>
      <c r="T185" s="101">
        <v>1706.4466748131681</v>
      </c>
      <c r="U185" s="101">
        <v>1792.1863353005604</v>
      </c>
      <c r="V185" s="101">
        <v>1722.0614535839022</v>
      </c>
      <c r="W185" s="101">
        <v>1629.7711288406745</v>
      </c>
      <c r="DA185" s="131" t="s">
        <v>2292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0</v>
      </c>
      <c r="L186" s="104">
        <v>0</v>
      </c>
      <c r="M186" s="104">
        <v>1303.1574084145921</v>
      </c>
      <c r="N186" s="104">
        <v>1257.9999208724798</v>
      </c>
      <c r="O186" s="104">
        <v>1348.9767660862542</v>
      </c>
      <c r="P186" s="104">
        <v>1350.3018812247399</v>
      </c>
      <c r="Q186" s="104">
        <v>1402.2396321089727</v>
      </c>
      <c r="R186" s="104">
        <v>1430.5001385004325</v>
      </c>
      <c r="S186" s="104">
        <v>1445.7162946924666</v>
      </c>
      <c r="T186" s="104">
        <v>1421.210076953161</v>
      </c>
      <c r="U186" s="104">
        <v>1482.3451364567852</v>
      </c>
      <c r="V186" s="104">
        <v>1493.2153572542011</v>
      </c>
      <c r="W186" s="104">
        <v>1438.1547580546908</v>
      </c>
      <c r="DA186" s="132" t="s">
        <v>2293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0</v>
      </c>
      <c r="L187" s="98">
        <v>0</v>
      </c>
      <c r="M187" s="98">
        <v>778.00976955724025</v>
      </c>
      <c r="N187" s="98">
        <v>725.74849088902454</v>
      </c>
      <c r="O187" s="98">
        <v>791.58116964897351</v>
      </c>
      <c r="P187" s="98">
        <v>776.60935770448168</v>
      </c>
      <c r="Q187" s="98">
        <v>816.2164210750957</v>
      </c>
      <c r="R187" s="98">
        <v>826.33096614051692</v>
      </c>
      <c r="S187" s="98">
        <v>822.97180324943565</v>
      </c>
      <c r="T187" s="98">
        <v>899.08820002960988</v>
      </c>
      <c r="U187" s="98">
        <v>862.44307912610498</v>
      </c>
      <c r="V187" s="98">
        <v>845.76508447217077</v>
      </c>
      <c r="W187" s="98">
        <v>777.22046022342636</v>
      </c>
      <c r="DA187" s="63" t="s">
        <v>2294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0</v>
      </c>
      <c r="L188" s="98">
        <v>0</v>
      </c>
      <c r="M188" s="98">
        <v>525.14763885735181</v>
      </c>
      <c r="N188" s="98">
        <v>532.25142998345495</v>
      </c>
      <c r="O188" s="98">
        <v>557.39559643728069</v>
      </c>
      <c r="P188" s="98">
        <v>573.69252352025831</v>
      </c>
      <c r="Q188" s="98">
        <v>586.02321103387692</v>
      </c>
      <c r="R188" s="98">
        <v>604.16917235991559</v>
      </c>
      <c r="S188" s="98">
        <v>622.74449144303071</v>
      </c>
      <c r="T188" s="98">
        <v>522.12187692355121</v>
      </c>
      <c r="U188" s="98">
        <v>619.90205733068012</v>
      </c>
      <c r="V188" s="98">
        <v>647.45027278203065</v>
      </c>
      <c r="W188" s="98">
        <v>660.93429783126476</v>
      </c>
      <c r="DA188" s="63" t="s">
        <v>2295</v>
      </c>
    </row>
    <row r="189" spans="1:105" ht="12" customHeight="1" x14ac:dyDescent="0.25">
      <c r="A189" s="121" t="s">
        <v>54</v>
      </c>
      <c r="B189" s="122">
        <v>598.61202708503356</v>
      </c>
      <c r="C189" s="122">
        <v>597.61429061650131</v>
      </c>
      <c r="D189" s="122">
        <v>612.49590276126207</v>
      </c>
      <c r="E189" s="122">
        <v>910.08963600981781</v>
      </c>
      <c r="F189" s="122">
        <v>883.97746254517324</v>
      </c>
      <c r="G189" s="122">
        <v>804.37264937136274</v>
      </c>
      <c r="H189" s="122">
        <v>853.59129481932348</v>
      </c>
      <c r="I189" s="122">
        <v>849.23361012840712</v>
      </c>
      <c r="J189" s="122">
        <v>884.14825923949832</v>
      </c>
      <c r="K189" s="122">
        <v>903.49947811032803</v>
      </c>
      <c r="L189" s="122">
        <v>945.72030491658779</v>
      </c>
      <c r="M189" s="122">
        <v>901.41132091354393</v>
      </c>
      <c r="N189" s="122">
        <v>897.55291568656389</v>
      </c>
      <c r="O189" s="122">
        <v>871.34253782985752</v>
      </c>
      <c r="P189" s="122">
        <v>846.42172895205704</v>
      </c>
      <c r="Q189" s="122">
        <v>843.23064670717224</v>
      </c>
      <c r="R189" s="122">
        <v>858.95950607312966</v>
      </c>
      <c r="S189" s="122">
        <v>868.33521424748983</v>
      </c>
      <c r="T189" s="122">
        <v>886.82503497445566</v>
      </c>
      <c r="U189" s="122">
        <v>916.07102796893855</v>
      </c>
      <c r="V189" s="122">
        <v>878.19027422701288</v>
      </c>
      <c r="W189" s="122">
        <v>856.8879416379034</v>
      </c>
      <c r="DA189" s="130" t="s">
        <v>2296</v>
      </c>
    </row>
    <row r="190" spans="1:105" ht="12" customHeight="1" x14ac:dyDescent="0.25">
      <c r="A190" s="97" t="s">
        <v>50</v>
      </c>
      <c r="B190" s="98">
        <v>616.3959753014484</v>
      </c>
      <c r="C190" s="98">
        <v>630.43322398979615</v>
      </c>
      <c r="D190" s="98">
        <v>683.17062076762522</v>
      </c>
      <c r="E190" s="98">
        <v>907.54783690714191</v>
      </c>
      <c r="F190" s="98">
        <v>910.26021532160257</v>
      </c>
      <c r="G190" s="98">
        <v>889.14237132452513</v>
      </c>
      <c r="H190" s="98">
        <v>901.95074356119972</v>
      </c>
      <c r="I190" s="98">
        <v>940.10614194195477</v>
      </c>
      <c r="J190" s="98">
        <v>969.96337151236401</v>
      </c>
      <c r="K190" s="98">
        <v>1001.3383902675107</v>
      </c>
      <c r="L190" s="98">
        <v>1015.1616825100912</v>
      </c>
      <c r="M190" s="98">
        <v>972.20904066730589</v>
      </c>
      <c r="N190" s="98">
        <v>974.68419330397489</v>
      </c>
      <c r="O190" s="98">
        <v>934.57910185412095</v>
      </c>
      <c r="P190" s="98">
        <v>925.74712002059982</v>
      </c>
      <c r="Q190" s="98">
        <v>920.99918193369831</v>
      </c>
      <c r="R190" s="98">
        <v>934.29569372109461</v>
      </c>
      <c r="S190" s="98">
        <v>943.09409464799614</v>
      </c>
      <c r="T190" s="98">
        <v>970.48679410330931</v>
      </c>
      <c r="U190" s="98">
        <v>1013.5171142251681</v>
      </c>
      <c r="V190" s="98">
        <v>960.64312691564453</v>
      </c>
      <c r="W190" s="98">
        <v>927.77743011649648</v>
      </c>
      <c r="DA190" s="63" t="s">
        <v>2297</v>
      </c>
    </row>
    <row r="191" spans="1:105" ht="12" customHeight="1" x14ac:dyDescent="0.25">
      <c r="A191" s="109" t="s">
        <v>120</v>
      </c>
      <c r="B191" s="33">
        <v>500.28133675590868</v>
      </c>
      <c r="C191" s="33">
        <v>432.89921017411848</v>
      </c>
      <c r="D191" s="33">
        <v>340.3255660183143</v>
      </c>
      <c r="E191" s="33">
        <v>916.55086423498039</v>
      </c>
      <c r="F191" s="33">
        <v>828.53061445979904</v>
      </c>
      <c r="G191" s="33">
        <v>640.5351224115285</v>
      </c>
      <c r="H191" s="33">
        <v>767.9785381772457</v>
      </c>
      <c r="I191" s="33">
        <v>698.36969024579469</v>
      </c>
      <c r="J191" s="33">
        <v>743.50340141491074</v>
      </c>
      <c r="K191" s="33">
        <v>750.47246607769364</v>
      </c>
      <c r="L191" s="33">
        <v>838.16550440717924</v>
      </c>
      <c r="M191" s="33">
        <v>767.83423319720589</v>
      </c>
      <c r="N191" s="33">
        <v>747.12397228764007</v>
      </c>
      <c r="O191" s="33">
        <v>761.38430874281869</v>
      </c>
      <c r="P191" s="33">
        <v>710.61615148930025</v>
      </c>
      <c r="Q191" s="33">
        <v>708.66534077261326</v>
      </c>
      <c r="R191" s="33">
        <v>725.1884097844694</v>
      </c>
      <c r="S191" s="33">
        <v>732.65960521984027</v>
      </c>
      <c r="T191" s="33">
        <v>722.99420196963615</v>
      </c>
      <c r="U191" s="33">
        <v>715.6697053700957</v>
      </c>
      <c r="V191" s="33">
        <v>708.06971819138118</v>
      </c>
      <c r="W191" s="33">
        <v>695.92747225628978</v>
      </c>
      <c r="DA191" s="60" t="s">
        <v>2298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7315.8607629178541</v>
      </c>
      <c r="C193" s="117">
        <f t="shared" si="94"/>
        <v>9015.6961651482034</v>
      </c>
      <c r="D193" s="117">
        <f t="shared" si="94"/>
        <v>9423.6657302184194</v>
      </c>
      <c r="E193" s="117">
        <f t="shared" si="94"/>
        <v>9607.3026797889142</v>
      </c>
      <c r="F193" s="117">
        <f t="shared" si="94"/>
        <v>9184.2055498609752</v>
      </c>
      <c r="G193" s="117">
        <f t="shared" si="94"/>
        <v>9042.4838664480958</v>
      </c>
      <c r="H193" s="117">
        <f t="shared" si="94"/>
        <v>10163.690596843708</v>
      </c>
      <c r="I193" s="117">
        <f t="shared" si="94"/>
        <v>9756.783965737437</v>
      </c>
      <c r="J193" s="117">
        <f t="shared" si="94"/>
        <v>9612.3098660428077</v>
      </c>
      <c r="K193" s="117">
        <f t="shared" si="94"/>
        <v>9405.3573835325569</v>
      </c>
      <c r="L193" s="117">
        <f t="shared" si="94"/>
        <v>8100.7498379429298</v>
      </c>
      <c r="M193" s="117">
        <f t="shared" si="94"/>
        <v>10419.1822661243</v>
      </c>
      <c r="N193" s="117">
        <f t="shared" si="94"/>
        <v>10103.123129471111</v>
      </c>
      <c r="O193" s="117">
        <f t="shared" si="94"/>
        <v>10698.317822378765</v>
      </c>
      <c r="P193" s="117">
        <f t="shared" si="94"/>
        <v>9838.8246381092013</v>
      </c>
      <c r="Q193" s="117">
        <f t="shared" si="94"/>
        <v>10400.824295990495</v>
      </c>
      <c r="R193" s="117">
        <f t="shared" ref="R193:V193" si="95">R194+R197+R199+R208</f>
        <v>10216.853984442878</v>
      </c>
      <c r="S193" s="117">
        <f t="shared" si="95"/>
        <v>10717.970020345094</v>
      </c>
      <c r="T193" s="117">
        <f t="shared" si="95"/>
        <v>12816.808798772845</v>
      </c>
      <c r="U193" s="117">
        <f t="shared" si="95"/>
        <v>10848.00341617487</v>
      </c>
      <c r="V193" s="117">
        <f t="shared" si="95"/>
        <v>10840.069965552379</v>
      </c>
      <c r="W193" s="117">
        <f t="shared" ref="W193" si="96">W194+W197+W199+W208</f>
        <v>15925.935748912723</v>
      </c>
      <c r="DA193" s="129" t="s">
        <v>2449</v>
      </c>
    </row>
    <row r="194" spans="1:105" ht="12" customHeight="1" x14ac:dyDescent="0.25">
      <c r="A194" s="121" t="s">
        <v>57</v>
      </c>
      <c r="B194" s="122">
        <f t="shared" ref="B194:Q194" si="97">SUM(B195:B196)</f>
        <v>6294.4446979549684</v>
      </c>
      <c r="C194" s="122">
        <f t="shared" si="97"/>
        <v>7912.1527584923997</v>
      </c>
      <c r="D194" s="122">
        <f t="shared" si="97"/>
        <v>8256.0723558832597</v>
      </c>
      <c r="E194" s="122">
        <f t="shared" si="97"/>
        <v>8098.5821254097937</v>
      </c>
      <c r="F194" s="122">
        <f t="shared" si="97"/>
        <v>7705.8008680567045</v>
      </c>
      <c r="G194" s="122">
        <f t="shared" si="97"/>
        <v>7684.2694695384434</v>
      </c>
      <c r="H194" s="122">
        <f t="shared" si="97"/>
        <v>8674.513875072962</v>
      </c>
      <c r="I194" s="122">
        <f t="shared" si="97"/>
        <v>8264.1672743054332</v>
      </c>
      <c r="J194" s="122">
        <f t="shared" si="97"/>
        <v>8100.962780801131</v>
      </c>
      <c r="K194" s="122">
        <f t="shared" si="97"/>
        <v>7892.3911499260321</v>
      </c>
      <c r="L194" s="122">
        <f t="shared" si="97"/>
        <v>6761.9056626586471</v>
      </c>
      <c r="M194" s="122">
        <f t="shared" si="97"/>
        <v>8786.0791895246566</v>
      </c>
      <c r="N194" s="122">
        <f t="shared" si="97"/>
        <v>8533.1333570642037</v>
      </c>
      <c r="O194" s="122">
        <f t="shared" si="97"/>
        <v>9044.9551504160954</v>
      </c>
      <c r="P194" s="122">
        <f t="shared" si="97"/>
        <v>8194.0094011152778</v>
      </c>
      <c r="Q194" s="122">
        <f t="shared" si="97"/>
        <v>8676.7794411118703</v>
      </c>
      <c r="R194" s="122">
        <f t="shared" ref="R194:V194" si="98">SUM(R195:R196)</f>
        <v>8562.5841242977694</v>
      </c>
      <c r="S194" s="122">
        <f t="shared" si="98"/>
        <v>8996.9399854269814</v>
      </c>
      <c r="T194" s="122">
        <f t="shared" si="98"/>
        <v>10901.713614591165</v>
      </c>
      <c r="U194" s="122">
        <f t="shared" si="98"/>
        <v>9088.6640010510673</v>
      </c>
      <c r="V194" s="122">
        <f t="shared" si="98"/>
        <v>9107.8283044959117</v>
      </c>
      <c r="W194" s="122">
        <f t="shared" ref="W194" si="99">SUM(W195:W196)</f>
        <v>13664.491859530164</v>
      </c>
      <c r="DA194" s="130" t="s">
        <v>2450</v>
      </c>
    </row>
    <row r="195" spans="1:105" ht="12" customHeight="1" x14ac:dyDescent="0.25">
      <c r="A195" s="97" t="s">
        <v>216</v>
      </c>
      <c r="B195" s="98">
        <v>6169.7785211298387</v>
      </c>
      <c r="C195" s="98">
        <v>7755.2557940536444</v>
      </c>
      <c r="D195" s="98">
        <v>8094.0337789564292</v>
      </c>
      <c r="E195" s="98">
        <v>7939.7641928814119</v>
      </c>
      <c r="F195" s="98">
        <v>7557.2185020248526</v>
      </c>
      <c r="G195" s="98">
        <v>7538.3350535700783</v>
      </c>
      <c r="H195" s="98">
        <v>8510.4533901443265</v>
      </c>
      <c r="I195" s="98">
        <v>8111.9160458195429</v>
      </c>
      <c r="J195" s="98">
        <v>7953.218998291396</v>
      </c>
      <c r="K195" s="98">
        <v>7750.4416766777176</v>
      </c>
      <c r="L195" s="98">
        <v>6640.0228828023328</v>
      </c>
      <c r="M195" s="98">
        <v>8631.6282269356016</v>
      </c>
      <c r="N195" s="98">
        <v>8384.5447215553613</v>
      </c>
      <c r="O195" s="98">
        <v>8890.205848658632</v>
      </c>
      <c r="P195" s="98">
        <v>8058.5108399211676</v>
      </c>
      <c r="Q195" s="98">
        <v>8535.8994584891825</v>
      </c>
      <c r="R195" s="98">
        <v>8424.3718650717856</v>
      </c>
      <c r="S195" s="98">
        <v>8853.0958827679424</v>
      </c>
      <c r="T195" s="98">
        <v>10724.918441485177</v>
      </c>
      <c r="U195" s="98">
        <v>8944.379157232408</v>
      </c>
      <c r="V195" s="98">
        <v>8963.4987314069513</v>
      </c>
      <c r="W195" s="98">
        <v>13453.042869116489</v>
      </c>
      <c r="DA195" s="63" t="s">
        <v>2451</v>
      </c>
    </row>
    <row r="196" spans="1:105" ht="12" customHeight="1" x14ac:dyDescent="0.25">
      <c r="A196" s="97" t="s">
        <v>53</v>
      </c>
      <c r="B196" s="98">
        <v>124.66617682512931</v>
      </c>
      <c r="C196" s="98">
        <v>156.89696443875488</v>
      </c>
      <c r="D196" s="98">
        <v>162.03857692682982</v>
      </c>
      <c r="E196" s="98">
        <v>158.81793252838156</v>
      </c>
      <c r="F196" s="98">
        <v>148.58236603185239</v>
      </c>
      <c r="G196" s="98">
        <v>145.9344159683655</v>
      </c>
      <c r="H196" s="98">
        <v>164.06048492863587</v>
      </c>
      <c r="I196" s="98">
        <v>152.25122848589098</v>
      </c>
      <c r="J196" s="98">
        <v>147.74378250973461</v>
      </c>
      <c r="K196" s="98">
        <v>141.94947324831492</v>
      </c>
      <c r="L196" s="98">
        <v>121.8827798563147</v>
      </c>
      <c r="M196" s="98">
        <v>154.45096258905562</v>
      </c>
      <c r="N196" s="98">
        <v>148.58863550884146</v>
      </c>
      <c r="O196" s="98">
        <v>154.74930175746272</v>
      </c>
      <c r="P196" s="98">
        <v>135.49856119411095</v>
      </c>
      <c r="Q196" s="98">
        <v>140.87998262268715</v>
      </c>
      <c r="R196" s="98">
        <v>138.21225922598467</v>
      </c>
      <c r="S196" s="98">
        <v>143.84410265903927</v>
      </c>
      <c r="T196" s="98">
        <v>176.79517310598794</v>
      </c>
      <c r="U196" s="98">
        <v>144.28484381865971</v>
      </c>
      <c r="V196" s="98">
        <v>144.32957308896084</v>
      </c>
      <c r="W196" s="98">
        <v>211.44899041367557</v>
      </c>
      <c r="DA196" s="63" t="s">
        <v>2452</v>
      </c>
    </row>
    <row r="197" spans="1:105" ht="12" customHeight="1" x14ac:dyDescent="0.25">
      <c r="A197" s="121" t="s">
        <v>92</v>
      </c>
      <c r="B197" s="122">
        <f t="shared" ref="B197:W197" si="100">B198</f>
        <v>0.12440424208689912</v>
      </c>
      <c r="C197" s="122">
        <f t="shared" si="100"/>
        <v>0.13751725893616173</v>
      </c>
      <c r="D197" s="122">
        <f t="shared" si="100"/>
        <v>0.16355984610726773</v>
      </c>
      <c r="E197" s="122">
        <f t="shared" si="100"/>
        <v>0.19920697451135805</v>
      </c>
      <c r="F197" s="122">
        <f t="shared" si="100"/>
        <v>0.27710348331398643</v>
      </c>
      <c r="G197" s="122">
        <f t="shared" si="100"/>
        <v>0.35284300954355186</v>
      </c>
      <c r="H197" s="122">
        <f t="shared" si="100"/>
        <v>0.52418934234222048</v>
      </c>
      <c r="I197" s="122">
        <f t="shared" si="100"/>
        <v>0.50757466553698605</v>
      </c>
      <c r="J197" s="122">
        <f t="shared" si="100"/>
        <v>0.56740895969067984</v>
      </c>
      <c r="K197" s="122">
        <f t="shared" si="100"/>
        <v>0.67193111398137761</v>
      </c>
      <c r="L197" s="122">
        <f t="shared" si="100"/>
        <v>1.3408636272879946</v>
      </c>
      <c r="M197" s="122">
        <f t="shared" si="100"/>
        <v>0.62579123763937883</v>
      </c>
      <c r="N197" s="122">
        <f t="shared" si="100"/>
        <v>0.78046830765184505</v>
      </c>
      <c r="O197" s="122">
        <f t="shared" si="100"/>
        <v>2.177515004440659</v>
      </c>
      <c r="P197" s="122">
        <f t="shared" si="100"/>
        <v>3.9649838820417362</v>
      </c>
      <c r="Q197" s="122">
        <f t="shared" si="100"/>
        <v>10.164016152505198</v>
      </c>
      <c r="R197" s="122">
        <f t="shared" si="100"/>
        <v>6.2728058746913726</v>
      </c>
      <c r="S197" s="122">
        <f t="shared" si="100"/>
        <v>8.0478868572469402</v>
      </c>
      <c r="T197" s="122">
        <f t="shared" si="100"/>
        <v>12.061644081564584</v>
      </c>
      <c r="U197" s="122">
        <f t="shared" si="100"/>
        <v>20.976966805728253</v>
      </c>
      <c r="V197" s="122">
        <f t="shared" si="100"/>
        <v>14.466766259122066</v>
      </c>
      <c r="W197" s="122">
        <f t="shared" si="100"/>
        <v>18.70029155575552</v>
      </c>
      <c r="DA197" s="130" t="s">
        <v>2453</v>
      </c>
    </row>
    <row r="198" spans="1:105" ht="12" customHeight="1" x14ac:dyDescent="0.25">
      <c r="A198" s="97" t="s">
        <v>53</v>
      </c>
      <c r="B198" s="98">
        <f>RES_hhdet_tesh!B48</f>
        <v>0.12440424208689912</v>
      </c>
      <c r="C198" s="98">
        <f>RES_hhdet_tesh!C48</f>
        <v>0.13751725893616173</v>
      </c>
      <c r="D198" s="98">
        <f>RES_hhdet_tesh!D48</f>
        <v>0.16355984610726773</v>
      </c>
      <c r="E198" s="98">
        <f>RES_hhdet_tesh!E48</f>
        <v>0.19920697451135805</v>
      </c>
      <c r="F198" s="98">
        <f>RES_hhdet_tesh!F48</f>
        <v>0.27710348331398643</v>
      </c>
      <c r="G198" s="98">
        <f>RES_hhdet_tesh!G48</f>
        <v>0.35284300954355186</v>
      </c>
      <c r="H198" s="98">
        <f>RES_hhdet_tesh!H48</f>
        <v>0.52418934234222048</v>
      </c>
      <c r="I198" s="98">
        <f>RES_hhdet_tesh!I48</f>
        <v>0.50757466553698605</v>
      </c>
      <c r="J198" s="98">
        <f>RES_hhdet_tesh!J48</f>
        <v>0.56740895969067984</v>
      </c>
      <c r="K198" s="98">
        <f>RES_hhdet_tesh!K48</f>
        <v>0.67193111398137761</v>
      </c>
      <c r="L198" s="98">
        <f>RES_hhdet_tesh!L48</f>
        <v>1.3408636272879946</v>
      </c>
      <c r="M198" s="98">
        <f>RES_hhdet_tesh!M48</f>
        <v>0.62579123763937883</v>
      </c>
      <c r="N198" s="98">
        <f>RES_hhdet_tesh!N48</f>
        <v>0.78046830765184505</v>
      </c>
      <c r="O198" s="98">
        <f>RES_hhdet_tesh!O48</f>
        <v>2.177515004440659</v>
      </c>
      <c r="P198" s="98">
        <f>RES_hhdet_tesh!P48</f>
        <v>3.9649838820417362</v>
      </c>
      <c r="Q198" s="98">
        <f>RES_hhdet_tesh!Q48</f>
        <v>10.164016152505198</v>
      </c>
      <c r="R198" s="98">
        <f>RES_hhdet_tesh!R48</f>
        <v>6.2728058746913726</v>
      </c>
      <c r="S198" s="98">
        <f>RES_hhdet_tesh!S48</f>
        <v>8.0478868572469402</v>
      </c>
      <c r="T198" s="98">
        <f>RES_hhdet_tesh!T48</f>
        <v>12.061644081564584</v>
      </c>
      <c r="U198" s="98">
        <f>RES_hhdet_tesh!U48</f>
        <v>20.976966805728253</v>
      </c>
      <c r="V198" s="98">
        <f>RES_hhdet_tesh!V48</f>
        <v>14.466766259122066</v>
      </c>
      <c r="W198" s="98">
        <f>RES_hhdet_tesh!W48</f>
        <v>18.70029155575552</v>
      </c>
      <c r="DA198" s="63" t="s">
        <v>2454</v>
      </c>
    </row>
    <row r="199" spans="1:105" ht="12" customHeight="1" x14ac:dyDescent="0.25">
      <c r="A199" s="121" t="s">
        <v>55</v>
      </c>
      <c r="B199" s="122">
        <v>658.75817586088249</v>
      </c>
      <c r="C199" s="122">
        <v>741.42465334773487</v>
      </c>
      <c r="D199" s="122">
        <v>796.12439667095862</v>
      </c>
      <c r="E199" s="122">
        <v>930.74102365531235</v>
      </c>
      <c r="F199" s="122">
        <v>913.22980363558054</v>
      </c>
      <c r="G199" s="122">
        <v>846.72905132790834</v>
      </c>
      <c r="H199" s="122">
        <v>937.42499509183403</v>
      </c>
      <c r="I199" s="122">
        <v>945.17152497099607</v>
      </c>
      <c r="J199" s="122">
        <v>939.80323935801528</v>
      </c>
      <c r="K199" s="122">
        <v>927.51608662195952</v>
      </c>
      <c r="L199" s="122">
        <v>720.90605185899119</v>
      </c>
      <c r="M199" s="122">
        <v>1051.4441152119493</v>
      </c>
      <c r="N199" s="122">
        <v>991.02676205671162</v>
      </c>
      <c r="O199" s="122">
        <v>1082.4348539434945</v>
      </c>
      <c r="P199" s="122">
        <v>1089.6014996830459</v>
      </c>
      <c r="Q199" s="122">
        <v>1164.5481856622996</v>
      </c>
      <c r="R199" s="122">
        <v>1087.9570727813623</v>
      </c>
      <c r="S199" s="122">
        <v>1144.3433234316549</v>
      </c>
      <c r="T199" s="122">
        <v>1321.9969386284006</v>
      </c>
      <c r="U199" s="122">
        <v>1136.6699451512238</v>
      </c>
      <c r="V199" s="122">
        <v>1134.1962235109534</v>
      </c>
      <c r="W199" s="122">
        <v>1672.999268916426</v>
      </c>
      <c r="DA199" s="130" t="s">
        <v>2455</v>
      </c>
    </row>
    <row r="200" spans="1:105" ht="12" customHeight="1" x14ac:dyDescent="0.25">
      <c r="A200" s="97" t="s">
        <v>138</v>
      </c>
      <c r="B200" s="98">
        <v>655.63950321498987</v>
      </c>
      <c r="C200" s="98">
        <v>744.02395352856774</v>
      </c>
      <c r="D200" s="98">
        <v>804.41523259696874</v>
      </c>
      <c r="E200" s="98">
        <v>927.27839488619395</v>
      </c>
      <c r="F200" s="98">
        <v>911.25480084291462</v>
      </c>
      <c r="G200" s="98">
        <v>848.17341390179274</v>
      </c>
      <c r="H200" s="98">
        <v>937.24898558284576</v>
      </c>
      <c r="I200" s="98">
        <v>947.11004685885746</v>
      </c>
      <c r="J200" s="98">
        <v>940.28932577327316</v>
      </c>
      <c r="K200" s="98">
        <v>926.20023114946548</v>
      </c>
      <c r="L200" s="98">
        <v>711.89661843932026</v>
      </c>
      <c r="M200" s="98">
        <v>1051.712989173589</v>
      </c>
      <c r="N200" s="98">
        <v>989.81720920512578</v>
      </c>
      <c r="O200" s="98">
        <v>1081.647136759447</v>
      </c>
      <c r="P200" s="98">
        <v>1088.8423328509166</v>
      </c>
      <c r="Q200" s="98">
        <v>1165.0909309383646</v>
      </c>
      <c r="R200" s="98">
        <v>1085.1437868926853</v>
      </c>
      <c r="S200" s="98">
        <v>1142.9730849745679</v>
      </c>
      <c r="T200" s="98">
        <v>1326.324029556265</v>
      </c>
      <c r="U200" s="98">
        <v>1133.400127688461</v>
      </c>
      <c r="V200" s="98">
        <v>1129.7775717745981</v>
      </c>
      <c r="W200" s="98">
        <v>1686.195984873558</v>
      </c>
      <c r="DA200" s="63" t="s">
        <v>2456</v>
      </c>
    </row>
    <row r="201" spans="1:105" ht="12" customHeight="1" x14ac:dyDescent="0.25">
      <c r="A201" s="97" t="s">
        <v>137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926.20043044737861</v>
      </c>
      <c r="L201" s="98">
        <v>711.89020417035317</v>
      </c>
      <c r="M201" s="98">
        <v>1051.743854121685</v>
      </c>
      <c r="N201" s="98">
        <v>989.98961123121728</v>
      </c>
      <c r="O201" s="98">
        <v>1080.0252595544059</v>
      </c>
      <c r="P201" s="98">
        <v>1087.9120514565104</v>
      </c>
      <c r="Q201" s="98">
        <v>1164.3937709926536</v>
      </c>
      <c r="R201" s="98">
        <v>1084.5484433013621</v>
      </c>
      <c r="S201" s="98">
        <v>1142.0730925316834</v>
      </c>
      <c r="T201" s="98">
        <v>1322.7308960986504</v>
      </c>
      <c r="U201" s="98">
        <v>1132.3323607254943</v>
      </c>
      <c r="V201" s="98">
        <v>1128.5749789392933</v>
      </c>
      <c r="W201" s="98">
        <v>1679.93869324309</v>
      </c>
      <c r="DA201" s="63" t="s">
        <v>2457</v>
      </c>
    </row>
    <row r="202" spans="1:105" ht="12" customHeight="1" x14ac:dyDescent="0.25">
      <c r="A202" s="100" t="s">
        <v>216</v>
      </c>
      <c r="B202" s="101">
        <v>0</v>
      </c>
      <c r="C202" s="101">
        <v>0</v>
      </c>
      <c r="D202" s="101">
        <v>0</v>
      </c>
      <c r="E202" s="101">
        <v>0</v>
      </c>
      <c r="F202" s="101">
        <v>0</v>
      </c>
      <c r="G202" s="101">
        <v>0</v>
      </c>
      <c r="H202" s="101">
        <v>0</v>
      </c>
      <c r="I202" s="101">
        <v>0</v>
      </c>
      <c r="J202" s="101">
        <v>0</v>
      </c>
      <c r="K202" s="101">
        <v>456.78767232513042</v>
      </c>
      <c r="L202" s="101">
        <v>366.71617781119238</v>
      </c>
      <c r="M202" s="101">
        <v>522.93772564781864</v>
      </c>
      <c r="N202" s="101">
        <v>475.4418860878709</v>
      </c>
      <c r="O202" s="101">
        <v>533.30187160270157</v>
      </c>
      <c r="P202" s="101">
        <v>527.07884870096427</v>
      </c>
      <c r="Q202" s="101">
        <v>572.36354504691121</v>
      </c>
      <c r="R202" s="101">
        <v>525.64994620913751</v>
      </c>
      <c r="S202" s="101">
        <v>544.01916727102082</v>
      </c>
      <c r="T202" s="101">
        <v>739.71442074329661</v>
      </c>
      <c r="U202" s="101">
        <v>571.12495594674419</v>
      </c>
      <c r="V202" s="101">
        <v>559.03285693353655</v>
      </c>
      <c r="W202" s="101">
        <v>826.08989068940161</v>
      </c>
      <c r="DA202" s="131" t="s">
        <v>2458</v>
      </c>
    </row>
    <row r="203" spans="1:105" ht="12" customHeight="1" x14ac:dyDescent="0.25">
      <c r="A203" s="103" t="s">
        <v>52</v>
      </c>
      <c r="B203" s="104">
        <v>0</v>
      </c>
      <c r="C203" s="104">
        <v>0</v>
      </c>
      <c r="D203" s="104">
        <v>0</v>
      </c>
      <c r="E203" s="104">
        <v>0</v>
      </c>
      <c r="F203" s="104">
        <v>0</v>
      </c>
      <c r="G203" s="104">
        <v>0</v>
      </c>
      <c r="H203" s="104">
        <v>0</v>
      </c>
      <c r="I203" s="104">
        <v>0</v>
      </c>
      <c r="J203" s="104">
        <v>0</v>
      </c>
      <c r="K203" s="104">
        <v>469.41275812224796</v>
      </c>
      <c r="L203" s="104">
        <v>345.17402635916085</v>
      </c>
      <c r="M203" s="104">
        <v>528.80612847386612</v>
      </c>
      <c r="N203" s="104">
        <v>514.54772514334638</v>
      </c>
      <c r="O203" s="104">
        <v>546.72338795170424</v>
      </c>
      <c r="P203" s="104">
        <v>560.83320275554638</v>
      </c>
      <c r="Q203" s="104">
        <v>592.03022594574259</v>
      </c>
      <c r="R203" s="104">
        <v>558.89849709222449</v>
      </c>
      <c r="S203" s="104">
        <v>598.05392526066237</v>
      </c>
      <c r="T203" s="104">
        <v>583.0164753553538</v>
      </c>
      <c r="U203" s="104">
        <v>561.20740477874983</v>
      </c>
      <c r="V203" s="104">
        <v>569.5421220057566</v>
      </c>
      <c r="W203" s="104">
        <v>853.84880255368876</v>
      </c>
      <c r="DA203" s="132" t="s">
        <v>2459</v>
      </c>
    </row>
    <row r="204" spans="1:105" ht="12" customHeight="1" x14ac:dyDescent="0.25">
      <c r="A204" s="106" t="s">
        <v>122</v>
      </c>
      <c r="B204" s="101">
        <v>757.3634408498516</v>
      </c>
      <c r="C204" s="101">
        <v>655.44636728365913</v>
      </c>
      <c r="D204" s="101">
        <v>500.17955455703168</v>
      </c>
      <c r="E204" s="101">
        <v>1061.7785088524452</v>
      </c>
      <c r="F204" s="101">
        <v>991.27116661941784</v>
      </c>
      <c r="G204" s="101">
        <v>789.44243946842687</v>
      </c>
      <c r="H204" s="101">
        <v>944.28504847812405</v>
      </c>
      <c r="I204" s="101">
        <v>870.94494067010419</v>
      </c>
      <c r="J204" s="101">
        <v>921.44708130814251</v>
      </c>
      <c r="K204" s="101">
        <v>976.85877505991209</v>
      </c>
      <c r="L204" s="101">
        <v>1053.4761562563372</v>
      </c>
      <c r="M204" s="101">
        <v>1042.0538465887341</v>
      </c>
      <c r="N204" s="101">
        <v>1028.8780123935605</v>
      </c>
      <c r="O204" s="101">
        <v>1106.2254046174519</v>
      </c>
      <c r="P204" s="101">
        <v>1106.5901535921505</v>
      </c>
      <c r="Q204" s="101">
        <v>1144.1742060369002</v>
      </c>
      <c r="R204" s="101">
        <v>1169.8727886441127</v>
      </c>
      <c r="S204" s="101">
        <v>1187.9487204804043</v>
      </c>
      <c r="T204" s="101">
        <v>1167.4026716752298</v>
      </c>
      <c r="U204" s="101">
        <v>1262.9965386572192</v>
      </c>
      <c r="V204" s="101">
        <v>1297.9659362839059</v>
      </c>
      <c r="W204" s="101">
        <v>1269.1764402896729</v>
      </c>
      <c r="DA204" s="131" t="s">
        <v>2460</v>
      </c>
    </row>
    <row r="205" spans="1:105" ht="12" customHeight="1" x14ac:dyDescent="0.25">
      <c r="A205" s="107" t="s">
        <v>121</v>
      </c>
      <c r="B205" s="104">
        <v>0</v>
      </c>
      <c r="C205" s="104">
        <v>0</v>
      </c>
      <c r="D205" s="104">
        <v>0</v>
      </c>
      <c r="E205" s="104">
        <v>0</v>
      </c>
      <c r="F205" s="104">
        <v>0</v>
      </c>
      <c r="G205" s="104">
        <v>0</v>
      </c>
      <c r="H205" s="104">
        <v>0</v>
      </c>
      <c r="I205" s="104">
        <v>0</v>
      </c>
      <c r="J205" s="104">
        <v>0</v>
      </c>
      <c r="K205" s="104">
        <v>0</v>
      </c>
      <c r="L205" s="104">
        <v>0</v>
      </c>
      <c r="M205" s="104">
        <v>1044.3169425958204</v>
      </c>
      <c r="N205" s="104">
        <v>1023.3197748885667</v>
      </c>
      <c r="O205" s="104">
        <v>1102.2358339263687</v>
      </c>
      <c r="P205" s="104">
        <v>1113.2725697602491</v>
      </c>
      <c r="Q205" s="104">
        <v>1153.2000061218414</v>
      </c>
      <c r="R205" s="104">
        <v>1178.453708690728</v>
      </c>
      <c r="S205" s="104">
        <v>1194.3448984269592</v>
      </c>
      <c r="T205" s="104">
        <v>1164.0158046966969</v>
      </c>
      <c r="U205" s="104">
        <v>1255.9638956508511</v>
      </c>
      <c r="V205" s="104">
        <v>1294.1721571993053</v>
      </c>
      <c r="W205" s="104">
        <v>1270.2910838144269</v>
      </c>
      <c r="DA205" s="132" t="s">
        <v>2461</v>
      </c>
    </row>
    <row r="206" spans="1:105" ht="12" customHeight="1" x14ac:dyDescent="0.25">
      <c r="A206" s="108" t="s">
        <v>53</v>
      </c>
      <c r="B206" s="98">
        <v>0</v>
      </c>
      <c r="C206" s="98">
        <v>0</v>
      </c>
      <c r="D206" s="98">
        <v>0</v>
      </c>
      <c r="E206" s="98">
        <v>0</v>
      </c>
      <c r="F206" s="98">
        <v>0</v>
      </c>
      <c r="G206" s="98">
        <v>0</v>
      </c>
      <c r="H206" s="98">
        <v>0</v>
      </c>
      <c r="I206" s="98">
        <v>0</v>
      </c>
      <c r="J206" s="98">
        <v>0</v>
      </c>
      <c r="K206" s="98">
        <v>0</v>
      </c>
      <c r="L206" s="98">
        <v>0</v>
      </c>
      <c r="M206" s="98">
        <v>519.16930373846844</v>
      </c>
      <c r="N206" s="98">
        <v>491.06834490511187</v>
      </c>
      <c r="O206" s="98">
        <v>544.84023748908817</v>
      </c>
      <c r="P206" s="98">
        <v>539.58004623999091</v>
      </c>
      <c r="Q206" s="98">
        <v>567.17679508796425</v>
      </c>
      <c r="R206" s="98">
        <v>574.28453633081256</v>
      </c>
      <c r="S206" s="98">
        <v>571.60040698392845</v>
      </c>
      <c r="T206" s="98">
        <v>641.89392777314561</v>
      </c>
      <c r="U206" s="98">
        <v>636.06183832017086</v>
      </c>
      <c r="V206" s="98">
        <v>646.72188441727428</v>
      </c>
      <c r="W206" s="98">
        <v>609.35678598316213</v>
      </c>
      <c r="DA206" s="63" t="s">
        <v>2462</v>
      </c>
    </row>
    <row r="207" spans="1:105" ht="12" customHeight="1" x14ac:dyDescent="0.25">
      <c r="A207" s="108" t="s">
        <v>52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525.14763885735181</v>
      </c>
      <c r="N207" s="98">
        <v>532.25142998345495</v>
      </c>
      <c r="O207" s="98">
        <v>557.39559643728069</v>
      </c>
      <c r="P207" s="98">
        <v>573.69252352025831</v>
      </c>
      <c r="Q207" s="98">
        <v>586.02321103387692</v>
      </c>
      <c r="R207" s="98">
        <v>604.16917235991559</v>
      </c>
      <c r="S207" s="98">
        <v>622.74449144303071</v>
      </c>
      <c r="T207" s="98">
        <v>522.12187692355121</v>
      </c>
      <c r="U207" s="98">
        <v>619.90205733068012</v>
      </c>
      <c r="V207" s="98">
        <v>647.45027278203065</v>
      </c>
      <c r="W207" s="98">
        <v>660.93429783126476</v>
      </c>
      <c r="DA207" s="63" t="s">
        <v>2463</v>
      </c>
    </row>
    <row r="208" spans="1:105" ht="12" customHeight="1" x14ac:dyDescent="0.25">
      <c r="A208" s="121" t="s">
        <v>54</v>
      </c>
      <c r="B208" s="122">
        <v>362.53348485991648</v>
      </c>
      <c r="C208" s="122">
        <v>361.98123604913189</v>
      </c>
      <c r="D208" s="122">
        <v>371.30541781809376</v>
      </c>
      <c r="E208" s="122">
        <v>577.78032374929717</v>
      </c>
      <c r="F208" s="122">
        <v>564.89777468537534</v>
      </c>
      <c r="G208" s="122">
        <v>511.13250257220005</v>
      </c>
      <c r="H208" s="122">
        <v>551.22753733656828</v>
      </c>
      <c r="I208" s="122">
        <v>546.93759179547203</v>
      </c>
      <c r="J208" s="122">
        <v>570.97643692397082</v>
      </c>
      <c r="K208" s="122">
        <v>584.77821587058372</v>
      </c>
      <c r="L208" s="122">
        <v>616.59725979800362</v>
      </c>
      <c r="M208" s="122">
        <v>581.03317015005712</v>
      </c>
      <c r="N208" s="122">
        <v>578.18254204254254</v>
      </c>
      <c r="O208" s="122">
        <v>568.75030301473464</v>
      </c>
      <c r="P208" s="122">
        <v>551.24875342883604</v>
      </c>
      <c r="Q208" s="122">
        <v>549.33265306382077</v>
      </c>
      <c r="R208" s="122">
        <v>560.03998148905441</v>
      </c>
      <c r="S208" s="122">
        <v>568.63882462921219</v>
      </c>
      <c r="T208" s="122">
        <v>581.03660147171547</v>
      </c>
      <c r="U208" s="122">
        <v>601.69250316685122</v>
      </c>
      <c r="V208" s="122">
        <v>583.57867128639214</v>
      </c>
      <c r="W208" s="122">
        <v>569.74432891037702</v>
      </c>
      <c r="DA208" s="130" t="s">
        <v>2464</v>
      </c>
    </row>
    <row r="209" spans="1:105" ht="12" customHeight="1" x14ac:dyDescent="0.25">
      <c r="A209" s="97" t="s">
        <v>50</v>
      </c>
      <c r="B209" s="98">
        <v>361.23804877310943</v>
      </c>
      <c r="C209" s="98">
        <v>370.0849725103771</v>
      </c>
      <c r="D209" s="98">
        <v>401.73890735870629</v>
      </c>
      <c r="E209" s="98">
        <v>534.42283718915314</v>
      </c>
      <c r="F209" s="98">
        <v>537.04296471746341</v>
      </c>
      <c r="G209" s="98">
        <v>525.67705654200347</v>
      </c>
      <c r="H209" s="98">
        <v>534.78039745402498</v>
      </c>
      <c r="I209" s="98">
        <v>558.20334485558817</v>
      </c>
      <c r="J209" s="98">
        <v>576.08320347341191</v>
      </c>
      <c r="K209" s="98">
        <v>595.12863726385865</v>
      </c>
      <c r="L209" s="98">
        <v>603.77526187283388</v>
      </c>
      <c r="M209" s="98">
        <v>578.62769739443286</v>
      </c>
      <c r="N209" s="98">
        <v>580.84932285044158</v>
      </c>
      <c r="O209" s="98">
        <v>557.86473079544805</v>
      </c>
      <c r="P209" s="98">
        <v>552.6678017251412</v>
      </c>
      <c r="Q209" s="98">
        <v>549.89297068287806</v>
      </c>
      <c r="R209" s="98">
        <v>557.98108728295688</v>
      </c>
      <c r="S209" s="98">
        <v>564.10628417946214</v>
      </c>
      <c r="T209" s="98">
        <v>582.15556876519588</v>
      </c>
      <c r="U209" s="98">
        <v>610.23324585231444</v>
      </c>
      <c r="V209" s="98">
        <v>580.95088793491357</v>
      </c>
      <c r="W209" s="98">
        <v>563.06525730480075</v>
      </c>
      <c r="DA209" s="63" t="s">
        <v>2465</v>
      </c>
    </row>
    <row r="210" spans="1:105" ht="12" customHeight="1" x14ac:dyDescent="0.25">
      <c r="A210" s="109" t="s">
        <v>120</v>
      </c>
      <c r="B210" s="33">
        <v>369.69618704184353</v>
      </c>
      <c r="C210" s="33">
        <v>321.30935960771109</v>
      </c>
      <c r="D210" s="33">
        <v>254.10518936036257</v>
      </c>
      <c r="E210" s="33">
        <v>687.9946265396261</v>
      </c>
      <c r="F210" s="33">
        <v>623.66107965101321</v>
      </c>
      <c r="G210" s="33">
        <v>483.02171374050994</v>
      </c>
      <c r="H210" s="33">
        <v>580.3445976185867</v>
      </c>
      <c r="I210" s="33">
        <v>528.23451801553279</v>
      </c>
      <c r="J210" s="33">
        <v>562.60681021992741</v>
      </c>
      <c r="K210" s="33">
        <v>568.58942120627978</v>
      </c>
      <c r="L210" s="33">
        <v>636.45670782114735</v>
      </c>
      <c r="M210" s="33">
        <v>585.57167854262752</v>
      </c>
      <c r="N210" s="33">
        <v>572.98152591003884</v>
      </c>
      <c r="O210" s="33">
        <v>587.67856488823816</v>
      </c>
      <c r="P210" s="33">
        <v>548.8193336588057</v>
      </c>
      <c r="Q210" s="33">
        <v>548.36311812775239</v>
      </c>
      <c r="R210" s="33">
        <v>563.69586777280222</v>
      </c>
      <c r="S210" s="33">
        <v>576.86467261767575</v>
      </c>
      <c r="T210" s="33">
        <v>578.84538118535158</v>
      </c>
      <c r="U210" s="33">
        <v>584.12816378802063</v>
      </c>
      <c r="V210" s="33">
        <v>589.0004359715133</v>
      </c>
      <c r="W210" s="33">
        <v>584.90971553877137</v>
      </c>
      <c r="DA210" s="60" t="s">
        <v>2466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4236.0133861064405</v>
      </c>
      <c r="C212" s="117">
        <f t="shared" si="101"/>
        <v>5199.3705069299922</v>
      </c>
      <c r="D212" s="117">
        <f t="shared" si="101"/>
        <v>5367.5637108325764</v>
      </c>
      <c r="E212" s="117">
        <f t="shared" si="101"/>
        <v>5301.2860027202441</v>
      </c>
      <c r="F212" s="117">
        <f t="shared" si="101"/>
        <v>5012.4021888868037</v>
      </c>
      <c r="G212" s="117">
        <f t="shared" si="101"/>
        <v>4943.7626885869986</v>
      </c>
      <c r="H212" s="117">
        <f t="shared" si="101"/>
        <v>5528.6529939679176</v>
      </c>
      <c r="I212" s="117">
        <f t="shared" si="101"/>
        <v>5282.2507686965337</v>
      </c>
      <c r="J212" s="117">
        <f t="shared" si="101"/>
        <v>5171.7286403116359</v>
      </c>
      <c r="K212" s="117">
        <f t="shared" si="101"/>
        <v>5041.1956789024034</v>
      </c>
      <c r="L212" s="117">
        <f t="shared" si="101"/>
        <v>4294.3624343432475</v>
      </c>
      <c r="M212" s="117">
        <f t="shared" si="101"/>
        <v>5598.077483723433</v>
      </c>
      <c r="N212" s="117">
        <f t="shared" si="101"/>
        <v>5219.2774470548484</v>
      </c>
      <c r="O212" s="117">
        <f t="shared" si="101"/>
        <v>4960.4571745409057</v>
      </c>
      <c r="P212" s="117">
        <f t="shared" si="101"/>
        <v>4551.9509403320189</v>
      </c>
      <c r="Q212" s="117">
        <f t="shared" si="101"/>
        <v>4818.324118724554</v>
      </c>
      <c r="R212" s="117">
        <f t="shared" ref="R212:V212" si="102">R213+R216+R218+R227</f>
        <v>4704.3174390697977</v>
      </c>
      <c r="S212" s="117">
        <f t="shared" si="102"/>
        <v>4728.6731284443849</v>
      </c>
      <c r="T212" s="117">
        <f t="shared" si="102"/>
        <v>5382.1471636836905</v>
      </c>
      <c r="U212" s="117">
        <f t="shared" si="102"/>
        <v>4318.8328102341584</v>
      </c>
      <c r="V212" s="117">
        <f t="shared" si="102"/>
        <v>4186.0034856461525</v>
      </c>
      <c r="W212" s="117">
        <f t="shared" ref="W212" si="103">W213+W216+W218+W227</f>
        <v>6183.6596276609898</v>
      </c>
      <c r="DA212" s="129" t="s">
        <v>2617</v>
      </c>
    </row>
    <row r="213" spans="1:105" ht="12" customHeight="1" x14ac:dyDescent="0.25">
      <c r="A213" s="121" t="s">
        <v>57</v>
      </c>
      <c r="B213" s="122">
        <f t="shared" ref="B213:Q213" si="104">SUM(B214:B215)</f>
        <v>3776.6608103912067</v>
      </c>
      <c r="C213" s="122">
        <f t="shared" si="104"/>
        <v>4693.9338170034016</v>
      </c>
      <c r="D213" s="122">
        <f t="shared" si="104"/>
        <v>4827.8672262807158</v>
      </c>
      <c r="E213" s="122">
        <f t="shared" si="104"/>
        <v>4674.333761520702</v>
      </c>
      <c r="F213" s="122">
        <f t="shared" si="104"/>
        <v>4402.394652916375</v>
      </c>
      <c r="G213" s="122">
        <f t="shared" si="104"/>
        <v>4374.1395077592497</v>
      </c>
      <c r="H213" s="122">
        <f t="shared" si="104"/>
        <v>4917.1318660459974</v>
      </c>
      <c r="I213" s="122">
        <f t="shared" si="104"/>
        <v>4666.9347314934121</v>
      </c>
      <c r="J213" s="122">
        <f t="shared" si="104"/>
        <v>4561.9289748676747</v>
      </c>
      <c r="K213" s="122">
        <f t="shared" si="104"/>
        <v>4443.3251739763327</v>
      </c>
      <c r="L213" s="122">
        <f t="shared" si="104"/>
        <v>3806.7015393730767</v>
      </c>
      <c r="M213" s="122">
        <f t="shared" si="104"/>
        <v>4946.7431553918605</v>
      </c>
      <c r="N213" s="122">
        <f t="shared" si="104"/>
        <v>4607.3487719096611</v>
      </c>
      <c r="O213" s="122">
        <f t="shared" si="104"/>
        <v>4342.2291284673202</v>
      </c>
      <c r="P213" s="122">
        <f t="shared" si="104"/>
        <v>3936.0955917540196</v>
      </c>
      <c r="Q213" s="122">
        <f t="shared" si="104"/>
        <v>4169.2863768592142</v>
      </c>
      <c r="R213" s="122">
        <f t="shared" ref="R213:V213" si="105">SUM(R214:R215)</f>
        <v>4092.0706153250353</v>
      </c>
      <c r="S213" s="122">
        <f t="shared" si="105"/>
        <v>4106.5702805387346</v>
      </c>
      <c r="T213" s="122">
        <f t="shared" si="105"/>
        <v>4701.3516280633039</v>
      </c>
      <c r="U213" s="122">
        <f t="shared" si="105"/>
        <v>3727.9402483160516</v>
      </c>
      <c r="V213" s="122">
        <f t="shared" si="105"/>
        <v>3618.8240309522303</v>
      </c>
      <c r="W213" s="122">
        <f t="shared" ref="W213" si="106">SUM(W214:W215)</f>
        <v>5417.0640501988137</v>
      </c>
      <c r="DA213" s="130" t="s">
        <v>2618</v>
      </c>
    </row>
    <row r="214" spans="1:105" ht="12" customHeight="1" x14ac:dyDescent="0.25">
      <c r="A214" s="97" t="s">
        <v>216</v>
      </c>
      <c r="B214" s="98">
        <v>3776.6608103912067</v>
      </c>
      <c r="C214" s="98">
        <v>4693.9338170034016</v>
      </c>
      <c r="D214" s="98">
        <v>4827.8672262807158</v>
      </c>
      <c r="E214" s="98">
        <v>4674.333761520702</v>
      </c>
      <c r="F214" s="98">
        <v>4402.394652916375</v>
      </c>
      <c r="G214" s="98">
        <v>4374.1395077592497</v>
      </c>
      <c r="H214" s="98">
        <v>4917.1318660459974</v>
      </c>
      <c r="I214" s="98">
        <v>4666.9347314934121</v>
      </c>
      <c r="J214" s="98">
        <v>4561.9289748676747</v>
      </c>
      <c r="K214" s="98">
        <v>4443.3251739763327</v>
      </c>
      <c r="L214" s="98">
        <v>3806.7015393730767</v>
      </c>
      <c r="M214" s="98">
        <v>4946.7431553918605</v>
      </c>
      <c r="N214" s="98">
        <v>4607.3487719096611</v>
      </c>
      <c r="O214" s="98">
        <v>4342.2291284673202</v>
      </c>
      <c r="P214" s="98">
        <v>3936.0955917540196</v>
      </c>
      <c r="Q214" s="98">
        <v>4169.2863768592142</v>
      </c>
      <c r="R214" s="98">
        <v>4092.0706153250353</v>
      </c>
      <c r="S214" s="98">
        <v>4106.5702805387346</v>
      </c>
      <c r="T214" s="98">
        <v>4701.3516280633039</v>
      </c>
      <c r="U214" s="98">
        <v>3727.9402483160516</v>
      </c>
      <c r="V214" s="98">
        <v>3618.8240309522303</v>
      </c>
      <c r="W214" s="98">
        <v>5417.0640501988137</v>
      </c>
      <c r="DA214" s="63" t="s">
        <v>2619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2620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2621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2622</v>
      </c>
    </row>
    <row r="218" spans="1:105" ht="12" customHeight="1" x14ac:dyDescent="0.25">
      <c r="A218" s="121" t="s">
        <v>55</v>
      </c>
      <c r="B218" s="122">
        <v>340.77740245228517</v>
      </c>
      <c r="C218" s="122">
        <v>386.02071552852453</v>
      </c>
      <c r="D218" s="122">
        <v>416.49840365701772</v>
      </c>
      <c r="E218" s="122">
        <v>478.99783641152283</v>
      </c>
      <c r="F218" s="122">
        <v>469.72781062260134</v>
      </c>
      <c r="G218" s="122">
        <v>436.51560842775064</v>
      </c>
      <c r="H218" s="122">
        <v>480.59134269374977</v>
      </c>
      <c r="I218" s="122">
        <v>482.0400234173523</v>
      </c>
      <c r="J218" s="122">
        <v>472.95760424602673</v>
      </c>
      <c r="K218" s="122">
        <v>459.11853701988184</v>
      </c>
      <c r="L218" s="122">
        <v>347.5302931238096</v>
      </c>
      <c r="M218" s="122">
        <v>506.99119614951695</v>
      </c>
      <c r="N218" s="122">
        <v>465.56583064185924</v>
      </c>
      <c r="O218" s="122">
        <v>483.44327325477332</v>
      </c>
      <c r="P218" s="122">
        <v>483.1040115751818</v>
      </c>
      <c r="Q218" s="122">
        <v>516.44950628864251</v>
      </c>
      <c r="R218" s="122">
        <v>476.47509983852365</v>
      </c>
      <c r="S218" s="122">
        <v>483.97802168202026</v>
      </c>
      <c r="T218" s="122">
        <v>534.86206023397938</v>
      </c>
      <c r="U218" s="122">
        <v>435.98603970743062</v>
      </c>
      <c r="V218" s="122">
        <v>420.19780825185825</v>
      </c>
      <c r="W218" s="122">
        <v>620.28090755528876</v>
      </c>
      <c r="DA218" s="130" t="s">
        <v>2623</v>
      </c>
    </row>
    <row r="219" spans="1:105" ht="12" customHeight="1" x14ac:dyDescent="0.25">
      <c r="A219" s="97" t="s">
        <v>138</v>
      </c>
      <c r="B219" s="98">
        <v>351.55545941998474</v>
      </c>
      <c r="C219" s="98">
        <v>397.69091461728914</v>
      </c>
      <c r="D219" s="98">
        <v>428.16652364687781</v>
      </c>
      <c r="E219" s="98">
        <v>491.65521980230375</v>
      </c>
      <c r="F219" s="98">
        <v>481.6152726337985</v>
      </c>
      <c r="G219" s="98">
        <v>447.52144010926099</v>
      </c>
      <c r="H219" s="98">
        <v>492.92195318442117</v>
      </c>
      <c r="I219" s="98">
        <v>494.62911322959326</v>
      </c>
      <c r="J219" s="98">
        <v>485.4819171110783</v>
      </c>
      <c r="K219" s="98">
        <v>471.65948489350586</v>
      </c>
      <c r="L219" s="98">
        <v>357.15765945650998</v>
      </c>
      <c r="M219" s="98">
        <v>521.97169585296558</v>
      </c>
      <c r="N219" s="98">
        <v>481.06404866450561</v>
      </c>
      <c r="O219" s="98">
        <v>501.52964063053173</v>
      </c>
      <c r="P219" s="98">
        <v>502.21505954955836</v>
      </c>
      <c r="Q219" s="98">
        <v>536.78885800301816</v>
      </c>
      <c r="R219" s="98">
        <v>493.82573623915869</v>
      </c>
      <c r="S219" s="98">
        <v>500.18984447793531</v>
      </c>
      <c r="T219" s="98">
        <v>552.47156265269405</v>
      </c>
      <c r="U219" s="98">
        <v>450.23853309487004</v>
      </c>
      <c r="V219" s="98">
        <v>434.48235547993841</v>
      </c>
      <c r="W219" s="98">
        <v>646.82534223176651</v>
      </c>
      <c r="DA219" s="63" t="s">
        <v>2624</v>
      </c>
    </row>
    <row r="220" spans="1:105" ht="12" customHeight="1" x14ac:dyDescent="0.25">
      <c r="A220" s="97" t="s">
        <v>137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224.73126903038099</v>
      </c>
      <c r="L220" s="98">
        <v>180.41772360883868</v>
      </c>
      <c r="M220" s="98">
        <v>254.65648861562724</v>
      </c>
      <c r="N220" s="98">
        <v>229.38721243912971</v>
      </c>
      <c r="O220" s="98">
        <v>239.79754163590053</v>
      </c>
      <c r="P220" s="98">
        <v>230.19496048981725</v>
      </c>
      <c r="Q220" s="98">
        <v>242.44242966920089</v>
      </c>
      <c r="R220" s="98">
        <v>220.78161456043867</v>
      </c>
      <c r="S220" s="98">
        <v>222.00982267061104</v>
      </c>
      <c r="T220" s="98">
        <v>284.42333276571549</v>
      </c>
      <c r="U220" s="98">
        <v>217.08690013588119</v>
      </c>
      <c r="V220" s="98">
        <v>207.16003906609123</v>
      </c>
      <c r="W220" s="98">
        <v>295.76304859428967</v>
      </c>
      <c r="DA220" s="63" t="s">
        <v>2625</v>
      </c>
    </row>
    <row r="221" spans="1:105" ht="12" customHeight="1" x14ac:dyDescent="0.25">
      <c r="A221" s="100" t="s">
        <v>216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224.73126903038099</v>
      </c>
      <c r="L221" s="101">
        <v>180.41772360883868</v>
      </c>
      <c r="M221" s="101">
        <v>254.65648861562724</v>
      </c>
      <c r="N221" s="101">
        <v>229.38721243912971</v>
      </c>
      <c r="O221" s="101">
        <v>239.79754163590053</v>
      </c>
      <c r="P221" s="101">
        <v>230.19496048981725</v>
      </c>
      <c r="Q221" s="101">
        <v>242.44242966920089</v>
      </c>
      <c r="R221" s="101">
        <v>220.78161456043867</v>
      </c>
      <c r="S221" s="101">
        <v>222.00982267061104</v>
      </c>
      <c r="T221" s="101">
        <v>284.42333276571549</v>
      </c>
      <c r="U221" s="101">
        <v>217.08690013588119</v>
      </c>
      <c r="V221" s="101">
        <v>207.16003906609123</v>
      </c>
      <c r="W221" s="101">
        <v>295.76304859428967</v>
      </c>
      <c r="DA221" s="131" t="s">
        <v>2626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2627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2628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2629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2630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2631</v>
      </c>
    </row>
    <row r="227" spans="1:105" ht="12" customHeight="1" x14ac:dyDescent="0.25">
      <c r="A227" s="121" t="s">
        <v>54</v>
      </c>
      <c r="B227" s="122">
        <v>118.5751732629487</v>
      </c>
      <c r="C227" s="122">
        <v>119.41597439806658</v>
      </c>
      <c r="D227" s="122">
        <v>123.19808089484323</v>
      </c>
      <c r="E227" s="122">
        <v>147.95440478801945</v>
      </c>
      <c r="F227" s="122">
        <v>140.2797253478272</v>
      </c>
      <c r="G227" s="122">
        <v>133.10757239999873</v>
      </c>
      <c r="H227" s="122">
        <v>130.92978522817089</v>
      </c>
      <c r="I227" s="122">
        <v>133.27601378576958</v>
      </c>
      <c r="J227" s="122">
        <v>136.84206119793416</v>
      </c>
      <c r="K227" s="122">
        <v>138.75196790618918</v>
      </c>
      <c r="L227" s="122">
        <v>140.13060184636103</v>
      </c>
      <c r="M227" s="122">
        <v>144.3431321820558</v>
      </c>
      <c r="N227" s="122">
        <v>146.36284450332778</v>
      </c>
      <c r="O227" s="122">
        <v>134.78477281881223</v>
      </c>
      <c r="P227" s="122">
        <v>132.75133700281773</v>
      </c>
      <c r="Q227" s="122">
        <v>132.58823557669714</v>
      </c>
      <c r="R227" s="122">
        <v>135.77172390623869</v>
      </c>
      <c r="S227" s="122">
        <v>138.12482622363024</v>
      </c>
      <c r="T227" s="122">
        <v>145.93347538640668</v>
      </c>
      <c r="U227" s="122">
        <v>154.90652221067666</v>
      </c>
      <c r="V227" s="122">
        <v>146.98164644206443</v>
      </c>
      <c r="W227" s="122">
        <v>146.31466990688759</v>
      </c>
      <c r="DA227" s="130" t="s">
        <v>2632</v>
      </c>
    </row>
    <row r="228" spans="1:105" ht="12" customHeight="1" x14ac:dyDescent="0.25">
      <c r="A228" s="97" t="s">
        <v>50</v>
      </c>
      <c r="B228" s="98">
        <v>140.02050974947704</v>
      </c>
      <c r="C228" s="98">
        <v>143.20921116152212</v>
      </c>
      <c r="D228" s="98">
        <v>155.18903821357375</v>
      </c>
      <c r="E228" s="98">
        <v>206.15856663182637</v>
      </c>
      <c r="F228" s="98">
        <v>206.77471051245527</v>
      </c>
      <c r="G228" s="98">
        <v>201.97758107007911</v>
      </c>
      <c r="H228" s="98">
        <v>204.88713090736215</v>
      </c>
      <c r="I228" s="98">
        <v>213.5545112035345</v>
      </c>
      <c r="J228" s="98">
        <v>220.33687947274862</v>
      </c>
      <c r="K228" s="98">
        <v>227.46402873316779</v>
      </c>
      <c r="L228" s="98">
        <v>230.60412779899232</v>
      </c>
      <c r="M228" s="98">
        <v>220.84700567798524</v>
      </c>
      <c r="N228" s="98">
        <v>221.40926135093096</v>
      </c>
      <c r="O228" s="98">
        <v>212.29898877718216</v>
      </c>
      <c r="P228" s="98">
        <v>210.29271578387949</v>
      </c>
      <c r="Q228" s="98">
        <v>209.21417416805897</v>
      </c>
      <c r="R228" s="98">
        <v>212.23460978568389</v>
      </c>
      <c r="S228" s="98">
        <v>214.23325454023885</v>
      </c>
      <c r="T228" s="98">
        <v>220.45578014850778</v>
      </c>
      <c r="U228" s="98">
        <v>230.23054766738917</v>
      </c>
      <c r="V228" s="98">
        <v>218.21969271015789</v>
      </c>
      <c r="W228" s="98">
        <v>210.75392102526339</v>
      </c>
      <c r="DA228" s="63" t="s">
        <v>2633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2634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218.02786698639022</v>
      </c>
      <c r="C231" s="118">
        <f t="shared" si="108"/>
        <v>266.7489508547477</v>
      </c>
      <c r="D231" s="118">
        <f t="shared" si="108"/>
        <v>274.96655343911624</v>
      </c>
      <c r="E231" s="118">
        <f t="shared" si="108"/>
        <v>274.39381838150973</v>
      </c>
      <c r="F231" s="118">
        <f t="shared" si="108"/>
        <v>259.45462520704837</v>
      </c>
      <c r="G231" s="118">
        <f t="shared" si="108"/>
        <v>254.90475103109634</v>
      </c>
      <c r="H231" s="118">
        <f t="shared" si="108"/>
        <v>285.12305701694021</v>
      </c>
      <c r="I231" s="118">
        <f t="shared" si="108"/>
        <v>272.10303574492752</v>
      </c>
      <c r="J231" s="118">
        <f t="shared" si="108"/>
        <v>266.53024803137106</v>
      </c>
      <c r="K231" s="118">
        <f t="shared" si="108"/>
        <v>259.82190990777099</v>
      </c>
      <c r="L231" s="118">
        <f t="shared" si="108"/>
        <v>222.46898276875902</v>
      </c>
      <c r="M231" s="118">
        <f t="shared" si="108"/>
        <v>286.94930670472604</v>
      </c>
      <c r="N231" s="118">
        <f t="shared" si="108"/>
        <v>267.44833511591776</v>
      </c>
      <c r="O231" s="118">
        <f t="shared" si="108"/>
        <v>254.62137578063601</v>
      </c>
      <c r="P231" s="118">
        <f t="shared" si="108"/>
        <v>233.49698080276596</v>
      </c>
      <c r="Q231" s="118">
        <f t="shared" si="108"/>
        <v>246.48483408944955</v>
      </c>
      <c r="R231" s="118">
        <f t="shared" ref="R231:V231" si="109">R232+R235+R237+R246</f>
        <v>240.43926749696746</v>
      </c>
      <c r="S231" s="118">
        <f t="shared" si="109"/>
        <v>241.35739965624919</v>
      </c>
      <c r="T231" s="118">
        <f t="shared" si="109"/>
        <v>273.59671966521768</v>
      </c>
      <c r="U231" s="118">
        <f t="shared" si="109"/>
        <v>220.23261137262807</v>
      </c>
      <c r="V231" s="118">
        <f t="shared" si="109"/>
        <v>213.22152464578531</v>
      </c>
      <c r="W231" s="118">
        <f t="shared" ref="W231" si="110">W232+W235+W237+W246</f>
        <v>311.93874326722528</v>
      </c>
      <c r="DA231" s="129" t="s">
        <v>2785</v>
      </c>
    </row>
    <row r="232" spans="1:105" ht="12" customHeight="1" x14ac:dyDescent="0.25">
      <c r="A232" s="121" t="s">
        <v>57</v>
      </c>
      <c r="B232" s="123">
        <f t="shared" ref="B232:Q232" si="111">SUM(B233:B234)</f>
        <v>192.26586065548224</v>
      </c>
      <c r="C232" s="123">
        <f t="shared" si="111"/>
        <v>238.82503749564404</v>
      </c>
      <c r="D232" s="123">
        <f t="shared" si="111"/>
        <v>245.45179018619976</v>
      </c>
      <c r="E232" s="123">
        <f t="shared" si="111"/>
        <v>237.46936439215114</v>
      </c>
      <c r="F232" s="123">
        <f t="shared" si="111"/>
        <v>223.44370717951543</v>
      </c>
      <c r="G232" s="123">
        <f t="shared" si="111"/>
        <v>221.77426661684183</v>
      </c>
      <c r="H232" s="123">
        <f t="shared" si="111"/>
        <v>249.06757037821453</v>
      </c>
      <c r="I232" s="123">
        <f t="shared" si="111"/>
        <v>236.10304962880909</v>
      </c>
      <c r="J232" s="123">
        <f t="shared" si="111"/>
        <v>230.52515399175815</v>
      </c>
      <c r="K232" s="123">
        <f t="shared" si="111"/>
        <v>224.25175340175775</v>
      </c>
      <c r="L232" s="123">
        <f t="shared" si="111"/>
        <v>191.90427413550387</v>
      </c>
      <c r="M232" s="123">
        <f t="shared" si="111"/>
        <v>249.02297423560418</v>
      </c>
      <c r="N232" s="123">
        <f t="shared" si="111"/>
        <v>231.65028591312856</v>
      </c>
      <c r="O232" s="123">
        <f t="shared" si="111"/>
        <v>218.2444693146023</v>
      </c>
      <c r="P232" s="123">
        <f t="shared" si="111"/>
        <v>197.50554575276524</v>
      </c>
      <c r="Q232" s="123">
        <f t="shared" si="111"/>
        <v>208.89033902371423</v>
      </c>
      <c r="R232" s="123">
        <f t="shared" ref="R232:V232" si="112">SUM(R233:R234)</f>
        <v>204.73676961262572</v>
      </c>
      <c r="S232" s="123">
        <f t="shared" si="112"/>
        <v>205.24726688259508</v>
      </c>
      <c r="T232" s="123">
        <f t="shared" si="112"/>
        <v>234.793689176626</v>
      </c>
      <c r="U232" s="123">
        <f t="shared" si="112"/>
        <v>185.95163612154775</v>
      </c>
      <c r="V232" s="123">
        <f t="shared" si="112"/>
        <v>180.2885117955386</v>
      </c>
      <c r="W232" s="123">
        <f t="shared" ref="W232" si="113">SUM(W233:W234)</f>
        <v>269.30985331408925</v>
      </c>
      <c r="DA232" s="130" t="s">
        <v>2786</v>
      </c>
    </row>
    <row r="233" spans="1:105" ht="12" customHeight="1" x14ac:dyDescent="0.25">
      <c r="A233" s="97" t="s">
        <v>216</v>
      </c>
      <c r="B233" s="99">
        <v>190.58761303930837</v>
      </c>
      <c r="C233" s="99">
        <v>236.71435512001332</v>
      </c>
      <c r="D233" s="99">
        <v>243.27368452321025</v>
      </c>
      <c r="E233" s="99">
        <v>235.33637065988131</v>
      </c>
      <c r="F233" s="99">
        <v>221.44993940573988</v>
      </c>
      <c r="G233" s="99">
        <v>219.81790618823575</v>
      </c>
      <c r="H233" s="99">
        <v>246.87030908532088</v>
      </c>
      <c r="I233" s="99">
        <v>234.06606272448983</v>
      </c>
      <c r="J233" s="99">
        <v>228.5506236417155</v>
      </c>
      <c r="K233" s="99">
        <v>222.3568074528915</v>
      </c>
      <c r="L233" s="99">
        <v>190.27907989485567</v>
      </c>
      <c r="M233" s="99">
        <v>246.96599867432116</v>
      </c>
      <c r="N233" s="99">
        <v>229.67437320689396</v>
      </c>
      <c r="O233" s="99">
        <v>216.18919096769196</v>
      </c>
      <c r="P233" s="99">
        <v>195.70833471669184</v>
      </c>
      <c r="Q233" s="99">
        <v>207.02426220856026</v>
      </c>
      <c r="R233" s="99">
        <v>202.90856610828186</v>
      </c>
      <c r="S233" s="99">
        <v>203.34718778276283</v>
      </c>
      <c r="T233" s="99">
        <v>232.46173584792319</v>
      </c>
      <c r="U233" s="99">
        <v>184.05138252296055</v>
      </c>
      <c r="V233" s="99">
        <v>178.39058049204127</v>
      </c>
      <c r="W233" s="99">
        <v>266.53451576565124</v>
      </c>
      <c r="DA233" s="63" t="s">
        <v>2787</v>
      </c>
    </row>
    <row r="234" spans="1:105" ht="12" customHeight="1" x14ac:dyDescent="0.25">
      <c r="A234" s="97" t="s">
        <v>53</v>
      </c>
      <c r="B234" s="99">
        <v>1.6782476161738906</v>
      </c>
      <c r="C234" s="99">
        <v>2.1106823756307032</v>
      </c>
      <c r="D234" s="99">
        <v>2.1781056629895006</v>
      </c>
      <c r="E234" s="99">
        <v>2.132993732269814</v>
      </c>
      <c r="F234" s="99">
        <v>1.9937677737755508</v>
      </c>
      <c r="G234" s="99">
        <v>1.9563604286060647</v>
      </c>
      <c r="H234" s="99">
        <v>2.1972612928936526</v>
      </c>
      <c r="I234" s="99">
        <v>2.036986904319261</v>
      </c>
      <c r="J234" s="99">
        <v>1.9745303500426514</v>
      </c>
      <c r="K234" s="99">
        <v>1.894945948866237</v>
      </c>
      <c r="L234" s="99">
        <v>1.6251942406481894</v>
      </c>
      <c r="M234" s="99">
        <v>2.0569755612830138</v>
      </c>
      <c r="N234" s="99">
        <v>1.9759127062345938</v>
      </c>
      <c r="O234" s="99">
        <v>2.0552783469103479</v>
      </c>
      <c r="P234" s="99">
        <v>1.7972110360734175</v>
      </c>
      <c r="Q234" s="99">
        <v>1.8660768151539637</v>
      </c>
      <c r="R234" s="99">
        <v>1.8282035043438563</v>
      </c>
      <c r="S234" s="99">
        <v>1.9000790998322625</v>
      </c>
      <c r="T234" s="99">
        <v>2.33195332870282</v>
      </c>
      <c r="U234" s="99">
        <v>1.900253598587204</v>
      </c>
      <c r="V234" s="99">
        <v>1.8979313034973162</v>
      </c>
      <c r="W234" s="99">
        <v>2.7753375484380007</v>
      </c>
      <c r="DA234" s="63" t="s">
        <v>2788</v>
      </c>
    </row>
    <row r="235" spans="1:105" ht="12" customHeight="1" x14ac:dyDescent="0.25">
      <c r="A235" s="121" t="s">
        <v>92</v>
      </c>
      <c r="B235" s="123">
        <f t="shared" ref="B235:W235" si="114">B236</f>
        <v>9.3836514687456311E-4</v>
      </c>
      <c r="C235" s="123">
        <f t="shared" si="114"/>
        <v>9.9824553164978413E-4</v>
      </c>
      <c r="D235" s="123">
        <f t="shared" si="114"/>
        <v>1.132778496773477E-3</v>
      </c>
      <c r="E235" s="123">
        <f t="shared" si="114"/>
        <v>1.2933635570742427E-3</v>
      </c>
      <c r="F235" s="123">
        <f t="shared" si="114"/>
        <v>1.6821417558399352E-3</v>
      </c>
      <c r="G235" s="123">
        <f t="shared" si="114"/>
        <v>2.0493870207120854E-3</v>
      </c>
      <c r="H235" s="123">
        <f t="shared" si="114"/>
        <v>2.914524064177899E-3</v>
      </c>
      <c r="I235" s="123">
        <f t="shared" si="114"/>
        <v>2.757932890667167E-3</v>
      </c>
      <c r="J235" s="123">
        <f t="shared" si="114"/>
        <v>3.0525634354743735E-3</v>
      </c>
      <c r="K235" s="123">
        <f t="shared" si="114"/>
        <v>3.5612735100248863E-3</v>
      </c>
      <c r="L235" s="123">
        <f t="shared" si="114"/>
        <v>7.0032343533021771E-3</v>
      </c>
      <c r="M235" s="123">
        <f t="shared" si="114"/>
        <v>3.1927907777800561E-3</v>
      </c>
      <c r="N235" s="123">
        <f t="shared" si="114"/>
        <v>3.6292715195514174E-3</v>
      </c>
      <c r="O235" s="123">
        <f t="shared" si="114"/>
        <v>8.8834919971939649E-3</v>
      </c>
      <c r="P235" s="123">
        <f t="shared" si="114"/>
        <v>1.5563452796444199E-2</v>
      </c>
      <c r="Q235" s="123">
        <f t="shared" si="114"/>
        <v>3.8954408184257508E-2</v>
      </c>
      <c r="R235" s="123">
        <f t="shared" si="114"/>
        <v>2.3834373838271479E-2</v>
      </c>
      <c r="S235" s="123">
        <f t="shared" si="114"/>
        <v>2.9995551032975208E-2</v>
      </c>
      <c r="T235" s="123">
        <f t="shared" si="114"/>
        <v>4.3876722272783268E-2</v>
      </c>
      <c r="U235" s="123">
        <f t="shared" si="114"/>
        <v>7.4547833363532906E-2</v>
      </c>
      <c r="V235" s="123">
        <f t="shared" si="114"/>
        <v>5.0300180415236873E-2</v>
      </c>
      <c r="W235" s="123">
        <f t="shared" si="114"/>
        <v>6.3937124832672595E-2</v>
      </c>
      <c r="DA235" s="130" t="s">
        <v>2789</v>
      </c>
    </row>
    <row r="236" spans="1:105" ht="12" customHeight="1" x14ac:dyDescent="0.25">
      <c r="A236" s="97" t="s">
        <v>53</v>
      </c>
      <c r="B236" s="99">
        <f>RES_hhdet_fecs!B48</f>
        <v>9.3836514687456311E-4</v>
      </c>
      <c r="C236" s="99">
        <f>RES_hhdet_fecs!C48</f>
        <v>9.9824553164978413E-4</v>
      </c>
      <c r="D236" s="99">
        <f>RES_hhdet_fecs!D48</f>
        <v>1.132778496773477E-3</v>
      </c>
      <c r="E236" s="99">
        <f>RES_hhdet_fecs!E48</f>
        <v>1.2933635570742427E-3</v>
      </c>
      <c r="F236" s="99">
        <f>RES_hhdet_fecs!F48</f>
        <v>1.6821417558399352E-3</v>
      </c>
      <c r="G236" s="99">
        <f>RES_hhdet_fecs!G48</f>
        <v>2.0493870207120854E-3</v>
      </c>
      <c r="H236" s="99">
        <f>RES_hhdet_fecs!H48</f>
        <v>2.914524064177899E-3</v>
      </c>
      <c r="I236" s="99">
        <f>RES_hhdet_fecs!I48</f>
        <v>2.757932890667167E-3</v>
      </c>
      <c r="J236" s="99">
        <f>RES_hhdet_fecs!J48</f>
        <v>3.0525634354743735E-3</v>
      </c>
      <c r="K236" s="99">
        <f>RES_hhdet_fecs!K48</f>
        <v>3.5612735100248863E-3</v>
      </c>
      <c r="L236" s="99">
        <f>RES_hhdet_fecs!L48</f>
        <v>7.0032343533021771E-3</v>
      </c>
      <c r="M236" s="99">
        <f>RES_hhdet_fecs!M48</f>
        <v>3.1927907777800561E-3</v>
      </c>
      <c r="N236" s="99">
        <f>RES_hhdet_fecs!N48</f>
        <v>3.6292715195514174E-3</v>
      </c>
      <c r="O236" s="99">
        <f>RES_hhdet_fecs!O48</f>
        <v>8.8834919971939649E-3</v>
      </c>
      <c r="P236" s="99">
        <f>RES_hhdet_fecs!P48</f>
        <v>1.5563452796444199E-2</v>
      </c>
      <c r="Q236" s="99">
        <f>RES_hhdet_fecs!Q48</f>
        <v>3.8954408184257508E-2</v>
      </c>
      <c r="R236" s="99">
        <f>RES_hhdet_fecs!R48</f>
        <v>2.3834373838271479E-2</v>
      </c>
      <c r="S236" s="99">
        <f>RES_hhdet_fecs!S48</f>
        <v>2.9995551032975208E-2</v>
      </c>
      <c r="T236" s="99">
        <f>RES_hhdet_fecs!T48</f>
        <v>4.3876722272783268E-2</v>
      </c>
      <c r="U236" s="99">
        <f>RES_hhdet_fecs!U48</f>
        <v>7.4547833363532906E-2</v>
      </c>
      <c r="V236" s="99">
        <f>RES_hhdet_fecs!V48</f>
        <v>5.0300180415236873E-2</v>
      </c>
      <c r="W236" s="99">
        <f>RES_hhdet_fecs!W48</f>
        <v>6.3937124832672595E-2</v>
      </c>
      <c r="DA236" s="63" t="s">
        <v>2790</v>
      </c>
    </row>
    <row r="237" spans="1:105" ht="12" customHeight="1" x14ac:dyDescent="0.25">
      <c r="A237" s="121" t="s">
        <v>55</v>
      </c>
      <c r="B237" s="123">
        <v>17.702593461664677</v>
      </c>
      <c r="C237" s="123">
        <v>19.883409982663778</v>
      </c>
      <c r="D237" s="123">
        <v>21.280524385339533</v>
      </c>
      <c r="E237" s="123">
        <v>24.700261998999721</v>
      </c>
      <c r="F237" s="123">
        <v>24.14749330732991</v>
      </c>
      <c r="G237" s="123">
        <v>22.345215656799059</v>
      </c>
      <c r="H237" s="123">
        <v>24.620427970547137</v>
      </c>
      <c r="I237" s="123">
        <v>24.635232882811248</v>
      </c>
      <c r="J237" s="123">
        <v>24.185790787653644</v>
      </c>
      <c r="K237" s="123">
        <v>23.50538333316107</v>
      </c>
      <c r="L237" s="123">
        <v>17.947399048600325</v>
      </c>
      <c r="M237" s="123">
        <v>25.918157471037411</v>
      </c>
      <c r="N237" s="123">
        <v>23.858875839692985</v>
      </c>
      <c r="O237" s="123">
        <v>24.795425033979896</v>
      </c>
      <c r="P237" s="123">
        <v>24.749195394600477</v>
      </c>
      <c r="Q237" s="123">
        <v>26.386223836566888</v>
      </c>
      <c r="R237" s="123">
        <v>24.316771389741938</v>
      </c>
      <c r="S237" s="123">
        <v>24.610041739103963</v>
      </c>
      <c r="T237" s="123">
        <v>27.06180617501391</v>
      </c>
      <c r="U237" s="123">
        <v>22.141630995666482</v>
      </c>
      <c r="V237" s="123">
        <v>21.334526278016931</v>
      </c>
      <c r="W237" s="123">
        <v>31.31801674892634</v>
      </c>
      <c r="DA237" s="130" t="s">
        <v>2791</v>
      </c>
    </row>
    <row r="238" spans="1:105" ht="12" customHeight="1" x14ac:dyDescent="0.25">
      <c r="A238" s="97" t="s">
        <v>138</v>
      </c>
      <c r="B238" s="99">
        <v>17.74109967128657</v>
      </c>
      <c r="C238" s="99">
        <v>20.055491206481936</v>
      </c>
      <c r="D238" s="99">
        <v>21.575085418683745</v>
      </c>
      <c r="E238" s="99">
        <v>24.753122251719191</v>
      </c>
      <c r="F238" s="99">
        <v>24.22628622606123</v>
      </c>
      <c r="G238" s="99">
        <v>22.489732155240635</v>
      </c>
      <c r="H238" s="99">
        <v>24.747718436811141</v>
      </c>
      <c r="I238" s="99">
        <v>24.807694065502524</v>
      </c>
      <c r="J238" s="99">
        <v>24.322429291159896</v>
      </c>
      <c r="K238" s="99">
        <v>23.603201017120487</v>
      </c>
      <c r="L238" s="99">
        <v>17.852629137291693</v>
      </c>
      <c r="M238" s="99">
        <v>26.059420733325908</v>
      </c>
      <c r="N238" s="99">
        <v>23.980837856908277</v>
      </c>
      <c r="O238" s="99">
        <v>24.969959909163734</v>
      </c>
      <c r="P238" s="99">
        <v>24.970855174350305</v>
      </c>
      <c r="Q238" s="99">
        <v>26.654037944393995</v>
      </c>
      <c r="R238" s="99">
        <v>24.486740691227102</v>
      </c>
      <c r="S238" s="99">
        <v>24.768162063146811</v>
      </c>
      <c r="T238" s="99">
        <v>27.317356501105902</v>
      </c>
      <c r="U238" s="99">
        <v>22.228635375433512</v>
      </c>
      <c r="V238" s="99">
        <v>21.417885739865845</v>
      </c>
      <c r="W238" s="99">
        <v>31.825593675667943</v>
      </c>
      <c r="DA238" s="63" t="s">
        <v>2792</v>
      </c>
    </row>
    <row r="239" spans="1:105" ht="12" customHeight="1" x14ac:dyDescent="0.25">
      <c r="A239" s="97" t="s">
        <v>137</v>
      </c>
      <c r="B239" s="99">
        <v>0</v>
      </c>
      <c r="C239" s="99">
        <v>0</v>
      </c>
      <c r="D239" s="99">
        <v>0</v>
      </c>
      <c r="E239" s="99">
        <v>0</v>
      </c>
      <c r="F239" s="99">
        <v>0</v>
      </c>
      <c r="G239" s="99">
        <v>0</v>
      </c>
      <c r="H239" s="99">
        <v>0</v>
      </c>
      <c r="I239" s="99">
        <v>0</v>
      </c>
      <c r="J239" s="99">
        <v>0</v>
      </c>
      <c r="K239" s="99">
        <v>17.512598247346787</v>
      </c>
      <c r="L239" s="99">
        <v>13.620808887384628</v>
      </c>
      <c r="M239" s="99">
        <v>19.75634924339575</v>
      </c>
      <c r="N239" s="99">
        <v>18.277244766112219</v>
      </c>
      <c r="O239" s="99">
        <v>19.200165513993955</v>
      </c>
      <c r="P239" s="99">
        <v>18.884342820769717</v>
      </c>
      <c r="Q239" s="99">
        <v>19.880333434690677</v>
      </c>
      <c r="R239" s="99">
        <v>18.340464707147802</v>
      </c>
      <c r="S239" s="99">
        <v>18.893246837679467</v>
      </c>
      <c r="T239" s="99">
        <v>21.753587397933266</v>
      </c>
      <c r="U239" s="99">
        <v>18.108941244372883</v>
      </c>
      <c r="V239" s="99">
        <v>17.701460041615388</v>
      </c>
      <c r="W239" s="99">
        <v>25.759405407693087</v>
      </c>
      <c r="DA239" s="63" t="s">
        <v>2793</v>
      </c>
    </row>
    <row r="240" spans="1:105" ht="12" customHeight="1" x14ac:dyDescent="0.25">
      <c r="A240" s="100" t="s">
        <v>216</v>
      </c>
      <c r="B240" s="102">
        <v>0</v>
      </c>
      <c r="C240" s="102">
        <v>0</v>
      </c>
      <c r="D240" s="102">
        <v>0</v>
      </c>
      <c r="E240" s="102">
        <v>0</v>
      </c>
      <c r="F240" s="102">
        <v>0</v>
      </c>
      <c r="G240" s="102">
        <v>0</v>
      </c>
      <c r="H240" s="102">
        <v>0</v>
      </c>
      <c r="I240" s="102">
        <v>0</v>
      </c>
      <c r="J240" s="102">
        <v>0</v>
      </c>
      <c r="K240" s="102">
        <v>11.246200887817025</v>
      </c>
      <c r="L240" s="102">
        <v>9.0182322123073373</v>
      </c>
      <c r="M240" s="102">
        <v>12.713717299290886</v>
      </c>
      <c r="N240" s="102">
        <v>11.434854804099636</v>
      </c>
      <c r="O240" s="102">
        <v>11.938945409959366</v>
      </c>
      <c r="P240" s="102">
        <v>11.445624560546042</v>
      </c>
      <c r="Q240" s="102">
        <v>12.038382733528385</v>
      </c>
      <c r="R240" s="102">
        <v>10.947631418127814</v>
      </c>
      <c r="S240" s="102">
        <v>10.993376471398438</v>
      </c>
      <c r="T240" s="102">
        <v>14.06351766068739</v>
      </c>
      <c r="U240" s="102">
        <v>10.717753353391585</v>
      </c>
      <c r="V240" s="102">
        <v>10.211991328583553</v>
      </c>
      <c r="W240" s="102">
        <v>14.552359028422154</v>
      </c>
      <c r="DA240" s="131" t="s">
        <v>2794</v>
      </c>
    </row>
    <row r="241" spans="1:105" ht="12" customHeight="1" x14ac:dyDescent="0.25">
      <c r="A241" s="103" t="s">
        <v>52</v>
      </c>
      <c r="B241" s="105">
        <v>0</v>
      </c>
      <c r="C241" s="105">
        <v>0</v>
      </c>
      <c r="D241" s="105">
        <v>0</v>
      </c>
      <c r="E241" s="105">
        <v>0</v>
      </c>
      <c r="F241" s="105">
        <v>0</v>
      </c>
      <c r="G241" s="105">
        <v>0</v>
      </c>
      <c r="H241" s="105">
        <v>0</v>
      </c>
      <c r="I241" s="105">
        <v>0</v>
      </c>
      <c r="J241" s="105">
        <v>0</v>
      </c>
      <c r="K241" s="105">
        <v>6.2663973595297575</v>
      </c>
      <c r="L241" s="105">
        <v>4.6025766750772927</v>
      </c>
      <c r="M241" s="105">
        <v>7.0426319441048628</v>
      </c>
      <c r="N241" s="105">
        <v>6.842389962012585</v>
      </c>
      <c r="O241" s="105">
        <v>7.2612201040345896</v>
      </c>
      <c r="P241" s="105">
        <v>7.4387182602236779</v>
      </c>
      <c r="Q241" s="105">
        <v>7.8419507011622906</v>
      </c>
      <c r="R241" s="105">
        <v>7.3928332890199879</v>
      </c>
      <c r="S241" s="105">
        <v>7.8998703662810295</v>
      </c>
      <c r="T241" s="105">
        <v>7.69006973724587</v>
      </c>
      <c r="U241" s="105">
        <v>7.3911878909812945</v>
      </c>
      <c r="V241" s="105">
        <v>7.4894687130318305</v>
      </c>
      <c r="W241" s="105">
        <v>11.207046379270933</v>
      </c>
      <c r="DA241" s="132" t="s">
        <v>2795</v>
      </c>
    </row>
    <row r="242" spans="1:105" ht="12" customHeight="1" x14ac:dyDescent="0.25">
      <c r="A242" s="106" t="s">
        <v>122</v>
      </c>
      <c r="B242" s="102">
        <v>16.485115568148505</v>
      </c>
      <c r="C242" s="102">
        <v>14.191397649192975</v>
      </c>
      <c r="D242" s="102">
        <v>10.766045594065286</v>
      </c>
      <c r="E242" s="102">
        <v>22.699852759343429</v>
      </c>
      <c r="F242" s="102">
        <v>21.034025926877767</v>
      </c>
      <c r="G242" s="102">
        <v>16.613371933343426</v>
      </c>
      <c r="H242" s="102">
        <v>19.659222185950075</v>
      </c>
      <c r="I242" s="102">
        <v>18.031642489623806</v>
      </c>
      <c r="J242" s="102">
        <v>19.025889405246392</v>
      </c>
      <c r="K242" s="102">
        <v>20.112357155393639</v>
      </c>
      <c r="L242" s="102">
        <v>21.633638216832392</v>
      </c>
      <c r="M242" s="102">
        <v>21.366241217601043</v>
      </c>
      <c r="N242" s="102">
        <v>20.705047395949279</v>
      </c>
      <c r="O242" s="102">
        <v>21.997634214611562</v>
      </c>
      <c r="P242" s="102">
        <v>21.632264111859968</v>
      </c>
      <c r="Q242" s="102">
        <v>22.292932226202307</v>
      </c>
      <c r="R242" s="102">
        <v>22.744042676800625</v>
      </c>
      <c r="S242" s="102">
        <v>22.969421781213473</v>
      </c>
      <c r="T242" s="102">
        <v>22.508272899502863</v>
      </c>
      <c r="U242" s="102">
        <v>23.603369854105708</v>
      </c>
      <c r="V242" s="102">
        <v>22.645077300190263</v>
      </c>
      <c r="W242" s="102">
        <v>21.391282126165084</v>
      </c>
      <c r="DA242" s="131" t="s">
        <v>2796</v>
      </c>
    </row>
    <row r="243" spans="1:105" ht="12" customHeight="1" x14ac:dyDescent="0.25">
      <c r="A243" s="107" t="s">
        <v>121</v>
      </c>
      <c r="B243" s="105">
        <v>0</v>
      </c>
      <c r="C243" s="105">
        <v>0</v>
      </c>
      <c r="D243" s="105">
        <v>0</v>
      </c>
      <c r="E243" s="105">
        <v>0</v>
      </c>
      <c r="F243" s="105">
        <v>0</v>
      </c>
      <c r="G243" s="105">
        <v>0</v>
      </c>
      <c r="H243" s="105">
        <v>0</v>
      </c>
      <c r="I243" s="105">
        <v>0</v>
      </c>
      <c r="J243" s="105">
        <v>0</v>
      </c>
      <c r="K243" s="105">
        <v>0</v>
      </c>
      <c r="L243" s="105">
        <v>0</v>
      </c>
      <c r="M243" s="105">
        <v>17.355430465952093</v>
      </c>
      <c r="N243" s="105">
        <v>16.728722352027656</v>
      </c>
      <c r="O243" s="105">
        <v>17.916221309790302</v>
      </c>
      <c r="P243" s="105">
        <v>17.909986804149714</v>
      </c>
      <c r="Q243" s="105">
        <v>18.573872725245419</v>
      </c>
      <c r="R243" s="105">
        <v>18.921949332257075</v>
      </c>
      <c r="S243" s="105">
        <v>19.096892156527169</v>
      </c>
      <c r="T243" s="105">
        <v>18.745961846764157</v>
      </c>
      <c r="U243" s="105">
        <v>19.522713580648155</v>
      </c>
      <c r="V243" s="105">
        <v>19.635755228409518</v>
      </c>
      <c r="W243" s="105">
        <v>18.876254233634818</v>
      </c>
      <c r="DA243" s="132" t="s">
        <v>2797</v>
      </c>
    </row>
    <row r="244" spans="1:105" ht="12" customHeight="1" x14ac:dyDescent="0.25">
      <c r="A244" s="108" t="s">
        <v>53</v>
      </c>
      <c r="B244" s="99">
        <v>0</v>
      </c>
      <c r="C244" s="99">
        <v>0</v>
      </c>
      <c r="D244" s="99">
        <v>0</v>
      </c>
      <c r="E244" s="99">
        <v>0</v>
      </c>
      <c r="F244" s="99">
        <v>0</v>
      </c>
      <c r="G244" s="99">
        <v>0</v>
      </c>
      <c r="H244" s="99">
        <v>0</v>
      </c>
      <c r="I244" s="99">
        <v>0</v>
      </c>
      <c r="J244" s="99">
        <v>0</v>
      </c>
      <c r="K244" s="99">
        <v>0</v>
      </c>
      <c r="L244" s="99">
        <v>0</v>
      </c>
      <c r="M244" s="99">
        <v>10.361522230694552</v>
      </c>
      <c r="N244" s="99">
        <v>9.6509107830987304</v>
      </c>
      <c r="O244" s="99">
        <v>10.513259958686984</v>
      </c>
      <c r="P244" s="99">
        <v>10.300706487834235</v>
      </c>
      <c r="Q244" s="99">
        <v>10.811490114926372</v>
      </c>
      <c r="R244" s="99">
        <v>10.930297909216995</v>
      </c>
      <c r="S244" s="99">
        <v>10.870876832622493</v>
      </c>
      <c r="T244" s="99">
        <v>11.859100472157992</v>
      </c>
      <c r="U244" s="99">
        <v>11.358508082427319</v>
      </c>
      <c r="V244" s="99">
        <v>11.121795726752275</v>
      </c>
      <c r="W244" s="99">
        <v>10.201274181788811</v>
      </c>
      <c r="DA244" s="63" t="s">
        <v>2798</v>
      </c>
    </row>
    <row r="245" spans="1:105" ht="12" customHeight="1" x14ac:dyDescent="0.25">
      <c r="A245" s="108" t="s">
        <v>52</v>
      </c>
      <c r="B245" s="99">
        <v>0</v>
      </c>
      <c r="C245" s="99">
        <v>0</v>
      </c>
      <c r="D245" s="99">
        <v>0</v>
      </c>
      <c r="E245" s="99">
        <v>0</v>
      </c>
      <c r="F245" s="99">
        <v>0</v>
      </c>
      <c r="G245" s="99">
        <v>0</v>
      </c>
      <c r="H245" s="99">
        <v>0</v>
      </c>
      <c r="I245" s="99">
        <v>0</v>
      </c>
      <c r="J245" s="99">
        <v>0</v>
      </c>
      <c r="K245" s="99">
        <v>0</v>
      </c>
      <c r="L245" s="99">
        <v>0</v>
      </c>
      <c r="M245" s="99">
        <v>6.9939082352575417</v>
      </c>
      <c r="N245" s="99">
        <v>7.0778115689289223</v>
      </c>
      <c r="O245" s="99">
        <v>7.4029613511033201</v>
      </c>
      <c r="P245" s="99">
        <v>7.6092803163154787</v>
      </c>
      <c r="Q245" s="99">
        <v>7.7623826103190465</v>
      </c>
      <c r="R245" s="99">
        <v>7.9916514230400812</v>
      </c>
      <c r="S245" s="99">
        <v>8.2260153239046723</v>
      </c>
      <c r="T245" s="99">
        <v>6.8868613746061662</v>
      </c>
      <c r="U245" s="99">
        <v>8.1642054982208361</v>
      </c>
      <c r="V245" s="99">
        <v>8.5139595016572471</v>
      </c>
      <c r="W245" s="99">
        <v>8.6749800518460098</v>
      </c>
      <c r="DA245" s="63" t="s">
        <v>2799</v>
      </c>
    </row>
    <row r="246" spans="1:105" ht="12" customHeight="1" x14ac:dyDescent="0.25">
      <c r="A246" s="121" t="s">
        <v>54</v>
      </c>
      <c r="B246" s="123">
        <v>8.0584745040964005</v>
      </c>
      <c r="C246" s="123">
        <v>8.0395051309082195</v>
      </c>
      <c r="D246" s="123">
        <v>8.2331060890801915</v>
      </c>
      <c r="E246" s="123">
        <v>12.222898626801811</v>
      </c>
      <c r="F246" s="123">
        <v>11.861742578447199</v>
      </c>
      <c r="G246" s="123">
        <v>10.783219370434709</v>
      </c>
      <c r="H246" s="123">
        <v>11.432144144114401</v>
      </c>
      <c r="I246" s="123">
        <v>11.361995300416513</v>
      </c>
      <c r="J246" s="123">
        <v>11.816250688523835</v>
      </c>
      <c r="K246" s="123">
        <v>12.061211899342146</v>
      </c>
      <c r="L246" s="123">
        <v>12.610306350301524</v>
      </c>
      <c r="M246" s="123">
        <v>12.004982207306663</v>
      </c>
      <c r="N246" s="123">
        <v>11.935544091576647</v>
      </c>
      <c r="O246" s="123">
        <v>11.572597940056642</v>
      </c>
      <c r="P246" s="123">
        <v>11.226676202603798</v>
      </c>
      <c r="Q246" s="123">
        <v>11.16931682098417</v>
      </c>
      <c r="R246" s="123">
        <v>11.361892120761517</v>
      </c>
      <c r="S246" s="123">
        <v>11.470095483517163</v>
      </c>
      <c r="T246" s="123">
        <v>11.697347591304988</v>
      </c>
      <c r="U246" s="123">
        <v>12.064796422050318</v>
      </c>
      <c r="V246" s="123">
        <v>11.548186391814543</v>
      </c>
      <c r="W246" s="123">
        <v>11.246936079377067</v>
      </c>
      <c r="DA246" s="130" t="s">
        <v>2800</v>
      </c>
    </row>
    <row r="247" spans="1:105" ht="12" customHeight="1" x14ac:dyDescent="0.25">
      <c r="A247" s="97" t="s">
        <v>50</v>
      </c>
      <c r="B247" s="99">
        <v>8.2978808086807074</v>
      </c>
      <c r="C247" s="99">
        <v>8.4810072626148632</v>
      </c>
      <c r="D247" s="99">
        <v>9.1831082826279502</v>
      </c>
      <c r="E247" s="99">
        <v>12.188761162169296</v>
      </c>
      <c r="F247" s="99">
        <v>12.214420402143459</v>
      </c>
      <c r="G247" s="99">
        <v>11.919621147031775</v>
      </c>
      <c r="H247" s="99">
        <v>12.079822010679408</v>
      </c>
      <c r="I247" s="99">
        <v>12.577789478942211</v>
      </c>
      <c r="J247" s="99">
        <v>12.963131733510798</v>
      </c>
      <c r="K247" s="99">
        <v>13.367306568037465</v>
      </c>
      <c r="L247" s="99">
        <v>13.536242951523464</v>
      </c>
      <c r="M247" s="99">
        <v>12.947865157900662</v>
      </c>
      <c r="N247" s="99">
        <v>12.961225974786899</v>
      </c>
      <c r="O247" s="99">
        <v>12.412464351704674</v>
      </c>
      <c r="P247" s="99">
        <v>12.278823672014868</v>
      </c>
      <c r="Q247" s="99">
        <v>12.199428110274848</v>
      </c>
      <c r="R247" s="99">
        <v>12.358402003699759</v>
      </c>
      <c r="S247" s="99">
        <v>12.457607543796509</v>
      </c>
      <c r="T247" s="99">
        <v>12.800858022377136</v>
      </c>
      <c r="U247" s="99">
        <v>13.348176375036703</v>
      </c>
      <c r="V247" s="99">
        <v>12.632439929264908</v>
      </c>
      <c r="W247" s="99">
        <v>12.177383932446967</v>
      </c>
      <c r="DA247" s="63" t="s">
        <v>2801</v>
      </c>
    </row>
    <row r="248" spans="1:105" ht="12" customHeight="1" x14ac:dyDescent="0.25">
      <c r="A248" s="109" t="s">
        <v>120</v>
      </c>
      <c r="B248" s="110">
        <v>6.7347534207662605</v>
      </c>
      <c r="C248" s="110">
        <v>5.8236482560861367</v>
      </c>
      <c r="D248" s="110">
        <v>4.5746207888466177</v>
      </c>
      <c r="E248" s="110">
        <v>12.309675724876513</v>
      </c>
      <c r="F248" s="110">
        <v>11.117723339674619</v>
      </c>
      <c r="G248" s="110">
        <v>8.5868542954932376</v>
      </c>
      <c r="H248" s="110">
        <v>10.285532902355678</v>
      </c>
      <c r="I248" s="110">
        <v>9.3435693593501021</v>
      </c>
      <c r="J248" s="110">
        <v>9.9365943291519336</v>
      </c>
      <c r="K248" s="110">
        <v>10.018387013256929</v>
      </c>
      <c r="L248" s="110">
        <v>11.176162474127867</v>
      </c>
      <c r="M248" s="110">
        <v>10.226004592832835</v>
      </c>
      <c r="N248" s="110">
        <v>9.9351592059526599</v>
      </c>
      <c r="O248" s="110">
        <v>10.112205132201534</v>
      </c>
      <c r="P248" s="110">
        <v>9.4253929976349919</v>
      </c>
      <c r="Q248" s="110">
        <v>9.3868833421192868</v>
      </c>
      <c r="R248" s="110">
        <v>9.5924341263373201</v>
      </c>
      <c r="S248" s="110">
        <v>9.6779164208724247</v>
      </c>
      <c r="T248" s="110">
        <v>9.5363957414447551</v>
      </c>
      <c r="U248" s="110">
        <v>9.425480161579463</v>
      </c>
      <c r="V248" s="110">
        <v>9.3111041240704129</v>
      </c>
      <c r="W248" s="110">
        <v>9.1342769760394624</v>
      </c>
      <c r="DA248" s="60" t="s">
        <v>2802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98.4856213473943</v>
      </c>
      <c r="C250" s="118">
        <f t="shared" si="115"/>
        <v>121.28514447612369</v>
      </c>
      <c r="D250" s="118">
        <f t="shared" si="115"/>
        <v>126.67193258786415</v>
      </c>
      <c r="E250" s="118">
        <f t="shared" si="115"/>
        <v>129.03024283071221</v>
      </c>
      <c r="F250" s="118">
        <f t="shared" si="115"/>
        <v>123.239207599628</v>
      </c>
      <c r="G250" s="118">
        <f t="shared" si="115"/>
        <v>121.22128625548204</v>
      </c>
      <c r="H250" s="118">
        <f t="shared" si="115"/>
        <v>136.12225973308631</v>
      </c>
      <c r="I250" s="118">
        <f t="shared" si="115"/>
        <v>130.53714813421723</v>
      </c>
      <c r="J250" s="118">
        <f t="shared" si="115"/>
        <v>128.46427268954878</v>
      </c>
      <c r="K250" s="118">
        <f t="shared" si="115"/>
        <v>125.5562522615824</v>
      </c>
      <c r="L250" s="118">
        <f t="shared" si="115"/>
        <v>108.01601339481195</v>
      </c>
      <c r="M250" s="118">
        <f t="shared" si="115"/>
        <v>138.76251031853221</v>
      </c>
      <c r="N250" s="118">
        <f t="shared" si="115"/>
        <v>134.3500416153073</v>
      </c>
      <c r="O250" s="118">
        <f t="shared" si="115"/>
        <v>142.08801409108636</v>
      </c>
      <c r="P250" s="118">
        <f t="shared" si="115"/>
        <v>130.49912903702051</v>
      </c>
      <c r="Q250" s="118">
        <f t="shared" si="115"/>
        <v>137.76788381085694</v>
      </c>
      <c r="R250" s="118">
        <f t="shared" ref="R250:V250" si="116">R251+R254+R256+R265</f>
        <v>135.14349857480877</v>
      </c>
      <c r="S250" s="118">
        <f t="shared" si="116"/>
        <v>141.57682137695019</v>
      </c>
      <c r="T250" s="118">
        <f t="shared" si="116"/>
        <v>169.0555201059029</v>
      </c>
      <c r="U250" s="118">
        <f t="shared" si="116"/>
        <v>142.86987450310889</v>
      </c>
      <c r="V250" s="118">
        <f t="shared" si="116"/>
        <v>142.54672607561764</v>
      </c>
      <c r="W250" s="118">
        <f t="shared" ref="W250" si="117">W251+W254+W256+W265</f>
        <v>209.03314502233681</v>
      </c>
      <c r="DA250" s="129" t="s">
        <v>2953</v>
      </c>
    </row>
    <row r="251" spans="1:105" ht="12" customHeight="1" x14ac:dyDescent="0.25">
      <c r="A251" s="121" t="s">
        <v>57</v>
      </c>
      <c r="B251" s="123">
        <f t="shared" ref="B251:Q251" si="118">SUM(B252:B253)</f>
        <v>84.735387564656335</v>
      </c>
      <c r="C251" s="123">
        <f t="shared" si="118"/>
        <v>106.43954419632293</v>
      </c>
      <c r="D251" s="123">
        <f t="shared" si="118"/>
        <v>110.97726413951797</v>
      </c>
      <c r="E251" s="123">
        <f t="shared" si="118"/>
        <v>108.7674712720772</v>
      </c>
      <c r="F251" s="123">
        <f t="shared" si="118"/>
        <v>103.40108218878107</v>
      </c>
      <c r="G251" s="123">
        <f t="shared" si="118"/>
        <v>103.013402378021</v>
      </c>
      <c r="H251" s="123">
        <f t="shared" si="118"/>
        <v>116.17772299440458</v>
      </c>
      <c r="I251" s="123">
        <f t="shared" si="118"/>
        <v>110.56725571461622</v>
      </c>
      <c r="J251" s="123">
        <f t="shared" si="118"/>
        <v>108.26578691528911</v>
      </c>
      <c r="K251" s="123">
        <f t="shared" si="118"/>
        <v>105.35900059493611</v>
      </c>
      <c r="L251" s="123">
        <f t="shared" si="118"/>
        <v>90.163763508794432</v>
      </c>
      <c r="M251" s="123">
        <f t="shared" si="118"/>
        <v>117.01286848198718</v>
      </c>
      <c r="N251" s="123">
        <f t="shared" si="118"/>
        <v>113.47251804606653</v>
      </c>
      <c r="O251" s="123">
        <f t="shared" si="118"/>
        <v>120.1291395715712</v>
      </c>
      <c r="P251" s="123">
        <f t="shared" si="118"/>
        <v>108.68280810950597</v>
      </c>
      <c r="Q251" s="123">
        <f t="shared" si="118"/>
        <v>114.93142349845776</v>
      </c>
      <c r="R251" s="123">
        <f t="shared" ref="R251:V251" si="119">SUM(R252:R253)</f>
        <v>113.2616338807172</v>
      </c>
      <c r="S251" s="123">
        <f t="shared" si="119"/>
        <v>118.84322897321599</v>
      </c>
      <c r="T251" s="123">
        <f t="shared" si="119"/>
        <v>143.79514386894581</v>
      </c>
      <c r="U251" s="123">
        <f t="shared" si="119"/>
        <v>119.69910364288529</v>
      </c>
      <c r="V251" s="123">
        <f t="shared" si="119"/>
        <v>119.767779229327</v>
      </c>
      <c r="W251" s="123">
        <f t="shared" ref="W251" si="120">SUM(W252:W253)</f>
        <v>179.35095014587847</v>
      </c>
      <c r="DA251" s="130" t="s">
        <v>2954</v>
      </c>
    </row>
    <row r="252" spans="1:105" ht="12" customHeight="1" x14ac:dyDescent="0.25">
      <c r="A252" s="97" t="s">
        <v>216</v>
      </c>
      <c r="B252" s="99">
        <v>83.057139948482444</v>
      </c>
      <c r="C252" s="99">
        <v>104.32886182069223</v>
      </c>
      <c r="D252" s="99">
        <v>108.79915847652848</v>
      </c>
      <c r="E252" s="99">
        <v>106.63447753980739</v>
      </c>
      <c r="F252" s="99">
        <v>101.40731441500553</v>
      </c>
      <c r="G252" s="99">
        <v>101.05704194941494</v>
      </c>
      <c r="H252" s="99">
        <v>113.98046170151092</v>
      </c>
      <c r="I252" s="99">
        <v>108.53026881029696</v>
      </c>
      <c r="J252" s="99">
        <v>106.29125656524646</v>
      </c>
      <c r="K252" s="99">
        <v>103.46405464606987</v>
      </c>
      <c r="L252" s="99">
        <v>88.538569268146247</v>
      </c>
      <c r="M252" s="99">
        <v>114.95589292070417</v>
      </c>
      <c r="N252" s="99">
        <v>111.49660533983193</v>
      </c>
      <c r="O252" s="99">
        <v>118.07386122466086</v>
      </c>
      <c r="P252" s="99">
        <v>106.88559707343255</v>
      </c>
      <c r="Q252" s="99">
        <v>113.0653466833038</v>
      </c>
      <c r="R252" s="99">
        <v>111.43343037637334</v>
      </c>
      <c r="S252" s="99">
        <v>116.94314987338372</v>
      </c>
      <c r="T252" s="99">
        <v>141.463190540243</v>
      </c>
      <c r="U252" s="99">
        <v>117.79885004429809</v>
      </c>
      <c r="V252" s="99">
        <v>117.86984792582969</v>
      </c>
      <c r="W252" s="99">
        <v>176.57561259744048</v>
      </c>
      <c r="DA252" s="63" t="s">
        <v>2955</v>
      </c>
    </row>
    <row r="253" spans="1:105" ht="12" customHeight="1" x14ac:dyDescent="0.25">
      <c r="A253" s="97" t="s">
        <v>53</v>
      </c>
      <c r="B253" s="99">
        <v>1.6782476161738906</v>
      </c>
      <c r="C253" s="99">
        <v>2.1106823756307032</v>
      </c>
      <c r="D253" s="99">
        <v>2.1781056629895006</v>
      </c>
      <c r="E253" s="99">
        <v>2.132993732269814</v>
      </c>
      <c r="F253" s="99">
        <v>1.9937677737755508</v>
      </c>
      <c r="G253" s="99">
        <v>1.9563604286060647</v>
      </c>
      <c r="H253" s="99">
        <v>2.1972612928936526</v>
      </c>
      <c r="I253" s="99">
        <v>2.036986904319261</v>
      </c>
      <c r="J253" s="99">
        <v>1.9745303500426514</v>
      </c>
      <c r="K253" s="99">
        <v>1.894945948866237</v>
      </c>
      <c r="L253" s="99">
        <v>1.6251942406481894</v>
      </c>
      <c r="M253" s="99">
        <v>2.0569755612830138</v>
      </c>
      <c r="N253" s="99">
        <v>1.9759127062345938</v>
      </c>
      <c r="O253" s="99">
        <v>2.0552783469103479</v>
      </c>
      <c r="P253" s="99">
        <v>1.7972110360734175</v>
      </c>
      <c r="Q253" s="99">
        <v>1.8660768151539637</v>
      </c>
      <c r="R253" s="99">
        <v>1.8282035043438563</v>
      </c>
      <c r="S253" s="99">
        <v>1.9000790998322625</v>
      </c>
      <c r="T253" s="99">
        <v>2.33195332870282</v>
      </c>
      <c r="U253" s="99">
        <v>1.900253598587204</v>
      </c>
      <c r="V253" s="99">
        <v>1.8979313034973162</v>
      </c>
      <c r="W253" s="99">
        <v>2.7753375484380007</v>
      </c>
      <c r="DA253" s="63" t="s">
        <v>2956</v>
      </c>
    </row>
    <row r="254" spans="1:105" ht="12" customHeight="1" x14ac:dyDescent="0.25">
      <c r="A254" s="121" t="s">
        <v>92</v>
      </c>
      <c r="B254" s="123">
        <f t="shared" ref="B254:W254" si="121">B255</f>
        <v>1.6747214684951616E-3</v>
      </c>
      <c r="C254" s="123">
        <f t="shared" si="121"/>
        <v>1.849973680624664E-3</v>
      </c>
      <c r="D254" s="123">
        <f t="shared" si="121"/>
        <v>2.1985544047625136E-3</v>
      </c>
      <c r="E254" s="123">
        <f t="shared" si="121"/>
        <v>2.6754360876799993E-3</v>
      </c>
      <c r="F254" s="123">
        <f t="shared" si="121"/>
        <v>3.7183416160834265E-3</v>
      </c>
      <c r="G254" s="123">
        <f t="shared" si="121"/>
        <v>4.730125493707475E-3</v>
      </c>
      <c r="H254" s="123">
        <f t="shared" si="121"/>
        <v>7.020465364203636E-3</v>
      </c>
      <c r="I254" s="123">
        <f t="shared" si="121"/>
        <v>6.7909005197871516E-3</v>
      </c>
      <c r="J254" s="123">
        <f t="shared" si="121"/>
        <v>7.5831699497848947E-3</v>
      </c>
      <c r="K254" s="123">
        <f t="shared" si="121"/>
        <v>8.969903961030052E-3</v>
      </c>
      <c r="L254" s="123">
        <f t="shared" si="121"/>
        <v>1.7879177412363455E-2</v>
      </c>
      <c r="M254" s="123">
        <f t="shared" si="121"/>
        <v>8.3342781470011149E-3</v>
      </c>
      <c r="N254" s="123">
        <f t="shared" si="121"/>
        <v>1.0378567920902195E-2</v>
      </c>
      <c r="O254" s="123">
        <f t="shared" si="121"/>
        <v>2.892032072437737E-2</v>
      </c>
      <c r="P254" s="123">
        <f t="shared" si="121"/>
        <v>5.2590320722670059E-2</v>
      </c>
      <c r="Q254" s="123">
        <f t="shared" si="121"/>
        <v>0.13463115581039223</v>
      </c>
      <c r="R254" s="123">
        <f t="shared" si="121"/>
        <v>8.2973578077677898E-2</v>
      </c>
      <c r="S254" s="123">
        <f t="shared" si="121"/>
        <v>0.10630690680115085</v>
      </c>
      <c r="T254" s="123">
        <f t="shared" si="121"/>
        <v>0.15909479072016897</v>
      </c>
      <c r="U254" s="123">
        <f t="shared" si="121"/>
        <v>0.27626988119506368</v>
      </c>
      <c r="V254" s="123">
        <f t="shared" si="121"/>
        <v>0.19023771744022847</v>
      </c>
      <c r="W254" s="123">
        <f t="shared" si="121"/>
        <v>0.24544747752113047</v>
      </c>
      <c r="DA254" s="130" t="s">
        <v>2957</v>
      </c>
    </row>
    <row r="255" spans="1:105" ht="12" customHeight="1" x14ac:dyDescent="0.25">
      <c r="A255" s="97" t="s">
        <v>53</v>
      </c>
      <c r="B255" s="99">
        <f>RES_hhdet_tess!B48</f>
        <v>1.6747214684951616E-3</v>
      </c>
      <c r="C255" s="99">
        <f>RES_hhdet_tess!C48</f>
        <v>1.849973680624664E-3</v>
      </c>
      <c r="D255" s="99">
        <f>RES_hhdet_tess!D48</f>
        <v>2.1985544047625136E-3</v>
      </c>
      <c r="E255" s="99">
        <f>RES_hhdet_tess!E48</f>
        <v>2.6754360876799993E-3</v>
      </c>
      <c r="F255" s="99">
        <f>RES_hhdet_tess!F48</f>
        <v>3.7183416160834265E-3</v>
      </c>
      <c r="G255" s="99">
        <f>RES_hhdet_tess!G48</f>
        <v>4.730125493707475E-3</v>
      </c>
      <c r="H255" s="99">
        <f>RES_hhdet_tess!H48</f>
        <v>7.020465364203636E-3</v>
      </c>
      <c r="I255" s="99">
        <f>RES_hhdet_tess!I48</f>
        <v>6.7909005197871516E-3</v>
      </c>
      <c r="J255" s="99">
        <f>RES_hhdet_tess!J48</f>
        <v>7.5831699497848947E-3</v>
      </c>
      <c r="K255" s="99">
        <f>RES_hhdet_tess!K48</f>
        <v>8.969903961030052E-3</v>
      </c>
      <c r="L255" s="99">
        <f>RES_hhdet_tess!L48</f>
        <v>1.7879177412363455E-2</v>
      </c>
      <c r="M255" s="99">
        <f>RES_hhdet_tess!M48</f>
        <v>8.3342781470011149E-3</v>
      </c>
      <c r="N255" s="99">
        <f>RES_hhdet_tess!N48</f>
        <v>1.0378567920902195E-2</v>
      </c>
      <c r="O255" s="99">
        <f>RES_hhdet_tess!O48</f>
        <v>2.892032072437737E-2</v>
      </c>
      <c r="P255" s="99">
        <f>RES_hhdet_tess!P48</f>
        <v>5.2590320722670059E-2</v>
      </c>
      <c r="Q255" s="99">
        <f>RES_hhdet_tess!Q48</f>
        <v>0.13463115581039223</v>
      </c>
      <c r="R255" s="99">
        <f>RES_hhdet_tess!R48</f>
        <v>8.2973578077677898E-2</v>
      </c>
      <c r="S255" s="99">
        <f>RES_hhdet_tess!S48</f>
        <v>0.10630690680115085</v>
      </c>
      <c r="T255" s="99">
        <f>RES_hhdet_tess!T48</f>
        <v>0.15909479072016897</v>
      </c>
      <c r="U255" s="99">
        <f>RES_hhdet_tess!U48</f>
        <v>0.27626988119506368</v>
      </c>
      <c r="V255" s="99">
        <f>RES_hhdet_tess!V48</f>
        <v>0.19023771744022847</v>
      </c>
      <c r="W255" s="99">
        <f>RES_hhdet_tess!W48</f>
        <v>0.24544747752113047</v>
      </c>
      <c r="DA255" s="63" t="s">
        <v>2958</v>
      </c>
    </row>
    <row r="256" spans="1:105" ht="12" customHeight="1" x14ac:dyDescent="0.25">
      <c r="A256" s="121" t="s">
        <v>55</v>
      </c>
      <c r="B256" s="123">
        <v>8.8681578791364366</v>
      </c>
      <c r="C256" s="123">
        <v>9.9741378316470541</v>
      </c>
      <c r="D256" s="123">
        <v>10.701421165998882</v>
      </c>
      <c r="E256" s="123">
        <v>12.500255721868152</v>
      </c>
      <c r="F256" s="123">
        <v>12.25426812862616</v>
      </c>
      <c r="G256" s="123">
        <v>11.351038744199709</v>
      </c>
      <c r="H256" s="123">
        <v>12.554928492392794</v>
      </c>
      <c r="I256" s="123">
        <v>12.645559827977355</v>
      </c>
      <c r="J256" s="123">
        <v>12.56005489813781</v>
      </c>
      <c r="K256" s="123">
        <v>12.381820169053796</v>
      </c>
      <c r="L256" s="123">
        <v>9.6126160308359321</v>
      </c>
      <c r="M256" s="123">
        <v>14.003116670760566</v>
      </c>
      <c r="N256" s="123">
        <v>13.178547367775421</v>
      </c>
      <c r="O256" s="123">
        <v>14.376187110284288</v>
      </c>
      <c r="P256" s="123">
        <v>14.452137520096603</v>
      </c>
      <c r="Q256" s="123">
        <v>15.425444615607665</v>
      </c>
      <c r="R256" s="123">
        <v>14.390958835152491</v>
      </c>
      <c r="S256" s="123">
        <v>15.115967854719981</v>
      </c>
      <c r="T256" s="123">
        <v>17.437326525432287</v>
      </c>
      <c r="U256" s="123">
        <v>14.970118111603034</v>
      </c>
      <c r="V256" s="123">
        <v>14.914660043947171</v>
      </c>
      <c r="W256" s="123">
        <v>21.958665683148059</v>
      </c>
      <c r="DA256" s="130" t="s">
        <v>2959</v>
      </c>
    </row>
    <row r="257" spans="1:105" ht="12" customHeight="1" x14ac:dyDescent="0.25">
      <c r="A257" s="97" t="s">
        <v>138</v>
      </c>
      <c r="B257" s="99">
        <v>8.8261745195204782</v>
      </c>
      <c r="C257" s="99">
        <v>10.009105347432225</v>
      </c>
      <c r="D257" s="99">
        <v>10.812865718424899</v>
      </c>
      <c r="E257" s="99">
        <v>12.453751115340884</v>
      </c>
      <c r="F257" s="99">
        <v>12.227766350344544</v>
      </c>
      <c r="G257" s="99">
        <v>11.370401509078416</v>
      </c>
      <c r="H257" s="99">
        <v>12.552571197877608</v>
      </c>
      <c r="I257" s="99">
        <v>12.671495537912698</v>
      </c>
      <c r="J257" s="99">
        <v>12.566551228226063</v>
      </c>
      <c r="K257" s="99">
        <v>12.364254235628076</v>
      </c>
      <c r="L257" s="99">
        <v>9.4924835615698573</v>
      </c>
      <c r="M257" s="99">
        <v>14.006697530075957</v>
      </c>
      <c r="N257" s="99">
        <v>13.162462888366035</v>
      </c>
      <c r="O257" s="99">
        <v>14.365725169238509</v>
      </c>
      <c r="P257" s="99">
        <v>14.442068165876899</v>
      </c>
      <c r="Q257" s="99">
        <v>15.432633744661661</v>
      </c>
      <c r="R257" s="99">
        <v>14.353746078851396</v>
      </c>
      <c r="S257" s="99">
        <v>15.097867971541115</v>
      </c>
      <c r="T257" s="99">
        <v>17.494401466538193</v>
      </c>
      <c r="U257" s="99">
        <v>14.927054112392225</v>
      </c>
      <c r="V257" s="99">
        <v>14.85655485268112</v>
      </c>
      <c r="W257" s="99">
        <v>22.131876920715314</v>
      </c>
      <c r="DA257" s="63" t="s">
        <v>2960</v>
      </c>
    </row>
    <row r="258" spans="1:105" ht="12" customHeight="1" x14ac:dyDescent="0.25">
      <c r="A258" s="97" t="s">
        <v>137</v>
      </c>
      <c r="B258" s="99">
        <v>0</v>
      </c>
      <c r="C258" s="99">
        <v>0</v>
      </c>
      <c r="D258" s="99">
        <v>0</v>
      </c>
      <c r="E258" s="99">
        <v>0</v>
      </c>
      <c r="F258" s="99">
        <v>0</v>
      </c>
      <c r="G258" s="99">
        <v>0</v>
      </c>
      <c r="H258" s="99">
        <v>0</v>
      </c>
      <c r="I258" s="99">
        <v>0</v>
      </c>
      <c r="J258" s="99">
        <v>0</v>
      </c>
      <c r="K258" s="99">
        <v>12.364256896143571</v>
      </c>
      <c r="L258" s="99">
        <v>9.4923980332204412</v>
      </c>
      <c r="M258" s="99">
        <v>14.007108588983389</v>
      </c>
      <c r="N258" s="99">
        <v>13.16475546850023</v>
      </c>
      <c r="O258" s="99">
        <v>14.344184463962224</v>
      </c>
      <c r="P258" s="99">
        <v>14.429729200990877</v>
      </c>
      <c r="Q258" s="99">
        <v>15.423399260195335</v>
      </c>
      <c r="R258" s="99">
        <v>14.345871167855504</v>
      </c>
      <c r="S258" s="99">
        <v>15.08597970640462</v>
      </c>
      <c r="T258" s="99">
        <v>17.447007528232341</v>
      </c>
      <c r="U258" s="99">
        <v>14.912991457160189</v>
      </c>
      <c r="V258" s="99">
        <v>14.840740778415967</v>
      </c>
      <c r="W258" s="99">
        <v>22.049747909933142</v>
      </c>
      <c r="DA258" s="63" t="s">
        <v>2961</v>
      </c>
    </row>
    <row r="259" spans="1:105" ht="12" customHeight="1" x14ac:dyDescent="0.25">
      <c r="A259" s="100" t="s">
        <v>216</v>
      </c>
      <c r="B259" s="102">
        <v>0</v>
      </c>
      <c r="C259" s="102">
        <v>0</v>
      </c>
      <c r="D259" s="102">
        <v>0</v>
      </c>
      <c r="E259" s="102">
        <v>0</v>
      </c>
      <c r="F259" s="102">
        <v>0</v>
      </c>
      <c r="G259" s="102">
        <v>0</v>
      </c>
      <c r="H259" s="102">
        <v>0</v>
      </c>
      <c r="I259" s="102">
        <v>0</v>
      </c>
      <c r="J259" s="102">
        <v>0</v>
      </c>
      <c r="K259" s="102">
        <v>6.09785953661381</v>
      </c>
      <c r="L259" s="102">
        <v>4.8898213581431493</v>
      </c>
      <c r="M259" s="102">
        <v>6.9644766448785234</v>
      </c>
      <c r="N259" s="102">
        <v>6.3223655064876443</v>
      </c>
      <c r="O259" s="102">
        <v>7.0829643599276331</v>
      </c>
      <c r="P259" s="102">
        <v>6.991010940767203</v>
      </c>
      <c r="Q259" s="102">
        <v>7.5814485590330474</v>
      </c>
      <c r="R259" s="102">
        <v>6.9530378788355147</v>
      </c>
      <c r="S259" s="102">
        <v>7.186109340123588</v>
      </c>
      <c r="T259" s="102">
        <v>9.7569377909864716</v>
      </c>
      <c r="U259" s="102">
        <v>7.5218035661788916</v>
      </c>
      <c r="V259" s="102">
        <v>7.3512720653841352</v>
      </c>
      <c r="W259" s="102">
        <v>10.842701530662213</v>
      </c>
      <c r="DA259" s="131" t="s">
        <v>2962</v>
      </c>
    </row>
    <row r="260" spans="1:105" ht="12" customHeight="1" x14ac:dyDescent="0.25">
      <c r="A260" s="103" t="s">
        <v>52</v>
      </c>
      <c r="B260" s="105">
        <v>0</v>
      </c>
      <c r="C260" s="105">
        <v>0</v>
      </c>
      <c r="D260" s="105">
        <v>0</v>
      </c>
      <c r="E260" s="105">
        <v>0</v>
      </c>
      <c r="F260" s="105">
        <v>0</v>
      </c>
      <c r="G260" s="105">
        <v>0</v>
      </c>
      <c r="H260" s="105">
        <v>0</v>
      </c>
      <c r="I260" s="105">
        <v>0</v>
      </c>
      <c r="J260" s="105">
        <v>0</v>
      </c>
      <c r="K260" s="105">
        <v>6.2663973595297575</v>
      </c>
      <c r="L260" s="105">
        <v>4.6025766750772927</v>
      </c>
      <c r="M260" s="105">
        <v>7.0426319441048628</v>
      </c>
      <c r="N260" s="105">
        <v>6.842389962012585</v>
      </c>
      <c r="O260" s="105">
        <v>7.2612201040345896</v>
      </c>
      <c r="P260" s="105">
        <v>7.4387182602236779</v>
      </c>
      <c r="Q260" s="105">
        <v>7.8419507011622906</v>
      </c>
      <c r="R260" s="105">
        <v>7.3928332890199879</v>
      </c>
      <c r="S260" s="105">
        <v>7.8998703662810295</v>
      </c>
      <c r="T260" s="105">
        <v>7.69006973724587</v>
      </c>
      <c r="U260" s="105">
        <v>7.3911878909812945</v>
      </c>
      <c r="V260" s="105">
        <v>7.4894687130318305</v>
      </c>
      <c r="W260" s="105">
        <v>11.207046379270933</v>
      </c>
      <c r="DA260" s="132" t="s">
        <v>2963</v>
      </c>
    </row>
    <row r="261" spans="1:105" ht="12" customHeight="1" x14ac:dyDescent="0.25">
      <c r="A261" s="106" t="s">
        <v>122</v>
      </c>
      <c r="B261" s="102">
        <v>10.195575267912693</v>
      </c>
      <c r="C261" s="102">
        <v>8.8175007116649269</v>
      </c>
      <c r="D261" s="102">
        <v>6.7233614424063113</v>
      </c>
      <c r="E261" s="102">
        <v>14.260145994762459</v>
      </c>
      <c r="F261" s="102">
        <v>13.301474191459612</v>
      </c>
      <c r="G261" s="102">
        <v>10.583068695550603</v>
      </c>
      <c r="H261" s="102">
        <v>12.646805154706914</v>
      </c>
      <c r="I261" s="102">
        <v>11.652473718414186</v>
      </c>
      <c r="J261" s="102">
        <v>12.314732959278789</v>
      </c>
      <c r="K261" s="102">
        <v>13.040517418307429</v>
      </c>
      <c r="L261" s="102">
        <v>14.047131053511887</v>
      </c>
      <c r="M261" s="102">
        <v>13.878057216626706</v>
      </c>
      <c r="N261" s="102">
        <v>13.681888462680325</v>
      </c>
      <c r="O261" s="102">
        <v>14.692157541852971</v>
      </c>
      <c r="P261" s="102">
        <v>14.677469774730179</v>
      </c>
      <c r="Q261" s="102">
        <v>15.155573692119528</v>
      </c>
      <c r="R261" s="102">
        <v>15.474499467798198</v>
      </c>
      <c r="S261" s="102">
        <v>15.691964381797691</v>
      </c>
      <c r="T261" s="102">
        <v>15.398206287665971</v>
      </c>
      <c r="U261" s="102">
        <v>16.633858789790509</v>
      </c>
      <c r="V261" s="102">
        <v>17.068228836428581</v>
      </c>
      <c r="W261" s="102">
        <v>16.658358233054948</v>
      </c>
      <c r="DA261" s="131" t="s">
        <v>2964</v>
      </c>
    </row>
    <row r="262" spans="1:105" ht="12" customHeight="1" x14ac:dyDescent="0.25">
      <c r="A262" s="107" t="s">
        <v>121</v>
      </c>
      <c r="B262" s="105">
        <v>0</v>
      </c>
      <c r="C262" s="105">
        <v>0</v>
      </c>
      <c r="D262" s="105">
        <v>0</v>
      </c>
      <c r="E262" s="105">
        <v>0</v>
      </c>
      <c r="F262" s="105">
        <v>0</v>
      </c>
      <c r="G262" s="105">
        <v>0</v>
      </c>
      <c r="H262" s="105">
        <v>0</v>
      </c>
      <c r="I262" s="105">
        <v>0</v>
      </c>
      <c r="J262" s="105">
        <v>0</v>
      </c>
      <c r="K262" s="105">
        <v>0</v>
      </c>
      <c r="L262" s="105">
        <v>0</v>
      </c>
      <c r="M262" s="105">
        <v>13.908197094691431</v>
      </c>
      <c r="N262" s="105">
        <v>13.607975729901153</v>
      </c>
      <c r="O262" s="105">
        <v>14.639170690463473</v>
      </c>
      <c r="P262" s="105">
        <v>14.766103277396953</v>
      </c>
      <c r="Q262" s="105">
        <v>15.275128194918077</v>
      </c>
      <c r="R262" s="105">
        <v>15.58800364020353</v>
      </c>
      <c r="S262" s="105">
        <v>15.776453379333198</v>
      </c>
      <c r="T262" s="105">
        <v>15.353533033381316</v>
      </c>
      <c r="U262" s="105">
        <v>16.541237799070053</v>
      </c>
      <c r="V262" s="105">
        <v>17.01834070935168</v>
      </c>
      <c r="W262" s="105">
        <v>16.672988295943028</v>
      </c>
      <c r="DA262" s="132" t="s">
        <v>2965</v>
      </c>
    </row>
    <row r="263" spans="1:105" ht="12" customHeight="1" x14ac:dyDescent="0.25">
      <c r="A263" s="108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6.9142888594338885</v>
      </c>
      <c r="N263" s="99">
        <v>6.5301641609722321</v>
      </c>
      <c r="O263" s="99">
        <v>7.2362093393601548</v>
      </c>
      <c r="P263" s="99">
        <v>7.1568229610814749</v>
      </c>
      <c r="Q263" s="99">
        <v>7.5127455845990276</v>
      </c>
      <c r="R263" s="99">
        <v>7.5963522171634503</v>
      </c>
      <c r="S263" s="99">
        <v>7.5504380554285255</v>
      </c>
      <c r="T263" s="99">
        <v>8.466671658775148</v>
      </c>
      <c r="U263" s="99">
        <v>8.3770323008492173</v>
      </c>
      <c r="V263" s="99">
        <v>8.5043812076944274</v>
      </c>
      <c r="W263" s="99">
        <v>7.9980082440970177</v>
      </c>
      <c r="DA263" s="63" t="s">
        <v>2966</v>
      </c>
    </row>
    <row r="264" spans="1:105" ht="12" customHeight="1" x14ac:dyDescent="0.25">
      <c r="A264" s="108" t="s">
        <v>52</v>
      </c>
      <c r="B264" s="99">
        <v>0</v>
      </c>
      <c r="C264" s="99">
        <v>0</v>
      </c>
      <c r="D264" s="99">
        <v>0</v>
      </c>
      <c r="E264" s="99">
        <v>0</v>
      </c>
      <c r="F264" s="99">
        <v>0</v>
      </c>
      <c r="G264" s="99">
        <v>0</v>
      </c>
      <c r="H264" s="99">
        <v>0</v>
      </c>
      <c r="I264" s="99">
        <v>0</v>
      </c>
      <c r="J264" s="99">
        <v>0</v>
      </c>
      <c r="K264" s="99">
        <v>0</v>
      </c>
      <c r="L264" s="99">
        <v>0</v>
      </c>
      <c r="M264" s="99">
        <v>6.9939082352575417</v>
      </c>
      <c r="N264" s="99">
        <v>7.0778115689289223</v>
      </c>
      <c r="O264" s="99">
        <v>7.4029613511033201</v>
      </c>
      <c r="P264" s="99">
        <v>7.6092803163154787</v>
      </c>
      <c r="Q264" s="99">
        <v>7.7623826103190465</v>
      </c>
      <c r="R264" s="99">
        <v>7.9916514230400812</v>
      </c>
      <c r="S264" s="99">
        <v>8.2260153239046723</v>
      </c>
      <c r="T264" s="99">
        <v>6.8868613746061662</v>
      </c>
      <c r="U264" s="99">
        <v>8.1642054982208361</v>
      </c>
      <c r="V264" s="99">
        <v>8.5139595016572471</v>
      </c>
      <c r="W264" s="99">
        <v>8.6749800518460098</v>
      </c>
      <c r="DA264" s="63" t="s">
        <v>2967</v>
      </c>
    </row>
    <row r="265" spans="1:105" ht="12" customHeight="1" x14ac:dyDescent="0.25">
      <c r="A265" s="121" t="s">
        <v>54</v>
      </c>
      <c r="B265" s="123">
        <v>4.8804011821330437</v>
      </c>
      <c r="C265" s="123">
        <v>4.8696124744730804</v>
      </c>
      <c r="D265" s="123">
        <v>4.9910487279425357</v>
      </c>
      <c r="E265" s="123">
        <v>7.7598404006791766</v>
      </c>
      <c r="F265" s="123">
        <v>7.5801389406046873</v>
      </c>
      <c r="G265" s="123">
        <v>6.8521150077676198</v>
      </c>
      <c r="H265" s="123">
        <v>7.3825877809247249</v>
      </c>
      <c r="I265" s="123">
        <v>7.317541691103882</v>
      </c>
      <c r="J265" s="123">
        <v>7.6308477061720721</v>
      </c>
      <c r="K265" s="123">
        <v>7.8064615936314725</v>
      </c>
      <c r="L265" s="123">
        <v>8.2217546777692156</v>
      </c>
      <c r="M265" s="123">
        <v>7.7381908876374474</v>
      </c>
      <c r="N265" s="123">
        <v>7.6885976335444486</v>
      </c>
      <c r="O265" s="123">
        <v>7.5537670885065022</v>
      </c>
      <c r="P265" s="123">
        <v>7.3115930866952752</v>
      </c>
      <c r="Q265" s="123">
        <v>7.2763845409811365</v>
      </c>
      <c r="R265" s="123">
        <v>7.4079322808614148</v>
      </c>
      <c r="S265" s="123">
        <v>7.5113176422130676</v>
      </c>
      <c r="T265" s="123">
        <v>7.6639549208046187</v>
      </c>
      <c r="U265" s="123">
        <v>7.9243828674255044</v>
      </c>
      <c r="V265" s="123">
        <v>7.6740490849032312</v>
      </c>
      <c r="W265" s="123">
        <v>7.4780817157891359</v>
      </c>
      <c r="DA265" s="130" t="s">
        <v>2968</v>
      </c>
    </row>
    <row r="266" spans="1:105" ht="12" customHeight="1" x14ac:dyDescent="0.25">
      <c r="A266" s="97" t="s">
        <v>50</v>
      </c>
      <c r="B266" s="99">
        <v>4.8629621094033233</v>
      </c>
      <c r="C266" s="99">
        <v>4.9786293301317688</v>
      </c>
      <c r="D266" s="99">
        <v>5.4001325224939567</v>
      </c>
      <c r="E266" s="99">
        <v>7.1775305468266648</v>
      </c>
      <c r="F266" s="99">
        <v>7.2063663056558047</v>
      </c>
      <c r="G266" s="99">
        <v>7.047095675277995</v>
      </c>
      <c r="H266" s="99">
        <v>7.1623113148491813</v>
      </c>
      <c r="I266" s="99">
        <v>7.4682675123597528</v>
      </c>
      <c r="J266" s="99">
        <v>7.6990973838990495</v>
      </c>
      <c r="K266" s="99">
        <v>7.944633921005555</v>
      </c>
      <c r="L266" s="99">
        <v>8.0507851839149183</v>
      </c>
      <c r="M266" s="99">
        <v>7.7061548382097973</v>
      </c>
      <c r="N266" s="99">
        <v>7.7240601442877868</v>
      </c>
      <c r="O266" s="99">
        <v>7.4091920847944115</v>
      </c>
      <c r="P266" s="99">
        <v>7.3304149047010565</v>
      </c>
      <c r="Q266" s="99">
        <v>7.28380643086627</v>
      </c>
      <c r="R266" s="99">
        <v>7.3806982451561858</v>
      </c>
      <c r="S266" s="99">
        <v>7.4514459810290967</v>
      </c>
      <c r="T266" s="99">
        <v>7.6787142576060647</v>
      </c>
      <c r="U266" s="99">
        <v>8.0368657630167863</v>
      </c>
      <c r="V266" s="99">
        <v>7.6394937808526455</v>
      </c>
      <c r="W266" s="99">
        <v>7.3904167041028801</v>
      </c>
      <c r="DA266" s="63" t="s">
        <v>2969</v>
      </c>
    </row>
    <row r="267" spans="1:105" ht="12" customHeight="1" x14ac:dyDescent="0.25">
      <c r="A267" s="109" t="s">
        <v>120</v>
      </c>
      <c r="B267" s="110">
        <v>4.9768249930520572</v>
      </c>
      <c r="C267" s="110">
        <v>4.3224673267271116</v>
      </c>
      <c r="D267" s="110">
        <v>3.4156554719111689</v>
      </c>
      <c r="E267" s="110">
        <v>9.2400663003347319</v>
      </c>
      <c r="F267" s="110">
        <v>8.3686603974235769</v>
      </c>
      <c r="G267" s="110">
        <v>6.4752687750109734</v>
      </c>
      <c r="H267" s="110">
        <v>7.7725524305376998</v>
      </c>
      <c r="I267" s="110">
        <v>7.0673110904110032</v>
      </c>
      <c r="J267" s="110">
        <v>7.5189913446729193</v>
      </c>
      <c r="K267" s="110">
        <v>7.5903502537007741</v>
      </c>
      <c r="L267" s="110">
        <v>8.4865620655537253</v>
      </c>
      <c r="M267" s="110">
        <v>7.7986346731063296</v>
      </c>
      <c r="N267" s="110">
        <v>7.6194351849739208</v>
      </c>
      <c r="O267" s="110">
        <v>7.8051598013100314</v>
      </c>
      <c r="P267" s="110">
        <v>7.2793700137454547</v>
      </c>
      <c r="Q267" s="110">
        <v>7.2635422149671944</v>
      </c>
      <c r="R267" s="110">
        <v>7.4562905390424215</v>
      </c>
      <c r="S267" s="110">
        <v>7.6199752899883464</v>
      </c>
      <c r="T267" s="110">
        <v>7.6350524154311028</v>
      </c>
      <c r="U267" s="110">
        <v>7.6930578146474149</v>
      </c>
      <c r="V267" s="110">
        <v>7.7453451934959254</v>
      </c>
      <c r="W267" s="110">
        <v>7.6771324034468069</v>
      </c>
      <c r="DA267" s="60" t="s">
        <v>2970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57.024924870246181</v>
      </c>
      <c r="C269" s="118">
        <f t="shared" si="122"/>
        <v>69.945392076945012</v>
      </c>
      <c r="D269" s="118">
        <f t="shared" si="122"/>
        <v>72.150231980256294</v>
      </c>
      <c r="E269" s="118">
        <f t="shared" si="122"/>
        <v>71.19857082103276</v>
      </c>
      <c r="F269" s="118">
        <f t="shared" si="122"/>
        <v>67.25943475191508</v>
      </c>
      <c r="G269" s="118">
        <f t="shared" si="122"/>
        <v>66.27485112536651</v>
      </c>
      <c r="H269" s="118">
        <f t="shared" si="122"/>
        <v>74.045223203932878</v>
      </c>
      <c r="I269" s="118">
        <f t="shared" si="122"/>
        <v>70.671847762215592</v>
      </c>
      <c r="J269" s="118">
        <f t="shared" si="122"/>
        <v>69.117867358021002</v>
      </c>
      <c r="K269" s="118">
        <f t="shared" si="122"/>
        <v>67.297138274456344</v>
      </c>
      <c r="L269" s="118">
        <f t="shared" si="122"/>
        <v>57.26135475231365</v>
      </c>
      <c r="M269" s="118">
        <f t="shared" si="122"/>
        <v>74.555110445156728</v>
      </c>
      <c r="N269" s="118">
        <f t="shared" si="122"/>
        <v>69.405285200197454</v>
      </c>
      <c r="O269" s="118">
        <f t="shared" si="122"/>
        <v>65.881526480738074</v>
      </c>
      <c r="P269" s="118">
        <f t="shared" si="122"/>
        <v>60.375670365310349</v>
      </c>
      <c r="Q269" s="118">
        <f t="shared" si="122"/>
        <v>63.822856579491692</v>
      </c>
      <c r="R269" s="118">
        <f t="shared" ref="R269:V269" si="123">R270+R273+R275+R284</f>
        <v>62.226387701188713</v>
      </c>
      <c r="S269" s="118">
        <f t="shared" si="123"/>
        <v>62.462435478448867</v>
      </c>
      <c r="T269" s="118">
        <f t="shared" si="123"/>
        <v>70.991282021010832</v>
      </c>
      <c r="U269" s="118">
        <f t="shared" si="123"/>
        <v>56.879692780889222</v>
      </c>
      <c r="V269" s="118">
        <f t="shared" si="123"/>
        <v>55.045870932215571</v>
      </c>
      <c r="W269" s="118">
        <f t="shared" ref="W269" si="124">W270+W273+W275+W284</f>
        <v>81.162566526483388</v>
      </c>
      <c r="DA269" s="129" t="s">
        <v>3121</v>
      </c>
    </row>
    <row r="270" spans="1:105" ht="12" customHeight="1" x14ac:dyDescent="0.25">
      <c r="A270" s="121" t="s">
        <v>57</v>
      </c>
      <c r="B270" s="123">
        <f t="shared" ref="B270:Q270" si="125">SUM(B271:B272)</f>
        <v>50.841151654365916</v>
      </c>
      <c r="C270" s="123">
        <f t="shared" si="125"/>
        <v>63.145921371814765</v>
      </c>
      <c r="D270" s="123">
        <f t="shared" si="125"/>
        <v>64.895688083411585</v>
      </c>
      <c r="E270" s="123">
        <f t="shared" si="125"/>
        <v>62.778330237229937</v>
      </c>
      <c r="F270" s="123">
        <f t="shared" si="125"/>
        <v>59.073985835875177</v>
      </c>
      <c r="G270" s="123">
        <f t="shared" si="125"/>
        <v>58.638624654773764</v>
      </c>
      <c r="H270" s="123">
        <f t="shared" si="125"/>
        <v>65.855123651600195</v>
      </c>
      <c r="I270" s="123">
        <f t="shared" si="125"/>
        <v>62.439462892384917</v>
      </c>
      <c r="J270" s="123">
        <f t="shared" si="125"/>
        <v>60.968164362664005</v>
      </c>
      <c r="K270" s="123">
        <f t="shared" si="125"/>
        <v>59.315901956133338</v>
      </c>
      <c r="L270" s="123">
        <f t="shared" si="125"/>
        <v>50.758847352751729</v>
      </c>
      <c r="M270" s="123">
        <f t="shared" si="125"/>
        <v>65.880649806361916</v>
      </c>
      <c r="N270" s="123">
        <f t="shared" si="125"/>
        <v>61.267935796671026</v>
      </c>
      <c r="O270" s="123">
        <f t="shared" si="125"/>
        <v>57.670628582541532</v>
      </c>
      <c r="P270" s="123">
        <f t="shared" si="125"/>
        <v>52.207155369024711</v>
      </c>
      <c r="Q270" s="123">
        <f t="shared" si="125"/>
        <v>55.225792186755527</v>
      </c>
      <c r="R270" s="123">
        <f t="shared" ref="R270:V270" si="126">SUM(R271:R272)</f>
        <v>54.127889095045298</v>
      </c>
      <c r="S270" s="123">
        <f t="shared" si="126"/>
        <v>54.244895812929776</v>
      </c>
      <c r="T270" s="123">
        <f t="shared" si="126"/>
        <v>62.011492654791951</v>
      </c>
      <c r="U270" s="123">
        <f t="shared" si="126"/>
        <v>49.097546801824969</v>
      </c>
      <c r="V270" s="123">
        <f t="shared" si="126"/>
        <v>47.587471252056964</v>
      </c>
      <c r="W270" s="123">
        <f t="shared" ref="W270" si="127">SUM(W271:W272)</f>
        <v>71.10074742564511</v>
      </c>
      <c r="DA270" s="130" t="s">
        <v>3122</v>
      </c>
    </row>
    <row r="271" spans="1:105" ht="12" customHeight="1" x14ac:dyDescent="0.25">
      <c r="A271" s="97" t="s">
        <v>216</v>
      </c>
      <c r="B271" s="99">
        <v>50.841151654365916</v>
      </c>
      <c r="C271" s="99">
        <v>63.145921371814765</v>
      </c>
      <c r="D271" s="99">
        <v>64.895688083411585</v>
      </c>
      <c r="E271" s="99">
        <v>62.778330237229937</v>
      </c>
      <c r="F271" s="99">
        <v>59.073985835875177</v>
      </c>
      <c r="G271" s="99">
        <v>58.638624654773764</v>
      </c>
      <c r="H271" s="99">
        <v>65.855123651600195</v>
      </c>
      <c r="I271" s="99">
        <v>62.439462892384917</v>
      </c>
      <c r="J271" s="99">
        <v>60.968164362664005</v>
      </c>
      <c r="K271" s="99">
        <v>59.315901956133338</v>
      </c>
      <c r="L271" s="99">
        <v>50.758847352751729</v>
      </c>
      <c r="M271" s="99">
        <v>65.880649806361916</v>
      </c>
      <c r="N271" s="99">
        <v>61.267935796671026</v>
      </c>
      <c r="O271" s="99">
        <v>57.670628582541532</v>
      </c>
      <c r="P271" s="99">
        <v>52.207155369024711</v>
      </c>
      <c r="Q271" s="99">
        <v>55.225792186755527</v>
      </c>
      <c r="R271" s="99">
        <v>54.127889095045298</v>
      </c>
      <c r="S271" s="99">
        <v>54.244895812929776</v>
      </c>
      <c r="T271" s="99">
        <v>62.011492654791951</v>
      </c>
      <c r="U271" s="99">
        <v>49.097546801824969</v>
      </c>
      <c r="V271" s="99">
        <v>47.587471252056964</v>
      </c>
      <c r="W271" s="99">
        <v>71.10074742564511</v>
      </c>
      <c r="DA271" s="63" t="s">
        <v>3123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3124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3125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3126</v>
      </c>
    </row>
    <row r="275" spans="1:105" ht="12" customHeight="1" x14ac:dyDescent="0.25">
      <c r="A275" s="121" t="s">
        <v>55</v>
      </c>
      <c r="B275" s="123">
        <v>4.5875222765008772</v>
      </c>
      <c r="C275" s="123">
        <v>5.1930075499482102</v>
      </c>
      <c r="D275" s="123">
        <v>5.5985281334646784</v>
      </c>
      <c r="E275" s="123">
        <v>6.4331487419029143</v>
      </c>
      <c r="F275" s="123">
        <v>6.3030909809628346</v>
      </c>
      <c r="G275" s="123">
        <v>5.8518195117323852</v>
      </c>
      <c r="H275" s="123">
        <v>6.4365575626580913</v>
      </c>
      <c r="I275" s="123">
        <v>6.4492695712461154</v>
      </c>
      <c r="J275" s="123">
        <v>6.3208693320526681</v>
      </c>
      <c r="K275" s="123">
        <v>6.1289752745563391</v>
      </c>
      <c r="L275" s="123">
        <v>4.6339953150184909</v>
      </c>
      <c r="M275" s="123">
        <v>6.7521010085248685</v>
      </c>
      <c r="N275" s="123">
        <v>6.1910349819396169</v>
      </c>
      <c r="O275" s="123">
        <v>6.420775281023726</v>
      </c>
      <c r="P275" s="123">
        <v>6.4077422927793588</v>
      </c>
      <c r="Q275" s="123">
        <v>6.8408189150908392</v>
      </c>
      <c r="R275" s="123">
        <v>6.3025772976700418</v>
      </c>
      <c r="S275" s="123">
        <v>6.393008171881311</v>
      </c>
      <c r="T275" s="123">
        <v>7.054906193687434</v>
      </c>
      <c r="U275" s="123">
        <v>5.7420032413736068</v>
      </c>
      <c r="V275" s="123">
        <v>5.5255936595239783</v>
      </c>
      <c r="W275" s="123">
        <v>8.141390932865173</v>
      </c>
      <c r="DA275" s="130" t="s">
        <v>3127</v>
      </c>
    </row>
    <row r="276" spans="1:105" ht="12" customHeight="1" x14ac:dyDescent="0.25">
      <c r="A276" s="97" t="s">
        <v>138</v>
      </c>
      <c r="B276" s="99">
        <v>4.7326157483124085</v>
      </c>
      <c r="C276" s="99">
        <v>5.3500028342411206</v>
      </c>
      <c r="D276" s="99">
        <v>5.7553697862880764</v>
      </c>
      <c r="E276" s="99">
        <v>6.6031428918686119</v>
      </c>
      <c r="F276" s="99">
        <v>6.4626041136640939</v>
      </c>
      <c r="G276" s="99">
        <v>5.9993609497319946</v>
      </c>
      <c r="H276" s="99">
        <v>6.6017013702037417</v>
      </c>
      <c r="I276" s="99">
        <v>6.6177004689134558</v>
      </c>
      <c r="J276" s="99">
        <v>6.4882512377098118</v>
      </c>
      <c r="K276" s="99">
        <v>6.2963899033270634</v>
      </c>
      <c r="L276" s="99">
        <v>4.7623673486639335</v>
      </c>
      <c r="M276" s="99">
        <v>6.9516110748220195</v>
      </c>
      <c r="N276" s="99">
        <v>6.3971283067088507</v>
      </c>
      <c r="O276" s="99">
        <v>6.6609865053685198</v>
      </c>
      <c r="P276" s="99">
        <v>6.6612253263096877</v>
      </c>
      <c r="Q276" s="99">
        <v>7.1102311620465413</v>
      </c>
      <c r="R276" s="99">
        <v>6.5320829467917472</v>
      </c>
      <c r="S276" s="99">
        <v>6.6071549119650399</v>
      </c>
      <c r="T276" s="99">
        <v>7.2871780202350056</v>
      </c>
      <c r="U276" s="99">
        <v>5.929710772750644</v>
      </c>
      <c r="V276" s="99">
        <v>5.7134351999666197</v>
      </c>
      <c r="W276" s="99">
        <v>8.4897953689211789</v>
      </c>
      <c r="DA276" s="63" t="s">
        <v>3128</v>
      </c>
    </row>
    <row r="277" spans="1:105" ht="12" customHeight="1" x14ac:dyDescent="0.25">
      <c r="A277" s="97" t="s">
        <v>137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3.0000365488340703</v>
      </c>
      <c r="L277" s="99">
        <v>2.4057036249551063</v>
      </c>
      <c r="M277" s="99">
        <v>3.391511226758837</v>
      </c>
      <c r="N277" s="99">
        <v>3.0503618675416182</v>
      </c>
      <c r="O277" s="99">
        <v>3.1848330775607616</v>
      </c>
      <c r="P277" s="99">
        <v>3.0532348077712617</v>
      </c>
      <c r="Q277" s="99">
        <v>3.211358977996031</v>
      </c>
      <c r="R277" s="99">
        <v>2.9203901570997775</v>
      </c>
      <c r="S277" s="99">
        <v>2.9325931075102463</v>
      </c>
      <c r="T277" s="99">
        <v>3.7515839711649672</v>
      </c>
      <c r="U277" s="99">
        <v>2.8590678845507393</v>
      </c>
      <c r="V277" s="99">
        <v>2.724150806812951</v>
      </c>
      <c r="W277" s="99">
        <v>3.8819872944218927</v>
      </c>
      <c r="DA277" s="63" t="s">
        <v>3129</v>
      </c>
    </row>
    <row r="278" spans="1:105" ht="12" customHeight="1" x14ac:dyDescent="0.25">
      <c r="A278" s="100" t="s">
        <v>216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3.0000365488340703</v>
      </c>
      <c r="L278" s="102">
        <v>2.4057036249551063</v>
      </c>
      <c r="M278" s="102">
        <v>3.391511226758837</v>
      </c>
      <c r="N278" s="102">
        <v>3.0503618675416182</v>
      </c>
      <c r="O278" s="102">
        <v>3.1848330775607616</v>
      </c>
      <c r="P278" s="102">
        <v>3.0532348077712617</v>
      </c>
      <c r="Q278" s="102">
        <v>3.211358977996031</v>
      </c>
      <c r="R278" s="102">
        <v>2.9203901570997775</v>
      </c>
      <c r="S278" s="102">
        <v>2.9325931075102463</v>
      </c>
      <c r="T278" s="102">
        <v>3.7515839711649672</v>
      </c>
      <c r="U278" s="102">
        <v>2.8590678845507393</v>
      </c>
      <c r="V278" s="102">
        <v>2.724150806812951</v>
      </c>
      <c r="W278" s="102">
        <v>3.8819872944218927</v>
      </c>
      <c r="DA278" s="131" t="s">
        <v>3130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3131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3132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3133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3134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3135</v>
      </c>
    </row>
    <row r="284" spans="1:105" ht="12" customHeight="1" x14ac:dyDescent="0.25">
      <c r="A284" s="121" t="s">
        <v>54</v>
      </c>
      <c r="B284" s="123">
        <v>1.5962509393793891</v>
      </c>
      <c r="C284" s="123">
        <v>1.6064631551820394</v>
      </c>
      <c r="D284" s="123">
        <v>1.656015763380023</v>
      </c>
      <c r="E284" s="123">
        <v>1.9870918418999042</v>
      </c>
      <c r="F284" s="123">
        <v>1.8823579350770705</v>
      </c>
      <c r="G284" s="123">
        <v>1.7844069588603633</v>
      </c>
      <c r="H284" s="123">
        <v>1.7535419896745947</v>
      </c>
      <c r="I284" s="123">
        <v>1.7831152985845624</v>
      </c>
      <c r="J284" s="123">
        <v>1.8288336633043212</v>
      </c>
      <c r="K284" s="123">
        <v>1.8522610437666598</v>
      </c>
      <c r="L284" s="123">
        <v>1.8685120845434293</v>
      </c>
      <c r="M284" s="123">
        <v>1.9223596302699346</v>
      </c>
      <c r="N284" s="123">
        <v>1.9463144215868056</v>
      </c>
      <c r="O284" s="123">
        <v>1.7901226171728171</v>
      </c>
      <c r="P284" s="123">
        <v>1.760772703506277</v>
      </c>
      <c r="Q284" s="123">
        <v>1.7562454776453262</v>
      </c>
      <c r="R284" s="123">
        <v>1.7959213084733781</v>
      </c>
      <c r="S284" s="123">
        <v>1.8245314936377797</v>
      </c>
      <c r="T284" s="123">
        <v>1.9248831725314564</v>
      </c>
      <c r="U284" s="123">
        <v>2.0401427376906409</v>
      </c>
      <c r="V284" s="123">
        <v>1.9328060206346274</v>
      </c>
      <c r="W284" s="123">
        <v>1.9204281679731006</v>
      </c>
      <c r="DA284" s="130" t="s">
        <v>3136</v>
      </c>
    </row>
    <row r="285" spans="1:105" ht="12" customHeight="1" x14ac:dyDescent="0.25">
      <c r="A285" s="97" t="s">
        <v>50</v>
      </c>
      <c r="B285" s="99">
        <v>1.8849466044999099</v>
      </c>
      <c r="C285" s="99">
        <v>1.9265456097755926</v>
      </c>
      <c r="D285" s="99">
        <v>2.0860348774817652</v>
      </c>
      <c r="E285" s="99">
        <v>2.7687989855983774</v>
      </c>
      <c r="F285" s="99">
        <v>2.7746277385509086</v>
      </c>
      <c r="G285" s="99">
        <v>2.7076611397597374</v>
      </c>
      <c r="H285" s="99">
        <v>2.7440523679459345</v>
      </c>
      <c r="I285" s="99">
        <v>2.8571706580365133</v>
      </c>
      <c r="J285" s="99">
        <v>2.9447050045843128</v>
      </c>
      <c r="K285" s="99">
        <v>3.0365173599953916</v>
      </c>
      <c r="L285" s="99">
        <v>3.0748929488680705</v>
      </c>
      <c r="M285" s="99">
        <v>2.9412370492687145</v>
      </c>
      <c r="N285" s="99">
        <v>2.9442720924325925</v>
      </c>
      <c r="O285" s="99">
        <v>2.819615402133234</v>
      </c>
      <c r="P285" s="99">
        <v>2.7892575853348975</v>
      </c>
      <c r="Q285" s="99">
        <v>2.7712220895300352</v>
      </c>
      <c r="R285" s="99">
        <v>2.8073345991604377</v>
      </c>
      <c r="S285" s="99">
        <v>2.8298701296488158</v>
      </c>
      <c r="T285" s="99">
        <v>2.9078429083631909</v>
      </c>
      <c r="U285" s="99">
        <v>3.0321717453533372</v>
      </c>
      <c r="V285" s="99">
        <v>2.8695850543318175</v>
      </c>
      <c r="W285" s="99">
        <v>2.766214534094654</v>
      </c>
      <c r="DA285" s="63" t="s">
        <v>3137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3138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15.696461891393822</v>
      </c>
      <c r="D290" s="117">
        <f t="shared" si="129"/>
        <v>20.364387669229156</v>
      </c>
      <c r="E290" s="117">
        <f t="shared" si="129"/>
        <v>17.041705172980127</v>
      </c>
      <c r="F290" s="117">
        <f t="shared" si="129"/>
        <v>10.920465568924149</v>
      </c>
      <c r="G290" s="117">
        <f t="shared" si="129"/>
        <v>0</v>
      </c>
      <c r="H290" s="117">
        <f t="shared" si="129"/>
        <v>0</v>
      </c>
      <c r="I290" s="117">
        <f t="shared" si="129"/>
        <v>0</v>
      </c>
      <c r="J290" s="117">
        <f t="shared" si="129"/>
        <v>0</v>
      </c>
      <c r="K290" s="117">
        <f t="shared" si="129"/>
        <v>0</v>
      </c>
      <c r="L290" s="117">
        <f t="shared" si="129"/>
        <v>0</v>
      </c>
      <c r="M290" s="117">
        <f t="shared" si="129"/>
        <v>0</v>
      </c>
      <c r="N290" s="117">
        <f t="shared" si="129"/>
        <v>2.1181638159365188</v>
      </c>
      <c r="O290" s="117">
        <f t="shared" si="129"/>
        <v>5.6336760835751676</v>
      </c>
      <c r="P290" s="117">
        <f t="shared" si="129"/>
        <v>0</v>
      </c>
      <c r="Q290" s="117">
        <f t="shared" si="129"/>
        <v>0</v>
      </c>
      <c r="R290" s="117">
        <f t="shared" ref="R290:V290" si="130">R291+R294+R296+R305</f>
        <v>0.15875817367060491</v>
      </c>
      <c r="S290" s="117">
        <f t="shared" si="130"/>
        <v>2.160814635630063</v>
      </c>
      <c r="T290" s="117">
        <f t="shared" si="130"/>
        <v>2.9881632922790788</v>
      </c>
      <c r="U290" s="117">
        <f t="shared" si="130"/>
        <v>2.345910361972853</v>
      </c>
      <c r="V290" s="117">
        <f t="shared" si="130"/>
        <v>1.8698947678437772</v>
      </c>
      <c r="W290" s="117">
        <f t="shared" ref="W290" si="131">W291+W294+W296+W305</f>
        <v>0.33118447655135319</v>
      </c>
      <c r="DA290" s="129" t="s">
        <v>3289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13.937621356754104</v>
      </c>
      <c r="D291" s="122">
        <f t="shared" si="132"/>
        <v>18.056480382031765</v>
      </c>
      <c r="E291" s="122">
        <f t="shared" si="132"/>
        <v>14.54264697639444</v>
      </c>
      <c r="F291" s="122">
        <f t="shared" si="132"/>
        <v>9.2610990454185078</v>
      </c>
      <c r="G291" s="122">
        <f t="shared" si="132"/>
        <v>0</v>
      </c>
      <c r="H291" s="122">
        <f t="shared" si="132"/>
        <v>0</v>
      </c>
      <c r="I291" s="122">
        <f t="shared" si="132"/>
        <v>0</v>
      </c>
      <c r="J291" s="122">
        <f t="shared" si="132"/>
        <v>0</v>
      </c>
      <c r="K291" s="122">
        <f t="shared" si="132"/>
        <v>0</v>
      </c>
      <c r="L291" s="122">
        <f t="shared" si="132"/>
        <v>0</v>
      </c>
      <c r="M291" s="122">
        <f t="shared" si="132"/>
        <v>0</v>
      </c>
      <c r="N291" s="122">
        <f t="shared" si="132"/>
        <v>1.7481433353349758</v>
      </c>
      <c r="O291" s="122">
        <f t="shared" si="132"/>
        <v>4.6317789059455921</v>
      </c>
      <c r="P291" s="122">
        <f t="shared" si="132"/>
        <v>0</v>
      </c>
      <c r="Q291" s="122">
        <f t="shared" si="132"/>
        <v>0</v>
      </c>
      <c r="R291" s="122">
        <f t="shared" ref="R291:V291" si="133">SUM(R292:R293)</f>
        <v>0.1262582607833441</v>
      </c>
      <c r="S291" s="122">
        <f t="shared" si="133"/>
        <v>1.7129030951739892</v>
      </c>
      <c r="T291" s="122">
        <f t="shared" si="133"/>
        <v>2.3999046909061423</v>
      </c>
      <c r="U291" s="122">
        <f t="shared" si="133"/>
        <v>1.830020358849398</v>
      </c>
      <c r="V291" s="122">
        <f t="shared" si="133"/>
        <v>1.4470569340270194</v>
      </c>
      <c r="W291" s="122">
        <f t="shared" ref="W291" si="134">SUM(W292:W293)</f>
        <v>0.26428393600967987</v>
      </c>
      <c r="DA291" s="130" t="s">
        <v>3290</v>
      </c>
    </row>
    <row r="292" spans="1:105" ht="12" customHeight="1" x14ac:dyDescent="0.25">
      <c r="A292" s="97" t="s">
        <v>216</v>
      </c>
      <c r="B292" s="98"/>
      <c r="C292" s="98">
        <v>13.798721853449212</v>
      </c>
      <c r="D292" s="98">
        <v>17.876255538007939</v>
      </c>
      <c r="E292" s="98">
        <v>14.395830486360385</v>
      </c>
      <c r="F292" s="98">
        <v>9.1680738513444027</v>
      </c>
      <c r="G292" s="98">
        <v>0</v>
      </c>
      <c r="H292" s="98">
        <v>0</v>
      </c>
      <c r="I292" s="98">
        <v>0</v>
      </c>
      <c r="J292" s="98">
        <v>0</v>
      </c>
      <c r="K292" s="98">
        <v>0</v>
      </c>
      <c r="L292" s="98">
        <v>0</v>
      </c>
      <c r="M292" s="98">
        <v>0</v>
      </c>
      <c r="N292" s="98">
        <v>1.7299954088864085</v>
      </c>
      <c r="O292" s="98">
        <v>4.5824367576950849</v>
      </c>
      <c r="P292" s="98">
        <v>0</v>
      </c>
      <c r="Q292" s="98">
        <v>0</v>
      </c>
      <c r="R292" s="98">
        <v>0.12485144572183454</v>
      </c>
      <c r="S292" s="98">
        <v>1.6937586267903417</v>
      </c>
      <c r="T292" s="98">
        <v>2.3724449584150578</v>
      </c>
      <c r="U292" s="98">
        <v>1.8093790876768099</v>
      </c>
      <c r="V292" s="98">
        <v>1.4306648345121011</v>
      </c>
      <c r="W292" s="98">
        <v>0.26134932697689151</v>
      </c>
      <c r="DA292" s="63" t="s">
        <v>3291</v>
      </c>
    </row>
    <row r="293" spans="1:105" ht="12" customHeight="1" x14ac:dyDescent="0.25">
      <c r="A293" s="97" t="s">
        <v>53</v>
      </c>
      <c r="B293" s="98"/>
      <c r="C293" s="98">
        <v>0.13889950330489165</v>
      </c>
      <c r="D293" s="98">
        <v>0.18022484402382447</v>
      </c>
      <c r="E293" s="98">
        <v>0.14681649003405478</v>
      </c>
      <c r="F293" s="98">
        <v>9.3025194074105574E-2</v>
      </c>
      <c r="G293" s="98">
        <v>0</v>
      </c>
      <c r="H293" s="98">
        <v>0</v>
      </c>
      <c r="I293" s="98">
        <v>0</v>
      </c>
      <c r="J293" s="98">
        <v>0</v>
      </c>
      <c r="K293" s="98">
        <v>0</v>
      </c>
      <c r="L293" s="98">
        <v>0</v>
      </c>
      <c r="M293" s="98">
        <v>0</v>
      </c>
      <c r="N293" s="98">
        <v>1.8147926448567345E-2</v>
      </c>
      <c r="O293" s="98">
        <v>4.9342148250507506E-2</v>
      </c>
      <c r="P293" s="98">
        <v>0</v>
      </c>
      <c r="Q293" s="98">
        <v>0</v>
      </c>
      <c r="R293" s="98">
        <v>1.4068150615095664E-3</v>
      </c>
      <c r="S293" s="98">
        <v>1.9144468383647459E-2</v>
      </c>
      <c r="T293" s="98">
        <v>2.745973249108476E-2</v>
      </c>
      <c r="U293" s="98">
        <v>2.0641271172588037E-2</v>
      </c>
      <c r="V293" s="98">
        <v>1.6392099514918195E-2</v>
      </c>
      <c r="W293" s="98">
        <v>2.9346090327883336E-3</v>
      </c>
      <c r="DA293" s="63" t="s">
        <v>3292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2.3271695299680727E-5</v>
      </c>
      <c r="D294" s="122">
        <f t="shared" si="135"/>
        <v>6.1803005086186048E-5</v>
      </c>
      <c r="E294" s="122">
        <f t="shared" si="135"/>
        <v>1.7307426558330963E-4</v>
      </c>
      <c r="F294" s="122">
        <f t="shared" si="135"/>
        <v>2.8020474955546451E-4</v>
      </c>
      <c r="G294" s="122">
        <f t="shared" si="135"/>
        <v>0</v>
      </c>
      <c r="H294" s="122">
        <f t="shared" si="135"/>
        <v>0</v>
      </c>
      <c r="I294" s="122">
        <f t="shared" si="135"/>
        <v>0</v>
      </c>
      <c r="J294" s="122">
        <f t="shared" si="135"/>
        <v>0</v>
      </c>
      <c r="K294" s="122">
        <f t="shared" si="135"/>
        <v>0</v>
      </c>
      <c r="L294" s="122">
        <f t="shared" si="135"/>
        <v>0</v>
      </c>
      <c r="M294" s="122">
        <f t="shared" si="135"/>
        <v>0</v>
      </c>
      <c r="N294" s="122">
        <f t="shared" si="135"/>
        <v>4.2349015522168224E-4</v>
      </c>
      <c r="O294" s="122">
        <f t="shared" si="135"/>
        <v>1.9573382296901357E-3</v>
      </c>
      <c r="P294" s="122">
        <f t="shared" si="135"/>
        <v>0</v>
      </c>
      <c r="Q294" s="122">
        <f t="shared" si="135"/>
        <v>0</v>
      </c>
      <c r="R294" s="122">
        <f t="shared" si="135"/>
        <v>1.5148294588189203E-4</v>
      </c>
      <c r="S294" s="122">
        <f t="shared" si="135"/>
        <v>1.7389002821721618E-3</v>
      </c>
      <c r="T294" s="122">
        <f t="shared" si="135"/>
        <v>2.3317714244891689E-3</v>
      </c>
      <c r="U294" s="122">
        <f t="shared" si="135"/>
        <v>2.285979214871202E-3</v>
      </c>
      <c r="V294" s="122">
        <f t="shared" si="135"/>
        <v>1.2309997154599794E-3</v>
      </c>
      <c r="W294" s="122">
        <f t="shared" si="135"/>
        <v>9.0965913304827972E-5</v>
      </c>
      <c r="DA294" s="130" t="s">
        <v>3293</v>
      </c>
    </row>
    <row r="295" spans="1:105" ht="12" customHeight="1" x14ac:dyDescent="0.25">
      <c r="A295" s="97" t="s">
        <v>53</v>
      </c>
      <c r="B295" s="98"/>
      <c r="C295" s="98">
        <v>2.3271695299680727E-5</v>
      </c>
      <c r="D295" s="98">
        <v>6.1803005086186048E-5</v>
      </c>
      <c r="E295" s="98">
        <v>1.7307426558330963E-4</v>
      </c>
      <c r="F295" s="98">
        <v>2.8020474955546451E-4</v>
      </c>
      <c r="G295" s="98">
        <v>0</v>
      </c>
      <c r="H295" s="98">
        <v>0</v>
      </c>
      <c r="I295" s="98">
        <v>0</v>
      </c>
      <c r="J295" s="98">
        <v>0</v>
      </c>
      <c r="K295" s="98">
        <v>0</v>
      </c>
      <c r="L295" s="98">
        <v>0</v>
      </c>
      <c r="M295" s="98">
        <v>0</v>
      </c>
      <c r="N295" s="98">
        <v>4.2349015522168224E-4</v>
      </c>
      <c r="O295" s="98">
        <v>1.9573382296901357E-3</v>
      </c>
      <c r="P295" s="98">
        <v>0</v>
      </c>
      <c r="Q295" s="98">
        <v>0</v>
      </c>
      <c r="R295" s="98">
        <v>1.5148294588189203E-4</v>
      </c>
      <c r="S295" s="98">
        <v>1.7389002821721618E-3</v>
      </c>
      <c r="T295" s="98">
        <v>2.3317714244891689E-3</v>
      </c>
      <c r="U295" s="98">
        <v>2.285979214871202E-3</v>
      </c>
      <c r="V295" s="98">
        <v>1.2309997154599794E-3</v>
      </c>
      <c r="W295" s="98">
        <v>9.0965913304827972E-5</v>
      </c>
      <c r="DA295" s="63" t="s">
        <v>3294</v>
      </c>
    </row>
    <row r="296" spans="1:105" ht="12" customHeight="1" x14ac:dyDescent="0.25">
      <c r="A296" s="121" t="s">
        <v>55</v>
      </c>
      <c r="B296" s="122"/>
      <c r="C296" s="122">
        <v>1.2502817421400814</v>
      </c>
      <c r="D296" s="122">
        <v>1.6953089883230903</v>
      </c>
      <c r="E296" s="122">
        <v>1.6514995859037753</v>
      </c>
      <c r="F296" s="122">
        <v>1.1010696209282966</v>
      </c>
      <c r="G296" s="122">
        <v>0</v>
      </c>
      <c r="H296" s="122">
        <v>0</v>
      </c>
      <c r="I296" s="122">
        <v>0</v>
      </c>
      <c r="J296" s="122">
        <v>0</v>
      </c>
      <c r="K296" s="122">
        <v>0</v>
      </c>
      <c r="L296" s="122">
        <v>0</v>
      </c>
      <c r="M296" s="122">
        <v>0</v>
      </c>
      <c r="N296" s="122">
        <v>0.23732404158233128</v>
      </c>
      <c r="O296" s="122">
        <v>0.65449716745297359</v>
      </c>
      <c r="P296" s="122">
        <v>0</v>
      </c>
      <c r="Q296" s="122">
        <v>0</v>
      </c>
      <c r="R296" s="122">
        <v>2.0352480193914523E-2</v>
      </c>
      <c r="S296" s="122">
        <v>0.28081622001156631</v>
      </c>
      <c r="T296" s="122">
        <v>0.37987744391485895</v>
      </c>
      <c r="U296" s="122">
        <v>0.30825531355465524</v>
      </c>
      <c r="V296" s="122">
        <v>0.25469210204652731</v>
      </c>
      <c r="W296" s="122">
        <v>4.2748313617392536E-2</v>
      </c>
      <c r="DA296" s="130" t="s">
        <v>3295</v>
      </c>
    </row>
    <row r="297" spans="1:105" ht="12" customHeight="1" x14ac:dyDescent="0.25">
      <c r="A297" s="97" t="s">
        <v>138</v>
      </c>
      <c r="B297" s="98"/>
      <c r="C297" s="98">
        <v>1.2123811681328813</v>
      </c>
      <c r="D297" s="98">
        <v>1.6677223674502737</v>
      </c>
      <c r="E297" s="98">
        <v>1.5923888173042917</v>
      </c>
      <c r="F297" s="98">
        <v>1.0490445097406147</v>
      </c>
      <c r="G297" s="98">
        <v>0</v>
      </c>
      <c r="H297" s="98">
        <v>0</v>
      </c>
      <c r="I297" s="98">
        <v>0</v>
      </c>
      <c r="J297" s="98">
        <v>0</v>
      </c>
      <c r="K297" s="98">
        <v>0</v>
      </c>
      <c r="L297" s="98">
        <v>0</v>
      </c>
      <c r="M297" s="98">
        <v>0</v>
      </c>
      <c r="N297" s="98">
        <v>0.21545999796958115</v>
      </c>
      <c r="O297" s="98">
        <v>0.63196043154337389</v>
      </c>
      <c r="P297" s="98">
        <v>0</v>
      </c>
      <c r="Q297" s="98">
        <v>0</v>
      </c>
      <c r="R297" s="98">
        <v>2.0142862515628798E-2</v>
      </c>
      <c r="S297" s="98">
        <v>0.2767470305049064</v>
      </c>
      <c r="T297" s="98">
        <v>0.36205634625279626</v>
      </c>
      <c r="U297" s="98">
        <v>0.29243108826524417</v>
      </c>
      <c r="V297" s="98">
        <v>0.23177132013431156</v>
      </c>
      <c r="W297" s="98">
        <v>1.3945624556277946E-2</v>
      </c>
      <c r="DA297" s="63" t="s">
        <v>3296</v>
      </c>
    </row>
    <row r="298" spans="1:105" ht="12" customHeight="1" x14ac:dyDescent="0.25">
      <c r="A298" s="97" t="s">
        <v>137</v>
      </c>
      <c r="B298" s="98"/>
      <c r="C298" s="98">
        <v>0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0</v>
      </c>
      <c r="J298" s="98">
        <v>0</v>
      </c>
      <c r="K298" s="98">
        <v>0</v>
      </c>
      <c r="L298" s="98">
        <v>0</v>
      </c>
      <c r="M298" s="98">
        <v>0</v>
      </c>
      <c r="N298" s="98">
        <v>2.1946238203927513E-4</v>
      </c>
      <c r="O298" s="98">
        <v>3.3896264225214677E-3</v>
      </c>
      <c r="P298" s="98">
        <v>0</v>
      </c>
      <c r="Q298" s="98">
        <v>0</v>
      </c>
      <c r="R298" s="98">
        <v>2.0961767828572489E-4</v>
      </c>
      <c r="S298" s="98">
        <v>2.3708081199580872E-3</v>
      </c>
      <c r="T298" s="98">
        <v>8.4225440095877062E-3</v>
      </c>
      <c r="U298" s="98">
        <v>6.2340450435193601E-4</v>
      </c>
      <c r="V298" s="98">
        <v>3.7661602950972524E-3</v>
      </c>
      <c r="W298" s="98">
        <v>8.956969942025942E-3</v>
      </c>
      <c r="DA298" s="63" t="s">
        <v>3297</v>
      </c>
    </row>
    <row r="299" spans="1:105" ht="12" customHeight="1" x14ac:dyDescent="0.25">
      <c r="A299" s="100" t="s">
        <v>216</v>
      </c>
      <c r="B299" s="101"/>
      <c r="C299" s="101">
        <v>0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0</v>
      </c>
      <c r="J299" s="101">
        <v>0</v>
      </c>
      <c r="K299" s="101">
        <v>0</v>
      </c>
      <c r="L299" s="101">
        <v>0</v>
      </c>
      <c r="M299" s="101">
        <v>0</v>
      </c>
      <c r="N299" s="101">
        <v>1.3453293803389536E-4</v>
      </c>
      <c r="O299" s="101">
        <v>2.0783949146092585E-3</v>
      </c>
      <c r="P299" s="101">
        <v>0</v>
      </c>
      <c r="Q299" s="101">
        <v>0</v>
      </c>
      <c r="R299" s="101">
        <v>1.191614454364121E-4</v>
      </c>
      <c r="S299" s="101">
        <v>1.3096661193598839E-3</v>
      </c>
      <c r="T299" s="101">
        <v>5.2727203591823963E-3</v>
      </c>
      <c r="U299" s="101">
        <v>3.5382545799581504E-4</v>
      </c>
      <c r="V299" s="101">
        <v>2.0890530148803587E-3</v>
      </c>
      <c r="W299" s="101">
        <v>4.9197522468408163E-3</v>
      </c>
      <c r="DA299" s="131" t="s">
        <v>3298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0</v>
      </c>
      <c r="J300" s="104">
        <v>0</v>
      </c>
      <c r="K300" s="104">
        <v>0</v>
      </c>
      <c r="L300" s="104">
        <v>0</v>
      </c>
      <c r="M300" s="104">
        <v>0</v>
      </c>
      <c r="N300" s="104">
        <v>8.4929444005379758E-5</v>
      </c>
      <c r="O300" s="104">
        <v>1.3112315079122092E-3</v>
      </c>
      <c r="P300" s="104">
        <v>0</v>
      </c>
      <c r="Q300" s="104">
        <v>0</v>
      </c>
      <c r="R300" s="104">
        <v>9.0456232849312778E-5</v>
      </c>
      <c r="S300" s="104">
        <v>1.0611420005982031E-3</v>
      </c>
      <c r="T300" s="104">
        <v>3.1498236504053094E-3</v>
      </c>
      <c r="U300" s="104">
        <v>2.6957904635612097E-4</v>
      </c>
      <c r="V300" s="104">
        <v>1.6771072802168937E-3</v>
      </c>
      <c r="W300" s="104">
        <v>4.0372176951851257E-3</v>
      </c>
      <c r="DA300" s="132" t="s">
        <v>3299</v>
      </c>
    </row>
    <row r="301" spans="1:105" ht="12" customHeight="1" x14ac:dyDescent="0.25">
      <c r="A301" s="106" t="s">
        <v>122</v>
      </c>
      <c r="B301" s="101"/>
      <c r="C301" s="101">
        <v>3.7900574007199941E-2</v>
      </c>
      <c r="D301" s="101">
        <v>2.7586620872816586E-2</v>
      </c>
      <c r="E301" s="101">
        <v>5.9110768599483686E-2</v>
      </c>
      <c r="F301" s="101">
        <v>5.2025111187682029E-2</v>
      </c>
      <c r="G301" s="101">
        <v>0</v>
      </c>
      <c r="H301" s="101">
        <v>0</v>
      </c>
      <c r="I301" s="101">
        <v>0</v>
      </c>
      <c r="J301" s="101">
        <v>0</v>
      </c>
      <c r="K301" s="101">
        <v>0</v>
      </c>
      <c r="L301" s="101">
        <v>0</v>
      </c>
      <c r="M301" s="101">
        <v>0</v>
      </c>
      <c r="N301" s="101">
        <v>1.850270168295361E-2</v>
      </c>
      <c r="O301" s="101">
        <v>2.5097654678455051E-3</v>
      </c>
      <c r="P301" s="101">
        <v>0</v>
      </c>
      <c r="Q301" s="101">
        <v>0</v>
      </c>
      <c r="R301" s="101">
        <v>0</v>
      </c>
      <c r="S301" s="101">
        <v>1.1426932051895487E-3</v>
      </c>
      <c r="T301" s="101">
        <v>0</v>
      </c>
      <c r="U301" s="101">
        <v>2.9757572588942328E-3</v>
      </c>
      <c r="V301" s="101">
        <v>0</v>
      </c>
      <c r="W301" s="101">
        <v>2.2769731756358616E-3</v>
      </c>
      <c r="DA301" s="131" t="s">
        <v>3300</v>
      </c>
    </row>
    <row r="302" spans="1:105" ht="12" customHeight="1" x14ac:dyDescent="0.25">
      <c r="A302" s="107" t="s">
        <v>121</v>
      </c>
      <c r="B302" s="104"/>
      <c r="C302" s="104">
        <v>0</v>
      </c>
      <c r="D302" s="104">
        <v>0</v>
      </c>
      <c r="E302" s="104">
        <v>0</v>
      </c>
      <c r="F302" s="104">
        <v>0</v>
      </c>
      <c r="G302" s="104">
        <v>0</v>
      </c>
      <c r="H302" s="104">
        <v>0</v>
      </c>
      <c r="I302" s="104">
        <v>0</v>
      </c>
      <c r="J302" s="104">
        <v>0</v>
      </c>
      <c r="K302" s="104">
        <v>0</v>
      </c>
      <c r="L302" s="104">
        <v>0</v>
      </c>
      <c r="M302" s="104">
        <v>0</v>
      </c>
      <c r="N302" s="104">
        <v>3.1418795477572443E-3</v>
      </c>
      <c r="O302" s="104">
        <v>1.6637344019232673E-2</v>
      </c>
      <c r="P302" s="104">
        <v>0</v>
      </c>
      <c r="Q302" s="104">
        <v>0</v>
      </c>
      <c r="R302" s="104">
        <v>0</v>
      </c>
      <c r="S302" s="104">
        <v>5.5568818151222445E-4</v>
      </c>
      <c r="T302" s="104">
        <v>9.398553652475012E-3</v>
      </c>
      <c r="U302" s="104">
        <v>1.2225063526164925E-2</v>
      </c>
      <c r="V302" s="104">
        <v>1.9154621617118499E-2</v>
      </c>
      <c r="W302" s="104">
        <v>1.7568745943452785E-2</v>
      </c>
      <c r="DA302" s="132" t="s">
        <v>3301</v>
      </c>
    </row>
    <row r="303" spans="1:105" ht="12" customHeight="1" x14ac:dyDescent="0.25">
      <c r="A303" s="108" t="s">
        <v>53</v>
      </c>
      <c r="B303" s="98"/>
      <c r="C303" s="98">
        <v>0</v>
      </c>
      <c r="D303" s="98">
        <v>0</v>
      </c>
      <c r="E303" s="98">
        <v>0</v>
      </c>
      <c r="F303" s="98">
        <v>0</v>
      </c>
      <c r="G303" s="98">
        <v>0</v>
      </c>
      <c r="H303" s="98">
        <v>0</v>
      </c>
      <c r="I303" s="98">
        <v>0</v>
      </c>
      <c r="J303" s="98">
        <v>0</v>
      </c>
      <c r="K303" s="98">
        <v>0</v>
      </c>
      <c r="L303" s="98">
        <v>0</v>
      </c>
      <c r="M303" s="98">
        <v>0</v>
      </c>
      <c r="N303" s="98">
        <v>1.8124870774460981E-3</v>
      </c>
      <c r="O303" s="98">
        <v>9.7472181297170047E-3</v>
      </c>
      <c r="P303" s="98">
        <v>0</v>
      </c>
      <c r="Q303" s="98">
        <v>0</v>
      </c>
      <c r="R303" s="98">
        <v>0</v>
      </c>
      <c r="S303" s="98">
        <v>3.0514617319217838E-4</v>
      </c>
      <c r="T303" s="98">
        <v>5.7902102965447884E-3</v>
      </c>
      <c r="U303" s="98">
        <v>6.9534774644144969E-3</v>
      </c>
      <c r="V303" s="98">
        <v>1.070560408949092E-2</v>
      </c>
      <c r="W303" s="98">
        <v>9.4254564822743685E-3</v>
      </c>
      <c r="DA303" s="63" t="s">
        <v>3302</v>
      </c>
    </row>
    <row r="304" spans="1:105" ht="12" customHeight="1" x14ac:dyDescent="0.25">
      <c r="A304" s="108" t="s">
        <v>52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0</v>
      </c>
      <c r="M304" s="98">
        <v>0</v>
      </c>
      <c r="N304" s="98">
        <v>1.3293924703111461E-3</v>
      </c>
      <c r="O304" s="98">
        <v>6.8901258895156673E-3</v>
      </c>
      <c r="P304" s="98">
        <v>0</v>
      </c>
      <c r="Q304" s="98">
        <v>0</v>
      </c>
      <c r="R304" s="98">
        <v>0</v>
      </c>
      <c r="S304" s="98">
        <v>2.5054200832004612E-4</v>
      </c>
      <c r="T304" s="98">
        <v>3.6083433559302245E-3</v>
      </c>
      <c r="U304" s="98">
        <v>5.2715860617504277E-3</v>
      </c>
      <c r="V304" s="98">
        <v>8.4490175276275784E-3</v>
      </c>
      <c r="W304" s="98">
        <v>8.1432894611784164E-3</v>
      </c>
      <c r="DA304" s="63" t="s">
        <v>3303</v>
      </c>
    </row>
    <row r="305" spans="1:105" ht="12" customHeight="1" x14ac:dyDescent="0.25">
      <c r="A305" s="121" t="s">
        <v>54</v>
      </c>
      <c r="B305" s="122"/>
      <c r="C305" s="122">
        <v>0.50853552080433673</v>
      </c>
      <c r="D305" s="122">
        <v>0.61253649586921299</v>
      </c>
      <c r="E305" s="122">
        <v>0.84738553641632575</v>
      </c>
      <c r="F305" s="122">
        <v>0.55801669782778907</v>
      </c>
      <c r="G305" s="122">
        <v>0</v>
      </c>
      <c r="H305" s="122">
        <v>0</v>
      </c>
      <c r="I305" s="122">
        <v>0</v>
      </c>
      <c r="J305" s="122">
        <v>0</v>
      </c>
      <c r="K305" s="122">
        <v>0</v>
      </c>
      <c r="L305" s="122">
        <v>0</v>
      </c>
      <c r="M305" s="122">
        <v>0</v>
      </c>
      <c r="N305" s="122">
        <v>0.13227294886399019</v>
      </c>
      <c r="O305" s="122">
        <v>0.34544267194691153</v>
      </c>
      <c r="P305" s="122">
        <v>0</v>
      </c>
      <c r="Q305" s="122">
        <v>0</v>
      </c>
      <c r="R305" s="122">
        <v>1.1995949747464412E-2</v>
      </c>
      <c r="S305" s="122">
        <v>0.16535642016233557</v>
      </c>
      <c r="T305" s="122">
        <v>0.20604938603358836</v>
      </c>
      <c r="U305" s="122">
        <v>0.20534871035392846</v>
      </c>
      <c r="V305" s="122">
        <v>0.16691473205477045</v>
      </c>
      <c r="W305" s="122">
        <v>2.4061261010975925E-2</v>
      </c>
      <c r="DA305" s="130" t="s">
        <v>3304</v>
      </c>
    </row>
    <row r="306" spans="1:105" ht="12" customHeight="1" x14ac:dyDescent="0.25">
      <c r="A306" s="97" t="s">
        <v>50</v>
      </c>
      <c r="B306" s="98"/>
      <c r="C306" s="98">
        <v>0.42204030272194853</v>
      </c>
      <c r="D306" s="98">
        <v>0.47282332147147643</v>
      </c>
      <c r="E306" s="98">
        <v>0.32084029242595002</v>
      </c>
      <c r="F306" s="98">
        <v>0.33542832563588171</v>
      </c>
      <c r="G306" s="98">
        <v>0</v>
      </c>
      <c r="H306" s="98">
        <v>0</v>
      </c>
      <c r="I306" s="98">
        <v>0</v>
      </c>
      <c r="J306" s="98">
        <v>0</v>
      </c>
      <c r="K306" s="98">
        <v>0</v>
      </c>
      <c r="L306" s="98">
        <v>0</v>
      </c>
      <c r="M306" s="98">
        <v>0</v>
      </c>
      <c r="N306" s="98">
        <v>9.6100400439367226E-2</v>
      </c>
      <c r="O306" s="98">
        <v>0.25825668013317149</v>
      </c>
      <c r="P306" s="98">
        <v>0</v>
      </c>
      <c r="Q306" s="98">
        <v>0</v>
      </c>
      <c r="R306" s="98">
        <v>8.0144483869069721E-3</v>
      </c>
      <c r="S306" s="98">
        <v>0.11539277884672414</v>
      </c>
      <c r="T306" s="98">
        <v>0.15308364434332114</v>
      </c>
      <c r="U306" s="98">
        <v>0.15527549857917369</v>
      </c>
      <c r="V306" s="98">
        <v>0.12478821812093321</v>
      </c>
      <c r="W306" s="98">
        <v>2.1273177605382464E-2</v>
      </c>
      <c r="DA306" s="63" t="s">
        <v>3305</v>
      </c>
    </row>
    <row r="307" spans="1:105" ht="12" customHeight="1" x14ac:dyDescent="0.25">
      <c r="A307" s="109" t="s">
        <v>120</v>
      </c>
      <c r="B307" s="33"/>
      <c r="C307" s="33">
        <v>8.649521808238822E-2</v>
      </c>
      <c r="D307" s="33">
        <v>0.13971317439773651</v>
      </c>
      <c r="E307" s="33">
        <v>0.52654524399037572</v>
      </c>
      <c r="F307" s="33">
        <v>0.22258837219190736</v>
      </c>
      <c r="G307" s="33">
        <v>0</v>
      </c>
      <c r="H307" s="33">
        <v>0</v>
      </c>
      <c r="I307" s="33">
        <v>0</v>
      </c>
      <c r="J307" s="33">
        <v>0</v>
      </c>
      <c r="K307" s="33">
        <v>0</v>
      </c>
      <c r="L307" s="33">
        <v>0</v>
      </c>
      <c r="M307" s="33">
        <v>0</v>
      </c>
      <c r="N307" s="33">
        <v>3.6172548424622954E-2</v>
      </c>
      <c r="O307" s="33">
        <v>8.7185991813740052E-2</v>
      </c>
      <c r="P307" s="33">
        <v>0</v>
      </c>
      <c r="Q307" s="33">
        <v>0</v>
      </c>
      <c r="R307" s="33">
        <v>3.9815013605574391E-3</v>
      </c>
      <c r="S307" s="33">
        <v>4.9963641315611429E-2</v>
      </c>
      <c r="T307" s="33">
        <v>5.2965741690267201E-2</v>
      </c>
      <c r="U307" s="33">
        <v>5.0073211774754767E-2</v>
      </c>
      <c r="V307" s="33">
        <v>4.2126513933837234E-2</v>
      </c>
      <c r="W307" s="33">
        <v>2.7880834055934627E-3</v>
      </c>
      <c r="DA307" s="60" t="s">
        <v>3306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7.9688275572267004</v>
      </c>
      <c r="D309" s="117">
        <f t="shared" si="136"/>
        <v>10.449425563503812</v>
      </c>
      <c r="E309" s="117">
        <f t="shared" si="136"/>
        <v>8.9418049061862703</v>
      </c>
      <c r="F309" s="117">
        <f t="shared" si="136"/>
        <v>5.7750477742963344</v>
      </c>
      <c r="G309" s="117">
        <f t="shared" si="136"/>
        <v>0</v>
      </c>
      <c r="H309" s="117">
        <f t="shared" si="136"/>
        <v>0</v>
      </c>
      <c r="I309" s="117">
        <f t="shared" si="136"/>
        <v>0</v>
      </c>
      <c r="J309" s="117">
        <f t="shared" si="136"/>
        <v>0</v>
      </c>
      <c r="K309" s="117">
        <f t="shared" si="136"/>
        <v>0</v>
      </c>
      <c r="L309" s="117">
        <f t="shared" si="136"/>
        <v>0</v>
      </c>
      <c r="M309" s="117">
        <f t="shared" si="136"/>
        <v>0</v>
      </c>
      <c r="N309" s="117">
        <f t="shared" si="136"/>
        <v>1.2698349989404836</v>
      </c>
      <c r="O309" s="117">
        <f t="shared" si="136"/>
        <v>3.5194460096441906</v>
      </c>
      <c r="P309" s="117">
        <f t="shared" si="136"/>
        <v>0</v>
      </c>
      <c r="Q309" s="117">
        <f t="shared" si="136"/>
        <v>0</v>
      </c>
      <c r="R309" s="117">
        <f t="shared" ref="R309:V309" si="137">R310+R313+R315+R324</f>
        <v>0.11026850169646479</v>
      </c>
      <c r="S309" s="117">
        <f t="shared" si="137"/>
        <v>1.5214819302753269</v>
      </c>
      <c r="T309" s="117">
        <f t="shared" si="137"/>
        <v>2.1282573891146233</v>
      </c>
      <c r="U309" s="117">
        <f t="shared" si="137"/>
        <v>1.6859139153588139</v>
      </c>
      <c r="V309" s="117">
        <f t="shared" si="137"/>
        <v>1.354271095225664</v>
      </c>
      <c r="W309" s="117">
        <f t="shared" ref="W309" si="138">W310+W313+W315+W324</f>
        <v>0.24192221048488288</v>
      </c>
      <c r="DA309" s="129" t="s">
        <v>3457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7.0045592797687153</v>
      </c>
      <c r="D310" s="122">
        <f t="shared" si="139"/>
        <v>9.1826858814019801</v>
      </c>
      <c r="E310" s="122">
        <f t="shared" si="139"/>
        <v>7.4865941331450054</v>
      </c>
      <c r="F310" s="122">
        <f t="shared" si="139"/>
        <v>4.8244865147302516</v>
      </c>
      <c r="G310" s="122">
        <f t="shared" si="139"/>
        <v>0</v>
      </c>
      <c r="H310" s="122">
        <f t="shared" si="139"/>
        <v>0</v>
      </c>
      <c r="I310" s="122">
        <f t="shared" si="139"/>
        <v>0</v>
      </c>
      <c r="J310" s="122">
        <f t="shared" si="139"/>
        <v>0</v>
      </c>
      <c r="K310" s="122">
        <f t="shared" si="139"/>
        <v>0</v>
      </c>
      <c r="L310" s="122">
        <f t="shared" si="139"/>
        <v>0</v>
      </c>
      <c r="M310" s="122">
        <f t="shared" si="139"/>
        <v>0</v>
      </c>
      <c r="N310" s="122">
        <f t="shared" si="139"/>
        <v>1.0421973121262231</v>
      </c>
      <c r="O310" s="122">
        <f t="shared" si="139"/>
        <v>2.8840034357667137</v>
      </c>
      <c r="P310" s="122">
        <f t="shared" si="139"/>
        <v>0</v>
      </c>
      <c r="Q310" s="122">
        <f t="shared" si="139"/>
        <v>0</v>
      </c>
      <c r="R310" s="122">
        <f t="shared" ref="R310:V310" si="140">SUM(R311:R312)</f>
        <v>8.7155599503000447E-2</v>
      </c>
      <c r="S310" s="122">
        <f t="shared" si="140"/>
        <v>1.1974188021378476</v>
      </c>
      <c r="T310" s="122">
        <f t="shared" si="140"/>
        <v>1.6932483748955418</v>
      </c>
      <c r="U310" s="122">
        <f t="shared" si="140"/>
        <v>1.3002168022444258</v>
      </c>
      <c r="V310" s="122">
        <f t="shared" si="140"/>
        <v>1.0344132857655115</v>
      </c>
      <c r="W310" s="122">
        <f t="shared" ref="W310" si="141">SUM(W311:W312)</f>
        <v>0.18964356916998723</v>
      </c>
      <c r="DA310" s="130" t="s">
        <v>3458</v>
      </c>
    </row>
    <row r="311" spans="1:105" ht="12" customHeight="1" x14ac:dyDescent="0.25">
      <c r="A311" s="97" t="s">
        <v>216</v>
      </c>
      <c r="B311" s="98"/>
      <c r="C311" s="98">
        <v>6.8656597764638239</v>
      </c>
      <c r="D311" s="98">
        <v>9.002461037378156</v>
      </c>
      <c r="E311" s="98">
        <v>7.3397776431109509</v>
      </c>
      <c r="F311" s="98">
        <v>4.7314613206561464</v>
      </c>
      <c r="G311" s="98">
        <v>0</v>
      </c>
      <c r="H311" s="98">
        <v>0</v>
      </c>
      <c r="I311" s="98">
        <v>0</v>
      </c>
      <c r="J311" s="98">
        <v>0</v>
      </c>
      <c r="K311" s="98">
        <v>0</v>
      </c>
      <c r="L311" s="98">
        <v>0</v>
      </c>
      <c r="M311" s="98">
        <v>0</v>
      </c>
      <c r="N311" s="98">
        <v>1.0240493856776558</v>
      </c>
      <c r="O311" s="98">
        <v>2.8346612875162061</v>
      </c>
      <c r="P311" s="98">
        <v>0</v>
      </c>
      <c r="Q311" s="98">
        <v>0</v>
      </c>
      <c r="R311" s="98">
        <v>8.574878444149088E-2</v>
      </c>
      <c r="S311" s="98">
        <v>1.1782743337542001</v>
      </c>
      <c r="T311" s="98">
        <v>1.665788642404457</v>
      </c>
      <c r="U311" s="98">
        <v>1.2795755310718377</v>
      </c>
      <c r="V311" s="98">
        <v>1.0180211862505932</v>
      </c>
      <c r="W311" s="98">
        <v>0.1867089601371989</v>
      </c>
      <c r="DA311" s="63" t="s">
        <v>3459</v>
      </c>
    </row>
    <row r="312" spans="1:105" ht="12" customHeight="1" x14ac:dyDescent="0.25">
      <c r="A312" s="97" t="s">
        <v>53</v>
      </c>
      <c r="B312" s="98"/>
      <c r="C312" s="98">
        <v>0.13889950330489165</v>
      </c>
      <c r="D312" s="98">
        <v>0.18022484402382447</v>
      </c>
      <c r="E312" s="98">
        <v>0.14681649003405478</v>
      </c>
      <c r="F312" s="98">
        <v>9.3025194074105574E-2</v>
      </c>
      <c r="G312" s="98">
        <v>0</v>
      </c>
      <c r="H312" s="98">
        <v>0</v>
      </c>
      <c r="I312" s="98">
        <v>0</v>
      </c>
      <c r="J312" s="98">
        <v>0</v>
      </c>
      <c r="K312" s="98">
        <v>0</v>
      </c>
      <c r="L312" s="98">
        <v>0</v>
      </c>
      <c r="M312" s="98">
        <v>0</v>
      </c>
      <c r="N312" s="98">
        <v>1.8147926448567345E-2</v>
      </c>
      <c r="O312" s="98">
        <v>4.9342148250507506E-2</v>
      </c>
      <c r="P312" s="98">
        <v>0</v>
      </c>
      <c r="Q312" s="98">
        <v>0</v>
      </c>
      <c r="R312" s="98">
        <v>1.4068150615095664E-3</v>
      </c>
      <c r="S312" s="98">
        <v>1.9144468383647459E-2</v>
      </c>
      <c r="T312" s="98">
        <v>2.745973249108476E-2</v>
      </c>
      <c r="U312" s="98">
        <v>2.0641271172588037E-2</v>
      </c>
      <c r="V312" s="98">
        <v>1.6392099514918195E-2</v>
      </c>
      <c r="W312" s="98">
        <v>2.9346090327883336E-3</v>
      </c>
      <c r="DA312" s="63" t="s">
        <v>3460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5.2750906760620035E-5</v>
      </c>
      <c r="D313" s="122">
        <f t="shared" si="142"/>
        <v>1.4468156498869531E-4</v>
      </c>
      <c r="E313" s="122">
        <f t="shared" si="142"/>
        <v>4.1815898444263892E-4</v>
      </c>
      <c r="F313" s="122">
        <f t="shared" si="142"/>
        <v>6.9804673454280995E-4</v>
      </c>
      <c r="G313" s="122">
        <f t="shared" si="142"/>
        <v>0</v>
      </c>
      <c r="H313" s="122">
        <f t="shared" si="142"/>
        <v>0</v>
      </c>
      <c r="I313" s="122">
        <f t="shared" si="142"/>
        <v>0</v>
      </c>
      <c r="J313" s="122">
        <f t="shared" si="142"/>
        <v>0</v>
      </c>
      <c r="K313" s="122">
        <f t="shared" si="142"/>
        <v>0</v>
      </c>
      <c r="L313" s="122">
        <f t="shared" si="142"/>
        <v>0</v>
      </c>
      <c r="M313" s="122">
        <f t="shared" si="142"/>
        <v>0</v>
      </c>
      <c r="N313" s="122">
        <f t="shared" si="142"/>
        <v>1.3471401760169635E-3</v>
      </c>
      <c r="O313" s="122">
        <f t="shared" si="142"/>
        <v>6.5055659901283322E-3</v>
      </c>
      <c r="P313" s="122">
        <f t="shared" si="142"/>
        <v>0</v>
      </c>
      <c r="Q313" s="122">
        <f t="shared" si="142"/>
        <v>0</v>
      </c>
      <c r="R313" s="122">
        <f t="shared" si="142"/>
        <v>5.5968426639337976E-4</v>
      </c>
      <c r="S313" s="122">
        <f t="shared" si="142"/>
        <v>6.5401473895570286E-3</v>
      </c>
      <c r="T313" s="122">
        <f t="shared" si="142"/>
        <v>8.8993136612448339E-3</v>
      </c>
      <c r="U313" s="122">
        <f t="shared" si="142"/>
        <v>8.8399708654516573E-3</v>
      </c>
      <c r="V313" s="122">
        <f t="shared" si="142"/>
        <v>4.8236993237147268E-3</v>
      </c>
      <c r="W313" s="122">
        <f t="shared" si="142"/>
        <v>3.6103682450707618E-4</v>
      </c>
      <c r="DA313" s="130" t="s">
        <v>3461</v>
      </c>
    </row>
    <row r="314" spans="1:105" ht="12" customHeight="1" x14ac:dyDescent="0.25">
      <c r="A314" s="97" t="s">
        <v>53</v>
      </c>
      <c r="B314" s="98"/>
      <c r="C314" s="98">
        <v>5.2750906760620035E-5</v>
      </c>
      <c r="D314" s="98">
        <v>1.4468156498869531E-4</v>
      </c>
      <c r="E314" s="98">
        <v>4.1815898444263892E-4</v>
      </c>
      <c r="F314" s="98">
        <v>6.9804673454280995E-4</v>
      </c>
      <c r="G314" s="98">
        <v>0</v>
      </c>
      <c r="H314" s="98">
        <v>0</v>
      </c>
      <c r="I314" s="98">
        <v>0</v>
      </c>
      <c r="J314" s="98">
        <v>0</v>
      </c>
      <c r="K314" s="98">
        <v>0</v>
      </c>
      <c r="L314" s="98">
        <v>0</v>
      </c>
      <c r="M314" s="98">
        <v>0</v>
      </c>
      <c r="N314" s="98">
        <v>1.3471401760169635E-3</v>
      </c>
      <c r="O314" s="98">
        <v>6.5055659901283322E-3</v>
      </c>
      <c r="P314" s="98">
        <v>0</v>
      </c>
      <c r="Q314" s="98">
        <v>0</v>
      </c>
      <c r="R314" s="98">
        <v>5.5968426639337976E-4</v>
      </c>
      <c r="S314" s="98">
        <v>6.5401473895570286E-3</v>
      </c>
      <c r="T314" s="98">
        <v>8.8993136612448339E-3</v>
      </c>
      <c r="U314" s="98">
        <v>8.8399708654516573E-3</v>
      </c>
      <c r="V314" s="98">
        <v>4.8236993237147268E-3</v>
      </c>
      <c r="W314" s="98">
        <v>3.6103682450707618E-4</v>
      </c>
      <c r="DA314" s="63" t="s">
        <v>3462</v>
      </c>
    </row>
    <row r="315" spans="1:105" ht="12" customHeight="1" x14ac:dyDescent="0.25">
      <c r="A315" s="121" t="s">
        <v>55</v>
      </c>
      <c r="B315" s="122"/>
      <c r="C315" s="122">
        <v>0.6490155967196225</v>
      </c>
      <c r="D315" s="122">
        <v>0.88078483289330434</v>
      </c>
      <c r="E315" s="122">
        <v>0.8663004318300811</v>
      </c>
      <c r="F315" s="122">
        <v>0.5820101752409429</v>
      </c>
      <c r="G315" s="122">
        <v>0</v>
      </c>
      <c r="H315" s="122">
        <v>0</v>
      </c>
      <c r="I315" s="122">
        <v>0</v>
      </c>
      <c r="J315" s="122">
        <v>0</v>
      </c>
      <c r="K315" s="122">
        <v>0</v>
      </c>
      <c r="L315" s="122">
        <v>0</v>
      </c>
      <c r="M315" s="122">
        <v>0</v>
      </c>
      <c r="N315" s="122">
        <v>0.14092086661485051</v>
      </c>
      <c r="O315" s="122">
        <v>0.40685726393616445</v>
      </c>
      <c r="P315" s="122">
        <v>0</v>
      </c>
      <c r="Q315" s="122">
        <v>0</v>
      </c>
      <c r="R315" s="122">
        <v>1.4556482243382173E-2</v>
      </c>
      <c r="S315" s="122">
        <v>0.20733969511241249</v>
      </c>
      <c r="T315" s="122">
        <v>0.28960759412117693</v>
      </c>
      <c r="U315" s="122">
        <v>0.24027941639992023</v>
      </c>
      <c r="V315" s="122">
        <v>0.20284618982925293</v>
      </c>
      <c r="W315" s="122">
        <v>3.6479924304588671E-2</v>
      </c>
      <c r="DA315" s="130" t="s">
        <v>3463</v>
      </c>
    </row>
    <row r="316" spans="1:105" ht="12" customHeight="1" x14ac:dyDescent="0.25">
      <c r="A316" s="97" t="s">
        <v>138</v>
      </c>
      <c r="B316" s="98"/>
      <c r="C316" s="98">
        <v>0.6247152478455309</v>
      </c>
      <c r="D316" s="98">
        <v>0.86304993600771407</v>
      </c>
      <c r="E316" s="98">
        <v>0.82818979401544135</v>
      </c>
      <c r="F316" s="98">
        <v>0.54837060466516496</v>
      </c>
      <c r="G316" s="98">
        <v>0</v>
      </c>
      <c r="H316" s="98">
        <v>0</v>
      </c>
      <c r="I316" s="98">
        <v>0</v>
      </c>
      <c r="J316" s="98">
        <v>0</v>
      </c>
      <c r="K316" s="98">
        <v>0</v>
      </c>
      <c r="L316" s="98">
        <v>0</v>
      </c>
      <c r="M316" s="98">
        <v>0</v>
      </c>
      <c r="N316" s="98">
        <v>0.12568055308501222</v>
      </c>
      <c r="O316" s="98">
        <v>0.38890779456946134</v>
      </c>
      <c r="P316" s="98">
        <v>0</v>
      </c>
      <c r="Q316" s="98">
        <v>0</v>
      </c>
      <c r="R316" s="98">
        <v>1.4380950967069867E-2</v>
      </c>
      <c r="S316" s="98">
        <v>0.20397161646022882</v>
      </c>
      <c r="T316" s="98">
        <v>0.27441694347189893</v>
      </c>
      <c r="U316" s="98">
        <v>0.22674010349960849</v>
      </c>
      <c r="V316" s="98">
        <v>0.18263439164808243</v>
      </c>
      <c r="W316" s="98">
        <v>1.1071927622500723E-2</v>
      </c>
      <c r="DA316" s="63" t="s">
        <v>3464</v>
      </c>
    </row>
    <row r="317" spans="1:105" ht="12" customHeight="1" x14ac:dyDescent="0.25">
      <c r="A317" s="97" t="s">
        <v>137</v>
      </c>
      <c r="B317" s="98"/>
      <c r="C317" s="98">
        <v>0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0</v>
      </c>
      <c r="J317" s="98">
        <v>0</v>
      </c>
      <c r="K317" s="98">
        <v>0</v>
      </c>
      <c r="L317" s="98">
        <v>0</v>
      </c>
      <c r="M317" s="98">
        <v>0</v>
      </c>
      <c r="N317" s="98">
        <v>1.6340421528352096E-4</v>
      </c>
      <c r="O317" s="98">
        <v>2.590273584187508E-3</v>
      </c>
      <c r="P317" s="98">
        <v>0</v>
      </c>
      <c r="Q317" s="98">
        <v>0</v>
      </c>
      <c r="R317" s="98">
        <v>1.7553127631230584E-4</v>
      </c>
      <c r="S317" s="98">
        <v>2.0264087819676768E-3</v>
      </c>
      <c r="T317" s="98">
        <v>7.1462286843847721E-3</v>
      </c>
      <c r="U317" s="98">
        <v>5.4392204265889298E-4</v>
      </c>
      <c r="V317" s="98">
        <v>3.323268359474536E-3</v>
      </c>
      <c r="W317" s="98">
        <v>7.943184084703004E-3</v>
      </c>
      <c r="DA317" s="63" t="s">
        <v>3465</v>
      </c>
    </row>
    <row r="318" spans="1:105" ht="12" customHeight="1" x14ac:dyDescent="0.25">
      <c r="A318" s="100" t="s">
        <v>216</v>
      </c>
      <c r="B318" s="101"/>
      <c r="C318" s="101">
        <v>0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0</v>
      </c>
      <c r="J318" s="101">
        <v>0</v>
      </c>
      <c r="K318" s="101">
        <v>0</v>
      </c>
      <c r="L318" s="101">
        <v>0</v>
      </c>
      <c r="M318" s="101">
        <v>0</v>
      </c>
      <c r="N318" s="101">
        <v>7.8474771278141188E-5</v>
      </c>
      <c r="O318" s="101">
        <v>1.2790420762752986E-3</v>
      </c>
      <c r="P318" s="101">
        <v>0</v>
      </c>
      <c r="Q318" s="101">
        <v>0</v>
      </c>
      <c r="R318" s="101">
        <v>8.507504346299306E-5</v>
      </c>
      <c r="S318" s="101">
        <v>9.6526678136947346E-4</v>
      </c>
      <c r="T318" s="101">
        <v>3.9964050339794622E-3</v>
      </c>
      <c r="U318" s="101">
        <v>2.7434299630277201E-4</v>
      </c>
      <c r="V318" s="101">
        <v>1.6461610792576421E-3</v>
      </c>
      <c r="W318" s="101">
        <v>3.9059663895178788E-3</v>
      </c>
      <c r="DA318" s="131" t="s">
        <v>3466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0</v>
      </c>
      <c r="J319" s="104">
        <v>0</v>
      </c>
      <c r="K319" s="104">
        <v>0</v>
      </c>
      <c r="L319" s="104">
        <v>0</v>
      </c>
      <c r="M319" s="104">
        <v>0</v>
      </c>
      <c r="N319" s="104">
        <v>8.4929444005379758E-5</v>
      </c>
      <c r="O319" s="104">
        <v>1.3112315079122092E-3</v>
      </c>
      <c r="P319" s="104">
        <v>0</v>
      </c>
      <c r="Q319" s="104">
        <v>0</v>
      </c>
      <c r="R319" s="104">
        <v>9.0456232849312778E-5</v>
      </c>
      <c r="S319" s="104">
        <v>1.0611420005982031E-3</v>
      </c>
      <c r="T319" s="104">
        <v>3.1498236504053094E-3</v>
      </c>
      <c r="U319" s="104">
        <v>2.6957904635612097E-4</v>
      </c>
      <c r="V319" s="104">
        <v>1.6771072802168937E-3</v>
      </c>
      <c r="W319" s="104">
        <v>4.0372176951851257E-3</v>
      </c>
      <c r="DA319" s="132" t="s">
        <v>3467</v>
      </c>
    </row>
    <row r="320" spans="1:105" ht="12" customHeight="1" x14ac:dyDescent="0.25">
      <c r="A320" s="106" t="s">
        <v>122</v>
      </c>
      <c r="B320" s="101"/>
      <c r="C320" s="101">
        <v>2.4300348874091628E-2</v>
      </c>
      <c r="D320" s="101">
        <v>1.7734896885590299E-2</v>
      </c>
      <c r="E320" s="101">
        <v>3.8110637814639768E-2</v>
      </c>
      <c r="F320" s="101">
        <v>3.363957057577794E-2</v>
      </c>
      <c r="G320" s="101">
        <v>0</v>
      </c>
      <c r="H320" s="101">
        <v>0</v>
      </c>
      <c r="I320" s="101">
        <v>0</v>
      </c>
      <c r="J320" s="101">
        <v>0</v>
      </c>
      <c r="K320" s="101">
        <v>0</v>
      </c>
      <c r="L320" s="101">
        <v>0</v>
      </c>
      <c r="M320" s="101">
        <v>0</v>
      </c>
      <c r="N320" s="101">
        <v>1.2520986442727722E-2</v>
      </c>
      <c r="O320" s="101">
        <v>1.7341443751665204E-3</v>
      </c>
      <c r="P320" s="101">
        <v>0</v>
      </c>
      <c r="Q320" s="101">
        <v>0</v>
      </c>
      <c r="R320" s="101">
        <v>0</v>
      </c>
      <c r="S320" s="101">
        <v>8.6116209601587402E-4</v>
      </c>
      <c r="T320" s="101">
        <v>0</v>
      </c>
      <c r="U320" s="101">
        <v>2.3147975476633387E-3</v>
      </c>
      <c r="V320" s="101">
        <v>0</v>
      </c>
      <c r="W320" s="101">
        <v>1.8137137977039192E-3</v>
      </c>
      <c r="DA320" s="131" t="s">
        <v>3468</v>
      </c>
    </row>
    <row r="321" spans="1:105" ht="12" customHeight="1" x14ac:dyDescent="0.25">
      <c r="A321" s="107" t="s">
        <v>121</v>
      </c>
      <c r="B321" s="104"/>
      <c r="C321" s="104">
        <v>0</v>
      </c>
      <c r="D321" s="104">
        <v>0</v>
      </c>
      <c r="E321" s="104">
        <v>0</v>
      </c>
      <c r="F321" s="104">
        <v>0</v>
      </c>
      <c r="G321" s="104">
        <v>0</v>
      </c>
      <c r="H321" s="104">
        <v>0</v>
      </c>
      <c r="I321" s="104">
        <v>0</v>
      </c>
      <c r="J321" s="104">
        <v>0</v>
      </c>
      <c r="K321" s="104">
        <v>0</v>
      </c>
      <c r="L321" s="104">
        <v>0</v>
      </c>
      <c r="M321" s="104">
        <v>0</v>
      </c>
      <c r="N321" s="104">
        <v>2.5559228718270337E-3</v>
      </c>
      <c r="O321" s="104">
        <v>1.3625051407349108E-2</v>
      </c>
      <c r="P321" s="104">
        <v>0</v>
      </c>
      <c r="Q321" s="104">
        <v>0</v>
      </c>
      <c r="R321" s="104">
        <v>0</v>
      </c>
      <c r="S321" s="104">
        <v>4.8050777420014472E-4</v>
      </c>
      <c r="T321" s="104">
        <v>8.0444219648932412E-3</v>
      </c>
      <c r="U321" s="104">
        <v>1.0680593309989508E-2</v>
      </c>
      <c r="V321" s="104">
        <v>1.6888529821695978E-2</v>
      </c>
      <c r="W321" s="104">
        <v>1.5651098799681025E-2</v>
      </c>
      <c r="DA321" s="132" t="s">
        <v>3469</v>
      </c>
    </row>
    <row r="322" spans="1:105" ht="12" customHeight="1" x14ac:dyDescent="0.25">
      <c r="A322" s="108" t="s">
        <v>53</v>
      </c>
      <c r="B322" s="98"/>
      <c r="C322" s="98">
        <v>0</v>
      </c>
      <c r="D322" s="98">
        <v>0</v>
      </c>
      <c r="E322" s="98">
        <v>0</v>
      </c>
      <c r="F322" s="98">
        <v>0</v>
      </c>
      <c r="G322" s="98">
        <v>0</v>
      </c>
      <c r="H322" s="98">
        <v>0</v>
      </c>
      <c r="I322" s="98">
        <v>0</v>
      </c>
      <c r="J322" s="98">
        <v>0</v>
      </c>
      <c r="K322" s="98">
        <v>0</v>
      </c>
      <c r="L322" s="98">
        <v>0</v>
      </c>
      <c r="M322" s="98">
        <v>0</v>
      </c>
      <c r="N322" s="98">
        <v>1.2265304015158878E-3</v>
      </c>
      <c r="O322" s="98">
        <v>6.7349255178334403E-3</v>
      </c>
      <c r="P322" s="98">
        <v>0</v>
      </c>
      <c r="Q322" s="98">
        <v>0</v>
      </c>
      <c r="R322" s="98">
        <v>0</v>
      </c>
      <c r="S322" s="98">
        <v>2.299657658800986E-4</v>
      </c>
      <c r="T322" s="98">
        <v>4.4360786089630158E-3</v>
      </c>
      <c r="U322" s="98">
        <v>5.4090072482390816E-3</v>
      </c>
      <c r="V322" s="98">
        <v>8.4395122940683995E-3</v>
      </c>
      <c r="W322" s="98">
        <v>7.5078093385026103E-3</v>
      </c>
      <c r="DA322" s="63" t="s">
        <v>3470</v>
      </c>
    </row>
    <row r="323" spans="1:105" ht="12" customHeight="1" x14ac:dyDescent="0.25">
      <c r="A323" s="108" t="s">
        <v>52</v>
      </c>
      <c r="B323" s="98"/>
      <c r="C323" s="98">
        <v>0</v>
      </c>
      <c r="D323" s="98">
        <v>0</v>
      </c>
      <c r="E323" s="98">
        <v>0</v>
      </c>
      <c r="F323" s="98">
        <v>0</v>
      </c>
      <c r="G323" s="98">
        <v>0</v>
      </c>
      <c r="H323" s="98">
        <v>0</v>
      </c>
      <c r="I323" s="98">
        <v>0</v>
      </c>
      <c r="J323" s="98">
        <v>0</v>
      </c>
      <c r="K323" s="98">
        <v>0</v>
      </c>
      <c r="L323" s="98">
        <v>0</v>
      </c>
      <c r="M323" s="98">
        <v>0</v>
      </c>
      <c r="N323" s="98">
        <v>1.3293924703111461E-3</v>
      </c>
      <c r="O323" s="98">
        <v>6.8901258895156673E-3</v>
      </c>
      <c r="P323" s="98">
        <v>0</v>
      </c>
      <c r="Q323" s="98">
        <v>0</v>
      </c>
      <c r="R323" s="98">
        <v>0</v>
      </c>
      <c r="S323" s="98">
        <v>2.5054200832004612E-4</v>
      </c>
      <c r="T323" s="98">
        <v>3.6083433559302245E-3</v>
      </c>
      <c r="U323" s="98">
        <v>5.2715860617504277E-3</v>
      </c>
      <c r="V323" s="98">
        <v>8.4490175276275784E-3</v>
      </c>
      <c r="W323" s="98">
        <v>8.1432894611784164E-3</v>
      </c>
      <c r="DA323" s="63" t="s">
        <v>3471</v>
      </c>
    </row>
    <row r="324" spans="1:105" ht="12" customHeight="1" x14ac:dyDescent="0.25">
      <c r="A324" s="121" t="s">
        <v>54</v>
      </c>
      <c r="B324" s="122"/>
      <c r="C324" s="122">
        <v>0.3151999298316015</v>
      </c>
      <c r="D324" s="122">
        <v>0.38581016764353993</v>
      </c>
      <c r="E324" s="122">
        <v>0.58849218222674071</v>
      </c>
      <c r="F324" s="122">
        <v>0.36785303759059662</v>
      </c>
      <c r="G324" s="122">
        <v>0</v>
      </c>
      <c r="H324" s="122">
        <v>0</v>
      </c>
      <c r="I324" s="122">
        <v>0</v>
      </c>
      <c r="J324" s="122">
        <v>0</v>
      </c>
      <c r="K324" s="122">
        <v>0</v>
      </c>
      <c r="L324" s="122">
        <v>0</v>
      </c>
      <c r="M324" s="122">
        <v>0</v>
      </c>
      <c r="N324" s="122">
        <v>8.5369680023392902E-2</v>
      </c>
      <c r="O324" s="122">
        <v>0.22207974395118396</v>
      </c>
      <c r="P324" s="122">
        <v>0</v>
      </c>
      <c r="Q324" s="122">
        <v>0</v>
      </c>
      <c r="R324" s="122">
        <v>7.9967356836887962E-3</v>
      </c>
      <c r="S324" s="122">
        <v>0.11018328563550973</v>
      </c>
      <c r="T324" s="122">
        <v>0.13650210643665966</v>
      </c>
      <c r="U324" s="122">
        <v>0.13657772584901626</v>
      </c>
      <c r="V324" s="122">
        <v>0.112187920307185</v>
      </c>
      <c r="W324" s="122">
        <v>1.5437680185799897E-2</v>
      </c>
      <c r="DA324" s="130" t="s">
        <v>3472</v>
      </c>
    </row>
    <row r="325" spans="1:105" ht="12" customHeight="1" x14ac:dyDescent="0.25">
      <c r="A325" s="97" t="s">
        <v>50</v>
      </c>
      <c r="B325" s="98"/>
      <c r="C325" s="98">
        <v>0.25005397368757892</v>
      </c>
      <c r="D325" s="98">
        <v>0.28038819527348408</v>
      </c>
      <c r="E325" s="98">
        <v>0.1904254718238908</v>
      </c>
      <c r="F325" s="98">
        <v>0.19925540780359877</v>
      </c>
      <c r="G325" s="98">
        <v>0</v>
      </c>
      <c r="H325" s="98">
        <v>0</v>
      </c>
      <c r="I325" s="98">
        <v>0</v>
      </c>
      <c r="J325" s="98">
        <v>0</v>
      </c>
      <c r="K325" s="98">
        <v>0</v>
      </c>
      <c r="L325" s="98">
        <v>0</v>
      </c>
      <c r="M325" s="98">
        <v>0</v>
      </c>
      <c r="N325" s="98">
        <v>5.7385715559342861E-2</v>
      </c>
      <c r="O325" s="98">
        <v>0.15421626049074511</v>
      </c>
      <c r="P325" s="98">
        <v>0</v>
      </c>
      <c r="Q325" s="98">
        <v>0</v>
      </c>
      <c r="R325" s="98">
        <v>4.7977737513581883E-3</v>
      </c>
      <c r="S325" s="98">
        <v>6.9361305793347497E-2</v>
      </c>
      <c r="T325" s="98">
        <v>9.2454113113440664E-2</v>
      </c>
      <c r="U325" s="98">
        <v>9.4237223521131397E-2</v>
      </c>
      <c r="V325" s="98">
        <v>7.6078091343497259E-2</v>
      </c>
      <c r="W325" s="98">
        <v>1.3023607413154921E-2</v>
      </c>
      <c r="DA325" s="63" t="s">
        <v>3473</v>
      </c>
    </row>
    <row r="326" spans="1:105" ht="12" customHeight="1" x14ac:dyDescent="0.25">
      <c r="A326" s="109" t="s">
        <v>120</v>
      </c>
      <c r="B326" s="33"/>
      <c r="C326" s="33">
        <v>6.5145956144022577E-2</v>
      </c>
      <c r="D326" s="33">
        <v>0.10542197237005585</v>
      </c>
      <c r="E326" s="33">
        <v>0.39806671040284991</v>
      </c>
      <c r="F326" s="33">
        <v>0.16859762978699785</v>
      </c>
      <c r="G326" s="33">
        <v>0</v>
      </c>
      <c r="H326" s="33">
        <v>0</v>
      </c>
      <c r="I326" s="33">
        <v>0</v>
      </c>
      <c r="J326" s="33">
        <v>0</v>
      </c>
      <c r="K326" s="33">
        <v>0</v>
      </c>
      <c r="L326" s="33">
        <v>0</v>
      </c>
      <c r="M326" s="33">
        <v>0</v>
      </c>
      <c r="N326" s="33">
        <v>2.7983964464050045E-2</v>
      </c>
      <c r="O326" s="33">
        <v>6.7863483460438842E-2</v>
      </c>
      <c r="P326" s="33">
        <v>0</v>
      </c>
      <c r="Q326" s="33">
        <v>0</v>
      </c>
      <c r="R326" s="33">
        <v>3.1989619323306078E-3</v>
      </c>
      <c r="S326" s="33">
        <v>4.0821979842162237E-2</v>
      </c>
      <c r="T326" s="33">
        <v>4.4047993323219001E-2</v>
      </c>
      <c r="U326" s="33">
        <v>4.2340502327884867E-2</v>
      </c>
      <c r="V326" s="33">
        <v>3.6109828963687744E-2</v>
      </c>
      <c r="W326" s="33">
        <v>2.4140727726449751E-3</v>
      </c>
      <c r="DA326" s="60" t="s">
        <v>3474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0.5076830442659126</v>
      </c>
      <c r="D328" s="119">
        <f t="shared" si="143"/>
        <v>0.51312250253873459</v>
      </c>
      <c r="E328" s="119">
        <f t="shared" si="143"/>
        <v>0.52470130279941896</v>
      </c>
      <c r="F328" s="119">
        <f t="shared" si="143"/>
        <v>0.52882798245617968</v>
      </c>
      <c r="G328" s="119" t="str">
        <f t="shared" si="143"/>
        <v/>
      </c>
      <c r="H328" s="119" t="str">
        <f t="shared" si="143"/>
        <v/>
      </c>
      <c r="I328" s="119" t="str">
        <f t="shared" si="143"/>
        <v/>
      </c>
      <c r="J328" s="119" t="str">
        <f t="shared" si="143"/>
        <v/>
      </c>
      <c r="K328" s="119" t="str">
        <f t="shared" si="143"/>
        <v/>
      </c>
      <c r="L328" s="119" t="str">
        <f t="shared" si="143"/>
        <v/>
      </c>
      <c r="M328" s="119" t="str">
        <f t="shared" si="143"/>
        <v/>
      </c>
      <c r="N328" s="119">
        <f t="shared" si="143"/>
        <v>0.59949801303684458</v>
      </c>
      <c r="O328" s="119">
        <f t="shared" si="143"/>
        <v>0.6247157197952935</v>
      </c>
      <c r="P328" s="119" t="str">
        <f t="shared" si="143"/>
        <v/>
      </c>
      <c r="Q328" s="119" t="str">
        <f t="shared" si="143"/>
        <v/>
      </c>
      <c r="R328" s="119">
        <f t="shared" ref="R328:V328" si="144">IF(R309=0,"",R309/R290)</f>
        <v>0.69456897334465695</v>
      </c>
      <c r="S328" s="119">
        <f t="shared" si="144"/>
        <v>0.70412422481194659</v>
      </c>
      <c r="T328" s="119">
        <f t="shared" si="144"/>
        <v>0.71222927964267857</v>
      </c>
      <c r="U328" s="119">
        <f t="shared" si="144"/>
        <v>0.71866084173011691</v>
      </c>
      <c r="V328" s="119">
        <f t="shared" si="144"/>
        <v>0.72424989818400753</v>
      </c>
      <c r="W328" s="119">
        <f t="shared" ref="W328" si="145">IF(W309=0,"",W309/W290)</f>
        <v>0.73047569440462778</v>
      </c>
      <c r="DA328" s="129" t="s">
        <v>3625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0.5025648997398211</v>
      </c>
      <c r="D329" s="124">
        <f t="shared" si="146"/>
        <v>0.50855347704084064</v>
      </c>
      <c r="E329" s="124">
        <f t="shared" si="146"/>
        <v>0.51480271406554878</v>
      </c>
      <c r="F329" s="124">
        <f t="shared" si="146"/>
        <v>0.5209410342195766</v>
      </c>
      <c r="G329" s="124" t="str">
        <f t="shared" si="146"/>
        <v/>
      </c>
      <c r="H329" s="124" t="str">
        <f t="shared" si="146"/>
        <v/>
      </c>
      <c r="I329" s="124" t="str">
        <f t="shared" si="146"/>
        <v/>
      </c>
      <c r="J329" s="124" t="str">
        <f t="shared" si="146"/>
        <v/>
      </c>
      <c r="K329" s="124" t="str">
        <f t="shared" si="146"/>
        <v/>
      </c>
      <c r="L329" s="124" t="str">
        <f t="shared" si="146"/>
        <v/>
      </c>
      <c r="M329" s="124" t="str">
        <f t="shared" si="146"/>
        <v/>
      </c>
      <c r="N329" s="124">
        <f t="shared" si="146"/>
        <v>0.59617383258022105</v>
      </c>
      <c r="O329" s="124">
        <f t="shared" si="146"/>
        <v>0.62265567815956346</v>
      </c>
      <c r="P329" s="124" t="str">
        <f t="shared" si="146"/>
        <v/>
      </c>
      <c r="Q329" s="124" t="str">
        <f t="shared" si="146"/>
        <v/>
      </c>
      <c r="R329" s="124">
        <f t="shared" ref="R329:V329" si="147">IF(R310=0,"",R310/R291)</f>
        <v>0.69029621477645098</v>
      </c>
      <c r="S329" s="124">
        <f t="shared" si="147"/>
        <v>0.69905811105806837</v>
      </c>
      <c r="T329" s="124">
        <f t="shared" si="147"/>
        <v>0.70554817502199008</v>
      </c>
      <c r="U329" s="124">
        <f t="shared" si="147"/>
        <v>0.71049308055890736</v>
      </c>
      <c r="V329" s="124">
        <f t="shared" si="147"/>
        <v>0.71483938291691085</v>
      </c>
      <c r="W329" s="124">
        <f t="shared" ref="W329" si="148">IF(W310=0,"",W310/W291)</f>
        <v>0.71757509000865338</v>
      </c>
      <c r="DA329" s="130" t="s">
        <v>3626</v>
      </c>
    </row>
    <row r="330" spans="1:105" ht="12" customHeight="1" x14ac:dyDescent="0.25">
      <c r="A330" s="97" t="s">
        <v>216</v>
      </c>
      <c r="B330" s="111"/>
      <c r="C330" s="111">
        <f t="shared" ref="C330:Q330" si="149">IF(C311=0,"",C311/C292)</f>
        <v>0.49755766145453839</v>
      </c>
      <c r="D330" s="111">
        <f t="shared" si="149"/>
        <v>0.50359881118489291</v>
      </c>
      <c r="E330" s="111">
        <f t="shared" si="149"/>
        <v>0.50985440889048872</v>
      </c>
      <c r="F330" s="111">
        <f t="shared" si="149"/>
        <v>0.51608019278360495</v>
      </c>
      <c r="G330" s="111" t="str">
        <f t="shared" si="149"/>
        <v/>
      </c>
      <c r="H330" s="111" t="str">
        <f t="shared" si="149"/>
        <v/>
      </c>
      <c r="I330" s="111" t="str">
        <f t="shared" si="149"/>
        <v/>
      </c>
      <c r="J330" s="111" t="str">
        <f t="shared" si="149"/>
        <v/>
      </c>
      <c r="K330" s="111" t="str">
        <f t="shared" si="149"/>
        <v/>
      </c>
      <c r="L330" s="111" t="str">
        <f t="shared" si="149"/>
        <v/>
      </c>
      <c r="M330" s="111" t="str">
        <f t="shared" si="149"/>
        <v/>
      </c>
      <c r="N330" s="111">
        <f t="shared" si="149"/>
        <v>0.59193763198298455</v>
      </c>
      <c r="O330" s="111">
        <f t="shared" si="149"/>
        <v>0.61859256055330902</v>
      </c>
      <c r="P330" s="111" t="str">
        <f t="shared" si="149"/>
        <v/>
      </c>
      <c r="Q330" s="111" t="str">
        <f t="shared" si="149"/>
        <v/>
      </c>
      <c r="R330" s="111">
        <f t="shared" ref="R330:V330" si="150">IF(R311=0,"",R311/R292)</f>
        <v>0.68680649988256226</v>
      </c>
      <c r="S330" s="111">
        <f t="shared" si="150"/>
        <v>0.69565658005652198</v>
      </c>
      <c r="T330" s="111">
        <f t="shared" si="150"/>
        <v>0.70214005871702434</v>
      </c>
      <c r="U330" s="111">
        <f t="shared" si="150"/>
        <v>0.70719040569589842</v>
      </c>
      <c r="V330" s="111">
        <f t="shared" si="150"/>
        <v>0.71157210388676984</v>
      </c>
      <c r="W330" s="111">
        <f t="shared" ref="W330" si="151">IF(W311=0,"",W311/W292)</f>
        <v>0.71440382991193885</v>
      </c>
      <c r="DA330" s="63" t="s">
        <v>3627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>
        <f t="shared" si="152"/>
        <v>1</v>
      </c>
      <c r="E331" s="111">
        <f t="shared" si="152"/>
        <v>1</v>
      </c>
      <c r="F331" s="111">
        <f t="shared" si="152"/>
        <v>1</v>
      </c>
      <c r="G331" s="111" t="str">
        <f t="shared" si="152"/>
        <v/>
      </c>
      <c r="H331" s="111" t="str">
        <f t="shared" si="152"/>
        <v/>
      </c>
      <c r="I331" s="111" t="str">
        <f t="shared" si="152"/>
        <v/>
      </c>
      <c r="J331" s="111" t="str">
        <f t="shared" si="152"/>
        <v/>
      </c>
      <c r="K331" s="111" t="str">
        <f t="shared" si="152"/>
        <v/>
      </c>
      <c r="L331" s="111" t="str">
        <f t="shared" si="152"/>
        <v/>
      </c>
      <c r="M331" s="111" t="str">
        <f t="shared" si="152"/>
        <v/>
      </c>
      <c r="N331" s="111">
        <f t="shared" si="152"/>
        <v>1</v>
      </c>
      <c r="O331" s="111">
        <f t="shared" si="152"/>
        <v>1</v>
      </c>
      <c r="P331" s="111" t="str">
        <f t="shared" si="152"/>
        <v/>
      </c>
      <c r="Q331" s="111" t="str">
        <f t="shared" si="152"/>
        <v/>
      </c>
      <c r="R331" s="111">
        <f t="shared" ref="R331:V331" si="153">IF(R312=0,"",R312/R293)</f>
        <v>1</v>
      </c>
      <c r="S331" s="111">
        <f t="shared" si="153"/>
        <v>1</v>
      </c>
      <c r="T331" s="111">
        <f t="shared" si="153"/>
        <v>1</v>
      </c>
      <c r="U331" s="111">
        <f t="shared" si="153"/>
        <v>1</v>
      </c>
      <c r="V331" s="111">
        <f t="shared" si="153"/>
        <v>1</v>
      </c>
      <c r="W331" s="111">
        <f t="shared" ref="W331" si="154">IF(W312=0,"",W312/W293)</f>
        <v>1</v>
      </c>
      <c r="DA331" s="63" t="s">
        <v>3628</v>
      </c>
    </row>
    <row r="332" spans="1:105" ht="12" customHeight="1" x14ac:dyDescent="0.25">
      <c r="A332" s="121" t="s">
        <v>92</v>
      </c>
      <c r="B332" s="124"/>
      <c r="C332" s="124">
        <f t="shared" ref="C332:Q332" si="155">IF(C313=0,"",C313/C294)</f>
        <v>2.2667410380430577</v>
      </c>
      <c r="D332" s="124">
        <f t="shared" si="155"/>
        <v>2.3410118130491027</v>
      </c>
      <c r="E332" s="124">
        <f t="shared" si="155"/>
        <v>2.4160667851648765</v>
      </c>
      <c r="F332" s="124">
        <f t="shared" si="155"/>
        <v>2.491202364164911</v>
      </c>
      <c r="G332" s="124" t="str">
        <f t="shared" si="155"/>
        <v/>
      </c>
      <c r="H332" s="124" t="str">
        <f t="shared" si="155"/>
        <v/>
      </c>
      <c r="I332" s="124" t="str">
        <f t="shared" si="155"/>
        <v/>
      </c>
      <c r="J332" s="124" t="str">
        <f t="shared" si="155"/>
        <v/>
      </c>
      <c r="K332" s="124" t="str">
        <f t="shared" si="155"/>
        <v/>
      </c>
      <c r="L332" s="124" t="str">
        <f t="shared" si="155"/>
        <v/>
      </c>
      <c r="M332" s="124" t="str">
        <f t="shared" si="155"/>
        <v/>
      </c>
      <c r="N332" s="124">
        <f t="shared" si="155"/>
        <v>3.1810424856553818</v>
      </c>
      <c r="O332" s="124">
        <f t="shared" si="155"/>
        <v>3.3236800321210822</v>
      </c>
      <c r="P332" s="124" t="str">
        <f t="shared" si="155"/>
        <v/>
      </c>
      <c r="Q332" s="124" t="str">
        <f t="shared" si="155"/>
        <v/>
      </c>
      <c r="R332" s="124">
        <f t="shared" ref="R332:V332" si="156">IF(R313=0,"",R313/R294)</f>
        <v>3.694701493524911</v>
      </c>
      <c r="S332" s="124">
        <f t="shared" si="156"/>
        <v>3.7610824821923368</v>
      </c>
      <c r="T332" s="124">
        <f t="shared" si="156"/>
        <v>3.8165463251589697</v>
      </c>
      <c r="U332" s="124">
        <f t="shared" si="156"/>
        <v>3.8670390386509808</v>
      </c>
      <c r="V332" s="124">
        <f t="shared" si="156"/>
        <v>3.9185218835832853</v>
      </c>
      <c r="W332" s="124">
        <f t="shared" ref="W332" si="157">IF(W313=0,"",W313/W294)</f>
        <v>3.9689243079134164</v>
      </c>
      <c r="DA332" s="130" t="s">
        <v>3629</v>
      </c>
    </row>
    <row r="333" spans="1:105" ht="12" customHeight="1" x14ac:dyDescent="0.25">
      <c r="A333" s="97" t="s">
        <v>53</v>
      </c>
      <c r="B333" s="111"/>
      <c r="C333" s="111">
        <f t="shared" ref="C333:Q333" si="158">IF(C314=0,"",C314/C295)</f>
        <v>2.2667410380430577</v>
      </c>
      <c r="D333" s="111">
        <f t="shared" si="158"/>
        <v>2.3410118130491027</v>
      </c>
      <c r="E333" s="111">
        <f t="shared" si="158"/>
        <v>2.4160667851648765</v>
      </c>
      <c r="F333" s="111">
        <f t="shared" si="158"/>
        <v>2.491202364164911</v>
      </c>
      <c r="G333" s="111" t="str">
        <f t="shared" si="158"/>
        <v/>
      </c>
      <c r="H333" s="111" t="str">
        <f t="shared" si="158"/>
        <v/>
      </c>
      <c r="I333" s="111" t="str">
        <f t="shared" si="158"/>
        <v/>
      </c>
      <c r="J333" s="111" t="str">
        <f t="shared" si="158"/>
        <v/>
      </c>
      <c r="K333" s="111" t="str">
        <f t="shared" si="158"/>
        <v/>
      </c>
      <c r="L333" s="111" t="str">
        <f t="shared" si="158"/>
        <v/>
      </c>
      <c r="M333" s="111" t="str">
        <f t="shared" si="158"/>
        <v/>
      </c>
      <c r="N333" s="111">
        <f t="shared" si="158"/>
        <v>3.1810424856553818</v>
      </c>
      <c r="O333" s="111">
        <f t="shared" si="158"/>
        <v>3.3236800321210822</v>
      </c>
      <c r="P333" s="111" t="str">
        <f t="shared" si="158"/>
        <v/>
      </c>
      <c r="Q333" s="111" t="str">
        <f t="shared" si="158"/>
        <v/>
      </c>
      <c r="R333" s="111">
        <f t="shared" ref="R333:V333" si="159">IF(R314=0,"",R314/R295)</f>
        <v>3.694701493524911</v>
      </c>
      <c r="S333" s="111">
        <f t="shared" si="159"/>
        <v>3.7610824821923368</v>
      </c>
      <c r="T333" s="111">
        <f t="shared" si="159"/>
        <v>3.8165463251589697</v>
      </c>
      <c r="U333" s="111">
        <f t="shared" si="159"/>
        <v>3.8670390386509808</v>
      </c>
      <c r="V333" s="111">
        <f t="shared" si="159"/>
        <v>3.9185218835832853</v>
      </c>
      <c r="W333" s="111">
        <f t="shared" ref="W333" si="160">IF(W314=0,"",W314/W295)</f>
        <v>3.9689243079134164</v>
      </c>
      <c r="DA333" s="63" t="s">
        <v>3630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0.51909547651932908</v>
      </c>
      <c r="D334" s="124">
        <f t="shared" si="161"/>
        <v>0.51954236010069765</v>
      </c>
      <c r="E334" s="124">
        <f t="shared" si="161"/>
        <v>0.52455382927389738</v>
      </c>
      <c r="F334" s="124">
        <f t="shared" si="161"/>
        <v>0.52858617128157448</v>
      </c>
      <c r="G334" s="124" t="str">
        <f t="shared" si="161"/>
        <v/>
      </c>
      <c r="H334" s="124" t="str">
        <f t="shared" si="161"/>
        <v/>
      </c>
      <c r="I334" s="124" t="str">
        <f t="shared" si="161"/>
        <v/>
      </c>
      <c r="J334" s="124" t="str">
        <f t="shared" si="161"/>
        <v/>
      </c>
      <c r="K334" s="124" t="str">
        <f t="shared" si="161"/>
        <v/>
      </c>
      <c r="L334" s="124" t="str">
        <f t="shared" si="161"/>
        <v/>
      </c>
      <c r="M334" s="124" t="str">
        <f t="shared" si="161"/>
        <v/>
      </c>
      <c r="N334" s="124">
        <f t="shared" si="161"/>
        <v>0.59379094370412933</v>
      </c>
      <c r="O334" s="124">
        <f t="shared" si="161"/>
        <v>0.6216333456712746</v>
      </c>
      <c r="P334" s="124" t="str">
        <f t="shared" si="161"/>
        <v/>
      </c>
      <c r="Q334" s="124" t="str">
        <f t="shared" si="161"/>
        <v/>
      </c>
      <c r="R334" s="124">
        <f t="shared" ref="R334:V334" si="162">IF(R315=0,"",R315/R296)</f>
        <v>0.71521908409642487</v>
      </c>
      <c r="S334" s="124">
        <f t="shared" si="162"/>
        <v>0.73834657807114046</v>
      </c>
      <c r="T334" s="124">
        <f t="shared" si="162"/>
        <v>0.76237112458323797</v>
      </c>
      <c r="U334" s="124">
        <f t="shared" si="162"/>
        <v>0.77948183156725204</v>
      </c>
      <c r="V334" s="124">
        <f t="shared" si="162"/>
        <v>0.79643690636389208</v>
      </c>
      <c r="W334" s="124">
        <f t="shared" ref="W334" si="163">IF(W315=0,"",W315/W296)</f>
        <v>0.85336522584475671</v>
      </c>
      <c r="DA334" s="130" t="s">
        <v>3631</v>
      </c>
    </row>
    <row r="335" spans="1:105" ht="12" customHeight="1" x14ac:dyDescent="0.25">
      <c r="A335" s="97" t="s">
        <v>138</v>
      </c>
      <c r="B335" s="111"/>
      <c r="C335" s="111">
        <f t="shared" ref="C335:Q335" si="164">IF(C316=0,"",C316/C297)</f>
        <v>0.51527957070433472</v>
      </c>
      <c r="D335" s="111">
        <f t="shared" si="164"/>
        <v>0.51750216513987457</v>
      </c>
      <c r="E335" s="111">
        <f t="shared" si="164"/>
        <v>0.52009269659244373</v>
      </c>
      <c r="F335" s="111">
        <f t="shared" si="164"/>
        <v>0.52273340127460777</v>
      </c>
      <c r="G335" s="111" t="str">
        <f t="shared" si="164"/>
        <v/>
      </c>
      <c r="H335" s="111" t="str">
        <f t="shared" si="164"/>
        <v/>
      </c>
      <c r="I335" s="111" t="str">
        <f t="shared" si="164"/>
        <v/>
      </c>
      <c r="J335" s="111" t="str">
        <f t="shared" si="164"/>
        <v/>
      </c>
      <c r="K335" s="111" t="str">
        <f t="shared" si="164"/>
        <v/>
      </c>
      <c r="L335" s="111" t="str">
        <f t="shared" si="164"/>
        <v/>
      </c>
      <c r="M335" s="111" t="str">
        <f t="shared" si="164"/>
        <v/>
      </c>
      <c r="N335" s="111">
        <f t="shared" si="164"/>
        <v>0.58331269966295984</v>
      </c>
      <c r="O335" s="111">
        <f t="shared" si="164"/>
        <v>0.61539896353901569</v>
      </c>
      <c r="P335" s="111" t="str">
        <f t="shared" si="164"/>
        <v/>
      </c>
      <c r="Q335" s="111" t="str">
        <f t="shared" si="164"/>
        <v/>
      </c>
      <c r="R335" s="111">
        <f t="shared" ref="R335:V335" si="165">IF(R316=0,"",R316/R297)</f>
        <v>0.71394772991732047</v>
      </c>
      <c r="S335" s="111">
        <f t="shared" si="165"/>
        <v>0.73703271933251202</v>
      </c>
      <c r="T335" s="111">
        <f t="shared" si="165"/>
        <v>0.75793987955757192</v>
      </c>
      <c r="U335" s="111">
        <f t="shared" si="165"/>
        <v>0.77536251307845938</v>
      </c>
      <c r="V335" s="111">
        <f t="shared" si="165"/>
        <v>0.78799392238110277</v>
      </c>
      <c r="W335" s="111">
        <f t="shared" ref="W335" si="166">IF(W316=0,"",W316/W297)</f>
        <v>0.79393558731053304</v>
      </c>
      <c r="DA335" s="63" t="s">
        <v>3632</v>
      </c>
    </row>
    <row r="336" spans="1:105" ht="12" customHeight="1" x14ac:dyDescent="0.25">
      <c r="A336" s="97" t="s">
        <v>137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 t="str">
        <f t="shared" si="167"/>
        <v/>
      </c>
      <c r="K336" s="111" t="str">
        <f t="shared" si="167"/>
        <v/>
      </c>
      <c r="L336" s="111" t="str">
        <f t="shared" si="167"/>
        <v/>
      </c>
      <c r="M336" s="111" t="str">
        <f t="shared" si="167"/>
        <v/>
      </c>
      <c r="N336" s="111">
        <f t="shared" si="167"/>
        <v>0.74456594230476381</v>
      </c>
      <c r="O336" s="111">
        <f t="shared" si="167"/>
        <v>0.76417671486660799</v>
      </c>
      <c r="P336" s="111" t="str">
        <f t="shared" si="167"/>
        <v/>
      </c>
      <c r="Q336" s="111" t="str">
        <f t="shared" si="167"/>
        <v/>
      </c>
      <c r="R336" s="111">
        <f t="shared" ref="R336:V336" si="168">IF(R317=0,"",R317/R298)</f>
        <v>0.83738775158573842</v>
      </c>
      <c r="S336" s="111">
        <f t="shared" si="168"/>
        <v>0.85473335649090865</v>
      </c>
      <c r="T336" s="111">
        <f t="shared" si="168"/>
        <v>0.84846439226081161</v>
      </c>
      <c r="U336" s="111">
        <f t="shared" si="168"/>
        <v>0.8725025867824463</v>
      </c>
      <c r="V336" s="111">
        <f t="shared" si="168"/>
        <v>0.88240226094484919</v>
      </c>
      <c r="W336" s="111">
        <f t="shared" ref="W336" si="169">IF(W317=0,"",W317/W298)</f>
        <v>0.88681598086354263</v>
      </c>
      <c r="DA336" s="63" t="s">
        <v>3633</v>
      </c>
    </row>
    <row r="337" spans="1:105" ht="12" customHeight="1" x14ac:dyDescent="0.25">
      <c r="A337" s="100" t="s">
        <v>216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 t="str">
        <f t="shared" si="170"/>
        <v/>
      </c>
      <c r="K337" s="112" t="str">
        <f t="shared" si="170"/>
        <v/>
      </c>
      <c r="L337" s="112" t="str">
        <f t="shared" si="170"/>
        <v/>
      </c>
      <c r="M337" s="112" t="str">
        <f t="shared" si="170"/>
        <v/>
      </c>
      <c r="N337" s="112">
        <f t="shared" si="170"/>
        <v>0.58331269966295984</v>
      </c>
      <c r="O337" s="112">
        <f t="shared" si="170"/>
        <v>0.61539896353901569</v>
      </c>
      <c r="P337" s="112" t="str">
        <f t="shared" si="170"/>
        <v/>
      </c>
      <c r="Q337" s="112" t="str">
        <f t="shared" si="170"/>
        <v/>
      </c>
      <c r="R337" s="112">
        <f t="shared" ref="R337:V337" si="171">IF(R318=0,"",R318/R299)</f>
        <v>0.71394772991732036</v>
      </c>
      <c r="S337" s="112">
        <f t="shared" si="171"/>
        <v>0.73703271933251202</v>
      </c>
      <c r="T337" s="112">
        <f t="shared" si="171"/>
        <v>0.75793987955757181</v>
      </c>
      <c r="U337" s="112">
        <f t="shared" si="171"/>
        <v>0.77536251307845938</v>
      </c>
      <c r="V337" s="112">
        <f t="shared" si="171"/>
        <v>0.78799392238110277</v>
      </c>
      <c r="W337" s="112">
        <f t="shared" ref="W337" si="172">IF(W318=0,"",W318/W299)</f>
        <v>0.79393558731053315</v>
      </c>
      <c r="DA337" s="131" t="s">
        <v>3634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 t="str">
        <f t="shared" si="173"/>
        <v/>
      </c>
      <c r="K338" s="113" t="str">
        <f t="shared" si="173"/>
        <v/>
      </c>
      <c r="L338" s="113" t="str">
        <f t="shared" si="173"/>
        <v/>
      </c>
      <c r="M338" s="113" t="str">
        <f t="shared" si="173"/>
        <v/>
      </c>
      <c r="N338" s="113">
        <f t="shared" si="173"/>
        <v>1</v>
      </c>
      <c r="O338" s="113">
        <f t="shared" si="173"/>
        <v>1</v>
      </c>
      <c r="P338" s="113" t="str">
        <f t="shared" si="173"/>
        <v/>
      </c>
      <c r="Q338" s="113" t="str">
        <f t="shared" si="173"/>
        <v/>
      </c>
      <c r="R338" s="113">
        <f t="shared" ref="R338:V338" si="174">IF(R319=0,"",R319/R300)</f>
        <v>1</v>
      </c>
      <c r="S338" s="113">
        <f t="shared" si="174"/>
        <v>1</v>
      </c>
      <c r="T338" s="113">
        <f t="shared" si="174"/>
        <v>1</v>
      </c>
      <c r="U338" s="113">
        <f t="shared" si="174"/>
        <v>1</v>
      </c>
      <c r="V338" s="113">
        <f t="shared" si="174"/>
        <v>1</v>
      </c>
      <c r="W338" s="113">
        <f t="shared" ref="W338" si="175">IF(W319=0,"",W319/W300)</f>
        <v>1</v>
      </c>
      <c r="DA338" s="132" t="s">
        <v>3635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0.64116044441636455</v>
      </c>
      <c r="D339" s="112">
        <f t="shared" si="176"/>
        <v>0.64288036462870968</v>
      </c>
      <c r="E339" s="112">
        <f t="shared" si="176"/>
        <v>0.6447325710289048</v>
      </c>
      <c r="F339" s="112">
        <f t="shared" si="176"/>
        <v>0.6466025695634221</v>
      </c>
      <c r="G339" s="112" t="str">
        <f t="shared" si="176"/>
        <v/>
      </c>
      <c r="H339" s="112" t="str">
        <f t="shared" si="176"/>
        <v/>
      </c>
      <c r="I339" s="112" t="str">
        <f t="shared" si="176"/>
        <v/>
      </c>
      <c r="J339" s="112" t="str">
        <f t="shared" si="176"/>
        <v/>
      </c>
      <c r="K339" s="112" t="str">
        <f t="shared" si="176"/>
        <v/>
      </c>
      <c r="L339" s="112" t="str">
        <f t="shared" si="176"/>
        <v/>
      </c>
      <c r="M339" s="112" t="str">
        <f t="shared" si="176"/>
        <v/>
      </c>
      <c r="N339" s="112">
        <f t="shared" si="176"/>
        <v>0.67671125316056979</v>
      </c>
      <c r="O339" s="112">
        <f t="shared" si="176"/>
        <v>0.69095873593925394</v>
      </c>
      <c r="P339" s="112" t="str">
        <f t="shared" si="176"/>
        <v/>
      </c>
      <c r="Q339" s="112" t="str">
        <f t="shared" si="176"/>
        <v/>
      </c>
      <c r="R339" s="112" t="str">
        <f t="shared" ref="R339:V339" si="177">IF(R320=0,"",R320/R301)</f>
        <v/>
      </c>
      <c r="S339" s="112">
        <f t="shared" si="177"/>
        <v>0.75362493808915698</v>
      </c>
      <c r="T339" s="112" t="str">
        <f t="shared" si="177"/>
        <v/>
      </c>
      <c r="U339" s="112">
        <f t="shared" si="177"/>
        <v>0.77788520577229425</v>
      </c>
      <c r="V339" s="112" t="str">
        <f t="shared" si="177"/>
        <v/>
      </c>
      <c r="W339" s="112">
        <f t="shared" ref="W339" si="178">IF(W320=0,"",W320/W301)</f>
        <v>0.79654596598285621</v>
      </c>
      <c r="DA339" s="131" t="s">
        <v>3636</v>
      </c>
    </row>
    <row r="340" spans="1:105" ht="12" customHeight="1" x14ac:dyDescent="0.25">
      <c r="A340" s="107" t="s">
        <v>121</v>
      </c>
      <c r="B340" s="113"/>
      <c r="C340" s="113" t="str">
        <f t="shared" ref="C340:Q340" si="179">IF(C321=0,"",C321/C302)</f>
        <v/>
      </c>
      <c r="D340" s="113" t="str">
        <f t="shared" si="179"/>
        <v/>
      </c>
      <c r="E340" s="113" t="str">
        <f t="shared" si="179"/>
        <v/>
      </c>
      <c r="F340" s="113" t="str">
        <f t="shared" si="179"/>
        <v/>
      </c>
      <c r="G340" s="113" t="str">
        <f t="shared" si="179"/>
        <v/>
      </c>
      <c r="H340" s="113" t="str">
        <f t="shared" si="179"/>
        <v/>
      </c>
      <c r="I340" s="113" t="str">
        <f t="shared" si="179"/>
        <v/>
      </c>
      <c r="J340" s="113" t="str">
        <f t="shared" si="179"/>
        <v/>
      </c>
      <c r="K340" s="113" t="str">
        <f t="shared" si="179"/>
        <v/>
      </c>
      <c r="L340" s="113" t="str">
        <f t="shared" si="179"/>
        <v/>
      </c>
      <c r="M340" s="113" t="str">
        <f t="shared" si="179"/>
        <v/>
      </c>
      <c r="N340" s="113">
        <f t="shared" si="179"/>
        <v>0.81350122847692174</v>
      </c>
      <c r="O340" s="113">
        <f t="shared" si="179"/>
        <v>0.81894390063694233</v>
      </c>
      <c r="P340" s="113" t="str">
        <f t="shared" si="179"/>
        <v/>
      </c>
      <c r="Q340" s="113" t="str">
        <f t="shared" si="179"/>
        <v/>
      </c>
      <c r="R340" s="113" t="str">
        <f t="shared" ref="R340:V340" si="180">IF(R321=0,"",R321/R302)</f>
        <v/>
      </c>
      <c r="S340" s="113">
        <f t="shared" si="180"/>
        <v>0.86470756475783384</v>
      </c>
      <c r="T340" s="113">
        <f t="shared" si="180"/>
        <v>0.85592126856400141</v>
      </c>
      <c r="U340" s="113">
        <f t="shared" si="180"/>
        <v>0.87366362449816026</v>
      </c>
      <c r="V340" s="113">
        <f t="shared" si="180"/>
        <v>0.88169477629371107</v>
      </c>
      <c r="W340" s="113">
        <f t="shared" ref="W340" si="181">IF(W321=0,"",W321/W302)</f>
        <v>0.89084894562514894</v>
      </c>
      <c r="DA340" s="132" t="s">
        <v>3637</v>
      </c>
    </row>
    <row r="341" spans="1:105" ht="12" customHeight="1" x14ac:dyDescent="0.25">
      <c r="A341" s="108" t="s">
        <v>53</v>
      </c>
      <c r="B341" s="111"/>
      <c r="C341" s="111" t="str">
        <f t="shared" ref="C341:Q341" si="182">IF(C322=0,"",C322/C303)</f>
        <v/>
      </c>
      <c r="D341" s="111" t="str">
        <f t="shared" si="182"/>
        <v/>
      </c>
      <c r="E341" s="111" t="str">
        <f t="shared" si="182"/>
        <v/>
      </c>
      <c r="F341" s="111" t="str">
        <f t="shared" si="182"/>
        <v/>
      </c>
      <c r="G341" s="111" t="str">
        <f t="shared" si="182"/>
        <v/>
      </c>
      <c r="H341" s="111" t="str">
        <f t="shared" si="182"/>
        <v/>
      </c>
      <c r="I341" s="111" t="str">
        <f t="shared" si="182"/>
        <v/>
      </c>
      <c r="J341" s="111" t="str">
        <f t="shared" si="182"/>
        <v/>
      </c>
      <c r="K341" s="111" t="str">
        <f t="shared" si="182"/>
        <v/>
      </c>
      <c r="L341" s="111" t="str">
        <f t="shared" si="182"/>
        <v/>
      </c>
      <c r="M341" s="111" t="str">
        <f t="shared" si="182"/>
        <v/>
      </c>
      <c r="N341" s="111">
        <f t="shared" si="182"/>
        <v>0.67671125316056979</v>
      </c>
      <c r="O341" s="111">
        <f t="shared" si="182"/>
        <v>0.69095873593925394</v>
      </c>
      <c r="P341" s="111" t="str">
        <f t="shared" si="182"/>
        <v/>
      </c>
      <c r="Q341" s="111" t="str">
        <f t="shared" si="182"/>
        <v/>
      </c>
      <c r="R341" s="111" t="str">
        <f t="shared" ref="R341:V341" si="183">IF(R322=0,"",R322/R303)</f>
        <v/>
      </c>
      <c r="S341" s="111">
        <f t="shared" si="183"/>
        <v>0.75362493808915698</v>
      </c>
      <c r="T341" s="111">
        <f t="shared" si="183"/>
        <v>0.76613428213655244</v>
      </c>
      <c r="U341" s="111">
        <f t="shared" si="183"/>
        <v>0.77788520577229425</v>
      </c>
      <c r="V341" s="111">
        <f t="shared" si="183"/>
        <v>0.78832658330350425</v>
      </c>
      <c r="W341" s="111">
        <f t="shared" ref="W341" si="184">IF(W322=0,"",W322/W303)</f>
        <v>0.79654596598285621</v>
      </c>
      <c r="DA341" s="63" t="s">
        <v>3638</v>
      </c>
    </row>
    <row r="342" spans="1:105" ht="12" customHeight="1" x14ac:dyDescent="0.25">
      <c r="A342" s="108" t="s">
        <v>52</v>
      </c>
      <c r="B342" s="111"/>
      <c r="C342" s="111" t="str">
        <f t="shared" ref="C342:Q342" si="185">IF(C323=0,"",C323/C304)</f>
        <v/>
      </c>
      <c r="D342" s="111" t="str">
        <f t="shared" si="185"/>
        <v/>
      </c>
      <c r="E342" s="111" t="str">
        <f t="shared" si="185"/>
        <v/>
      </c>
      <c r="F342" s="111" t="str">
        <f t="shared" si="185"/>
        <v/>
      </c>
      <c r="G342" s="111" t="str">
        <f t="shared" si="185"/>
        <v/>
      </c>
      <c r="H342" s="111" t="str">
        <f t="shared" si="185"/>
        <v/>
      </c>
      <c r="I342" s="111" t="str">
        <f t="shared" si="185"/>
        <v/>
      </c>
      <c r="J342" s="111" t="str">
        <f t="shared" si="185"/>
        <v/>
      </c>
      <c r="K342" s="111" t="str">
        <f t="shared" si="185"/>
        <v/>
      </c>
      <c r="L342" s="111" t="str">
        <f t="shared" si="185"/>
        <v/>
      </c>
      <c r="M342" s="111" t="str">
        <f t="shared" si="185"/>
        <v/>
      </c>
      <c r="N342" s="111">
        <f t="shared" si="185"/>
        <v>1</v>
      </c>
      <c r="O342" s="111">
        <f t="shared" si="185"/>
        <v>1</v>
      </c>
      <c r="P342" s="111" t="str">
        <f t="shared" si="185"/>
        <v/>
      </c>
      <c r="Q342" s="111" t="str">
        <f t="shared" si="185"/>
        <v/>
      </c>
      <c r="R342" s="111" t="str">
        <f t="shared" ref="R342:V342" si="186">IF(R323=0,"",R323/R304)</f>
        <v/>
      </c>
      <c r="S342" s="111">
        <f t="shared" si="186"/>
        <v>1</v>
      </c>
      <c r="T342" s="111">
        <f t="shared" si="186"/>
        <v>1</v>
      </c>
      <c r="U342" s="111">
        <f t="shared" si="186"/>
        <v>1</v>
      </c>
      <c r="V342" s="111">
        <f t="shared" si="186"/>
        <v>1</v>
      </c>
      <c r="W342" s="111">
        <f t="shared" ref="W342" si="187">IF(W323=0,"",W323/W304)</f>
        <v>1</v>
      </c>
      <c r="DA342" s="63" t="s">
        <v>3639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0.61981890534029638</v>
      </c>
      <c r="D343" s="124">
        <f t="shared" si="188"/>
        <v>0.62985662118966534</v>
      </c>
      <c r="E343" s="124">
        <f t="shared" si="188"/>
        <v>0.69447985236511145</v>
      </c>
      <c r="F343" s="124">
        <f t="shared" si="188"/>
        <v>0.65921510776030701</v>
      </c>
      <c r="G343" s="124" t="str">
        <f t="shared" si="188"/>
        <v/>
      </c>
      <c r="H343" s="124" t="str">
        <f t="shared" si="188"/>
        <v/>
      </c>
      <c r="I343" s="124" t="str">
        <f t="shared" si="188"/>
        <v/>
      </c>
      <c r="J343" s="124" t="str">
        <f t="shared" si="188"/>
        <v/>
      </c>
      <c r="K343" s="124" t="str">
        <f t="shared" si="188"/>
        <v/>
      </c>
      <c r="L343" s="124" t="str">
        <f t="shared" si="188"/>
        <v/>
      </c>
      <c r="M343" s="124" t="str">
        <f t="shared" si="188"/>
        <v/>
      </c>
      <c r="N343" s="124">
        <f t="shared" si="188"/>
        <v>0.64540543441860043</v>
      </c>
      <c r="O343" s="124">
        <f t="shared" si="188"/>
        <v>0.64288451307866712</v>
      </c>
      <c r="P343" s="124" t="str">
        <f t="shared" si="188"/>
        <v/>
      </c>
      <c r="Q343" s="124" t="str">
        <f t="shared" si="188"/>
        <v/>
      </c>
      <c r="R343" s="124">
        <f t="shared" ref="R343:V343" si="189">IF(R324=0,"",R324/R305)</f>
        <v>0.66661963846414651</v>
      </c>
      <c r="S343" s="124">
        <f t="shared" si="189"/>
        <v>0.6663381169436261</v>
      </c>
      <c r="T343" s="124">
        <f t="shared" si="189"/>
        <v>0.66247276473033656</v>
      </c>
      <c r="U343" s="124">
        <f t="shared" si="189"/>
        <v>0.66510145407593713</v>
      </c>
      <c r="V343" s="124">
        <f t="shared" si="189"/>
        <v>0.67212713297453153</v>
      </c>
      <c r="W343" s="124">
        <f t="shared" ref="W343" si="190">IF(W324=0,"",W324/W305)</f>
        <v>0.64159896602084798</v>
      </c>
      <c r="DA343" s="130" t="s">
        <v>3640</v>
      </c>
    </row>
    <row r="344" spans="1:105" ht="12" customHeight="1" x14ac:dyDescent="0.25">
      <c r="A344" s="97" t="s">
        <v>50</v>
      </c>
      <c r="B344" s="111"/>
      <c r="C344" s="111">
        <f t="shared" ref="C344:Q344" si="191">IF(C325=0,"",C325/C306)</f>
        <v>0.59248837628742101</v>
      </c>
      <c r="D344" s="111">
        <f t="shared" si="191"/>
        <v>0.59300838715164517</v>
      </c>
      <c r="E344" s="111">
        <f t="shared" si="191"/>
        <v>0.59352106427792584</v>
      </c>
      <c r="F344" s="111">
        <f t="shared" si="191"/>
        <v>0.5940327413490325</v>
      </c>
      <c r="G344" s="111" t="str">
        <f t="shared" si="191"/>
        <v/>
      </c>
      <c r="H344" s="111" t="str">
        <f t="shared" si="191"/>
        <v/>
      </c>
      <c r="I344" s="111" t="str">
        <f t="shared" si="191"/>
        <v/>
      </c>
      <c r="J344" s="111" t="str">
        <f t="shared" si="191"/>
        <v/>
      </c>
      <c r="K344" s="111" t="str">
        <f t="shared" si="191"/>
        <v/>
      </c>
      <c r="L344" s="111" t="str">
        <f t="shared" si="191"/>
        <v/>
      </c>
      <c r="M344" s="111" t="str">
        <f t="shared" si="191"/>
        <v/>
      </c>
      <c r="N344" s="111">
        <f t="shared" si="191"/>
        <v>0.59714335525115025</v>
      </c>
      <c r="O344" s="111">
        <f t="shared" si="191"/>
        <v>0.59714335525115025</v>
      </c>
      <c r="P344" s="111" t="str">
        <f t="shared" si="191"/>
        <v/>
      </c>
      <c r="Q344" s="111" t="str">
        <f t="shared" si="191"/>
        <v/>
      </c>
      <c r="R344" s="111">
        <f t="shared" ref="R344:V344" si="192">IF(R325=0,"",R325/R306)</f>
        <v>0.59864054514297027</v>
      </c>
      <c r="S344" s="111">
        <f t="shared" si="192"/>
        <v>0.60108878984082614</v>
      </c>
      <c r="T344" s="111">
        <f t="shared" si="192"/>
        <v>0.60394507532165587</v>
      </c>
      <c r="U344" s="111">
        <f t="shared" si="192"/>
        <v>0.60690337099823011</v>
      </c>
      <c r="V344" s="111">
        <f t="shared" si="192"/>
        <v>0.60965764628331653</v>
      </c>
      <c r="W344" s="111">
        <f t="shared" ref="W344" si="193">IF(W325=0,"",W325/W306)</f>
        <v>0.6122079011769137</v>
      </c>
      <c r="DA344" s="63" t="s">
        <v>3641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0.75317407815504789</v>
      </c>
      <c r="D345" s="45">
        <f t="shared" si="194"/>
        <v>0.75455999639618665</v>
      </c>
      <c r="E345" s="45">
        <f t="shared" si="194"/>
        <v>0.75599716253467064</v>
      </c>
      <c r="F345" s="45">
        <f t="shared" si="194"/>
        <v>0.7574413170227926</v>
      </c>
      <c r="G345" s="45" t="str">
        <f t="shared" si="194"/>
        <v/>
      </c>
      <c r="H345" s="45" t="str">
        <f t="shared" si="194"/>
        <v/>
      </c>
      <c r="I345" s="45" t="str">
        <f t="shared" si="194"/>
        <v/>
      </c>
      <c r="J345" s="45" t="str">
        <f t="shared" si="194"/>
        <v/>
      </c>
      <c r="K345" s="45" t="str">
        <f t="shared" si="194"/>
        <v/>
      </c>
      <c r="L345" s="45" t="str">
        <f t="shared" si="194"/>
        <v/>
      </c>
      <c r="M345" s="45" t="str">
        <f t="shared" si="194"/>
        <v/>
      </c>
      <c r="N345" s="45">
        <f t="shared" si="194"/>
        <v>0.7736243555624388</v>
      </c>
      <c r="O345" s="45">
        <f t="shared" si="194"/>
        <v>0.77837599881204678</v>
      </c>
      <c r="P345" s="45" t="str">
        <f t="shared" si="194"/>
        <v/>
      </c>
      <c r="Q345" s="45" t="str">
        <f t="shared" si="194"/>
        <v/>
      </c>
      <c r="R345" s="45">
        <f t="shared" ref="R345:V345" si="195">IF(R326=0,"",R326/R307)</f>
        <v>0.80345619469604546</v>
      </c>
      <c r="S345" s="45">
        <f t="shared" si="195"/>
        <v>0.8170337222681</v>
      </c>
      <c r="T345" s="45">
        <f t="shared" si="195"/>
        <v>0.83163176645014503</v>
      </c>
      <c r="U345" s="45">
        <f t="shared" si="195"/>
        <v>0.8455719301239536</v>
      </c>
      <c r="V345" s="45">
        <f t="shared" si="195"/>
        <v>0.85717581617128036</v>
      </c>
      <c r="W345" s="45">
        <f t="shared" ref="W345" si="196">IF(W326=0,"",W326/W307)</f>
        <v>0.86585385781567858</v>
      </c>
      <c r="DA345" s="60" t="s">
        <v>3642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47.685704175077369</v>
      </c>
      <c r="D347" s="117">
        <f t="shared" si="197"/>
        <v>61.882742607232686</v>
      </c>
      <c r="E347" s="117">
        <f t="shared" si="197"/>
        <v>50.449770746235785</v>
      </c>
      <c r="F347" s="117">
        <f t="shared" si="197"/>
        <v>32.583938384245677</v>
      </c>
      <c r="G347" s="117">
        <f t="shared" si="197"/>
        <v>0</v>
      </c>
      <c r="H347" s="117">
        <f t="shared" si="197"/>
        <v>0</v>
      </c>
      <c r="I347" s="117">
        <f t="shared" si="197"/>
        <v>0</v>
      </c>
      <c r="J347" s="117">
        <f t="shared" si="197"/>
        <v>0</v>
      </c>
      <c r="K347" s="117">
        <f t="shared" si="197"/>
        <v>0</v>
      </c>
      <c r="L347" s="117">
        <f t="shared" si="197"/>
        <v>0</v>
      </c>
      <c r="M347" s="117">
        <f t="shared" si="197"/>
        <v>0</v>
      </c>
      <c r="N347" s="117">
        <f t="shared" si="197"/>
        <v>6.2899196480969177</v>
      </c>
      <c r="O347" s="117">
        <f t="shared" si="197"/>
        <v>16.865972704166232</v>
      </c>
      <c r="P347" s="117">
        <f t="shared" si="197"/>
        <v>0</v>
      </c>
      <c r="Q347" s="117">
        <f t="shared" si="197"/>
        <v>0</v>
      </c>
      <c r="R347" s="117">
        <f t="shared" ref="R347:V347" si="198">R348+R351+R353+R362</f>
        <v>0.47137589364893523</v>
      </c>
      <c r="S347" s="117">
        <f t="shared" si="198"/>
        <v>6.422249742455576</v>
      </c>
      <c r="T347" s="117">
        <f t="shared" si="198"/>
        <v>8.9043536529437475</v>
      </c>
      <c r="U347" s="117">
        <f t="shared" si="198"/>
        <v>6.9320109242785035</v>
      </c>
      <c r="V347" s="117">
        <f t="shared" si="198"/>
        <v>5.4937286469600295</v>
      </c>
      <c r="W347" s="117">
        <f t="shared" ref="W347" si="199">W348+W351+W353+W362</f>
        <v>0.92554435178240857</v>
      </c>
      <c r="DA347" s="129" t="s">
        <v>3793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42.809414094111681</v>
      </c>
      <c r="D348" s="122">
        <f t="shared" si="200"/>
        <v>55.459631254719945</v>
      </c>
      <c r="E348" s="122">
        <f t="shared" si="200"/>
        <v>44.661895142497606</v>
      </c>
      <c r="F348" s="122">
        <f t="shared" si="200"/>
        <v>28.443204676199283</v>
      </c>
      <c r="G348" s="122">
        <f t="shared" si="200"/>
        <v>0</v>
      </c>
      <c r="H348" s="122">
        <f t="shared" si="200"/>
        <v>0</v>
      </c>
      <c r="I348" s="122">
        <f t="shared" si="200"/>
        <v>0</v>
      </c>
      <c r="J348" s="122">
        <f t="shared" si="200"/>
        <v>0</v>
      </c>
      <c r="K348" s="122">
        <f t="shared" si="200"/>
        <v>0</v>
      </c>
      <c r="L348" s="122">
        <f t="shared" si="200"/>
        <v>0</v>
      </c>
      <c r="M348" s="122">
        <f t="shared" si="200"/>
        <v>0</v>
      </c>
      <c r="N348" s="122">
        <f t="shared" si="200"/>
        <v>5.3671702804428802</v>
      </c>
      <c r="O348" s="122">
        <f t="shared" si="200"/>
        <v>14.21663794688428</v>
      </c>
      <c r="P348" s="122">
        <f t="shared" si="200"/>
        <v>0</v>
      </c>
      <c r="Q348" s="122">
        <f t="shared" si="200"/>
        <v>0</v>
      </c>
      <c r="R348" s="122">
        <f t="shared" ref="R348:V348" si="201">SUM(R349:R350)</f>
        <v>0.38734147241459937</v>
      </c>
      <c r="S348" s="122">
        <f t="shared" si="201"/>
        <v>5.2547486064165376</v>
      </c>
      <c r="T348" s="122">
        <f t="shared" si="201"/>
        <v>7.3603178409520886</v>
      </c>
      <c r="U348" s="122">
        <f t="shared" si="201"/>
        <v>5.6134516979353846</v>
      </c>
      <c r="V348" s="122">
        <f t="shared" si="201"/>
        <v>4.4385214790892356</v>
      </c>
      <c r="W348" s="122">
        <f t="shared" ref="W348" si="202">SUM(W349:W350)</f>
        <v>0.81081506538045522</v>
      </c>
      <c r="DA348" s="130" t="s">
        <v>3794</v>
      </c>
    </row>
    <row r="349" spans="1:105" ht="12" customHeight="1" x14ac:dyDescent="0.25">
      <c r="A349" s="97" t="s">
        <v>216</v>
      </c>
      <c r="B349" s="98"/>
      <c r="C349" s="98">
        <v>42.809414094111681</v>
      </c>
      <c r="D349" s="98">
        <v>55.459631254719945</v>
      </c>
      <c r="E349" s="98">
        <v>44.661895142497606</v>
      </c>
      <c r="F349" s="98">
        <v>28.443204676199283</v>
      </c>
      <c r="G349" s="98">
        <v>0</v>
      </c>
      <c r="H349" s="98">
        <v>0</v>
      </c>
      <c r="I349" s="98">
        <v>0</v>
      </c>
      <c r="J349" s="98">
        <v>0</v>
      </c>
      <c r="K349" s="98">
        <v>0</v>
      </c>
      <c r="L349" s="98">
        <v>0</v>
      </c>
      <c r="M349" s="98">
        <v>0</v>
      </c>
      <c r="N349" s="98">
        <v>5.3671702804428802</v>
      </c>
      <c r="O349" s="98">
        <v>14.21663794688428</v>
      </c>
      <c r="P349" s="98">
        <v>0</v>
      </c>
      <c r="Q349" s="98">
        <v>0</v>
      </c>
      <c r="R349" s="98">
        <v>0.38734147241459937</v>
      </c>
      <c r="S349" s="98">
        <v>5.2547486064165376</v>
      </c>
      <c r="T349" s="98">
        <v>7.3603178409520886</v>
      </c>
      <c r="U349" s="98">
        <v>5.6134516979353846</v>
      </c>
      <c r="V349" s="98">
        <v>4.4385214790892356</v>
      </c>
      <c r="W349" s="98">
        <v>0.81081506538045522</v>
      </c>
      <c r="DA349" s="63" t="s">
        <v>3795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3796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3797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3798</v>
      </c>
    </row>
    <row r="353" spans="1:105" ht="12" customHeight="1" x14ac:dyDescent="0.25">
      <c r="A353" s="121" t="s">
        <v>55</v>
      </c>
      <c r="B353" s="122"/>
      <c r="C353" s="122">
        <v>3.7613141287814122</v>
      </c>
      <c r="D353" s="122">
        <v>5.1739732259582372</v>
      </c>
      <c r="E353" s="122">
        <v>4.9402570037146001</v>
      </c>
      <c r="F353" s="122">
        <v>3.2545754090560663</v>
      </c>
      <c r="G353" s="122">
        <v>0</v>
      </c>
      <c r="H353" s="122">
        <v>0</v>
      </c>
      <c r="I353" s="122">
        <v>0</v>
      </c>
      <c r="J353" s="122">
        <v>0</v>
      </c>
      <c r="K353" s="122">
        <v>0</v>
      </c>
      <c r="L353" s="122">
        <v>0</v>
      </c>
      <c r="M353" s="122">
        <v>0</v>
      </c>
      <c r="N353" s="122">
        <v>0.66886452586496592</v>
      </c>
      <c r="O353" s="122">
        <v>1.9670539751331848</v>
      </c>
      <c r="P353" s="122">
        <v>0</v>
      </c>
      <c r="Q353" s="122">
        <v>0</v>
      </c>
      <c r="R353" s="122">
        <v>6.2861284062859221E-2</v>
      </c>
      <c r="S353" s="122">
        <v>0.86264832307301986</v>
      </c>
      <c r="T353" s="122">
        <v>1.1396086020434542</v>
      </c>
      <c r="U353" s="122">
        <v>0.90834142069135793</v>
      </c>
      <c r="V353" s="122">
        <v>0.72553281823306892</v>
      </c>
      <c r="W353" s="122">
        <v>5.8528299663079528E-2</v>
      </c>
      <c r="DA353" s="130" t="s">
        <v>3799</v>
      </c>
    </row>
    <row r="354" spans="1:105" ht="12" customHeight="1" x14ac:dyDescent="0.25">
      <c r="A354" s="97" t="s">
        <v>138</v>
      </c>
      <c r="B354" s="98"/>
      <c r="C354" s="98">
        <v>3.7613141287814122</v>
      </c>
      <c r="D354" s="98">
        <v>5.1739732259582372</v>
      </c>
      <c r="E354" s="98">
        <v>4.9402570037146001</v>
      </c>
      <c r="F354" s="98">
        <v>3.2545754090560663</v>
      </c>
      <c r="G354" s="98">
        <v>0</v>
      </c>
      <c r="H354" s="98">
        <v>0</v>
      </c>
      <c r="I354" s="98">
        <v>0</v>
      </c>
      <c r="J354" s="98">
        <v>0</v>
      </c>
      <c r="K354" s="98">
        <v>0</v>
      </c>
      <c r="L354" s="98">
        <v>0</v>
      </c>
      <c r="M354" s="98">
        <v>0</v>
      </c>
      <c r="N354" s="98">
        <v>0.66844714834879038</v>
      </c>
      <c r="O354" s="98">
        <v>1.9606059236762767</v>
      </c>
      <c r="P354" s="98">
        <v>0</v>
      </c>
      <c r="Q354" s="98">
        <v>0</v>
      </c>
      <c r="R354" s="98">
        <v>6.2491595354302126E-2</v>
      </c>
      <c r="S354" s="98">
        <v>0.85858519028259472</v>
      </c>
      <c r="T354" s="98">
        <v>1.1232504152739839</v>
      </c>
      <c r="U354" s="98">
        <v>0.90724370593855308</v>
      </c>
      <c r="V354" s="98">
        <v>0.71905170088550741</v>
      </c>
      <c r="W354" s="98">
        <v>4.3265167801138343E-2</v>
      </c>
      <c r="DA354" s="63" t="s">
        <v>3800</v>
      </c>
    </row>
    <row r="355" spans="1:105" ht="12" customHeight="1" x14ac:dyDescent="0.25">
      <c r="A355" s="97" t="s">
        <v>137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4.1737751617559193E-4</v>
      </c>
      <c r="O355" s="98">
        <v>6.4480514569081604E-3</v>
      </c>
      <c r="P355" s="98">
        <v>0</v>
      </c>
      <c r="Q355" s="98">
        <v>0</v>
      </c>
      <c r="R355" s="98">
        <v>3.696887085570994E-4</v>
      </c>
      <c r="S355" s="98">
        <v>4.063132790425146E-3</v>
      </c>
      <c r="T355" s="98">
        <v>1.6358186769470207E-2</v>
      </c>
      <c r="U355" s="98">
        <v>1.097714752804827E-3</v>
      </c>
      <c r="V355" s="98">
        <v>6.4811173475615106E-3</v>
      </c>
      <c r="W355" s="98">
        <v>1.5263131861941186E-2</v>
      </c>
      <c r="DA355" s="63" t="s">
        <v>3801</v>
      </c>
    </row>
    <row r="356" spans="1:105" ht="12" customHeight="1" x14ac:dyDescent="0.25">
      <c r="A356" s="100" t="s">
        <v>216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4.1737751617559193E-4</v>
      </c>
      <c r="O356" s="101">
        <v>6.4480514569081604E-3</v>
      </c>
      <c r="P356" s="101">
        <v>0</v>
      </c>
      <c r="Q356" s="101">
        <v>0</v>
      </c>
      <c r="R356" s="101">
        <v>3.696887085570994E-4</v>
      </c>
      <c r="S356" s="101">
        <v>4.063132790425146E-3</v>
      </c>
      <c r="T356" s="101">
        <v>1.6358186769470207E-2</v>
      </c>
      <c r="U356" s="101">
        <v>1.097714752804827E-3</v>
      </c>
      <c r="V356" s="101">
        <v>6.4811173475615106E-3</v>
      </c>
      <c r="W356" s="101">
        <v>1.5263131861941186E-2</v>
      </c>
      <c r="DA356" s="131" t="s">
        <v>3802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3803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3804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3805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3806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3807</v>
      </c>
    </row>
    <row r="362" spans="1:105" ht="12" customHeight="1" x14ac:dyDescent="0.25">
      <c r="A362" s="121" t="s">
        <v>54</v>
      </c>
      <c r="B362" s="122"/>
      <c r="C362" s="122">
        <v>1.1149759521842766</v>
      </c>
      <c r="D362" s="122">
        <v>1.2491381265545067</v>
      </c>
      <c r="E362" s="122">
        <v>0.84761860002357869</v>
      </c>
      <c r="F362" s="122">
        <v>0.8861582989903275</v>
      </c>
      <c r="G362" s="122">
        <v>0</v>
      </c>
      <c r="H362" s="122">
        <v>0</v>
      </c>
      <c r="I362" s="122">
        <v>0</v>
      </c>
      <c r="J362" s="122">
        <v>0</v>
      </c>
      <c r="K362" s="122">
        <v>0</v>
      </c>
      <c r="L362" s="122">
        <v>0</v>
      </c>
      <c r="M362" s="122">
        <v>0</v>
      </c>
      <c r="N362" s="122">
        <v>0.2538848417890715</v>
      </c>
      <c r="O362" s="122">
        <v>0.68228078214876597</v>
      </c>
      <c r="P362" s="122">
        <v>0</v>
      </c>
      <c r="Q362" s="122">
        <v>0</v>
      </c>
      <c r="R362" s="122">
        <v>2.1173137171476637E-2</v>
      </c>
      <c r="S362" s="122">
        <v>0.30485281296601824</v>
      </c>
      <c r="T362" s="122">
        <v>0.40442720994820536</v>
      </c>
      <c r="U362" s="122">
        <v>0.41021780565176053</v>
      </c>
      <c r="V362" s="122">
        <v>0.32967434963772435</v>
      </c>
      <c r="W362" s="122">
        <v>5.6200986738873859E-2</v>
      </c>
      <c r="DA362" s="130" t="s">
        <v>3808</v>
      </c>
    </row>
    <row r="363" spans="1:105" ht="12" customHeight="1" x14ac:dyDescent="0.25">
      <c r="A363" s="97" t="s">
        <v>50</v>
      </c>
      <c r="B363" s="98"/>
      <c r="C363" s="98">
        <v>1.1149759521842766</v>
      </c>
      <c r="D363" s="98">
        <v>1.2491381265545067</v>
      </c>
      <c r="E363" s="98">
        <v>0.84761860002357869</v>
      </c>
      <c r="F363" s="98">
        <v>0.8861582989903275</v>
      </c>
      <c r="G363" s="98">
        <v>0</v>
      </c>
      <c r="H363" s="98">
        <v>0</v>
      </c>
      <c r="I363" s="98">
        <v>0</v>
      </c>
      <c r="J363" s="98">
        <v>0</v>
      </c>
      <c r="K363" s="98">
        <v>0</v>
      </c>
      <c r="L363" s="98">
        <v>0</v>
      </c>
      <c r="M363" s="98">
        <v>0</v>
      </c>
      <c r="N363" s="98">
        <v>0.2538848417890715</v>
      </c>
      <c r="O363" s="98">
        <v>0.68228078214876597</v>
      </c>
      <c r="P363" s="98">
        <v>0</v>
      </c>
      <c r="Q363" s="98">
        <v>0</v>
      </c>
      <c r="R363" s="98">
        <v>2.1173137171476637E-2</v>
      </c>
      <c r="S363" s="98">
        <v>0.30485281296601824</v>
      </c>
      <c r="T363" s="98">
        <v>0.40442720994820536</v>
      </c>
      <c r="U363" s="98">
        <v>0.41021780565176053</v>
      </c>
      <c r="V363" s="98">
        <v>0.32967434963772435</v>
      </c>
      <c r="W363" s="98">
        <v>5.6200986738873859E-2</v>
      </c>
      <c r="DA363" s="63" t="s">
        <v>3809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3810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17869.014467199504</v>
      </c>
      <c r="D366" s="117">
        <f t="shared" si="204"/>
        <v>18299.94039508075</v>
      </c>
      <c r="E366" s="117">
        <f t="shared" si="204"/>
        <v>18228.182761129294</v>
      </c>
      <c r="F366" s="117">
        <f t="shared" si="204"/>
        <v>17027.083331088332</v>
      </c>
      <c r="G366" s="117">
        <f t="shared" si="204"/>
        <v>0</v>
      </c>
      <c r="H366" s="117">
        <f t="shared" si="204"/>
        <v>0</v>
      </c>
      <c r="I366" s="117">
        <f t="shared" si="204"/>
        <v>0</v>
      </c>
      <c r="J366" s="117">
        <f t="shared" si="204"/>
        <v>0</v>
      </c>
      <c r="K366" s="117">
        <f t="shared" si="204"/>
        <v>0</v>
      </c>
      <c r="L366" s="117">
        <f t="shared" si="204"/>
        <v>0</v>
      </c>
      <c r="M366" s="117">
        <f t="shared" si="204"/>
        <v>0</v>
      </c>
      <c r="N366" s="117">
        <f t="shared" si="204"/>
        <v>14347.259859837925</v>
      </c>
      <c r="O366" s="117">
        <f t="shared" si="204"/>
        <v>14374.649594554452</v>
      </c>
      <c r="P366" s="117">
        <f t="shared" si="204"/>
        <v>0</v>
      </c>
      <c r="Q366" s="117">
        <f t="shared" si="204"/>
        <v>0</v>
      </c>
      <c r="R366" s="117">
        <f t="shared" ref="R366:V366" si="205">R367+R370+R372+R381</f>
        <v>11122.635902344191</v>
      </c>
      <c r="S366" s="117">
        <f t="shared" si="205"/>
        <v>11154.138576288342</v>
      </c>
      <c r="T366" s="117">
        <f t="shared" si="205"/>
        <v>12720.475508494028</v>
      </c>
      <c r="U366" s="117">
        <f t="shared" si="205"/>
        <v>10338.36207265793</v>
      </c>
      <c r="V366" s="117">
        <f t="shared" si="205"/>
        <v>9725.7943425863705</v>
      </c>
      <c r="W366" s="117">
        <f t="shared" ref="W366" si="206">W367+W370+W372+W381</f>
        <v>12150.395780101695</v>
      </c>
      <c r="DA366" s="129" t="s">
        <v>3961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15866.73222191173</v>
      </c>
      <c r="D367" s="122">
        <f t="shared" si="207"/>
        <v>16225.998056175971</v>
      </c>
      <c r="E367" s="122">
        <f t="shared" si="207"/>
        <v>15555.135136159968</v>
      </c>
      <c r="F367" s="122">
        <f t="shared" si="207"/>
        <v>14439.8152430912</v>
      </c>
      <c r="G367" s="122">
        <f t="shared" si="207"/>
        <v>0</v>
      </c>
      <c r="H367" s="122">
        <f t="shared" si="207"/>
        <v>0</v>
      </c>
      <c r="I367" s="122">
        <f t="shared" si="207"/>
        <v>0</v>
      </c>
      <c r="J367" s="122">
        <f t="shared" si="207"/>
        <v>0</v>
      </c>
      <c r="K367" s="122">
        <f t="shared" si="207"/>
        <v>0</v>
      </c>
      <c r="L367" s="122">
        <f t="shared" si="207"/>
        <v>0</v>
      </c>
      <c r="M367" s="122">
        <f t="shared" si="207"/>
        <v>0</v>
      </c>
      <c r="N367" s="122">
        <f t="shared" si="207"/>
        <v>11840.947577137897</v>
      </c>
      <c r="O367" s="122">
        <f t="shared" si="207"/>
        <v>11818.251135618086</v>
      </c>
      <c r="P367" s="122">
        <f t="shared" si="207"/>
        <v>0</v>
      </c>
      <c r="Q367" s="122">
        <f t="shared" si="207"/>
        <v>0</v>
      </c>
      <c r="R367" s="122">
        <f t="shared" ref="R367:V367" si="208">SUM(R368:R369)</f>
        <v>8845.6841741583867</v>
      </c>
      <c r="S367" s="122">
        <f t="shared" si="208"/>
        <v>8842.0164211600058</v>
      </c>
      <c r="T367" s="122">
        <f t="shared" si="208"/>
        <v>10216.285342327392</v>
      </c>
      <c r="U367" s="122">
        <f t="shared" si="208"/>
        <v>8064.849099438612</v>
      </c>
      <c r="V367" s="122">
        <f t="shared" si="208"/>
        <v>7526.5081139240765</v>
      </c>
      <c r="W367" s="122">
        <f t="shared" ref="W367" si="209">SUM(W368:W369)</f>
        <v>9695.9690088093903</v>
      </c>
      <c r="DA367" s="130" t="s">
        <v>3962</v>
      </c>
    </row>
    <row r="368" spans="1:105" ht="12" customHeight="1" x14ac:dyDescent="0.25">
      <c r="A368" s="97" t="s">
        <v>216</v>
      </c>
      <c r="B368" s="98"/>
      <c r="C368" s="98">
        <v>15708.607591583237</v>
      </c>
      <c r="D368" s="98">
        <v>16064.043571861563</v>
      </c>
      <c r="E368" s="98">
        <v>15398.09698853778</v>
      </c>
      <c r="F368" s="98">
        <v>14294.771268418745</v>
      </c>
      <c r="G368" s="98">
        <v>0</v>
      </c>
      <c r="H368" s="98">
        <v>0</v>
      </c>
      <c r="I368" s="98">
        <v>0</v>
      </c>
      <c r="J368" s="98">
        <v>0</v>
      </c>
      <c r="K368" s="98">
        <v>0</v>
      </c>
      <c r="L368" s="98">
        <v>0</v>
      </c>
      <c r="M368" s="98">
        <v>0</v>
      </c>
      <c r="N368" s="98">
        <v>11718.023649009278</v>
      </c>
      <c r="O368" s="98">
        <v>11692.351797278156</v>
      </c>
      <c r="P368" s="98">
        <v>0</v>
      </c>
      <c r="Q368" s="98">
        <v>0</v>
      </c>
      <c r="R368" s="98">
        <v>8747.1223719574446</v>
      </c>
      <c r="S368" s="98">
        <v>8743.192556401098</v>
      </c>
      <c r="T368" s="98">
        <v>10099.390507455022</v>
      </c>
      <c r="U368" s="98">
        <v>7973.8835883597194</v>
      </c>
      <c r="V368" s="98">
        <v>7441.2486696671449</v>
      </c>
      <c r="W368" s="98">
        <v>9588.3049613288586</v>
      </c>
      <c r="DA368" s="63" t="s">
        <v>3963</v>
      </c>
    </row>
    <row r="369" spans="1:105" ht="12" customHeight="1" x14ac:dyDescent="0.25">
      <c r="A369" s="97" t="s">
        <v>53</v>
      </c>
      <c r="B369" s="98"/>
      <c r="C369" s="98">
        <v>158.12463032849354</v>
      </c>
      <c r="D369" s="98">
        <v>161.95448431440877</v>
      </c>
      <c r="E369" s="98">
        <v>157.03814762218866</v>
      </c>
      <c r="F369" s="98">
        <v>145.04397467245582</v>
      </c>
      <c r="G369" s="98">
        <v>0</v>
      </c>
      <c r="H369" s="98">
        <v>0</v>
      </c>
      <c r="I369" s="98">
        <v>0</v>
      </c>
      <c r="J369" s="98">
        <v>0</v>
      </c>
      <c r="K369" s="98">
        <v>0</v>
      </c>
      <c r="L369" s="98">
        <v>0</v>
      </c>
      <c r="M369" s="98">
        <v>0</v>
      </c>
      <c r="N369" s="98">
        <v>122.92392812861864</v>
      </c>
      <c r="O369" s="98">
        <v>125.89933833993031</v>
      </c>
      <c r="P369" s="98">
        <v>0</v>
      </c>
      <c r="Q369" s="98">
        <v>0</v>
      </c>
      <c r="R369" s="98">
        <v>98.561802200941315</v>
      </c>
      <c r="S369" s="98">
        <v>98.823864758908101</v>
      </c>
      <c r="T369" s="98">
        <v>116.89483487237032</v>
      </c>
      <c r="U369" s="98">
        <v>90.965511078893087</v>
      </c>
      <c r="V369" s="98">
        <v>85.259444256931388</v>
      </c>
      <c r="W369" s="98">
        <v>107.66404748053098</v>
      </c>
      <c r="DA369" s="63" t="s">
        <v>3964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2.6492738482310773E-2</v>
      </c>
      <c r="D370" s="122">
        <f t="shared" si="210"/>
        <v>5.553770276250531E-2</v>
      </c>
      <c r="E370" s="122">
        <f t="shared" si="210"/>
        <v>0.18512404200624399</v>
      </c>
      <c r="F370" s="122">
        <f t="shared" si="210"/>
        <v>0.436892510702514</v>
      </c>
      <c r="G370" s="122">
        <f t="shared" si="210"/>
        <v>0</v>
      </c>
      <c r="H370" s="122">
        <f t="shared" si="210"/>
        <v>0</v>
      </c>
      <c r="I370" s="122">
        <f t="shared" si="210"/>
        <v>0</v>
      </c>
      <c r="J370" s="122">
        <f t="shared" si="210"/>
        <v>0</v>
      </c>
      <c r="K370" s="122">
        <f t="shared" si="210"/>
        <v>0</v>
      </c>
      <c r="L370" s="122">
        <f t="shared" si="210"/>
        <v>0</v>
      </c>
      <c r="M370" s="122">
        <f t="shared" si="210"/>
        <v>0</v>
      </c>
      <c r="N370" s="122">
        <f t="shared" si="210"/>
        <v>2.8684860251765665</v>
      </c>
      <c r="O370" s="122">
        <f t="shared" si="210"/>
        <v>4.9942614329302932</v>
      </c>
      <c r="P370" s="122">
        <f t="shared" si="210"/>
        <v>0</v>
      </c>
      <c r="Q370" s="122">
        <f t="shared" si="210"/>
        <v>0</v>
      </c>
      <c r="R370" s="122">
        <f t="shared" si="210"/>
        <v>10.612931690400027</v>
      </c>
      <c r="S370" s="122">
        <f t="shared" si="210"/>
        <v>8.9762140619894542</v>
      </c>
      <c r="T370" s="122">
        <f t="shared" si="210"/>
        <v>9.9262451196226333</v>
      </c>
      <c r="U370" s="122">
        <f t="shared" si="210"/>
        <v>10.074247165195937</v>
      </c>
      <c r="V370" s="122">
        <f t="shared" si="210"/>
        <v>6.4027400227189446</v>
      </c>
      <c r="W370" s="122">
        <f t="shared" si="210"/>
        <v>3.3373298792906918</v>
      </c>
      <c r="DA370" s="130" t="s">
        <v>3965</v>
      </c>
    </row>
    <row r="371" spans="1:105" ht="12" customHeight="1" x14ac:dyDescent="0.25">
      <c r="A371" s="97" t="s">
        <v>53</v>
      </c>
      <c r="B371" s="98"/>
      <c r="C371" s="98">
        <f>RES_hhdet_in_fech!C48</f>
        <v>2.6492738482310773E-2</v>
      </c>
      <c r="D371" s="98">
        <f>RES_hhdet_in_fech!D48</f>
        <v>5.553770276250531E-2</v>
      </c>
      <c r="E371" s="98">
        <f>RES_hhdet_in_fech!E48</f>
        <v>0.18512404200624399</v>
      </c>
      <c r="F371" s="98">
        <f>RES_hhdet_in_fech!F48</f>
        <v>0.436892510702514</v>
      </c>
      <c r="G371" s="98">
        <f>RES_hhdet_in_fech!G48</f>
        <v>0</v>
      </c>
      <c r="H371" s="98">
        <f>RES_hhdet_in_fech!H48</f>
        <v>0</v>
      </c>
      <c r="I371" s="98">
        <f>RES_hhdet_in_fech!I48</f>
        <v>0</v>
      </c>
      <c r="J371" s="98">
        <f>RES_hhdet_in_fech!J48</f>
        <v>0</v>
      </c>
      <c r="K371" s="98">
        <f>RES_hhdet_in_fech!K48</f>
        <v>0</v>
      </c>
      <c r="L371" s="98">
        <f>RES_hhdet_in_fech!L48</f>
        <v>0</v>
      </c>
      <c r="M371" s="98">
        <f>RES_hhdet_in_fech!M48</f>
        <v>0</v>
      </c>
      <c r="N371" s="98">
        <f>RES_hhdet_in_fech!N48</f>
        <v>2.8684860251765665</v>
      </c>
      <c r="O371" s="98">
        <f>RES_hhdet_in_fech!O48</f>
        <v>4.9942614329302932</v>
      </c>
      <c r="P371" s="98">
        <f>RES_hhdet_in_fech!P48</f>
        <v>0</v>
      </c>
      <c r="Q371" s="98">
        <f>RES_hhdet_in_fech!Q48</f>
        <v>0</v>
      </c>
      <c r="R371" s="98">
        <f>RES_hhdet_in_fech!R48</f>
        <v>10.612931690400027</v>
      </c>
      <c r="S371" s="98">
        <f>RES_hhdet_in_fech!S48</f>
        <v>8.9762140619894542</v>
      </c>
      <c r="T371" s="98">
        <f>RES_hhdet_in_fech!T48</f>
        <v>9.9262451196226333</v>
      </c>
      <c r="U371" s="98">
        <f>RES_hhdet_in_fech!U48</f>
        <v>10.074247165195937</v>
      </c>
      <c r="V371" s="98">
        <f>RES_hhdet_in_fech!V48</f>
        <v>6.4027400227189446</v>
      </c>
      <c r="W371" s="98">
        <f>RES_hhdet_in_fech!W48</f>
        <v>3.3373298792906918</v>
      </c>
      <c r="DA371" s="63" t="s">
        <v>3966</v>
      </c>
    </row>
    <row r="372" spans="1:105" ht="12" customHeight="1" x14ac:dyDescent="0.25">
      <c r="A372" s="121" t="s">
        <v>55</v>
      </c>
      <c r="B372" s="122"/>
      <c r="C372" s="122">
        <v>1423.3336590729391</v>
      </c>
      <c r="D372" s="122">
        <v>1523.4464174159743</v>
      </c>
      <c r="E372" s="122">
        <v>1766.480289162228</v>
      </c>
      <c r="F372" s="122">
        <v>1716.7770064882811</v>
      </c>
      <c r="G372" s="122">
        <v>0</v>
      </c>
      <c r="H372" s="122">
        <v>0</v>
      </c>
      <c r="I372" s="122">
        <v>0</v>
      </c>
      <c r="J372" s="122">
        <v>0</v>
      </c>
      <c r="K372" s="122">
        <v>0</v>
      </c>
      <c r="L372" s="122">
        <v>0</v>
      </c>
      <c r="M372" s="122">
        <v>0</v>
      </c>
      <c r="N372" s="122">
        <v>1607.5006427504443</v>
      </c>
      <c r="O372" s="122">
        <v>1669.9872877310406</v>
      </c>
      <c r="P372" s="122">
        <v>0</v>
      </c>
      <c r="Q372" s="122">
        <v>0</v>
      </c>
      <c r="R372" s="122">
        <v>1425.8996665977463</v>
      </c>
      <c r="S372" s="122">
        <v>1449.5750726739975</v>
      </c>
      <c r="T372" s="122">
        <v>1617.1210368703551</v>
      </c>
      <c r="U372" s="122">
        <v>1358.4726398789846</v>
      </c>
      <c r="V372" s="122">
        <v>1324.7178652956675</v>
      </c>
      <c r="W372" s="122">
        <v>1568.3371841333603</v>
      </c>
      <c r="DA372" s="130" t="s">
        <v>3967</v>
      </c>
    </row>
    <row r="373" spans="1:105" ht="12" customHeight="1" x14ac:dyDescent="0.25">
      <c r="A373" s="97" t="s">
        <v>138</v>
      </c>
      <c r="B373" s="98"/>
      <c r="C373" s="98">
        <v>1441.1276559061132</v>
      </c>
      <c r="D373" s="98">
        <v>1548.1809653134328</v>
      </c>
      <c r="E373" s="98">
        <v>1771.6906098965765</v>
      </c>
      <c r="F373" s="98">
        <v>1727.8554947292664</v>
      </c>
      <c r="G373" s="98">
        <v>0</v>
      </c>
      <c r="H373" s="98">
        <v>0</v>
      </c>
      <c r="I373" s="98">
        <v>0</v>
      </c>
      <c r="J373" s="98">
        <v>0</v>
      </c>
      <c r="K373" s="98">
        <v>0</v>
      </c>
      <c r="L373" s="98">
        <v>0</v>
      </c>
      <c r="M373" s="98">
        <v>0</v>
      </c>
      <c r="N373" s="98">
        <v>1629.2586322407208</v>
      </c>
      <c r="O373" s="98">
        <v>1685.3244253266309</v>
      </c>
      <c r="P373" s="98">
        <v>0</v>
      </c>
      <c r="Q373" s="98">
        <v>0</v>
      </c>
      <c r="R373" s="98">
        <v>1428.4237259558713</v>
      </c>
      <c r="S373" s="98">
        <v>1451.7672371547412</v>
      </c>
      <c r="T373" s="98">
        <v>1632.6930232338193</v>
      </c>
      <c r="U373" s="98">
        <v>1358.2162765674082</v>
      </c>
      <c r="V373" s="98">
        <v>1323.9196724764456</v>
      </c>
      <c r="W373" s="98">
        <v>1930.804923684673</v>
      </c>
      <c r="DA373" s="63" t="s">
        <v>3968</v>
      </c>
    </row>
    <row r="374" spans="1:105" ht="12" customHeight="1" x14ac:dyDescent="0.25">
      <c r="A374" s="97" t="s">
        <v>137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0</v>
      </c>
      <c r="M374" s="98">
        <v>0</v>
      </c>
      <c r="N374" s="98">
        <v>1276.1737515583848</v>
      </c>
      <c r="O374" s="98">
        <v>1359.3570791008508</v>
      </c>
      <c r="P374" s="98">
        <v>0</v>
      </c>
      <c r="Q374" s="98">
        <v>0</v>
      </c>
      <c r="R374" s="98">
        <v>1218.9267992314903</v>
      </c>
      <c r="S374" s="98">
        <v>1253.295383414207</v>
      </c>
      <c r="T374" s="98">
        <v>1462.0027885299257</v>
      </c>
      <c r="U374" s="98">
        <v>1208.3657309355026</v>
      </c>
      <c r="V374" s="98">
        <v>1183.7957900535419</v>
      </c>
      <c r="W374" s="98">
        <v>1736.1593404293619</v>
      </c>
      <c r="DA374" s="63" t="s">
        <v>3969</v>
      </c>
    </row>
    <row r="375" spans="1:105" ht="12" customHeight="1" x14ac:dyDescent="0.25">
      <c r="A375" s="100" t="s">
        <v>216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0</v>
      </c>
      <c r="J375" s="101">
        <v>0</v>
      </c>
      <c r="K375" s="101">
        <v>0</v>
      </c>
      <c r="L375" s="101">
        <v>0</v>
      </c>
      <c r="M375" s="101">
        <v>0</v>
      </c>
      <c r="N375" s="101">
        <v>782.3090346671014</v>
      </c>
      <c r="O375" s="101">
        <v>833.50802954847165</v>
      </c>
      <c r="P375" s="101">
        <v>0</v>
      </c>
      <c r="Q375" s="101">
        <v>0</v>
      </c>
      <c r="R375" s="101">
        <v>692.92380521273628</v>
      </c>
      <c r="S375" s="101">
        <v>692.33713491615674</v>
      </c>
      <c r="T375" s="101">
        <v>915.24981757151147</v>
      </c>
      <c r="U375" s="101">
        <v>685.8316794152214</v>
      </c>
      <c r="V375" s="101">
        <v>656.64017737996141</v>
      </c>
      <c r="W375" s="101">
        <v>953.61197717931145</v>
      </c>
      <c r="DA375" s="131" t="s">
        <v>3970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0</v>
      </c>
      <c r="L376" s="104">
        <v>0</v>
      </c>
      <c r="M376" s="104">
        <v>0</v>
      </c>
      <c r="N376" s="104">
        <v>493.86471689128331</v>
      </c>
      <c r="O376" s="104">
        <v>525.84904955237903</v>
      </c>
      <c r="P376" s="104">
        <v>0</v>
      </c>
      <c r="Q376" s="104">
        <v>0</v>
      </c>
      <c r="R376" s="104">
        <v>526.00299401875384</v>
      </c>
      <c r="S376" s="104">
        <v>560.95824849805001</v>
      </c>
      <c r="T376" s="104">
        <v>546.75297095841415</v>
      </c>
      <c r="U376" s="104">
        <v>522.5340515202812</v>
      </c>
      <c r="V376" s="104">
        <v>527.15561267358032</v>
      </c>
      <c r="W376" s="104">
        <v>782.54736325005024</v>
      </c>
      <c r="DA376" s="132" t="s">
        <v>3971</v>
      </c>
    </row>
    <row r="377" spans="1:105" ht="12" customHeight="1" x14ac:dyDescent="0.25">
      <c r="A377" s="106" t="s">
        <v>122</v>
      </c>
      <c r="B377" s="101"/>
      <c r="C377" s="101">
        <v>1020.3325826475354</v>
      </c>
      <c r="D377" s="101">
        <v>774.95748973636933</v>
      </c>
      <c r="E377" s="101">
        <v>1636.8053305047506</v>
      </c>
      <c r="F377" s="101">
        <v>1520.2312641023668</v>
      </c>
      <c r="G377" s="101">
        <v>0</v>
      </c>
      <c r="H377" s="101">
        <v>0</v>
      </c>
      <c r="I377" s="101">
        <v>0</v>
      </c>
      <c r="J377" s="101">
        <v>0</v>
      </c>
      <c r="K377" s="101">
        <v>0</v>
      </c>
      <c r="L377" s="101">
        <v>0</v>
      </c>
      <c r="M377" s="101">
        <v>0</v>
      </c>
      <c r="N377" s="101">
        <v>1463.8532011751734</v>
      </c>
      <c r="O377" s="101">
        <v>1536.2406521601697</v>
      </c>
      <c r="P377" s="101">
        <v>0</v>
      </c>
      <c r="Q377" s="101">
        <v>0</v>
      </c>
      <c r="R377" s="101">
        <v>0</v>
      </c>
      <c r="S377" s="101">
        <v>1476.6135529282724</v>
      </c>
      <c r="T377" s="101">
        <v>0</v>
      </c>
      <c r="U377" s="101">
        <v>1504.6981269973883</v>
      </c>
      <c r="V377" s="101">
        <v>0</v>
      </c>
      <c r="W377" s="101">
        <v>1471.1776684802817</v>
      </c>
      <c r="DA377" s="131" t="s">
        <v>3972</v>
      </c>
    </row>
    <row r="378" spans="1:105" ht="12" customHeight="1" x14ac:dyDescent="0.25">
      <c r="A378" s="107" t="s">
        <v>121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0</v>
      </c>
      <c r="M378" s="104">
        <v>0</v>
      </c>
      <c r="N378" s="104">
        <v>1218.001971347225</v>
      </c>
      <c r="O378" s="104">
        <v>1298.6061137159461</v>
      </c>
      <c r="P378" s="104">
        <v>0</v>
      </c>
      <c r="Q378" s="104">
        <v>0</v>
      </c>
      <c r="R378" s="104">
        <v>0</v>
      </c>
      <c r="S378" s="104">
        <v>1292.530710197434</v>
      </c>
      <c r="T378" s="104">
        <v>1270.9904532358648</v>
      </c>
      <c r="U378" s="104">
        <v>1341.2970642386608</v>
      </c>
      <c r="V378" s="104">
        <v>1366.6763767306022</v>
      </c>
      <c r="W378" s="104">
        <v>1318.2226794990704</v>
      </c>
      <c r="DA378" s="132" t="s">
        <v>3973</v>
      </c>
    </row>
    <row r="379" spans="1:105" ht="12" customHeight="1" x14ac:dyDescent="0.25">
      <c r="A379" s="108" t="s">
        <v>53</v>
      </c>
      <c r="B379" s="98"/>
      <c r="C379" s="98">
        <v>0</v>
      </c>
      <c r="D379" s="98">
        <v>0</v>
      </c>
      <c r="E379" s="98">
        <v>0</v>
      </c>
      <c r="F379" s="98">
        <v>0</v>
      </c>
      <c r="G379" s="98">
        <v>0</v>
      </c>
      <c r="H379" s="98">
        <v>0</v>
      </c>
      <c r="I379" s="98">
        <v>0</v>
      </c>
      <c r="J379" s="98">
        <v>0</v>
      </c>
      <c r="K379" s="98">
        <v>0</v>
      </c>
      <c r="L379" s="98">
        <v>0</v>
      </c>
      <c r="M379" s="98">
        <v>0</v>
      </c>
      <c r="N379" s="98">
        <v>702.64082368993729</v>
      </c>
      <c r="O379" s="98">
        <v>760.80635468864944</v>
      </c>
      <c r="P379" s="98">
        <v>0</v>
      </c>
      <c r="Q379" s="98">
        <v>0</v>
      </c>
      <c r="R379" s="98">
        <v>0</v>
      </c>
      <c r="S379" s="98">
        <v>709.76999884500697</v>
      </c>
      <c r="T379" s="98">
        <v>783.02495056762666</v>
      </c>
      <c r="U379" s="98">
        <v>762.9145557654773</v>
      </c>
      <c r="V379" s="98">
        <v>763.84156785754237</v>
      </c>
      <c r="W379" s="98">
        <v>707.21328315387677</v>
      </c>
      <c r="DA379" s="63" t="s">
        <v>3974</v>
      </c>
    </row>
    <row r="380" spans="1:105" ht="12" customHeight="1" x14ac:dyDescent="0.25">
      <c r="A380" s="108" t="s">
        <v>52</v>
      </c>
      <c r="B380" s="98"/>
      <c r="C380" s="98">
        <v>0</v>
      </c>
      <c r="D380" s="98">
        <v>0</v>
      </c>
      <c r="E380" s="98">
        <v>0</v>
      </c>
      <c r="F380" s="98">
        <v>0</v>
      </c>
      <c r="G380" s="98">
        <v>0</v>
      </c>
      <c r="H380" s="98">
        <v>0</v>
      </c>
      <c r="I380" s="98">
        <v>0</v>
      </c>
      <c r="J380" s="98">
        <v>0</v>
      </c>
      <c r="K380" s="98">
        <v>0</v>
      </c>
      <c r="L380" s="98">
        <v>0</v>
      </c>
      <c r="M380" s="98">
        <v>0</v>
      </c>
      <c r="N380" s="98">
        <v>515.36114765728757</v>
      </c>
      <c r="O380" s="98">
        <v>537.79975902729677</v>
      </c>
      <c r="P380" s="98">
        <v>0</v>
      </c>
      <c r="Q380" s="98">
        <v>0</v>
      </c>
      <c r="R380" s="98">
        <v>0</v>
      </c>
      <c r="S380" s="98">
        <v>582.76071135242728</v>
      </c>
      <c r="T380" s="98">
        <v>487.96550266823846</v>
      </c>
      <c r="U380" s="98">
        <v>578.38250847318375</v>
      </c>
      <c r="V380" s="98">
        <v>602.83480887305973</v>
      </c>
      <c r="W380" s="98">
        <v>611.00939634519341</v>
      </c>
      <c r="DA380" s="63" t="s">
        <v>3975</v>
      </c>
    </row>
    <row r="381" spans="1:105" ht="12" customHeight="1" x14ac:dyDescent="0.25">
      <c r="A381" s="121" t="s">
        <v>54</v>
      </c>
      <c r="B381" s="122"/>
      <c r="C381" s="122">
        <v>578.92209347635435</v>
      </c>
      <c r="D381" s="122">
        <v>550.44038378604137</v>
      </c>
      <c r="E381" s="122">
        <v>906.38221176509421</v>
      </c>
      <c r="F381" s="122">
        <v>870.05418899814811</v>
      </c>
      <c r="G381" s="122">
        <v>0</v>
      </c>
      <c r="H381" s="122">
        <v>0</v>
      </c>
      <c r="I381" s="122">
        <v>0</v>
      </c>
      <c r="J381" s="122">
        <v>0</v>
      </c>
      <c r="K381" s="122">
        <v>0</v>
      </c>
      <c r="L381" s="122">
        <v>0</v>
      </c>
      <c r="M381" s="122">
        <v>0</v>
      </c>
      <c r="N381" s="122">
        <v>895.94315392440637</v>
      </c>
      <c r="O381" s="122">
        <v>881.41690977239602</v>
      </c>
      <c r="P381" s="122">
        <v>0</v>
      </c>
      <c r="Q381" s="122">
        <v>0</v>
      </c>
      <c r="R381" s="122">
        <v>840.43912989765738</v>
      </c>
      <c r="S381" s="122">
        <v>853.57086839234921</v>
      </c>
      <c r="T381" s="122">
        <v>877.14288417665898</v>
      </c>
      <c r="U381" s="122">
        <v>904.96608617513743</v>
      </c>
      <c r="V381" s="122">
        <v>868.16562334390892</v>
      </c>
      <c r="W381" s="122">
        <v>882.75225727965312</v>
      </c>
      <c r="DA381" s="130" t="s">
        <v>3976</v>
      </c>
    </row>
    <row r="382" spans="1:105" ht="12" customHeight="1" x14ac:dyDescent="0.25">
      <c r="A382" s="97" t="s">
        <v>50</v>
      </c>
      <c r="B382" s="98"/>
      <c r="C382" s="98">
        <v>624.62824136628421</v>
      </c>
      <c r="D382" s="98">
        <v>677.45906476694222</v>
      </c>
      <c r="E382" s="98">
        <v>900.42775118576219</v>
      </c>
      <c r="F382" s="98">
        <v>904.06290316229536</v>
      </c>
      <c r="G382" s="98">
        <v>0</v>
      </c>
      <c r="H382" s="98">
        <v>0</v>
      </c>
      <c r="I382" s="98">
        <v>0</v>
      </c>
      <c r="J382" s="98">
        <v>0</v>
      </c>
      <c r="K382" s="98">
        <v>0</v>
      </c>
      <c r="L382" s="98">
        <v>0</v>
      </c>
      <c r="M382" s="98">
        <v>0</v>
      </c>
      <c r="N382" s="98">
        <v>972.71336563084492</v>
      </c>
      <c r="O382" s="98">
        <v>934.22245410537607</v>
      </c>
      <c r="P382" s="98">
        <v>0</v>
      </c>
      <c r="Q382" s="98">
        <v>0</v>
      </c>
      <c r="R382" s="98">
        <v>932.08034739728089</v>
      </c>
      <c r="S382" s="98">
        <v>938.47413845272843</v>
      </c>
      <c r="T382" s="98">
        <v>963.92137721322399</v>
      </c>
      <c r="U382" s="98">
        <v>1005.4866639620212</v>
      </c>
      <c r="V382" s="98">
        <v>952.9133136877565</v>
      </c>
      <c r="W382" s="98">
        <v>919.72883104311541</v>
      </c>
      <c r="DA382" s="63" t="s">
        <v>3977</v>
      </c>
    </row>
    <row r="383" spans="1:105" ht="12" customHeight="1" x14ac:dyDescent="0.25">
      <c r="A383" s="109" t="s">
        <v>120</v>
      </c>
      <c r="B383" s="33"/>
      <c r="C383" s="33">
        <v>426.60703405350932</v>
      </c>
      <c r="D383" s="33">
        <v>336.75942347060635</v>
      </c>
      <c r="E383" s="33">
        <v>910.04921795334667</v>
      </c>
      <c r="F383" s="33">
        <v>823.37874319080242</v>
      </c>
      <c r="G383" s="33">
        <v>0</v>
      </c>
      <c r="H383" s="33">
        <v>0</v>
      </c>
      <c r="I383" s="33">
        <v>0</v>
      </c>
      <c r="J383" s="33">
        <v>0</v>
      </c>
      <c r="K383" s="33">
        <v>0</v>
      </c>
      <c r="L383" s="33">
        <v>0</v>
      </c>
      <c r="M383" s="33">
        <v>0</v>
      </c>
      <c r="N383" s="33">
        <v>740.64566580698067</v>
      </c>
      <c r="O383" s="33">
        <v>755.00601995070508</v>
      </c>
      <c r="P383" s="33">
        <v>0</v>
      </c>
      <c r="Q383" s="33">
        <v>0</v>
      </c>
      <c r="R383" s="33">
        <v>701.58880035277298</v>
      </c>
      <c r="S383" s="33">
        <v>706.04756804442388</v>
      </c>
      <c r="T383" s="33">
        <v>696.0356789353757</v>
      </c>
      <c r="U383" s="33">
        <v>690.80836647734043</v>
      </c>
      <c r="V383" s="33">
        <v>687.1407532265456</v>
      </c>
      <c r="W383" s="33">
        <v>675.5293751469161</v>
      </c>
      <c r="DA383" s="60" t="s">
        <v>3978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9071.7956627394797</v>
      </c>
      <c r="D385" s="117">
        <f t="shared" si="211"/>
        <v>9390.111211833515</v>
      </c>
      <c r="E385" s="117">
        <f t="shared" si="211"/>
        <v>9564.3512424304536</v>
      </c>
      <c r="F385" s="117">
        <f t="shared" si="211"/>
        <v>9004.39812509269</v>
      </c>
      <c r="G385" s="117">
        <f t="shared" si="211"/>
        <v>0</v>
      </c>
      <c r="H385" s="117">
        <f t="shared" si="211"/>
        <v>0</v>
      </c>
      <c r="I385" s="117">
        <f t="shared" si="211"/>
        <v>0</v>
      </c>
      <c r="J385" s="117">
        <f t="shared" si="211"/>
        <v>0</v>
      </c>
      <c r="K385" s="117">
        <f t="shared" si="211"/>
        <v>0</v>
      </c>
      <c r="L385" s="117">
        <f t="shared" si="211"/>
        <v>0</v>
      </c>
      <c r="M385" s="117">
        <f t="shared" si="211"/>
        <v>0</v>
      </c>
      <c r="N385" s="117">
        <f t="shared" si="211"/>
        <v>8601.1537784961129</v>
      </c>
      <c r="O385" s="117">
        <f t="shared" si="211"/>
        <v>8980.0695682672067</v>
      </c>
      <c r="P385" s="117">
        <f t="shared" si="211"/>
        <v>0</v>
      </c>
      <c r="Q385" s="117">
        <f t="shared" si="211"/>
        <v>0</v>
      </c>
      <c r="R385" s="117">
        <f t="shared" ref="R385:V385" si="212">R386+R389+R391+R400</f>
        <v>7725.4377995776231</v>
      </c>
      <c r="S385" s="117">
        <f t="shared" si="212"/>
        <v>7853.8991784740565</v>
      </c>
      <c r="T385" s="117">
        <f t="shared" si="212"/>
        <v>9059.8951081270388</v>
      </c>
      <c r="U385" s="117">
        <f t="shared" si="212"/>
        <v>7429.7759892470658</v>
      </c>
      <c r="V385" s="117">
        <f t="shared" si="212"/>
        <v>7043.9055623767763</v>
      </c>
      <c r="W385" s="117">
        <f t="shared" ref="W385" si="213">W386+W389+W391+W400</f>
        <v>8875.568794760844</v>
      </c>
      <c r="DA385" s="129" t="s">
        <v>4129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7974.0626883036575</v>
      </c>
      <c r="D386" s="122">
        <f t="shared" si="214"/>
        <v>8251.7877299262109</v>
      </c>
      <c r="E386" s="122">
        <f t="shared" si="214"/>
        <v>8007.8257857515327</v>
      </c>
      <c r="F386" s="122">
        <f t="shared" si="214"/>
        <v>7522.2922866755371</v>
      </c>
      <c r="G386" s="122">
        <f t="shared" si="214"/>
        <v>0</v>
      </c>
      <c r="H386" s="122">
        <f t="shared" si="214"/>
        <v>0</v>
      </c>
      <c r="I386" s="122">
        <f t="shared" si="214"/>
        <v>0</v>
      </c>
      <c r="J386" s="122">
        <f t="shared" si="214"/>
        <v>0</v>
      </c>
      <c r="K386" s="122">
        <f t="shared" si="214"/>
        <v>0</v>
      </c>
      <c r="L386" s="122">
        <f t="shared" si="214"/>
        <v>0</v>
      </c>
      <c r="M386" s="122">
        <f t="shared" si="214"/>
        <v>0</v>
      </c>
      <c r="N386" s="122">
        <f t="shared" si="214"/>
        <v>7059.2630984437837</v>
      </c>
      <c r="O386" s="122">
        <f t="shared" si="214"/>
        <v>7358.7011755083104</v>
      </c>
      <c r="P386" s="122">
        <f t="shared" si="214"/>
        <v>0</v>
      </c>
      <c r="Q386" s="122">
        <f t="shared" si="214"/>
        <v>0</v>
      </c>
      <c r="R386" s="122">
        <f t="shared" ref="R386:V386" si="215">SUM(R387:R388)</f>
        <v>6106.1423025294889</v>
      </c>
      <c r="S386" s="122">
        <f t="shared" si="215"/>
        <v>6181.0832973205352</v>
      </c>
      <c r="T386" s="122">
        <f t="shared" si="215"/>
        <v>7208.0814787829986</v>
      </c>
      <c r="U386" s="122">
        <f t="shared" si="215"/>
        <v>5730.019480902869</v>
      </c>
      <c r="V386" s="122">
        <f t="shared" si="215"/>
        <v>5380.2444156766087</v>
      </c>
      <c r="W386" s="122">
        <f t="shared" ref="W386" si="216">SUM(W387:W388)</f>
        <v>6957.5858342175125</v>
      </c>
      <c r="DA386" s="130" t="s">
        <v>4130</v>
      </c>
    </row>
    <row r="387" spans="1:105" ht="12" customHeight="1" x14ac:dyDescent="0.25">
      <c r="A387" s="97" t="s">
        <v>216</v>
      </c>
      <c r="B387" s="98"/>
      <c r="C387" s="98">
        <v>7815.9380579751642</v>
      </c>
      <c r="D387" s="98">
        <v>8089.8332456118023</v>
      </c>
      <c r="E387" s="98">
        <v>7850.7876381293445</v>
      </c>
      <c r="F387" s="98">
        <v>7377.2483120030811</v>
      </c>
      <c r="G387" s="98">
        <v>0</v>
      </c>
      <c r="H387" s="98">
        <v>0</v>
      </c>
      <c r="I387" s="98">
        <v>0</v>
      </c>
      <c r="J387" s="98">
        <v>0</v>
      </c>
      <c r="K387" s="98">
        <v>0</v>
      </c>
      <c r="L387" s="98">
        <v>0</v>
      </c>
      <c r="M387" s="98">
        <v>0</v>
      </c>
      <c r="N387" s="98">
        <v>6936.3391703151647</v>
      </c>
      <c r="O387" s="98">
        <v>7232.8018371683802</v>
      </c>
      <c r="P387" s="98">
        <v>0</v>
      </c>
      <c r="Q387" s="98">
        <v>0</v>
      </c>
      <c r="R387" s="98">
        <v>6007.5805003285477</v>
      </c>
      <c r="S387" s="98">
        <v>6082.2594325616274</v>
      </c>
      <c r="T387" s="98">
        <v>7091.1866439106279</v>
      </c>
      <c r="U387" s="98">
        <v>5639.0539698239763</v>
      </c>
      <c r="V387" s="98">
        <v>5294.9849714196771</v>
      </c>
      <c r="W387" s="98">
        <v>6849.9217867369816</v>
      </c>
      <c r="DA387" s="63" t="s">
        <v>4131</v>
      </c>
    </row>
    <row r="388" spans="1:105" ht="12" customHeight="1" x14ac:dyDescent="0.25">
      <c r="A388" s="97" t="s">
        <v>53</v>
      </c>
      <c r="B388" s="98"/>
      <c r="C388" s="98">
        <v>158.12463032849354</v>
      </c>
      <c r="D388" s="98">
        <v>161.95448431440877</v>
      </c>
      <c r="E388" s="98">
        <v>157.03814762218866</v>
      </c>
      <c r="F388" s="98">
        <v>145.04397467245582</v>
      </c>
      <c r="G388" s="98">
        <v>0</v>
      </c>
      <c r="H388" s="98">
        <v>0</v>
      </c>
      <c r="I388" s="98">
        <v>0</v>
      </c>
      <c r="J388" s="98">
        <v>0</v>
      </c>
      <c r="K388" s="98">
        <v>0</v>
      </c>
      <c r="L388" s="98">
        <v>0</v>
      </c>
      <c r="M388" s="98">
        <v>0</v>
      </c>
      <c r="N388" s="98">
        <v>122.92392812861864</v>
      </c>
      <c r="O388" s="98">
        <v>125.89933833993031</v>
      </c>
      <c r="P388" s="98">
        <v>0</v>
      </c>
      <c r="Q388" s="98">
        <v>0</v>
      </c>
      <c r="R388" s="98">
        <v>98.561802200941315</v>
      </c>
      <c r="S388" s="98">
        <v>98.823864758908101</v>
      </c>
      <c r="T388" s="98">
        <v>116.89483487237032</v>
      </c>
      <c r="U388" s="98">
        <v>90.965511078893087</v>
      </c>
      <c r="V388" s="98">
        <v>85.259444256931388</v>
      </c>
      <c r="W388" s="98">
        <v>107.66404748053098</v>
      </c>
      <c r="DA388" s="63" t="s">
        <v>4132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6.0052177527996374E-2</v>
      </c>
      <c r="D389" s="122">
        <f t="shared" si="217"/>
        <v>0.1300144182366347</v>
      </c>
      <c r="E389" s="122">
        <f t="shared" si="217"/>
        <v>0.44727204902675355</v>
      </c>
      <c r="F389" s="122">
        <f t="shared" si="217"/>
        <v>1.0883876555480465</v>
      </c>
      <c r="G389" s="122">
        <f t="shared" si="217"/>
        <v>0</v>
      </c>
      <c r="H389" s="122">
        <f t="shared" si="217"/>
        <v>0</v>
      </c>
      <c r="I389" s="122">
        <f t="shared" si="217"/>
        <v>0</v>
      </c>
      <c r="J389" s="122">
        <f t="shared" si="217"/>
        <v>0</v>
      </c>
      <c r="K389" s="122">
        <f t="shared" si="217"/>
        <v>0</v>
      </c>
      <c r="L389" s="122">
        <f t="shared" si="217"/>
        <v>0</v>
      </c>
      <c r="M389" s="122">
        <f t="shared" si="217"/>
        <v>0</v>
      </c>
      <c r="N389" s="122">
        <f t="shared" si="217"/>
        <v>9.1247759155953894</v>
      </c>
      <c r="O389" s="122">
        <f t="shared" si="217"/>
        <v>16.599326999822839</v>
      </c>
      <c r="P389" s="122">
        <f t="shared" si="217"/>
        <v>0</v>
      </c>
      <c r="Q389" s="122">
        <f t="shared" si="217"/>
        <v>0</v>
      </c>
      <c r="R389" s="122">
        <f t="shared" si="217"/>
        <v>39.211614567198836</v>
      </c>
      <c r="S389" s="122">
        <f t="shared" si="217"/>
        <v>33.760281464957053</v>
      </c>
      <c r="T389" s="122">
        <f t="shared" si="217"/>
        <v>37.883974333922922</v>
      </c>
      <c r="U389" s="122">
        <f t="shared" si="217"/>
        <v>38.957507072831667</v>
      </c>
      <c r="V389" s="122">
        <f t="shared" si="217"/>
        <v>25.089276893918726</v>
      </c>
      <c r="W389" s="122">
        <f t="shared" si="217"/>
        <v>13.245609681442575</v>
      </c>
      <c r="DA389" s="130" t="s">
        <v>4133</v>
      </c>
    </row>
    <row r="390" spans="1:105" ht="12" customHeight="1" x14ac:dyDescent="0.25">
      <c r="A390" s="97" t="s">
        <v>53</v>
      </c>
      <c r="B390" s="98"/>
      <c r="C390" s="98">
        <f>RES_hhdet_in_tesh!C48</f>
        <v>6.0052177527996374E-2</v>
      </c>
      <c r="D390" s="98">
        <f>RES_hhdet_in_tesh!D48</f>
        <v>0.1300144182366347</v>
      </c>
      <c r="E390" s="98">
        <f>RES_hhdet_in_tesh!E48</f>
        <v>0.44727204902675355</v>
      </c>
      <c r="F390" s="98">
        <f>RES_hhdet_in_tesh!F48</f>
        <v>1.0883876555480465</v>
      </c>
      <c r="G390" s="98">
        <f>RES_hhdet_in_tesh!G48</f>
        <v>0</v>
      </c>
      <c r="H390" s="98">
        <f>RES_hhdet_in_tesh!H48</f>
        <v>0</v>
      </c>
      <c r="I390" s="98">
        <f>RES_hhdet_in_tesh!I48</f>
        <v>0</v>
      </c>
      <c r="J390" s="98">
        <f>RES_hhdet_in_tesh!J48</f>
        <v>0</v>
      </c>
      <c r="K390" s="98">
        <f>RES_hhdet_in_tesh!K48</f>
        <v>0</v>
      </c>
      <c r="L390" s="98">
        <f>RES_hhdet_in_tesh!L48</f>
        <v>0</v>
      </c>
      <c r="M390" s="98">
        <f>RES_hhdet_in_tesh!M48</f>
        <v>0</v>
      </c>
      <c r="N390" s="98">
        <f>RES_hhdet_in_tesh!N48</f>
        <v>9.1247759155953894</v>
      </c>
      <c r="O390" s="98">
        <f>RES_hhdet_in_tesh!O48</f>
        <v>16.599326999822839</v>
      </c>
      <c r="P390" s="98">
        <f>RES_hhdet_in_tesh!P48</f>
        <v>0</v>
      </c>
      <c r="Q390" s="98">
        <f>RES_hhdet_in_tesh!Q48</f>
        <v>0</v>
      </c>
      <c r="R390" s="98">
        <f>RES_hhdet_in_tesh!R48</f>
        <v>39.211614567198836</v>
      </c>
      <c r="S390" s="98">
        <f>RES_hhdet_in_tesh!S48</f>
        <v>33.760281464957053</v>
      </c>
      <c r="T390" s="98">
        <f>RES_hhdet_in_tesh!T48</f>
        <v>37.883974333922922</v>
      </c>
      <c r="U390" s="98">
        <f>RES_hhdet_in_tesh!U48</f>
        <v>38.957507072831667</v>
      </c>
      <c r="V390" s="98">
        <f>RES_hhdet_in_tesh!V48</f>
        <v>25.089276893918726</v>
      </c>
      <c r="W390" s="98">
        <f>RES_hhdet_in_tesh!W48</f>
        <v>13.245609681442575</v>
      </c>
      <c r="DA390" s="63" t="s">
        <v>4134</v>
      </c>
    </row>
    <row r="391" spans="1:105" ht="12" customHeight="1" x14ac:dyDescent="0.25">
      <c r="A391" s="121" t="s">
        <v>55</v>
      </c>
      <c r="B391" s="122"/>
      <c r="C391" s="122">
        <v>738.84606400246776</v>
      </c>
      <c r="D391" s="122">
        <v>791.49494719124777</v>
      </c>
      <c r="E391" s="122">
        <v>926.61400001690822</v>
      </c>
      <c r="F391" s="122">
        <v>907.46458480388333</v>
      </c>
      <c r="G391" s="122">
        <v>0</v>
      </c>
      <c r="H391" s="122">
        <v>0</v>
      </c>
      <c r="I391" s="122">
        <v>0</v>
      </c>
      <c r="J391" s="122">
        <v>0</v>
      </c>
      <c r="K391" s="122">
        <v>0</v>
      </c>
      <c r="L391" s="122">
        <v>0</v>
      </c>
      <c r="M391" s="122">
        <v>0</v>
      </c>
      <c r="N391" s="122">
        <v>954.5193236637806</v>
      </c>
      <c r="O391" s="122">
        <v>1038.1197849007442</v>
      </c>
      <c r="P391" s="122">
        <v>0</v>
      </c>
      <c r="Q391" s="122">
        <v>0</v>
      </c>
      <c r="R391" s="122">
        <v>1019.8306535574377</v>
      </c>
      <c r="S391" s="122">
        <v>1070.2887945660707</v>
      </c>
      <c r="T391" s="122">
        <v>1232.8463834660643</v>
      </c>
      <c r="U391" s="122">
        <v>1058.9047414668707</v>
      </c>
      <c r="V391" s="122">
        <v>1055.0541984410604</v>
      </c>
      <c r="W391" s="122">
        <v>1338.3644153386947</v>
      </c>
      <c r="DA391" s="130" t="s">
        <v>4135</v>
      </c>
    </row>
    <row r="392" spans="1:105" ht="12" customHeight="1" x14ac:dyDescent="0.25">
      <c r="A392" s="97" t="s">
        <v>138</v>
      </c>
      <c r="B392" s="98"/>
      <c r="C392" s="98">
        <v>742.583639865446</v>
      </c>
      <c r="D392" s="98">
        <v>801.18700157804233</v>
      </c>
      <c r="E392" s="98">
        <v>921.44334682862177</v>
      </c>
      <c r="F392" s="98">
        <v>903.2077796708495</v>
      </c>
      <c r="G392" s="98">
        <v>0</v>
      </c>
      <c r="H392" s="98">
        <v>0</v>
      </c>
      <c r="I392" s="98">
        <v>0</v>
      </c>
      <c r="J392" s="98">
        <v>0</v>
      </c>
      <c r="K392" s="98">
        <v>0</v>
      </c>
      <c r="L392" s="98">
        <v>0</v>
      </c>
      <c r="M392" s="98">
        <v>0</v>
      </c>
      <c r="N392" s="98">
        <v>950.36725122151643</v>
      </c>
      <c r="O392" s="98">
        <v>1037.1469045729959</v>
      </c>
      <c r="P392" s="98">
        <v>0</v>
      </c>
      <c r="Q392" s="98">
        <v>0</v>
      </c>
      <c r="R392" s="98">
        <v>1019.819876506235</v>
      </c>
      <c r="S392" s="98">
        <v>1069.9999546380068</v>
      </c>
      <c r="T392" s="98">
        <v>1237.4831533843292</v>
      </c>
      <c r="U392" s="98">
        <v>1053.1099855033735</v>
      </c>
      <c r="V392" s="98">
        <v>1043.2406556322194</v>
      </c>
      <c r="W392" s="98">
        <v>1532.9347410676596</v>
      </c>
      <c r="DA392" s="63" t="s">
        <v>4136</v>
      </c>
    </row>
    <row r="393" spans="1:105" ht="12" customHeight="1" x14ac:dyDescent="0.25">
      <c r="A393" s="97" t="s">
        <v>137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950.19551187367438</v>
      </c>
      <c r="O393" s="98">
        <v>1038.7890270379557</v>
      </c>
      <c r="P393" s="98">
        <v>0</v>
      </c>
      <c r="Q393" s="98">
        <v>0</v>
      </c>
      <c r="R393" s="98">
        <v>1020.7143717560585</v>
      </c>
      <c r="S393" s="98">
        <v>1071.2333697401855</v>
      </c>
      <c r="T393" s="98">
        <v>1240.4573074536552</v>
      </c>
      <c r="U393" s="98">
        <v>1054.3022260204875</v>
      </c>
      <c r="V393" s="98">
        <v>1044.5840816402392</v>
      </c>
      <c r="W393" s="98">
        <v>1539.6538484182654</v>
      </c>
      <c r="DA393" s="63" t="s">
        <v>4137</v>
      </c>
    </row>
    <row r="394" spans="1:105" ht="12" customHeight="1" x14ac:dyDescent="0.25">
      <c r="A394" s="100" t="s">
        <v>216</v>
      </c>
      <c r="B394" s="101"/>
      <c r="C394" s="101">
        <v>0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0</v>
      </c>
      <c r="J394" s="101">
        <v>0</v>
      </c>
      <c r="K394" s="101">
        <v>0</v>
      </c>
      <c r="L394" s="101">
        <v>0</v>
      </c>
      <c r="M394" s="101">
        <v>0</v>
      </c>
      <c r="N394" s="101">
        <v>456.33079498239101</v>
      </c>
      <c r="O394" s="101">
        <v>512.93997748557661</v>
      </c>
      <c r="P394" s="101">
        <v>0</v>
      </c>
      <c r="Q394" s="101">
        <v>0</v>
      </c>
      <c r="R394" s="101">
        <v>494.71137773730459</v>
      </c>
      <c r="S394" s="101">
        <v>510.27512124213536</v>
      </c>
      <c r="T394" s="101">
        <v>693.70433649524091</v>
      </c>
      <c r="U394" s="101">
        <v>531.76817450020633</v>
      </c>
      <c r="V394" s="101">
        <v>517.42846896665878</v>
      </c>
      <c r="W394" s="101">
        <v>757.10648516821539</v>
      </c>
      <c r="DA394" s="131" t="s">
        <v>4138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0</v>
      </c>
      <c r="J395" s="104">
        <v>0</v>
      </c>
      <c r="K395" s="104">
        <v>0</v>
      </c>
      <c r="L395" s="104">
        <v>0</v>
      </c>
      <c r="M395" s="104">
        <v>0</v>
      </c>
      <c r="N395" s="104">
        <v>493.86471689128331</v>
      </c>
      <c r="O395" s="104">
        <v>525.84904955237903</v>
      </c>
      <c r="P395" s="104">
        <v>0</v>
      </c>
      <c r="Q395" s="104">
        <v>0</v>
      </c>
      <c r="R395" s="104">
        <v>526.00299401875384</v>
      </c>
      <c r="S395" s="104">
        <v>560.95824849805001</v>
      </c>
      <c r="T395" s="104">
        <v>546.75297095841415</v>
      </c>
      <c r="U395" s="104">
        <v>522.5340515202812</v>
      </c>
      <c r="V395" s="104">
        <v>527.15561267358032</v>
      </c>
      <c r="W395" s="104">
        <v>782.54736325005024</v>
      </c>
      <c r="DA395" s="132" t="s">
        <v>4139</v>
      </c>
    </row>
    <row r="396" spans="1:105" ht="12" customHeight="1" x14ac:dyDescent="0.25">
      <c r="A396" s="106" t="s">
        <v>122</v>
      </c>
      <c r="B396" s="101"/>
      <c r="C396" s="101">
        <v>654.19689214279083</v>
      </c>
      <c r="D396" s="101">
        <v>498.20495357346658</v>
      </c>
      <c r="E396" s="101">
        <v>1055.3017090101441</v>
      </c>
      <c r="F396" s="101">
        <v>982.98544169923991</v>
      </c>
      <c r="G396" s="101">
        <v>0</v>
      </c>
      <c r="H396" s="101">
        <v>0</v>
      </c>
      <c r="I396" s="101">
        <v>0</v>
      </c>
      <c r="J396" s="101">
        <v>0</v>
      </c>
      <c r="K396" s="101">
        <v>0</v>
      </c>
      <c r="L396" s="101">
        <v>0</v>
      </c>
      <c r="M396" s="101">
        <v>0</v>
      </c>
      <c r="N396" s="101">
        <v>990.60593421036333</v>
      </c>
      <c r="O396" s="101">
        <v>1061.4788991150861</v>
      </c>
      <c r="P396" s="101">
        <v>0</v>
      </c>
      <c r="Q396" s="101">
        <v>0</v>
      </c>
      <c r="R396" s="101">
        <v>0</v>
      </c>
      <c r="S396" s="101">
        <v>1112.8127974071795</v>
      </c>
      <c r="T396" s="101">
        <v>0</v>
      </c>
      <c r="U396" s="101">
        <v>1170.482412144549</v>
      </c>
      <c r="V396" s="101">
        <v>0</v>
      </c>
      <c r="W396" s="101">
        <v>1171.8606370720322</v>
      </c>
      <c r="DA396" s="131" t="s">
        <v>4140</v>
      </c>
    </row>
    <row r="397" spans="1:105" ht="12" customHeight="1" x14ac:dyDescent="0.25">
      <c r="A397" s="107" t="s">
        <v>121</v>
      </c>
      <c r="B397" s="104"/>
      <c r="C397" s="104">
        <v>0</v>
      </c>
      <c r="D397" s="104">
        <v>0</v>
      </c>
      <c r="E397" s="104">
        <v>0</v>
      </c>
      <c r="F397" s="104">
        <v>0</v>
      </c>
      <c r="G397" s="104">
        <v>0</v>
      </c>
      <c r="H397" s="104">
        <v>0</v>
      </c>
      <c r="I397" s="104">
        <v>0</v>
      </c>
      <c r="J397" s="104">
        <v>0</v>
      </c>
      <c r="K397" s="104">
        <v>0</v>
      </c>
      <c r="L397" s="104">
        <v>0</v>
      </c>
      <c r="M397" s="104">
        <v>0</v>
      </c>
      <c r="N397" s="104">
        <v>990.84609997827999</v>
      </c>
      <c r="O397" s="104">
        <v>1063.4855561575177</v>
      </c>
      <c r="P397" s="104">
        <v>0</v>
      </c>
      <c r="Q397" s="104">
        <v>0</v>
      </c>
      <c r="R397" s="104">
        <v>0</v>
      </c>
      <c r="S397" s="104">
        <v>1117.6610827895367</v>
      </c>
      <c r="T397" s="104">
        <v>1087.8677610663767</v>
      </c>
      <c r="U397" s="104">
        <v>1171.8424546714905</v>
      </c>
      <c r="V397" s="104">
        <v>1204.9914222473878</v>
      </c>
      <c r="W397" s="104">
        <v>1174.3372841309053</v>
      </c>
      <c r="DA397" s="132" t="s">
        <v>4141</v>
      </c>
    </row>
    <row r="398" spans="1:105" ht="12" customHeight="1" x14ac:dyDescent="0.25">
      <c r="A398" s="108" t="s">
        <v>53</v>
      </c>
      <c r="B398" s="98"/>
      <c r="C398" s="98">
        <v>0</v>
      </c>
      <c r="D398" s="98">
        <v>0</v>
      </c>
      <c r="E398" s="98">
        <v>0</v>
      </c>
      <c r="F398" s="98">
        <v>0</v>
      </c>
      <c r="G398" s="98">
        <v>0</v>
      </c>
      <c r="H398" s="98">
        <v>0</v>
      </c>
      <c r="I398" s="98">
        <v>0</v>
      </c>
      <c r="J398" s="98">
        <v>0</v>
      </c>
      <c r="K398" s="98">
        <v>0</v>
      </c>
      <c r="L398" s="98">
        <v>0</v>
      </c>
      <c r="M398" s="98">
        <v>0</v>
      </c>
      <c r="N398" s="98">
        <v>475.48495232099253</v>
      </c>
      <c r="O398" s="98">
        <v>525.68579713022086</v>
      </c>
      <c r="P398" s="98">
        <v>0</v>
      </c>
      <c r="Q398" s="98">
        <v>0</v>
      </c>
      <c r="R398" s="98">
        <v>0</v>
      </c>
      <c r="S398" s="98">
        <v>534.90037143710936</v>
      </c>
      <c r="T398" s="98">
        <v>599.90225839813809</v>
      </c>
      <c r="U398" s="98">
        <v>593.45994619830674</v>
      </c>
      <c r="V398" s="98">
        <v>602.15661337432812</v>
      </c>
      <c r="W398" s="98">
        <v>563.32788778571194</v>
      </c>
      <c r="DA398" s="63" t="s">
        <v>4142</v>
      </c>
    </row>
    <row r="399" spans="1:105" ht="12" customHeight="1" x14ac:dyDescent="0.25">
      <c r="A399" s="108" t="s">
        <v>52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515.36114765728757</v>
      </c>
      <c r="O399" s="98">
        <v>537.79975902729677</v>
      </c>
      <c r="P399" s="98">
        <v>0</v>
      </c>
      <c r="Q399" s="98">
        <v>0</v>
      </c>
      <c r="R399" s="98">
        <v>0</v>
      </c>
      <c r="S399" s="98">
        <v>582.76071135242728</v>
      </c>
      <c r="T399" s="98">
        <v>487.96550266823846</v>
      </c>
      <c r="U399" s="98">
        <v>578.38250847318375</v>
      </c>
      <c r="V399" s="98">
        <v>602.83480887305973</v>
      </c>
      <c r="W399" s="98">
        <v>611.00939634519341</v>
      </c>
      <c r="DA399" s="63" t="s">
        <v>4143</v>
      </c>
    </row>
    <row r="400" spans="1:105" ht="12" customHeight="1" x14ac:dyDescent="0.25">
      <c r="A400" s="121" t="s">
        <v>54</v>
      </c>
      <c r="B400" s="122"/>
      <c r="C400" s="122">
        <v>358.82685825582666</v>
      </c>
      <c r="D400" s="122">
        <v>346.69852029781873</v>
      </c>
      <c r="E400" s="122">
        <v>629.46418461298583</v>
      </c>
      <c r="F400" s="122">
        <v>573.55286595772066</v>
      </c>
      <c r="G400" s="122">
        <v>0</v>
      </c>
      <c r="H400" s="122">
        <v>0</v>
      </c>
      <c r="I400" s="122">
        <v>0</v>
      </c>
      <c r="J400" s="122">
        <v>0</v>
      </c>
      <c r="K400" s="122">
        <v>0</v>
      </c>
      <c r="L400" s="122">
        <v>0</v>
      </c>
      <c r="M400" s="122">
        <v>0</v>
      </c>
      <c r="N400" s="122">
        <v>578.24658047295247</v>
      </c>
      <c r="O400" s="122">
        <v>566.64928085833026</v>
      </c>
      <c r="P400" s="122">
        <v>0</v>
      </c>
      <c r="Q400" s="122">
        <v>0</v>
      </c>
      <c r="R400" s="122">
        <v>560.25322892349823</v>
      </c>
      <c r="S400" s="122">
        <v>568.76680512249357</v>
      </c>
      <c r="T400" s="122">
        <v>581.08327154405276</v>
      </c>
      <c r="U400" s="122">
        <v>601.8942598044938</v>
      </c>
      <c r="V400" s="122">
        <v>583.51767136518856</v>
      </c>
      <c r="W400" s="122">
        <v>566.37293552319488</v>
      </c>
      <c r="DA400" s="130" t="s">
        <v>4144</v>
      </c>
    </row>
    <row r="401" spans="1:105" ht="12" customHeight="1" x14ac:dyDescent="0.25">
      <c r="A401" s="97" t="s">
        <v>50</v>
      </c>
      <c r="B401" s="98"/>
      <c r="C401" s="98">
        <v>370.08497251037704</v>
      </c>
      <c r="D401" s="98">
        <v>401.7389073587064</v>
      </c>
      <c r="E401" s="98">
        <v>534.42283718915303</v>
      </c>
      <c r="F401" s="98">
        <v>537.04296471746329</v>
      </c>
      <c r="G401" s="98">
        <v>0</v>
      </c>
      <c r="H401" s="98">
        <v>0</v>
      </c>
      <c r="I401" s="98">
        <v>0</v>
      </c>
      <c r="J401" s="98">
        <v>0</v>
      </c>
      <c r="K401" s="98">
        <v>0</v>
      </c>
      <c r="L401" s="98">
        <v>0</v>
      </c>
      <c r="M401" s="98">
        <v>0</v>
      </c>
      <c r="N401" s="98">
        <v>580.84932285044158</v>
      </c>
      <c r="O401" s="98">
        <v>557.86473079544805</v>
      </c>
      <c r="P401" s="98">
        <v>0</v>
      </c>
      <c r="Q401" s="98">
        <v>0</v>
      </c>
      <c r="R401" s="98">
        <v>557.98108728295733</v>
      </c>
      <c r="S401" s="98">
        <v>564.10628417946248</v>
      </c>
      <c r="T401" s="98">
        <v>582.15556876519486</v>
      </c>
      <c r="U401" s="98">
        <v>610.23324585231524</v>
      </c>
      <c r="V401" s="98">
        <v>580.95088793491345</v>
      </c>
      <c r="W401" s="98">
        <v>563.06525730480189</v>
      </c>
      <c r="DA401" s="63" t="s">
        <v>4145</v>
      </c>
    </row>
    <row r="402" spans="1:105" ht="12" customHeight="1" x14ac:dyDescent="0.25">
      <c r="A402" s="109" t="s">
        <v>120</v>
      </c>
      <c r="B402" s="33"/>
      <c r="C402" s="33">
        <v>321.30935960771097</v>
      </c>
      <c r="D402" s="33">
        <v>254.1051893603626</v>
      </c>
      <c r="E402" s="33">
        <v>687.9946265396261</v>
      </c>
      <c r="F402" s="33">
        <v>623.66107965101298</v>
      </c>
      <c r="G402" s="33">
        <v>0</v>
      </c>
      <c r="H402" s="33">
        <v>0</v>
      </c>
      <c r="I402" s="33">
        <v>0</v>
      </c>
      <c r="J402" s="33">
        <v>0</v>
      </c>
      <c r="K402" s="33">
        <v>0</v>
      </c>
      <c r="L402" s="33">
        <v>0</v>
      </c>
      <c r="M402" s="33">
        <v>0</v>
      </c>
      <c r="N402" s="33">
        <v>572.98152591003873</v>
      </c>
      <c r="O402" s="33">
        <v>587.67856488823816</v>
      </c>
      <c r="P402" s="33">
        <v>0</v>
      </c>
      <c r="Q402" s="33">
        <v>0</v>
      </c>
      <c r="R402" s="33">
        <v>563.69586777280256</v>
      </c>
      <c r="S402" s="33">
        <v>576.86467261767541</v>
      </c>
      <c r="T402" s="33">
        <v>578.84538118535249</v>
      </c>
      <c r="U402" s="33">
        <v>584.12816378802017</v>
      </c>
      <c r="V402" s="33">
        <v>589.00043597151262</v>
      </c>
      <c r="W402" s="33">
        <v>584.90971553877205</v>
      </c>
      <c r="DA402" s="60" t="s">
        <v>4146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4667.7470805674793</v>
      </c>
      <c r="D404" s="117">
        <f t="shared" si="218"/>
        <v>4781.5440123035605</v>
      </c>
      <c r="E404" s="117">
        <f t="shared" si="218"/>
        <v>4639.9126962416794</v>
      </c>
      <c r="F404" s="117">
        <f t="shared" si="218"/>
        <v>4368.4057359224671</v>
      </c>
      <c r="G404" s="117">
        <f t="shared" si="218"/>
        <v>0</v>
      </c>
      <c r="H404" s="117">
        <f t="shared" si="218"/>
        <v>0</v>
      </c>
      <c r="I404" s="117">
        <f t="shared" si="218"/>
        <v>0</v>
      </c>
      <c r="J404" s="117">
        <f t="shared" si="218"/>
        <v>0</v>
      </c>
      <c r="K404" s="117">
        <f t="shared" si="218"/>
        <v>0</v>
      </c>
      <c r="L404" s="117">
        <f t="shared" si="218"/>
        <v>0</v>
      </c>
      <c r="M404" s="117">
        <f t="shared" si="218"/>
        <v>0</v>
      </c>
      <c r="N404" s="117">
        <f t="shared" si="218"/>
        <v>3663.31953878679</v>
      </c>
      <c r="O404" s="117">
        <f t="shared" si="218"/>
        <v>3700.3011637047452</v>
      </c>
      <c r="P404" s="117">
        <f t="shared" si="218"/>
        <v>0</v>
      </c>
      <c r="Q404" s="117">
        <f t="shared" si="218"/>
        <v>0</v>
      </c>
      <c r="R404" s="117">
        <f t="shared" ref="R404:V404" si="219">R405+R408+R410+R419</f>
        <v>2839.6138171622606</v>
      </c>
      <c r="S404" s="117">
        <f t="shared" si="219"/>
        <v>2850.532508857335</v>
      </c>
      <c r="T404" s="117">
        <f t="shared" si="219"/>
        <v>3259.2802536397321</v>
      </c>
      <c r="U404" s="117">
        <f t="shared" si="219"/>
        <v>2626.7566973393341</v>
      </c>
      <c r="V404" s="117">
        <f t="shared" si="219"/>
        <v>2456.9448331663816</v>
      </c>
      <c r="W404" s="117">
        <f t="shared" ref="W404" si="220">W405+W408+W410+W419</f>
        <v>2919.6982706069675</v>
      </c>
      <c r="DA404" s="129" t="s">
        <v>4296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4190.4281611307442</v>
      </c>
      <c r="D405" s="122">
        <f t="shared" si="221"/>
        <v>4285.2442632297898</v>
      </c>
      <c r="E405" s="122">
        <f t="shared" si="221"/>
        <v>4107.5963526623382</v>
      </c>
      <c r="F405" s="122">
        <f t="shared" si="221"/>
        <v>3813.2731835633845</v>
      </c>
      <c r="G405" s="122">
        <f t="shared" si="221"/>
        <v>0</v>
      </c>
      <c r="H405" s="122">
        <f t="shared" si="221"/>
        <v>0</v>
      </c>
      <c r="I405" s="122">
        <f t="shared" si="221"/>
        <v>0</v>
      </c>
      <c r="J405" s="122">
        <f t="shared" si="221"/>
        <v>0</v>
      </c>
      <c r="K405" s="122">
        <f t="shared" si="221"/>
        <v>0</v>
      </c>
      <c r="L405" s="122">
        <f t="shared" si="221"/>
        <v>0</v>
      </c>
      <c r="M405" s="122">
        <f t="shared" si="221"/>
        <v>0</v>
      </c>
      <c r="N405" s="122">
        <f t="shared" si="221"/>
        <v>3125.8999886097149</v>
      </c>
      <c r="O405" s="122">
        <f t="shared" si="221"/>
        <v>3119.0517654419218</v>
      </c>
      <c r="P405" s="122">
        <f t="shared" si="221"/>
        <v>0</v>
      </c>
      <c r="Q405" s="122">
        <f t="shared" si="221"/>
        <v>0</v>
      </c>
      <c r="R405" s="122">
        <f t="shared" ref="R405:V405" si="222">SUM(R406:R407)</f>
        <v>2333.3823639433699</v>
      </c>
      <c r="S405" s="122">
        <f t="shared" si="222"/>
        <v>2332.3340463455561</v>
      </c>
      <c r="T405" s="122">
        <f t="shared" si="222"/>
        <v>2694.1134117687002</v>
      </c>
      <c r="U405" s="122">
        <f t="shared" si="222"/>
        <v>2127.1131860308392</v>
      </c>
      <c r="V405" s="122">
        <f t="shared" si="222"/>
        <v>1985.0274951204096</v>
      </c>
      <c r="W405" s="122">
        <f t="shared" ref="W405" si="223">SUM(W406:W407)</f>
        <v>2557.7762314840861</v>
      </c>
      <c r="DA405" s="130" t="s">
        <v>4297</v>
      </c>
    </row>
    <row r="406" spans="1:105" ht="12" customHeight="1" x14ac:dyDescent="0.25">
      <c r="A406" s="97" t="s">
        <v>216</v>
      </c>
      <c r="B406" s="98"/>
      <c r="C406" s="98">
        <v>4190.4281611307442</v>
      </c>
      <c r="D406" s="98">
        <v>4285.2442632297898</v>
      </c>
      <c r="E406" s="98">
        <v>4107.5963526623382</v>
      </c>
      <c r="F406" s="98">
        <v>3813.2731835633845</v>
      </c>
      <c r="G406" s="98">
        <v>0</v>
      </c>
      <c r="H406" s="98">
        <v>0</v>
      </c>
      <c r="I406" s="98">
        <v>0</v>
      </c>
      <c r="J406" s="98">
        <v>0</v>
      </c>
      <c r="K406" s="98">
        <v>0</v>
      </c>
      <c r="L406" s="98">
        <v>0</v>
      </c>
      <c r="M406" s="98">
        <v>0</v>
      </c>
      <c r="N406" s="98">
        <v>3125.8999886097149</v>
      </c>
      <c r="O406" s="98">
        <v>3119.0517654419218</v>
      </c>
      <c r="P406" s="98">
        <v>0</v>
      </c>
      <c r="Q406" s="98">
        <v>0</v>
      </c>
      <c r="R406" s="98">
        <v>2333.3823639433699</v>
      </c>
      <c r="S406" s="98">
        <v>2332.3340463455561</v>
      </c>
      <c r="T406" s="98">
        <v>2694.1134117687002</v>
      </c>
      <c r="U406" s="98">
        <v>2127.1131860308392</v>
      </c>
      <c r="V406" s="98">
        <v>1985.0274951204096</v>
      </c>
      <c r="W406" s="98">
        <v>2557.7762314840861</v>
      </c>
      <c r="DA406" s="63" t="s">
        <v>4298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4299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4300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4301</v>
      </c>
    </row>
    <row r="410" spans="1:105" ht="12" customHeight="1" x14ac:dyDescent="0.25">
      <c r="A410" s="121" t="s">
        <v>55</v>
      </c>
      <c r="B410" s="122"/>
      <c r="C410" s="122">
        <v>368.17875183843114</v>
      </c>
      <c r="D410" s="122">
        <v>399.78158135977725</v>
      </c>
      <c r="E410" s="122">
        <v>454.36006656070998</v>
      </c>
      <c r="F410" s="122">
        <v>436.32865116718949</v>
      </c>
      <c r="G410" s="122">
        <v>0</v>
      </c>
      <c r="H410" s="122">
        <v>0</v>
      </c>
      <c r="I410" s="122">
        <v>0</v>
      </c>
      <c r="J410" s="122">
        <v>0</v>
      </c>
      <c r="K410" s="122">
        <v>0</v>
      </c>
      <c r="L410" s="122">
        <v>0</v>
      </c>
      <c r="M410" s="122">
        <v>0</v>
      </c>
      <c r="N410" s="122">
        <v>389.55417930399875</v>
      </c>
      <c r="O410" s="122">
        <v>431.56076681289704</v>
      </c>
      <c r="P410" s="122">
        <v>0</v>
      </c>
      <c r="Q410" s="122">
        <v>0</v>
      </c>
      <c r="R410" s="122">
        <v>378.68243411360976</v>
      </c>
      <c r="S410" s="122">
        <v>382.88873638394136</v>
      </c>
      <c r="T410" s="122">
        <v>417.13345609204026</v>
      </c>
      <c r="U410" s="122">
        <v>344.19909840521331</v>
      </c>
      <c r="V410" s="122">
        <v>324.47800457650669</v>
      </c>
      <c r="W410" s="122">
        <v>184.63186013589754</v>
      </c>
      <c r="DA410" s="130" t="s">
        <v>4302</v>
      </c>
    </row>
    <row r="411" spans="1:105" ht="12" customHeight="1" x14ac:dyDescent="0.25">
      <c r="A411" s="97" t="s">
        <v>138</v>
      </c>
      <c r="B411" s="98"/>
      <c r="C411" s="98">
        <v>384.43521348951475</v>
      </c>
      <c r="D411" s="98">
        <v>412.9927543070113</v>
      </c>
      <c r="E411" s="98">
        <v>472.61618709601066</v>
      </c>
      <c r="F411" s="98">
        <v>460.92273177397914</v>
      </c>
      <c r="G411" s="98">
        <v>0</v>
      </c>
      <c r="H411" s="98">
        <v>0</v>
      </c>
      <c r="I411" s="98">
        <v>0</v>
      </c>
      <c r="J411" s="98">
        <v>0</v>
      </c>
      <c r="K411" s="98">
        <v>0</v>
      </c>
      <c r="L411" s="98">
        <v>0</v>
      </c>
      <c r="M411" s="98">
        <v>0</v>
      </c>
      <c r="N411" s="98">
        <v>434.62103273653469</v>
      </c>
      <c r="O411" s="98">
        <v>449.57714370013224</v>
      </c>
      <c r="P411" s="98">
        <v>0</v>
      </c>
      <c r="Q411" s="98">
        <v>0</v>
      </c>
      <c r="R411" s="98">
        <v>381.04631313598856</v>
      </c>
      <c r="S411" s="98">
        <v>387.27342818339861</v>
      </c>
      <c r="T411" s="98">
        <v>435.53719087785339</v>
      </c>
      <c r="U411" s="98">
        <v>362.31777393712184</v>
      </c>
      <c r="V411" s="98">
        <v>353.168811829817</v>
      </c>
      <c r="W411" s="98">
        <v>515.06152144212308</v>
      </c>
      <c r="DA411" s="63" t="s">
        <v>4303</v>
      </c>
    </row>
    <row r="412" spans="1:105" ht="12" customHeight="1" x14ac:dyDescent="0.25">
      <c r="A412" s="97" t="s">
        <v>137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208.68875808779597</v>
      </c>
      <c r="O412" s="98">
        <v>222.34660196235038</v>
      </c>
      <c r="P412" s="98">
        <v>0</v>
      </c>
      <c r="Q412" s="98">
        <v>0</v>
      </c>
      <c r="R412" s="98">
        <v>184.8443542785497</v>
      </c>
      <c r="S412" s="98">
        <v>184.68785411023393</v>
      </c>
      <c r="T412" s="98">
        <v>244.15204133537623</v>
      </c>
      <c r="U412" s="98">
        <v>182.95245880080449</v>
      </c>
      <c r="V412" s="98">
        <v>175.16533371787867</v>
      </c>
      <c r="W412" s="98">
        <v>254.3855310323531</v>
      </c>
      <c r="DA412" s="63" t="s">
        <v>4304</v>
      </c>
    </row>
    <row r="413" spans="1:105" ht="12" customHeight="1" x14ac:dyDescent="0.25">
      <c r="A413" s="100" t="s">
        <v>216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208.68875808779597</v>
      </c>
      <c r="O413" s="101">
        <v>222.34660196235038</v>
      </c>
      <c r="P413" s="101">
        <v>0</v>
      </c>
      <c r="Q413" s="101">
        <v>0</v>
      </c>
      <c r="R413" s="101">
        <v>184.8443542785497</v>
      </c>
      <c r="S413" s="101">
        <v>184.68785411023393</v>
      </c>
      <c r="T413" s="101">
        <v>244.15204133537623</v>
      </c>
      <c r="U413" s="101">
        <v>182.95245880080449</v>
      </c>
      <c r="V413" s="101">
        <v>175.16533371787867</v>
      </c>
      <c r="W413" s="101">
        <v>254.3855310323531</v>
      </c>
      <c r="DA413" s="131" t="s">
        <v>4305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4306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4307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4308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4309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4310</v>
      </c>
    </row>
    <row r="419" spans="1:105" ht="12" customHeight="1" x14ac:dyDescent="0.25">
      <c r="A419" s="121" t="s">
        <v>54</v>
      </c>
      <c r="B419" s="122"/>
      <c r="C419" s="122">
        <v>109.14016759830429</v>
      </c>
      <c r="D419" s="122">
        <v>96.518167713993734</v>
      </c>
      <c r="E419" s="122">
        <v>77.956277018631354</v>
      </c>
      <c r="F419" s="122">
        <v>118.80390119189268</v>
      </c>
      <c r="G419" s="122">
        <v>0</v>
      </c>
      <c r="H419" s="122">
        <v>0</v>
      </c>
      <c r="I419" s="122">
        <v>0</v>
      </c>
      <c r="J419" s="122">
        <v>0</v>
      </c>
      <c r="K419" s="122">
        <v>0</v>
      </c>
      <c r="L419" s="122">
        <v>0</v>
      </c>
      <c r="M419" s="122">
        <v>0</v>
      </c>
      <c r="N419" s="122">
        <v>147.86537087307602</v>
      </c>
      <c r="O419" s="122">
        <v>149.68863144992673</v>
      </c>
      <c r="P419" s="122">
        <v>0</v>
      </c>
      <c r="Q419" s="122">
        <v>0</v>
      </c>
      <c r="R419" s="122">
        <v>127.54901910528093</v>
      </c>
      <c r="S419" s="122">
        <v>135.30972612783765</v>
      </c>
      <c r="T419" s="122">
        <v>148.03338577899171</v>
      </c>
      <c r="U419" s="122">
        <v>155.44441290328174</v>
      </c>
      <c r="V419" s="122">
        <v>147.43933346946528</v>
      </c>
      <c r="W419" s="122">
        <v>177.29017898698376</v>
      </c>
      <c r="DA419" s="130" t="s">
        <v>4311</v>
      </c>
    </row>
    <row r="420" spans="1:105" ht="12" customHeight="1" x14ac:dyDescent="0.25">
      <c r="A420" s="97" t="s">
        <v>50</v>
      </c>
      <c r="B420" s="98"/>
      <c r="C420" s="98">
        <v>141.89055130876517</v>
      </c>
      <c r="D420" s="98">
        <v>153.89160115245863</v>
      </c>
      <c r="E420" s="98">
        <v>204.54116795935781</v>
      </c>
      <c r="F420" s="98">
        <v>205.36692908234704</v>
      </c>
      <c r="G420" s="98">
        <v>0</v>
      </c>
      <c r="H420" s="98">
        <v>0</v>
      </c>
      <c r="I420" s="98">
        <v>0</v>
      </c>
      <c r="J420" s="98">
        <v>0</v>
      </c>
      <c r="K420" s="98">
        <v>0</v>
      </c>
      <c r="L420" s="98">
        <v>0</v>
      </c>
      <c r="M420" s="98">
        <v>0</v>
      </c>
      <c r="N420" s="98">
        <v>220.96156813670279</v>
      </c>
      <c r="O420" s="98">
        <v>212.21797267457728</v>
      </c>
      <c r="P420" s="98">
        <v>0</v>
      </c>
      <c r="Q420" s="98">
        <v>0</v>
      </c>
      <c r="R420" s="98">
        <v>211.73137171476637</v>
      </c>
      <c r="S420" s="98">
        <v>213.18378529092183</v>
      </c>
      <c r="T420" s="98">
        <v>218.96438004775601</v>
      </c>
      <c r="U420" s="98">
        <v>228.40635058561278</v>
      </c>
      <c r="V420" s="98">
        <v>216.4637883373108</v>
      </c>
      <c r="W420" s="98">
        <v>208.9256012597541</v>
      </c>
      <c r="DA420" s="63" t="s">
        <v>4312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4313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235.1958589590987</v>
      </c>
      <c r="D423" s="118">
        <f t="shared" si="225"/>
        <v>239.95537431063883</v>
      </c>
      <c r="E423" s="118">
        <f t="shared" si="225"/>
        <v>238.51542245533906</v>
      </c>
      <c r="F423" s="118">
        <f t="shared" si="225"/>
        <v>222.54038775641138</v>
      </c>
      <c r="G423" s="118">
        <f t="shared" si="225"/>
        <v>0</v>
      </c>
      <c r="H423" s="118">
        <f t="shared" si="225"/>
        <v>0</v>
      </c>
      <c r="I423" s="118">
        <f t="shared" si="225"/>
        <v>0</v>
      </c>
      <c r="J423" s="118">
        <f t="shared" si="225"/>
        <v>0</v>
      </c>
      <c r="K423" s="118">
        <f t="shared" si="225"/>
        <v>0</v>
      </c>
      <c r="L423" s="118">
        <f t="shared" si="225"/>
        <v>0</v>
      </c>
      <c r="M423" s="118">
        <f t="shared" si="225"/>
        <v>0</v>
      </c>
      <c r="N423" s="118">
        <f t="shared" si="225"/>
        <v>183.81419147667395</v>
      </c>
      <c r="O423" s="118">
        <f t="shared" si="225"/>
        <v>184.07812524543957</v>
      </c>
      <c r="P423" s="118">
        <f t="shared" si="225"/>
        <v>0</v>
      </c>
      <c r="Q423" s="118">
        <f t="shared" si="225"/>
        <v>0</v>
      </c>
      <c r="R423" s="118">
        <f t="shared" ref="R423:V423" si="226">R424+R427+R429+R438</f>
        <v>142.06674886046576</v>
      </c>
      <c r="S423" s="118">
        <f t="shared" si="226"/>
        <v>142.3046561668429</v>
      </c>
      <c r="T423" s="118">
        <f t="shared" si="226"/>
        <v>162.11509815154628</v>
      </c>
      <c r="U423" s="118">
        <f t="shared" si="226"/>
        <v>131.62349819155222</v>
      </c>
      <c r="V423" s="118">
        <f t="shared" si="226"/>
        <v>123.73341791162953</v>
      </c>
      <c r="W423" s="118">
        <f t="shared" ref="W423" si="227">W424+W427+W429+W438</f>
        <v>154.506616542432</v>
      </c>
      <c r="DA423" s="129" t="s">
        <v>4464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208.84138409852645</v>
      </c>
      <c r="D424" s="123">
        <f t="shared" si="228"/>
        <v>212.76109938478427</v>
      </c>
      <c r="E424" s="123">
        <f t="shared" si="228"/>
        <v>203.53864545744921</v>
      </c>
      <c r="F424" s="123">
        <f t="shared" si="228"/>
        <v>188.72533955720408</v>
      </c>
      <c r="G424" s="123">
        <f t="shared" si="228"/>
        <v>0</v>
      </c>
      <c r="H424" s="123">
        <f t="shared" si="228"/>
        <v>0</v>
      </c>
      <c r="I424" s="123">
        <f t="shared" si="228"/>
        <v>0</v>
      </c>
      <c r="J424" s="123">
        <f t="shared" si="228"/>
        <v>0</v>
      </c>
      <c r="K424" s="123">
        <f t="shared" si="228"/>
        <v>0</v>
      </c>
      <c r="L424" s="123">
        <f t="shared" si="228"/>
        <v>0</v>
      </c>
      <c r="M424" s="123">
        <f t="shared" si="228"/>
        <v>0</v>
      </c>
      <c r="N424" s="123">
        <f t="shared" si="228"/>
        <v>151.70382543234086</v>
      </c>
      <c r="O424" s="123">
        <f t="shared" si="228"/>
        <v>151.34153346934468</v>
      </c>
      <c r="P424" s="123">
        <f t="shared" si="228"/>
        <v>0</v>
      </c>
      <c r="Q424" s="123">
        <f t="shared" si="228"/>
        <v>0</v>
      </c>
      <c r="R424" s="123">
        <f t="shared" ref="R424:V424" si="229">SUM(R425:R426)</f>
        <v>112.98379296982117</v>
      </c>
      <c r="S424" s="123">
        <f t="shared" si="229"/>
        <v>112.80656933109869</v>
      </c>
      <c r="T424" s="123">
        <f t="shared" si="229"/>
        <v>130.20064382889467</v>
      </c>
      <c r="U424" s="123">
        <f t="shared" si="229"/>
        <v>102.67812670853658</v>
      </c>
      <c r="V424" s="123">
        <f t="shared" si="229"/>
        <v>95.753677393489255</v>
      </c>
      <c r="W424" s="123">
        <f t="shared" ref="W424" si="230">SUM(W425:W426)</f>
        <v>123.29568458212631</v>
      </c>
      <c r="DA424" s="130" t="s">
        <v>4465</v>
      </c>
    </row>
    <row r="425" spans="1:105" ht="12" customHeight="1" x14ac:dyDescent="0.25">
      <c r="A425" s="97" t="s">
        <v>216</v>
      </c>
      <c r="B425" s="99"/>
      <c r="C425" s="99">
        <v>206.76011328636349</v>
      </c>
      <c r="D425" s="99">
        <v>210.637494167174</v>
      </c>
      <c r="E425" s="99">
        <v>201.48380430226925</v>
      </c>
      <c r="F425" s="99">
        <v>186.82964540115296</v>
      </c>
      <c r="G425" s="99">
        <v>0</v>
      </c>
      <c r="H425" s="99">
        <v>0</v>
      </c>
      <c r="I425" s="99">
        <v>0</v>
      </c>
      <c r="J425" s="99">
        <v>0</v>
      </c>
      <c r="K425" s="99">
        <v>0</v>
      </c>
      <c r="L425" s="99">
        <v>0</v>
      </c>
      <c r="M425" s="99">
        <v>0</v>
      </c>
      <c r="N425" s="99">
        <v>150.12894892750043</v>
      </c>
      <c r="O425" s="99">
        <v>149.7292984010175</v>
      </c>
      <c r="P425" s="99">
        <v>0</v>
      </c>
      <c r="Q425" s="99">
        <v>0</v>
      </c>
      <c r="R425" s="99">
        <v>111.72488681453068</v>
      </c>
      <c r="S425" s="99">
        <v>111.54577308050426</v>
      </c>
      <c r="T425" s="99">
        <v>128.71088681343647</v>
      </c>
      <c r="U425" s="99">
        <v>101.51999366010601</v>
      </c>
      <c r="V425" s="99">
        <v>94.668990418260577</v>
      </c>
      <c r="W425" s="99">
        <v>121.92660920379807</v>
      </c>
      <c r="DA425" s="63" t="s">
        <v>4466</v>
      </c>
    </row>
    <row r="426" spans="1:105" ht="12" customHeight="1" x14ac:dyDescent="0.25">
      <c r="A426" s="97" t="s">
        <v>53</v>
      </c>
      <c r="B426" s="99"/>
      <c r="C426" s="99">
        <v>2.0812708121629595</v>
      </c>
      <c r="D426" s="99">
        <v>2.1236052176102711</v>
      </c>
      <c r="E426" s="99">
        <v>2.054841155179953</v>
      </c>
      <c r="F426" s="99">
        <v>1.8956941560511105</v>
      </c>
      <c r="G426" s="99">
        <v>0</v>
      </c>
      <c r="H426" s="99">
        <v>0</v>
      </c>
      <c r="I426" s="99">
        <v>0</v>
      </c>
      <c r="J426" s="99">
        <v>0</v>
      </c>
      <c r="K426" s="99">
        <v>0</v>
      </c>
      <c r="L426" s="99">
        <v>0</v>
      </c>
      <c r="M426" s="99">
        <v>0</v>
      </c>
      <c r="N426" s="99">
        <v>1.5748765048404205</v>
      </c>
      <c r="O426" s="99">
        <v>1.6122350683271727</v>
      </c>
      <c r="P426" s="99">
        <v>0</v>
      </c>
      <c r="Q426" s="99">
        <v>0</v>
      </c>
      <c r="R426" s="99">
        <v>1.2589061552904843</v>
      </c>
      <c r="S426" s="99">
        <v>1.2607962505944268</v>
      </c>
      <c r="T426" s="99">
        <v>1.4897570154581934</v>
      </c>
      <c r="U426" s="99">
        <v>1.1581330484305694</v>
      </c>
      <c r="V426" s="99">
        <v>1.0846869752286752</v>
      </c>
      <c r="W426" s="99">
        <v>1.3690753783282414</v>
      </c>
      <c r="DA426" s="63" t="s">
        <v>4467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3.4870319205144122E-4</v>
      </c>
      <c r="D427" s="123">
        <f t="shared" si="231"/>
        <v>7.2823025469046388E-4</v>
      </c>
      <c r="E427" s="123">
        <f t="shared" si="231"/>
        <v>2.4223445454978356E-3</v>
      </c>
      <c r="F427" s="123">
        <f t="shared" si="231"/>
        <v>5.7100929647823061E-3</v>
      </c>
      <c r="G427" s="123">
        <f t="shared" si="231"/>
        <v>0</v>
      </c>
      <c r="H427" s="123">
        <f t="shared" si="231"/>
        <v>0</v>
      </c>
      <c r="I427" s="123">
        <f t="shared" si="231"/>
        <v>0</v>
      </c>
      <c r="J427" s="123">
        <f t="shared" si="231"/>
        <v>0</v>
      </c>
      <c r="K427" s="123">
        <f t="shared" si="231"/>
        <v>0</v>
      </c>
      <c r="L427" s="123">
        <f t="shared" si="231"/>
        <v>0</v>
      </c>
      <c r="M427" s="123">
        <f t="shared" si="231"/>
        <v>0</v>
      </c>
      <c r="N427" s="123">
        <f t="shared" si="231"/>
        <v>3.6750462780418693E-2</v>
      </c>
      <c r="O427" s="123">
        <f t="shared" si="231"/>
        <v>6.3955248127069639E-2</v>
      </c>
      <c r="P427" s="123">
        <f t="shared" si="231"/>
        <v>0</v>
      </c>
      <c r="Q427" s="123">
        <f t="shared" si="231"/>
        <v>0</v>
      </c>
      <c r="R427" s="123">
        <f t="shared" si="231"/>
        <v>0.13555641975258481</v>
      </c>
      <c r="S427" s="123">
        <f t="shared" si="231"/>
        <v>0.11451866471220079</v>
      </c>
      <c r="T427" s="123">
        <f t="shared" si="231"/>
        <v>0.12650424905652305</v>
      </c>
      <c r="U427" s="123">
        <f t="shared" si="231"/>
        <v>0.12826090285968375</v>
      </c>
      <c r="V427" s="123">
        <f t="shared" si="231"/>
        <v>8.145688455920215E-2</v>
      </c>
      <c r="W427" s="123">
        <f t="shared" si="231"/>
        <v>4.2438086566662619E-2</v>
      </c>
      <c r="DA427" s="130" t="s">
        <v>4468</v>
      </c>
    </row>
    <row r="428" spans="1:105" ht="12" customHeight="1" x14ac:dyDescent="0.25">
      <c r="A428" s="97" t="s">
        <v>53</v>
      </c>
      <c r="B428" s="99"/>
      <c r="C428" s="99">
        <f>RES_hhdet_in_fecs!C48</f>
        <v>3.4870319205144122E-4</v>
      </c>
      <c r="D428" s="99">
        <f>RES_hhdet_in_fecs!D48</f>
        <v>7.2823025469046388E-4</v>
      </c>
      <c r="E428" s="99">
        <f>RES_hhdet_in_fecs!E48</f>
        <v>2.4223445454978356E-3</v>
      </c>
      <c r="F428" s="99">
        <f>RES_hhdet_in_fecs!F48</f>
        <v>5.7100929647823061E-3</v>
      </c>
      <c r="G428" s="99">
        <f>RES_hhdet_in_fecs!G48</f>
        <v>0</v>
      </c>
      <c r="H428" s="99">
        <f>RES_hhdet_in_fecs!H48</f>
        <v>0</v>
      </c>
      <c r="I428" s="99">
        <f>RES_hhdet_in_fecs!I48</f>
        <v>0</v>
      </c>
      <c r="J428" s="99">
        <f>RES_hhdet_in_fecs!J48</f>
        <v>0</v>
      </c>
      <c r="K428" s="99">
        <f>RES_hhdet_in_fecs!K48</f>
        <v>0</v>
      </c>
      <c r="L428" s="99">
        <f>RES_hhdet_in_fecs!L48</f>
        <v>0</v>
      </c>
      <c r="M428" s="99">
        <f>RES_hhdet_in_fecs!M48</f>
        <v>0</v>
      </c>
      <c r="N428" s="99">
        <f>RES_hhdet_in_fecs!N48</f>
        <v>3.6750462780418693E-2</v>
      </c>
      <c r="O428" s="99">
        <f>RES_hhdet_in_fecs!O48</f>
        <v>6.3955248127069639E-2</v>
      </c>
      <c r="P428" s="99">
        <f>RES_hhdet_in_fecs!P48</f>
        <v>0</v>
      </c>
      <c r="Q428" s="99">
        <f>RES_hhdet_in_fecs!Q48</f>
        <v>0</v>
      </c>
      <c r="R428" s="99">
        <f>RES_hhdet_in_fecs!R48</f>
        <v>0.13555641975258481</v>
      </c>
      <c r="S428" s="99">
        <f>RES_hhdet_in_fecs!S48</f>
        <v>0.11451866471220079</v>
      </c>
      <c r="T428" s="99">
        <f>RES_hhdet_in_fecs!T48</f>
        <v>0.12650424905652305</v>
      </c>
      <c r="U428" s="99">
        <f>RES_hhdet_in_fecs!U48</f>
        <v>0.12826090285968375</v>
      </c>
      <c r="V428" s="99">
        <f>RES_hhdet_in_fecs!V48</f>
        <v>8.145688455920215E-2</v>
      </c>
      <c r="W428" s="99">
        <f>RES_hhdet_in_fecs!W48</f>
        <v>4.2438086566662619E-2</v>
      </c>
      <c r="DA428" s="63" t="s">
        <v>4469</v>
      </c>
    </row>
    <row r="429" spans="1:105" ht="12" customHeight="1" x14ac:dyDescent="0.25">
      <c r="A429" s="121" t="s">
        <v>55</v>
      </c>
      <c r="B429" s="123"/>
      <c r="C429" s="123">
        <v>18.734227516886776</v>
      </c>
      <c r="D429" s="123">
        <v>19.975975191237165</v>
      </c>
      <c r="E429" s="123">
        <v>23.114360764860763</v>
      </c>
      <c r="F429" s="123">
        <v>22.437913369322384</v>
      </c>
      <c r="G429" s="123">
        <v>0</v>
      </c>
      <c r="H429" s="123">
        <v>0</v>
      </c>
      <c r="I429" s="123">
        <v>0</v>
      </c>
      <c r="J429" s="123">
        <v>0</v>
      </c>
      <c r="K429" s="123">
        <v>0</v>
      </c>
      <c r="L429" s="123">
        <v>0</v>
      </c>
      <c r="M429" s="123">
        <v>0</v>
      </c>
      <c r="N429" s="123">
        <v>20.594973105111414</v>
      </c>
      <c r="O429" s="123">
        <v>21.385434621356044</v>
      </c>
      <c r="P429" s="123">
        <v>0</v>
      </c>
      <c r="Q429" s="123">
        <v>0</v>
      </c>
      <c r="R429" s="123">
        <v>18.212672932328022</v>
      </c>
      <c r="S429" s="123">
        <v>18.493699078063791</v>
      </c>
      <c r="T429" s="123">
        <v>20.609271676999192</v>
      </c>
      <c r="U429" s="123">
        <v>17.295478703660311</v>
      </c>
      <c r="V429" s="123">
        <v>16.853314337926012</v>
      </c>
      <c r="W429" s="123">
        <v>19.943257512234105</v>
      </c>
      <c r="DA429" s="130" t="s">
        <v>4470</v>
      </c>
    </row>
    <row r="430" spans="1:105" ht="12" customHeight="1" x14ac:dyDescent="0.25">
      <c r="A430" s="97" t="s">
        <v>138</v>
      </c>
      <c r="B430" s="99"/>
      <c r="C430" s="99">
        <v>18.96843597741357</v>
      </c>
      <c r="D430" s="99">
        <v>20.300303444280793</v>
      </c>
      <c r="E430" s="99">
        <v>23.182537711919416</v>
      </c>
      <c r="F430" s="99">
        <v>22.582706873938783</v>
      </c>
      <c r="G430" s="99">
        <v>0</v>
      </c>
      <c r="H430" s="99">
        <v>0</v>
      </c>
      <c r="I430" s="99">
        <v>0</v>
      </c>
      <c r="J430" s="99">
        <v>0</v>
      </c>
      <c r="K430" s="99">
        <v>0</v>
      </c>
      <c r="L430" s="99">
        <v>0</v>
      </c>
      <c r="M430" s="99">
        <v>0</v>
      </c>
      <c r="N430" s="99">
        <v>20.873732065734178</v>
      </c>
      <c r="O430" s="99">
        <v>21.581838124388018</v>
      </c>
      <c r="P430" s="99">
        <v>0</v>
      </c>
      <c r="Q430" s="99">
        <v>0</v>
      </c>
      <c r="R430" s="99">
        <v>18.244912134445936</v>
      </c>
      <c r="S430" s="99">
        <v>18.521666743209764</v>
      </c>
      <c r="T430" s="99">
        <v>20.807727630634091</v>
      </c>
      <c r="U430" s="99">
        <v>17.292214798252424</v>
      </c>
      <c r="V430" s="99">
        <v>16.843159576042716</v>
      </c>
      <c r="W430" s="99">
        <v>24.552462435054164</v>
      </c>
      <c r="DA430" s="63" t="s">
        <v>4471</v>
      </c>
    </row>
    <row r="431" spans="1:105" ht="12" customHeight="1" x14ac:dyDescent="0.25">
      <c r="A431" s="97" t="s">
        <v>137</v>
      </c>
      <c r="B431" s="99"/>
      <c r="C431" s="99">
        <v>0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0</v>
      </c>
      <c r="J431" s="99">
        <v>0</v>
      </c>
      <c r="K431" s="99">
        <v>0</v>
      </c>
      <c r="L431" s="99">
        <v>0</v>
      </c>
      <c r="M431" s="99">
        <v>0</v>
      </c>
      <c r="N431" s="99">
        <v>16.350079988661207</v>
      </c>
      <c r="O431" s="99">
        <v>17.407582773690368</v>
      </c>
      <c r="P431" s="99">
        <v>0</v>
      </c>
      <c r="Q431" s="99">
        <v>0</v>
      </c>
      <c r="R431" s="99">
        <v>15.569058358658912</v>
      </c>
      <c r="S431" s="99">
        <v>15.989560053645848</v>
      </c>
      <c r="T431" s="99">
        <v>18.632379379379277</v>
      </c>
      <c r="U431" s="99">
        <v>15.384383278775243</v>
      </c>
      <c r="V431" s="99">
        <v>15.060476713079515</v>
      </c>
      <c r="W431" s="99">
        <v>22.077314214536308</v>
      </c>
      <c r="DA431" s="63" t="s">
        <v>4472</v>
      </c>
    </row>
    <row r="432" spans="1:105" ht="12" customHeight="1" x14ac:dyDescent="0.25">
      <c r="A432" s="100" t="s">
        <v>216</v>
      </c>
      <c r="B432" s="102"/>
      <c r="C432" s="102">
        <v>0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0</v>
      </c>
      <c r="J432" s="102">
        <v>0</v>
      </c>
      <c r="K432" s="102">
        <v>0</v>
      </c>
      <c r="L432" s="102">
        <v>0</v>
      </c>
      <c r="M432" s="102">
        <v>0</v>
      </c>
      <c r="N432" s="102">
        <v>10.02278512392226</v>
      </c>
      <c r="O432" s="102">
        <v>10.673692909664192</v>
      </c>
      <c r="P432" s="102">
        <v>0</v>
      </c>
      <c r="Q432" s="102">
        <v>0</v>
      </c>
      <c r="R432" s="102">
        <v>8.8505488338289258</v>
      </c>
      <c r="S432" s="102">
        <v>8.8328468632461004</v>
      </c>
      <c r="T432" s="102">
        <v>11.664329207639545</v>
      </c>
      <c r="U432" s="102">
        <v>8.7317085802171324</v>
      </c>
      <c r="V432" s="102">
        <v>8.3539020694236701</v>
      </c>
      <c r="W432" s="102">
        <v>12.126301295436578</v>
      </c>
      <c r="DA432" s="131" t="s">
        <v>4473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0</v>
      </c>
      <c r="J433" s="105">
        <v>0</v>
      </c>
      <c r="K433" s="105">
        <v>0</v>
      </c>
      <c r="L433" s="105">
        <v>0</v>
      </c>
      <c r="M433" s="105">
        <v>0</v>
      </c>
      <c r="N433" s="105">
        <v>6.3272948647389464</v>
      </c>
      <c r="O433" s="105">
        <v>6.7338898640261746</v>
      </c>
      <c r="P433" s="105">
        <v>0</v>
      </c>
      <c r="Q433" s="105">
        <v>0</v>
      </c>
      <c r="R433" s="105">
        <v>6.718509524829984</v>
      </c>
      <c r="S433" s="105">
        <v>7.1567131903997456</v>
      </c>
      <c r="T433" s="105">
        <v>6.968050171739729</v>
      </c>
      <c r="U433" s="105">
        <v>6.6526746985581102</v>
      </c>
      <c r="V433" s="105">
        <v>6.706574643655844</v>
      </c>
      <c r="W433" s="105">
        <v>9.9510129190997265</v>
      </c>
      <c r="DA433" s="132" t="s">
        <v>4474</v>
      </c>
    </row>
    <row r="434" spans="1:105" ht="12" customHeight="1" x14ac:dyDescent="0.25">
      <c r="A434" s="106" t="s">
        <v>122</v>
      </c>
      <c r="B434" s="102"/>
      <c r="C434" s="102">
        <v>13.429839605326194</v>
      </c>
      <c r="D434" s="102">
        <v>10.161520229569197</v>
      </c>
      <c r="E434" s="102">
        <v>21.417566413422591</v>
      </c>
      <c r="F434" s="102">
        <v>19.869101972095415</v>
      </c>
      <c r="G434" s="102">
        <v>0</v>
      </c>
      <c r="H434" s="102">
        <v>0</v>
      </c>
      <c r="I434" s="102">
        <v>0</v>
      </c>
      <c r="J434" s="102">
        <v>0</v>
      </c>
      <c r="K434" s="102">
        <v>0</v>
      </c>
      <c r="L434" s="102">
        <v>0</v>
      </c>
      <c r="M434" s="102">
        <v>0</v>
      </c>
      <c r="N434" s="102">
        <v>18.754591137488124</v>
      </c>
      <c r="O434" s="102">
        <v>19.672709050424725</v>
      </c>
      <c r="P434" s="102">
        <v>0</v>
      </c>
      <c r="Q434" s="102">
        <v>0</v>
      </c>
      <c r="R434" s="102">
        <v>0</v>
      </c>
      <c r="S434" s="102">
        <v>18.838656387814101</v>
      </c>
      <c r="T434" s="102">
        <v>0</v>
      </c>
      <c r="U434" s="102">
        <v>19.157157565749134</v>
      </c>
      <c r="V434" s="102">
        <v>0</v>
      </c>
      <c r="W434" s="102">
        <v>18.707759648613649</v>
      </c>
      <c r="DA434" s="131" t="s">
        <v>4475</v>
      </c>
    </row>
    <row r="435" spans="1:105" ht="12" customHeight="1" x14ac:dyDescent="0.25">
      <c r="A435" s="107" t="s">
        <v>121</v>
      </c>
      <c r="B435" s="105"/>
      <c r="C435" s="105">
        <v>0</v>
      </c>
      <c r="D435" s="105">
        <v>0</v>
      </c>
      <c r="E435" s="105">
        <v>0</v>
      </c>
      <c r="F435" s="105">
        <v>0</v>
      </c>
      <c r="G435" s="105">
        <v>0</v>
      </c>
      <c r="H435" s="105">
        <v>0</v>
      </c>
      <c r="I435" s="105">
        <v>0</v>
      </c>
      <c r="J435" s="105">
        <v>0</v>
      </c>
      <c r="K435" s="105">
        <v>0</v>
      </c>
      <c r="L435" s="105">
        <v>0</v>
      </c>
      <c r="M435" s="105">
        <v>0</v>
      </c>
      <c r="N435" s="105">
        <v>15.604794906301661</v>
      </c>
      <c r="O435" s="105">
        <v>16.629621283822797</v>
      </c>
      <c r="P435" s="105">
        <v>0</v>
      </c>
      <c r="Q435" s="105">
        <v>0</v>
      </c>
      <c r="R435" s="105">
        <v>0</v>
      </c>
      <c r="S435" s="105">
        <v>16.490124902225915</v>
      </c>
      <c r="T435" s="105">
        <v>16.198037717884361</v>
      </c>
      <c r="U435" s="105">
        <v>17.076806796703991</v>
      </c>
      <c r="V435" s="105">
        <v>17.387118554574503</v>
      </c>
      <c r="W435" s="105">
        <v>16.762756517977017</v>
      </c>
      <c r="DA435" s="132" t="s">
        <v>4476</v>
      </c>
    </row>
    <row r="436" spans="1:105" ht="12" customHeight="1" x14ac:dyDescent="0.25">
      <c r="A436" s="108" t="s">
        <v>53</v>
      </c>
      <c r="B436" s="99"/>
      <c r="C436" s="99">
        <v>0</v>
      </c>
      <c r="D436" s="99">
        <v>0</v>
      </c>
      <c r="E436" s="99">
        <v>0</v>
      </c>
      <c r="F436" s="99">
        <v>0</v>
      </c>
      <c r="G436" s="99">
        <v>0</v>
      </c>
      <c r="H436" s="99">
        <v>0</v>
      </c>
      <c r="I436" s="99">
        <v>0</v>
      </c>
      <c r="J436" s="99">
        <v>0</v>
      </c>
      <c r="K436" s="99">
        <v>0</v>
      </c>
      <c r="L436" s="99">
        <v>0</v>
      </c>
      <c r="M436" s="99">
        <v>0</v>
      </c>
      <c r="N436" s="99">
        <v>9.002092118412989</v>
      </c>
      <c r="O436" s="99">
        <v>9.7426936583523975</v>
      </c>
      <c r="P436" s="99">
        <v>0</v>
      </c>
      <c r="Q436" s="99">
        <v>0</v>
      </c>
      <c r="R436" s="99">
        <v>0</v>
      </c>
      <c r="S436" s="99">
        <v>9.0552555853927004</v>
      </c>
      <c r="T436" s="99">
        <v>9.9791998051972861</v>
      </c>
      <c r="U436" s="99">
        <v>9.7130940032253523</v>
      </c>
      <c r="V436" s="99">
        <v>9.7177386858930781</v>
      </c>
      <c r="W436" s="99">
        <v>8.993051216728011</v>
      </c>
      <c r="DA436" s="63" t="s">
        <v>4477</v>
      </c>
    </row>
    <row r="437" spans="1:105" ht="12" customHeight="1" x14ac:dyDescent="0.25">
      <c r="A437" s="108" t="s">
        <v>52</v>
      </c>
      <c r="B437" s="99"/>
      <c r="C437" s="99">
        <v>0</v>
      </c>
      <c r="D437" s="99">
        <v>0</v>
      </c>
      <c r="E437" s="99">
        <v>0</v>
      </c>
      <c r="F437" s="99">
        <v>0</v>
      </c>
      <c r="G437" s="99">
        <v>0</v>
      </c>
      <c r="H437" s="99">
        <v>0</v>
      </c>
      <c r="I437" s="99">
        <v>0</v>
      </c>
      <c r="J437" s="99">
        <v>0</v>
      </c>
      <c r="K437" s="99">
        <v>0</v>
      </c>
      <c r="L437" s="99">
        <v>0</v>
      </c>
      <c r="M437" s="99">
        <v>0</v>
      </c>
      <c r="N437" s="99">
        <v>6.6027027878886715</v>
      </c>
      <c r="O437" s="99">
        <v>6.8869276254704008</v>
      </c>
      <c r="P437" s="99">
        <v>0</v>
      </c>
      <c r="Q437" s="99">
        <v>0</v>
      </c>
      <c r="R437" s="99">
        <v>0</v>
      </c>
      <c r="S437" s="99">
        <v>7.4348693168332165</v>
      </c>
      <c r="T437" s="99">
        <v>6.2188379126870768</v>
      </c>
      <c r="U437" s="99">
        <v>7.3637127934786397</v>
      </c>
      <c r="V437" s="99">
        <v>7.6693798686814247</v>
      </c>
      <c r="W437" s="99">
        <v>7.7697053012490036</v>
      </c>
      <c r="DA437" s="63" t="s">
        <v>4478</v>
      </c>
    </row>
    <row r="438" spans="1:105" ht="12" customHeight="1" x14ac:dyDescent="0.25">
      <c r="A438" s="121" t="s">
        <v>54</v>
      </c>
      <c r="B438" s="123"/>
      <c r="C438" s="123">
        <v>7.619898640493421</v>
      </c>
      <c r="D438" s="123">
        <v>7.2175715043627306</v>
      </c>
      <c r="E438" s="123">
        <v>11.859993888483627</v>
      </c>
      <c r="F438" s="123">
        <v>11.371424736920108</v>
      </c>
      <c r="G438" s="123">
        <v>0</v>
      </c>
      <c r="H438" s="123">
        <v>0</v>
      </c>
      <c r="I438" s="123">
        <v>0</v>
      </c>
      <c r="J438" s="123">
        <v>0</v>
      </c>
      <c r="K438" s="123">
        <v>0</v>
      </c>
      <c r="L438" s="123">
        <v>0</v>
      </c>
      <c r="M438" s="123">
        <v>0</v>
      </c>
      <c r="N438" s="123">
        <v>11.478642476441239</v>
      </c>
      <c r="O438" s="123">
        <v>11.287201906611791</v>
      </c>
      <c r="P438" s="123">
        <v>0</v>
      </c>
      <c r="Q438" s="123">
        <v>0</v>
      </c>
      <c r="R438" s="123">
        <v>10.734726538563995</v>
      </c>
      <c r="S438" s="123">
        <v>10.889869092968201</v>
      </c>
      <c r="T438" s="123">
        <v>11.178678396595901</v>
      </c>
      <c r="U438" s="123">
        <v>11.521631876495656</v>
      </c>
      <c r="V438" s="123">
        <v>11.044969295655067</v>
      </c>
      <c r="W438" s="123">
        <v>11.225236361504935</v>
      </c>
      <c r="DA438" s="130" t="s">
        <v>4479</v>
      </c>
    </row>
    <row r="439" spans="1:105" ht="12" customHeight="1" x14ac:dyDescent="0.25">
      <c r="A439" s="97" t="s">
        <v>50</v>
      </c>
      <c r="B439" s="99"/>
      <c r="C439" s="99">
        <v>8.2214929104189522</v>
      </c>
      <c r="D439" s="99">
        <v>8.8830859531097204</v>
      </c>
      <c r="E439" s="99">
        <v>11.782079885799739</v>
      </c>
      <c r="F439" s="99">
        <v>11.815911457870603</v>
      </c>
      <c r="G439" s="99">
        <v>0</v>
      </c>
      <c r="H439" s="99">
        <v>0</v>
      </c>
      <c r="I439" s="99">
        <v>0</v>
      </c>
      <c r="J439" s="99">
        <v>0</v>
      </c>
      <c r="K439" s="99">
        <v>0</v>
      </c>
      <c r="L439" s="99">
        <v>0</v>
      </c>
      <c r="M439" s="99">
        <v>0</v>
      </c>
      <c r="N439" s="99">
        <v>12.462206901437408</v>
      </c>
      <c r="O439" s="99">
        <v>11.963416345053634</v>
      </c>
      <c r="P439" s="99">
        <v>0</v>
      </c>
      <c r="Q439" s="99">
        <v>0</v>
      </c>
      <c r="R439" s="99">
        <v>11.905237732681428</v>
      </c>
      <c r="S439" s="99">
        <v>11.973066201444805</v>
      </c>
      <c r="T439" s="99">
        <v>12.284620065731785</v>
      </c>
      <c r="U439" s="99">
        <v>12.801415849581453</v>
      </c>
      <c r="V439" s="99">
        <v>12.123145639611369</v>
      </c>
      <c r="W439" s="99">
        <v>11.695437119317321</v>
      </c>
      <c r="DA439" s="63" t="s">
        <v>4480</v>
      </c>
    </row>
    <row r="440" spans="1:105" ht="12" customHeight="1" x14ac:dyDescent="0.25">
      <c r="A440" s="109" t="s">
        <v>120</v>
      </c>
      <c r="B440" s="110"/>
      <c r="C440" s="110">
        <v>5.6150946654828937</v>
      </c>
      <c r="D440" s="110">
        <v>4.415710202708981</v>
      </c>
      <c r="E440" s="110">
        <v>11.907976594252986</v>
      </c>
      <c r="F440" s="110">
        <v>10.761386505081246</v>
      </c>
      <c r="G440" s="110">
        <v>0</v>
      </c>
      <c r="H440" s="110">
        <v>0</v>
      </c>
      <c r="I440" s="110">
        <v>0</v>
      </c>
      <c r="J440" s="110">
        <v>0</v>
      </c>
      <c r="K440" s="110">
        <v>0</v>
      </c>
      <c r="L440" s="110">
        <v>0</v>
      </c>
      <c r="M440" s="110">
        <v>0</v>
      </c>
      <c r="N440" s="110">
        <v>9.4890024688345562</v>
      </c>
      <c r="O440" s="110">
        <v>9.6684160394557761</v>
      </c>
      <c r="P440" s="110">
        <v>0</v>
      </c>
      <c r="Q440" s="110">
        <v>0</v>
      </c>
      <c r="R440" s="110">
        <v>8.9612247292951519</v>
      </c>
      <c r="S440" s="110">
        <v>9.0077647611072695</v>
      </c>
      <c r="T440" s="110">
        <v>8.8705718848512927</v>
      </c>
      <c r="U440" s="110">
        <v>8.7950695803365964</v>
      </c>
      <c r="V440" s="110">
        <v>8.741936235563271</v>
      </c>
      <c r="W440" s="110">
        <v>8.5901529479313563</v>
      </c>
      <c r="DA440" s="60" t="s">
        <v>4481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119.40494967509144</v>
      </c>
      <c r="D442" s="118">
        <f t="shared" si="232"/>
        <v>123.12650216389382</v>
      </c>
      <c r="E442" s="118">
        <f t="shared" si="232"/>
        <v>125.14935290007023</v>
      </c>
      <c r="F442" s="118">
        <f t="shared" si="232"/>
        <v>117.68558427223891</v>
      </c>
      <c r="G442" s="118">
        <f t="shared" si="232"/>
        <v>0</v>
      </c>
      <c r="H442" s="118">
        <f t="shared" si="232"/>
        <v>0</v>
      </c>
      <c r="I442" s="118">
        <f t="shared" si="232"/>
        <v>0</v>
      </c>
      <c r="J442" s="118">
        <f t="shared" si="232"/>
        <v>0</v>
      </c>
      <c r="K442" s="118">
        <f t="shared" si="232"/>
        <v>0</v>
      </c>
      <c r="L442" s="118">
        <f t="shared" si="232"/>
        <v>0</v>
      </c>
      <c r="M442" s="118">
        <f t="shared" si="232"/>
        <v>0</v>
      </c>
      <c r="N442" s="118">
        <f t="shared" si="232"/>
        <v>110.1962425582401</v>
      </c>
      <c r="O442" s="118">
        <f t="shared" si="232"/>
        <v>114.99649851127295</v>
      </c>
      <c r="P442" s="118">
        <f t="shared" si="232"/>
        <v>0</v>
      </c>
      <c r="Q442" s="118">
        <f t="shared" si="232"/>
        <v>0</v>
      </c>
      <c r="R442" s="118">
        <f t="shared" ref="R442:V442" si="233">R443+R446+R448+R457</f>
        <v>98.675155902426894</v>
      </c>
      <c r="S442" s="118">
        <f t="shared" si="233"/>
        <v>100.20015571060883</v>
      </c>
      <c r="T442" s="118">
        <f t="shared" si="233"/>
        <v>115.46311957567794</v>
      </c>
      <c r="U442" s="118">
        <f t="shared" si="233"/>
        <v>94.592654001803467</v>
      </c>
      <c r="V442" s="118">
        <f t="shared" si="233"/>
        <v>89.61391532445694</v>
      </c>
      <c r="W442" s="118">
        <f t="shared" ref="W442" si="234">W443+W446+W448+W457</f>
        <v>112.86332800894257</v>
      </c>
      <c r="DA442" s="129" t="s">
        <v>4632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104.95634926100141</v>
      </c>
      <c r="D443" s="123">
        <f t="shared" si="235"/>
        <v>108.2003968711639</v>
      </c>
      <c r="E443" s="123">
        <f t="shared" si="235"/>
        <v>104.78224709872036</v>
      </c>
      <c r="F443" s="123">
        <f t="shared" si="235"/>
        <v>98.314773572370669</v>
      </c>
      <c r="G443" s="123">
        <f t="shared" si="235"/>
        <v>0</v>
      </c>
      <c r="H443" s="123">
        <f t="shared" si="235"/>
        <v>0</v>
      </c>
      <c r="I443" s="123">
        <f t="shared" si="235"/>
        <v>0</v>
      </c>
      <c r="J443" s="123">
        <f t="shared" si="235"/>
        <v>0</v>
      </c>
      <c r="K443" s="123">
        <f t="shared" si="235"/>
        <v>0</v>
      </c>
      <c r="L443" s="123">
        <f t="shared" si="235"/>
        <v>0</v>
      </c>
      <c r="M443" s="123">
        <f t="shared" si="235"/>
        <v>0</v>
      </c>
      <c r="N443" s="123">
        <f t="shared" si="235"/>
        <v>90.441851025079472</v>
      </c>
      <c r="O443" s="123">
        <f t="shared" si="235"/>
        <v>94.233665156063068</v>
      </c>
      <c r="P443" s="123">
        <f t="shared" si="235"/>
        <v>0</v>
      </c>
      <c r="Q443" s="123">
        <f t="shared" si="235"/>
        <v>0</v>
      </c>
      <c r="R443" s="123">
        <f t="shared" ref="R443:V443" si="236">SUM(R444:R445)</f>
        <v>77.992284618153732</v>
      </c>
      <c r="S443" s="123">
        <f t="shared" si="236"/>
        <v>78.858347271538875</v>
      </c>
      <c r="T443" s="123">
        <f t="shared" si="236"/>
        <v>91.862826640164755</v>
      </c>
      <c r="U443" s="123">
        <f t="shared" si="236"/>
        <v>72.952098551165975</v>
      </c>
      <c r="V443" s="123">
        <f t="shared" si="236"/>
        <v>68.448499659986808</v>
      </c>
      <c r="W443" s="123">
        <f t="shared" ref="W443" si="237">SUM(W444:W445)</f>
        <v>88.473911961697837</v>
      </c>
      <c r="DA443" s="130" t="s">
        <v>4633</v>
      </c>
    </row>
    <row r="444" spans="1:105" ht="12" customHeight="1" x14ac:dyDescent="0.25">
      <c r="A444" s="97" t="s">
        <v>216</v>
      </c>
      <c r="B444" s="99"/>
      <c r="C444" s="99">
        <v>102.87507844883845</v>
      </c>
      <c r="D444" s="99">
        <v>106.07679165355363</v>
      </c>
      <c r="E444" s="99">
        <v>102.7274059435404</v>
      </c>
      <c r="F444" s="99">
        <v>96.419079416319562</v>
      </c>
      <c r="G444" s="99">
        <v>0</v>
      </c>
      <c r="H444" s="99">
        <v>0</v>
      </c>
      <c r="I444" s="99">
        <v>0</v>
      </c>
      <c r="J444" s="99">
        <v>0</v>
      </c>
      <c r="K444" s="99">
        <v>0</v>
      </c>
      <c r="L444" s="99">
        <v>0</v>
      </c>
      <c r="M444" s="99">
        <v>0</v>
      </c>
      <c r="N444" s="99">
        <v>88.866974520239054</v>
      </c>
      <c r="O444" s="99">
        <v>92.621430087735902</v>
      </c>
      <c r="P444" s="99">
        <v>0</v>
      </c>
      <c r="Q444" s="99">
        <v>0</v>
      </c>
      <c r="R444" s="99">
        <v>76.733378462863243</v>
      </c>
      <c r="S444" s="99">
        <v>77.597551020944451</v>
      </c>
      <c r="T444" s="99">
        <v>90.373069624706559</v>
      </c>
      <c r="U444" s="99">
        <v>71.793965502735404</v>
      </c>
      <c r="V444" s="99">
        <v>67.36381268475813</v>
      </c>
      <c r="W444" s="99">
        <v>87.10483658336959</v>
      </c>
      <c r="DA444" s="63" t="s">
        <v>4634</v>
      </c>
    </row>
    <row r="445" spans="1:105" ht="12" customHeight="1" x14ac:dyDescent="0.25">
      <c r="A445" s="97" t="s">
        <v>53</v>
      </c>
      <c r="B445" s="99"/>
      <c r="C445" s="99">
        <v>2.0812708121629595</v>
      </c>
      <c r="D445" s="99">
        <v>2.1236052176102711</v>
      </c>
      <c r="E445" s="99">
        <v>2.054841155179953</v>
      </c>
      <c r="F445" s="99">
        <v>1.8956941560511105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1.5748765048404205</v>
      </c>
      <c r="O445" s="99">
        <v>1.6122350683271727</v>
      </c>
      <c r="P445" s="99">
        <v>0</v>
      </c>
      <c r="Q445" s="99">
        <v>0</v>
      </c>
      <c r="R445" s="99">
        <v>1.2589061552904843</v>
      </c>
      <c r="S445" s="99">
        <v>1.2607962505944268</v>
      </c>
      <c r="T445" s="99">
        <v>1.4897570154581934</v>
      </c>
      <c r="U445" s="99">
        <v>1.1581330484305694</v>
      </c>
      <c r="V445" s="99">
        <v>1.0846869752286752</v>
      </c>
      <c r="W445" s="99">
        <v>1.3690753783282414</v>
      </c>
      <c r="DA445" s="63" t="s">
        <v>4635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7.904198355196115E-4</v>
      </c>
      <c r="D446" s="123">
        <f t="shared" si="238"/>
        <v>1.7047956288501326E-3</v>
      </c>
      <c r="E446" s="123">
        <f t="shared" si="238"/>
        <v>5.8525461986026301E-3</v>
      </c>
      <c r="F446" s="123">
        <f t="shared" si="238"/>
        <v>1.4224997093467107E-2</v>
      </c>
      <c r="G446" s="123">
        <f t="shared" si="238"/>
        <v>0</v>
      </c>
      <c r="H446" s="123">
        <f t="shared" si="238"/>
        <v>0</v>
      </c>
      <c r="I446" s="123">
        <f t="shared" si="238"/>
        <v>0</v>
      </c>
      <c r="J446" s="123">
        <f t="shared" si="238"/>
        <v>0</v>
      </c>
      <c r="K446" s="123">
        <f t="shared" si="238"/>
        <v>0</v>
      </c>
      <c r="L446" s="123">
        <f t="shared" si="238"/>
        <v>0</v>
      </c>
      <c r="M446" s="123">
        <f t="shared" si="238"/>
        <v>0</v>
      </c>
      <c r="N446" s="123">
        <f t="shared" si="238"/>
        <v>0.11690478347200864</v>
      </c>
      <c r="O446" s="123">
        <f t="shared" si="238"/>
        <v>0.21256678114929059</v>
      </c>
      <c r="P446" s="123">
        <f t="shared" si="238"/>
        <v>0</v>
      </c>
      <c r="Q446" s="123">
        <f t="shared" si="238"/>
        <v>0</v>
      </c>
      <c r="R446" s="123">
        <f t="shared" si="238"/>
        <v>0.50084050651676493</v>
      </c>
      <c r="S446" s="123">
        <f t="shared" si="238"/>
        <v>0.43071414373311612</v>
      </c>
      <c r="T446" s="123">
        <f t="shared" si="238"/>
        <v>0.48280932685366817</v>
      </c>
      <c r="U446" s="123">
        <f t="shared" si="238"/>
        <v>0.49598991849101831</v>
      </c>
      <c r="V446" s="123">
        <f t="shared" si="238"/>
        <v>0.31919058471375106</v>
      </c>
      <c r="W446" s="123">
        <f t="shared" si="238"/>
        <v>0.1684335533557611</v>
      </c>
      <c r="DA446" s="130" t="s">
        <v>4636</v>
      </c>
    </row>
    <row r="447" spans="1:105" ht="12" customHeight="1" x14ac:dyDescent="0.25">
      <c r="A447" s="97" t="s">
        <v>53</v>
      </c>
      <c r="B447" s="99"/>
      <c r="C447" s="99">
        <f>RES_hhdet_in_tess!C48</f>
        <v>7.904198355196115E-4</v>
      </c>
      <c r="D447" s="99">
        <f>RES_hhdet_in_tess!D48</f>
        <v>1.7047956288501326E-3</v>
      </c>
      <c r="E447" s="99">
        <f>RES_hhdet_in_tess!E48</f>
        <v>5.8525461986026301E-3</v>
      </c>
      <c r="F447" s="99">
        <f>RES_hhdet_in_tess!F48</f>
        <v>1.4224997093467107E-2</v>
      </c>
      <c r="G447" s="99">
        <f>RES_hhdet_in_tess!G48</f>
        <v>0</v>
      </c>
      <c r="H447" s="99">
        <f>RES_hhdet_in_tess!H48</f>
        <v>0</v>
      </c>
      <c r="I447" s="99">
        <f>RES_hhdet_in_tess!I48</f>
        <v>0</v>
      </c>
      <c r="J447" s="99">
        <f>RES_hhdet_in_tess!J48</f>
        <v>0</v>
      </c>
      <c r="K447" s="99">
        <f>RES_hhdet_in_tess!K48</f>
        <v>0</v>
      </c>
      <c r="L447" s="99">
        <f>RES_hhdet_in_tess!L48</f>
        <v>0</v>
      </c>
      <c r="M447" s="99">
        <f>RES_hhdet_in_tess!M48</f>
        <v>0</v>
      </c>
      <c r="N447" s="99">
        <f>RES_hhdet_in_tess!N48</f>
        <v>0.11690478347200864</v>
      </c>
      <c r="O447" s="99">
        <f>RES_hhdet_in_tess!O48</f>
        <v>0.21256678114929059</v>
      </c>
      <c r="P447" s="99">
        <f>RES_hhdet_in_tess!P48</f>
        <v>0</v>
      </c>
      <c r="Q447" s="99">
        <f>RES_hhdet_in_tess!Q48</f>
        <v>0</v>
      </c>
      <c r="R447" s="99">
        <f>RES_hhdet_in_tess!R48</f>
        <v>0.50084050651676493</v>
      </c>
      <c r="S447" s="99">
        <f>RES_hhdet_in_tess!S48</f>
        <v>0.43071414373311612</v>
      </c>
      <c r="T447" s="99">
        <f>RES_hhdet_in_tess!T48</f>
        <v>0.48280932685366817</v>
      </c>
      <c r="U447" s="99">
        <f>RES_hhdet_in_tess!U48</f>
        <v>0.49598991849101831</v>
      </c>
      <c r="V447" s="99">
        <f>RES_hhdet_in_tess!V48</f>
        <v>0.31919058471375106</v>
      </c>
      <c r="W447" s="99">
        <f>RES_hhdet_in_tess!W48</f>
        <v>0.1684335533557611</v>
      </c>
      <c r="DA447" s="63" t="s">
        <v>4637</v>
      </c>
    </row>
    <row r="448" spans="1:105" ht="12" customHeight="1" x14ac:dyDescent="0.25">
      <c r="A448" s="121" t="s">
        <v>55</v>
      </c>
      <c r="B448" s="123"/>
      <c r="C448" s="123">
        <v>9.7248527600998695</v>
      </c>
      <c r="D448" s="123">
        <v>10.37836529616834</v>
      </c>
      <c r="E448" s="123">
        <v>12.124726450426046</v>
      </c>
      <c r="F448" s="123">
        <v>11.860370719437773</v>
      </c>
      <c r="G448" s="123">
        <v>0</v>
      </c>
      <c r="H448" s="123">
        <v>0</v>
      </c>
      <c r="I448" s="123">
        <v>0</v>
      </c>
      <c r="J448" s="123">
        <v>0</v>
      </c>
      <c r="K448" s="123">
        <v>0</v>
      </c>
      <c r="L448" s="123">
        <v>0</v>
      </c>
      <c r="M448" s="123">
        <v>0</v>
      </c>
      <c r="N448" s="123">
        <v>12.229108515645267</v>
      </c>
      <c r="O448" s="123">
        <v>13.293899272307865</v>
      </c>
      <c r="P448" s="123">
        <v>0</v>
      </c>
      <c r="Q448" s="123">
        <v>0</v>
      </c>
      <c r="R448" s="123">
        <v>13.026051253607397</v>
      </c>
      <c r="S448" s="123">
        <v>13.654759430165806</v>
      </c>
      <c r="T448" s="123">
        <v>15.711913625235347</v>
      </c>
      <c r="U448" s="123">
        <v>13.48151141776154</v>
      </c>
      <c r="V448" s="123">
        <v>13.422601533276016</v>
      </c>
      <c r="W448" s="123">
        <v>17.018882451007798</v>
      </c>
      <c r="DA448" s="130" t="s">
        <v>4638</v>
      </c>
    </row>
    <row r="449" spans="1:105" ht="12" customHeight="1" x14ac:dyDescent="0.25">
      <c r="A449" s="97" t="s">
        <v>138</v>
      </c>
      <c r="B449" s="99"/>
      <c r="C449" s="99">
        <v>9.7740475473743196</v>
      </c>
      <c r="D449" s="99">
        <v>10.505450985411761</v>
      </c>
      <c r="E449" s="99">
        <v>12.05706855244819</v>
      </c>
      <c r="F449" s="99">
        <v>11.804735174201484</v>
      </c>
      <c r="G449" s="99">
        <v>0</v>
      </c>
      <c r="H449" s="99">
        <v>0</v>
      </c>
      <c r="I449" s="99">
        <v>0</v>
      </c>
      <c r="J449" s="99">
        <v>0</v>
      </c>
      <c r="K449" s="99">
        <v>0</v>
      </c>
      <c r="L449" s="99">
        <v>0</v>
      </c>
      <c r="M449" s="99">
        <v>0</v>
      </c>
      <c r="N449" s="99">
        <v>12.175913003304697</v>
      </c>
      <c r="O449" s="99">
        <v>13.2814408130152</v>
      </c>
      <c r="P449" s="99">
        <v>0</v>
      </c>
      <c r="Q449" s="99">
        <v>0</v>
      </c>
      <c r="R449" s="99">
        <v>13.025913600928652</v>
      </c>
      <c r="S449" s="99">
        <v>13.651074406318445</v>
      </c>
      <c r="T449" s="99">
        <v>15.771006574229567</v>
      </c>
      <c r="U449" s="99">
        <v>13.407735122665525</v>
      </c>
      <c r="V449" s="99">
        <v>13.272307379616734</v>
      </c>
      <c r="W449" s="99">
        <v>19.493073683294526</v>
      </c>
      <c r="DA449" s="63" t="s">
        <v>4639</v>
      </c>
    </row>
    <row r="450" spans="1:105" ht="12" customHeight="1" x14ac:dyDescent="0.25">
      <c r="A450" s="97" t="s">
        <v>137</v>
      </c>
      <c r="B450" s="99"/>
      <c r="C450" s="99">
        <v>0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0</v>
      </c>
      <c r="J450" s="99">
        <v>0</v>
      </c>
      <c r="K450" s="99">
        <v>0</v>
      </c>
      <c r="L450" s="99">
        <v>0</v>
      </c>
      <c r="M450" s="99">
        <v>0</v>
      </c>
      <c r="N450" s="99">
        <v>12.173712713515796</v>
      </c>
      <c r="O450" s="99">
        <v>13.302469417767258</v>
      </c>
      <c r="P450" s="99">
        <v>0</v>
      </c>
      <c r="Q450" s="99">
        <v>0</v>
      </c>
      <c r="R450" s="99">
        <v>13.037338773264533</v>
      </c>
      <c r="S450" s="99">
        <v>13.666810333465669</v>
      </c>
      <c r="T450" s="99">
        <v>15.808910446497915</v>
      </c>
      <c r="U450" s="99">
        <v>13.422914206784011</v>
      </c>
      <c r="V450" s="99">
        <v>13.289398702528613</v>
      </c>
      <c r="W450" s="99">
        <v>19.578515059996644</v>
      </c>
      <c r="DA450" s="63" t="s">
        <v>4640</v>
      </c>
    </row>
    <row r="451" spans="1:105" ht="12" customHeight="1" x14ac:dyDescent="0.25">
      <c r="A451" s="100" t="s">
        <v>216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5.8464178487768477</v>
      </c>
      <c r="O451" s="102">
        <v>6.5685795537410829</v>
      </c>
      <c r="P451" s="102">
        <v>0</v>
      </c>
      <c r="Q451" s="102">
        <v>0</v>
      </c>
      <c r="R451" s="102">
        <v>6.3188292484345485</v>
      </c>
      <c r="S451" s="102">
        <v>6.5100971430659227</v>
      </c>
      <c r="T451" s="102">
        <v>8.8408602747581835</v>
      </c>
      <c r="U451" s="102">
        <v>6.7702395082259015</v>
      </c>
      <c r="V451" s="102">
        <v>6.5828240588727676</v>
      </c>
      <c r="W451" s="102">
        <v>9.6275021408969188</v>
      </c>
      <c r="DA451" s="131" t="s">
        <v>4641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6.3272948647389464</v>
      </c>
      <c r="O452" s="105">
        <v>6.7338898640261746</v>
      </c>
      <c r="P452" s="105">
        <v>0</v>
      </c>
      <c r="Q452" s="105">
        <v>0</v>
      </c>
      <c r="R452" s="105">
        <v>6.718509524829984</v>
      </c>
      <c r="S452" s="105">
        <v>7.1567131903997456</v>
      </c>
      <c r="T452" s="105">
        <v>6.968050171739729</v>
      </c>
      <c r="U452" s="105">
        <v>6.6526746985581102</v>
      </c>
      <c r="V452" s="105">
        <v>6.706574643655844</v>
      </c>
      <c r="W452" s="105">
        <v>9.9510129190997265</v>
      </c>
      <c r="DA452" s="132" t="s">
        <v>4642</v>
      </c>
    </row>
    <row r="453" spans="1:105" ht="12" customHeight="1" x14ac:dyDescent="0.25">
      <c r="A453" s="106" t="s">
        <v>122</v>
      </c>
      <c r="B453" s="102"/>
      <c r="C453" s="102">
        <v>8.6106819297914363</v>
      </c>
      <c r="D453" s="102">
        <v>6.5326418303674547</v>
      </c>
      <c r="E453" s="102">
        <v>13.808602658908267</v>
      </c>
      <c r="F453" s="102">
        <v>12.847412390074554</v>
      </c>
      <c r="G453" s="102">
        <v>0</v>
      </c>
      <c r="H453" s="102">
        <v>0</v>
      </c>
      <c r="I453" s="102">
        <v>0</v>
      </c>
      <c r="J453" s="102">
        <v>0</v>
      </c>
      <c r="K453" s="102">
        <v>0</v>
      </c>
      <c r="L453" s="102">
        <v>0</v>
      </c>
      <c r="M453" s="102">
        <v>0</v>
      </c>
      <c r="N453" s="102">
        <v>12.691442871163705</v>
      </c>
      <c r="O453" s="102">
        <v>13.59303017798219</v>
      </c>
      <c r="P453" s="102">
        <v>0</v>
      </c>
      <c r="Q453" s="102">
        <v>0</v>
      </c>
      <c r="R453" s="102">
        <v>0</v>
      </c>
      <c r="S453" s="102">
        <v>14.197281253949305</v>
      </c>
      <c r="T453" s="102">
        <v>0</v>
      </c>
      <c r="U453" s="102">
        <v>14.902069455045027</v>
      </c>
      <c r="V453" s="102">
        <v>0</v>
      </c>
      <c r="W453" s="102">
        <v>14.90159048068006</v>
      </c>
      <c r="DA453" s="131" t="s">
        <v>4643</v>
      </c>
    </row>
    <row r="454" spans="1:105" ht="12" customHeight="1" x14ac:dyDescent="0.25">
      <c r="A454" s="107" t="s">
        <v>121</v>
      </c>
      <c r="B454" s="105"/>
      <c r="C454" s="105">
        <v>0</v>
      </c>
      <c r="D454" s="105">
        <v>0</v>
      </c>
      <c r="E454" s="105">
        <v>0</v>
      </c>
      <c r="F454" s="105">
        <v>0</v>
      </c>
      <c r="G454" s="105">
        <v>0</v>
      </c>
      <c r="H454" s="105">
        <v>0</v>
      </c>
      <c r="I454" s="105">
        <v>0</v>
      </c>
      <c r="J454" s="105">
        <v>0</v>
      </c>
      <c r="K454" s="105">
        <v>0</v>
      </c>
      <c r="L454" s="105">
        <v>0</v>
      </c>
      <c r="M454" s="105">
        <v>0</v>
      </c>
      <c r="N454" s="105">
        <v>12.694519826406813</v>
      </c>
      <c r="O454" s="105">
        <v>13.61872692028896</v>
      </c>
      <c r="P454" s="105">
        <v>0</v>
      </c>
      <c r="Q454" s="105">
        <v>0</v>
      </c>
      <c r="R454" s="105">
        <v>0</v>
      </c>
      <c r="S454" s="105">
        <v>14.259135746756284</v>
      </c>
      <c r="T454" s="105">
        <v>13.864244991739126</v>
      </c>
      <c r="U454" s="105">
        <v>14.91938492086323</v>
      </c>
      <c r="V454" s="105">
        <v>15.330131604367798</v>
      </c>
      <c r="W454" s="105">
        <v>14.933083969810918</v>
      </c>
      <c r="DA454" s="132" t="s">
        <v>4644</v>
      </c>
    </row>
    <row r="455" spans="1:105" ht="12" customHeight="1" x14ac:dyDescent="0.25">
      <c r="A455" s="108" t="s">
        <v>53</v>
      </c>
      <c r="B455" s="99"/>
      <c r="C455" s="99">
        <v>0</v>
      </c>
      <c r="D455" s="99">
        <v>0</v>
      </c>
      <c r="E455" s="99">
        <v>0</v>
      </c>
      <c r="F455" s="99">
        <v>0</v>
      </c>
      <c r="G455" s="99">
        <v>0</v>
      </c>
      <c r="H455" s="99">
        <v>0</v>
      </c>
      <c r="I455" s="99">
        <v>0</v>
      </c>
      <c r="J455" s="99">
        <v>0</v>
      </c>
      <c r="K455" s="99">
        <v>0</v>
      </c>
      <c r="L455" s="99">
        <v>0</v>
      </c>
      <c r="M455" s="99">
        <v>0</v>
      </c>
      <c r="N455" s="99">
        <v>6.0918170385181432</v>
      </c>
      <c r="O455" s="99">
        <v>6.7317992948185577</v>
      </c>
      <c r="P455" s="99">
        <v>0</v>
      </c>
      <c r="Q455" s="99">
        <v>0</v>
      </c>
      <c r="R455" s="99">
        <v>0</v>
      </c>
      <c r="S455" s="99">
        <v>6.8242664299230658</v>
      </c>
      <c r="T455" s="99">
        <v>7.6454070790520463</v>
      </c>
      <c r="U455" s="99">
        <v>7.5556721273845904</v>
      </c>
      <c r="V455" s="99">
        <v>7.6607517356863744</v>
      </c>
      <c r="W455" s="99">
        <v>7.1633786685619132</v>
      </c>
      <c r="DA455" s="63" t="s">
        <v>4645</v>
      </c>
    </row>
    <row r="456" spans="1:105" ht="12" customHeight="1" x14ac:dyDescent="0.25">
      <c r="A456" s="108" t="s">
        <v>52</v>
      </c>
      <c r="B456" s="99"/>
      <c r="C456" s="99">
        <v>0</v>
      </c>
      <c r="D456" s="99">
        <v>0</v>
      </c>
      <c r="E456" s="99">
        <v>0</v>
      </c>
      <c r="F456" s="99">
        <v>0</v>
      </c>
      <c r="G456" s="99">
        <v>0</v>
      </c>
      <c r="H456" s="99">
        <v>0</v>
      </c>
      <c r="I456" s="99">
        <v>0</v>
      </c>
      <c r="J456" s="99">
        <v>0</v>
      </c>
      <c r="K456" s="99">
        <v>0</v>
      </c>
      <c r="L456" s="99">
        <v>0</v>
      </c>
      <c r="M456" s="99">
        <v>0</v>
      </c>
      <c r="N456" s="99">
        <v>6.6027027878886715</v>
      </c>
      <c r="O456" s="99">
        <v>6.8869276254704008</v>
      </c>
      <c r="P456" s="99">
        <v>0</v>
      </c>
      <c r="Q456" s="99">
        <v>0</v>
      </c>
      <c r="R456" s="99">
        <v>0</v>
      </c>
      <c r="S456" s="99">
        <v>7.4348693168332165</v>
      </c>
      <c r="T456" s="99">
        <v>6.2188379126870768</v>
      </c>
      <c r="U456" s="99">
        <v>7.3637127934786397</v>
      </c>
      <c r="V456" s="99">
        <v>7.6693798686814247</v>
      </c>
      <c r="W456" s="99">
        <v>7.7697053012490036</v>
      </c>
      <c r="DA456" s="63" t="s">
        <v>4646</v>
      </c>
    </row>
    <row r="457" spans="1:105" ht="12" customHeight="1" x14ac:dyDescent="0.25">
      <c r="A457" s="121" t="s">
        <v>54</v>
      </c>
      <c r="B457" s="123"/>
      <c r="C457" s="123">
        <v>4.7229572341546442</v>
      </c>
      <c r="D457" s="123">
        <v>4.5460352009327201</v>
      </c>
      <c r="E457" s="123">
        <v>8.2365268047252336</v>
      </c>
      <c r="F457" s="123">
        <v>7.4962149833370084</v>
      </c>
      <c r="G457" s="123">
        <v>0</v>
      </c>
      <c r="H457" s="123">
        <v>0</v>
      </c>
      <c r="I457" s="123">
        <v>0</v>
      </c>
      <c r="J457" s="123">
        <v>0</v>
      </c>
      <c r="K457" s="123">
        <v>0</v>
      </c>
      <c r="L457" s="123">
        <v>0</v>
      </c>
      <c r="M457" s="123">
        <v>0</v>
      </c>
      <c r="N457" s="123">
        <v>7.4083782340433579</v>
      </c>
      <c r="O457" s="123">
        <v>7.2563673017527242</v>
      </c>
      <c r="P457" s="123">
        <v>0</v>
      </c>
      <c r="Q457" s="123">
        <v>0</v>
      </c>
      <c r="R457" s="123">
        <v>7.155979524149009</v>
      </c>
      <c r="S457" s="123">
        <v>7.2563348651710236</v>
      </c>
      <c r="T457" s="123">
        <v>7.4055699834241731</v>
      </c>
      <c r="U457" s="123">
        <v>7.6630541143849298</v>
      </c>
      <c r="V457" s="123">
        <v>7.4236235464803713</v>
      </c>
      <c r="W457" s="123">
        <v>7.2021000428811899</v>
      </c>
      <c r="DA457" s="130" t="s">
        <v>4647</v>
      </c>
    </row>
    <row r="458" spans="1:105" ht="12" customHeight="1" x14ac:dyDescent="0.25">
      <c r="A458" s="97" t="s">
        <v>50</v>
      </c>
      <c r="B458" s="99"/>
      <c r="C458" s="99">
        <v>4.871138985152669</v>
      </c>
      <c r="D458" s="99">
        <v>5.267744473983031</v>
      </c>
      <c r="E458" s="99">
        <v>6.9929125932274045</v>
      </c>
      <c r="F458" s="99">
        <v>7.0190382748563183</v>
      </c>
      <c r="G458" s="99">
        <v>0</v>
      </c>
      <c r="H458" s="99">
        <v>0</v>
      </c>
      <c r="I458" s="99">
        <v>0</v>
      </c>
      <c r="J458" s="99">
        <v>0</v>
      </c>
      <c r="K458" s="99">
        <v>0</v>
      </c>
      <c r="L458" s="99">
        <v>0</v>
      </c>
      <c r="M458" s="99">
        <v>0</v>
      </c>
      <c r="N458" s="99">
        <v>7.4417240429583735</v>
      </c>
      <c r="O458" s="99">
        <v>7.1438745765517808</v>
      </c>
      <c r="P458" s="99">
        <v>0</v>
      </c>
      <c r="Q458" s="99">
        <v>0</v>
      </c>
      <c r="R458" s="99">
        <v>7.126958006349069</v>
      </c>
      <c r="S458" s="99">
        <v>7.1968758737105549</v>
      </c>
      <c r="T458" s="99">
        <v>7.419235790896308</v>
      </c>
      <c r="U458" s="99">
        <v>7.769222432661155</v>
      </c>
      <c r="V458" s="99">
        <v>7.3909684361953216</v>
      </c>
      <c r="W458" s="99">
        <v>7.1600390121638249</v>
      </c>
      <c r="DA458" s="63" t="s">
        <v>4648</v>
      </c>
    </row>
    <row r="459" spans="1:105" ht="12" customHeight="1" x14ac:dyDescent="0.25">
      <c r="A459" s="109" t="s">
        <v>120</v>
      </c>
      <c r="B459" s="110"/>
      <c r="C459" s="110">
        <v>4.2291437484284051</v>
      </c>
      <c r="D459" s="110">
        <v>3.331918274642693</v>
      </c>
      <c r="E459" s="110">
        <v>9.002396516784529</v>
      </c>
      <c r="F459" s="110">
        <v>8.1511187674000443</v>
      </c>
      <c r="G459" s="110">
        <v>0</v>
      </c>
      <c r="H459" s="110">
        <v>0</v>
      </c>
      <c r="I459" s="110">
        <v>0</v>
      </c>
      <c r="J459" s="110">
        <v>0</v>
      </c>
      <c r="K459" s="110">
        <v>0</v>
      </c>
      <c r="L459" s="110">
        <v>0</v>
      </c>
      <c r="M459" s="110">
        <v>0</v>
      </c>
      <c r="N459" s="110">
        <v>7.3409234198825235</v>
      </c>
      <c r="O459" s="110">
        <v>7.525662991641803</v>
      </c>
      <c r="P459" s="110">
        <v>0</v>
      </c>
      <c r="Q459" s="110">
        <v>0</v>
      </c>
      <c r="R459" s="110">
        <v>7.199951520815584</v>
      </c>
      <c r="S459" s="110">
        <v>7.3596475720828973</v>
      </c>
      <c r="T459" s="110">
        <v>7.3770493660218728</v>
      </c>
      <c r="U459" s="110">
        <v>7.4368639606196858</v>
      </c>
      <c r="V459" s="110">
        <v>7.4933763276362377</v>
      </c>
      <c r="W459" s="110">
        <v>7.4378170691930876</v>
      </c>
      <c r="DA459" s="60" t="s">
        <v>4649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61.43790336244269</v>
      </c>
      <c r="D461" s="118">
        <f t="shared" si="239"/>
        <v>62.697318050474017</v>
      </c>
      <c r="E461" s="118">
        <f t="shared" si="239"/>
        <v>60.713168800344661</v>
      </c>
      <c r="F461" s="118">
        <f t="shared" si="239"/>
        <v>57.094141577057748</v>
      </c>
      <c r="G461" s="118">
        <f t="shared" si="239"/>
        <v>0</v>
      </c>
      <c r="H461" s="118">
        <f t="shared" si="239"/>
        <v>0</v>
      </c>
      <c r="I461" s="118">
        <f t="shared" si="239"/>
        <v>0</v>
      </c>
      <c r="J461" s="118">
        <f t="shared" si="239"/>
        <v>0</v>
      </c>
      <c r="K461" s="118">
        <f t="shared" si="239"/>
        <v>0</v>
      </c>
      <c r="L461" s="118">
        <f t="shared" si="239"/>
        <v>0</v>
      </c>
      <c r="M461" s="118">
        <f t="shared" si="239"/>
        <v>0</v>
      </c>
      <c r="N461" s="118">
        <f t="shared" si="239"/>
        <v>46.933708995384613</v>
      </c>
      <c r="O461" s="118">
        <f t="shared" si="239"/>
        <v>47.385120352173722</v>
      </c>
      <c r="P461" s="118">
        <f t="shared" si="239"/>
        <v>0</v>
      </c>
      <c r="Q461" s="118">
        <f t="shared" si="239"/>
        <v>0</v>
      </c>
      <c r="R461" s="118">
        <f t="shared" ref="R461:V461" si="240">R462+R465+R467+R476</f>
        <v>36.269703203938946</v>
      </c>
      <c r="S461" s="118">
        <f t="shared" si="240"/>
        <v>36.367133668903499</v>
      </c>
      <c r="T461" s="118">
        <f t="shared" si="240"/>
        <v>41.537640465514038</v>
      </c>
      <c r="U461" s="118">
        <f t="shared" si="240"/>
        <v>33.442715874334155</v>
      </c>
      <c r="V461" s="118">
        <f t="shared" si="240"/>
        <v>31.257722620849773</v>
      </c>
      <c r="W461" s="118">
        <f t="shared" ref="W461" si="241">W462+W465+W467+W476</f>
        <v>37.127407969298019</v>
      </c>
      <c r="DA461" s="129" t="s">
        <v>4800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55.155327820270323</v>
      </c>
      <c r="D462" s="123">
        <f t="shared" si="242"/>
        <v>56.189657944035325</v>
      </c>
      <c r="E462" s="123">
        <f t="shared" si="242"/>
        <v>53.747819635673345</v>
      </c>
      <c r="F462" s="123">
        <f t="shared" si="242"/>
        <v>49.83867620721157</v>
      </c>
      <c r="G462" s="123">
        <f t="shared" si="242"/>
        <v>0</v>
      </c>
      <c r="H462" s="123">
        <f t="shared" si="242"/>
        <v>0</v>
      </c>
      <c r="I462" s="123">
        <f t="shared" si="242"/>
        <v>0</v>
      </c>
      <c r="J462" s="123">
        <f t="shared" si="242"/>
        <v>0</v>
      </c>
      <c r="K462" s="123">
        <f t="shared" si="242"/>
        <v>0</v>
      </c>
      <c r="L462" s="123">
        <f t="shared" si="242"/>
        <v>0</v>
      </c>
      <c r="M462" s="123">
        <f t="shared" si="242"/>
        <v>0</v>
      </c>
      <c r="N462" s="123">
        <f t="shared" si="242"/>
        <v>40.048398415900017</v>
      </c>
      <c r="O462" s="123">
        <f t="shared" si="242"/>
        <v>39.941787641455441</v>
      </c>
      <c r="P462" s="123">
        <f t="shared" si="242"/>
        <v>0</v>
      </c>
      <c r="Q462" s="123">
        <f t="shared" si="242"/>
        <v>0</v>
      </c>
      <c r="R462" s="123">
        <f t="shared" ref="R462:V462" si="243">SUM(R463:R464)</f>
        <v>29.803730806644229</v>
      </c>
      <c r="S462" s="123">
        <f t="shared" si="243"/>
        <v>29.755950426955309</v>
      </c>
      <c r="T462" s="123">
        <f t="shared" si="243"/>
        <v>34.334916166352293</v>
      </c>
      <c r="U462" s="123">
        <f t="shared" si="243"/>
        <v>27.081473508769886</v>
      </c>
      <c r="V462" s="123">
        <f t="shared" si="243"/>
        <v>25.253899883975215</v>
      </c>
      <c r="W462" s="123">
        <f t="shared" ref="W462" si="244">SUM(W463:W464)</f>
        <v>32.525142271205169</v>
      </c>
      <c r="DA462" s="130" t="s">
        <v>4801</v>
      </c>
    </row>
    <row r="463" spans="1:105" ht="12" customHeight="1" x14ac:dyDescent="0.25">
      <c r="A463" s="97" t="s">
        <v>216</v>
      </c>
      <c r="B463" s="99"/>
      <c r="C463" s="99">
        <v>55.155327820270323</v>
      </c>
      <c r="D463" s="99">
        <v>56.189657944035325</v>
      </c>
      <c r="E463" s="99">
        <v>53.747819635673345</v>
      </c>
      <c r="F463" s="99">
        <v>49.83867620721157</v>
      </c>
      <c r="G463" s="99">
        <v>0</v>
      </c>
      <c r="H463" s="99">
        <v>0</v>
      </c>
      <c r="I463" s="99">
        <v>0</v>
      </c>
      <c r="J463" s="99">
        <v>0</v>
      </c>
      <c r="K463" s="99">
        <v>0</v>
      </c>
      <c r="L463" s="99">
        <v>0</v>
      </c>
      <c r="M463" s="99">
        <v>0</v>
      </c>
      <c r="N463" s="99">
        <v>40.048398415900017</v>
      </c>
      <c r="O463" s="99">
        <v>39.941787641455441</v>
      </c>
      <c r="P463" s="99">
        <v>0</v>
      </c>
      <c r="Q463" s="99">
        <v>0</v>
      </c>
      <c r="R463" s="99">
        <v>29.803730806644229</v>
      </c>
      <c r="S463" s="99">
        <v>29.755950426955309</v>
      </c>
      <c r="T463" s="99">
        <v>34.334916166352293</v>
      </c>
      <c r="U463" s="99">
        <v>27.081473508769886</v>
      </c>
      <c r="V463" s="99">
        <v>25.253899883975215</v>
      </c>
      <c r="W463" s="99">
        <v>32.525142271205169</v>
      </c>
      <c r="DA463" s="63" t="s">
        <v>4802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4803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4804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4805</v>
      </c>
    </row>
    <row r="467" spans="1:105" ht="12" customHeight="1" x14ac:dyDescent="0.25">
      <c r="A467" s="121" t="s">
        <v>55</v>
      </c>
      <c r="B467" s="123"/>
      <c r="C467" s="123">
        <v>4.8460488936354853</v>
      </c>
      <c r="D467" s="123">
        <v>5.2420793142840818</v>
      </c>
      <c r="E467" s="123">
        <v>5.9452927723361126</v>
      </c>
      <c r="F467" s="123">
        <v>5.702723439585812</v>
      </c>
      <c r="G467" s="123">
        <v>0</v>
      </c>
      <c r="H467" s="123">
        <v>0</v>
      </c>
      <c r="I467" s="123">
        <v>0</v>
      </c>
      <c r="J467" s="123">
        <v>0</v>
      </c>
      <c r="K467" s="123">
        <v>0</v>
      </c>
      <c r="L467" s="123">
        <v>0</v>
      </c>
      <c r="M467" s="123">
        <v>0</v>
      </c>
      <c r="N467" s="123">
        <v>4.9908893548076225</v>
      </c>
      <c r="O467" s="123">
        <v>5.5264579746345257</v>
      </c>
      <c r="P467" s="123">
        <v>0</v>
      </c>
      <c r="Q467" s="123">
        <v>0</v>
      </c>
      <c r="R467" s="123">
        <v>4.8368195037068196</v>
      </c>
      <c r="S467" s="123">
        <v>4.8848998610347909</v>
      </c>
      <c r="T467" s="123">
        <v>5.3161244743955924</v>
      </c>
      <c r="U467" s="123">
        <v>4.3821921778393413</v>
      </c>
      <c r="V467" s="123">
        <v>4.1280713049418454</v>
      </c>
      <c r="W467" s="123">
        <v>2.3478119175550267</v>
      </c>
      <c r="DA467" s="130" t="s">
        <v>4806</v>
      </c>
    </row>
    <row r="468" spans="1:105" ht="12" customHeight="1" x14ac:dyDescent="0.25">
      <c r="A468" s="97" t="s">
        <v>138</v>
      </c>
      <c r="B468" s="99"/>
      <c r="C468" s="99">
        <v>5.0600199813348441</v>
      </c>
      <c r="D468" s="99">
        <v>5.415308946796344</v>
      </c>
      <c r="E468" s="99">
        <v>6.184173760031622</v>
      </c>
      <c r="F468" s="99">
        <v>6.0241628856919096</v>
      </c>
      <c r="G468" s="99">
        <v>0</v>
      </c>
      <c r="H468" s="99">
        <v>0</v>
      </c>
      <c r="I468" s="99">
        <v>0</v>
      </c>
      <c r="J468" s="99">
        <v>0</v>
      </c>
      <c r="K468" s="99">
        <v>0</v>
      </c>
      <c r="L468" s="99">
        <v>0</v>
      </c>
      <c r="M468" s="99">
        <v>0</v>
      </c>
      <c r="N468" s="99">
        <v>5.5682767658552494</v>
      </c>
      <c r="O468" s="99">
        <v>5.7571711380617492</v>
      </c>
      <c r="P468" s="99">
        <v>0</v>
      </c>
      <c r="Q468" s="99">
        <v>0</v>
      </c>
      <c r="R468" s="99">
        <v>4.8670127609848022</v>
      </c>
      <c r="S468" s="99">
        <v>4.9408398204186348</v>
      </c>
      <c r="T468" s="99">
        <v>5.5506694227479469</v>
      </c>
      <c r="U468" s="99">
        <v>4.6128712195818169</v>
      </c>
      <c r="V468" s="99">
        <v>4.4930812485051597</v>
      </c>
      <c r="W468" s="99">
        <v>6.5496148791750448</v>
      </c>
      <c r="DA468" s="63" t="s">
        <v>4807</v>
      </c>
    </row>
    <row r="469" spans="1:105" ht="12" customHeight="1" x14ac:dyDescent="0.25">
      <c r="A469" s="97" t="s">
        <v>137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2.6736781596575021</v>
      </c>
      <c r="O469" s="99">
        <v>2.8473143205820208</v>
      </c>
      <c r="P469" s="99">
        <v>0</v>
      </c>
      <c r="Q469" s="99">
        <v>0</v>
      </c>
      <c r="R469" s="99">
        <v>2.3609724069122064</v>
      </c>
      <c r="S469" s="99">
        <v>2.3562502292395289</v>
      </c>
      <c r="T469" s="99">
        <v>3.1115764594299229</v>
      </c>
      <c r="U469" s="99">
        <v>2.3292705808587226</v>
      </c>
      <c r="V469" s="99">
        <v>2.22848691603946</v>
      </c>
      <c r="W469" s="99">
        <v>3.2348121335706614</v>
      </c>
      <c r="DA469" s="63" t="s">
        <v>4808</v>
      </c>
    </row>
    <row r="470" spans="1:105" ht="12" customHeight="1" x14ac:dyDescent="0.25">
      <c r="A470" s="100" t="s">
        <v>216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2.6736781596575021</v>
      </c>
      <c r="O470" s="102">
        <v>2.8473143205820208</v>
      </c>
      <c r="P470" s="102">
        <v>0</v>
      </c>
      <c r="Q470" s="102">
        <v>0</v>
      </c>
      <c r="R470" s="102">
        <v>2.3609724069122064</v>
      </c>
      <c r="S470" s="102">
        <v>2.3562502292395289</v>
      </c>
      <c r="T470" s="102">
        <v>3.1115764594299229</v>
      </c>
      <c r="U470" s="102">
        <v>2.3292705808587226</v>
      </c>
      <c r="V470" s="102">
        <v>2.22848691603946</v>
      </c>
      <c r="W470" s="102">
        <v>3.2348121335706614</v>
      </c>
      <c r="DA470" s="131" t="s">
        <v>4809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4810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4811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4812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4813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4814</v>
      </c>
    </row>
    <row r="476" spans="1:105" ht="12" customHeight="1" x14ac:dyDescent="0.25">
      <c r="A476" s="121" t="s">
        <v>54</v>
      </c>
      <c r="B476" s="123"/>
      <c r="C476" s="123">
        <v>1.4365266485368822</v>
      </c>
      <c r="D476" s="123">
        <v>1.2655807921546069</v>
      </c>
      <c r="E476" s="123">
        <v>1.0200563923352035</v>
      </c>
      <c r="F476" s="123">
        <v>1.5527419302603647</v>
      </c>
      <c r="G476" s="123">
        <v>0</v>
      </c>
      <c r="H476" s="123">
        <v>0</v>
      </c>
      <c r="I476" s="123">
        <v>0</v>
      </c>
      <c r="J476" s="123">
        <v>0</v>
      </c>
      <c r="K476" s="123">
        <v>0</v>
      </c>
      <c r="L476" s="123">
        <v>0</v>
      </c>
      <c r="M476" s="123">
        <v>0</v>
      </c>
      <c r="N476" s="123">
        <v>1.8944212246769774</v>
      </c>
      <c r="O476" s="123">
        <v>1.9168747360837575</v>
      </c>
      <c r="P476" s="123">
        <v>0</v>
      </c>
      <c r="Q476" s="123">
        <v>0</v>
      </c>
      <c r="R476" s="123">
        <v>1.6291528935878996</v>
      </c>
      <c r="S476" s="123">
        <v>1.7262833809133997</v>
      </c>
      <c r="T476" s="123">
        <v>1.8865998247661515</v>
      </c>
      <c r="U476" s="123">
        <v>1.9790501877249329</v>
      </c>
      <c r="V476" s="123">
        <v>1.8757514319327118</v>
      </c>
      <c r="W476" s="123">
        <v>2.25445378053782</v>
      </c>
      <c r="DA476" s="130" t="s">
        <v>4815</v>
      </c>
    </row>
    <row r="477" spans="1:105" ht="12" customHeight="1" x14ac:dyDescent="0.25">
      <c r="A477" s="97" t="s">
        <v>50</v>
      </c>
      <c r="B477" s="99"/>
      <c r="C477" s="99">
        <v>1.86759432953077</v>
      </c>
      <c r="D477" s="99">
        <v>2.0178818051084044</v>
      </c>
      <c r="E477" s="99">
        <v>2.6764172668582695</v>
      </c>
      <c r="F477" s="99">
        <v>2.6841024467698866</v>
      </c>
      <c r="G477" s="99">
        <v>0</v>
      </c>
      <c r="H477" s="99">
        <v>0</v>
      </c>
      <c r="I477" s="99">
        <v>0</v>
      </c>
      <c r="J477" s="99">
        <v>0</v>
      </c>
      <c r="K477" s="99">
        <v>0</v>
      </c>
      <c r="L477" s="99">
        <v>0</v>
      </c>
      <c r="M477" s="99">
        <v>0</v>
      </c>
      <c r="N477" s="99">
        <v>2.8309149197305223</v>
      </c>
      <c r="O477" s="99">
        <v>2.7176096569423844</v>
      </c>
      <c r="P477" s="99">
        <v>0</v>
      </c>
      <c r="Q477" s="99">
        <v>0</v>
      </c>
      <c r="R477" s="99">
        <v>2.7043938033559138</v>
      </c>
      <c r="S477" s="99">
        <v>2.7198017183202023</v>
      </c>
      <c r="T477" s="99">
        <v>2.7905742941316327</v>
      </c>
      <c r="U477" s="99">
        <v>2.9079696243909234</v>
      </c>
      <c r="V477" s="99">
        <v>2.7538937634941192</v>
      </c>
      <c r="W477" s="99">
        <v>2.6567354960241225</v>
      </c>
      <c r="DA477" s="63" t="s">
        <v>4816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4817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3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2174818</v>
      </c>
      <c r="C5" s="120">
        <v>2121964</v>
      </c>
      <c r="D5" s="120">
        <v>2096033</v>
      </c>
      <c r="E5" s="120">
        <v>2103132</v>
      </c>
      <c r="F5" s="120">
        <v>2127648</v>
      </c>
      <c r="G5" s="120">
        <v>2174323</v>
      </c>
      <c r="H5" s="120">
        <v>2189402</v>
      </c>
      <c r="I5" s="120">
        <v>2209825</v>
      </c>
      <c r="J5" s="120">
        <v>2209022</v>
      </c>
      <c r="K5" s="120">
        <v>2224800</v>
      </c>
      <c r="L5" s="120">
        <v>2243009</v>
      </c>
      <c r="M5" s="120">
        <v>2285884</v>
      </c>
      <c r="N5" s="120">
        <v>2338789</v>
      </c>
      <c r="O5" s="120">
        <v>2397806</v>
      </c>
      <c r="P5" s="120">
        <v>2443499</v>
      </c>
      <c r="Q5" s="120">
        <v>2502856</v>
      </c>
      <c r="R5" s="120">
        <v>2548940</v>
      </c>
      <c r="S5" s="120">
        <v>2583039</v>
      </c>
      <c r="T5" s="120">
        <v>2605359</v>
      </c>
      <c r="U5" s="120">
        <v>2673884</v>
      </c>
      <c r="V5" s="120">
        <v>2846388</v>
      </c>
      <c r="W5" s="120">
        <v>2971158</v>
      </c>
      <c r="DA5" s="129" t="s">
        <v>338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206</v>
      </c>
      <c r="B7" s="52">
        <v>2174818</v>
      </c>
      <c r="C7" s="52">
        <v>2121964</v>
      </c>
      <c r="D7" s="52">
        <v>2096033</v>
      </c>
      <c r="E7" s="52">
        <v>2103132</v>
      </c>
      <c r="F7" s="52">
        <v>2127648</v>
      </c>
      <c r="G7" s="52">
        <v>2174323</v>
      </c>
      <c r="H7" s="52">
        <v>2189402</v>
      </c>
      <c r="I7" s="52">
        <v>2209825</v>
      </c>
      <c r="J7" s="52">
        <v>2209022</v>
      </c>
      <c r="K7" s="52">
        <v>2224800</v>
      </c>
      <c r="L7" s="52">
        <v>2243009</v>
      </c>
      <c r="M7" s="52">
        <v>2285884</v>
      </c>
      <c r="N7" s="52">
        <v>2338789</v>
      </c>
      <c r="O7" s="52">
        <v>2397806</v>
      </c>
      <c r="P7" s="52">
        <v>2443499</v>
      </c>
      <c r="Q7" s="52">
        <v>2502856</v>
      </c>
      <c r="R7" s="52">
        <v>2548940</v>
      </c>
      <c r="S7" s="52">
        <v>2583039</v>
      </c>
      <c r="T7" s="52">
        <v>2605359</v>
      </c>
      <c r="U7" s="52">
        <v>2673884</v>
      </c>
      <c r="V7" s="52">
        <v>2846388</v>
      </c>
      <c r="W7" s="52">
        <v>2971158</v>
      </c>
      <c r="DA7" s="63" t="s">
        <v>1084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1464</v>
      </c>
      <c r="C9" s="52">
        <v>1479</v>
      </c>
      <c r="D9" s="52">
        <v>1508</v>
      </c>
      <c r="E9" s="52">
        <v>1582</v>
      </c>
      <c r="F9" s="52">
        <v>1896</v>
      </c>
      <c r="G9" s="52">
        <v>2079</v>
      </c>
      <c r="H9" s="52">
        <v>2383</v>
      </c>
      <c r="I9" s="52">
        <v>3918</v>
      </c>
      <c r="J9" s="52">
        <v>5628</v>
      </c>
      <c r="K9" s="52">
        <v>7315</v>
      </c>
      <c r="L9" s="52">
        <v>8130</v>
      </c>
      <c r="M9" s="52">
        <v>10351</v>
      </c>
      <c r="N9" s="52">
        <v>12594</v>
      </c>
      <c r="O9" s="52">
        <v>16297</v>
      </c>
      <c r="P9" s="52">
        <v>24388</v>
      </c>
      <c r="Q9" s="52">
        <v>35765</v>
      </c>
      <c r="R9" s="52">
        <v>50408</v>
      </c>
      <c r="S9" s="52">
        <v>60337</v>
      </c>
      <c r="T9" s="52">
        <v>70369</v>
      </c>
      <c r="U9" s="52">
        <v>79496</v>
      </c>
      <c r="V9" s="52">
        <v>93613</v>
      </c>
      <c r="W9" s="52">
        <v>101549</v>
      </c>
      <c r="DA9" s="63" t="s">
        <v>1085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134</v>
      </c>
      <c r="B11" s="52">
        <v>2098358</v>
      </c>
      <c r="C11" s="52">
        <v>2047849</v>
      </c>
      <c r="D11" s="52">
        <v>2029018</v>
      </c>
      <c r="E11" s="52">
        <v>2037527</v>
      </c>
      <c r="F11" s="52">
        <v>2065167</v>
      </c>
      <c r="G11" s="52">
        <v>2112713</v>
      </c>
      <c r="H11" s="52">
        <v>2127819</v>
      </c>
      <c r="I11" s="52">
        <v>2147474</v>
      </c>
      <c r="J11" s="52">
        <v>2146513</v>
      </c>
      <c r="K11" s="52">
        <v>2159016</v>
      </c>
      <c r="L11" s="52">
        <v>2176238</v>
      </c>
      <c r="M11" s="52">
        <v>2217023</v>
      </c>
      <c r="N11" s="52">
        <v>2267547</v>
      </c>
      <c r="O11" s="52">
        <v>2321465</v>
      </c>
      <c r="P11" s="52">
        <v>2362609</v>
      </c>
      <c r="Q11" s="52">
        <v>2417295</v>
      </c>
      <c r="R11" s="52">
        <v>2458786</v>
      </c>
      <c r="S11" s="52">
        <v>2490474</v>
      </c>
      <c r="T11" s="52">
        <v>2509379</v>
      </c>
      <c r="U11" s="52">
        <v>2570912</v>
      </c>
      <c r="V11" s="52">
        <v>2732647</v>
      </c>
      <c r="W11" s="52">
        <v>2844359</v>
      </c>
      <c r="DA11" s="63" t="s">
        <v>1086</v>
      </c>
    </row>
    <row r="12" spans="1:105" ht="12" customHeight="1" x14ac:dyDescent="0.25">
      <c r="A12" s="97" t="s">
        <v>133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2772</v>
      </c>
      <c r="L12" s="52">
        <v>3084</v>
      </c>
      <c r="M12" s="52">
        <v>3714</v>
      </c>
      <c r="N12" s="52">
        <v>4388</v>
      </c>
      <c r="O12" s="52">
        <v>7967</v>
      </c>
      <c r="P12" s="52">
        <v>11819</v>
      </c>
      <c r="Q12" s="52">
        <v>15424</v>
      </c>
      <c r="R12" s="52">
        <v>18910</v>
      </c>
      <c r="S12" s="52">
        <v>20363</v>
      </c>
      <c r="T12" s="52">
        <v>24644</v>
      </c>
      <c r="U12" s="52">
        <v>28693</v>
      </c>
      <c r="V12" s="52">
        <v>34690</v>
      </c>
      <c r="W12" s="52">
        <v>43341</v>
      </c>
      <c r="DA12" s="63" t="s">
        <v>1087</v>
      </c>
    </row>
    <row r="13" spans="1:105" ht="12" customHeight="1" x14ac:dyDescent="0.25">
      <c r="A13" s="97" t="s">
        <v>122</v>
      </c>
      <c r="B13" s="52">
        <v>76460</v>
      </c>
      <c r="C13" s="52">
        <v>74115</v>
      </c>
      <c r="D13" s="52">
        <v>67015</v>
      </c>
      <c r="E13" s="52">
        <v>65605</v>
      </c>
      <c r="F13" s="52">
        <v>62481</v>
      </c>
      <c r="G13" s="52">
        <v>61610</v>
      </c>
      <c r="H13" s="52">
        <v>61583</v>
      </c>
      <c r="I13" s="52">
        <v>62351</v>
      </c>
      <c r="J13" s="52">
        <v>62509</v>
      </c>
      <c r="K13" s="52">
        <v>57845</v>
      </c>
      <c r="L13" s="52">
        <v>57426</v>
      </c>
      <c r="M13" s="52">
        <v>57529</v>
      </c>
      <c r="N13" s="52">
        <v>57397</v>
      </c>
      <c r="O13" s="52">
        <v>48211</v>
      </c>
      <c r="P13" s="52">
        <v>39891</v>
      </c>
      <c r="Q13" s="52">
        <v>34187</v>
      </c>
      <c r="R13" s="52">
        <v>31088</v>
      </c>
      <c r="S13" s="52">
        <v>31357</v>
      </c>
      <c r="T13" s="52">
        <v>23733</v>
      </c>
      <c r="U13" s="52">
        <v>19548</v>
      </c>
      <c r="V13" s="52">
        <v>14871</v>
      </c>
      <c r="W13" s="52">
        <v>14447</v>
      </c>
      <c r="DA13" s="63" t="s">
        <v>1088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5167</v>
      </c>
      <c r="L14" s="52">
        <v>6261</v>
      </c>
      <c r="M14" s="52">
        <v>7618</v>
      </c>
      <c r="N14" s="52">
        <v>9457</v>
      </c>
      <c r="O14" s="52">
        <v>20163</v>
      </c>
      <c r="P14" s="52">
        <v>29180</v>
      </c>
      <c r="Q14" s="52">
        <v>35950</v>
      </c>
      <c r="R14" s="52">
        <v>40156</v>
      </c>
      <c r="S14" s="52">
        <v>40845</v>
      </c>
      <c r="T14" s="52">
        <v>47603</v>
      </c>
      <c r="U14" s="52">
        <v>54731</v>
      </c>
      <c r="V14" s="52">
        <v>64180</v>
      </c>
      <c r="W14" s="52">
        <v>69011</v>
      </c>
      <c r="DA14" s="63" t="s">
        <v>1089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175</v>
      </c>
      <c r="B16" s="52">
        <v>2033668</v>
      </c>
      <c r="C16" s="52">
        <v>1985241</v>
      </c>
      <c r="D16" s="52">
        <v>1964173</v>
      </c>
      <c r="E16" s="52">
        <v>1975354</v>
      </c>
      <c r="F16" s="52">
        <v>2006371</v>
      </c>
      <c r="G16" s="52">
        <v>2058585</v>
      </c>
      <c r="H16" s="52">
        <v>2074489</v>
      </c>
      <c r="I16" s="52">
        <v>2091014</v>
      </c>
      <c r="J16" s="52">
        <v>2087018</v>
      </c>
      <c r="K16" s="52">
        <v>2100647</v>
      </c>
      <c r="L16" s="52">
        <v>2119217</v>
      </c>
      <c r="M16" s="52">
        <v>2159593</v>
      </c>
      <c r="N16" s="52">
        <v>2210869</v>
      </c>
      <c r="O16" s="52">
        <v>2267676</v>
      </c>
      <c r="P16" s="52">
        <v>2310453</v>
      </c>
      <c r="Q16" s="52">
        <v>2367856</v>
      </c>
      <c r="R16" s="52">
        <v>2411727</v>
      </c>
      <c r="S16" s="52">
        <v>2443266</v>
      </c>
      <c r="T16" s="52">
        <v>2464854</v>
      </c>
      <c r="U16" s="52">
        <v>2529102</v>
      </c>
      <c r="V16" s="52">
        <v>2698654</v>
      </c>
      <c r="W16" s="52">
        <v>2778890</v>
      </c>
      <c r="DA16" s="63" t="s">
        <v>1090</v>
      </c>
    </row>
    <row r="17" spans="1:105" ht="12" customHeight="1" x14ac:dyDescent="0.25">
      <c r="A17" s="109" t="s">
        <v>120</v>
      </c>
      <c r="B17" s="36">
        <v>141150</v>
      </c>
      <c r="C17" s="36">
        <v>136723</v>
      </c>
      <c r="D17" s="36">
        <v>131860</v>
      </c>
      <c r="E17" s="36">
        <v>127778</v>
      </c>
      <c r="F17" s="36">
        <v>121277</v>
      </c>
      <c r="G17" s="36">
        <v>115738</v>
      </c>
      <c r="H17" s="36">
        <v>114913</v>
      </c>
      <c r="I17" s="36">
        <v>118811</v>
      </c>
      <c r="J17" s="36">
        <v>122004</v>
      </c>
      <c r="K17" s="36">
        <v>124153</v>
      </c>
      <c r="L17" s="36">
        <v>123792</v>
      </c>
      <c r="M17" s="36">
        <v>126291</v>
      </c>
      <c r="N17" s="36">
        <v>127920</v>
      </c>
      <c r="O17" s="36">
        <v>130130</v>
      </c>
      <c r="P17" s="36">
        <v>133046</v>
      </c>
      <c r="Q17" s="36">
        <v>135000</v>
      </c>
      <c r="R17" s="36">
        <v>137213</v>
      </c>
      <c r="S17" s="36">
        <v>139773</v>
      </c>
      <c r="T17" s="36">
        <v>140505</v>
      </c>
      <c r="U17" s="36">
        <v>144782</v>
      </c>
      <c r="V17" s="36">
        <v>147734</v>
      </c>
      <c r="W17" s="36">
        <v>192268</v>
      </c>
      <c r="DA17" s="60" t="s">
        <v>1091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1165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206</v>
      </c>
      <c r="B21" s="52"/>
      <c r="C21" s="52">
        <v>169908</v>
      </c>
      <c r="D21" s="52">
        <v>169935</v>
      </c>
      <c r="E21" s="52">
        <v>170144</v>
      </c>
      <c r="F21" s="52">
        <v>170741</v>
      </c>
      <c r="G21" s="52">
        <v>171981</v>
      </c>
      <c r="H21" s="52">
        <v>174163</v>
      </c>
      <c r="I21" s="52">
        <v>177578</v>
      </c>
      <c r="J21" s="52">
        <v>182524</v>
      </c>
      <c r="K21" s="52">
        <v>189288</v>
      </c>
      <c r="L21" s="52">
        <v>198122</v>
      </c>
      <c r="M21" s="52">
        <v>209364</v>
      </c>
      <c r="N21" s="52">
        <v>223297</v>
      </c>
      <c r="O21" s="52">
        <v>206327</v>
      </c>
      <c r="P21" s="52">
        <v>90890</v>
      </c>
      <c r="Q21" s="52">
        <v>115197</v>
      </c>
      <c r="R21" s="52">
        <v>143575</v>
      </c>
      <c r="S21" s="52">
        <v>176294</v>
      </c>
      <c r="T21" s="52">
        <v>190256</v>
      </c>
      <c r="U21" s="52">
        <v>200817</v>
      </c>
      <c r="V21" s="52">
        <v>206232</v>
      </c>
      <c r="W21" s="52">
        <v>208905</v>
      </c>
      <c r="DA21" s="63" t="s">
        <v>1166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229</v>
      </c>
      <c r="D23" s="52">
        <v>228</v>
      </c>
      <c r="E23" s="52">
        <v>232</v>
      </c>
      <c r="F23" s="52">
        <v>242</v>
      </c>
      <c r="G23" s="52">
        <v>263</v>
      </c>
      <c r="H23" s="52">
        <v>295</v>
      </c>
      <c r="I23" s="52">
        <v>214</v>
      </c>
      <c r="J23" s="52">
        <v>209</v>
      </c>
      <c r="K23" s="52">
        <v>350</v>
      </c>
      <c r="L23" s="52">
        <v>450</v>
      </c>
      <c r="M23" s="52">
        <v>613</v>
      </c>
      <c r="N23" s="52">
        <v>841</v>
      </c>
      <c r="O23" s="52">
        <v>1204</v>
      </c>
      <c r="P23" s="52">
        <v>1427</v>
      </c>
      <c r="Q23" s="52">
        <v>1945</v>
      </c>
      <c r="R23" s="52">
        <v>2237</v>
      </c>
      <c r="S23" s="52">
        <v>2842</v>
      </c>
      <c r="T23" s="52">
        <v>3796</v>
      </c>
      <c r="U23" s="52">
        <v>5686</v>
      </c>
      <c r="V23" s="52">
        <v>7643</v>
      </c>
      <c r="W23" s="52">
        <v>10290</v>
      </c>
      <c r="DA23" s="63" t="s">
        <v>1167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134</v>
      </c>
      <c r="B25" s="52"/>
      <c r="C25" s="52">
        <v>163934</v>
      </c>
      <c r="D25" s="52">
        <v>163961</v>
      </c>
      <c r="E25" s="52">
        <v>164165</v>
      </c>
      <c r="F25" s="52">
        <v>164750</v>
      </c>
      <c r="G25" s="52">
        <v>165972</v>
      </c>
      <c r="H25" s="52">
        <v>168116</v>
      </c>
      <c r="I25" s="52">
        <v>172355</v>
      </c>
      <c r="J25" s="52">
        <v>181805</v>
      </c>
      <c r="K25" s="52">
        <v>188202</v>
      </c>
      <c r="L25" s="52">
        <v>197055</v>
      </c>
      <c r="M25" s="52">
        <v>208069</v>
      </c>
      <c r="N25" s="52">
        <v>221997</v>
      </c>
      <c r="O25" s="52">
        <v>204976</v>
      </c>
      <c r="P25" s="52">
        <v>89578</v>
      </c>
      <c r="Q25" s="52">
        <v>114040</v>
      </c>
      <c r="R25" s="52">
        <v>142352</v>
      </c>
      <c r="S25" s="52">
        <v>174782</v>
      </c>
      <c r="T25" s="52">
        <v>188565</v>
      </c>
      <c r="U25" s="52">
        <v>198905</v>
      </c>
      <c r="V25" s="52">
        <v>204167</v>
      </c>
      <c r="W25" s="52">
        <v>206615</v>
      </c>
      <c r="DA25" s="63" t="s">
        <v>1168</v>
      </c>
    </row>
    <row r="26" spans="1:105" ht="12" customHeight="1" x14ac:dyDescent="0.25">
      <c r="A26" s="97" t="s">
        <v>133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4</v>
      </c>
      <c r="N26" s="52">
        <v>13</v>
      </c>
      <c r="O26" s="52">
        <v>29</v>
      </c>
      <c r="P26" s="52">
        <v>48</v>
      </c>
      <c r="Q26" s="52">
        <v>79</v>
      </c>
      <c r="R26" s="52">
        <v>138</v>
      </c>
      <c r="S26" s="52">
        <v>232</v>
      </c>
      <c r="T26" s="52">
        <v>327</v>
      </c>
      <c r="U26" s="52">
        <v>479</v>
      </c>
      <c r="V26" s="52">
        <v>646</v>
      </c>
      <c r="W26" s="52">
        <v>899</v>
      </c>
      <c r="DA26" s="63" t="s">
        <v>1169</v>
      </c>
    </row>
    <row r="27" spans="1:105" ht="12" customHeight="1" x14ac:dyDescent="0.25">
      <c r="A27" s="97" t="s">
        <v>122</v>
      </c>
      <c r="B27" s="52"/>
      <c r="C27" s="52">
        <v>11947</v>
      </c>
      <c r="D27" s="52">
        <v>11966</v>
      </c>
      <c r="E27" s="52">
        <v>12087</v>
      </c>
      <c r="F27" s="52">
        <v>12390</v>
      </c>
      <c r="G27" s="52">
        <v>12984</v>
      </c>
      <c r="H27" s="52">
        <v>13990</v>
      </c>
      <c r="I27" s="52">
        <v>8375</v>
      </c>
      <c r="J27" s="52">
        <v>5845</v>
      </c>
      <c r="K27" s="52">
        <v>8905</v>
      </c>
      <c r="L27" s="52">
        <v>8784</v>
      </c>
      <c r="M27" s="52">
        <v>10599</v>
      </c>
      <c r="N27" s="52">
        <v>10356</v>
      </c>
      <c r="O27" s="52">
        <v>10590</v>
      </c>
      <c r="P27" s="52">
        <v>9591</v>
      </c>
      <c r="Q27" s="52">
        <v>7434</v>
      </c>
      <c r="R27" s="52">
        <v>6603</v>
      </c>
      <c r="S27" s="52">
        <v>6772</v>
      </c>
      <c r="T27" s="52">
        <v>7624</v>
      </c>
      <c r="U27" s="52">
        <v>6816</v>
      </c>
      <c r="V27" s="52">
        <v>4677</v>
      </c>
      <c r="W27" s="52">
        <v>2050</v>
      </c>
      <c r="DA27" s="63" t="s">
        <v>1170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10</v>
      </c>
      <c r="M28" s="52">
        <v>73</v>
      </c>
      <c r="N28" s="52">
        <v>209</v>
      </c>
      <c r="O28" s="52">
        <v>434</v>
      </c>
      <c r="P28" s="52">
        <v>800</v>
      </c>
      <c r="Q28" s="52">
        <v>1400</v>
      </c>
      <c r="R28" s="52">
        <v>2360</v>
      </c>
      <c r="S28" s="52">
        <v>3770</v>
      </c>
      <c r="T28" s="52">
        <v>3521</v>
      </c>
      <c r="U28" s="52">
        <v>5042</v>
      </c>
      <c r="V28" s="52">
        <v>6971</v>
      </c>
      <c r="W28" s="52">
        <v>9240</v>
      </c>
      <c r="DA28" s="63" t="s">
        <v>1171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175</v>
      </c>
      <c r="B30" s="52"/>
      <c r="C30" s="52">
        <v>317761</v>
      </c>
      <c r="D30" s="52">
        <v>318286</v>
      </c>
      <c r="E30" s="52">
        <v>322024</v>
      </c>
      <c r="F30" s="52">
        <v>332469</v>
      </c>
      <c r="G30" s="52">
        <v>353519</v>
      </c>
      <c r="H30" s="52">
        <v>389454</v>
      </c>
      <c r="I30" s="52">
        <v>254293</v>
      </c>
      <c r="J30" s="52">
        <v>260675</v>
      </c>
      <c r="K30" s="52">
        <v>311134</v>
      </c>
      <c r="L30" s="52">
        <v>338924</v>
      </c>
      <c r="M30" s="52">
        <v>364711</v>
      </c>
      <c r="N30" s="52">
        <v>385309</v>
      </c>
      <c r="O30" s="52">
        <v>371313</v>
      </c>
      <c r="P30" s="52">
        <v>254874</v>
      </c>
      <c r="Q30" s="52">
        <v>292772</v>
      </c>
      <c r="R30" s="52">
        <v>329236</v>
      </c>
      <c r="S30" s="52">
        <v>375688</v>
      </c>
      <c r="T30" s="52">
        <v>397908</v>
      </c>
      <c r="U30" s="52">
        <v>411212</v>
      </c>
      <c r="V30" s="52">
        <v>405887</v>
      </c>
      <c r="W30" s="52">
        <v>385622</v>
      </c>
      <c r="DA30" s="63" t="s">
        <v>1172</v>
      </c>
    </row>
    <row r="31" spans="1:105" ht="12" customHeight="1" x14ac:dyDescent="0.25">
      <c r="A31" s="109" t="s">
        <v>120</v>
      </c>
      <c r="B31" s="36"/>
      <c r="C31" s="36">
        <v>22055</v>
      </c>
      <c r="D31" s="36">
        <v>22088</v>
      </c>
      <c r="E31" s="36">
        <v>22330</v>
      </c>
      <c r="F31" s="36">
        <v>22980</v>
      </c>
      <c r="G31" s="36">
        <v>24249</v>
      </c>
      <c r="H31" s="36">
        <v>26339</v>
      </c>
      <c r="I31" s="36">
        <v>16243</v>
      </c>
      <c r="J31" s="36">
        <v>11878</v>
      </c>
      <c r="K31" s="36">
        <v>17905</v>
      </c>
      <c r="L31" s="36">
        <v>18284</v>
      </c>
      <c r="M31" s="36">
        <v>18920</v>
      </c>
      <c r="N31" s="36">
        <v>19210</v>
      </c>
      <c r="O31" s="36">
        <v>20323</v>
      </c>
      <c r="P31" s="36">
        <v>20898</v>
      </c>
      <c r="Q31" s="36">
        <v>18820</v>
      </c>
      <c r="R31" s="36">
        <v>18498</v>
      </c>
      <c r="S31" s="36">
        <v>20216</v>
      </c>
      <c r="T31" s="36">
        <v>20416</v>
      </c>
      <c r="U31" s="36">
        <v>21692</v>
      </c>
      <c r="V31" s="36">
        <v>21851</v>
      </c>
      <c r="W31" s="36">
        <v>22319</v>
      </c>
      <c r="DA31" s="60" t="s">
        <v>1173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1252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206</v>
      </c>
      <c r="B35" s="52"/>
      <c r="C35" s="52">
        <v>117054</v>
      </c>
      <c r="D35" s="52">
        <v>144004</v>
      </c>
      <c r="E35" s="52">
        <v>177243</v>
      </c>
      <c r="F35" s="52">
        <v>195257</v>
      </c>
      <c r="G35" s="52">
        <v>218656</v>
      </c>
      <c r="H35" s="52">
        <v>189242</v>
      </c>
      <c r="I35" s="52">
        <v>198001</v>
      </c>
      <c r="J35" s="52">
        <v>181721</v>
      </c>
      <c r="K35" s="52">
        <v>205066</v>
      </c>
      <c r="L35" s="52">
        <v>216331</v>
      </c>
      <c r="M35" s="52">
        <v>252239</v>
      </c>
      <c r="N35" s="52">
        <v>276202</v>
      </c>
      <c r="O35" s="52">
        <v>265344</v>
      </c>
      <c r="P35" s="52">
        <v>136583</v>
      </c>
      <c r="Q35" s="52">
        <v>174554</v>
      </c>
      <c r="R35" s="52">
        <v>189659</v>
      </c>
      <c r="S35" s="52">
        <v>210393</v>
      </c>
      <c r="T35" s="52">
        <v>212576</v>
      </c>
      <c r="U35" s="52">
        <v>269342</v>
      </c>
      <c r="V35" s="52">
        <v>378736</v>
      </c>
      <c r="W35" s="52">
        <v>333675</v>
      </c>
      <c r="DA35" s="63" t="s">
        <v>1253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244</v>
      </c>
      <c r="D37" s="52">
        <v>257</v>
      </c>
      <c r="E37" s="52">
        <v>306</v>
      </c>
      <c r="F37" s="52">
        <v>556</v>
      </c>
      <c r="G37" s="52">
        <v>446</v>
      </c>
      <c r="H37" s="52">
        <v>599</v>
      </c>
      <c r="I37" s="52">
        <v>1749</v>
      </c>
      <c r="J37" s="52">
        <v>1919</v>
      </c>
      <c r="K37" s="52">
        <v>2037</v>
      </c>
      <c r="L37" s="52">
        <v>1265</v>
      </c>
      <c r="M37" s="52">
        <v>2834</v>
      </c>
      <c r="N37" s="52">
        <v>3084</v>
      </c>
      <c r="O37" s="52">
        <v>4907</v>
      </c>
      <c r="P37" s="52">
        <v>9518</v>
      </c>
      <c r="Q37" s="52">
        <v>13322</v>
      </c>
      <c r="R37" s="52">
        <v>16880</v>
      </c>
      <c r="S37" s="52">
        <v>12771</v>
      </c>
      <c r="T37" s="52">
        <v>13828</v>
      </c>
      <c r="U37" s="52">
        <v>14813</v>
      </c>
      <c r="V37" s="52">
        <v>21760</v>
      </c>
      <c r="W37" s="52">
        <v>18226</v>
      </c>
      <c r="DA37" s="63" t="s">
        <v>1254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134</v>
      </c>
      <c r="B39" s="52"/>
      <c r="C39" s="52">
        <v>113425</v>
      </c>
      <c r="D39" s="52">
        <v>145130</v>
      </c>
      <c r="E39" s="52">
        <v>172674</v>
      </c>
      <c r="F39" s="52">
        <v>192390</v>
      </c>
      <c r="G39" s="52">
        <v>213518</v>
      </c>
      <c r="H39" s="52">
        <v>183222</v>
      </c>
      <c r="I39" s="52">
        <v>192010</v>
      </c>
      <c r="J39" s="52">
        <v>180844</v>
      </c>
      <c r="K39" s="52">
        <v>200705</v>
      </c>
      <c r="L39" s="52">
        <v>214277</v>
      </c>
      <c r="M39" s="52">
        <v>248854</v>
      </c>
      <c r="N39" s="52">
        <v>272521</v>
      </c>
      <c r="O39" s="52">
        <v>258894</v>
      </c>
      <c r="P39" s="52">
        <v>130722</v>
      </c>
      <c r="Q39" s="52">
        <v>168726</v>
      </c>
      <c r="R39" s="52">
        <v>183843</v>
      </c>
      <c r="S39" s="52">
        <v>206470</v>
      </c>
      <c r="T39" s="52">
        <v>207470</v>
      </c>
      <c r="U39" s="52">
        <v>260438</v>
      </c>
      <c r="V39" s="52">
        <v>365902</v>
      </c>
      <c r="W39" s="52">
        <v>318327</v>
      </c>
      <c r="DA39" s="63" t="s">
        <v>1255</v>
      </c>
    </row>
    <row r="40" spans="1:105" ht="12" customHeight="1" x14ac:dyDescent="0.25">
      <c r="A40" s="97" t="s">
        <v>133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2772</v>
      </c>
      <c r="L40" s="52">
        <v>312</v>
      </c>
      <c r="M40" s="52">
        <v>634</v>
      </c>
      <c r="N40" s="52">
        <v>687</v>
      </c>
      <c r="O40" s="52">
        <v>3608</v>
      </c>
      <c r="P40" s="52">
        <v>3900</v>
      </c>
      <c r="Q40" s="52">
        <v>3684</v>
      </c>
      <c r="R40" s="52">
        <v>3624</v>
      </c>
      <c r="S40" s="52">
        <v>1685</v>
      </c>
      <c r="T40" s="52">
        <v>4608</v>
      </c>
      <c r="U40" s="52">
        <v>4528</v>
      </c>
      <c r="V40" s="52">
        <v>6643</v>
      </c>
      <c r="W40" s="52">
        <v>9550</v>
      </c>
      <c r="DA40" s="63" t="s">
        <v>1256</v>
      </c>
    </row>
    <row r="41" spans="1:105" ht="12" customHeight="1" x14ac:dyDescent="0.25">
      <c r="A41" s="97" t="s">
        <v>122</v>
      </c>
      <c r="B41" s="52"/>
      <c r="C41" s="52">
        <v>9602</v>
      </c>
      <c r="D41" s="52">
        <v>4866</v>
      </c>
      <c r="E41" s="52">
        <v>10677</v>
      </c>
      <c r="F41" s="52">
        <v>9266</v>
      </c>
      <c r="G41" s="52">
        <v>12113</v>
      </c>
      <c r="H41" s="52">
        <v>13963</v>
      </c>
      <c r="I41" s="52">
        <v>9143</v>
      </c>
      <c r="J41" s="52">
        <v>6003</v>
      </c>
      <c r="K41" s="52">
        <v>4241</v>
      </c>
      <c r="L41" s="52">
        <v>8365</v>
      </c>
      <c r="M41" s="52">
        <v>10702</v>
      </c>
      <c r="N41" s="52">
        <v>10224</v>
      </c>
      <c r="O41" s="52">
        <v>1404</v>
      </c>
      <c r="P41" s="52">
        <v>1271</v>
      </c>
      <c r="Q41" s="52">
        <v>1730</v>
      </c>
      <c r="R41" s="52">
        <v>3504</v>
      </c>
      <c r="S41" s="52">
        <v>7041</v>
      </c>
      <c r="T41" s="52">
        <v>0</v>
      </c>
      <c r="U41" s="52">
        <v>2631</v>
      </c>
      <c r="V41" s="52">
        <v>0</v>
      </c>
      <c r="W41" s="52">
        <v>1626</v>
      </c>
      <c r="DA41" s="63" t="s">
        <v>1257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0</v>
      </c>
      <c r="E42" s="52">
        <v>0</v>
      </c>
      <c r="F42" s="52">
        <v>0</v>
      </c>
      <c r="G42" s="52">
        <v>0</v>
      </c>
      <c r="H42" s="52">
        <v>0</v>
      </c>
      <c r="I42" s="52">
        <v>0</v>
      </c>
      <c r="J42" s="52">
        <v>0</v>
      </c>
      <c r="K42" s="52">
        <v>5167</v>
      </c>
      <c r="L42" s="52">
        <v>1104</v>
      </c>
      <c r="M42" s="52">
        <v>1430</v>
      </c>
      <c r="N42" s="52">
        <v>2048</v>
      </c>
      <c r="O42" s="52">
        <v>11140</v>
      </c>
      <c r="P42" s="52">
        <v>9817</v>
      </c>
      <c r="Q42" s="52">
        <v>8170</v>
      </c>
      <c r="R42" s="52">
        <v>6566</v>
      </c>
      <c r="S42" s="52">
        <v>4459</v>
      </c>
      <c r="T42" s="52">
        <v>10279</v>
      </c>
      <c r="U42" s="52">
        <v>12170</v>
      </c>
      <c r="V42" s="52">
        <v>16420</v>
      </c>
      <c r="W42" s="52">
        <v>14071</v>
      </c>
      <c r="DA42" s="63" t="s">
        <v>1258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175</v>
      </c>
      <c r="B44" s="52"/>
      <c r="C44" s="52">
        <v>269334</v>
      </c>
      <c r="D44" s="52">
        <v>297218</v>
      </c>
      <c r="E44" s="52">
        <v>333205</v>
      </c>
      <c r="F44" s="52">
        <v>363486</v>
      </c>
      <c r="G44" s="52">
        <v>405733</v>
      </c>
      <c r="H44" s="52">
        <v>405358</v>
      </c>
      <c r="I44" s="52">
        <v>270818</v>
      </c>
      <c r="J44" s="52">
        <v>256679</v>
      </c>
      <c r="K44" s="52">
        <v>324763</v>
      </c>
      <c r="L44" s="52">
        <v>357494</v>
      </c>
      <c r="M44" s="52">
        <v>405087</v>
      </c>
      <c r="N44" s="52">
        <v>436585</v>
      </c>
      <c r="O44" s="52">
        <v>428120</v>
      </c>
      <c r="P44" s="52">
        <v>297651</v>
      </c>
      <c r="Q44" s="52">
        <v>350175</v>
      </c>
      <c r="R44" s="52">
        <v>373107</v>
      </c>
      <c r="S44" s="52">
        <v>407227</v>
      </c>
      <c r="T44" s="52">
        <v>419496</v>
      </c>
      <c r="U44" s="52">
        <v>475460</v>
      </c>
      <c r="V44" s="52">
        <v>575439</v>
      </c>
      <c r="W44" s="52">
        <v>465858</v>
      </c>
      <c r="DA44" s="63" t="s">
        <v>1259</v>
      </c>
    </row>
    <row r="45" spans="1:105" ht="12" customHeight="1" x14ac:dyDescent="0.25">
      <c r="A45" s="109" t="s">
        <v>120</v>
      </c>
      <c r="B45" s="36"/>
      <c r="C45" s="36">
        <v>17628</v>
      </c>
      <c r="D45" s="36">
        <v>17225</v>
      </c>
      <c r="E45" s="36">
        <v>18248</v>
      </c>
      <c r="F45" s="36">
        <v>16479</v>
      </c>
      <c r="G45" s="36">
        <v>18710</v>
      </c>
      <c r="H45" s="36">
        <v>25514</v>
      </c>
      <c r="I45" s="36">
        <v>20141</v>
      </c>
      <c r="J45" s="36">
        <v>15071</v>
      </c>
      <c r="K45" s="36">
        <v>20054</v>
      </c>
      <c r="L45" s="36">
        <v>17923</v>
      </c>
      <c r="M45" s="36">
        <v>21419</v>
      </c>
      <c r="N45" s="36">
        <v>20839</v>
      </c>
      <c r="O45" s="36">
        <v>22533</v>
      </c>
      <c r="P45" s="36">
        <v>23814</v>
      </c>
      <c r="Q45" s="36">
        <v>20774</v>
      </c>
      <c r="R45" s="36">
        <v>20711</v>
      </c>
      <c r="S45" s="36">
        <v>22776</v>
      </c>
      <c r="T45" s="36">
        <v>21148</v>
      </c>
      <c r="U45" s="36">
        <v>25969</v>
      </c>
      <c r="V45" s="36">
        <v>24803</v>
      </c>
      <c r="W45" s="36">
        <v>66853</v>
      </c>
      <c r="DA45" s="60" t="s">
        <v>1260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1339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206</v>
      </c>
      <c r="B49" s="52"/>
      <c r="C49" s="52">
        <v>42324</v>
      </c>
      <c r="D49" s="52">
        <v>52322</v>
      </c>
      <c r="E49" s="52">
        <v>64278</v>
      </c>
      <c r="F49" s="52">
        <v>70753</v>
      </c>
      <c r="G49" s="52">
        <v>79201</v>
      </c>
      <c r="H49" s="52">
        <v>59103</v>
      </c>
      <c r="I49" s="52">
        <v>61500</v>
      </c>
      <c r="J49" s="52">
        <v>52905</v>
      </c>
      <c r="K49" s="52">
        <v>58862</v>
      </c>
      <c r="L49" s="52">
        <v>57539</v>
      </c>
      <c r="M49" s="52">
        <v>65121</v>
      </c>
      <c r="N49" s="52">
        <v>80662</v>
      </c>
      <c r="O49" s="52">
        <v>69074</v>
      </c>
      <c r="P49" s="52">
        <v>79508</v>
      </c>
      <c r="Q49" s="52">
        <v>81855</v>
      </c>
      <c r="R49" s="52">
        <v>75342</v>
      </c>
      <c r="S49" s="52">
        <v>65431</v>
      </c>
      <c r="T49" s="52">
        <v>68206</v>
      </c>
      <c r="U49" s="52">
        <v>88877</v>
      </c>
      <c r="V49" s="52">
        <v>125280</v>
      </c>
      <c r="W49" s="52">
        <v>128986</v>
      </c>
      <c r="DA49" s="63" t="s">
        <v>1340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13</v>
      </c>
      <c r="D51" s="52">
        <v>27</v>
      </c>
      <c r="E51" s="52">
        <v>111</v>
      </c>
      <c r="F51" s="52">
        <v>261</v>
      </c>
      <c r="G51" s="52">
        <v>134</v>
      </c>
      <c r="H51" s="52">
        <v>180</v>
      </c>
      <c r="I51" s="52">
        <v>549</v>
      </c>
      <c r="J51" s="52">
        <v>676</v>
      </c>
      <c r="K51" s="52">
        <v>973</v>
      </c>
      <c r="L51" s="52">
        <v>550</v>
      </c>
      <c r="M51" s="52">
        <v>1469</v>
      </c>
      <c r="N51" s="52">
        <v>1454</v>
      </c>
      <c r="O51" s="52">
        <v>2294</v>
      </c>
      <c r="P51" s="52">
        <v>3976</v>
      </c>
      <c r="Q51" s="52">
        <v>5804</v>
      </c>
      <c r="R51" s="52">
        <v>7407</v>
      </c>
      <c r="S51" s="52">
        <v>5394</v>
      </c>
      <c r="T51" s="52">
        <v>5698</v>
      </c>
      <c r="U51" s="52">
        <v>5737</v>
      </c>
      <c r="V51" s="52">
        <v>9233</v>
      </c>
      <c r="W51" s="52">
        <v>4662</v>
      </c>
      <c r="DA51" s="63" t="s">
        <v>1341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134</v>
      </c>
      <c r="B53" s="52"/>
      <c r="C53" s="52">
        <v>38852</v>
      </c>
      <c r="D53" s="52">
        <v>50554</v>
      </c>
      <c r="E53" s="52">
        <v>60406</v>
      </c>
      <c r="F53" s="52">
        <v>67395</v>
      </c>
      <c r="G53" s="52">
        <v>74813</v>
      </c>
      <c r="H53" s="52">
        <v>54742</v>
      </c>
      <c r="I53" s="52">
        <v>58660</v>
      </c>
      <c r="J53" s="52">
        <v>51157</v>
      </c>
      <c r="K53" s="52">
        <v>55397</v>
      </c>
      <c r="L53" s="52">
        <v>54940</v>
      </c>
      <c r="M53" s="52">
        <v>61831</v>
      </c>
      <c r="N53" s="52">
        <v>76884</v>
      </c>
      <c r="O53" s="52">
        <v>64904</v>
      </c>
      <c r="P53" s="52">
        <v>70935</v>
      </c>
      <c r="Q53" s="52">
        <v>75561</v>
      </c>
      <c r="R53" s="52">
        <v>69959</v>
      </c>
      <c r="S53" s="52">
        <v>61352</v>
      </c>
      <c r="T53" s="52">
        <v>63495</v>
      </c>
      <c r="U53" s="52">
        <v>82556</v>
      </c>
      <c r="V53" s="52">
        <v>117710</v>
      </c>
      <c r="W53" s="52">
        <v>119334</v>
      </c>
      <c r="DA53" s="63" t="s">
        <v>1342</v>
      </c>
    </row>
    <row r="54" spans="1:105" ht="12" customHeight="1" x14ac:dyDescent="0.25">
      <c r="A54" s="108" t="s">
        <v>133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765</v>
      </c>
      <c r="L54" s="52">
        <v>81</v>
      </c>
      <c r="M54" s="52">
        <v>158</v>
      </c>
      <c r="N54" s="52">
        <v>194</v>
      </c>
      <c r="O54" s="52">
        <v>905</v>
      </c>
      <c r="P54" s="52">
        <v>2118</v>
      </c>
      <c r="Q54" s="52">
        <v>1653</v>
      </c>
      <c r="R54" s="52">
        <v>1383</v>
      </c>
      <c r="S54" s="52">
        <v>503</v>
      </c>
      <c r="T54" s="52">
        <v>1413</v>
      </c>
      <c r="U54" s="52">
        <v>1437</v>
      </c>
      <c r="V54" s="52">
        <v>2139</v>
      </c>
      <c r="W54" s="52">
        <v>3584</v>
      </c>
      <c r="DA54" s="63" t="s">
        <v>1343</v>
      </c>
    </row>
    <row r="55" spans="1:105" ht="12" customHeight="1" x14ac:dyDescent="0.25">
      <c r="A55" s="108" t="s">
        <v>122</v>
      </c>
      <c r="B55" s="52"/>
      <c r="C55" s="52">
        <v>3472</v>
      </c>
      <c r="D55" s="52">
        <v>1768</v>
      </c>
      <c r="E55" s="52">
        <v>3872</v>
      </c>
      <c r="F55" s="52">
        <v>3358</v>
      </c>
      <c r="G55" s="52">
        <v>4388</v>
      </c>
      <c r="H55" s="52">
        <v>4361</v>
      </c>
      <c r="I55" s="52">
        <v>2840</v>
      </c>
      <c r="J55" s="52">
        <v>1748</v>
      </c>
      <c r="K55" s="52">
        <v>1217</v>
      </c>
      <c r="L55" s="52">
        <v>2224</v>
      </c>
      <c r="M55" s="52">
        <v>2763</v>
      </c>
      <c r="N55" s="52">
        <v>2986</v>
      </c>
      <c r="O55" s="52">
        <v>365</v>
      </c>
      <c r="P55" s="52">
        <v>741</v>
      </c>
      <c r="Q55" s="52">
        <v>811</v>
      </c>
      <c r="R55" s="52">
        <v>1393</v>
      </c>
      <c r="S55" s="52">
        <v>2189</v>
      </c>
      <c r="T55" s="52">
        <v>0</v>
      </c>
      <c r="U55" s="52">
        <v>868</v>
      </c>
      <c r="V55" s="52">
        <v>0</v>
      </c>
      <c r="W55" s="52">
        <v>629</v>
      </c>
      <c r="DA55" s="63" t="s">
        <v>1344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1483</v>
      </c>
      <c r="L56" s="52">
        <v>294</v>
      </c>
      <c r="M56" s="52">
        <v>369</v>
      </c>
      <c r="N56" s="52">
        <v>598</v>
      </c>
      <c r="O56" s="52">
        <v>2900</v>
      </c>
      <c r="P56" s="52">
        <v>5714</v>
      </c>
      <c r="Q56" s="52">
        <v>3830</v>
      </c>
      <c r="R56" s="52">
        <v>2607</v>
      </c>
      <c r="S56" s="52">
        <v>1387</v>
      </c>
      <c r="T56" s="52">
        <v>3298</v>
      </c>
      <c r="U56" s="52">
        <v>4016</v>
      </c>
      <c r="V56" s="52">
        <v>5431</v>
      </c>
      <c r="W56" s="52">
        <v>5439</v>
      </c>
      <c r="DA56" s="63" t="s">
        <v>1345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175</v>
      </c>
      <c r="B58" s="52"/>
      <c r="C58" s="52">
        <v>35950</v>
      </c>
      <c r="D58" s="52">
        <v>46063</v>
      </c>
      <c r="E58" s="52">
        <v>57660</v>
      </c>
      <c r="F58" s="52">
        <v>64781</v>
      </c>
      <c r="G58" s="52">
        <v>72424</v>
      </c>
      <c r="H58" s="52">
        <v>51135</v>
      </c>
      <c r="I58" s="52">
        <v>55419</v>
      </c>
      <c r="J58" s="52">
        <v>49023</v>
      </c>
      <c r="K58" s="52">
        <v>54126</v>
      </c>
      <c r="L58" s="52">
        <v>53625</v>
      </c>
      <c r="M58" s="52">
        <v>60468</v>
      </c>
      <c r="N58" s="52">
        <v>75491</v>
      </c>
      <c r="O58" s="52">
        <v>64203</v>
      </c>
      <c r="P58" s="52">
        <v>70670</v>
      </c>
      <c r="Q58" s="52">
        <v>74878</v>
      </c>
      <c r="R58" s="52">
        <v>69213</v>
      </c>
      <c r="S58" s="52">
        <v>60012</v>
      </c>
      <c r="T58" s="52">
        <v>63067</v>
      </c>
      <c r="U58" s="52">
        <v>82019</v>
      </c>
      <c r="V58" s="52">
        <v>118167</v>
      </c>
      <c r="W58" s="52">
        <v>107551</v>
      </c>
      <c r="DA58" s="63" t="s">
        <v>1346</v>
      </c>
    </row>
    <row r="59" spans="1:105" ht="12" customHeight="1" x14ac:dyDescent="0.25">
      <c r="A59" s="115" t="s">
        <v>120</v>
      </c>
      <c r="B59" s="36"/>
      <c r="C59" s="36">
        <v>6374</v>
      </c>
      <c r="D59" s="36">
        <v>6259</v>
      </c>
      <c r="E59" s="36">
        <v>6618</v>
      </c>
      <c r="F59" s="36">
        <v>5972</v>
      </c>
      <c r="G59" s="36">
        <v>6777</v>
      </c>
      <c r="H59" s="36">
        <v>7968</v>
      </c>
      <c r="I59" s="36">
        <v>6081</v>
      </c>
      <c r="J59" s="36">
        <v>3882</v>
      </c>
      <c r="K59" s="36">
        <v>4736</v>
      </c>
      <c r="L59" s="36">
        <v>3914</v>
      </c>
      <c r="M59" s="36">
        <v>4653</v>
      </c>
      <c r="N59" s="36">
        <v>5171</v>
      </c>
      <c r="O59" s="36">
        <v>4871</v>
      </c>
      <c r="P59" s="36">
        <v>8838</v>
      </c>
      <c r="Q59" s="36">
        <v>6977</v>
      </c>
      <c r="R59" s="36">
        <v>6129</v>
      </c>
      <c r="S59" s="36">
        <v>5419</v>
      </c>
      <c r="T59" s="36">
        <v>5139</v>
      </c>
      <c r="U59" s="36">
        <v>6858</v>
      </c>
      <c r="V59" s="36">
        <v>7113</v>
      </c>
      <c r="W59" s="36">
        <v>21435</v>
      </c>
      <c r="DA59" s="60" t="s">
        <v>1347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1426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206</v>
      </c>
      <c r="B63" s="52"/>
      <c r="C63" s="52">
        <v>74730</v>
      </c>
      <c r="D63" s="52">
        <v>91682</v>
      </c>
      <c r="E63" s="52">
        <v>112965</v>
      </c>
      <c r="F63" s="52">
        <v>124504</v>
      </c>
      <c r="G63" s="52">
        <v>139455</v>
      </c>
      <c r="H63" s="52">
        <v>130139</v>
      </c>
      <c r="I63" s="52">
        <v>136501</v>
      </c>
      <c r="J63" s="52">
        <v>128816</v>
      </c>
      <c r="K63" s="52">
        <v>146204</v>
      </c>
      <c r="L63" s="52">
        <v>158792</v>
      </c>
      <c r="M63" s="52">
        <v>187118</v>
      </c>
      <c r="N63" s="52">
        <v>195540</v>
      </c>
      <c r="O63" s="52">
        <v>196270</v>
      </c>
      <c r="P63" s="52">
        <v>57075</v>
      </c>
      <c r="Q63" s="52">
        <v>92699</v>
      </c>
      <c r="R63" s="52">
        <v>114317</v>
      </c>
      <c r="S63" s="52">
        <v>144962</v>
      </c>
      <c r="T63" s="52">
        <v>144370</v>
      </c>
      <c r="U63" s="52">
        <v>180465</v>
      </c>
      <c r="V63" s="52">
        <v>253456</v>
      </c>
      <c r="W63" s="52">
        <v>204689</v>
      </c>
      <c r="DA63" s="63" t="s">
        <v>1427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231</v>
      </c>
      <c r="D65" s="52">
        <v>230</v>
      </c>
      <c r="E65" s="52">
        <v>195</v>
      </c>
      <c r="F65" s="52">
        <v>295</v>
      </c>
      <c r="G65" s="52">
        <v>312</v>
      </c>
      <c r="H65" s="52">
        <v>419</v>
      </c>
      <c r="I65" s="52">
        <v>1200</v>
      </c>
      <c r="J65" s="52">
        <v>1243</v>
      </c>
      <c r="K65" s="52">
        <v>1064</v>
      </c>
      <c r="L65" s="52">
        <v>715</v>
      </c>
      <c r="M65" s="52">
        <v>1365</v>
      </c>
      <c r="N65" s="52">
        <v>1630</v>
      </c>
      <c r="O65" s="52">
        <v>2613</v>
      </c>
      <c r="P65" s="52">
        <v>5542</v>
      </c>
      <c r="Q65" s="52">
        <v>7518</v>
      </c>
      <c r="R65" s="52">
        <v>9473</v>
      </c>
      <c r="S65" s="52">
        <v>7377</v>
      </c>
      <c r="T65" s="52">
        <v>8130</v>
      </c>
      <c r="U65" s="52">
        <v>9076</v>
      </c>
      <c r="V65" s="52">
        <v>12527</v>
      </c>
      <c r="W65" s="52">
        <v>13564</v>
      </c>
      <c r="DA65" s="63" t="s">
        <v>1428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134</v>
      </c>
      <c r="B67" s="52"/>
      <c r="C67" s="52">
        <f t="shared" ref="C67:Q67" si="0">C39-C53</f>
        <v>74573</v>
      </c>
      <c r="D67" s="52">
        <f t="shared" si="0"/>
        <v>94576</v>
      </c>
      <c r="E67" s="52">
        <f t="shared" si="0"/>
        <v>112268</v>
      </c>
      <c r="F67" s="52">
        <f t="shared" si="0"/>
        <v>124995</v>
      </c>
      <c r="G67" s="52">
        <f t="shared" si="0"/>
        <v>138705</v>
      </c>
      <c r="H67" s="52">
        <f t="shared" si="0"/>
        <v>128480</v>
      </c>
      <c r="I67" s="52">
        <f t="shared" si="0"/>
        <v>133350</v>
      </c>
      <c r="J67" s="52">
        <f t="shared" si="0"/>
        <v>129687</v>
      </c>
      <c r="K67" s="52">
        <f t="shared" si="0"/>
        <v>145308</v>
      </c>
      <c r="L67" s="52">
        <f t="shared" si="0"/>
        <v>159337</v>
      </c>
      <c r="M67" s="52">
        <f t="shared" si="0"/>
        <v>187023</v>
      </c>
      <c r="N67" s="52">
        <f t="shared" si="0"/>
        <v>195637</v>
      </c>
      <c r="O67" s="52">
        <f t="shared" si="0"/>
        <v>193990</v>
      </c>
      <c r="P67" s="52">
        <f t="shared" si="0"/>
        <v>59787</v>
      </c>
      <c r="Q67" s="52">
        <f t="shared" si="0"/>
        <v>93165</v>
      </c>
      <c r="R67" s="52">
        <f t="shared" ref="R67:V67" si="1">R39-R53</f>
        <v>113884</v>
      </c>
      <c r="S67" s="52">
        <f t="shared" si="1"/>
        <v>145118</v>
      </c>
      <c r="T67" s="52">
        <f t="shared" si="1"/>
        <v>143975</v>
      </c>
      <c r="U67" s="52">
        <f t="shared" si="1"/>
        <v>177882</v>
      </c>
      <c r="V67" s="52">
        <f t="shared" si="1"/>
        <v>248192</v>
      </c>
      <c r="W67" s="52">
        <f t="shared" ref="W67" si="2">W39-W53</f>
        <v>198993</v>
      </c>
      <c r="DA67" s="63" t="s">
        <v>1429</v>
      </c>
    </row>
    <row r="68" spans="1:105" ht="12" customHeight="1" x14ac:dyDescent="0.25">
      <c r="A68" s="108" t="s">
        <v>133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2007</v>
      </c>
      <c r="L68" s="52">
        <f t="shared" si="3"/>
        <v>231</v>
      </c>
      <c r="M68" s="52">
        <f t="shared" si="3"/>
        <v>476</v>
      </c>
      <c r="N68" s="52">
        <f t="shared" si="3"/>
        <v>493</v>
      </c>
      <c r="O68" s="52">
        <f t="shared" si="3"/>
        <v>2703</v>
      </c>
      <c r="P68" s="52">
        <f t="shared" si="3"/>
        <v>1782</v>
      </c>
      <c r="Q68" s="52">
        <f t="shared" si="3"/>
        <v>2031</v>
      </c>
      <c r="R68" s="52">
        <f t="shared" ref="R68:V68" si="4">R40-R54</f>
        <v>2241</v>
      </c>
      <c r="S68" s="52">
        <f t="shared" si="4"/>
        <v>1182</v>
      </c>
      <c r="T68" s="52">
        <f t="shared" si="4"/>
        <v>3195</v>
      </c>
      <c r="U68" s="52">
        <f t="shared" si="4"/>
        <v>3091</v>
      </c>
      <c r="V68" s="52">
        <f t="shared" si="4"/>
        <v>4504</v>
      </c>
      <c r="W68" s="52">
        <f t="shared" ref="W68" si="5">W40-W54</f>
        <v>5966</v>
      </c>
      <c r="DA68" s="63" t="s">
        <v>1430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6130</v>
      </c>
      <c r="D69" s="52">
        <f t="shared" si="6"/>
        <v>3098</v>
      </c>
      <c r="E69" s="52">
        <f t="shared" si="6"/>
        <v>6805</v>
      </c>
      <c r="F69" s="52">
        <f t="shared" si="6"/>
        <v>5908</v>
      </c>
      <c r="G69" s="52">
        <f t="shared" si="6"/>
        <v>7725</v>
      </c>
      <c r="H69" s="52">
        <f t="shared" si="6"/>
        <v>9602</v>
      </c>
      <c r="I69" s="52">
        <f t="shared" si="6"/>
        <v>6303</v>
      </c>
      <c r="J69" s="52">
        <f t="shared" si="6"/>
        <v>4255</v>
      </c>
      <c r="K69" s="52">
        <f t="shared" si="6"/>
        <v>3024</v>
      </c>
      <c r="L69" s="52">
        <f t="shared" si="6"/>
        <v>6141</v>
      </c>
      <c r="M69" s="52">
        <f t="shared" si="6"/>
        <v>7939</v>
      </c>
      <c r="N69" s="52">
        <f t="shared" si="6"/>
        <v>7238</v>
      </c>
      <c r="O69" s="52">
        <f t="shared" si="6"/>
        <v>1039</v>
      </c>
      <c r="P69" s="52">
        <f t="shared" si="6"/>
        <v>530</v>
      </c>
      <c r="Q69" s="52">
        <f t="shared" si="6"/>
        <v>919</v>
      </c>
      <c r="R69" s="52">
        <f t="shared" ref="R69:V69" si="7">R41-R55</f>
        <v>2111</v>
      </c>
      <c r="S69" s="52">
        <f t="shared" si="7"/>
        <v>4852</v>
      </c>
      <c r="T69" s="52">
        <f t="shared" si="7"/>
        <v>0</v>
      </c>
      <c r="U69" s="52">
        <f t="shared" si="7"/>
        <v>1763</v>
      </c>
      <c r="V69" s="52">
        <f t="shared" si="7"/>
        <v>0</v>
      </c>
      <c r="W69" s="52">
        <f t="shared" ref="W69" si="8">W41-W55</f>
        <v>997</v>
      </c>
      <c r="DA69" s="63" t="s">
        <v>1431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0</v>
      </c>
      <c r="E70" s="52">
        <f t="shared" si="9"/>
        <v>0</v>
      </c>
      <c r="F70" s="52">
        <f t="shared" si="9"/>
        <v>0</v>
      </c>
      <c r="G70" s="52">
        <f t="shared" si="9"/>
        <v>0</v>
      </c>
      <c r="H70" s="52">
        <f t="shared" si="9"/>
        <v>0</v>
      </c>
      <c r="I70" s="52">
        <f t="shared" si="9"/>
        <v>0</v>
      </c>
      <c r="J70" s="52">
        <f t="shared" si="9"/>
        <v>0</v>
      </c>
      <c r="K70" s="52">
        <f t="shared" si="9"/>
        <v>3684</v>
      </c>
      <c r="L70" s="52">
        <f t="shared" si="9"/>
        <v>810</v>
      </c>
      <c r="M70" s="52">
        <f t="shared" si="9"/>
        <v>1061</v>
      </c>
      <c r="N70" s="52">
        <f t="shared" si="9"/>
        <v>1450</v>
      </c>
      <c r="O70" s="52">
        <f t="shared" si="9"/>
        <v>8240</v>
      </c>
      <c r="P70" s="52">
        <f t="shared" si="9"/>
        <v>4103</v>
      </c>
      <c r="Q70" s="52">
        <f t="shared" si="9"/>
        <v>4340</v>
      </c>
      <c r="R70" s="52">
        <f t="shared" ref="R70:V70" si="10">R42-R56</f>
        <v>3959</v>
      </c>
      <c r="S70" s="52">
        <f t="shared" si="10"/>
        <v>3072</v>
      </c>
      <c r="T70" s="52">
        <f t="shared" si="10"/>
        <v>6981</v>
      </c>
      <c r="U70" s="52">
        <f t="shared" si="10"/>
        <v>8154</v>
      </c>
      <c r="V70" s="52">
        <f t="shared" si="10"/>
        <v>10989</v>
      </c>
      <c r="W70" s="52">
        <f t="shared" ref="W70" si="11">W42-W56</f>
        <v>8632</v>
      </c>
      <c r="DA70" s="63" t="s">
        <v>1432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175</v>
      </c>
      <c r="B72" s="52"/>
      <c r="C72" s="52">
        <v>233384</v>
      </c>
      <c r="D72" s="52">
        <v>251155</v>
      </c>
      <c r="E72" s="52">
        <v>275545</v>
      </c>
      <c r="F72" s="52">
        <v>298705</v>
      </c>
      <c r="G72" s="52">
        <v>333309</v>
      </c>
      <c r="H72" s="52">
        <v>354223</v>
      </c>
      <c r="I72" s="52">
        <v>215399</v>
      </c>
      <c r="J72" s="52">
        <v>207656</v>
      </c>
      <c r="K72" s="52">
        <v>270637</v>
      </c>
      <c r="L72" s="52">
        <v>303869</v>
      </c>
      <c r="M72" s="52">
        <v>344619</v>
      </c>
      <c r="N72" s="52">
        <v>361094</v>
      </c>
      <c r="O72" s="52">
        <v>363917</v>
      </c>
      <c r="P72" s="52">
        <v>226981</v>
      </c>
      <c r="Q72" s="52">
        <v>275297</v>
      </c>
      <c r="R72" s="52">
        <v>303894</v>
      </c>
      <c r="S72" s="52">
        <v>347215</v>
      </c>
      <c r="T72" s="52">
        <v>356429</v>
      </c>
      <c r="U72" s="52">
        <v>393441</v>
      </c>
      <c r="V72" s="52">
        <v>457272</v>
      </c>
      <c r="W72" s="52">
        <v>358307</v>
      </c>
      <c r="DA72" s="63" t="s">
        <v>1433</v>
      </c>
    </row>
    <row r="73" spans="1:105" ht="12" customHeight="1" x14ac:dyDescent="0.25">
      <c r="A73" s="115" t="s">
        <v>120</v>
      </c>
      <c r="B73" s="36"/>
      <c r="C73" s="36">
        <v>11254</v>
      </c>
      <c r="D73" s="36">
        <v>10966</v>
      </c>
      <c r="E73" s="36">
        <v>11630</v>
      </c>
      <c r="F73" s="36">
        <v>10507</v>
      </c>
      <c r="G73" s="36">
        <v>11933</v>
      </c>
      <c r="H73" s="36">
        <v>17546</v>
      </c>
      <c r="I73" s="36">
        <v>14060</v>
      </c>
      <c r="J73" s="36">
        <v>11189</v>
      </c>
      <c r="K73" s="36">
        <v>15318</v>
      </c>
      <c r="L73" s="36">
        <v>14009</v>
      </c>
      <c r="M73" s="36">
        <v>16766</v>
      </c>
      <c r="N73" s="36">
        <v>15668</v>
      </c>
      <c r="O73" s="36">
        <v>17662</v>
      </c>
      <c r="P73" s="36">
        <v>14976</v>
      </c>
      <c r="Q73" s="36">
        <v>13797</v>
      </c>
      <c r="R73" s="36">
        <v>14582</v>
      </c>
      <c r="S73" s="36">
        <v>17357</v>
      </c>
      <c r="T73" s="36">
        <v>16009</v>
      </c>
      <c r="U73" s="36">
        <v>19111</v>
      </c>
      <c r="V73" s="36">
        <v>17690</v>
      </c>
      <c r="W73" s="36">
        <v>45418</v>
      </c>
      <c r="DA73" s="60" t="s">
        <v>1434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1513</v>
      </c>
    </row>
    <row r="78" spans="1:105" ht="12.95" customHeight="1" x14ac:dyDescent="0.25">
      <c r="A78" s="127" t="s">
        <v>57</v>
      </c>
      <c r="B78" s="128">
        <f>RES_hhdet_numvin!B63</f>
        <v>0</v>
      </c>
      <c r="C78" s="128">
        <f>RES_hhdet_numvin!C63</f>
        <v>0</v>
      </c>
      <c r="D78" s="128">
        <f>RES_hhdet_numvin!D63</f>
        <v>0</v>
      </c>
      <c r="E78" s="128">
        <f>RES_hhdet_numvin!E63</f>
        <v>0</v>
      </c>
      <c r="F78" s="128">
        <f>RES_hhdet_numvin!F63</f>
        <v>0</v>
      </c>
      <c r="G78" s="128">
        <f>RES_hhdet_numvin!G63</f>
        <v>0</v>
      </c>
      <c r="H78" s="128">
        <f>RES_hhdet_numvin!H63</f>
        <v>0</v>
      </c>
      <c r="I78" s="128">
        <f>RES_hhdet_numvin!I63</f>
        <v>0</v>
      </c>
      <c r="J78" s="128">
        <f>RES_hhdet_numvin!J63</f>
        <v>0</v>
      </c>
      <c r="K78" s="128">
        <f>RES_hhdet_numvin!K63</f>
        <v>0</v>
      </c>
      <c r="L78" s="128">
        <f>RES_hhdet_numvin!L63</f>
        <v>0</v>
      </c>
      <c r="M78" s="128">
        <f>RES_hhdet_numvin!M63</f>
        <v>0</v>
      </c>
      <c r="N78" s="128">
        <f>RES_hhdet_numvin!N63</f>
        <v>0</v>
      </c>
      <c r="O78" s="128">
        <f>RES_hhdet_numvin!O63</f>
        <v>0</v>
      </c>
      <c r="P78" s="128">
        <f>RES_hhdet_numvin!P63</f>
        <v>0</v>
      </c>
      <c r="Q78" s="128">
        <f>RES_hhdet_numvin!Q63</f>
        <v>0</v>
      </c>
      <c r="R78" s="128">
        <f>RES_hhdet_numvin!R63</f>
        <v>0</v>
      </c>
      <c r="S78" s="128">
        <f>RES_hhdet_numvin!S63</f>
        <v>0</v>
      </c>
      <c r="T78" s="128">
        <f>RES_hhdet_numvin!T63</f>
        <v>0</v>
      </c>
      <c r="U78" s="128">
        <f>RES_hhdet_numvin!U63</f>
        <v>0</v>
      </c>
      <c r="V78" s="128">
        <f>RES_hhdet_numvin!V63</f>
        <v>0</v>
      </c>
      <c r="W78" s="128">
        <f>RES_hhdet_numvin!W63</f>
        <v>0</v>
      </c>
      <c r="DA78" s="133"/>
    </row>
    <row r="79" spans="1:105" ht="12" customHeight="1" x14ac:dyDescent="0.25">
      <c r="A79" s="97" t="s">
        <v>206</v>
      </c>
      <c r="B79" s="52">
        <f>RES_hhdet_numvin!B64</f>
        <v>0</v>
      </c>
      <c r="C79" s="52">
        <f>RES_hhdet_numvin!C64</f>
        <v>0</v>
      </c>
      <c r="D79" s="52">
        <f>RES_hhdet_numvin!D64</f>
        <v>0</v>
      </c>
      <c r="E79" s="52">
        <f>RES_hhdet_numvin!E64</f>
        <v>0</v>
      </c>
      <c r="F79" s="52">
        <f>RES_hhdet_numvin!F64</f>
        <v>0</v>
      </c>
      <c r="G79" s="52">
        <f>RES_hhdet_numvin!G64</f>
        <v>0</v>
      </c>
      <c r="H79" s="52">
        <f>RES_hhdet_numvin!H64</f>
        <v>33311</v>
      </c>
      <c r="I79" s="52">
        <f>RES_hhdet_numvin!I64</f>
        <v>65356</v>
      </c>
      <c r="J79" s="52">
        <f>RES_hhdet_numvin!J64</f>
        <v>84251</v>
      </c>
      <c r="K79" s="52">
        <f>RES_hhdet_numvin!K64</f>
        <v>118553</v>
      </c>
      <c r="L79" s="52">
        <f>RES_hhdet_numvin!L64</f>
        <v>146035</v>
      </c>
      <c r="M79" s="52">
        <f>RES_hhdet_numvin!M64</f>
        <v>190657</v>
      </c>
      <c r="N79" s="52">
        <f>RES_hhdet_numvin!N64</f>
        <v>227044</v>
      </c>
      <c r="O79" s="52">
        <f>RES_hhdet_numvin!O64</f>
        <v>232175</v>
      </c>
      <c r="P79" s="52">
        <f>RES_hhdet_numvin!P64</f>
        <v>125145</v>
      </c>
      <c r="Q79" s="52">
        <f>RES_hhdet_numvin!Q64</f>
        <v>165350</v>
      </c>
      <c r="R79" s="52">
        <f>RES_hhdet_numvin!R64</f>
        <v>183871</v>
      </c>
      <c r="S79" s="52">
        <f>RES_hhdet_numvin!S64</f>
        <v>207105</v>
      </c>
      <c r="T79" s="52">
        <f>RES_hhdet_numvin!T64</f>
        <v>211172</v>
      </c>
      <c r="U79" s="52">
        <f>RES_hhdet_numvin!U64</f>
        <v>268815</v>
      </c>
      <c r="V79" s="52">
        <f>RES_hhdet_numvin!V64</f>
        <v>378643</v>
      </c>
      <c r="W79" s="52">
        <f>RES_hhdet_numvin!W64</f>
        <v>333675</v>
      </c>
      <c r="DA79" s="63" t="s">
        <v>1514</v>
      </c>
    </row>
    <row r="80" spans="1:105" ht="12" hidden="1" customHeight="1" x14ac:dyDescent="0.25">
      <c r="A80" s="97" t="s">
        <v>53</v>
      </c>
      <c r="B80" s="138">
        <f>RES_hhdet_numvin!B65</f>
        <v>0</v>
      </c>
      <c r="C80" s="138">
        <f>RES_hhdet_numvin!C65</f>
        <v>0</v>
      </c>
      <c r="D80" s="138">
        <f>RES_hhdet_numvin!D65</f>
        <v>0</v>
      </c>
      <c r="E80" s="138">
        <f>RES_hhdet_numvin!E65</f>
        <v>0</v>
      </c>
      <c r="F80" s="138">
        <f>RES_hhdet_numvin!F65</f>
        <v>0</v>
      </c>
      <c r="G80" s="138">
        <f>RES_hhdet_numvin!G65</f>
        <v>0</v>
      </c>
      <c r="H80" s="138">
        <f>RES_hhdet_numvin!H65</f>
        <v>0</v>
      </c>
      <c r="I80" s="138">
        <f>RES_hhdet_numvin!I65</f>
        <v>0</v>
      </c>
      <c r="J80" s="138">
        <f>RES_hhdet_numvin!J65</f>
        <v>0</v>
      </c>
      <c r="K80" s="138">
        <f>RES_hhdet_numvin!K65</f>
        <v>0</v>
      </c>
      <c r="L80" s="138">
        <f>RES_hhdet_numvin!L65</f>
        <v>0</v>
      </c>
      <c r="M80" s="138">
        <f>RES_hhdet_numvin!M65</f>
        <v>0</v>
      </c>
      <c r="N80" s="138">
        <f>RES_hhdet_numvin!N65</f>
        <v>0</v>
      </c>
      <c r="O80" s="138">
        <f>RES_hhdet_numvin!O65</f>
        <v>0</v>
      </c>
      <c r="P80" s="138">
        <f>RES_hhdet_numvin!P65</f>
        <v>0</v>
      </c>
      <c r="Q80" s="138">
        <f>RES_hhdet_numvin!Q65</f>
        <v>0</v>
      </c>
      <c r="R80" s="138">
        <f>RES_hhdet_numvin!R65</f>
        <v>0</v>
      </c>
      <c r="S80" s="138">
        <f>RES_hhdet_numvin!S65</f>
        <v>0</v>
      </c>
      <c r="T80" s="138">
        <f>RES_hhdet_numvin!T65</f>
        <v>0</v>
      </c>
      <c r="U80" s="138">
        <f>RES_hhdet_numvin!U65</f>
        <v>0</v>
      </c>
      <c r="V80" s="138">
        <f>RES_hhdet_numvin!V65</f>
        <v>0</v>
      </c>
      <c r="W80" s="138">
        <f>RES_hhdet_numvin!W65</f>
        <v>0</v>
      </c>
      <c r="DA80" s="63"/>
    </row>
    <row r="81" spans="1:105" ht="12.95" customHeight="1" x14ac:dyDescent="0.25">
      <c r="A81" s="125" t="s">
        <v>92</v>
      </c>
      <c r="B81" s="150">
        <f>RES_hhdet_numvin!B66</f>
        <v>0</v>
      </c>
      <c r="C81" s="150">
        <f>RES_hhdet_numvin!C66</f>
        <v>0</v>
      </c>
      <c r="D81" s="150">
        <f>RES_hhdet_numvin!D66</f>
        <v>0</v>
      </c>
      <c r="E81" s="150">
        <f>RES_hhdet_numvin!E66</f>
        <v>0</v>
      </c>
      <c r="F81" s="150">
        <f>RES_hhdet_numvin!F66</f>
        <v>0</v>
      </c>
      <c r="G81" s="150">
        <f>RES_hhdet_numvin!G66</f>
        <v>0</v>
      </c>
      <c r="H81" s="150">
        <f>RES_hhdet_numvin!H66</f>
        <v>0</v>
      </c>
      <c r="I81" s="150">
        <f>RES_hhdet_numvin!I66</f>
        <v>0</v>
      </c>
      <c r="J81" s="150">
        <f>RES_hhdet_numvin!J66</f>
        <v>0</v>
      </c>
      <c r="K81" s="150">
        <f>RES_hhdet_numvin!K66</f>
        <v>0</v>
      </c>
      <c r="L81" s="150">
        <f>RES_hhdet_numvin!L66</f>
        <v>0</v>
      </c>
      <c r="M81" s="150">
        <f>RES_hhdet_numvin!M66</f>
        <v>0</v>
      </c>
      <c r="N81" s="150">
        <f>RES_hhdet_numvin!N66</f>
        <v>0</v>
      </c>
      <c r="O81" s="150">
        <f>RES_hhdet_numvin!O66</f>
        <v>0</v>
      </c>
      <c r="P81" s="150">
        <f>RES_hhdet_numvin!P66</f>
        <v>0</v>
      </c>
      <c r="Q81" s="150">
        <f>RES_hhdet_numvin!Q66</f>
        <v>0</v>
      </c>
      <c r="R81" s="150">
        <f>RES_hhdet_numvin!R66</f>
        <v>0</v>
      </c>
      <c r="S81" s="150">
        <f>RES_hhdet_numvin!S66</f>
        <v>0</v>
      </c>
      <c r="T81" s="150">
        <f>RES_hhdet_numvin!T66</f>
        <v>0</v>
      </c>
      <c r="U81" s="150">
        <f>RES_hhdet_numvin!U66</f>
        <v>0</v>
      </c>
      <c r="V81" s="150">
        <f>RES_hhdet_numvin!V66</f>
        <v>0</v>
      </c>
      <c r="W81" s="150">
        <f>RES_hhdet_numvin!W66</f>
        <v>0</v>
      </c>
      <c r="DA81" s="134"/>
    </row>
    <row r="82" spans="1:105" ht="12" customHeight="1" x14ac:dyDescent="0.25">
      <c r="A82" s="97" t="s">
        <v>53</v>
      </c>
      <c r="B82" s="138">
        <f>RES_hhdet_numvin!B67</f>
        <v>0</v>
      </c>
      <c r="C82" s="138">
        <f>RES_hhdet_numvin!C67</f>
        <v>0</v>
      </c>
      <c r="D82" s="138">
        <f>RES_hhdet_numvin!D67</f>
        <v>0</v>
      </c>
      <c r="E82" s="138">
        <f>RES_hhdet_numvin!E67</f>
        <v>0</v>
      </c>
      <c r="F82" s="138">
        <f>RES_hhdet_numvin!F67</f>
        <v>0</v>
      </c>
      <c r="G82" s="138">
        <f>RES_hhdet_numvin!G67</f>
        <v>0</v>
      </c>
      <c r="H82" s="138">
        <f>RES_hhdet_numvin!H67</f>
        <v>0</v>
      </c>
      <c r="I82" s="138">
        <f>RES_hhdet_numvin!I67</f>
        <v>0</v>
      </c>
      <c r="J82" s="138">
        <f>RES_hhdet_numvin!J67</f>
        <v>0</v>
      </c>
      <c r="K82" s="138">
        <f>RES_hhdet_numvin!K67</f>
        <v>0</v>
      </c>
      <c r="L82" s="138">
        <f>RES_hhdet_numvin!L67</f>
        <v>0</v>
      </c>
      <c r="M82" s="138">
        <f>RES_hhdet_numvin!M67</f>
        <v>0</v>
      </c>
      <c r="N82" s="138">
        <f>RES_hhdet_numvin!N67</f>
        <v>0</v>
      </c>
      <c r="O82" s="138">
        <f>RES_hhdet_numvin!O67</f>
        <v>0</v>
      </c>
      <c r="P82" s="138">
        <f>RES_hhdet_numvin!P67</f>
        <v>3080</v>
      </c>
      <c r="Q82" s="138">
        <f>RES_hhdet_numvin!Q67</f>
        <v>7498</v>
      </c>
      <c r="R82" s="138">
        <f>RES_hhdet_numvin!R67</f>
        <v>12476</v>
      </c>
      <c r="S82" s="138">
        <f>RES_hhdet_numvin!S67</f>
        <v>11043</v>
      </c>
      <c r="T82" s="138">
        <f>RES_hhdet_numvin!T67</f>
        <v>13013</v>
      </c>
      <c r="U82" s="138">
        <f>RES_hhdet_numvin!U67</f>
        <v>14524</v>
      </c>
      <c r="V82" s="138">
        <f>RES_hhdet_numvin!V67</f>
        <v>21689</v>
      </c>
      <c r="W82" s="138">
        <f>RES_hhdet_numvin!W67</f>
        <v>18226</v>
      </c>
      <c r="DA82" s="63" t="s">
        <v>1515</v>
      </c>
    </row>
    <row r="83" spans="1:105" ht="12" customHeight="1" x14ac:dyDescent="0.25">
      <c r="A83" s="125" t="s">
        <v>55</v>
      </c>
      <c r="B83" s="150">
        <f>RES_hhdet_numvin!B68</f>
        <v>0</v>
      </c>
      <c r="C83" s="150">
        <f>RES_hhdet_numvin!C68</f>
        <v>0</v>
      </c>
      <c r="D83" s="150">
        <f>RES_hhdet_numvin!D68</f>
        <v>0</v>
      </c>
      <c r="E83" s="150">
        <f>RES_hhdet_numvin!E68</f>
        <v>0</v>
      </c>
      <c r="F83" s="150">
        <f>RES_hhdet_numvin!F68</f>
        <v>0</v>
      </c>
      <c r="G83" s="150">
        <f>RES_hhdet_numvin!G68</f>
        <v>0</v>
      </c>
      <c r="H83" s="150">
        <f>RES_hhdet_numvin!H68</f>
        <v>0</v>
      </c>
      <c r="I83" s="150">
        <f>RES_hhdet_numvin!I68</f>
        <v>0</v>
      </c>
      <c r="J83" s="150">
        <f>RES_hhdet_numvin!J68</f>
        <v>0</v>
      </c>
      <c r="K83" s="150">
        <f>RES_hhdet_numvin!K68</f>
        <v>0</v>
      </c>
      <c r="L83" s="150">
        <f>RES_hhdet_numvin!L68</f>
        <v>0</v>
      </c>
      <c r="M83" s="150">
        <f>RES_hhdet_numvin!M68</f>
        <v>0</v>
      </c>
      <c r="N83" s="150">
        <f>RES_hhdet_numvin!N68</f>
        <v>0</v>
      </c>
      <c r="O83" s="150">
        <f>RES_hhdet_numvin!O68</f>
        <v>0</v>
      </c>
      <c r="P83" s="150">
        <f>RES_hhdet_numvin!P68</f>
        <v>0</v>
      </c>
      <c r="Q83" s="150">
        <f>RES_hhdet_numvin!Q68</f>
        <v>0</v>
      </c>
      <c r="R83" s="150">
        <f>RES_hhdet_numvin!R68</f>
        <v>0</v>
      </c>
      <c r="S83" s="150">
        <f>RES_hhdet_numvin!S68</f>
        <v>0</v>
      </c>
      <c r="T83" s="150">
        <f>RES_hhdet_numvin!T68</f>
        <v>0</v>
      </c>
      <c r="U83" s="150">
        <f>RES_hhdet_numvin!U68</f>
        <v>0</v>
      </c>
      <c r="V83" s="150">
        <f>RES_hhdet_numvin!V68</f>
        <v>0</v>
      </c>
      <c r="W83" s="150">
        <f>RES_hhdet_numvin!W68</f>
        <v>0</v>
      </c>
      <c r="DA83" s="134"/>
    </row>
    <row r="84" spans="1:105" ht="12" customHeight="1" x14ac:dyDescent="0.25">
      <c r="A84" s="97" t="s">
        <v>134</v>
      </c>
      <c r="B84" s="138">
        <f>RES_hhdet_numvin!B69</f>
        <v>0</v>
      </c>
      <c r="C84" s="138">
        <f>RES_hhdet_numvin!C69</f>
        <v>0</v>
      </c>
      <c r="D84" s="138">
        <f>RES_hhdet_numvin!D69</f>
        <v>0</v>
      </c>
      <c r="E84" s="138">
        <f>RES_hhdet_numvin!E69</f>
        <v>0</v>
      </c>
      <c r="F84" s="138">
        <f>RES_hhdet_numvin!F69</f>
        <v>0</v>
      </c>
      <c r="G84" s="138">
        <f>RES_hhdet_numvin!G69</f>
        <v>0</v>
      </c>
      <c r="H84" s="138">
        <f>RES_hhdet_numvin!H69</f>
        <v>25436</v>
      </c>
      <c r="I84" s="138">
        <f>RES_hhdet_numvin!I69</f>
        <v>58729</v>
      </c>
      <c r="J84" s="138">
        <f>RES_hhdet_numvin!J69</f>
        <v>79574</v>
      </c>
      <c r="K84" s="138">
        <f>RES_hhdet_numvin!K69</f>
        <v>109638</v>
      </c>
      <c r="L84" s="138">
        <f>RES_hhdet_numvin!L69</f>
        <v>138601</v>
      </c>
      <c r="M84" s="138">
        <f>RES_hhdet_numvin!M69</f>
        <v>181351</v>
      </c>
      <c r="N84" s="138">
        <f>RES_hhdet_numvin!N69</f>
        <v>218651</v>
      </c>
      <c r="O84" s="138">
        <f>RES_hhdet_numvin!O69</f>
        <v>222776</v>
      </c>
      <c r="P84" s="138">
        <f>RES_hhdet_numvin!P69</f>
        <v>118664</v>
      </c>
      <c r="Q84" s="138">
        <f>RES_hhdet_numvin!Q69</f>
        <v>159567</v>
      </c>
      <c r="R84" s="138">
        <f>RES_hhdet_numvin!R69</f>
        <v>178134</v>
      </c>
      <c r="S84" s="138">
        <f>RES_hhdet_numvin!S69</f>
        <v>203148</v>
      </c>
      <c r="T84" s="138">
        <f>RES_hhdet_numvin!T69</f>
        <v>206055</v>
      </c>
      <c r="U84" s="138">
        <f>RES_hhdet_numvin!U69</f>
        <v>259903</v>
      </c>
      <c r="V84" s="138">
        <f>RES_hhdet_numvin!V69</f>
        <v>365805</v>
      </c>
      <c r="W84" s="138">
        <f>RES_hhdet_numvin!W69</f>
        <v>318327</v>
      </c>
      <c r="DA84" s="63" t="s">
        <v>1516</v>
      </c>
    </row>
    <row r="85" spans="1:105" ht="12" customHeight="1" x14ac:dyDescent="0.25">
      <c r="A85" s="97" t="s">
        <v>133</v>
      </c>
      <c r="B85" s="138">
        <f>RES_hhdet_numvin!B70</f>
        <v>0</v>
      </c>
      <c r="C85" s="138">
        <f>RES_hhdet_numvin!C70</f>
        <v>0</v>
      </c>
      <c r="D85" s="138">
        <f>RES_hhdet_numvin!D70</f>
        <v>0</v>
      </c>
      <c r="E85" s="138">
        <f>RES_hhdet_numvin!E70</f>
        <v>0</v>
      </c>
      <c r="F85" s="138">
        <f>RES_hhdet_numvin!F70</f>
        <v>0</v>
      </c>
      <c r="G85" s="138">
        <f>RES_hhdet_numvin!G70</f>
        <v>0</v>
      </c>
      <c r="H85" s="138">
        <f>RES_hhdet_numvin!H70</f>
        <v>0</v>
      </c>
      <c r="I85" s="138">
        <f>RES_hhdet_numvin!I70</f>
        <v>0</v>
      </c>
      <c r="J85" s="138">
        <f>RES_hhdet_numvin!J70</f>
        <v>0</v>
      </c>
      <c r="K85" s="138">
        <f>RES_hhdet_numvin!K70</f>
        <v>1516</v>
      </c>
      <c r="L85" s="138">
        <f>RES_hhdet_numvin!L70</f>
        <v>203</v>
      </c>
      <c r="M85" s="138">
        <f>RES_hhdet_numvin!M70</f>
        <v>464</v>
      </c>
      <c r="N85" s="138">
        <f>RES_hhdet_numvin!N70</f>
        <v>553</v>
      </c>
      <c r="O85" s="138">
        <f>RES_hhdet_numvin!O70</f>
        <v>3107</v>
      </c>
      <c r="P85" s="138">
        <f>RES_hhdet_numvin!P70</f>
        <v>3543</v>
      </c>
      <c r="Q85" s="138">
        <f>RES_hhdet_numvin!Q70</f>
        <v>3487</v>
      </c>
      <c r="R85" s="138">
        <f>RES_hhdet_numvin!R70</f>
        <v>3515</v>
      </c>
      <c r="S85" s="138">
        <f>RES_hhdet_numvin!S70</f>
        <v>1661</v>
      </c>
      <c r="T85" s="138">
        <f>RES_hhdet_numvin!T70</f>
        <v>4580</v>
      </c>
      <c r="U85" s="138">
        <f>RES_hhdet_numvin!U70</f>
        <v>4521</v>
      </c>
      <c r="V85" s="138">
        <f>RES_hhdet_numvin!V70</f>
        <v>6641</v>
      </c>
      <c r="W85" s="138">
        <f>RES_hhdet_numvin!W70</f>
        <v>9550</v>
      </c>
      <c r="DA85" s="63" t="s">
        <v>1517</v>
      </c>
    </row>
    <row r="86" spans="1:105" ht="12" hidden="1" customHeight="1" x14ac:dyDescent="0.25">
      <c r="A86" s="108" t="s">
        <v>49</v>
      </c>
      <c r="B86" s="138">
        <f>RES_hhdet_numvin!B71</f>
        <v>0</v>
      </c>
      <c r="C86" s="138">
        <f>RES_hhdet_numvin!C71</f>
        <v>0</v>
      </c>
      <c r="D86" s="138">
        <f>RES_hhdet_numvin!D71</f>
        <v>0</v>
      </c>
      <c r="E86" s="138">
        <f>RES_hhdet_numvin!E71</f>
        <v>0</v>
      </c>
      <c r="F86" s="138">
        <f>RES_hhdet_numvin!F71</f>
        <v>0</v>
      </c>
      <c r="G86" s="138">
        <f>RES_hhdet_numvin!G71</f>
        <v>0</v>
      </c>
      <c r="H86" s="138">
        <f>RES_hhdet_numvin!H71</f>
        <v>0</v>
      </c>
      <c r="I86" s="138">
        <f>RES_hhdet_numvin!I71</f>
        <v>0</v>
      </c>
      <c r="J86" s="138">
        <f>RES_hhdet_numvin!J71</f>
        <v>0</v>
      </c>
      <c r="K86" s="138">
        <f>RES_hhdet_numvin!K71</f>
        <v>0</v>
      </c>
      <c r="L86" s="138">
        <f>RES_hhdet_numvin!L71</f>
        <v>0</v>
      </c>
      <c r="M86" s="138">
        <f>RES_hhdet_numvin!M71</f>
        <v>0</v>
      </c>
      <c r="N86" s="138">
        <f>RES_hhdet_numvin!N71</f>
        <v>0</v>
      </c>
      <c r="O86" s="138">
        <f>RES_hhdet_numvin!O71</f>
        <v>0</v>
      </c>
      <c r="P86" s="138">
        <f>RES_hhdet_numvin!P71</f>
        <v>0</v>
      </c>
      <c r="Q86" s="138">
        <f>RES_hhdet_numvin!Q71</f>
        <v>0</v>
      </c>
      <c r="R86" s="138">
        <f>RES_hhdet_numvin!R71</f>
        <v>0</v>
      </c>
      <c r="S86" s="138">
        <f>RES_hhdet_numvin!S71</f>
        <v>0</v>
      </c>
      <c r="T86" s="138">
        <f>RES_hhdet_numvin!T71</f>
        <v>0</v>
      </c>
      <c r="U86" s="138">
        <f>RES_hhdet_numvin!U71</f>
        <v>0</v>
      </c>
      <c r="V86" s="138">
        <f>RES_hhdet_numvin!V71</f>
        <v>0</v>
      </c>
      <c r="W86" s="138">
        <f>RES_hhdet_numvin!W71</f>
        <v>0</v>
      </c>
      <c r="DA86" s="63"/>
    </row>
    <row r="87" spans="1:105" ht="12" hidden="1" customHeight="1" x14ac:dyDescent="0.25">
      <c r="A87" s="108" t="s">
        <v>52</v>
      </c>
      <c r="B87" s="138">
        <f>RES_hhdet_numvin!B72</f>
        <v>0</v>
      </c>
      <c r="C87" s="138">
        <f>RES_hhdet_numvin!C72</f>
        <v>0</v>
      </c>
      <c r="D87" s="138">
        <f>RES_hhdet_numvin!D72</f>
        <v>0</v>
      </c>
      <c r="E87" s="138">
        <f>RES_hhdet_numvin!E72</f>
        <v>0</v>
      </c>
      <c r="F87" s="138">
        <f>RES_hhdet_numvin!F72</f>
        <v>0</v>
      </c>
      <c r="G87" s="138">
        <f>RES_hhdet_numvin!G72</f>
        <v>0</v>
      </c>
      <c r="H87" s="138">
        <f>RES_hhdet_numvin!H72</f>
        <v>0</v>
      </c>
      <c r="I87" s="138">
        <f>RES_hhdet_numvin!I72</f>
        <v>0</v>
      </c>
      <c r="J87" s="138">
        <f>RES_hhdet_numvin!J72</f>
        <v>0</v>
      </c>
      <c r="K87" s="138">
        <f>RES_hhdet_numvin!K72</f>
        <v>0</v>
      </c>
      <c r="L87" s="138">
        <f>RES_hhdet_numvin!L72</f>
        <v>0</v>
      </c>
      <c r="M87" s="138">
        <f>RES_hhdet_numvin!M72</f>
        <v>0</v>
      </c>
      <c r="N87" s="138">
        <f>RES_hhdet_numvin!N72</f>
        <v>0</v>
      </c>
      <c r="O87" s="138">
        <f>RES_hhdet_numvin!O72</f>
        <v>0</v>
      </c>
      <c r="P87" s="138">
        <f>RES_hhdet_numvin!P72</f>
        <v>0</v>
      </c>
      <c r="Q87" s="138">
        <f>RES_hhdet_numvin!Q72</f>
        <v>0</v>
      </c>
      <c r="R87" s="138">
        <f>RES_hhdet_numvin!R72</f>
        <v>0</v>
      </c>
      <c r="S87" s="138">
        <f>RES_hhdet_numvin!S72</f>
        <v>0</v>
      </c>
      <c r="T87" s="138">
        <f>RES_hhdet_numvin!T72</f>
        <v>0</v>
      </c>
      <c r="U87" s="138">
        <f>RES_hhdet_numvin!U72</f>
        <v>0</v>
      </c>
      <c r="V87" s="138">
        <f>RES_hhdet_numvin!V72</f>
        <v>0</v>
      </c>
      <c r="W87" s="138">
        <f>RES_hhdet_numvin!W72</f>
        <v>0</v>
      </c>
      <c r="DA87" s="63"/>
    </row>
    <row r="88" spans="1:105" ht="12" customHeight="1" x14ac:dyDescent="0.25">
      <c r="A88" s="97" t="s">
        <v>122</v>
      </c>
      <c r="B88" s="138">
        <f>RES_hhdet_numvin!B73</f>
        <v>0</v>
      </c>
      <c r="C88" s="138">
        <f>RES_hhdet_numvin!C73</f>
        <v>0</v>
      </c>
      <c r="D88" s="138">
        <f>RES_hhdet_numvin!D73</f>
        <v>0</v>
      </c>
      <c r="E88" s="138">
        <f>RES_hhdet_numvin!E73</f>
        <v>0</v>
      </c>
      <c r="F88" s="138">
        <f>RES_hhdet_numvin!F73</f>
        <v>0</v>
      </c>
      <c r="G88" s="138">
        <f>RES_hhdet_numvin!G73</f>
        <v>0</v>
      </c>
      <c r="H88" s="138">
        <f>RES_hhdet_numvin!H73</f>
        <v>0</v>
      </c>
      <c r="I88" s="138">
        <f>RES_hhdet_numvin!I73</f>
        <v>0</v>
      </c>
      <c r="J88" s="138">
        <f>RES_hhdet_numvin!J73</f>
        <v>0</v>
      </c>
      <c r="K88" s="138">
        <f>RES_hhdet_numvin!K73</f>
        <v>0</v>
      </c>
      <c r="L88" s="138">
        <f>RES_hhdet_numvin!L73</f>
        <v>0</v>
      </c>
      <c r="M88" s="138">
        <f>RES_hhdet_numvin!M73</f>
        <v>0</v>
      </c>
      <c r="N88" s="138">
        <f>RES_hhdet_numvin!N73</f>
        <v>0</v>
      </c>
      <c r="O88" s="138">
        <f>RES_hhdet_numvin!O73</f>
        <v>0</v>
      </c>
      <c r="P88" s="138">
        <f>RES_hhdet_numvin!P73</f>
        <v>420</v>
      </c>
      <c r="Q88" s="138">
        <f>RES_hhdet_numvin!Q73</f>
        <v>999</v>
      </c>
      <c r="R88" s="138">
        <f>RES_hhdet_numvin!R73</f>
        <v>2649</v>
      </c>
      <c r="S88" s="138">
        <f>RES_hhdet_numvin!S73</f>
        <v>6161</v>
      </c>
      <c r="T88" s="138">
        <f>RES_hhdet_numvin!T73</f>
        <v>0</v>
      </c>
      <c r="U88" s="138">
        <f>RES_hhdet_numvin!U73</f>
        <v>2592</v>
      </c>
      <c r="V88" s="138">
        <f>RES_hhdet_numvin!V73</f>
        <v>0</v>
      </c>
      <c r="W88" s="138">
        <f>RES_hhdet_numvin!W73</f>
        <v>1626</v>
      </c>
      <c r="DA88" s="63" t="s">
        <v>1518</v>
      </c>
    </row>
    <row r="89" spans="1:105" ht="12" customHeight="1" x14ac:dyDescent="0.25">
      <c r="A89" s="97" t="s">
        <v>121</v>
      </c>
      <c r="B89" s="138">
        <f>RES_hhdet_numvin!B74</f>
        <v>0</v>
      </c>
      <c r="C89" s="138">
        <f>RES_hhdet_numvin!C74</f>
        <v>0</v>
      </c>
      <c r="D89" s="138">
        <f>RES_hhdet_numvin!D74</f>
        <v>0</v>
      </c>
      <c r="E89" s="138">
        <f>RES_hhdet_numvin!E74</f>
        <v>0</v>
      </c>
      <c r="F89" s="138">
        <f>RES_hhdet_numvin!F74</f>
        <v>0</v>
      </c>
      <c r="G89" s="138">
        <f>RES_hhdet_numvin!G74</f>
        <v>0</v>
      </c>
      <c r="H89" s="138">
        <f>RES_hhdet_numvin!H74</f>
        <v>0</v>
      </c>
      <c r="I89" s="138">
        <f>RES_hhdet_numvin!I74</f>
        <v>0</v>
      </c>
      <c r="J89" s="138">
        <f>RES_hhdet_numvin!J74</f>
        <v>0</v>
      </c>
      <c r="K89" s="138">
        <f>RES_hhdet_numvin!K74</f>
        <v>0</v>
      </c>
      <c r="L89" s="138">
        <f>RES_hhdet_numvin!L74</f>
        <v>0</v>
      </c>
      <c r="M89" s="138">
        <f>RES_hhdet_numvin!M74</f>
        <v>0</v>
      </c>
      <c r="N89" s="138">
        <f>RES_hhdet_numvin!N74</f>
        <v>0</v>
      </c>
      <c r="O89" s="138">
        <f>RES_hhdet_numvin!O74</f>
        <v>0</v>
      </c>
      <c r="P89" s="138">
        <f>RES_hhdet_numvin!P74</f>
        <v>3241</v>
      </c>
      <c r="Q89" s="138">
        <f>RES_hhdet_numvin!Q74</f>
        <v>4725</v>
      </c>
      <c r="R89" s="138">
        <f>RES_hhdet_numvin!R74</f>
        <v>4962</v>
      </c>
      <c r="S89" s="138">
        <f>RES_hhdet_numvin!S74</f>
        <v>3904</v>
      </c>
      <c r="T89" s="138">
        <f>RES_hhdet_numvin!T74</f>
        <v>9737</v>
      </c>
      <c r="U89" s="138">
        <f>RES_hhdet_numvin!U74</f>
        <v>11981</v>
      </c>
      <c r="V89" s="138">
        <f>RES_hhdet_numvin!V74</f>
        <v>16390</v>
      </c>
      <c r="W89" s="138">
        <f>RES_hhdet_numvin!W74</f>
        <v>14071</v>
      </c>
      <c r="DA89" s="63" t="s">
        <v>1519</v>
      </c>
    </row>
    <row r="90" spans="1:105" ht="12" hidden="1" customHeight="1" x14ac:dyDescent="0.25">
      <c r="A90" s="108" t="s">
        <v>53</v>
      </c>
      <c r="B90" s="138">
        <f>RES_hhdet_numvin!B75</f>
        <v>0</v>
      </c>
      <c r="C90" s="138">
        <f>RES_hhdet_numvin!C75</f>
        <v>0</v>
      </c>
      <c r="D90" s="138">
        <f>RES_hhdet_numvin!D75</f>
        <v>0</v>
      </c>
      <c r="E90" s="138">
        <f>RES_hhdet_numvin!E75</f>
        <v>0</v>
      </c>
      <c r="F90" s="138">
        <f>RES_hhdet_numvin!F75</f>
        <v>0</v>
      </c>
      <c r="G90" s="138">
        <f>RES_hhdet_numvin!G75</f>
        <v>0</v>
      </c>
      <c r="H90" s="138">
        <f>RES_hhdet_numvin!H75</f>
        <v>0</v>
      </c>
      <c r="I90" s="138">
        <f>RES_hhdet_numvin!I75</f>
        <v>0</v>
      </c>
      <c r="J90" s="138">
        <f>RES_hhdet_numvin!J75</f>
        <v>0</v>
      </c>
      <c r="K90" s="138">
        <f>RES_hhdet_numvin!K75</f>
        <v>0</v>
      </c>
      <c r="L90" s="138">
        <f>RES_hhdet_numvin!L75</f>
        <v>0</v>
      </c>
      <c r="M90" s="138">
        <f>RES_hhdet_numvin!M75</f>
        <v>0</v>
      </c>
      <c r="N90" s="138">
        <f>RES_hhdet_numvin!N75</f>
        <v>0</v>
      </c>
      <c r="O90" s="138">
        <f>RES_hhdet_numvin!O75</f>
        <v>0</v>
      </c>
      <c r="P90" s="138">
        <f>RES_hhdet_numvin!P75</f>
        <v>0</v>
      </c>
      <c r="Q90" s="138">
        <f>RES_hhdet_numvin!Q75</f>
        <v>0</v>
      </c>
      <c r="R90" s="138">
        <f>RES_hhdet_numvin!R75</f>
        <v>0</v>
      </c>
      <c r="S90" s="138">
        <f>RES_hhdet_numvin!S75</f>
        <v>0</v>
      </c>
      <c r="T90" s="138">
        <f>RES_hhdet_numvin!T75</f>
        <v>0</v>
      </c>
      <c r="U90" s="138">
        <f>RES_hhdet_numvin!U75</f>
        <v>0</v>
      </c>
      <c r="V90" s="138">
        <f>RES_hhdet_numvin!V75</f>
        <v>0</v>
      </c>
      <c r="W90" s="138">
        <f>RES_hhdet_numvin!W75</f>
        <v>0</v>
      </c>
      <c r="DA90" s="63"/>
    </row>
    <row r="91" spans="1:105" ht="12" hidden="1" customHeight="1" x14ac:dyDescent="0.25">
      <c r="A91" s="103" t="s">
        <v>52</v>
      </c>
      <c r="B91" s="148">
        <f>RES_hhdet_numvin!B76</f>
        <v>0</v>
      </c>
      <c r="C91" s="148">
        <f>RES_hhdet_numvin!C76</f>
        <v>0</v>
      </c>
      <c r="D91" s="148">
        <f>RES_hhdet_numvin!D76</f>
        <v>0</v>
      </c>
      <c r="E91" s="148">
        <f>RES_hhdet_numvin!E76</f>
        <v>0</v>
      </c>
      <c r="F91" s="148">
        <f>RES_hhdet_numvin!F76</f>
        <v>0</v>
      </c>
      <c r="G91" s="148">
        <f>RES_hhdet_numvin!G76</f>
        <v>0</v>
      </c>
      <c r="H91" s="148">
        <f>RES_hhdet_numvin!H76</f>
        <v>0</v>
      </c>
      <c r="I91" s="148">
        <f>RES_hhdet_numvin!I76</f>
        <v>0</v>
      </c>
      <c r="J91" s="148">
        <f>RES_hhdet_numvin!J76</f>
        <v>0</v>
      </c>
      <c r="K91" s="148">
        <f>RES_hhdet_numvin!K76</f>
        <v>0</v>
      </c>
      <c r="L91" s="148">
        <f>RES_hhdet_numvin!L76</f>
        <v>0</v>
      </c>
      <c r="M91" s="148">
        <f>RES_hhdet_numvin!M76</f>
        <v>0</v>
      </c>
      <c r="N91" s="148">
        <f>RES_hhdet_numvin!N76</f>
        <v>0</v>
      </c>
      <c r="O91" s="148">
        <f>RES_hhdet_numvin!O76</f>
        <v>0</v>
      </c>
      <c r="P91" s="148">
        <f>RES_hhdet_numvin!P76</f>
        <v>0</v>
      </c>
      <c r="Q91" s="148">
        <f>RES_hhdet_numvin!Q76</f>
        <v>0</v>
      </c>
      <c r="R91" s="148">
        <f>RES_hhdet_numvin!R76</f>
        <v>0</v>
      </c>
      <c r="S91" s="148">
        <f>RES_hhdet_numvin!S76</f>
        <v>0</v>
      </c>
      <c r="T91" s="148">
        <f>RES_hhdet_numvin!T76</f>
        <v>0</v>
      </c>
      <c r="U91" s="148">
        <f>RES_hhdet_numvin!U76</f>
        <v>0</v>
      </c>
      <c r="V91" s="148">
        <f>RES_hhdet_numvin!V76</f>
        <v>0</v>
      </c>
      <c r="W91" s="148">
        <f>RES_hhdet_numvin!W76</f>
        <v>0</v>
      </c>
      <c r="DA91" s="132"/>
    </row>
    <row r="92" spans="1:105" ht="12" customHeight="1" x14ac:dyDescent="0.25">
      <c r="A92" s="125" t="s">
        <v>54</v>
      </c>
      <c r="B92" s="150">
        <f>RES_hhdet_numvin!B77</f>
        <v>0</v>
      </c>
      <c r="C92" s="150">
        <f>RES_hhdet_numvin!C77</f>
        <v>0</v>
      </c>
      <c r="D92" s="150">
        <f>RES_hhdet_numvin!D77</f>
        <v>0</v>
      </c>
      <c r="E92" s="150">
        <f>RES_hhdet_numvin!E77</f>
        <v>0</v>
      </c>
      <c r="F92" s="150">
        <f>RES_hhdet_numvin!F77</f>
        <v>0</v>
      </c>
      <c r="G92" s="150">
        <f>RES_hhdet_numvin!G77</f>
        <v>0</v>
      </c>
      <c r="H92" s="150">
        <f>RES_hhdet_numvin!H77</f>
        <v>0</v>
      </c>
      <c r="I92" s="150">
        <f>RES_hhdet_numvin!I77</f>
        <v>0</v>
      </c>
      <c r="J92" s="150">
        <f>RES_hhdet_numvin!J77</f>
        <v>0</v>
      </c>
      <c r="K92" s="150">
        <f>RES_hhdet_numvin!K77</f>
        <v>0</v>
      </c>
      <c r="L92" s="150">
        <f>RES_hhdet_numvin!L77</f>
        <v>0</v>
      </c>
      <c r="M92" s="150">
        <f>RES_hhdet_numvin!M77</f>
        <v>0</v>
      </c>
      <c r="N92" s="150">
        <f>RES_hhdet_numvin!N77</f>
        <v>0</v>
      </c>
      <c r="O92" s="150">
        <f>RES_hhdet_numvin!O77</f>
        <v>0</v>
      </c>
      <c r="P92" s="150">
        <f>RES_hhdet_numvin!P77</f>
        <v>0</v>
      </c>
      <c r="Q92" s="150">
        <f>RES_hhdet_numvin!Q77</f>
        <v>0</v>
      </c>
      <c r="R92" s="150">
        <f>RES_hhdet_numvin!R77</f>
        <v>0</v>
      </c>
      <c r="S92" s="150">
        <f>RES_hhdet_numvin!S77</f>
        <v>0</v>
      </c>
      <c r="T92" s="150">
        <f>RES_hhdet_numvin!T77</f>
        <v>0</v>
      </c>
      <c r="U92" s="150">
        <f>RES_hhdet_numvin!U77</f>
        <v>0</v>
      </c>
      <c r="V92" s="150">
        <f>RES_hhdet_numvin!V77</f>
        <v>0</v>
      </c>
      <c r="W92" s="150">
        <f>RES_hhdet_numvin!W77</f>
        <v>0</v>
      </c>
      <c r="DA92" s="134"/>
    </row>
    <row r="93" spans="1:105" ht="12" customHeight="1" x14ac:dyDescent="0.25">
      <c r="A93" s="97" t="s">
        <v>175</v>
      </c>
      <c r="B93" s="138">
        <f>RES_hhdet_numvin!B78</f>
        <v>0</v>
      </c>
      <c r="C93" s="138">
        <f>RES_hhdet_numvin!C78</f>
        <v>0</v>
      </c>
      <c r="D93" s="138">
        <f>RES_hhdet_numvin!D78</f>
        <v>0</v>
      </c>
      <c r="E93" s="138">
        <f>RES_hhdet_numvin!E78</f>
        <v>0</v>
      </c>
      <c r="F93" s="138">
        <f>RES_hhdet_numvin!F78</f>
        <v>0</v>
      </c>
      <c r="G93" s="138">
        <f>RES_hhdet_numvin!G78</f>
        <v>0</v>
      </c>
      <c r="H93" s="138">
        <f>RES_hhdet_numvin!H78</f>
        <v>0</v>
      </c>
      <c r="I93" s="138">
        <f>RES_hhdet_numvin!I78</f>
        <v>0</v>
      </c>
      <c r="J93" s="138">
        <f>RES_hhdet_numvin!J78</f>
        <v>0</v>
      </c>
      <c r="K93" s="138">
        <f>RES_hhdet_numvin!K78</f>
        <v>0</v>
      </c>
      <c r="L93" s="138">
        <f>RES_hhdet_numvin!L78</f>
        <v>0</v>
      </c>
      <c r="M93" s="138">
        <f>RES_hhdet_numvin!M78</f>
        <v>0</v>
      </c>
      <c r="N93" s="138">
        <f>RES_hhdet_numvin!N78</f>
        <v>0</v>
      </c>
      <c r="O93" s="138">
        <f>RES_hhdet_numvin!O78</f>
        <v>0</v>
      </c>
      <c r="P93" s="138">
        <f>RES_hhdet_numvin!P78</f>
        <v>95761</v>
      </c>
      <c r="Q93" s="138">
        <f>RES_hhdet_numvin!Q78</f>
        <v>195431</v>
      </c>
      <c r="R93" s="138">
        <f>RES_hhdet_numvin!R78</f>
        <v>270605</v>
      </c>
      <c r="S93" s="138">
        <f>RES_hhdet_numvin!S78</f>
        <v>340628</v>
      </c>
      <c r="T93" s="138">
        <f>RES_hhdet_numvin!T78</f>
        <v>380700</v>
      </c>
      <c r="U93" s="138">
        <f>RES_hhdet_numvin!U78</f>
        <v>457519</v>
      </c>
      <c r="V93" s="138">
        <f>RES_hhdet_numvin!V78</f>
        <v>572388</v>
      </c>
      <c r="W93" s="138">
        <f>RES_hhdet_numvin!W78</f>
        <v>465858</v>
      </c>
      <c r="DA93" s="63" t="s">
        <v>1520</v>
      </c>
    </row>
    <row r="94" spans="1:105" ht="12" customHeight="1" x14ac:dyDescent="0.25">
      <c r="A94" s="109" t="s">
        <v>120</v>
      </c>
      <c r="B94" s="39">
        <f>RES_hhdet_numvin!B79</f>
        <v>0</v>
      </c>
      <c r="C94" s="39">
        <f>RES_hhdet_numvin!C79</f>
        <v>0</v>
      </c>
      <c r="D94" s="39">
        <f>RES_hhdet_numvin!D79</f>
        <v>0</v>
      </c>
      <c r="E94" s="39">
        <f>RES_hhdet_numvin!E79</f>
        <v>0</v>
      </c>
      <c r="F94" s="39">
        <f>RES_hhdet_numvin!F79</f>
        <v>0</v>
      </c>
      <c r="G94" s="39">
        <f>RES_hhdet_numvin!G79</f>
        <v>0</v>
      </c>
      <c r="H94" s="39">
        <f>RES_hhdet_numvin!H79</f>
        <v>0</v>
      </c>
      <c r="I94" s="39">
        <f>RES_hhdet_numvin!I79</f>
        <v>0</v>
      </c>
      <c r="J94" s="39">
        <f>RES_hhdet_numvin!J79</f>
        <v>0</v>
      </c>
      <c r="K94" s="39">
        <f>RES_hhdet_numvin!K79</f>
        <v>0</v>
      </c>
      <c r="L94" s="39">
        <f>RES_hhdet_numvin!L79</f>
        <v>0</v>
      </c>
      <c r="M94" s="39">
        <f>RES_hhdet_numvin!M79</f>
        <v>0</v>
      </c>
      <c r="N94" s="39">
        <f>RES_hhdet_numvin!N79</f>
        <v>0</v>
      </c>
      <c r="O94" s="39">
        <f>RES_hhdet_numvin!O79</f>
        <v>0</v>
      </c>
      <c r="P94" s="39">
        <f>RES_hhdet_numvin!P79</f>
        <v>7837</v>
      </c>
      <c r="Q94" s="39">
        <f>RES_hhdet_numvin!Q79</f>
        <v>12012</v>
      </c>
      <c r="R94" s="39">
        <f>RES_hhdet_numvin!R79</f>
        <v>15652</v>
      </c>
      <c r="S94" s="39">
        <f>RES_hhdet_numvin!S79</f>
        <v>19895</v>
      </c>
      <c r="T94" s="39">
        <f>RES_hhdet_numvin!T79</f>
        <v>19922</v>
      </c>
      <c r="U94" s="39">
        <f>RES_hhdet_numvin!U79</f>
        <v>25398</v>
      </c>
      <c r="V94" s="39">
        <f>RES_hhdet_numvin!V79</f>
        <v>24699</v>
      </c>
      <c r="W94" s="39">
        <f>RES_hhdet_numvin!W79</f>
        <v>66853</v>
      </c>
      <c r="DA94" s="60" t="s">
        <v>1521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3092.2872649521028</v>
      </c>
      <c r="C98" s="117">
        <f t="shared" si="12"/>
        <v>3238.0667375017711</v>
      </c>
      <c r="D98" s="117">
        <f t="shared" si="12"/>
        <v>3074.1167466852694</v>
      </c>
      <c r="E98" s="117">
        <f t="shared" si="12"/>
        <v>3097.5318010055562</v>
      </c>
      <c r="F98" s="117">
        <f t="shared" si="12"/>
        <v>3064.3603593730372</v>
      </c>
      <c r="G98" s="117">
        <f t="shared" si="12"/>
        <v>3270.6523176063006</v>
      </c>
      <c r="H98" s="117">
        <f t="shared" si="12"/>
        <v>3359.743349065629</v>
      </c>
      <c r="I98" s="117">
        <f t="shared" si="12"/>
        <v>3211.7733236644876</v>
      </c>
      <c r="J98" s="117">
        <f t="shared" si="12"/>
        <v>3184.6115418896889</v>
      </c>
      <c r="K98" s="117">
        <f t="shared" si="12"/>
        <v>3267.5982830212893</v>
      </c>
      <c r="L98" s="117">
        <f t="shared" si="12"/>
        <v>3597.5646901291943</v>
      </c>
      <c r="M98" s="117">
        <f t="shared" si="12"/>
        <v>3284.1299451987788</v>
      </c>
      <c r="N98" s="117">
        <f t="shared" si="12"/>
        <v>3427.4205788648669</v>
      </c>
      <c r="O98" s="117">
        <f t="shared" si="12"/>
        <v>3472.1357952740509</v>
      </c>
      <c r="P98" s="117">
        <f t="shared" si="12"/>
        <v>3190.8660425673938</v>
      </c>
      <c r="Q98" s="117">
        <f t="shared" si="12"/>
        <v>3205.2673482265536</v>
      </c>
      <c r="R98" s="117">
        <f t="shared" ref="R98:V98" si="13">R99+R102+R104+R113</f>
        <v>3518.2267365439338</v>
      </c>
      <c r="S98" s="117">
        <f t="shared" si="13"/>
        <v>3683.5757133138577</v>
      </c>
      <c r="T98" s="117">
        <f t="shared" si="13"/>
        <v>3615.7531671937977</v>
      </c>
      <c r="U98" s="117">
        <f t="shared" si="13"/>
        <v>3695.2743449801405</v>
      </c>
      <c r="V98" s="117">
        <f t="shared" si="13"/>
        <v>3901.4600537422189</v>
      </c>
      <c r="W98" s="117">
        <f t="shared" ref="W98" si="14">W99+W102+W104+W113</f>
        <v>4636.8575166091832</v>
      </c>
      <c r="DA98" s="129" t="s">
        <v>1627</v>
      </c>
    </row>
    <row r="99" spans="1:105" ht="12" customHeight="1" x14ac:dyDescent="0.25">
      <c r="A99" s="121" t="s">
        <v>57</v>
      </c>
      <c r="B99" s="122">
        <f t="shared" ref="B99:Q99" si="15">SUM(B100:B101)</f>
        <v>2705.1266008643734</v>
      </c>
      <c r="C99" s="122">
        <f t="shared" si="15"/>
        <v>2871.0486629074276</v>
      </c>
      <c r="D99" s="122">
        <f t="shared" si="15"/>
        <v>2712.7950170204094</v>
      </c>
      <c r="E99" s="122">
        <f t="shared" si="15"/>
        <v>2629.4451310730287</v>
      </c>
      <c r="F99" s="122">
        <f t="shared" si="15"/>
        <v>2591.9878060782626</v>
      </c>
      <c r="G99" s="122">
        <f t="shared" si="15"/>
        <v>2802.0194829275338</v>
      </c>
      <c r="H99" s="122">
        <f t="shared" si="15"/>
        <v>2877.8403609187048</v>
      </c>
      <c r="I99" s="122">
        <f t="shared" si="15"/>
        <v>2725.198554442738</v>
      </c>
      <c r="J99" s="122">
        <f t="shared" si="15"/>
        <v>2691.5766168049922</v>
      </c>
      <c r="K99" s="122">
        <f t="shared" si="15"/>
        <v>2754.8186114796172</v>
      </c>
      <c r="L99" s="122">
        <f t="shared" si="15"/>
        <v>3072.8294716682535</v>
      </c>
      <c r="M99" s="122">
        <f t="shared" si="15"/>
        <v>2759.14395175767</v>
      </c>
      <c r="N99" s="122">
        <f t="shared" si="15"/>
        <v>2891.9246992608396</v>
      </c>
      <c r="O99" s="122">
        <f t="shared" si="15"/>
        <v>2913.8557110932747</v>
      </c>
      <c r="P99" s="122">
        <f t="shared" si="15"/>
        <v>2638.3812049938169</v>
      </c>
      <c r="Q99" s="122">
        <f t="shared" si="15"/>
        <v>2646.1728360552074</v>
      </c>
      <c r="R99" s="122">
        <f t="shared" ref="R99:V99" si="16">SUM(R100:R101)</f>
        <v>2931.6559120009697</v>
      </c>
      <c r="S99" s="122">
        <f t="shared" si="16"/>
        <v>3070.8614584737993</v>
      </c>
      <c r="T99" s="122">
        <f t="shared" si="16"/>
        <v>3046.6479212638965</v>
      </c>
      <c r="U99" s="122">
        <f t="shared" si="16"/>
        <v>3087.9808299153951</v>
      </c>
      <c r="V99" s="122">
        <f t="shared" si="16"/>
        <v>3270.5841887584534</v>
      </c>
      <c r="W99" s="122">
        <f t="shared" ref="W99" si="17">SUM(W100:W101)</f>
        <v>3909.7265007197507</v>
      </c>
      <c r="DA99" s="130" t="s">
        <v>1628</v>
      </c>
    </row>
    <row r="100" spans="1:105" ht="12" customHeight="1" x14ac:dyDescent="0.25">
      <c r="A100" s="97" t="s">
        <v>217</v>
      </c>
      <c r="B100" s="98">
        <v>2678.6731631802222</v>
      </c>
      <c r="C100" s="98">
        <v>2842.6896682822426</v>
      </c>
      <c r="D100" s="98">
        <v>2685.9543373837096</v>
      </c>
      <c r="E100" s="98">
        <v>2603.0346796737599</v>
      </c>
      <c r="F100" s="98">
        <v>2565.9211104151436</v>
      </c>
      <c r="G100" s="98">
        <v>2773.6838975756</v>
      </c>
      <c r="H100" s="98">
        <v>2848.2817409688964</v>
      </c>
      <c r="I100" s="98">
        <v>2697.3509963328047</v>
      </c>
      <c r="J100" s="98">
        <v>2663.7605499479819</v>
      </c>
      <c r="K100" s="98">
        <v>2726.0588411861304</v>
      </c>
      <c r="L100" s="98">
        <v>3039.8267987134486</v>
      </c>
      <c r="M100" s="98">
        <v>2729.3767423113864</v>
      </c>
      <c r="N100" s="98">
        <v>2859.9848855684795</v>
      </c>
      <c r="O100" s="98">
        <v>2881.2402990755754</v>
      </c>
      <c r="P100" s="98">
        <v>2609.6030943564028</v>
      </c>
      <c r="Q100" s="98">
        <v>2617.5000690338106</v>
      </c>
      <c r="R100" s="98">
        <v>2899.6357322365743</v>
      </c>
      <c r="S100" s="98">
        <v>3037.0853671236218</v>
      </c>
      <c r="T100" s="98">
        <v>3012.0810841120747</v>
      </c>
      <c r="U100" s="98">
        <v>3053.0402213613929</v>
      </c>
      <c r="V100" s="98">
        <v>3232.8603082394529</v>
      </c>
      <c r="W100" s="98">
        <v>3864.9356794250943</v>
      </c>
      <c r="DA100" s="63" t="s">
        <v>1629</v>
      </c>
    </row>
    <row r="101" spans="1:105" ht="12" customHeight="1" x14ac:dyDescent="0.25">
      <c r="A101" s="97" t="s">
        <v>53</v>
      </c>
      <c r="B101" s="98">
        <v>26.453437684150924</v>
      </c>
      <c r="C101" s="98">
        <v>28.358994625184781</v>
      </c>
      <c r="D101" s="98">
        <v>26.840679636699758</v>
      </c>
      <c r="E101" s="98">
        <v>26.410451399268943</v>
      </c>
      <c r="F101" s="98">
        <v>26.066695663118733</v>
      </c>
      <c r="G101" s="98">
        <v>28.335585351933727</v>
      </c>
      <c r="H101" s="98">
        <v>29.558619949808634</v>
      </c>
      <c r="I101" s="98">
        <v>27.847558109933125</v>
      </c>
      <c r="J101" s="98">
        <v>27.81606685701037</v>
      </c>
      <c r="K101" s="98">
        <v>28.759770293486632</v>
      </c>
      <c r="L101" s="98">
        <v>33.002672954805078</v>
      </c>
      <c r="M101" s="98">
        <v>29.767209446283591</v>
      </c>
      <c r="N101" s="98">
        <v>31.939813692360239</v>
      </c>
      <c r="O101" s="98">
        <v>32.615412017699434</v>
      </c>
      <c r="P101" s="98">
        <v>28.778110637414301</v>
      </c>
      <c r="Q101" s="98">
        <v>28.672767021396858</v>
      </c>
      <c r="R101" s="98">
        <v>32.020179764395394</v>
      </c>
      <c r="S101" s="98">
        <v>33.77609135017741</v>
      </c>
      <c r="T101" s="98">
        <v>34.566837151822014</v>
      </c>
      <c r="U101" s="98">
        <v>34.94060855400231</v>
      </c>
      <c r="V101" s="98">
        <v>37.723880519000524</v>
      </c>
      <c r="W101" s="98">
        <v>44.790821294656411</v>
      </c>
      <c r="DA101" s="63" t="s">
        <v>1630</v>
      </c>
    </row>
    <row r="102" spans="1:105" ht="12" customHeight="1" x14ac:dyDescent="0.25">
      <c r="A102" s="121" t="s">
        <v>92</v>
      </c>
      <c r="B102" s="122">
        <f t="shared" ref="B102:W102" si="18">B103</f>
        <v>1.305816289929391E-2</v>
      </c>
      <c r="C102" s="122">
        <f t="shared" si="18"/>
        <v>1.3920416044517834E-2</v>
      </c>
      <c r="D102" s="122">
        <f t="shared" si="18"/>
        <v>1.6093260310684442E-2</v>
      </c>
      <c r="E102" s="122">
        <f t="shared" si="18"/>
        <v>1.7224280418903559E-2</v>
      </c>
      <c r="F102" s="122">
        <f t="shared" si="18"/>
        <v>2.1931088534662253E-2</v>
      </c>
      <c r="G102" s="122">
        <f t="shared" si="18"/>
        <v>2.5810510873723404E-2</v>
      </c>
      <c r="H102" s="122">
        <f t="shared" si="18"/>
        <v>3.9726592854401624E-2</v>
      </c>
      <c r="I102" s="122">
        <f t="shared" si="18"/>
        <v>5.4592799881468382E-2</v>
      </c>
      <c r="J102" s="122">
        <f t="shared" si="18"/>
        <v>7.1262419154475204E-2</v>
      </c>
      <c r="K102" s="122">
        <f t="shared" si="18"/>
        <v>9.381323321024608E-2</v>
      </c>
      <c r="L102" s="122">
        <f t="shared" si="18"/>
        <v>0.18279311149579439</v>
      </c>
      <c r="M102" s="122">
        <f t="shared" si="18"/>
        <v>0.13040944544656854</v>
      </c>
      <c r="N102" s="122">
        <f t="shared" si="18"/>
        <v>0.19785114399126344</v>
      </c>
      <c r="O102" s="122">
        <f t="shared" si="18"/>
        <v>0.24375400002947309</v>
      </c>
      <c r="P102" s="122">
        <f t="shared" si="18"/>
        <v>0.3152895169423488</v>
      </c>
      <c r="Q102" s="122">
        <f t="shared" si="18"/>
        <v>0.75176002509694961</v>
      </c>
      <c r="R102" s="122">
        <f t="shared" si="18"/>
        <v>0.55335999383576251</v>
      </c>
      <c r="S102" s="122">
        <f t="shared" si="18"/>
        <v>0.66692341378656905</v>
      </c>
      <c r="T102" s="122">
        <f t="shared" si="18"/>
        <v>0.86940163580610019</v>
      </c>
      <c r="U102" s="122">
        <f t="shared" si="18"/>
        <v>1.3210103869223615</v>
      </c>
      <c r="V102" s="122">
        <f t="shared" si="18"/>
        <v>0.87793211640785884</v>
      </c>
      <c r="W102" s="122">
        <f t="shared" si="18"/>
        <v>1.1241923893487236</v>
      </c>
      <c r="DA102" s="130" t="s">
        <v>1631</v>
      </c>
    </row>
    <row r="103" spans="1:105" ht="12" customHeight="1" x14ac:dyDescent="0.25">
      <c r="A103" s="97" t="s">
        <v>53</v>
      </c>
      <c r="B103" s="98">
        <v>1.305816289929391E-2</v>
      </c>
      <c r="C103" s="98">
        <v>1.3920416044517834E-2</v>
      </c>
      <c r="D103" s="98">
        <v>1.6093260310684442E-2</v>
      </c>
      <c r="E103" s="98">
        <v>1.7224280418903559E-2</v>
      </c>
      <c r="F103" s="98">
        <v>2.1931088534662253E-2</v>
      </c>
      <c r="G103" s="98">
        <v>2.5810510873723404E-2</v>
      </c>
      <c r="H103" s="98">
        <v>3.9726592854401624E-2</v>
      </c>
      <c r="I103" s="98">
        <v>5.4592799881468382E-2</v>
      </c>
      <c r="J103" s="98">
        <v>7.1262419154475204E-2</v>
      </c>
      <c r="K103" s="98">
        <v>9.381323321024608E-2</v>
      </c>
      <c r="L103" s="98">
        <v>0.18279311149579439</v>
      </c>
      <c r="M103" s="98">
        <v>0.13040944544656854</v>
      </c>
      <c r="N103" s="98">
        <v>0.19785114399126344</v>
      </c>
      <c r="O103" s="98">
        <v>0.24375400002947309</v>
      </c>
      <c r="P103" s="98">
        <v>0.3152895169423488</v>
      </c>
      <c r="Q103" s="98">
        <v>0.75176002509694961</v>
      </c>
      <c r="R103" s="98">
        <v>0.55335999383576251</v>
      </c>
      <c r="S103" s="98">
        <v>0.66692341378656905</v>
      </c>
      <c r="T103" s="98">
        <v>0.86940163580610019</v>
      </c>
      <c r="U103" s="98">
        <v>1.3210103869223615</v>
      </c>
      <c r="V103" s="98">
        <v>0.87793211640785884</v>
      </c>
      <c r="W103" s="98">
        <v>1.1241923893487236</v>
      </c>
      <c r="DA103" s="63" t="s">
        <v>1632</v>
      </c>
    </row>
    <row r="104" spans="1:105" ht="12" customHeight="1" x14ac:dyDescent="0.25">
      <c r="A104" s="121" t="s">
        <v>55</v>
      </c>
      <c r="B104" s="122">
        <v>270.03613607314338</v>
      </c>
      <c r="C104" s="122">
        <v>257.14662963580651</v>
      </c>
      <c r="D104" s="122">
        <v>250.95241857746637</v>
      </c>
      <c r="E104" s="122">
        <v>292.69410031521437</v>
      </c>
      <c r="F104" s="122">
        <v>300.09097034192683</v>
      </c>
      <c r="G104" s="122">
        <v>303.33692432304605</v>
      </c>
      <c r="H104" s="122">
        <v>308.21295220883343</v>
      </c>
      <c r="I104" s="122">
        <v>311.02587013969412</v>
      </c>
      <c r="J104" s="122">
        <v>313.23770434732182</v>
      </c>
      <c r="K104" s="122">
        <v>325.98412652004617</v>
      </c>
      <c r="L104" s="122">
        <v>328.38083872340394</v>
      </c>
      <c r="M104" s="122">
        <v>336.03981532945352</v>
      </c>
      <c r="N104" s="122">
        <v>342.83947500681586</v>
      </c>
      <c r="O104" s="122">
        <v>359.71961891777897</v>
      </c>
      <c r="P104" s="122">
        <v>360.97116534428284</v>
      </c>
      <c r="Q104" s="122">
        <v>365.30496648705378</v>
      </c>
      <c r="R104" s="122">
        <v>379.80571051488977</v>
      </c>
      <c r="S104" s="122">
        <v>394.57289442038586</v>
      </c>
      <c r="T104" s="122">
        <v>372.0634300401307</v>
      </c>
      <c r="U104" s="122">
        <v>384.60086381289568</v>
      </c>
      <c r="V104" s="122">
        <v>401.44877841452717</v>
      </c>
      <c r="W104" s="122">
        <v>468.13005892009431</v>
      </c>
      <c r="DA104" s="130" t="s">
        <v>1633</v>
      </c>
    </row>
    <row r="105" spans="1:105" ht="12" customHeight="1" x14ac:dyDescent="0.25">
      <c r="A105" s="97" t="s">
        <v>134</v>
      </c>
      <c r="B105" s="98">
        <v>261.98533349286248</v>
      </c>
      <c r="C105" s="98">
        <v>250.42384010141657</v>
      </c>
      <c r="D105" s="98">
        <v>246.32831235406505</v>
      </c>
      <c r="E105" s="98">
        <v>283.1501665254516</v>
      </c>
      <c r="F105" s="98">
        <v>291.66495977546072</v>
      </c>
      <c r="G105" s="98">
        <v>296.78480149565399</v>
      </c>
      <c r="H105" s="98">
        <v>300.4656746596778</v>
      </c>
      <c r="I105" s="98">
        <v>303.83340293281725</v>
      </c>
      <c r="J105" s="98">
        <v>305.62449319096794</v>
      </c>
      <c r="K105" s="98">
        <v>317.69273060859234</v>
      </c>
      <c r="L105" s="98">
        <v>319.3847932056579</v>
      </c>
      <c r="M105" s="98">
        <v>326.95382114261861</v>
      </c>
      <c r="N105" s="98">
        <v>333.64405433899827</v>
      </c>
      <c r="O105" s="98">
        <v>349.52268711857522</v>
      </c>
      <c r="P105" s="98">
        <v>350.56635920139308</v>
      </c>
      <c r="Q105" s="98">
        <v>354.30056287644436</v>
      </c>
      <c r="R105" s="98">
        <v>368.2209173964323</v>
      </c>
      <c r="S105" s="98">
        <v>382.64228469891623</v>
      </c>
      <c r="T105" s="98">
        <v>360.16127438349628</v>
      </c>
      <c r="U105" s="98">
        <v>371.40881942564926</v>
      </c>
      <c r="V105" s="98">
        <v>386.85002716508757</v>
      </c>
      <c r="W105" s="98">
        <v>451.59091716445283</v>
      </c>
      <c r="DA105" s="63" t="s">
        <v>1634</v>
      </c>
    </row>
    <row r="106" spans="1:105" ht="12" customHeight="1" x14ac:dyDescent="0.25">
      <c r="A106" s="97" t="s">
        <v>133</v>
      </c>
      <c r="B106" s="98">
        <v>0</v>
      </c>
      <c r="C106" s="98">
        <v>0</v>
      </c>
      <c r="D106" s="98">
        <v>0</v>
      </c>
      <c r="E106" s="98">
        <v>0</v>
      </c>
      <c r="F106" s="98">
        <v>0</v>
      </c>
      <c r="G106" s="98">
        <v>0</v>
      </c>
      <c r="H106" s="98">
        <v>0</v>
      </c>
      <c r="I106" s="98">
        <v>0</v>
      </c>
      <c r="J106" s="98">
        <v>0</v>
      </c>
      <c r="K106" s="98">
        <v>0.30072060620809349</v>
      </c>
      <c r="L106" s="98">
        <v>0.34334183916544014</v>
      </c>
      <c r="M106" s="98">
        <v>0.4203232454125595</v>
      </c>
      <c r="N106" s="98">
        <v>0.50261483599301737</v>
      </c>
      <c r="O106" s="98">
        <v>0.93986494406391952</v>
      </c>
      <c r="P106" s="98">
        <v>1.3546212582942998</v>
      </c>
      <c r="Q106" s="98">
        <v>1.7504914111142049</v>
      </c>
      <c r="R106" s="98">
        <v>2.2038468390810637</v>
      </c>
      <c r="S106" s="98">
        <v>2.4712061419797795</v>
      </c>
      <c r="T106" s="98">
        <v>2.8879642374963392</v>
      </c>
      <c r="U106" s="98">
        <v>3.3934426109426812</v>
      </c>
      <c r="V106" s="98">
        <v>4.0943628716992455</v>
      </c>
      <c r="W106" s="98">
        <v>5.8050897593045363</v>
      </c>
      <c r="DA106" s="63" t="s">
        <v>1635</v>
      </c>
    </row>
    <row r="107" spans="1:105" ht="12" customHeight="1" x14ac:dyDescent="0.25">
      <c r="A107" s="100" t="s">
        <v>217</v>
      </c>
      <c r="B107" s="101">
        <v>0</v>
      </c>
      <c r="C107" s="101">
        <v>0</v>
      </c>
      <c r="D107" s="101">
        <v>0</v>
      </c>
      <c r="E107" s="101">
        <v>0</v>
      </c>
      <c r="F107" s="101">
        <v>0</v>
      </c>
      <c r="G107" s="101">
        <v>0</v>
      </c>
      <c r="H107" s="101">
        <v>0</v>
      </c>
      <c r="I107" s="101">
        <v>0</v>
      </c>
      <c r="J107" s="101">
        <v>0</v>
      </c>
      <c r="K107" s="101">
        <v>0.18220518038309227</v>
      </c>
      <c r="L107" s="101">
        <v>0.21499778959394678</v>
      </c>
      <c r="M107" s="101">
        <v>0.2554007622156122</v>
      </c>
      <c r="N107" s="101">
        <v>0.29618632883166801</v>
      </c>
      <c r="O107" s="101">
        <v>0.5566606735760502</v>
      </c>
      <c r="P107" s="101">
        <v>0.77928447480439056</v>
      </c>
      <c r="Q107" s="101">
        <v>1.0067363040909854</v>
      </c>
      <c r="R107" s="101">
        <v>1.2448731160518216</v>
      </c>
      <c r="S107" s="101">
        <v>1.3703224004257601</v>
      </c>
      <c r="T107" s="101">
        <v>1.8089688253503033</v>
      </c>
      <c r="U107" s="101">
        <v>1.9393361727437466</v>
      </c>
      <c r="V107" s="101">
        <v>2.283742261849639</v>
      </c>
      <c r="W107" s="101">
        <v>3.148551962813491</v>
      </c>
      <c r="DA107" s="131" t="s">
        <v>1636</v>
      </c>
    </row>
    <row r="108" spans="1:105" ht="12" customHeight="1" x14ac:dyDescent="0.25">
      <c r="A108" s="103" t="s">
        <v>52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0.11851542582500124</v>
      </c>
      <c r="L108" s="104">
        <v>0.12834404957149334</v>
      </c>
      <c r="M108" s="104">
        <v>0.1649224831969473</v>
      </c>
      <c r="N108" s="104">
        <v>0.20642850716134936</v>
      </c>
      <c r="O108" s="104">
        <v>0.38320427048786931</v>
      </c>
      <c r="P108" s="104">
        <v>0.57533678348990924</v>
      </c>
      <c r="Q108" s="104">
        <v>0.74375510702321956</v>
      </c>
      <c r="R108" s="104">
        <v>0.958973723029242</v>
      </c>
      <c r="S108" s="104">
        <v>1.1008837415540196</v>
      </c>
      <c r="T108" s="104">
        <v>1.0789954121460357</v>
      </c>
      <c r="U108" s="104">
        <v>1.4541064381989346</v>
      </c>
      <c r="V108" s="104">
        <v>1.8106206098496063</v>
      </c>
      <c r="W108" s="104">
        <v>2.6565377964910457</v>
      </c>
      <c r="DA108" s="132" t="s">
        <v>1637</v>
      </c>
    </row>
    <row r="109" spans="1:105" ht="12" customHeight="1" x14ac:dyDescent="0.25">
      <c r="A109" s="106" t="s">
        <v>122</v>
      </c>
      <c r="B109" s="101">
        <v>8.0508025802808891</v>
      </c>
      <c r="C109" s="101">
        <v>6.7227895343899533</v>
      </c>
      <c r="D109" s="101">
        <v>4.6241062234013395</v>
      </c>
      <c r="E109" s="101">
        <v>9.5439337897628018</v>
      </c>
      <c r="F109" s="101">
        <v>8.4260105664660987</v>
      </c>
      <c r="G109" s="101">
        <v>6.5521228273920658</v>
      </c>
      <c r="H109" s="101">
        <v>7.7472775491556209</v>
      </c>
      <c r="I109" s="101">
        <v>7.1924672068768611</v>
      </c>
      <c r="J109" s="101">
        <v>7.6132111563538816</v>
      </c>
      <c r="K109" s="101">
        <v>7.4479575047464923</v>
      </c>
      <c r="L109" s="101">
        <v>7.9380588368519236</v>
      </c>
      <c r="M109" s="101">
        <v>7.8141471195093519</v>
      </c>
      <c r="N109" s="101">
        <v>7.657355738539481</v>
      </c>
      <c r="O109" s="101">
        <v>6.8959167963913055</v>
      </c>
      <c r="P109" s="101">
        <v>5.6802369034419291</v>
      </c>
      <c r="Q109" s="101">
        <v>4.9897196383344546</v>
      </c>
      <c r="R109" s="101">
        <v>4.5639934019763517</v>
      </c>
      <c r="S109" s="101">
        <v>4.5405698618618375</v>
      </c>
      <c r="T109" s="101">
        <v>3.3206386297412234</v>
      </c>
      <c r="U109" s="101">
        <v>2.873617373499826</v>
      </c>
      <c r="V109" s="101">
        <v>2.2168787719943075</v>
      </c>
      <c r="W109" s="101">
        <v>2.0992599478208924</v>
      </c>
      <c r="DA109" s="131" t="s">
        <v>1638</v>
      </c>
    </row>
    <row r="110" spans="1:105" ht="12" customHeight="1" x14ac:dyDescent="0.25">
      <c r="A110" s="107" t="s">
        <v>121</v>
      </c>
      <c r="B110" s="104">
        <v>0</v>
      </c>
      <c r="C110" s="104">
        <v>0</v>
      </c>
      <c r="D110" s="104">
        <v>0</v>
      </c>
      <c r="E110" s="104">
        <v>0</v>
      </c>
      <c r="F110" s="104">
        <v>0</v>
      </c>
      <c r="G110" s="104">
        <v>0</v>
      </c>
      <c r="H110" s="104">
        <v>0</v>
      </c>
      <c r="I110" s="104">
        <v>0</v>
      </c>
      <c r="J110" s="104">
        <v>0</v>
      </c>
      <c r="K110" s="104">
        <v>0.54271780049924179</v>
      </c>
      <c r="L110" s="104">
        <v>0.71464484172866616</v>
      </c>
      <c r="M110" s="104">
        <v>0.85152382191303366</v>
      </c>
      <c r="N110" s="104">
        <v>1.0354500932850621</v>
      </c>
      <c r="O110" s="104">
        <v>2.3611500587485397</v>
      </c>
      <c r="P110" s="104">
        <v>3.3699479811535422</v>
      </c>
      <c r="Q110" s="104">
        <v>4.264192561160784</v>
      </c>
      <c r="R110" s="104">
        <v>4.8169528774000572</v>
      </c>
      <c r="S110" s="104">
        <v>4.9188337176280106</v>
      </c>
      <c r="T110" s="104">
        <v>5.6935527893968754</v>
      </c>
      <c r="U110" s="104">
        <v>6.9249844028039185</v>
      </c>
      <c r="V110" s="104">
        <v>8.2875096057461022</v>
      </c>
      <c r="W110" s="104">
        <v>8.6347920485160845</v>
      </c>
      <c r="DA110" s="132" t="s">
        <v>1639</v>
      </c>
    </row>
    <row r="111" spans="1:105" ht="12" customHeight="1" x14ac:dyDescent="0.25">
      <c r="A111" s="108" t="s">
        <v>53</v>
      </c>
      <c r="B111" s="98">
        <v>0</v>
      </c>
      <c r="C111" s="98">
        <v>0</v>
      </c>
      <c r="D111" s="98">
        <v>0</v>
      </c>
      <c r="E111" s="98">
        <v>0</v>
      </c>
      <c r="F111" s="98">
        <v>0</v>
      </c>
      <c r="G111" s="98">
        <v>0</v>
      </c>
      <c r="H111" s="98">
        <v>0</v>
      </c>
      <c r="I111" s="98">
        <v>0</v>
      </c>
      <c r="J111" s="98">
        <v>0</v>
      </c>
      <c r="K111" s="98">
        <v>0.32375162068719276</v>
      </c>
      <c r="L111" s="98">
        <v>0.44168587332609677</v>
      </c>
      <c r="M111" s="98">
        <v>0.51050181819374973</v>
      </c>
      <c r="N111" s="98">
        <v>0.60215372411518764</v>
      </c>
      <c r="O111" s="98">
        <v>1.3935803158133995</v>
      </c>
      <c r="P111" s="98">
        <v>1.9449422539146308</v>
      </c>
      <c r="Q111" s="98">
        <v>2.4767513643860193</v>
      </c>
      <c r="R111" s="98">
        <v>2.7625399130227657</v>
      </c>
      <c r="S111" s="98">
        <v>2.7649855611361733</v>
      </c>
      <c r="T111" s="98">
        <v>3.5773093852791238</v>
      </c>
      <c r="U111" s="98">
        <v>4.0216145068039264</v>
      </c>
      <c r="V111" s="98">
        <v>4.7157999822503207</v>
      </c>
      <c r="W111" s="98">
        <v>4.7028193902455495</v>
      </c>
      <c r="DA111" s="63" t="s">
        <v>1640</v>
      </c>
    </row>
    <row r="112" spans="1:105" ht="12" customHeight="1" x14ac:dyDescent="0.25">
      <c r="A112" s="108" t="s">
        <v>52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0.21896617981204902</v>
      </c>
      <c r="L112" s="98">
        <v>0.27295896840256939</v>
      </c>
      <c r="M112" s="98">
        <v>0.34102200371928387</v>
      </c>
      <c r="N112" s="98">
        <v>0.43329636916987452</v>
      </c>
      <c r="O112" s="98">
        <v>0.96756974293514009</v>
      </c>
      <c r="P112" s="98">
        <v>1.4250057272389114</v>
      </c>
      <c r="Q112" s="98">
        <v>1.787441196774765</v>
      </c>
      <c r="R112" s="98">
        <v>2.0544129643772915</v>
      </c>
      <c r="S112" s="98">
        <v>2.1538481564918373</v>
      </c>
      <c r="T112" s="98">
        <v>2.1162434041177511</v>
      </c>
      <c r="U112" s="98">
        <v>2.9033698959999921</v>
      </c>
      <c r="V112" s="98">
        <v>3.5717096234957806</v>
      </c>
      <c r="W112" s="98">
        <v>3.9319726582705354</v>
      </c>
      <c r="DA112" s="63" t="s">
        <v>1641</v>
      </c>
    </row>
    <row r="113" spans="1:105" ht="12" customHeight="1" x14ac:dyDescent="0.25">
      <c r="A113" s="121" t="s">
        <v>54</v>
      </c>
      <c r="B113" s="122">
        <v>117.11146985168649</v>
      </c>
      <c r="C113" s="122">
        <v>109.85752454249224</v>
      </c>
      <c r="D113" s="122">
        <v>110.35321782708303</v>
      </c>
      <c r="E113" s="122">
        <v>175.37534533689433</v>
      </c>
      <c r="F113" s="122">
        <v>172.25965186431313</v>
      </c>
      <c r="G113" s="122">
        <v>165.27009984484704</v>
      </c>
      <c r="H113" s="122">
        <v>173.65030934523625</v>
      </c>
      <c r="I113" s="122">
        <v>175.49430628217397</v>
      </c>
      <c r="J113" s="122">
        <v>179.72595831822042</v>
      </c>
      <c r="K113" s="122">
        <v>186.70173178841577</v>
      </c>
      <c r="L113" s="122">
        <v>196.17158662604126</v>
      </c>
      <c r="M113" s="122">
        <v>188.8157686662083</v>
      </c>
      <c r="N113" s="122">
        <v>192.45855345322022</v>
      </c>
      <c r="O113" s="122">
        <v>198.31671126296777</v>
      </c>
      <c r="P113" s="122">
        <v>191.19838271235176</v>
      </c>
      <c r="Q113" s="122">
        <v>193.03778565919558</v>
      </c>
      <c r="R113" s="122">
        <v>206.21175403423874</v>
      </c>
      <c r="S113" s="122">
        <v>217.47443700588593</v>
      </c>
      <c r="T113" s="122">
        <v>196.17241425396432</v>
      </c>
      <c r="U113" s="122">
        <v>221.37164086492768</v>
      </c>
      <c r="V113" s="122">
        <v>228.54915445283049</v>
      </c>
      <c r="W113" s="122">
        <v>257.87676457999032</v>
      </c>
      <c r="DA113" s="130" t="s">
        <v>1642</v>
      </c>
    </row>
    <row r="114" spans="1:105" ht="12" customHeight="1" x14ac:dyDescent="0.25">
      <c r="A114" s="97" t="s">
        <v>175</v>
      </c>
      <c r="B114" s="98">
        <v>111.03969765193615</v>
      </c>
      <c r="C114" s="98">
        <v>104.75837467738916</v>
      </c>
      <c r="D114" s="98">
        <v>106.47487390796964</v>
      </c>
      <c r="E114" s="98">
        <v>165.23389842675562</v>
      </c>
      <c r="F114" s="98">
        <v>163.56612241472777</v>
      </c>
      <c r="G114" s="98">
        <v>158.87351932943409</v>
      </c>
      <c r="H114" s="98">
        <v>166.06341842129768</v>
      </c>
      <c r="I114" s="98">
        <v>168.37707966817101</v>
      </c>
      <c r="J114" s="98">
        <v>171.95201619037104</v>
      </c>
      <c r="K114" s="98">
        <v>178.7231447789803</v>
      </c>
      <c r="L114" s="98">
        <v>187.28450229474049</v>
      </c>
      <c r="M114" s="98">
        <v>180.49486123519836</v>
      </c>
      <c r="N114" s="98">
        <v>184.23480497607437</v>
      </c>
      <c r="O114" s="98">
        <v>189.76805734551544</v>
      </c>
      <c r="P114" s="98">
        <v>183.07533763378009</v>
      </c>
      <c r="Q114" s="98">
        <v>184.8452543136008</v>
      </c>
      <c r="R114" s="98">
        <v>197.70845145558539</v>
      </c>
      <c r="S114" s="98">
        <v>208.69162164978329</v>
      </c>
      <c r="T114" s="98">
        <v>187.40697018553038</v>
      </c>
      <c r="U114" s="98">
        <v>212.38410799292288</v>
      </c>
      <c r="V114" s="98">
        <v>219.4330934428107</v>
      </c>
      <c r="W114" s="98">
        <v>246.36001911746266</v>
      </c>
      <c r="DA114" s="63" t="s">
        <v>1643</v>
      </c>
    </row>
    <row r="115" spans="1:105" ht="12" customHeight="1" x14ac:dyDescent="0.25">
      <c r="A115" s="109" t="s">
        <v>120</v>
      </c>
      <c r="B115" s="33">
        <v>6.0717721997503444</v>
      </c>
      <c r="C115" s="33">
        <v>5.0991498651030813</v>
      </c>
      <c r="D115" s="33">
        <v>3.8783439191133851</v>
      </c>
      <c r="E115" s="33">
        <v>10.141446910138715</v>
      </c>
      <c r="F115" s="33">
        <v>8.6935294495853412</v>
      </c>
      <c r="G115" s="33">
        <v>6.3965805154129463</v>
      </c>
      <c r="H115" s="33">
        <v>7.5868909239385696</v>
      </c>
      <c r="I115" s="33">
        <v>7.1172266140029476</v>
      </c>
      <c r="J115" s="33">
        <v>7.7739421278493861</v>
      </c>
      <c r="K115" s="33">
        <v>7.9785870094354667</v>
      </c>
      <c r="L115" s="33">
        <v>8.8870843313007644</v>
      </c>
      <c r="M115" s="33">
        <v>8.3209074310099425</v>
      </c>
      <c r="N115" s="33">
        <v>8.2237484771458575</v>
      </c>
      <c r="O115" s="33">
        <v>8.5486539174523397</v>
      </c>
      <c r="P115" s="33">
        <v>8.1230450785716659</v>
      </c>
      <c r="Q115" s="33">
        <v>8.1925313455947819</v>
      </c>
      <c r="R115" s="33">
        <v>8.5033025786533383</v>
      </c>
      <c r="S115" s="33">
        <v>8.7828153561026419</v>
      </c>
      <c r="T115" s="33">
        <v>8.765444068433947</v>
      </c>
      <c r="U115" s="33">
        <v>8.9875328720048149</v>
      </c>
      <c r="V115" s="33">
        <v>9.1160610100197843</v>
      </c>
      <c r="W115" s="33">
        <v>11.516745462527677</v>
      </c>
      <c r="DA115" s="60" t="s">
        <v>1644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1544.5095498790693</v>
      </c>
      <c r="C117" s="117">
        <f t="shared" si="19"/>
        <v>1628.6639683311653</v>
      </c>
      <c r="D117" s="117">
        <f t="shared" si="19"/>
        <v>1563.9381988288537</v>
      </c>
      <c r="E117" s="117">
        <f t="shared" si="19"/>
        <v>1606.121351274337</v>
      </c>
      <c r="F117" s="117">
        <f t="shared" si="19"/>
        <v>1615.1877220399267</v>
      </c>
      <c r="G117" s="117">
        <f t="shared" si="19"/>
        <v>1754.9892541806928</v>
      </c>
      <c r="H117" s="117">
        <f t="shared" si="19"/>
        <v>1836.3108617035618</v>
      </c>
      <c r="I117" s="117">
        <f t="shared" si="19"/>
        <v>1790.1970414629986</v>
      </c>
      <c r="J117" s="117">
        <f t="shared" si="19"/>
        <v>1810.484730769477</v>
      </c>
      <c r="K117" s="117">
        <f t="shared" si="19"/>
        <v>1899.2680670767722</v>
      </c>
      <c r="L117" s="117">
        <f t="shared" si="19"/>
        <v>2142.42854140398</v>
      </c>
      <c r="M117" s="117">
        <f t="shared" si="19"/>
        <v>2009.4163295114388</v>
      </c>
      <c r="N117" s="117">
        <f t="shared" si="19"/>
        <v>2162.4798308190534</v>
      </c>
      <c r="O117" s="117">
        <f t="shared" si="19"/>
        <v>2254.8592670840762</v>
      </c>
      <c r="P117" s="117">
        <f t="shared" si="19"/>
        <v>2088.2989928063139</v>
      </c>
      <c r="Q117" s="117">
        <f t="shared" si="19"/>
        <v>2123.2100007692452</v>
      </c>
      <c r="R117" s="117">
        <f t="shared" ref="R117:V117" si="20">R118+R121+R123+R132</f>
        <v>2362.5366598065161</v>
      </c>
      <c r="S117" s="117">
        <f t="shared" si="20"/>
        <v>2514.5452530765738</v>
      </c>
      <c r="T117" s="117">
        <f t="shared" si="20"/>
        <v>2512.6184327077012</v>
      </c>
      <c r="U117" s="117">
        <f t="shared" si="20"/>
        <v>2615.9240891131512</v>
      </c>
      <c r="V117" s="117">
        <f t="shared" si="20"/>
        <v>2820.635229420348</v>
      </c>
      <c r="W117" s="117">
        <f t="shared" ref="W117" si="21">W118+W121+W123+W132</f>
        <v>3413.3781229357082</v>
      </c>
      <c r="DA117" s="129" t="s">
        <v>1795</v>
      </c>
    </row>
    <row r="118" spans="1:105" ht="12" customHeight="1" x14ac:dyDescent="0.25">
      <c r="A118" s="121" t="s">
        <v>57</v>
      </c>
      <c r="B118" s="122">
        <f t="shared" ref="B118:Q118" si="22">SUM(B119:B120)</f>
        <v>1335.6445574428021</v>
      </c>
      <c r="C118" s="122">
        <f t="shared" si="22"/>
        <v>1430.1149697470053</v>
      </c>
      <c r="D118" s="122">
        <f t="shared" si="22"/>
        <v>1367.5668928007228</v>
      </c>
      <c r="E118" s="122">
        <f t="shared" si="22"/>
        <v>1346.7447045874417</v>
      </c>
      <c r="F118" s="122">
        <f t="shared" si="22"/>
        <v>1351.8748653199523</v>
      </c>
      <c r="G118" s="122">
        <f t="shared" si="22"/>
        <v>1492.0282647279341</v>
      </c>
      <c r="H118" s="122">
        <f t="shared" si="22"/>
        <v>1562.8788309028646</v>
      </c>
      <c r="I118" s="122">
        <f t="shared" si="22"/>
        <v>1511.5600753445135</v>
      </c>
      <c r="J118" s="122">
        <f t="shared" si="22"/>
        <v>1525.187175318662</v>
      </c>
      <c r="K118" s="122">
        <f t="shared" si="22"/>
        <v>1599.0433169213197</v>
      </c>
      <c r="L118" s="122">
        <f t="shared" si="22"/>
        <v>1830.9474184872386</v>
      </c>
      <c r="M118" s="122">
        <f t="shared" si="22"/>
        <v>1693.3339557234099</v>
      </c>
      <c r="N118" s="122">
        <f t="shared" si="22"/>
        <v>1834.2364387650482</v>
      </c>
      <c r="O118" s="122">
        <f t="shared" si="22"/>
        <v>1906.3410016207538</v>
      </c>
      <c r="P118" s="122">
        <f t="shared" si="22"/>
        <v>1740.2997274007746</v>
      </c>
      <c r="Q118" s="122">
        <f t="shared" si="22"/>
        <v>1765.9519172242005</v>
      </c>
      <c r="R118" s="122">
        <f t="shared" ref="R118:V118" si="23">SUM(R119:R120)</f>
        <v>1983.7276696235795</v>
      </c>
      <c r="S118" s="122">
        <f t="shared" si="23"/>
        <v>2112.5750809551828</v>
      </c>
      <c r="T118" s="122">
        <f t="shared" si="23"/>
        <v>2131.4934823783956</v>
      </c>
      <c r="U118" s="122">
        <f t="shared" si="23"/>
        <v>2200.9480880659817</v>
      </c>
      <c r="V118" s="122">
        <f t="shared" si="23"/>
        <v>2380.5421120077713</v>
      </c>
      <c r="W118" s="122">
        <f t="shared" ref="W118" si="24">SUM(W119:W120)</f>
        <v>2894.5222758695063</v>
      </c>
      <c r="DA118" s="130" t="s">
        <v>1796</v>
      </c>
    </row>
    <row r="119" spans="1:105" ht="12" customHeight="1" x14ac:dyDescent="0.25">
      <c r="A119" s="97" t="s">
        <v>217</v>
      </c>
      <c r="B119" s="98">
        <v>1309.1911197586512</v>
      </c>
      <c r="C119" s="98">
        <v>1401.7559751218205</v>
      </c>
      <c r="D119" s="98">
        <v>1340.726213164023</v>
      </c>
      <c r="E119" s="98">
        <v>1320.3342531881726</v>
      </c>
      <c r="F119" s="98">
        <v>1325.8081696568336</v>
      </c>
      <c r="G119" s="98">
        <v>1463.6926793760003</v>
      </c>
      <c r="H119" s="98">
        <v>1533.3202109530559</v>
      </c>
      <c r="I119" s="98">
        <v>1483.7125172345804</v>
      </c>
      <c r="J119" s="98">
        <v>1497.3711084616516</v>
      </c>
      <c r="K119" s="98">
        <v>1570.2835466278332</v>
      </c>
      <c r="L119" s="98">
        <v>1797.9447455324334</v>
      </c>
      <c r="M119" s="98">
        <v>1663.5667462771262</v>
      </c>
      <c r="N119" s="98">
        <v>1802.2966250726879</v>
      </c>
      <c r="O119" s="98">
        <v>1873.7255896030545</v>
      </c>
      <c r="P119" s="98">
        <v>1711.5216167633603</v>
      </c>
      <c r="Q119" s="98">
        <v>1737.2791502028037</v>
      </c>
      <c r="R119" s="98">
        <v>1951.7074898591841</v>
      </c>
      <c r="S119" s="98">
        <v>2078.7989896050053</v>
      </c>
      <c r="T119" s="98">
        <v>2096.9266452265738</v>
      </c>
      <c r="U119" s="98">
        <v>2166.0074795119795</v>
      </c>
      <c r="V119" s="98">
        <v>2342.8182314887708</v>
      </c>
      <c r="W119" s="98">
        <v>2849.73145457485</v>
      </c>
      <c r="DA119" s="63" t="s">
        <v>1797</v>
      </c>
    </row>
    <row r="120" spans="1:105" ht="12" customHeight="1" x14ac:dyDescent="0.25">
      <c r="A120" s="97" t="s">
        <v>53</v>
      </c>
      <c r="B120" s="98">
        <v>26.453437684150924</v>
      </c>
      <c r="C120" s="98">
        <v>28.358994625184781</v>
      </c>
      <c r="D120" s="98">
        <v>26.840679636699758</v>
      </c>
      <c r="E120" s="98">
        <v>26.410451399268943</v>
      </c>
      <c r="F120" s="98">
        <v>26.066695663118733</v>
      </c>
      <c r="G120" s="98">
        <v>28.335585351933727</v>
      </c>
      <c r="H120" s="98">
        <v>29.558619949808634</v>
      </c>
      <c r="I120" s="98">
        <v>27.847558109933125</v>
      </c>
      <c r="J120" s="98">
        <v>27.81606685701037</v>
      </c>
      <c r="K120" s="98">
        <v>28.759770293486632</v>
      </c>
      <c r="L120" s="98">
        <v>33.002672954805078</v>
      </c>
      <c r="M120" s="98">
        <v>29.767209446283591</v>
      </c>
      <c r="N120" s="98">
        <v>31.939813692360239</v>
      </c>
      <c r="O120" s="98">
        <v>32.615412017699434</v>
      </c>
      <c r="P120" s="98">
        <v>28.778110637414301</v>
      </c>
      <c r="Q120" s="98">
        <v>28.672767021396858</v>
      </c>
      <c r="R120" s="98">
        <v>32.020179764395394</v>
      </c>
      <c r="S120" s="98">
        <v>33.77609135017741</v>
      </c>
      <c r="T120" s="98">
        <v>34.566837151822014</v>
      </c>
      <c r="U120" s="98">
        <v>34.94060855400231</v>
      </c>
      <c r="V120" s="98">
        <v>37.723880519000524</v>
      </c>
      <c r="W120" s="98">
        <v>44.790821294656411</v>
      </c>
      <c r="DA120" s="63" t="s">
        <v>1798</v>
      </c>
    </row>
    <row r="121" spans="1:105" ht="12" customHeight="1" x14ac:dyDescent="0.25">
      <c r="A121" s="121" t="s">
        <v>92</v>
      </c>
      <c r="B121" s="122">
        <f t="shared" ref="B121:W121" si="25">B122</f>
        <v>2.3305198215634357E-2</v>
      </c>
      <c r="C121" s="122">
        <f t="shared" si="25"/>
        <v>2.5747769091858289E-2</v>
      </c>
      <c r="D121" s="122">
        <f t="shared" si="25"/>
        <v>3.1048605438534729E-2</v>
      </c>
      <c r="E121" s="122">
        <f t="shared" si="25"/>
        <v>3.4997438873869212E-2</v>
      </c>
      <c r="F121" s="122">
        <f t="shared" si="25"/>
        <v>4.790246099935451E-2</v>
      </c>
      <c r="G121" s="122">
        <f t="shared" si="25"/>
        <v>5.9689449124054078E-2</v>
      </c>
      <c r="H121" s="122">
        <f t="shared" si="25"/>
        <v>9.7662077829576213E-2</v>
      </c>
      <c r="I121" s="122">
        <f t="shared" si="25"/>
        <v>0.14170007926524064</v>
      </c>
      <c r="J121" s="122">
        <f t="shared" si="25"/>
        <v>0.1902386600427341</v>
      </c>
      <c r="K121" s="122">
        <f t="shared" si="25"/>
        <v>0.2568267697791039</v>
      </c>
      <c r="L121" s="122">
        <f t="shared" si="25"/>
        <v>0.50879823699066229</v>
      </c>
      <c r="M121" s="122">
        <f t="shared" si="25"/>
        <v>0.37360896778546682</v>
      </c>
      <c r="N121" s="122">
        <f t="shared" si="25"/>
        <v>0.58352445976525069</v>
      </c>
      <c r="O121" s="122">
        <f t="shared" si="25"/>
        <v>0.74729872151700327</v>
      </c>
      <c r="P121" s="122">
        <f t="shared" si="25"/>
        <v>1.0182148408192102</v>
      </c>
      <c r="Q121" s="122">
        <f t="shared" si="25"/>
        <v>2.5442313388293378</v>
      </c>
      <c r="R121" s="122">
        <f t="shared" si="25"/>
        <v>1.9381063478263145</v>
      </c>
      <c r="S121" s="122">
        <f t="shared" si="25"/>
        <v>2.3828584996951228</v>
      </c>
      <c r="T121" s="122">
        <f t="shared" si="25"/>
        <v>3.1589698656798628</v>
      </c>
      <c r="U121" s="122">
        <f t="shared" si="25"/>
        <v>4.8779228539087001</v>
      </c>
      <c r="V121" s="122">
        <f t="shared" si="25"/>
        <v>3.2987640939451768</v>
      </c>
      <c r="W121" s="122">
        <f t="shared" si="25"/>
        <v>4.2858642949898087</v>
      </c>
      <c r="DA121" s="130" t="s">
        <v>1799</v>
      </c>
    </row>
    <row r="122" spans="1:105" ht="12" customHeight="1" x14ac:dyDescent="0.25">
      <c r="A122" s="97" t="s">
        <v>53</v>
      </c>
      <c r="B122" s="98">
        <v>2.3305198215634357E-2</v>
      </c>
      <c r="C122" s="98">
        <v>2.5747769091858289E-2</v>
      </c>
      <c r="D122" s="98">
        <v>3.1048605438534729E-2</v>
      </c>
      <c r="E122" s="98">
        <v>3.4997438873869212E-2</v>
      </c>
      <c r="F122" s="98">
        <v>4.790246099935451E-2</v>
      </c>
      <c r="G122" s="98">
        <v>5.9689449124054078E-2</v>
      </c>
      <c r="H122" s="98">
        <v>9.7662077829576213E-2</v>
      </c>
      <c r="I122" s="98">
        <v>0.14170007926524064</v>
      </c>
      <c r="J122" s="98">
        <v>0.1902386600427341</v>
      </c>
      <c r="K122" s="98">
        <v>0.2568267697791039</v>
      </c>
      <c r="L122" s="98">
        <v>0.50879823699066229</v>
      </c>
      <c r="M122" s="98">
        <v>0.37360896778546682</v>
      </c>
      <c r="N122" s="98">
        <v>0.58352445976525069</v>
      </c>
      <c r="O122" s="98">
        <v>0.74729872151700327</v>
      </c>
      <c r="P122" s="98">
        <v>1.0182148408192102</v>
      </c>
      <c r="Q122" s="98">
        <v>2.5442313388293378</v>
      </c>
      <c r="R122" s="98">
        <v>1.9381063478263145</v>
      </c>
      <c r="S122" s="98">
        <v>2.3828584996951228</v>
      </c>
      <c r="T122" s="98">
        <v>3.1589698656798628</v>
      </c>
      <c r="U122" s="98">
        <v>4.8779228539087001</v>
      </c>
      <c r="V122" s="98">
        <v>3.2987640939451768</v>
      </c>
      <c r="W122" s="98">
        <v>4.2858642949898087</v>
      </c>
      <c r="DA122" s="63" t="s">
        <v>1800</v>
      </c>
    </row>
    <row r="123" spans="1:105" ht="12" customHeight="1" x14ac:dyDescent="0.25">
      <c r="A123" s="121" t="s">
        <v>55</v>
      </c>
      <c r="B123" s="122">
        <v>139.83662288709536</v>
      </c>
      <c r="C123" s="122">
        <v>133.7827939492683</v>
      </c>
      <c r="D123" s="122">
        <v>131.37516728374837</v>
      </c>
      <c r="E123" s="122">
        <v>155.20771328666558</v>
      </c>
      <c r="F123" s="122">
        <v>160.90417088411951</v>
      </c>
      <c r="G123" s="122">
        <v>164.71063342313309</v>
      </c>
      <c r="H123" s="122">
        <v>169.68537810968135</v>
      </c>
      <c r="I123" s="122">
        <v>173.65343780961979</v>
      </c>
      <c r="J123" s="122">
        <v>177.55842470122062</v>
      </c>
      <c r="K123" s="122">
        <v>188.11212587328237</v>
      </c>
      <c r="L123" s="122">
        <v>193.18973821495308</v>
      </c>
      <c r="M123" s="122">
        <v>202.21620737731658</v>
      </c>
      <c r="N123" s="122">
        <v>211.87127602516796</v>
      </c>
      <c r="O123" s="122">
        <v>228.31819188456026</v>
      </c>
      <c r="P123" s="122">
        <v>231.76374664540657</v>
      </c>
      <c r="Q123" s="122">
        <v>238.32327214212327</v>
      </c>
      <c r="R123" s="122">
        <v>252.44027505511087</v>
      </c>
      <c r="S123" s="122">
        <v>268.09520749561943</v>
      </c>
      <c r="T123" s="122">
        <v>258.76607580051245</v>
      </c>
      <c r="U123" s="122">
        <v>275.06129249762841</v>
      </c>
      <c r="V123" s="122">
        <v>296.46886091192363</v>
      </c>
      <c r="W123" s="122">
        <v>354.88321194656993</v>
      </c>
      <c r="DA123" s="130" t="s">
        <v>1801</v>
      </c>
    </row>
    <row r="124" spans="1:105" ht="12" customHeight="1" x14ac:dyDescent="0.25">
      <c r="A124" s="97" t="s">
        <v>134</v>
      </c>
      <c r="B124" s="98">
        <v>134.85743039462935</v>
      </c>
      <c r="C124" s="98">
        <v>129.60580196720065</v>
      </c>
      <c r="D124" s="98">
        <v>128.49277487279659</v>
      </c>
      <c r="E124" s="98">
        <v>149.21807425746115</v>
      </c>
      <c r="F124" s="98">
        <v>155.57875480422038</v>
      </c>
      <c r="G124" s="98">
        <v>160.53192296244566</v>
      </c>
      <c r="H124" s="98">
        <v>164.69291260552407</v>
      </c>
      <c r="I124" s="98">
        <v>168.99402083505748</v>
      </c>
      <c r="J124" s="98">
        <v>172.61799427670314</v>
      </c>
      <c r="K124" s="98">
        <v>182.60252146200517</v>
      </c>
      <c r="L124" s="98">
        <v>187.18130260393161</v>
      </c>
      <c r="M124" s="98">
        <v>196.083045412102</v>
      </c>
      <c r="N124" s="98">
        <v>205.5801446114416</v>
      </c>
      <c r="O124" s="98">
        <v>221.06931104529758</v>
      </c>
      <c r="P124" s="98">
        <v>224.08965939867645</v>
      </c>
      <c r="Q124" s="98">
        <v>229.98944095172067</v>
      </c>
      <c r="R124" s="98">
        <v>243.45780364877064</v>
      </c>
      <c r="S124" s="98">
        <v>258.6783416023365</v>
      </c>
      <c r="T124" s="98">
        <v>249.2507081102971</v>
      </c>
      <c r="U124" s="98">
        <v>264.13589745548239</v>
      </c>
      <c r="V124" s="98">
        <v>284.07599888347141</v>
      </c>
      <c r="W124" s="98">
        <v>340.56787853666111</v>
      </c>
      <c r="DA124" s="63" t="s">
        <v>1802</v>
      </c>
    </row>
    <row r="125" spans="1:105" ht="12" customHeight="1" x14ac:dyDescent="0.25">
      <c r="A125" s="97" t="s">
        <v>133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0.23391060516447934</v>
      </c>
      <c r="L125" s="98">
        <v>0.26472268972788693</v>
      </c>
      <c r="M125" s="98">
        <v>0.32795173794741322</v>
      </c>
      <c r="N125" s="98">
        <v>0.39733050174679857</v>
      </c>
      <c r="O125" s="98">
        <v>0.75747236014177188</v>
      </c>
      <c r="P125" s="98">
        <v>1.1162021418811321</v>
      </c>
      <c r="Q125" s="98">
        <v>1.4601934215771117</v>
      </c>
      <c r="R125" s="98">
        <v>1.8632449533079196</v>
      </c>
      <c r="S125" s="98">
        <v>2.1061872516335658</v>
      </c>
      <c r="T125" s="98">
        <v>2.4364516035828814</v>
      </c>
      <c r="U125" s="98">
        <v>2.9369323479094174</v>
      </c>
      <c r="V125" s="98">
        <v>3.5946743953164866</v>
      </c>
      <c r="W125" s="98">
        <v>5.1697797443494276</v>
      </c>
      <c r="DA125" s="63" t="s">
        <v>1803</v>
      </c>
    </row>
    <row r="126" spans="1:105" ht="12" customHeight="1" x14ac:dyDescent="0.25">
      <c r="A126" s="100" t="s">
        <v>217</v>
      </c>
      <c r="B126" s="101">
        <v>0</v>
      </c>
      <c r="C126" s="101">
        <v>0</v>
      </c>
      <c r="D126" s="101">
        <v>0</v>
      </c>
      <c r="E126" s="101">
        <v>0</v>
      </c>
      <c r="F126" s="101">
        <v>0</v>
      </c>
      <c r="G126" s="101">
        <v>0</v>
      </c>
      <c r="H126" s="101">
        <v>0</v>
      </c>
      <c r="I126" s="101">
        <v>0</v>
      </c>
      <c r="J126" s="101">
        <v>0</v>
      </c>
      <c r="K126" s="101">
        <v>0.1153951793394781</v>
      </c>
      <c r="L126" s="101">
        <v>0.13637864015639362</v>
      </c>
      <c r="M126" s="101">
        <v>0.16302925475046592</v>
      </c>
      <c r="N126" s="101">
        <v>0.19090199458544921</v>
      </c>
      <c r="O126" s="101">
        <v>0.37426808965390257</v>
      </c>
      <c r="P126" s="101">
        <v>0.54086535839122285</v>
      </c>
      <c r="Q126" s="101">
        <v>0.71643831455389206</v>
      </c>
      <c r="R126" s="101">
        <v>0.90427123027867773</v>
      </c>
      <c r="S126" s="101">
        <v>1.0053035100795462</v>
      </c>
      <c r="T126" s="101">
        <v>1.3574561914368455</v>
      </c>
      <c r="U126" s="101">
        <v>1.4828259097104828</v>
      </c>
      <c r="V126" s="101">
        <v>1.7840537854668803</v>
      </c>
      <c r="W126" s="101">
        <v>2.5132419478583818</v>
      </c>
      <c r="DA126" s="131" t="s">
        <v>1804</v>
      </c>
    </row>
    <row r="127" spans="1:105" ht="12" customHeight="1" x14ac:dyDescent="0.25">
      <c r="A127" s="103" t="s">
        <v>52</v>
      </c>
      <c r="B127" s="104">
        <v>0</v>
      </c>
      <c r="C127" s="104">
        <v>0</v>
      </c>
      <c r="D127" s="104">
        <v>0</v>
      </c>
      <c r="E127" s="104">
        <v>0</v>
      </c>
      <c r="F127" s="104">
        <v>0</v>
      </c>
      <c r="G127" s="104">
        <v>0</v>
      </c>
      <c r="H127" s="104">
        <v>0</v>
      </c>
      <c r="I127" s="104">
        <v>0</v>
      </c>
      <c r="J127" s="104">
        <v>0</v>
      </c>
      <c r="K127" s="104">
        <v>0.11851542582500124</v>
      </c>
      <c r="L127" s="104">
        <v>0.12834404957149334</v>
      </c>
      <c r="M127" s="104">
        <v>0.1649224831969473</v>
      </c>
      <c r="N127" s="104">
        <v>0.20642850716134936</v>
      </c>
      <c r="O127" s="104">
        <v>0.38320427048786931</v>
      </c>
      <c r="P127" s="104">
        <v>0.57533678348990924</v>
      </c>
      <c r="Q127" s="104">
        <v>0.74375510702321956</v>
      </c>
      <c r="R127" s="104">
        <v>0.958973723029242</v>
      </c>
      <c r="S127" s="104">
        <v>1.1008837415540196</v>
      </c>
      <c r="T127" s="104">
        <v>1.0789954121460357</v>
      </c>
      <c r="U127" s="104">
        <v>1.4541064381989346</v>
      </c>
      <c r="V127" s="104">
        <v>1.8106206098496063</v>
      </c>
      <c r="W127" s="104">
        <v>2.6565377964910457</v>
      </c>
      <c r="DA127" s="132" t="s">
        <v>1805</v>
      </c>
    </row>
    <row r="128" spans="1:105" ht="12" customHeight="1" x14ac:dyDescent="0.25">
      <c r="A128" s="106" t="s">
        <v>122</v>
      </c>
      <c r="B128" s="101">
        <v>4.9791924924660069</v>
      </c>
      <c r="C128" s="101">
        <v>4.1769919820676522</v>
      </c>
      <c r="D128" s="101">
        <v>2.8823924109517791</v>
      </c>
      <c r="E128" s="101">
        <v>5.9896390292044357</v>
      </c>
      <c r="F128" s="101">
        <v>5.3254160798991359</v>
      </c>
      <c r="G128" s="101">
        <v>4.1787104606874355</v>
      </c>
      <c r="H128" s="101">
        <v>4.9924655041572858</v>
      </c>
      <c r="I128" s="101">
        <v>4.6594169745623164</v>
      </c>
      <c r="J128" s="101">
        <v>4.9404304245174648</v>
      </c>
      <c r="K128" s="101">
        <v>4.8436122605949237</v>
      </c>
      <c r="L128" s="101">
        <v>5.1797570071257102</v>
      </c>
      <c r="M128" s="101">
        <v>5.1270484496441897</v>
      </c>
      <c r="N128" s="101">
        <v>5.0607345865912965</v>
      </c>
      <c r="O128" s="101">
        <v>4.5780635418756992</v>
      </c>
      <c r="P128" s="101">
        <v>3.7926062789165202</v>
      </c>
      <c r="Q128" s="101">
        <v>3.3562392080644932</v>
      </c>
      <c r="R128" s="101">
        <v>3.1120200482499425</v>
      </c>
      <c r="S128" s="101">
        <v>3.1798712350170661</v>
      </c>
      <c r="T128" s="101">
        <v>2.3609740163007338</v>
      </c>
      <c r="U128" s="101">
        <v>2.1060370400975814</v>
      </c>
      <c r="V128" s="101">
        <v>1.6587865970267803</v>
      </c>
      <c r="W128" s="101">
        <v>1.5884487823772684</v>
      </c>
      <c r="DA128" s="131" t="s">
        <v>1806</v>
      </c>
    </row>
    <row r="129" spans="1:105" ht="12" customHeight="1" x14ac:dyDescent="0.25">
      <c r="A129" s="107" t="s">
        <v>121</v>
      </c>
      <c r="B129" s="104">
        <v>0</v>
      </c>
      <c r="C129" s="104">
        <v>0</v>
      </c>
      <c r="D129" s="104">
        <v>0</v>
      </c>
      <c r="E129" s="104">
        <v>0</v>
      </c>
      <c r="F129" s="104">
        <v>0</v>
      </c>
      <c r="G129" s="104">
        <v>0</v>
      </c>
      <c r="H129" s="104">
        <v>0</v>
      </c>
      <c r="I129" s="104">
        <v>0</v>
      </c>
      <c r="J129" s="104">
        <v>0</v>
      </c>
      <c r="K129" s="104">
        <v>0.43208154551780581</v>
      </c>
      <c r="L129" s="104">
        <v>0.56395591416788271</v>
      </c>
      <c r="M129" s="104">
        <v>0.67816177762300023</v>
      </c>
      <c r="N129" s="104">
        <v>0.83306632538823333</v>
      </c>
      <c r="O129" s="104">
        <v>1.9133449372451943</v>
      </c>
      <c r="P129" s="104">
        <v>2.7652788259324694</v>
      </c>
      <c r="Q129" s="104">
        <v>3.5173985607609866</v>
      </c>
      <c r="R129" s="104">
        <v>4.0072064047823934</v>
      </c>
      <c r="S129" s="104">
        <v>4.1308074066322984</v>
      </c>
      <c r="T129" s="104">
        <v>4.7179420703317554</v>
      </c>
      <c r="U129" s="104">
        <v>5.882425654139027</v>
      </c>
      <c r="V129" s="104">
        <v>7.1394010361089499</v>
      </c>
      <c r="W129" s="104">
        <v>7.5571048831820828</v>
      </c>
      <c r="DA129" s="132" t="s">
        <v>1807</v>
      </c>
    </row>
    <row r="130" spans="1:105" ht="12" customHeight="1" x14ac:dyDescent="0.25">
      <c r="A130" s="108" t="s">
        <v>53</v>
      </c>
      <c r="B130" s="98">
        <v>0</v>
      </c>
      <c r="C130" s="98">
        <v>0</v>
      </c>
      <c r="D130" s="98">
        <v>0</v>
      </c>
      <c r="E130" s="98">
        <v>0</v>
      </c>
      <c r="F130" s="98">
        <v>0</v>
      </c>
      <c r="G130" s="98">
        <v>0</v>
      </c>
      <c r="H130" s="98">
        <v>0</v>
      </c>
      <c r="I130" s="98">
        <v>0</v>
      </c>
      <c r="J130" s="98">
        <v>0</v>
      </c>
      <c r="K130" s="98">
        <v>0.21311536570575679</v>
      </c>
      <c r="L130" s="98">
        <v>0.29099694576531326</v>
      </c>
      <c r="M130" s="98">
        <v>0.33713977390371636</v>
      </c>
      <c r="N130" s="98">
        <v>0.39976995621835876</v>
      </c>
      <c r="O130" s="98">
        <v>0.9457751943100543</v>
      </c>
      <c r="P130" s="98">
        <v>1.3402730986935583</v>
      </c>
      <c r="Q130" s="98">
        <v>1.7299573639862216</v>
      </c>
      <c r="R130" s="98">
        <v>1.9527934404051017</v>
      </c>
      <c r="S130" s="98">
        <v>1.9769592501404614</v>
      </c>
      <c r="T130" s="98">
        <v>2.6016986662140047</v>
      </c>
      <c r="U130" s="98">
        <v>2.9790557581390353</v>
      </c>
      <c r="V130" s="98">
        <v>3.5676914126131689</v>
      </c>
      <c r="W130" s="98">
        <v>3.6251322249115479</v>
      </c>
      <c r="DA130" s="63" t="s">
        <v>1808</v>
      </c>
    </row>
    <row r="131" spans="1:105" ht="12" customHeight="1" x14ac:dyDescent="0.25">
      <c r="A131" s="108" t="s">
        <v>52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0.21896617981204902</v>
      </c>
      <c r="L131" s="98">
        <v>0.27295896840256939</v>
      </c>
      <c r="M131" s="98">
        <v>0.34102200371928387</v>
      </c>
      <c r="N131" s="98">
        <v>0.43329636916987452</v>
      </c>
      <c r="O131" s="98">
        <v>0.96756974293514009</v>
      </c>
      <c r="P131" s="98">
        <v>1.4250057272389114</v>
      </c>
      <c r="Q131" s="98">
        <v>1.787441196774765</v>
      </c>
      <c r="R131" s="98">
        <v>2.0544129643772915</v>
      </c>
      <c r="S131" s="98">
        <v>2.1538481564918373</v>
      </c>
      <c r="T131" s="98">
        <v>2.1162434041177511</v>
      </c>
      <c r="U131" s="98">
        <v>2.9033698959999921</v>
      </c>
      <c r="V131" s="98">
        <v>3.5717096234957806</v>
      </c>
      <c r="W131" s="98">
        <v>3.9319726582705354</v>
      </c>
      <c r="DA131" s="63" t="s">
        <v>1809</v>
      </c>
    </row>
    <row r="132" spans="1:105" ht="12" customHeight="1" x14ac:dyDescent="0.25">
      <c r="A132" s="121" t="s">
        <v>54</v>
      </c>
      <c r="B132" s="122">
        <v>69.005064350956275</v>
      </c>
      <c r="C132" s="122">
        <v>64.740456865799757</v>
      </c>
      <c r="D132" s="122">
        <v>64.965090138943765</v>
      </c>
      <c r="E132" s="122">
        <v>104.1339359613557</v>
      </c>
      <c r="F132" s="122">
        <v>102.36078337485546</v>
      </c>
      <c r="G132" s="122">
        <v>98.190666580501656</v>
      </c>
      <c r="H132" s="122">
        <v>103.64899061318616</v>
      </c>
      <c r="I132" s="122">
        <v>104.84182822959991</v>
      </c>
      <c r="J132" s="122">
        <v>107.54889208955154</v>
      </c>
      <c r="K132" s="122">
        <v>111.85579751239106</v>
      </c>
      <c r="L132" s="122">
        <v>117.78258646479769</v>
      </c>
      <c r="M132" s="122">
        <v>113.49255744292692</v>
      </c>
      <c r="N132" s="122">
        <v>115.78859156907203</v>
      </c>
      <c r="O132" s="122">
        <v>119.45277485724542</v>
      </c>
      <c r="P132" s="122">
        <v>115.21730391931368</v>
      </c>
      <c r="Q132" s="122">
        <v>116.39058006409209</v>
      </c>
      <c r="R132" s="122">
        <v>124.43060877999952</v>
      </c>
      <c r="S132" s="122">
        <v>131.49210612607652</v>
      </c>
      <c r="T132" s="122">
        <v>119.19990466311327</v>
      </c>
      <c r="U132" s="122">
        <v>135.03678569563203</v>
      </c>
      <c r="V132" s="122">
        <v>140.32549240670809</v>
      </c>
      <c r="W132" s="122">
        <v>159.68677082464163</v>
      </c>
      <c r="DA132" s="130" t="s">
        <v>1810</v>
      </c>
    </row>
    <row r="133" spans="1:105" ht="12" customHeight="1" x14ac:dyDescent="0.25">
      <c r="A133" s="97" t="s">
        <v>175</v>
      </c>
      <c r="B133" s="98">
        <v>64.518166947606645</v>
      </c>
      <c r="C133" s="98">
        <v>60.963124142356506</v>
      </c>
      <c r="D133" s="98">
        <v>62.084066040142616</v>
      </c>
      <c r="E133" s="98">
        <v>96.574986916645443</v>
      </c>
      <c r="F133" s="98">
        <v>95.857279956382897</v>
      </c>
      <c r="G133" s="98">
        <v>93.383790647148331</v>
      </c>
      <c r="H133" s="98">
        <v>97.914756843096328</v>
      </c>
      <c r="I133" s="98">
        <v>99.445433447145618</v>
      </c>
      <c r="J133" s="98">
        <v>101.64689026031061</v>
      </c>
      <c r="K133" s="98">
        <v>105.78597099381641</v>
      </c>
      <c r="L133" s="98">
        <v>111.00801649277744</v>
      </c>
      <c r="M133" s="98">
        <v>107.13379279504844</v>
      </c>
      <c r="N133" s="98">
        <v>109.48628745949232</v>
      </c>
      <c r="O133" s="98">
        <v>112.87714186937728</v>
      </c>
      <c r="P133" s="98">
        <v>108.93886737021914</v>
      </c>
      <c r="Q133" s="98">
        <v>110.02523002563581</v>
      </c>
      <c r="R133" s="98">
        <v>117.78001539180437</v>
      </c>
      <c r="S133" s="98">
        <v>124.55916494931037</v>
      </c>
      <c r="T133" s="98">
        <v>112.20672579093375</v>
      </c>
      <c r="U133" s="98">
        <v>127.76496765525739</v>
      </c>
      <c r="V133" s="98">
        <v>132.84351558746343</v>
      </c>
      <c r="W133" s="98">
        <v>150.01700116108114</v>
      </c>
      <c r="DA133" s="63" t="s">
        <v>1811</v>
      </c>
    </row>
    <row r="134" spans="1:105" ht="12" customHeight="1" x14ac:dyDescent="0.25">
      <c r="A134" s="109" t="s">
        <v>120</v>
      </c>
      <c r="B134" s="33">
        <v>4.4868974033496309</v>
      </c>
      <c r="C134" s="33">
        <v>3.7773327234432563</v>
      </c>
      <c r="D134" s="33">
        <v>2.8810240988011535</v>
      </c>
      <c r="E134" s="33">
        <v>7.558949044710265</v>
      </c>
      <c r="F134" s="33">
        <v>6.5035034184725653</v>
      </c>
      <c r="G134" s="33">
        <v>4.8068759333533198</v>
      </c>
      <c r="H134" s="33">
        <v>5.7342337700898245</v>
      </c>
      <c r="I134" s="33">
        <v>5.396394782454295</v>
      </c>
      <c r="J134" s="33">
        <v>5.9020018292409286</v>
      </c>
      <c r="K134" s="33">
        <v>6.069826518574656</v>
      </c>
      <c r="L134" s="33">
        <v>6.7745699720202452</v>
      </c>
      <c r="M134" s="33">
        <v>6.3587646478784912</v>
      </c>
      <c r="N134" s="33">
        <v>6.3023041095797128</v>
      </c>
      <c r="O134" s="33">
        <v>6.5756329878681372</v>
      </c>
      <c r="P134" s="33">
        <v>6.278436549094538</v>
      </c>
      <c r="Q134" s="33">
        <v>6.365350038456282</v>
      </c>
      <c r="R134" s="33">
        <v>6.650593388195146</v>
      </c>
      <c r="S134" s="33">
        <v>6.9329411767661524</v>
      </c>
      <c r="T134" s="33">
        <v>6.9931788721795343</v>
      </c>
      <c r="U134" s="33">
        <v>7.2718180403746473</v>
      </c>
      <c r="V134" s="33">
        <v>7.4819768192446725</v>
      </c>
      <c r="W134" s="33">
        <v>9.6697696635604942</v>
      </c>
      <c r="DA134" s="60" t="s">
        <v>1812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0.49947156183854496</v>
      </c>
      <c r="C136" s="119">
        <f t="shared" si="26"/>
        <v>0.50297418193045329</v>
      </c>
      <c r="D136" s="119">
        <f t="shared" si="26"/>
        <v>0.50874391823771914</v>
      </c>
      <c r="E136" s="119">
        <f t="shared" si="26"/>
        <v>0.51851650102605551</v>
      </c>
      <c r="F136" s="119">
        <f t="shared" si="26"/>
        <v>0.52708804860352365</v>
      </c>
      <c r="G136" s="119">
        <f t="shared" si="26"/>
        <v>0.53658692020958088</v>
      </c>
      <c r="H136" s="119">
        <f t="shared" si="26"/>
        <v>0.54656283856153898</v>
      </c>
      <c r="I136" s="119">
        <f t="shared" si="26"/>
        <v>0.55738586165865067</v>
      </c>
      <c r="J136" s="119">
        <f t="shared" si="26"/>
        <v>0.56851038406246845</v>
      </c>
      <c r="K136" s="119">
        <f t="shared" si="26"/>
        <v>0.58124282808738337</v>
      </c>
      <c r="L136" s="119">
        <f t="shared" si="26"/>
        <v>0.59552189493138541</v>
      </c>
      <c r="M136" s="119">
        <f t="shared" si="26"/>
        <v>0.61185652304930782</v>
      </c>
      <c r="N136" s="119">
        <f t="shared" si="26"/>
        <v>0.63093506649109532</v>
      </c>
      <c r="O136" s="119">
        <f t="shared" si="26"/>
        <v>0.64941563349946785</v>
      </c>
      <c r="P136" s="119">
        <f t="shared" si="26"/>
        <v>0.65446150510475631</v>
      </c>
      <c r="Q136" s="119">
        <f t="shared" si="26"/>
        <v>0.66241276314875852</v>
      </c>
      <c r="R136" s="119">
        <f t="shared" ref="R136:V136" si="27">IF(R117=0,"",R117/R98)</f>
        <v>0.67151347446336307</v>
      </c>
      <c r="S136" s="119">
        <f t="shared" si="27"/>
        <v>0.68263704855801965</v>
      </c>
      <c r="T136" s="119">
        <f t="shared" si="27"/>
        <v>0.69490872759374656</v>
      </c>
      <c r="U136" s="119">
        <f t="shared" si="27"/>
        <v>0.70791065693586819</v>
      </c>
      <c r="V136" s="119">
        <f t="shared" si="27"/>
        <v>0.72296914246625166</v>
      </c>
      <c r="W136" s="119">
        <f t="shared" ref="W136" si="28">IF(W117=0,"",W117/W98)</f>
        <v>0.73614039480596882</v>
      </c>
      <c r="DA136" s="129" t="s">
        <v>1963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0.49374567423795307</v>
      </c>
      <c r="C137" s="124">
        <f t="shared" si="29"/>
        <v>0.49811589340975132</v>
      </c>
      <c r="D137" s="124">
        <f t="shared" si="29"/>
        <v>0.5041172975548982</v>
      </c>
      <c r="E137" s="124">
        <f t="shared" si="29"/>
        <v>0.5121782876061991</v>
      </c>
      <c r="F137" s="124">
        <f t="shared" si="29"/>
        <v>0.52155911464929694</v>
      </c>
      <c r="G137" s="124">
        <f t="shared" si="29"/>
        <v>0.53248318715081577</v>
      </c>
      <c r="H137" s="124">
        <f t="shared" si="29"/>
        <v>0.5430734977960836</v>
      </c>
      <c r="I137" s="124">
        <f t="shared" si="29"/>
        <v>0.55466053028697748</v>
      </c>
      <c r="J137" s="124">
        <f t="shared" si="29"/>
        <v>0.56665196368406534</v>
      </c>
      <c r="K137" s="124">
        <f t="shared" si="29"/>
        <v>0.58045321396404792</v>
      </c>
      <c r="L137" s="124">
        <f t="shared" si="29"/>
        <v>0.59585064363926732</v>
      </c>
      <c r="M137" s="124">
        <f t="shared" si="29"/>
        <v>0.61371714753943796</v>
      </c>
      <c r="N137" s="124">
        <f t="shared" si="29"/>
        <v>0.63426147964152357</v>
      </c>
      <c r="O137" s="124">
        <f t="shared" si="29"/>
        <v>0.65423315037980967</v>
      </c>
      <c r="P137" s="124">
        <f t="shared" si="29"/>
        <v>0.65960890113483539</v>
      </c>
      <c r="Q137" s="124">
        <f t="shared" si="29"/>
        <v>0.66736076085521323</v>
      </c>
      <c r="R137" s="124">
        <f t="shared" ref="R137:V137" si="30">IF(R118=0,"",R118/R99)</f>
        <v>0.67665774196181427</v>
      </c>
      <c r="S137" s="124">
        <f t="shared" si="30"/>
        <v>0.68794216525975116</v>
      </c>
      <c r="T137" s="124">
        <f t="shared" si="30"/>
        <v>0.69961923315843777</v>
      </c>
      <c r="U137" s="124">
        <f t="shared" si="30"/>
        <v>0.71274668117880879</v>
      </c>
      <c r="V137" s="124">
        <f t="shared" si="30"/>
        <v>0.72786449594848956</v>
      </c>
      <c r="W137" s="124">
        <f t="shared" ref="W137" si="31">IF(W118=0,"",W118/W99)</f>
        <v>0.74033881278822111</v>
      </c>
      <c r="DA137" s="130" t="s">
        <v>1964</v>
      </c>
    </row>
    <row r="138" spans="1:105" ht="12" customHeight="1" x14ac:dyDescent="0.25">
      <c r="A138" s="97" t="s">
        <v>217</v>
      </c>
      <c r="B138" s="111">
        <f t="shared" ref="B138:Q138" si="32">IF(B119=0,"",B119/B100)</f>
        <v>0.48874612168224729</v>
      </c>
      <c r="C138" s="111">
        <f t="shared" si="32"/>
        <v>0.49310904062519856</v>
      </c>
      <c r="D138" s="111">
        <f t="shared" si="32"/>
        <v>0.49916195316632805</v>
      </c>
      <c r="E138" s="111">
        <f t="shared" si="32"/>
        <v>0.50722883697947929</v>
      </c>
      <c r="F138" s="111">
        <f t="shared" si="32"/>
        <v>0.51669872634639546</v>
      </c>
      <c r="G138" s="111">
        <f t="shared" si="32"/>
        <v>0.52770709764561619</v>
      </c>
      <c r="H138" s="111">
        <f t="shared" si="32"/>
        <v>0.53833165058716004</v>
      </c>
      <c r="I138" s="111">
        <f t="shared" si="32"/>
        <v>0.55006282803082296</v>
      </c>
      <c r="J138" s="111">
        <f t="shared" si="32"/>
        <v>0.56212676792247429</v>
      </c>
      <c r="K138" s="111">
        <f t="shared" si="32"/>
        <v>0.57602701853074822</v>
      </c>
      <c r="L138" s="111">
        <f t="shared" si="32"/>
        <v>0.59146289067962055</v>
      </c>
      <c r="M138" s="111">
        <f t="shared" si="32"/>
        <v>0.6095042580557517</v>
      </c>
      <c r="N138" s="111">
        <f t="shared" si="32"/>
        <v>0.63017697546833196</v>
      </c>
      <c r="O138" s="111">
        <f t="shared" si="32"/>
        <v>0.65031909702367607</v>
      </c>
      <c r="P138" s="111">
        <f t="shared" si="32"/>
        <v>0.65585514535323108</v>
      </c>
      <c r="Q138" s="111">
        <f t="shared" si="32"/>
        <v>0.66371694532335967</v>
      </c>
      <c r="R138" s="111">
        <f t="shared" ref="R138:V138" si="33">IF(R119=0,"",R119/R100)</f>
        <v>0.67308712889731659</v>
      </c>
      <c r="S138" s="111">
        <f t="shared" si="33"/>
        <v>0.68447170175325189</v>
      </c>
      <c r="T138" s="111">
        <f t="shared" si="33"/>
        <v>0.69617204406856881</v>
      </c>
      <c r="U138" s="111">
        <f t="shared" si="33"/>
        <v>0.70945920212807634</v>
      </c>
      <c r="V138" s="111">
        <f t="shared" si="33"/>
        <v>0.72468897759601003</v>
      </c>
      <c r="W138" s="111">
        <f t="shared" ref="W138" si="34">IF(W119=0,"",W119/W100)</f>
        <v>0.73732959380031515</v>
      </c>
      <c r="DA138" s="63" t="s">
        <v>1965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" si="37">IF(W120=0,"",W120/W101)</f>
        <v>1</v>
      </c>
      <c r="DA139" s="63" t="s">
        <v>1966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1.78472258275278</v>
      </c>
      <c r="C140" s="124">
        <f t="shared" si="38"/>
        <v>1.8496407729134163</v>
      </c>
      <c r="D140" s="124">
        <f t="shared" si="38"/>
        <v>1.9292924391412047</v>
      </c>
      <c r="E140" s="124">
        <f t="shared" si="38"/>
        <v>2.0318665292664244</v>
      </c>
      <c r="F140" s="124">
        <f t="shared" si="38"/>
        <v>2.1842263289231769</v>
      </c>
      <c r="G140" s="124">
        <f t="shared" si="38"/>
        <v>2.3126023896265222</v>
      </c>
      <c r="H140" s="124">
        <f t="shared" si="38"/>
        <v>2.4583552429856934</v>
      </c>
      <c r="I140" s="124">
        <f t="shared" si="38"/>
        <v>2.5955818271438571</v>
      </c>
      <c r="J140" s="124">
        <f t="shared" si="38"/>
        <v>2.6695509680965879</v>
      </c>
      <c r="K140" s="124">
        <f t="shared" si="38"/>
        <v>2.7376390407899707</v>
      </c>
      <c r="L140" s="124">
        <f t="shared" si="38"/>
        <v>2.7834650486945098</v>
      </c>
      <c r="M140" s="124">
        <f t="shared" si="38"/>
        <v>2.8648919294618285</v>
      </c>
      <c r="N140" s="124">
        <f t="shared" si="38"/>
        <v>2.9493105169562099</v>
      </c>
      <c r="O140" s="124">
        <f t="shared" si="38"/>
        <v>3.0657905980071916</v>
      </c>
      <c r="P140" s="124">
        <f t="shared" si="38"/>
        <v>3.2294598649957411</v>
      </c>
      <c r="Q140" s="124">
        <f t="shared" si="38"/>
        <v>3.3843663588007686</v>
      </c>
      <c r="R140" s="124">
        <f t="shared" ref="R140:V140" si="39">IF(R121=0,"",R121/R102)</f>
        <v>3.5024330804831281</v>
      </c>
      <c r="S140" s="124">
        <f t="shared" si="39"/>
        <v>3.5729117473414913</v>
      </c>
      <c r="T140" s="124">
        <f t="shared" si="39"/>
        <v>3.6334988750635357</v>
      </c>
      <c r="U140" s="124">
        <f t="shared" si="39"/>
        <v>3.6925696438111246</v>
      </c>
      <c r="V140" s="124">
        <f t="shared" si="39"/>
        <v>3.75742501304358</v>
      </c>
      <c r="W140" s="124">
        <f t="shared" ref="W140" si="40">IF(W121=0,"",W121/W102)</f>
        <v>3.8123939777538709</v>
      </c>
      <c r="DA140" s="130" t="s">
        <v>1967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1.78472258275278</v>
      </c>
      <c r="C141" s="111">
        <f t="shared" si="41"/>
        <v>1.8496407729134163</v>
      </c>
      <c r="D141" s="111">
        <f t="shared" si="41"/>
        <v>1.9292924391412047</v>
      </c>
      <c r="E141" s="111">
        <f t="shared" si="41"/>
        <v>2.0318665292664244</v>
      </c>
      <c r="F141" s="111">
        <f t="shared" si="41"/>
        <v>2.1842263289231769</v>
      </c>
      <c r="G141" s="111">
        <f t="shared" si="41"/>
        <v>2.3126023896265222</v>
      </c>
      <c r="H141" s="111">
        <f t="shared" si="41"/>
        <v>2.4583552429856934</v>
      </c>
      <c r="I141" s="111">
        <f t="shared" si="41"/>
        <v>2.5955818271438571</v>
      </c>
      <c r="J141" s="111">
        <f t="shared" si="41"/>
        <v>2.6695509680965879</v>
      </c>
      <c r="K141" s="111">
        <f t="shared" si="41"/>
        <v>2.7376390407899707</v>
      </c>
      <c r="L141" s="111">
        <f t="shared" si="41"/>
        <v>2.7834650486945098</v>
      </c>
      <c r="M141" s="111">
        <f t="shared" si="41"/>
        <v>2.8648919294618285</v>
      </c>
      <c r="N141" s="111">
        <f t="shared" si="41"/>
        <v>2.9493105169562099</v>
      </c>
      <c r="O141" s="111">
        <f t="shared" si="41"/>
        <v>3.0657905980071916</v>
      </c>
      <c r="P141" s="111">
        <f t="shared" si="41"/>
        <v>3.2294598649957411</v>
      </c>
      <c r="Q141" s="111">
        <f t="shared" si="41"/>
        <v>3.3843663588007686</v>
      </c>
      <c r="R141" s="111">
        <f t="shared" ref="R141:V141" si="42">IF(R122=0,"",R122/R103)</f>
        <v>3.5024330804831281</v>
      </c>
      <c r="S141" s="111">
        <f t="shared" si="42"/>
        <v>3.5729117473414913</v>
      </c>
      <c r="T141" s="111">
        <f t="shared" si="42"/>
        <v>3.6334988750635357</v>
      </c>
      <c r="U141" s="111">
        <f t="shared" si="42"/>
        <v>3.6925696438111246</v>
      </c>
      <c r="V141" s="111">
        <f t="shared" si="42"/>
        <v>3.75742501304358</v>
      </c>
      <c r="W141" s="111">
        <f t="shared" ref="W141" si="43">IF(W122=0,"",W122/W103)</f>
        <v>3.8123939777538709</v>
      </c>
      <c r="DA141" s="63" t="s">
        <v>1968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0.51784411123857321</v>
      </c>
      <c r="C142" s="124">
        <f t="shared" si="44"/>
        <v>0.5202587882981129</v>
      </c>
      <c r="D142" s="124">
        <f t="shared" si="44"/>
        <v>0.52350628070633332</v>
      </c>
      <c r="E142" s="124">
        <f t="shared" si="44"/>
        <v>0.53027277666176387</v>
      </c>
      <c r="F142" s="124">
        <f t="shared" si="44"/>
        <v>0.53618464661160448</v>
      </c>
      <c r="G142" s="124">
        <f t="shared" si="44"/>
        <v>0.5429956599933099</v>
      </c>
      <c r="H142" s="124">
        <f t="shared" si="44"/>
        <v>0.55054590306350581</v>
      </c>
      <c r="I142" s="124">
        <f t="shared" si="44"/>
        <v>0.55832473913383829</v>
      </c>
      <c r="J142" s="124">
        <f t="shared" si="44"/>
        <v>0.5668488251476318</v>
      </c>
      <c r="K142" s="124">
        <f t="shared" si="44"/>
        <v>0.57705915892722015</v>
      </c>
      <c r="L142" s="124">
        <f t="shared" si="44"/>
        <v>0.5883100212728225</v>
      </c>
      <c r="M142" s="124">
        <f t="shared" si="44"/>
        <v>0.60176264285547165</v>
      </c>
      <c r="N142" s="124">
        <f t="shared" si="44"/>
        <v>0.61798973417794389</v>
      </c>
      <c r="O142" s="124">
        <f t="shared" si="44"/>
        <v>0.63471153608874165</v>
      </c>
      <c r="P142" s="124">
        <f t="shared" si="44"/>
        <v>0.64205612219568198</v>
      </c>
      <c r="Q142" s="124">
        <f t="shared" si="44"/>
        <v>0.65239537921959601</v>
      </c>
      <c r="R142" s="124">
        <f t="shared" ref="R142:V142" si="45">IF(R123=0,"",R123/R104)</f>
        <v>0.66465634419473607</v>
      </c>
      <c r="S142" s="124">
        <f t="shared" si="45"/>
        <v>0.67945672722765749</v>
      </c>
      <c r="T142" s="124">
        <f t="shared" si="45"/>
        <v>0.69548914219438873</v>
      </c>
      <c r="U142" s="124">
        <f t="shared" si="45"/>
        <v>0.71518636170157657</v>
      </c>
      <c r="V142" s="124">
        <f t="shared" si="45"/>
        <v>0.73849735471307476</v>
      </c>
      <c r="W142" s="124">
        <f t="shared" ref="W142" si="46">IF(W123=0,"",W123/W104)</f>
        <v>0.75808678632009263</v>
      </c>
      <c r="DA142" s="130" t="s">
        <v>1969</v>
      </c>
    </row>
    <row r="143" spans="1:105" ht="12" customHeight="1" x14ac:dyDescent="0.25">
      <c r="A143" s="97" t="s">
        <v>134</v>
      </c>
      <c r="B143" s="111">
        <f t="shared" ref="B143:Q143" si="47">IF(B124=0,"",B124/B105)</f>
        <v>0.5147518320841552</v>
      </c>
      <c r="C143" s="111">
        <f t="shared" si="47"/>
        <v>0.51754578124316331</v>
      </c>
      <c r="D143" s="111">
        <f t="shared" si="47"/>
        <v>0.52163218123341371</v>
      </c>
      <c r="E143" s="111">
        <f t="shared" si="47"/>
        <v>0.5269927123424395</v>
      </c>
      <c r="F143" s="111">
        <f t="shared" si="47"/>
        <v>0.53341599527071482</v>
      </c>
      <c r="G143" s="111">
        <f t="shared" si="47"/>
        <v>0.54090344975026095</v>
      </c>
      <c r="H143" s="111">
        <f t="shared" si="47"/>
        <v>0.54812554809151948</v>
      </c>
      <c r="I143" s="111">
        <f t="shared" si="47"/>
        <v>0.55620619459153064</v>
      </c>
      <c r="J143" s="111">
        <f t="shared" si="47"/>
        <v>0.5648041898554369</v>
      </c>
      <c r="K143" s="111">
        <f t="shared" si="47"/>
        <v>0.57477714744117747</v>
      </c>
      <c r="L143" s="111">
        <f t="shared" si="47"/>
        <v>0.58606829938644589</v>
      </c>
      <c r="M143" s="111">
        <f t="shared" si="47"/>
        <v>0.59972703401001015</v>
      </c>
      <c r="N143" s="111">
        <f t="shared" si="47"/>
        <v>0.61616606661469941</v>
      </c>
      <c r="O143" s="111">
        <f t="shared" si="47"/>
        <v>0.63248916076884032</v>
      </c>
      <c r="P143" s="111">
        <f t="shared" si="47"/>
        <v>0.63922180071460188</v>
      </c>
      <c r="Q143" s="111">
        <f t="shared" si="47"/>
        <v>0.64913653843650576</v>
      </c>
      <c r="R143" s="111">
        <f t="shared" ref="R143:V143" si="48">IF(R124=0,"",R124/R105)</f>
        <v>0.66117320376631461</v>
      </c>
      <c r="S143" s="111">
        <f t="shared" si="48"/>
        <v>0.67603177156930971</v>
      </c>
      <c r="T143" s="111">
        <f t="shared" si="48"/>
        <v>0.69205304911515098</v>
      </c>
      <c r="U143" s="111">
        <f t="shared" si="48"/>
        <v>0.71117292762176487</v>
      </c>
      <c r="V143" s="111">
        <f t="shared" si="48"/>
        <v>0.73433108164741701</v>
      </c>
      <c r="W143" s="111">
        <f t="shared" ref="W143" si="49">IF(W124=0,"",W124/W105)</f>
        <v>0.75415130285412446</v>
      </c>
      <c r="DA143" s="63" t="s">
        <v>1970</v>
      </c>
    </row>
    <row r="144" spans="1:105" ht="12" customHeight="1" x14ac:dyDescent="0.25">
      <c r="A144" s="97" t="s">
        <v>133</v>
      </c>
      <c r="B144" s="111" t="str">
        <f t="shared" ref="B144:Q144" si="50">IF(B125=0,"",B125/B106)</f>
        <v/>
      </c>
      <c r="C144" s="111" t="str">
        <f t="shared" si="50"/>
        <v/>
      </c>
      <c r="D144" s="111" t="str">
        <f t="shared" si="50"/>
        <v/>
      </c>
      <c r="E144" s="111" t="str">
        <f t="shared" si="50"/>
        <v/>
      </c>
      <c r="F144" s="111" t="str">
        <f t="shared" si="50"/>
        <v/>
      </c>
      <c r="G144" s="111" t="str">
        <f t="shared" si="50"/>
        <v/>
      </c>
      <c r="H144" s="111" t="str">
        <f t="shared" si="50"/>
        <v/>
      </c>
      <c r="I144" s="111" t="str">
        <f t="shared" si="50"/>
        <v/>
      </c>
      <c r="J144" s="111" t="str">
        <f t="shared" si="50"/>
        <v/>
      </c>
      <c r="K144" s="111">
        <f t="shared" si="50"/>
        <v>0.77783364470413852</v>
      </c>
      <c r="L144" s="111">
        <f t="shared" si="50"/>
        <v>0.77101785896920538</v>
      </c>
      <c r="M144" s="111">
        <f t="shared" si="50"/>
        <v>0.78023697601002073</v>
      </c>
      <c r="N144" s="111">
        <f t="shared" si="50"/>
        <v>0.79052680759371485</v>
      </c>
      <c r="O144" s="111">
        <f t="shared" si="50"/>
        <v>0.80593745402026262</v>
      </c>
      <c r="P144" s="111">
        <f t="shared" si="50"/>
        <v>0.8239957368501819</v>
      </c>
      <c r="Q144" s="111">
        <f t="shared" si="50"/>
        <v>0.83416200291304732</v>
      </c>
      <c r="R144" s="111">
        <f t="shared" ref="R144:V144" si="51">IF(R125=0,"",R125/R106)</f>
        <v>0.84545119936049429</v>
      </c>
      <c r="S144" s="111">
        <f t="shared" si="51"/>
        <v>0.8522912013913243</v>
      </c>
      <c r="T144" s="111">
        <f t="shared" si="51"/>
        <v>0.84365712426380757</v>
      </c>
      <c r="U144" s="111">
        <f t="shared" si="51"/>
        <v>0.86547282056246488</v>
      </c>
      <c r="V144" s="111">
        <f t="shared" si="51"/>
        <v>0.87795696374723675</v>
      </c>
      <c r="W144" s="111">
        <f t="shared" ref="W144" si="52">IF(W125=0,"",W125/W106)</f>
        <v>0.8905598291677026</v>
      </c>
      <c r="DA144" s="63" t="s">
        <v>1971</v>
      </c>
    </row>
    <row r="145" spans="1:105" ht="12" customHeight="1" x14ac:dyDescent="0.25">
      <c r="A145" s="100" t="s">
        <v>217</v>
      </c>
      <c r="B145" s="112" t="str">
        <f t="shared" ref="B145:Q145" si="53">IF(B126=0,"",B126/B107)</f>
        <v/>
      </c>
      <c r="C145" s="112" t="str">
        <f t="shared" si="53"/>
        <v/>
      </c>
      <c r="D145" s="112" t="str">
        <f t="shared" si="53"/>
        <v/>
      </c>
      <c r="E145" s="112" t="str">
        <f t="shared" si="53"/>
        <v/>
      </c>
      <c r="F145" s="112" t="str">
        <f t="shared" si="53"/>
        <v/>
      </c>
      <c r="G145" s="112" t="str">
        <f t="shared" si="53"/>
        <v/>
      </c>
      <c r="H145" s="112" t="str">
        <f t="shared" si="53"/>
        <v/>
      </c>
      <c r="I145" s="112" t="str">
        <f t="shared" si="53"/>
        <v/>
      </c>
      <c r="J145" s="112" t="str">
        <f t="shared" si="53"/>
        <v/>
      </c>
      <c r="K145" s="112">
        <f t="shared" si="53"/>
        <v>0.63332545812833652</v>
      </c>
      <c r="L145" s="112">
        <f t="shared" si="53"/>
        <v>0.63432577801829337</v>
      </c>
      <c r="M145" s="112">
        <f t="shared" si="53"/>
        <v>0.63832720519774644</v>
      </c>
      <c r="N145" s="112">
        <f t="shared" si="53"/>
        <v>0.64453344399276713</v>
      </c>
      <c r="O145" s="112">
        <f t="shared" si="53"/>
        <v>0.6723451240942937</v>
      </c>
      <c r="P145" s="112">
        <f t="shared" si="53"/>
        <v>0.69405380946025685</v>
      </c>
      <c r="Q145" s="112">
        <f t="shared" si="53"/>
        <v>0.71164446105952972</v>
      </c>
      <c r="R145" s="112">
        <f t="shared" ref="R145:V145" si="54">IF(R126=0,"",R126/R107)</f>
        <v>0.726396303863176</v>
      </c>
      <c r="S145" s="112">
        <f t="shared" si="54"/>
        <v>0.73362553933818619</v>
      </c>
      <c r="T145" s="112">
        <f t="shared" si="54"/>
        <v>0.75040330845611825</v>
      </c>
      <c r="U145" s="112">
        <f t="shared" si="54"/>
        <v>0.76460488416126471</v>
      </c>
      <c r="V145" s="112">
        <f t="shared" si="54"/>
        <v>0.78119751745625921</v>
      </c>
      <c r="W145" s="112">
        <f t="shared" ref="W145" si="55">IF(W126=0,"",W126/W107)</f>
        <v>0.79822152454253692</v>
      </c>
      <c r="DA145" s="131" t="s">
        <v>1972</v>
      </c>
    </row>
    <row r="146" spans="1:105" ht="12" customHeight="1" x14ac:dyDescent="0.25">
      <c r="A146" s="103" t="s">
        <v>52</v>
      </c>
      <c r="B146" s="113" t="str">
        <f t="shared" ref="B146:Q146" si="56">IF(B127=0,"",B127/B108)</f>
        <v/>
      </c>
      <c r="C146" s="113" t="str">
        <f t="shared" si="56"/>
        <v/>
      </c>
      <c r="D146" s="113" t="str">
        <f t="shared" si="56"/>
        <v/>
      </c>
      <c r="E146" s="113" t="str">
        <f t="shared" si="56"/>
        <v/>
      </c>
      <c r="F146" s="113" t="str">
        <f t="shared" si="56"/>
        <v/>
      </c>
      <c r="G146" s="113" t="str">
        <f t="shared" si="56"/>
        <v/>
      </c>
      <c r="H146" s="113" t="str">
        <f t="shared" si="56"/>
        <v/>
      </c>
      <c r="I146" s="113" t="str">
        <f t="shared" si="56"/>
        <v/>
      </c>
      <c r="J146" s="113" t="str">
        <f t="shared" si="56"/>
        <v/>
      </c>
      <c r="K146" s="113">
        <f t="shared" si="56"/>
        <v>1</v>
      </c>
      <c r="L146" s="113">
        <f t="shared" si="56"/>
        <v>1</v>
      </c>
      <c r="M146" s="113">
        <f t="shared" si="56"/>
        <v>1</v>
      </c>
      <c r="N146" s="113">
        <f t="shared" si="56"/>
        <v>1</v>
      </c>
      <c r="O146" s="113">
        <f t="shared" si="56"/>
        <v>1</v>
      </c>
      <c r="P146" s="113">
        <f t="shared" si="56"/>
        <v>1</v>
      </c>
      <c r="Q146" s="113">
        <f t="shared" si="56"/>
        <v>1</v>
      </c>
      <c r="R146" s="113">
        <f t="shared" ref="R146:V146" si="57">IF(R127=0,"",R127/R108)</f>
        <v>1</v>
      </c>
      <c r="S146" s="113">
        <f t="shared" si="57"/>
        <v>1</v>
      </c>
      <c r="T146" s="113">
        <f t="shared" si="57"/>
        <v>1</v>
      </c>
      <c r="U146" s="113">
        <f t="shared" si="57"/>
        <v>1</v>
      </c>
      <c r="V146" s="113">
        <f t="shared" si="57"/>
        <v>1</v>
      </c>
      <c r="W146" s="113">
        <f t="shared" ref="W146" si="58">IF(W127=0,"",W127/W108)</f>
        <v>1</v>
      </c>
      <c r="DA146" s="132" t="s">
        <v>1973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0.61847156762503608</v>
      </c>
      <c r="C147" s="112">
        <f t="shared" si="59"/>
        <v>0.62131827282418195</v>
      </c>
      <c r="D147" s="112">
        <f t="shared" si="59"/>
        <v>0.62334044065959771</v>
      </c>
      <c r="E147" s="112">
        <f t="shared" si="59"/>
        <v>0.62758597881611011</v>
      </c>
      <c r="F147" s="112">
        <f t="shared" si="59"/>
        <v>0.63202105407905229</v>
      </c>
      <c r="G147" s="112">
        <f t="shared" si="59"/>
        <v>0.63776436595751107</v>
      </c>
      <c r="H147" s="112">
        <f t="shared" si="59"/>
        <v>0.64441547014169087</v>
      </c>
      <c r="I147" s="112">
        <f t="shared" si="59"/>
        <v>0.6478190084909049</v>
      </c>
      <c r="J147" s="112">
        <f t="shared" si="59"/>
        <v>0.64892859570750894</v>
      </c>
      <c r="K147" s="112">
        <f t="shared" si="59"/>
        <v>0.65032759082045632</v>
      </c>
      <c r="L147" s="112">
        <f t="shared" si="59"/>
        <v>0.65252187135210238</v>
      </c>
      <c r="M147" s="112">
        <f t="shared" si="59"/>
        <v>0.65612387010779949</v>
      </c>
      <c r="N147" s="112">
        <f t="shared" si="59"/>
        <v>0.6608984562543716</v>
      </c>
      <c r="O147" s="112">
        <f t="shared" si="59"/>
        <v>0.66388033339837282</v>
      </c>
      <c r="P147" s="112">
        <f t="shared" si="59"/>
        <v>0.66768452502718634</v>
      </c>
      <c r="Q147" s="112">
        <f t="shared" si="59"/>
        <v>0.67263081923071544</v>
      </c>
      <c r="R147" s="112">
        <f t="shared" ref="R147:V147" si="60">IF(R128=0,"",R128/R109)</f>
        <v>0.68186339772146487</v>
      </c>
      <c r="S147" s="112">
        <f t="shared" si="60"/>
        <v>0.70032426143822757</v>
      </c>
      <c r="T147" s="112">
        <f t="shared" si="60"/>
        <v>0.71099998510970885</v>
      </c>
      <c r="U147" s="112">
        <f t="shared" si="60"/>
        <v>0.73288707798025465</v>
      </c>
      <c r="V147" s="112">
        <f t="shared" si="60"/>
        <v>0.7482531828001282</v>
      </c>
      <c r="W147" s="112">
        <f t="shared" ref="W147" si="61">IF(W128=0,"",W128/W109)</f>
        <v>0.75667083727583884</v>
      </c>
      <c r="DA147" s="131" t="s">
        <v>1974</v>
      </c>
    </row>
    <row r="148" spans="1:105" ht="12" customHeight="1" x14ac:dyDescent="0.25">
      <c r="A148" s="107" t="s">
        <v>121</v>
      </c>
      <c r="B148" s="113" t="str">
        <f t="shared" ref="B148:Q148" si="62">IF(B129=0,"",B129/B110)</f>
        <v/>
      </c>
      <c r="C148" s="113" t="str">
        <f t="shared" si="62"/>
        <v/>
      </c>
      <c r="D148" s="113" t="str">
        <f t="shared" si="62"/>
        <v/>
      </c>
      <c r="E148" s="113" t="str">
        <f t="shared" si="62"/>
        <v/>
      </c>
      <c r="F148" s="113" t="str">
        <f t="shared" si="62"/>
        <v/>
      </c>
      <c r="G148" s="113" t="str">
        <f t="shared" si="62"/>
        <v/>
      </c>
      <c r="H148" s="113" t="str">
        <f t="shared" si="62"/>
        <v/>
      </c>
      <c r="I148" s="113" t="str">
        <f t="shared" si="62"/>
        <v/>
      </c>
      <c r="J148" s="113" t="str">
        <f t="shared" si="62"/>
        <v/>
      </c>
      <c r="K148" s="113">
        <f t="shared" si="62"/>
        <v>0.79614404598547794</v>
      </c>
      <c r="L148" s="113">
        <f t="shared" si="62"/>
        <v>0.78914151651010378</v>
      </c>
      <c r="M148" s="113">
        <f t="shared" si="62"/>
        <v>0.79640963666693643</v>
      </c>
      <c r="N148" s="113">
        <f t="shared" si="62"/>
        <v>0.80454512563251857</v>
      </c>
      <c r="O148" s="113">
        <f t="shared" si="62"/>
        <v>0.81034448876125575</v>
      </c>
      <c r="P148" s="113">
        <f t="shared" si="62"/>
        <v>0.82057018131950721</v>
      </c>
      <c r="Q148" s="113">
        <f t="shared" si="62"/>
        <v>0.82486860297966758</v>
      </c>
      <c r="R148" s="113">
        <f t="shared" ref="R148:V148" si="63">IF(R129=0,"",R129/R110)</f>
        <v>0.83189653433879485</v>
      </c>
      <c r="S148" s="113">
        <f t="shared" si="63"/>
        <v>0.83979407391398486</v>
      </c>
      <c r="T148" s="113">
        <f t="shared" si="63"/>
        <v>0.82864640846362159</v>
      </c>
      <c r="U148" s="113">
        <f t="shared" si="63"/>
        <v>0.84944966110786324</v>
      </c>
      <c r="V148" s="113">
        <f t="shared" si="63"/>
        <v>0.86146518987548237</v>
      </c>
      <c r="W148" s="113">
        <f t="shared" ref="W148" si="64">IF(W129=0,"",W129/W110)</f>
        <v>0.87519245868588047</v>
      </c>
      <c r="DA148" s="132" t="s">
        <v>1975</v>
      </c>
    </row>
    <row r="149" spans="1:105" ht="12" customHeight="1" x14ac:dyDescent="0.25">
      <c r="A149" s="108" t="s">
        <v>53</v>
      </c>
      <c r="B149" s="111" t="str">
        <f t="shared" ref="B149:Q149" si="65">IF(B130=0,"",B130/B111)</f>
        <v/>
      </c>
      <c r="C149" s="111" t="str">
        <f t="shared" si="65"/>
        <v/>
      </c>
      <c r="D149" s="111" t="str">
        <f t="shared" si="65"/>
        <v/>
      </c>
      <c r="E149" s="111" t="str">
        <f t="shared" si="65"/>
        <v/>
      </c>
      <c r="F149" s="111" t="str">
        <f t="shared" si="65"/>
        <v/>
      </c>
      <c r="G149" s="111" t="str">
        <f t="shared" si="65"/>
        <v/>
      </c>
      <c r="H149" s="111" t="str">
        <f t="shared" si="65"/>
        <v/>
      </c>
      <c r="I149" s="111" t="str">
        <f t="shared" si="65"/>
        <v/>
      </c>
      <c r="J149" s="111" t="str">
        <f t="shared" si="65"/>
        <v/>
      </c>
      <c r="K149" s="111">
        <f t="shared" si="65"/>
        <v>0.65826810458400087</v>
      </c>
      <c r="L149" s="111">
        <f t="shared" si="65"/>
        <v>0.65883235878470159</v>
      </c>
      <c r="M149" s="111">
        <f t="shared" si="65"/>
        <v>0.66040856641133916</v>
      </c>
      <c r="N149" s="111">
        <f t="shared" si="65"/>
        <v>0.66390016404164209</v>
      </c>
      <c r="O149" s="111">
        <f t="shared" si="65"/>
        <v>0.67866572423422034</v>
      </c>
      <c r="P149" s="111">
        <f t="shared" si="65"/>
        <v>0.68910688530518538</v>
      </c>
      <c r="Q149" s="111">
        <f t="shared" si="65"/>
        <v>0.69847841364370211</v>
      </c>
      <c r="R149" s="111">
        <f t="shared" ref="R149:V149" si="66">IF(R130=0,"",R130/R111)</f>
        <v>0.70688333992914476</v>
      </c>
      <c r="S149" s="111">
        <f t="shared" si="66"/>
        <v>0.7149980375767675</v>
      </c>
      <c r="T149" s="111">
        <f t="shared" si="66"/>
        <v>0.72727807019436874</v>
      </c>
      <c r="U149" s="111">
        <f t="shared" si="66"/>
        <v>0.74076114284423611</v>
      </c>
      <c r="V149" s="111">
        <f t="shared" si="66"/>
        <v>0.75654001994179387</v>
      </c>
      <c r="W149" s="111">
        <f t="shared" ref="W149" si="67">IF(W130=0,"",W130/W111)</f>
        <v>0.77084232331581581</v>
      </c>
      <c r="DA149" s="63" t="s">
        <v>1976</v>
      </c>
    </row>
    <row r="150" spans="1:105" ht="12" customHeight="1" x14ac:dyDescent="0.25">
      <c r="A150" s="108" t="s">
        <v>52</v>
      </c>
      <c r="B150" s="111" t="str">
        <f t="shared" ref="B150:Q150" si="68">IF(B131=0,"",B131/B112)</f>
        <v/>
      </c>
      <c r="C150" s="111" t="str">
        <f t="shared" si="68"/>
        <v/>
      </c>
      <c r="D150" s="111" t="str">
        <f t="shared" si="68"/>
        <v/>
      </c>
      <c r="E150" s="111" t="str">
        <f t="shared" si="68"/>
        <v/>
      </c>
      <c r="F150" s="111" t="str">
        <f t="shared" si="68"/>
        <v/>
      </c>
      <c r="G150" s="111" t="str">
        <f t="shared" si="68"/>
        <v/>
      </c>
      <c r="H150" s="111" t="str">
        <f t="shared" si="68"/>
        <v/>
      </c>
      <c r="I150" s="111" t="str">
        <f t="shared" si="68"/>
        <v/>
      </c>
      <c r="J150" s="111" t="str">
        <f t="shared" si="68"/>
        <v/>
      </c>
      <c r="K150" s="111">
        <f t="shared" si="68"/>
        <v>1</v>
      </c>
      <c r="L150" s="111">
        <f t="shared" si="68"/>
        <v>1</v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>
        <f t="shared" si="68"/>
        <v>1</v>
      </c>
      <c r="R150" s="111">
        <f t="shared" ref="R150:V150" si="69">IF(R131=0,"",R131/R112)</f>
        <v>1</v>
      </c>
      <c r="S150" s="111">
        <f t="shared" si="69"/>
        <v>1</v>
      </c>
      <c r="T150" s="111">
        <f t="shared" si="69"/>
        <v>1</v>
      </c>
      <c r="U150" s="111">
        <f t="shared" si="69"/>
        <v>1</v>
      </c>
      <c r="V150" s="111">
        <f t="shared" si="69"/>
        <v>1</v>
      </c>
      <c r="W150" s="111">
        <f t="shared" ref="W150" si="70">IF(W131=0,"",W131/W112)</f>
        <v>1</v>
      </c>
      <c r="DA150" s="63" t="s">
        <v>1977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0.58922549975972782</v>
      </c>
      <c r="C151" s="124">
        <f t="shared" si="71"/>
        <v>0.58931290446799145</v>
      </c>
      <c r="D151" s="124">
        <f t="shared" si="71"/>
        <v>0.58870136655861016</v>
      </c>
      <c r="E151" s="124">
        <f t="shared" si="71"/>
        <v>0.59377751052358829</v>
      </c>
      <c r="F151" s="124">
        <f t="shared" si="71"/>
        <v>0.5942237910447179</v>
      </c>
      <c r="G151" s="124">
        <f t="shared" si="71"/>
        <v>0.59412238918401761</v>
      </c>
      <c r="H151" s="124">
        <f t="shared" si="71"/>
        <v>0.59688342050183374</v>
      </c>
      <c r="I151" s="124">
        <f t="shared" si="71"/>
        <v>0.59740871627496972</v>
      </c>
      <c r="J151" s="124">
        <f t="shared" si="71"/>
        <v>0.59840488873135889</v>
      </c>
      <c r="K151" s="124">
        <f t="shared" si="71"/>
        <v>0.59911494361045525</v>
      </c>
      <c r="L151" s="124">
        <f t="shared" si="71"/>
        <v>0.60040594303457784</v>
      </c>
      <c r="M151" s="124">
        <f t="shared" si="71"/>
        <v>0.60107563178984791</v>
      </c>
      <c r="N151" s="124">
        <f t="shared" si="71"/>
        <v>0.60162871169670351</v>
      </c>
      <c r="O151" s="124">
        <f t="shared" si="71"/>
        <v>0.60233337925239772</v>
      </c>
      <c r="P151" s="124">
        <f t="shared" si="71"/>
        <v>0.60260605913519805</v>
      </c>
      <c r="Q151" s="124">
        <f t="shared" si="71"/>
        <v>0.60294195598356781</v>
      </c>
      <c r="R151" s="124">
        <f t="shared" ref="R151:V151" si="72">IF(R132=0,"",R132/R113)</f>
        <v>0.60341181501874752</v>
      </c>
      <c r="S151" s="124">
        <f t="shared" si="72"/>
        <v>0.6046324705395959</v>
      </c>
      <c r="T151" s="124">
        <f t="shared" si="72"/>
        <v>0.60762826983817086</v>
      </c>
      <c r="U151" s="124">
        <f t="shared" si="72"/>
        <v>0.61000038292179526</v>
      </c>
      <c r="V151" s="124">
        <f t="shared" si="72"/>
        <v>0.61398386155775264</v>
      </c>
      <c r="W151" s="124">
        <f t="shared" ref="W151" si="73">IF(W132=0,"",W132/W113)</f>
        <v>0.61923675475270934</v>
      </c>
      <c r="DA151" s="130" t="s">
        <v>1978</v>
      </c>
    </row>
    <row r="152" spans="1:105" ht="12" customHeight="1" x14ac:dyDescent="0.25">
      <c r="A152" s="97" t="s">
        <v>175</v>
      </c>
      <c r="B152" s="111">
        <f t="shared" ref="B152:Q152" si="74">IF(B133=0,"",B133/B114)</f>
        <v>0.58103694725326616</v>
      </c>
      <c r="C152" s="111">
        <f t="shared" si="74"/>
        <v>0.58194033966350445</v>
      </c>
      <c r="D152" s="111">
        <f t="shared" si="74"/>
        <v>0.58308654203060417</v>
      </c>
      <c r="E152" s="111">
        <f t="shared" si="74"/>
        <v>0.58447441981437553</v>
      </c>
      <c r="F152" s="111">
        <f t="shared" si="74"/>
        <v>0.58604605000865229</v>
      </c>
      <c r="G152" s="111">
        <f t="shared" si="74"/>
        <v>0.58778700844104326</v>
      </c>
      <c r="H152" s="111">
        <f t="shared" si="74"/>
        <v>0.58962267412013436</v>
      </c>
      <c r="I152" s="111">
        <f t="shared" si="74"/>
        <v>0.5906114635265538</v>
      </c>
      <c r="J152" s="111">
        <f t="shared" si="74"/>
        <v>0.59113520453156876</v>
      </c>
      <c r="K152" s="111">
        <f t="shared" si="74"/>
        <v>0.59189855418355386</v>
      </c>
      <c r="L152" s="111">
        <f t="shared" si="74"/>
        <v>0.59272398480723021</v>
      </c>
      <c r="M152" s="111">
        <f t="shared" si="74"/>
        <v>0.59355591656122031</v>
      </c>
      <c r="N152" s="111">
        <f t="shared" si="74"/>
        <v>0.59427580729770757</v>
      </c>
      <c r="O152" s="111">
        <f t="shared" si="74"/>
        <v>0.59481634289936924</v>
      </c>
      <c r="P152" s="111">
        <f t="shared" si="74"/>
        <v>0.59504938665271279</v>
      </c>
      <c r="Q152" s="111">
        <f t="shared" si="74"/>
        <v>0.59522886013060172</v>
      </c>
      <c r="R152" s="111">
        <f t="shared" ref="R152:V152" si="75">IF(R133=0,"",R133/R114)</f>
        <v>0.59572574932773315</v>
      </c>
      <c r="S152" s="111">
        <f t="shared" si="75"/>
        <v>0.59685752578193985</v>
      </c>
      <c r="T152" s="111">
        <f t="shared" si="75"/>
        <v>0.59873293762686941</v>
      </c>
      <c r="U152" s="111">
        <f t="shared" si="75"/>
        <v>0.60157499006241466</v>
      </c>
      <c r="V152" s="111">
        <f t="shared" si="75"/>
        <v>0.60539417051095579</v>
      </c>
      <c r="W152" s="111">
        <f t="shared" ref="W152" si="76">IF(W133=0,"",W133/W114)</f>
        <v>0.60893403766767096</v>
      </c>
      <c r="DA152" s="63" t="s">
        <v>1979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0.73897657154102725</v>
      </c>
      <c r="C153" s="45">
        <f t="shared" si="77"/>
        <v>0.74077695760504891</v>
      </c>
      <c r="D153" s="45">
        <f t="shared" si="77"/>
        <v>0.74284905075148022</v>
      </c>
      <c r="E153" s="45">
        <f t="shared" si="77"/>
        <v>0.74535212891104841</v>
      </c>
      <c r="F153" s="45">
        <f t="shared" si="77"/>
        <v>0.74808551074532403</v>
      </c>
      <c r="G153" s="45">
        <f t="shared" si="77"/>
        <v>0.7514758739878068</v>
      </c>
      <c r="H153" s="45">
        <f t="shared" si="77"/>
        <v>0.75580812055658519</v>
      </c>
      <c r="I153" s="45">
        <f t="shared" si="77"/>
        <v>0.75821595617554693</v>
      </c>
      <c r="J153" s="45">
        <f t="shared" si="77"/>
        <v>0.75920321146945324</v>
      </c>
      <c r="K153" s="45">
        <f t="shared" si="77"/>
        <v>0.76076459545988373</v>
      </c>
      <c r="L153" s="45">
        <f t="shared" si="77"/>
        <v>0.76229387721233433</v>
      </c>
      <c r="M153" s="45">
        <f t="shared" si="77"/>
        <v>0.76419124964435547</v>
      </c>
      <c r="N153" s="45">
        <f t="shared" si="77"/>
        <v>0.76635419080411815</v>
      </c>
      <c r="O153" s="45">
        <f t="shared" si="77"/>
        <v>0.76920098197492592</v>
      </c>
      <c r="P153" s="45">
        <f t="shared" si="77"/>
        <v>0.77291662035175124</v>
      </c>
      <c r="Q153" s="45">
        <f t="shared" si="77"/>
        <v>0.77696987291711783</v>
      </c>
      <c r="R153" s="45">
        <f t="shared" ref="R153:V153" si="78">IF(R134=0,"",R134/R115)</f>
        <v>0.78211886813139786</v>
      </c>
      <c r="S153" s="45">
        <f t="shared" si="78"/>
        <v>0.78937571788400118</v>
      </c>
      <c r="T153" s="45">
        <f t="shared" si="78"/>
        <v>0.79781227483537531</v>
      </c>
      <c r="U153" s="45">
        <f t="shared" si="78"/>
        <v>0.80910057787110501</v>
      </c>
      <c r="V153" s="45">
        <f t="shared" si="78"/>
        <v>0.8207466811620685</v>
      </c>
      <c r="W153" s="45">
        <f t="shared" ref="W153" si="79">IF(W134=0,"",W134/W115)</f>
        <v>0.83962693236759167</v>
      </c>
      <c r="DA153" s="60" t="s">
        <v>1980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7165.9701000000005</v>
      </c>
      <c r="C155" s="117">
        <f t="shared" si="80"/>
        <v>7509.3758099999977</v>
      </c>
      <c r="D155" s="117">
        <f t="shared" si="80"/>
        <v>7135.8489000000018</v>
      </c>
      <c r="E155" s="117">
        <f t="shared" si="80"/>
        <v>7165.66122</v>
      </c>
      <c r="F155" s="117">
        <f t="shared" si="80"/>
        <v>7094.7397800000035</v>
      </c>
      <c r="G155" s="117">
        <f t="shared" si="80"/>
        <v>7583.946030000001</v>
      </c>
      <c r="H155" s="117">
        <f t="shared" si="80"/>
        <v>7784.6521500000026</v>
      </c>
      <c r="I155" s="117">
        <f t="shared" si="80"/>
        <v>7443.701820000002</v>
      </c>
      <c r="J155" s="117">
        <f t="shared" si="80"/>
        <v>7377.5242800000015</v>
      </c>
      <c r="K155" s="117">
        <f t="shared" si="80"/>
        <v>7568.5490100000061</v>
      </c>
      <c r="L155" s="117">
        <f t="shared" si="80"/>
        <v>8329.7173500000063</v>
      </c>
      <c r="M155" s="117">
        <f t="shared" si="80"/>
        <v>7602.543630000001</v>
      </c>
      <c r="N155" s="117">
        <f t="shared" si="80"/>
        <v>7934.1411600000056</v>
      </c>
      <c r="O155" s="117">
        <f t="shared" si="80"/>
        <v>8034.8854500000007</v>
      </c>
      <c r="P155" s="117">
        <f t="shared" si="80"/>
        <v>7384.2462000000014</v>
      </c>
      <c r="Q155" s="117">
        <f t="shared" si="80"/>
        <v>7416.6464700000051</v>
      </c>
      <c r="R155" s="117">
        <f t="shared" ref="R155:V155" si="81">R156+R159+R161+R170</f>
        <v>8142.8252400000019</v>
      </c>
      <c r="S155" s="117">
        <f t="shared" si="81"/>
        <v>8525.6309278800109</v>
      </c>
      <c r="T155" s="117">
        <f t="shared" si="81"/>
        <v>8365.1347296000076</v>
      </c>
      <c r="U155" s="117">
        <f t="shared" si="81"/>
        <v>8546.7298910400023</v>
      </c>
      <c r="V155" s="117">
        <f t="shared" si="81"/>
        <v>9022.7241640800021</v>
      </c>
      <c r="W155" s="117">
        <f t="shared" ref="W155" si="82">W156+W159+W161+W170</f>
        <v>10724.679658440009</v>
      </c>
      <c r="DA155" s="129" t="s">
        <v>2131</v>
      </c>
    </row>
    <row r="156" spans="1:105" ht="12" customHeight="1" x14ac:dyDescent="0.25">
      <c r="A156" s="121" t="s">
        <v>57</v>
      </c>
      <c r="B156" s="122">
        <f t="shared" ref="B156:Q156" si="83">SUM(B157:B158)</f>
        <v>6290.0360955476262</v>
      </c>
      <c r="C156" s="122">
        <f t="shared" si="83"/>
        <v>6675.3221551521656</v>
      </c>
      <c r="D156" s="122">
        <f t="shared" si="83"/>
        <v>6307.3687698762897</v>
      </c>
      <c r="E156" s="122">
        <f t="shared" si="83"/>
        <v>6112.7187775533384</v>
      </c>
      <c r="F156" s="122">
        <f t="shared" si="83"/>
        <v>6025.6953022631951</v>
      </c>
      <c r="G156" s="122">
        <f t="shared" si="83"/>
        <v>6513.8556278222777</v>
      </c>
      <c r="H156" s="122">
        <f t="shared" si="83"/>
        <v>6689.0340621789082</v>
      </c>
      <c r="I156" s="122">
        <f t="shared" si="83"/>
        <v>6334.7174850621413</v>
      </c>
      <c r="J156" s="122">
        <f t="shared" si="83"/>
        <v>6255.9215271038465</v>
      </c>
      <c r="K156" s="122">
        <f t="shared" si="83"/>
        <v>6402.2669631339231</v>
      </c>
      <c r="L156" s="122">
        <f t="shared" si="83"/>
        <v>7139.261521280353</v>
      </c>
      <c r="M156" s="122">
        <f t="shared" si="83"/>
        <v>6410.1599203152173</v>
      </c>
      <c r="N156" s="122">
        <f t="shared" si="83"/>
        <v>6717.1253758323528</v>
      </c>
      <c r="O156" s="122">
        <f t="shared" si="83"/>
        <v>6766.9810769496089</v>
      </c>
      <c r="P156" s="122">
        <f t="shared" si="83"/>
        <v>6129.0725736332724</v>
      </c>
      <c r="Q156" s="122">
        <f t="shared" si="83"/>
        <v>6147.9443649766345</v>
      </c>
      <c r="R156" s="122">
        <f t="shared" ref="R156:V156" si="84">SUM(R157:R158)</f>
        <v>6810.6493297714587</v>
      </c>
      <c r="S156" s="122">
        <f t="shared" si="84"/>
        <v>7133.490317456055</v>
      </c>
      <c r="T156" s="122">
        <f t="shared" si="84"/>
        <v>7074.7603875408049</v>
      </c>
      <c r="U156" s="122">
        <f t="shared" si="84"/>
        <v>7170.9649961244895</v>
      </c>
      <c r="V156" s="122">
        <f t="shared" si="84"/>
        <v>7593.3254811192255</v>
      </c>
      <c r="W156" s="122">
        <f t="shared" ref="W156" si="85">SUM(W157:W158)</f>
        <v>9077.9408261681292</v>
      </c>
      <c r="DA156" s="130" t="s">
        <v>2132</v>
      </c>
    </row>
    <row r="157" spans="1:105" ht="12" customHeight="1" x14ac:dyDescent="0.25">
      <c r="A157" s="97" t="s">
        <v>217</v>
      </c>
      <c r="B157" s="98">
        <v>6290.0360955476262</v>
      </c>
      <c r="C157" s="98">
        <v>6675.3221551521656</v>
      </c>
      <c r="D157" s="98">
        <v>6307.3687698762897</v>
      </c>
      <c r="E157" s="98">
        <v>6112.7187775533384</v>
      </c>
      <c r="F157" s="98">
        <v>6025.6953022631951</v>
      </c>
      <c r="G157" s="98">
        <v>6513.8556278222777</v>
      </c>
      <c r="H157" s="98">
        <v>6689.0340621789082</v>
      </c>
      <c r="I157" s="98">
        <v>6334.7174850621413</v>
      </c>
      <c r="J157" s="98">
        <v>6255.9215271038465</v>
      </c>
      <c r="K157" s="98">
        <v>6402.2669631339231</v>
      </c>
      <c r="L157" s="98">
        <v>7139.261521280353</v>
      </c>
      <c r="M157" s="98">
        <v>6410.1599203152173</v>
      </c>
      <c r="N157" s="98">
        <v>6717.1253758323528</v>
      </c>
      <c r="O157" s="98">
        <v>6766.9810769496089</v>
      </c>
      <c r="P157" s="98">
        <v>6129.0725736332724</v>
      </c>
      <c r="Q157" s="98">
        <v>6147.9443649766345</v>
      </c>
      <c r="R157" s="98">
        <v>6810.6493297714587</v>
      </c>
      <c r="S157" s="98">
        <v>7133.490317456055</v>
      </c>
      <c r="T157" s="98">
        <v>7074.7603875408049</v>
      </c>
      <c r="U157" s="98">
        <v>7170.9649961244895</v>
      </c>
      <c r="V157" s="98">
        <v>7593.3254811192255</v>
      </c>
      <c r="W157" s="98">
        <v>9077.9408261681292</v>
      </c>
      <c r="DA157" s="63" t="s">
        <v>2133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2134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2135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2136</v>
      </c>
    </row>
    <row r="161" spans="1:105" ht="12" customHeight="1" x14ac:dyDescent="0.25">
      <c r="A161" s="121" t="s">
        <v>55</v>
      </c>
      <c r="B161" s="122">
        <v>615.19159068206045</v>
      </c>
      <c r="C161" s="122">
        <v>588.0556807375342</v>
      </c>
      <c r="D161" s="122">
        <v>578.4474750199023</v>
      </c>
      <c r="E161" s="122">
        <v>664.92288915812958</v>
      </c>
      <c r="F161" s="122">
        <v>684.93305223613515</v>
      </c>
      <c r="G161" s="122">
        <v>696.98401867795803</v>
      </c>
      <c r="H161" s="122">
        <v>705.62722198628819</v>
      </c>
      <c r="I161" s="122">
        <v>713.55147058027717</v>
      </c>
      <c r="J161" s="122">
        <v>717.76828671815724</v>
      </c>
      <c r="K161" s="122">
        <v>746.54301993150568</v>
      </c>
      <c r="L161" s="122">
        <v>750.60411041423004</v>
      </c>
      <c r="M161" s="122">
        <v>768.47706925048726</v>
      </c>
      <c r="N161" s="122">
        <v>784.31130035695219</v>
      </c>
      <c r="O161" s="122">
        <v>822.20851995594342</v>
      </c>
      <c r="P161" s="122">
        <v>825.19175164160413</v>
      </c>
      <c r="Q161" s="122">
        <v>834.54038212818978</v>
      </c>
      <c r="R161" s="122">
        <v>867.7993275336122</v>
      </c>
      <c r="S161" s="122">
        <v>901.96681468937766</v>
      </c>
      <c r="T161" s="122">
        <v>850.19382500367419</v>
      </c>
      <c r="U161" s="122">
        <v>876.9182064590965</v>
      </c>
      <c r="V161" s="122">
        <v>913.99537413438918</v>
      </c>
      <c r="W161" s="122">
        <v>1068.0897004408839</v>
      </c>
      <c r="DA161" s="130" t="s">
        <v>2137</v>
      </c>
    </row>
    <row r="162" spans="1:105" ht="12" customHeight="1" x14ac:dyDescent="0.25">
      <c r="A162" s="97" t="s">
        <v>134</v>
      </c>
      <c r="B162" s="98">
        <v>615.19159068206045</v>
      </c>
      <c r="C162" s="98">
        <v>588.0556807375342</v>
      </c>
      <c r="D162" s="98">
        <v>578.4474750199023</v>
      </c>
      <c r="E162" s="98">
        <v>664.92288915812958</v>
      </c>
      <c r="F162" s="98">
        <v>684.93305223613515</v>
      </c>
      <c r="G162" s="98">
        <v>696.98401867795803</v>
      </c>
      <c r="H162" s="98">
        <v>705.62722198628819</v>
      </c>
      <c r="I162" s="98">
        <v>713.55147058027717</v>
      </c>
      <c r="J162" s="98">
        <v>717.76828671815724</v>
      </c>
      <c r="K162" s="98">
        <v>746.11510319351953</v>
      </c>
      <c r="L162" s="98">
        <v>750.09917195949367</v>
      </c>
      <c r="M162" s="98">
        <v>767.87724010114596</v>
      </c>
      <c r="N162" s="98">
        <v>783.61566007038675</v>
      </c>
      <c r="O162" s="98">
        <v>820.90112735645084</v>
      </c>
      <c r="P162" s="98">
        <v>823.36147671898811</v>
      </c>
      <c r="Q162" s="98">
        <v>832.17577520382849</v>
      </c>
      <c r="R162" s="98">
        <v>864.87537603196984</v>
      </c>
      <c r="S162" s="98">
        <v>898.74820856093413</v>
      </c>
      <c r="T162" s="98">
        <v>845.94492843332932</v>
      </c>
      <c r="U162" s="98">
        <v>872.36310374110406</v>
      </c>
      <c r="V162" s="98">
        <v>908.63133218521648</v>
      </c>
      <c r="W162" s="98">
        <v>1060.6943979630978</v>
      </c>
      <c r="DA162" s="63" t="s">
        <v>2138</v>
      </c>
    </row>
    <row r="163" spans="1:105" ht="12" customHeight="1" x14ac:dyDescent="0.25">
      <c r="A163" s="97" t="s">
        <v>133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0.42791673798609708</v>
      </c>
      <c r="L163" s="98">
        <v>0.50493845473631027</v>
      </c>
      <c r="M163" s="98">
        <v>0.59982914934126597</v>
      </c>
      <c r="N163" s="98">
        <v>0.69564028656548849</v>
      </c>
      <c r="O163" s="98">
        <v>1.3073925994925659</v>
      </c>
      <c r="P163" s="98">
        <v>1.8302749226160613</v>
      </c>
      <c r="Q163" s="98">
        <v>2.3646069243613184</v>
      </c>
      <c r="R163" s="98">
        <v>2.9239515016423154</v>
      </c>
      <c r="S163" s="98">
        <v>3.2186061284435437</v>
      </c>
      <c r="T163" s="98">
        <v>4.2488965703449013</v>
      </c>
      <c r="U163" s="98">
        <v>4.5551027179924146</v>
      </c>
      <c r="V163" s="98">
        <v>5.3640419491726714</v>
      </c>
      <c r="W163" s="98">
        <v>7.3953024777861218</v>
      </c>
      <c r="DA163" s="63" t="s">
        <v>2139</v>
      </c>
    </row>
    <row r="164" spans="1:105" ht="12" customHeight="1" x14ac:dyDescent="0.25">
      <c r="A164" s="100" t="s">
        <v>217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0.42791673798609708</v>
      </c>
      <c r="L164" s="101">
        <v>0.50493845473631027</v>
      </c>
      <c r="M164" s="101">
        <v>0.59982914934126597</v>
      </c>
      <c r="N164" s="101">
        <v>0.69564028656548849</v>
      </c>
      <c r="O164" s="101">
        <v>1.3073925994925659</v>
      </c>
      <c r="P164" s="101">
        <v>1.8302749226160613</v>
      </c>
      <c r="Q164" s="101">
        <v>2.3646069243613184</v>
      </c>
      <c r="R164" s="101">
        <v>2.9239515016423154</v>
      </c>
      <c r="S164" s="101">
        <v>3.2186061284435437</v>
      </c>
      <c r="T164" s="101">
        <v>4.2488965703449013</v>
      </c>
      <c r="U164" s="101">
        <v>4.5551027179924146</v>
      </c>
      <c r="V164" s="101">
        <v>5.3640419491726714</v>
      </c>
      <c r="W164" s="101">
        <v>7.3953024777861218</v>
      </c>
      <c r="DA164" s="131" t="s">
        <v>2140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2141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2142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2143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2144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2145</v>
      </c>
    </row>
    <row r="170" spans="1:105" ht="12" customHeight="1" x14ac:dyDescent="0.25">
      <c r="A170" s="121" t="s">
        <v>54</v>
      </c>
      <c r="B170" s="122">
        <v>260.74241377031399</v>
      </c>
      <c r="C170" s="122">
        <v>245.99797411029826</v>
      </c>
      <c r="D170" s="122">
        <v>250.03265510380996</v>
      </c>
      <c r="E170" s="122">
        <v>388.01955328853228</v>
      </c>
      <c r="F170" s="122">
        <v>384.11142550067348</v>
      </c>
      <c r="G170" s="122">
        <v>373.10638349976534</v>
      </c>
      <c r="H170" s="122">
        <v>389.99086583480602</v>
      </c>
      <c r="I170" s="122">
        <v>395.43286435758404</v>
      </c>
      <c r="J170" s="122">
        <v>403.83446617799711</v>
      </c>
      <c r="K170" s="122">
        <v>419.73902693457688</v>
      </c>
      <c r="L170" s="122">
        <v>439.85171830542271</v>
      </c>
      <c r="M170" s="122">
        <v>423.90664043429683</v>
      </c>
      <c r="N170" s="122">
        <v>432.70448381070031</v>
      </c>
      <c r="O170" s="122">
        <v>445.69585309444807</v>
      </c>
      <c r="P170" s="122">
        <v>429.98187472512484</v>
      </c>
      <c r="Q170" s="122">
        <v>434.16172289518124</v>
      </c>
      <c r="R170" s="122">
        <v>464.37658269493147</v>
      </c>
      <c r="S170" s="122">
        <v>490.17379573457845</v>
      </c>
      <c r="T170" s="122">
        <v>440.18051705552887</v>
      </c>
      <c r="U170" s="122">
        <v>498.84668845641573</v>
      </c>
      <c r="V170" s="122">
        <v>515.40330882638796</v>
      </c>
      <c r="W170" s="122">
        <v>578.64913183099691</v>
      </c>
      <c r="DA170" s="130" t="s">
        <v>2146</v>
      </c>
    </row>
    <row r="171" spans="1:105" ht="12" customHeight="1" x14ac:dyDescent="0.25">
      <c r="A171" s="97" t="s">
        <v>175</v>
      </c>
      <c r="B171" s="98">
        <v>260.74241377031399</v>
      </c>
      <c r="C171" s="98">
        <v>245.99797411029826</v>
      </c>
      <c r="D171" s="98">
        <v>250.03265510380996</v>
      </c>
      <c r="E171" s="98">
        <v>388.01955328853228</v>
      </c>
      <c r="F171" s="98">
        <v>384.11142550067348</v>
      </c>
      <c r="G171" s="98">
        <v>373.10638349976534</v>
      </c>
      <c r="H171" s="98">
        <v>389.99086583480602</v>
      </c>
      <c r="I171" s="98">
        <v>395.43286435758404</v>
      </c>
      <c r="J171" s="98">
        <v>403.83446617799711</v>
      </c>
      <c r="K171" s="98">
        <v>419.73902693457688</v>
      </c>
      <c r="L171" s="98">
        <v>439.85171830542271</v>
      </c>
      <c r="M171" s="98">
        <v>423.90664043429683</v>
      </c>
      <c r="N171" s="98">
        <v>432.70448381070031</v>
      </c>
      <c r="O171" s="98">
        <v>445.69585309444807</v>
      </c>
      <c r="P171" s="98">
        <v>429.98187472512484</v>
      </c>
      <c r="Q171" s="98">
        <v>434.16172289518124</v>
      </c>
      <c r="R171" s="98">
        <v>464.37658269493147</v>
      </c>
      <c r="S171" s="98">
        <v>490.17379573457845</v>
      </c>
      <c r="T171" s="98">
        <v>440.18051705552887</v>
      </c>
      <c r="U171" s="98">
        <v>498.84668845641573</v>
      </c>
      <c r="V171" s="98">
        <v>515.40330882638796</v>
      </c>
      <c r="W171" s="98">
        <v>578.64913183099691</v>
      </c>
      <c r="DA171" s="63" t="s">
        <v>2147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2148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16536.234706257237</v>
      </c>
      <c r="C174" s="117">
        <f t="shared" si="87"/>
        <v>17747.104171958428</v>
      </c>
      <c r="D174" s="117">
        <f t="shared" si="87"/>
        <v>17056.972749927929</v>
      </c>
      <c r="E174" s="117">
        <f t="shared" si="87"/>
        <v>17128.879616540769</v>
      </c>
      <c r="F174" s="117">
        <f t="shared" si="87"/>
        <v>16750.19128140953</v>
      </c>
      <c r="G174" s="117">
        <f t="shared" si="87"/>
        <v>17494.03674328114</v>
      </c>
      <c r="H174" s="117">
        <f t="shared" si="87"/>
        <v>17846.797961102286</v>
      </c>
      <c r="I174" s="117">
        <f t="shared" si="87"/>
        <v>16903.11393627006</v>
      </c>
      <c r="J174" s="117">
        <f t="shared" si="87"/>
        <v>16766.257752153251</v>
      </c>
      <c r="K174" s="117">
        <f t="shared" si="87"/>
        <v>17081.161466890328</v>
      </c>
      <c r="L174" s="117">
        <f t="shared" si="87"/>
        <v>18653.370247824478</v>
      </c>
      <c r="M174" s="117">
        <f t="shared" si="87"/>
        <v>16708.823047303271</v>
      </c>
      <c r="N174" s="117">
        <f t="shared" si="87"/>
        <v>17043.393539219829</v>
      </c>
      <c r="O174" s="117">
        <f t="shared" si="87"/>
        <v>16840.786660404225</v>
      </c>
      <c r="P174" s="117">
        <f t="shared" si="87"/>
        <v>15187.144367588773</v>
      </c>
      <c r="Q174" s="117">
        <f t="shared" si="87"/>
        <v>14893.888925241732</v>
      </c>
      <c r="R174" s="117">
        <f t="shared" ref="R174:V174" si="88">R175+R178+R180+R189</f>
        <v>16052.546135258559</v>
      </c>
      <c r="S174" s="117">
        <f t="shared" si="88"/>
        <v>16585.109843808073</v>
      </c>
      <c r="T174" s="117">
        <f t="shared" si="88"/>
        <v>16140.274462929625</v>
      </c>
      <c r="U174" s="117">
        <f t="shared" si="88"/>
        <v>16072.514975264086</v>
      </c>
      <c r="V174" s="117">
        <f t="shared" si="88"/>
        <v>15940.89787654459</v>
      </c>
      <c r="W174" s="117">
        <f t="shared" ref="W174" si="89">W175+W178+W180+W189</f>
        <v>18150.045510257216</v>
      </c>
      <c r="DA174" s="129" t="s">
        <v>2299</v>
      </c>
    </row>
    <row r="175" spans="1:105" ht="12" customHeight="1" x14ac:dyDescent="0.25">
      <c r="A175" s="121" t="s">
        <v>57</v>
      </c>
      <c r="B175" s="122">
        <f t="shared" ref="B175:Q175" si="90">SUM(B176:B177)</f>
        <v>14465.864439255451</v>
      </c>
      <c r="C175" s="122">
        <f t="shared" si="90"/>
        <v>15735.561936778087</v>
      </c>
      <c r="D175" s="122">
        <f t="shared" si="90"/>
        <v>15052.151396446221</v>
      </c>
      <c r="E175" s="122">
        <f t="shared" si="90"/>
        <v>14540.431544182355</v>
      </c>
      <c r="F175" s="122">
        <f t="shared" si="90"/>
        <v>14168.141621494811</v>
      </c>
      <c r="G175" s="122">
        <f t="shared" si="90"/>
        <v>14987.417502573084</v>
      </c>
      <c r="H175" s="122">
        <f t="shared" si="90"/>
        <v>15286.95205242552</v>
      </c>
      <c r="I175" s="122">
        <f t="shared" si="90"/>
        <v>14342.338958138784</v>
      </c>
      <c r="J175" s="122">
        <f t="shared" si="90"/>
        <v>14170.540652579311</v>
      </c>
      <c r="K175" s="122">
        <f t="shared" si="90"/>
        <v>14400.638462562005</v>
      </c>
      <c r="L175" s="122">
        <f t="shared" si="90"/>
        <v>15932.618529618823</v>
      </c>
      <c r="M175" s="122">
        <f t="shared" si="90"/>
        <v>14037.827010881436</v>
      </c>
      <c r="N175" s="122">
        <f t="shared" si="90"/>
        <v>14380.555172956418</v>
      </c>
      <c r="O175" s="122">
        <f t="shared" si="90"/>
        <v>14132.979031670948</v>
      </c>
      <c r="P175" s="122">
        <f t="shared" si="90"/>
        <v>12557.555134697455</v>
      </c>
      <c r="Q175" s="122">
        <f t="shared" si="90"/>
        <v>12295.949141030113</v>
      </c>
      <c r="R175" s="122">
        <f t="shared" ref="R175:V175" si="91">SUM(R176:R177)</f>
        <v>13376.210603847592</v>
      </c>
      <c r="S175" s="122">
        <f t="shared" si="91"/>
        <v>13826.395483014498</v>
      </c>
      <c r="T175" s="122">
        <f t="shared" si="91"/>
        <v>13599.859107439364</v>
      </c>
      <c r="U175" s="122">
        <f t="shared" si="91"/>
        <v>13431.105108492382</v>
      </c>
      <c r="V175" s="122">
        <f t="shared" si="91"/>
        <v>13363.214753315715</v>
      </c>
      <c r="W175" s="122">
        <f t="shared" ref="W175" si="92">SUM(W176:W177)</f>
        <v>15303.837494798559</v>
      </c>
      <c r="DA175" s="130" t="s">
        <v>2300</v>
      </c>
    </row>
    <row r="176" spans="1:105" ht="12" customHeight="1" x14ac:dyDescent="0.25">
      <c r="A176" s="97" t="s">
        <v>217</v>
      </c>
      <c r="B176" s="98">
        <v>14324.402726014769</v>
      </c>
      <c r="C176" s="98">
        <v>15580.132764798309</v>
      </c>
      <c r="D176" s="98">
        <v>14903.223825088891</v>
      </c>
      <c r="E176" s="98">
        <v>14394.385765898587</v>
      </c>
      <c r="F176" s="98">
        <v>14025.657681218003</v>
      </c>
      <c r="G176" s="98">
        <v>14835.856369455792</v>
      </c>
      <c r="H176" s="98">
        <v>15129.938059556109</v>
      </c>
      <c r="I176" s="98">
        <v>14195.78115341736</v>
      </c>
      <c r="J176" s="98">
        <v>14024.095367042532</v>
      </c>
      <c r="K176" s="98">
        <v>14250.298598972806</v>
      </c>
      <c r="L176" s="98">
        <v>15761.499694846256</v>
      </c>
      <c r="M176" s="98">
        <v>13886.378973334353</v>
      </c>
      <c r="N176" s="98">
        <v>14221.729373261725</v>
      </c>
      <c r="O176" s="98">
        <v>13974.785565741742</v>
      </c>
      <c r="P176" s="98">
        <v>12420.583756066595</v>
      </c>
      <c r="Q176" s="98">
        <v>12162.715634804086</v>
      </c>
      <c r="R176" s="98">
        <v>13230.112739378472</v>
      </c>
      <c r="S176" s="98">
        <v>13674.320372107321</v>
      </c>
      <c r="T176" s="98">
        <v>13445.557026200007</v>
      </c>
      <c r="U176" s="98">
        <v>13279.131695478562</v>
      </c>
      <c r="V176" s="98">
        <v>13209.079501749176</v>
      </c>
      <c r="W176" s="98">
        <v>15128.512839678619</v>
      </c>
      <c r="DA176" s="63" t="s">
        <v>2301</v>
      </c>
    </row>
    <row r="177" spans="1:105" ht="12" customHeight="1" x14ac:dyDescent="0.25">
      <c r="A177" s="97" t="s">
        <v>53</v>
      </c>
      <c r="B177" s="98">
        <v>141.46171324068277</v>
      </c>
      <c r="C177" s="98">
        <v>155.42917197977863</v>
      </c>
      <c r="D177" s="98">
        <v>148.92757135732987</v>
      </c>
      <c r="E177" s="98">
        <v>146.04577828376813</v>
      </c>
      <c r="F177" s="98">
        <v>142.4839402768084</v>
      </c>
      <c r="G177" s="98">
        <v>151.5611331172918</v>
      </c>
      <c r="H177" s="98">
        <v>157.01399286941108</v>
      </c>
      <c r="I177" s="98">
        <v>146.55780472142465</v>
      </c>
      <c r="J177" s="98">
        <v>146.4452855367808</v>
      </c>
      <c r="K177" s="98">
        <v>150.33986358919881</v>
      </c>
      <c r="L177" s="98">
        <v>171.11883477256805</v>
      </c>
      <c r="M177" s="98">
        <v>151.44803754708383</v>
      </c>
      <c r="N177" s="98">
        <v>158.82579969469225</v>
      </c>
      <c r="O177" s="98">
        <v>158.19346592920544</v>
      </c>
      <c r="P177" s="98">
        <v>136.97137863086022</v>
      </c>
      <c r="Q177" s="98">
        <v>133.23350622602555</v>
      </c>
      <c r="R177" s="98">
        <v>146.09786446911988</v>
      </c>
      <c r="S177" s="98">
        <v>152.07511090717688</v>
      </c>
      <c r="T177" s="98">
        <v>154.30208123935705</v>
      </c>
      <c r="U177" s="98">
        <v>151.97341301382068</v>
      </c>
      <c r="V177" s="98">
        <v>154.13525156653841</v>
      </c>
      <c r="W177" s="98">
        <v>175.32465511994113</v>
      </c>
      <c r="DA177" s="63" t="s">
        <v>2302</v>
      </c>
    </row>
    <row r="178" spans="1:105" ht="12" customHeight="1" x14ac:dyDescent="0.25">
      <c r="A178" s="121" t="s">
        <v>92</v>
      </c>
      <c r="B178" s="122">
        <f t="shared" ref="B178:W178" si="93">B179</f>
        <v>6.9829491258021681E-2</v>
      </c>
      <c r="C178" s="122">
        <f t="shared" si="93"/>
        <v>7.6294620737082444E-2</v>
      </c>
      <c r="D178" s="122">
        <f t="shared" si="93"/>
        <v>8.9294690213970906E-2</v>
      </c>
      <c r="E178" s="122">
        <f t="shared" si="93"/>
        <v>9.5247650300527231E-2</v>
      </c>
      <c r="F178" s="122">
        <f t="shared" si="93"/>
        <v>0.1198781751765903</v>
      </c>
      <c r="G178" s="122">
        <f t="shared" si="93"/>
        <v>0.13805503665343336</v>
      </c>
      <c r="H178" s="122">
        <f t="shared" si="93"/>
        <v>0.21102578461912927</v>
      </c>
      <c r="I178" s="122">
        <f t="shared" si="93"/>
        <v>0.28731427267836923</v>
      </c>
      <c r="J178" s="122">
        <f t="shared" si="93"/>
        <v>0.37518048021547395</v>
      </c>
      <c r="K178" s="122">
        <f t="shared" si="93"/>
        <v>0.49040268888671429</v>
      </c>
      <c r="L178" s="122">
        <f t="shared" si="93"/>
        <v>0.94778214741719213</v>
      </c>
      <c r="M178" s="122">
        <f t="shared" si="93"/>
        <v>0.66349029545838389</v>
      </c>
      <c r="N178" s="122">
        <f t="shared" si="93"/>
        <v>0.98384625745135346</v>
      </c>
      <c r="O178" s="122">
        <f t="shared" si="93"/>
        <v>1.182272052177187</v>
      </c>
      <c r="P178" s="122">
        <f t="shared" si="93"/>
        <v>1.5006419409377769</v>
      </c>
      <c r="Q178" s="122">
        <f t="shared" si="93"/>
        <v>3.4931970084885124</v>
      </c>
      <c r="R178" s="122">
        <f t="shared" si="93"/>
        <v>2.524805106557988</v>
      </c>
      <c r="S178" s="122">
        <f t="shared" si="93"/>
        <v>3.0027883056886862</v>
      </c>
      <c r="T178" s="122">
        <f t="shared" si="93"/>
        <v>3.8809012594521315</v>
      </c>
      <c r="U178" s="122">
        <f t="shared" si="93"/>
        <v>5.7457057972249599</v>
      </c>
      <c r="V178" s="122">
        <f t="shared" si="93"/>
        <v>3.587125337031845</v>
      </c>
      <c r="W178" s="122">
        <f t="shared" si="93"/>
        <v>4.4004248471894307</v>
      </c>
      <c r="DA178" s="130" t="s">
        <v>2303</v>
      </c>
    </row>
    <row r="179" spans="1:105" ht="12" customHeight="1" x14ac:dyDescent="0.25">
      <c r="A179" s="97" t="s">
        <v>53</v>
      </c>
      <c r="B179" s="98">
        <f>RES_hhdet_fech!B67</f>
        <v>6.9829491258021681E-2</v>
      </c>
      <c r="C179" s="98">
        <f>RES_hhdet_fech!C67</f>
        <v>7.6294620737082444E-2</v>
      </c>
      <c r="D179" s="98">
        <f>RES_hhdet_fech!D67</f>
        <v>8.9294690213970906E-2</v>
      </c>
      <c r="E179" s="98">
        <f>RES_hhdet_fech!E67</f>
        <v>9.5247650300527231E-2</v>
      </c>
      <c r="F179" s="98">
        <f>RES_hhdet_fech!F67</f>
        <v>0.1198781751765903</v>
      </c>
      <c r="G179" s="98">
        <f>RES_hhdet_fech!G67</f>
        <v>0.13805503665343336</v>
      </c>
      <c r="H179" s="98">
        <f>RES_hhdet_fech!H67</f>
        <v>0.21102578461912927</v>
      </c>
      <c r="I179" s="98">
        <f>RES_hhdet_fech!I67</f>
        <v>0.28731427267836923</v>
      </c>
      <c r="J179" s="98">
        <f>RES_hhdet_fech!J67</f>
        <v>0.37518048021547395</v>
      </c>
      <c r="K179" s="98">
        <f>RES_hhdet_fech!K67</f>
        <v>0.49040268888671429</v>
      </c>
      <c r="L179" s="98">
        <f>RES_hhdet_fech!L67</f>
        <v>0.94778214741719213</v>
      </c>
      <c r="M179" s="98">
        <f>RES_hhdet_fech!M67</f>
        <v>0.66349029545838389</v>
      </c>
      <c r="N179" s="98">
        <f>RES_hhdet_fech!N67</f>
        <v>0.98384625745135346</v>
      </c>
      <c r="O179" s="98">
        <f>RES_hhdet_fech!O67</f>
        <v>1.182272052177187</v>
      </c>
      <c r="P179" s="98">
        <f>RES_hhdet_fech!P67</f>
        <v>1.5006419409377769</v>
      </c>
      <c r="Q179" s="98">
        <f>RES_hhdet_fech!Q67</f>
        <v>3.4931970084885124</v>
      </c>
      <c r="R179" s="98">
        <f>RES_hhdet_fech!R67</f>
        <v>2.524805106557988</v>
      </c>
      <c r="S179" s="98">
        <f>RES_hhdet_fech!S67</f>
        <v>3.0027883056886862</v>
      </c>
      <c r="T179" s="98">
        <f>RES_hhdet_fech!T67</f>
        <v>3.8809012594521315</v>
      </c>
      <c r="U179" s="98">
        <f>RES_hhdet_fech!U67</f>
        <v>5.7457057972249599</v>
      </c>
      <c r="V179" s="98">
        <f>RES_hhdet_fech!V67</f>
        <v>3.587125337031845</v>
      </c>
      <c r="W179" s="98">
        <f>RES_hhdet_fech!W67</f>
        <v>4.4004248471894307</v>
      </c>
      <c r="DA179" s="63" t="s">
        <v>2304</v>
      </c>
    </row>
    <row r="180" spans="1:105" ht="12" customHeight="1" x14ac:dyDescent="0.25">
      <c r="A180" s="121" t="s">
        <v>55</v>
      </c>
      <c r="B180" s="122">
        <v>1444.0381965436452</v>
      </c>
      <c r="C180" s="122">
        <v>1409.3619414205093</v>
      </c>
      <c r="D180" s="122">
        <v>1392.4287585433692</v>
      </c>
      <c r="E180" s="122">
        <v>1618.5538457243497</v>
      </c>
      <c r="F180" s="122">
        <v>1640.336176414806</v>
      </c>
      <c r="G180" s="122">
        <v>1622.4859093506464</v>
      </c>
      <c r="H180" s="122">
        <v>1637.2126426251243</v>
      </c>
      <c r="I180" s="122">
        <v>1636.8856672924971</v>
      </c>
      <c r="J180" s="122">
        <v>1649.1254960608599</v>
      </c>
      <c r="K180" s="122">
        <v>1704.0612151331075</v>
      </c>
      <c r="L180" s="122">
        <v>1702.6544050216419</v>
      </c>
      <c r="M180" s="122">
        <v>1709.6856412143156</v>
      </c>
      <c r="N180" s="122">
        <v>1704.8237760350628</v>
      </c>
      <c r="O180" s="122">
        <v>1744.7362997731132</v>
      </c>
      <c r="P180" s="122">
        <v>1718.0668594314996</v>
      </c>
      <c r="Q180" s="122">
        <v>1697.4595263348892</v>
      </c>
      <c r="R180" s="122">
        <v>1732.9322829443486</v>
      </c>
      <c r="S180" s="122">
        <v>1776.5441257793971</v>
      </c>
      <c r="T180" s="122">
        <v>1660.8450855973092</v>
      </c>
      <c r="U180" s="122">
        <v>1672.8130487874482</v>
      </c>
      <c r="V180" s="122">
        <v>1640.2715627528471</v>
      </c>
      <c r="W180" s="122">
        <v>1832.4008973069413</v>
      </c>
      <c r="DA180" s="130" t="s">
        <v>2305</v>
      </c>
    </row>
    <row r="181" spans="1:105" ht="12" customHeight="1" x14ac:dyDescent="0.25">
      <c r="A181" s="97" t="s">
        <v>134</v>
      </c>
      <c r="B181" s="98">
        <v>1452.0350810119107</v>
      </c>
      <c r="C181" s="98">
        <v>1422.1894584900911</v>
      </c>
      <c r="D181" s="98">
        <v>1411.9136807449595</v>
      </c>
      <c r="E181" s="98">
        <v>1616.1927850237087</v>
      </c>
      <c r="F181" s="98">
        <v>1642.5129213223959</v>
      </c>
      <c r="G181" s="98">
        <v>1633.732192396438</v>
      </c>
      <c r="H181" s="98">
        <v>1642.2523702871595</v>
      </c>
      <c r="I181" s="98">
        <v>1645.4599571909437</v>
      </c>
      <c r="J181" s="98">
        <v>1655.900922012099</v>
      </c>
      <c r="K181" s="98">
        <v>1711.319627542329</v>
      </c>
      <c r="L181" s="98">
        <v>1706.8193575251428</v>
      </c>
      <c r="M181" s="98">
        <v>1715.1256165987697</v>
      </c>
      <c r="N181" s="98">
        <v>1711.2237814530636</v>
      </c>
      <c r="O181" s="98">
        <v>1751.0274120820386</v>
      </c>
      <c r="P181" s="98">
        <v>1725.6713901928765</v>
      </c>
      <c r="Q181" s="98">
        <v>1704.5977202836427</v>
      </c>
      <c r="R181" s="98">
        <v>1741.6762863138588</v>
      </c>
      <c r="S181" s="98">
        <v>1786.860561904439</v>
      </c>
      <c r="T181" s="98">
        <v>1669.2080475209452</v>
      </c>
      <c r="U181" s="98">
        <v>1680.1370758393521</v>
      </c>
      <c r="V181" s="98">
        <v>1646.4130990684009</v>
      </c>
      <c r="W181" s="98">
        <v>1846.4625480196371</v>
      </c>
      <c r="DA181" s="63" t="s">
        <v>2306</v>
      </c>
    </row>
    <row r="182" spans="1:105" ht="12" customHeight="1" x14ac:dyDescent="0.25">
      <c r="A182" s="97" t="s">
        <v>133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1261.681331241027</v>
      </c>
      <c r="L182" s="98">
        <v>1294.7683493819936</v>
      </c>
      <c r="M182" s="98">
        <v>1316.1979925008256</v>
      </c>
      <c r="N182" s="98">
        <v>1332.135492843845</v>
      </c>
      <c r="O182" s="98">
        <v>1371.988113400701</v>
      </c>
      <c r="P182" s="98">
        <v>1332.9592380034442</v>
      </c>
      <c r="Q182" s="98">
        <v>1319.9050253668443</v>
      </c>
      <c r="R182" s="98">
        <v>1355.4065964311353</v>
      </c>
      <c r="S182" s="98">
        <v>1411.3896494241926</v>
      </c>
      <c r="T182" s="98">
        <v>1362.8884954586281</v>
      </c>
      <c r="U182" s="98">
        <v>1375.4482823428496</v>
      </c>
      <c r="V182" s="98">
        <v>1372.6561025616093</v>
      </c>
      <c r="W182" s="98">
        <v>1557.7211854989907</v>
      </c>
      <c r="DA182" s="63" t="s">
        <v>2307</v>
      </c>
    </row>
    <row r="183" spans="1:105" ht="12" customHeight="1" x14ac:dyDescent="0.25">
      <c r="A183" s="100" t="s">
        <v>217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764.4466983605206</v>
      </c>
      <c r="L183" s="101">
        <v>810.77311704850865</v>
      </c>
      <c r="M183" s="101">
        <v>799.7605989681125</v>
      </c>
      <c r="N183" s="101">
        <v>785.01526989797151</v>
      </c>
      <c r="O183" s="101">
        <v>812.59741856275434</v>
      </c>
      <c r="P183" s="101">
        <v>766.82278043616725</v>
      </c>
      <c r="Q183" s="101">
        <v>759.09901559765035</v>
      </c>
      <c r="R183" s="101">
        <v>765.62000738670997</v>
      </c>
      <c r="S183" s="101">
        <v>782.63760334683445</v>
      </c>
      <c r="T183" s="101">
        <v>853.68882644148789</v>
      </c>
      <c r="U183" s="101">
        <v>786.06209490153594</v>
      </c>
      <c r="V183" s="101">
        <v>765.63627861952432</v>
      </c>
      <c r="W183" s="101">
        <v>844.87342995133702</v>
      </c>
      <c r="DA183" s="131" t="s">
        <v>2308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497.23463288050664</v>
      </c>
      <c r="L184" s="104">
        <v>483.99523233348492</v>
      </c>
      <c r="M184" s="104">
        <v>516.43739353271326</v>
      </c>
      <c r="N184" s="104">
        <v>547.12022294587359</v>
      </c>
      <c r="O184" s="104">
        <v>559.39069483794663</v>
      </c>
      <c r="P184" s="104">
        <v>566.13645756727681</v>
      </c>
      <c r="Q184" s="104">
        <v>560.80600976919368</v>
      </c>
      <c r="R184" s="104">
        <v>589.78658904442534</v>
      </c>
      <c r="S184" s="104">
        <v>628.75204607735827</v>
      </c>
      <c r="T184" s="104">
        <v>509.19966901713985</v>
      </c>
      <c r="U184" s="104">
        <v>589.3861874413135</v>
      </c>
      <c r="V184" s="104">
        <v>607.01982394208483</v>
      </c>
      <c r="W184" s="104">
        <v>712.84775554765372</v>
      </c>
      <c r="DA184" s="132" t="s">
        <v>2309</v>
      </c>
    </row>
    <row r="185" spans="1:105" ht="12" customHeight="1" x14ac:dyDescent="0.25">
      <c r="A185" s="106" t="s">
        <v>122</v>
      </c>
      <c r="B185" s="101">
        <v>1224.5727701892067</v>
      </c>
      <c r="C185" s="101">
        <v>1054.9287227275877</v>
      </c>
      <c r="D185" s="101">
        <v>802.48236033958938</v>
      </c>
      <c r="E185" s="101">
        <v>1691.8824780876669</v>
      </c>
      <c r="F185" s="101">
        <v>1568.3888364142815</v>
      </c>
      <c r="G185" s="101">
        <v>1236.8314962273937</v>
      </c>
      <c r="H185" s="101">
        <v>1463.0797118795751</v>
      </c>
      <c r="I185" s="101">
        <v>1341.5726069506165</v>
      </c>
      <c r="J185" s="101">
        <v>1416.4623613942897</v>
      </c>
      <c r="K185" s="101">
        <v>1497.4456872711851</v>
      </c>
      <c r="L185" s="101">
        <v>1607.6276298643099</v>
      </c>
      <c r="M185" s="101">
        <v>1579.6994733072668</v>
      </c>
      <c r="N185" s="101">
        <v>1551.5627513496204</v>
      </c>
      <c r="O185" s="101">
        <v>1663.5106581906803</v>
      </c>
      <c r="P185" s="101">
        <v>1656.0415930167114</v>
      </c>
      <c r="Q185" s="101">
        <v>1697.4416998809404</v>
      </c>
      <c r="R185" s="101">
        <v>1707.386878055358</v>
      </c>
      <c r="S185" s="101">
        <v>1684.0522847674579</v>
      </c>
      <c r="T185" s="101">
        <v>1627.2290592799238</v>
      </c>
      <c r="U185" s="101">
        <v>1709.6465139043878</v>
      </c>
      <c r="V185" s="101">
        <v>1733.7300866312821</v>
      </c>
      <c r="W185" s="101">
        <v>1689.9282337618176</v>
      </c>
      <c r="DA185" s="131" t="s">
        <v>2310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1221.5614514817462</v>
      </c>
      <c r="L186" s="104">
        <v>1327.4747659007166</v>
      </c>
      <c r="M186" s="104">
        <v>1299.9766406994727</v>
      </c>
      <c r="N186" s="104">
        <v>1273.3725901348496</v>
      </c>
      <c r="O186" s="104">
        <v>1361.9091991888865</v>
      </c>
      <c r="P186" s="104">
        <v>1343.1286847435124</v>
      </c>
      <c r="Q186" s="104">
        <v>1379.4870510792746</v>
      </c>
      <c r="R186" s="104">
        <v>1395.0882051041606</v>
      </c>
      <c r="S186" s="104">
        <v>1400.5639891299734</v>
      </c>
      <c r="T186" s="104">
        <v>1391.0051664955081</v>
      </c>
      <c r="U186" s="104">
        <v>1471.5164825164818</v>
      </c>
      <c r="V186" s="104">
        <v>1501.7721519916981</v>
      </c>
      <c r="W186" s="104">
        <v>1455.1684734932412</v>
      </c>
      <c r="DA186" s="132" t="s">
        <v>2311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728.70744118290145</v>
      </c>
      <c r="L187" s="98">
        <v>820.44508972728079</v>
      </c>
      <c r="M187" s="98">
        <v>779.35628059770397</v>
      </c>
      <c r="N187" s="98">
        <v>740.51473104151762</v>
      </c>
      <c r="O187" s="98">
        <v>803.81585443187203</v>
      </c>
      <c r="P187" s="98">
        <v>775.17746446289084</v>
      </c>
      <c r="Q187" s="98">
        <v>801.24112288760523</v>
      </c>
      <c r="R187" s="98">
        <v>800.08813598104302</v>
      </c>
      <c r="S187" s="98">
        <v>787.28809097842316</v>
      </c>
      <c r="T187" s="98">
        <v>873.98080269722925</v>
      </c>
      <c r="U187" s="98">
        <v>854.5682833152996</v>
      </c>
      <c r="V187" s="98">
        <v>854.54586777144334</v>
      </c>
      <c r="W187" s="98">
        <v>792.53726954479339</v>
      </c>
      <c r="DA187" s="63" t="s">
        <v>2312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492.85401029884463</v>
      </c>
      <c r="L188" s="98">
        <v>507.02967617343592</v>
      </c>
      <c r="M188" s="98">
        <v>520.62036010176837</v>
      </c>
      <c r="N188" s="98">
        <v>532.85785909333185</v>
      </c>
      <c r="O188" s="98">
        <v>558.09334475701428</v>
      </c>
      <c r="P188" s="98">
        <v>567.95122028062167</v>
      </c>
      <c r="Q188" s="98">
        <v>578.24592819166946</v>
      </c>
      <c r="R188" s="98">
        <v>595.00006912311733</v>
      </c>
      <c r="S188" s="98">
        <v>613.27589815155022</v>
      </c>
      <c r="T188" s="98">
        <v>517.02436379827839</v>
      </c>
      <c r="U188" s="98">
        <v>616.94819920118232</v>
      </c>
      <c r="V188" s="98">
        <v>647.22628422025434</v>
      </c>
      <c r="W188" s="98">
        <v>662.63120394844771</v>
      </c>
      <c r="DA188" s="63" t="s">
        <v>2313</v>
      </c>
    </row>
    <row r="189" spans="1:105" ht="12" customHeight="1" x14ac:dyDescent="0.25">
      <c r="A189" s="121" t="s">
        <v>54</v>
      </c>
      <c r="B189" s="122">
        <v>626.2622409668827</v>
      </c>
      <c r="C189" s="122">
        <v>602.10399913909237</v>
      </c>
      <c r="D189" s="122">
        <v>612.30330024812383</v>
      </c>
      <c r="E189" s="122">
        <v>969.79897898376373</v>
      </c>
      <c r="F189" s="122">
        <v>941.59360532473499</v>
      </c>
      <c r="G189" s="122">
        <v>883.99527632075421</v>
      </c>
      <c r="H189" s="122">
        <v>922.42224026702161</v>
      </c>
      <c r="I189" s="122">
        <v>923.60199656610052</v>
      </c>
      <c r="J189" s="122">
        <v>946.2164230328641</v>
      </c>
      <c r="K189" s="122">
        <v>975.97138650632667</v>
      </c>
      <c r="L189" s="122">
        <v>1017.149531036594</v>
      </c>
      <c r="M189" s="122">
        <v>960.64690491206147</v>
      </c>
      <c r="N189" s="122">
        <v>957.03074397089745</v>
      </c>
      <c r="O189" s="122">
        <v>961.88905690798799</v>
      </c>
      <c r="P189" s="122">
        <v>910.02173151887973</v>
      </c>
      <c r="Q189" s="122">
        <v>896.98706086824188</v>
      </c>
      <c r="R189" s="122">
        <v>940.87844336006208</v>
      </c>
      <c r="S189" s="122">
        <v>979.16744670849073</v>
      </c>
      <c r="T189" s="122">
        <v>875.68936863349916</v>
      </c>
      <c r="U189" s="122">
        <v>962.85111218703173</v>
      </c>
      <c r="V189" s="122">
        <v>933.82443513899682</v>
      </c>
      <c r="W189" s="122">
        <v>1009.4066933045256</v>
      </c>
      <c r="DA189" s="130" t="s">
        <v>2314</v>
      </c>
    </row>
    <row r="190" spans="1:105" ht="12" customHeight="1" x14ac:dyDescent="0.25">
      <c r="A190" s="97" t="s">
        <v>175</v>
      </c>
      <c r="B190" s="98">
        <v>635.00614834477278</v>
      </c>
      <c r="C190" s="98">
        <v>613.69873859044617</v>
      </c>
      <c r="D190" s="98">
        <v>630.44486587978088</v>
      </c>
      <c r="E190" s="98">
        <v>972.82321989029185</v>
      </c>
      <c r="F190" s="98">
        <v>948.11677585216478</v>
      </c>
      <c r="G190" s="98">
        <v>897.55780295752584</v>
      </c>
      <c r="H190" s="98">
        <v>930.98471779782494</v>
      </c>
      <c r="I190" s="98">
        <v>936.49561243532025</v>
      </c>
      <c r="J190" s="98">
        <v>958.21020628188887</v>
      </c>
      <c r="K190" s="98">
        <v>989.48094267125373</v>
      </c>
      <c r="L190" s="98">
        <v>1027.7941153208151</v>
      </c>
      <c r="M190" s="98">
        <v>972.01428054515679</v>
      </c>
      <c r="N190" s="98">
        <v>969.14416090313125</v>
      </c>
      <c r="O190" s="98">
        <v>973.244196670223</v>
      </c>
      <c r="P190" s="98">
        <v>921.53624275449988</v>
      </c>
      <c r="Q190" s="98">
        <v>907.88895425531666</v>
      </c>
      <c r="R190" s="98">
        <v>953.40363582961845</v>
      </c>
      <c r="S190" s="98">
        <v>993.37671779780817</v>
      </c>
      <c r="T190" s="98">
        <v>884.24834219703018</v>
      </c>
      <c r="U190" s="98">
        <v>976.64197646346133</v>
      </c>
      <c r="V190" s="98">
        <v>945.65916072971515</v>
      </c>
      <c r="W190" s="98">
        <v>1031.0472967033927</v>
      </c>
      <c r="DA190" s="63" t="s">
        <v>2315</v>
      </c>
    </row>
    <row r="191" spans="1:105" ht="12" customHeight="1" x14ac:dyDescent="0.25">
      <c r="A191" s="109" t="s">
        <v>120</v>
      </c>
      <c r="B191" s="33">
        <v>500.28133675590868</v>
      </c>
      <c r="C191" s="33">
        <v>433.74642840742843</v>
      </c>
      <c r="D191" s="33">
        <v>342.06840421119881</v>
      </c>
      <c r="E191" s="33">
        <v>923.04643651421418</v>
      </c>
      <c r="F191" s="33">
        <v>833.67619168249155</v>
      </c>
      <c r="G191" s="33">
        <v>642.76409990022785</v>
      </c>
      <c r="H191" s="33">
        <v>767.846470333257</v>
      </c>
      <c r="I191" s="33">
        <v>696.68082518331039</v>
      </c>
      <c r="J191" s="33">
        <v>741.04903894043116</v>
      </c>
      <c r="K191" s="33">
        <v>747.39206398342753</v>
      </c>
      <c r="L191" s="33">
        <v>834.92302227145456</v>
      </c>
      <c r="M191" s="33">
        <v>766.26326042747007</v>
      </c>
      <c r="N191" s="33">
        <v>747.67194175427073</v>
      </c>
      <c r="O191" s="33">
        <v>764.01171951103288</v>
      </c>
      <c r="P191" s="33">
        <v>710.06279229581105</v>
      </c>
      <c r="Q191" s="33">
        <v>705.7714040686468</v>
      </c>
      <c r="R191" s="33">
        <v>720.7291509531774</v>
      </c>
      <c r="S191" s="33">
        <v>730.78593570627879</v>
      </c>
      <c r="T191" s="33">
        <v>725.54083140021203</v>
      </c>
      <c r="U191" s="33">
        <v>721.94753008948624</v>
      </c>
      <c r="V191" s="33">
        <v>717.63974133598288</v>
      </c>
      <c r="W191" s="33">
        <v>696.63048312354056</v>
      </c>
      <c r="DA191" s="60" t="s">
        <v>2316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8259.3789756630576</v>
      </c>
      <c r="C193" s="117">
        <f t="shared" si="94"/>
        <v>8926.3352025253262</v>
      </c>
      <c r="D193" s="117">
        <f t="shared" si="94"/>
        <v>8677.6311500723332</v>
      </c>
      <c r="E193" s="117">
        <f t="shared" si="94"/>
        <v>8881.606725265241</v>
      </c>
      <c r="F193" s="117">
        <f t="shared" si="94"/>
        <v>8828.8256362539032</v>
      </c>
      <c r="G193" s="117">
        <f t="shared" si="94"/>
        <v>9387.0712981104734</v>
      </c>
      <c r="H193" s="117">
        <f t="shared" si="94"/>
        <v>9754.3965528543522</v>
      </c>
      <c r="I193" s="117">
        <f t="shared" si="94"/>
        <v>9421.5567260822336</v>
      </c>
      <c r="J193" s="117">
        <f t="shared" si="94"/>
        <v>9531.7916339669846</v>
      </c>
      <c r="K193" s="117">
        <f t="shared" si="94"/>
        <v>9928.3025980325692</v>
      </c>
      <c r="L193" s="117">
        <f t="shared" si="94"/>
        <v>11108.490396841158</v>
      </c>
      <c r="M193" s="117">
        <f t="shared" si="94"/>
        <v>10223.40237396912</v>
      </c>
      <c r="N193" s="117">
        <f t="shared" si="94"/>
        <v>10753.274635901565</v>
      </c>
      <c r="O193" s="117">
        <f t="shared" si="94"/>
        <v>10936.670137695799</v>
      </c>
      <c r="P193" s="117">
        <f t="shared" si="94"/>
        <v>9939.4013610553666</v>
      </c>
      <c r="Q193" s="117">
        <f t="shared" si="94"/>
        <v>9865.9021170000688</v>
      </c>
      <c r="R193" s="117">
        <f t="shared" ref="R193:V193" si="95">R194+R197+R199+R208</f>
        <v>10779.501029270905</v>
      </c>
      <c r="S193" s="117">
        <f t="shared" si="95"/>
        <v>11321.6104337877</v>
      </c>
      <c r="T193" s="117">
        <f t="shared" si="95"/>
        <v>11216.01759004827</v>
      </c>
      <c r="U193" s="117">
        <f t="shared" si="95"/>
        <v>11377.904634750776</v>
      </c>
      <c r="V193" s="117">
        <f t="shared" si="95"/>
        <v>11524.777267947535</v>
      </c>
      <c r="W193" s="117">
        <f t="shared" ref="W193" si="96">W194+W197+W199+W208</f>
        <v>13360.981667667045</v>
      </c>
      <c r="DA193" s="129" t="s">
        <v>2467</v>
      </c>
    </row>
    <row r="194" spans="1:105" ht="12" customHeight="1" x14ac:dyDescent="0.25">
      <c r="A194" s="121" t="s">
        <v>57</v>
      </c>
      <c r="B194" s="122">
        <f t="shared" ref="B194:Q194" si="97">SUM(B195:B196)</f>
        <v>7142.4579909950116</v>
      </c>
      <c r="C194" s="122">
        <f t="shared" si="97"/>
        <v>7838.1334924426947</v>
      </c>
      <c r="D194" s="122">
        <f t="shared" si="97"/>
        <v>7588.0498843636551</v>
      </c>
      <c r="E194" s="122">
        <f t="shared" si="97"/>
        <v>7447.2933293544802</v>
      </c>
      <c r="F194" s="122">
        <f t="shared" si="97"/>
        <v>7389.5234003326896</v>
      </c>
      <c r="G194" s="122">
        <f t="shared" si="97"/>
        <v>7980.547838930037</v>
      </c>
      <c r="H194" s="122">
        <f t="shared" si="97"/>
        <v>8301.9385217517447</v>
      </c>
      <c r="I194" s="122">
        <f t="shared" si="97"/>
        <v>7955.1293320768364</v>
      </c>
      <c r="J194" s="122">
        <f t="shared" si="97"/>
        <v>8029.7646872489449</v>
      </c>
      <c r="K194" s="122">
        <f t="shared" si="97"/>
        <v>8358.896878728403</v>
      </c>
      <c r="L194" s="122">
        <f t="shared" si="97"/>
        <v>9493.4610057322934</v>
      </c>
      <c r="M194" s="122">
        <f t="shared" si="97"/>
        <v>8615.2551507702283</v>
      </c>
      <c r="N194" s="122">
        <f t="shared" si="97"/>
        <v>9121.0322020659023</v>
      </c>
      <c r="O194" s="122">
        <f t="shared" si="97"/>
        <v>9246.263396141876</v>
      </c>
      <c r="P194" s="122">
        <f t="shared" si="97"/>
        <v>8283.0751433378955</v>
      </c>
      <c r="Q194" s="122">
        <f t="shared" si="97"/>
        <v>8205.8339741948621</v>
      </c>
      <c r="R194" s="122">
        <f t="shared" ref="R194:V194" si="98">SUM(R195:R196)</f>
        <v>9051.1164632051878</v>
      </c>
      <c r="S194" s="122">
        <f t="shared" si="98"/>
        <v>9511.7604463226362</v>
      </c>
      <c r="T194" s="122">
        <f t="shared" si="98"/>
        <v>9514.7229998095245</v>
      </c>
      <c r="U194" s="122">
        <f t="shared" si="98"/>
        <v>9572.9755906416904</v>
      </c>
      <c r="V194" s="122">
        <f t="shared" si="98"/>
        <v>9726.6095706735614</v>
      </c>
      <c r="W194" s="122">
        <f t="shared" ref="W194" si="99">SUM(W195:W196)</f>
        <v>11330.02488200303</v>
      </c>
      <c r="DA194" s="130" t="s">
        <v>2468</v>
      </c>
    </row>
    <row r="195" spans="1:105" ht="12" customHeight="1" x14ac:dyDescent="0.25">
      <c r="A195" s="97" t="s">
        <v>217</v>
      </c>
      <c r="B195" s="98">
        <v>7000.9962777543287</v>
      </c>
      <c r="C195" s="98">
        <v>7682.7043204629163</v>
      </c>
      <c r="D195" s="98">
        <v>7439.1223130063254</v>
      </c>
      <c r="E195" s="98">
        <v>7301.2475510707118</v>
      </c>
      <c r="F195" s="98">
        <v>7247.0394600558811</v>
      </c>
      <c r="G195" s="98">
        <v>7828.9867058127447</v>
      </c>
      <c r="H195" s="98">
        <v>8144.924528882334</v>
      </c>
      <c r="I195" s="98">
        <v>7808.5715273554115</v>
      </c>
      <c r="J195" s="98">
        <v>7883.3194017121641</v>
      </c>
      <c r="K195" s="98">
        <v>8208.5570151392039</v>
      </c>
      <c r="L195" s="98">
        <v>9322.342170959726</v>
      </c>
      <c r="M195" s="98">
        <v>8463.8071132231453</v>
      </c>
      <c r="N195" s="98">
        <v>8962.2064023712101</v>
      </c>
      <c r="O195" s="98">
        <v>9088.0699302126704</v>
      </c>
      <c r="P195" s="98">
        <v>8146.1037647070361</v>
      </c>
      <c r="Q195" s="98">
        <v>8072.6004679688358</v>
      </c>
      <c r="R195" s="98">
        <v>8905.0185987360674</v>
      </c>
      <c r="S195" s="98">
        <v>9359.6853354154591</v>
      </c>
      <c r="T195" s="98">
        <v>9360.4209185701675</v>
      </c>
      <c r="U195" s="98">
        <v>9421.00217762787</v>
      </c>
      <c r="V195" s="98">
        <v>9572.4743191070229</v>
      </c>
      <c r="W195" s="98">
        <v>11154.700226883089</v>
      </c>
      <c r="DA195" s="63" t="s">
        <v>2469</v>
      </c>
    </row>
    <row r="196" spans="1:105" ht="12" customHeight="1" x14ac:dyDescent="0.25">
      <c r="A196" s="97" t="s">
        <v>53</v>
      </c>
      <c r="B196" s="98">
        <v>141.46171324068277</v>
      </c>
      <c r="C196" s="98">
        <v>155.42917197977863</v>
      </c>
      <c r="D196" s="98">
        <v>148.92757135732987</v>
      </c>
      <c r="E196" s="98">
        <v>146.04577828376813</v>
      </c>
      <c r="F196" s="98">
        <v>142.4839402768084</v>
      </c>
      <c r="G196" s="98">
        <v>151.5611331172918</v>
      </c>
      <c r="H196" s="98">
        <v>157.01399286941108</v>
      </c>
      <c r="I196" s="98">
        <v>146.55780472142465</v>
      </c>
      <c r="J196" s="98">
        <v>146.4452855367808</v>
      </c>
      <c r="K196" s="98">
        <v>150.33986358919881</v>
      </c>
      <c r="L196" s="98">
        <v>171.11883477256805</v>
      </c>
      <c r="M196" s="98">
        <v>151.44803754708383</v>
      </c>
      <c r="N196" s="98">
        <v>158.82579969469225</v>
      </c>
      <c r="O196" s="98">
        <v>158.19346592920544</v>
      </c>
      <c r="P196" s="98">
        <v>136.97137863086022</v>
      </c>
      <c r="Q196" s="98">
        <v>133.23350622602555</v>
      </c>
      <c r="R196" s="98">
        <v>146.09786446911988</v>
      </c>
      <c r="S196" s="98">
        <v>152.07511090717688</v>
      </c>
      <c r="T196" s="98">
        <v>154.30208123935705</v>
      </c>
      <c r="U196" s="98">
        <v>151.97341301382068</v>
      </c>
      <c r="V196" s="98">
        <v>154.13525156653841</v>
      </c>
      <c r="W196" s="98">
        <v>175.32465511994113</v>
      </c>
      <c r="DA196" s="63" t="s">
        <v>2470</v>
      </c>
    </row>
    <row r="197" spans="1:105" ht="12" customHeight="1" x14ac:dyDescent="0.25">
      <c r="A197" s="121" t="s">
        <v>92</v>
      </c>
      <c r="B197" s="122">
        <f t="shared" ref="B197:W197" si="100">B198</f>
        <v>0.12462626999032911</v>
      </c>
      <c r="C197" s="122">
        <f t="shared" si="100"/>
        <v>0.14111764126927315</v>
      </c>
      <c r="D197" s="122">
        <f t="shared" si="100"/>
        <v>0.17227557068527019</v>
      </c>
      <c r="E197" s="122">
        <f t="shared" si="100"/>
        <v>0.19353051263691434</v>
      </c>
      <c r="F197" s="122">
        <f t="shared" si="100"/>
        <v>0.26184106648397332</v>
      </c>
      <c r="G197" s="122">
        <f t="shared" si="100"/>
        <v>0.3192664076647071</v>
      </c>
      <c r="H197" s="122">
        <f t="shared" si="100"/>
        <v>0.51877634402360617</v>
      </c>
      <c r="I197" s="122">
        <f t="shared" si="100"/>
        <v>0.74574770484302988</v>
      </c>
      <c r="J197" s="122">
        <f t="shared" si="100"/>
        <v>1.0015634141701613</v>
      </c>
      <c r="K197" s="122">
        <f t="shared" si="100"/>
        <v>1.342545546804647</v>
      </c>
      <c r="L197" s="122">
        <f t="shared" si="100"/>
        <v>2.6381184811123819</v>
      </c>
      <c r="M197" s="122">
        <f t="shared" si="100"/>
        <v>1.9008279927349676</v>
      </c>
      <c r="N197" s="122">
        <f t="shared" si="100"/>
        <v>2.9016681141692837</v>
      </c>
      <c r="O197" s="122">
        <f t="shared" si="100"/>
        <v>3.6245985418514879</v>
      </c>
      <c r="P197" s="122">
        <f t="shared" si="100"/>
        <v>4.8462629199878595</v>
      </c>
      <c r="Q197" s="122">
        <f t="shared" si="100"/>
        <v>11.822258440192003</v>
      </c>
      <c r="R197" s="122">
        <f t="shared" si="100"/>
        <v>8.8429609269814264</v>
      </c>
      <c r="S197" s="122">
        <f t="shared" si="100"/>
        <v>10.728697612174759</v>
      </c>
      <c r="T197" s="122">
        <f t="shared" si="100"/>
        <v>14.101250360451978</v>
      </c>
      <c r="U197" s="122">
        <f t="shared" si="100"/>
        <v>21.216418809102482</v>
      </c>
      <c r="V197" s="122">
        <f t="shared" si="100"/>
        <v>13.478354466285834</v>
      </c>
      <c r="W197" s="122">
        <f t="shared" si="100"/>
        <v>16.776153186983485</v>
      </c>
      <c r="DA197" s="130" t="s">
        <v>2471</v>
      </c>
    </row>
    <row r="198" spans="1:105" ht="12" customHeight="1" x14ac:dyDescent="0.25">
      <c r="A198" s="97" t="s">
        <v>53</v>
      </c>
      <c r="B198" s="98">
        <f>RES_hhdet_tesh!B67</f>
        <v>0.12462626999032911</v>
      </c>
      <c r="C198" s="98">
        <f>RES_hhdet_tesh!C67</f>
        <v>0.14111764126927315</v>
      </c>
      <c r="D198" s="98">
        <f>RES_hhdet_tesh!D67</f>
        <v>0.17227557068527019</v>
      </c>
      <c r="E198" s="98">
        <f>RES_hhdet_tesh!E67</f>
        <v>0.19353051263691434</v>
      </c>
      <c r="F198" s="98">
        <f>RES_hhdet_tesh!F67</f>
        <v>0.26184106648397332</v>
      </c>
      <c r="G198" s="98">
        <f>RES_hhdet_tesh!G67</f>
        <v>0.3192664076647071</v>
      </c>
      <c r="H198" s="98">
        <f>RES_hhdet_tesh!H67</f>
        <v>0.51877634402360617</v>
      </c>
      <c r="I198" s="98">
        <f>RES_hhdet_tesh!I67</f>
        <v>0.74574770484302988</v>
      </c>
      <c r="J198" s="98">
        <f>RES_hhdet_tesh!J67</f>
        <v>1.0015634141701613</v>
      </c>
      <c r="K198" s="98">
        <f>RES_hhdet_tesh!K67</f>
        <v>1.342545546804647</v>
      </c>
      <c r="L198" s="98">
        <f>RES_hhdet_tesh!L67</f>
        <v>2.6381184811123819</v>
      </c>
      <c r="M198" s="98">
        <f>RES_hhdet_tesh!M67</f>
        <v>1.9008279927349676</v>
      </c>
      <c r="N198" s="98">
        <f>RES_hhdet_tesh!N67</f>
        <v>2.9016681141692837</v>
      </c>
      <c r="O198" s="98">
        <f>RES_hhdet_tesh!O67</f>
        <v>3.6245985418514879</v>
      </c>
      <c r="P198" s="98">
        <f>RES_hhdet_tesh!P67</f>
        <v>4.8462629199878595</v>
      </c>
      <c r="Q198" s="98">
        <f>RES_hhdet_tesh!Q67</f>
        <v>11.822258440192003</v>
      </c>
      <c r="R198" s="98">
        <f>RES_hhdet_tesh!R67</f>
        <v>8.8429609269814264</v>
      </c>
      <c r="S198" s="98">
        <f>RES_hhdet_tesh!S67</f>
        <v>10.728697612174759</v>
      </c>
      <c r="T198" s="98">
        <f>RES_hhdet_tesh!T67</f>
        <v>14.101250360451978</v>
      </c>
      <c r="U198" s="98">
        <f>RES_hhdet_tesh!U67</f>
        <v>21.216418809102482</v>
      </c>
      <c r="V198" s="98">
        <f>RES_hhdet_tesh!V67</f>
        <v>13.478354466285834</v>
      </c>
      <c r="W198" s="98">
        <f>RES_hhdet_tesh!W67</f>
        <v>16.776153186983485</v>
      </c>
      <c r="DA198" s="63" t="s">
        <v>2472</v>
      </c>
    </row>
    <row r="199" spans="1:105" ht="12" customHeight="1" x14ac:dyDescent="0.25">
      <c r="A199" s="121" t="s">
        <v>55</v>
      </c>
      <c r="B199" s="122">
        <v>747.78667648369606</v>
      </c>
      <c r="C199" s="122">
        <v>733.23293591691015</v>
      </c>
      <c r="D199" s="122">
        <v>728.94520053357633</v>
      </c>
      <c r="E199" s="122">
        <v>858.27504194882715</v>
      </c>
      <c r="F199" s="122">
        <v>879.52307307520323</v>
      </c>
      <c r="G199" s="122">
        <v>881.00280717769976</v>
      </c>
      <c r="H199" s="122">
        <v>901.36071284103787</v>
      </c>
      <c r="I199" s="122">
        <v>913.91376318300229</v>
      </c>
      <c r="J199" s="122">
        <v>934.80484996310395</v>
      </c>
      <c r="K199" s="122">
        <v>983.34413156520759</v>
      </c>
      <c r="L199" s="122">
        <v>1001.6886492385471</v>
      </c>
      <c r="M199" s="122">
        <v>1028.8249499091783</v>
      </c>
      <c r="N199" s="122">
        <v>1053.5635921721469</v>
      </c>
      <c r="O199" s="122">
        <v>1107.4042568987797</v>
      </c>
      <c r="P199" s="122">
        <v>1103.0953454395021</v>
      </c>
      <c r="Q199" s="122">
        <v>1107.4147513931659</v>
      </c>
      <c r="R199" s="122">
        <v>1151.8044359188289</v>
      </c>
      <c r="S199" s="122">
        <v>1207.0848574775891</v>
      </c>
      <c r="T199" s="122">
        <v>1155.0997238998386</v>
      </c>
      <c r="U199" s="122">
        <v>1196.373078169217</v>
      </c>
      <c r="V199" s="122">
        <v>1211.3362101040589</v>
      </c>
      <c r="W199" s="122">
        <v>1389.1189074894733</v>
      </c>
      <c r="DA199" s="130" t="s">
        <v>2473</v>
      </c>
    </row>
    <row r="200" spans="1:105" ht="12" customHeight="1" x14ac:dyDescent="0.25">
      <c r="A200" s="97" t="s">
        <v>134</v>
      </c>
      <c r="B200" s="98">
        <v>747.43771820134566</v>
      </c>
      <c r="C200" s="98">
        <v>736.04815437004561</v>
      </c>
      <c r="D200" s="98">
        <v>736.49961300029099</v>
      </c>
      <c r="E200" s="98">
        <v>851.72181944792544</v>
      </c>
      <c r="F200" s="98">
        <v>876.14266467219511</v>
      </c>
      <c r="G200" s="98">
        <v>883.69137883529038</v>
      </c>
      <c r="H200" s="98">
        <v>900.16048056824616</v>
      </c>
      <c r="I200" s="98">
        <v>915.21502114191776</v>
      </c>
      <c r="J200" s="98">
        <v>935.25977873791476</v>
      </c>
      <c r="K200" s="98">
        <v>983.62741387887831</v>
      </c>
      <c r="L200" s="98">
        <v>1000.3127182246266</v>
      </c>
      <c r="M200" s="98">
        <v>1028.6071989973698</v>
      </c>
      <c r="N200" s="98">
        <v>1054.3980265154664</v>
      </c>
      <c r="O200" s="98">
        <v>1107.5058583510029</v>
      </c>
      <c r="P200" s="98">
        <v>1103.0867734807609</v>
      </c>
      <c r="Q200" s="98">
        <v>1106.516663571683</v>
      </c>
      <c r="R200" s="98">
        <v>1151.5496901459512</v>
      </c>
      <c r="S200" s="98">
        <v>1207.9745112115902</v>
      </c>
      <c r="T200" s="98">
        <v>1155.1805188944179</v>
      </c>
      <c r="U200" s="98">
        <v>1194.8680030305432</v>
      </c>
      <c r="V200" s="98">
        <v>1209.0123118773749</v>
      </c>
      <c r="W200" s="98">
        <v>1392.5121362603556</v>
      </c>
      <c r="DA200" s="63" t="s">
        <v>2474</v>
      </c>
    </row>
    <row r="201" spans="1:105" ht="12" customHeight="1" x14ac:dyDescent="0.25">
      <c r="A201" s="97" t="s">
        <v>133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981.37818833437757</v>
      </c>
      <c r="L201" s="98">
        <v>998.28952060159702</v>
      </c>
      <c r="M201" s="98">
        <v>1026.9463414993043</v>
      </c>
      <c r="N201" s="98">
        <v>1053.0888184401247</v>
      </c>
      <c r="O201" s="98">
        <v>1105.7366070602243</v>
      </c>
      <c r="P201" s="98">
        <v>1098.352729509905</v>
      </c>
      <c r="Q201" s="98">
        <v>1101.0146196150031</v>
      </c>
      <c r="R201" s="98">
        <v>1145.9301325738288</v>
      </c>
      <c r="S201" s="98">
        <v>1202.9149799390252</v>
      </c>
      <c r="T201" s="98">
        <v>1149.8105887708534</v>
      </c>
      <c r="U201" s="98">
        <v>1190.4131044570636</v>
      </c>
      <c r="V201" s="98">
        <v>1205.1329840741062</v>
      </c>
      <c r="W201" s="98">
        <v>1387.2439128488925</v>
      </c>
      <c r="DA201" s="63" t="s">
        <v>2475</v>
      </c>
    </row>
    <row r="202" spans="1:105" ht="12" customHeight="1" x14ac:dyDescent="0.25">
      <c r="A202" s="100" t="s">
        <v>217</v>
      </c>
      <c r="B202" s="101">
        <v>0</v>
      </c>
      <c r="C202" s="101">
        <v>0</v>
      </c>
      <c r="D202" s="101">
        <v>0</v>
      </c>
      <c r="E202" s="101">
        <v>0</v>
      </c>
      <c r="F202" s="101">
        <v>0</v>
      </c>
      <c r="G202" s="101">
        <v>0</v>
      </c>
      <c r="H202" s="101">
        <v>0</v>
      </c>
      <c r="I202" s="101">
        <v>0</v>
      </c>
      <c r="J202" s="101">
        <v>0</v>
      </c>
      <c r="K202" s="101">
        <v>484.14355545387099</v>
      </c>
      <c r="L202" s="101">
        <v>514.29428826811215</v>
      </c>
      <c r="M202" s="101">
        <v>510.50894796659094</v>
      </c>
      <c r="N202" s="101">
        <v>505.96859549425119</v>
      </c>
      <c r="O202" s="101">
        <v>546.34591222227778</v>
      </c>
      <c r="P202" s="101">
        <v>532.21627194262817</v>
      </c>
      <c r="Q202" s="101">
        <v>540.20860984580952</v>
      </c>
      <c r="R202" s="101">
        <v>556.14354352940347</v>
      </c>
      <c r="S202" s="101">
        <v>574.16293386166683</v>
      </c>
      <c r="T202" s="101">
        <v>640.61091975371335</v>
      </c>
      <c r="U202" s="101">
        <v>601.02691701574997</v>
      </c>
      <c r="V202" s="101">
        <v>598.11316013202133</v>
      </c>
      <c r="W202" s="101">
        <v>674.39615730123853</v>
      </c>
      <c r="DA202" s="131" t="s">
        <v>2476</v>
      </c>
    </row>
    <row r="203" spans="1:105" ht="12" customHeight="1" x14ac:dyDescent="0.25">
      <c r="A203" s="103" t="s">
        <v>52</v>
      </c>
      <c r="B203" s="104">
        <v>0</v>
      </c>
      <c r="C203" s="104">
        <v>0</v>
      </c>
      <c r="D203" s="104">
        <v>0</v>
      </c>
      <c r="E203" s="104">
        <v>0</v>
      </c>
      <c r="F203" s="104">
        <v>0</v>
      </c>
      <c r="G203" s="104">
        <v>0</v>
      </c>
      <c r="H203" s="104">
        <v>0</v>
      </c>
      <c r="I203" s="104">
        <v>0</v>
      </c>
      <c r="J203" s="104">
        <v>0</v>
      </c>
      <c r="K203" s="104">
        <v>497.23463288050664</v>
      </c>
      <c r="L203" s="104">
        <v>483.99523233348492</v>
      </c>
      <c r="M203" s="104">
        <v>516.43739353271326</v>
      </c>
      <c r="N203" s="104">
        <v>547.12022294587359</v>
      </c>
      <c r="O203" s="104">
        <v>559.39069483794663</v>
      </c>
      <c r="P203" s="104">
        <v>566.13645756727681</v>
      </c>
      <c r="Q203" s="104">
        <v>560.80600976919368</v>
      </c>
      <c r="R203" s="104">
        <v>589.78658904442534</v>
      </c>
      <c r="S203" s="104">
        <v>628.75204607735827</v>
      </c>
      <c r="T203" s="104">
        <v>509.19966901713985</v>
      </c>
      <c r="U203" s="104">
        <v>589.3861874413135</v>
      </c>
      <c r="V203" s="104">
        <v>607.01982394208483</v>
      </c>
      <c r="W203" s="104">
        <v>712.84775554765372</v>
      </c>
      <c r="DA203" s="132" t="s">
        <v>2477</v>
      </c>
    </row>
    <row r="204" spans="1:105" ht="12" customHeight="1" x14ac:dyDescent="0.25">
      <c r="A204" s="106" t="s">
        <v>122</v>
      </c>
      <c r="B204" s="101">
        <v>757.36344084985171</v>
      </c>
      <c r="C204" s="101">
        <v>655.44649195772502</v>
      </c>
      <c r="D204" s="101">
        <v>500.21970811563369</v>
      </c>
      <c r="E204" s="101">
        <v>1061.8017210524745</v>
      </c>
      <c r="F204" s="101">
        <v>991.25476559637252</v>
      </c>
      <c r="G204" s="101">
        <v>788.80705498774353</v>
      </c>
      <c r="H204" s="101">
        <v>942.83120038564607</v>
      </c>
      <c r="I204" s="101">
        <v>869.09623605330694</v>
      </c>
      <c r="J204" s="101">
        <v>919.18293105213831</v>
      </c>
      <c r="K204" s="101">
        <v>973.83024618755223</v>
      </c>
      <c r="L204" s="101">
        <v>1049.0121894764045</v>
      </c>
      <c r="M204" s="101">
        <v>1036.4785320336166</v>
      </c>
      <c r="N204" s="101">
        <v>1025.4254271487496</v>
      </c>
      <c r="O204" s="101">
        <v>1104.3720103713756</v>
      </c>
      <c r="P204" s="101">
        <v>1105.7133444586279</v>
      </c>
      <c r="Q204" s="101">
        <v>1141.7516011872949</v>
      </c>
      <c r="R204" s="101">
        <v>1164.2046178958706</v>
      </c>
      <c r="S204" s="101">
        <v>1179.3826725531294</v>
      </c>
      <c r="T204" s="101">
        <v>1156.9598369181113</v>
      </c>
      <c r="U204" s="101">
        <v>1252.9778379545155</v>
      </c>
      <c r="V204" s="101">
        <v>1297.2690554381988</v>
      </c>
      <c r="W204" s="101">
        <v>1278.7194115766338</v>
      </c>
      <c r="DA204" s="131" t="s">
        <v>2478</v>
      </c>
    </row>
    <row r="205" spans="1:105" ht="12" customHeight="1" x14ac:dyDescent="0.25">
      <c r="A205" s="107" t="s">
        <v>121</v>
      </c>
      <c r="B205" s="104">
        <v>0</v>
      </c>
      <c r="C205" s="104">
        <v>0</v>
      </c>
      <c r="D205" s="104">
        <v>0</v>
      </c>
      <c r="E205" s="104">
        <v>0</v>
      </c>
      <c r="F205" s="104">
        <v>0</v>
      </c>
      <c r="G205" s="104">
        <v>0</v>
      </c>
      <c r="H205" s="104">
        <v>0</v>
      </c>
      <c r="I205" s="104">
        <v>0</v>
      </c>
      <c r="J205" s="104">
        <v>0</v>
      </c>
      <c r="K205" s="104">
        <v>972.53887640257051</v>
      </c>
      <c r="L205" s="104">
        <v>1047.5654498917866</v>
      </c>
      <c r="M205" s="104">
        <v>1035.3139240949715</v>
      </c>
      <c r="N205" s="104">
        <v>1024.485710507048</v>
      </c>
      <c r="O205" s="104">
        <v>1103.6156137559694</v>
      </c>
      <c r="P205" s="104">
        <v>1102.1313483754154</v>
      </c>
      <c r="Q205" s="104">
        <v>1137.8955566523027</v>
      </c>
      <c r="R205" s="104">
        <v>1160.5690429230808</v>
      </c>
      <c r="S205" s="104">
        <v>1176.1853382086822</v>
      </c>
      <c r="T205" s="104">
        <v>1152.6514353708444</v>
      </c>
      <c r="U205" s="104">
        <v>1249.9791773882605</v>
      </c>
      <c r="V205" s="104">
        <v>1293.7244320652396</v>
      </c>
      <c r="W205" s="104">
        <v>1273.5524741187294</v>
      </c>
      <c r="DA205" s="132" t="s">
        <v>2479</v>
      </c>
    </row>
    <row r="206" spans="1:105" ht="12" customHeight="1" x14ac:dyDescent="0.25">
      <c r="A206" s="108" t="s">
        <v>53</v>
      </c>
      <c r="B206" s="98">
        <v>0</v>
      </c>
      <c r="C206" s="98">
        <v>0</v>
      </c>
      <c r="D206" s="98">
        <v>0</v>
      </c>
      <c r="E206" s="98">
        <v>0</v>
      </c>
      <c r="F206" s="98">
        <v>0</v>
      </c>
      <c r="G206" s="98">
        <v>0</v>
      </c>
      <c r="H206" s="98">
        <v>0</v>
      </c>
      <c r="I206" s="98">
        <v>0</v>
      </c>
      <c r="J206" s="98">
        <v>0</v>
      </c>
      <c r="K206" s="98">
        <v>479.68486610372588</v>
      </c>
      <c r="L206" s="98">
        <v>540.53577371835058</v>
      </c>
      <c r="M206" s="98">
        <v>514.69356399320304</v>
      </c>
      <c r="N206" s="98">
        <v>491.62785141371603</v>
      </c>
      <c r="O206" s="98">
        <v>545.52226899895516</v>
      </c>
      <c r="P206" s="98">
        <v>534.18012809479376</v>
      </c>
      <c r="Q206" s="98">
        <v>559.64962846063304</v>
      </c>
      <c r="R206" s="98">
        <v>565.56897379996349</v>
      </c>
      <c r="S206" s="98">
        <v>562.9094400571322</v>
      </c>
      <c r="T206" s="98">
        <v>635.62707157256636</v>
      </c>
      <c r="U206" s="98">
        <v>633.03097818707829</v>
      </c>
      <c r="V206" s="98">
        <v>646.49814784498517</v>
      </c>
      <c r="W206" s="98">
        <v>610.92127017028145</v>
      </c>
      <c r="DA206" s="63" t="s">
        <v>2480</v>
      </c>
    </row>
    <row r="207" spans="1:105" ht="12" customHeight="1" x14ac:dyDescent="0.25">
      <c r="A207" s="108" t="s">
        <v>52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492.85401029884463</v>
      </c>
      <c r="L207" s="98">
        <v>507.02967617343592</v>
      </c>
      <c r="M207" s="98">
        <v>520.62036010176837</v>
      </c>
      <c r="N207" s="98">
        <v>532.85785909333185</v>
      </c>
      <c r="O207" s="98">
        <v>558.09334475701428</v>
      </c>
      <c r="P207" s="98">
        <v>567.95122028062167</v>
      </c>
      <c r="Q207" s="98">
        <v>578.24592819166946</v>
      </c>
      <c r="R207" s="98">
        <v>595.00006912311733</v>
      </c>
      <c r="S207" s="98">
        <v>613.27589815155022</v>
      </c>
      <c r="T207" s="98">
        <v>517.02436379827839</v>
      </c>
      <c r="U207" s="98">
        <v>616.94819920118232</v>
      </c>
      <c r="V207" s="98">
        <v>647.22628422025434</v>
      </c>
      <c r="W207" s="98">
        <v>662.63120394844771</v>
      </c>
      <c r="DA207" s="63" t="s">
        <v>2481</v>
      </c>
    </row>
    <row r="208" spans="1:105" ht="12" customHeight="1" x14ac:dyDescent="0.25">
      <c r="A208" s="121" t="s">
        <v>54</v>
      </c>
      <c r="B208" s="122">
        <v>369.00968191435857</v>
      </c>
      <c r="C208" s="122">
        <v>354.82765652445147</v>
      </c>
      <c r="D208" s="122">
        <v>360.46378960441746</v>
      </c>
      <c r="E208" s="122">
        <v>575.844823449297</v>
      </c>
      <c r="F208" s="122">
        <v>559.51732177952795</v>
      </c>
      <c r="G208" s="122">
        <v>525.20138559507222</v>
      </c>
      <c r="H208" s="122">
        <v>550.57854191754416</v>
      </c>
      <c r="I208" s="122">
        <v>551.7678831175532</v>
      </c>
      <c r="J208" s="122">
        <v>566.22053334076554</v>
      </c>
      <c r="K208" s="122">
        <v>584.71904219215583</v>
      </c>
      <c r="L208" s="122">
        <v>610.70262338920497</v>
      </c>
      <c r="M208" s="122">
        <v>577.42144529697919</v>
      </c>
      <c r="N208" s="122">
        <v>575.77717354934873</v>
      </c>
      <c r="O208" s="122">
        <v>579.37788611329029</v>
      </c>
      <c r="P208" s="122">
        <v>548.38460935798139</v>
      </c>
      <c r="Q208" s="122">
        <v>540.83113297184934</v>
      </c>
      <c r="R208" s="122">
        <v>567.73716921990888</v>
      </c>
      <c r="S208" s="122">
        <v>592.03643237530287</v>
      </c>
      <c r="T208" s="122">
        <v>532.0936159784535</v>
      </c>
      <c r="U208" s="122">
        <v>587.33954713076571</v>
      </c>
      <c r="V208" s="122">
        <v>573.35313270362826</v>
      </c>
      <c r="W208" s="122">
        <v>625.06172498755768</v>
      </c>
      <c r="DA208" s="130" t="s">
        <v>2482</v>
      </c>
    </row>
    <row r="209" spans="1:105" ht="12" customHeight="1" x14ac:dyDescent="0.25">
      <c r="A209" s="97" t="s">
        <v>175</v>
      </c>
      <c r="B209" s="98">
        <v>368.9620339213015</v>
      </c>
      <c r="C209" s="98">
        <v>357.13605238638843</v>
      </c>
      <c r="D209" s="98">
        <v>367.60391678678951</v>
      </c>
      <c r="E209" s="98">
        <v>568.59028702733099</v>
      </c>
      <c r="F209" s="98">
        <v>555.64009143510009</v>
      </c>
      <c r="G209" s="98">
        <v>527.57281590331957</v>
      </c>
      <c r="H209" s="98">
        <v>548.92969887293225</v>
      </c>
      <c r="I209" s="98">
        <v>553.10504424662076</v>
      </c>
      <c r="J209" s="98">
        <v>566.43178627468114</v>
      </c>
      <c r="K209" s="98">
        <v>585.67233935929494</v>
      </c>
      <c r="L209" s="98">
        <v>609.19822359437558</v>
      </c>
      <c r="M209" s="98">
        <v>576.94482719957568</v>
      </c>
      <c r="N209" s="98">
        <v>575.93892860856783</v>
      </c>
      <c r="O209" s="98">
        <v>578.90155381141653</v>
      </c>
      <c r="P209" s="98">
        <v>548.35957602931057</v>
      </c>
      <c r="Q209" s="98">
        <v>540.40170736655625</v>
      </c>
      <c r="R209" s="98">
        <v>567.96709536638468</v>
      </c>
      <c r="S209" s="98">
        <v>592.90436995418406</v>
      </c>
      <c r="T209" s="98">
        <v>529.42860751531714</v>
      </c>
      <c r="U209" s="98">
        <v>587.52338728554378</v>
      </c>
      <c r="V209" s="98">
        <v>572.49654319605236</v>
      </c>
      <c r="W209" s="98">
        <v>627.83979340793394</v>
      </c>
      <c r="DA209" s="63" t="s">
        <v>2483</v>
      </c>
    </row>
    <row r="210" spans="1:105" ht="12" customHeight="1" x14ac:dyDescent="0.25">
      <c r="A210" s="109" t="s">
        <v>120</v>
      </c>
      <c r="B210" s="33">
        <v>369.69618704184353</v>
      </c>
      <c r="C210" s="33">
        <v>321.30935960771097</v>
      </c>
      <c r="D210" s="33">
        <v>254.10518936036263</v>
      </c>
      <c r="E210" s="33">
        <v>687.99462653962632</v>
      </c>
      <c r="F210" s="33">
        <v>623.66107965101332</v>
      </c>
      <c r="G210" s="33">
        <v>483.02171374050965</v>
      </c>
      <c r="H210" s="33">
        <v>580.3445976185867</v>
      </c>
      <c r="I210" s="33">
        <v>528.23451801553267</v>
      </c>
      <c r="J210" s="33">
        <v>562.60681021992718</v>
      </c>
      <c r="K210" s="33">
        <v>568.58942120627967</v>
      </c>
      <c r="L210" s="33">
        <v>636.45670782114723</v>
      </c>
      <c r="M210" s="33">
        <v>585.57167854262661</v>
      </c>
      <c r="N210" s="33">
        <v>572.98152591003804</v>
      </c>
      <c r="O210" s="33">
        <v>587.67856488823816</v>
      </c>
      <c r="P210" s="33">
        <v>548.81933365880582</v>
      </c>
      <c r="Q210" s="33">
        <v>548.36311812775239</v>
      </c>
      <c r="R210" s="33">
        <v>563.69586777280244</v>
      </c>
      <c r="S210" s="33">
        <v>576.86467261767541</v>
      </c>
      <c r="T210" s="33">
        <v>578.84538118535272</v>
      </c>
      <c r="U210" s="33">
        <v>584.12816378802017</v>
      </c>
      <c r="V210" s="33">
        <v>589.0004359715133</v>
      </c>
      <c r="W210" s="33">
        <v>584.90971553877171</v>
      </c>
      <c r="DA210" s="60" t="s">
        <v>2484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3294.9746139676977</v>
      </c>
      <c r="C212" s="117">
        <f t="shared" si="101"/>
        <v>3538.8799291599657</v>
      </c>
      <c r="D212" s="117">
        <f t="shared" si="101"/>
        <v>3404.4544623104703</v>
      </c>
      <c r="E212" s="117">
        <f t="shared" si="101"/>
        <v>3407.138125424367</v>
      </c>
      <c r="F212" s="117">
        <f t="shared" si="101"/>
        <v>3334.5458365293525</v>
      </c>
      <c r="G212" s="117">
        <f t="shared" si="101"/>
        <v>3487.9574147907197</v>
      </c>
      <c r="H212" s="117">
        <f t="shared" si="101"/>
        <v>3555.6065765903213</v>
      </c>
      <c r="I212" s="117">
        <f t="shared" si="101"/>
        <v>3368.4576018463013</v>
      </c>
      <c r="J212" s="117">
        <f t="shared" si="101"/>
        <v>3339.7242218502129</v>
      </c>
      <c r="K212" s="117">
        <f t="shared" si="101"/>
        <v>3401.9008495145654</v>
      </c>
      <c r="L212" s="117">
        <f t="shared" si="101"/>
        <v>3713.635277433129</v>
      </c>
      <c r="M212" s="117">
        <f t="shared" si="101"/>
        <v>3325.8658925824761</v>
      </c>
      <c r="N212" s="117">
        <f t="shared" si="101"/>
        <v>3392.4142622528175</v>
      </c>
      <c r="O212" s="117">
        <f t="shared" si="101"/>
        <v>3350.9322480634382</v>
      </c>
      <c r="P212" s="117">
        <f t="shared" si="101"/>
        <v>3021.9968168597579</v>
      </c>
      <c r="Q212" s="117">
        <f t="shared" si="101"/>
        <v>2963.2733445312097</v>
      </c>
      <c r="R212" s="117">
        <f t="shared" ref="R212:V212" si="102">R213+R216+R218+R227</f>
        <v>3194.5927483581422</v>
      </c>
      <c r="S212" s="117">
        <f t="shared" si="102"/>
        <v>3300.6202879166794</v>
      </c>
      <c r="T212" s="117">
        <f t="shared" si="102"/>
        <v>3210.7416788243031</v>
      </c>
      <c r="U212" s="117">
        <f t="shared" si="102"/>
        <v>3196.3727263561182</v>
      </c>
      <c r="V212" s="117">
        <f t="shared" si="102"/>
        <v>3169.8855405798517</v>
      </c>
      <c r="W212" s="117">
        <f t="shared" ref="W212" si="103">W213+W216+W218+W227</f>
        <v>3609.5958742147031</v>
      </c>
      <c r="DA212" s="129" t="s">
        <v>2635</v>
      </c>
    </row>
    <row r="213" spans="1:105" ht="12" customHeight="1" x14ac:dyDescent="0.25">
      <c r="A213" s="121" t="s">
        <v>57</v>
      </c>
      <c r="B213" s="122">
        <f t="shared" ref="B213:Q213" si="104">SUM(B214:B215)</f>
        <v>2892.212633676761</v>
      </c>
      <c r="C213" s="122">
        <f t="shared" si="104"/>
        <v>3145.8225281636096</v>
      </c>
      <c r="D213" s="122">
        <f t="shared" si="104"/>
        <v>3009.1934477540617</v>
      </c>
      <c r="E213" s="122">
        <f t="shared" si="104"/>
        <v>2906.4836527395037</v>
      </c>
      <c r="F213" s="122">
        <f t="shared" si="104"/>
        <v>2832.0921986452622</v>
      </c>
      <c r="G213" s="122">
        <f t="shared" si="104"/>
        <v>2995.8086392050668</v>
      </c>
      <c r="H213" s="122">
        <f t="shared" si="104"/>
        <v>3055.1877006501813</v>
      </c>
      <c r="I213" s="122">
        <f t="shared" si="104"/>
        <v>2866.6149966907524</v>
      </c>
      <c r="J213" s="122">
        <f t="shared" si="104"/>
        <v>2831.9869730151381</v>
      </c>
      <c r="K213" s="122">
        <f t="shared" si="104"/>
        <v>2877.6820222644387</v>
      </c>
      <c r="L213" s="122">
        <f t="shared" si="104"/>
        <v>3182.8947281443598</v>
      </c>
      <c r="M213" s="122">
        <f t="shared" si="104"/>
        <v>2804.2367505591783</v>
      </c>
      <c r="N213" s="122">
        <f t="shared" si="104"/>
        <v>2872.0527485944017</v>
      </c>
      <c r="O213" s="122">
        <f t="shared" si="104"/>
        <v>2822.1553690955852</v>
      </c>
      <c r="P213" s="122">
        <f t="shared" si="104"/>
        <v>2508.3180200332686</v>
      </c>
      <c r="Q213" s="122">
        <f t="shared" si="104"/>
        <v>2456.3715870895626</v>
      </c>
      <c r="R213" s="122">
        <f t="shared" ref="R213:V213" si="105">SUM(R214:R215)</f>
        <v>2671.9535688448764</v>
      </c>
      <c r="S213" s="122">
        <f t="shared" si="105"/>
        <v>2761.665742350795</v>
      </c>
      <c r="T213" s="122">
        <f t="shared" si="105"/>
        <v>2715.464697011354</v>
      </c>
      <c r="U213" s="122">
        <f t="shared" si="105"/>
        <v>2681.853437218851</v>
      </c>
      <c r="V213" s="122">
        <f t="shared" si="105"/>
        <v>2667.7056961732642</v>
      </c>
      <c r="W213" s="122">
        <f t="shared" ref="W213" si="106">SUM(W214:W215)</f>
        <v>3055.3544531014941</v>
      </c>
      <c r="DA213" s="130" t="s">
        <v>2636</v>
      </c>
    </row>
    <row r="214" spans="1:105" ht="12" customHeight="1" x14ac:dyDescent="0.25">
      <c r="A214" s="97" t="s">
        <v>217</v>
      </c>
      <c r="B214" s="98">
        <v>2892.212633676761</v>
      </c>
      <c r="C214" s="98">
        <v>3145.8225281636096</v>
      </c>
      <c r="D214" s="98">
        <v>3009.1934477540617</v>
      </c>
      <c r="E214" s="98">
        <v>2906.4836527395037</v>
      </c>
      <c r="F214" s="98">
        <v>2832.0921986452622</v>
      </c>
      <c r="G214" s="98">
        <v>2995.8086392050668</v>
      </c>
      <c r="H214" s="98">
        <v>3055.1877006501813</v>
      </c>
      <c r="I214" s="98">
        <v>2866.6149966907524</v>
      </c>
      <c r="J214" s="98">
        <v>2831.9869730151381</v>
      </c>
      <c r="K214" s="98">
        <v>2877.6820222644387</v>
      </c>
      <c r="L214" s="98">
        <v>3182.8947281443598</v>
      </c>
      <c r="M214" s="98">
        <v>2804.2367505591783</v>
      </c>
      <c r="N214" s="98">
        <v>2872.0527485944017</v>
      </c>
      <c r="O214" s="98">
        <v>2822.1553690955852</v>
      </c>
      <c r="P214" s="98">
        <v>2508.3180200332686</v>
      </c>
      <c r="Q214" s="98">
        <v>2456.3715870895626</v>
      </c>
      <c r="R214" s="98">
        <v>2671.9535688448764</v>
      </c>
      <c r="S214" s="98">
        <v>2761.665742350795</v>
      </c>
      <c r="T214" s="98">
        <v>2715.464697011354</v>
      </c>
      <c r="U214" s="98">
        <v>2681.853437218851</v>
      </c>
      <c r="V214" s="98">
        <v>2667.7056961732642</v>
      </c>
      <c r="W214" s="98">
        <v>3055.3544531014941</v>
      </c>
      <c r="DA214" s="63" t="s">
        <v>2637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2638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2639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2640</v>
      </c>
    </row>
    <row r="218" spans="1:105" ht="12" customHeight="1" x14ac:dyDescent="0.25">
      <c r="A218" s="121" t="s">
        <v>55</v>
      </c>
      <c r="B218" s="122">
        <v>282.8703784326139</v>
      </c>
      <c r="C218" s="122">
        <v>277.12801948455967</v>
      </c>
      <c r="D218" s="122">
        <v>275.97250378209804</v>
      </c>
      <c r="E218" s="122">
        <v>316.15841951818982</v>
      </c>
      <c r="F218" s="122">
        <v>321.92028579733824</v>
      </c>
      <c r="G218" s="122">
        <v>320.55219885820003</v>
      </c>
      <c r="H218" s="122">
        <v>322.29221585907391</v>
      </c>
      <c r="I218" s="122">
        <v>322.89953755626675</v>
      </c>
      <c r="J218" s="122">
        <v>324.92582089185044</v>
      </c>
      <c r="K218" s="122">
        <v>335.55511503573609</v>
      </c>
      <c r="L218" s="122">
        <v>334.64159547029459</v>
      </c>
      <c r="M218" s="122">
        <v>336.18375615319377</v>
      </c>
      <c r="N218" s="122">
        <v>335.34931982190449</v>
      </c>
      <c r="O218" s="122">
        <v>342.90035138620198</v>
      </c>
      <c r="P218" s="122">
        <v>337.70906050774084</v>
      </c>
      <c r="Q218" s="122">
        <v>333.43523643717009</v>
      </c>
      <c r="R218" s="122">
        <v>340.45498424192499</v>
      </c>
      <c r="S218" s="122">
        <v>349.18822932575841</v>
      </c>
      <c r="T218" s="122">
        <v>326.32501893354203</v>
      </c>
      <c r="U218" s="122">
        <v>327.95671257956462</v>
      </c>
      <c r="V218" s="122">
        <v>321.10709226373535</v>
      </c>
      <c r="W218" s="122">
        <v>359.48599853689501</v>
      </c>
      <c r="DA218" s="130" t="s">
        <v>2641</v>
      </c>
    </row>
    <row r="219" spans="1:105" ht="12" customHeight="1" x14ac:dyDescent="0.25">
      <c r="A219" s="97" t="s">
        <v>134</v>
      </c>
      <c r="B219" s="98">
        <v>293.17761348733654</v>
      </c>
      <c r="C219" s="98">
        <v>287.15773513454076</v>
      </c>
      <c r="D219" s="98">
        <v>285.0874043600906</v>
      </c>
      <c r="E219" s="98">
        <v>326.33819780455894</v>
      </c>
      <c r="F219" s="98">
        <v>331.65988621556278</v>
      </c>
      <c r="G219" s="98">
        <v>329.89999998956699</v>
      </c>
      <c r="H219" s="98">
        <v>331.61994605099784</v>
      </c>
      <c r="I219" s="98">
        <v>332.27478916172078</v>
      </c>
      <c r="J219" s="98">
        <v>334.38804550364114</v>
      </c>
      <c r="K219" s="98">
        <v>345.58109027145673</v>
      </c>
      <c r="L219" s="98">
        <v>344.67699394987756</v>
      </c>
      <c r="M219" s="98">
        <v>346.35510777341779</v>
      </c>
      <c r="N219" s="98">
        <v>345.57857458759918</v>
      </c>
      <c r="O219" s="98">
        <v>353.61339815868462</v>
      </c>
      <c r="P219" s="98">
        <v>348.49671558814345</v>
      </c>
      <c r="Q219" s="98">
        <v>344.25908927285599</v>
      </c>
      <c r="R219" s="98">
        <v>351.74894278394697</v>
      </c>
      <c r="S219" s="98">
        <v>360.87435908222056</v>
      </c>
      <c r="T219" s="98">
        <v>337.11325727733009</v>
      </c>
      <c r="U219" s="98">
        <v>339.32048383651562</v>
      </c>
      <c r="V219" s="98">
        <v>332.50958948785421</v>
      </c>
      <c r="W219" s="98">
        <v>372.91157619804596</v>
      </c>
      <c r="DA219" s="63" t="s">
        <v>2642</v>
      </c>
    </row>
    <row r="220" spans="1:105" ht="12" customHeight="1" x14ac:dyDescent="0.25">
      <c r="A220" s="97" t="s">
        <v>133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154.37111759960214</v>
      </c>
      <c r="L220" s="98">
        <v>163.72842241774003</v>
      </c>
      <c r="M220" s="98">
        <v>161.50488673701292</v>
      </c>
      <c r="N220" s="98">
        <v>158.53242629113228</v>
      </c>
      <c r="O220" s="98">
        <v>164.10099152661803</v>
      </c>
      <c r="P220" s="98">
        <v>154.85869554243686</v>
      </c>
      <c r="Q220" s="98">
        <v>153.30698420392366</v>
      </c>
      <c r="R220" s="98">
        <v>154.62461669181997</v>
      </c>
      <c r="S220" s="98">
        <v>158.06149037192671</v>
      </c>
      <c r="T220" s="98">
        <v>172.41099538812293</v>
      </c>
      <c r="U220" s="98">
        <v>158.75310068631424</v>
      </c>
      <c r="V220" s="98">
        <v>154.62790282999916</v>
      </c>
      <c r="W220" s="98">
        <v>170.63063791297205</v>
      </c>
      <c r="DA220" s="63" t="s">
        <v>2643</v>
      </c>
    </row>
    <row r="221" spans="1:105" ht="12" customHeight="1" x14ac:dyDescent="0.25">
      <c r="A221" s="100" t="s">
        <v>217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154.37111759960214</v>
      </c>
      <c r="L221" s="101">
        <v>163.72842241774003</v>
      </c>
      <c r="M221" s="101">
        <v>161.50488673701292</v>
      </c>
      <c r="N221" s="101">
        <v>158.53242629113228</v>
      </c>
      <c r="O221" s="101">
        <v>164.10099152661803</v>
      </c>
      <c r="P221" s="101">
        <v>154.85869554243686</v>
      </c>
      <c r="Q221" s="101">
        <v>153.30698420392366</v>
      </c>
      <c r="R221" s="101">
        <v>154.62461669181997</v>
      </c>
      <c r="S221" s="101">
        <v>158.06149037192671</v>
      </c>
      <c r="T221" s="101">
        <v>172.41099538812293</v>
      </c>
      <c r="U221" s="101">
        <v>158.75310068631424</v>
      </c>
      <c r="V221" s="101">
        <v>154.62790282999916</v>
      </c>
      <c r="W221" s="101">
        <v>170.63063791297205</v>
      </c>
      <c r="DA221" s="131" t="s">
        <v>2644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2645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2646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2647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2648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2649</v>
      </c>
    </row>
    <row r="227" spans="1:105" ht="12" customHeight="1" x14ac:dyDescent="0.25">
      <c r="A227" s="121" t="s">
        <v>54</v>
      </c>
      <c r="B227" s="122">
        <v>119.89160185832284</v>
      </c>
      <c r="C227" s="122">
        <v>115.92938151179673</v>
      </c>
      <c r="D227" s="122">
        <v>119.28851077431031</v>
      </c>
      <c r="E227" s="122">
        <v>184.49605316667345</v>
      </c>
      <c r="F227" s="122">
        <v>180.53335208675188</v>
      </c>
      <c r="G227" s="122">
        <v>171.5965767274528</v>
      </c>
      <c r="H227" s="122">
        <v>178.12666008106598</v>
      </c>
      <c r="I227" s="122">
        <v>178.94306759928233</v>
      </c>
      <c r="J227" s="122">
        <v>182.81142794322426</v>
      </c>
      <c r="K227" s="122">
        <v>188.6637122143909</v>
      </c>
      <c r="L227" s="122">
        <v>196.09895381847451</v>
      </c>
      <c r="M227" s="122">
        <v>185.44538587010402</v>
      </c>
      <c r="N227" s="122">
        <v>185.01219383651124</v>
      </c>
      <c r="O227" s="122">
        <v>185.87652758165092</v>
      </c>
      <c r="P227" s="122">
        <v>175.96973631874818</v>
      </c>
      <c r="Q227" s="122">
        <v>173.46652100447699</v>
      </c>
      <c r="R227" s="122">
        <v>182.1841952713408</v>
      </c>
      <c r="S227" s="122">
        <v>189.76631624012586</v>
      </c>
      <c r="T227" s="122">
        <v>168.95196287940698</v>
      </c>
      <c r="U227" s="122">
        <v>186.56257655770247</v>
      </c>
      <c r="V227" s="122">
        <v>181.0727521428519</v>
      </c>
      <c r="W227" s="122">
        <v>194.75542257631432</v>
      </c>
      <c r="DA227" s="130" t="s">
        <v>2650</v>
      </c>
    </row>
    <row r="228" spans="1:105" ht="12" customHeight="1" x14ac:dyDescent="0.25">
      <c r="A228" s="97" t="s">
        <v>175</v>
      </c>
      <c r="B228" s="98">
        <v>128.2128714078768</v>
      </c>
      <c r="C228" s="98">
        <v>123.91340603498429</v>
      </c>
      <c r="D228" s="98">
        <v>127.29665620279373</v>
      </c>
      <c r="E228" s="98">
        <v>196.43038831952768</v>
      </c>
      <c r="F228" s="98">
        <v>191.44586195707248</v>
      </c>
      <c r="G228" s="98">
        <v>181.24409898049649</v>
      </c>
      <c r="H228" s="98">
        <v>187.99370150181852</v>
      </c>
      <c r="I228" s="98">
        <v>189.11057714466955</v>
      </c>
      <c r="J228" s="98">
        <v>193.49831490576369</v>
      </c>
      <c r="K228" s="98">
        <v>199.81416531886455</v>
      </c>
      <c r="L228" s="98">
        <v>207.55388348877096</v>
      </c>
      <c r="M228" s="98">
        <v>196.29006041152053</v>
      </c>
      <c r="N228" s="98">
        <v>195.71692570238233</v>
      </c>
      <c r="O228" s="98">
        <v>196.54300398048403</v>
      </c>
      <c r="P228" s="98">
        <v>186.10284421501967</v>
      </c>
      <c r="Q228" s="98">
        <v>183.35647222431652</v>
      </c>
      <c r="R228" s="98">
        <v>192.54939829214976</v>
      </c>
      <c r="S228" s="98">
        <v>200.62236192644536</v>
      </c>
      <c r="T228" s="98">
        <v>178.58279519011222</v>
      </c>
      <c r="U228" s="98">
        <v>197.24261356656066</v>
      </c>
      <c r="V228" s="98">
        <v>190.98532410097329</v>
      </c>
      <c r="W228" s="98">
        <v>208.23031204221718</v>
      </c>
      <c r="DA228" s="63" t="s">
        <v>2651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2652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222.60966994436728</v>
      </c>
      <c r="C231" s="118">
        <f t="shared" si="108"/>
        <v>238.74585546144709</v>
      </c>
      <c r="D231" s="118">
        <f t="shared" si="108"/>
        <v>229.27804998467704</v>
      </c>
      <c r="E231" s="118">
        <f t="shared" si="108"/>
        <v>230.04828410265637</v>
      </c>
      <c r="F231" s="118">
        <f t="shared" si="108"/>
        <v>224.76416598650235</v>
      </c>
      <c r="G231" s="118">
        <f t="shared" si="108"/>
        <v>234.52069886348593</v>
      </c>
      <c r="H231" s="118">
        <f t="shared" si="108"/>
        <v>239.02208005225029</v>
      </c>
      <c r="I231" s="118">
        <f t="shared" si="108"/>
        <v>226.14872847209406</v>
      </c>
      <c r="J231" s="118">
        <f t="shared" si="108"/>
        <v>224.07362412075244</v>
      </c>
      <c r="K231" s="118">
        <f t="shared" si="108"/>
        <v>228.02393684823437</v>
      </c>
      <c r="L231" s="118">
        <f t="shared" si="108"/>
        <v>248.72545515601809</v>
      </c>
      <c r="M231" s="118">
        <f t="shared" si="108"/>
        <v>222.52785019897721</v>
      </c>
      <c r="N231" s="118">
        <f t="shared" si="108"/>
        <v>226.64087153217858</v>
      </c>
      <c r="O231" s="118">
        <f t="shared" si="108"/>
        <v>223.66824131015031</v>
      </c>
      <c r="P231" s="118">
        <f t="shared" si="108"/>
        <v>201.43758888162321</v>
      </c>
      <c r="Q231" s="118">
        <f t="shared" si="108"/>
        <v>197.28239806296091</v>
      </c>
      <c r="R231" s="118">
        <f t="shared" ref="R231:V231" si="109">R232+R235+R237+R246</f>
        <v>212.33515219613508</v>
      </c>
      <c r="S231" s="118">
        <f t="shared" si="109"/>
        <v>219.0775985953272</v>
      </c>
      <c r="T231" s="118">
        <f t="shared" si="109"/>
        <v>212.89250209021159</v>
      </c>
      <c r="U231" s="118">
        <f t="shared" si="109"/>
        <v>211.67749579074268</v>
      </c>
      <c r="V231" s="118">
        <f t="shared" si="109"/>
        <v>209.62252183133444</v>
      </c>
      <c r="W231" s="118">
        <f t="shared" ref="W231" si="110">W232+W235+W237+W246</f>
        <v>238.22531718845005</v>
      </c>
      <c r="DA231" s="129" t="s">
        <v>2803</v>
      </c>
    </row>
    <row r="232" spans="1:105" ht="12" customHeight="1" x14ac:dyDescent="0.25">
      <c r="A232" s="121" t="s">
        <v>57</v>
      </c>
      <c r="B232" s="123">
        <f t="shared" ref="B232:Q232" si="111">SUM(B233:B234)</f>
        <v>194.73848584551661</v>
      </c>
      <c r="C232" s="123">
        <f t="shared" si="111"/>
        <v>211.68525069564066</v>
      </c>
      <c r="D232" s="123">
        <f t="shared" si="111"/>
        <v>202.32945029861204</v>
      </c>
      <c r="E232" s="123">
        <f t="shared" si="111"/>
        <v>195.28430357004413</v>
      </c>
      <c r="F232" s="123">
        <f t="shared" si="111"/>
        <v>190.11666682686129</v>
      </c>
      <c r="G232" s="123">
        <f t="shared" si="111"/>
        <v>200.91758571458459</v>
      </c>
      <c r="H232" s="123">
        <f t="shared" si="111"/>
        <v>204.73807599512293</v>
      </c>
      <c r="I232" s="123">
        <f t="shared" si="111"/>
        <v>191.88782202663151</v>
      </c>
      <c r="J232" s="123">
        <f t="shared" si="111"/>
        <v>189.38301239977716</v>
      </c>
      <c r="K232" s="123">
        <f t="shared" si="111"/>
        <v>192.24045634873906</v>
      </c>
      <c r="L232" s="123">
        <f t="shared" si="111"/>
        <v>212.44674517029074</v>
      </c>
      <c r="M232" s="123">
        <f t="shared" si="111"/>
        <v>186.95556577222527</v>
      </c>
      <c r="N232" s="123">
        <f t="shared" si="111"/>
        <v>191.23078687442043</v>
      </c>
      <c r="O232" s="123">
        <f t="shared" si="111"/>
        <v>187.70492306748315</v>
      </c>
      <c r="P232" s="123">
        <f t="shared" si="111"/>
        <v>166.55953004436444</v>
      </c>
      <c r="Q232" s="123">
        <f t="shared" si="111"/>
        <v>162.87044607211303</v>
      </c>
      <c r="R232" s="123">
        <f t="shared" ref="R232:V232" si="112">SUM(R233:R234)</f>
        <v>176.93390758348914</v>
      </c>
      <c r="S232" s="123">
        <f t="shared" si="112"/>
        <v>182.63692843607964</v>
      </c>
      <c r="T232" s="123">
        <f t="shared" si="112"/>
        <v>179.38406438545718</v>
      </c>
      <c r="U232" s="123">
        <f t="shared" si="112"/>
        <v>176.88972133131918</v>
      </c>
      <c r="V232" s="123">
        <f t="shared" si="112"/>
        <v>175.72603488574254</v>
      </c>
      <c r="W232" s="123">
        <f t="shared" ref="W232" si="113">SUM(W233:W234)</f>
        <v>200.86790081812944</v>
      </c>
      <c r="DA232" s="130" t="s">
        <v>2804</v>
      </c>
    </row>
    <row r="233" spans="1:105" ht="12" customHeight="1" x14ac:dyDescent="0.25">
      <c r="A233" s="97" t="s">
        <v>217</v>
      </c>
      <c r="B233" s="99">
        <v>192.83413785737653</v>
      </c>
      <c r="C233" s="99">
        <v>209.59431404093786</v>
      </c>
      <c r="D233" s="99">
        <v>200.32758140602635</v>
      </c>
      <c r="E233" s="99">
        <v>193.3228454100969</v>
      </c>
      <c r="F233" s="99">
        <v>188.20473140685618</v>
      </c>
      <c r="G233" s="99">
        <v>198.88579491747996</v>
      </c>
      <c r="H233" s="99">
        <v>202.63518833680163</v>
      </c>
      <c r="I233" s="99">
        <v>189.92700810143558</v>
      </c>
      <c r="J233" s="99">
        <v>187.42583588783845</v>
      </c>
      <c r="K233" s="99">
        <v>190.23350338905391</v>
      </c>
      <c r="L233" s="99">
        <v>210.16503363510378</v>
      </c>
      <c r="M233" s="99">
        <v>184.93858312079635</v>
      </c>
      <c r="N233" s="99">
        <v>189.11874166571442</v>
      </c>
      <c r="O233" s="99">
        <v>185.60390159950541</v>
      </c>
      <c r="P233" s="99">
        <v>164.74278401302524</v>
      </c>
      <c r="Q233" s="99">
        <v>161.10565342846303</v>
      </c>
      <c r="R233" s="99">
        <v>175.00139718755617</v>
      </c>
      <c r="S233" s="99">
        <v>180.62812352508288</v>
      </c>
      <c r="T233" s="99">
        <v>177.3487981185655</v>
      </c>
      <c r="U233" s="99">
        <v>174.88820809315783</v>
      </c>
      <c r="V233" s="99">
        <v>173.69915908572716</v>
      </c>
      <c r="W233" s="99">
        <v>198.56670705234524</v>
      </c>
      <c r="DA233" s="63" t="s">
        <v>2805</v>
      </c>
    </row>
    <row r="234" spans="1:105" ht="12" customHeight="1" x14ac:dyDescent="0.25">
      <c r="A234" s="97" t="s">
        <v>53</v>
      </c>
      <c r="B234" s="99">
        <v>1.9043479881400791</v>
      </c>
      <c r="C234" s="99">
        <v>2.0909366547027872</v>
      </c>
      <c r="D234" s="99">
        <v>2.0018688925856849</v>
      </c>
      <c r="E234" s="99">
        <v>1.9614581599472407</v>
      </c>
      <c r="F234" s="99">
        <v>1.9119354200050973</v>
      </c>
      <c r="G234" s="99">
        <v>2.0317907971046427</v>
      </c>
      <c r="H234" s="99">
        <v>2.1028876583213054</v>
      </c>
      <c r="I234" s="99">
        <v>1.9608139251959251</v>
      </c>
      <c r="J234" s="99">
        <v>1.9571765119387239</v>
      </c>
      <c r="K234" s="99">
        <v>2.0069529596851594</v>
      </c>
      <c r="L234" s="99">
        <v>2.281711535186965</v>
      </c>
      <c r="M234" s="99">
        <v>2.0169826514289286</v>
      </c>
      <c r="N234" s="99">
        <v>2.112045208706014</v>
      </c>
      <c r="O234" s="99">
        <v>2.1010214679777479</v>
      </c>
      <c r="P234" s="99">
        <v>1.8167460313391988</v>
      </c>
      <c r="Q234" s="99">
        <v>1.7647926436499961</v>
      </c>
      <c r="R234" s="99">
        <v>1.9325103959329759</v>
      </c>
      <c r="S234" s="99">
        <v>2.0088049109967598</v>
      </c>
      <c r="T234" s="99">
        <v>2.0352662668916754</v>
      </c>
      <c r="U234" s="99">
        <v>2.0015132381613632</v>
      </c>
      <c r="V234" s="99">
        <v>2.0268758000153886</v>
      </c>
      <c r="W234" s="99">
        <v>2.3011937657842099</v>
      </c>
      <c r="DA234" s="63" t="s">
        <v>2806</v>
      </c>
    </row>
    <row r="235" spans="1:105" ht="12" customHeight="1" x14ac:dyDescent="0.25">
      <c r="A235" s="121" t="s">
        <v>92</v>
      </c>
      <c r="B235" s="123">
        <f t="shared" ref="B235:W235" si="114">B236</f>
        <v>9.4003987470311088E-4</v>
      </c>
      <c r="C235" s="123">
        <f t="shared" si="114"/>
        <v>1.0263660098283711E-3</v>
      </c>
      <c r="D235" s="123">
        <f t="shared" si="114"/>
        <v>1.2002899193429019E-3</v>
      </c>
      <c r="E235" s="123">
        <f t="shared" si="114"/>
        <v>1.2792172638826252E-3</v>
      </c>
      <c r="F235" s="123">
        <f t="shared" si="114"/>
        <v>1.6085976339538723E-3</v>
      </c>
      <c r="G235" s="123">
        <f t="shared" si="114"/>
        <v>1.8507314322420273E-3</v>
      </c>
      <c r="H235" s="123">
        <f t="shared" si="114"/>
        <v>2.8262673278566714E-3</v>
      </c>
      <c r="I235" s="123">
        <f t="shared" si="114"/>
        <v>3.8440110906828354E-3</v>
      </c>
      <c r="J235" s="123">
        <f t="shared" si="114"/>
        <v>5.0141212871696941E-3</v>
      </c>
      <c r="K235" s="123">
        <f t="shared" si="114"/>
        <v>6.546601176838255E-3</v>
      </c>
      <c r="L235" s="123">
        <f t="shared" si="114"/>
        <v>1.2637799114751566E-2</v>
      </c>
      <c r="M235" s="123">
        <f t="shared" si="114"/>
        <v>8.8363536233671252E-3</v>
      </c>
      <c r="N235" s="123">
        <f t="shared" si="114"/>
        <v>1.308306193419353E-2</v>
      </c>
      <c r="O235" s="123">
        <f t="shared" si="114"/>
        <v>1.5702159049514761E-2</v>
      </c>
      <c r="P235" s="123">
        <f t="shared" si="114"/>
        <v>1.9904050889399571E-2</v>
      </c>
      <c r="Q235" s="123">
        <f t="shared" si="114"/>
        <v>4.6270405681153551E-2</v>
      </c>
      <c r="R235" s="123">
        <f t="shared" si="114"/>
        <v>3.3396874991004924E-2</v>
      </c>
      <c r="S235" s="123">
        <f t="shared" si="114"/>
        <v>3.9664714752914922E-2</v>
      </c>
      <c r="T235" s="123">
        <f t="shared" si="114"/>
        <v>5.1189636296919035E-2</v>
      </c>
      <c r="U235" s="123">
        <f t="shared" si="114"/>
        <v>7.567182961588427E-2</v>
      </c>
      <c r="V235" s="123">
        <f t="shared" si="114"/>
        <v>4.7170633994217941E-2</v>
      </c>
      <c r="W235" s="123">
        <f t="shared" si="114"/>
        <v>5.7757023495793043E-2</v>
      </c>
      <c r="DA235" s="130" t="s">
        <v>2807</v>
      </c>
    </row>
    <row r="236" spans="1:105" ht="12" customHeight="1" x14ac:dyDescent="0.25">
      <c r="A236" s="97" t="s">
        <v>53</v>
      </c>
      <c r="B236" s="99">
        <f>RES_hhdet_fecs!B67</f>
        <v>9.4003987470311088E-4</v>
      </c>
      <c r="C236" s="99">
        <f>RES_hhdet_fecs!C67</f>
        <v>1.0263660098283711E-3</v>
      </c>
      <c r="D236" s="99">
        <f>RES_hhdet_fecs!D67</f>
        <v>1.2002899193429019E-3</v>
      </c>
      <c r="E236" s="99">
        <f>RES_hhdet_fecs!E67</f>
        <v>1.2792172638826252E-3</v>
      </c>
      <c r="F236" s="99">
        <f>RES_hhdet_fecs!F67</f>
        <v>1.6085976339538723E-3</v>
      </c>
      <c r="G236" s="99">
        <f>RES_hhdet_fecs!G67</f>
        <v>1.8507314322420273E-3</v>
      </c>
      <c r="H236" s="99">
        <f>RES_hhdet_fecs!H67</f>
        <v>2.8262673278566714E-3</v>
      </c>
      <c r="I236" s="99">
        <f>RES_hhdet_fecs!I67</f>
        <v>3.8440110906828354E-3</v>
      </c>
      <c r="J236" s="99">
        <f>RES_hhdet_fecs!J67</f>
        <v>5.0141212871696941E-3</v>
      </c>
      <c r="K236" s="99">
        <f>RES_hhdet_fecs!K67</f>
        <v>6.546601176838255E-3</v>
      </c>
      <c r="L236" s="99">
        <f>RES_hhdet_fecs!L67</f>
        <v>1.2637799114751566E-2</v>
      </c>
      <c r="M236" s="99">
        <f>RES_hhdet_fecs!M67</f>
        <v>8.8363536233671252E-3</v>
      </c>
      <c r="N236" s="99">
        <f>RES_hhdet_fecs!N67</f>
        <v>1.308306193419353E-2</v>
      </c>
      <c r="O236" s="99">
        <f>RES_hhdet_fecs!O67</f>
        <v>1.5702159049514761E-2</v>
      </c>
      <c r="P236" s="99">
        <f>RES_hhdet_fecs!P67</f>
        <v>1.9904050889399571E-2</v>
      </c>
      <c r="Q236" s="99">
        <f>RES_hhdet_fecs!Q67</f>
        <v>4.6270405681153551E-2</v>
      </c>
      <c r="R236" s="99">
        <f>RES_hhdet_fecs!R67</f>
        <v>3.3396874991004924E-2</v>
      </c>
      <c r="S236" s="99">
        <f>RES_hhdet_fecs!S67</f>
        <v>3.9664714752914922E-2</v>
      </c>
      <c r="T236" s="99">
        <f>RES_hhdet_fecs!T67</f>
        <v>5.1189636296919035E-2</v>
      </c>
      <c r="U236" s="99">
        <f>RES_hhdet_fecs!U67</f>
        <v>7.567182961588427E-2</v>
      </c>
      <c r="V236" s="99">
        <f>RES_hhdet_fecs!V67</f>
        <v>4.7170633994217941E-2</v>
      </c>
      <c r="W236" s="99">
        <f>RES_hhdet_fecs!W67</f>
        <v>5.7757023495793043E-2</v>
      </c>
      <c r="DA236" s="63" t="s">
        <v>2808</v>
      </c>
    </row>
    <row r="237" spans="1:105" ht="12" customHeight="1" x14ac:dyDescent="0.25">
      <c r="A237" s="121" t="s">
        <v>55</v>
      </c>
      <c r="B237" s="123">
        <v>19.439544251146991</v>
      </c>
      <c r="C237" s="123">
        <v>18.959674722082518</v>
      </c>
      <c r="D237" s="123">
        <v>18.716882249973537</v>
      </c>
      <c r="E237" s="123">
        <v>21.737880309292443</v>
      </c>
      <c r="F237" s="123">
        <v>22.011019840624581</v>
      </c>
      <c r="G237" s="123">
        <v>21.7506419439305</v>
      </c>
      <c r="H237" s="123">
        <v>21.92718112128663</v>
      </c>
      <c r="I237" s="123">
        <v>21.900083837101519</v>
      </c>
      <c r="J237" s="123">
        <v>22.039833336382607</v>
      </c>
      <c r="K237" s="123">
        <v>22.748262620093183</v>
      </c>
      <c r="L237" s="123">
        <v>22.703323111907817</v>
      </c>
      <c r="M237" s="123">
        <v>22.76956726266156</v>
      </c>
      <c r="N237" s="123">
        <v>22.670528936636472</v>
      </c>
      <c r="O237" s="123">
        <v>23.172438888366305</v>
      </c>
      <c r="P237" s="123">
        <v>22.787907807071882</v>
      </c>
      <c r="Q237" s="123">
        <v>22.484314718006367</v>
      </c>
      <c r="R237" s="123">
        <v>22.922372372839607</v>
      </c>
      <c r="S237" s="123">
        <v>23.466894373309835</v>
      </c>
      <c r="T237" s="123">
        <v>21.906781490558625</v>
      </c>
      <c r="U237" s="123">
        <v>22.031205299131248</v>
      </c>
      <c r="V237" s="123">
        <v>21.56954169930404</v>
      </c>
      <c r="W237" s="123">
        <v>24.050864485747525</v>
      </c>
      <c r="DA237" s="130" t="s">
        <v>2809</v>
      </c>
    </row>
    <row r="238" spans="1:105" ht="12" customHeight="1" x14ac:dyDescent="0.25">
      <c r="A238" s="97" t="s">
        <v>134</v>
      </c>
      <c r="B238" s="99">
        <v>19.547197767421178</v>
      </c>
      <c r="C238" s="99">
        <v>19.132239018012136</v>
      </c>
      <c r="D238" s="99">
        <v>18.978796543440566</v>
      </c>
      <c r="E238" s="99">
        <v>21.706170239807211</v>
      </c>
      <c r="F238" s="99">
        <v>22.040228716242787</v>
      </c>
      <c r="G238" s="99">
        <v>21.901406813023883</v>
      </c>
      <c r="H238" s="99">
        <v>21.994678169849738</v>
      </c>
      <c r="I238" s="99">
        <v>22.014800259495384</v>
      </c>
      <c r="J238" s="99">
        <v>22.1303839094621</v>
      </c>
      <c r="K238" s="99">
        <v>22.845158359649709</v>
      </c>
      <c r="L238" s="99">
        <v>22.75885890481673</v>
      </c>
      <c r="M238" s="99">
        <v>22.842016771762879</v>
      </c>
      <c r="N238" s="99">
        <v>22.755635391663077</v>
      </c>
      <c r="O238" s="99">
        <v>23.255993300306596</v>
      </c>
      <c r="P238" s="99">
        <v>22.888771952698693</v>
      </c>
      <c r="Q238" s="99">
        <v>22.578866250323891</v>
      </c>
      <c r="R238" s="99">
        <v>23.0380337308961</v>
      </c>
      <c r="S238" s="99">
        <v>23.603167215251851</v>
      </c>
      <c r="T238" s="99">
        <v>22.017090140693245</v>
      </c>
      <c r="U238" s="99">
        <v>22.127663862575531</v>
      </c>
      <c r="V238" s="99">
        <v>21.650302791957383</v>
      </c>
      <c r="W238" s="99">
        <v>24.235428276473673</v>
      </c>
      <c r="DA238" s="63" t="s">
        <v>2810</v>
      </c>
    </row>
    <row r="239" spans="1:105" ht="12" customHeight="1" x14ac:dyDescent="0.25">
      <c r="A239" s="97" t="s">
        <v>133</v>
      </c>
      <c r="B239" s="99">
        <v>0</v>
      </c>
      <c r="C239" s="99">
        <v>0</v>
      </c>
      <c r="D239" s="99">
        <v>0</v>
      </c>
      <c r="E239" s="99">
        <v>0</v>
      </c>
      <c r="F239" s="99">
        <v>0</v>
      </c>
      <c r="G239" s="99">
        <v>0</v>
      </c>
      <c r="H239" s="99">
        <v>0</v>
      </c>
      <c r="I239" s="99">
        <v>0</v>
      </c>
      <c r="J239" s="99">
        <v>0</v>
      </c>
      <c r="K239" s="99">
        <v>16.842738987928765</v>
      </c>
      <c r="L239" s="99">
        <v>17.264539476945302</v>
      </c>
      <c r="M239" s="99">
        <v>17.529104765681836</v>
      </c>
      <c r="N239" s="99">
        <v>17.714567723987301</v>
      </c>
      <c r="O239" s="99">
        <v>18.221842875325642</v>
      </c>
      <c r="P239" s="99">
        <v>17.679959344689493</v>
      </c>
      <c r="Q239" s="99">
        <v>17.483279882557472</v>
      </c>
      <c r="R239" s="99">
        <v>17.928649045194902</v>
      </c>
      <c r="S239" s="99">
        <v>18.643461393389067</v>
      </c>
      <c r="T239" s="99">
        <v>17.976691941302114</v>
      </c>
      <c r="U239" s="99">
        <v>18.11486556049881</v>
      </c>
      <c r="V239" s="99">
        <v>18.050403186480168</v>
      </c>
      <c r="W239" s="99">
        <v>20.445602921323285</v>
      </c>
      <c r="DA239" s="63" t="s">
        <v>2811</v>
      </c>
    </row>
    <row r="240" spans="1:105" ht="12" customHeight="1" x14ac:dyDescent="0.25">
      <c r="A240" s="100" t="s">
        <v>217</v>
      </c>
      <c r="B240" s="102">
        <v>0</v>
      </c>
      <c r="C240" s="102">
        <v>0</v>
      </c>
      <c r="D240" s="102">
        <v>0</v>
      </c>
      <c r="E240" s="102">
        <v>0</v>
      </c>
      <c r="F240" s="102">
        <v>0</v>
      </c>
      <c r="G240" s="102">
        <v>0</v>
      </c>
      <c r="H240" s="102">
        <v>0</v>
      </c>
      <c r="I240" s="102">
        <v>0</v>
      </c>
      <c r="J240" s="102">
        <v>0</v>
      </c>
      <c r="K240" s="102">
        <v>10.204935185975655</v>
      </c>
      <c r="L240" s="102">
        <v>10.810910301299211</v>
      </c>
      <c r="M240" s="102">
        <v>10.651199444651718</v>
      </c>
      <c r="N240" s="102">
        <v>10.439032844387919</v>
      </c>
      <c r="O240" s="102">
        <v>10.792383940735508</v>
      </c>
      <c r="P240" s="102">
        <v>10.170900351761667</v>
      </c>
      <c r="Q240" s="102">
        <v>10.054920841428716</v>
      </c>
      <c r="R240" s="102">
        <v>10.127243330937457</v>
      </c>
      <c r="S240" s="102">
        <v>10.338090511691087</v>
      </c>
      <c r="T240" s="102">
        <v>11.260276315933003</v>
      </c>
      <c r="U240" s="102">
        <v>10.352558765125572</v>
      </c>
      <c r="V240" s="102">
        <v>10.068103363608795</v>
      </c>
      <c r="W240" s="102">
        <v>11.089241661708575</v>
      </c>
      <c r="DA240" s="131" t="s">
        <v>2812</v>
      </c>
    </row>
    <row r="241" spans="1:105" ht="12" customHeight="1" x14ac:dyDescent="0.25">
      <c r="A241" s="103" t="s">
        <v>52</v>
      </c>
      <c r="B241" s="105">
        <v>0</v>
      </c>
      <c r="C241" s="105">
        <v>0</v>
      </c>
      <c r="D241" s="105">
        <v>0</v>
      </c>
      <c r="E241" s="105">
        <v>0</v>
      </c>
      <c r="F241" s="105">
        <v>0</v>
      </c>
      <c r="G241" s="105">
        <v>0</v>
      </c>
      <c r="H241" s="105">
        <v>0</v>
      </c>
      <c r="I241" s="105">
        <v>0</v>
      </c>
      <c r="J241" s="105">
        <v>0</v>
      </c>
      <c r="K241" s="105">
        <v>6.6378038019531145</v>
      </c>
      <c r="L241" s="105">
        <v>6.4536291756460891</v>
      </c>
      <c r="M241" s="105">
        <v>6.8779053210301191</v>
      </c>
      <c r="N241" s="105">
        <v>7.2755348795993822</v>
      </c>
      <c r="O241" s="105">
        <v>7.4294589345901318</v>
      </c>
      <c r="P241" s="105">
        <v>7.509058992927824</v>
      </c>
      <c r="Q241" s="105">
        <v>7.4283590411287523</v>
      </c>
      <c r="R241" s="105">
        <v>7.801405714257446</v>
      </c>
      <c r="S241" s="105">
        <v>8.3053708816979839</v>
      </c>
      <c r="T241" s="105">
        <v>6.7164156253691063</v>
      </c>
      <c r="U241" s="105">
        <v>7.7623067953732354</v>
      </c>
      <c r="V241" s="105">
        <v>7.9822998228713686</v>
      </c>
      <c r="W241" s="105">
        <v>9.3563612596147099</v>
      </c>
      <c r="DA241" s="132" t="s">
        <v>2813</v>
      </c>
    </row>
    <row r="242" spans="1:105" ht="12" customHeight="1" x14ac:dyDescent="0.25">
      <c r="A242" s="106" t="s">
        <v>122</v>
      </c>
      <c r="B242" s="102">
        <v>16.485115568148508</v>
      </c>
      <c r="C242" s="102">
        <v>14.19160320005359</v>
      </c>
      <c r="D242" s="102">
        <v>10.78688425098993</v>
      </c>
      <c r="E242" s="102">
        <v>22.722715653367469</v>
      </c>
      <c r="F242" s="102">
        <v>21.045587052515884</v>
      </c>
      <c r="G242" s="102">
        <v>16.580654947064886</v>
      </c>
      <c r="H242" s="102">
        <v>19.595019609562712</v>
      </c>
      <c r="I242" s="102">
        <v>17.94905603540073</v>
      </c>
      <c r="J242" s="102">
        <v>18.930393379375047</v>
      </c>
      <c r="K242" s="102">
        <v>19.990061067559722</v>
      </c>
      <c r="L242" s="102">
        <v>21.436228876978738</v>
      </c>
      <c r="M242" s="102">
        <v>21.038413463374223</v>
      </c>
      <c r="N242" s="102">
        <v>20.632483395606652</v>
      </c>
      <c r="O242" s="102">
        <v>22.093653391680053</v>
      </c>
      <c r="P242" s="102">
        <v>21.965223843982713</v>
      </c>
      <c r="Q242" s="102">
        <v>22.484078591256555</v>
      </c>
      <c r="R242" s="102">
        <v>22.584470373411506</v>
      </c>
      <c r="S242" s="102">
        <v>22.245142415717496</v>
      </c>
      <c r="T242" s="102">
        <v>21.463381350773172</v>
      </c>
      <c r="U242" s="102">
        <v>22.516307703406429</v>
      </c>
      <c r="V242" s="102">
        <v>22.798519615965667</v>
      </c>
      <c r="W242" s="102">
        <v>22.180863914975436</v>
      </c>
      <c r="DA242" s="131" t="s">
        <v>2814</v>
      </c>
    </row>
    <row r="243" spans="1:105" ht="12" customHeight="1" x14ac:dyDescent="0.25">
      <c r="A243" s="107" t="s">
        <v>121</v>
      </c>
      <c r="B243" s="105">
        <v>0</v>
      </c>
      <c r="C243" s="105">
        <v>0</v>
      </c>
      <c r="D243" s="105">
        <v>0</v>
      </c>
      <c r="E243" s="105">
        <v>0</v>
      </c>
      <c r="F243" s="105">
        <v>0</v>
      </c>
      <c r="G243" s="105">
        <v>0</v>
      </c>
      <c r="H243" s="105">
        <v>0</v>
      </c>
      <c r="I243" s="105">
        <v>0</v>
      </c>
      <c r="J243" s="105">
        <v>0</v>
      </c>
      <c r="K243" s="105">
        <v>16.307161067989199</v>
      </c>
      <c r="L243" s="105">
        <v>17.70064931806586</v>
      </c>
      <c r="M243" s="105">
        <v>17.3130690500927</v>
      </c>
      <c r="N243" s="105">
        <v>16.933146145410234</v>
      </c>
      <c r="O243" s="105">
        <v>18.087981372206386</v>
      </c>
      <c r="P243" s="105">
        <v>17.814843743098926</v>
      </c>
      <c r="Q243" s="105">
        <v>18.272495175688608</v>
      </c>
      <c r="R243" s="105">
        <v>18.453537766646228</v>
      </c>
      <c r="S243" s="105">
        <v>18.500462059480419</v>
      </c>
      <c r="T243" s="105">
        <v>18.347554807434708</v>
      </c>
      <c r="U243" s="105">
        <v>19.380098541720166</v>
      </c>
      <c r="V243" s="105">
        <v>19.748276926092963</v>
      </c>
      <c r="W243" s="105">
        <v>19.099564844873349</v>
      </c>
      <c r="DA243" s="132" t="s">
        <v>2815</v>
      </c>
    </row>
    <row r="244" spans="1:105" ht="12" customHeight="1" x14ac:dyDescent="0.25">
      <c r="A244" s="108" t="s">
        <v>53</v>
      </c>
      <c r="B244" s="99">
        <v>0</v>
      </c>
      <c r="C244" s="99">
        <v>0</v>
      </c>
      <c r="D244" s="99">
        <v>0</v>
      </c>
      <c r="E244" s="99">
        <v>0</v>
      </c>
      <c r="F244" s="99">
        <v>0</v>
      </c>
      <c r="G244" s="99">
        <v>0</v>
      </c>
      <c r="H244" s="99">
        <v>0</v>
      </c>
      <c r="I244" s="99">
        <v>0</v>
      </c>
      <c r="J244" s="99">
        <v>0</v>
      </c>
      <c r="K244" s="99">
        <v>9.727836123510329</v>
      </c>
      <c r="L244" s="99">
        <v>10.939877119349946</v>
      </c>
      <c r="M244" s="99">
        <v>10.379455044170122</v>
      </c>
      <c r="N244" s="99">
        <v>9.8472703595946491</v>
      </c>
      <c r="O244" s="99">
        <v>10.675752987282197</v>
      </c>
      <c r="P244" s="99">
        <v>10.281714298444273</v>
      </c>
      <c r="Q244" s="99">
        <v>10.61312938100623</v>
      </c>
      <c r="R244" s="99">
        <v>10.583170712757486</v>
      </c>
      <c r="S244" s="99">
        <v>10.399520171923703</v>
      </c>
      <c r="T244" s="99">
        <v>11.52793035164113</v>
      </c>
      <c r="U244" s="99">
        <v>11.25479580966477</v>
      </c>
      <c r="V244" s="99">
        <v>11.237262870015034</v>
      </c>
      <c r="W244" s="99">
        <v>10.402312342097312</v>
      </c>
      <c r="DA244" s="63" t="s">
        <v>2816</v>
      </c>
    </row>
    <row r="245" spans="1:105" ht="12" customHeight="1" x14ac:dyDescent="0.25">
      <c r="A245" s="108" t="s">
        <v>52</v>
      </c>
      <c r="B245" s="99">
        <v>0</v>
      </c>
      <c r="C245" s="99">
        <v>0</v>
      </c>
      <c r="D245" s="99">
        <v>0</v>
      </c>
      <c r="E245" s="99">
        <v>0</v>
      </c>
      <c r="F245" s="99">
        <v>0</v>
      </c>
      <c r="G245" s="99">
        <v>0</v>
      </c>
      <c r="H245" s="99">
        <v>0</v>
      </c>
      <c r="I245" s="99">
        <v>0</v>
      </c>
      <c r="J245" s="99">
        <v>0</v>
      </c>
      <c r="K245" s="99">
        <v>6.57932494447887</v>
      </c>
      <c r="L245" s="99">
        <v>6.7607721987159151</v>
      </c>
      <c r="M245" s="99">
        <v>6.9336140059225748</v>
      </c>
      <c r="N245" s="99">
        <v>7.085875785815583</v>
      </c>
      <c r="O245" s="99">
        <v>7.4122283849241848</v>
      </c>
      <c r="P245" s="99">
        <v>7.5331294446546551</v>
      </c>
      <c r="Q245" s="99">
        <v>7.6593657946823805</v>
      </c>
      <c r="R245" s="99">
        <v>7.8703670538887405</v>
      </c>
      <c r="S245" s="99">
        <v>8.1009418875567185</v>
      </c>
      <c r="T245" s="99">
        <v>6.8196244557935701</v>
      </c>
      <c r="U245" s="99">
        <v>8.1253027320553954</v>
      </c>
      <c r="V245" s="99">
        <v>8.5110140560779239</v>
      </c>
      <c r="W245" s="99">
        <v>8.6972525027760348</v>
      </c>
      <c r="DA245" s="63" t="s">
        <v>2817</v>
      </c>
    </row>
    <row r="246" spans="1:105" ht="12" customHeight="1" x14ac:dyDescent="0.25">
      <c r="A246" s="121" t="s">
        <v>54</v>
      </c>
      <c r="B246" s="123">
        <v>8.4306998078289652</v>
      </c>
      <c r="C246" s="123">
        <v>8.0999036777140816</v>
      </c>
      <c r="D246" s="123">
        <v>8.2305171461720956</v>
      </c>
      <c r="E246" s="123">
        <v>13.024821006055902</v>
      </c>
      <c r="F246" s="123">
        <v>12.634870721382514</v>
      </c>
      <c r="G246" s="123">
        <v>11.850620473538578</v>
      </c>
      <c r="H246" s="123">
        <v>12.353996668512881</v>
      </c>
      <c r="I246" s="123">
        <v>12.356978597270331</v>
      </c>
      <c r="J246" s="123">
        <v>12.64576426330553</v>
      </c>
      <c r="K246" s="123">
        <v>13.028671278225278</v>
      </c>
      <c r="L246" s="123">
        <v>13.562749074704787</v>
      </c>
      <c r="M246" s="123">
        <v>12.793880810467016</v>
      </c>
      <c r="N246" s="123">
        <v>12.726472659187465</v>
      </c>
      <c r="O246" s="123">
        <v>12.775177195251322</v>
      </c>
      <c r="P246" s="123">
        <v>12.070246979297471</v>
      </c>
      <c r="Q246" s="123">
        <v>11.881366867160366</v>
      </c>
      <c r="R246" s="123">
        <v>12.445475364815298</v>
      </c>
      <c r="S246" s="123">
        <v>12.934111071184809</v>
      </c>
      <c r="T246" s="123">
        <v>11.55046657789887</v>
      </c>
      <c r="U246" s="123">
        <v>12.680897330676368</v>
      </c>
      <c r="V246" s="123">
        <v>12.279774612293643</v>
      </c>
      <c r="W246" s="123">
        <v>13.248794861077311</v>
      </c>
      <c r="DA246" s="130" t="s">
        <v>2818</v>
      </c>
    </row>
    <row r="247" spans="1:105" ht="12" customHeight="1" x14ac:dyDescent="0.25">
      <c r="A247" s="97" t="s">
        <v>175</v>
      </c>
      <c r="B247" s="99">
        <v>8.5484096958411193</v>
      </c>
      <c r="C247" s="99">
        <v>8.2558838287485248</v>
      </c>
      <c r="D247" s="99">
        <v>8.474374180634026</v>
      </c>
      <c r="E247" s="99">
        <v>13.065437873407109</v>
      </c>
      <c r="F247" s="99">
        <v>12.722402556604763</v>
      </c>
      <c r="G247" s="99">
        <v>12.032436327242666</v>
      </c>
      <c r="H247" s="99">
        <v>12.468673889282341</v>
      </c>
      <c r="I247" s="99">
        <v>12.52948378449355</v>
      </c>
      <c r="J247" s="99">
        <v>12.806055875140174</v>
      </c>
      <c r="K247" s="99">
        <v>13.209016285078015</v>
      </c>
      <c r="L247" s="99">
        <v>13.704684769748864</v>
      </c>
      <c r="M247" s="99">
        <v>12.945271345567882</v>
      </c>
      <c r="N247" s="99">
        <v>12.88755533115866</v>
      </c>
      <c r="O247" s="99">
        <v>12.92598868592958</v>
      </c>
      <c r="P247" s="99">
        <v>12.22297189744625</v>
      </c>
      <c r="Q247" s="99">
        <v>12.025771843028275</v>
      </c>
      <c r="R247" s="99">
        <v>12.611152424821848</v>
      </c>
      <c r="S247" s="99">
        <v>13.121805516223402</v>
      </c>
      <c r="T247" s="99">
        <v>11.66336064927598</v>
      </c>
      <c r="U247" s="99">
        <v>12.862525135616501</v>
      </c>
      <c r="V247" s="99">
        <v>12.435401042041901</v>
      </c>
      <c r="W247" s="99">
        <v>13.532834898659097</v>
      </c>
      <c r="DA247" s="63" t="s">
        <v>2819</v>
      </c>
    </row>
    <row r="248" spans="1:105" ht="12" customHeight="1" x14ac:dyDescent="0.25">
      <c r="A248" s="109" t="s">
        <v>120</v>
      </c>
      <c r="B248" s="110">
        <v>6.7347534207662605</v>
      </c>
      <c r="C248" s="110">
        <v>5.8350455995577386</v>
      </c>
      <c r="D248" s="110">
        <v>4.5980478381924677</v>
      </c>
      <c r="E248" s="110">
        <v>12.396914078496531</v>
      </c>
      <c r="F248" s="110">
        <v>11.186769797326791</v>
      </c>
      <c r="G248" s="110">
        <v>8.6167354124745135</v>
      </c>
      <c r="H248" s="110">
        <v>10.283764118350447</v>
      </c>
      <c r="I248" s="110">
        <v>9.3209738371355702</v>
      </c>
      <c r="J248" s="110">
        <v>9.9037928595161713</v>
      </c>
      <c r="K248" s="110">
        <v>9.9772653709159425</v>
      </c>
      <c r="L248" s="110">
        <v>11.132926971142156</v>
      </c>
      <c r="M248" s="110">
        <v>10.205082401474368</v>
      </c>
      <c r="N248" s="110">
        <v>9.9424460339663661</v>
      </c>
      <c r="O248" s="110">
        <v>10.147100672271971</v>
      </c>
      <c r="P248" s="110">
        <v>9.4180534123236264</v>
      </c>
      <c r="Q248" s="110">
        <v>9.3485506557627129</v>
      </c>
      <c r="R248" s="110">
        <v>9.5334492528695129</v>
      </c>
      <c r="S248" s="110">
        <v>9.6531665686581167</v>
      </c>
      <c r="T248" s="110">
        <v>9.5699861436784399</v>
      </c>
      <c r="U248" s="110">
        <v>9.5081600792935834</v>
      </c>
      <c r="V248" s="110">
        <v>9.4369497571766523</v>
      </c>
      <c r="W248" s="110">
        <v>9.1435042249046568</v>
      </c>
      <c r="DA248" s="60" t="s">
        <v>2820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111.18719952747614</v>
      </c>
      <c r="C250" s="118">
        <f t="shared" si="115"/>
        <v>120.0830013400076</v>
      </c>
      <c r="D250" s="118">
        <f t="shared" si="115"/>
        <v>116.64381351510815</v>
      </c>
      <c r="E250" s="118">
        <f t="shared" si="115"/>
        <v>119.28383133995732</v>
      </c>
      <c r="F250" s="118">
        <f t="shared" si="115"/>
        <v>118.47050564582401</v>
      </c>
      <c r="G250" s="118">
        <f t="shared" si="115"/>
        <v>125.84073952855647</v>
      </c>
      <c r="H250" s="118">
        <f t="shared" si="115"/>
        <v>130.64058655224133</v>
      </c>
      <c r="I250" s="118">
        <f t="shared" si="115"/>
        <v>126.05210388242637</v>
      </c>
      <c r="J250" s="118">
        <f t="shared" si="115"/>
        <v>127.38818210715819</v>
      </c>
      <c r="K250" s="118">
        <f t="shared" si="115"/>
        <v>132.53727792528667</v>
      </c>
      <c r="L250" s="118">
        <f t="shared" si="115"/>
        <v>148.12145437218322</v>
      </c>
      <c r="M250" s="118">
        <f t="shared" si="115"/>
        <v>136.15511670438343</v>
      </c>
      <c r="N250" s="118">
        <f t="shared" si="115"/>
        <v>142.99567334975487</v>
      </c>
      <c r="O250" s="118">
        <f t="shared" si="115"/>
        <v>145.25365262414309</v>
      </c>
      <c r="P250" s="118">
        <f t="shared" si="115"/>
        <v>131.83314760414021</v>
      </c>
      <c r="Q250" s="118">
        <f t="shared" si="115"/>
        <v>130.68237842149921</v>
      </c>
      <c r="R250" s="118">
        <f t="shared" ref="R250:V250" si="116">R251+R254+R256+R265</f>
        <v>142.58591580193365</v>
      </c>
      <c r="S250" s="118">
        <f t="shared" si="116"/>
        <v>149.55048531029274</v>
      </c>
      <c r="T250" s="118">
        <f t="shared" si="116"/>
        <v>147.94085774175801</v>
      </c>
      <c r="U250" s="118">
        <f t="shared" si="116"/>
        <v>149.84875510376409</v>
      </c>
      <c r="V250" s="118">
        <f t="shared" si="116"/>
        <v>151.55061485001298</v>
      </c>
      <c r="W250" s="118">
        <f t="shared" ref="W250" si="117">W251+W254+W256+W265</f>
        <v>175.36727904788273</v>
      </c>
      <c r="DA250" s="129" t="s">
        <v>2971</v>
      </c>
    </row>
    <row r="251" spans="1:105" ht="12" customHeight="1" x14ac:dyDescent="0.25">
      <c r="A251" s="121" t="s">
        <v>57</v>
      </c>
      <c r="B251" s="123">
        <f t="shared" ref="B251:Q251" si="118">SUM(B252:B253)</f>
        <v>96.151284993872679</v>
      </c>
      <c r="C251" s="123">
        <f t="shared" si="118"/>
        <v>105.44378777192622</v>
      </c>
      <c r="D251" s="123">
        <f t="shared" si="118"/>
        <v>101.99777570030437</v>
      </c>
      <c r="E251" s="123">
        <f t="shared" si="118"/>
        <v>100.02038019887436</v>
      </c>
      <c r="F251" s="123">
        <f t="shared" si="118"/>
        <v>99.157080430293149</v>
      </c>
      <c r="G251" s="123">
        <f t="shared" si="118"/>
        <v>106.98523639594923</v>
      </c>
      <c r="H251" s="123">
        <f t="shared" si="118"/>
        <v>111.18782306271179</v>
      </c>
      <c r="I251" s="123">
        <f t="shared" si="118"/>
        <v>106.43260112090461</v>
      </c>
      <c r="J251" s="123">
        <f t="shared" si="118"/>
        <v>107.31425586473743</v>
      </c>
      <c r="K251" s="123">
        <f t="shared" si="118"/>
        <v>111.58659074154087</v>
      </c>
      <c r="L251" s="123">
        <f t="shared" si="118"/>
        <v>126.58652984878518</v>
      </c>
      <c r="M251" s="123">
        <f t="shared" si="118"/>
        <v>114.73783654235187</v>
      </c>
      <c r="N251" s="123">
        <f t="shared" si="118"/>
        <v>121.29032183598274</v>
      </c>
      <c r="O251" s="123">
        <f t="shared" si="118"/>
        <v>122.8027831602393</v>
      </c>
      <c r="P251" s="123">
        <f t="shared" si="118"/>
        <v>109.8641485860978</v>
      </c>
      <c r="Q251" s="123">
        <f t="shared" si="118"/>
        <v>108.69334481151333</v>
      </c>
      <c r="R251" s="123">
        <f t="shared" ref="R251:V251" si="119">SUM(R252:R253)</f>
        <v>119.72369838192409</v>
      </c>
      <c r="S251" s="123">
        <f t="shared" si="119"/>
        <v>125.64364400470684</v>
      </c>
      <c r="T251" s="123">
        <f t="shared" si="119"/>
        <v>125.50054156619738</v>
      </c>
      <c r="U251" s="123">
        <f t="shared" si="119"/>
        <v>126.0775618135421</v>
      </c>
      <c r="V251" s="123">
        <f t="shared" si="119"/>
        <v>127.90474180713768</v>
      </c>
      <c r="W251" s="123">
        <f t="shared" ref="W251" si="120">SUM(W252:W253)</f>
        <v>148.71030321895611</v>
      </c>
      <c r="DA251" s="130" t="s">
        <v>2972</v>
      </c>
    </row>
    <row r="252" spans="1:105" ht="12" customHeight="1" x14ac:dyDescent="0.25">
      <c r="A252" s="97" t="s">
        <v>217</v>
      </c>
      <c r="B252" s="99">
        <v>94.246937005732605</v>
      </c>
      <c r="C252" s="99">
        <v>103.35285111722344</v>
      </c>
      <c r="D252" s="99">
        <v>99.995906807718683</v>
      </c>
      <c r="E252" s="99">
        <v>98.058922038927122</v>
      </c>
      <c r="F252" s="99">
        <v>97.245145010288056</v>
      </c>
      <c r="G252" s="99">
        <v>104.95344559884458</v>
      </c>
      <c r="H252" s="99">
        <v>109.08493540439048</v>
      </c>
      <c r="I252" s="99">
        <v>104.47178719570869</v>
      </c>
      <c r="J252" s="99">
        <v>105.35707935279871</v>
      </c>
      <c r="K252" s="99">
        <v>109.57963778185571</v>
      </c>
      <c r="L252" s="99">
        <v>124.3048183135982</v>
      </c>
      <c r="M252" s="99">
        <v>112.72085389092294</v>
      </c>
      <c r="N252" s="99">
        <v>119.17827662727673</v>
      </c>
      <c r="O252" s="99">
        <v>120.70176169226156</v>
      </c>
      <c r="P252" s="99">
        <v>108.04740255475861</v>
      </c>
      <c r="Q252" s="99">
        <v>106.92855216786333</v>
      </c>
      <c r="R252" s="99">
        <v>117.79118798599112</v>
      </c>
      <c r="S252" s="99">
        <v>123.63483909371008</v>
      </c>
      <c r="T252" s="99">
        <v>123.4652752993057</v>
      </c>
      <c r="U252" s="99">
        <v>124.07604857538074</v>
      </c>
      <c r="V252" s="99">
        <v>125.87786600712229</v>
      </c>
      <c r="W252" s="99">
        <v>146.40910945317191</v>
      </c>
      <c r="DA252" s="63" t="s">
        <v>2973</v>
      </c>
    </row>
    <row r="253" spans="1:105" ht="12" customHeight="1" x14ac:dyDescent="0.25">
      <c r="A253" s="97" t="s">
        <v>53</v>
      </c>
      <c r="B253" s="99">
        <v>1.9043479881400791</v>
      </c>
      <c r="C253" s="99">
        <v>2.0909366547027872</v>
      </c>
      <c r="D253" s="99">
        <v>2.0018688925856849</v>
      </c>
      <c r="E253" s="99">
        <v>1.9614581599472407</v>
      </c>
      <c r="F253" s="99">
        <v>1.9119354200050973</v>
      </c>
      <c r="G253" s="99">
        <v>2.0317907971046427</v>
      </c>
      <c r="H253" s="99">
        <v>2.1028876583213054</v>
      </c>
      <c r="I253" s="99">
        <v>1.9608139251959251</v>
      </c>
      <c r="J253" s="99">
        <v>1.9571765119387239</v>
      </c>
      <c r="K253" s="99">
        <v>2.0069529596851594</v>
      </c>
      <c r="L253" s="99">
        <v>2.281711535186965</v>
      </c>
      <c r="M253" s="99">
        <v>2.0169826514289286</v>
      </c>
      <c r="N253" s="99">
        <v>2.112045208706014</v>
      </c>
      <c r="O253" s="99">
        <v>2.1010214679777479</v>
      </c>
      <c r="P253" s="99">
        <v>1.8167460313391988</v>
      </c>
      <c r="Q253" s="99">
        <v>1.7647926436499961</v>
      </c>
      <c r="R253" s="99">
        <v>1.9325103959329759</v>
      </c>
      <c r="S253" s="99">
        <v>2.0088049109967598</v>
      </c>
      <c r="T253" s="99">
        <v>2.0352662668916754</v>
      </c>
      <c r="U253" s="99">
        <v>2.0015132381613632</v>
      </c>
      <c r="V253" s="99">
        <v>2.0268758000153886</v>
      </c>
      <c r="W253" s="99">
        <v>2.3011937657842099</v>
      </c>
      <c r="DA253" s="63" t="s">
        <v>2974</v>
      </c>
    </row>
    <row r="254" spans="1:105" ht="12" customHeight="1" x14ac:dyDescent="0.25">
      <c r="A254" s="121" t="s">
        <v>92</v>
      </c>
      <c r="B254" s="123">
        <f t="shared" ref="B254:W254" si="121">B255</f>
        <v>1.6777103930707355E-3</v>
      </c>
      <c r="C254" s="123">
        <f t="shared" si="121"/>
        <v>1.8984084197110076E-3</v>
      </c>
      <c r="D254" s="123">
        <f t="shared" si="121"/>
        <v>2.3157102661656671E-3</v>
      </c>
      <c r="E254" s="123">
        <f t="shared" si="121"/>
        <v>2.5991987421428811E-3</v>
      </c>
      <c r="F254" s="123">
        <f t="shared" si="121"/>
        <v>3.513541304725574E-3</v>
      </c>
      <c r="G254" s="123">
        <f t="shared" si="121"/>
        <v>4.2800059327598285E-3</v>
      </c>
      <c r="H254" s="123">
        <f t="shared" si="121"/>
        <v>6.9479691035156145E-3</v>
      </c>
      <c r="I254" s="123">
        <f t="shared" si="121"/>
        <v>9.9774453303158039E-3</v>
      </c>
      <c r="J254" s="123">
        <f t="shared" si="121"/>
        <v>1.3385452336317565E-2</v>
      </c>
      <c r="K254" s="123">
        <f t="shared" si="121"/>
        <v>1.7922230966193976E-2</v>
      </c>
      <c r="L254" s="123">
        <f t="shared" si="121"/>
        <v>3.5176872128333404E-2</v>
      </c>
      <c r="M254" s="123">
        <f t="shared" si="121"/>
        <v>2.5315198181455254E-2</v>
      </c>
      <c r="N254" s="123">
        <f t="shared" si="121"/>
        <v>3.8586012156506429E-2</v>
      </c>
      <c r="O254" s="123">
        <f t="shared" si="121"/>
        <v>4.8139531582415893E-2</v>
      </c>
      <c r="P254" s="123">
        <f t="shared" si="121"/>
        <v>6.4279333498148697E-2</v>
      </c>
      <c r="Q254" s="123">
        <f t="shared" si="121"/>
        <v>0.15659600439536001</v>
      </c>
      <c r="R254" s="123">
        <f t="shared" si="121"/>
        <v>0.11697031975325532</v>
      </c>
      <c r="S254" s="123">
        <f t="shared" si="121"/>
        <v>0.14171852529563908</v>
      </c>
      <c r="T254" s="123">
        <f t="shared" si="121"/>
        <v>0.18599748589976683</v>
      </c>
      <c r="U254" s="123">
        <f t="shared" si="121"/>
        <v>0.27942350093126184</v>
      </c>
      <c r="V254" s="123">
        <f t="shared" si="121"/>
        <v>0.17724012005099826</v>
      </c>
      <c r="W254" s="123">
        <f t="shared" si="121"/>
        <v>0.22019252854835025</v>
      </c>
      <c r="DA254" s="130" t="s">
        <v>2975</v>
      </c>
    </row>
    <row r="255" spans="1:105" ht="12" customHeight="1" x14ac:dyDescent="0.25">
      <c r="A255" s="97" t="s">
        <v>53</v>
      </c>
      <c r="B255" s="99">
        <f>RES_hhdet_tess!B67</f>
        <v>1.6777103930707355E-3</v>
      </c>
      <c r="C255" s="99">
        <f>RES_hhdet_tess!C67</f>
        <v>1.8984084197110076E-3</v>
      </c>
      <c r="D255" s="99">
        <f>RES_hhdet_tess!D67</f>
        <v>2.3157102661656671E-3</v>
      </c>
      <c r="E255" s="99">
        <f>RES_hhdet_tess!E67</f>
        <v>2.5991987421428811E-3</v>
      </c>
      <c r="F255" s="99">
        <f>RES_hhdet_tess!F67</f>
        <v>3.513541304725574E-3</v>
      </c>
      <c r="G255" s="99">
        <f>RES_hhdet_tess!G67</f>
        <v>4.2800059327598285E-3</v>
      </c>
      <c r="H255" s="99">
        <f>RES_hhdet_tess!H67</f>
        <v>6.9479691035156145E-3</v>
      </c>
      <c r="I255" s="99">
        <f>RES_hhdet_tess!I67</f>
        <v>9.9774453303158039E-3</v>
      </c>
      <c r="J255" s="99">
        <f>RES_hhdet_tess!J67</f>
        <v>1.3385452336317565E-2</v>
      </c>
      <c r="K255" s="99">
        <f>RES_hhdet_tess!K67</f>
        <v>1.7922230966193976E-2</v>
      </c>
      <c r="L255" s="99">
        <f>RES_hhdet_tess!L67</f>
        <v>3.5176872128333404E-2</v>
      </c>
      <c r="M255" s="99">
        <f>RES_hhdet_tess!M67</f>
        <v>2.5315198181455254E-2</v>
      </c>
      <c r="N255" s="99">
        <f>RES_hhdet_tess!N67</f>
        <v>3.8586012156506429E-2</v>
      </c>
      <c r="O255" s="99">
        <f>RES_hhdet_tess!O67</f>
        <v>4.8139531582415893E-2</v>
      </c>
      <c r="P255" s="99">
        <f>RES_hhdet_tess!P67</f>
        <v>6.4279333498148697E-2</v>
      </c>
      <c r="Q255" s="99">
        <f>RES_hhdet_tess!Q67</f>
        <v>0.15659600439536001</v>
      </c>
      <c r="R255" s="99">
        <f>RES_hhdet_tess!R67</f>
        <v>0.11697031975325532</v>
      </c>
      <c r="S255" s="99">
        <f>RES_hhdet_tess!S67</f>
        <v>0.14171852529563908</v>
      </c>
      <c r="T255" s="99">
        <f>RES_hhdet_tess!T67</f>
        <v>0.18599748589976683</v>
      </c>
      <c r="U255" s="99">
        <f>RES_hhdet_tess!U67</f>
        <v>0.27942350093126184</v>
      </c>
      <c r="V255" s="99">
        <f>RES_hhdet_tess!V67</f>
        <v>0.17724012005099826</v>
      </c>
      <c r="W255" s="99">
        <f>RES_hhdet_tess!W67</f>
        <v>0.22019252854835025</v>
      </c>
      <c r="DA255" s="63" t="s">
        <v>2976</v>
      </c>
    </row>
    <row r="256" spans="1:105" ht="12" customHeight="1" x14ac:dyDescent="0.25">
      <c r="A256" s="121" t="s">
        <v>55</v>
      </c>
      <c r="B256" s="123">
        <v>10.066653515618128</v>
      </c>
      <c r="C256" s="123">
        <v>9.8639373974370113</v>
      </c>
      <c r="D256" s="123">
        <v>9.7984054131020351</v>
      </c>
      <c r="E256" s="123">
        <v>11.527006150349587</v>
      </c>
      <c r="F256" s="123">
        <v>11.801970894806306</v>
      </c>
      <c r="G256" s="123">
        <v>11.810504177622709</v>
      </c>
      <c r="H256" s="123">
        <v>12.071919732055804</v>
      </c>
      <c r="I256" s="123">
        <v>12.227358595358893</v>
      </c>
      <c r="J256" s="123">
        <v>12.493253633178092</v>
      </c>
      <c r="K256" s="123">
        <v>13.127093294606491</v>
      </c>
      <c r="L256" s="123">
        <v>13.356592502930251</v>
      </c>
      <c r="M256" s="123">
        <v>13.701874972654647</v>
      </c>
      <c r="N256" s="123">
        <v>14.010154151225356</v>
      </c>
      <c r="O256" s="123">
        <v>14.707814281757468</v>
      </c>
      <c r="P256" s="123">
        <v>14.631115719561274</v>
      </c>
      <c r="Q256" s="123">
        <v>14.668663026946508</v>
      </c>
      <c r="R256" s="123">
        <v>15.235500221601994</v>
      </c>
      <c r="S256" s="123">
        <v>15.944739249086231</v>
      </c>
      <c r="T256" s="123">
        <v>15.235928667108531</v>
      </c>
      <c r="U256" s="123">
        <v>15.756417561786172</v>
      </c>
      <c r="V256" s="123">
        <v>15.929049487309394</v>
      </c>
      <c r="W256" s="123">
        <v>18.232642566220388</v>
      </c>
      <c r="DA256" s="130" t="s">
        <v>2977</v>
      </c>
    </row>
    <row r="257" spans="1:105" ht="12" customHeight="1" x14ac:dyDescent="0.25">
      <c r="A257" s="97" t="s">
        <v>134</v>
      </c>
      <c r="B257" s="99">
        <v>10.061955862891358</v>
      </c>
      <c r="C257" s="99">
        <v>9.9018095895080229</v>
      </c>
      <c r="D257" s="99">
        <v>9.8999510381400757</v>
      </c>
      <c r="E257" s="99">
        <v>11.438993529242742</v>
      </c>
      <c r="F257" s="99">
        <v>11.756610536668834</v>
      </c>
      <c r="G257" s="99">
        <v>11.846546499548486</v>
      </c>
      <c r="H257" s="99">
        <v>12.055845026945464</v>
      </c>
      <c r="I257" s="99">
        <v>12.244768277026571</v>
      </c>
      <c r="J257" s="99">
        <v>12.499333555173541</v>
      </c>
      <c r="K257" s="99">
        <v>13.130874954801429</v>
      </c>
      <c r="L257" s="99">
        <v>13.33824573432201</v>
      </c>
      <c r="M257" s="99">
        <v>13.698974969336255</v>
      </c>
      <c r="N257" s="99">
        <v>14.021250352599287</v>
      </c>
      <c r="O257" s="99">
        <v>14.709163685356692</v>
      </c>
      <c r="P257" s="99">
        <v>14.631002023749934</v>
      </c>
      <c r="Q257" s="99">
        <v>14.656767079556097</v>
      </c>
      <c r="R257" s="99">
        <v>15.232130570332997</v>
      </c>
      <c r="S257" s="99">
        <v>15.956490947173361</v>
      </c>
      <c r="T257" s="99">
        <v>15.236994364509888</v>
      </c>
      <c r="U257" s="99">
        <v>15.736595490578168</v>
      </c>
      <c r="V257" s="99">
        <v>15.898490267212159</v>
      </c>
      <c r="W257" s="99">
        <v>18.27717980993031</v>
      </c>
      <c r="DA257" s="63" t="s">
        <v>2978</v>
      </c>
    </row>
    <row r="258" spans="1:105" ht="12" customHeight="1" x14ac:dyDescent="0.25">
      <c r="A258" s="97" t="s">
        <v>133</v>
      </c>
      <c r="B258" s="99">
        <v>0</v>
      </c>
      <c r="C258" s="99">
        <v>0</v>
      </c>
      <c r="D258" s="99">
        <v>0</v>
      </c>
      <c r="E258" s="99">
        <v>0</v>
      </c>
      <c r="F258" s="99">
        <v>0</v>
      </c>
      <c r="G258" s="99">
        <v>0</v>
      </c>
      <c r="H258" s="99">
        <v>0</v>
      </c>
      <c r="I258" s="99">
        <v>0</v>
      </c>
      <c r="J258" s="99">
        <v>0</v>
      </c>
      <c r="K258" s="99">
        <v>13.100849053781127</v>
      </c>
      <c r="L258" s="99">
        <v>13.311268263603694</v>
      </c>
      <c r="M258" s="99">
        <v>13.676855694538439</v>
      </c>
      <c r="N258" s="99">
        <v>14.003840670746339</v>
      </c>
      <c r="O258" s="99">
        <v>14.685665654497209</v>
      </c>
      <c r="P258" s="99">
        <v>14.568211127708677</v>
      </c>
      <c r="Q258" s="99">
        <v>14.583887764323524</v>
      </c>
      <c r="R258" s="99">
        <v>15.157797838173412</v>
      </c>
      <c r="S258" s="99">
        <v>15.889658109064344</v>
      </c>
      <c r="T258" s="99">
        <v>15.166164226975305</v>
      </c>
      <c r="U258" s="99">
        <v>15.677923790754761</v>
      </c>
      <c r="V258" s="99">
        <v>15.847477176015575</v>
      </c>
      <c r="W258" s="99">
        <v>18.208032644844348</v>
      </c>
      <c r="DA258" s="63" t="s">
        <v>2979</v>
      </c>
    </row>
    <row r="259" spans="1:105" ht="12" customHeight="1" x14ac:dyDescent="0.25">
      <c r="A259" s="100" t="s">
        <v>217</v>
      </c>
      <c r="B259" s="102">
        <v>0</v>
      </c>
      <c r="C259" s="102">
        <v>0</v>
      </c>
      <c r="D259" s="102">
        <v>0</v>
      </c>
      <c r="E259" s="102">
        <v>0</v>
      </c>
      <c r="F259" s="102">
        <v>0</v>
      </c>
      <c r="G259" s="102">
        <v>0</v>
      </c>
      <c r="H259" s="102">
        <v>0</v>
      </c>
      <c r="I259" s="102">
        <v>0</v>
      </c>
      <c r="J259" s="102">
        <v>0</v>
      </c>
      <c r="K259" s="102">
        <v>6.4630452518280128</v>
      </c>
      <c r="L259" s="102">
        <v>6.8576390879576055</v>
      </c>
      <c r="M259" s="102">
        <v>6.7989503735083199</v>
      </c>
      <c r="N259" s="102">
        <v>6.7283057911469575</v>
      </c>
      <c r="O259" s="102">
        <v>7.2562067199070777</v>
      </c>
      <c r="P259" s="102">
        <v>7.0591521347808541</v>
      </c>
      <c r="Q259" s="102">
        <v>7.1555287231947728</v>
      </c>
      <c r="R259" s="102">
        <v>7.356392123915966</v>
      </c>
      <c r="S259" s="102">
        <v>7.5842872273663584</v>
      </c>
      <c r="T259" s="102">
        <v>8.4497486016061956</v>
      </c>
      <c r="U259" s="102">
        <v>7.9156169953815247</v>
      </c>
      <c r="V259" s="102">
        <v>7.8651773531442055</v>
      </c>
      <c r="W259" s="102">
        <v>8.8516713852296345</v>
      </c>
      <c r="DA259" s="131" t="s">
        <v>2980</v>
      </c>
    </row>
    <row r="260" spans="1:105" ht="12" customHeight="1" x14ac:dyDescent="0.25">
      <c r="A260" s="103" t="s">
        <v>52</v>
      </c>
      <c r="B260" s="105">
        <v>0</v>
      </c>
      <c r="C260" s="105">
        <v>0</v>
      </c>
      <c r="D260" s="105">
        <v>0</v>
      </c>
      <c r="E260" s="105">
        <v>0</v>
      </c>
      <c r="F260" s="105">
        <v>0</v>
      </c>
      <c r="G260" s="105">
        <v>0</v>
      </c>
      <c r="H260" s="105">
        <v>0</v>
      </c>
      <c r="I260" s="105">
        <v>0</v>
      </c>
      <c r="J260" s="105">
        <v>0</v>
      </c>
      <c r="K260" s="105">
        <v>6.6378038019531145</v>
      </c>
      <c r="L260" s="105">
        <v>6.4536291756460891</v>
      </c>
      <c r="M260" s="105">
        <v>6.8779053210301191</v>
      </c>
      <c r="N260" s="105">
        <v>7.2755348795993822</v>
      </c>
      <c r="O260" s="105">
        <v>7.4294589345901318</v>
      </c>
      <c r="P260" s="105">
        <v>7.509058992927824</v>
      </c>
      <c r="Q260" s="105">
        <v>7.4283590411287523</v>
      </c>
      <c r="R260" s="105">
        <v>7.801405714257446</v>
      </c>
      <c r="S260" s="105">
        <v>8.3053708816979839</v>
      </c>
      <c r="T260" s="105">
        <v>6.7164156253691063</v>
      </c>
      <c r="U260" s="105">
        <v>7.7623067953732354</v>
      </c>
      <c r="V260" s="105">
        <v>7.9822998228713686</v>
      </c>
      <c r="W260" s="105">
        <v>9.3563612596147099</v>
      </c>
      <c r="DA260" s="132" t="s">
        <v>2981</v>
      </c>
    </row>
    <row r="261" spans="1:105" ht="12" customHeight="1" x14ac:dyDescent="0.25">
      <c r="A261" s="106" t="s">
        <v>122</v>
      </c>
      <c r="B261" s="102">
        <v>10.195575267912695</v>
      </c>
      <c r="C261" s="102">
        <v>8.8175023888634279</v>
      </c>
      <c r="D261" s="102">
        <v>6.723901182356137</v>
      </c>
      <c r="E261" s="102">
        <v>14.260457744678771</v>
      </c>
      <c r="F261" s="102">
        <v>13.301254112643544</v>
      </c>
      <c r="G261" s="102">
        <v>10.574550889475107</v>
      </c>
      <c r="H261" s="102">
        <v>12.627333774132008</v>
      </c>
      <c r="I261" s="102">
        <v>11.627739684200995</v>
      </c>
      <c r="J261" s="102">
        <v>12.284473591868574</v>
      </c>
      <c r="K261" s="102">
        <v>13.000088254419913</v>
      </c>
      <c r="L261" s="102">
        <v>13.987608181538143</v>
      </c>
      <c r="M261" s="102">
        <v>13.803805262517132</v>
      </c>
      <c r="N261" s="102">
        <v>13.635976424850393</v>
      </c>
      <c r="O261" s="102">
        <v>14.667541979656646</v>
      </c>
      <c r="P261" s="102">
        <v>14.665840049385427</v>
      </c>
      <c r="Q261" s="102">
        <v>15.123484202484683</v>
      </c>
      <c r="R261" s="102">
        <v>15.399523704554127</v>
      </c>
      <c r="S261" s="102">
        <v>15.578812932875543</v>
      </c>
      <c r="T261" s="102">
        <v>15.260463820803727</v>
      </c>
      <c r="U261" s="102">
        <v>16.501910959653834</v>
      </c>
      <c r="V261" s="102">
        <v>17.059064865777465</v>
      </c>
      <c r="W261" s="102">
        <v>16.7836128700459</v>
      </c>
      <c r="DA261" s="131" t="s">
        <v>2982</v>
      </c>
    </row>
    <row r="262" spans="1:105" ht="12" customHeight="1" x14ac:dyDescent="0.25">
      <c r="A262" s="107" t="s">
        <v>121</v>
      </c>
      <c r="B262" s="105">
        <v>0</v>
      </c>
      <c r="C262" s="105">
        <v>0</v>
      </c>
      <c r="D262" s="105">
        <v>0</v>
      </c>
      <c r="E262" s="105">
        <v>0</v>
      </c>
      <c r="F262" s="105">
        <v>0</v>
      </c>
      <c r="G262" s="105">
        <v>0</v>
      </c>
      <c r="H262" s="105">
        <v>0</v>
      </c>
      <c r="I262" s="105">
        <v>0</v>
      </c>
      <c r="J262" s="105">
        <v>0</v>
      </c>
      <c r="K262" s="105">
        <v>12.982849191205789</v>
      </c>
      <c r="L262" s="105">
        <v>13.968317246072028</v>
      </c>
      <c r="M262" s="105">
        <v>13.788295031773909</v>
      </c>
      <c r="N262" s="105">
        <v>13.623480192912872</v>
      </c>
      <c r="O262" s="105">
        <v>14.6574960177837</v>
      </c>
      <c r="P262" s="105">
        <v>14.618329560453377</v>
      </c>
      <c r="Q262" s="105">
        <v>15.07240756852298</v>
      </c>
      <c r="R262" s="105">
        <v>15.351434114363061</v>
      </c>
      <c r="S262" s="105">
        <v>15.536578402222171</v>
      </c>
      <c r="T262" s="105">
        <v>15.203635395270219</v>
      </c>
      <c r="U262" s="105">
        <v>16.462418138501189</v>
      </c>
      <c r="V262" s="105">
        <v>17.012453131850275</v>
      </c>
      <c r="W262" s="105">
        <v>16.715795116415116</v>
      </c>
      <c r="DA262" s="132" t="s">
        <v>2983</v>
      </c>
    </row>
    <row r="263" spans="1:105" ht="12" customHeight="1" x14ac:dyDescent="0.25">
      <c r="A263" s="108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6.4035242467269189</v>
      </c>
      <c r="L263" s="99">
        <v>7.2075450473561125</v>
      </c>
      <c r="M263" s="99">
        <v>6.8546810258513329</v>
      </c>
      <c r="N263" s="99">
        <v>6.5376044070972874</v>
      </c>
      <c r="O263" s="99">
        <v>7.2452676328595151</v>
      </c>
      <c r="P263" s="99">
        <v>7.0852001157987221</v>
      </c>
      <c r="Q263" s="99">
        <v>7.4130417738405967</v>
      </c>
      <c r="R263" s="99">
        <v>7.4810670604743201</v>
      </c>
      <c r="S263" s="99">
        <v>7.4356365146654557</v>
      </c>
      <c r="T263" s="99">
        <v>8.3840109394766547</v>
      </c>
      <c r="U263" s="99">
        <v>8.3371154064457951</v>
      </c>
      <c r="V263" s="99">
        <v>8.5014390757723515</v>
      </c>
      <c r="W263" s="99">
        <v>8.0185426136390774</v>
      </c>
      <c r="DA263" s="63" t="s">
        <v>2984</v>
      </c>
    </row>
    <row r="264" spans="1:105" ht="12" customHeight="1" x14ac:dyDescent="0.25">
      <c r="A264" s="108" t="s">
        <v>52</v>
      </c>
      <c r="B264" s="99">
        <v>0</v>
      </c>
      <c r="C264" s="99">
        <v>0</v>
      </c>
      <c r="D264" s="99">
        <v>0</v>
      </c>
      <c r="E264" s="99">
        <v>0</v>
      </c>
      <c r="F264" s="99">
        <v>0</v>
      </c>
      <c r="G264" s="99">
        <v>0</v>
      </c>
      <c r="H264" s="99">
        <v>0</v>
      </c>
      <c r="I264" s="99">
        <v>0</v>
      </c>
      <c r="J264" s="99">
        <v>0</v>
      </c>
      <c r="K264" s="99">
        <v>6.57932494447887</v>
      </c>
      <c r="L264" s="99">
        <v>6.7607721987159151</v>
      </c>
      <c r="M264" s="99">
        <v>6.9336140059225748</v>
      </c>
      <c r="N264" s="99">
        <v>7.085875785815583</v>
      </c>
      <c r="O264" s="99">
        <v>7.4122283849241848</v>
      </c>
      <c r="P264" s="99">
        <v>7.5331294446546551</v>
      </c>
      <c r="Q264" s="99">
        <v>7.6593657946823805</v>
      </c>
      <c r="R264" s="99">
        <v>7.8703670538887405</v>
      </c>
      <c r="S264" s="99">
        <v>8.1009418875567185</v>
      </c>
      <c r="T264" s="99">
        <v>6.8196244557935701</v>
      </c>
      <c r="U264" s="99">
        <v>8.1253027320553954</v>
      </c>
      <c r="V264" s="99">
        <v>8.5110140560779239</v>
      </c>
      <c r="W264" s="99">
        <v>8.6972525027760348</v>
      </c>
      <c r="DA264" s="63" t="s">
        <v>2985</v>
      </c>
    </row>
    <row r="265" spans="1:105" ht="12" customHeight="1" x14ac:dyDescent="0.25">
      <c r="A265" s="121" t="s">
        <v>54</v>
      </c>
      <c r="B265" s="123">
        <v>4.967583307592264</v>
      </c>
      <c r="C265" s="123">
        <v>4.7733777622246505</v>
      </c>
      <c r="D265" s="123">
        <v>4.8453166914355847</v>
      </c>
      <c r="E265" s="123">
        <v>7.7338457919912127</v>
      </c>
      <c r="F265" s="123">
        <v>7.5079407794198278</v>
      </c>
      <c r="G265" s="123">
        <v>7.0407189490517732</v>
      </c>
      <c r="H265" s="123">
        <v>7.373895788370227</v>
      </c>
      <c r="I265" s="123">
        <v>7.3821667208325454</v>
      </c>
      <c r="J265" s="123">
        <v>7.5672871569063416</v>
      </c>
      <c r="K265" s="123">
        <v>7.8056716581730976</v>
      </c>
      <c r="L265" s="123">
        <v>8.1431551483394777</v>
      </c>
      <c r="M265" s="123">
        <v>7.690089991195471</v>
      </c>
      <c r="N265" s="123">
        <v>7.6566113503902757</v>
      </c>
      <c r="O265" s="123">
        <v>7.6949156505638969</v>
      </c>
      <c r="P265" s="123">
        <v>7.2736039649829776</v>
      </c>
      <c r="Q265" s="123">
        <v>7.163774578644027</v>
      </c>
      <c r="R265" s="123">
        <v>7.5097468786543073</v>
      </c>
      <c r="S265" s="123">
        <v>7.8203835312040102</v>
      </c>
      <c r="T265" s="123">
        <v>7.0183900225523113</v>
      </c>
      <c r="U265" s="123">
        <v>7.7353522275045545</v>
      </c>
      <c r="V265" s="123">
        <v>7.5395834355149045</v>
      </c>
      <c r="W265" s="123">
        <v>8.2041407341578854</v>
      </c>
      <c r="DA265" s="130" t="s">
        <v>2986</v>
      </c>
    </row>
    <row r="266" spans="1:105" ht="12" customHeight="1" x14ac:dyDescent="0.25">
      <c r="A266" s="97" t="s">
        <v>175</v>
      </c>
      <c r="B266" s="99">
        <v>4.9669418735417459</v>
      </c>
      <c r="C266" s="99">
        <v>4.8044318395243497</v>
      </c>
      <c r="D266" s="99">
        <v>4.9412935368593294</v>
      </c>
      <c r="E266" s="99">
        <v>7.6364142206803889</v>
      </c>
      <c r="F266" s="99">
        <v>7.4559137649182023</v>
      </c>
      <c r="G266" s="99">
        <v>7.0725097530473011</v>
      </c>
      <c r="H266" s="99">
        <v>7.3518128413305508</v>
      </c>
      <c r="I266" s="99">
        <v>7.400056755191958</v>
      </c>
      <c r="J266" s="99">
        <v>7.5701104589936863</v>
      </c>
      <c r="K266" s="99">
        <v>7.8183976413246929</v>
      </c>
      <c r="L266" s="99">
        <v>8.1230953672525068</v>
      </c>
      <c r="M266" s="99">
        <v>7.683742398652246</v>
      </c>
      <c r="N266" s="99">
        <v>7.6587623485181888</v>
      </c>
      <c r="O266" s="99">
        <v>7.6885893185232561</v>
      </c>
      <c r="P266" s="99">
        <v>7.2732719306487352</v>
      </c>
      <c r="Q266" s="99">
        <v>7.1580864663164077</v>
      </c>
      <c r="R266" s="99">
        <v>7.5127882281632541</v>
      </c>
      <c r="S266" s="99">
        <v>7.8318483742049096</v>
      </c>
      <c r="T266" s="99">
        <v>6.9832381841426381</v>
      </c>
      <c r="U266" s="99">
        <v>7.7377734306360555</v>
      </c>
      <c r="V266" s="99">
        <v>7.5283192988180296</v>
      </c>
      <c r="W266" s="99">
        <v>8.2406037959304488</v>
      </c>
      <c r="DA266" s="63" t="s">
        <v>2987</v>
      </c>
    </row>
    <row r="267" spans="1:105" ht="12" customHeight="1" x14ac:dyDescent="0.25">
      <c r="A267" s="109" t="s">
        <v>120</v>
      </c>
      <c r="B267" s="110">
        <v>4.9768249930520572</v>
      </c>
      <c r="C267" s="110">
        <v>4.3224673267271099</v>
      </c>
      <c r="D267" s="110">
        <v>3.4156554719111698</v>
      </c>
      <c r="E267" s="110">
        <v>9.2400663003347354</v>
      </c>
      <c r="F267" s="110">
        <v>8.3686603974235769</v>
      </c>
      <c r="G267" s="110">
        <v>6.4752687750109699</v>
      </c>
      <c r="H267" s="110">
        <v>7.7725524305376998</v>
      </c>
      <c r="I267" s="110">
        <v>7.0673110904110015</v>
      </c>
      <c r="J267" s="110">
        <v>7.5189913446729157</v>
      </c>
      <c r="K267" s="110">
        <v>7.5903502537007723</v>
      </c>
      <c r="L267" s="110">
        <v>8.4865620655537235</v>
      </c>
      <c r="M267" s="110">
        <v>7.7986346731063172</v>
      </c>
      <c r="N267" s="110">
        <v>7.6194351849739101</v>
      </c>
      <c r="O267" s="110">
        <v>7.8051598013100314</v>
      </c>
      <c r="P267" s="110">
        <v>7.2793700137454564</v>
      </c>
      <c r="Q267" s="110">
        <v>7.2635422149671944</v>
      </c>
      <c r="R267" s="110">
        <v>7.4562905390424241</v>
      </c>
      <c r="S267" s="110">
        <v>7.6199752899883419</v>
      </c>
      <c r="T267" s="110">
        <v>7.6350524154311179</v>
      </c>
      <c r="U267" s="110">
        <v>7.6930578146474087</v>
      </c>
      <c r="V267" s="110">
        <v>7.7453451934959254</v>
      </c>
      <c r="W267" s="110">
        <v>7.6771324034468114</v>
      </c>
      <c r="DA267" s="60" t="s">
        <v>2988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44.356724751425283</v>
      </c>
      <c r="C269" s="118">
        <f t="shared" si="122"/>
        <v>47.607367820471055</v>
      </c>
      <c r="D269" s="118">
        <f t="shared" si="122"/>
        <v>45.762322061719594</v>
      </c>
      <c r="E269" s="118">
        <f t="shared" si="122"/>
        <v>45.759343109500406</v>
      </c>
      <c r="F269" s="118">
        <f t="shared" si="122"/>
        <v>44.744946568049841</v>
      </c>
      <c r="G269" s="118">
        <f t="shared" si="122"/>
        <v>46.758688261985178</v>
      </c>
      <c r="H269" s="118">
        <f t="shared" si="122"/>
        <v>47.620221937649383</v>
      </c>
      <c r="I269" s="118">
        <f t="shared" si="122"/>
        <v>45.066986263112021</v>
      </c>
      <c r="J269" s="118">
        <f t="shared" si="122"/>
        <v>44.633938056793205</v>
      </c>
      <c r="K269" s="118">
        <f t="shared" si="122"/>
        <v>45.413470622433337</v>
      </c>
      <c r="L269" s="118">
        <f t="shared" si="122"/>
        <v>49.517894749916728</v>
      </c>
      <c r="M269" s="118">
        <f t="shared" si="122"/>
        <v>44.293831171186483</v>
      </c>
      <c r="N269" s="118">
        <f t="shared" si="122"/>
        <v>45.111891785276825</v>
      </c>
      <c r="O269" s="118">
        <f t="shared" si="122"/>
        <v>44.504876036225937</v>
      </c>
      <c r="P269" s="118">
        <f t="shared" si="122"/>
        <v>40.082831746520014</v>
      </c>
      <c r="Q269" s="118">
        <f t="shared" si="122"/>
        <v>39.251109932369758</v>
      </c>
      <c r="R269" s="118">
        <f t="shared" ref="R269:V269" si="123">R270+R273+R275+R284</f>
        <v>42.256495119948127</v>
      </c>
      <c r="S269" s="118">
        <f t="shared" si="123"/>
        <v>43.598865088117854</v>
      </c>
      <c r="T269" s="118">
        <f t="shared" si="123"/>
        <v>42.350136680771314</v>
      </c>
      <c r="U269" s="118">
        <f t="shared" si="123"/>
        <v>42.096720729157362</v>
      </c>
      <c r="V269" s="118">
        <f t="shared" si="123"/>
        <v>41.683938136931744</v>
      </c>
      <c r="W269" s="118">
        <f t="shared" ref="W269" si="124">W270+W273+W275+W284</f>
        <v>47.377133108066367</v>
      </c>
      <c r="DA269" s="129" t="s">
        <v>3139</v>
      </c>
    </row>
    <row r="270" spans="1:105" ht="12" customHeight="1" x14ac:dyDescent="0.25">
      <c r="A270" s="121" t="s">
        <v>57</v>
      </c>
      <c r="B270" s="123">
        <f t="shared" ref="B270:Q270" si="125">SUM(B271:B272)</f>
        <v>38.934770292543618</v>
      </c>
      <c r="C270" s="123">
        <f t="shared" si="125"/>
        <v>42.319698094916468</v>
      </c>
      <c r="D270" s="123">
        <f t="shared" si="125"/>
        <v>40.449264699132122</v>
      </c>
      <c r="E270" s="123">
        <f t="shared" si="125"/>
        <v>39.035336347362104</v>
      </c>
      <c r="F270" s="123">
        <f t="shared" si="125"/>
        <v>38.00272070515819</v>
      </c>
      <c r="G270" s="123">
        <f t="shared" si="125"/>
        <v>40.161064369404485</v>
      </c>
      <c r="H270" s="123">
        <f t="shared" si="125"/>
        <v>40.918114316701477</v>
      </c>
      <c r="I270" s="123">
        <f t="shared" si="125"/>
        <v>38.352775646243039</v>
      </c>
      <c r="J270" s="123">
        <f t="shared" si="125"/>
        <v>37.8482541475163</v>
      </c>
      <c r="K270" s="123">
        <f t="shared" si="125"/>
        <v>38.415442941983102</v>
      </c>
      <c r="L270" s="123">
        <f t="shared" si="125"/>
        <v>42.440959968814624</v>
      </c>
      <c r="M270" s="123">
        <f t="shared" si="125"/>
        <v>37.34678222303716</v>
      </c>
      <c r="N270" s="123">
        <f t="shared" si="125"/>
        <v>38.192190805776619</v>
      </c>
      <c r="O270" s="123">
        <f t="shared" si="125"/>
        <v>37.482009649450447</v>
      </c>
      <c r="P270" s="123">
        <f t="shared" si="125"/>
        <v>33.269554952156497</v>
      </c>
      <c r="Q270" s="123">
        <f t="shared" si="125"/>
        <v>32.536759181375793</v>
      </c>
      <c r="R270" s="123">
        <f t="shared" ref="R270:V270" si="126">SUM(R271:R272)</f>
        <v>35.343282175998851</v>
      </c>
      <c r="S270" s="123">
        <f t="shared" si="126"/>
        <v>36.479655827125747</v>
      </c>
      <c r="T270" s="123">
        <f t="shared" si="126"/>
        <v>35.817363268025495</v>
      </c>
      <c r="U270" s="123">
        <f t="shared" si="126"/>
        <v>35.320422506494161</v>
      </c>
      <c r="V270" s="123">
        <f t="shared" si="126"/>
        <v>35.08028216895346</v>
      </c>
      <c r="W270" s="123">
        <f t="shared" ref="W270" si="127">SUM(W271:W272)</f>
        <v>40.102532156291645</v>
      </c>
      <c r="DA270" s="130" t="s">
        <v>3140</v>
      </c>
    </row>
    <row r="271" spans="1:105" ht="12" customHeight="1" x14ac:dyDescent="0.25">
      <c r="A271" s="97" t="s">
        <v>217</v>
      </c>
      <c r="B271" s="99">
        <v>38.934770292543618</v>
      </c>
      <c r="C271" s="99">
        <v>42.319698094916468</v>
      </c>
      <c r="D271" s="99">
        <v>40.449264699132122</v>
      </c>
      <c r="E271" s="99">
        <v>39.035336347362104</v>
      </c>
      <c r="F271" s="99">
        <v>38.00272070515819</v>
      </c>
      <c r="G271" s="99">
        <v>40.161064369404485</v>
      </c>
      <c r="H271" s="99">
        <v>40.918114316701477</v>
      </c>
      <c r="I271" s="99">
        <v>38.352775646243039</v>
      </c>
      <c r="J271" s="99">
        <v>37.8482541475163</v>
      </c>
      <c r="K271" s="99">
        <v>38.415442941983102</v>
      </c>
      <c r="L271" s="99">
        <v>42.440959968814624</v>
      </c>
      <c r="M271" s="99">
        <v>37.34678222303716</v>
      </c>
      <c r="N271" s="99">
        <v>38.192190805776619</v>
      </c>
      <c r="O271" s="99">
        <v>37.482009649450447</v>
      </c>
      <c r="P271" s="99">
        <v>33.269554952156497</v>
      </c>
      <c r="Q271" s="99">
        <v>32.536759181375793</v>
      </c>
      <c r="R271" s="99">
        <v>35.343282175998851</v>
      </c>
      <c r="S271" s="99">
        <v>36.479655827125747</v>
      </c>
      <c r="T271" s="99">
        <v>35.817363268025495</v>
      </c>
      <c r="U271" s="99">
        <v>35.320422506494161</v>
      </c>
      <c r="V271" s="99">
        <v>35.08028216895346</v>
      </c>
      <c r="W271" s="99">
        <v>40.102532156291645</v>
      </c>
      <c r="DA271" s="63" t="s">
        <v>3141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3142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3143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3144</v>
      </c>
    </row>
    <row r="275" spans="1:105" ht="12" customHeight="1" x14ac:dyDescent="0.25">
      <c r="A275" s="121" t="s">
        <v>55</v>
      </c>
      <c r="B275" s="123">
        <v>3.8079818470461722</v>
      </c>
      <c r="C275" s="123">
        <v>3.7281105380966801</v>
      </c>
      <c r="D275" s="123">
        <v>3.7095936333025858</v>
      </c>
      <c r="E275" s="123">
        <v>4.2461447300109958</v>
      </c>
      <c r="F275" s="123">
        <v>4.3197204936806211</v>
      </c>
      <c r="G275" s="123">
        <v>4.2972429292127075</v>
      </c>
      <c r="H275" s="123">
        <v>4.3164581112637155</v>
      </c>
      <c r="I275" s="123">
        <v>4.3201104907591157</v>
      </c>
      <c r="J275" s="123">
        <v>4.3424899780213009</v>
      </c>
      <c r="K275" s="123">
        <v>4.4794728103428207</v>
      </c>
      <c r="L275" s="123">
        <v>4.4621364419222092</v>
      </c>
      <c r="M275" s="123">
        <v>4.4772901308965283</v>
      </c>
      <c r="N275" s="123">
        <v>4.4594324444402194</v>
      </c>
      <c r="O275" s="123">
        <v>4.55417671904309</v>
      </c>
      <c r="P275" s="123">
        <v>4.4792686001810917</v>
      </c>
      <c r="Q275" s="123">
        <v>4.4166371438108225</v>
      </c>
      <c r="R275" s="123">
        <v>4.503370386593037</v>
      </c>
      <c r="S275" s="123">
        <v>4.6125301224340101</v>
      </c>
      <c r="T275" s="123">
        <v>4.3042731358105746</v>
      </c>
      <c r="U275" s="123">
        <v>4.3192403773427461</v>
      </c>
      <c r="V275" s="123">
        <v>4.2225525174019767</v>
      </c>
      <c r="W275" s="123">
        <v>4.7183719720075166</v>
      </c>
      <c r="DA275" s="130" t="s">
        <v>3145</v>
      </c>
    </row>
    <row r="276" spans="1:105" ht="12" customHeight="1" x14ac:dyDescent="0.25">
      <c r="A276" s="97" t="s">
        <v>134</v>
      </c>
      <c r="B276" s="99">
        <v>3.9467371462015834</v>
      </c>
      <c r="C276" s="99">
        <v>3.8630369474808854</v>
      </c>
      <c r="D276" s="99">
        <v>3.8321151768944972</v>
      </c>
      <c r="E276" s="99">
        <v>4.3828635685895136</v>
      </c>
      <c r="F276" s="99">
        <v>4.4504123244941383</v>
      </c>
      <c r="G276" s="99">
        <v>4.4225572226679928</v>
      </c>
      <c r="H276" s="99">
        <v>4.4413843572771006</v>
      </c>
      <c r="I276" s="99">
        <v>4.4455430730438472</v>
      </c>
      <c r="J276" s="99">
        <v>4.4689484276259073</v>
      </c>
      <c r="K276" s="99">
        <v>4.613313963265786</v>
      </c>
      <c r="L276" s="99">
        <v>4.59594920719434</v>
      </c>
      <c r="M276" s="99">
        <v>4.6127520364573531</v>
      </c>
      <c r="N276" s="99">
        <v>4.5954597684521161</v>
      </c>
      <c r="O276" s="99">
        <v>4.6964603533526681</v>
      </c>
      <c r="P276" s="99">
        <v>4.6223527229422094</v>
      </c>
      <c r="Q276" s="99">
        <v>4.5600084053008789</v>
      </c>
      <c r="R276" s="99">
        <v>4.6527612922917765</v>
      </c>
      <c r="S276" s="99">
        <v>4.7668956507922644</v>
      </c>
      <c r="T276" s="99">
        <v>4.4465715248144075</v>
      </c>
      <c r="U276" s="99">
        <v>4.4689029936857549</v>
      </c>
      <c r="V276" s="99">
        <v>4.3724951518637125</v>
      </c>
      <c r="W276" s="99">
        <v>4.8945870947166235</v>
      </c>
      <c r="DA276" s="63" t="s">
        <v>3146</v>
      </c>
    </row>
    <row r="277" spans="1:105" ht="12" customHeight="1" x14ac:dyDescent="0.25">
      <c r="A277" s="97" t="s">
        <v>133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2.0607679424466769</v>
      </c>
      <c r="L277" s="99">
        <v>2.1831672157249287</v>
      </c>
      <c r="M277" s="99">
        <v>2.1509196153715471</v>
      </c>
      <c r="N277" s="99">
        <v>2.1081439666373973</v>
      </c>
      <c r="O277" s="99">
        <v>2.1794813337496151</v>
      </c>
      <c r="P277" s="99">
        <v>2.0539978742807268</v>
      </c>
      <c r="Q277" s="99">
        <v>2.0306831637701128</v>
      </c>
      <c r="R277" s="99">
        <v>2.0452980631161291</v>
      </c>
      <c r="S277" s="99">
        <v>2.0878807597411324</v>
      </c>
      <c r="T277" s="99">
        <v>2.2741254047658299</v>
      </c>
      <c r="U277" s="99">
        <v>2.0908027682047612</v>
      </c>
      <c r="V277" s="99">
        <v>2.0333541553144325</v>
      </c>
      <c r="W277" s="99">
        <v>2.2395832459986642</v>
      </c>
      <c r="DA277" s="63" t="s">
        <v>3147</v>
      </c>
    </row>
    <row r="278" spans="1:105" ht="12" customHeight="1" x14ac:dyDescent="0.25">
      <c r="A278" s="100" t="s">
        <v>217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2.0607679424466769</v>
      </c>
      <c r="L278" s="102">
        <v>2.1831672157249287</v>
      </c>
      <c r="M278" s="102">
        <v>2.1509196153715471</v>
      </c>
      <c r="N278" s="102">
        <v>2.1081439666373973</v>
      </c>
      <c r="O278" s="102">
        <v>2.1794813337496151</v>
      </c>
      <c r="P278" s="102">
        <v>2.0539978742807268</v>
      </c>
      <c r="Q278" s="102">
        <v>2.0306831637701128</v>
      </c>
      <c r="R278" s="102">
        <v>2.0452980631161291</v>
      </c>
      <c r="S278" s="102">
        <v>2.0878807597411324</v>
      </c>
      <c r="T278" s="102">
        <v>2.2741254047658299</v>
      </c>
      <c r="U278" s="102">
        <v>2.0908027682047612</v>
      </c>
      <c r="V278" s="102">
        <v>2.0333541553144325</v>
      </c>
      <c r="W278" s="102">
        <v>2.2395832459986642</v>
      </c>
      <c r="DA278" s="131" t="s">
        <v>3148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3149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3150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3151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3152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3153</v>
      </c>
    </row>
    <row r="284" spans="1:105" ht="12" customHeight="1" x14ac:dyDescent="0.25">
      <c r="A284" s="121" t="s">
        <v>54</v>
      </c>
      <c r="B284" s="123">
        <v>1.6139726118354942</v>
      </c>
      <c r="C284" s="123">
        <v>1.5595591874579104</v>
      </c>
      <c r="D284" s="123">
        <v>1.6034637292848795</v>
      </c>
      <c r="E284" s="123">
        <v>2.4778620321273053</v>
      </c>
      <c r="F284" s="123">
        <v>2.4225053692110299</v>
      </c>
      <c r="G284" s="123">
        <v>2.3003809633679859</v>
      </c>
      <c r="H284" s="123">
        <v>2.3856495096841934</v>
      </c>
      <c r="I284" s="123">
        <v>2.3941001261098709</v>
      </c>
      <c r="J284" s="123">
        <v>2.4431939312556046</v>
      </c>
      <c r="K284" s="123">
        <v>2.5185548701074141</v>
      </c>
      <c r="L284" s="123">
        <v>2.6147983391798917</v>
      </c>
      <c r="M284" s="123">
        <v>2.4697588172527989</v>
      </c>
      <c r="N284" s="123">
        <v>2.4602685350599898</v>
      </c>
      <c r="O284" s="123">
        <v>2.4686896677323977</v>
      </c>
      <c r="P284" s="123">
        <v>2.3340081941824233</v>
      </c>
      <c r="Q284" s="123">
        <v>2.2977136071831401</v>
      </c>
      <c r="R284" s="123">
        <v>2.4098425573562414</v>
      </c>
      <c r="S284" s="123">
        <v>2.5066791385580953</v>
      </c>
      <c r="T284" s="123">
        <v>2.2285002769352431</v>
      </c>
      <c r="U284" s="123">
        <v>2.4570578453204583</v>
      </c>
      <c r="V284" s="123">
        <v>2.3811034505763029</v>
      </c>
      <c r="W284" s="123">
        <v>2.5562289797672029</v>
      </c>
      <c r="DA284" s="130" t="s">
        <v>3154</v>
      </c>
    </row>
    <row r="285" spans="1:105" ht="12" customHeight="1" x14ac:dyDescent="0.25">
      <c r="A285" s="97" t="s">
        <v>175</v>
      </c>
      <c r="B285" s="99">
        <v>1.7259929780705829</v>
      </c>
      <c r="C285" s="99">
        <v>1.6669655984613141</v>
      </c>
      <c r="D285" s="99">
        <v>1.7111083855058458</v>
      </c>
      <c r="E285" s="99">
        <v>2.6381453305847784</v>
      </c>
      <c r="F285" s="99">
        <v>2.5689360062476529</v>
      </c>
      <c r="G285" s="99">
        <v>2.4297132435207534</v>
      </c>
      <c r="H285" s="99">
        <v>2.5177987484154376</v>
      </c>
      <c r="I285" s="99">
        <v>2.5301324195728698</v>
      </c>
      <c r="J285" s="99">
        <v>2.5860194518734949</v>
      </c>
      <c r="K285" s="99">
        <v>2.6674071726544133</v>
      </c>
      <c r="L285" s="99">
        <v>2.7675392411279969</v>
      </c>
      <c r="M285" s="99">
        <v>2.6141880271963731</v>
      </c>
      <c r="N285" s="99">
        <v>2.6026186928508288</v>
      </c>
      <c r="O285" s="99">
        <v>2.6103547849987168</v>
      </c>
      <c r="P285" s="99">
        <v>2.4684106053992689</v>
      </c>
      <c r="Q285" s="99">
        <v>2.4287145367032306</v>
      </c>
      <c r="R285" s="99">
        <v>2.5469483437170206</v>
      </c>
      <c r="S285" s="99">
        <v>2.6500798420564786</v>
      </c>
      <c r="T285" s="99">
        <v>2.3555323167277766</v>
      </c>
      <c r="U285" s="99">
        <v>2.5977155763891089</v>
      </c>
      <c r="V285" s="99">
        <v>2.5114535944507823</v>
      </c>
      <c r="W285" s="99">
        <v>2.733091336133191</v>
      </c>
      <c r="DA285" s="63" t="s">
        <v>3155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3156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55.725766119179447</v>
      </c>
      <c r="D290" s="117">
        <f t="shared" si="129"/>
        <v>65.54211636767343</v>
      </c>
      <c r="E290" s="117">
        <f t="shared" si="129"/>
        <v>80.583719729527118</v>
      </c>
      <c r="F290" s="117">
        <f t="shared" si="129"/>
        <v>86.016713005094431</v>
      </c>
      <c r="G290" s="117">
        <f t="shared" si="129"/>
        <v>99.734404335603372</v>
      </c>
      <c r="H290" s="117">
        <f t="shared" si="129"/>
        <v>75.531108898732342</v>
      </c>
      <c r="I290" s="117">
        <f t="shared" si="129"/>
        <v>73.968404379328021</v>
      </c>
      <c r="J290" s="117">
        <f t="shared" si="129"/>
        <v>62.603233831271609</v>
      </c>
      <c r="K290" s="117">
        <f t="shared" si="129"/>
        <v>70.298448084141725</v>
      </c>
      <c r="L290" s="117">
        <f t="shared" si="129"/>
        <v>74.332995811904979</v>
      </c>
      <c r="M290" s="117">
        <f t="shared" si="129"/>
        <v>74.69756871961647</v>
      </c>
      <c r="N290" s="117">
        <f t="shared" si="129"/>
        <v>92.975283102796851</v>
      </c>
      <c r="O290" s="117">
        <f t="shared" si="129"/>
        <v>76.760287742065245</v>
      </c>
      <c r="P290" s="117">
        <f t="shared" si="129"/>
        <v>76.009007253149846</v>
      </c>
      <c r="Q290" s="117">
        <f t="shared" si="129"/>
        <v>73.697606780380056</v>
      </c>
      <c r="R290" s="117">
        <f t="shared" ref="R290:V290" si="130">R291+R294+R296+R305</f>
        <v>70.478464801350739</v>
      </c>
      <c r="S290" s="117">
        <f t="shared" si="130"/>
        <v>61.112761023455462</v>
      </c>
      <c r="T290" s="117">
        <f t="shared" si="130"/>
        <v>59.531165308040464</v>
      </c>
      <c r="U290" s="117">
        <f t="shared" si="130"/>
        <v>74.756058624175324</v>
      </c>
      <c r="V290" s="117">
        <f t="shared" si="130"/>
        <v>100.53017541353888</v>
      </c>
      <c r="W290" s="117">
        <f t="shared" ref="W290" si="131">W291+W294+W296+W305</f>
        <v>107.36984321709447</v>
      </c>
      <c r="DA290" s="129" t="s">
        <v>3307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49.006501412169719</v>
      </c>
      <c r="D291" s="122">
        <f t="shared" si="132"/>
        <v>57.246694345389322</v>
      </c>
      <c r="E291" s="122">
        <f t="shared" si="132"/>
        <v>67.218321202257826</v>
      </c>
      <c r="F291" s="122">
        <f t="shared" si="132"/>
        <v>71.40698285383273</v>
      </c>
      <c r="G291" s="122">
        <f t="shared" si="132"/>
        <v>83.975758735351008</v>
      </c>
      <c r="H291" s="122">
        <f t="shared" si="132"/>
        <v>63.514798067630217</v>
      </c>
      <c r="I291" s="122">
        <f t="shared" si="132"/>
        <v>61.46187932921611</v>
      </c>
      <c r="J291" s="122">
        <f t="shared" si="132"/>
        <v>51.664175074696253</v>
      </c>
      <c r="K291" s="122">
        <f t="shared" si="132"/>
        <v>57.794465084406951</v>
      </c>
      <c r="L291" s="122">
        <f t="shared" si="132"/>
        <v>61.846482926270077</v>
      </c>
      <c r="M291" s="122">
        <f t="shared" si="132"/>
        <v>60.885670429089515</v>
      </c>
      <c r="N291" s="122">
        <f t="shared" si="132"/>
        <v>76.009036659096893</v>
      </c>
      <c r="O291" s="122">
        <f t="shared" si="132"/>
        <v>62.21501409901142</v>
      </c>
      <c r="P291" s="122">
        <f t="shared" si="132"/>
        <v>60.246792176461774</v>
      </c>
      <c r="Q291" s="122">
        <f t="shared" si="132"/>
        <v>57.800160984513184</v>
      </c>
      <c r="R291" s="122">
        <f t="shared" ref="R291:V291" si="133">SUM(R292:R293)</f>
        <v>55.518631583514839</v>
      </c>
      <c r="S291" s="122">
        <f t="shared" si="133"/>
        <v>47.788980028516171</v>
      </c>
      <c r="T291" s="122">
        <f t="shared" si="133"/>
        <v>46.813336180670333</v>
      </c>
      <c r="U291" s="122">
        <f t="shared" si="133"/>
        <v>57.41552294859089</v>
      </c>
      <c r="V291" s="122">
        <f t="shared" si="133"/>
        <v>76.481239295366407</v>
      </c>
      <c r="W291" s="122">
        <f t="shared" ref="W291" si="134">SUM(W292:W293)</f>
        <v>80.389711599890305</v>
      </c>
      <c r="DA291" s="130" t="s">
        <v>3308</v>
      </c>
    </row>
    <row r="292" spans="1:105" ht="12" customHeight="1" x14ac:dyDescent="0.25">
      <c r="A292" s="97" t="s">
        <v>217</v>
      </c>
      <c r="B292" s="98"/>
      <c r="C292" s="98">
        <v>48.436378006495161</v>
      </c>
      <c r="D292" s="98">
        <v>56.576976319814044</v>
      </c>
      <c r="E292" s="98">
        <v>66.420139140400522</v>
      </c>
      <c r="F292" s="98">
        <v>70.560540432744219</v>
      </c>
      <c r="G292" s="98">
        <v>82.980575871329052</v>
      </c>
      <c r="H292" s="98">
        <v>62.754052037368723</v>
      </c>
      <c r="I292" s="98">
        <v>60.734380016238255</v>
      </c>
      <c r="J292" s="98">
        <v>51.04995050049753</v>
      </c>
      <c r="K292" s="98">
        <v>57.10688733341798</v>
      </c>
      <c r="L292" s="98">
        <v>61.098042890882738</v>
      </c>
      <c r="M292" s="98">
        <v>60.153632574911313</v>
      </c>
      <c r="N292" s="98">
        <v>75.082318464660432</v>
      </c>
      <c r="O292" s="98">
        <v>61.448150105350905</v>
      </c>
      <c r="P292" s="98">
        <v>59.506649294373794</v>
      </c>
      <c r="Q292" s="98">
        <v>57.08500416319481</v>
      </c>
      <c r="R292" s="98">
        <v>54.825918920281225</v>
      </c>
      <c r="S292" s="98">
        <v>47.191890811912231</v>
      </c>
      <c r="T292" s="98">
        <v>46.214831495710115</v>
      </c>
      <c r="U292" s="98">
        <v>56.6917502450613</v>
      </c>
      <c r="V292" s="98">
        <v>75.51273236514082</v>
      </c>
      <c r="W292" s="98">
        <v>79.391218597459883</v>
      </c>
      <c r="DA292" s="63" t="s">
        <v>3309</v>
      </c>
    </row>
    <row r="293" spans="1:105" ht="12" customHeight="1" x14ac:dyDescent="0.25">
      <c r="A293" s="97" t="s">
        <v>53</v>
      </c>
      <c r="B293" s="98"/>
      <c r="C293" s="98">
        <v>0.57012340567455755</v>
      </c>
      <c r="D293" s="98">
        <v>0.66971802557527504</v>
      </c>
      <c r="E293" s="98">
        <v>0.79818206185730112</v>
      </c>
      <c r="F293" s="98">
        <v>0.84644242108851742</v>
      </c>
      <c r="G293" s="98">
        <v>0.99518286402195799</v>
      </c>
      <c r="H293" s="98">
        <v>0.76074603026149112</v>
      </c>
      <c r="I293" s="98">
        <v>0.72749931297785775</v>
      </c>
      <c r="J293" s="98">
        <v>0.61422457419872223</v>
      </c>
      <c r="K293" s="98">
        <v>0.68757775098897334</v>
      </c>
      <c r="L293" s="98">
        <v>0.74844003538733728</v>
      </c>
      <c r="M293" s="98">
        <v>0.73203785417819955</v>
      </c>
      <c r="N293" s="98">
        <v>0.92671819443645875</v>
      </c>
      <c r="O293" s="98">
        <v>0.76686399366051361</v>
      </c>
      <c r="P293" s="98">
        <v>0.7401428820879804</v>
      </c>
      <c r="Q293" s="98">
        <v>0.71515682131837077</v>
      </c>
      <c r="R293" s="98">
        <v>0.69271266323361325</v>
      </c>
      <c r="S293" s="98">
        <v>0.59708921660393743</v>
      </c>
      <c r="T293" s="98">
        <v>0.59850468496022025</v>
      </c>
      <c r="U293" s="98">
        <v>0.72377270352958822</v>
      </c>
      <c r="V293" s="98">
        <v>0.96850693022558654</v>
      </c>
      <c r="W293" s="98">
        <v>0.99849300243042893</v>
      </c>
      <c r="DA293" s="63" t="s">
        <v>3310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1.0084401296528314E-4</v>
      </c>
      <c r="D294" s="122">
        <f t="shared" si="135"/>
        <v>2.3838301961814619E-4</v>
      </c>
      <c r="E294" s="122">
        <f t="shared" si="135"/>
        <v>1.0111180778814405E-3</v>
      </c>
      <c r="F294" s="122">
        <f t="shared" si="135"/>
        <v>2.611908558356294E-3</v>
      </c>
      <c r="G294" s="122">
        <f t="shared" si="135"/>
        <v>1.4674407148271358E-3</v>
      </c>
      <c r="H294" s="122">
        <f t="shared" si="135"/>
        <v>2.7231842005460403E-3</v>
      </c>
      <c r="I294" s="122">
        <f t="shared" si="135"/>
        <v>7.1070776390257922E-3</v>
      </c>
      <c r="J294" s="122">
        <f t="shared" si="135"/>
        <v>7.9021598854874878E-3</v>
      </c>
      <c r="K294" s="122">
        <f t="shared" si="135"/>
        <v>1.1402439758282621E-2</v>
      </c>
      <c r="L294" s="122">
        <f t="shared" si="135"/>
        <v>1.1040470041678208E-2</v>
      </c>
      <c r="M294" s="122">
        <f t="shared" si="135"/>
        <v>1.6372698892770467E-2</v>
      </c>
      <c r="N294" s="122">
        <f t="shared" si="135"/>
        <v>1.9863054377171809E-2</v>
      </c>
      <c r="O294" s="122">
        <f t="shared" si="135"/>
        <v>2.9540354598086647E-2</v>
      </c>
      <c r="P294" s="122">
        <f t="shared" si="135"/>
        <v>4.441204128291585E-2</v>
      </c>
      <c r="Q294" s="122">
        <f t="shared" si="135"/>
        <v>0.10549583730765465</v>
      </c>
      <c r="R294" s="122">
        <f t="shared" si="135"/>
        <v>7.0127136259198392E-2</v>
      </c>
      <c r="S294" s="122">
        <f t="shared" si="135"/>
        <v>5.042810818299269E-2</v>
      </c>
      <c r="T294" s="122">
        <f t="shared" si="135"/>
        <v>5.8273831476926677E-2</v>
      </c>
      <c r="U294" s="122">
        <f t="shared" si="135"/>
        <v>7.7145075033624042E-2</v>
      </c>
      <c r="V294" s="122">
        <f t="shared" si="135"/>
        <v>6.8883759835406011E-2</v>
      </c>
      <c r="W294" s="122">
        <f t="shared" si="135"/>
        <v>3.8553007984282538E-2</v>
      </c>
      <c r="DA294" s="130" t="s">
        <v>3311</v>
      </c>
    </row>
    <row r="295" spans="1:105" ht="12" customHeight="1" x14ac:dyDescent="0.25">
      <c r="A295" s="97" t="s">
        <v>53</v>
      </c>
      <c r="B295" s="98"/>
      <c r="C295" s="98">
        <v>1.0084401296528314E-4</v>
      </c>
      <c r="D295" s="98">
        <v>2.3838301961814619E-4</v>
      </c>
      <c r="E295" s="98">
        <v>1.0111180778814405E-3</v>
      </c>
      <c r="F295" s="98">
        <v>2.611908558356294E-3</v>
      </c>
      <c r="G295" s="98">
        <v>1.4674407148271358E-3</v>
      </c>
      <c r="H295" s="98">
        <v>2.7231842005460403E-3</v>
      </c>
      <c r="I295" s="98">
        <v>7.1070776390257922E-3</v>
      </c>
      <c r="J295" s="98">
        <v>7.9021598854874878E-3</v>
      </c>
      <c r="K295" s="98">
        <v>1.1402439758282621E-2</v>
      </c>
      <c r="L295" s="98">
        <v>1.1040470041678208E-2</v>
      </c>
      <c r="M295" s="98">
        <v>1.6372698892770467E-2</v>
      </c>
      <c r="N295" s="98">
        <v>1.9863054377171809E-2</v>
      </c>
      <c r="O295" s="98">
        <v>2.9540354598086647E-2</v>
      </c>
      <c r="P295" s="98">
        <v>4.441204128291585E-2</v>
      </c>
      <c r="Q295" s="98">
        <v>0.10549583730765465</v>
      </c>
      <c r="R295" s="98">
        <v>7.0127136259198392E-2</v>
      </c>
      <c r="S295" s="98">
        <v>5.042810818299269E-2</v>
      </c>
      <c r="T295" s="98">
        <v>5.8273831476926677E-2</v>
      </c>
      <c r="U295" s="98">
        <v>7.7145075033624042E-2</v>
      </c>
      <c r="V295" s="98">
        <v>6.8883759835406011E-2</v>
      </c>
      <c r="W295" s="98">
        <v>3.8553007984282538E-2</v>
      </c>
      <c r="DA295" s="63" t="s">
        <v>3312</v>
      </c>
    </row>
    <row r="296" spans="1:105" ht="12" customHeight="1" x14ac:dyDescent="0.25">
      <c r="A296" s="121" t="s">
        <v>55</v>
      </c>
      <c r="B296" s="122"/>
      <c r="C296" s="122">
        <v>4.6071153958813502</v>
      </c>
      <c r="D296" s="122">
        <v>5.6404098898258166</v>
      </c>
      <c r="E296" s="122">
        <v>8.0642179816466708</v>
      </c>
      <c r="F296" s="122">
        <v>8.9412580404284618</v>
      </c>
      <c r="G296" s="122">
        <v>9.8285867764981312</v>
      </c>
      <c r="H296" s="122">
        <v>7.4135236996662508</v>
      </c>
      <c r="I296" s="122">
        <v>7.6906470479055509</v>
      </c>
      <c r="J296" s="122">
        <v>6.6626714157452573</v>
      </c>
      <c r="K296" s="122">
        <v>7.603789054936863</v>
      </c>
      <c r="L296" s="122">
        <v>7.4757386048262253</v>
      </c>
      <c r="M296" s="122">
        <v>8.4534043625123054</v>
      </c>
      <c r="N296" s="122">
        <v>10.338482044908394</v>
      </c>
      <c r="O296" s="122">
        <v>8.8322785315931576</v>
      </c>
      <c r="P296" s="122">
        <v>9.590053449819127</v>
      </c>
      <c r="Q296" s="122">
        <v>9.5335405290397262</v>
      </c>
      <c r="R296" s="122">
        <v>8.8666084506550256</v>
      </c>
      <c r="S296" s="122">
        <v>7.8616084747006587</v>
      </c>
      <c r="T296" s="122">
        <v>7.619329563524551</v>
      </c>
      <c r="U296" s="122">
        <v>10.080213248637554</v>
      </c>
      <c r="V296" s="122">
        <v>14.11740622163253</v>
      </c>
      <c r="W296" s="122">
        <v>16.335463853563311</v>
      </c>
      <c r="DA296" s="130" t="s">
        <v>3313</v>
      </c>
    </row>
    <row r="297" spans="1:105" ht="12" customHeight="1" x14ac:dyDescent="0.25">
      <c r="A297" s="97" t="s">
        <v>134</v>
      </c>
      <c r="B297" s="98"/>
      <c r="C297" s="98">
        <v>4.3025070788605211</v>
      </c>
      <c r="D297" s="98">
        <v>5.5226003591419044</v>
      </c>
      <c r="E297" s="98">
        <v>7.5192729911295269</v>
      </c>
      <c r="F297" s="98">
        <v>8.5023125043273655</v>
      </c>
      <c r="G297" s="98">
        <v>9.374531588380318</v>
      </c>
      <c r="H297" s="98">
        <v>6.877102598816804</v>
      </c>
      <c r="I297" s="98">
        <v>7.370664390535806</v>
      </c>
      <c r="J297" s="98">
        <v>6.4558891555308904</v>
      </c>
      <c r="K297" s="98">
        <v>7.2183850463554737</v>
      </c>
      <c r="L297" s="98">
        <v>7.1390680827195059</v>
      </c>
      <c r="M297" s="98">
        <v>8.0386436174885159</v>
      </c>
      <c r="N297" s="98">
        <v>9.879194645684791</v>
      </c>
      <c r="O297" s="98">
        <v>8.3606390762727685</v>
      </c>
      <c r="P297" s="98">
        <v>8.643772834452788</v>
      </c>
      <c r="Q297" s="98">
        <v>8.8309220342032635</v>
      </c>
      <c r="R297" s="98">
        <v>8.2504113924026186</v>
      </c>
      <c r="S297" s="98">
        <v>7.3747605172234607</v>
      </c>
      <c r="T297" s="98">
        <v>7.1121617445501117</v>
      </c>
      <c r="U297" s="98">
        <v>9.354179132168861</v>
      </c>
      <c r="V297" s="98">
        <v>13.255667117752568</v>
      </c>
      <c r="W297" s="98">
        <v>15.214544283085935</v>
      </c>
      <c r="DA297" s="63" t="s">
        <v>3314</v>
      </c>
    </row>
    <row r="298" spans="1:105" ht="12" customHeight="1" x14ac:dyDescent="0.25">
      <c r="A298" s="97" t="s">
        <v>133</v>
      </c>
      <c r="B298" s="98"/>
      <c r="C298" s="98">
        <v>0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0</v>
      </c>
      <c r="J298" s="98">
        <v>0</v>
      </c>
      <c r="K298" s="98">
        <v>8.1357827210659178E-2</v>
      </c>
      <c r="L298" s="98">
        <v>8.7224381005238435E-3</v>
      </c>
      <c r="M298" s="98">
        <v>1.7042851387743724E-2</v>
      </c>
      <c r="N298" s="98">
        <v>2.0815272175048256E-2</v>
      </c>
      <c r="O298" s="98">
        <v>9.9611461527209066E-2</v>
      </c>
      <c r="P298" s="98">
        <v>0.22501091375480498</v>
      </c>
      <c r="Q298" s="98">
        <v>0.17182845991253637</v>
      </c>
      <c r="R298" s="98">
        <v>0.14655567320393897</v>
      </c>
      <c r="S298" s="98">
        <v>5.4771675241270718E-2</v>
      </c>
      <c r="T298" s="98">
        <v>0.14674421495278089</v>
      </c>
      <c r="U298" s="98">
        <v>0.15056318059455759</v>
      </c>
      <c r="V298" s="98">
        <v>0.22352591368014352</v>
      </c>
      <c r="W298" s="98">
        <v>0.42485904534671809</v>
      </c>
      <c r="DA298" s="63" t="s">
        <v>3315</v>
      </c>
    </row>
    <row r="299" spans="1:105" ht="12" customHeight="1" x14ac:dyDescent="0.25">
      <c r="A299" s="100" t="s">
        <v>217</v>
      </c>
      <c r="B299" s="101"/>
      <c r="C299" s="101">
        <v>0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0</v>
      </c>
      <c r="J299" s="101">
        <v>0</v>
      </c>
      <c r="K299" s="101">
        <v>4.9294319299944413E-2</v>
      </c>
      <c r="L299" s="101">
        <v>5.4329893915534954E-3</v>
      </c>
      <c r="M299" s="101">
        <v>1.0228664785859942E-2</v>
      </c>
      <c r="N299" s="101">
        <v>1.1993557471281134E-2</v>
      </c>
      <c r="O299" s="101">
        <v>5.770122541906423E-2</v>
      </c>
      <c r="P299" s="101">
        <v>0.12565347390018725</v>
      </c>
      <c r="Q299" s="101">
        <v>9.5300568975419941E-2</v>
      </c>
      <c r="R299" s="101">
        <v>7.9591174487820604E-2</v>
      </c>
      <c r="S299" s="101">
        <v>2.9000958881458445E-2</v>
      </c>
      <c r="T299" s="101">
        <v>8.852595768169684E-2</v>
      </c>
      <c r="U299" s="101">
        <v>8.253448405745871E-2</v>
      </c>
      <c r="V299" s="101">
        <v>0.11997863918605217</v>
      </c>
      <c r="W299" s="101">
        <v>0.22311111415050078</v>
      </c>
      <c r="DA299" s="131" t="s">
        <v>3316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0</v>
      </c>
      <c r="J300" s="104">
        <v>0</v>
      </c>
      <c r="K300" s="104">
        <v>3.2063507910714766E-2</v>
      </c>
      <c r="L300" s="104">
        <v>3.2894487089703485E-3</v>
      </c>
      <c r="M300" s="104">
        <v>6.8141866018837814E-3</v>
      </c>
      <c r="N300" s="104">
        <v>8.8217147037671223E-3</v>
      </c>
      <c r="O300" s="104">
        <v>4.1910236108144844E-2</v>
      </c>
      <c r="P300" s="104">
        <v>9.935743985461773E-2</v>
      </c>
      <c r="Q300" s="104">
        <v>7.6527890937116427E-2</v>
      </c>
      <c r="R300" s="104">
        <v>6.6964498716118356E-2</v>
      </c>
      <c r="S300" s="104">
        <v>2.5770716359812269E-2</v>
      </c>
      <c r="T300" s="104">
        <v>5.8218257271084053E-2</v>
      </c>
      <c r="U300" s="104">
        <v>6.8028696537098865E-2</v>
      </c>
      <c r="V300" s="104">
        <v>0.10354727449409135</v>
      </c>
      <c r="W300" s="104">
        <v>0.20174793119621731</v>
      </c>
      <c r="DA300" s="132" t="s">
        <v>3317</v>
      </c>
    </row>
    <row r="301" spans="1:105" ht="12" customHeight="1" x14ac:dyDescent="0.25">
      <c r="A301" s="106" t="s">
        <v>122</v>
      </c>
      <c r="B301" s="101"/>
      <c r="C301" s="101">
        <v>0.30460831702082913</v>
      </c>
      <c r="D301" s="101">
        <v>0.11780953068391238</v>
      </c>
      <c r="E301" s="101">
        <v>0.54494499051714473</v>
      </c>
      <c r="F301" s="101">
        <v>0.43894553610109616</v>
      </c>
      <c r="G301" s="101">
        <v>0.45405518811781398</v>
      </c>
      <c r="H301" s="101">
        <v>0.53642110084944705</v>
      </c>
      <c r="I301" s="101">
        <v>0.31998265736974518</v>
      </c>
      <c r="J301" s="101">
        <v>0.2067822602143666</v>
      </c>
      <c r="K301" s="101">
        <v>0.15130816371666059</v>
      </c>
      <c r="L301" s="101">
        <v>0.2952730044151945</v>
      </c>
      <c r="M301" s="101">
        <v>0.35789474971308516</v>
      </c>
      <c r="N301" s="101">
        <v>0.37584399472992841</v>
      </c>
      <c r="O301" s="101">
        <v>4.8213915566505755E-2</v>
      </c>
      <c r="P301" s="101">
        <v>9.4982849555957441E-2</v>
      </c>
      <c r="Q301" s="101">
        <v>0.10413046180948446</v>
      </c>
      <c r="R301" s="101">
        <v>0.17835760002487247</v>
      </c>
      <c r="S301" s="101">
        <v>0.27792838068443582</v>
      </c>
      <c r="T301" s="101">
        <v>0</v>
      </c>
      <c r="U301" s="101">
        <v>0.1123024913356606</v>
      </c>
      <c r="V301" s="101">
        <v>0</v>
      </c>
      <c r="W301" s="101">
        <v>7.9567562637497605E-2</v>
      </c>
      <c r="DA301" s="131" t="s">
        <v>3318</v>
      </c>
    </row>
    <row r="302" spans="1:105" ht="12" customHeight="1" x14ac:dyDescent="0.25">
      <c r="A302" s="107" t="s">
        <v>121</v>
      </c>
      <c r="B302" s="104"/>
      <c r="C302" s="104">
        <v>0</v>
      </c>
      <c r="D302" s="104">
        <v>0</v>
      </c>
      <c r="E302" s="104">
        <v>0</v>
      </c>
      <c r="F302" s="104">
        <v>0</v>
      </c>
      <c r="G302" s="104">
        <v>0</v>
      </c>
      <c r="H302" s="104">
        <v>0</v>
      </c>
      <c r="I302" s="104">
        <v>0</v>
      </c>
      <c r="J302" s="104">
        <v>0</v>
      </c>
      <c r="K302" s="104">
        <v>0.15273801765406997</v>
      </c>
      <c r="L302" s="104">
        <v>3.2675079591001827E-2</v>
      </c>
      <c r="M302" s="104">
        <v>3.9823143922961379E-2</v>
      </c>
      <c r="N302" s="104">
        <v>6.2628132318627738E-2</v>
      </c>
      <c r="O302" s="104">
        <v>0.32381407822667618</v>
      </c>
      <c r="P302" s="104">
        <v>0.62628685205557721</v>
      </c>
      <c r="Q302" s="104">
        <v>0.42665957311444119</v>
      </c>
      <c r="R302" s="104">
        <v>0.29128378502359664</v>
      </c>
      <c r="S302" s="104">
        <v>0.15414790155149108</v>
      </c>
      <c r="T302" s="104">
        <v>0.36042360402165802</v>
      </c>
      <c r="U302" s="104">
        <v>0.46316844453847494</v>
      </c>
      <c r="V302" s="104">
        <v>0.63821319019981937</v>
      </c>
      <c r="W302" s="104">
        <v>0.61649296249315944</v>
      </c>
      <c r="DA302" s="132" t="s">
        <v>3319</v>
      </c>
    </row>
    <row r="303" spans="1:105" ht="12" customHeight="1" x14ac:dyDescent="0.25">
      <c r="A303" s="108" t="s">
        <v>53</v>
      </c>
      <c r="B303" s="98"/>
      <c r="C303" s="98">
        <v>0</v>
      </c>
      <c r="D303" s="98">
        <v>0</v>
      </c>
      <c r="E303" s="98">
        <v>0</v>
      </c>
      <c r="F303" s="98">
        <v>0</v>
      </c>
      <c r="G303" s="98">
        <v>0</v>
      </c>
      <c r="H303" s="98">
        <v>0</v>
      </c>
      <c r="I303" s="98">
        <v>0</v>
      </c>
      <c r="J303" s="98">
        <v>0</v>
      </c>
      <c r="K303" s="98">
        <v>9.1113983566719764E-2</v>
      </c>
      <c r="L303" s="98">
        <v>2.0163831968915073E-2</v>
      </c>
      <c r="M303" s="98">
        <v>2.3775174684569644E-2</v>
      </c>
      <c r="N303" s="98">
        <v>3.6128909077092229E-2</v>
      </c>
      <c r="O303" s="98">
        <v>0.18971095688710948</v>
      </c>
      <c r="P303" s="98">
        <v>0.35699136928438818</v>
      </c>
      <c r="Q303" s="98">
        <v>0.24354675321696231</v>
      </c>
      <c r="R303" s="98">
        <v>0.16371046762368918</v>
      </c>
      <c r="S303" s="98">
        <v>8.4647548443510273E-2</v>
      </c>
      <c r="T303" s="98">
        <v>0.22204783206982223</v>
      </c>
      <c r="U303" s="98">
        <v>0.26344495751970393</v>
      </c>
      <c r="V303" s="98">
        <v>0.35670021969340604</v>
      </c>
      <c r="W303" s="98">
        <v>0.33074230843284064</v>
      </c>
      <c r="DA303" s="63" t="s">
        <v>3320</v>
      </c>
    </row>
    <row r="304" spans="1:105" ht="12" customHeight="1" x14ac:dyDescent="0.25">
      <c r="A304" s="108" t="s">
        <v>52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6.1624034087350212E-2</v>
      </c>
      <c r="L304" s="98">
        <v>1.2511247622086752E-2</v>
      </c>
      <c r="M304" s="98">
        <v>1.6047969238391739E-2</v>
      </c>
      <c r="N304" s="98">
        <v>2.6499223241535513E-2</v>
      </c>
      <c r="O304" s="98">
        <v>0.1341031213395667</v>
      </c>
      <c r="P304" s="98">
        <v>0.26929548277118903</v>
      </c>
      <c r="Q304" s="98">
        <v>0.18311281989747888</v>
      </c>
      <c r="R304" s="98">
        <v>0.12757331739990746</v>
      </c>
      <c r="S304" s="98">
        <v>6.9500353107980806E-2</v>
      </c>
      <c r="T304" s="98">
        <v>0.13837577195183579</v>
      </c>
      <c r="U304" s="98">
        <v>0.19972348701877099</v>
      </c>
      <c r="V304" s="98">
        <v>0.28151297050641333</v>
      </c>
      <c r="W304" s="98">
        <v>0.2857506540603188</v>
      </c>
      <c r="DA304" s="63" t="s">
        <v>3321</v>
      </c>
    </row>
    <row r="305" spans="1:105" ht="12" customHeight="1" x14ac:dyDescent="0.25">
      <c r="A305" s="121" t="s">
        <v>54</v>
      </c>
      <c r="B305" s="122"/>
      <c r="C305" s="122">
        <v>2.1120484671154118</v>
      </c>
      <c r="D305" s="122">
        <v>2.6547737494386614</v>
      </c>
      <c r="E305" s="122">
        <v>5.300169427544728</v>
      </c>
      <c r="F305" s="122">
        <v>5.6658602022748896</v>
      </c>
      <c r="G305" s="122">
        <v>5.9285913830394055</v>
      </c>
      <c r="H305" s="122">
        <v>4.6000639472353333</v>
      </c>
      <c r="I305" s="122">
        <v>4.8087709245673285</v>
      </c>
      <c r="J305" s="122">
        <v>4.2684851809446123</v>
      </c>
      <c r="K305" s="122">
        <v>4.8887915050396238</v>
      </c>
      <c r="L305" s="122">
        <v>4.9997338107670037</v>
      </c>
      <c r="M305" s="122">
        <v>5.3421212291218652</v>
      </c>
      <c r="N305" s="122">
        <v>6.6079013444144081</v>
      </c>
      <c r="O305" s="122">
        <v>5.6834547568625844</v>
      </c>
      <c r="P305" s="122">
        <v>6.1277495855860247</v>
      </c>
      <c r="Q305" s="122">
        <v>6.258409429519487</v>
      </c>
      <c r="R305" s="122">
        <v>6.0230976309216819</v>
      </c>
      <c r="S305" s="122">
        <v>5.4117444120556408</v>
      </c>
      <c r="T305" s="122">
        <v>5.0402257323686523</v>
      </c>
      <c r="U305" s="122">
        <v>7.1831773519132547</v>
      </c>
      <c r="V305" s="122">
        <v>9.862646136704539</v>
      </c>
      <c r="W305" s="122">
        <v>10.606114755656582</v>
      </c>
      <c r="DA305" s="130" t="s">
        <v>3322</v>
      </c>
    </row>
    <row r="306" spans="1:105" ht="12" customHeight="1" x14ac:dyDescent="0.25">
      <c r="A306" s="97" t="s">
        <v>175</v>
      </c>
      <c r="B306" s="98"/>
      <c r="C306" s="98">
        <v>1.8782399344363863</v>
      </c>
      <c r="D306" s="98">
        <v>2.4735375300489344</v>
      </c>
      <c r="E306" s="98">
        <v>4.7823099499509834</v>
      </c>
      <c r="F306" s="98">
        <v>5.243055571635554</v>
      </c>
      <c r="G306" s="98">
        <v>5.5577218323127093</v>
      </c>
      <c r="H306" s="98">
        <v>4.0772157835803577</v>
      </c>
      <c r="I306" s="98">
        <v>4.4463298576709063</v>
      </c>
      <c r="J306" s="98">
        <v>4.0225953525662677</v>
      </c>
      <c r="K306" s="98">
        <v>4.5863336755394419</v>
      </c>
      <c r="L306" s="98">
        <v>4.7206442910898652</v>
      </c>
      <c r="M306" s="98">
        <v>5.037910783886784</v>
      </c>
      <c r="N306" s="98">
        <v>6.2785910488092584</v>
      </c>
      <c r="O306" s="98">
        <v>5.3672351246029208</v>
      </c>
      <c r="P306" s="98">
        <v>5.5961726847283533</v>
      </c>
      <c r="Q306" s="98">
        <v>5.8433450521220252</v>
      </c>
      <c r="R306" s="98">
        <v>5.6533609363935522</v>
      </c>
      <c r="S306" s="98">
        <v>5.0827614566615971</v>
      </c>
      <c r="T306" s="98">
        <v>4.7326653407909314</v>
      </c>
      <c r="U306" s="98">
        <v>6.7758201913542182</v>
      </c>
      <c r="V306" s="98">
        <v>9.442385416351966</v>
      </c>
      <c r="W306" s="98">
        <v>9.3610612598462524</v>
      </c>
      <c r="DA306" s="63" t="s">
        <v>3323</v>
      </c>
    </row>
    <row r="307" spans="1:105" ht="12" customHeight="1" x14ac:dyDescent="0.25">
      <c r="A307" s="109" t="s">
        <v>120</v>
      </c>
      <c r="B307" s="33"/>
      <c r="C307" s="33">
        <v>0.23380853267902568</v>
      </c>
      <c r="D307" s="33">
        <v>0.18123621938972698</v>
      </c>
      <c r="E307" s="33">
        <v>0.51785947759374462</v>
      </c>
      <c r="F307" s="33">
        <v>0.42280463063933554</v>
      </c>
      <c r="G307" s="33">
        <v>0.3708695507266957</v>
      </c>
      <c r="H307" s="33">
        <v>0.52284816365497577</v>
      </c>
      <c r="I307" s="33">
        <v>0.36244106689642197</v>
      </c>
      <c r="J307" s="33">
        <v>0.24588982837834453</v>
      </c>
      <c r="K307" s="33">
        <v>0.3024578295001818</v>
      </c>
      <c r="L307" s="33">
        <v>0.27908951967713874</v>
      </c>
      <c r="M307" s="33">
        <v>0.30421044523508134</v>
      </c>
      <c r="N307" s="33">
        <v>0.32931029560515013</v>
      </c>
      <c r="O307" s="33">
        <v>0.31621963225966326</v>
      </c>
      <c r="P307" s="33">
        <v>0.53157690085767151</v>
      </c>
      <c r="Q307" s="33">
        <v>0.41506437739746216</v>
      </c>
      <c r="R307" s="33">
        <v>0.36973669452812946</v>
      </c>
      <c r="S307" s="33">
        <v>0.32898295539404415</v>
      </c>
      <c r="T307" s="33">
        <v>0.30756039157772108</v>
      </c>
      <c r="U307" s="33">
        <v>0.40735716055903692</v>
      </c>
      <c r="V307" s="33">
        <v>0.42026072035257261</v>
      </c>
      <c r="W307" s="33">
        <v>1.2450534958103308</v>
      </c>
      <c r="DA307" s="60" t="s">
        <v>3324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32.680396295097701</v>
      </c>
      <c r="D309" s="117">
        <f t="shared" si="136"/>
        <v>38.980347913593896</v>
      </c>
      <c r="E309" s="117">
        <f t="shared" si="136"/>
        <v>48.661421548427811</v>
      </c>
      <c r="F309" s="117">
        <f t="shared" si="136"/>
        <v>52.636205215465473</v>
      </c>
      <c r="G309" s="117">
        <f t="shared" si="136"/>
        <v>61.88666721878522</v>
      </c>
      <c r="H309" s="117">
        <f t="shared" si="136"/>
        <v>47.567273586711011</v>
      </c>
      <c r="I309" s="117">
        <f t="shared" si="136"/>
        <v>47.164469919479004</v>
      </c>
      <c r="J309" s="117">
        <f t="shared" si="136"/>
        <v>40.440303040031843</v>
      </c>
      <c r="K309" s="117">
        <f t="shared" si="136"/>
        <v>46.075498596991643</v>
      </c>
      <c r="L309" s="117">
        <f t="shared" si="136"/>
        <v>49.399348318017374</v>
      </c>
      <c r="M309" s="117">
        <f t="shared" si="136"/>
        <v>50.504780032079665</v>
      </c>
      <c r="N309" s="117">
        <f t="shared" si="136"/>
        <v>64.318116271888996</v>
      </c>
      <c r="O309" s="117">
        <f t="shared" si="136"/>
        <v>54.674954872372261</v>
      </c>
      <c r="P309" s="117">
        <f t="shared" si="136"/>
        <v>55.870427050285429</v>
      </c>
      <c r="Q309" s="117">
        <f t="shared" si="136"/>
        <v>55.652931300658317</v>
      </c>
      <c r="R309" s="117">
        <f t="shared" ref="R309:V309" si="137">R310+R313+R315+R324</f>
        <v>53.908130844470399</v>
      </c>
      <c r="S309" s="117">
        <f t="shared" si="137"/>
        <v>47.240133116724891</v>
      </c>
      <c r="T309" s="117">
        <f t="shared" si="137"/>
        <v>46.579007144824907</v>
      </c>
      <c r="U309" s="117">
        <f t="shared" si="137"/>
        <v>58.869290641613524</v>
      </c>
      <c r="V309" s="117">
        <f t="shared" si="137"/>
        <v>79.604755231389262</v>
      </c>
      <c r="W309" s="117">
        <f t="shared" ref="W309" si="138">W310+W313+W315+W324</f>
        <v>85.583684235396106</v>
      </c>
      <c r="DA309" s="129" t="s">
        <v>3475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28.750737740690163</v>
      </c>
      <c r="D310" s="122">
        <f t="shared" si="139"/>
        <v>34.122988377548701</v>
      </c>
      <c r="E310" s="122">
        <f t="shared" si="139"/>
        <v>40.701593806638279</v>
      </c>
      <c r="F310" s="122">
        <f t="shared" si="139"/>
        <v>43.898323316413261</v>
      </c>
      <c r="G310" s="122">
        <f t="shared" si="139"/>
        <v>52.401986521599326</v>
      </c>
      <c r="H310" s="122">
        <f t="shared" si="139"/>
        <v>40.223591913558607</v>
      </c>
      <c r="I310" s="122">
        <f t="shared" si="139"/>
        <v>39.488522189155546</v>
      </c>
      <c r="J310" s="122">
        <f t="shared" si="139"/>
        <v>33.678645084840866</v>
      </c>
      <c r="K310" s="122">
        <f t="shared" si="139"/>
        <v>38.229325073285132</v>
      </c>
      <c r="L310" s="122">
        <f t="shared" si="139"/>
        <v>41.522526146944223</v>
      </c>
      <c r="M310" s="122">
        <f t="shared" si="139"/>
        <v>41.642618788023761</v>
      </c>
      <c r="N310" s="122">
        <f t="shared" si="139"/>
        <v>53.219480147077036</v>
      </c>
      <c r="O310" s="122">
        <f t="shared" si="139"/>
        <v>44.822499037827306</v>
      </c>
      <c r="P310" s="122">
        <f t="shared" si="139"/>
        <v>44.758687328858933</v>
      </c>
      <c r="Q310" s="122">
        <f t="shared" si="139"/>
        <v>44.046413754929496</v>
      </c>
      <c r="R310" s="122">
        <f t="shared" ref="R310:V310" si="140">SUM(R311:R312)</f>
        <v>42.91522681215983</v>
      </c>
      <c r="S310" s="122">
        <f t="shared" si="140"/>
        <v>37.345819178035349</v>
      </c>
      <c r="T310" s="122">
        <f t="shared" si="140"/>
        <v>36.905570201941437</v>
      </c>
      <c r="U310" s="122">
        <f t="shared" si="140"/>
        <v>45.591253671662905</v>
      </c>
      <c r="V310" s="122">
        <f t="shared" si="140"/>
        <v>61.117029888060536</v>
      </c>
      <c r="W310" s="122">
        <f t="shared" ref="W310" si="141">SUM(W311:W312)</f>
        <v>64.525725456601634</v>
      </c>
      <c r="DA310" s="130" t="s">
        <v>3476</v>
      </c>
    </row>
    <row r="311" spans="1:105" ht="12" customHeight="1" x14ac:dyDescent="0.25">
      <c r="A311" s="97" t="s">
        <v>217</v>
      </c>
      <c r="B311" s="98"/>
      <c r="C311" s="98">
        <v>28.180614335015605</v>
      </c>
      <c r="D311" s="98">
        <v>33.453270351973423</v>
      </c>
      <c r="E311" s="98">
        <v>39.903411744780975</v>
      </c>
      <c r="F311" s="98">
        <v>43.051880895324743</v>
      </c>
      <c r="G311" s="98">
        <v>51.40680365757737</v>
      </c>
      <c r="H311" s="98">
        <v>39.462845883297113</v>
      </c>
      <c r="I311" s="98">
        <v>38.761022876177691</v>
      </c>
      <c r="J311" s="98">
        <v>33.064420510642144</v>
      </c>
      <c r="K311" s="98">
        <v>37.54174732229616</v>
      </c>
      <c r="L311" s="98">
        <v>40.774086111556883</v>
      </c>
      <c r="M311" s="98">
        <v>40.910580933845559</v>
      </c>
      <c r="N311" s="98">
        <v>52.292761952640575</v>
      </c>
      <c r="O311" s="98">
        <v>44.055635044166792</v>
      </c>
      <c r="P311" s="98">
        <v>44.018544446770953</v>
      </c>
      <c r="Q311" s="98">
        <v>43.331256933611122</v>
      </c>
      <c r="R311" s="98">
        <v>42.222514148926216</v>
      </c>
      <c r="S311" s="98">
        <v>36.748729961431408</v>
      </c>
      <c r="T311" s="98">
        <v>36.307065516981218</v>
      </c>
      <c r="U311" s="98">
        <v>44.867480968133314</v>
      </c>
      <c r="V311" s="98">
        <v>60.148522957834949</v>
      </c>
      <c r="W311" s="98">
        <v>63.527232454171212</v>
      </c>
      <c r="DA311" s="63" t="s">
        <v>3477</v>
      </c>
    </row>
    <row r="312" spans="1:105" ht="12" customHeight="1" x14ac:dyDescent="0.25">
      <c r="A312" s="97" t="s">
        <v>53</v>
      </c>
      <c r="B312" s="98"/>
      <c r="C312" s="98">
        <v>0.57012340567455755</v>
      </c>
      <c r="D312" s="98">
        <v>0.66971802557527504</v>
      </c>
      <c r="E312" s="98">
        <v>0.79818206185730112</v>
      </c>
      <c r="F312" s="98">
        <v>0.84644242108851742</v>
      </c>
      <c r="G312" s="98">
        <v>0.99518286402195799</v>
      </c>
      <c r="H312" s="98">
        <v>0.76074603026149112</v>
      </c>
      <c r="I312" s="98">
        <v>0.72749931297785775</v>
      </c>
      <c r="J312" s="98">
        <v>0.61422457419872223</v>
      </c>
      <c r="K312" s="98">
        <v>0.68757775098897334</v>
      </c>
      <c r="L312" s="98">
        <v>0.74844003538733728</v>
      </c>
      <c r="M312" s="98">
        <v>0.73203785417819955</v>
      </c>
      <c r="N312" s="98">
        <v>0.92671819443645875</v>
      </c>
      <c r="O312" s="98">
        <v>0.76686399366051361</v>
      </c>
      <c r="P312" s="98">
        <v>0.7401428820879804</v>
      </c>
      <c r="Q312" s="98">
        <v>0.71515682131837077</v>
      </c>
      <c r="R312" s="98">
        <v>0.69271266323361325</v>
      </c>
      <c r="S312" s="98">
        <v>0.59708921660393743</v>
      </c>
      <c r="T312" s="98">
        <v>0.59850468496022025</v>
      </c>
      <c r="U312" s="98">
        <v>0.72377270352958822</v>
      </c>
      <c r="V312" s="98">
        <v>0.96850693022558654</v>
      </c>
      <c r="W312" s="98">
        <v>0.99849300243042893</v>
      </c>
      <c r="DA312" s="63" t="s">
        <v>3478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2.2858726262935347E-4</v>
      </c>
      <c r="D313" s="122">
        <f t="shared" si="142"/>
        <v>5.5805746495639623E-4</v>
      </c>
      <c r="E313" s="122">
        <f t="shared" si="142"/>
        <v>2.4429288038491015E-3</v>
      </c>
      <c r="F313" s="122">
        <f t="shared" si="142"/>
        <v>6.5067927755597639E-3</v>
      </c>
      <c r="G313" s="122">
        <f t="shared" si="142"/>
        <v>3.7669965002332965E-3</v>
      </c>
      <c r="H313" s="122">
        <f t="shared" si="142"/>
        <v>7.1988295099393801E-3</v>
      </c>
      <c r="I313" s="122">
        <f t="shared" si="142"/>
        <v>1.9336935643723061E-2</v>
      </c>
      <c r="J313" s="122">
        <f t="shared" si="142"/>
        <v>2.212194903968439E-2</v>
      </c>
      <c r="K313" s="122">
        <f t="shared" si="142"/>
        <v>3.2840271074262212E-2</v>
      </c>
      <c r="L313" s="122">
        <f t="shared" si="142"/>
        <v>3.2710865281865634E-2</v>
      </c>
      <c r="M313" s="122">
        <f t="shared" si="142"/>
        <v>5.0126628052508254E-2</v>
      </c>
      <c r="N313" s="122">
        <f t="shared" si="142"/>
        <v>6.3185219868666626E-2</v>
      </c>
      <c r="O313" s="122">
        <f t="shared" si="142"/>
        <v>9.8182686719436793E-2</v>
      </c>
      <c r="P313" s="122">
        <f t="shared" si="142"/>
        <v>0.15448139567041577</v>
      </c>
      <c r="Q313" s="122">
        <f t="shared" si="142"/>
        <v>0.38097744931190108</v>
      </c>
      <c r="R313" s="122">
        <f t="shared" si="142"/>
        <v>0.25909883507348525</v>
      </c>
      <c r="S313" s="122">
        <f t="shared" si="142"/>
        <v>0.18966427429715382</v>
      </c>
      <c r="T313" s="122">
        <f t="shared" si="142"/>
        <v>0.2224047773761976</v>
      </c>
      <c r="U313" s="122">
        <f t="shared" si="142"/>
        <v>0.29832301679468332</v>
      </c>
      <c r="V313" s="122">
        <f t="shared" si="142"/>
        <v>0.26992252033853381</v>
      </c>
      <c r="W313" s="122">
        <f t="shared" si="142"/>
        <v>0.153013970531999</v>
      </c>
      <c r="DA313" s="130" t="s">
        <v>3479</v>
      </c>
    </row>
    <row r="314" spans="1:105" ht="12" customHeight="1" x14ac:dyDescent="0.25">
      <c r="A314" s="97" t="s">
        <v>53</v>
      </c>
      <c r="B314" s="98"/>
      <c r="C314" s="98">
        <v>2.2858726262935347E-4</v>
      </c>
      <c r="D314" s="98">
        <v>5.5805746495639623E-4</v>
      </c>
      <c r="E314" s="98">
        <v>2.4429288038491015E-3</v>
      </c>
      <c r="F314" s="98">
        <v>6.5067927755597639E-3</v>
      </c>
      <c r="G314" s="98">
        <v>3.7669965002332965E-3</v>
      </c>
      <c r="H314" s="98">
        <v>7.1988295099393801E-3</v>
      </c>
      <c r="I314" s="98">
        <v>1.9336935643723061E-2</v>
      </c>
      <c r="J314" s="98">
        <v>2.212194903968439E-2</v>
      </c>
      <c r="K314" s="98">
        <v>3.2840271074262212E-2</v>
      </c>
      <c r="L314" s="98">
        <v>3.2710865281865634E-2</v>
      </c>
      <c r="M314" s="98">
        <v>5.0126628052508254E-2</v>
      </c>
      <c r="N314" s="98">
        <v>6.3185219868666626E-2</v>
      </c>
      <c r="O314" s="98">
        <v>9.8182686719436793E-2</v>
      </c>
      <c r="P314" s="98">
        <v>0.15448139567041577</v>
      </c>
      <c r="Q314" s="98">
        <v>0.38097744931190108</v>
      </c>
      <c r="R314" s="98">
        <v>0.25909883507348525</v>
      </c>
      <c r="S314" s="98">
        <v>0.18966427429715382</v>
      </c>
      <c r="T314" s="98">
        <v>0.2224047773761976</v>
      </c>
      <c r="U314" s="98">
        <v>0.29832301679468332</v>
      </c>
      <c r="V314" s="98">
        <v>0.26992252033853381</v>
      </c>
      <c r="W314" s="98">
        <v>0.153013970531999</v>
      </c>
      <c r="DA314" s="63" t="s">
        <v>3480</v>
      </c>
    </row>
    <row r="315" spans="1:105" ht="12" customHeight="1" x14ac:dyDescent="0.25">
      <c r="A315" s="121" t="s">
        <v>55</v>
      </c>
      <c r="B315" s="122"/>
      <c r="C315" s="122">
        <v>2.6493726205043053</v>
      </c>
      <c r="D315" s="122">
        <v>3.2640771794266326</v>
      </c>
      <c r="E315" s="122">
        <v>4.7468891647969267</v>
      </c>
      <c r="F315" s="122">
        <v>5.3161193254569516</v>
      </c>
      <c r="G315" s="122">
        <v>5.914071759756899</v>
      </c>
      <c r="H315" s="122">
        <v>4.5253301432389952</v>
      </c>
      <c r="I315" s="122">
        <v>4.7447687868417372</v>
      </c>
      <c r="J315" s="122">
        <v>4.1641082249116117</v>
      </c>
      <c r="K315" s="122">
        <v>4.8560726731830544</v>
      </c>
      <c r="L315" s="122">
        <v>4.8209516931807626</v>
      </c>
      <c r="M315" s="122">
        <v>5.578039359652335</v>
      </c>
      <c r="N315" s="122">
        <v>7.0422356744987313</v>
      </c>
      <c r="O315" s="122">
        <v>6.3123300051836493</v>
      </c>
      <c r="P315" s="122">
        <v>7.2080720395249536</v>
      </c>
      <c r="Q315" s="122">
        <v>7.4172745315527591</v>
      </c>
      <c r="R315" s="122">
        <v>7.0566256146770527</v>
      </c>
      <c r="S315" s="122">
        <v>6.3764117701012806</v>
      </c>
      <c r="T315" s="122">
        <v>6.3242771866525658</v>
      </c>
      <c r="U315" s="122">
        <v>8.4918350495419102</v>
      </c>
      <c r="V315" s="122">
        <v>12.040695417924542</v>
      </c>
      <c r="W315" s="122">
        <v>14.020822936087868</v>
      </c>
      <c r="DA315" s="130" t="s">
        <v>3481</v>
      </c>
    </row>
    <row r="316" spans="1:105" ht="12" customHeight="1" x14ac:dyDescent="0.25">
      <c r="A316" s="97" t="s">
        <v>134</v>
      </c>
      <c r="B316" s="98"/>
      <c r="C316" s="98">
        <v>2.4540698165903096</v>
      </c>
      <c r="D316" s="98">
        <v>3.1883397453838218</v>
      </c>
      <c r="E316" s="98">
        <v>4.3955453799914856</v>
      </c>
      <c r="F316" s="98">
        <v>5.0322960139155892</v>
      </c>
      <c r="G316" s="98">
        <v>5.6195736278506727</v>
      </c>
      <c r="H316" s="98">
        <v>4.1762812272623391</v>
      </c>
      <c r="I316" s="98">
        <v>4.5358386941779036</v>
      </c>
      <c r="J316" s="98">
        <v>4.028576422438773</v>
      </c>
      <c r="K316" s="98">
        <v>4.571587016429814</v>
      </c>
      <c r="L316" s="98">
        <v>4.5929995532290793</v>
      </c>
      <c r="M316" s="98">
        <v>5.2937512398000202</v>
      </c>
      <c r="N316" s="98">
        <v>6.7199698467932887</v>
      </c>
      <c r="O316" s="98">
        <v>5.9309874736020962</v>
      </c>
      <c r="P316" s="98">
        <v>6.4253422079221298</v>
      </c>
      <c r="Q316" s="98">
        <v>6.8309191367985509</v>
      </c>
      <c r="R316" s="98">
        <v>6.5455677108749155</v>
      </c>
      <c r="S316" s="98">
        <v>5.9843611709578548</v>
      </c>
      <c r="T316" s="98">
        <v>5.884321818879938</v>
      </c>
      <c r="U316" s="98">
        <v>7.8624221804491921</v>
      </c>
      <c r="V316" s="98">
        <v>11.272410958582261</v>
      </c>
      <c r="W316" s="98">
        <v>13.015628197508109</v>
      </c>
      <c r="DA316" s="63" t="s">
        <v>3482</v>
      </c>
    </row>
    <row r="317" spans="1:105" ht="12" customHeight="1" x14ac:dyDescent="0.25">
      <c r="A317" s="97" t="s">
        <v>133</v>
      </c>
      <c r="B317" s="98"/>
      <c r="C317" s="98">
        <v>0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0</v>
      </c>
      <c r="J317" s="98">
        <v>0</v>
      </c>
      <c r="K317" s="98">
        <v>6.3282855264476565E-2</v>
      </c>
      <c r="L317" s="98">
        <v>6.784823393588546E-3</v>
      </c>
      <c r="M317" s="98">
        <v>1.3550149715591531E-2</v>
      </c>
      <c r="N317" s="98">
        <v>1.6979904460459071E-2</v>
      </c>
      <c r="O317" s="98">
        <v>8.2843141122928385E-2</v>
      </c>
      <c r="P317" s="98">
        <v>0.19276185768069387</v>
      </c>
      <c r="Q317" s="98">
        <v>0.15024504955776996</v>
      </c>
      <c r="R317" s="98">
        <v>0.13010915866335734</v>
      </c>
      <c r="S317" s="98">
        <v>4.9303983893777742E-2</v>
      </c>
      <c r="T317" s="98">
        <v>0.13146113939800086</v>
      </c>
      <c r="U317" s="98">
        <v>0.13740100050267778</v>
      </c>
      <c r="V317" s="98">
        <v>0.20557522338135509</v>
      </c>
      <c r="W317" s="98">
        <v>0.39261341191541438</v>
      </c>
      <c r="DA317" s="63" t="s">
        <v>3483</v>
      </c>
    </row>
    <row r="318" spans="1:105" ht="12" customHeight="1" x14ac:dyDescent="0.25">
      <c r="A318" s="100" t="s">
        <v>217</v>
      </c>
      <c r="B318" s="101"/>
      <c r="C318" s="101">
        <v>0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0</v>
      </c>
      <c r="J318" s="101">
        <v>0</v>
      </c>
      <c r="K318" s="101">
        <v>3.1219347353761796E-2</v>
      </c>
      <c r="L318" s="101">
        <v>3.4953746846181975E-3</v>
      </c>
      <c r="M318" s="101">
        <v>6.7359631137077491E-3</v>
      </c>
      <c r="N318" s="101">
        <v>8.1581897566919467E-3</v>
      </c>
      <c r="O318" s="101">
        <v>4.0932905014783541E-2</v>
      </c>
      <c r="P318" s="101">
        <v>9.3404417826076155E-2</v>
      </c>
      <c r="Q318" s="101">
        <v>7.3717158620653533E-2</v>
      </c>
      <c r="R318" s="101">
        <v>6.3144659947238987E-2</v>
      </c>
      <c r="S318" s="101">
        <v>2.3533267533965469E-2</v>
      </c>
      <c r="T318" s="101">
        <v>7.3242882126916806E-2</v>
      </c>
      <c r="U318" s="101">
        <v>6.9372303965578933E-2</v>
      </c>
      <c r="V318" s="101">
        <v>0.10202794888726374</v>
      </c>
      <c r="W318" s="101">
        <v>0.19086548071919707</v>
      </c>
      <c r="DA318" s="131" t="s">
        <v>3484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0</v>
      </c>
      <c r="J319" s="104">
        <v>0</v>
      </c>
      <c r="K319" s="104">
        <v>3.2063507910714766E-2</v>
      </c>
      <c r="L319" s="104">
        <v>3.2894487089703485E-3</v>
      </c>
      <c r="M319" s="104">
        <v>6.8141866018837814E-3</v>
      </c>
      <c r="N319" s="104">
        <v>8.8217147037671223E-3</v>
      </c>
      <c r="O319" s="104">
        <v>4.1910236108144844E-2</v>
      </c>
      <c r="P319" s="104">
        <v>9.935743985461773E-2</v>
      </c>
      <c r="Q319" s="104">
        <v>7.6527890937116427E-2</v>
      </c>
      <c r="R319" s="104">
        <v>6.6964498716118356E-2</v>
      </c>
      <c r="S319" s="104">
        <v>2.5770716359812269E-2</v>
      </c>
      <c r="T319" s="104">
        <v>5.8218257271084053E-2</v>
      </c>
      <c r="U319" s="104">
        <v>6.8028696537098865E-2</v>
      </c>
      <c r="V319" s="104">
        <v>0.10354727449409135</v>
      </c>
      <c r="W319" s="104">
        <v>0.20174793119621731</v>
      </c>
      <c r="DA319" s="132" t="s">
        <v>3485</v>
      </c>
    </row>
    <row r="320" spans="1:105" ht="12" customHeight="1" x14ac:dyDescent="0.25">
      <c r="A320" s="106" t="s">
        <v>122</v>
      </c>
      <c r="B320" s="101"/>
      <c r="C320" s="101">
        <v>0.19530280391399568</v>
      </c>
      <c r="D320" s="101">
        <v>7.5737434042810747E-2</v>
      </c>
      <c r="E320" s="101">
        <v>0.35134378480544087</v>
      </c>
      <c r="F320" s="101">
        <v>0.28382331154136264</v>
      </c>
      <c r="G320" s="101">
        <v>0.29449813190622626</v>
      </c>
      <c r="H320" s="101">
        <v>0.34904891597665588</v>
      </c>
      <c r="I320" s="101">
        <v>0.20893009266383314</v>
      </c>
      <c r="J320" s="101">
        <v>0.13553180247283864</v>
      </c>
      <c r="K320" s="101">
        <v>9.9601338137851853E-2</v>
      </c>
      <c r="L320" s="101">
        <v>0.19531803916894269</v>
      </c>
      <c r="M320" s="101">
        <v>0.23882472340410055</v>
      </c>
      <c r="N320" s="101">
        <v>0.25433786066656444</v>
      </c>
      <c r="O320" s="101">
        <v>3.3313826154514732E-2</v>
      </c>
      <c r="P320" s="101">
        <v>6.7389655679637395E-2</v>
      </c>
      <c r="Q320" s="101">
        <v>7.5773585404592655E-2</v>
      </c>
      <c r="R320" s="101">
        <v>0.13211239946316827</v>
      </c>
      <c r="S320" s="101">
        <v>0.2094537586865276</v>
      </c>
      <c r="T320" s="101">
        <v>0</v>
      </c>
      <c r="U320" s="101">
        <v>8.7358446581381644E-2</v>
      </c>
      <c r="V320" s="101">
        <v>0</v>
      </c>
      <c r="W320" s="101">
        <v>6.3379221041986941E-2</v>
      </c>
      <c r="DA320" s="131" t="s">
        <v>3486</v>
      </c>
    </row>
    <row r="321" spans="1:105" ht="12" customHeight="1" x14ac:dyDescent="0.25">
      <c r="A321" s="107" t="s">
        <v>121</v>
      </c>
      <c r="B321" s="104"/>
      <c r="C321" s="104">
        <v>0</v>
      </c>
      <c r="D321" s="104">
        <v>0</v>
      </c>
      <c r="E321" s="104">
        <v>0</v>
      </c>
      <c r="F321" s="104">
        <v>0</v>
      </c>
      <c r="G321" s="104">
        <v>0</v>
      </c>
      <c r="H321" s="104">
        <v>0</v>
      </c>
      <c r="I321" s="104">
        <v>0</v>
      </c>
      <c r="J321" s="104">
        <v>0</v>
      </c>
      <c r="K321" s="104">
        <v>0.12160146335091263</v>
      </c>
      <c r="L321" s="104">
        <v>2.5849277389151597E-2</v>
      </c>
      <c r="M321" s="104">
        <v>3.1913246732622941E-2</v>
      </c>
      <c r="N321" s="104">
        <v>5.0948062578418885E-2</v>
      </c>
      <c r="O321" s="104">
        <v>0.26518556430411017</v>
      </c>
      <c r="P321" s="104">
        <v>0.52257831824249323</v>
      </c>
      <c r="Q321" s="104">
        <v>0.36033675979184582</v>
      </c>
      <c r="R321" s="104">
        <v>0.24883634567561197</v>
      </c>
      <c r="S321" s="104">
        <v>0.13329285656312015</v>
      </c>
      <c r="T321" s="104">
        <v>0.30849422837462681</v>
      </c>
      <c r="U321" s="104">
        <v>0.40465342200865917</v>
      </c>
      <c r="V321" s="104">
        <v>0.56270923596092537</v>
      </c>
      <c r="W321" s="104">
        <v>0.54920210562235561</v>
      </c>
      <c r="DA321" s="132" t="s">
        <v>3487</v>
      </c>
    </row>
    <row r="322" spans="1:105" ht="12" customHeight="1" x14ac:dyDescent="0.25">
      <c r="A322" s="108" t="s">
        <v>53</v>
      </c>
      <c r="B322" s="98"/>
      <c r="C322" s="98">
        <v>0</v>
      </c>
      <c r="D322" s="98">
        <v>0</v>
      </c>
      <c r="E322" s="98">
        <v>0</v>
      </c>
      <c r="F322" s="98">
        <v>0</v>
      </c>
      <c r="G322" s="98">
        <v>0</v>
      </c>
      <c r="H322" s="98">
        <v>0</v>
      </c>
      <c r="I322" s="98">
        <v>0</v>
      </c>
      <c r="J322" s="98">
        <v>0</v>
      </c>
      <c r="K322" s="98">
        <v>5.9977429263562421E-2</v>
      </c>
      <c r="L322" s="98">
        <v>1.3338029767064843E-2</v>
      </c>
      <c r="M322" s="98">
        <v>1.5865277494231202E-2</v>
      </c>
      <c r="N322" s="98">
        <v>2.4448839336883368E-2</v>
      </c>
      <c r="O322" s="98">
        <v>0.13108244296454347</v>
      </c>
      <c r="P322" s="98">
        <v>0.25328283547130415</v>
      </c>
      <c r="Q322" s="98">
        <v>0.17722393989436694</v>
      </c>
      <c r="R322" s="98">
        <v>0.1212630282757045</v>
      </c>
      <c r="S322" s="98">
        <v>6.3792503455139343E-2</v>
      </c>
      <c r="T322" s="98">
        <v>0.170118456422791</v>
      </c>
      <c r="U322" s="98">
        <v>0.20492993498988821</v>
      </c>
      <c r="V322" s="98">
        <v>0.2811962654545121</v>
      </c>
      <c r="W322" s="98">
        <v>0.26345145156203681</v>
      </c>
      <c r="DA322" s="63" t="s">
        <v>3488</v>
      </c>
    </row>
    <row r="323" spans="1:105" ht="12" customHeight="1" x14ac:dyDescent="0.25">
      <c r="A323" s="108" t="s">
        <v>52</v>
      </c>
      <c r="B323" s="98"/>
      <c r="C323" s="98">
        <v>0</v>
      </c>
      <c r="D323" s="98">
        <v>0</v>
      </c>
      <c r="E323" s="98">
        <v>0</v>
      </c>
      <c r="F323" s="98">
        <v>0</v>
      </c>
      <c r="G323" s="98">
        <v>0</v>
      </c>
      <c r="H323" s="98">
        <v>0</v>
      </c>
      <c r="I323" s="98">
        <v>0</v>
      </c>
      <c r="J323" s="98">
        <v>0</v>
      </c>
      <c r="K323" s="98">
        <v>6.1624034087350212E-2</v>
      </c>
      <c r="L323" s="98">
        <v>1.2511247622086752E-2</v>
      </c>
      <c r="M323" s="98">
        <v>1.6047969238391739E-2</v>
      </c>
      <c r="N323" s="98">
        <v>2.6499223241535513E-2</v>
      </c>
      <c r="O323" s="98">
        <v>0.1341031213395667</v>
      </c>
      <c r="P323" s="98">
        <v>0.26929548277118903</v>
      </c>
      <c r="Q323" s="98">
        <v>0.18311281989747888</v>
      </c>
      <c r="R323" s="98">
        <v>0.12757331739990746</v>
      </c>
      <c r="S323" s="98">
        <v>6.9500353107980806E-2</v>
      </c>
      <c r="T323" s="98">
        <v>0.13837577195183579</v>
      </c>
      <c r="U323" s="98">
        <v>0.19972348701877099</v>
      </c>
      <c r="V323" s="98">
        <v>0.28151297050641333</v>
      </c>
      <c r="W323" s="98">
        <v>0.2857506540603188</v>
      </c>
      <c r="DA323" s="63" t="s">
        <v>3489</v>
      </c>
    </row>
    <row r="324" spans="1:105" ht="12" customHeight="1" x14ac:dyDescent="0.25">
      <c r="A324" s="121" t="s">
        <v>54</v>
      </c>
      <c r="B324" s="122"/>
      <c r="C324" s="122">
        <v>1.2800573466406031</v>
      </c>
      <c r="D324" s="122">
        <v>1.5927242991536015</v>
      </c>
      <c r="E324" s="122">
        <v>3.2104956481887506</v>
      </c>
      <c r="F324" s="122">
        <v>3.4152557808196957</v>
      </c>
      <c r="G324" s="122">
        <v>3.5668419409287573</v>
      </c>
      <c r="H324" s="122">
        <v>2.8111527004034658</v>
      </c>
      <c r="I324" s="122">
        <v>2.9118420078379983</v>
      </c>
      <c r="J324" s="122">
        <v>2.5754277812396773</v>
      </c>
      <c r="K324" s="122">
        <v>2.9572605794491911</v>
      </c>
      <c r="L324" s="122">
        <v>3.0231596126105296</v>
      </c>
      <c r="M324" s="122">
        <v>3.2339952563510614</v>
      </c>
      <c r="N324" s="122">
        <v>3.9932152304445645</v>
      </c>
      <c r="O324" s="122">
        <v>3.4419431426418678</v>
      </c>
      <c r="P324" s="122">
        <v>3.7491862862311249</v>
      </c>
      <c r="Q324" s="122">
        <v>3.8082655648641679</v>
      </c>
      <c r="R324" s="122">
        <v>3.6771795825600262</v>
      </c>
      <c r="S324" s="122">
        <v>3.3282378942911168</v>
      </c>
      <c r="T324" s="122">
        <v>3.1267549788547049</v>
      </c>
      <c r="U324" s="122">
        <v>4.4878789036140265</v>
      </c>
      <c r="V324" s="122">
        <v>6.1771074050656569</v>
      </c>
      <c r="W324" s="122">
        <v>6.8841218721745978</v>
      </c>
      <c r="DA324" s="130" t="s">
        <v>3490</v>
      </c>
    </row>
    <row r="325" spans="1:105" ht="12" customHeight="1" x14ac:dyDescent="0.25">
      <c r="A325" s="97" t="s">
        <v>175</v>
      </c>
      <c r="B325" s="98"/>
      <c r="C325" s="98">
        <v>1.1039588205752935</v>
      </c>
      <c r="D325" s="98">
        <v>1.4559706981040306</v>
      </c>
      <c r="E325" s="98">
        <v>2.8189953525361928</v>
      </c>
      <c r="F325" s="98">
        <v>3.0950060845449019</v>
      </c>
      <c r="G325" s="98">
        <v>3.2853769233862438</v>
      </c>
      <c r="H325" s="98">
        <v>2.413544295087481</v>
      </c>
      <c r="I325" s="98">
        <v>2.6356430307053711</v>
      </c>
      <c r="J325" s="98">
        <v>2.3876341752832064</v>
      </c>
      <c r="K325" s="98">
        <v>2.7257180602030227</v>
      </c>
      <c r="L325" s="98">
        <v>2.8089642940884341</v>
      </c>
      <c r="M325" s="98">
        <v>2.999716234832674</v>
      </c>
      <c r="N325" s="98">
        <v>3.7384527652269539</v>
      </c>
      <c r="O325" s="98">
        <v>3.1958053705377742</v>
      </c>
      <c r="P325" s="98">
        <v>3.3321213446252331</v>
      </c>
      <c r="Q325" s="98">
        <v>3.4792948447285421</v>
      </c>
      <c r="R325" s="98">
        <v>3.380112344934961</v>
      </c>
      <c r="S325" s="98">
        <v>3.0594477256827606</v>
      </c>
      <c r="T325" s="98">
        <v>2.8709779871168264</v>
      </c>
      <c r="U325" s="98">
        <v>4.1434291231103089</v>
      </c>
      <c r="V325" s="98">
        <v>5.8168700790927099</v>
      </c>
      <c r="W325" s="98">
        <v>5.8060874996403262</v>
      </c>
      <c r="DA325" s="63" t="s">
        <v>3491</v>
      </c>
    </row>
    <row r="326" spans="1:105" ht="12" customHeight="1" x14ac:dyDescent="0.25">
      <c r="A326" s="109" t="s">
        <v>120</v>
      </c>
      <c r="B326" s="33"/>
      <c r="C326" s="33">
        <v>0.17609852606530957</v>
      </c>
      <c r="D326" s="33">
        <v>0.13675360104957088</v>
      </c>
      <c r="E326" s="33">
        <v>0.39150029565255778</v>
      </c>
      <c r="F326" s="33">
        <v>0.32024969627479366</v>
      </c>
      <c r="G326" s="33">
        <v>0.28146501754251368</v>
      </c>
      <c r="H326" s="33">
        <v>0.39760840531598451</v>
      </c>
      <c r="I326" s="33">
        <v>0.27619897713262714</v>
      </c>
      <c r="J326" s="33">
        <v>0.18779360595647102</v>
      </c>
      <c r="K326" s="33">
        <v>0.23154251924616862</v>
      </c>
      <c r="L326" s="33">
        <v>0.2141953185220955</v>
      </c>
      <c r="M326" s="33">
        <v>0.23427902151838736</v>
      </c>
      <c r="N326" s="33">
        <v>0.25476246521761048</v>
      </c>
      <c r="O326" s="33">
        <v>0.24613777210409349</v>
      </c>
      <c r="P326" s="33">
        <v>0.41706494160589203</v>
      </c>
      <c r="Q326" s="33">
        <v>0.32897072013562578</v>
      </c>
      <c r="R326" s="33">
        <v>0.29706723762506509</v>
      </c>
      <c r="S326" s="33">
        <v>0.26879016860835619</v>
      </c>
      <c r="T326" s="33">
        <v>0.25577699173787849</v>
      </c>
      <c r="U326" s="33">
        <v>0.34444978050371811</v>
      </c>
      <c r="V326" s="33">
        <v>0.36023732597294666</v>
      </c>
      <c r="W326" s="33">
        <v>1.0780343725342716</v>
      </c>
      <c r="DA326" s="60" t="s">
        <v>3492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0.58645037244001041</v>
      </c>
      <c r="D328" s="119">
        <f t="shared" si="143"/>
        <v>0.59473740052769664</v>
      </c>
      <c r="E328" s="119">
        <f t="shared" si="143"/>
        <v>0.60386169454271932</v>
      </c>
      <c r="F328" s="119">
        <f t="shared" si="143"/>
        <v>0.61192997705397134</v>
      </c>
      <c r="G328" s="119">
        <f t="shared" si="143"/>
        <v>0.62051473241408639</v>
      </c>
      <c r="H328" s="119">
        <f t="shared" si="143"/>
        <v>0.62977062405486994</v>
      </c>
      <c r="I328" s="119">
        <f t="shared" si="143"/>
        <v>0.63762994910107962</v>
      </c>
      <c r="J328" s="119">
        <f t="shared" si="143"/>
        <v>0.64597786032949434</v>
      </c>
      <c r="K328" s="119">
        <f t="shared" si="143"/>
        <v>0.65542696677802736</v>
      </c>
      <c r="L328" s="119">
        <f t="shared" si="143"/>
        <v>0.66456824157900685</v>
      </c>
      <c r="M328" s="119">
        <f t="shared" si="143"/>
        <v>0.6761234789535594</v>
      </c>
      <c r="N328" s="119">
        <f t="shared" si="143"/>
        <v>0.69177650366255461</v>
      </c>
      <c r="O328" s="119">
        <f t="shared" si="143"/>
        <v>0.71228178633324679</v>
      </c>
      <c r="P328" s="119">
        <f t="shared" si="143"/>
        <v>0.73505008247519421</v>
      </c>
      <c r="Q328" s="119">
        <f t="shared" si="143"/>
        <v>0.75515249045338562</v>
      </c>
      <c r="R328" s="119">
        <f t="shared" ref="R328:V328" si="144">IF(R309=0,"",R309/R290)</f>
        <v>0.76488798381767864</v>
      </c>
      <c r="S328" s="119">
        <f t="shared" si="144"/>
        <v>0.77299949021438963</v>
      </c>
      <c r="T328" s="119">
        <f t="shared" si="144"/>
        <v>0.78243062946617314</v>
      </c>
      <c r="U328" s="119">
        <f t="shared" si="144"/>
        <v>0.78748521156753193</v>
      </c>
      <c r="V328" s="119">
        <f t="shared" si="144"/>
        <v>0.79184936168596898</v>
      </c>
      <c r="W328" s="119">
        <f t="shared" ref="W328" si="145">IF(W309=0,"",W309/W290)</f>
        <v>0.79709238340184363</v>
      </c>
      <c r="DA328" s="129" t="s">
        <v>3643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0.58667190907756839</v>
      </c>
      <c r="D329" s="124">
        <f t="shared" si="146"/>
        <v>0.59606914893064011</v>
      </c>
      <c r="E329" s="124">
        <f t="shared" si="146"/>
        <v>0.60551339394758841</v>
      </c>
      <c r="F329" s="124">
        <f t="shared" si="146"/>
        <v>0.61476233222556664</v>
      </c>
      <c r="G329" s="124">
        <f t="shared" si="146"/>
        <v>0.62401325466726421</v>
      </c>
      <c r="H329" s="124">
        <f t="shared" si="146"/>
        <v>0.63329480904164637</v>
      </c>
      <c r="I329" s="124">
        <f t="shared" si="146"/>
        <v>0.64248803681446398</v>
      </c>
      <c r="J329" s="124">
        <f t="shared" si="146"/>
        <v>0.65187617988960744</v>
      </c>
      <c r="K329" s="124">
        <f t="shared" si="146"/>
        <v>0.66147035044709623</v>
      </c>
      <c r="L329" s="124">
        <f t="shared" si="146"/>
        <v>0.67138055686117282</v>
      </c>
      <c r="M329" s="124">
        <f t="shared" si="146"/>
        <v>0.68394777448534183</v>
      </c>
      <c r="N329" s="124">
        <f t="shared" si="146"/>
        <v>0.70017306476028907</v>
      </c>
      <c r="O329" s="124">
        <f t="shared" si="146"/>
        <v>0.72044505151915617</v>
      </c>
      <c r="P329" s="124">
        <f t="shared" si="146"/>
        <v>0.74292233182741985</v>
      </c>
      <c r="Q329" s="124">
        <f t="shared" si="146"/>
        <v>0.76204655842967584</v>
      </c>
      <c r="R329" s="124">
        <f t="shared" ref="R329:V329" si="147">IF(R310=0,"",R310/R291)</f>
        <v>0.77298783468039689</v>
      </c>
      <c r="S329" s="124">
        <f t="shared" si="147"/>
        <v>0.78147345174035354</v>
      </c>
      <c r="T329" s="124">
        <f t="shared" si="147"/>
        <v>0.78835590908344821</v>
      </c>
      <c r="U329" s="124">
        <f t="shared" si="147"/>
        <v>0.79405797126475219</v>
      </c>
      <c r="V329" s="124">
        <f t="shared" si="147"/>
        <v>0.79911139582911139</v>
      </c>
      <c r="W329" s="124">
        <f t="shared" ref="W329" si="148">IF(W310=0,"",W310/W291)</f>
        <v>0.80266148705389417</v>
      </c>
      <c r="DA329" s="130" t="s">
        <v>3644</v>
      </c>
    </row>
    <row r="330" spans="1:105" ht="12" customHeight="1" x14ac:dyDescent="0.25">
      <c r="A330" s="97" t="s">
        <v>217</v>
      </c>
      <c r="B330" s="111"/>
      <c r="C330" s="111">
        <f t="shared" ref="C330:Q330" si="149">IF(C311=0,"",C311/C292)</f>
        <v>0.58180680502651694</v>
      </c>
      <c r="D330" s="111">
        <f t="shared" si="149"/>
        <v>0.59128770266674047</v>
      </c>
      <c r="E330" s="111">
        <f t="shared" si="149"/>
        <v>0.60077278158710512</v>
      </c>
      <c r="F330" s="111">
        <f t="shared" si="149"/>
        <v>0.61014103111016071</v>
      </c>
      <c r="G330" s="111">
        <f t="shared" si="149"/>
        <v>0.61950406005002356</v>
      </c>
      <c r="H330" s="111">
        <f t="shared" si="149"/>
        <v>0.62884936672771052</v>
      </c>
      <c r="I330" s="111">
        <f t="shared" si="149"/>
        <v>0.63820562366511924</v>
      </c>
      <c r="J330" s="111">
        <f t="shared" si="149"/>
        <v>0.64768761157407784</v>
      </c>
      <c r="K330" s="111">
        <f t="shared" si="149"/>
        <v>0.65739438928108707</v>
      </c>
      <c r="L330" s="111">
        <f t="shared" si="149"/>
        <v>0.66735502779322797</v>
      </c>
      <c r="M330" s="111">
        <f t="shared" si="149"/>
        <v>0.68010158626577133</v>
      </c>
      <c r="N330" s="111">
        <f t="shared" si="149"/>
        <v>0.69647239219515589</v>
      </c>
      <c r="O330" s="111">
        <f t="shared" si="149"/>
        <v>0.71695624634158717</v>
      </c>
      <c r="P330" s="111">
        <f t="shared" si="149"/>
        <v>0.73972480334114188</v>
      </c>
      <c r="Q330" s="111">
        <f t="shared" si="149"/>
        <v>0.75906549484932284</v>
      </c>
      <c r="R330" s="111">
        <f t="shared" ref="R330:V330" si="150">IF(R311=0,"",R311/R292)</f>
        <v>0.77011958906369093</v>
      </c>
      <c r="S330" s="111">
        <f t="shared" si="150"/>
        <v>0.77870857321434661</v>
      </c>
      <c r="T330" s="111">
        <f t="shared" si="150"/>
        <v>0.78561501452951132</v>
      </c>
      <c r="U330" s="111">
        <f t="shared" si="150"/>
        <v>0.79142874887765424</v>
      </c>
      <c r="V330" s="111">
        <f t="shared" si="150"/>
        <v>0.79653485013610104</v>
      </c>
      <c r="W330" s="111">
        <f t="shared" ref="W330" si="151">IF(W311=0,"",W311/W292)</f>
        <v>0.80017958631263231</v>
      </c>
      <c r="DA330" s="63" t="s">
        <v>3645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>
        <f t="shared" si="152"/>
        <v>1</v>
      </c>
      <c r="E331" s="111">
        <f t="shared" si="152"/>
        <v>1</v>
      </c>
      <c r="F331" s="111">
        <f t="shared" si="152"/>
        <v>1</v>
      </c>
      <c r="G331" s="111">
        <f t="shared" si="152"/>
        <v>1</v>
      </c>
      <c r="H331" s="111">
        <f t="shared" si="152"/>
        <v>1</v>
      </c>
      <c r="I331" s="111">
        <f t="shared" si="152"/>
        <v>1</v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>
        <f t="shared" si="152"/>
        <v>1</v>
      </c>
      <c r="Q331" s="111">
        <f t="shared" si="152"/>
        <v>1</v>
      </c>
      <c r="R331" s="111">
        <f t="shared" ref="R331:V331" si="153">IF(R312=0,"",R312/R293)</f>
        <v>1</v>
      </c>
      <c r="S331" s="111">
        <f t="shared" si="153"/>
        <v>1</v>
      </c>
      <c r="T331" s="111">
        <f t="shared" si="153"/>
        <v>1</v>
      </c>
      <c r="U331" s="111">
        <f t="shared" si="153"/>
        <v>1</v>
      </c>
      <c r="V331" s="111">
        <f t="shared" si="153"/>
        <v>1</v>
      </c>
      <c r="W331" s="111">
        <f t="shared" ref="W331" si="154">IF(W312=0,"",W312/W293)</f>
        <v>1</v>
      </c>
      <c r="DA331" s="63" t="s">
        <v>3646</v>
      </c>
    </row>
    <row r="332" spans="1:105" ht="12" customHeight="1" x14ac:dyDescent="0.25">
      <c r="A332" s="121" t="s">
        <v>92</v>
      </c>
      <c r="B332" s="124"/>
      <c r="C332" s="124">
        <f t="shared" ref="C332:Q332" si="155">IF(C313=0,"",C313/C294)</f>
        <v>2.2667410380430577</v>
      </c>
      <c r="D332" s="124">
        <f t="shared" si="155"/>
        <v>2.3410118130491027</v>
      </c>
      <c r="E332" s="124">
        <f t="shared" si="155"/>
        <v>2.4160667851648765</v>
      </c>
      <c r="F332" s="124">
        <f t="shared" si="155"/>
        <v>2.491202364164911</v>
      </c>
      <c r="G332" s="124">
        <f t="shared" si="155"/>
        <v>2.5670519171038864</v>
      </c>
      <c r="H332" s="124">
        <f t="shared" si="155"/>
        <v>2.6435338118133558</v>
      </c>
      <c r="I332" s="124">
        <f t="shared" si="155"/>
        <v>2.7207998316413051</v>
      </c>
      <c r="J332" s="124">
        <f t="shared" si="155"/>
        <v>2.7994813266575251</v>
      </c>
      <c r="K332" s="124">
        <f t="shared" si="155"/>
        <v>2.8801091494833253</v>
      </c>
      <c r="L332" s="124">
        <f t="shared" si="155"/>
        <v>2.9628145503208496</v>
      </c>
      <c r="M332" s="124">
        <f t="shared" si="155"/>
        <v>3.061598358389293</v>
      </c>
      <c r="N332" s="124">
        <f t="shared" si="155"/>
        <v>3.1810424856553818</v>
      </c>
      <c r="O332" s="124">
        <f t="shared" si="155"/>
        <v>3.3236800321210822</v>
      </c>
      <c r="P332" s="124">
        <f t="shared" si="155"/>
        <v>3.4783673798358086</v>
      </c>
      <c r="Q332" s="124">
        <f t="shared" si="155"/>
        <v>3.6113031474490023</v>
      </c>
      <c r="R332" s="124">
        <f t="shared" ref="R332:V332" si="156">IF(R313=0,"",R313/R294)</f>
        <v>3.694701493524911</v>
      </c>
      <c r="S332" s="124">
        <f t="shared" si="156"/>
        <v>3.7610824821923363</v>
      </c>
      <c r="T332" s="124">
        <f t="shared" si="156"/>
        <v>3.8165463251589697</v>
      </c>
      <c r="U332" s="124">
        <f t="shared" si="156"/>
        <v>3.8670390386509812</v>
      </c>
      <c r="V332" s="124">
        <f t="shared" si="156"/>
        <v>3.9185218835832853</v>
      </c>
      <c r="W332" s="124">
        <f t="shared" ref="W332" si="157">IF(W313=0,"",W313/W294)</f>
        <v>3.9689243079134169</v>
      </c>
      <c r="DA332" s="130" t="s">
        <v>3647</v>
      </c>
    </row>
    <row r="333" spans="1:105" ht="12" customHeight="1" x14ac:dyDescent="0.25">
      <c r="A333" s="97" t="s">
        <v>53</v>
      </c>
      <c r="B333" s="111"/>
      <c r="C333" s="111">
        <f t="shared" ref="C333:Q333" si="158">IF(C314=0,"",C314/C295)</f>
        <v>2.2667410380430577</v>
      </c>
      <c r="D333" s="111">
        <f t="shared" si="158"/>
        <v>2.3410118130491027</v>
      </c>
      <c r="E333" s="111">
        <f t="shared" si="158"/>
        <v>2.4160667851648765</v>
      </c>
      <c r="F333" s="111">
        <f t="shared" si="158"/>
        <v>2.491202364164911</v>
      </c>
      <c r="G333" s="111">
        <f t="shared" si="158"/>
        <v>2.5670519171038864</v>
      </c>
      <c r="H333" s="111">
        <f t="shared" si="158"/>
        <v>2.6435338118133558</v>
      </c>
      <c r="I333" s="111">
        <f t="shared" si="158"/>
        <v>2.7207998316413051</v>
      </c>
      <c r="J333" s="111">
        <f t="shared" si="158"/>
        <v>2.7994813266575251</v>
      </c>
      <c r="K333" s="111">
        <f t="shared" si="158"/>
        <v>2.8801091494833253</v>
      </c>
      <c r="L333" s="111">
        <f t="shared" si="158"/>
        <v>2.9628145503208496</v>
      </c>
      <c r="M333" s="111">
        <f t="shared" si="158"/>
        <v>3.061598358389293</v>
      </c>
      <c r="N333" s="111">
        <f t="shared" si="158"/>
        <v>3.1810424856553818</v>
      </c>
      <c r="O333" s="111">
        <f t="shared" si="158"/>
        <v>3.3236800321210822</v>
      </c>
      <c r="P333" s="111">
        <f t="shared" si="158"/>
        <v>3.4783673798358086</v>
      </c>
      <c r="Q333" s="111">
        <f t="shared" si="158"/>
        <v>3.6113031474490023</v>
      </c>
      <c r="R333" s="111">
        <f t="shared" ref="R333:V333" si="159">IF(R314=0,"",R314/R295)</f>
        <v>3.694701493524911</v>
      </c>
      <c r="S333" s="111">
        <f t="shared" si="159"/>
        <v>3.7610824821923363</v>
      </c>
      <c r="T333" s="111">
        <f t="shared" si="159"/>
        <v>3.8165463251589697</v>
      </c>
      <c r="U333" s="111">
        <f t="shared" si="159"/>
        <v>3.8670390386509812</v>
      </c>
      <c r="V333" s="111">
        <f t="shared" si="159"/>
        <v>3.9185218835832853</v>
      </c>
      <c r="W333" s="111">
        <f t="shared" ref="W333" si="160">IF(W314=0,"",W314/W295)</f>
        <v>3.9689243079134169</v>
      </c>
      <c r="DA333" s="63" t="s">
        <v>3648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0.57506105075483471</v>
      </c>
      <c r="D334" s="124">
        <f t="shared" si="161"/>
        <v>0.57869503159945557</v>
      </c>
      <c r="E334" s="124">
        <f t="shared" si="161"/>
        <v>0.58863601847077518</v>
      </c>
      <c r="F334" s="124">
        <f t="shared" si="161"/>
        <v>0.59456055304743283</v>
      </c>
      <c r="G334" s="124">
        <f t="shared" si="161"/>
        <v>0.60172147779154561</v>
      </c>
      <c r="H334" s="124">
        <f t="shared" si="161"/>
        <v>0.61041554955071109</v>
      </c>
      <c r="I334" s="124">
        <f t="shared" si="161"/>
        <v>0.61695313245898009</v>
      </c>
      <c r="J334" s="124">
        <f t="shared" si="161"/>
        <v>0.62499078298698196</v>
      </c>
      <c r="K334" s="124">
        <f t="shared" si="161"/>
        <v>0.63863853114522995</v>
      </c>
      <c r="L334" s="124">
        <f t="shared" si="161"/>
        <v>0.64487964976041667</v>
      </c>
      <c r="M334" s="124">
        <f t="shared" si="161"/>
        <v>0.65985715582101556</v>
      </c>
      <c r="N334" s="124">
        <f t="shared" si="161"/>
        <v>0.68116727812735012</v>
      </c>
      <c r="O334" s="124">
        <f t="shared" si="161"/>
        <v>0.71468873888027595</v>
      </c>
      <c r="P334" s="124">
        <f t="shared" si="161"/>
        <v>0.75161958973866838</v>
      </c>
      <c r="Q334" s="124">
        <f t="shared" si="161"/>
        <v>0.77801888070432001</v>
      </c>
      <c r="R334" s="124">
        <f t="shared" ref="R334:V334" si="162">IF(R315=0,"",R315/R296)</f>
        <v>0.795865257155428</v>
      </c>
      <c r="S334" s="124">
        <f t="shared" si="162"/>
        <v>0.81108233647365291</v>
      </c>
      <c r="T334" s="124">
        <f t="shared" si="162"/>
        <v>0.83003066528691805</v>
      </c>
      <c r="U334" s="124">
        <f t="shared" si="162"/>
        <v>0.84242613128146571</v>
      </c>
      <c r="V334" s="124">
        <f t="shared" si="162"/>
        <v>0.85289714193207955</v>
      </c>
      <c r="W334" s="124">
        <f t="shared" ref="W334" si="163">IF(W315=0,"",W315/W296)</f>
        <v>0.85830577336372704</v>
      </c>
      <c r="DA334" s="130" t="s">
        <v>3649</v>
      </c>
    </row>
    <row r="335" spans="1:105" ht="12" customHeight="1" x14ac:dyDescent="0.25">
      <c r="A335" s="97" t="s">
        <v>134</v>
      </c>
      <c r="B335" s="111"/>
      <c r="C335" s="111">
        <f t="shared" ref="C335:Q335" si="164">IF(C316=0,"",C316/C297)</f>
        <v>0.57038135477983853</v>
      </c>
      <c r="D335" s="111">
        <f t="shared" si="164"/>
        <v>0.5773258135736663</v>
      </c>
      <c r="E335" s="111">
        <f t="shared" si="164"/>
        <v>0.58457052765299289</v>
      </c>
      <c r="F335" s="111">
        <f t="shared" si="164"/>
        <v>0.59187380037540782</v>
      </c>
      <c r="G335" s="111">
        <f t="shared" si="164"/>
        <v>0.59945113789110316</v>
      </c>
      <c r="H335" s="111">
        <f t="shared" si="164"/>
        <v>0.607273363637306</v>
      </c>
      <c r="I335" s="111">
        <f t="shared" si="164"/>
        <v>0.61539075093448581</v>
      </c>
      <c r="J335" s="111">
        <f t="shared" si="164"/>
        <v>0.62401573592499038</v>
      </c>
      <c r="K335" s="111">
        <f t="shared" si="164"/>
        <v>0.63332545812833652</v>
      </c>
      <c r="L335" s="111">
        <f t="shared" si="164"/>
        <v>0.64336122026160236</v>
      </c>
      <c r="M335" s="111">
        <f t="shared" si="164"/>
        <v>0.65853786928470992</v>
      </c>
      <c r="N335" s="111">
        <f t="shared" si="164"/>
        <v>0.68021433809167386</v>
      </c>
      <c r="O335" s="111">
        <f t="shared" si="164"/>
        <v>0.70939403309898319</v>
      </c>
      <c r="P335" s="111">
        <f t="shared" si="164"/>
        <v>0.74334926784652122</v>
      </c>
      <c r="Q335" s="111">
        <f t="shared" si="164"/>
        <v>0.77352275451436991</v>
      </c>
      <c r="R335" s="111">
        <f t="shared" ref="R335:V335" si="165">IF(R316=0,"",R316/R297)</f>
        <v>0.79336258515574065</v>
      </c>
      <c r="S335" s="111">
        <f t="shared" si="165"/>
        <v>0.81146515293366028</v>
      </c>
      <c r="T335" s="111">
        <f t="shared" si="165"/>
        <v>0.82736051712954373</v>
      </c>
      <c r="U335" s="111">
        <f t="shared" si="165"/>
        <v>0.84052508182256824</v>
      </c>
      <c r="V335" s="111">
        <f t="shared" si="165"/>
        <v>0.85038428156405321</v>
      </c>
      <c r="W335" s="111">
        <f t="shared" ref="W335" si="166">IF(W316=0,"",W316/W297)</f>
        <v>0.85547276049389342</v>
      </c>
      <c r="DA335" s="63" t="s">
        <v>3650</v>
      </c>
    </row>
    <row r="336" spans="1:105" ht="12" customHeight="1" x14ac:dyDescent="0.25">
      <c r="A336" s="97" t="s">
        <v>133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 t="str">
        <f t="shared" si="167"/>
        <v/>
      </c>
      <c r="K336" s="111">
        <f t="shared" si="167"/>
        <v>0.77783364470413852</v>
      </c>
      <c r="L336" s="111">
        <f t="shared" si="167"/>
        <v>0.77785858900862481</v>
      </c>
      <c r="M336" s="111">
        <f t="shared" si="167"/>
        <v>0.79506353762704574</v>
      </c>
      <c r="N336" s="111">
        <f t="shared" si="167"/>
        <v>0.81574261040954688</v>
      </c>
      <c r="O336" s="111">
        <f t="shared" si="167"/>
        <v>0.83166274094171</v>
      </c>
      <c r="P336" s="111">
        <f t="shared" si="167"/>
        <v>0.85667781381816444</v>
      </c>
      <c r="Q336" s="111">
        <f t="shared" si="167"/>
        <v>0.87438978172909931</v>
      </c>
      <c r="R336" s="111">
        <f t="shared" ref="R336:V336" si="168">IF(R317=0,"",R317/R298)</f>
        <v>0.88777974826197581</v>
      </c>
      <c r="S336" s="111">
        <f t="shared" si="168"/>
        <v>0.9001730123570687</v>
      </c>
      <c r="T336" s="111">
        <f t="shared" si="168"/>
        <v>0.89585227901694253</v>
      </c>
      <c r="U336" s="111">
        <f t="shared" si="168"/>
        <v>0.91258035304578589</v>
      </c>
      <c r="V336" s="111">
        <f t="shared" si="168"/>
        <v>0.91969302349223303</v>
      </c>
      <c r="W336" s="111">
        <f t="shared" ref="W336" si="169">IF(W317=0,"",W317/W298)</f>
        <v>0.92410274940718573</v>
      </c>
      <c r="DA336" s="63" t="s">
        <v>3651</v>
      </c>
    </row>
    <row r="337" spans="1:105" ht="12" customHeight="1" x14ac:dyDescent="0.25">
      <c r="A337" s="100" t="s">
        <v>217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 t="str">
        <f t="shared" si="170"/>
        <v/>
      </c>
      <c r="K337" s="112">
        <f t="shared" si="170"/>
        <v>0.63332545812833652</v>
      </c>
      <c r="L337" s="112">
        <f t="shared" si="170"/>
        <v>0.64336122026160236</v>
      </c>
      <c r="M337" s="112">
        <f t="shared" si="170"/>
        <v>0.65853786928470992</v>
      </c>
      <c r="N337" s="112">
        <f t="shared" si="170"/>
        <v>0.68021433809167386</v>
      </c>
      <c r="O337" s="112">
        <f t="shared" si="170"/>
        <v>0.70939403309898319</v>
      </c>
      <c r="P337" s="112">
        <f t="shared" si="170"/>
        <v>0.74334926784652122</v>
      </c>
      <c r="Q337" s="112">
        <f t="shared" si="170"/>
        <v>0.77352275451436991</v>
      </c>
      <c r="R337" s="112">
        <f t="shared" ref="R337:V337" si="171">IF(R318=0,"",R318/R299)</f>
        <v>0.79336258515574065</v>
      </c>
      <c r="S337" s="112">
        <f t="shared" si="171"/>
        <v>0.81146515293366028</v>
      </c>
      <c r="T337" s="112">
        <f t="shared" si="171"/>
        <v>0.82736051712954373</v>
      </c>
      <c r="U337" s="112">
        <f t="shared" si="171"/>
        <v>0.84052508182256824</v>
      </c>
      <c r="V337" s="112">
        <f t="shared" si="171"/>
        <v>0.85038428156405321</v>
      </c>
      <c r="W337" s="112">
        <f t="shared" ref="W337" si="172">IF(W318=0,"",W318/W299)</f>
        <v>0.85547276049389342</v>
      </c>
      <c r="DA337" s="131" t="s">
        <v>3652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 t="str">
        <f t="shared" si="173"/>
        <v/>
      </c>
      <c r="K338" s="113">
        <f t="shared" si="173"/>
        <v>1</v>
      </c>
      <c r="L338" s="113">
        <f t="shared" si="173"/>
        <v>1</v>
      </c>
      <c r="M338" s="113">
        <f t="shared" si="173"/>
        <v>1</v>
      </c>
      <c r="N338" s="113">
        <f t="shared" si="173"/>
        <v>1</v>
      </c>
      <c r="O338" s="113">
        <f t="shared" si="173"/>
        <v>1</v>
      </c>
      <c r="P338" s="113">
        <f t="shared" si="173"/>
        <v>1</v>
      </c>
      <c r="Q338" s="113">
        <f t="shared" si="173"/>
        <v>1</v>
      </c>
      <c r="R338" s="113">
        <f t="shared" ref="R338:V338" si="174">IF(R319=0,"",R319/R300)</f>
        <v>1</v>
      </c>
      <c r="S338" s="113">
        <f t="shared" si="174"/>
        <v>1</v>
      </c>
      <c r="T338" s="113">
        <f t="shared" si="174"/>
        <v>1</v>
      </c>
      <c r="U338" s="113">
        <f t="shared" si="174"/>
        <v>1</v>
      </c>
      <c r="V338" s="113">
        <f t="shared" si="174"/>
        <v>1</v>
      </c>
      <c r="W338" s="113">
        <f t="shared" ref="W338" si="175">IF(W319=0,"",W319/W300)</f>
        <v>1</v>
      </c>
      <c r="DA338" s="132" t="s">
        <v>3653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0.64116044441636455</v>
      </c>
      <c r="D339" s="112">
        <f t="shared" si="176"/>
        <v>0.64288036462870968</v>
      </c>
      <c r="E339" s="112">
        <f t="shared" si="176"/>
        <v>0.6447325710289048</v>
      </c>
      <c r="F339" s="112">
        <f t="shared" si="176"/>
        <v>0.6466025695634221</v>
      </c>
      <c r="G339" s="112">
        <f t="shared" si="176"/>
        <v>0.64859545626381576</v>
      </c>
      <c r="H339" s="112">
        <f t="shared" si="176"/>
        <v>0.65069945127796269</v>
      </c>
      <c r="I339" s="112">
        <f t="shared" si="176"/>
        <v>0.65294192623199265</v>
      </c>
      <c r="J339" s="112">
        <f t="shared" si="176"/>
        <v>0.6554324453767737</v>
      </c>
      <c r="K339" s="112">
        <f t="shared" si="176"/>
        <v>0.65826810458400087</v>
      </c>
      <c r="L339" s="112">
        <f t="shared" si="176"/>
        <v>0.66148288617099127</v>
      </c>
      <c r="M339" s="112">
        <f t="shared" si="176"/>
        <v>0.66730435021905199</v>
      </c>
      <c r="N339" s="112">
        <f t="shared" si="176"/>
        <v>0.67671125316056979</v>
      </c>
      <c r="O339" s="112">
        <f t="shared" si="176"/>
        <v>0.69095873593925383</v>
      </c>
      <c r="P339" s="112">
        <f t="shared" si="176"/>
        <v>0.7094928820801063</v>
      </c>
      <c r="Q339" s="112">
        <f t="shared" si="176"/>
        <v>0.7276793369381851</v>
      </c>
      <c r="R339" s="112">
        <f t="shared" ref="R339:V339" si="177">IF(R320=0,"",R320/R301)</f>
        <v>0.7407164003369906</v>
      </c>
      <c r="S339" s="112">
        <f t="shared" si="177"/>
        <v>0.75362493808915698</v>
      </c>
      <c r="T339" s="112" t="str">
        <f t="shared" si="177"/>
        <v/>
      </c>
      <c r="U339" s="112">
        <f t="shared" si="177"/>
        <v>0.77788520577229425</v>
      </c>
      <c r="V339" s="112" t="str">
        <f t="shared" si="177"/>
        <v/>
      </c>
      <c r="W339" s="112">
        <f t="shared" ref="W339" si="178">IF(W320=0,"",W320/W301)</f>
        <v>0.7965459659828561</v>
      </c>
      <c r="DA339" s="131" t="s">
        <v>3654</v>
      </c>
    </row>
    <row r="340" spans="1:105" ht="12" customHeight="1" x14ac:dyDescent="0.25">
      <c r="A340" s="107" t="s">
        <v>121</v>
      </c>
      <c r="B340" s="113"/>
      <c r="C340" s="113" t="str">
        <f t="shared" ref="C340:Q340" si="179">IF(C321=0,"",C321/C302)</f>
        <v/>
      </c>
      <c r="D340" s="113" t="str">
        <f t="shared" si="179"/>
        <v/>
      </c>
      <c r="E340" s="113" t="str">
        <f t="shared" si="179"/>
        <v/>
      </c>
      <c r="F340" s="113" t="str">
        <f t="shared" si="179"/>
        <v/>
      </c>
      <c r="G340" s="113" t="str">
        <f t="shared" si="179"/>
        <v/>
      </c>
      <c r="H340" s="113" t="str">
        <f t="shared" si="179"/>
        <v/>
      </c>
      <c r="I340" s="113" t="str">
        <f t="shared" si="179"/>
        <v/>
      </c>
      <c r="J340" s="113" t="str">
        <f t="shared" si="179"/>
        <v/>
      </c>
      <c r="K340" s="113">
        <f t="shared" si="179"/>
        <v>0.79614404598547794</v>
      </c>
      <c r="L340" s="113">
        <f t="shared" si="179"/>
        <v>0.79110067099178716</v>
      </c>
      <c r="M340" s="113">
        <f t="shared" si="179"/>
        <v>0.80137436648296068</v>
      </c>
      <c r="N340" s="113">
        <f t="shared" si="179"/>
        <v>0.81350122847692197</v>
      </c>
      <c r="O340" s="113">
        <f t="shared" si="179"/>
        <v>0.81894390063694233</v>
      </c>
      <c r="P340" s="113">
        <f t="shared" si="179"/>
        <v>0.83440729519916412</v>
      </c>
      <c r="Q340" s="113">
        <f t="shared" si="179"/>
        <v>0.84455332189439503</v>
      </c>
      <c r="R340" s="113">
        <f t="shared" ref="R340:V340" si="180">IF(R321=0,"",R321/R302)</f>
        <v>0.85427462313239977</v>
      </c>
      <c r="S340" s="113">
        <f t="shared" si="180"/>
        <v>0.86470756475783372</v>
      </c>
      <c r="T340" s="113">
        <f t="shared" si="180"/>
        <v>0.8559212685640013</v>
      </c>
      <c r="U340" s="113">
        <f t="shared" si="180"/>
        <v>0.87366362449816037</v>
      </c>
      <c r="V340" s="113">
        <f t="shared" si="180"/>
        <v>0.88169477629371096</v>
      </c>
      <c r="W340" s="113">
        <f t="shared" ref="W340" si="181">IF(W321=0,"",W321/W302)</f>
        <v>0.89084894562514905</v>
      </c>
      <c r="DA340" s="132" t="s">
        <v>3655</v>
      </c>
    </row>
    <row r="341" spans="1:105" ht="12" customHeight="1" x14ac:dyDescent="0.25">
      <c r="A341" s="108" t="s">
        <v>53</v>
      </c>
      <c r="B341" s="111"/>
      <c r="C341" s="111" t="str">
        <f t="shared" ref="C341:Q341" si="182">IF(C322=0,"",C322/C303)</f>
        <v/>
      </c>
      <c r="D341" s="111" t="str">
        <f t="shared" si="182"/>
        <v/>
      </c>
      <c r="E341" s="111" t="str">
        <f t="shared" si="182"/>
        <v/>
      </c>
      <c r="F341" s="111" t="str">
        <f t="shared" si="182"/>
        <v/>
      </c>
      <c r="G341" s="111" t="str">
        <f t="shared" si="182"/>
        <v/>
      </c>
      <c r="H341" s="111" t="str">
        <f t="shared" si="182"/>
        <v/>
      </c>
      <c r="I341" s="111" t="str">
        <f t="shared" si="182"/>
        <v/>
      </c>
      <c r="J341" s="111" t="str">
        <f t="shared" si="182"/>
        <v/>
      </c>
      <c r="K341" s="111">
        <f t="shared" si="182"/>
        <v>0.65826810458400087</v>
      </c>
      <c r="L341" s="111">
        <f t="shared" si="182"/>
        <v>0.66148288617099127</v>
      </c>
      <c r="M341" s="111">
        <f t="shared" si="182"/>
        <v>0.66730435021905199</v>
      </c>
      <c r="N341" s="111">
        <f t="shared" si="182"/>
        <v>0.67671125316056979</v>
      </c>
      <c r="O341" s="111">
        <f t="shared" si="182"/>
        <v>0.69095873593925394</v>
      </c>
      <c r="P341" s="111">
        <f t="shared" si="182"/>
        <v>0.70949288208010641</v>
      </c>
      <c r="Q341" s="111">
        <f t="shared" si="182"/>
        <v>0.7276793369381851</v>
      </c>
      <c r="R341" s="111">
        <f t="shared" ref="R341:V341" si="183">IF(R322=0,"",R322/R303)</f>
        <v>0.7407164003369906</v>
      </c>
      <c r="S341" s="111">
        <f t="shared" si="183"/>
        <v>0.75362493808915698</v>
      </c>
      <c r="T341" s="111">
        <f t="shared" si="183"/>
        <v>0.76613428213655244</v>
      </c>
      <c r="U341" s="111">
        <f t="shared" si="183"/>
        <v>0.77788520577229425</v>
      </c>
      <c r="V341" s="111">
        <f t="shared" si="183"/>
        <v>0.78832658330350414</v>
      </c>
      <c r="W341" s="111">
        <f t="shared" ref="W341" si="184">IF(W322=0,"",W322/W303)</f>
        <v>0.79654596598285621</v>
      </c>
      <c r="DA341" s="63" t="s">
        <v>3656</v>
      </c>
    </row>
    <row r="342" spans="1:105" ht="12" customHeight="1" x14ac:dyDescent="0.25">
      <c r="A342" s="108" t="s">
        <v>52</v>
      </c>
      <c r="B342" s="111"/>
      <c r="C342" s="111" t="str">
        <f t="shared" ref="C342:Q342" si="185">IF(C323=0,"",C323/C304)</f>
        <v/>
      </c>
      <c r="D342" s="111" t="str">
        <f t="shared" si="185"/>
        <v/>
      </c>
      <c r="E342" s="111" t="str">
        <f t="shared" si="185"/>
        <v/>
      </c>
      <c r="F342" s="111" t="str">
        <f t="shared" si="185"/>
        <v/>
      </c>
      <c r="G342" s="111" t="str">
        <f t="shared" si="185"/>
        <v/>
      </c>
      <c r="H342" s="111" t="str">
        <f t="shared" si="185"/>
        <v/>
      </c>
      <c r="I342" s="111" t="str">
        <f t="shared" si="185"/>
        <v/>
      </c>
      <c r="J342" s="111" t="str">
        <f t="shared" si="185"/>
        <v/>
      </c>
      <c r="K342" s="111">
        <f t="shared" si="185"/>
        <v>1</v>
      </c>
      <c r="L342" s="111">
        <f t="shared" si="185"/>
        <v>1</v>
      </c>
      <c r="M342" s="111">
        <f t="shared" si="185"/>
        <v>1</v>
      </c>
      <c r="N342" s="111">
        <f t="shared" si="185"/>
        <v>1</v>
      </c>
      <c r="O342" s="111">
        <f t="shared" si="185"/>
        <v>1</v>
      </c>
      <c r="P342" s="111">
        <f t="shared" si="185"/>
        <v>1</v>
      </c>
      <c r="Q342" s="111">
        <f t="shared" si="185"/>
        <v>1</v>
      </c>
      <c r="R342" s="111">
        <f t="shared" ref="R342:V342" si="186">IF(R323=0,"",R323/R304)</f>
        <v>1</v>
      </c>
      <c r="S342" s="111">
        <f t="shared" si="186"/>
        <v>1</v>
      </c>
      <c r="T342" s="111">
        <f t="shared" si="186"/>
        <v>1</v>
      </c>
      <c r="U342" s="111">
        <f t="shared" si="186"/>
        <v>1</v>
      </c>
      <c r="V342" s="111">
        <f t="shared" si="186"/>
        <v>1</v>
      </c>
      <c r="W342" s="111">
        <f t="shared" ref="W342" si="187">IF(W323=0,"",W323/W304)</f>
        <v>1</v>
      </c>
      <c r="DA342" s="63" t="s">
        <v>3657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0.60607385037374473</v>
      </c>
      <c r="D343" s="124">
        <f t="shared" si="188"/>
        <v>0.59994728345132053</v>
      </c>
      <c r="E343" s="124">
        <f t="shared" si="188"/>
        <v>0.60573453208947581</v>
      </c>
      <c r="F343" s="124">
        <f t="shared" si="188"/>
        <v>0.60277798231739677</v>
      </c>
      <c r="G343" s="124">
        <f t="shared" si="188"/>
        <v>0.6016339650482283</v>
      </c>
      <c r="H343" s="124">
        <f t="shared" si="188"/>
        <v>0.61111165684837621</v>
      </c>
      <c r="I343" s="124">
        <f t="shared" si="188"/>
        <v>0.60552728618487739</v>
      </c>
      <c r="J343" s="124">
        <f t="shared" si="188"/>
        <v>0.60335872612066499</v>
      </c>
      <c r="K343" s="124">
        <f t="shared" si="188"/>
        <v>0.60490625881686533</v>
      </c>
      <c r="L343" s="124">
        <f t="shared" si="188"/>
        <v>0.60466411353742644</v>
      </c>
      <c r="M343" s="124">
        <f t="shared" si="188"/>
        <v>0.60537661308046797</v>
      </c>
      <c r="N343" s="124">
        <f t="shared" si="188"/>
        <v>0.60430914783859313</v>
      </c>
      <c r="O343" s="124">
        <f t="shared" si="188"/>
        <v>0.6056075555956234</v>
      </c>
      <c r="P343" s="124">
        <f t="shared" si="188"/>
        <v>0.61183738562850776</v>
      </c>
      <c r="Q343" s="124">
        <f t="shared" si="188"/>
        <v>0.60850374328362888</v>
      </c>
      <c r="R343" s="124">
        <f t="shared" ref="R343:V343" si="189">IF(R324=0,"",R324/R305)</f>
        <v>0.61051302965469734</v>
      </c>
      <c r="S343" s="124">
        <f t="shared" si="189"/>
        <v>0.61500278669422448</v>
      </c>
      <c r="T343" s="124">
        <f t="shared" si="189"/>
        <v>0.62036010783693363</v>
      </c>
      <c r="U343" s="124">
        <f t="shared" si="189"/>
        <v>0.62477629101259358</v>
      </c>
      <c r="V343" s="124">
        <f t="shared" si="189"/>
        <v>0.62631339697742094</v>
      </c>
      <c r="W343" s="124">
        <f t="shared" ref="W343" si="190">IF(W324=0,"",W324/W305)</f>
        <v>0.64907103409408939</v>
      </c>
      <c r="DA343" s="130" t="s">
        <v>3658</v>
      </c>
    </row>
    <row r="344" spans="1:105" ht="12" customHeight="1" x14ac:dyDescent="0.25">
      <c r="A344" s="97" t="s">
        <v>175</v>
      </c>
      <c r="B344" s="111"/>
      <c r="C344" s="111">
        <f t="shared" ref="C344:Q344" si="191">IF(C325=0,"",C325/C306)</f>
        <v>0.58776240475717734</v>
      </c>
      <c r="D344" s="111">
        <f t="shared" si="191"/>
        <v>0.58861880218782325</v>
      </c>
      <c r="E344" s="111">
        <f t="shared" si="191"/>
        <v>0.58946312180478522</v>
      </c>
      <c r="F344" s="111">
        <f t="shared" si="191"/>
        <v>0.59030579444715381</v>
      </c>
      <c r="G344" s="111">
        <f t="shared" si="191"/>
        <v>0.59113734413352514</v>
      </c>
      <c r="H344" s="111">
        <f t="shared" si="191"/>
        <v>0.59195893060338745</v>
      </c>
      <c r="I344" s="111">
        <f t="shared" si="191"/>
        <v>0.59276821897464527</v>
      </c>
      <c r="J344" s="111">
        <f t="shared" si="191"/>
        <v>0.59355564405949601</v>
      </c>
      <c r="K344" s="111">
        <f t="shared" si="191"/>
        <v>0.59431307293236257</v>
      </c>
      <c r="L344" s="111">
        <f t="shared" si="191"/>
        <v>0.59503832970222004</v>
      </c>
      <c r="M344" s="111">
        <f t="shared" si="191"/>
        <v>0.59542861386647494</v>
      </c>
      <c r="N344" s="111">
        <f t="shared" si="191"/>
        <v>0.59542861386647494</v>
      </c>
      <c r="O344" s="111">
        <f t="shared" si="191"/>
        <v>0.59542861386647494</v>
      </c>
      <c r="P344" s="111">
        <f t="shared" si="191"/>
        <v>0.59542861386647494</v>
      </c>
      <c r="Q344" s="111">
        <f t="shared" si="191"/>
        <v>0.59542861386647494</v>
      </c>
      <c r="R344" s="111">
        <f t="shared" ref="R344:V344" si="192">IF(R325=0,"",R325/R306)</f>
        <v>0.59789431153695904</v>
      </c>
      <c r="S344" s="111">
        <f t="shared" si="192"/>
        <v>0.60192628589188857</v>
      </c>
      <c r="T344" s="111">
        <f t="shared" si="192"/>
        <v>0.6066302559726362</v>
      </c>
      <c r="U344" s="111">
        <f t="shared" si="192"/>
        <v>0.61150222498483997</v>
      </c>
      <c r="V344" s="111">
        <f t="shared" si="192"/>
        <v>0.61603819613413302</v>
      </c>
      <c r="W344" s="111">
        <f t="shared" ref="W344" si="193">IF(W325=0,"",W325/W306)</f>
        <v>0.62023816942051357</v>
      </c>
      <c r="DA344" s="63" t="s">
        <v>3659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0.75317407815504789</v>
      </c>
      <c r="D345" s="45">
        <f t="shared" si="194"/>
        <v>0.75455999639618665</v>
      </c>
      <c r="E345" s="45">
        <f t="shared" si="194"/>
        <v>0.75599716253467064</v>
      </c>
      <c r="F345" s="45">
        <f t="shared" si="194"/>
        <v>0.75744131702279249</v>
      </c>
      <c r="G345" s="45">
        <f t="shared" si="194"/>
        <v>0.75893266781001723</v>
      </c>
      <c r="H345" s="45">
        <f t="shared" si="194"/>
        <v>0.76046629395520615</v>
      </c>
      <c r="I345" s="45">
        <f t="shared" si="194"/>
        <v>0.76205210269828227</v>
      </c>
      <c r="J345" s="45">
        <f t="shared" si="194"/>
        <v>0.76373068050426918</v>
      </c>
      <c r="K345" s="45">
        <f t="shared" si="194"/>
        <v>0.76553653654394638</v>
      </c>
      <c r="L345" s="45">
        <f t="shared" si="194"/>
        <v>0.76747890343530167</v>
      </c>
      <c r="M345" s="45">
        <f t="shared" si="194"/>
        <v>0.77012155627117329</v>
      </c>
      <c r="N345" s="45">
        <f t="shared" si="194"/>
        <v>0.7736243555624388</v>
      </c>
      <c r="O345" s="45">
        <f t="shared" si="194"/>
        <v>0.77837599881204667</v>
      </c>
      <c r="P345" s="45">
        <f t="shared" si="194"/>
        <v>0.78458063345675777</v>
      </c>
      <c r="Q345" s="45">
        <f t="shared" si="194"/>
        <v>0.79257758085224983</v>
      </c>
      <c r="R345" s="45">
        <f t="shared" ref="R345:V345" si="195">IF(R326=0,"",R326/R307)</f>
        <v>0.80345619469604557</v>
      </c>
      <c r="S345" s="45">
        <f t="shared" si="195"/>
        <v>0.8170337222681</v>
      </c>
      <c r="T345" s="45">
        <f t="shared" si="195"/>
        <v>0.83163176645014503</v>
      </c>
      <c r="U345" s="45">
        <f t="shared" si="195"/>
        <v>0.8455719301239536</v>
      </c>
      <c r="V345" s="45">
        <f t="shared" si="195"/>
        <v>0.85717581617128036</v>
      </c>
      <c r="W345" s="45">
        <f t="shared" ref="W345" si="196">IF(W326=0,"",W326/W307)</f>
        <v>0.86585385781567847</v>
      </c>
      <c r="DA345" s="60" t="s">
        <v>3660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128.25420543201372</v>
      </c>
      <c r="D347" s="117">
        <f t="shared" si="197"/>
        <v>151.63565451088616</v>
      </c>
      <c r="E347" s="117">
        <f t="shared" si="197"/>
        <v>184.86259615608117</v>
      </c>
      <c r="F347" s="117">
        <f t="shared" si="197"/>
        <v>197.98025543028371</v>
      </c>
      <c r="G347" s="117">
        <f t="shared" si="197"/>
        <v>229.94330200255138</v>
      </c>
      <c r="H347" s="117">
        <f t="shared" si="197"/>
        <v>173.10008111690462</v>
      </c>
      <c r="I347" s="117">
        <f t="shared" si="197"/>
        <v>170.38659771869064</v>
      </c>
      <c r="J347" s="117">
        <f t="shared" si="197"/>
        <v>144.50137460996416</v>
      </c>
      <c r="K347" s="117">
        <f t="shared" si="197"/>
        <v>161.95765386496595</v>
      </c>
      <c r="L347" s="117">
        <f t="shared" si="197"/>
        <v>171.35952699435933</v>
      </c>
      <c r="M347" s="117">
        <f t="shared" si="197"/>
        <v>172.01098317121537</v>
      </c>
      <c r="N347" s="117">
        <f t="shared" si="197"/>
        <v>214.31993723576755</v>
      </c>
      <c r="O347" s="117">
        <f t="shared" si="197"/>
        <v>176.69654182763216</v>
      </c>
      <c r="P347" s="117">
        <f t="shared" si="197"/>
        <v>173.50085609203853</v>
      </c>
      <c r="Q347" s="117">
        <f t="shared" si="197"/>
        <v>168.77092579118559</v>
      </c>
      <c r="R347" s="117">
        <f t="shared" ref="R347:V347" si="198">R348+R351+R353+R362</f>
        <v>161.61888474820137</v>
      </c>
      <c r="S347" s="117">
        <f t="shared" si="198"/>
        <v>140.17234787575001</v>
      </c>
      <c r="T347" s="117">
        <f t="shared" si="198"/>
        <v>136.57815347401615</v>
      </c>
      <c r="U347" s="117">
        <f t="shared" si="198"/>
        <v>171.23720328056811</v>
      </c>
      <c r="V347" s="117">
        <f t="shared" si="198"/>
        <v>230.95878607909731</v>
      </c>
      <c r="W347" s="117">
        <f t="shared" ref="W347" si="199">W348+W351+W353+W362</f>
        <v>244.7207781382063</v>
      </c>
      <c r="DA347" s="129" t="s">
        <v>3811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113.74031813239063</v>
      </c>
      <c r="D348" s="122">
        <f t="shared" si="200"/>
        <v>132.85849597920637</v>
      </c>
      <c r="E348" s="122">
        <f t="shared" si="200"/>
        <v>155.9747301492414</v>
      </c>
      <c r="F348" s="122">
        <f t="shared" si="200"/>
        <v>165.70124283437119</v>
      </c>
      <c r="G348" s="122">
        <f t="shared" si="200"/>
        <v>194.87566395429803</v>
      </c>
      <c r="H348" s="122">
        <f t="shared" si="200"/>
        <v>147.37446284893028</v>
      </c>
      <c r="I348" s="122">
        <f t="shared" si="200"/>
        <v>142.63443636232049</v>
      </c>
      <c r="J348" s="122">
        <f t="shared" si="200"/>
        <v>119.89233953475468</v>
      </c>
      <c r="K348" s="122">
        <f t="shared" si="200"/>
        <v>134.11799210580193</v>
      </c>
      <c r="L348" s="122">
        <f t="shared" si="200"/>
        <v>143.49334206180012</v>
      </c>
      <c r="M348" s="122">
        <f t="shared" si="200"/>
        <v>141.27562480309032</v>
      </c>
      <c r="N348" s="122">
        <f t="shared" si="200"/>
        <v>176.3426615225099</v>
      </c>
      <c r="O348" s="122">
        <f t="shared" si="200"/>
        <v>144.31926039278326</v>
      </c>
      <c r="P348" s="122">
        <f t="shared" si="200"/>
        <v>139.76093641508726</v>
      </c>
      <c r="Q348" s="122">
        <f t="shared" si="200"/>
        <v>134.08038984286571</v>
      </c>
      <c r="R348" s="122">
        <f t="shared" ref="R348:V348" si="201">SUM(R349:R350)</f>
        <v>128.77483326517816</v>
      </c>
      <c r="S348" s="122">
        <f t="shared" si="201"/>
        <v>110.84406774118725</v>
      </c>
      <c r="T348" s="122">
        <f t="shared" si="201"/>
        <v>108.54915590000016</v>
      </c>
      <c r="U348" s="122">
        <f t="shared" si="201"/>
        <v>133.15728817849873</v>
      </c>
      <c r="V348" s="122">
        <f t="shared" si="201"/>
        <v>177.36391311303447</v>
      </c>
      <c r="W348" s="122">
        <f t="shared" ref="W348" si="202">SUM(W349:W350)</f>
        <v>186.47368140737709</v>
      </c>
      <c r="DA348" s="130" t="s">
        <v>3812</v>
      </c>
    </row>
    <row r="349" spans="1:105" ht="12" customHeight="1" x14ac:dyDescent="0.25">
      <c r="A349" s="97" t="s">
        <v>217</v>
      </c>
      <c r="B349" s="98"/>
      <c r="C349" s="98">
        <v>113.74031813239063</v>
      </c>
      <c r="D349" s="98">
        <v>132.85849597920637</v>
      </c>
      <c r="E349" s="98">
        <v>155.9747301492414</v>
      </c>
      <c r="F349" s="98">
        <v>165.70124283437119</v>
      </c>
      <c r="G349" s="98">
        <v>194.87566395429803</v>
      </c>
      <c r="H349" s="98">
        <v>147.37446284893028</v>
      </c>
      <c r="I349" s="98">
        <v>142.63443636232049</v>
      </c>
      <c r="J349" s="98">
        <v>119.89233953475468</v>
      </c>
      <c r="K349" s="98">
        <v>134.11799210580193</v>
      </c>
      <c r="L349" s="98">
        <v>143.49334206180012</v>
      </c>
      <c r="M349" s="98">
        <v>141.27562480309032</v>
      </c>
      <c r="N349" s="98">
        <v>176.3426615225099</v>
      </c>
      <c r="O349" s="98">
        <v>144.31926039278326</v>
      </c>
      <c r="P349" s="98">
        <v>139.76093641508726</v>
      </c>
      <c r="Q349" s="98">
        <v>134.08038984286571</v>
      </c>
      <c r="R349" s="98">
        <v>128.77483326517816</v>
      </c>
      <c r="S349" s="98">
        <v>110.84406774118725</v>
      </c>
      <c r="T349" s="98">
        <v>108.54915590000016</v>
      </c>
      <c r="U349" s="98">
        <v>133.15728817849873</v>
      </c>
      <c r="V349" s="98">
        <v>177.36391311303447</v>
      </c>
      <c r="W349" s="98">
        <v>186.47368140737709</v>
      </c>
      <c r="DA349" s="63" t="s">
        <v>3813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3814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3815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3816</v>
      </c>
    </row>
    <row r="353" spans="1:105" ht="12" customHeight="1" x14ac:dyDescent="0.25">
      <c r="A353" s="121" t="s">
        <v>55</v>
      </c>
      <c r="B353" s="122"/>
      <c r="C353" s="122">
        <v>10.103326137450567</v>
      </c>
      <c r="D353" s="122">
        <v>12.968603579347839</v>
      </c>
      <c r="E353" s="122">
        <v>17.657544697863077</v>
      </c>
      <c r="F353" s="122">
        <v>19.96645349217696</v>
      </c>
      <c r="G353" s="122">
        <v>22.015610862702669</v>
      </c>
      <c r="H353" s="122">
        <v>16.150499745483931</v>
      </c>
      <c r="I353" s="122">
        <v>17.309974361783514</v>
      </c>
      <c r="J353" s="122">
        <v>15.16184926812234</v>
      </c>
      <c r="K353" s="122">
        <v>17.068458977628072</v>
      </c>
      <c r="L353" s="122">
        <v>16.779397304628105</v>
      </c>
      <c r="M353" s="122">
        <v>18.903421322436479</v>
      </c>
      <c r="N353" s="122">
        <v>23.231014825222374</v>
      </c>
      <c r="O353" s="122">
        <v>19.771606533182343</v>
      </c>
      <c r="P353" s="122">
        <v>20.596408085682505</v>
      </c>
      <c r="Q353" s="122">
        <v>20.965775933674134</v>
      </c>
      <c r="R353" s="122">
        <v>19.565466713098921</v>
      </c>
      <c r="S353" s="122">
        <v>17.389916455515561</v>
      </c>
      <c r="T353" s="122">
        <v>16.912937831426024</v>
      </c>
      <c r="U353" s="122">
        <v>22.164903870881577</v>
      </c>
      <c r="V353" s="122">
        <v>31.416647200539497</v>
      </c>
      <c r="W353" s="122">
        <v>36.259884721220885</v>
      </c>
      <c r="DA353" s="130" t="s">
        <v>3817</v>
      </c>
    </row>
    <row r="354" spans="1:105" ht="12" customHeight="1" x14ac:dyDescent="0.25">
      <c r="A354" s="97" t="s">
        <v>134</v>
      </c>
      <c r="B354" s="98"/>
      <c r="C354" s="98">
        <v>10.103326137450567</v>
      </c>
      <c r="D354" s="98">
        <v>12.968603579347839</v>
      </c>
      <c r="E354" s="98">
        <v>17.657544697863077</v>
      </c>
      <c r="F354" s="98">
        <v>19.96645349217696</v>
      </c>
      <c r="G354" s="98">
        <v>22.015610862702669</v>
      </c>
      <c r="H354" s="98">
        <v>16.150499745483931</v>
      </c>
      <c r="I354" s="98">
        <v>17.309974361783514</v>
      </c>
      <c r="J354" s="98">
        <v>15.16184926812234</v>
      </c>
      <c r="K354" s="98">
        <v>16.952689139077233</v>
      </c>
      <c r="L354" s="98">
        <v>16.766637521036138</v>
      </c>
      <c r="M354" s="98">
        <v>18.87939848380368</v>
      </c>
      <c r="N354" s="98">
        <v>23.202846064735784</v>
      </c>
      <c r="O354" s="98">
        <v>19.636087430297071</v>
      </c>
      <c r="P354" s="98">
        <v>20.30129069318366</v>
      </c>
      <c r="Q354" s="98">
        <v>20.741935406239968</v>
      </c>
      <c r="R354" s="98">
        <v>19.378523376336034</v>
      </c>
      <c r="S354" s="98">
        <v>17.321799154099779</v>
      </c>
      <c r="T354" s="98">
        <v>16.705008522358234</v>
      </c>
      <c r="U354" s="98">
        <v>21.971047303906737</v>
      </c>
      <c r="V354" s="98">
        <v>31.134841996708222</v>
      </c>
      <c r="W354" s="98">
        <v>35.735842496481979</v>
      </c>
      <c r="DA354" s="63" t="s">
        <v>3818</v>
      </c>
    </row>
    <row r="355" spans="1:105" ht="12" customHeight="1" x14ac:dyDescent="0.25">
      <c r="A355" s="97" t="s">
        <v>133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0.11576983855084028</v>
      </c>
      <c r="L355" s="98">
        <v>1.2759783591965945E-2</v>
      </c>
      <c r="M355" s="98">
        <v>2.4022838632798259E-2</v>
      </c>
      <c r="N355" s="98">
        <v>2.8168760486590071E-2</v>
      </c>
      <c r="O355" s="98">
        <v>0.13551910288527083</v>
      </c>
      <c r="P355" s="98">
        <v>0.29511739249884611</v>
      </c>
      <c r="Q355" s="98">
        <v>0.2238405274341683</v>
      </c>
      <c r="R355" s="98">
        <v>0.18694333676288571</v>
      </c>
      <c r="S355" s="98">
        <v>6.8117301415783427E-2</v>
      </c>
      <c r="T355" s="98">
        <v>0.20792930906778961</v>
      </c>
      <c r="U355" s="98">
        <v>0.19385656697484194</v>
      </c>
      <c r="V355" s="98">
        <v>0.28180520383127561</v>
      </c>
      <c r="W355" s="98">
        <v>0.52404222473890272</v>
      </c>
      <c r="DA355" s="63" t="s">
        <v>3819</v>
      </c>
    </row>
    <row r="356" spans="1:105" ht="12" customHeight="1" x14ac:dyDescent="0.25">
      <c r="A356" s="100" t="s">
        <v>217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0.11576983855084028</v>
      </c>
      <c r="L356" s="101">
        <v>1.2759783591965945E-2</v>
      </c>
      <c r="M356" s="101">
        <v>2.4022838632798259E-2</v>
      </c>
      <c r="N356" s="101">
        <v>2.8168760486590071E-2</v>
      </c>
      <c r="O356" s="101">
        <v>0.13551910288527083</v>
      </c>
      <c r="P356" s="101">
        <v>0.29511739249884611</v>
      </c>
      <c r="Q356" s="101">
        <v>0.2238405274341683</v>
      </c>
      <c r="R356" s="101">
        <v>0.18694333676288571</v>
      </c>
      <c r="S356" s="101">
        <v>6.8117301415783427E-2</v>
      </c>
      <c r="T356" s="101">
        <v>0.20792930906778961</v>
      </c>
      <c r="U356" s="101">
        <v>0.19385656697484194</v>
      </c>
      <c r="V356" s="101">
        <v>0.28180520383127561</v>
      </c>
      <c r="W356" s="101">
        <v>0.52404222473890272</v>
      </c>
      <c r="DA356" s="131" t="s">
        <v>3820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3821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3822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3823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3824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3825</v>
      </c>
    </row>
    <row r="362" spans="1:105" ht="12" customHeight="1" x14ac:dyDescent="0.25">
      <c r="A362" s="121" t="s">
        <v>54</v>
      </c>
      <c r="B362" s="122"/>
      <c r="C362" s="122">
        <v>4.4105611621725256</v>
      </c>
      <c r="D362" s="122">
        <v>5.8085549523319333</v>
      </c>
      <c r="E362" s="122">
        <v>11.230321308976691</v>
      </c>
      <c r="F362" s="122">
        <v>12.312559103735557</v>
      </c>
      <c r="G362" s="122">
        <v>13.052027185550674</v>
      </c>
      <c r="H362" s="122">
        <v>9.5751185224903992</v>
      </c>
      <c r="I362" s="122">
        <v>10.442186994586649</v>
      </c>
      <c r="J362" s="122">
        <v>9.4471858070871377</v>
      </c>
      <c r="K362" s="122">
        <v>10.77120278153596</v>
      </c>
      <c r="L362" s="122">
        <v>11.086787627931093</v>
      </c>
      <c r="M362" s="122">
        <v>11.831937045688571</v>
      </c>
      <c r="N362" s="122">
        <v>14.746260888035284</v>
      </c>
      <c r="O362" s="122">
        <v>12.605674901666562</v>
      </c>
      <c r="P362" s="122">
        <v>13.143511591268769</v>
      </c>
      <c r="Q362" s="122">
        <v>13.724760014645739</v>
      </c>
      <c r="R362" s="122">
        <v>13.278584769924308</v>
      </c>
      <c r="S362" s="122">
        <v>11.938363679047185</v>
      </c>
      <c r="T362" s="122">
        <v>11.116059742589968</v>
      </c>
      <c r="U362" s="122">
        <v>15.915011231187794</v>
      </c>
      <c r="V362" s="122">
        <v>22.178225765523337</v>
      </c>
      <c r="W362" s="122">
        <v>21.987212009608328</v>
      </c>
      <c r="DA362" s="130" t="s">
        <v>3826</v>
      </c>
    </row>
    <row r="363" spans="1:105" ht="12" customHeight="1" x14ac:dyDescent="0.25">
      <c r="A363" s="97" t="s">
        <v>175</v>
      </c>
      <c r="B363" s="98"/>
      <c r="C363" s="98">
        <v>4.4105611621725256</v>
      </c>
      <c r="D363" s="98">
        <v>5.8085549523319333</v>
      </c>
      <c r="E363" s="98">
        <v>11.230321308976691</v>
      </c>
      <c r="F363" s="98">
        <v>12.312559103735557</v>
      </c>
      <c r="G363" s="98">
        <v>13.052027185550674</v>
      </c>
      <c r="H363" s="98">
        <v>9.5751185224903992</v>
      </c>
      <c r="I363" s="98">
        <v>10.442186994586649</v>
      </c>
      <c r="J363" s="98">
        <v>9.4471858070871377</v>
      </c>
      <c r="K363" s="98">
        <v>10.77120278153596</v>
      </c>
      <c r="L363" s="98">
        <v>11.086787627931093</v>
      </c>
      <c r="M363" s="98">
        <v>11.831937045688571</v>
      </c>
      <c r="N363" s="98">
        <v>14.746260888035284</v>
      </c>
      <c r="O363" s="98">
        <v>12.605674901666562</v>
      </c>
      <c r="P363" s="98">
        <v>13.143511591268769</v>
      </c>
      <c r="Q363" s="98">
        <v>13.724760014645739</v>
      </c>
      <c r="R363" s="98">
        <v>13.278584769924308</v>
      </c>
      <c r="S363" s="98">
        <v>11.938363679047185</v>
      </c>
      <c r="T363" s="98">
        <v>11.116059742589968</v>
      </c>
      <c r="U363" s="98">
        <v>15.915011231187794</v>
      </c>
      <c r="V363" s="98">
        <v>22.178225765523337</v>
      </c>
      <c r="W363" s="98">
        <v>21.987212009608328</v>
      </c>
      <c r="DA363" s="63" t="s">
        <v>3827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3828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15312.604195398759</v>
      </c>
      <c r="D366" s="117">
        <f t="shared" si="204"/>
        <v>14568.533568213026</v>
      </c>
      <c r="E366" s="117">
        <f t="shared" si="204"/>
        <v>14580.239902523417</v>
      </c>
      <c r="F366" s="117">
        <f t="shared" si="204"/>
        <v>14138.967566735666</v>
      </c>
      <c r="G366" s="117">
        <f t="shared" si="204"/>
        <v>14645.157541231389</v>
      </c>
      <c r="H366" s="117">
        <f t="shared" si="204"/>
        <v>14862.643122891515</v>
      </c>
      <c r="I366" s="117">
        <f t="shared" si="204"/>
        <v>13987.846226529835</v>
      </c>
      <c r="J366" s="117">
        <f t="shared" si="204"/>
        <v>13761.943284333973</v>
      </c>
      <c r="K366" s="117">
        <f t="shared" si="204"/>
        <v>13889.622357693732</v>
      </c>
      <c r="L366" s="117">
        <f t="shared" si="204"/>
        <v>15024.465863022557</v>
      </c>
      <c r="M366" s="117">
        <f t="shared" si="204"/>
        <v>13340.285379664616</v>
      </c>
      <c r="N366" s="117">
        <f t="shared" si="204"/>
        <v>13405.352489220793</v>
      </c>
      <c r="O366" s="117">
        <f t="shared" si="204"/>
        <v>12924.14144888408</v>
      </c>
      <c r="P366" s="117">
        <f t="shared" si="204"/>
        <v>11118.186275018019</v>
      </c>
      <c r="Q366" s="117">
        <f t="shared" si="204"/>
        <v>10470.993425640705</v>
      </c>
      <c r="R366" s="117">
        <f t="shared" ref="R366:V366" si="205">R367+R370+R372+R381</f>
        <v>10879.251222952789</v>
      </c>
      <c r="S366" s="117">
        <f t="shared" si="205"/>
        <v>10862.456797279379</v>
      </c>
      <c r="T366" s="117">
        <f t="shared" si="205"/>
        <v>10150.829143074079</v>
      </c>
      <c r="U366" s="117">
        <f t="shared" si="205"/>
        <v>9782.2041900509594</v>
      </c>
      <c r="V366" s="117">
        <f t="shared" si="205"/>
        <v>9332.4228931949001</v>
      </c>
      <c r="W366" s="117">
        <f t="shared" ref="W366" si="206">W367+W370+W372+W381</f>
        <v>9680.983026179656</v>
      </c>
      <c r="DA366" s="129" t="s">
        <v>3979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13466.251096860738</v>
      </c>
      <c r="D367" s="122">
        <f t="shared" si="207"/>
        <v>12724.648431575204</v>
      </c>
      <c r="E367" s="122">
        <f t="shared" si="207"/>
        <v>12162.000615797917</v>
      </c>
      <c r="F367" s="122">
        <f t="shared" si="207"/>
        <v>11737.498206296197</v>
      </c>
      <c r="G367" s="122">
        <f t="shared" si="207"/>
        <v>12331.133118169369</v>
      </c>
      <c r="H367" s="122">
        <f t="shared" si="207"/>
        <v>12498.132100342442</v>
      </c>
      <c r="I367" s="122">
        <f t="shared" si="207"/>
        <v>11622.79116420786</v>
      </c>
      <c r="J367" s="122">
        <f t="shared" si="207"/>
        <v>11357.231946294631</v>
      </c>
      <c r="K367" s="122">
        <f t="shared" si="207"/>
        <v>11419.075616384986</v>
      </c>
      <c r="L367" s="122">
        <f t="shared" si="207"/>
        <v>12500.644718061158</v>
      </c>
      <c r="M367" s="122">
        <f t="shared" si="207"/>
        <v>10873.609850744169</v>
      </c>
      <c r="N367" s="122">
        <f t="shared" si="207"/>
        <v>10959.126928978911</v>
      </c>
      <c r="O367" s="122">
        <f t="shared" si="207"/>
        <v>10475.151489294132</v>
      </c>
      <c r="P367" s="122">
        <f t="shared" si="207"/>
        <v>8812.5747473493284</v>
      </c>
      <c r="Q367" s="122">
        <f t="shared" si="207"/>
        <v>8212.2762476316457</v>
      </c>
      <c r="R367" s="122">
        <f t="shared" ref="R367:V367" si="208">SUM(R368:R369)</f>
        <v>8570.0098924408376</v>
      </c>
      <c r="S367" s="122">
        <f t="shared" si="208"/>
        <v>8494.228083502363</v>
      </c>
      <c r="T367" s="122">
        <f t="shared" si="208"/>
        <v>7982.2757496583299</v>
      </c>
      <c r="U367" s="122">
        <f t="shared" si="208"/>
        <v>7513.1083620296822</v>
      </c>
      <c r="V367" s="122">
        <f t="shared" si="208"/>
        <v>7099.9107040637873</v>
      </c>
      <c r="W367" s="122">
        <f t="shared" ref="W367" si="209">SUM(W368:W369)</f>
        <v>7248.3242050046083</v>
      </c>
      <c r="DA367" s="130" t="s">
        <v>3980</v>
      </c>
    </row>
    <row r="368" spans="1:105" ht="12" customHeight="1" x14ac:dyDescent="0.25">
      <c r="A368" s="97" t="s">
        <v>217</v>
      </c>
      <c r="B368" s="98"/>
      <c r="C368" s="98">
        <v>13309.589741412408</v>
      </c>
      <c r="D368" s="98">
        <v>12575.785226089167</v>
      </c>
      <c r="E368" s="98">
        <v>12017.583282038304</v>
      </c>
      <c r="F368" s="98">
        <v>11598.364524936262</v>
      </c>
      <c r="G368" s="98">
        <v>12184.998893745746</v>
      </c>
      <c r="H368" s="98">
        <v>12348.43620788451</v>
      </c>
      <c r="I368" s="98">
        <v>11485.216903883755</v>
      </c>
      <c r="J368" s="98">
        <v>11222.208190545058</v>
      </c>
      <c r="K368" s="98">
        <v>11283.223466542951</v>
      </c>
      <c r="L368" s="98">
        <v>12349.367191313131</v>
      </c>
      <c r="M368" s="98">
        <v>10742.874753861559</v>
      </c>
      <c r="N368" s="98">
        <v>10825.510943740557</v>
      </c>
      <c r="O368" s="98">
        <v>10346.034480777587</v>
      </c>
      <c r="P368" s="98">
        <v>8704.310651677406</v>
      </c>
      <c r="Q368" s="98">
        <v>8110.6664030047723</v>
      </c>
      <c r="R368" s="98">
        <v>8463.0808452505989</v>
      </c>
      <c r="S368" s="98">
        <v>8388.0987627048235</v>
      </c>
      <c r="T368" s="98">
        <v>7880.2230052357372</v>
      </c>
      <c r="U368" s="98">
        <v>7418.399083565635</v>
      </c>
      <c r="V368" s="98">
        <v>7010.0022142926864</v>
      </c>
      <c r="W368" s="98">
        <v>7158.2952590859359</v>
      </c>
      <c r="DA368" s="63" t="s">
        <v>3981</v>
      </c>
    </row>
    <row r="369" spans="1:105" ht="12" customHeight="1" x14ac:dyDescent="0.25">
      <c r="A369" s="97" t="s">
        <v>53</v>
      </c>
      <c r="B369" s="98"/>
      <c r="C369" s="98">
        <v>156.66135544832966</v>
      </c>
      <c r="D369" s="98">
        <v>148.8632054860374</v>
      </c>
      <c r="E369" s="98">
        <v>144.41733375961311</v>
      </c>
      <c r="F369" s="98">
        <v>139.13368135993468</v>
      </c>
      <c r="G369" s="98">
        <v>146.1342244236231</v>
      </c>
      <c r="H369" s="98">
        <v>149.69589245793179</v>
      </c>
      <c r="I369" s="98">
        <v>137.57426032410547</v>
      </c>
      <c r="J369" s="98">
        <v>135.02375574957262</v>
      </c>
      <c r="K369" s="98">
        <v>135.85214984203324</v>
      </c>
      <c r="L369" s="98">
        <v>151.27752674802713</v>
      </c>
      <c r="M369" s="98">
        <v>130.73509688261024</v>
      </c>
      <c r="N369" s="98">
        <v>133.61598523835281</v>
      </c>
      <c r="O369" s="98">
        <v>129.11700851654419</v>
      </c>
      <c r="P369" s="98">
        <v>108.26409567192249</v>
      </c>
      <c r="Q369" s="98">
        <v>101.60984462687254</v>
      </c>
      <c r="R369" s="98">
        <v>106.92904719023814</v>
      </c>
      <c r="S369" s="98">
        <v>106.12932079753928</v>
      </c>
      <c r="T369" s="98">
        <v>102.05274442259275</v>
      </c>
      <c r="U369" s="98">
        <v>94.709278464047074</v>
      </c>
      <c r="V369" s="98">
        <v>89.908489771101316</v>
      </c>
      <c r="W369" s="98">
        <v>90.028945918672477</v>
      </c>
      <c r="DA369" s="63" t="s">
        <v>3982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2.7710421292558428E-2</v>
      </c>
      <c r="D370" s="122">
        <f t="shared" si="210"/>
        <v>5.2987166357536794E-2</v>
      </c>
      <c r="E370" s="122">
        <f t="shared" si="210"/>
        <v>0.18294444826785453</v>
      </c>
      <c r="F370" s="122">
        <f t="shared" si="210"/>
        <v>0.42933156945548173</v>
      </c>
      <c r="G370" s="122">
        <f t="shared" si="210"/>
        <v>0.21548131353694511</v>
      </c>
      <c r="H370" s="122">
        <f t="shared" si="210"/>
        <v>0.53585490165220795</v>
      </c>
      <c r="I370" s="122">
        <f t="shared" si="210"/>
        <v>1.343988828323089</v>
      </c>
      <c r="J370" s="122">
        <f t="shared" si="210"/>
        <v>1.7371159525228144</v>
      </c>
      <c r="K370" s="122">
        <f t="shared" si="210"/>
        <v>2.2529029660702471</v>
      </c>
      <c r="L370" s="122">
        <f t="shared" si="210"/>
        <v>2.2315415037577568</v>
      </c>
      <c r="M370" s="122">
        <f t="shared" si="210"/>
        <v>2.9240105054117795</v>
      </c>
      <c r="N370" s="122">
        <f t="shared" si="210"/>
        <v>2.8638928170205071</v>
      </c>
      <c r="O370" s="122">
        <f t="shared" si="210"/>
        <v>4.973714045454841</v>
      </c>
      <c r="P370" s="122">
        <f t="shared" si="210"/>
        <v>6.4963530729022407</v>
      </c>
      <c r="Q370" s="122">
        <f t="shared" si="210"/>
        <v>14.988902179317373</v>
      </c>
      <c r="R370" s="122">
        <f t="shared" si="210"/>
        <v>10.825019175154326</v>
      </c>
      <c r="S370" s="122">
        <f t="shared" si="210"/>
        <v>8.9633185824487622</v>
      </c>
      <c r="T370" s="122">
        <f t="shared" si="210"/>
        <v>9.93643755793709</v>
      </c>
      <c r="U370" s="122">
        <f t="shared" si="210"/>
        <v>10.094818936744575</v>
      </c>
      <c r="V370" s="122">
        <f t="shared" si="210"/>
        <v>6.3946210639030321</v>
      </c>
      <c r="W370" s="122">
        <f t="shared" si="210"/>
        <v>3.476125183021459</v>
      </c>
      <c r="DA370" s="130" t="s">
        <v>3983</v>
      </c>
    </row>
    <row r="371" spans="1:105" ht="12" customHeight="1" x14ac:dyDescent="0.25">
      <c r="A371" s="97" t="s">
        <v>53</v>
      </c>
      <c r="B371" s="98"/>
      <c r="C371" s="98">
        <f>RES_hhdet_in_fech!C67</f>
        <v>2.7710421292558428E-2</v>
      </c>
      <c r="D371" s="98">
        <f>RES_hhdet_in_fech!D67</f>
        <v>5.2987166357536794E-2</v>
      </c>
      <c r="E371" s="98">
        <f>RES_hhdet_in_fech!E67</f>
        <v>0.18294444826785453</v>
      </c>
      <c r="F371" s="98">
        <f>RES_hhdet_in_fech!F67</f>
        <v>0.42933156945548173</v>
      </c>
      <c r="G371" s="98">
        <f>RES_hhdet_in_fech!G67</f>
        <v>0.21548131353694511</v>
      </c>
      <c r="H371" s="98">
        <f>RES_hhdet_in_fech!H67</f>
        <v>0.53585490165220795</v>
      </c>
      <c r="I371" s="98">
        <f>RES_hhdet_in_fech!I67</f>
        <v>1.343988828323089</v>
      </c>
      <c r="J371" s="98">
        <f>RES_hhdet_in_fech!J67</f>
        <v>1.7371159525228144</v>
      </c>
      <c r="K371" s="98">
        <f>RES_hhdet_in_fech!K67</f>
        <v>2.2529029660702471</v>
      </c>
      <c r="L371" s="98">
        <f>RES_hhdet_in_fech!L67</f>
        <v>2.2315415037577568</v>
      </c>
      <c r="M371" s="98">
        <f>RES_hhdet_in_fech!M67</f>
        <v>2.9240105054117795</v>
      </c>
      <c r="N371" s="98">
        <f>RES_hhdet_in_fech!N67</f>
        <v>2.8638928170205071</v>
      </c>
      <c r="O371" s="98">
        <f>RES_hhdet_in_fech!O67</f>
        <v>4.973714045454841</v>
      </c>
      <c r="P371" s="98">
        <f>RES_hhdet_in_fech!P67</f>
        <v>6.4963530729022407</v>
      </c>
      <c r="Q371" s="98">
        <f>RES_hhdet_in_fech!Q67</f>
        <v>14.988902179317373</v>
      </c>
      <c r="R371" s="98">
        <f>RES_hhdet_in_fech!R67</f>
        <v>10.825019175154326</v>
      </c>
      <c r="S371" s="98">
        <f>RES_hhdet_in_fech!S67</f>
        <v>8.9633185824487622</v>
      </c>
      <c r="T371" s="98">
        <f>RES_hhdet_in_fech!T67</f>
        <v>9.93643755793709</v>
      </c>
      <c r="U371" s="98">
        <f>RES_hhdet_in_fech!U67</f>
        <v>10.094818936744575</v>
      </c>
      <c r="V371" s="98">
        <f>RES_hhdet_in_fech!V67</f>
        <v>6.3946210639030321</v>
      </c>
      <c r="W371" s="98">
        <f>RES_hhdet_in_fech!W67</f>
        <v>3.476125183021459</v>
      </c>
      <c r="DA371" s="63" t="s">
        <v>3984</v>
      </c>
    </row>
    <row r="372" spans="1:105" ht="12" customHeight="1" x14ac:dyDescent="0.25">
      <c r="A372" s="121" t="s">
        <v>55</v>
      </c>
      <c r="B372" s="122"/>
      <c r="C372" s="122">
        <v>1265.9661670470678</v>
      </c>
      <c r="D372" s="122">
        <v>1253.7358476104555</v>
      </c>
      <c r="E372" s="122">
        <v>1459.081725108914</v>
      </c>
      <c r="F372" s="122">
        <v>1469.7162100572839</v>
      </c>
      <c r="G372" s="122">
        <v>1443.2452142103416</v>
      </c>
      <c r="H372" s="122">
        <v>1458.7970259905335</v>
      </c>
      <c r="I372" s="122">
        <v>1454.3451246689683</v>
      </c>
      <c r="J372" s="122">
        <v>1464.6416891620329</v>
      </c>
      <c r="K372" s="122">
        <v>1502.3625889184148</v>
      </c>
      <c r="L372" s="122">
        <v>1511.0245220481588</v>
      </c>
      <c r="M372" s="122">
        <v>1509.6987567147019</v>
      </c>
      <c r="N372" s="122">
        <v>1490.621930801178</v>
      </c>
      <c r="O372" s="122">
        <v>1487.0920943108611</v>
      </c>
      <c r="P372" s="122">
        <v>1402.7811241811698</v>
      </c>
      <c r="Q372" s="122">
        <v>1354.530283461389</v>
      </c>
      <c r="R372" s="122">
        <v>1368.6742624448243</v>
      </c>
      <c r="S372" s="122">
        <v>1397.3576219340778</v>
      </c>
      <c r="T372" s="122">
        <v>1299.1936607305886</v>
      </c>
      <c r="U372" s="122">
        <v>1319.0463233643659</v>
      </c>
      <c r="V372" s="122">
        <v>1310.5478476818832</v>
      </c>
      <c r="W372" s="122">
        <v>1472.8842247758773</v>
      </c>
      <c r="DA372" s="130" t="s">
        <v>3985</v>
      </c>
    </row>
    <row r="373" spans="1:105" ht="12" customHeight="1" x14ac:dyDescent="0.25">
      <c r="A373" s="97" t="s">
        <v>134</v>
      </c>
      <c r="B373" s="98"/>
      <c r="C373" s="98">
        <v>1287.9171555427743</v>
      </c>
      <c r="D373" s="98">
        <v>1270.4799259568056</v>
      </c>
      <c r="E373" s="98">
        <v>1447.6897143799688</v>
      </c>
      <c r="F373" s="98">
        <v>1467.1992644161626</v>
      </c>
      <c r="G373" s="98">
        <v>1457.3109268825351</v>
      </c>
      <c r="H373" s="98">
        <v>1461.0482485886421</v>
      </c>
      <c r="I373" s="98">
        <v>1461.3165165688956</v>
      </c>
      <c r="J373" s="98">
        <v>1467.6777543410337</v>
      </c>
      <c r="K373" s="98">
        <v>1515.4217392478683</v>
      </c>
      <c r="L373" s="98">
        <v>1511.2370186026183</v>
      </c>
      <c r="M373" s="98">
        <v>1512.0154173697895</v>
      </c>
      <c r="N373" s="98">
        <v>1494.3945909332776</v>
      </c>
      <c r="O373" s="98">
        <v>1498.1238823038996</v>
      </c>
      <c r="P373" s="98">
        <v>1417.1717496960023</v>
      </c>
      <c r="Q373" s="98">
        <v>1359.2147173513313</v>
      </c>
      <c r="R373" s="98">
        <v>1371.5502579173867</v>
      </c>
      <c r="S373" s="98">
        <v>1397.9734126892172</v>
      </c>
      <c r="T373" s="98">
        <v>1302.6921976394644</v>
      </c>
      <c r="U373" s="98">
        <v>1317.7613172528206</v>
      </c>
      <c r="V373" s="98">
        <v>1309.6882896904456</v>
      </c>
      <c r="W373" s="98">
        <v>1482.7723030510117</v>
      </c>
      <c r="DA373" s="63" t="s">
        <v>3986</v>
      </c>
    </row>
    <row r="374" spans="1:105" ht="12" customHeight="1" x14ac:dyDescent="0.25">
      <c r="A374" s="97" t="s">
        <v>133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1236.8516738038772</v>
      </c>
      <c r="L374" s="98">
        <v>1252.3698161616335</v>
      </c>
      <c r="M374" s="98">
        <v>1254.4833015155664</v>
      </c>
      <c r="N374" s="98">
        <v>1247.8433783289238</v>
      </c>
      <c r="O374" s="98">
        <v>1280.0898315596037</v>
      </c>
      <c r="P374" s="98">
        <v>1235.5415141493777</v>
      </c>
      <c r="Q374" s="98">
        <v>1208.9322376181476</v>
      </c>
      <c r="R374" s="98">
        <v>1232.4240631683372</v>
      </c>
      <c r="S374" s="98">
        <v>1266.3908211848477</v>
      </c>
      <c r="T374" s="98">
        <v>1207.8097805384584</v>
      </c>
      <c r="U374" s="98">
        <v>1218.5454351528913</v>
      </c>
      <c r="V374" s="98">
        <v>1215.3372492286439</v>
      </c>
      <c r="W374" s="98">
        <v>1378.6581186892668</v>
      </c>
      <c r="DA374" s="63" t="s">
        <v>3987</v>
      </c>
    </row>
    <row r="375" spans="1:105" ht="12" customHeight="1" x14ac:dyDescent="0.25">
      <c r="A375" s="100" t="s">
        <v>217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0</v>
      </c>
      <c r="J375" s="101">
        <v>0</v>
      </c>
      <c r="K375" s="101">
        <v>749.40252739654056</v>
      </c>
      <c r="L375" s="101">
        <v>780.06995831811298</v>
      </c>
      <c r="M375" s="101">
        <v>752.90741430095648</v>
      </c>
      <c r="N375" s="101">
        <v>718.99522366494625</v>
      </c>
      <c r="O375" s="101">
        <v>741.50856533007402</v>
      </c>
      <c r="P375" s="101">
        <v>689.96690342737384</v>
      </c>
      <c r="Q375" s="101">
        <v>670.50551553789114</v>
      </c>
      <c r="R375" s="101">
        <v>669.30250129671265</v>
      </c>
      <c r="S375" s="101">
        <v>670.53906916771712</v>
      </c>
      <c r="T375" s="101">
        <v>728.63190929804273</v>
      </c>
      <c r="U375" s="101">
        <v>667.97219873920994</v>
      </c>
      <c r="V375" s="101">
        <v>652.33827664038654</v>
      </c>
      <c r="W375" s="101">
        <v>723.99058525957696</v>
      </c>
      <c r="DA375" s="131" t="s">
        <v>3988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487.44914640733685</v>
      </c>
      <c r="L376" s="104">
        <v>472.29985784352039</v>
      </c>
      <c r="M376" s="104">
        <v>501.57588721460996</v>
      </c>
      <c r="N376" s="104">
        <v>528.84815466397754</v>
      </c>
      <c r="O376" s="104">
        <v>538.58126622952989</v>
      </c>
      <c r="P376" s="104">
        <v>545.57461072200374</v>
      </c>
      <c r="Q376" s="104">
        <v>538.42672208025658</v>
      </c>
      <c r="R376" s="104">
        <v>563.12156187162441</v>
      </c>
      <c r="S376" s="104">
        <v>595.85175201713071</v>
      </c>
      <c r="T376" s="104">
        <v>479.17787124041581</v>
      </c>
      <c r="U376" s="104">
        <v>550.57323641368112</v>
      </c>
      <c r="V376" s="104">
        <v>562.99897258825729</v>
      </c>
      <c r="W376" s="104">
        <v>654.66753342968957</v>
      </c>
      <c r="DA376" s="132" t="s">
        <v>3989</v>
      </c>
    </row>
    <row r="377" spans="1:105" ht="12" customHeight="1" x14ac:dyDescent="0.25">
      <c r="A377" s="106" t="s">
        <v>122</v>
      </c>
      <c r="B377" s="101"/>
      <c r="C377" s="101">
        <v>1020.3325826475354</v>
      </c>
      <c r="D377" s="101">
        <v>774.95748973636933</v>
      </c>
      <c r="E377" s="101">
        <v>1636.8053305047504</v>
      </c>
      <c r="F377" s="101">
        <v>1520.231264102367</v>
      </c>
      <c r="G377" s="101">
        <v>1203.4325063377794</v>
      </c>
      <c r="H377" s="101">
        <v>1430.5382716989382</v>
      </c>
      <c r="I377" s="101">
        <v>1310.3515159190622</v>
      </c>
      <c r="J377" s="101">
        <v>1375.7881500532515</v>
      </c>
      <c r="K377" s="101">
        <v>1445.9440789028451</v>
      </c>
      <c r="L377" s="101">
        <v>1544.0760078006799</v>
      </c>
      <c r="M377" s="101">
        <v>1506.4480416804852</v>
      </c>
      <c r="N377" s="101">
        <v>1463.8532011751731</v>
      </c>
      <c r="O377" s="101">
        <v>1536.2406521601697</v>
      </c>
      <c r="P377" s="101">
        <v>1490.7564646906683</v>
      </c>
      <c r="Q377" s="101">
        <v>1493.2642057266389</v>
      </c>
      <c r="R377" s="101">
        <v>1489.0875005665951</v>
      </c>
      <c r="S377" s="101">
        <v>1476.6135529282726</v>
      </c>
      <c r="T377" s="101">
        <v>0</v>
      </c>
      <c r="U377" s="101">
        <v>1504.6981269973878</v>
      </c>
      <c r="V377" s="101">
        <v>0</v>
      </c>
      <c r="W377" s="101">
        <v>1471.1776684802817</v>
      </c>
      <c r="DA377" s="131" t="s">
        <v>3990</v>
      </c>
    </row>
    <row r="378" spans="1:105" ht="12" customHeight="1" x14ac:dyDescent="0.25">
      <c r="A378" s="107" t="s">
        <v>121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1197.8038741178918</v>
      </c>
      <c r="L378" s="104">
        <v>1292.5550191950722</v>
      </c>
      <c r="M378" s="104">
        <v>1255.1305252684033</v>
      </c>
      <c r="N378" s="104">
        <v>1218.001971347225</v>
      </c>
      <c r="O378" s="104">
        <v>1298.6061137159463</v>
      </c>
      <c r="P378" s="104">
        <v>1274.7140513486809</v>
      </c>
      <c r="Q378" s="104">
        <v>1295.5746306321018</v>
      </c>
      <c r="R378" s="104">
        <v>1299.4362945241385</v>
      </c>
      <c r="S378" s="104">
        <v>1292.530710197434</v>
      </c>
      <c r="T378" s="104">
        <v>1270.9904532358648</v>
      </c>
      <c r="U378" s="104">
        <v>1341.2970642386611</v>
      </c>
      <c r="V378" s="104">
        <v>1366.676376730602</v>
      </c>
      <c r="W378" s="104">
        <v>1318.2226794990704</v>
      </c>
      <c r="DA378" s="132" t="s">
        <v>3991</v>
      </c>
    </row>
    <row r="379" spans="1:105" ht="12" customHeight="1" x14ac:dyDescent="0.25">
      <c r="A379" s="108" t="s">
        <v>53</v>
      </c>
      <c r="B379" s="98"/>
      <c r="C379" s="98">
        <v>0</v>
      </c>
      <c r="D379" s="98">
        <v>0</v>
      </c>
      <c r="E379" s="98">
        <v>0</v>
      </c>
      <c r="F379" s="98">
        <v>0</v>
      </c>
      <c r="G379" s="98">
        <v>0</v>
      </c>
      <c r="H379" s="98">
        <v>0</v>
      </c>
      <c r="I379" s="98">
        <v>0</v>
      </c>
      <c r="J379" s="98">
        <v>0</v>
      </c>
      <c r="K379" s="98">
        <v>714.53515096490275</v>
      </c>
      <c r="L379" s="98">
        <v>797.63729863429353</v>
      </c>
      <c r="M379" s="98">
        <v>749.33680645405138</v>
      </c>
      <c r="N379" s="98">
        <v>702.64082368993752</v>
      </c>
      <c r="O379" s="98">
        <v>760.80635468864944</v>
      </c>
      <c r="P379" s="98">
        <v>726.60301448677546</v>
      </c>
      <c r="Q379" s="98">
        <v>739.5427519355801</v>
      </c>
      <c r="R379" s="98">
        <v>730.32325986325475</v>
      </c>
      <c r="S379" s="98">
        <v>709.76999884500685</v>
      </c>
      <c r="T379" s="98">
        <v>783.02495056762655</v>
      </c>
      <c r="U379" s="98">
        <v>762.9145557654773</v>
      </c>
      <c r="V379" s="98">
        <v>763.84156785754226</v>
      </c>
      <c r="W379" s="98">
        <v>707.213283153877</v>
      </c>
      <c r="DA379" s="63" t="s">
        <v>3992</v>
      </c>
    </row>
    <row r="380" spans="1:105" ht="12" customHeight="1" x14ac:dyDescent="0.25">
      <c r="A380" s="108" t="s">
        <v>52</v>
      </c>
      <c r="B380" s="98"/>
      <c r="C380" s="98">
        <v>0</v>
      </c>
      <c r="D380" s="98">
        <v>0</v>
      </c>
      <c r="E380" s="98">
        <v>0</v>
      </c>
      <c r="F380" s="98">
        <v>0</v>
      </c>
      <c r="G380" s="98">
        <v>0</v>
      </c>
      <c r="H380" s="98">
        <v>0</v>
      </c>
      <c r="I380" s="98">
        <v>0</v>
      </c>
      <c r="J380" s="98">
        <v>0</v>
      </c>
      <c r="K380" s="98">
        <v>483.26872315298914</v>
      </c>
      <c r="L380" s="98">
        <v>494.91772056077855</v>
      </c>
      <c r="M380" s="98">
        <v>505.79371881435208</v>
      </c>
      <c r="N380" s="98">
        <v>515.36114765728757</v>
      </c>
      <c r="O380" s="98">
        <v>537.79975902729677</v>
      </c>
      <c r="P380" s="98">
        <v>548.11103686190552</v>
      </c>
      <c r="Q380" s="98">
        <v>556.03187869652197</v>
      </c>
      <c r="R380" s="98">
        <v>569.11303466088361</v>
      </c>
      <c r="S380" s="98">
        <v>582.76071135242739</v>
      </c>
      <c r="T380" s="98">
        <v>487.9655026682384</v>
      </c>
      <c r="U380" s="98">
        <v>578.38250847318398</v>
      </c>
      <c r="V380" s="98">
        <v>602.83480887305961</v>
      </c>
      <c r="W380" s="98">
        <v>611.00939634519352</v>
      </c>
      <c r="DA380" s="63" t="s">
        <v>3993</v>
      </c>
    </row>
    <row r="381" spans="1:105" ht="12" customHeight="1" x14ac:dyDescent="0.25">
      <c r="A381" s="121" t="s">
        <v>54</v>
      </c>
      <c r="B381" s="122"/>
      <c r="C381" s="122">
        <v>580.35922106965882</v>
      </c>
      <c r="D381" s="122">
        <v>590.09630186100742</v>
      </c>
      <c r="E381" s="122">
        <v>958.97461716831867</v>
      </c>
      <c r="F381" s="122">
        <v>931.32381881272829</v>
      </c>
      <c r="G381" s="122">
        <v>870.56372753814071</v>
      </c>
      <c r="H381" s="122">
        <v>905.17814165688594</v>
      </c>
      <c r="I381" s="122">
        <v>909.36594882468341</v>
      </c>
      <c r="J381" s="122">
        <v>938.33253292478673</v>
      </c>
      <c r="K381" s="122">
        <v>965.9312494242605</v>
      </c>
      <c r="L381" s="122">
        <v>1010.5650814094831</v>
      </c>
      <c r="M381" s="122">
        <v>954.05276170033153</v>
      </c>
      <c r="N381" s="122">
        <v>952.73973662368348</v>
      </c>
      <c r="O381" s="122">
        <v>956.92415123363139</v>
      </c>
      <c r="P381" s="122">
        <v>896.33405041461833</v>
      </c>
      <c r="Q381" s="122">
        <v>889.19799236835422</v>
      </c>
      <c r="R381" s="122">
        <v>929.74204889197483</v>
      </c>
      <c r="S381" s="122">
        <v>961.90777326048965</v>
      </c>
      <c r="T381" s="122">
        <v>859.42329512722381</v>
      </c>
      <c r="U381" s="122">
        <v>939.95468572016557</v>
      </c>
      <c r="V381" s="122">
        <v>915.56972038532717</v>
      </c>
      <c r="W381" s="122">
        <v>956.29847121614785</v>
      </c>
      <c r="DA381" s="130" t="s">
        <v>3994</v>
      </c>
    </row>
    <row r="382" spans="1:105" ht="12" customHeight="1" x14ac:dyDescent="0.25">
      <c r="A382" s="97" t="s">
        <v>175</v>
      </c>
      <c r="B382" s="98"/>
      <c r="C382" s="98">
        <v>607.61976182184071</v>
      </c>
      <c r="D382" s="98">
        <v>624.51949448514233</v>
      </c>
      <c r="E382" s="98">
        <v>964.59009222910049</v>
      </c>
      <c r="F382" s="98">
        <v>941.27500807523018</v>
      </c>
      <c r="G382" s="98">
        <v>892.47079572789141</v>
      </c>
      <c r="H382" s="98">
        <v>927.31044417795181</v>
      </c>
      <c r="I382" s="98">
        <v>933.08822325759456</v>
      </c>
      <c r="J382" s="98">
        <v>954.30275483641753</v>
      </c>
      <c r="K382" s="98">
        <v>985.46097340508641</v>
      </c>
      <c r="L382" s="98">
        <v>1023.7966080256435</v>
      </c>
      <c r="M382" s="98">
        <v>968.95717431704861</v>
      </c>
      <c r="N382" s="98">
        <v>967.26780540265293</v>
      </c>
      <c r="O382" s="98">
        <v>972.2434231910031</v>
      </c>
      <c r="P382" s="98">
        <v>920.94931828768563</v>
      </c>
      <c r="Q382" s="98">
        <v>907.58437666843611</v>
      </c>
      <c r="R382" s="98">
        <v>949.94564157393859</v>
      </c>
      <c r="S382" s="98">
        <v>985.01159336423336</v>
      </c>
      <c r="T382" s="98">
        <v>872.7368974804341</v>
      </c>
      <c r="U382" s="98">
        <v>960.78699844486709</v>
      </c>
      <c r="V382" s="98">
        <v>929.31988111886881</v>
      </c>
      <c r="W382" s="98">
        <v>1012.2559757883415</v>
      </c>
      <c r="DA382" s="63" t="s">
        <v>3995</v>
      </c>
    </row>
    <row r="383" spans="1:105" ht="12" customHeight="1" x14ac:dyDescent="0.25">
      <c r="A383" s="109" t="s">
        <v>120</v>
      </c>
      <c r="B383" s="33"/>
      <c r="C383" s="33">
        <v>426.60703405350932</v>
      </c>
      <c r="D383" s="33">
        <v>336.75942347060635</v>
      </c>
      <c r="E383" s="33">
        <v>910.0492179533469</v>
      </c>
      <c r="F383" s="33">
        <v>823.37874319080242</v>
      </c>
      <c r="G383" s="33">
        <v>636.44870517212212</v>
      </c>
      <c r="H383" s="33">
        <v>763.14309027451907</v>
      </c>
      <c r="I383" s="33">
        <v>693.1737556331833</v>
      </c>
      <c r="J383" s="33">
        <v>736.6560288614495</v>
      </c>
      <c r="K383" s="33">
        <v>742.73322573629946</v>
      </c>
      <c r="L383" s="33">
        <v>829.28234896400704</v>
      </c>
      <c r="M383" s="33">
        <v>760.36266453556766</v>
      </c>
      <c r="N383" s="33">
        <v>740.64566580698045</v>
      </c>
      <c r="O383" s="33">
        <v>755.00601995070497</v>
      </c>
      <c r="P383" s="33">
        <v>699.50660296161118</v>
      </c>
      <c r="Q383" s="33">
        <v>691.87311296151415</v>
      </c>
      <c r="R383" s="33">
        <v>701.58880035277286</v>
      </c>
      <c r="S383" s="33">
        <v>706.047568044424</v>
      </c>
      <c r="T383" s="33">
        <v>696.03567893537581</v>
      </c>
      <c r="U383" s="33">
        <v>690.8083664773402</v>
      </c>
      <c r="V383" s="33">
        <v>687.14075322654571</v>
      </c>
      <c r="W383" s="33">
        <v>675.5293751469161</v>
      </c>
      <c r="DA383" s="60" t="s">
        <v>3996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8980.0824334180652</v>
      </c>
      <c r="D385" s="117">
        <f t="shared" si="211"/>
        <v>8664.451783859502</v>
      </c>
      <c r="E385" s="117">
        <f t="shared" si="211"/>
        <v>8804.4483743771634</v>
      </c>
      <c r="F385" s="117">
        <f t="shared" si="211"/>
        <v>8652.0580986793975</v>
      </c>
      <c r="G385" s="117">
        <f t="shared" si="211"/>
        <v>9087.5360128593347</v>
      </c>
      <c r="H385" s="117">
        <f t="shared" si="211"/>
        <v>9360.0560346082111</v>
      </c>
      <c r="I385" s="117">
        <f t="shared" si="211"/>
        <v>8919.069677455951</v>
      </c>
      <c r="J385" s="117">
        <f t="shared" si="211"/>
        <v>8889.910676789912</v>
      </c>
      <c r="K385" s="117">
        <f t="shared" si="211"/>
        <v>9103.6330515954742</v>
      </c>
      <c r="L385" s="117">
        <f t="shared" si="211"/>
        <v>9984.7828592527167</v>
      </c>
      <c r="M385" s="117">
        <f t="shared" si="211"/>
        <v>9019.680161132148</v>
      </c>
      <c r="N385" s="117">
        <f t="shared" si="211"/>
        <v>9273.5078753572816</v>
      </c>
      <c r="O385" s="117">
        <f t="shared" si="211"/>
        <v>9205.6305580347071</v>
      </c>
      <c r="P385" s="117">
        <f t="shared" si="211"/>
        <v>8172.4237384265662</v>
      </c>
      <c r="Q385" s="117">
        <f t="shared" si="211"/>
        <v>7907.1967628936081</v>
      </c>
      <c r="R385" s="117">
        <f t="shared" ref="R385:V385" si="212">R386+R389+R391+R400</f>
        <v>8321.4085333703733</v>
      </c>
      <c r="S385" s="117">
        <f t="shared" si="212"/>
        <v>8396.6735667727917</v>
      </c>
      <c r="T385" s="117">
        <f t="shared" si="212"/>
        <v>7942.3196360190268</v>
      </c>
      <c r="U385" s="117">
        <f t="shared" si="212"/>
        <v>7703.3411361990757</v>
      </c>
      <c r="V385" s="117">
        <f t="shared" si="212"/>
        <v>7389.8731109599057</v>
      </c>
      <c r="W385" s="117">
        <f t="shared" ref="W385" si="213">W386+W389+W391+W400</f>
        <v>7716.6378340103329</v>
      </c>
      <c r="DA385" s="129" t="s">
        <v>4147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7900.2712391131872</v>
      </c>
      <c r="D386" s="122">
        <f t="shared" si="214"/>
        <v>7584.770361050636</v>
      </c>
      <c r="E386" s="122">
        <f t="shared" si="214"/>
        <v>7364.2542700644563</v>
      </c>
      <c r="F386" s="122">
        <f t="shared" si="214"/>
        <v>7215.7717717960541</v>
      </c>
      <c r="G386" s="122">
        <f t="shared" si="214"/>
        <v>7694.7905108041587</v>
      </c>
      <c r="H386" s="122">
        <f t="shared" si="214"/>
        <v>7915.0021818636387</v>
      </c>
      <c r="I386" s="122">
        <f t="shared" si="214"/>
        <v>7467.5042773964069</v>
      </c>
      <c r="J386" s="122">
        <f t="shared" si="214"/>
        <v>7403.5089752707545</v>
      </c>
      <c r="K386" s="122">
        <f t="shared" si="214"/>
        <v>7553.3799497520658</v>
      </c>
      <c r="L386" s="122">
        <f t="shared" si="214"/>
        <v>8392.6898119355792</v>
      </c>
      <c r="M386" s="122">
        <f t="shared" si="214"/>
        <v>7436.981258038365</v>
      </c>
      <c r="N386" s="122">
        <f t="shared" si="214"/>
        <v>7673.2854889601776</v>
      </c>
      <c r="O386" s="122">
        <f t="shared" si="214"/>
        <v>7546.7710543754747</v>
      </c>
      <c r="P386" s="122">
        <f t="shared" si="214"/>
        <v>6547.058580704198</v>
      </c>
      <c r="Q386" s="122">
        <f t="shared" si="214"/>
        <v>6258.1368513814677</v>
      </c>
      <c r="R386" s="122">
        <f t="shared" ref="R386:V386" si="215">SUM(R387:R388)</f>
        <v>6624.513389947424</v>
      </c>
      <c r="S386" s="122">
        <f t="shared" si="215"/>
        <v>6638.0137402844375</v>
      </c>
      <c r="T386" s="122">
        <f t="shared" si="215"/>
        <v>6292.8742551766554</v>
      </c>
      <c r="U386" s="122">
        <f t="shared" si="215"/>
        <v>5965.8435838455343</v>
      </c>
      <c r="V386" s="122">
        <f t="shared" si="215"/>
        <v>5673.6195529864617</v>
      </c>
      <c r="W386" s="122">
        <f t="shared" ref="W386" si="216">SUM(W387:W388)</f>
        <v>5817.9506850377338</v>
      </c>
      <c r="DA386" s="130" t="s">
        <v>4148</v>
      </c>
    </row>
    <row r="387" spans="1:105" ht="12" customHeight="1" x14ac:dyDescent="0.25">
      <c r="A387" s="97" t="s">
        <v>217</v>
      </c>
      <c r="B387" s="98"/>
      <c r="C387" s="98">
        <v>7743.609883664858</v>
      </c>
      <c r="D387" s="98">
        <v>7435.9071555645987</v>
      </c>
      <c r="E387" s="98">
        <v>7219.8369363048432</v>
      </c>
      <c r="F387" s="98">
        <v>7076.6380904361195</v>
      </c>
      <c r="G387" s="98">
        <v>7548.6562863805357</v>
      </c>
      <c r="H387" s="98">
        <v>7765.3062894057066</v>
      </c>
      <c r="I387" s="98">
        <v>7329.9300170723018</v>
      </c>
      <c r="J387" s="98">
        <v>7268.4852195211815</v>
      </c>
      <c r="K387" s="98">
        <v>7417.5277999100326</v>
      </c>
      <c r="L387" s="98">
        <v>8241.4122851875527</v>
      </c>
      <c r="M387" s="98">
        <v>7306.2461611557546</v>
      </c>
      <c r="N387" s="98">
        <v>7539.6695037218251</v>
      </c>
      <c r="O387" s="98">
        <v>7417.6540458589307</v>
      </c>
      <c r="P387" s="98">
        <v>6438.7944850322756</v>
      </c>
      <c r="Q387" s="98">
        <v>6156.5270067545953</v>
      </c>
      <c r="R387" s="98">
        <v>6517.5843427571863</v>
      </c>
      <c r="S387" s="98">
        <v>6531.884419486898</v>
      </c>
      <c r="T387" s="98">
        <v>6190.8215107540627</v>
      </c>
      <c r="U387" s="98">
        <v>5871.1343053814871</v>
      </c>
      <c r="V387" s="98">
        <v>5583.7110632153608</v>
      </c>
      <c r="W387" s="98">
        <v>5727.9217391190614</v>
      </c>
      <c r="DA387" s="63" t="s">
        <v>4149</v>
      </c>
    </row>
    <row r="388" spans="1:105" ht="12" customHeight="1" x14ac:dyDescent="0.25">
      <c r="A388" s="97" t="s">
        <v>53</v>
      </c>
      <c r="B388" s="98"/>
      <c r="C388" s="98">
        <v>156.66135544832966</v>
      </c>
      <c r="D388" s="98">
        <v>148.8632054860374</v>
      </c>
      <c r="E388" s="98">
        <v>144.41733375961311</v>
      </c>
      <c r="F388" s="98">
        <v>139.13368135993468</v>
      </c>
      <c r="G388" s="98">
        <v>146.1342244236231</v>
      </c>
      <c r="H388" s="98">
        <v>149.69589245793179</v>
      </c>
      <c r="I388" s="98">
        <v>137.57426032410547</v>
      </c>
      <c r="J388" s="98">
        <v>135.02375574957262</v>
      </c>
      <c r="K388" s="98">
        <v>135.85214984203324</v>
      </c>
      <c r="L388" s="98">
        <v>151.27752674802713</v>
      </c>
      <c r="M388" s="98">
        <v>130.73509688261024</v>
      </c>
      <c r="N388" s="98">
        <v>133.61598523835281</v>
      </c>
      <c r="O388" s="98">
        <v>129.11700851654419</v>
      </c>
      <c r="P388" s="98">
        <v>108.26409567192249</v>
      </c>
      <c r="Q388" s="98">
        <v>101.60984462687254</v>
      </c>
      <c r="R388" s="98">
        <v>106.92904719023814</v>
      </c>
      <c r="S388" s="98">
        <v>106.12932079753928</v>
      </c>
      <c r="T388" s="98">
        <v>102.05274442259275</v>
      </c>
      <c r="U388" s="98">
        <v>94.709278464047074</v>
      </c>
      <c r="V388" s="98">
        <v>89.908489771101316</v>
      </c>
      <c r="W388" s="98">
        <v>90.028945918672477</v>
      </c>
      <c r="DA388" s="63" t="s">
        <v>4150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6.281234912530434E-2</v>
      </c>
      <c r="D389" s="122">
        <f t="shared" si="217"/>
        <v>0.12404358238299162</v>
      </c>
      <c r="E389" s="122">
        <f t="shared" si="217"/>
        <v>0.44200600499027737</v>
      </c>
      <c r="F389" s="122">
        <f t="shared" si="217"/>
        <v>1.0695518208381276</v>
      </c>
      <c r="G389" s="122">
        <f t="shared" si="217"/>
        <v>0.55315171901507854</v>
      </c>
      <c r="H389" s="122">
        <f t="shared" si="217"/>
        <v>1.4165505507435323</v>
      </c>
      <c r="I389" s="122">
        <f t="shared" si="217"/>
        <v>3.6567245778292552</v>
      </c>
      <c r="J389" s="122">
        <f t="shared" si="217"/>
        <v>4.863023671326518</v>
      </c>
      <c r="K389" s="122">
        <f t="shared" si="217"/>
        <v>6.48860644547704</v>
      </c>
      <c r="L389" s="122">
        <f t="shared" si="217"/>
        <v>6.6116436369783518</v>
      </c>
      <c r="M389" s="122">
        <f t="shared" si="217"/>
        <v>8.9521457632817523</v>
      </c>
      <c r="N389" s="122">
        <f t="shared" si="217"/>
        <v>9.1101647253055091</v>
      </c>
      <c r="O389" s="122">
        <f t="shared" si="217"/>
        <v>16.531034058358422</v>
      </c>
      <c r="P389" s="122">
        <f t="shared" si="217"/>
        <v>22.59670261667927</v>
      </c>
      <c r="Q389" s="122">
        <f t="shared" si="217"/>
        <v>54.129469616974035</v>
      </c>
      <c r="R389" s="122">
        <f t="shared" si="217"/>
        <v>39.995214513878494</v>
      </c>
      <c r="S389" s="122">
        <f t="shared" si="217"/>
        <v>33.711780502757087</v>
      </c>
      <c r="T389" s="122">
        <f t="shared" si="217"/>
        <v>37.922874246916372</v>
      </c>
      <c r="U389" s="122">
        <f t="shared" si="217"/>
        <v>39.037058916504463</v>
      </c>
      <c r="V389" s="122">
        <f t="shared" si="217"/>
        <v>25.05746257612666</v>
      </c>
      <c r="W389" s="122">
        <f t="shared" si="217"/>
        <v>13.796477736243844</v>
      </c>
      <c r="DA389" s="130" t="s">
        <v>4151</v>
      </c>
    </row>
    <row r="390" spans="1:105" ht="12" customHeight="1" x14ac:dyDescent="0.25">
      <c r="A390" s="97" t="s">
        <v>53</v>
      </c>
      <c r="B390" s="98"/>
      <c r="C390" s="98">
        <f>RES_hhdet_in_tesh!C67</f>
        <v>6.281234912530434E-2</v>
      </c>
      <c r="D390" s="98">
        <f>RES_hhdet_in_tesh!D67</f>
        <v>0.12404358238299162</v>
      </c>
      <c r="E390" s="98">
        <f>RES_hhdet_in_tesh!E67</f>
        <v>0.44200600499027737</v>
      </c>
      <c r="F390" s="98">
        <f>RES_hhdet_in_tesh!F67</f>
        <v>1.0695518208381276</v>
      </c>
      <c r="G390" s="98">
        <f>RES_hhdet_in_tesh!G67</f>
        <v>0.55315171901507854</v>
      </c>
      <c r="H390" s="98">
        <f>RES_hhdet_in_tesh!H67</f>
        <v>1.4165505507435323</v>
      </c>
      <c r="I390" s="98">
        <f>RES_hhdet_in_tesh!I67</f>
        <v>3.6567245778292552</v>
      </c>
      <c r="J390" s="98">
        <f>RES_hhdet_in_tesh!J67</f>
        <v>4.863023671326518</v>
      </c>
      <c r="K390" s="98">
        <f>RES_hhdet_in_tesh!K67</f>
        <v>6.48860644547704</v>
      </c>
      <c r="L390" s="98">
        <f>RES_hhdet_in_tesh!L67</f>
        <v>6.6116436369783518</v>
      </c>
      <c r="M390" s="98">
        <f>RES_hhdet_in_tesh!M67</f>
        <v>8.9521457632817523</v>
      </c>
      <c r="N390" s="98">
        <f>RES_hhdet_in_tesh!N67</f>
        <v>9.1101647253055091</v>
      </c>
      <c r="O390" s="98">
        <f>RES_hhdet_in_tesh!O67</f>
        <v>16.531034058358422</v>
      </c>
      <c r="P390" s="98">
        <f>RES_hhdet_in_tesh!P67</f>
        <v>22.59670261667927</v>
      </c>
      <c r="Q390" s="98">
        <f>RES_hhdet_in_tesh!Q67</f>
        <v>54.129469616974035</v>
      </c>
      <c r="R390" s="98">
        <f>RES_hhdet_in_tesh!R67</f>
        <v>39.995214513878494</v>
      </c>
      <c r="S390" s="98">
        <f>RES_hhdet_in_tesh!S67</f>
        <v>33.711780502757087</v>
      </c>
      <c r="T390" s="98">
        <f>RES_hhdet_in_tesh!T67</f>
        <v>37.922874246916372</v>
      </c>
      <c r="U390" s="98">
        <f>RES_hhdet_in_tesh!U67</f>
        <v>39.037058916504463</v>
      </c>
      <c r="V390" s="98">
        <f>RES_hhdet_in_tesh!V67</f>
        <v>25.05746257612666</v>
      </c>
      <c r="W390" s="98">
        <f>RES_hhdet_in_tesh!W67</f>
        <v>13.796477736243844</v>
      </c>
      <c r="DA390" s="63" t="s">
        <v>4152</v>
      </c>
    </row>
    <row r="391" spans="1:105" ht="12" customHeight="1" x14ac:dyDescent="0.25">
      <c r="A391" s="121" t="s">
        <v>55</v>
      </c>
      <c r="B391" s="122"/>
      <c r="C391" s="122">
        <v>728.0078342421574</v>
      </c>
      <c r="D391" s="122">
        <v>725.53070595030272</v>
      </c>
      <c r="E391" s="122">
        <v>858.86805729158129</v>
      </c>
      <c r="F391" s="122">
        <v>873.83528267443569</v>
      </c>
      <c r="G391" s="122">
        <v>868.43164311022269</v>
      </c>
      <c r="H391" s="122">
        <v>890.47238830295441</v>
      </c>
      <c r="I391" s="122">
        <v>897.26278034096595</v>
      </c>
      <c r="J391" s="122">
        <v>915.38755610475459</v>
      </c>
      <c r="K391" s="122">
        <v>959.46663703440117</v>
      </c>
      <c r="L391" s="122">
        <v>974.42896455781761</v>
      </c>
      <c r="M391" s="122">
        <v>996.18552775228659</v>
      </c>
      <c r="N391" s="122">
        <v>1015.3628833207736</v>
      </c>
      <c r="O391" s="122">
        <v>1062.8079734818577</v>
      </c>
      <c r="P391" s="122">
        <v>1054.3577730501988</v>
      </c>
      <c r="Q391" s="122">
        <v>1053.8501350187353</v>
      </c>
      <c r="R391" s="122">
        <v>1089.2802938426655</v>
      </c>
      <c r="S391" s="122">
        <v>1133.3720848875594</v>
      </c>
      <c r="T391" s="122">
        <v>1078.370578552757</v>
      </c>
      <c r="U391" s="122">
        <v>1111.1990911728842</v>
      </c>
      <c r="V391" s="122">
        <v>1117.7625136531165</v>
      </c>
      <c r="W391" s="122">
        <v>1264.1850336214929</v>
      </c>
      <c r="DA391" s="130" t="s">
        <v>4153</v>
      </c>
    </row>
    <row r="392" spans="1:105" ht="12" customHeight="1" x14ac:dyDescent="0.25">
      <c r="A392" s="97" t="s">
        <v>134</v>
      </c>
      <c r="B392" s="98"/>
      <c r="C392" s="98">
        <v>734.60393202268358</v>
      </c>
      <c r="D392" s="98">
        <v>733.48085688202411</v>
      </c>
      <c r="E392" s="98">
        <v>846.27674021290886</v>
      </c>
      <c r="F392" s="98">
        <v>868.3968045379969</v>
      </c>
      <c r="G392" s="98">
        <v>873.58669338087395</v>
      </c>
      <c r="H392" s="98">
        <v>887.25568435681942</v>
      </c>
      <c r="I392" s="98">
        <v>899.28066848429967</v>
      </c>
      <c r="J392" s="98">
        <v>915.85401397585724</v>
      </c>
      <c r="K392" s="98">
        <v>959.75516726679666</v>
      </c>
      <c r="L392" s="98">
        <v>972.27129239268641</v>
      </c>
      <c r="M392" s="98">
        <v>995.71941128033245</v>
      </c>
      <c r="N392" s="98">
        <v>1016.508627519457</v>
      </c>
      <c r="O392" s="98">
        <v>1062.7601429494698</v>
      </c>
      <c r="P392" s="98">
        <v>1053.4535825492969</v>
      </c>
      <c r="Q392" s="98">
        <v>1051.3835121420725</v>
      </c>
      <c r="R392" s="98">
        <v>1088.1366582923608</v>
      </c>
      <c r="S392" s="98">
        <v>1134.4067091250463</v>
      </c>
      <c r="T392" s="98">
        <v>1077.796090299609</v>
      </c>
      <c r="U392" s="98">
        <v>1107.6114390065422</v>
      </c>
      <c r="V392" s="98">
        <v>1113.7383353012633</v>
      </c>
      <c r="W392" s="98">
        <v>1268.4713152749368</v>
      </c>
      <c r="DA392" s="63" t="s">
        <v>4154</v>
      </c>
    </row>
    <row r="393" spans="1:105" ht="12" customHeight="1" x14ac:dyDescent="0.25">
      <c r="A393" s="97" t="s">
        <v>133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962.06484539328426</v>
      </c>
      <c r="L393" s="98">
        <v>974.16661811647896</v>
      </c>
      <c r="M393" s="98">
        <v>997.39393159702229</v>
      </c>
      <c r="N393" s="98">
        <v>1017.9190148203041</v>
      </c>
      <c r="O393" s="98">
        <v>1064.603017966472</v>
      </c>
      <c r="P393" s="98">
        <v>1058.4610032230735</v>
      </c>
      <c r="Q393" s="98">
        <v>1057.0779953762037</v>
      </c>
      <c r="R393" s="98">
        <v>1094.1211245515876</v>
      </c>
      <c r="S393" s="98">
        <v>1139.9708403273066</v>
      </c>
      <c r="T393" s="98">
        <v>1082.0191445143312</v>
      </c>
      <c r="U393" s="98">
        <v>1112.0206234141563</v>
      </c>
      <c r="V393" s="98">
        <v>1117.737189305825</v>
      </c>
      <c r="W393" s="98">
        <v>1274.0217579732894</v>
      </c>
      <c r="DA393" s="63" t="s">
        <v>4155</v>
      </c>
    </row>
    <row r="394" spans="1:105" ht="12" customHeight="1" x14ac:dyDescent="0.25">
      <c r="A394" s="100" t="s">
        <v>217</v>
      </c>
      <c r="B394" s="101"/>
      <c r="C394" s="101">
        <v>0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0</v>
      </c>
      <c r="J394" s="101">
        <v>0</v>
      </c>
      <c r="K394" s="101">
        <v>474.61569898594729</v>
      </c>
      <c r="L394" s="101">
        <v>501.86676027295846</v>
      </c>
      <c r="M394" s="101">
        <v>495.8180443824121</v>
      </c>
      <c r="N394" s="101">
        <v>489.07086015632649</v>
      </c>
      <c r="O394" s="101">
        <v>526.02175173694206</v>
      </c>
      <c r="P394" s="101">
        <v>512.88639250106974</v>
      </c>
      <c r="Q394" s="101">
        <v>518.65127329594714</v>
      </c>
      <c r="R394" s="101">
        <v>530.99956267996345</v>
      </c>
      <c r="S394" s="101">
        <v>544.1190883101757</v>
      </c>
      <c r="T394" s="101">
        <v>602.84127327391536</v>
      </c>
      <c r="U394" s="101">
        <v>561.44738700047526</v>
      </c>
      <c r="V394" s="101">
        <v>554.73821671756764</v>
      </c>
      <c r="W394" s="101">
        <v>619.35422454359991</v>
      </c>
      <c r="DA394" s="131" t="s">
        <v>4156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0</v>
      </c>
      <c r="J395" s="104">
        <v>0</v>
      </c>
      <c r="K395" s="104">
        <v>487.44914640733685</v>
      </c>
      <c r="L395" s="104">
        <v>472.29985784352039</v>
      </c>
      <c r="M395" s="104">
        <v>501.57588721460996</v>
      </c>
      <c r="N395" s="104">
        <v>528.84815466397754</v>
      </c>
      <c r="O395" s="104">
        <v>538.58126622952989</v>
      </c>
      <c r="P395" s="104">
        <v>545.57461072200374</v>
      </c>
      <c r="Q395" s="104">
        <v>538.42672208025658</v>
      </c>
      <c r="R395" s="104">
        <v>563.12156187162441</v>
      </c>
      <c r="S395" s="104">
        <v>595.85175201713071</v>
      </c>
      <c r="T395" s="104">
        <v>479.17787124041581</v>
      </c>
      <c r="U395" s="104">
        <v>550.57323641368112</v>
      </c>
      <c r="V395" s="104">
        <v>562.99897258825729</v>
      </c>
      <c r="W395" s="104">
        <v>654.66753342968957</v>
      </c>
      <c r="DA395" s="132" t="s">
        <v>4157</v>
      </c>
    </row>
    <row r="396" spans="1:105" ht="12" customHeight="1" x14ac:dyDescent="0.25">
      <c r="A396" s="106" t="s">
        <v>122</v>
      </c>
      <c r="B396" s="101"/>
      <c r="C396" s="101">
        <v>654.19689214279072</v>
      </c>
      <c r="D396" s="101">
        <v>498.20495357346664</v>
      </c>
      <c r="E396" s="101">
        <v>1055.3017090101439</v>
      </c>
      <c r="F396" s="101">
        <v>982.9854416992398</v>
      </c>
      <c r="G396" s="101">
        <v>780.5408555308594</v>
      </c>
      <c r="H396" s="101">
        <v>930.85046842662405</v>
      </c>
      <c r="I396" s="101">
        <v>855.58344284520388</v>
      </c>
      <c r="J396" s="101">
        <v>901.73619150979027</v>
      </c>
      <c r="K396" s="101">
        <v>951.81886815383496</v>
      </c>
      <c r="L396" s="101">
        <v>1021.3798541073756</v>
      </c>
      <c r="M396" s="101">
        <v>1005.2593315923597</v>
      </c>
      <c r="N396" s="101">
        <v>990.60593421036322</v>
      </c>
      <c r="O396" s="101">
        <v>1061.4788991150858</v>
      </c>
      <c r="P396" s="101">
        <v>1057.6811006129324</v>
      </c>
      <c r="Q396" s="101">
        <v>1086.6175070966863</v>
      </c>
      <c r="R396" s="101">
        <v>1102.9915332064948</v>
      </c>
      <c r="S396" s="101">
        <v>1112.8127974071795</v>
      </c>
      <c r="T396" s="101">
        <v>0</v>
      </c>
      <c r="U396" s="101">
        <v>1170.482412144549</v>
      </c>
      <c r="V396" s="101">
        <v>0</v>
      </c>
      <c r="W396" s="101">
        <v>1171.860637072032</v>
      </c>
      <c r="DA396" s="131" t="s">
        <v>4158</v>
      </c>
    </row>
    <row r="397" spans="1:105" ht="12" customHeight="1" x14ac:dyDescent="0.25">
      <c r="A397" s="107" t="s">
        <v>121</v>
      </c>
      <c r="B397" s="104"/>
      <c r="C397" s="104">
        <v>0</v>
      </c>
      <c r="D397" s="104">
        <v>0</v>
      </c>
      <c r="E397" s="104">
        <v>0</v>
      </c>
      <c r="F397" s="104">
        <v>0</v>
      </c>
      <c r="G397" s="104">
        <v>0</v>
      </c>
      <c r="H397" s="104">
        <v>0</v>
      </c>
      <c r="I397" s="104">
        <v>0</v>
      </c>
      <c r="J397" s="104">
        <v>0</v>
      </c>
      <c r="K397" s="104">
        <v>953.62442263729861</v>
      </c>
      <c r="L397" s="104">
        <v>1022.541142979024</v>
      </c>
      <c r="M397" s="104">
        <v>1005.8294295403924</v>
      </c>
      <c r="N397" s="104">
        <v>990.84609997828034</v>
      </c>
      <c r="O397" s="104">
        <v>1063.4855561575175</v>
      </c>
      <c r="P397" s="104">
        <v>1063.6307037382214</v>
      </c>
      <c r="Q397" s="104">
        <v>1094.1818580624456</v>
      </c>
      <c r="R397" s="104">
        <v>1110.0754507891704</v>
      </c>
      <c r="S397" s="104">
        <v>1117.6610827895367</v>
      </c>
      <c r="T397" s="104">
        <v>1087.8677610663767</v>
      </c>
      <c r="U397" s="104">
        <v>1171.8424546714905</v>
      </c>
      <c r="V397" s="104">
        <v>1204.9914222473876</v>
      </c>
      <c r="W397" s="104">
        <v>1174.3372841309056</v>
      </c>
      <c r="DA397" s="132" t="s">
        <v>4159</v>
      </c>
    </row>
    <row r="398" spans="1:105" ht="12" customHeight="1" x14ac:dyDescent="0.25">
      <c r="A398" s="108" t="s">
        <v>53</v>
      </c>
      <c r="B398" s="98"/>
      <c r="C398" s="98">
        <v>0</v>
      </c>
      <c r="D398" s="98">
        <v>0</v>
      </c>
      <c r="E398" s="98">
        <v>0</v>
      </c>
      <c r="F398" s="98">
        <v>0</v>
      </c>
      <c r="G398" s="98">
        <v>0</v>
      </c>
      <c r="H398" s="98">
        <v>0</v>
      </c>
      <c r="I398" s="98">
        <v>0</v>
      </c>
      <c r="J398" s="98">
        <v>0</v>
      </c>
      <c r="K398" s="98">
        <v>470.35569948430947</v>
      </c>
      <c r="L398" s="98">
        <v>527.62342241824535</v>
      </c>
      <c r="M398" s="98">
        <v>500.03571072604024</v>
      </c>
      <c r="N398" s="98">
        <v>475.48495232099265</v>
      </c>
      <c r="O398" s="98">
        <v>525.68579713022086</v>
      </c>
      <c r="P398" s="98">
        <v>515.51966687631557</v>
      </c>
      <c r="Q398" s="98">
        <v>538.14997936592363</v>
      </c>
      <c r="R398" s="98">
        <v>540.96241612828658</v>
      </c>
      <c r="S398" s="98">
        <v>534.90037143710924</v>
      </c>
      <c r="T398" s="98">
        <v>599.90225839813809</v>
      </c>
      <c r="U398" s="98">
        <v>593.45994619830674</v>
      </c>
      <c r="V398" s="98">
        <v>602.156613374328</v>
      </c>
      <c r="W398" s="98">
        <v>563.32788778571205</v>
      </c>
      <c r="DA398" s="63" t="s">
        <v>4160</v>
      </c>
    </row>
    <row r="399" spans="1:105" ht="12" customHeight="1" x14ac:dyDescent="0.25">
      <c r="A399" s="108" t="s">
        <v>52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483.26872315298914</v>
      </c>
      <c r="L399" s="98">
        <v>494.91772056077855</v>
      </c>
      <c r="M399" s="98">
        <v>505.79371881435208</v>
      </c>
      <c r="N399" s="98">
        <v>515.36114765728757</v>
      </c>
      <c r="O399" s="98">
        <v>537.79975902729677</v>
      </c>
      <c r="P399" s="98">
        <v>548.11103686190552</v>
      </c>
      <c r="Q399" s="98">
        <v>556.03187869652197</v>
      </c>
      <c r="R399" s="98">
        <v>569.11303466088361</v>
      </c>
      <c r="S399" s="98">
        <v>582.76071135242739</v>
      </c>
      <c r="T399" s="98">
        <v>487.9655026682384</v>
      </c>
      <c r="U399" s="98">
        <v>578.38250847318398</v>
      </c>
      <c r="V399" s="98">
        <v>602.83480887305961</v>
      </c>
      <c r="W399" s="98">
        <v>611.00939634519352</v>
      </c>
      <c r="DA399" s="63" t="s">
        <v>4161</v>
      </c>
    </row>
    <row r="400" spans="1:105" ht="12" customHeight="1" x14ac:dyDescent="0.25">
      <c r="A400" s="121" t="s">
        <v>54</v>
      </c>
      <c r="B400" s="122"/>
      <c r="C400" s="122">
        <v>351.74054771359545</v>
      </c>
      <c r="D400" s="122">
        <v>354.02667327618184</v>
      </c>
      <c r="E400" s="122">
        <v>580.88404101613571</v>
      </c>
      <c r="F400" s="122">
        <v>561.3814923880692</v>
      </c>
      <c r="G400" s="122">
        <v>523.76070722593715</v>
      </c>
      <c r="H400" s="122">
        <v>553.16491389087366</v>
      </c>
      <c r="I400" s="122">
        <v>550.64589514074669</v>
      </c>
      <c r="J400" s="122">
        <v>566.15112174307626</v>
      </c>
      <c r="K400" s="122">
        <v>584.29785836352994</v>
      </c>
      <c r="L400" s="122">
        <v>611.05243912234232</v>
      </c>
      <c r="M400" s="122">
        <v>577.56122957821356</v>
      </c>
      <c r="N400" s="122">
        <v>575.74933835102388</v>
      </c>
      <c r="O400" s="122">
        <v>579.52049611901612</v>
      </c>
      <c r="P400" s="122">
        <v>548.41068205549095</v>
      </c>
      <c r="Q400" s="122">
        <v>541.08030687643111</v>
      </c>
      <c r="R400" s="122">
        <v>567.61963506640518</v>
      </c>
      <c r="S400" s="122">
        <v>591.5759610980374</v>
      </c>
      <c r="T400" s="122">
        <v>533.15192804269736</v>
      </c>
      <c r="U400" s="122">
        <v>587.26140226415305</v>
      </c>
      <c r="V400" s="122">
        <v>573.43358174420166</v>
      </c>
      <c r="W400" s="122">
        <v>620.70563761486187</v>
      </c>
      <c r="DA400" s="130" t="s">
        <v>4162</v>
      </c>
    </row>
    <row r="401" spans="1:105" ht="12" customHeight="1" x14ac:dyDescent="0.25">
      <c r="A401" s="97" t="s">
        <v>175</v>
      </c>
      <c r="B401" s="98"/>
      <c r="C401" s="98">
        <v>357.13605238638843</v>
      </c>
      <c r="D401" s="98">
        <v>367.60391678678934</v>
      </c>
      <c r="E401" s="98">
        <v>568.59028702733121</v>
      </c>
      <c r="F401" s="98">
        <v>555.64009143509986</v>
      </c>
      <c r="G401" s="98">
        <v>527.57281590331957</v>
      </c>
      <c r="H401" s="98">
        <v>548.92969887293248</v>
      </c>
      <c r="I401" s="98">
        <v>553.10504424662054</v>
      </c>
      <c r="J401" s="98">
        <v>566.43178627468114</v>
      </c>
      <c r="K401" s="98">
        <v>585.67233935929403</v>
      </c>
      <c r="L401" s="98">
        <v>609.1982235943774</v>
      </c>
      <c r="M401" s="98">
        <v>576.94482719957659</v>
      </c>
      <c r="N401" s="98">
        <v>575.93892860856897</v>
      </c>
      <c r="O401" s="98">
        <v>578.90155381141551</v>
      </c>
      <c r="P401" s="98">
        <v>548.35957602931171</v>
      </c>
      <c r="Q401" s="98">
        <v>540.40170736655557</v>
      </c>
      <c r="R401" s="98">
        <v>567.96709536638491</v>
      </c>
      <c r="S401" s="98">
        <v>592.90436995418429</v>
      </c>
      <c r="T401" s="98">
        <v>529.4286075153201</v>
      </c>
      <c r="U401" s="98">
        <v>587.5233872855423</v>
      </c>
      <c r="V401" s="98">
        <v>572.49654319605497</v>
      </c>
      <c r="W401" s="98">
        <v>627.83979340793678</v>
      </c>
      <c r="DA401" s="63" t="s">
        <v>4163</v>
      </c>
    </row>
    <row r="402" spans="1:105" ht="12" customHeight="1" x14ac:dyDescent="0.25">
      <c r="A402" s="109" t="s">
        <v>120</v>
      </c>
      <c r="B402" s="33"/>
      <c r="C402" s="33">
        <v>321.30935960771103</v>
      </c>
      <c r="D402" s="33">
        <v>254.10518936036257</v>
      </c>
      <c r="E402" s="33">
        <v>687.99462653962632</v>
      </c>
      <c r="F402" s="33">
        <v>623.6610796510131</v>
      </c>
      <c r="G402" s="33">
        <v>483.02171374050965</v>
      </c>
      <c r="H402" s="33">
        <v>580.34459761858682</v>
      </c>
      <c r="I402" s="33">
        <v>528.23451801553256</v>
      </c>
      <c r="J402" s="33">
        <v>562.6068102199273</v>
      </c>
      <c r="K402" s="33">
        <v>568.58942120627978</v>
      </c>
      <c r="L402" s="33">
        <v>636.45670782114735</v>
      </c>
      <c r="M402" s="33">
        <v>585.5716785426273</v>
      </c>
      <c r="N402" s="33">
        <v>572.98152591003861</v>
      </c>
      <c r="O402" s="33">
        <v>587.67856488823804</v>
      </c>
      <c r="P402" s="33">
        <v>548.81933365880559</v>
      </c>
      <c r="Q402" s="33">
        <v>548.36311812775227</v>
      </c>
      <c r="R402" s="33">
        <v>563.69586777280256</v>
      </c>
      <c r="S402" s="33">
        <v>576.8646726176753</v>
      </c>
      <c r="T402" s="33">
        <v>578.84538118535261</v>
      </c>
      <c r="U402" s="33">
        <v>584.12816378802006</v>
      </c>
      <c r="V402" s="33">
        <v>589.00043597151273</v>
      </c>
      <c r="W402" s="33">
        <v>584.90971553877205</v>
      </c>
      <c r="DA402" s="60" t="s">
        <v>4164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3030.29499650349</v>
      </c>
      <c r="D404" s="117">
        <f t="shared" si="218"/>
        <v>2898.124202264557</v>
      </c>
      <c r="E404" s="117">
        <f t="shared" si="218"/>
        <v>2875.9855029105006</v>
      </c>
      <c r="F404" s="117">
        <f t="shared" si="218"/>
        <v>2798.1888461306753</v>
      </c>
      <c r="G404" s="117">
        <f t="shared" si="218"/>
        <v>2903.2878625592025</v>
      </c>
      <c r="H404" s="117">
        <f t="shared" si="218"/>
        <v>2928.7867133124309</v>
      </c>
      <c r="I404" s="117">
        <f t="shared" si="218"/>
        <v>2770.5137840437501</v>
      </c>
      <c r="J404" s="117">
        <f t="shared" si="218"/>
        <v>2731.3368227948999</v>
      </c>
      <c r="K404" s="117">
        <f t="shared" si="218"/>
        <v>2751.480647361047</v>
      </c>
      <c r="L404" s="117">
        <f t="shared" si="218"/>
        <v>2978.1457271478357</v>
      </c>
      <c r="M404" s="117">
        <f t="shared" si="218"/>
        <v>2641.4057396418266</v>
      </c>
      <c r="N404" s="117">
        <f t="shared" si="218"/>
        <v>2657.0124375265623</v>
      </c>
      <c r="O404" s="117">
        <f t="shared" si="218"/>
        <v>2558.0760029480289</v>
      </c>
      <c r="P404" s="117">
        <f t="shared" si="218"/>
        <v>2182.1811150077792</v>
      </c>
      <c r="Q404" s="117">
        <f t="shared" si="218"/>
        <v>2061.8279370983519</v>
      </c>
      <c r="R404" s="117">
        <f t="shared" ref="R404:V404" si="219">R405+R408+R410+R419</f>
        <v>2145.1366402299032</v>
      </c>
      <c r="S404" s="117">
        <f t="shared" si="219"/>
        <v>2142.292611693998</v>
      </c>
      <c r="T404" s="117">
        <f t="shared" si="219"/>
        <v>2002.4360536318823</v>
      </c>
      <c r="U404" s="117">
        <f t="shared" si="219"/>
        <v>1926.6762298521339</v>
      </c>
      <c r="V404" s="117">
        <f t="shared" si="219"/>
        <v>1843.5407573363448</v>
      </c>
      <c r="W404" s="117">
        <f t="shared" ref="W404" si="220">W405+W408+W410+W419</f>
        <v>1897.2662005039797</v>
      </c>
      <c r="DA404" s="129" t="s">
        <v>4314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2687.3716598712463</v>
      </c>
      <c r="D405" s="122">
        <f t="shared" si="221"/>
        <v>2539.2472760828405</v>
      </c>
      <c r="E405" s="122">
        <f t="shared" si="221"/>
        <v>2426.5647678714549</v>
      </c>
      <c r="F405" s="122">
        <f t="shared" si="221"/>
        <v>2341.9677304760389</v>
      </c>
      <c r="G405" s="122">
        <f t="shared" si="221"/>
        <v>2460.5202453794527</v>
      </c>
      <c r="H405" s="122">
        <f t="shared" si="221"/>
        <v>2493.5191589078436</v>
      </c>
      <c r="I405" s="122">
        <f t="shared" si="221"/>
        <v>2319.2591278426094</v>
      </c>
      <c r="J405" s="122">
        <f t="shared" si="221"/>
        <v>2266.1816375532499</v>
      </c>
      <c r="K405" s="122">
        <f t="shared" si="221"/>
        <v>2278.5157165200285</v>
      </c>
      <c r="L405" s="122">
        <f t="shared" si="221"/>
        <v>2493.8449062687937</v>
      </c>
      <c r="M405" s="122">
        <f t="shared" si="221"/>
        <v>2169.4326684647094</v>
      </c>
      <c r="N405" s="122">
        <f t="shared" si="221"/>
        <v>2186.1925258797191</v>
      </c>
      <c r="O405" s="122">
        <f t="shared" si="221"/>
        <v>2089.3427395660196</v>
      </c>
      <c r="P405" s="122">
        <f t="shared" si="221"/>
        <v>1757.8223124099115</v>
      </c>
      <c r="Q405" s="122">
        <f t="shared" si="221"/>
        <v>1638.0232098572565</v>
      </c>
      <c r="R405" s="122">
        <f t="shared" ref="R405:V405" si="222">SUM(R406:R407)</f>
        <v>1709.203807506811</v>
      </c>
      <c r="S405" s="122">
        <f t="shared" si="222"/>
        <v>1694.0604261158662</v>
      </c>
      <c r="T405" s="122">
        <f t="shared" si="222"/>
        <v>1591.4898381374096</v>
      </c>
      <c r="U405" s="122">
        <f t="shared" si="222"/>
        <v>1498.2198789169158</v>
      </c>
      <c r="V405" s="122">
        <f t="shared" si="222"/>
        <v>1415.7400471985509</v>
      </c>
      <c r="W405" s="122">
        <f t="shared" ref="W405" si="223">SUM(W406:W407)</f>
        <v>1445.6893105249958</v>
      </c>
      <c r="DA405" s="130" t="s">
        <v>4315</v>
      </c>
    </row>
    <row r="406" spans="1:105" ht="12" customHeight="1" x14ac:dyDescent="0.25">
      <c r="A406" s="97" t="s">
        <v>217</v>
      </c>
      <c r="B406" s="98"/>
      <c r="C406" s="98">
        <v>2687.3716598712463</v>
      </c>
      <c r="D406" s="98">
        <v>2539.2472760828405</v>
      </c>
      <c r="E406" s="98">
        <v>2426.5647678714549</v>
      </c>
      <c r="F406" s="98">
        <v>2341.9677304760389</v>
      </c>
      <c r="G406" s="98">
        <v>2460.5202453794527</v>
      </c>
      <c r="H406" s="98">
        <v>2493.5191589078436</v>
      </c>
      <c r="I406" s="98">
        <v>2319.2591278426094</v>
      </c>
      <c r="J406" s="98">
        <v>2266.1816375532499</v>
      </c>
      <c r="K406" s="98">
        <v>2278.5157165200285</v>
      </c>
      <c r="L406" s="98">
        <v>2493.8449062687937</v>
      </c>
      <c r="M406" s="98">
        <v>2169.4326684647094</v>
      </c>
      <c r="N406" s="98">
        <v>2186.1925258797191</v>
      </c>
      <c r="O406" s="98">
        <v>2089.3427395660196</v>
      </c>
      <c r="P406" s="98">
        <v>1757.8223124099115</v>
      </c>
      <c r="Q406" s="98">
        <v>1638.0232098572565</v>
      </c>
      <c r="R406" s="98">
        <v>1709.203807506811</v>
      </c>
      <c r="S406" s="98">
        <v>1694.0604261158662</v>
      </c>
      <c r="T406" s="98">
        <v>1591.4898381374096</v>
      </c>
      <c r="U406" s="98">
        <v>1498.2198789169158</v>
      </c>
      <c r="V406" s="98">
        <v>1415.7400471985509</v>
      </c>
      <c r="W406" s="98">
        <v>1445.6893105249958</v>
      </c>
      <c r="DA406" s="63" t="s">
        <v>4316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4317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4318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4319</v>
      </c>
    </row>
    <row r="410" spans="1:105" ht="12" customHeight="1" x14ac:dyDescent="0.25">
      <c r="A410" s="121" t="s">
        <v>55</v>
      </c>
      <c r="B410" s="122"/>
      <c r="C410" s="122">
        <v>238.71387717253961</v>
      </c>
      <c r="D410" s="122">
        <v>247.86138869591835</v>
      </c>
      <c r="E410" s="122">
        <v>274.70588222818191</v>
      </c>
      <c r="F410" s="122">
        <v>282.19939072798269</v>
      </c>
      <c r="G410" s="122">
        <v>277.97137489050226</v>
      </c>
      <c r="H410" s="122">
        <v>273.26023629061012</v>
      </c>
      <c r="I410" s="122">
        <v>281.46299775257745</v>
      </c>
      <c r="J410" s="122">
        <v>286.5863201610876</v>
      </c>
      <c r="K410" s="122">
        <v>289.97415951935153</v>
      </c>
      <c r="L410" s="122">
        <v>291.61781234689698</v>
      </c>
      <c r="M410" s="122">
        <v>290.28149632893349</v>
      </c>
      <c r="N410" s="122">
        <v>288.00444850390983</v>
      </c>
      <c r="O410" s="122">
        <v>286.2380422906208</v>
      </c>
      <c r="P410" s="122">
        <v>259.04824779497039</v>
      </c>
      <c r="Q410" s="122">
        <v>256.13311262200398</v>
      </c>
      <c r="R410" s="122">
        <v>259.68870899496858</v>
      </c>
      <c r="S410" s="122">
        <v>265.77488431348382</v>
      </c>
      <c r="T410" s="122">
        <v>247.96847537498203</v>
      </c>
      <c r="U410" s="122">
        <v>249.38852426253786</v>
      </c>
      <c r="V410" s="122">
        <v>250.77144955730759</v>
      </c>
      <c r="W410" s="122">
        <v>281.1148862761919</v>
      </c>
      <c r="DA410" s="130" t="s">
        <v>4320</v>
      </c>
    </row>
    <row r="411" spans="1:105" ht="12" customHeight="1" x14ac:dyDescent="0.25">
      <c r="A411" s="97" t="s">
        <v>134</v>
      </c>
      <c r="B411" s="98"/>
      <c r="C411" s="98">
        <v>260.04648763128193</v>
      </c>
      <c r="D411" s="98">
        <v>256.52972226426868</v>
      </c>
      <c r="E411" s="98">
        <v>292.31441740659994</v>
      </c>
      <c r="F411" s="98">
        <v>296.26016013319924</v>
      </c>
      <c r="G411" s="98">
        <v>294.27520434553713</v>
      </c>
      <c r="H411" s="98">
        <v>295.02940604077185</v>
      </c>
      <c r="I411" s="98">
        <v>295.08991411154983</v>
      </c>
      <c r="J411" s="98">
        <v>296.37878038435286</v>
      </c>
      <c r="K411" s="98">
        <v>306.02179069403093</v>
      </c>
      <c r="L411" s="98">
        <v>305.18087952377391</v>
      </c>
      <c r="M411" s="98">
        <v>305.33872141488376</v>
      </c>
      <c r="N411" s="98">
        <v>301.79030831819085</v>
      </c>
      <c r="O411" s="98">
        <v>302.54048179306466</v>
      </c>
      <c r="P411" s="98">
        <v>286.19568186626714</v>
      </c>
      <c r="Q411" s="98">
        <v>274.50583510329358</v>
      </c>
      <c r="R411" s="98">
        <v>276.99829008899547</v>
      </c>
      <c r="S411" s="98">
        <v>282.33471042671431</v>
      </c>
      <c r="T411" s="98">
        <v>263.09171623526635</v>
      </c>
      <c r="U411" s="98">
        <v>266.13507563237965</v>
      </c>
      <c r="V411" s="98">
        <v>264.50464698588246</v>
      </c>
      <c r="W411" s="98">
        <v>299.46069432418238</v>
      </c>
      <c r="DA411" s="63" t="s">
        <v>4321</v>
      </c>
    </row>
    <row r="412" spans="1:105" ht="12" customHeight="1" x14ac:dyDescent="0.25">
      <c r="A412" s="97" t="s">
        <v>133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151.3331222886801</v>
      </c>
      <c r="L412" s="98">
        <v>157.52819249340672</v>
      </c>
      <c r="M412" s="98">
        <v>152.04328248606492</v>
      </c>
      <c r="N412" s="98">
        <v>145.19979632262923</v>
      </c>
      <c r="O412" s="98">
        <v>149.74486506659761</v>
      </c>
      <c r="P412" s="98">
        <v>139.3377679409094</v>
      </c>
      <c r="Q412" s="98">
        <v>135.41471714105765</v>
      </c>
      <c r="R412" s="98">
        <v>135.1723331618841</v>
      </c>
      <c r="S412" s="98">
        <v>135.42207040911217</v>
      </c>
      <c r="T412" s="98">
        <v>147.15450040183271</v>
      </c>
      <c r="U412" s="98">
        <v>134.90366525737087</v>
      </c>
      <c r="V412" s="98">
        <v>131.74623835029249</v>
      </c>
      <c r="W412" s="98">
        <v>146.2171385990242</v>
      </c>
      <c r="DA412" s="63" t="s">
        <v>4322</v>
      </c>
    </row>
    <row r="413" spans="1:105" ht="12" customHeight="1" x14ac:dyDescent="0.25">
      <c r="A413" s="100" t="s">
        <v>217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151.3331222886801</v>
      </c>
      <c r="L413" s="101">
        <v>157.52819249340672</v>
      </c>
      <c r="M413" s="101">
        <v>152.04328248606492</v>
      </c>
      <c r="N413" s="101">
        <v>145.19979632262923</v>
      </c>
      <c r="O413" s="101">
        <v>149.74486506659761</v>
      </c>
      <c r="P413" s="101">
        <v>139.3377679409094</v>
      </c>
      <c r="Q413" s="101">
        <v>135.41471714105765</v>
      </c>
      <c r="R413" s="101">
        <v>135.1723331618841</v>
      </c>
      <c r="S413" s="101">
        <v>135.42207040911217</v>
      </c>
      <c r="T413" s="101">
        <v>147.15450040183271</v>
      </c>
      <c r="U413" s="101">
        <v>134.90366525737087</v>
      </c>
      <c r="V413" s="101">
        <v>131.74623835029249</v>
      </c>
      <c r="W413" s="101">
        <v>146.2171385990242</v>
      </c>
      <c r="DA413" s="131" t="s">
        <v>4323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4324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4325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4326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4327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4328</v>
      </c>
    </row>
    <row r="419" spans="1:105" ht="12" customHeight="1" x14ac:dyDescent="0.25">
      <c r="A419" s="121" t="s">
        <v>54</v>
      </c>
      <c r="B419" s="122"/>
      <c r="C419" s="122">
        <v>104.20945945970431</v>
      </c>
      <c r="D419" s="122">
        <v>111.01553748579819</v>
      </c>
      <c r="E419" s="122">
        <v>174.71485281086362</v>
      </c>
      <c r="F419" s="122">
        <v>174.02172492665409</v>
      </c>
      <c r="G419" s="122">
        <v>164.79624228924729</v>
      </c>
      <c r="H419" s="122">
        <v>162.00731811397728</v>
      </c>
      <c r="I419" s="122">
        <v>169.7916584485634</v>
      </c>
      <c r="J419" s="122">
        <v>178.56886508056212</v>
      </c>
      <c r="K419" s="122">
        <v>182.99077132166695</v>
      </c>
      <c r="L419" s="122">
        <v>192.68300853214504</v>
      </c>
      <c r="M419" s="122">
        <v>181.69157484818371</v>
      </c>
      <c r="N419" s="122">
        <v>182.81546314293328</v>
      </c>
      <c r="O419" s="122">
        <v>182.4952210913884</v>
      </c>
      <c r="P419" s="122">
        <v>165.31055480289743</v>
      </c>
      <c r="Q419" s="122">
        <v>167.67161461909154</v>
      </c>
      <c r="R419" s="122">
        <v>176.24412372812384</v>
      </c>
      <c r="S419" s="122">
        <v>182.45730126464804</v>
      </c>
      <c r="T419" s="122">
        <v>162.97774011949048</v>
      </c>
      <c r="U419" s="122">
        <v>179.06782667268016</v>
      </c>
      <c r="V419" s="122">
        <v>177.02926058048641</v>
      </c>
      <c r="W419" s="122">
        <v>170.462003702792</v>
      </c>
      <c r="DA419" s="130" t="s">
        <v>4329</v>
      </c>
    </row>
    <row r="420" spans="1:105" ht="12" customHeight="1" x14ac:dyDescent="0.25">
      <c r="A420" s="97" t="s">
        <v>175</v>
      </c>
      <c r="B420" s="98"/>
      <c r="C420" s="98">
        <v>122.68598503956954</v>
      </c>
      <c r="D420" s="98">
        <v>126.10023125571355</v>
      </c>
      <c r="E420" s="98">
        <v>194.76797275367136</v>
      </c>
      <c r="F420" s="98">
        <v>190.06435689068641</v>
      </c>
      <c r="G420" s="98">
        <v>180.21687818334632</v>
      </c>
      <c r="H420" s="98">
        <v>187.2517555977393</v>
      </c>
      <c r="I420" s="98">
        <v>188.42250842827639</v>
      </c>
      <c r="J420" s="98">
        <v>192.70925498413271</v>
      </c>
      <c r="K420" s="98">
        <v>199.00237929157819</v>
      </c>
      <c r="L420" s="98">
        <v>206.74662243228147</v>
      </c>
      <c r="M420" s="98">
        <v>195.67270367282813</v>
      </c>
      <c r="N420" s="98">
        <v>195.33799907320454</v>
      </c>
      <c r="O420" s="98">
        <v>196.34090154146321</v>
      </c>
      <c r="P420" s="98">
        <v>185.98431571060942</v>
      </c>
      <c r="Q420" s="98">
        <v>183.29495999687143</v>
      </c>
      <c r="R420" s="98">
        <v>191.85102177227265</v>
      </c>
      <c r="S420" s="98">
        <v>198.9329413958406</v>
      </c>
      <c r="T420" s="98">
        <v>176.25794381514845</v>
      </c>
      <c r="U420" s="98">
        <v>194.04054220592539</v>
      </c>
      <c r="V420" s="98">
        <v>187.68544319076676</v>
      </c>
      <c r="W420" s="98">
        <v>204.43521687021345</v>
      </c>
      <c r="DA420" s="63" t="s">
        <v>4330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4331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201.54783036570802</v>
      </c>
      <c r="D423" s="118">
        <f t="shared" si="225"/>
        <v>191.02783124131798</v>
      </c>
      <c r="E423" s="118">
        <f t="shared" si="225"/>
        <v>190.78215998944236</v>
      </c>
      <c r="F423" s="118">
        <f t="shared" si="225"/>
        <v>184.7933238825326</v>
      </c>
      <c r="G423" s="118">
        <f t="shared" si="225"/>
        <v>190.95256367870311</v>
      </c>
      <c r="H423" s="118">
        <f t="shared" si="225"/>
        <v>192.56145924523369</v>
      </c>
      <c r="I423" s="118">
        <f t="shared" si="225"/>
        <v>180.71398755252559</v>
      </c>
      <c r="J423" s="118">
        <f t="shared" si="225"/>
        <v>177.41235730094195</v>
      </c>
      <c r="K423" s="118">
        <f t="shared" si="225"/>
        <v>178.80562070174213</v>
      </c>
      <c r="L423" s="118">
        <f t="shared" si="225"/>
        <v>193.06934047979942</v>
      </c>
      <c r="M423" s="118">
        <f t="shared" si="225"/>
        <v>171.11846719426083</v>
      </c>
      <c r="N423" s="118">
        <f t="shared" si="225"/>
        <v>171.74666475259437</v>
      </c>
      <c r="O423" s="118">
        <f t="shared" si="225"/>
        <v>165.50328497876683</v>
      </c>
      <c r="P423" s="118">
        <f t="shared" si="225"/>
        <v>142.25369386060197</v>
      </c>
      <c r="Q423" s="118">
        <f t="shared" si="225"/>
        <v>133.83713533281602</v>
      </c>
      <c r="R423" s="118">
        <f t="shared" ref="R423:V423" si="226">R424+R427+R429+R438</f>
        <v>138.95805498365772</v>
      </c>
      <c r="S423" s="118">
        <f t="shared" si="226"/>
        <v>138.58337594532571</v>
      </c>
      <c r="T423" s="118">
        <f t="shared" si="226"/>
        <v>129.36644245336493</v>
      </c>
      <c r="U423" s="118">
        <f t="shared" si="226"/>
        <v>124.54273960125883</v>
      </c>
      <c r="V423" s="118">
        <f t="shared" si="226"/>
        <v>118.7288710101047</v>
      </c>
      <c r="W423" s="118">
        <f t="shared" ref="W423" si="227">W424+W427+W429+W438</f>
        <v>123.10512013356112</v>
      </c>
      <c r="DA423" s="129" t="s">
        <v>4482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177.24572888442245</v>
      </c>
      <c r="D424" s="123">
        <f t="shared" si="228"/>
        <v>166.85014876828174</v>
      </c>
      <c r="E424" s="123">
        <f t="shared" si="228"/>
        <v>159.13954521923054</v>
      </c>
      <c r="F424" s="123">
        <f t="shared" si="228"/>
        <v>153.40662586352545</v>
      </c>
      <c r="G424" s="123">
        <f t="shared" si="228"/>
        <v>160.78089125013383</v>
      </c>
      <c r="H424" s="123">
        <f t="shared" si="228"/>
        <v>161.92668660494789</v>
      </c>
      <c r="I424" s="123">
        <f t="shared" si="228"/>
        <v>150.15899544209819</v>
      </c>
      <c r="J424" s="123">
        <f t="shared" si="228"/>
        <v>146.41197470268528</v>
      </c>
      <c r="K424" s="123">
        <f t="shared" si="228"/>
        <v>147.00146993534753</v>
      </c>
      <c r="L424" s="123">
        <f t="shared" si="228"/>
        <v>160.63740656686613</v>
      </c>
      <c r="M424" s="123">
        <f t="shared" si="228"/>
        <v>139.47793450986401</v>
      </c>
      <c r="N424" s="123">
        <f t="shared" si="228"/>
        <v>140.40611764337692</v>
      </c>
      <c r="O424" s="123">
        <f t="shared" si="228"/>
        <v>134.14213926590011</v>
      </c>
      <c r="P424" s="123">
        <f t="shared" si="228"/>
        <v>112.75412007171749</v>
      </c>
      <c r="Q424" s="123">
        <f t="shared" si="228"/>
        <v>104.9668816383097</v>
      </c>
      <c r="R424" s="123">
        <f t="shared" ref="R424:V424" si="229">SUM(R425:R426)</f>
        <v>109.46267178129048</v>
      </c>
      <c r="S424" s="123">
        <f t="shared" si="229"/>
        <v>108.36948084858517</v>
      </c>
      <c r="T424" s="123">
        <f t="shared" si="229"/>
        <v>101.72948454359859</v>
      </c>
      <c r="U424" s="123">
        <f t="shared" si="229"/>
        <v>95.653605276402288</v>
      </c>
      <c r="V424" s="123">
        <f t="shared" si="229"/>
        <v>90.326423460806879</v>
      </c>
      <c r="W424" s="123">
        <f t="shared" ref="W424" si="230">SUM(W425:W426)</f>
        <v>92.170993339321669</v>
      </c>
      <c r="DA424" s="130" t="s">
        <v>4483</v>
      </c>
    </row>
    <row r="425" spans="1:105" ht="12" customHeight="1" x14ac:dyDescent="0.25">
      <c r="A425" s="97" t="s">
        <v>217</v>
      </c>
      <c r="B425" s="99"/>
      <c r="C425" s="99">
        <v>175.18371801482459</v>
      </c>
      <c r="D425" s="99">
        <v>164.89820108854582</v>
      </c>
      <c r="E425" s="99">
        <v>157.24984717182005</v>
      </c>
      <c r="F425" s="99">
        <v>151.58817799446004</v>
      </c>
      <c r="G425" s="99">
        <v>158.87550343055401</v>
      </c>
      <c r="H425" s="99">
        <v>159.98721599690245</v>
      </c>
      <c r="I425" s="99">
        <v>148.38162437545</v>
      </c>
      <c r="J425" s="99">
        <v>144.67131335099759</v>
      </c>
      <c r="K425" s="99">
        <v>145.25260107839725</v>
      </c>
      <c r="L425" s="99">
        <v>158.69344046617834</v>
      </c>
      <c r="M425" s="99">
        <v>137.80096968112451</v>
      </c>
      <c r="N425" s="99">
        <v>138.69425666540027</v>
      </c>
      <c r="O425" s="99">
        <v>132.48869952751312</v>
      </c>
      <c r="P425" s="99">
        <v>111.36891504448982</v>
      </c>
      <c r="Q425" s="99">
        <v>103.66813471204649</v>
      </c>
      <c r="R425" s="99">
        <v>108.09689282147909</v>
      </c>
      <c r="S425" s="99">
        <v>107.01548148753903</v>
      </c>
      <c r="T425" s="99">
        <v>100.42888138079576</v>
      </c>
      <c r="U425" s="99">
        <v>94.447808221218395</v>
      </c>
      <c r="V425" s="99">
        <v>89.182590438352406</v>
      </c>
      <c r="W425" s="99">
        <v>91.026169082028275</v>
      </c>
      <c r="DA425" s="63" t="s">
        <v>4484</v>
      </c>
    </row>
    <row r="426" spans="1:105" ht="12" customHeight="1" x14ac:dyDescent="0.25">
      <c r="A426" s="97" t="s">
        <v>53</v>
      </c>
      <c r="B426" s="99"/>
      <c r="C426" s="99">
        <v>2.0620108695978474</v>
      </c>
      <c r="D426" s="99">
        <v>1.9519476797359281</v>
      </c>
      <c r="E426" s="99">
        <v>1.8896980474105032</v>
      </c>
      <c r="F426" s="99">
        <v>1.8184478690654162</v>
      </c>
      <c r="G426" s="99">
        <v>1.9053878195798162</v>
      </c>
      <c r="H426" s="99">
        <v>1.9394706080454494</v>
      </c>
      <c r="I426" s="99">
        <v>1.7773710666481988</v>
      </c>
      <c r="J426" s="99">
        <v>1.7406613516877039</v>
      </c>
      <c r="K426" s="99">
        <v>1.7488688569502762</v>
      </c>
      <c r="L426" s="99">
        <v>1.9439661006877929</v>
      </c>
      <c r="M426" s="99">
        <v>1.6769648287395094</v>
      </c>
      <c r="N426" s="99">
        <v>1.7118609779766316</v>
      </c>
      <c r="O426" s="99">
        <v>1.6534397383869999</v>
      </c>
      <c r="P426" s="99">
        <v>1.3852050272276648</v>
      </c>
      <c r="Q426" s="99">
        <v>1.2987469262632103</v>
      </c>
      <c r="R426" s="99">
        <v>1.3657789598113887</v>
      </c>
      <c r="S426" s="99">
        <v>1.3539993610461289</v>
      </c>
      <c r="T426" s="99">
        <v>1.3006031628028316</v>
      </c>
      <c r="U426" s="99">
        <v>1.2057970551838868</v>
      </c>
      <c r="V426" s="99">
        <v>1.1438330224544693</v>
      </c>
      <c r="W426" s="99">
        <v>1.1448242572933913</v>
      </c>
      <c r="DA426" s="63" t="s">
        <v>4485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3.6473059832063605E-4</v>
      </c>
      <c r="D427" s="123">
        <f t="shared" si="231"/>
        <v>6.9478670763324787E-4</v>
      </c>
      <c r="E427" s="123">
        <f t="shared" si="231"/>
        <v>2.3938246031587908E-3</v>
      </c>
      <c r="F427" s="123">
        <f t="shared" si="231"/>
        <v>5.611273057449977E-3</v>
      </c>
      <c r="G427" s="123">
        <f t="shared" si="231"/>
        <v>2.8095777822048896E-3</v>
      </c>
      <c r="H427" s="123">
        <f t="shared" si="231"/>
        <v>6.9425741405937632E-3</v>
      </c>
      <c r="I427" s="123">
        <f t="shared" si="231"/>
        <v>1.7363472292944007E-2</v>
      </c>
      <c r="J427" s="123">
        <f t="shared" si="231"/>
        <v>2.2394063808776895E-2</v>
      </c>
      <c r="K427" s="123">
        <f t="shared" si="231"/>
        <v>2.9002351745427417E-2</v>
      </c>
      <c r="L427" s="123">
        <f t="shared" si="231"/>
        <v>2.8676044147710883E-2</v>
      </c>
      <c r="M427" s="123">
        <f t="shared" si="231"/>
        <v>3.7506858474609252E-2</v>
      </c>
      <c r="N427" s="123">
        <f t="shared" si="231"/>
        <v>3.6691615526536187E-2</v>
      </c>
      <c r="O427" s="123">
        <f t="shared" si="231"/>
        <v>6.3692123482514421E-2</v>
      </c>
      <c r="P427" s="123">
        <f t="shared" si="231"/>
        <v>8.3118792794422622E-2</v>
      </c>
      <c r="Q427" s="123">
        <f t="shared" si="231"/>
        <v>0.19158370633213262</v>
      </c>
      <c r="R427" s="123">
        <f t="shared" si="231"/>
        <v>0.13826536210200457</v>
      </c>
      <c r="S427" s="123">
        <f t="shared" si="231"/>
        <v>0.11435414400362311</v>
      </c>
      <c r="T427" s="123">
        <f t="shared" si="231"/>
        <v>0.12663414578378362</v>
      </c>
      <c r="U427" s="123">
        <f t="shared" si="231"/>
        <v>0.12852281364557028</v>
      </c>
      <c r="V427" s="123">
        <f t="shared" si="231"/>
        <v>8.135359361053611E-2</v>
      </c>
      <c r="W427" s="123">
        <f t="shared" si="231"/>
        <v>4.420303259472036E-2</v>
      </c>
      <c r="DA427" s="130" t="s">
        <v>4486</v>
      </c>
    </row>
    <row r="428" spans="1:105" ht="12" customHeight="1" x14ac:dyDescent="0.25">
      <c r="A428" s="97" t="s">
        <v>53</v>
      </c>
      <c r="B428" s="99"/>
      <c r="C428" s="99">
        <f>RES_hhdet_in_fecs!C67</f>
        <v>3.6473059832063605E-4</v>
      </c>
      <c r="D428" s="99">
        <f>RES_hhdet_in_fecs!D67</f>
        <v>6.9478670763324787E-4</v>
      </c>
      <c r="E428" s="99">
        <f>RES_hhdet_in_fecs!E67</f>
        <v>2.3938246031587908E-3</v>
      </c>
      <c r="F428" s="99">
        <f>RES_hhdet_in_fecs!F67</f>
        <v>5.611273057449977E-3</v>
      </c>
      <c r="G428" s="99">
        <f>RES_hhdet_in_fecs!G67</f>
        <v>2.8095777822048896E-3</v>
      </c>
      <c r="H428" s="99">
        <f>RES_hhdet_in_fecs!H67</f>
        <v>6.9425741405937632E-3</v>
      </c>
      <c r="I428" s="99">
        <f>RES_hhdet_in_fecs!I67</f>
        <v>1.7363472292944007E-2</v>
      </c>
      <c r="J428" s="99">
        <f>RES_hhdet_in_fecs!J67</f>
        <v>2.2394063808776895E-2</v>
      </c>
      <c r="K428" s="99">
        <f>RES_hhdet_in_fecs!K67</f>
        <v>2.9002351745427417E-2</v>
      </c>
      <c r="L428" s="99">
        <f>RES_hhdet_in_fecs!L67</f>
        <v>2.8676044147710883E-2</v>
      </c>
      <c r="M428" s="99">
        <f>RES_hhdet_in_fecs!M67</f>
        <v>3.7506858474609252E-2</v>
      </c>
      <c r="N428" s="99">
        <f>RES_hhdet_in_fecs!N67</f>
        <v>3.6691615526536187E-2</v>
      </c>
      <c r="O428" s="99">
        <f>RES_hhdet_in_fecs!O67</f>
        <v>6.3692123482514421E-2</v>
      </c>
      <c r="P428" s="99">
        <f>RES_hhdet_in_fecs!P67</f>
        <v>8.3118792794422622E-2</v>
      </c>
      <c r="Q428" s="99">
        <f>RES_hhdet_in_fecs!Q67</f>
        <v>0.19158370633213262</v>
      </c>
      <c r="R428" s="99">
        <f>RES_hhdet_in_fecs!R67</f>
        <v>0.13826536210200457</v>
      </c>
      <c r="S428" s="99">
        <f>RES_hhdet_in_fecs!S67</f>
        <v>0.11435414400362311</v>
      </c>
      <c r="T428" s="99">
        <f>RES_hhdet_in_fecs!T67</f>
        <v>0.12663414578378362</v>
      </c>
      <c r="U428" s="99">
        <f>RES_hhdet_in_fecs!U67</f>
        <v>0.12852281364557028</v>
      </c>
      <c r="V428" s="99">
        <f>RES_hhdet_in_fecs!V67</f>
        <v>8.135359361053611E-2</v>
      </c>
      <c r="W428" s="99">
        <f>RES_hhdet_in_fecs!W67</f>
        <v>4.420303259472036E-2</v>
      </c>
      <c r="DA428" s="63" t="s">
        <v>4487</v>
      </c>
    </row>
    <row r="429" spans="1:105" ht="12" customHeight="1" x14ac:dyDescent="0.25">
      <c r="A429" s="121" t="s">
        <v>55</v>
      </c>
      <c r="B429" s="123"/>
      <c r="C429" s="123">
        <v>16.662922323911317</v>
      </c>
      <c r="D429" s="123">
        <v>16.439433577658132</v>
      </c>
      <c r="E429" s="123">
        <v>19.092056439292413</v>
      </c>
      <c r="F429" s="123">
        <v>19.20888087044592</v>
      </c>
      <c r="G429" s="123">
        <v>18.817917997440098</v>
      </c>
      <c r="H429" s="123">
        <v>18.900277813620399</v>
      </c>
      <c r="I429" s="123">
        <v>18.789204749622552</v>
      </c>
      <c r="J429" s="123">
        <v>18.881456586968149</v>
      </c>
      <c r="K429" s="123">
        <v>19.340401654752952</v>
      </c>
      <c r="L429" s="123">
        <v>19.417163350787678</v>
      </c>
      <c r="M429" s="123">
        <v>19.365203203816009</v>
      </c>
      <c r="N429" s="123">
        <v>19.097546687267737</v>
      </c>
      <c r="O429" s="123">
        <v>19.0433250555032</v>
      </c>
      <c r="P429" s="123">
        <v>17.948142948556221</v>
      </c>
      <c r="Q429" s="123">
        <v>17.313204725742334</v>
      </c>
      <c r="R429" s="123">
        <v>17.481746631079737</v>
      </c>
      <c r="S429" s="123">
        <v>17.827508110233268</v>
      </c>
      <c r="T429" s="123">
        <v>16.557471274290528</v>
      </c>
      <c r="U429" s="123">
        <v>16.793520108673</v>
      </c>
      <c r="V429" s="123">
        <v>16.673040660582831</v>
      </c>
      <c r="W429" s="123">
        <v>18.729460525189499</v>
      </c>
      <c r="DA429" s="130" t="s">
        <v>4488</v>
      </c>
    </row>
    <row r="430" spans="1:105" ht="12" customHeight="1" x14ac:dyDescent="0.25">
      <c r="A430" s="97" t="s">
        <v>134</v>
      </c>
      <c r="B430" s="99"/>
      <c r="C430" s="99">
        <v>16.95184601378385</v>
      </c>
      <c r="D430" s="99">
        <v>16.658987931407019</v>
      </c>
      <c r="E430" s="99">
        <v>18.942992197001384</v>
      </c>
      <c r="F430" s="99">
        <v>19.175984921794853</v>
      </c>
      <c r="G430" s="99">
        <v>19.001315402839232</v>
      </c>
      <c r="H430" s="99">
        <v>18.929444813392461</v>
      </c>
      <c r="I430" s="99">
        <v>18.879270654596386</v>
      </c>
      <c r="J430" s="99">
        <v>18.920596079785199</v>
      </c>
      <c r="K430" s="99">
        <v>19.508516339253489</v>
      </c>
      <c r="L430" s="99">
        <v>19.419894001580708</v>
      </c>
      <c r="M430" s="99">
        <v>19.394919466176642</v>
      </c>
      <c r="N430" s="99">
        <v>19.145881245829642</v>
      </c>
      <c r="O430" s="99">
        <v>19.184595340980835</v>
      </c>
      <c r="P430" s="99">
        <v>18.132266472466711</v>
      </c>
      <c r="Q430" s="99">
        <v>17.373079771690751</v>
      </c>
      <c r="R430" s="99">
        <v>17.51848102840351</v>
      </c>
      <c r="S430" s="99">
        <v>17.835364377311311</v>
      </c>
      <c r="T430" s="99">
        <v>16.602058102352931</v>
      </c>
      <c r="U430" s="99">
        <v>16.777159973633193</v>
      </c>
      <c r="V430" s="99">
        <v>16.662105199228471</v>
      </c>
      <c r="W430" s="99">
        <v>18.8551991057302</v>
      </c>
      <c r="DA430" s="63" t="s">
        <v>4489</v>
      </c>
    </row>
    <row r="431" spans="1:105" ht="12" customHeight="1" x14ac:dyDescent="0.25">
      <c r="A431" s="97" t="s">
        <v>133</v>
      </c>
      <c r="B431" s="99"/>
      <c r="C431" s="99">
        <v>0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0</v>
      </c>
      <c r="J431" s="99">
        <v>0</v>
      </c>
      <c r="K431" s="99">
        <v>15.922393392358027</v>
      </c>
      <c r="L431" s="99">
        <v>16.093365091815059</v>
      </c>
      <c r="M431" s="99">
        <v>16.091504309448013</v>
      </c>
      <c r="N431" s="99">
        <v>15.987116976888965</v>
      </c>
      <c r="O431" s="99">
        <v>16.392506460018929</v>
      </c>
      <c r="P431" s="99">
        <v>15.808364778056873</v>
      </c>
      <c r="Q431" s="99">
        <v>15.452213645564752</v>
      </c>
      <c r="R431" s="99">
        <v>15.741455659339707</v>
      </c>
      <c r="S431" s="99">
        <v>16.156631832121583</v>
      </c>
      <c r="T431" s="99">
        <v>15.392836611307695</v>
      </c>
      <c r="U431" s="99">
        <v>15.513986814638203</v>
      </c>
      <c r="V431" s="99">
        <v>15.461753196231806</v>
      </c>
      <c r="W431" s="99">
        <v>17.531264424840852</v>
      </c>
      <c r="DA431" s="63" t="s">
        <v>4490</v>
      </c>
    </row>
    <row r="432" spans="1:105" ht="12" customHeight="1" x14ac:dyDescent="0.25">
      <c r="A432" s="100" t="s">
        <v>217</v>
      </c>
      <c r="B432" s="102"/>
      <c r="C432" s="102">
        <v>0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0</v>
      </c>
      <c r="J432" s="102">
        <v>0</v>
      </c>
      <c r="K432" s="102">
        <v>9.6473021811402244</v>
      </c>
      <c r="L432" s="102">
        <v>10.024156183232467</v>
      </c>
      <c r="M432" s="102">
        <v>9.65769164659452</v>
      </c>
      <c r="N432" s="102">
        <v>9.211621383085161</v>
      </c>
      <c r="O432" s="102">
        <v>9.4955710510748137</v>
      </c>
      <c r="P432" s="102">
        <v>8.8279093573601859</v>
      </c>
      <c r="Q432" s="102">
        <v>8.5702028238025889</v>
      </c>
      <c r="R432" s="102">
        <v>8.5488396094455936</v>
      </c>
      <c r="S432" s="102">
        <v>8.5547468351517608</v>
      </c>
      <c r="T432" s="102">
        <v>9.285991975168324</v>
      </c>
      <c r="U432" s="102">
        <v>8.504329493864752</v>
      </c>
      <c r="V432" s="102">
        <v>8.2991724644912033</v>
      </c>
      <c r="W432" s="102">
        <v>9.2063944057052076</v>
      </c>
      <c r="DA432" s="131" t="s">
        <v>4491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0</v>
      </c>
      <c r="J433" s="105">
        <v>0</v>
      </c>
      <c r="K433" s="105">
        <v>6.2750912112178039</v>
      </c>
      <c r="L433" s="105">
        <v>6.0692089085825893</v>
      </c>
      <c r="M433" s="105">
        <v>6.4338126628534917</v>
      </c>
      <c r="N433" s="105">
        <v>6.7754955938038037</v>
      </c>
      <c r="O433" s="105">
        <v>6.8969354089441195</v>
      </c>
      <c r="P433" s="105">
        <v>6.9804554206966847</v>
      </c>
      <c r="Q433" s="105">
        <v>6.8820108217621652</v>
      </c>
      <c r="R433" s="105">
        <v>7.1926160498941121</v>
      </c>
      <c r="S433" s="105">
        <v>7.601884996969825</v>
      </c>
      <c r="T433" s="105">
        <v>6.106844636139372</v>
      </c>
      <c r="U433" s="105">
        <v>7.0096573207734476</v>
      </c>
      <c r="V433" s="105">
        <v>7.1625807317406016</v>
      </c>
      <c r="W433" s="105">
        <v>8.3248700191356448</v>
      </c>
      <c r="DA433" s="132" t="s">
        <v>4492</v>
      </c>
    </row>
    <row r="434" spans="1:105" ht="12" customHeight="1" x14ac:dyDescent="0.25">
      <c r="A434" s="106" t="s">
        <v>122</v>
      </c>
      <c r="B434" s="102"/>
      <c r="C434" s="102">
        <v>13.429839605326194</v>
      </c>
      <c r="D434" s="102">
        <v>10.161520229569197</v>
      </c>
      <c r="E434" s="102">
        <v>21.417566413422588</v>
      </c>
      <c r="F434" s="102">
        <v>19.869101972095415</v>
      </c>
      <c r="G434" s="102">
        <v>15.691092543902005</v>
      </c>
      <c r="H434" s="102">
        <v>18.534155387222295</v>
      </c>
      <c r="I434" s="102">
        <v>16.928899825057382</v>
      </c>
      <c r="J434" s="102">
        <v>17.735999473671864</v>
      </c>
      <c r="K434" s="102">
        <v>18.614107847577305</v>
      </c>
      <c r="L434" s="102">
        <v>19.841885841044181</v>
      </c>
      <c r="M434" s="102">
        <v>19.323505642024084</v>
      </c>
      <c r="N434" s="102">
        <v>18.75459113748812</v>
      </c>
      <c r="O434" s="102">
        <v>19.672709050424725</v>
      </c>
      <c r="P434" s="102">
        <v>19.073759739510745</v>
      </c>
      <c r="Q434" s="102">
        <v>19.086460612237218</v>
      </c>
      <c r="R434" s="102">
        <v>19.019755913224419</v>
      </c>
      <c r="S434" s="102">
        <v>18.838656387814105</v>
      </c>
      <c r="T434" s="102">
        <v>0</v>
      </c>
      <c r="U434" s="102">
        <v>19.157157565749127</v>
      </c>
      <c r="V434" s="102">
        <v>0</v>
      </c>
      <c r="W434" s="102">
        <v>18.707759648613649</v>
      </c>
      <c r="DA434" s="131" t="s">
        <v>4493</v>
      </c>
    </row>
    <row r="435" spans="1:105" ht="12" customHeight="1" x14ac:dyDescent="0.25">
      <c r="A435" s="107" t="s">
        <v>121</v>
      </c>
      <c r="B435" s="105"/>
      <c r="C435" s="105">
        <v>0</v>
      </c>
      <c r="D435" s="105">
        <v>0</v>
      </c>
      <c r="E435" s="105">
        <v>0</v>
      </c>
      <c r="F435" s="105">
        <v>0</v>
      </c>
      <c r="G435" s="105">
        <v>0</v>
      </c>
      <c r="H435" s="105">
        <v>0</v>
      </c>
      <c r="I435" s="105">
        <v>0</v>
      </c>
      <c r="J435" s="105">
        <v>0</v>
      </c>
      <c r="K435" s="105">
        <v>15.419718382189556</v>
      </c>
      <c r="L435" s="105">
        <v>16.609758201390271</v>
      </c>
      <c r="M435" s="105">
        <v>16.099806375960473</v>
      </c>
      <c r="N435" s="105">
        <v>15.604794906301661</v>
      </c>
      <c r="O435" s="105">
        <v>16.6296212838228</v>
      </c>
      <c r="P435" s="105">
        <v>16.309565061687099</v>
      </c>
      <c r="Q435" s="105">
        <v>16.559651040279579</v>
      </c>
      <c r="R435" s="105">
        <v>16.597386746735779</v>
      </c>
      <c r="S435" s="105">
        <v>16.490124902225915</v>
      </c>
      <c r="T435" s="105">
        <v>16.198037717884361</v>
      </c>
      <c r="U435" s="105">
        <v>17.076806796703991</v>
      </c>
      <c r="V435" s="105">
        <v>17.387118554574499</v>
      </c>
      <c r="W435" s="105">
        <v>16.762756517977017</v>
      </c>
      <c r="DA435" s="132" t="s">
        <v>4494</v>
      </c>
    </row>
    <row r="436" spans="1:105" ht="12" customHeight="1" x14ac:dyDescent="0.25">
      <c r="A436" s="108" t="s">
        <v>53</v>
      </c>
      <c r="B436" s="99"/>
      <c r="C436" s="99">
        <v>0</v>
      </c>
      <c r="D436" s="99">
        <v>0</v>
      </c>
      <c r="E436" s="99">
        <v>0</v>
      </c>
      <c r="F436" s="99">
        <v>0</v>
      </c>
      <c r="G436" s="99">
        <v>0</v>
      </c>
      <c r="H436" s="99">
        <v>0</v>
      </c>
      <c r="I436" s="99">
        <v>0</v>
      </c>
      <c r="J436" s="99">
        <v>0</v>
      </c>
      <c r="K436" s="99">
        <v>9.1984431175497097</v>
      </c>
      <c r="L436" s="99">
        <v>10.24990229891813</v>
      </c>
      <c r="M436" s="99">
        <v>9.6118907567090925</v>
      </c>
      <c r="N436" s="99">
        <v>9.0020921184129925</v>
      </c>
      <c r="O436" s="99">
        <v>9.7426936583523975</v>
      </c>
      <c r="P436" s="99">
        <v>9.2966568668885508</v>
      </c>
      <c r="Q436" s="99">
        <v>9.4526163231879856</v>
      </c>
      <c r="R436" s="99">
        <v>9.3282430582918323</v>
      </c>
      <c r="S436" s="99">
        <v>9.0552555853926986</v>
      </c>
      <c r="T436" s="99">
        <v>9.9791998051972843</v>
      </c>
      <c r="U436" s="99">
        <v>9.7130940032253523</v>
      </c>
      <c r="V436" s="99">
        <v>9.7177386858930763</v>
      </c>
      <c r="W436" s="99">
        <v>8.9930512167280146</v>
      </c>
      <c r="DA436" s="63" t="s">
        <v>4495</v>
      </c>
    </row>
    <row r="437" spans="1:105" ht="12" customHeight="1" x14ac:dyDescent="0.25">
      <c r="A437" s="108" t="s">
        <v>52</v>
      </c>
      <c r="B437" s="99"/>
      <c r="C437" s="99">
        <v>0</v>
      </c>
      <c r="D437" s="99">
        <v>0</v>
      </c>
      <c r="E437" s="99">
        <v>0</v>
      </c>
      <c r="F437" s="99">
        <v>0</v>
      </c>
      <c r="G437" s="99">
        <v>0</v>
      </c>
      <c r="H437" s="99">
        <v>0</v>
      </c>
      <c r="I437" s="99">
        <v>0</v>
      </c>
      <c r="J437" s="99">
        <v>0</v>
      </c>
      <c r="K437" s="99">
        <v>6.2212752646398473</v>
      </c>
      <c r="L437" s="99">
        <v>6.3598559024721402</v>
      </c>
      <c r="M437" s="99">
        <v>6.4879156192513809</v>
      </c>
      <c r="N437" s="99">
        <v>6.6027027878886715</v>
      </c>
      <c r="O437" s="99">
        <v>6.8869276254704008</v>
      </c>
      <c r="P437" s="99">
        <v>7.0129081947985501</v>
      </c>
      <c r="Q437" s="99">
        <v>7.1070347170915955</v>
      </c>
      <c r="R437" s="99">
        <v>7.269143688443946</v>
      </c>
      <c r="S437" s="99">
        <v>7.4348693168332183</v>
      </c>
      <c r="T437" s="99">
        <v>6.2188379126870768</v>
      </c>
      <c r="U437" s="99">
        <v>7.3637127934786424</v>
      </c>
      <c r="V437" s="99">
        <v>7.669379868681423</v>
      </c>
      <c r="W437" s="99">
        <v>7.7697053012490054</v>
      </c>
      <c r="DA437" s="63" t="s">
        <v>4496</v>
      </c>
    </row>
    <row r="438" spans="1:105" ht="12" customHeight="1" x14ac:dyDescent="0.25">
      <c r="A438" s="121" t="s">
        <v>54</v>
      </c>
      <c r="B438" s="123"/>
      <c r="C438" s="123">
        <v>7.6388144267759559</v>
      </c>
      <c r="D438" s="123">
        <v>7.7375541086704711</v>
      </c>
      <c r="E438" s="123">
        <v>12.548164506316262</v>
      </c>
      <c r="F438" s="123">
        <v>12.172205875503808</v>
      </c>
      <c r="G438" s="123">
        <v>11.350944853346967</v>
      </c>
      <c r="H438" s="123">
        <v>11.727552252524815</v>
      </c>
      <c r="I438" s="123">
        <v>11.748423888511924</v>
      </c>
      <c r="J438" s="123">
        <v>12.09653194747974</v>
      </c>
      <c r="K438" s="123">
        <v>12.434746759896219</v>
      </c>
      <c r="L438" s="123">
        <v>12.986094517997893</v>
      </c>
      <c r="M438" s="123">
        <v>12.237822622106192</v>
      </c>
      <c r="N438" s="123">
        <v>12.206308806423193</v>
      </c>
      <c r="O438" s="123">
        <v>12.254128533880978</v>
      </c>
      <c r="P438" s="123">
        <v>11.468312047533836</v>
      </c>
      <c r="Q438" s="123">
        <v>11.365465262431851</v>
      </c>
      <c r="R438" s="123">
        <v>11.875371209185491</v>
      </c>
      <c r="S438" s="123">
        <v>12.27203284250365</v>
      </c>
      <c r="T438" s="123">
        <v>10.952852489692022</v>
      </c>
      <c r="U438" s="123">
        <v>11.967091402537962</v>
      </c>
      <c r="V438" s="123">
        <v>11.648053295104457</v>
      </c>
      <c r="W438" s="123">
        <v>12.160463236455222</v>
      </c>
      <c r="DA438" s="130" t="s">
        <v>4497</v>
      </c>
    </row>
    <row r="439" spans="1:105" ht="12" customHeight="1" x14ac:dyDescent="0.25">
      <c r="A439" s="97" t="s">
        <v>175</v>
      </c>
      <c r="B439" s="99"/>
      <c r="C439" s="99">
        <v>7.9976235994736475</v>
      </c>
      <c r="D439" s="99">
        <v>8.1889233422725596</v>
      </c>
      <c r="E439" s="99">
        <v>12.621642889979714</v>
      </c>
      <c r="F439" s="99">
        <v>12.302265820243214</v>
      </c>
      <c r="G439" s="99">
        <v>11.63658267060771</v>
      </c>
      <c r="H439" s="99">
        <v>12.0142999349306</v>
      </c>
      <c r="I439" s="99">
        <v>12.054900435162539</v>
      </c>
      <c r="J439" s="99">
        <v>12.302412371299456</v>
      </c>
      <c r="K439" s="99">
        <v>12.686159240998773</v>
      </c>
      <c r="L439" s="99">
        <v>13.156123997954998</v>
      </c>
      <c r="M439" s="99">
        <v>12.429004457338232</v>
      </c>
      <c r="N439" s="99">
        <v>12.392439485201736</v>
      </c>
      <c r="O439" s="99">
        <v>12.45030325407077</v>
      </c>
      <c r="P439" s="99">
        <v>11.783256652138993</v>
      </c>
      <c r="Q439" s="99">
        <v>11.600474578532214</v>
      </c>
      <c r="R439" s="99">
        <v>12.133426831326529</v>
      </c>
      <c r="S439" s="99">
        <v>12.566791702949679</v>
      </c>
      <c r="T439" s="99">
        <v>11.122526646196636</v>
      </c>
      <c r="U439" s="99">
        <v>12.232319284573306</v>
      </c>
      <c r="V439" s="99">
        <v>11.822985472823419</v>
      </c>
      <c r="W439" s="99">
        <v>12.872028921892914</v>
      </c>
      <c r="DA439" s="63" t="s">
        <v>4498</v>
      </c>
    </row>
    <row r="440" spans="1:105" ht="12" customHeight="1" x14ac:dyDescent="0.25">
      <c r="A440" s="109" t="s">
        <v>120</v>
      </c>
      <c r="B440" s="110"/>
      <c r="C440" s="110">
        <v>5.6150946654828937</v>
      </c>
      <c r="D440" s="110">
        <v>4.415710202708981</v>
      </c>
      <c r="E440" s="110">
        <v>11.90797659425299</v>
      </c>
      <c r="F440" s="110">
        <v>10.761386505081246</v>
      </c>
      <c r="G440" s="110">
        <v>8.298409324751395</v>
      </c>
      <c r="H440" s="110">
        <v>9.887336045218122</v>
      </c>
      <c r="I440" s="110">
        <v>8.9553596328252674</v>
      </c>
      <c r="J440" s="110">
        <v>9.4966154052556462</v>
      </c>
      <c r="K440" s="110">
        <v>9.5614460943225712</v>
      </c>
      <c r="L440" s="110">
        <v>10.656551630236104</v>
      </c>
      <c r="M440" s="110">
        <v>9.7533216092519162</v>
      </c>
      <c r="N440" s="110">
        <v>9.4890024688345544</v>
      </c>
      <c r="O440" s="110">
        <v>9.6684160394557743</v>
      </c>
      <c r="P440" s="110">
        <v>8.9499668102124339</v>
      </c>
      <c r="Q440" s="110">
        <v>8.8433171226922926</v>
      </c>
      <c r="R440" s="110">
        <v>8.9612247292951501</v>
      </c>
      <c r="S440" s="110">
        <v>9.0077647611072713</v>
      </c>
      <c r="T440" s="110">
        <v>8.8705718848512944</v>
      </c>
      <c r="U440" s="110">
        <v>8.7950695803365928</v>
      </c>
      <c r="V440" s="110">
        <v>8.7419362355632728</v>
      </c>
      <c r="W440" s="110">
        <v>8.5901529479313563</v>
      </c>
      <c r="DA440" s="60" t="s">
        <v>4499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118.1978001824455</v>
      </c>
      <c r="D442" s="118">
        <f t="shared" si="232"/>
        <v>113.61139578090499</v>
      </c>
      <c r="E442" s="118">
        <f t="shared" si="232"/>
        <v>115.20603841974487</v>
      </c>
      <c r="F442" s="118">
        <f t="shared" si="232"/>
        <v>113.08057444316526</v>
      </c>
      <c r="G442" s="118">
        <f t="shared" si="232"/>
        <v>118.48887895487422</v>
      </c>
      <c r="H442" s="118">
        <f t="shared" si="232"/>
        <v>121.26955035778724</v>
      </c>
      <c r="I442" s="118">
        <f t="shared" si="232"/>
        <v>115.22865068497008</v>
      </c>
      <c r="J442" s="118">
        <f t="shared" si="232"/>
        <v>114.6044549652742</v>
      </c>
      <c r="K442" s="118">
        <f t="shared" si="232"/>
        <v>117.19402561940531</v>
      </c>
      <c r="L442" s="118">
        <f t="shared" si="232"/>
        <v>128.3077521054789</v>
      </c>
      <c r="M442" s="118">
        <f t="shared" si="232"/>
        <v>115.6972133525842</v>
      </c>
      <c r="N442" s="118">
        <f t="shared" si="232"/>
        <v>118.81030725825461</v>
      </c>
      <c r="O442" s="118">
        <f t="shared" si="232"/>
        <v>117.88497546869641</v>
      </c>
      <c r="P442" s="118">
        <f t="shared" si="232"/>
        <v>104.5635894046365</v>
      </c>
      <c r="Q442" s="118">
        <f t="shared" si="232"/>
        <v>101.06744606172286</v>
      </c>
      <c r="R442" s="118">
        <f t="shared" ref="R442:V442" si="233">R443+R446+R448+R457</f>
        <v>106.28734651167608</v>
      </c>
      <c r="S442" s="118">
        <f t="shared" si="233"/>
        <v>107.12487895792589</v>
      </c>
      <c r="T442" s="118">
        <f t="shared" si="233"/>
        <v>101.22026700058578</v>
      </c>
      <c r="U442" s="118">
        <f t="shared" si="233"/>
        <v>98.075565644097338</v>
      </c>
      <c r="V442" s="118">
        <f t="shared" si="233"/>
        <v>94.015380723047173</v>
      </c>
      <c r="W442" s="118">
        <f t="shared" ref="W442" si="234">W443+W446+W448+W457</f>
        <v>98.126153616230496</v>
      </c>
      <c r="DA442" s="129" t="s">
        <v>4650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103.98509014046921</v>
      </c>
      <c r="D443" s="123">
        <f t="shared" si="235"/>
        <v>99.454226175260388</v>
      </c>
      <c r="E443" s="123">
        <f t="shared" si="235"/>
        <v>96.36112613697199</v>
      </c>
      <c r="F443" s="123">
        <f t="shared" si="235"/>
        <v>94.308615094715833</v>
      </c>
      <c r="G443" s="123">
        <f t="shared" si="235"/>
        <v>100.32940723729946</v>
      </c>
      <c r="H443" s="123">
        <f t="shared" si="235"/>
        <v>102.54733007222701</v>
      </c>
      <c r="I443" s="123">
        <f t="shared" si="235"/>
        <v>96.47535819162573</v>
      </c>
      <c r="J443" s="123">
        <f t="shared" si="235"/>
        <v>95.44247875928032</v>
      </c>
      <c r="K443" s="123">
        <f t="shared" si="235"/>
        <v>97.237113834372607</v>
      </c>
      <c r="L443" s="123">
        <f t="shared" si="235"/>
        <v>107.84883147359722</v>
      </c>
      <c r="M443" s="123">
        <f t="shared" si="235"/>
        <v>95.395622897833761</v>
      </c>
      <c r="N443" s="123">
        <f t="shared" si="235"/>
        <v>98.308581701456902</v>
      </c>
      <c r="O443" s="123">
        <f t="shared" si="235"/>
        <v>96.642040434311198</v>
      </c>
      <c r="P443" s="123">
        <f t="shared" si="235"/>
        <v>83.767553806829241</v>
      </c>
      <c r="Q443" s="123">
        <f t="shared" si="235"/>
        <v>79.98965090156905</v>
      </c>
      <c r="R443" s="123">
        <f t="shared" ref="R443:V443" si="236">SUM(R444:R445)</f>
        <v>84.613313638550721</v>
      </c>
      <c r="S443" s="123">
        <f t="shared" si="236"/>
        <v>84.687872262053972</v>
      </c>
      <c r="T443" s="123">
        <f t="shared" si="236"/>
        <v>80.199040267959262</v>
      </c>
      <c r="U443" s="123">
        <f t="shared" si="236"/>
        <v>75.954507749939395</v>
      </c>
      <c r="V443" s="123">
        <f t="shared" si="236"/>
        <v>72.180874332016785</v>
      </c>
      <c r="W443" s="123">
        <f t="shared" ref="W443" si="237">SUM(W444:W445)</f>
        <v>73.982106576974502</v>
      </c>
      <c r="DA443" s="130" t="s">
        <v>4651</v>
      </c>
    </row>
    <row r="444" spans="1:105" ht="12" customHeight="1" x14ac:dyDescent="0.25">
      <c r="A444" s="97" t="s">
        <v>217</v>
      </c>
      <c r="B444" s="99"/>
      <c r="C444" s="99">
        <v>101.92307927087137</v>
      </c>
      <c r="D444" s="99">
        <v>97.502278495524465</v>
      </c>
      <c r="E444" s="99">
        <v>94.471428089561485</v>
      </c>
      <c r="F444" s="99">
        <v>92.49016722565041</v>
      </c>
      <c r="G444" s="99">
        <v>98.424019417719649</v>
      </c>
      <c r="H444" s="99">
        <v>100.60785946418156</v>
      </c>
      <c r="I444" s="99">
        <v>94.69798712497753</v>
      </c>
      <c r="J444" s="99">
        <v>93.701817407592614</v>
      </c>
      <c r="K444" s="99">
        <v>95.488244977422326</v>
      </c>
      <c r="L444" s="99">
        <v>105.90486537290943</v>
      </c>
      <c r="M444" s="99">
        <v>93.718658069094246</v>
      </c>
      <c r="N444" s="99">
        <v>96.596720723480274</v>
      </c>
      <c r="O444" s="99">
        <v>94.988600695924205</v>
      </c>
      <c r="P444" s="99">
        <v>82.382348779601571</v>
      </c>
      <c r="Q444" s="99">
        <v>78.690903975305844</v>
      </c>
      <c r="R444" s="99">
        <v>83.247534678739328</v>
      </c>
      <c r="S444" s="99">
        <v>83.333872901007837</v>
      </c>
      <c r="T444" s="99">
        <v>78.898437105156432</v>
      </c>
      <c r="U444" s="99">
        <v>74.748710694755502</v>
      </c>
      <c r="V444" s="99">
        <v>71.037041309562312</v>
      </c>
      <c r="W444" s="99">
        <v>72.837282319681108</v>
      </c>
      <c r="DA444" s="63" t="s">
        <v>4652</v>
      </c>
    </row>
    <row r="445" spans="1:105" ht="12" customHeight="1" x14ac:dyDescent="0.25">
      <c r="A445" s="97" t="s">
        <v>53</v>
      </c>
      <c r="B445" s="99"/>
      <c r="C445" s="99">
        <v>2.0620108695978474</v>
      </c>
      <c r="D445" s="99">
        <v>1.9519476797359281</v>
      </c>
      <c r="E445" s="99">
        <v>1.8896980474105032</v>
      </c>
      <c r="F445" s="99">
        <v>1.8184478690654162</v>
      </c>
      <c r="G445" s="99">
        <v>1.9053878195798162</v>
      </c>
      <c r="H445" s="99">
        <v>1.9394706080454494</v>
      </c>
      <c r="I445" s="99">
        <v>1.7773710666481988</v>
      </c>
      <c r="J445" s="99">
        <v>1.7406613516877039</v>
      </c>
      <c r="K445" s="99">
        <v>1.7488688569502762</v>
      </c>
      <c r="L445" s="99">
        <v>1.9439661006877929</v>
      </c>
      <c r="M445" s="99">
        <v>1.6769648287395094</v>
      </c>
      <c r="N445" s="99">
        <v>1.7118609779766316</v>
      </c>
      <c r="O445" s="99">
        <v>1.6534397383869999</v>
      </c>
      <c r="P445" s="99">
        <v>1.3852050272276648</v>
      </c>
      <c r="Q445" s="99">
        <v>1.2987469262632103</v>
      </c>
      <c r="R445" s="99">
        <v>1.3657789598113887</v>
      </c>
      <c r="S445" s="99">
        <v>1.3539993610461289</v>
      </c>
      <c r="T445" s="99">
        <v>1.3006031628028316</v>
      </c>
      <c r="U445" s="99">
        <v>1.2057970551838868</v>
      </c>
      <c r="V445" s="99">
        <v>1.1438330224544693</v>
      </c>
      <c r="W445" s="99">
        <v>1.1448242572933913</v>
      </c>
      <c r="DA445" s="63" t="s">
        <v>4653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8.2674981504338402E-4</v>
      </c>
      <c r="D446" s="123">
        <f t="shared" si="238"/>
        <v>1.6265038901189263E-3</v>
      </c>
      <c r="E446" s="123">
        <f t="shared" si="238"/>
        <v>5.7836401132024462E-3</v>
      </c>
      <c r="F446" s="123">
        <f t="shared" si="238"/>
        <v>1.3978816706694248E-2</v>
      </c>
      <c r="G446" s="123">
        <f t="shared" si="238"/>
        <v>7.2123320320615462E-3</v>
      </c>
      <c r="H446" s="123">
        <f t="shared" si="238"/>
        <v>1.8352929481680665E-2</v>
      </c>
      <c r="I446" s="123">
        <f t="shared" si="238"/>
        <v>4.724253249135052E-2</v>
      </c>
      <c r="J446" s="123">
        <f t="shared" si="238"/>
        <v>6.2691763460648003E-2</v>
      </c>
      <c r="K446" s="123">
        <f t="shared" si="238"/>
        <v>8.352993861853919E-2</v>
      </c>
      <c r="L446" s="123">
        <f t="shared" si="238"/>
        <v>8.4961800846480862E-2</v>
      </c>
      <c r="M446" s="123">
        <f t="shared" si="238"/>
        <v>0.11483093633420323</v>
      </c>
      <c r="N446" s="123">
        <f t="shared" si="238"/>
        <v>0.1167175878572443</v>
      </c>
      <c r="O446" s="123">
        <f t="shared" si="238"/>
        <v>0.21169223902222345</v>
      </c>
      <c r="P446" s="123">
        <f t="shared" si="238"/>
        <v>0.28911769750745131</v>
      </c>
      <c r="Q446" s="123">
        <f t="shared" si="238"/>
        <v>0.69186684167717583</v>
      </c>
      <c r="R446" s="123">
        <f t="shared" si="238"/>
        <v>0.51084923986103903</v>
      </c>
      <c r="S446" s="123">
        <f t="shared" si="238"/>
        <v>0.43009536777812668</v>
      </c>
      <c r="T446" s="123">
        <f t="shared" si="238"/>
        <v>0.48330508373074471</v>
      </c>
      <c r="U446" s="123">
        <f t="shared" si="238"/>
        <v>0.49700273772468528</v>
      </c>
      <c r="V446" s="123">
        <f t="shared" si="238"/>
        <v>0.31878583687102707</v>
      </c>
      <c r="W446" s="123">
        <f t="shared" si="238"/>
        <v>0.17543849054867472</v>
      </c>
      <c r="DA446" s="130" t="s">
        <v>4654</v>
      </c>
    </row>
    <row r="447" spans="1:105" ht="12" customHeight="1" x14ac:dyDescent="0.25">
      <c r="A447" s="97" t="s">
        <v>53</v>
      </c>
      <c r="B447" s="99"/>
      <c r="C447" s="99">
        <f>RES_hhdet_in_tess!C67</f>
        <v>8.2674981504338402E-4</v>
      </c>
      <c r="D447" s="99">
        <f>RES_hhdet_in_tess!D67</f>
        <v>1.6265038901189263E-3</v>
      </c>
      <c r="E447" s="99">
        <f>RES_hhdet_in_tess!E67</f>
        <v>5.7836401132024462E-3</v>
      </c>
      <c r="F447" s="99">
        <f>RES_hhdet_in_tess!F67</f>
        <v>1.3978816706694248E-2</v>
      </c>
      <c r="G447" s="99">
        <f>RES_hhdet_in_tess!G67</f>
        <v>7.2123320320615462E-3</v>
      </c>
      <c r="H447" s="99">
        <f>RES_hhdet_in_tess!H67</f>
        <v>1.8352929481680665E-2</v>
      </c>
      <c r="I447" s="99">
        <f>RES_hhdet_in_tess!I67</f>
        <v>4.724253249135052E-2</v>
      </c>
      <c r="J447" s="99">
        <f>RES_hhdet_in_tess!J67</f>
        <v>6.2691763460648003E-2</v>
      </c>
      <c r="K447" s="99">
        <f>RES_hhdet_in_tess!K67</f>
        <v>8.352993861853919E-2</v>
      </c>
      <c r="L447" s="99">
        <f>RES_hhdet_in_tess!L67</f>
        <v>8.4961800846480862E-2</v>
      </c>
      <c r="M447" s="99">
        <f>RES_hhdet_in_tess!M67</f>
        <v>0.11483093633420323</v>
      </c>
      <c r="N447" s="99">
        <f>RES_hhdet_in_tess!N67</f>
        <v>0.1167175878572443</v>
      </c>
      <c r="O447" s="99">
        <f>RES_hhdet_in_tess!O67</f>
        <v>0.21169223902222345</v>
      </c>
      <c r="P447" s="99">
        <f>RES_hhdet_in_tess!P67</f>
        <v>0.28911769750745131</v>
      </c>
      <c r="Q447" s="99">
        <f>RES_hhdet_in_tess!Q67</f>
        <v>0.69186684167717583</v>
      </c>
      <c r="R447" s="99">
        <f>RES_hhdet_in_tess!R67</f>
        <v>0.51084923986103903</v>
      </c>
      <c r="S447" s="99">
        <f>RES_hhdet_in_tess!S67</f>
        <v>0.43009536777812668</v>
      </c>
      <c r="T447" s="99">
        <f>RES_hhdet_in_tess!T67</f>
        <v>0.48330508373074471</v>
      </c>
      <c r="U447" s="99">
        <f>RES_hhdet_in_tess!U67</f>
        <v>0.49700273772468528</v>
      </c>
      <c r="V447" s="99">
        <f>RES_hhdet_in_tess!V67</f>
        <v>0.31878583687102707</v>
      </c>
      <c r="W447" s="99">
        <f>RES_hhdet_in_tess!W67</f>
        <v>0.17543849054867472</v>
      </c>
      <c r="DA447" s="63" t="s">
        <v>4655</v>
      </c>
    </row>
    <row r="448" spans="1:105" ht="12" customHeight="1" x14ac:dyDescent="0.25">
      <c r="A448" s="121" t="s">
        <v>55</v>
      </c>
      <c r="B448" s="123"/>
      <c r="C448" s="123">
        <v>9.5821976202346342</v>
      </c>
      <c r="D448" s="123">
        <v>9.5134185337000243</v>
      </c>
      <c r="E448" s="123">
        <v>11.238272086844413</v>
      </c>
      <c r="F448" s="123">
        <v>11.42084283375458</v>
      </c>
      <c r="G448" s="123">
        <v>11.323145426379781</v>
      </c>
      <c r="H448" s="123">
        <v>11.537023468262205</v>
      </c>
      <c r="I448" s="123">
        <v>11.59205872669278</v>
      </c>
      <c r="J448" s="123">
        <v>11.800736336223927</v>
      </c>
      <c r="K448" s="123">
        <v>12.351525704550198</v>
      </c>
      <c r="L448" s="123">
        <v>12.521733500996756</v>
      </c>
      <c r="M448" s="123">
        <v>12.778267907966052</v>
      </c>
      <c r="N448" s="123">
        <v>13.008623895876156</v>
      </c>
      <c r="O448" s="123">
        <v>13.610049968004743</v>
      </c>
      <c r="P448" s="123">
        <v>13.490175839564801</v>
      </c>
      <c r="Q448" s="123">
        <v>13.470000162126794</v>
      </c>
      <c r="R448" s="123">
        <v>13.913114778070307</v>
      </c>
      <c r="S448" s="123">
        <v>14.459576931550998</v>
      </c>
      <c r="T448" s="123">
        <v>13.743208897268403</v>
      </c>
      <c r="U448" s="123">
        <v>14.147300175746899</v>
      </c>
      <c r="V448" s="123">
        <v>14.220388726728448</v>
      </c>
      <c r="W448" s="123">
        <v>16.075604100758166</v>
      </c>
      <c r="DA448" s="130" t="s">
        <v>4656</v>
      </c>
    </row>
    <row r="449" spans="1:105" ht="12" customHeight="1" x14ac:dyDescent="0.25">
      <c r="A449" s="97" t="s">
        <v>134</v>
      </c>
      <c r="B449" s="99"/>
      <c r="C449" s="99">
        <v>9.6690168953612385</v>
      </c>
      <c r="D449" s="99">
        <v>9.6176637608134463</v>
      </c>
      <c r="E449" s="99">
        <v>11.073514943927627</v>
      </c>
      <c r="F449" s="99">
        <v>11.349763071604237</v>
      </c>
      <c r="G449" s="99">
        <v>11.390360139659723</v>
      </c>
      <c r="H449" s="99">
        <v>11.495347623615595</v>
      </c>
      <c r="I449" s="99">
        <v>11.618128545227471</v>
      </c>
      <c r="J449" s="99">
        <v>11.806749686866645</v>
      </c>
      <c r="K449" s="99">
        <v>12.355240047961853</v>
      </c>
      <c r="L449" s="99">
        <v>12.494006702207937</v>
      </c>
      <c r="M449" s="99">
        <v>12.772288940204509</v>
      </c>
      <c r="N449" s="99">
        <v>13.023302938813799</v>
      </c>
      <c r="O449" s="99">
        <v>13.609437462310357</v>
      </c>
      <c r="P449" s="99">
        <v>13.478607006706154</v>
      </c>
      <c r="Q449" s="99">
        <v>13.438472519396111</v>
      </c>
      <c r="R449" s="99">
        <v>13.898507396696006</v>
      </c>
      <c r="S449" s="99">
        <v>14.472776682062475</v>
      </c>
      <c r="T449" s="99">
        <v>13.73588737697745</v>
      </c>
      <c r="U449" s="99">
        <v>14.101623759588355</v>
      </c>
      <c r="V449" s="99">
        <v>14.16919235919058</v>
      </c>
      <c r="W449" s="99">
        <v>16.130109228641004</v>
      </c>
      <c r="DA449" s="63" t="s">
        <v>4657</v>
      </c>
    </row>
    <row r="450" spans="1:105" ht="12" customHeight="1" x14ac:dyDescent="0.25">
      <c r="A450" s="97" t="s">
        <v>133</v>
      </c>
      <c r="B450" s="99"/>
      <c r="C450" s="99">
        <v>0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0</v>
      </c>
      <c r="J450" s="99">
        <v>0</v>
      </c>
      <c r="K450" s="99">
        <v>12.384973284790938</v>
      </c>
      <c r="L450" s="99">
        <v>12.518362262719917</v>
      </c>
      <c r="M450" s="99">
        <v>12.793768342010591</v>
      </c>
      <c r="N450" s="99">
        <v>13.041372535650188</v>
      </c>
      <c r="O450" s="99">
        <v>13.633036853444032</v>
      </c>
      <c r="P450" s="99">
        <v>13.542675378105834</v>
      </c>
      <c r="Q450" s="99">
        <v>13.511257716776774</v>
      </c>
      <c r="R450" s="99">
        <v>13.974945542525658</v>
      </c>
      <c r="S450" s="99">
        <v>14.543763945864997</v>
      </c>
      <c r="T450" s="99">
        <v>13.789707758775428</v>
      </c>
      <c r="U450" s="99">
        <v>14.157759564450197</v>
      </c>
      <c r="V450" s="99">
        <v>14.220066545533127</v>
      </c>
      <c r="W450" s="99">
        <v>16.200689655579815</v>
      </c>
      <c r="DA450" s="63" t="s">
        <v>4658</v>
      </c>
    </row>
    <row r="451" spans="1:105" ht="12" customHeight="1" x14ac:dyDescent="0.25">
      <c r="A451" s="100" t="s">
        <v>217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6.1098820735731323</v>
      </c>
      <c r="L451" s="102">
        <v>6.4491533541373265</v>
      </c>
      <c r="M451" s="102">
        <v>6.3599556791570961</v>
      </c>
      <c r="N451" s="102">
        <v>6.2658769418463827</v>
      </c>
      <c r="O451" s="102">
        <v>6.736101444499913</v>
      </c>
      <c r="P451" s="102">
        <v>6.5622199574091482</v>
      </c>
      <c r="Q451" s="102">
        <v>6.6292468950146084</v>
      </c>
      <c r="R451" s="102">
        <v>6.7823294926315487</v>
      </c>
      <c r="S451" s="102">
        <v>6.9418789488951687</v>
      </c>
      <c r="T451" s="102">
        <v>7.6828631226360571</v>
      </c>
      <c r="U451" s="102">
        <v>7.1481022436767514</v>
      </c>
      <c r="V451" s="102">
        <v>7.0574858137925238</v>
      </c>
      <c r="W451" s="102">
        <v>7.8758196364441719</v>
      </c>
      <c r="DA451" s="131" t="s">
        <v>4659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6.2750912112178039</v>
      </c>
      <c r="L452" s="105">
        <v>6.0692089085825893</v>
      </c>
      <c r="M452" s="105">
        <v>6.4338126628534917</v>
      </c>
      <c r="N452" s="105">
        <v>6.7754955938038037</v>
      </c>
      <c r="O452" s="105">
        <v>6.8969354089441195</v>
      </c>
      <c r="P452" s="105">
        <v>6.9804554206966847</v>
      </c>
      <c r="Q452" s="105">
        <v>6.8820108217621652</v>
      </c>
      <c r="R452" s="105">
        <v>7.1926160498941121</v>
      </c>
      <c r="S452" s="105">
        <v>7.601884996969825</v>
      </c>
      <c r="T452" s="105">
        <v>6.106844636139372</v>
      </c>
      <c r="U452" s="105">
        <v>7.0096573207734476</v>
      </c>
      <c r="V452" s="105">
        <v>7.1625807317406016</v>
      </c>
      <c r="W452" s="105">
        <v>8.3248700191356448</v>
      </c>
      <c r="DA452" s="132" t="s">
        <v>4660</v>
      </c>
    </row>
    <row r="453" spans="1:105" ht="12" customHeight="1" x14ac:dyDescent="0.25">
      <c r="A453" s="106" t="s">
        <v>122</v>
      </c>
      <c r="B453" s="102"/>
      <c r="C453" s="102">
        <v>8.6106819297914345</v>
      </c>
      <c r="D453" s="102">
        <v>6.5326418303674556</v>
      </c>
      <c r="E453" s="102">
        <v>13.808602658908264</v>
      </c>
      <c r="F453" s="102">
        <v>12.847412390074552</v>
      </c>
      <c r="G453" s="102">
        <v>10.17717132778988</v>
      </c>
      <c r="H453" s="102">
        <v>12.060164740366043</v>
      </c>
      <c r="I453" s="102">
        <v>11.053588460761407</v>
      </c>
      <c r="J453" s="102">
        <v>11.624749506229922</v>
      </c>
      <c r="K453" s="102">
        <v>12.253073491346889</v>
      </c>
      <c r="L453" s="102">
        <v>13.125067913209229</v>
      </c>
      <c r="M453" s="102">
        <v>12.894659376405068</v>
      </c>
      <c r="N453" s="102">
        <v>12.691442871163703</v>
      </c>
      <c r="O453" s="102">
        <v>13.593030177982186</v>
      </c>
      <c r="P453" s="102">
        <v>13.532696769688974</v>
      </c>
      <c r="Q453" s="102">
        <v>13.888823002809566</v>
      </c>
      <c r="R453" s="102">
        <v>14.088245135331784</v>
      </c>
      <c r="S453" s="102">
        <v>14.197281253949305</v>
      </c>
      <c r="T453" s="102">
        <v>0</v>
      </c>
      <c r="U453" s="102">
        <v>14.902069455045027</v>
      </c>
      <c r="V453" s="102">
        <v>0</v>
      </c>
      <c r="W453" s="102">
        <v>14.901590480680056</v>
      </c>
      <c r="DA453" s="131" t="s">
        <v>4661</v>
      </c>
    </row>
    <row r="454" spans="1:105" ht="12" customHeight="1" x14ac:dyDescent="0.25">
      <c r="A454" s="107" t="s">
        <v>121</v>
      </c>
      <c r="B454" s="105"/>
      <c r="C454" s="105">
        <v>0</v>
      </c>
      <c r="D454" s="105">
        <v>0</v>
      </c>
      <c r="E454" s="105">
        <v>0</v>
      </c>
      <c r="F454" s="105">
        <v>0</v>
      </c>
      <c r="G454" s="105">
        <v>0</v>
      </c>
      <c r="H454" s="105">
        <v>0</v>
      </c>
      <c r="I454" s="105">
        <v>0</v>
      </c>
      <c r="J454" s="105">
        <v>0</v>
      </c>
      <c r="K454" s="105">
        <v>12.276316980753043</v>
      </c>
      <c r="L454" s="105">
        <v>13.139990858131185</v>
      </c>
      <c r="M454" s="105">
        <v>12.901972135033654</v>
      </c>
      <c r="N454" s="105">
        <v>12.694519826406818</v>
      </c>
      <c r="O454" s="105">
        <v>13.618726920288957</v>
      </c>
      <c r="P454" s="105">
        <v>13.608820068997122</v>
      </c>
      <c r="Q454" s="105">
        <v>13.985508295480095</v>
      </c>
      <c r="R454" s="105">
        <v>14.178726308050395</v>
      </c>
      <c r="S454" s="105">
        <v>14.259135746756284</v>
      </c>
      <c r="T454" s="105">
        <v>13.864244991739126</v>
      </c>
      <c r="U454" s="105">
        <v>14.91938492086323</v>
      </c>
      <c r="V454" s="105">
        <v>15.330131604367796</v>
      </c>
      <c r="W454" s="105">
        <v>14.933083969810921</v>
      </c>
      <c r="DA454" s="132" t="s">
        <v>4662</v>
      </c>
    </row>
    <row r="455" spans="1:105" ht="12" customHeight="1" x14ac:dyDescent="0.25">
      <c r="A455" s="108" t="s">
        <v>53</v>
      </c>
      <c r="B455" s="99"/>
      <c r="C455" s="99">
        <v>0</v>
      </c>
      <c r="D455" s="99">
        <v>0</v>
      </c>
      <c r="E455" s="99">
        <v>0</v>
      </c>
      <c r="F455" s="99">
        <v>0</v>
      </c>
      <c r="G455" s="99">
        <v>0</v>
      </c>
      <c r="H455" s="99">
        <v>0</v>
      </c>
      <c r="I455" s="99">
        <v>0</v>
      </c>
      <c r="J455" s="99">
        <v>0</v>
      </c>
      <c r="K455" s="99">
        <v>6.0550417161131955</v>
      </c>
      <c r="L455" s="99">
        <v>6.7801349556590429</v>
      </c>
      <c r="M455" s="99">
        <v>6.4140565157822724</v>
      </c>
      <c r="N455" s="99">
        <v>6.0918170385181449</v>
      </c>
      <c r="O455" s="99">
        <v>6.7317992948185577</v>
      </c>
      <c r="P455" s="99">
        <v>6.5959118741985687</v>
      </c>
      <c r="Q455" s="99">
        <v>6.8784735783884985</v>
      </c>
      <c r="R455" s="99">
        <v>6.9095826196064456</v>
      </c>
      <c r="S455" s="99">
        <v>6.824266429923064</v>
      </c>
      <c r="T455" s="99">
        <v>7.6454070790520463</v>
      </c>
      <c r="U455" s="99">
        <v>7.5556721273845904</v>
      </c>
      <c r="V455" s="99">
        <v>7.6607517356863726</v>
      </c>
      <c r="W455" s="99">
        <v>7.163378668561915</v>
      </c>
      <c r="DA455" s="63" t="s">
        <v>4663</v>
      </c>
    </row>
    <row r="456" spans="1:105" ht="12" customHeight="1" x14ac:dyDescent="0.25">
      <c r="A456" s="108" t="s">
        <v>52</v>
      </c>
      <c r="B456" s="99"/>
      <c r="C456" s="99">
        <v>0</v>
      </c>
      <c r="D456" s="99">
        <v>0</v>
      </c>
      <c r="E456" s="99">
        <v>0</v>
      </c>
      <c r="F456" s="99">
        <v>0</v>
      </c>
      <c r="G456" s="99">
        <v>0</v>
      </c>
      <c r="H456" s="99">
        <v>0</v>
      </c>
      <c r="I456" s="99">
        <v>0</v>
      </c>
      <c r="J456" s="99">
        <v>0</v>
      </c>
      <c r="K456" s="99">
        <v>6.2212752646398473</v>
      </c>
      <c r="L456" s="99">
        <v>6.3598559024721402</v>
      </c>
      <c r="M456" s="99">
        <v>6.4879156192513809</v>
      </c>
      <c r="N456" s="99">
        <v>6.6027027878886715</v>
      </c>
      <c r="O456" s="99">
        <v>6.8869276254704008</v>
      </c>
      <c r="P456" s="99">
        <v>7.0129081947985501</v>
      </c>
      <c r="Q456" s="99">
        <v>7.1070347170915955</v>
      </c>
      <c r="R456" s="99">
        <v>7.269143688443946</v>
      </c>
      <c r="S456" s="99">
        <v>7.4348693168332183</v>
      </c>
      <c r="T456" s="99">
        <v>6.2188379126870768</v>
      </c>
      <c r="U456" s="99">
        <v>7.3637127934786424</v>
      </c>
      <c r="V456" s="99">
        <v>7.669379868681423</v>
      </c>
      <c r="W456" s="99">
        <v>7.7697053012490054</v>
      </c>
      <c r="DA456" s="63" t="s">
        <v>4664</v>
      </c>
    </row>
    <row r="457" spans="1:105" ht="12" customHeight="1" x14ac:dyDescent="0.25">
      <c r="A457" s="121" t="s">
        <v>54</v>
      </c>
      <c r="B457" s="123"/>
      <c r="C457" s="123">
        <v>4.6296856719266133</v>
      </c>
      <c r="D457" s="123">
        <v>4.6421245680544532</v>
      </c>
      <c r="E457" s="123">
        <v>7.6008565558152492</v>
      </c>
      <c r="F457" s="123">
        <v>7.3371376979881484</v>
      </c>
      <c r="G457" s="123">
        <v>6.8291139591629166</v>
      </c>
      <c r="H457" s="123">
        <v>7.166843887816345</v>
      </c>
      <c r="I457" s="123">
        <v>7.1139912341602107</v>
      </c>
      <c r="J457" s="123">
        <v>7.2985481063093021</v>
      </c>
      <c r="K457" s="123">
        <v>7.521856141863962</v>
      </c>
      <c r="L457" s="123">
        <v>7.8522253300384293</v>
      </c>
      <c r="M457" s="123">
        <v>7.408491610450179</v>
      </c>
      <c r="N457" s="123">
        <v>7.3763840730643162</v>
      </c>
      <c r="O457" s="123">
        <v>7.4211928273582393</v>
      </c>
      <c r="P457" s="123">
        <v>7.0167420607350186</v>
      </c>
      <c r="Q457" s="123">
        <v>6.9159281563498318</v>
      </c>
      <c r="R457" s="123">
        <v>7.2500688551939989</v>
      </c>
      <c r="S457" s="123">
        <v>7.5473343965427899</v>
      </c>
      <c r="T457" s="123">
        <v>6.7947127516273689</v>
      </c>
      <c r="U457" s="123">
        <v>7.4767549806863638</v>
      </c>
      <c r="V457" s="123">
        <v>7.295331827430914</v>
      </c>
      <c r="W457" s="123">
        <v>7.8930044479491484</v>
      </c>
      <c r="DA457" s="130" t="s">
        <v>4665</v>
      </c>
    </row>
    <row r="458" spans="1:105" ht="12" customHeight="1" x14ac:dyDescent="0.25">
      <c r="A458" s="97" t="s">
        <v>175</v>
      </c>
      <c r="B458" s="99"/>
      <c r="C458" s="99">
        <v>4.700702479169383</v>
      </c>
      <c r="D458" s="99">
        <v>4.8201542489363804</v>
      </c>
      <c r="E458" s="99">
        <v>7.4399930202326132</v>
      </c>
      <c r="F458" s="99">
        <v>7.2620987985187364</v>
      </c>
      <c r="G458" s="99">
        <v>6.8788185746932449</v>
      </c>
      <c r="H458" s="99">
        <v>7.111972141429864</v>
      </c>
      <c r="I458" s="99">
        <v>7.1457618608679745</v>
      </c>
      <c r="J458" s="99">
        <v>7.3021662985321596</v>
      </c>
      <c r="K458" s="99">
        <v>7.5395502822272675</v>
      </c>
      <c r="L458" s="99">
        <v>7.8283980490984355</v>
      </c>
      <c r="M458" s="99">
        <v>7.4005848957731422</v>
      </c>
      <c r="N458" s="99">
        <v>7.3788130650978436</v>
      </c>
      <c r="O458" s="99">
        <v>7.4132668087886202</v>
      </c>
      <c r="P458" s="99">
        <v>7.0160881752160407</v>
      </c>
      <c r="Q458" s="99">
        <v>6.9072544984887161</v>
      </c>
      <c r="R458" s="99">
        <v>7.2545068819000429</v>
      </c>
      <c r="S458" s="99">
        <v>7.5642822553335032</v>
      </c>
      <c r="T458" s="99">
        <v>6.7472611864447325</v>
      </c>
      <c r="U458" s="99">
        <v>7.480090459241544</v>
      </c>
      <c r="V458" s="99">
        <v>7.2834106435981996</v>
      </c>
      <c r="W458" s="99">
        <v>7.9837236552427697</v>
      </c>
      <c r="DA458" s="63" t="s">
        <v>4666</v>
      </c>
    </row>
    <row r="459" spans="1:105" ht="12" customHeight="1" x14ac:dyDescent="0.25">
      <c r="A459" s="109" t="s">
        <v>120</v>
      </c>
      <c r="B459" s="110"/>
      <c r="C459" s="110">
        <v>4.2291437484284051</v>
      </c>
      <c r="D459" s="110">
        <v>3.3319182746426925</v>
      </c>
      <c r="E459" s="110">
        <v>9.0023965167845308</v>
      </c>
      <c r="F459" s="110">
        <v>8.151118767400046</v>
      </c>
      <c r="G459" s="110">
        <v>6.2979339274130988</v>
      </c>
      <c r="H459" s="110">
        <v>7.5189857993967504</v>
      </c>
      <c r="I459" s="110">
        <v>6.8244506386138113</v>
      </c>
      <c r="J459" s="110">
        <v>7.2528565459432199</v>
      </c>
      <c r="K459" s="110">
        <v>7.3196363273993441</v>
      </c>
      <c r="L459" s="110">
        <v>8.1786785595752818</v>
      </c>
      <c r="M459" s="110">
        <v>7.5112432165303478</v>
      </c>
      <c r="N459" s="110">
        <v>7.3409234198825217</v>
      </c>
      <c r="O459" s="110">
        <v>7.5256629916418012</v>
      </c>
      <c r="P459" s="110">
        <v>7.0219706293734294</v>
      </c>
      <c r="Q459" s="110">
        <v>7.0090148918127362</v>
      </c>
      <c r="R459" s="110">
        <v>7.199951520815584</v>
      </c>
      <c r="S459" s="110">
        <v>7.3596475720828964</v>
      </c>
      <c r="T459" s="110">
        <v>7.3770493660218746</v>
      </c>
      <c r="U459" s="110">
        <v>7.436863960619684</v>
      </c>
      <c r="V459" s="110">
        <v>7.4933763276362386</v>
      </c>
      <c r="W459" s="110">
        <v>7.4378170691930876</v>
      </c>
      <c r="DA459" s="60" t="s">
        <v>4667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39.885402516762085</v>
      </c>
      <c r="D461" s="118">
        <f t="shared" si="239"/>
        <v>38.001242776727899</v>
      </c>
      <c r="E461" s="118">
        <f t="shared" si="239"/>
        <v>37.632215245554789</v>
      </c>
      <c r="F461" s="118">
        <f t="shared" si="239"/>
        <v>36.571738020253385</v>
      </c>
      <c r="G461" s="118">
        <f t="shared" si="239"/>
        <v>37.854851263438697</v>
      </c>
      <c r="H461" s="118">
        <f t="shared" si="239"/>
        <v>37.945568541901018</v>
      </c>
      <c r="I461" s="118">
        <f t="shared" si="239"/>
        <v>35.793258331235705</v>
      </c>
      <c r="J461" s="118">
        <f t="shared" si="239"/>
        <v>35.211081335186591</v>
      </c>
      <c r="K461" s="118">
        <f t="shared" si="239"/>
        <v>35.420704201342517</v>
      </c>
      <c r="L461" s="118">
        <f t="shared" si="239"/>
        <v>38.270154602187745</v>
      </c>
      <c r="M461" s="118">
        <f t="shared" si="239"/>
        <v>33.881831500743772</v>
      </c>
      <c r="N461" s="118">
        <f t="shared" si="239"/>
        <v>34.041105947664136</v>
      </c>
      <c r="O461" s="118">
        <f t="shared" si="239"/>
        <v>32.75807398021071</v>
      </c>
      <c r="P461" s="118">
        <f t="shared" si="239"/>
        <v>27.92032050948891</v>
      </c>
      <c r="Q461" s="118">
        <f t="shared" si="239"/>
        <v>26.353673756941362</v>
      </c>
      <c r="R461" s="118">
        <f t="shared" ref="R461:V461" si="240">R462+R465+R467+R476</f>
        <v>27.399313527353332</v>
      </c>
      <c r="S461" s="118">
        <f t="shared" si="240"/>
        <v>27.331399142194186</v>
      </c>
      <c r="T461" s="118">
        <f t="shared" si="240"/>
        <v>25.519888557621989</v>
      </c>
      <c r="U461" s="118">
        <f t="shared" si="240"/>
        <v>24.529597964685237</v>
      </c>
      <c r="V461" s="118">
        <f t="shared" si="240"/>
        <v>23.45387851414916</v>
      </c>
      <c r="W461" s="118">
        <f t="shared" ref="W461" si="241">W462+W465+W467+W476</f>
        <v>24.125978003140556</v>
      </c>
      <c r="DA461" s="129" t="s">
        <v>4818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35.371770896820756</v>
      </c>
      <c r="D462" s="123">
        <f t="shared" si="242"/>
        <v>33.295519955000351</v>
      </c>
      <c r="E462" s="123">
        <f t="shared" si="242"/>
        <v>31.751553531617375</v>
      </c>
      <c r="F462" s="123">
        <f t="shared" si="242"/>
        <v>30.609024265568543</v>
      </c>
      <c r="G462" s="123">
        <f t="shared" si="242"/>
        <v>32.081774983695595</v>
      </c>
      <c r="H462" s="123">
        <f t="shared" si="242"/>
        <v>32.306211211901072</v>
      </c>
      <c r="I462" s="123">
        <f t="shared" si="242"/>
        <v>29.963338055940902</v>
      </c>
      <c r="J462" s="123">
        <f t="shared" si="242"/>
        <v>29.214524292372754</v>
      </c>
      <c r="K462" s="123">
        <f t="shared" si="242"/>
        <v>29.332073002356712</v>
      </c>
      <c r="L462" s="123">
        <f t="shared" si="242"/>
        <v>32.046729361423047</v>
      </c>
      <c r="M462" s="123">
        <f t="shared" si="242"/>
        <v>27.827739987835937</v>
      </c>
      <c r="N462" s="123">
        <f t="shared" si="242"/>
        <v>28.009056466721564</v>
      </c>
      <c r="O462" s="123">
        <f t="shared" si="242"/>
        <v>26.755594420902089</v>
      </c>
      <c r="P462" s="123">
        <f t="shared" si="242"/>
        <v>22.490783200202294</v>
      </c>
      <c r="Q462" s="123">
        <f t="shared" si="242"/>
        <v>20.93672730985838</v>
      </c>
      <c r="R462" s="123">
        <f t="shared" ref="R462:V462" si="243">SUM(R463:R464)</f>
        <v>21.831248474225916</v>
      </c>
      <c r="S462" s="123">
        <f t="shared" si="243"/>
        <v>21.612846641223385</v>
      </c>
      <c r="T462" s="123">
        <f t="shared" si="243"/>
        <v>20.282616883665515</v>
      </c>
      <c r="U462" s="123">
        <f t="shared" si="243"/>
        <v>19.074679348357268</v>
      </c>
      <c r="V462" s="123">
        <f t="shared" si="243"/>
        <v>18.011315964929651</v>
      </c>
      <c r="W462" s="123">
        <f t="shared" ref="W462" si="244">SUM(W463:W464)</f>
        <v>18.383645107806434</v>
      </c>
      <c r="DA462" s="130" t="s">
        <v>4819</v>
      </c>
    </row>
    <row r="463" spans="1:105" ht="12" customHeight="1" x14ac:dyDescent="0.25">
      <c r="A463" s="97" t="s">
        <v>217</v>
      </c>
      <c r="B463" s="99"/>
      <c r="C463" s="99">
        <v>35.371770896820756</v>
      </c>
      <c r="D463" s="99">
        <v>33.295519955000351</v>
      </c>
      <c r="E463" s="99">
        <v>31.751553531617375</v>
      </c>
      <c r="F463" s="99">
        <v>30.609024265568543</v>
      </c>
      <c r="G463" s="99">
        <v>32.081774983695595</v>
      </c>
      <c r="H463" s="99">
        <v>32.306211211901072</v>
      </c>
      <c r="I463" s="99">
        <v>29.963338055940902</v>
      </c>
      <c r="J463" s="99">
        <v>29.214524292372754</v>
      </c>
      <c r="K463" s="99">
        <v>29.332073002356712</v>
      </c>
      <c r="L463" s="99">
        <v>32.046729361423047</v>
      </c>
      <c r="M463" s="99">
        <v>27.827739987835937</v>
      </c>
      <c r="N463" s="99">
        <v>28.009056466721564</v>
      </c>
      <c r="O463" s="99">
        <v>26.755594420902089</v>
      </c>
      <c r="P463" s="99">
        <v>22.490783200202294</v>
      </c>
      <c r="Q463" s="99">
        <v>20.93672730985838</v>
      </c>
      <c r="R463" s="99">
        <v>21.831248474225916</v>
      </c>
      <c r="S463" s="99">
        <v>21.612846641223385</v>
      </c>
      <c r="T463" s="99">
        <v>20.282616883665515</v>
      </c>
      <c r="U463" s="99">
        <v>19.074679348357268</v>
      </c>
      <c r="V463" s="99">
        <v>18.011315964929651</v>
      </c>
      <c r="W463" s="99">
        <v>18.383645107806434</v>
      </c>
      <c r="DA463" s="63" t="s">
        <v>4820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4821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4822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4823</v>
      </c>
    </row>
    <row r="467" spans="1:105" ht="12" customHeight="1" x14ac:dyDescent="0.25">
      <c r="A467" s="121" t="s">
        <v>55</v>
      </c>
      <c r="B467" s="123"/>
      <c r="C467" s="123">
        <v>3.1420040254660671</v>
      </c>
      <c r="D467" s="123">
        <v>3.2500473235241594</v>
      </c>
      <c r="E467" s="123">
        <v>3.5945212097797814</v>
      </c>
      <c r="F467" s="123">
        <v>3.6882865148469453</v>
      </c>
      <c r="G467" s="123">
        <v>3.6243616031577552</v>
      </c>
      <c r="H467" s="123">
        <v>3.5403790172942133</v>
      </c>
      <c r="I467" s="123">
        <v>3.6363211211090403</v>
      </c>
      <c r="J467" s="123">
        <v>3.6945330742541045</v>
      </c>
      <c r="K467" s="123">
        <v>3.7329315545863975</v>
      </c>
      <c r="L467" s="123">
        <v>3.7473850461829747</v>
      </c>
      <c r="M467" s="123">
        <v>3.7234979082518214</v>
      </c>
      <c r="N467" s="123">
        <v>3.6898547430386888</v>
      </c>
      <c r="O467" s="123">
        <v>3.6654919378864674</v>
      </c>
      <c r="P467" s="123">
        <v>3.314440793257114</v>
      </c>
      <c r="Q467" s="123">
        <v>3.2738175513761245</v>
      </c>
      <c r="R467" s="123">
        <v>3.3169413191805766</v>
      </c>
      <c r="S467" s="123">
        <v>3.3907596961735167</v>
      </c>
      <c r="T467" s="123">
        <v>3.1602147024347906</v>
      </c>
      <c r="U467" s="123">
        <v>3.1751054704379125</v>
      </c>
      <c r="V467" s="123">
        <v>3.1903623987311254</v>
      </c>
      <c r="W467" s="123">
        <v>3.5747074189447874</v>
      </c>
      <c r="DA467" s="130" t="s">
        <v>4824</v>
      </c>
    </row>
    <row r="468" spans="1:105" ht="12" customHeight="1" x14ac:dyDescent="0.25">
      <c r="A468" s="97" t="s">
        <v>134</v>
      </c>
      <c r="B468" s="99"/>
      <c r="C468" s="99">
        <v>3.4227884889793527</v>
      </c>
      <c r="D468" s="99">
        <v>3.3637096186539357</v>
      </c>
      <c r="E468" s="99">
        <v>3.8249285554783428</v>
      </c>
      <c r="F468" s="99">
        <v>3.8720578052521102</v>
      </c>
      <c r="G468" s="99">
        <v>3.8369409505259426</v>
      </c>
      <c r="H468" s="99">
        <v>3.8224219257451302</v>
      </c>
      <c r="I468" s="99">
        <v>3.8123721266315371</v>
      </c>
      <c r="J468" s="99">
        <v>3.8207727641068359</v>
      </c>
      <c r="K468" s="99">
        <v>3.9395179238257136</v>
      </c>
      <c r="L468" s="99">
        <v>3.9216749316668662</v>
      </c>
      <c r="M468" s="99">
        <v>3.9166398991146556</v>
      </c>
      <c r="N468" s="99">
        <v>3.8664763906793183</v>
      </c>
      <c r="O468" s="99">
        <v>3.8742568528708228</v>
      </c>
      <c r="P468" s="99">
        <v>3.6617836673512847</v>
      </c>
      <c r="Q468" s="99">
        <v>3.5086522461567839</v>
      </c>
      <c r="R468" s="99">
        <v>3.5380324284963733</v>
      </c>
      <c r="S468" s="99">
        <v>3.6020301896417926</v>
      </c>
      <c r="T468" s="99">
        <v>3.352951654351199</v>
      </c>
      <c r="U468" s="99">
        <v>3.3883152282749598</v>
      </c>
      <c r="V468" s="99">
        <v>3.3650787660361825</v>
      </c>
      <c r="W468" s="99">
        <v>3.8079960113932718</v>
      </c>
      <c r="DA468" s="63" t="s">
        <v>4825</v>
      </c>
    </row>
    <row r="469" spans="1:105" ht="12" customHeight="1" x14ac:dyDescent="0.25">
      <c r="A469" s="97" t="s">
        <v>133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1.9481604443026108</v>
      </c>
      <c r="L469" s="99">
        <v>2.0242892165990383</v>
      </c>
      <c r="M469" s="99">
        <v>1.9502891209403446</v>
      </c>
      <c r="N469" s="99">
        <v>1.8602704226703348</v>
      </c>
      <c r="O469" s="99">
        <v>1.9175948495490949</v>
      </c>
      <c r="P469" s="99">
        <v>1.7827828832498673</v>
      </c>
      <c r="Q469" s="99">
        <v>1.7308307901027815</v>
      </c>
      <c r="R469" s="99">
        <v>1.7265236475236323</v>
      </c>
      <c r="S469" s="99">
        <v>1.7277166708272498</v>
      </c>
      <c r="T469" s="99">
        <v>1.8753989393049946</v>
      </c>
      <c r="U469" s="99">
        <v>1.7175343845809259</v>
      </c>
      <c r="V469" s="99">
        <v>1.6761008709286438</v>
      </c>
      <c r="W469" s="99">
        <v>1.859323414176224</v>
      </c>
      <c r="DA469" s="63" t="s">
        <v>4826</v>
      </c>
    </row>
    <row r="470" spans="1:105" ht="12" customHeight="1" x14ac:dyDescent="0.25">
      <c r="A470" s="100" t="s">
        <v>217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1.9481604443026108</v>
      </c>
      <c r="L470" s="102">
        <v>2.0242892165990383</v>
      </c>
      <c r="M470" s="102">
        <v>1.9502891209403446</v>
      </c>
      <c r="N470" s="102">
        <v>1.8602704226703348</v>
      </c>
      <c r="O470" s="102">
        <v>1.9175948495490949</v>
      </c>
      <c r="P470" s="102">
        <v>1.7827828832498673</v>
      </c>
      <c r="Q470" s="102">
        <v>1.7308307901027815</v>
      </c>
      <c r="R470" s="102">
        <v>1.7265236475236323</v>
      </c>
      <c r="S470" s="102">
        <v>1.7277166708272498</v>
      </c>
      <c r="T470" s="102">
        <v>1.8753989393049946</v>
      </c>
      <c r="U470" s="102">
        <v>1.7175343845809259</v>
      </c>
      <c r="V470" s="102">
        <v>1.6761008709286438</v>
      </c>
      <c r="W470" s="102">
        <v>1.859323414176224</v>
      </c>
      <c r="DA470" s="131" t="s">
        <v>4827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4828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4829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4830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4831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4832</v>
      </c>
    </row>
    <row r="476" spans="1:105" ht="12" customHeight="1" x14ac:dyDescent="0.25">
      <c r="A476" s="121" t="s">
        <v>54</v>
      </c>
      <c r="B476" s="123"/>
      <c r="C476" s="123">
        <v>1.3716275944752627</v>
      </c>
      <c r="D476" s="123">
        <v>1.4556754982033875</v>
      </c>
      <c r="E476" s="123">
        <v>2.2861405041576286</v>
      </c>
      <c r="F476" s="123">
        <v>2.2744272398379004</v>
      </c>
      <c r="G476" s="123">
        <v>2.1487146765853482</v>
      </c>
      <c r="H476" s="123">
        <v>2.09897831270573</v>
      </c>
      <c r="I476" s="123">
        <v>2.1935991541857631</v>
      </c>
      <c r="J476" s="123">
        <v>2.3020239685597277</v>
      </c>
      <c r="K476" s="123">
        <v>2.3556996443994098</v>
      </c>
      <c r="L476" s="123">
        <v>2.4760401945817216</v>
      </c>
      <c r="M476" s="123">
        <v>2.3305936046560163</v>
      </c>
      <c r="N476" s="123">
        <v>2.3421947379038812</v>
      </c>
      <c r="O476" s="123">
        <v>2.3369876214221565</v>
      </c>
      <c r="P476" s="123">
        <v>2.1150965160295017</v>
      </c>
      <c r="Q476" s="123">
        <v>2.1431288957068575</v>
      </c>
      <c r="R476" s="123">
        <v>2.2511237339468395</v>
      </c>
      <c r="S476" s="123">
        <v>2.3277928047972822</v>
      </c>
      <c r="T476" s="123">
        <v>2.0770569715216869</v>
      </c>
      <c r="U476" s="123">
        <v>2.279813145890055</v>
      </c>
      <c r="V476" s="123">
        <v>2.2522001504883828</v>
      </c>
      <c r="W476" s="123">
        <v>2.1676254763893357</v>
      </c>
      <c r="DA476" s="130" t="s">
        <v>4833</v>
      </c>
    </row>
    <row r="477" spans="1:105" ht="12" customHeight="1" x14ac:dyDescent="0.25">
      <c r="A477" s="97" t="s">
        <v>175</v>
      </c>
      <c r="B477" s="99"/>
      <c r="C477" s="99">
        <v>1.6148196469699867</v>
      </c>
      <c r="D477" s="99">
        <v>1.6534714069209049</v>
      </c>
      <c r="E477" s="99">
        <v>2.5485351946972603</v>
      </c>
      <c r="F477" s="99">
        <v>2.4841010558690195</v>
      </c>
      <c r="G477" s="99">
        <v>2.3497784035711389</v>
      </c>
      <c r="H477" s="99">
        <v>2.4260470365864233</v>
      </c>
      <c r="I477" s="99">
        <v>2.4342977675963917</v>
      </c>
      <c r="J477" s="99">
        <v>2.4843150777523282</v>
      </c>
      <c r="K477" s="99">
        <v>2.5618222752214845</v>
      </c>
      <c r="L477" s="99">
        <v>2.6567622705088612</v>
      </c>
      <c r="M477" s="99">
        <v>2.5099322968976061</v>
      </c>
      <c r="N477" s="99">
        <v>2.5026309354598943</v>
      </c>
      <c r="O477" s="99">
        <v>2.5142919016574621</v>
      </c>
      <c r="P477" s="99">
        <v>2.3796107796303043</v>
      </c>
      <c r="Q477" s="99">
        <v>2.3428218670114695</v>
      </c>
      <c r="R477" s="99">
        <v>2.4504668828547063</v>
      </c>
      <c r="S477" s="99">
        <v>2.5379892523277174</v>
      </c>
      <c r="T477" s="99">
        <v>2.2463054814658725</v>
      </c>
      <c r="U477" s="99">
        <v>2.4704392027124253</v>
      </c>
      <c r="V477" s="99">
        <v>2.3877701460914178</v>
      </c>
      <c r="W477" s="99">
        <v>2.599634961065493</v>
      </c>
      <c r="DA477" s="63" t="s">
        <v>4834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4835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4">
    <tabColor theme="9" tint="0.59999389629810485"/>
    <pageSetUpPr fitToPage="1"/>
  </sheetPr>
  <dimension ref="A1:DA59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1502204</v>
      </c>
      <c r="C5" s="120">
        <v>1525624</v>
      </c>
      <c r="D5" s="120">
        <v>1575851</v>
      </c>
      <c r="E5" s="120">
        <v>1610109</v>
      </c>
      <c r="F5" s="120">
        <v>1624927</v>
      </c>
      <c r="G5" s="120">
        <v>1612643</v>
      </c>
      <c r="H5" s="120">
        <v>1618719</v>
      </c>
      <c r="I5" s="120">
        <v>1647644</v>
      </c>
      <c r="J5" s="120">
        <v>1670929</v>
      </c>
      <c r="K5" s="120">
        <v>1709858</v>
      </c>
      <c r="L5" s="120">
        <v>1767954</v>
      </c>
      <c r="M5" s="120">
        <v>1881585</v>
      </c>
      <c r="N5" s="120">
        <v>1945414</v>
      </c>
      <c r="O5" s="120">
        <v>1997045</v>
      </c>
      <c r="P5" s="120">
        <v>2007333</v>
      </c>
      <c r="Q5" s="120">
        <v>2025491</v>
      </c>
      <c r="R5" s="120">
        <v>2205626</v>
      </c>
      <c r="S5" s="120">
        <v>2574903</v>
      </c>
      <c r="T5" s="120">
        <v>3290361</v>
      </c>
      <c r="U5" s="120">
        <v>3492563</v>
      </c>
      <c r="V5" s="120">
        <v>3516971</v>
      </c>
      <c r="W5" s="120">
        <v>3449321</v>
      </c>
      <c r="DA5" s="129" t="s">
        <v>339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209</v>
      </c>
      <c r="B7" s="52">
        <v>1502204</v>
      </c>
      <c r="C7" s="52">
        <v>1525624</v>
      </c>
      <c r="D7" s="52">
        <v>1575851</v>
      </c>
      <c r="E7" s="52">
        <v>1610109</v>
      </c>
      <c r="F7" s="52">
        <v>1624927</v>
      </c>
      <c r="G7" s="52">
        <v>1612643</v>
      </c>
      <c r="H7" s="52">
        <v>1618719</v>
      </c>
      <c r="I7" s="52">
        <v>1647644</v>
      </c>
      <c r="J7" s="52">
        <v>1670929</v>
      </c>
      <c r="K7" s="52">
        <v>1709858</v>
      </c>
      <c r="L7" s="52">
        <v>1767954</v>
      </c>
      <c r="M7" s="52">
        <v>1881585</v>
      </c>
      <c r="N7" s="52">
        <v>1945414</v>
      </c>
      <c r="O7" s="52">
        <v>1997045</v>
      </c>
      <c r="P7" s="52">
        <v>2007333</v>
      </c>
      <c r="Q7" s="52">
        <v>2025491</v>
      </c>
      <c r="R7" s="52">
        <v>2205626</v>
      </c>
      <c r="S7" s="52">
        <v>2574903</v>
      </c>
      <c r="T7" s="52">
        <v>3290361</v>
      </c>
      <c r="U7" s="52">
        <v>3492563</v>
      </c>
      <c r="V7" s="52">
        <v>3516971</v>
      </c>
      <c r="W7" s="52">
        <v>3449321</v>
      </c>
      <c r="DA7" s="63" t="s">
        <v>1092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1011</v>
      </c>
      <c r="C9" s="52">
        <v>1032</v>
      </c>
      <c r="D9" s="52">
        <v>1077</v>
      </c>
      <c r="E9" s="52">
        <v>1242</v>
      </c>
      <c r="F9" s="52">
        <v>1544</v>
      </c>
      <c r="G9" s="52">
        <v>1663</v>
      </c>
      <c r="H9" s="52">
        <v>1818</v>
      </c>
      <c r="I9" s="52">
        <v>2780</v>
      </c>
      <c r="J9" s="52">
        <v>4084</v>
      </c>
      <c r="K9" s="52">
        <v>5492</v>
      </c>
      <c r="L9" s="52">
        <v>6245</v>
      </c>
      <c r="M9" s="52">
        <v>8526</v>
      </c>
      <c r="N9" s="52">
        <v>10706</v>
      </c>
      <c r="O9" s="52">
        <v>14036</v>
      </c>
      <c r="P9" s="52">
        <v>20029</v>
      </c>
      <c r="Q9" s="52">
        <v>27926</v>
      </c>
      <c r="R9" s="52">
        <v>44593</v>
      </c>
      <c r="S9" s="52">
        <v>63493</v>
      </c>
      <c r="T9" s="52">
        <v>98794</v>
      </c>
      <c r="U9" s="52">
        <v>128440</v>
      </c>
      <c r="V9" s="52">
        <v>153762</v>
      </c>
      <c r="W9" s="52">
        <v>156334</v>
      </c>
      <c r="DA9" s="63" t="s">
        <v>1093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132</v>
      </c>
      <c r="B11" s="52">
        <v>1308195</v>
      </c>
      <c r="C11" s="52">
        <v>1334265</v>
      </c>
      <c r="D11" s="52">
        <v>1335172</v>
      </c>
      <c r="E11" s="52">
        <v>1306691</v>
      </c>
      <c r="F11" s="52">
        <v>1296720</v>
      </c>
      <c r="G11" s="52">
        <v>1290591</v>
      </c>
      <c r="H11" s="52">
        <v>1304852</v>
      </c>
      <c r="I11" s="52">
        <v>1339596</v>
      </c>
      <c r="J11" s="52">
        <v>1361070</v>
      </c>
      <c r="K11" s="52">
        <v>1392213</v>
      </c>
      <c r="L11" s="52">
        <v>1440048</v>
      </c>
      <c r="M11" s="52">
        <v>1539460</v>
      </c>
      <c r="N11" s="52">
        <v>1597235</v>
      </c>
      <c r="O11" s="52">
        <v>1633648</v>
      </c>
      <c r="P11" s="52">
        <v>1634996</v>
      </c>
      <c r="Q11" s="52">
        <v>1641479</v>
      </c>
      <c r="R11" s="52">
        <v>1803142</v>
      </c>
      <c r="S11" s="52">
        <v>2131105</v>
      </c>
      <c r="T11" s="52">
        <v>2743041</v>
      </c>
      <c r="U11" s="52">
        <v>2946504</v>
      </c>
      <c r="V11" s="52">
        <v>2966693</v>
      </c>
      <c r="W11" s="52">
        <v>2896207</v>
      </c>
      <c r="DA11" s="63" t="s">
        <v>1094</v>
      </c>
    </row>
    <row r="12" spans="1:105" ht="12" customHeight="1" x14ac:dyDescent="0.25">
      <c r="A12" s="97" t="s">
        <v>131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1760</v>
      </c>
      <c r="L12" s="52">
        <v>1950</v>
      </c>
      <c r="M12" s="52">
        <v>2701</v>
      </c>
      <c r="N12" s="52">
        <v>3143</v>
      </c>
      <c r="O12" s="52">
        <v>5586</v>
      </c>
      <c r="P12" s="52">
        <v>8140</v>
      </c>
      <c r="Q12" s="52">
        <v>10747</v>
      </c>
      <c r="R12" s="52">
        <v>12377</v>
      </c>
      <c r="S12" s="52">
        <v>12691</v>
      </c>
      <c r="T12" s="52">
        <v>35560</v>
      </c>
      <c r="U12" s="52">
        <v>36638</v>
      </c>
      <c r="V12" s="52">
        <v>38395</v>
      </c>
      <c r="W12" s="52">
        <v>41230</v>
      </c>
      <c r="DA12" s="63" t="s">
        <v>1095</v>
      </c>
    </row>
    <row r="13" spans="1:105" ht="12" customHeight="1" x14ac:dyDescent="0.25">
      <c r="A13" s="97" t="s">
        <v>124</v>
      </c>
      <c r="B13" s="52">
        <v>103464</v>
      </c>
      <c r="C13" s="52">
        <v>96690</v>
      </c>
      <c r="D13" s="52">
        <v>92155</v>
      </c>
      <c r="E13" s="52">
        <v>82088</v>
      </c>
      <c r="F13" s="52">
        <v>73086</v>
      </c>
      <c r="G13" s="52">
        <v>62758</v>
      </c>
      <c r="H13" s="52">
        <v>60436</v>
      </c>
      <c r="I13" s="52">
        <v>57922</v>
      </c>
      <c r="J13" s="52">
        <v>55573</v>
      </c>
      <c r="K13" s="52">
        <v>52488</v>
      </c>
      <c r="L13" s="52">
        <v>48889</v>
      </c>
      <c r="M13" s="52">
        <v>46479</v>
      </c>
      <c r="N13" s="52">
        <v>43881</v>
      </c>
      <c r="O13" s="52">
        <v>41245</v>
      </c>
      <c r="P13" s="52">
        <v>38188</v>
      </c>
      <c r="Q13" s="52">
        <v>37846</v>
      </c>
      <c r="R13" s="52">
        <v>40442</v>
      </c>
      <c r="S13" s="52">
        <v>47013</v>
      </c>
      <c r="T13" s="52">
        <v>56702</v>
      </c>
      <c r="U13" s="52">
        <v>56372</v>
      </c>
      <c r="V13" s="52">
        <v>56307</v>
      </c>
      <c r="W13" s="52">
        <v>58250</v>
      </c>
      <c r="DA13" s="63" t="s">
        <v>1096</v>
      </c>
    </row>
    <row r="14" spans="1:105" ht="12" customHeight="1" x14ac:dyDescent="0.25">
      <c r="A14" s="97" t="s">
        <v>123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60</v>
      </c>
      <c r="L14" s="52">
        <v>65</v>
      </c>
      <c r="M14" s="52">
        <v>72</v>
      </c>
      <c r="N14" s="52">
        <v>80</v>
      </c>
      <c r="O14" s="52">
        <v>128</v>
      </c>
      <c r="P14" s="52">
        <v>181</v>
      </c>
      <c r="Q14" s="52">
        <v>231</v>
      </c>
      <c r="R14" s="52">
        <v>306</v>
      </c>
      <c r="S14" s="52">
        <v>375</v>
      </c>
      <c r="T14" s="52">
        <v>670</v>
      </c>
      <c r="U14" s="52">
        <v>750</v>
      </c>
      <c r="V14" s="52">
        <v>812</v>
      </c>
      <c r="W14" s="52">
        <v>828</v>
      </c>
      <c r="DA14" s="63" t="s">
        <v>1097</v>
      </c>
    </row>
    <row r="15" spans="1:105" ht="12" customHeight="1" x14ac:dyDescent="0.25">
      <c r="A15" s="97" t="s">
        <v>122</v>
      </c>
      <c r="B15" s="52">
        <v>90545</v>
      </c>
      <c r="C15" s="52">
        <v>94669</v>
      </c>
      <c r="D15" s="52">
        <v>148524</v>
      </c>
      <c r="E15" s="52">
        <v>221330</v>
      </c>
      <c r="F15" s="52">
        <v>255121</v>
      </c>
      <c r="G15" s="52">
        <v>259294</v>
      </c>
      <c r="H15" s="52">
        <v>253431</v>
      </c>
      <c r="I15" s="52">
        <v>250126</v>
      </c>
      <c r="J15" s="52">
        <v>254286</v>
      </c>
      <c r="K15" s="52">
        <v>232483</v>
      </c>
      <c r="L15" s="52">
        <v>237771</v>
      </c>
      <c r="M15" s="52">
        <v>246148</v>
      </c>
      <c r="N15" s="52">
        <v>248569</v>
      </c>
      <c r="O15" s="52">
        <v>227372</v>
      </c>
      <c r="P15" s="52">
        <v>203442</v>
      </c>
      <c r="Q15" s="52">
        <v>178274</v>
      </c>
      <c r="R15" s="52">
        <v>161914</v>
      </c>
      <c r="S15" s="52">
        <v>179520</v>
      </c>
      <c r="T15" s="52">
        <v>136175</v>
      </c>
      <c r="U15" s="52">
        <v>113379</v>
      </c>
      <c r="V15" s="52">
        <v>94733</v>
      </c>
      <c r="W15" s="52">
        <v>88727</v>
      </c>
      <c r="DA15" s="63" t="s">
        <v>1098</v>
      </c>
    </row>
    <row r="16" spans="1:105" ht="12" customHeight="1" x14ac:dyDescent="0.25">
      <c r="A16" s="97" t="s">
        <v>121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30854</v>
      </c>
      <c r="L16" s="52">
        <v>39231</v>
      </c>
      <c r="M16" s="52">
        <v>46725</v>
      </c>
      <c r="N16" s="52">
        <v>52506</v>
      </c>
      <c r="O16" s="52">
        <v>89066</v>
      </c>
      <c r="P16" s="52">
        <v>122386</v>
      </c>
      <c r="Q16" s="52">
        <v>156914</v>
      </c>
      <c r="R16" s="52">
        <v>187445</v>
      </c>
      <c r="S16" s="52">
        <v>204199</v>
      </c>
      <c r="T16" s="52">
        <v>318213</v>
      </c>
      <c r="U16" s="52">
        <v>338920</v>
      </c>
      <c r="V16" s="52">
        <v>360031</v>
      </c>
      <c r="W16" s="52">
        <v>364079</v>
      </c>
      <c r="DA16" s="63" t="s">
        <v>1099</v>
      </c>
    </row>
    <row r="17" spans="1:105" ht="12" customHeight="1" x14ac:dyDescent="0.25">
      <c r="A17" s="125" t="s">
        <v>54</v>
      </c>
      <c r="B17" s="126"/>
      <c r="C17" s="126"/>
      <c r="D17" s="126"/>
      <c r="E17" s="126"/>
      <c r="F17" s="126"/>
      <c r="G17" s="126"/>
      <c r="H17" s="126"/>
      <c r="I17" s="126"/>
      <c r="J17" s="126"/>
      <c r="K17" s="126"/>
      <c r="L17" s="126"/>
      <c r="M17" s="126"/>
      <c r="N17" s="126"/>
      <c r="O17" s="126"/>
      <c r="P17" s="126"/>
      <c r="Q17" s="126"/>
      <c r="R17" s="126"/>
      <c r="S17" s="126"/>
      <c r="T17" s="126"/>
      <c r="U17" s="126"/>
      <c r="V17" s="126"/>
      <c r="W17" s="126"/>
      <c r="DA17" s="134"/>
    </row>
    <row r="18" spans="1:105" ht="12" customHeight="1" x14ac:dyDescent="0.25">
      <c r="A18" s="97" t="s">
        <v>207</v>
      </c>
      <c r="B18" s="52">
        <v>599464</v>
      </c>
      <c r="C18" s="52">
        <v>614543</v>
      </c>
      <c r="D18" s="52">
        <v>609714</v>
      </c>
      <c r="E18" s="52">
        <v>585066</v>
      </c>
      <c r="F18" s="52">
        <v>577718</v>
      </c>
      <c r="G18" s="52">
        <v>572768</v>
      </c>
      <c r="H18" s="52">
        <v>568700</v>
      </c>
      <c r="I18" s="52">
        <v>569886</v>
      </c>
      <c r="J18" s="52">
        <v>560380</v>
      </c>
      <c r="K18" s="52">
        <v>558297</v>
      </c>
      <c r="L18" s="52">
        <v>560256</v>
      </c>
      <c r="M18" s="52">
        <v>592805</v>
      </c>
      <c r="N18" s="52">
        <v>612830</v>
      </c>
      <c r="O18" s="52">
        <v>636963</v>
      </c>
      <c r="P18" s="52">
        <v>652047</v>
      </c>
      <c r="Q18" s="52">
        <v>662287</v>
      </c>
      <c r="R18" s="52">
        <v>725893</v>
      </c>
      <c r="S18" s="52">
        <v>844958</v>
      </c>
      <c r="T18" s="52">
        <v>1088593</v>
      </c>
      <c r="U18" s="52">
        <v>1165463</v>
      </c>
      <c r="V18" s="52">
        <v>1168326</v>
      </c>
      <c r="W18" s="52">
        <v>1166675</v>
      </c>
      <c r="DA18" s="63" t="s">
        <v>1100</v>
      </c>
    </row>
    <row r="19" spans="1:105" ht="12" customHeight="1" x14ac:dyDescent="0.25">
      <c r="A19" s="97" t="s">
        <v>50</v>
      </c>
      <c r="B19" s="52">
        <v>764479</v>
      </c>
      <c r="C19" s="52">
        <v>759941</v>
      </c>
      <c r="D19" s="52">
        <v>763449</v>
      </c>
      <c r="E19" s="52">
        <v>719328</v>
      </c>
      <c r="F19" s="52">
        <v>693199</v>
      </c>
      <c r="G19" s="52">
        <v>678228</v>
      </c>
      <c r="H19" s="52">
        <v>682851</v>
      </c>
      <c r="I19" s="52">
        <v>713899</v>
      </c>
      <c r="J19" s="52">
        <v>727223</v>
      </c>
      <c r="K19" s="52">
        <v>739811</v>
      </c>
      <c r="L19" s="52">
        <v>743103</v>
      </c>
      <c r="M19" s="52">
        <v>772098</v>
      </c>
      <c r="N19" s="52">
        <v>798309</v>
      </c>
      <c r="O19" s="52">
        <v>815613</v>
      </c>
      <c r="P19" s="52">
        <v>821405</v>
      </c>
      <c r="Q19" s="52">
        <v>836355</v>
      </c>
      <c r="R19" s="52">
        <v>915239</v>
      </c>
      <c r="S19" s="52">
        <v>1092093</v>
      </c>
      <c r="T19" s="52">
        <v>1438793</v>
      </c>
      <c r="U19" s="52">
        <v>1539351</v>
      </c>
      <c r="V19" s="52">
        <v>1555524</v>
      </c>
      <c r="W19" s="52">
        <v>1543215</v>
      </c>
      <c r="DA19" s="63" t="s">
        <v>1101</v>
      </c>
    </row>
    <row r="20" spans="1:105" ht="12" customHeight="1" x14ac:dyDescent="0.25">
      <c r="A20" s="109" t="s">
        <v>120</v>
      </c>
      <c r="B20" s="36">
        <v>138261</v>
      </c>
      <c r="C20" s="36">
        <v>151140</v>
      </c>
      <c r="D20" s="36">
        <v>202688</v>
      </c>
      <c r="E20" s="36">
        <v>305715</v>
      </c>
      <c r="F20" s="36">
        <v>354010</v>
      </c>
      <c r="G20" s="36">
        <v>361647</v>
      </c>
      <c r="H20" s="36">
        <v>367168</v>
      </c>
      <c r="I20" s="36">
        <v>363859</v>
      </c>
      <c r="J20" s="36">
        <v>383326</v>
      </c>
      <c r="K20" s="36">
        <v>411750</v>
      </c>
      <c r="L20" s="36">
        <v>464595</v>
      </c>
      <c r="M20" s="36">
        <v>516682</v>
      </c>
      <c r="N20" s="36">
        <v>534275</v>
      </c>
      <c r="O20" s="36">
        <v>544469</v>
      </c>
      <c r="P20" s="36">
        <v>533881</v>
      </c>
      <c r="Q20" s="36">
        <v>526849</v>
      </c>
      <c r="R20" s="36">
        <v>564494</v>
      </c>
      <c r="S20" s="36">
        <v>637852</v>
      </c>
      <c r="T20" s="36">
        <v>762975</v>
      </c>
      <c r="U20" s="36">
        <v>787749</v>
      </c>
      <c r="V20" s="36">
        <v>793121</v>
      </c>
      <c r="W20" s="36">
        <v>739431</v>
      </c>
      <c r="DA20" s="60" t="s">
        <v>1102</v>
      </c>
    </row>
    <row r="22" spans="1:105" ht="12" customHeight="1" x14ac:dyDescent="0.25">
      <c r="A22" s="116" t="str">
        <f>RES_hh_SLD!$A$21</f>
        <v>Retired equipment</v>
      </c>
      <c r="B22" s="120"/>
      <c r="C22" s="120"/>
      <c r="D22" s="120"/>
      <c r="E22" s="120"/>
      <c r="F22" s="120"/>
      <c r="G22" s="120"/>
      <c r="H22" s="120"/>
      <c r="I22" s="120"/>
      <c r="J22" s="120"/>
      <c r="K22" s="120"/>
      <c r="L22" s="120"/>
      <c r="M22" s="120"/>
      <c r="N22" s="120"/>
      <c r="O22" s="120"/>
      <c r="P22" s="120"/>
      <c r="Q22" s="120"/>
      <c r="R22" s="120"/>
      <c r="S22" s="120"/>
      <c r="T22" s="120"/>
      <c r="U22" s="120"/>
      <c r="V22" s="120"/>
      <c r="W22" s="120"/>
      <c r="DA22" s="129" t="s">
        <v>1174</v>
      </c>
    </row>
    <row r="23" spans="1:105" ht="12" customHeight="1" x14ac:dyDescent="0.25">
      <c r="A23" s="127" t="s">
        <v>57</v>
      </c>
      <c r="B23" s="128"/>
      <c r="C23" s="128"/>
      <c r="D23" s="128"/>
      <c r="E23" s="128"/>
      <c r="F23" s="128"/>
      <c r="G23" s="128"/>
      <c r="H23" s="128"/>
      <c r="I23" s="128"/>
      <c r="J23" s="128"/>
      <c r="K23" s="128"/>
      <c r="L23" s="128"/>
      <c r="M23" s="128"/>
      <c r="N23" s="128"/>
      <c r="O23" s="128"/>
      <c r="P23" s="128"/>
      <c r="Q23" s="128"/>
      <c r="R23" s="128"/>
      <c r="S23" s="128"/>
      <c r="T23" s="128"/>
      <c r="U23" s="128"/>
      <c r="V23" s="128"/>
      <c r="W23" s="128"/>
      <c r="DA23" s="133"/>
    </row>
    <row r="24" spans="1:105" ht="12" customHeight="1" x14ac:dyDescent="0.25">
      <c r="A24" s="97" t="s">
        <v>209</v>
      </c>
      <c r="B24" s="52"/>
      <c r="C24" s="52">
        <v>117360</v>
      </c>
      <c r="D24" s="52">
        <v>117393</v>
      </c>
      <c r="E24" s="52">
        <v>117642</v>
      </c>
      <c r="F24" s="52">
        <v>118336</v>
      </c>
      <c r="G24" s="52">
        <v>119700</v>
      </c>
      <c r="H24" s="52">
        <v>121928</v>
      </c>
      <c r="I24" s="52">
        <v>125190</v>
      </c>
      <c r="J24" s="52">
        <v>129666</v>
      </c>
      <c r="K24" s="52">
        <v>135589</v>
      </c>
      <c r="L24" s="52">
        <v>143179</v>
      </c>
      <c r="M24" s="52">
        <v>152691</v>
      </c>
      <c r="N24" s="52">
        <v>164438</v>
      </c>
      <c r="O24" s="52">
        <v>155309</v>
      </c>
      <c r="P24" s="52">
        <v>78684</v>
      </c>
      <c r="Q24" s="52">
        <v>99187</v>
      </c>
      <c r="R24" s="52">
        <v>123048</v>
      </c>
      <c r="S24" s="52">
        <v>150501</v>
      </c>
      <c r="T24" s="52">
        <v>153922</v>
      </c>
      <c r="U24" s="52">
        <v>153314</v>
      </c>
      <c r="V24" s="52">
        <v>157363</v>
      </c>
      <c r="W24" s="52">
        <v>167407</v>
      </c>
      <c r="DA24" s="63" t="s">
        <v>1175</v>
      </c>
    </row>
    <row r="25" spans="1:105" ht="12" customHeight="1" x14ac:dyDescent="0.25">
      <c r="A25" s="125" t="s">
        <v>92</v>
      </c>
      <c r="B25" s="126"/>
      <c r="C25" s="126"/>
      <c r="D25" s="126"/>
      <c r="E25" s="126"/>
      <c r="F25" s="126"/>
      <c r="G25" s="126"/>
      <c r="H25" s="126"/>
      <c r="I25" s="126"/>
      <c r="J25" s="126"/>
      <c r="K25" s="126"/>
      <c r="L25" s="126"/>
      <c r="M25" s="126"/>
      <c r="N25" s="126"/>
      <c r="O25" s="126"/>
      <c r="P25" s="126"/>
      <c r="Q25" s="126"/>
      <c r="R25" s="126"/>
      <c r="S25" s="126"/>
      <c r="T25" s="126"/>
      <c r="U25" s="126"/>
      <c r="V25" s="126"/>
      <c r="W25" s="126"/>
      <c r="DA25" s="134"/>
    </row>
    <row r="26" spans="1:105" ht="12" customHeight="1" x14ac:dyDescent="0.25">
      <c r="A26" s="97" t="s">
        <v>53</v>
      </c>
      <c r="B26" s="52"/>
      <c r="C26" s="52">
        <v>158</v>
      </c>
      <c r="D26" s="52">
        <v>158</v>
      </c>
      <c r="E26" s="52">
        <v>160</v>
      </c>
      <c r="F26" s="52">
        <v>168</v>
      </c>
      <c r="G26" s="52">
        <v>185</v>
      </c>
      <c r="H26" s="52">
        <v>212</v>
      </c>
      <c r="I26" s="52">
        <v>164</v>
      </c>
      <c r="J26" s="52">
        <v>173</v>
      </c>
      <c r="K26" s="52">
        <v>276</v>
      </c>
      <c r="L26" s="52">
        <v>360</v>
      </c>
      <c r="M26" s="52">
        <v>474</v>
      </c>
      <c r="N26" s="52">
        <v>619</v>
      </c>
      <c r="O26" s="52">
        <v>860</v>
      </c>
      <c r="P26" s="52">
        <v>1068</v>
      </c>
      <c r="Q26" s="52">
        <v>1527</v>
      </c>
      <c r="R26" s="52">
        <v>1879</v>
      </c>
      <c r="S26" s="52">
        <v>2480</v>
      </c>
      <c r="T26" s="52">
        <v>3330</v>
      </c>
      <c r="U26" s="52">
        <v>5075</v>
      </c>
      <c r="V26" s="52">
        <v>7201</v>
      </c>
      <c r="W26" s="52">
        <v>10601</v>
      </c>
      <c r="DA26" s="63" t="s">
        <v>1176</v>
      </c>
    </row>
    <row r="27" spans="1:105" ht="12" customHeight="1" x14ac:dyDescent="0.25">
      <c r="A27" s="125" t="s">
        <v>55</v>
      </c>
      <c r="B27" s="126"/>
      <c r="C27" s="126"/>
      <c r="D27" s="126"/>
      <c r="E27" s="126"/>
      <c r="F27" s="126"/>
      <c r="G27" s="126"/>
      <c r="H27" s="126"/>
      <c r="I27" s="126"/>
      <c r="J27" s="126"/>
      <c r="K27" s="126"/>
      <c r="L27" s="126"/>
      <c r="M27" s="126"/>
      <c r="N27" s="126"/>
      <c r="O27" s="126"/>
      <c r="P27" s="126"/>
      <c r="Q27" s="126"/>
      <c r="R27" s="126"/>
      <c r="S27" s="126"/>
      <c r="T27" s="126"/>
      <c r="U27" s="126"/>
      <c r="V27" s="126"/>
      <c r="W27" s="126"/>
      <c r="DA27" s="134"/>
    </row>
    <row r="28" spans="1:105" ht="12" customHeight="1" x14ac:dyDescent="0.25">
      <c r="A28" s="97" t="s">
        <v>132</v>
      </c>
      <c r="B28" s="52"/>
      <c r="C28" s="52">
        <v>102203</v>
      </c>
      <c r="D28" s="52">
        <v>102234</v>
      </c>
      <c r="E28" s="52">
        <v>102448</v>
      </c>
      <c r="F28" s="52">
        <v>102991</v>
      </c>
      <c r="G28" s="52">
        <v>103989</v>
      </c>
      <c r="H28" s="52">
        <v>105569</v>
      </c>
      <c r="I28" s="52">
        <v>110113</v>
      </c>
      <c r="J28" s="52">
        <v>124997</v>
      </c>
      <c r="K28" s="52">
        <v>128733</v>
      </c>
      <c r="L28" s="52">
        <v>135009</v>
      </c>
      <c r="M28" s="52">
        <v>145401</v>
      </c>
      <c r="N28" s="52">
        <v>158765</v>
      </c>
      <c r="O28" s="52">
        <v>150006</v>
      </c>
      <c r="P28" s="52">
        <v>72474</v>
      </c>
      <c r="Q28" s="52">
        <v>91941</v>
      </c>
      <c r="R28" s="52">
        <v>114137</v>
      </c>
      <c r="S28" s="52">
        <v>140086</v>
      </c>
      <c r="T28" s="52">
        <v>143363</v>
      </c>
      <c r="U28" s="52">
        <v>144209</v>
      </c>
      <c r="V28" s="52">
        <v>148786</v>
      </c>
      <c r="W28" s="52">
        <v>157597</v>
      </c>
      <c r="DA28" s="63" t="s">
        <v>1177</v>
      </c>
    </row>
    <row r="29" spans="1:105" ht="12" customHeight="1" x14ac:dyDescent="0.25">
      <c r="A29" s="97" t="s">
        <v>131</v>
      </c>
      <c r="B29" s="52"/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1</v>
      </c>
      <c r="M29" s="52">
        <v>10</v>
      </c>
      <c r="N29" s="52">
        <v>26</v>
      </c>
      <c r="O29" s="52">
        <v>55</v>
      </c>
      <c r="P29" s="52">
        <v>79</v>
      </c>
      <c r="Q29" s="52">
        <v>125</v>
      </c>
      <c r="R29" s="52">
        <v>184</v>
      </c>
      <c r="S29" s="52">
        <v>289</v>
      </c>
      <c r="T29" s="52">
        <v>410</v>
      </c>
      <c r="U29" s="52">
        <v>507</v>
      </c>
      <c r="V29" s="52">
        <v>664</v>
      </c>
      <c r="W29" s="52">
        <v>932</v>
      </c>
      <c r="DA29" s="63" t="s">
        <v>1178</v>
      </c>
    </row>
    <row r="30" spans="1:105" ht="12" customHeight="1" x14ac:dyDescent="0.25">
      <c r="A30" s="97" t="s">
        <v>124</v>
      </c>
      <c r="B30" s="52"/>
      <c r="C30" s="52">
        <v>16166</v>
      </c>
      <c r="D30" s="52">
        <v>16185</v>
      </c>
      <c r="E30" s="52">
        <v>16317</v>
      </c>
      <c r="F30" s="52">
        <v>16686</v>
      </c>
      <c r="G30" s="52">
        <v>17376</v>
      </c>
      <c r="H30" s="52">
        <v>18478</v>
      </c>
      <c r="I30" s="52">
        <v>10389</v>
      </c>
      <c r="J30" s="52">
        <v>6199</v>
      </c>
      <c r="K30" s="52">
        <v>9242</v>
      </c>
      <c r="L30" s="52">
        <v>9124</v>
      </c>
      <c r="M30" s="52">
        <v>7959</v>
      </c>
      <c r="N30" s="52">
        <v>8712</v>
      </c>
      <c r="O30" s="52">
        <v>8961</v>
      </c>
      <c r="P30" s="52">
        <v>9434</v>
      </c>
      <c r="Q30" s="52">
        <v>6052</v>
      </c>
      <c r="R30" s="52">
        <v>5225</v>
      </c>
      <c r="S30" s="52">
        <v>5898</v>
      </c>
      <c r="T30" s="52">
        <v>5817</v>
      </c>
      <c r="U30" s="52">
        <v>6115</v>
      </c>
      <c r="V30" s="52">
        <v>6654</v>
      </c>
      <c r="W30" s="52">
        <v>7181</v>
      </c>
      <c r="DA30" s="63" t="s">
        <v>1179</v>
      </c>
    </row>
    <row r="31" spans="1:105" ht="12" customHeight="1" x14ac:dyDescent="0.25">
      <c r="A31" s="97" t="s">
        <v>123</v>
      </c>
      <c r="B31" s="52"/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>
        <v>1</v>
      </c>
      <c r="N31" s="52">
        <v>2</v>
      </c>
      <c r="O31" s="52">
        <v>4</v>
      </c>
      <c r="P31" s="52">
        <v>7</v>
      </c>
      <c r="Q31" s="52">
        <v>11</v>
      </c>
      <c r="R31" s="52">
        <v>24</v>
      </c>
      <c r="S31" s="52">
        <v>30</v>
      </c>
      <c r="T31" s="52">
        <v>13</v>
      </c>
      <c r="U31" s="52">
        <v>29</v>
      </c>
      <c r="V31" s="52">
        <v>55</v>
      </c>
      <c r="W31" s="52">
        <v>74</v>
      </c>
      <c r="DA31" s="63" t="s">
        <v>1180</v>
      </c>
    </row>
    <row r="32" spans="1:105" ht="12" customHeight="1" x14ac:dyDescent="0.25">
      <c r="A32" s="97" t="s">
        <v>122</v>
      </c>
      <c r="B32" s="52"/>
      <c r="C32" s="52">
        <v>14148</v>
      </c>
      <c r="D32" s="52">
        <v>14183</v>
      </c>
      <c r="E32" s="52">
        <v>14530</v>
      </c>
      <c r="F32" s="52">
        <v>15927</v>
      </c>
      <c r="G32" s="52">
        <v>19284</v>
      </c>
      <c r="H32" s="52">
        <v>25207</v>
      </c>
      <c r="I32" s="52">
        <v>25527</v>
      </c>
      <c r="J32" s="52">
        <v>31801</v>
      </c>
      <c r="K32" s="52">
        <v>47138</v>
      </c>
      <c r="L32" s="52">
        <v>58520</v>
      </c>
      <c r="M32" s="52">
        <v>51131</v>
      </c>
      <c r="N32" s="52">
        <v>33109</v>
      </c>
      <c r="O32" s="52">
        <v>26148</v>
      </c>
      <c r="P32" s="52">
        <v>28870</v>
      </c>
      <c r="Q32" s="52">
        <v>34180</v>
      </c>
      <c r="R32" s="52">
        <v>39476</v>
      </c>
      <c r="S32" s="52">
        <v>39583</v>
      </c>
      <c r="T32" s="52">
        <v>43345</v>
      </c>
      <c r="U32" s="52">
        <v>31898</v>
      </c>
      <c r="V32" s="52">
        <v>18646</v>
      </c>
      <c r="W32" s="52">
        <v>11482</v>
      </c>
      <c r="DA32" s="63" t="s">
        <v>1181</v>
      </c>
    </row>
    <row r="33" spans="1:105" ht="12" customHeight="1" x14ac:dyDescent="0.25">
      <c r="A33" s="97" t="s">
        <v>121</v>
      </c>
      <c r="B33" s="52"/>
      <c r="C33" s="52">
        <v>0</v>
      </c>
      <c r="D33" s="52">
        <v>0</v>
      </c>
      <c r="E33" s="52">
        <v>0</v>
      </c>
      <c r="F33" s="52">
        <v>0</v>
      </c>
      <c r="G33" s="52">
        <v>0</v>
      </c>
      <c r="H33" s="52">
        <v>0</v>
      </c>
      <c r="I33" s="52">
        <v>0</v>
      </c>
      <c r="J33" s="52">
        <v>0</v>
      </c>
      <c r="K33" s="52">
        <v>0</v>
      </c>
      <c r="L33" s="52">
        <v>60</v>
      </c>
      <c r="M33" s="52">
        <v>458</v>
      </c>
      <c r="N33" s="52">
        <v>1330</v>
      </c>
      <c r="O33" s="52">
        <v>2719</v>
      </c>
      <c r="P33" s="52">
        <v>4796</v>
      </c>
      <c r="Q33" s="52">
        <v>8001</v>
      </c>
      <c r="R33" s="52">
        <v>12740</v>
      </c>
      <c r="S33" s="52">
        <v>19464</v>
      </c>
      <c r="T33" s="52">
        <v>15713</v>
      </c>
      <c r="U33" s="52">
        <v>21383</v>
      </c>
      <c r="V33" s="52">
        <v>30312</v>
      </c>
      <c r="W33" s="52">
        <v>43267</v>
      </c>
      <c r="DA33" s="63" t="s">
        <v>1182</v>
      </c>
    </row>
    <row r="34" spans="1:105" ht="12" customHeight="1" x14ac:dyDescent="0.25">
      <c r="A34" s="125" t="s">
        <v>54</v>
      </c>
      <c r="B34" s="126"/>
      <c r="C34" s="126"/>
      <c r="D34" s="126"/>
      <c r="E34" s="126"/>
      <c r="F34" s="126"/>
      <c r="G34" s="126"/>
      <c r="H34" s="126"/>
      <c r="I34" s="126"/>
      <c r="J34" s="126"/>
      <c r="K34" s="126"/>
      <c r="L34" s="126"/>
      <c r="M34" s="126"/>
      <c r="N34" s="126"/>
      <c r="O34" s="126"/>
      <c r="P34" s="126"/>
      <c r="Q34" s="126"/>
      <c r="R34" s="126"/>
      <c r="S34" s="126"/>
      <c r="T34" s="126"/>
      <c r="U34" s="126"/>
      <c r="V34" s="126"/>
      <c r="W34" s="126"/>
      <c r="DA34" s="134"/>
    </row>
    <row r="35" spans="1:105" ht="12" customHeight="1" x14ac:dyDescent="0.25">
      <c r="A35" s="97" t="s">
        <v>207</v>
      </c>
      <c r="B35" s="52"/>
      <c r="C35" s="52">
        <v>93666</v>
      </c>
      <c r="D35" s="52">
        <v>93879</v>
      </c>
      <c r="E35" s="52">
        <v>95326</v>
      </c>
      <c r="F35" s="52">
        <v>99056</v>
      </c>
      <c r="G35" s="52">
        <v>105977</v>
      </c>
      <c r="H35" s="52">
        <v>117129</v>
      </c>
      <c r="I35" s="52">
        <v>77515</v>
      </c>
      <c r="J35" s="52">
        <v>83512</v>
      </c>
      <c r="K35" s="52">
        <v>92732</v>
      </c>
      <c r="L35" s="52">
        <v>88740</v>
      </c>
      <c r="M35" s="52">
        <v>91720</v>
      </c>
      <c r="N35" s="52">
        <v>103894</v>
      </c>
      <c r="O35" s="52">
        <v>103056</v>
      </c>
      <c r="P35" s="52">
        <v>65625</v>
      </c>
      <c r="Q35" s="52">
        <v>77798</v>
      </c>
      <c r="R35" s="52">
        <v>93089</v>
      </c>
      <c r="S35" s="52">
        <v>109914</v>
      </c>
      <c r="T35" s="52">
        <v>118868</v>
      </c>
      <c r="U35" s="52">
        <v>130168</v>
      </c>
      <c r="V35" s="52">
        <v>130800</v>
      </c>
      <c r="W35" s="52">
        <v>132093</v>
      </c>
      <c r="DA35" s="63" t="s">
        <v>1183</v>
      </c>
    </row>
    <row r="36" spans="1:105" ht="12" customHeight="1" x14ac:dyDescent="0.25">
      <c r="A36" s="97" t="s">
        <v>50</v>
      </c>
      <c r="B36" s="52"/>
      <c r="C36" s="52">
        <v>119450</v>
      </c>
      <c r="D36" s="52">
        <v>119674</v>
      </c>
      <c r="E36" s="52">
        <v>121262</v>
      </c>
      <c r="F36" s="52">
        <v>125547</v>
      </c>
      <c r="G36" s="52">
        <v>133573</v>
      </c>
      <c r="H36" s="52">
        <v>146496</v>
      </c>
      <c r="I36" s="52">
        <v>94062</v>
      </c>
      <c r="J36" s="52">
        <v>84633</v>
      </c>
      <c r="K36" s="52">
        <v>110291</v>
      </c>
      <c r="L36" s="52">
        <v>109750</v>
      </c>
      <c r="M36" s="52">
        <v>107270</v>
      </c>
      <c r="N36" s="52">
        <v>123854</v>
      </c>
      <c r="O36" s="52">
        <v>127408</v>
      </c>
      <c r="P36" s="52">
        <v>107196</v>
      </c>
      <c r="Q36" s="52">
        <v>118560</v>
      </c>
      <c r="R36" s="52">
        <v>117799</v>
      </c>
      <c r="S36" s="52">
        <v>130696</v>
      </c>
      <c r="T36" s="52">
        <v>133443</v>
      </c>
      <c r="U36" s="52">
        <v>143459</v>
      </c>
      <c r="V36" s="52">
        <v>153873</v>
      </c>
      <c r="W36" s="52">
        <v>166635</v>
      </c>
      <c r="DA36" s="63" t="s">
        <v>1184</v>
      </c>
    </row>
    <row r="37" spans="1:105" ht="12" customHeight="1" x14ac:dyDescent="0.25">
      <c r="A37" s="109" t="s">
        <v>120</v>
      </c>
      <c r="B37" s="36"/>
      <c r="C37" s="36">
        <v>21603</v>
      </c>
      <c r="D37" s="36">
        <v>21671</v>
      </c>
      <c r="E37" s="36">
        <v>22217</v>
      </c>
      <c r="F37" s="36">
        <v>24129</v>
      </c>
      <c r="G37" s="36">
        <v>28665</v>
      </c>
      <c r="H37" s="36">
        <v>36712</v>
      </c>
      <c r="I37" s="36">
        <v>35812</v>
      </c>
      <c r="J37" s="36">
        <v>49612</v>
      </c>
      <c r="K37" s="36">
        <v>64702</v>
      </c>
      <c r="L37" s="36">
        <v>77988</v>
      </c>
      <c r="M37" s="36">
        <v>77977</v>
      </c>
      <c r="N37" s="36">
        <v>56497</v>
      </c>
      <c r="O37" s="36">
        <v>50245</v>
      </c>
      <c r="P37" s="36">
        <v>54316</v>
      </c>
      <c r="Q37" s="36">
        <v>72628</v>
      </c>
      <c r="R37" s="36">
        <v>93049</v>
      </c>
      <c r="S37" s="36">
        <v>103735</v>
      </c>
      <c r="T37" s="36">
        <v>104808</v>
      </c>
      <c r="U37" s="36">
        <v>89809</v>
      </c>
      <c r="V37" s="36">
        <v>74267</v>
      </c>
      <c r="W37" s="36">
        <v>80952</v>
      </c>
      <c r="DA37" s="60" t="s">
        <v>1185</v>
      </c>
    </row>
    <row r="39" spans="1:105" ht="12" customHeight="1" x14ac:dyDescent="0.25">
      <c r="A39" s="116" t="str">
        <f>RES_hh_SLD!$A$37</f>
        <v>New equipment installations</v>
      </c>
      <c r="B39" s="120"/>
      <c r="C39" s="120"/>
      <c r="D39" s="120"/>
      <c r="E39" s="120"/>
      <c r="F39" s="120"/>
      <c r="G39" s="120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DA39" s="129" t="s">
        <v>1261</v>
      </c>
    </row>
    <row r="40" spans="1:105" ht="12" customHeight="1" x14ac:dyDescent="0.25">
      <c r="A40" s="127" t="s">
        <v>57</v>
      </c>
      <c r="B40" s="128"/>
      <c r="C40" s="128"/>
      <c r="D40" s="128"/>
      <c r="E40" s="128"/>
      <c r="F40" s="128"/>
      <c r="G40" s="128"/>
      <c r="H40" s="128"/>
      <c r="I40" s="128"/>
      <c r="J40" s="128"/>
      <c r="K40" s="128"/>
      <c r="L40" s="128"/>
      <c r="M40" s="128"/>
      <c r="N40" s="128"/>
      <c r="O40" s="128"/>
      <c r="P40" s="128"/>
      <c r="Q40" s="128"/>
      <c r="R40" s="128"/>
      <c r="S40" s="128"/>
      <c r="T40" s="128"/>
      <c r="U40" s="128"/>
      <c r="V40" s="128"/>
      <c r="W40" s="128"/>
      <c r="DA40" s="133"/>
    </row>
    <row r="41" spans="1:105" ht="12" customHeight="1" x14ac:dyDescent="0.25">
      <c r="A41" s="97" t="s">
        <v>209</v>
      </c>
      <c r="B41" s="52"/>
      <c r="C41" s="52">
        <v>140780</v>
      </c>
      <c r="D41" s="52">
        <v>167620</v>
      </c>
      <c r="E41" s="52">
        <v>151900</v>
      </c>
      <c r="F41" s="52">
        <v>133154</v>
      </c>
      <c r="G41" s="52">
        <v>107416</v>
      </c>
      <c r="H41" s="52">
        <v>128004</v>
      </c>
      <c r="I41" s="52">
        <v>154115</v>
      </c>
      <c r="J41" s="52">
        <v>152951</v>
      </c>
      <c r="K41" s="52">
        <v>174518</v>
      </c>
      <c r="L41" s="52">
        <v>201275</v>
      </c>
      <c r="M41" s="52">
        <v>266322</v>
      </c>
      <c r="N41" s="52">
        <v>228267</v>
      </c>
      <c r="O41" s="52">
        <v>206940</v>
      </c>
      <c r="P41" s="52">
        <v>88972</v>
      </c>
      <c r="Q41" s="52">
        <v>117345</v>
      </c>
      <c r="R41" s="52">
        <v>303183</v>
      </c>
      <c r="S41" s="52">
        <v>519778</v>
      </c>
      <c r="T41" s="52">
        <v>869380</v>
      </c>
      <c r="U41" s="52">
        <v>355516</v>
      </c>
      <c r="V41" s="52">
        <v>181771</v>
      </c>
      <c r="W41" s="52">
        <v>99757</v>
      </c>
      <c r="DA41" s="63" t="s">
        <v>1262</v>
      </c>
    </row>
    <row r="42" spans="1:105" ht="12" customHeight="1" x14ac:dyDescent="0.25">
      <c r="A42" s="125" t="s">
        <v>92</v>
      </c>
      <c r="B42" s="126"/>
      <c r="C42" s="126"/>
      <c r="D42" s="126"/>
      <c r="E42" s="126"/>
      <c r="F42" s="126"/>
      <c r="G42" s="126"/>
      <c r="H42" s="126"/>
      <c r="I42" s="126"/>
      <c r="J42" s="126"/>
      <c r="K42" s="126"/>
      <c r="L42" s="126"/>
      <c r="M42" s="126"/>
      <c r="N42" s="126"/>
      <c r="O42" s="126"/>
      <c r="P42" s="126"/>
      <c r="Q42" s="126"/>
      <c r="R42" s="126"/>
      <c r="S42" s="126"/>
      <c r="T42" s="126"/>
      <c r="U42" s="126"/>
      <c r="V42" s="126"/>
      <c r="W42" s="126"/>
      <c r="DA42" s="134"/>
    </row>
    <row r="43" spans="1:105" ht="12" customHeight="1" x14ac:dyDescent="0.25">
      <c r="A43" s="97" t="s">
        <v>53</v>
      </c>
      <c r="B43" s="52"/>
      <c r="C43" s="52">
        <v>179</v>
      </c>
      <c r="D43" s="52">
        <v>203</v>
      </c>
      <c r="E43" s="52">
        <v>325</v>
      </c>
      <c r="F43" s="52">
        <v>470</v>
      </c>
      <c r="G43" s="52">
        <v>304</v>
      </c>
      <c r="H43" s="52">
        <v>367</v>
      </c>
      <c r="I43" s="52">
        <v>1126</v>
      </c>
      <c r="J43" s="52">
        <v>1477</v>
      </c>
      <c r="K43" s="52">
        <v>1684</v>
      </c>
      <c r="L43" s="52">
        <v>1113</v>
      </c>
      <c r="M43" s="52">
        <v>2755</v>
      </c>
      <c r="N43" s="52">
        <v>2799</v>
      </c>
      <c r="O43" s="52">
        <v>4190</v>
      </c>
      <c r="P43" s="52">
        <v>7061</v>
      </c>
      <c r="Q43" s="52">
        <v>9424</v>
      </c>
      <c r="R43" s="52">
        <v>18546</v>
      </c>
      <c r="S43" s="52">
        <v>21380</v>
      </c>
      <c r="T43" s="52">
        <v>38631</v>
      </c>
      <c r="U43" s="52">
        <v>34721</v>
      </c>
      <c r="V43" s="52">
        <v>32523</v>
      </c>
      <c r="W43" s="52">
        <v>13173</v>
      </c>
      <c r="DA43" s="63" t="s">
        <v>1263</v>
      </c>
    </row>
    <row r="44" spans="1:105" ht="12" customHeight="1" x14ac:dyDescent="0.25">
      <c r="A44" s="125" t="s">
        <v>55</v>
      </c>
      <c r="B44" s="126"/>
      <c r="C44" s="126"/>
      <c r="D44" s="126"/>
      <c r="E44" s="126"/>
      <c r="F44" s="126"/>
      <c r="G44" s="126"/>
      <c r="H44" s="126"/>
      <c r="I44" s="126"/>
      <c r="J44" s="126"/>
      <c r="K44" s="126"/>
      <c r="L44" s="126"/>
      <c r="M44" s="126"/>
      <c r="N44" s="126"/>
      <c r="O44" s="126"/>
      <c r="P44" s="126"/>
      <c r="Q44" s="126"/>
      <c r="R44" s="126"/>
      <c r="S44" s="126"/>
      <c r="T44" s="126"/>
      <c r="U44" s="126"/>
      <c r="V44" s="126"/>
      <c r="W44" s="126"/>
      <c r="DA44" s="134"/>
    </row>
    <row r="45" spans="1:105" ht="12" customHeight="1" x14ac:dyDescent="0.25">
      <c r="A45" s="97" t="s">
        <v>132</v>
      </c>
      <c r="B45" s="52"/>
      <c r="C45" s="52">
        <v>128273</v>
      </c>
      <c r="D45" s="52">
        <v>103141</v>
      </c>
      <c r="E45" s="52">
        <v>73967</v>
      </c>
      <c r="F45" s="52">
        <v>93020</v>
      </c>
      <c r="G45" s="52">
        <v>97860</v>
      </c>
      <c r="H45" s="52">
        <v>119830</v>
      </c>
      <c r="I45" s="52">
        <v>144857</v>
      </c>
      <c r="J45" s="52">
        <v>146471</v>
      </c>
      <c r="K45" s="52">
        <v>159876</v>
      </c>
      <c r="L45" s="52">
        <v>182844</v>
      </c>
      <c r="M45" s="52">
        <v>244813</v>
      </c>
      <c r="N45" s="52">
        <v>216540</v>
      </c>
      <c r="O45" s="52">
        <v>186419</v>
      </c>
      <c r="P45" s="52">
        <v>73822</v>
      </c>
      <c r="Q45" s="52">
        <v>98424</v>
      </c>
      <c r="R45" s="52">
        <v>275800</v>
      </c>
      <c r="S45" s="52">
        <v>468049</v>
      </c>
      <c r="T45" s="52">
        <v>755299</v>
      </c>
      <c r="U45" s="52">
        <v>347672</v>
      </c>
      <c r="V45" s="52">
        <v>168975</v>
      </c>
      <c r="W45" s="52">
        <v>87111</v>
      </c>
      <c r="DA45" s="63" t="s">
        <v>1264</v>
      </c>
    </row>
    <row r="46" spans="1:105" ht="12" customHeight="1" x14ac:dyDescent="0.25">
      <c r="A46" s="97" t="s">
        <v>131</v>
      </c>
      <c r="B46" s="52"/>
      <c r="C46" s="52">
        <v>0</v>
      </c>
      <c r="D46" s="52">
        <v>0</v>
      </c>
      <c r="E46" s="52">
        <v>0</v>
      </c>
      <c r="F46" s="52">
        <v>0</v>
      </c>
      <c r="G46" s="52">
        <v>0</v>
      </c>
      <c r="H46" s="52">
        <v>0</v>
      </c>
      <c r="I46" s="52">
        <v>0</v>
      </c>
      <c r="J46" s="52">
        <v>0</v>
      </c>
      <c r="K46" s="52">
        <v>1760</v>
      </c>
      <c r="L46" s="52">
        <v>191</v>
      </c>
      <c r="M46" s="52">
        <v>761</v>
      </c>
      <c r="N46" s="52">
        <v>468</v>
      </c>
      <c r="O46" s="52">
        <v>2498</v>
      </c>
      <c r="P46" s="52">
        <v>2633</v>
      </c>
      <c r="Q46" s="52">
        <v>2732</v>
      </c>
      <c r="R46" s="52">
        <v>1814</v>
      </c>
      <c r="S46" s="52">
        <v>603</v>
      </c>
      <c r="T46" s="52">
        <v>23279</v>
      </c>
      <c r="U46" s="52">
        <v>1585</v>
      </c>
      <c r="V46" s="52">
        <v>2421</v>
      </c>
      <c r="W46" s="52">
        <v>3767</v>
      </c>
      <c r="DA46" s="63" t="s">
        <v>1265</v>
      </c>
    </row>
    <row r="47" spans="1:105" ht="12" customHeight="1" x14ac:dyDescent="0.25">
      <c r="A47" s="97" t="s">
        <v>124</v>
      </c>
      <c r="B47" s="52"/>
      <c r="C47" s="52">
        <v>9392</v>
      </c>
      <c r="D47" s="52">
        <v>11650</v>
      </c>
      <c r="E47" s="52">
        <v>6250</v>
      </c>
      <c r="F47" s="52">
        <v>7684</v>
      </c>
      <c r="G47" s="52">
        <v>7048</v>
      </c>
      <c r="H47" s="52">
        <v>16156</v>
      </c>
      <c r="I47" s="52">
        <v>7875</v>
      </c>
      <c r="J47" s="52">
        <v>3850</v>
      </c>
      <c r="K47" s="52">
        <v>6157</v>
      </c>
      <c r="L47" s="52">
        <v>5525</v>
      </c>
      <c r="M47" s="52">
        <v>5549</v>
      </c>
      <c r="N47" s="52">
        <v>6114</v>
      </c>
      <c r="O47" s="52">
        <v>6325</v>
      </c>
      <c r="P47" s="52">
        <v>6377</v>
      </c>
      <c r="Q47" s="52">
        <v>5710</v>
      </c>
      <c r="R47" s="52">
        <v>7821</v>
      </c>
      <c r="S47" s="52">
        <v>12469</v>
      </c>
      <c r="T47" s="52">
        <v>15506</v>
      </c>
      <c r="U47" s="52">
        <v>5785</v>
      </c>
      <c r="V47" s="52">
        <v>6589</v>
      </c>
      <c r="W47" s="52">
        <v>9124</v>
      </c>
      <c r="DA47" s="63" t="s">
        <v>1266</v>
      </c>
    </row>
    <row r="48" spans="1:105" ht="12" customHeight="1" x14ac:dyDescent="0.25">
      <c r="A48" s="97" t="s">
        <v>123</v>
      </c>
      <c r="B48" s="52"/>
      <c r="C48" s="52">
        <v>0</v>
      </c>
      <c r="D48" s="52">
        <v>0</v>
      </c>
      <c r="E48" s="52">
        <v>0</v>
      </c>
      <c r="F48" s="52">
        <v>0</v>
      </c>
      <c r="G48" s="52">
        <v>0</v>
      </c>
      <c r="H48" s="52">
        <v>0</v>
      </c>
      <c r="I48" s="52">
        <v>0</v>
      </c>
      <c r="J48" s="52">
        <v>0</v>
      </c>
      <c r="K48" s="52">
        <v>60</v>
      </c>
      <c r="L48" s="52">
        <v>5</v>
      </c>
      <c r="M48" s="52">
        <v>8</v>
      </c>
      <c r="N48" s="52">
        <v>10</v>
      </c>
      <c r="O48" s="52">
        <v>52</v>
      </c>
      <c r="P48" s="52">
        <v>60</v>
      </c>
      <c r="Q48" s="52">
        <v>61</v>
      </c>
      <c r="R48" s="52">
        <v>99</v>
      </c>
      <c r="S48" s="52">
        <v>99</v>
      </c>
      <c r="T48" s="52">
        <v>308</v>
      </c>
      <c r="U48" s="52">
        <v>109</v>
      </c>
      <c r="V48" s="52">
        <v>117</v>
      </c>
      <c r="W48" s="52">
        <v>90</v>
      </c>
      <c r="DA48" s="63" t="s">
        <v>1267</v>
      </c>
    </row>
    <row r="49" spans="1:105" ht="12" customHeight="1" x14ac:dyDescent="0.25">
      <c r="A49" s="97" t="s">
        <v>122</v>
      </c>
      <c r="B49" s="52"/>
      <c r="C49" s="52">
        <v>18272</v>
      </c>
      <c r="D49" s="52">
        <v>68038</v>
      </c>
      <c r="E49" s="52">
        <v>87336</v>
      </c>
      <c r="F49" s="52">
        <v>49718</v>
      </c>
      <c r="G49" s="52">
        <v>23457</v>
      </c>
      <c r="H49" s="52">
        <v>19344</v>
      </c>
      <c r="I49" s="52">
        <v>22222</v>
      </c>
      <c r="J49" s="52">
        <v>35961</v>
      </c>
      <c r="K49" s="52">
        <v>25335</v>
      </c>
      <c r="L49" s="52">
        <v>63808</v>
      </c>
      <c r="M49" s="52">
        <v>59508</v>
      </c>
      <c r="N49" s="52">
        <v>35530</v>
      </c>
      <c r="O49" s="52">
        <v>4951</v>
      </c>
      <c r="P49" s="52">
        <v>4940</v>
      </c>
      <c r="Q49" s="52">
        <v>9012</v>
      </c>
      <c r="R49" s="52">
        <v>23116</v>
      </c>
      <c r="S49" s="52">
        <v>57189</v>
      </c>
      <c r="T49" s="52">
        <v>0</v>
      </c>
      <c r="U49" s="52">
        <v>9102</v>
      </c>
      <c r="V49" s="52">
        <v>0</v>
      </c>
      <c r="W49" s="52">
        <v>5476</v>
      </c>
      <c r="DA49" s="63" t="s">
        <v>1268</v>
      </c>
    </row>
    <row r="50" spans="1:105" ht="12" customHeight="1" x14ac:dyDescent="0.25">
      <c r="A50" s="97" t="s">
        <v>121</v>
      </c>
      <c r="B50" s="52"/>
      <c r="C50" s="52">
        <v>0</v>
      </c>
      <c r="D50" s="52">
        <v>0</v>
      </c>
      <c r="E50" s="52">
        <v>0</v>
      </c>
      <c r="F50" s="52">
        <v>0</v>
      </c>
      <c r="G50" s="52">
        <v>0</v>
      </c>
      <c r="H50" s="52">
        <v>0</v>
      </c>
      <c r="I50" s="52">
        <v>0</v>
      </c>
      <c r="J50" s="52">
        <v>0</v>
      </c>
      <c r="K50" s="52">
        <v>30854</v>
      </c>
      <c r="L50" s="52">
        <v>8437</v>
      </c>
      <c r="M50" s="52">
        <v>7952</v>
      </c>
      <c r="N50" s="52">
        <v>7111</v>
      </c>
      <c r="O50" s="52">
        <v>39279</v>
      </c>
      <c r="P50" s="52">
        <v>38116</v>
      </c>
      <c r="Q50" s="52">
        <v>42529</v>
      </c>
      <c r="R50" s="52">
        <v>43271</v>
      </c>
      <c r="S50" s="52">
        <v>36218</v>
      </c>
      <c r="T50" s="52">
        <v>129727</v>
      </c>
      <c r="U50" s="52">
        <v>42090</v>
      </c>
      <c r="V50" s="52">
        <v>51423</v>
      </c>
      <c r="W50" s="52">
        <v>47315</v>
      </c>
      <c r="DA50" s="63" t="s">
        <v>1269</v>
      </c>
    </row>
    <row r="51" spans="1:105" ht="12" customHeight="1" x14ac:dyDescent="0.25">
      <c r="A51" s="125" t="s">
        <v>54</v>
      </c>
      <c r="B51" s="126"/>
      <c r="C51" s="126"/>
      <c r="D51" s="126"/>
      <c r="E51" s="126"/>
      <c r="F51" s="126"/>
      <c r="G51" s="126"/>
      <c r="H51" s="126"/>
      <c r="I51" s="126"/>
      <c r="J51" s="126"/>
      <c r="K51" s="126"/>
      <c r="L51" s="126"/>
      <c r="M51" s="126"/>
      <c r="N51" s="126"/>
      <c r="O51" s="126"/>
      <c r="P51" s="126"/>
      <c r="Q51" s="126"/>
      <c r="R51" s="126"/>
      <c r="S51" s="126"/>
      <c r="T51" s="126"/>
      <c r="U51" s="126"/>
      <c r="V51" s="126"/>
      <c r="W51" s="126"/>
      <c r="DA51" s="134"/>
    </row>
    <row r="52" spans="1:105" ht="12" customHeight="1" x14ac:dyDescent="0.25">
      <c r="A52" s="97" t="s">
        <v>207</v>
      </c>
      <c r="B52" s="52"/>
      <c r="C52" s="52">
        <v>108745</v>
      </c>
      <c r="D52" s="52">
        <v>89050</v>
      </c>
      <c r="E52" s="52">
        <v>70678</v>
      </c>
      <c r="F52" s="52">
        <v>91708</v>
      </c>
      <c r="G52" s="52">
        <v>101027</v>
      </c>
      <c r="H52" s="52">
        <v>113061</v>
      </c>
      <c r="I52" s="52">
        <v>78701</v>
      </c>
      <c r="J52" s="52">
        <v>74006</v>
      </c>
      <c r="K52" s="52">
        <v>90649</v>
      </c>
      <c r="L52" s="52">
        <v>90699</v>
      </c>
      <c r="M52" s="52">
        <v>124269</v>
      </c>
      <c r="N52" s="52">
        <v>123919</v>
      </c>
      <c r="O52" s="52">
        <v>127189</v>
      </c>
      <c r="P52" s="52">
        <v>80709</v>
      </c>
      <c r="Q52" s="52">
        <v>88038</v>
      </c>
      <c r="R52" s="52">
        <v>156695</v>
      </c>
      <c r="S52" s="52">
        <v>228979</v>
      </c>
      <c r="T52" s="52">
        <v>362503</v>
      </c>
      <c r="U52" s="52">
        <v>207038</v>
      </c>
      <c r="V52" s="52">
        <v>133663</v>
      </c>
      <c r="W52" s="52">
        <v>130442</v>
      </c>
      <c r="DA52" s="63" t="s">
        <v>1270</v>
      </c>
    </row>
    <row r="53" spans="1:105" ht="12" customHeight="1" x14ac:dyDescent="0.25">
      <c r="A53" s="97" t="s">
        <v>50</v>
      </c>
      <c r="B53" s="52"/>
      <c r="C53" s="52">
        <v>114912</v>
      </c>
      <c r="D53" s="52">
        <v>123182</v>
      </c>
      <c r="E53" s="52">
        <v>77141</v>
      </c>
      <c r="F53" s="52">
        <v>99418</v>
      </c>
      <c r="G53" s="52">
        <v>118602</v>
      </c>
      <c r="H53" s="52">
        <v>151119</v>
      </c>
      <c r="I53" s="52">
        <v>125110</v>
      </c>
      <c r="J53" s="52">
        <v>97957</v>
      </c>
      <c r="K53" s="52">
        <v>122879</v>
      </c>
      <c r="L53" s="52">
        <v>113042</v>
      </c>
      <c r="M53" s="52">
        <v>136265</v>
      </c>
      <c r="N53" s="52">
        <v>150065</v>
      </c>
      <c r="O53" s="52">
        <v>144712</v>
      </c>
      <c r="P53" s="52">
        <v>112988</v>
      </c>
      <c r="Q53" s="52">
        <v>133510</v>
      </c>
      <c r="R53" s="52">
        <v>196683</v>
      </c>
      <c r="S53" s="52">
        <v>307550</v>
      </c>
      <c r="T53" s="52">
        <v>480143</v>
      </c>
      <c r="U53" s="52">
        <v>244017</v>
      </c>
      <c r="V53" s="52">
        <v>170046</v>
      </c>
      <c r="W53" s="52">
        <v>154326</v>
      </c>
      <c r="DA53" s="63" t="s">
        <v>1271</v>
      </c>
    </row>
    <row r="54" spans="1:105" ht="12" customHeight="1" x14ac:dyDescent="0.25">
      <c r="A54" s="109" t="s">
        <v>120</v>
      </c>
      <c r="B54" s="36"/>
      <c r="C54" s="36">
        <v>34482</v>
      </c>
      <c r="D54" s="36">
        <v>73219</v>
      </c>
      <c r="E54" s="36">
        <v>125244</v>
      </c>
      <c r="F54" s="36">
        <v>72424</v>
      </c>
      <c r="G54" s="36">
        <v>36302</v>
      </c>
      <c r="H54" s="36">
        <v>42233</v>
      </c>
      <c r="I54" s="36">
        <v>32503</v>
      </c>
      <c r="J54" s="36">
        <v>69079</v>
      </c>
      <c r="K54" s="36">
        <v>93126</v>
      </c>
      <c r="L54" s="36">
        <v>130833</v>
      </c>
      <c r="M54" s="36">
        <v>130064</v>
      </c>
      <c r="N54" s="36">
        <v>74090</v>
      </c>
      <c r="O54" s="36">
        <v>60439</v>
      </c>
      <c r="P54" s="36">
        <v>43728</v>
      </c>
      <c r="Q54" s="36">
        <v>65596</v>
      </c>
      <c r="R54" s="36">
        <v>130694</v>
      </c>
      <c r="S54" s="36">
        <v>177093</v>
      </c>
      <c r="T54" s="36">
        <v>229931</v>
      </c>
      <c r="U54" s="36">
        <v>114583</v>
      </c>
      <c r="V54" s="36">
        <v>79639</v>
      </c>
      <c r="W54" s="36">
        <v>27262</v>
      </c>
      <c r="DA54" s="60" t="s">
        <v>1272</v>
      </c>
    </row>
    <row r="56" spans="1:105" ht="12" customHeight="1" x14ac:dyDescent="0.25">
      <c r="A56" s="144" t="str">
        <f>RES_hh_SLD!$A$53</f>
        <v>New equipment installations in new and renovated households</v>
      </c>
      <c r="B56" s="120"/>
      <c r="C56" s="120"/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DA56" s="129" t="s">
        <v>1348</v>
      </c>
    </row>
    <row r="57" spans="1:105" ht="12" customHeight="1" x14ac:dyDescent="0.25">
      <c r="A57" s="145" t="s">
        <v>57</v>
      </c>
      <c r="B57" s="128"/>
      <c r="C57" s="128"/>
      <c r="D57" s="128"/>
      <c r="E57" s="128"/>
      <c r="F57" s="128"/>
      <c r="G57" s="128"/>
      <c r="H57" s="128"/>
      <c r="I57" s="128"/>
      <c r="J57" s="128"/>
      <c r="K57" s="128"/>
      <c r="L57" s="128"/>
      <c r="M57" s="128"/>
      <c r="N57" s="128"/>
      <c r="O57" s="128"/>
      <c r="P57" s="128"/>
      <c r="Q57" s="128"/>
      <c r="R57" s="128"/>
      <c r="S57" s="128"/>
      <c r="T57" s="128"/>
      <c r="U57" s="128"/>
      <c r="V57" s="128"/>
      <c r="W57" s="128"/>
      <c r="DA57" s="133"/>
    </row>
    <row r="58" spans="1:105" ht="12" customHeight="1" x14ac:dyDescent="0.25">
      <c r="A58" s="108" t="s">
        <v>209</v>
      </c>
      <c r="B58" s="52"/>
      <c r="C58" s="52">
        <v>50903</v>
      </c>
      <c r="D58" s="52">
        <v>60903</v>
      </c>
      <c r="E58" s="52">
        <v>55087</v>
      </c>
      <c r="F58" s="52">
        <v>48249</v>
      </c>
      <c r="G58" s="52">
        <v>38908</v>
      </c>
      <c r="H58" s="52">
        <v>39977</v>
      </c>
      <c r="I58" s="52">
        <v>47868</v>
      </c>
      <c r="J58" s="52">
        <v>44529</v>
      </c>
      <c r="K58" s="52">
        <v>50094</v>
      </c>
      <c r="L58" s="52">
        <v>53535</v>
      </c>
      <c r="M58" s="52">
        <v>68756</v>
      </c>
      <c r="N58" s="52">
        <v>66663</v>
      </c>
      <c r="O58" s="52">
        <v>53870</v>
      </c>
      <c r="P58" s="52">
        <v>51792</v>
      </c>
      <c r="Q58" s="52">
        <v>55028</v>
      </c>
      <c r="R58" s="52">
        <v>120444</v>
      </c>
      <c r="S58" s="52">
        <v>161653</v>
      </c>
      <c r="T58" s="52">
        <v>278952</v>
      </c>
      <c r="U58" s="52">
        <v>117318</v>
      </c>
      <c r="V58" s="52">
        <v>60124</v>
      </c>
      <c r="W58" s="52">
        <v>38560</v>
      </c>
      <c r="DA58" s="63" t="s">
        <v>1349</v>
      </c>
    </row>
    <row r="59" spans="1:105" ht="12" customHeight="1" x14ac:dyDescent="0.25">
      <c r="A59" s="146" t="s">
        <v>92</v>
      </c>
      <c r="B59" s="126"/>
      <c r="C59" s="126"/>
      <c r="D59" s="126"/>
      <c r="E59" s="126"/>
      <c r="F59" s="126"/>
      <c r="G59" s="126"/>
      <c r="H59" s="126"/>
      <c r="I59" s="126"/>
      <c r="J59" s="126"/>
      <c r="K59" s="126"/>
      <c r="L59" s="126"/>
      <c r="M59" s="126"/>
      <c r="N59" s="126"/>
      <c r="O59" s="126"/>
      <c r="P59" s="126"/>
      <c r="Q59" s="126"/>
      <c r="R59" s="126"/>
      <c r="S59" s="126"/>
      <c r="T59" s="126"/>
      <c r="U59" s="126"/>
      <c r="V59" s="126"/>
      <c r="W59" s="126"/>
      <c r="DA59" s="134"/>
    </row>
    <row r="60" spans="1:105" ht="12" customHeight="1" x14ac:dyDescent="0.25">
      <c r="A60" s="108" t="s">
        <v>53</v>
      </c>
      <c r="B60" s="52"/>
      <c r="C60" s="52">
        <v>15</v>
      </c>
      <c r="D60" s="52">
        <v>32</v>
      </c>
      <c r="E60" s="52">
        <v>95</v>
      </c>
      <c r="F60" s="52">
        <v>178</v>
      </c>
      <c r="G60" s="52">
        <v>66</v>
      </c>
      <c r="H60" s="52">
        <v>122</v>
      </c>
      <c r="I60" s="52">
        <v>428</v>
      </c>
      <c r="J60" s="52">
        <v>568</v>
      </c>
      <c r="K60" s="52">
        <v>828</v>
      </c>
      <c r="L60" s="52">
        <v>512</v>
      </c>
      <c r="M60" s="52">
        <v>1551</v>
      </c>
      <c r="N60" s="52">
        <v>1202</v>
      </c>
      <c r="O60" s="52">
        <v>1789</v>
      </c>
      <c r="P60" s="52">
        <v>2590</v>
      </c>
      <c r="Q60" s="52">
        <v>3902</v>
      </c>
      <c r="R60" s="52">
        <v>11841</v>
      </c>
      <c r="S60" s="52">
        <v>13326</v>
      </c>
      <c r="T60" s="52">
        <v>23307</v>
      </c>
      <c r="U60" s="52">
        <v>7572</v>
      </c>
      <c r="V60" s="52">
        <v>4431</v>
      </c>
      <c r="W60" s="52">
        <v>1394</v>
      </c>
      <c r="DA60" s="63" t="s">
        <v>1350</v>
      </c>
    </row>
    <row r="61" spans="1:105" ht="12" customHeight="1" x14ac:dyDescent="0.25">
      <c r="A61" s="146" t="s">
        <v>55</v>
      </c>
      <c r="B61" s="126"/>
      <c r="C61" s="126"/>
      <c r="D61" s="126"/>
      <c r="E61" s="126"/>
      <c r="F61" s="126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6"/>
      <c r="V61" s="126"/>
      <c r="W61" s="126"/>
      <c r="DA61" s="134"/>
    </row>
    <row r="62" spans="1:105" ht="12" customHeight="1" x14ac:dyDescent="0.25">
      <c r="A62" s="108" t="s">
        <v>132</v>
      </c>
      <c r="B62" s="52"/>
      <c r="C62" s="52">
        <v>40900</v>
      </c>
      <c r="D62" s="52">
        <v>31949</v>
      </c>
      <c r="E62" s="52">
        <v>21148</v>
      </c>
      <c r="F62" s="52">
        <v>27449</v>
      </c>
      <c r="G62" s="52">
        <v>27858</v>
      </c>
      <c r="H62" s="52">
        <v>28890</v>
      </c>
      <c r="I62" s="52">
        <v>38520</v>
      </c>
      <c r="J62" s="52">
        <v>32939</v>
      </c>
      <c r="K62" s="52">
        <v>32252</v>
      </c>
      <c r="L62" s="52">
        <v>34302</v>
      </c>
      <c r="M62" s="52">
        <v>50521</v>
      </c>
      <c r="N62" s="52">
        <v>52564</v>
      </c>
      <c r="O62" s="52">
        <v>40157</v>
      </c>
      <c r="P62" s="52">
        <v>24553</v>
      </c>
      <c r="Q62" s="52">
        <v>28496</v>
      </c>
      <c r="R62" s="52">
        <v>90327</v>
      </c>
      <c r="S62" s="52">
        <v>128527</v>
      </c>
      <c r="T62" s="52">
        <v>225308</v>
      </c>
      <c r="U62" s="52">
        <v>98031</v>
      </c>
      <c r="V62" s="52">
        <v>41270</v>
      </c>
      <c r="W62" s="52">
        <v>18439</v>
      </c>
      <c r="DA62" s="63" t="s">
        <v>1351</v>
      </c>
    </row>
    <row r="63" spans="1:105" ht="12" customHeight="1" x14ac:dyDescent="0.25">
      <c r="A63" s="108" t="s">
        <v>131</v>
      </c>
      <c r="B63" s="52"/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355</v>
      </c>
      <c r="L63" s="52">
        <v>36</v>
      </c>
      <c r="M63" s="52">
        <v>157</v>
      </c>
      <c r="N63" s="52">
        <v>114</v>
      </c>
      <c r="O63" s="52">
        <v>539</v>
      </c>
      <c r="P63" s="52">
        <v>877</v>
      </c>
      <c r="Q63" s="52">
        <v>793</v>
      </c>
      <c r="R63" s="52">
        <v>596</v>
      </c>
      <c r="S63" s="52">
        <v>167</v>
      </c>
      <c r="T63" s="52">
        <v>6945</v>
      </c>
      <c r="U63" s="52">
        <v>449</v>
      </c>
      <c r="V63" s="52">
        <v>592</v>
      </c>
      <c r="W63" s="52">
        <v>798</v>
      </c>
      <c r="DA63" s="63" t="s">
        <v>1352</v>
      </c>
    </row>
    <row r="64" spans="1:105" ht="12" customHeight="1" x14ac:dyDescent="0.25">
      <c r="A64" s="108" t="s">
        <v>124</v>
      </c>
      <c r="B64" s="52"/>
      <c r="C64" s="52">
        <v>3396</v>
      </c>
      <c r="D64" s="52">
        <v>4233</v>
      </c>
      <c r="E64" s="52">
        <v>2266</v>
      </c>
      <c r="F64" s="52">
        <v>2784</v>
      </c>
      <c r="G64" s="52">
        <v>2553</v>
      </c>
      <c r="H64" s="52">
        <v>5046</v>
      </c>
      <c r="I64" s="52">
        <v>2446</v>
      </c>
      <c r="J64" s="52">
        <v>1121</v>
      </c>
      <c r="K64" s="52">
        <v>1725</v>
      </c>
      <c r="L64" s="52">
        <v>1364</v>
      </c>
      <c r="M64" s="52">
        <v>1374</v>
      </c>
      <c r="N64" s="52">
        <v>1754</v>
      </c>
      <c r="O64" s="52">
        <v>1646</v>
      </c>
      <c r="P64" s="52">
        <v>3397</v>
      </c>
      <c r="Q64" s="52">
        <v>2563</v>
      </c>
      <c r="R64" s="52">
        <v>3108</v>
      </c>
      <c r="S64" s="52">
        <v>3879</v>
      </c>
      <c r="T64" s="52">
        <v>4975</v>
      </c>
      <c r="U64" s="52">
        <v>1909</v>
      </c>
      <c r="V64" s="52">
        <v>2072</v>
      </c>
      <c r="W64" s="52">
        <v>2844</v>
      </c>
      <c r="DA64" s="63" t="s">
        <v>1353</v>
      </c>
    </row>
    <row r="65" spans="1:105" ht="12" customHeight="1" x14ac:dyDescent="0.25">
      <c r="A65" s="108" t="s">
        <v>123</v>
      </c>
      <c r="B65" s="52"/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17</v>
      </c>
      <c r="L65" s="52">
        <v>1</v>
      </c>
      <c r="M65" s="52">
        <v>2</v>
      </c>
      <c r="N65" s="52">
        <v>3</v>
      </c>
      <c r="O65" s="52">
        <v>14</v>
      </c>
      <c r="P65" s="52">
        <v>33</v>
      </c>
      <c r="Q65" s="52">
        <v>28</v>
      </c>
      <c r="R65" s="52">
        <v>39</v>
      </c>
      <c r="S65" s="52">
        <v>30</v>
      </c>
      <c r="T65" s="52">
        <v>99</v>
      </c>
      <c r="U65" s="52">
        <v>36</v>
      </c>
      <c r="V65" s="52">
        <v>37</v>
      </c>
      <c r="W65" s="52">
        <v>29</v>
      </c>
      <c r="DA65" s="63" t="s">
        <v>1354</v>
      </c>
    </row>
    <row r="66" spans="1:105" ht="12" customHeight="1" x14ac:dyDescent="0.25">
      <c r="A66" s="108" t="s">
        <v>122</v>
      </c>
      <c r="B66" s="52"/>
      <c r="C66" s="52">
        <v>6607</v>
      </c>
      <c r="D66" s="52">
        <v>24721</v>
      </c>
      <c r="E66" s="52">
        <v>31673</v>
      </c>
      <c r="F66" s="52">
        <v>18016</v>
      </c>
      <c r="G66" s="52">
        <v>8497</v>
      </c>
      <c r="H66" s="52">
        <v>6041</v>
      </c>
      <c r="I66" s="52">
        <v>6902</v>
      </c>
      <c r="J66" s="52">
        <v>10469</v>
      </c>
      <c r="K66" s="52">
        <v>7099</v>
      </c>
      <c r="L66" s="52">
        <v>15749</v>
      </c>
      <c r="M66" s="52">
        <v>14733</v>
      </c>
      <c r="N66" s="52">
        <v>10188</v>
      </c>
      <c r="O66" s="52">
        <v>1289</v>
      </c>
      <c r="P66" s="52">
        <v>2631</v>
      </c>
      <c r="Q66" s="52">
        <v>4047</v>
      </c>
      <c r="R66" s="52">
        <v>9183</v>
      </c>
      <c r="S66" s="52">
        <v>17787</v>
      </c>
      <c r="T66" s="52">
        <v>0</v>
      </c>
      <c r="U66" s="52">
        <v>3004</v>
      </c>
      <c r="V66" s="52">
        <v>0</v>
      </c>
      <c r="W66" s="52">
        <v>1706</v>
      </c>
      <c r="DA66" s="63" t="s">
        <v>1355</v>
      </c>
    </row>
    <row r="67" spans="1:105" ht="12" customHeight="1" x14ac:dyDescent="0.25">
      <c r="A67" s="108" t="s">
        <v>121</v>
      </c>
      <c r="B67" s="52"/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8646</v>
      </c>
      <c r="L67" s="52">
        <v>2083</v>
      </c>
      <c r="M67" s="52">
        <v>1969</v>
      </c>
      <c r="N67" s="52">
        <v>2040</v>
      </c>
      <c r="O67" s="52">
        <v>10225</v>
      </c>
      <c r="P67" s="52">
        <v>20301</v>
      </c>
      <c r="Q67" s="52">
        <v>19101</v>
      </c>
      <c r="R67" s="52">
        <v>17191</v>
      </c>
      <c r="S67" s="52">
        <v>11263</v>
      </c>
      <c r="T67" s="52">
        <v>41625</v>
      </c>
      <c r="U67" s="52">
        <v>13889</v>
      </c>
      <c r="V67" s="52">
        <v>16153</v>
      </c>
      <c r="W67" s="52">
        <v>14744</v>
      </c>
      <c r="DA67" s="63" t="s">
        <v>1356</v>
      </c>
    </row>
    <row r="68" spans="1:105" ht="12" customHeight="1" x14ac:dyDescent="0.25">
      <c r="A68" s="146" t="s">
        <v>54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108" t="s">
        <v>207</v>
      </c>
      <c r="B69" s="52"/>
      <c r="C69" s="52">
        <v>3628</v>
      </c>
      <c r="D69" s="52">
        <v>5613</v>
      </c>
      <c r="E69" s="52">
        <v>5262</v>
      </c>
      <c r="F69" s="52">
        <v>7269</v>
      </c>
      <c r="G69" s="52">
        <v>6750</v>
      </c>
      <c r="H69" s="52">
        <v>6511</v>
      </c>
      <c r="I69" s="52">
        <v>6853</v>
      </c>
      <c r="J69" s="52">
        <v>9667</v>
      </c>
      <c r="K69" s="52">
        <v>10127</v>
      </c>
      <c r="L69" s="52">
        <v>9948</v>
      </c>
      <c r="M69" s="52">
        <v>15981</v>
      </c>
      <c r="N69" s="52">
        <v>17481</v>
      </c>
      <c r="O69" s="52">
        <v>14681</v>
      </c>
      <c r="P69" s="52">
        <v>10020</v>
      </c>
      <c r="Q69" s="52">
        <v>8569</v>
      </c>
      <c r="R69" s="52">
        <v>23178</v>
      </c>
      <c r="S69" s="52">
        <v>35690</v>
      </c>
      <c r="T69" s="52">
        <v>74339</v>
      </c>
      <c r="U69" s="52">
        <v>33032</v>
      </c>
      <c r="V69" s="52">
        <v>13317</v>
      </c>
      <c r="W69" s="52">
        <v>8469</v>
      </c>
      <c r="DA69" s="63" t="s">
        <v>1357</v>
      </c>
    </row>
    <row r="70" spans="1:105" ht="12" customHeight="1" x14ac:dyDescent="0.25">
      <c r="A70" s="108" t="s">
        <v>50</v>
      </c>
      <c r="B70" s="52"/>
      <c r="C70" s="52">
        <v>36363</v>
      </c>
      <c r="D70" s="52">
        <v>34678</v>
      </c>
      <c r="E70" s="52">
        <v>18991</v>
      </c>
      <c r="F70" s="52">
        <v>23709</v>
      </c>
      <c r="G70" s="52">
        <v>24621</v>
      </c>
      <c r="H70" s="52">
        <v>26156</v>
      </c>
      <c r="I70" s="52">
        <v>32557</v>
      </c>
      <c r="J70" s="52">
        <v>20444</v>
      </c>
      <c r="K70" s="52">
        <v>22736</v>
      </c>
      <c r="L70" s="52">
        <v>20204</v>
      </c>
      <c r="M70" s="52">
        <v>27002</v>
      </c>
      <c r="N70" s="52">
        <v>32926</v>
      </c>
      <c r="O70" s="52">
        <v>27644</v>
      </c>
      <c r="P70" s="52">
        <v>30117</v>
      </c>
      <c r="Q70" s="52">
        <v>31153</v>
      </c>
      <c r="R70" s="52">
        <v>58436</v>
      </c>
      <c r="S70" s="52">
        <v>79934</v>
      </c>
      <c r="T70" s="52">
        <v>138356</v>
      </c>
      <c r="U70" s="52">
        <v>57355</v>
      </c>
      <c r="V70" s="52">
        <v>31878</v>
      </c>
      <c r="W70" s="52">
        <v>25573</v>
      </c>
      <c r="DA70" s="63" t="s">
        <v>1358</v>
      </c>
    </row>
    <row r="71" spans="1:105" ht="12" customHeight="1" x14ac:dyDescent="0.25">
      <c r="A71" s="115" t="s">
        <v>120</v>
      </c>
      <c r="B71" s="36"/>
      <c r="C71" s="36">
        <v>10912</v>
      </c>
      <c r="D71" s="36">
        <v>20612</v>
      </c>
      <c r="E71" s="36">
        <v>30834</v>
      </c>
      <c r="F71" s="36">
        <v>17271</v>
      </c>
      <c r="G71" s="36">
        <v>7537</v>
      </c>
      <c r="H71" s="36">
        <v>7310</v>
      </c>
      <c r="I71" s="36">
        <v>8458</v>
      </c>
      <c r="J71" s="36">
        <v>14418</v>
      </c>
      <c r="K71" s="36">
        <v>17231</v>
      </c>
      <c r="L71" s="36">
        <v>23383</v>
      </c>
      <c r="M71" s="36">
        <v>25773</v>
      </c>
      <c r="N71" s="36">
        <v>16256</v>
      </c>
      <c r="O71" s="36">
        <v>11545</v>
      </c>
      <c r="P71" s="36">
        <v>11655</v>
      </c>
      <c r="Q71" s="36">
        <v>15306</v>
      </c>
      <c r="R71" s="36">
        <v>38830</v>
      </c>
      <c r="S71" s="36">
        <v>46029</v>
      </c>
      <c r="T71" s="36">
        <v>66257</v>
      </c>
      <c r="U71" s="36">
        <v>26931</v>
      </c>
      <c r="V71" s="36">
        <v>14929</v>
      </c>
      <c r="W71" s="36">
        <v>4518</v>
      </c>
      <c r="DA71" s="60" t="s">
        <v>1359</v>
      </c>
    </row>
    <row r="72" spans="1:105" ht="12" customHeight="1" x14ac:dyDescent="0.25">
      <c r="A72" s="147"/>
    </row>
    <row r="73" spans="1:105" ht="12" customHeight="1" x14ac:dyDescent="0.25">
      <c r="A73" s="144" t="str">
        <f>RES_hh_SLD!$A$69</f>
        <v>New equipment installations via replacement</v>
      </c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DA73" s="129" t="s">
        <v>1435</v>
      </c>
    </row>
    <row r="74" spans="1:105" ht="12" customHeight="1" x14ac:dyDescent="0.25">
      <c r="A74" s="145" t="s">
        <v>57</v>
      </c>
      <c r="B74" s="128"/>
      <c r="C74" s="128"/>
      <c r="D74" s="128"/>
      <c r="E74" s="128"/>
      <c r="F74" s="128"/>
      <c r="G74" s="128"/>
      <c r="H74" s="128"/>
      <c r="I74" s="128"/>
      <c r="J74" s="128"/>
      <c r="K74" s="128"/>
      <c r="L74" s="128"/>
      <c r="M74" s="128"/>
      <c r="N74" s="128"/>
      <c r="O74" s="128"/>
      <c r="P74" s="128"/>
      <c r="Q74" s="128"/>
      <c r="R74" s="128"/>
      <c r="S74" s="128"/>
      <c r="T74" s="128"/>
      <c r="U74" s="128"/>
      <c r="V74" s="128"/>
      <c r="W74" s="128"/>
      <c r="DA74" s="133"/>
    </row>
    <row r="75" spans="1:105" ht="12" customHeight="1" x14ac:dyDescent="0.25">
      <c r="A75" s="108" t="s">
        <v>209</v>
      </c>
      <c r="B75" s="52"/>
      <c r="C75" s="52">
        <v>89877</v>
      </c>
      <c r="D75" s="52">
        <v>106717</v>
      </c>
      <c r="E75" s="52">
        <v>96813</v>
      </c>
      <c r="F75" s="52">
        <v>84905</v>
      </c>
      <c r="G75" s="52">
        <v>68508</v>
      </c>
      <c r="H75" s="52">
        <v>88027</v>
      </c>
      <c r="I75" s="52">
        <v>106247</v>
      </c>
      <c r="J75" s="52">
        <v>108422</v>
      </c>
      <c r="K75" s="52">
        <v>124424</v>
      </c>
      <c r="L75" s="52">
        <v>147740</v>
      </c>
      <c r="M75" s="52">
        <v>197566</v>
      </c>
      <c r="N75" s="52">
        <v>161604</v>
      </c>
      <c r="O75" s="52">
        <v>153070</v>
      </c>
      <c r="P75" s="52">
        <v>37180</v>
      </c>
      <c r="Q75" s="52">
        <v>62317</v>
      </c>
      <c r="R75" s="52">
        <v>182739</v>
      </c>
      <c r="S75" s="52">
        <v>358125</v>
      </c>
      <c r="T75" s="52">
        <v>590428</v>
      </c>
      <c r="U75" s="52">
        <v>238198</v>
      </c>
      <c r="V75" s="52">
        <v>121647</v>
      </c>
      <c r="W75" s="52">
        <v>61197</v>
      </c>
      <c r="DA75" s="63" t="s">
        <v>1436</v>
      </c>
    </row>
    <row r="76" spans="1:105" ht="12" customHeight="1" x14ac:dyDescent="0.25">
      <c r="A76" s="146" t="s">
        <v>92</v>
      </c>
      <c r="B76" s="126"/>
      <c r="C76" s="126"/>
      <c r="D76" s="126"/>
      <c r="E76" s="126"/>
      <c r="F76" s="126"/>
      <c r="G76" s="126"/>
      <c r="H76" s="126"/>
      <c r="I76" s="126"/>
      <c r="J76" s="126"/>
      <c r="K76" s="126"/>
      <c r="L76" s="126"/>
      <c r="M76" s="126"/>
      <c r="N76" s="126"/>
      <c r="O76" s="126"/>
      <c r="P76" s="126"/>
      <c r="Q76" s="126"/>
      <c r="R76" s="126"/>
      <c r="S76" s="126"/>
      <c r="T76" s="126"/>
      <c r="U76" s="126"/>
      <c r="V76" s="126"/>
      <c r="W76" s="126"/>
      <c r="DA76" s="134"/>
    </row>
    <row r="77" spans="1:105" ht="12" customHeight="1" x14ac:dyDescent="0.25">
      <c r="A77" s="108" t="s">
        <v>53</v>
      </c>
      <c r="B77" s="52"/>
      <c r="C77" s="52">
        <v>164</v>
      </c>
      <c r="D77" s="52">
        <v>171</v>
      </c>
      <c r="E77" s="52">
        <v>230</v>
      </c>
      <c r="F77" s="52">
        <v>292</v>
      </c>
      <c r="G77" s="52">
        <v>238</v>
      </c>
      <c r="H77" s="52">
        <v>245</v>
      </c>
      <c r="I77" s="52">
        <v>698</v>
      </c>
      <c r="J77" s="52">
        <v>909</v>
      </c>
      <c r="K77" s="52">
        <v>856</v>
      </c>
      <c r="L77" s="52">
        <v>601</v>
      </c>
      <c r="M77" s="52">
        <v>1204</v>
      </c>
      <c r="N77" s="52">
        <v>1597</v>
      </c>
      <c r="O77" s="52">
        <v>2401</v>
      </c>
      <c r="P77" s="52">
        <v>4471</v>
      </c>
      <c r="Q77" s="52">
        <v>5522</v>
      </c>
      <c r="R77" s="52">
        <v>6705</v>
      </c>
      <c r="S77" s="52">
        <v>8054</v>
      </c>
      <c r="T77" s="52">
        <v>15324</v>
      </c>
      <c r="U77" s="52">
        <v>27149</v>
      </c>
      <c r="V77" s="52">
        <v>28092</v>
      </c>
      <c r="W77" s="52">
        <v>11779</v>
      </c>
      <c r="DA77" s="63" t="s">
        <v>1437</v>
      </c>
    </row>
    <row r="78" spans="1:105" ht="12" customHeight="1" x14ac:dyDescent="0.25">
      <c r="A78" s="146" t="s">
        <v>55</v>
      </c>
      <c r="B78" s="126"/>
      <c r="C78" s="126"/>
      <c r="D78" s="126"/>
      <c r="E78" s="126"/>
      <c r="F78" s="126"/>
      <c r="G78" s="126"/>
      <c r="H78" s="126"/>
      <c r="I78" s="126"/>
      <c r="J78" s="126"/>
      <c r="K78" s="126"/>
      <c r="L78" s="126"/>
      <c r="M78" s="126"/>
      <c r="N78" s="126"/>
      <c r="O78" s="126"/>
      <c r="P78" s="126"/>
      <c r="Q78" s="126"/>
      <c r="R78" s="126"/>
      <c r="S78" s="126"/>
      <c r="T78" s="126"/>
      <c r="U78" s="126"/>
      <c r="V78" s="126"/>
      <c r="W78" s="126"/>
      <c r="DA78" s="134"/>
    </row>
    <row r="79" spans="1:105" ht="12" customHeight="1" x14ac:dyDescent="0.25">
      <c r="A79" s="108" t="s">
        <v>132</v>
      </c>
      <c r="B79" s="52"/>
      <c r="C79" s="52">
        <f t="shared" ref="C79:Q79" si="0">C45-C62</f>
        <v>87373</v>
      </c>
      <c r="D79" s="52">
        <f t="shared" si="0"/>
        <v>71192</v>
      </c>
      <c r="E79" s="52">
        <f t="shared" si="0"/>
        <v>52819</v>
      </c>
      <c r="F79" s="52">
        <f t="shared" si="0"/>
        <v>65571</v>
      </c>
      <c r="G79" s="52">
        <f t="shared" si="0"/>
        <v>70002</v>
      </c>
      <c r="H79" s="52">
        <f t="shared" si="0"/>
        <v>90940</v>
      </c>
      <c r="I79" s="52">
        <f t="shared" si="0"/>
        <v>106337</v>
      </c>
      <c r="J79" s="52">
        <f t="shared" si="0"/>
        <v>113532</v>
      </c>
      <c r="K79" s="52">
        <f t="shared" si="0"/>
        <v>127624</v>
      </c>
      <c r="L79" s="52">
        <f t="shared" si="0"/>
        <v>148542</v>
      </c>
      <c r="M79" s="52">
        <f t="shared" si="0"/>
        <v>194292</v>
      </c>
      <c r="N79" s="52">
        <f t="shared" si="0"/>
        <v>163976</v>
      </c>
      <c r="O79" s="52">
        <f t="shared" si="0"/>
        <v>146262</v>
      </c>
      <c r="P79" s="52">
        <f t="shared" si="0"/>
        <v>49269</v>
      </c>
      <c r="Q79" s="52">
        <f t="shared" si="0"/>
        <v>69928</v>
      </c>
      <c r="R79" s="52">
        <f t="shared" ref="R79:V79" si="1">R45-R62</f>
        <v>185473</v>
      </c>
      <c r="S79" s="52">
        <f t="shared" si="1"/>
        <v>339522</v>
      </c>
      <c r="T79" s="52">
        <f t="shared" si="1"/>
        <v>529991</v>
      </c>
      <c r="U79" s="52">
        <f t="shared" si="1"/>
        <v>249641</v>
      </c>
      <c r="V79" s="52">
        <f t="shared" si="1"/>
        <v>127705</v>
      </c>
      <c r="W79" s="52">
        <f t="shared" ref="W79" si="2">W45-W62</f>
        <v>68672</v>
      </c>
      <c r="DA79" s="63" t="s">
        <v>1438</v>
      </c>
    </row>
    <row r="80" spans="1:105" ht="12" customHeight="1" x14ac:dyDescent="0.25">
      <c r="A80" s="108" t="s">
        <v>131</v>
      </c>
      <c r="B80" s="52"/>
      <c r="C80" s="52">
        <f t="shared" ref="C80:Q80" si="3">C46-C63</f>
        <v>0</v>
      </c>
      <c r="D80" s="52">
        <f t="shared" si="3"/>
        <v>0</v>
      </c>
      <c r="E80" s="52">
        <f t="shared" si="3"/>
        <v>0</v>
      </c>
      <c r="F80" s="52">
        <f t="shared" si="3"/>
        <v>0</v>
      </c>
      <c r="G80" s="52">
        <f t="shared" si="3"/>
        <v>0</v>
      </c>
      <c r="H80" s="52">
        <f t="shared" si="3"/>
        <v>0</v>
      </c>
      <c r="I80" s="52">
        <f t="shared" si="3"/>
        <v>0</v>
      </c>
      <c r="J80" s="52">
        <f t="shared" si="3"/>
        <v>0</v>
      </c>
      <c r="K80" s="52">
        <f t="shared" si="3"/>
        <v>1405</v>
      </c>
      <c r="L80" s="52">
        <f t="shared" si="3"/>
        <v>155</v>
      </c>
      <c r="M80" s="52">
        <f t="shared" si="3"/>
        <v>604</v>
      </c>
      <c r="N80" s="52">
        <f t="shared" si="3"/>
        <v>354</v>
      </c>
      <c r="O80" s="52">
        <f t="shared" si="3"/>
        <v>1959</v>
      </c>
      <c r="P80" s="52">
        <f t="shared" si="3"/>
        <v>1756</v>
      </c>
      <c r="Q80" s="52">
        <f t="shared" si="3"/>
        <v>1939</v>
      </c>
      <c r="R80" s="52">
        <f t="shared" ref="R80:V80" si="4">R46-R63</f>
        <v>1218</v>
      </c>
      <c r="S80" s="52">
        <f t="shared" si="4"/>
        <v>436</v>
      </c>
      <c r="T80" s="52">
        <f t="shared" si="4"/>
        <v>16334</v>
      </c>
      <c r="U80" s="52">
        <f t="shared" si="4"/>
        <v>1136</v>
      </c>
      <c r="V80" s="52">
        <f t="shared" si="4"/>
        <v>1829</v>
      </c>
      <c r="W80" s="52">
        <f t="shared" ref="W80" si="5">W46-W63</f>
        <v>2969</v>
      </c>
      <c r="DA80" s="63" t="s">
        <v>1439</v>
      </c>
    </row>
    <row r="81" spans="1:105" ht="12" customHeight="1" x14ac:dyDescent="0.25">
      <c r="A81" s="108" t="s">
        <v>124</v>
      </c>
      <c r="B81" s="52"/>
      <c r="C81" s="52">
        <f t="shared" ref="C81:Q81" si="6">C47-C64</f>
        <v>5996</v>
      </c>
      <c r="D81" s="52">
        <f t="shared" si="6"/>
        <v>7417</v>
      </c>
      <c r="E81" s="52">
        <f t="shared" si="6"/>
        <v>3984</v>
      </c>
      <c r="F81" s="52">
        <f t="shared" si="6"/>
        <v>4900</v>
      </c>
      <c r="G81" s="52">
        <f t="shared" si="6"/>
        <v>4495</v>
      </c>
      <c r="H81" s="52">
        <f t="shared" si="6"/>
        <v>11110</v>
      </c>
      <c r="I81" s="52">
        <f t="shared" si="6"/>
        <v>5429</v>
      </c>
      <c r="J81" s="52">
        <f t="shared" si="6"/>
        <v>2729</v>
      </c>
      <c r="K81" s="52">
        <f t="shared" si="6"/>
        <v>4432</v>
      </c>
      <c r="L81" s="52">
        <f t="shared" si="6"/>
        <v>4161</v>
      </c>
      <c r="M81" s="52">
        <f t="shared" si="6"/>
        <v>4175</v>
      </c>
      <c r="N81" s="52">
        <f t="shared" si="6"/>
        <v>4360</v>
      </c>
      <c r="O81" s="52">
        <f t="shared" si="6"/>
        <v>4679</v>
      </c>
      <c r="P81" s="52">
        <f t="shared" si="6"/>
        <v>2980</v>
      </c>
      <c r="Q81" s="52">
        <f t="shared" si="6"/>
        <v>3147</v>
      </c>
      <c r="R81" s="52">
        <f t="shared" ref="R81:V81" si="7">R47-R64</f>
        <v>4713</v>
      </c>
      <c r="S81" s="52">
        <f t="shared" si="7"/>
        <v>8590</v>
      </c>
      <c r="T81" s="52">
        <f t="shared" si="7"/>
        <v>10531</v>
      </c>
      <c r="U81" s="52">
        <f t="shared" si="7"/>
        <v>3876</v>
      </c>
      <c r="V81" s="52">
        <f t="shared" si="7"/>
        <v>4517</v>
      </c>
      <c r="W81" s="52">
        <f t="shared" ref="W81" si="8">W47-W64</f>
        <v>6280</v>
      </c>
      <c r="DA81" s="63" t="s">
        <v>1440</v>
      </c>
    </row>
    <row r="82" spans="1:105" ht="12" customHeight="1" x14ac:dyDescent="0.25">
      <c r="A82" s="108" t="s">
        <v>123</v>
      </c>
      <c r="B82" s="52"/>
      <c r="C82" s="52">
        <f t="shared" ref="C82:Q82" si="9">C48-C65</f>
        <v>0</v>
      </c>
      <c r="D82" s="52">
        <f t="shared" si="9"/>
        <v>0</v>
      </c>
      <c r="E82" s="52">
        <f t="shared" si="9"/>
        <v>0</v>
      </c>
      <c r="F82" s="52">
        <f t="shared" si="9"/>
        <v>0</v>
      </c>
      <c r="G82" s="52">
        <f t="shared" si="9"/>
        <v>0</v>
      </c>
      <c r="H82" s="52">
        <f t="shared" si="9"/>
        <v>0</v>
      </c>
      <c r="I82" s="52">
        <f t="shared" si="9"/>
        <v>0</v>
      </c>
      <c r="J82" s="52">
        <f t="shared" si="9"/>
        <v>0</v>
      </c>
      <c r="K82" s="52">
        <f t="shared" si="9"/>
        <v>43</v>
      </c>
      <c r="L82" s="52">
        <f t="shared" si="9"/>
        <v>4</v>
      </c>
      <c r="M82" s="52">
        <f t="shared" si="9"/>
        <v>6</v>
      </c>
      <c r="N82" s="52">
        <f t="shared" si="9"/>
        <v>7</v>
      </c>
      <c r="O82" s="52">
        <f t="shared" si="9"/>
        <v>38</v>
      </c>
      <c r="P82" s="52">
        <f t="shared" si="9"/>
        <v>27</v>
      </c>
      <c r="Q82" s="52">
        <f t="shared" si="9"/>
        <v>33</v>
      </c>
      <c r="R82" s="52">
        <f t="shared" ref="R82:V82" si="10">R48-R65</f>
        <v>60</v>
      </c>
      <c r="S82" s="52">
        <f t="shared" si="10"/>
        <v>69</v>
      </c>
      <c r="T82" s="52">
        <f t="shared" si="10"/>
        <v>209</v>
      </c>
      <c r="U82" s="52">
        <f t="shared" si="10"/>
        <v>73</v>
      </c>
      <c r="V82" s="52">
        <f t="shared" si="10"/>
        <v>80</v>
      </c>
      <c r="W82" s="52">
        <f t="shared" ref="W82" si="11">W48-W65</f>
        <v>61</v>
      </c>
      <c r="DA82" s="63" t="s">
        <v>1441</v>
      </c>
    </row>
    <row r="83" spans="1:105" ht="12" customHeight="1" x14ac:dyDescent="0.25">
      <c r="A83" s="108" t="s">
        <v>122</v>
      </c>
      <c r="B83" s="52"/>
      <c r="C83" s="52">
        <f t="shared" ref="C83:Q83" si="12">C49-C66</f>
        <v>11665</v>
      </c>
      <c r="D83" s="52">
        <f t="shared" si="12"/>
        <v>43317</v>
      </c>
      <c r="E83" s="52">
        <f t="shared" si="12"/>
        <v>55663</v>
      </c>
      <c r="F83" s="52">
        <f t="shared" si="12"/>
        <v>31702</v>
      </c>
      <c r="G83" s="52">
        <f t="shared" si="12"/>
        <v>14960</v>
      </c>
      <c r="H83" s="52">
        <f t="shared" si="12"/>
        <v>13303</v>
      </c>
      <c r="I83" s="52">
        <f t="shared" si="12"/>
        <v>15320</v>
      </c>
      <c r="J83" s="52">
        <f t="shared" si="12"/>
        <v>25492</v>
      </c>
      <c r="K83" s="52">
        <f t="shared" si="12"/>
        <v>18236</v>
      </c>
      <c r="L83" s="52">
        <f t="shared" si="12"/>
        <v>48059</v>
      </c>
      <c r="M83" s="52">
        <f t="shared" si="12"/>
        <v>44775</v>
      </c>
      <c r="N83" s="52">
        <f t="shared" si="12"/>
        <v>25342</v>
      </c>
      <c r="O83" s="52">
        <f t="shared" si="12"/>
        <v>3662</v>
      </c>
      <c r="P83" s="52">
        <f t="shared" si="12"/>
        <v>2309</v>
      </c>
      <c r="Q83" s="52">
        <f t="shared" si="12"/>
        <v>4965</v>
      </c>
      <c r="R83" s="52">
        <f t="shared" ref="R83:V83" si="13">R49-R66</f>
        <v>13933</v>
      </c>
      <c r="S83" s="52">
        <f t="shared" si="13"/>
        <v>39402</v>
      </c>
      <c r="T83" s="52">
        <f t="shared" si="13"/>
        <v>0</v>
      </c>
      <c r="U83" s="52">
        <f t="shared" si="13"/>
        <v>6098</v>
      </c>
      <c r="V83" s="52">
        <f t="shared" si="13"/>
        <v>0</v>
      </c>
      <c r="W83" s="52">
        <f t="shared" ref="W83" si="14">W49-W66</f>
        <v>3770</v>
      </c>
      <c r="DA83" s="63" t="s">
        <v>1442</v>
      </c>
    </row>
    <row r="84" spans="1:105" ht="12" customHeight="1" x14ac:dyDescent="0.25">
      <c r="A84" s="108" t="s">
        <v>121</v>
      </c>
      <c r="B84" s="52"/>
      <c r="C84" s="52">
        <f t="shared" ref="C84:Q84" si="15">C50-C67</f>
        <v>0</v>
      </c>
      <c r="D84" s="52">
        <f t="shared" si="15"/>
        <v>0</v>
      </c>
      <c r="E84" s="52">
        <f t="shared" si="15"/>
        <v>0</v>
      </c>
      <c r="F84" s="52">
        <f t="shared" si="15"/>
        <v>0</v>
      </c>
      <c r="G84" s="52">
        <f t="shared" si="15"/>
        <v>0</v>
      </c>
      <c r="H84" s="52">
        <f t="shared" si="15"/>
        <v>0</v>
      </c>
      <c r="I84" s="52">
        <f t="shared" si="15"/>
        <v>0</v>
      </c>
      <c r="J84" s="52">
        <f t="shared" si="15"/>
        <v>0</v>
      </c>
      <c r="K84" s="52">
        <f t="shared" si="15"/>
        <v>22208</v>
      </c>
      <c r="L84" s="52">
        <f t="shared" si="15"/>
        <v>6354</v>
      </c>
      <c r="M84" s="52">
        <f t="shared" si="15"/>
        <v>5983</v>
      </c>
      <c r="N84" s="52">
        <f t="shared" si="15"/>
        <v>5071</v>
      </c>
      <c r="O84" s="52">
        <f t="shared" si="15"/>
        <v>29054</v>
      </c>
      <c r="P84" s="52">
        <f t="shared" si="15"/>
        <v>17815</v>
      </c>
      <c r="Q84" s="52">
        <f t="shared" si="15"/>
        <v>23428</v>
      </c>
      <c r="R84" s="52">
        <f t="shared" ref="R84:V84" si="16">R50-R67</f>
        <v>26080</v>
      </c>
      <c r="S84" s="52">
        <f t="shared" si="16"/>
        <v>24955</v>
      </c>
      <c r="T84" s="52">
        <f t="shared" si="16"/>
        <v>88102</v>
      </c>
      <c r="U84" s="52">
        <f t="shared" si="16"/>
        <v>28201</v>
      </c>
      <c r="V84" s="52">
        <f t="shared" si="16"/>
        <v>35270</v>
      </c>
      <c r="W84" s="52">
        <f t="shared" ref="W84" si="17">W50-W67</f>
        <v>32571</v>
      </c>
      <c r="DA84" s="63" t="s">
        <v>1443</v>
      </c>
    </row>
    <row r="85" spans="1:105" ht="12" customHeight="1" x14ac:dyDescent="0.25">
      <c r="A85" s="146" t="s">
        <v>54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108" t="s">
        <v>207</v>
      </c>
      <c r="B86" s="52"/>
      <c r="C86" s="52">
        <v>105117</v>
      </c>
      <c r="D86" s="52">
        <v>83437</v>
      </c>
      <c r="E86" s="52">
        <v>65416</v>
      </c>
      <c r="F86" s="52">
        <v>84439</v>
      </c>
      <c r="G86" s="52">
        <v>94277</v>
      </c>
      <c r="H86" s="52">
        <v>106550</v>
      </c>
      <c r="I86" s="52">
        <v>71848</v>
      </c>
      <c r="J86" s="52">
        <v>64339</v>
      </c>
      <c r="K86" s="52">
        <v>80522</v>
      </c>
      <c r="L86" s="52">
        <v>80751</v>
      </c>
      <c r="M86" s="52">
        <v>108288</v>
      </c>
      <c r="N86" s="52">
        <v>106438</v>
      </c>
      <c r="O86" s="52">
        <v>112508</v>
      </c>
      <c r="P86" s="52">
        <v>70689</v>
      </c>
      <c r="Q86" s="52">
        <v>79469</v>
      </c>
      <c r="R86" s="52">
        <v>133517</v>
      </c>
      <c r="S86" s="52">
        <v>193289</v>
      </c>
      <c r="T86" s="52">
        <v>288164</v>
      </c>
      <c r="U86" s="52">
        <v>174006</v>
      </c>
      <c r="V86" s="52">
        <v>120346</v>
      </c>
      <c r="W86" s="52">
        <v>121973</v>
      </c>
      <c r="DA86" s="63" t="s">
        <v>1444</v>
      </c>
    </row>
    <row r="87" spans="1:105" ht="12" customHeight="1" x14ac:dyDescent="0.25">
      <c r="A87" s="108" t="s">
        <v>50</v>
      </c>
      <c r="B87" s="52"/>
      <c r="C87" s="52">
        <v>78549</v>
      </c>
      <c r="D87" s="52">
        <v>88504</v>
      </c>
      <c r="E87" s="52">
        <v>58150</v>
      </c>
      <c r="F87" s="52">
        <v>75709</v>
      </c>
      <c r="G87" s="52">
        <v>93981</v>
      </c>
      <c r="H87" s="52">
        <v>124963</v>
      </c>
      <c r="I87" s="52">
        <v>92553</v>
      </c>
      <c r="J87" s="52">
        <v>77513</v>
      </c>
      <c r="K87" s="52">
        <v>100143</v>
      </c>
      <c r="L87" s="52">
        <v>92838</v>
      </c>
      <c r="M87" s="52">
        <v>109263</v>
      </c>
      <c r="N87" s="52">
        <v>117139</v>
      </c>
      <c r="O87" s="52">
        <v>117068</v>
      </c>
      <c r="P87" s="52">
        <v>82871</v>
      </c>
      <c r="Q87" s="52">
        <v>102357</v>
      </c>
      <c r="R87" s="52">
        <v>138247</v>
      </c>
      <c r="S87" s="52">
        <v>227616</v>
      </c>
      <c r="T87" s="52">
        <v>341787</v>
      </c>
      <c r="U87" s="52">
        <v>186662</v>
      </c>
      <c r="V87" s="52">
        <v>138168</v>
      </c>
      <c r="W87" s="52">
        <v>128753</v>
      </c>
      <c r="DA87" s="63" t="s">
        <v>1445</v>
      </c>
    </row>
    <row r="88" spans="1:105" ht="12" customHeight="1" x14ac:dyDescent="0.25">
      <c r="A88" s="115" t="s">
        <v>120</v>
      </c>
      <c r="B88" s="36"/>
      <c r="C88" s="36">
        <v>23570</v>
      </c>
      <c r="D88" s="36">
        <v>52607</v>
      </c>
      <c r="E88" s="36">
        <v>94410</v>
      </c>
      <c r="F88" s="36">
        <v>55153</v>
      </c>
      <c r="G88" s="36">
        <v>28765</v>
      </c>
      <c r="H88" s="36">
        <v>34923</v>
      </c>
      <c r="I88" s="36">
        <v>24045</v>
      </c>
      <c r="J88" s="36">
        <v>54661</v>
      </c>
      <c r="K88" s="36">
        <v>75895</v>
      </c>
      <c r="L88" s="36">
        <v>107450</v>
      </c>
      <c r="M88" s="36">
        <v>104291</v>
      </c>
      <c r="N88" s="36">
        <v>57834</v>
      </c>
      <c r="O88" s="36">
        <v>48894</v>
      </c>
      <c r="P88" s="36">
        <v>32073</v>
      </c>
      <c r="Q88" s="36">
        <v>50290</v>
      </c>
      <c r="R88" s="36">
        <v>91864</v>
      </c>
      <c r="S88" s="36">
        <v>131064</v>
      </c>
      <c r="T88" s="36">
        <v>163674</v>
      </c>
      <c r="U88" s="36">
        <v>87652</v>
      </c>
      <c r="V88" s="36">
        <v>64710</v>
      </c>
      <c r="W88" s="36">
        <v>22744</v>
      </c>
      <c r="DA88" s="60" t="s">
        <v>1446</v>
      </c>
    </row>
    <row r="90" spans="1:105" ht="12" customHeight="1" x14ac:dyDescent="0.25">
      <c r="A90" s="141" t="str">
        <f>RES_hh_SLD!$A$85</f>
        <v>Year:</v>
      </c>
      <c r="B90" s="17">
        <v>2021</v>
      </c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DA90" s="55"/>
    </row>
    <row r="91" spans="1:105" s="2" customFormat="1" ht="12" customHeight="1" x14ac:dyDescent="0.25">
      <c r="A91" s="139" t="str">
        <f>RES_hh_SLD!$A$86</f>
        <v>Year of installation:</v>
      </c>
      <c r="B91" s="140" t="s">
        <v>145</v>
      </c>
      <c r="C91" s="140">
        <v>2001</v>
      </c>
      <c r="D91" s="140">
        <v>2002</v>
      </c>
      <c r="E91" s="140">
        <v>2003</v>
      </c>
      <c r="F91" s="140">
        <v>2004</v>
      </c>
      <c r="G91" s="140">
        <v>2005</v>
      </c>
      <c r="H91" s="140">
        <v>2006</v>
      </c>
      <c r="I91" s="140">
        <v>2007</v>
      </c>
      <c r="J91" s="140">
        <v>2008</v>
      </c>
      <c r="K91" s="140">
        <v>2009</v>
      </c>
      <c r="L91" s="140">
        <v>2010</v>
      </c>
      <c r="M91" s="140">
        <v>2011</v>
      </c>
      <c r="N91" s="140">
        <v>2012</v>
      </c>
      <c r="O91" s="140">
        <v>2013</v>
      </c>
      <c r="P91" s="140">
        <v>2014</v>
      </c>
      <c r="Q91" s="140">
        <v>2015</v>
      </c>
      <c r="R91" s="140">
        <v>2016</v>
      </c>
      <c r="S91" s="140">
        <v>2017</v>
      </c>
      <c r="T91" s="140">
        <v>2018</v>
      </c>
      <c r="U91" s="140">
        <v>2019</v>
      </c>
      <c r="V91" s="140">
        <v>2020</v>
      </c>
      <c r="W91" s="140">
        <v>2021</v>
      </c>
      <c r="DA91" s="143"/>
    </row>
    <row r="92" spans="1:105" ht="12" customHeight="1" x14ac:dyDescent="0.25">
      <c r="A92" s="116" t="str">
        <f>RES_hh_SLD!$A$87</f>
        <v>Equipment installations in 2021 - vintage structure</v>
      </c>
      <c r="B92" s="120"/>
      <c r="C92" s="120"/>
      <c r="D92" s="120"/>
      <c r="E92" s="120"/>
      <c r="F92" s="120"/>
      <c r="G92" s="120"/>
      <c r="H92" s="120"/>
      <c r="I92" s="120"/>
      <c r="J92" s="120"/>
      <c r="K92" s="120"/>
      <c r="L92" s="120"/>
      <c r="M92" s="120"/>
      <c r="N92" s="120"/>
      <c r="O92" s="120"/>
      <c r="P92" s="120"/>
      <c r="Q92" s="120"/>
      <c r="R92" s="120"/>
      <c r="S92" s="120"/>
      <c r="T92" s="120"/>
      <c r="U92" s="120"/>
      <c r="V92" s="120"/>
      <c r="W92" s="120"/>
      <c r="DA92" s="129" t="s">
        <v>1522</v>
      </c>
    </row>
    <row r="93" spans="1:105" ht="12.95" customHeight="1" x14ac:dyDescent="0.25">
      <c r="A93" s="127" t="s">
        <v>57</v>
      </c>
      <c r="B93" s="128">
        <f>RES_hhdet_numvin!B82</f>
        <v>0</v>
      </c>
      <c r="C93" s="128">
        <f>RES_hhdet_numvin!C82</f>
        <v>0</v>
      </c>
      <c r="D93" s="128">
        <f>RES_hhdet_numvin!D82</f>
        <v>0</v>
      </c>
      <c r="E93" s="128">
        <f>RES_hhdet_numvin!E82</f>
        <v>0</v>
      </c>
      <c r="F93" s="128">
        <f>RES_hhdet_numvin!F82</f>
        <v>0</v>
      </c>
      <c r="G93" s="128">
        <f>RES_hhdet_numvin!G82</f>
        <v>0</v>
      </c>
      <c r="H93" s="128">
        <f>RES_hhdet_numvin!H82</f>
        <v>0</v>
      </c>
      <c r="I93" s="128">
        <f>RES_hhdet_numvin!I82</f>
        <v>0</v>
      </c>
      <c r="J93" s="128">
        <f>RES_hhdet_numvin!J82</f>
        <v>0</v>
      </c>
      <c r="K93" s="128">
        <f>RES_hhdet_numvin!K82</f>
        <v>0</v>
      </c>
      <c r="L93" s="128">
        <f>RES_hhdet_numvin!L82</f>
        <v>0</v>
      </c>
      <c r="M93" s="128">
        <f>RES_hhdet_numvin!M82</f>
        <v>0</v>
      </c>
      <c r="N93" s="128">
        <f>RES_hhdet_numvin!N82</f>
        <v>0</v>
      </c>
      <c r="O93" s="128">
        <f>RES_hhdet_numvin!O82</f>
        <v>0</v>
      </c>
      <c r="P93" s="128">
        <f>RES_hhdet_numvin!P82</f>
        <v>0</v>
      </c>
      <c r="Q93" s="128">
        <f>RES_hhdet_numvin!Q82</f>
        <v>0</v>
      </c>
      <c r="R93" s="128">
        <f>RES_hhdet_numvin!R82</f>
        <v>0</v>
      </c>
      <c r="S93" s="128">
        <f>RES_hhdet_numvin!S82</f>
        <v>0</v>
      </c>
      <c r="T93" s="128">
        <f>RES_hhdet_numvin!T82</f>
        <v>0</v>
      </c>
      <c r="U93" s="128">
        <f>RES_hhdet_numvin!U82</f>
        <v>0</v>
      </c>
      <c r="V93" s="128">
        <f>RES_hhdet_numvin!V82</f>
        <v>0</v>
      </c>
      <c r="W93" s="128">
        <f>RES_hhdet_numvin!W82</f>
        <v>0</v>
      </c>
      <c r="DA93" s="133"/>
    </row>
    <row r="94" spans="1:105" ht="12" customHeight="1" x14ac:dyDescent="0.25">
      <c r="A94" s="97" t="s">
        <v>209</v>
      </c>
      <c r="B94" s="52">
        <f>RES_hhdet_numvin!B83</f>
        <v>0</v>
      </c>
      <c r="C94" s="52">
        <f>RES_hhdet_numvin!C83</f>
        <v>0</v>
      </c>
      <c r="D94" s="52">
        <f>RES_hhdet_numvin!D83</f>
        <v>0</v>
      </c>
      <c r="E94" s="52">
        <f>RES_hhdet_numvin!E83</f>
        <v>0</v>
      </c>
      <c r="F94" s="52">
        <f>RES_hhdet_numvin!F83</f>
        <v>0</v>
      </c>
      <c r="G94" s="52">
        <f>RES_hhdet_numvin!G83</f>
        <v>0</v>
      </c>
      <c r="H94" s="52">
        <f>RES_hhdet_numvin!H83</f>
        <v>22531</v>
      </c>
      <c r="I94" s="52">
        <f>RES_hhdet_numvin!I83</f>
        <v>50870</v>
      </c>
      <c r="J94" s="52">
        <f>RES_hhdet_numvin!J83</f>
        <v>70912</v>
      </c>
      <c r="K94" s="52">
        <f>RES_hhdet_numvin!K83</f>
        <v>100894</v>
      </c>
      <c r="L94" s="52">
        <f>RES_hhdet_numvin!L83</f>
        <v>135871</v>
      </c>
      <c r="M94" s="52">
        <f>RES_hhdet_numvin!M83</f>
        <v>201303</v>
      </c>
      <c r="N94" s="52">
        <f>RES_hhdet_numvin!N83</f>
        <v>187641</v>
      </c>
      <c r="O94" s="52">
        <f>RES_hhdet_numvin!O83</f>
        <v>181074</v>
      </c>
      <c r="P94" s="52">
        <f>RES_hhdet_numvin!P83</f>
        <v>81522</v>
      </c>
      <c r="Q94" s="52">
        <f>RES_hhdet_numvin!Q83</f>
        <v>111157</v>
      </c>
      <c r="R94" s="52">
        <f>RES_hhdet_numvin!R83</f>
        <v>293930</v>
      </c>
      <c r="S94" s="52">
        <f>RES_hhdet_numvin!S83</f>
        <v>511657</v>
      </c>
      <c r="T94" s="52">
        <f>RES_hhdet_numvin!T83</f>
        <v>863652</v>
      </c>
      <c r="U94" s="52">
        <f>RES_hhdet_numvin!U83</f>
        <v>354823</v>
      </c>
      <c r="V94" s="52">
        <f>RES_hhdet_numvin!V83</f>
        <v>181727</v>
      </c>
      <c r="W94" s="52">
        <f>RES_hhdet_numvin!W83</f>
        <v>99757</v>
      </c>
      <c r="DA94" s="63" t="s">
        <v>1523</v>
      </c>
    </row>
    <row r="95" spans="1:105" ht="12" hidden="1" customHeight="1" x14ac:dyDescent="0.25">
      <c r="A95" s="97" t="s">
        <v>53</v>
      </c>
      <c r="B95" s="138">
        <f>RES_hhdet_numvin!B84</f>
        <v>0</v>
      </c>
      <c r="C95" s="138">
        <f>RES_hhdet_numvin!C84</f>
        <v>0</v>
      </c>
      <c r="D95" s="138">
        <f>RES_hhdet_numvin!D84</f>
        <v>0</v>
      </c>
      <c r="E95" s="138">
        <f>RES_hhdet_numvin!E84</f>
        <v>0</v>
      </c>
      <c r="F95" s="138">
        <f>RES_hhdet_numvin!F84</f>
        <v>0</v>
      </c>
      <c r="G95" s="138">
        <f>RES_hhdet_numvin!G84</f>
        <v>0</v>
      </c>
      <c r="H95" s="138">
        <f>RES_hhdet_numvin!H84</f>
        <v>0</v>
      </c>
      <c r="I95" s="138">
        <f>RES_hhdet_numvin!I84</f>
        <v>0</v>
      </c>
      <c r="J95" s="138">
        <f>RES_hhdet_numvin!J84</f>
        <v>0</v>
      </c>
      <c r="K95" s="138">
        <f>RES_hhdet_numvin!K84</f>
        <v>0</v>
      </c>
      <c r="L95" s="138">
        <f>RES_hhdet_numvin!L84</f>
        <v>0</v>
      </c>
      <c r="M95" s="138">
        <f>RES_hhdet_numvin!M84</f>
        <v>0</v>
      </c>
      <c r="N95" s="138">
        <f>RES_hhdet_numvin!N84</f>
        <v>0</v>
      </c>
      <c r="O95" s="138">
        <f>RES_hhdet_numvin!O84</f>
        <v>0</v>
      </c>
      <c r="P95" s="138">
        <f>RES_hhdet_numvin!P84</f>
        <v>0</v>
      </c>
      <c r="Q95" s="138">
        <f>RES_hhdet_numvin!Q84</f>
        <v>0</v>
      </c>
      <c r="R95" s="138">
        <f>RES_hhdet_numvin!R84</f>
        <v>0</v>
      </c>
      <c r="S95" s="138">
        <f>RES_hhdet_numvin!S84</f>
        <v>0</v>
      </c>
      <c r="T95" s="138">
        <f>RES_hhdet_numvin!T84</f>
        <v>0</v>
      </c>
      <c r="U95" s="138">
        <f>RES_hhdet_numvin!U84</f>
        <v>0</v>
      </c>
      <c r="V95" s="138">
        <f>RES_hhdet_numvin!V84</f>
        <v>0</v>
      </c>
      <c r="W95" s="138">
        <f>RES_hhdet_numvin!W84</f>
        <v>0</v>
      </c>
      <c r="DA95" s="63"/>
    </row>
    <row r="96" spans="1:105" ht="12.95" customHeight="1" x14ac:dyDescent="0.25">
      <c r="A96" s="125" t="s">
        <v>92</v>
      </c>
      <c r="B96" s="150">
        <f>RES_hhdet_numvin!B85</f>
        <v>0</v>
      </c>
      <c r="C96" s="150">
        <f>RES_hhdet_numvin!C85</f>
        <v>0</v>
      </c>
      <c r="D96" s="150">
        <f>RES_hhdet_numvin!D85</f>
        <v>0</v>
      </c>
      <c r="E96" s="150">
        <f>RES_hhdet_numvin!E85</f>
        <v>0</v>
      </c>
      <c r="F96" s="150">
        <f>RES_hhdet_numvin!F85</f>
        <v>0</v>
      </c>
      <c r="G96" s="150">
        <f>RES_hhdet_numvin!G85</f>
        <v>0</v>
      </c>
      <c r="H96" s="150">
        <f>RES_hhdet_numvin!H85</f>
        <v>0</v>
      </c>
      <c r="I96" s="150">
        <f>RES_hhdet_numvin!I85</f>
        <v>0</v>
      </c>
      <c r="J96" s="150">
        <f>RES_hhdet_numvin!J85</f>
        <v>0</v>
      </c>
      <c r="K96" s="150">
        <f>RES_hhdet_numvin!K85</f>
        <v>0</v>
      </c>
      <c r="L96" s="150">
        <f>RES_hhdet_numvin!L85</f>
        <v>0</v>
      </c>
      <c r="M96" s="150">
        <f>RES_hhdet_numvin!M85</f>
        <v>0</v>
      </c>
      <c r="N96" s="150">
        <f>RES_hhdet_numvin!N85</f>
        <v>0</v>
      </c>
      <c r="O96" s="150">
        <f>RES_hhdet_numvin!O85</f>
        <v>0</v>
      </c>
      <c r="P96" s="150">
        <f>RES_hhdet_numvin!P85</f>
        <v>0</v>
      </c>
      <c r="Q96" s="150">
        <f>RES_hhdet_numvin!Q85</f>
        <v>0</v>
      </c>
      <c r="R96" s="150">
        <f>RES_hhdet_numvin!R85</f>
        <v>0</v>
      </c>
      <c r="S96" s="150">
        <f>RES_hhdet_numvin!S85</f>
        <v>0</v>
      </c>
      <c r="T96" s="150">
        <f>RES_hhdet_numvin!T85</f>
        <v>0</v>
      </c>
      <c r="U96" s="150">
        <f>RES_hhdet_numvin!U85</f>
        <v>0</v>
      </c>
      <c r="V96" s="150">
        <f>RES_hhdet_numvin!V85</f>
        <v>0</v>
      </c>
      <c r="W96" s="150">
        <f>RES_hhdet_numvin!W85</f>
        <v>0</v>
      </c>
      <c r="DA96" s="134"/>
    </row>
    <row r="97" spans="1:105" ht="12" customHeight="1" x14ac:dyDescent="0.25">
      <c r="A97" s="97" t="s">
        <v>53</v>
      </c>
      <c r="B97" s="138">
        <f>RES_hhdet_numvin!B86</f>
        <v>0</v>
      </c>
      <c r="C97" s="138">
        <f>RES_hhdet_numvin!C86</f>
        <v>0</v>
      </c>
      <c r="D97" s="138">
        <f>RES_hhdet_numvin!D86</f>
        <v>0</v>
      </c>
      <c r="E97" s="138">
        <f>RES_hhdet_numvin!E86</f>
        <v>0</v>
      </c>
      <c r="F97" s="138">
        <f>RES_hhdet_numvin!F86</f>
        <v>0</v>
      </c>
      <c r="G97" s="138">
        <f>RES_hhdet_numvin!G86</f>
        <v>0</v>
      </c>
      <c r="H97" s="138">
        <f>RES_hhdet_numvin!H86</f>
        <v>0</v>
      </c>
      <c r="I97" s="138">
        <f>RES_hhdet_numvin!I86</f>
        <v>0</v>
      </c>
      <c r="J97" s="138">
        <f>RES_hhdet_numvin!J86</f>
        <v>0</v>
      </c>
      <c r="K97" s="138">
        <f>RES_hhdet_numvin!K86</f>
        <v>0</v>
      </c>
      <c r="L97" s="138">
        <f>RES_hhdet_numvin!L86</f>
        <v>0</v>
      </c>
      <c r="M97" s="138">
        <f>RES_hhdet_numvin!M86</f>
        <v>0</v>
      </c>
      <c r="N97" s="138">
        <f>RES_hhdet_numvin!N86</f>
        <v>0</v>
      </c>
      <c r="O97" s="138">
        <f>RES_hhdet_numvin!O86</f>
        <v>0</v>
      </c>
      <c r="P97" s="138">
        <f>RES_hhdet_numvin!P86</f>
        <v>2281</v>
      </c>
      <c r="Q97" s="138">
        <f>RES_hhdet_numvin!Q86</f>
        <v>5296</v>
      </c>
      <c r="R97" s="138">
        <f>RES_hhdet_numvin!R86</f>
        <v>13812</v>
      </c>
      <c r="S97" s="138">
        <f>RES_hhdet_numvin!S86</f>
        <v>18630</v>
      </c>
      <c r="T97" s="138">
        <f>RES_hhdet_numvin!T86</f>
        <v>36541</v>
      </c>
      <c r="U97" s="138">
        <f>RES_hhdet_numvin!U86</f>
        <v>34153</v>
      </c>
      <c r="V97" s="138">
        <f>RES_hhdet_numvin!V86</f>
        <v>32448</v>
      </c>
      <c r="W97" s="138">
        <f>RES_hhdet_numvin!W86</f>
        <v>13173</v>
      </c>
      <c r="DA97" s="63" t="s">
        <v>1524</v>
      </c>
    </row>
    <row r="98" spans="1:105" ht="12" customHeight="1" x14ac:dyDescent="0.25">
      <c r="A98" s="96" t="s">
        <v>55</v>
      </c>
      <c r="B98" s="149">
        <f>RES_hhdet_numvin!B87</f>
        <v>0</v>
      </c>
      <c r="C98" s="149">
        <f>RES_hhdet_numvin!C87</f>
        <v>0</v>
      </c>
      <c r="D98" s="149">
        <f>RES_hhdet_numvin!D87</f>
        <v>0</v>
      </c>
      <c r="E98" s="149">
        <f>RES_hhdet_numvin!E87</f>
        <v>0</v>
      </c>
      <c r="F98" s="149">
        <f>RES_hhdet_numvin!F87</f>
        <v>0</v>
      </c>
      <c r="G98" s="149">
        <f>RES_hhdet_numvin!G87</f>
        <v>0</v>
      </c>
      <c r="H98" s="149">
        <f>RES_hhdet_numvin!H87</f>
        <v>0</v>
      </c>
      <c r="I98" s="149">
        <f>RES_hhdet_numvin!I87</f>
        <v>0</v>
      </c>
      <c r="J98" s="149">
        <f>RES_hhdet_numvin!J87</f>
        <v>0</v>
      </c>
      <c r="K98" s="149">
        <f>RES_hhdet_numvin!K87</f>
        <v>0</v>
      </c>
      <c r="L98" s="149">
        <f>RES_hhdet_numvin!L87</f>
        <v>0</v>
      </c>
      <c r="M98" s="149">
        <f>RES_hhdet_numvin!M87</f>
        <v>0</v>
      </c>
      <c r="N98" s="149">
        <f>RES_hhdet_numvin!N87</f>
        <v>0</v>
      </c>
      <c r="O98" s="149">
        <f>RES_hhdet_numvin!O87</f>
        <v>0</v>
      </c>
      <c r="P98" s="149">
        <f>RES_hhdet_numvin!P87</f>
        <v>0</v>
      </c>
      <c r="Q98" s="149">
        <f>RES_hhdet_numvin!Q87</f>
        <v>0</v>
      </c>
      <c r="R98" s="149">
        <f>RES_hhdet_numvin!R87</f>
        <v>0</v>
      </c>
      <c r="S98" s="149">
        <f>RES_hhdet_numvin!S87</f>
        <v>0</v>
      </c>
      <c r="T98" s="149">
        <f>RES_hhdet_numvin!T87</f>
        <v>0</v>
      </c>
      <c r="U98" s="149">
        <f>RES_hhdet_numvin!U87</f>
        <v>0</v>
      </c>
      <c r="V98" s="149">
        <f>RES_hhdet_numvin!V87</f>
        <v>0</v>
      </c>
      <c r="W98" s="149">
        <f>RES_hhdet_numvin!W87</f>
        <v>0</v>
      </c>
      <c r="DA98" s="151"/>
    </row>
    <row r="99" spans="1:105" ht="12" customHeight="1" x14ac:dyDescent="0.25">
      <c r="A99" s="97" t="s">
        <v>132</v>
      </c>
      <c r="B99" s="138">
        <f>RES_hhdet_numvin!B88</f>
        <v>0</v>
      </c>
      <c r="C99" s="138">
        <f>RES_hhdet_numvin!C88</f>
        <v>0</v>
      </c>
      <c r="D99" s="138">
        <f>RES_hhdet_numvin!D88</f>
        <v>0</v>
      </c>
      <c r="E99" s="138">
        <f>RES_hhdet_numvin!E88</f>
        <v>0</v>
      </c>
      <c r="F99" s="138">
        <f>RES_hhdet_numvin!F88</f>
        <v>0</v>
      </c>
      <c r="G99" s="138">
        <f>RES_hhdet_numvin!G88</f>
        <v>0</v>
      </c>
      <c r="H99" s="138">
        <f>RES_hhdet_numvin!H88</f>
        <v>11005</v>
      </c>
      <c r="I99" s="138">
        <f>RES_hhdet_numvin!I88</f>
        <v>34410</v>
      </c>
      <c r="J99" s="138">
        <f>RES_hhdet_numvin!J88</f>
        <v>46266</v>
      </c>
      <c r="K99" s="138">
        <f>RES_hhdet_numvin!K88</f>
        <v>59200</v>
      </c>
      <c r="L99" s="138">
        <f>RES_hhdet_numvin!L88</f>
        <v>82797</v>
      </c>
      <c r="M99" s="138">
        <f>RES_hhdet_numvin!M88</f>
        <v>146951</v>
      </c>
      <c r="N99" s="138">
        <f>RES_hhdet_numvin!N88</f>
        <v>154233</v>
      </c>
      <c r="O99" s="138">
        <f>RES_hhdet_numvin!O88</f>
        <v>149437</v>
      </c>
      <c r="P99" s="138">
        <f>RES_hhdet_numvin!P88</f>
        <v>60145</v>
      </c>
      <c r="Q99" s="138">
        <f>RES_hhdet_numvin!Q88</f>
        <v>87067</v>
      </c>
      <c r="R99" s="138">
        <f>RES_hhdet_numvin!R88</f>
        <v>260765</v>
      </c>
      <c r="S99" s="138">
        <f>RES_hhdet_numvin!S88</f>
        <v>455003</v>
      </c>
      <c r="T99" s="138">
        <f>RES_hhdet_numvin!T88</f>
        <v>747105</v>
      </c>
      <c r="U99" s="138">
        <f>RES_hhdet_numvin!U88</f>
        <v>345928</v>
      </c>
      <c r="V99" s="138">
        <f>RES_hhdet_numvin!V88</f>
        <v>168784</v>
      </c>
      <c r="W99" s="138">
        <f>RES_hhdet_numvin!W88</f>
        <v>87111</v>
      </c>
      <c r="DA99" s="63" t="s">
        <v>1525</v>
      </c>
    </row>
    <row r="100" spans="1:105" ht="12" customHeight="1" x14ac:dyDescent="0.25">
      <c r="A100" s="97" t="s">
        <v>131</v>
      </c>
      <c r="B100" s="138">
        <f>RES_hhdet_numvin!B89</f>
        <v>0</v>
      </c>
      <c r="C100" s="138">
        <f>RES_hhdet_numvin!C89</f>
        <v>0</v>
      </c>
      <c r="D100" s="138">
        <f>RES_hhdet_numvin!D89</f>
        <v>0</v>
      </c>
      <c r="E100" s="138">
        <f>RES_hhdet_numvin!E89</f>
        <v>0</v>
      </c>
      <c r="F100" s="138">
        <f>RES_hhdet_numvin!F89</f>
        <v>0</v>
      </c>
      <c r="G100" s="138">
        <f>RES_hhdet_numvin!G89</f>
        <v>0</v>
      </c>
      <c r="H100" s="138">
        <f>RES_hhdet_numvin!H89</f>
        <v>0</v>
      </c>
      <c r="I100" s="138">
        <f>RES_hhdet_numvin!I89</f>
        <v>0</v>
      </c>
      <c r="J100" s="138">
        <f>RES_hhdet_numvin!J89</f>
        <v>0</v>
      </c>
      <c r="K100" s="138">
        <f>RES_hhdet_numvin!K89</f>
        <v>654</v>
      </c>
      <c r="L100" s="138">
        <f>RES_hhdet_numvin!L89</f>
        <v>87</v>
      </c>
      <c r="M100" s="138">
        <f>RES_hhdet_numvin!M89</f>
        <v>463</v>
      </c>
      <c r="N100" s="138">
        <f>RES_hhdet_numvin!N89</f>
        <v>336</v>
      </c>
      <c r="O100" s="138">
        <f>RES_hhdet_numvin!O89</f>
        <v>2008</v>
      </c>
      <c r="P100" s="138">
        <f>RES_hhdet_numvin!P89</f>
        <v>2151</v>
      </c>
      <c r="Q100" s="138">
        <f>RES_hhdet_numvin!Q89</f>
        <v>2424</v>
      </c>
      <c r="R100" s="138">
        <f>RES_hhdet_numvin!R89</f>
        <v>1719</v>
      </c>
      <c r="S100" s="138">
        <f>RES_hhdet_numvin!S89</f>
        <v>590</v>
      </c>
      <c r="T100" s="138">
        <f>RES_hhdet_numvin!T89</f>
        <v>23033</v>
      </c>
      <c r="U100" s="138">
        <f>RES_hhdet_numvin!U89</f>
        <v>1579</v>
      </c>
      <c r="V100" s="138">
        <f>RES_hhdet_numvin!V89</f>
        <v>2419</v>
      </c>
      <c r="W100" s="138">
        <f>RES_hhdet_numvin!W89</f>
        <v>3767</v>
      </c>
      <c r="DA100" s="63" t="s">
        <v>1526</v>
      </c>
    </row>
    <row r="101" spans="1:105" ht="12" hidden="1" customHeight="1" x14ac:dyDescent="0.25">
      <c r="A101" s="108" t="s">
        <v>207</v>
      </c>
      <c r="B101" s="138">
        <f>RES_hhdet_numvin!B90</f>
        <v>0</v>
      </c>
      <c r="C101" s="138">
        <f>RES_hhdet_numvin!C90</f>
        <v>0</v>
      </c>
      <c r="D101" s="138">
        <f>RES_hhdet_numvin!D90</f>
        <v>0</v>
      </c>
      <c r="E101" s="138">
        <f>RES_hhdet_numvin!E90</f>
        <v>0</v>
      </c>
      <c r="F101" s="138">
        <f>RES_hhdet_numvin!F90</f>
        <v>0</v>
      </c>
      <c r="G101" s="138">
        <f>RES_hhdet_numvin!G90</f>
        <v>0</v>
      </c>
      <c r="H101" s="138">
        <f>RES_hhdet_numvin!H90</f>
        <v>0</v>
      </c>
      <c r="I101" s="138">
        <f>RES_hhdet_numvin!I90</f>
        <v>0</v>
      </c>
      <c r="J101" s="138">
        <f>RES_hhdet_numvin!J90</f>
        <v>0</v>
      </c>
      <c r="K101" s="138">
        <f>RES_hhdet_numvin!K90</f>
        <v>0</v>
      </c>
      <c r="L101" s="138">
        <f>RES_hhdet_numvin!L90</f>
        <v>0</v>
      </c>
      <c r="M101" s="138">
        <f>RES_hhdet_numvin!M90</f>
        <v>0</v>
      </c>
      <c r="N101" s="138">
        <f>RES_hhdet_numvin!N90</f>
        <v>0</v>
      </c>
      <c r="O101" s="138">
        <f>RES_hhdet_numvin!O90</f>
        <v>0</v>
      </c>
      <c r="P101" s="138">
        <f>RES_hhdet_numvin!P90</f>
        <v>0</v>
      </c>
      <c r="Q101" s="138">
        <f>RES_hhdet_numvin!Q90</f>
        <v>0</v>
      </c>
      <c r="R101" s="138">
        <f>RES_hhdet_numvin!R90</f>
        <v>0</v>
      </c>
      <c r="S101" s="138">
        <f>RES_hhdet_numvin!S90</f>
        <v>0</v>
      </c>
      <c r="T101" s="138">
        <f>RES_hhdet_numvin!T90</f>
        <v>0</v>
      </c>
      <c r="U101" s="138">
        <f>RES_hhdet_numvin!U90</f>
        <v>0</v>
      </c>
      <c r="V101" s="138">
        <f>RES_hhdet_numvin!V90</f>
        <v>0</v>
      </c>
      <c r="W101" s="138">
        <f>RES_hhdet_numvin!W90</f>
        <v>0</v>
      </c>
      <c r="DA101" s="63"/>
    </row>
    <row r="102" spans="1:105" ht="12" hidden="1" customHeight="1" x14ac:dyDescent="0.25">
      <c r="A102" s="108" t="s">
        <v>52</v>
      </c>
      <c r="B102" s="138">
        <f>RES_hhdet_numvin!B91</f>
        <v>0</v>
      </c>
      <c r="C102" s="138">
        <f>RES_hhdet_numvin!C91</f>
        <v>0</v>
      </c>
      <c r="D102" s="138">
        <f>RES_hhdet_numvin!D91</f>
        <v>0</v>
      </c>
      <c r="E102" s="138">
        <f>RES_hhdet_numvin!E91</f>
        <v>0</v>
      </c>
      <c r="F102" s="138">
        <f>RES_hhdet_numvin!F91</f>
        <v>0</v>
      </c>
      <c r="G102" s="138">
        <f>RES_hhdet_numvin!G91</f>
        <v>0</v>
      </c>
      <c r="H102" s="138">
        <f>RES_hhdet_numvin!H91</f>
        <v>0</v>
      </c>
      <c r="I102" s="138">
        <f>RES_hhdet_numvin!I91</f>
        <v>0</v>
      </c>
      <c r="J102" s="138">
        <f>RES_hhdet_numvin!J91</f>
        <v>0</v>
      </c>
      <c r="K102" s="138">
        <f>RES_hhdet_numvin!K91</f>
        <v>0</v>
      </c>
      <c r="L102" s="138">
        <f>RES_hhdet_numvin!L91</f>
        <v>0</v>
      </c>
      <c r="M102" s="138">
        <f>RES_hhdet_numvin!M91</f>
        <v>0</v>
      </c>
      <c r="N102" s="138">
        <f>RES_hhdet_numvin!N91</f>
        <v>0</v>
      </c>
      <c r="O102" s="138">
        <f>RES_hhdet_numvin!O91</f>
        <v>0</v>
      </c>
      <c r="P102" s="138">
        <f>RES_hhdet_numvin!P91</f>
        <v>0</v>
      </c>
      <c r="Q102" s="138">
        <f>RES_hhdet_numvin!Q91</f>
        <v>0</v>
      </c>
      <c r="R102" s="138">
        <f>RES_hhdet_numvin!R91</f>
        <v>0</v>
      </c>
      <c r="S102" s="138">
        <f>RES_hhdet_numvin!S91</f>
        <v>0</v>
      </c>
      <c r="T102" s="138">
        <f>RES_hhdet_numvin!T91</f>
        <v>0</v>
      </c>
      <c r="U102" s="138">
        <f>RES_hhdet_numvin!U91</f>
        <v>0</v>
      </c>
      <c r="V102" s="138">
        <f>RES_hhdet_numvin!V91</f>
        <v>0</v>
      </c>
      <c r="W102" s="138">
        <f>RES_hhdet_numvin!W91</f>
        <v>0</v>
      </c>
      <c r="DA102" s="63"/>
    </row>
    <row r="103" spans="1:105" ht="12" customHeight="1" x14ac:dyDescent="0.25">
      <c r="A103" s="97" t="s">
        <v>124</v>
      </c>
      <c r="B103" s="138">
        <f>RES_hhdet_numvin!B92</f>
        <v>0</v>
      </c>
      <c r="C103" s="138">
        <f>RES_hhdet_numvin!C92</f>
        <v>0</v>
      </c>
      <c r="D103" s="138">
        <f>RES_hhdet_numvin!D92</f>
        <v>0</v>
      </c>
      <c r="E103" s="138">
        <f>RES_hhdet_numvin!E92</f>
        <v>0</v>
      </c>
      <c r="F103" s="138">
        <f>RES_hhdet_numvin!F92</f>
        <v>0</v>
      </c>
      <c r="G103" s="138">
        <f>RES_hhdet_numvin!G92</f>
        <v>0</v>
      </c>
      <c r="H103" s="138">
        <f>RES_hhdet_numvin!H92</f>
        <v>0</v>
      </c>
      <c r="I103" s="138">
        <f>RES_hhdet_numvin!I92</f>
        <v>0</v>
      </c>
      <c r="J103" s="138">
        <f>RES_hhdet_numvin!J92</f>
        <v>0</v>
      </c>
      <c r="K103" s="138">
        <f>RES_hhdet_numvin!K92</f>
        <v>0</v>
      </c>
      <c r="L103" s="138">
        <f>RES_hhdet_numvin!L92</f>
        <v>0</v>
      </c>
      <c r="M103" s="138">
        <f>RES_hhdet_numvin!M92</f>
        <v>0</v>
      </c>
      <c r="N103" s="138">
        <f>RES_hhdet_numvin!N92</f>
        <v>0</v>
      </c>
      <c r="O103" s="138">
        <f>RES_hhdet_numvin!O92</f>
        <v>0</v>
      </c>
      <c r="P103" s="138">
        <f>RES_hhdet_numvin!P92</f>
        <v>2055</v>
      </c>
      <c r="Q103" s="138">
        <f>RES_hhdet_numvin!Q92</f>
        <v>3287</v>
      </c>
      <c r="R103" s="138">
        <f>RES_hhdet_numvin!R92</f>
        <v>5911</v>
      </c>
      <c r="S103" s="138">
        <f>RES_hhdet_numvin!S92</f>
        <v>10910</v>
      </c>
      <c r="T103" s="138">
        <f>RES_hhdet_numvin!T92</f>
        <v>14692</v>
      </c>
      <c r="U103" s="138">
        <f>RES_hhdet_numvin!U92</f>
        <v>5694</v>
      </c>
      <c r="V103" s="138">
        <f>RES_hhdet_numvin!V92</f>
        <v>6577</v>
      </c>
      <c r="W103" s="138">
        <f>RES_hhdet_numvin!W92</f>
        <v>9124</v>
      </c>
      <c r="DA103" s="63" t="s">
        <v>1527</v>
      </c>
    </row>
    <row r="104" spans="1:105" ht="12" customHeight="1" x14ac:dyDescent="0.25">
      <c r="A104" s="97" t="s">
        <v>123</v>
      </c>
      <c r="B104" s="138">
        <f>RES_hhdet_numvin!B93</f>
        <v>0</v>
      </c>
      <c r="C104" s="138">
        <f>RES_hhdet_numvin!C93</f>
        <v>0</v>
      </c>
      <c r="D104" s="138">
        <f>RES_hhdet_numvin!D93</f>
        <v>0</v>
      </c>
      <c r="E104" s="138">
        <f>RES_hhdet_numvin!E93</f>
        <v>0</v>
      </c>
      <c r="F104" s="138">
        <f>RES_hhdet_numvin!F93</f>
        <v>0</v>
      </c>
      <c r="G104" s="138">
        <f>RES_hhdet_numvin!G93</f>
        <v>0</v>
      </c>
      <c r="H104" s="138">
        <f>RES_hhdet_numvin!H93</f>
        <v>0</v>
      </c>
      <c r="I104" s="138">
        <f>RES_hhdet_numvin!I93</f>
        <v>0</v>
      </c>
      <c r="J104" s="138">
        <f>RES_hhdet_numvin!J93</f>
        <v>0</v>
      </c>
      <c r="K104" s="138">
        <f>RES_hhdet_numvin!K93</f>
        <v>0</v>
      </c>
      <c r="L104" s="138">
        <f>RES_hhdet_numvin!L93</f>
        <v>0</v>
      </c>
      <c r="M104" s="138">
        <f>RES_hhdet_numvin!M93</f>
        <v>0</v>
      </c>
      <c r="N104" s="138">
        <f>RES_hhdet_numvin!N93</f>
        <v>0</v>
      </c>
      <c r="O104" s="138">
        <f>RES_hhdet_numvin!O93</f>
        <v>0</v>
      </c>
      <c r="P104" s="138">
        <f>RES_hhdet_numvin!P93</f>
        <v>18</v>
      </c>
      <c r="Q104" s="138">
        <f>RES_hhdet_numvin!Q93</f>
        <v>37</v>
      </c>
      <c r="R104" s="138">
        <f>RES_hhdet_numvin!R93</f>
        <v>77</v>
      </c>
      <c r="S104" s="138">
        <f>RES_hhdet_numvin!S93</f>
        <v>88</v>
      </c>
      <c r="T104" s="138">
        <f>RES_hhdet_numvin!T93</f>
        <v>294</v>
      </c>
      <c r="U104" s="138">
        <f>RES_hhdet_numvin!U93</f>
        <v>107</v>
      </c>
      <c r="V104" s="138">
        <f>RES_hhdet_numvin!V93</f>
        <v>117</v>
      </c>
      <c r="W104" s="138">
        <f>RES_hhdet_numvin!W93</f>
        <v>90</v>
      </c>
      <c r="DA104" s="63" t="s">
        <v>1528</v>
      </c>
    </row>
    <row r="105" spans="1:105" ht="12" hidden="1" customHeight="1" x14ac:dyDescent="0.25">
      <c r="A105" s="108" t="s">
        <v>50</v>
      </c>
      <c r="B105" s="138">
        <f>RES_hhdet_numvin!B94</f>
        <v>0</v>
      </c>
      <c r="C105" s="138">
        <f>RES_hhdet_numvin!C94</f>
        <v>0</v>
      </c>
      <c r="D105" s="138">
        <f>RES_hhdet_numvin!D94</f>
        <v>0</v>
      </c>
      <c r="E105" s="138">
        <f>RES_hhdet_numvin!E94</f>
        <v>0</v>
      </c>
      <c r="F105" s="138">
        <f>RES_hhdet_numvin!F94</f>
        <v>0</v>
      </c>
      <c r="G105" s="138">
        <f>RES_hhdet_numvin!G94</f>
        <v>0</v>
      </c>
      <c r="H105" s="138">
        <f>RES_hhdet_numvin!H94</f>
        <v>0</v>
      </c>
      <c r="I105" s="138">
        <f>RES_hhdet_numvin!I94</f>
        <v>0</v>
      </c>
      <c r="J105" s="138">
        <f>RES_hhdet_numvin!J94</f>
        <v>0</v>
      </c>
      <c r="K105" s="138">
        <f>RES_hhdet_numvin!K94</f>
        <v>0</v>
      </c>
      <c r="L105" s="138">
        <f>RES_hhdet_numvin!L94</f>
        <v>0</v>
      </c>
      <c r="M105" s="138">
        <f>RES_hhdet_numvin!M94</f>
        <v>0</v>
      </c>
      <c r="N105" s="138">
        <f>RES_hhdet_numvin!N94</f>
        <v>0</v>
      </c>
      <c r="O105" s="138">
        <f>RES_hhdet_numvin!O94</f>
        <v>0</v>
      </c>
      <c r="P105" s="138">
        <f>RES_hhdet_numvin!P94</f>
        <v>0</v>
      </c>
      <c r="Q105" s="138">
        <f>RES_hhdet_numvin!Q94</f>
        <v>0</v>
      </c>
      <c r="R105" s="138">
        <f>RES_hhdet_numvin!R94</f>
        <v>0</v>
      </c>
      <c r="S105" s="138">
        <f>RES_hhdet_numvin!S94</f>
        <v>0</v>
      </c>
      <c r="T105" s="138">
        <f>RES_hhdet_numvin!T94</f>
        <v>0</v>
      </c>
      <c r="U105" s="138">
        <f>RES_hhdet_numvin!U94</f>
        <v>0</v>
      </c>
      <c r="V105" s="138">
        <f>RES_hhdet_numvin!V94</f>
        <v>0</v>
      </c>
      <c r="W105" s="138">
        <f>RES_hhdet_numvin!W94</f>
        <v>0</v>
      </c>
      <c r="DA105" s="63"/>
    </row>
    <row r="106" spans="1:105" ht="12" hidden="1" customHeight="1" x14ac:dyDescent="0.25">
      <c r="A106" s="108" t="s">
        <v>52</v>
      </c>
      <c r="B106" s="138">
        <f>RES_hhdet_numvin!B95</f>
        <v>0</v>
      </c>
      <c r="C106" s="138">
        <f>RES_hhdet_numvin!C95</f>
        <v>0</v>
      </c>
      <c r="D106" s="138">
        <f>RES_hhdet_numvin!D95</f>
        <v>0</v>
      </c>
      <c r="E106" s="138">
        <f>RES_hhdet_numvin!E95</f>
        <v>0</v>
      </c>
      <c r="F106" s="138">
        <f>RES_hhdet_numvin!F95</f>
        <v>0</v>
      </c>
      <c r="G106" s="138">
        <f>RES_hhdet_numvin!G95</f>
        <v>0</v>
      </c>
      <c r="H106" s="138">
        <f>RES_hhdet_numvin!H95</f>
        <v>0</v>
      </c>
      <c r="I106" s="138">
        <f>RES_hhdet_numvin!I95</f>
        <v>0</v>
      </c>
      <c r="J106" s="138">
        <f>RES_hhdet_numvin!J95</f>
        <v>0</v>
      </c>
      <c r="K106" s="138">
        <f>RES_hhdet_numvin!K95</f>
        <v>0</v>
      </c>
      <c r="L106" s="138">
        <f>RES_hhdet_numvin!L95</f>
        <v>0</v>
      </c>
      <c r="M106" s="138">
        <f>RES_hhdet_numvin!M95</f>
        <v>0</v>
      </c>
      <c r="N106" s="138">
        <f>RES_hhdet_numvin!N95</f>
        <v>0</v>
      </c>
      <c r="O106" s="138">
        <f>RES_hhdet_numvin!O95</f>
        <v>0</v>
      </c>
      <c r="P106" s="138">
        <f>RES_hhdet_numvin!P95</f>
        <v>0</v>
      </c>
      <c r="Q106" s="138">
        <f>RES_hhdet_numvin!Q95</f>
        <v>0</v>
      </c>
      <c r="R106" s="138">
        <f>RES_hhdet_numvin!R95</f>
        <v>0</v>
      </c>
      <c r="S106" s="138">
        <f>RES_hhdet_numvin!S95</f>
        <v>0</v>
      </c>
      <c r="T106" s="138">
        <f>RES_hhdet_numvin!T95</f>
        <v>0</v>
      </c>
      <c r="U106" s="138">
        <f>RES_hhdet_numvin!U95</f>
        <v>0</v>
      </c>
      <c r="V106" s="138">
        <f>RES_hhdet_numvin!V95</f>
        <v>0</v>
      </c>
      <c r="W106" s="138">
        <f>RES_hhdet_numvin!W95</f>
        <v>0</v>
      </c>
      <c r="DA106" s="63"/>
    </row>
    <row r="107" spans="1:105" ht="12" customHeight="1" x14ac:dyDescent="0.25">
      <c r="A107" s="97" t="s">
        <v>122</v>
      </c>
      <c r="B107" s="138">
        <f>RES_hhdet_numvin!B96</f>
        <v>0</v>
      </c>
      <c r="C107" s="138">
        <f>RES_hhdet_numvin!C96</f>
        <v>0</v>
      </c>
      <c r="D107" s="138">
        <f>RES_hhdet_numvin!D96</f>
        <v>0</v>
      </c>
      <c r="E107" s="138">
        <f>RES_hhdet_numvin!E96</f>
        <v>0</v>
      </c>
      <c r="F107" s="138">
        <f>RES_hhdet_numvin!F96</f>
        <v>0</v>
      </c>
      <c r="G107" s="138">
        <f>RES_hhdet_numvin!G96</f>
        <v>0</v>
      </c>
      <c r="H107" s="138">
        <f>RES_hhdet_numvin!H96</f>
        <v>0</v>
      </c>
      <c r="I107" s="138">
        <f>RES_hhdet_numvin!I96</f>
        <v>0</v>
      </c>
      <c r="J107" s="138">
        <f>RES_hhdet_numvin!J96</f>
        <v>0</v>
      </c>
      <c r="K107" s="138">
        <f>RES_hhdet_numvin!K96</f>
        <v>0</v>
      </c>
      <c r="L107" s="138">
        <f>RES_hhdet_numvin!L96</f>
        <v>0</v>
      </c>
      <c r="M107" s="138">
        <f>RES_hhdet_numvin!M96</f>
        <v>0</v>
      </c>
      <c r="N107" s="138">
        <f>RES_hhdet_numvin!N96</f>
        <v>0</v>
      </c>
      <c r="O107" s="138">
        <f>RES_hhdet_numvin!O96</f>
        <v>0</v>
      </c>
      <c r="P107" s="138">
        <f>RES_hhdet_numvin!P96</f>
        <v>1592</v>
      </c>
      <c r="Q107" s="138">
        <f>RES_hhdet_numvin!Q96</f>
        <v>5186</v>
      </c>
      <c r="R107" s="138">
        <f>RES_hhdet_numvin!R96</f>
        <v>17473</v>
      </c>
      <c r="S107" s="138">
        <f>RES_hhdet_numvin!S96</f>
        <v>50041</v>
      </c>
      <c r="T107" s="138">
        <f>RES_hhdet_numvin!T96</f>
        <v>0</v>
      </c>
      <c r="U107" s="138">
        <f>RES_hhdet_numvin!U96</f>
        <v>8959</v>
      </c>
      <c r="V107" s="138">
        <f>RES_hhdet_numvin!V96</f>
        <v>0</v>
      </c>
      <c r="W107" s="138">
        <f>RES_hhdet_numvin!W96</f>
        <v>5476</v>
      </c>
      <c r="DA107" s="63" t="s">
        <v>1529</v>
      </c>
    </row>
    <row r="108" spans="1:105" ht="12" customHeight="1" x14ac:dyDescent="0.25">
      <c r="A108" s="97" t="s">
        <v>121</v>
      </c>
      <c r="B108" s="138">
        <f>RES_hhdet_numvin!B97</f>
        <v>0</v>
      </c>
      <c r="C108" s="138">
        <f>RES_hhdet_numvin!C97</f>
        <v>0</v>
      </c>
      <c r="D108" s="138">
        <f>RES_hhdet_numvin!D97</f>
        <v>0</v>
      </c>
      <c r="E108" s="138">
        <f>RES_hhdet_numvin!E97</f>
        <v>0</v>
      </c>
      <c r="F108" s="138">
        <f>RES_hhdet_numvin!F97</f>
        <v>0</v>
      </c>
      <c r="G108" s="138">
        <f>RES_hhdet_numvin!G97</f>
        <v>0</v>
      </c>
      <c r="H108" s="138">
        <f>RES_hhdet_numvin!H97</f>
        <v>0</v>
      </c>
      <c r="I108" s="138">
        <f>RES_hhdet_numvin!I97</f>
        <v>0</v>
      </c>
      <c r="J108" s="138">
        <f>RES_hhdet_numvin!J97</f>
        <v>0</v>
      </c>
      <c r="K108" s="138">
        <f>RES_hhdet_numvin!K97</f>
        <v>0</v>
      </c>
      <c r="L108" s="138">
        <f>RES_hhdet_numvin!L97</f>
        <v>0</v>
      </c>
      <c r="M108" s="138">
        <f>RES_hhdet_numvin!M97</f>
        <v>0</v>
      </c>
      <c r="N108" s="138">
        <f>RES_hhdet_numvin!N97</f>
        <v>0</v>
      </c>
      <c r="O108" s="138">
        <f>RES_hhdet_numvin!O97</f>
        <v>0</v>
      </c>
      <c r="P108" s="138">
        <f>RES_hhdet_numvin!P97</f>
        <v>12281</v>
      </c>
      <c r="Q108" s="138">
        <f>RES_hhdet_numvin!Q97</f>
        <v>24455</v>
      </c>
      <c r="R108" s="138">
        <f>RES_hhdet_numvin!R97</f>
        <v>32708</v>
      </c>
      <c r="S108" s="138">
        <f>RES_hhdet_numvin!S97</f>
        <v>31690</v>
      </c>
      <c r="T108" s="138">
        <f>RES_hhdet_numvin!T97</f>
        <v>122887</v>
      </c>
      <c r="U108" s="138">
        <f>RES_hhdet_numvin!U97</f>
        <v>41432</v>
      </c>
      <c r="V108" s="138">
        <f>RES_hhdet_numvin!V97</f>
        <v>51311</v>
      </c>
      <c r="W108" s="138">
        <f>RES_hhdet_numvin!W97</f>
        <v>47315</v>
      </c>
      <c r="DA108" s="63" t="s">
        <v>1530</v>
      </c>
    </row>
    <row r="109" spans="1:105" ht="12" hidden="1" customHeight="1" x14ac:dyDescent="0.25">
      <c r="A109" s="108" t="s">
        <v>53</v>
      </c>
      <c r="B109" s="138">
        <f>RES_hhdet_numvin!B98</f>
        <v>0</v>
      </c>
      <c r="C109" s="138">
        <f>RES_hhdet_numvin!C98</f>
        <v>0</v>
      </c>
      <c r="D109" s="138">
        <f>RES_hhdet_numvin!D98</f>
        <v>0</v>
      </c>
      <c r="E109" s="138">
        <f>RES_hhdet_numvin!E98</f>
        <v>0</v>
      </c>
      <c r="F109" s="138">
        <f>RES_hhdet_numvin!F98</f>
        <v>0</v>
      </c>
      <c r="G109" s="138">
        <f>RES_hhdet_numvin!G98</f>
        <v>0</v>
      </c>
      <c r="H109" s="138">
        <f>RES_hhdet_numvin!H98</f>
        <v>0</v>
      </c>
      <c r="I109" s="138">
        <f>RES_hhdet_numvin!I98</f>
        <v>0</v>
      </c>
      <c r="J109" s="138">
        <f>RES_hhdet_numvin!J98</f>
        <v>0</v>
      </c>
      <c r="K109" s="138">
        <f>RES_hhdet_numvin!K98</f>
        <v>0</v>
      </c>
      <c r="L109" s="138">
        <f>RES_hhdet_numvin!L98</f>
        <v>0</v>
      </c>
      <c r="M109" s="138">
        <f>RES_hhdet_numvin!M98</f>
        <v>0</v>
      </c>
      <c r="N109" s="138">
        <f>RES_hhdet_numvin!N98</f>
        <v>0</v>
      </c>
      <c r="O109" s="138">
        <f>RES_hhdet_numvin!O98</f>
        <v>0</v>
      </c>
      <c r="P109" s="138">
        <f>RES_hhdet_numvin!P98</f>
        <v>0</v>
      </c>
      <c r="Q109" s="138">
        <f>RES_hhdet_numvin!Q98</f>
        <v>0</v>
      </c>
      <c r="R109" s="138">
        <f>RES_hhdet_numvin!R98</f>
        <v>0</v>
      </c>
      <c r="S109" s="138">
        <f>RES_hhdet_numvin!S98</f>
        <v>0</v>
      </c>
      <c r="T109" s="138">
        <f>RES_hhdet_numvin!T98</f>
        <v>0</v>
      </c>
      <c r="U109" s="138">
        <f>RES_hhdet_numvin!U98</f>
        <v>0</v>
      </c>
      <c r="V109" s="138">
        <f>RES_hhdet_numvin!V98</f>
        <v>0</v>
      </c>
      <c r="W109" s="138">
        <f>RES_hhdet_numvin!W98</f>
        <v>0</v>
      </c>
      <c r="DA109" s="63"/>
    </row>
    <row r="110" spans="1:105" ht="12" hidden="1" customHeight="1" x14ac:dyDescent="0.25">
      <c r="A110" s="103" t="s">
        <v>52</v>
      </c>
      <c r="B110" s="148">
        <f>RES_hhdet_numvin!B99</f>
        <v>0</v>
      </c>
      <c r="C110" s="148">
        <f>RES_hhdet_numvin!C99</f>
        <v>0</v>
      </c>
      <c r="D110" s="148">
        <f>RES_hhdet_numvin!D99</f>
        <v>0</v>
      </c>
      <c r="E110" s="148">
        <f>RES_hhdet_numvin!E99</f>
        <v>0</v>
      </c>
      <c r="F110" s="148">
        <f>RES_hhdet_numvin!F99</f>
        <v>0</v>
      </c>
      <c r="G110" s="148">
        <f>RES_hhdet_numvin!G99</f>
        <v>0</v>
      </c>
      <c r="H110" s="148">
        <f>RES_hhdet_numvin!H99</f>
        <v>0</v>
      </c>
      <c r="I110" s="148">
        <f>RES_hhdet_numvin!I99</f>
        <v>0</v>
      </c>
      <c r="J110" s="148">
        <f>RES_hhdet_numvin!J99</f>
        <v>0</v>
      </c>
      <c r="K110" s="148">
        <f>RES_hhdet_numvin!K99</f>
        <v>0</v>
      </c>
      <c r="L110" s="148">
        <f>RES_hhdet_numvin!L99</f>
        <v>0</v>
      </c>
      <c r="M110" s="148">
        <f>RES_hhdet_numvin!M99</f>
        <v>0</v>
      </c>
      <c r="N110" s="148">
        <f>RES_hhdet_numvin!N99</f>
        <v>0</v>
      </c>
      <c r="O110" s="148">
        <f>RES_hhdet_numvin!O99</f>
        <v>0</v>
      </c>
      <c r="P110" s="148">
        <f>RES_hhdet_numvin!P99</f>
        <v>0</v>
      </c>
      <c r="Q110" s="148">
        <f>RES_hhdet_numvin!Q99</f>
        <v>0</v>
      </c>
      <c r="R110" s="148">
        <f>RES_hhdet_numvin!R99</f>
        <v>0</v>
      </c>
      <c r="S110" s="148">
        <f>RES_hhdet_numvin!S99</f>
        <v>0</v>
      </c>
      <c r="T110" s="148">
        <f>RES_hhdet_numvin!T99</f>
        <v>0</v>
      </c>
      <c r="U110" s="148">
        <f>RES_hhdet_numvin!U99</f>
        <v>0</v>
      </c>
      <c r="V110" s="148">
        <f>RES_hhdet_numvin!V99</f>
        <v>0</v>
      </c>
      <c r="W110" s="148">
        <f>RES_hhdet_numvin!W99</f>
        <v>0</v>
      </c>
      <c r="DA110" s="132"/>
    </row>
    <row r="111" spans="1:105" ht="12" customHeight="1" x14ac:dyDescent="0.25">
      <c r="A111" s="125" t="s">
        <v>54</v>
      </c>
      <c r="B111" s="150">
        <f>RES_hhdet_numvin!B100</f>
        <v>0</v>
      </c>
      <c r="C111" s="150">
        <f>RES_hhdet_numvin!C100</f>
        <v>0</v>
      </c>
      <c r="D111" s="150">
        <f>RES_hhdet_numvin!D100</f>
        <v>0</v>
      </c>
      <c r="E111" s="150">
        <f>RES_hhdet_numvin!E100</f>
        <v>0</v>
      </c>
      <c r="F111" s="150">
        <f>RES_hhdet_numvin!F100</f>
        <v>0</v>
      </c>
      <c r="G111" s="150">
        <f>RES_hhdet_numvin!G100</f>
        <v>0</v>
      </c>
      <c r="H111" s="150">
        <f>RES_hhdet_numvin!H100</f>
        <v>0</v>
      </c>
      <c r="I111" s="150">
        <f>RES_hhdet_numvin!I100</f>
        <v>0</v>
      </c>
      <c r="J111" s="150">
        <f>RES_hhdet_numvin!J100</f>
        <v>0</v>
      </c>
      <c r="K111" s="150">
        <f>RES_hhdet_numvin!K100</f>
        <v>0</v>
      </c>
      <c r="L111" s="150">
        <f>RES_hhdet_numvin!L100</f>
        <v>0</v>
      </c>
      <c r="M111" s="150">
        <f>RES_hhdet_numvin!M100</f>
        <v>0</v>
      </c>
      <c r="N111" s="150">
        <f>RES_hhdet_numvin!N100</f>
        <v>0</v>
      </c>
      <c r="O111" s="150">
        <f>RES_hhdet_numvin!O100</f>
        <v>0</v>
      </c>
      <c r="P111" s="150">
        <f>RES_hhdet_numvin!P100</f>
        <v>0</v>
      </c>
      <c r="Q111" s="150">
        <f>RES_hhdet_numvin!Q100</f>
        <v>0</v>
      </c>
      <c r="R111" s="150">
        <f>RES_hhdet_numvin!R100</f>
        <v>0</v>
      </c>
      <c r="S111" s="150">
        <f>RES_hhdet_numvin!S100</f>
        <v>0</v>
      </c>
      <c r="T111" s="150">
        <f>RES_hhdet_numvin!T100</f>
        <v>0</v>
      </c>
      <c r="U111" s="150">
        <f>RES_hhdet_numvin!U100</f>
        <v>0</v>
      </c>
      <c r="V111" s="150">
        <f>RES_hhdet_numvin!V100</f>
        <v>0</v>
      </c>
      <c r="W111" s="150">
        <f>RES_hhdet_numvin!W100</f>
        <v>0</v>
      </c>
      <c r="DA111" s="134"/>
    </row>
    <row r="112" spans="1:105" ht="12" customHeight="1" x14ac:dyDescent="0.25">
      <c r="A112" s="97" t="s">
        <v>207</v>
      </c>
      <c r="B112" s="138">
        <f>RES_hhdet_numvin!B101</f>
        <v>0</v>
      </c>
      <c r="C112" s="138">
        <f>RES_hhdet_numvin!C101</f>
        <v>0</v>
      </c>
      <c r="D112" s="138">
        <f>RES_hhdet_numvin!D101</f>
        <v>0</v>
      </c>
      <c r="E112" s="138">
        <f>RES_hhdet_numvin!E101</f>
        <v>0</v>
      </c>
      <c r="F112" s="138">
        <f>RES_hhdet_numvin!F101</f>
        <v>0</v>
      </c>
      <c r="G112" s="138">
        <f>RES_hhdet_numvin!G101</f>
        <v>0</v>
      </c>
      <c r="H112" s="138">
        <f>RES_hhdet_numvin!H101</f>
        <v>0</v>
      </c>
      <c r="I112" s="138">
        <f>RES_hhdet_numvin!I101</f>
        <v>0</v>
      </c>
      <c r="J112" s="138">
        <f>RES_hhdet_numvin!J101</f>
        <v>0</v>
      </c>
      <c r="K112" s="138">
        <f>RES_hhdet_numvin!K101</f>
        <v>0</v>
      </c>
      <c r="L112" s="138">
        <f>RES_hhdet_numvin!L101</f>
        <v>0</v>
      </c>
      <c r="M112" s="138">
        <f>RES_hhdet_numvin!M101</f>
        <v>0</v>
      </c>
      <c r="N112" s="138">
        <f>RES_hhdet_numvin!N101</f>
        <v>0</v>
      </c>
      <c r="O112" s="138">
        <f>RES_hhdet_numvin!O101</f>
        <v>0</v>
      </c>
      <c r="P112" s="138">
        <f>RES_hhdet_numvin!P101</f>
        <v>24699</v>
      </c>
      <c r="Q112" s="138">
        <f>RES_hhdet_numvin!Q101</f>
        <v>45880</v>
      </c>
      <c r="R112" s="138">
        <f>RES_hhdet_numvin!R101</f>
        <v>109289</v>
      </c>
      <c r="S112" s="138">
        <f>RES_hhdet_numvin!S101</f>
        <v>189601</v>
      </c>
      <c r="T112" s="138">
        <f>RES_hhdet_numvin!T101</f>
        <v>333964</v>
      </c>
      <c r="U112" s="138">
        <f>RES_hhdet_numvin!U101</f>
        <v>199857</v>
      </c>
      <c r="V112" s="138">
        <f>RES_hhdet_numvin!V101</f>
        <v>132943</v>
      </c>
      <c r="W112" s="138">
        <f>RES_hhdet_numvin!W101</f>
        <v>130442</v>
      </c>
      <c r="DA112" s="63" t="s">
        <v>1531</v>
      </c>
    </row>
    <row r="113" spans="1:105" ht="12" customHeight="1" x14ac:dyDescent="0.25">
      <c r="A113" s="97" t="s">
        <v>50</v>
      </c>
      <c r="B113" s="138">
        <f>RES_hhdet_numvin!B102</f>
        <v>0</v>
      </c>
      <c r="C113" s="138">
        <f>RES_hhdet_numvin!C102</f>
        <v>0</v>
      </c>
      <c r="D113" s="138">
        <f>RES_hhdet_numvin!D102</f>
        <v>0</v>
      </c>
      <c r="E113" s="138">
        <f>RES_hhdet_numvin!E102</f>
        <v>0</v>
      </c>
      <c r="F113" s="138">
        <f>RES_hhdet_numvin!F102</f>
        <v>0</v>
      </c>
      <c r="G113" s="138">
        <f>RES_hhdet_numvin!G102</f>
        <v>0</v>
      </c>
      <c r="H113" s="138">
        <f>RES_hhdet_numvin!H102</f>
        <v>0</v>
      </c>
      <c r="I113" s="138">
        <f>RES_hhdet_numvin!I102</f>
        <v>0</v>
      </c>
      <c r="J113" s="138">
        <f>RES_hhdet_numvin!J102</f>
        <v>0</v>
      </c>
      <c r="K113" s="138">
        <f>RES_hhdet_numvin!K102</f>
        <v>0</v>
      </c>
      <c r="L113" s="138">
        <f>RES_hhdet_numvin!L102</f>
        <v>0</v>
      </c>
      <c r="M113" s="138">
        <f>RES_hhdet_numvin!M102</f>
        <v>0</v>
      </c>
      <c r="N113" s="138">
        <f>RES_hhdet_numvin!N102</f>
        <v>0</v>
      </c>
      <c r="O113" s="138">
        <f>RES_hhdet_numvin!O102</f>
        <v>0</v>
      </c>
      <c r="P113" s="138">
        <f>RES_hhdet_numvin!P102</f>
        <v>36672</v>
      </c>
      <c r="Q113" s="138">
        <f>RES_hhdet_numvin!Q102</f>
        <v>75391</v>
      </c>
      <c r="R113" s="138">
        <f>RES_hhdet_numvin!R102</f>
        <v>147810</v>
      </c>
      <c r="S113" s="138">
        <f>RES_hhdet_numvin!S102</f>
        <v>268494</v>
      </c>
      <c r="T113" s="138">
        <f>RES_hhdet_numvin!T102</f>
        <v>453712</v>
      </c>
      <c r="U113" s="138">
        <f>RES_hhdet_numvin!U102</f>
        <v>237887</v>
      </c>
      <c r="V113" s="138">
        <f>RES_hhdet_numvin!V102</f>
        <v>168923</v>
      </c>
      <c r="W113" s="138">
        <f>RES_hhdet_numvin!W102</f>
        <v>154326</v>
      </c>
      <c r="DA113" s="63" t="s">
        <v>1532</v>
      </c>
    </row>
    <row r="114" spans="1:105" ht="12" customHeight="1" x14ac:dyDescent="0.25">
      <c r="A114" s="109" t="s">
        <v>120</v>
      </c>
      <c r="B114" s="39">
        <f>RES_hhdet_numvin!B103</f>
        <v>0</v>
      </c>
      <c r="C114" s="39">
        <f>RES_hhdet_numvin!C103</f>
        <v>0</v>
      </c>
      <c r="D114" s="39">
        <f>RES_hhdet_numvin!D103</f>
        <v>0</v>
      </c>
      <c r="E114" s="39">
        <f>RES_hhdet_numvin!E103</f>
        <v>0</v>
      </c>
      <c r="F114" s="39">
        <f>RES_hhdet_numvin!F103</f>
        <v>0</v>
      </c>
      <c r="G114" s="39">
        <f>RES_hhdet_numvin!G103</f>
        <v>0</v>
      </c>
      <c r="H114" s="39">
        <f>RES_hhdet_numvin!H103</f>
        <v>0</v>
      </c>
      <c r="I114" s="39">
        <f>RES_hhdet_numvin!I103</f>
        <v>0</v>
      </c>
      <c r="J114" s="39">
        <f>RES_hhdet_numvin!J103</f>
        <v>0</v>
      </c>
      <c r="K114" s="39">
        <f>RES_hhdet_numvin!K103</f>
        <v>0</v>
      </c>
      <c r="L114" s="39">
        <f>RES_hhdet_numvin!L103</f>
        <v>0</v>
      </c>
      <c r="M114" s="39">
        <f>RES_hhdet_numvin!M103</f>
        <v>0</v>
      </c>
      <c r="N114" s="39">
        <f>RES_hhdet_numvin!N103</f>
        <v>0</v>
      </c>
      <c r="O114" s="39">
        <f>RES_hhdet_numvin!O103</f>
        <v>0</v>
      </c>
      <c r="P114" s="39">
        <f>RES_hhdet_numvin!P103</f>
        <v>14193</v>
      </c>
      <c r="Q114" s="39">
        <f>RES_hhdet_numvin!Q103</f>
        <v>37038</v>
      </c>
      <c r="R114" s="39">
        <f>RES_hhdet_numvin!R103</f>
        <v>98219</v>
      </c>
      <c r="S114" s="39">
        <f>RES_hhdet_numvin!S103</f>
        <v>154610</v>
      </c>
      <c r="T114" s="39">
        <f>RES_hhdet_numvin!T103</f>
        <v>217272</v>
      </c>
      <c r="U114" s="39">
        <f>RES_hhdet_numvin!U103</f>
        <v>111716</v>
      </c>
      <c r="V114" s="39">
        <f>RES_hhdet_numvin!V103</f>
        <v>79121</v>
      </c>
      <c r="W114" s="39">
        <f>RES_hhdet_numvin!W103</f>
        <v>27262</v>
      </c>
      <c r="DA114" s="60" t="s">
        <v>1533</v>
      </c>
    </row>
    <row r="116" spans="1:105" s="2" customFormat="1" ht="12" customHeight="1" x14ac:dyDescent="0.25">
      <c r="A116" s="135" t="str">
        <f>RES_hh_SLD!$A$108</f>
        <v>Thermal uses of total stock</v>
      </c>
      <c r="B116" s="136"/>
      <c r="C116" s="137"/>
      <c r="D116" s="137"/>
      <c r="E116" s="137"/>
      <c r="F116" s="137"/>
      <c r="G116" s="137"/>
      <c r="H116" s="137"/>
      <c r="I116" s="137"/>
      <c r="J116" s="137"/>
      <c r="K116" s="137"/>
      <c r="L116" s="137"/>
      <c r="M116" s="137"/>
      <c r="N116" s="137"/>
      <c r="O116" s="137"/>
      <c r="P116" s="137"/>
      <c r="Q116" s="137"/>
      <c r="R116" s="137"/>
      <c r="S116" s="137"/>
      <c r="T116" s="137"/>
      <c r="U116" s="137"/>
      <c r="V116" s="137"/>
      <c r="W116" s="137"/>
      <c r="DA116" s="142"/>
    </row>
    <row r="118" spans="1:105" ht="12" customHeight="1" x14ac:dyDescent="0.25">
      <c r="A118" s="116" t="str">
        <f>RES_hh_SLD!$A$110</f>
        <v>Final energy consumption (ktoe)</v>
      </c>
      <c r="B118" s="117">
        <f t="shared" ref="B118:Q118" si="18">B119+B122+B124+B137</f>
        <v>2344.0831434479733</v>
      </c>
      <c r="C118" s="117">
        <f t="shared" si="18"/>
        <v>2571.0826498489796</v>
      </c>
      <c r="D118" s="117">
        <f t="shared" si="18"/>
        <v>2576.2399467010887</v>
      </c>
      <c r="E118" s="117">
        <f t="shared" si="18"/>
        <v>2592.4598304194274</v>
      </c>
      <c r="F118" s="117">
        <f t="shared" si="18"/>
        <v>2599.9503031911158</v>
      </c>
      <c r="G118" s="117">
        <f t="shared" si="18"/>
        <v>2520.7028968666486</v>
      </c>
      <c r="H118" s="117">
        <f t="shared" si="18"/>
        <v>2621.6756917740072</v>
      </c>
      <c r="I118" s="117">
        <f t="shared" si="18"/>
        <v>2561.0730825467931</v>
      </c>
      <c r="J118" s="117">
        <f t="shared" si="18"/>
        <v>2580.7634393224262</v>
      </c>
      <c r="K118" s="117">
        <f t="shared" si="18"/>
        <v>2588.0640577084732</v>
      </c>
      <c r="L118" s="117">
        <f t="shared" si="18"/>
        <v>2845.8597972505304</v>
      </c>
      <c r="M118" s="117">
        <f t="shared" si="18"/>
        <v>2901.1122863930327</v>
      </c>
      <c r="N118" s="117">
        <f t="shared" si="18"/>
        <v>2948.8349388395714</v>
      </c>
      <c r="O118" s="117">
        <f t="shared" si="18"/>
        <v>2952.9211130743774</v>
      </c>
      <c r="P118" s="117">
        <f t="shared" si="18"/>
        <v>2675.8738740255317</v>
      </c>
      <c r="Q118" s="117">
        <f t="shared" si="18"/>
        <v>2748.4438849869302</v>
      </c>
      <c r="R118" s="117">
        <f t="shared" ref="R118:V118" si="19">R119+R122+R124+R137</f>
        <v>2833.4477510206166</v>
      </c>
      <c r="S118" s="117">
        <f t="shared" si="19"/>
        <v>2817.4759761865512</v>
      </c>
      <c r="T118" s="117">
        <f t="shared" si="19"/>
        <v>5934.3551929624473</v>
      </c>
      <c r="U118" s="117">
        <f t="shared" si="19"/>
        <v>5523.5727551885338</v>
      </c>
      <c r="V118" s="117">
        <f t="shared" si="19"/>
        <v>5123.8008508805087</v>
      </c>
      <c r="W118" s="117">
        <f t="shared" ref="W118" si="20">W119+W122+W124+W137</f>
        <v>5221.6456795467548</v>
      </c>
      <c r="DA118" s="129" t="s">
        <v>1645</v>
      </c>
    </row>
    <row r="119" spans="1:105" ht="12" customHeight="1" x14ac:dyDescent="0.25">
      <c r="A119" s="121" t="s">
        <v>57</v>
      </c>
      <c r="B119" s="122">
        <f t="shared" ref="B119:Q119" si="21">SUM(B120:B121)</f>
        <v>2065.9721290921721</v>
      </c>
      <c r="C119" s="122">
        <f t="shared" si="21"/>
        <v>2293.2397734366141</v>
      </c>
      <c r="D119" s="122">
        <f t="shared" si="21"/>
        <v>2281.6013062017091</v>
      </c>
      <c r="E119" s="122">
        <f t="shared" si="21"/>
        <v>2231.7283064618582</v>
      </c>
      <c r="F119" s="122">
        <f t="shared" si="21"/>
        <v>2230.6307506740868</v>
      </c>
      <c r="G119" s="122">
        <f t="shared" si="21"/>
        <v>2180.9673676433872</v>
      </c>
      <c r="H119" s="122">
        <f t="shared" si="21"/>
        <v>2271.0335627931368</v>
      </c>
      <c r="I119" s="122">
        <f t="shared" si="21"/>
        <v>2201.943137982978</v>
      </c>
      <c r="J119" s="122">
        <f t="shared" si="21"/>
        <v>2211.2075909760069</v>
      </c>
      <c r="K119" s="122">
        <f t="shared" si="21"/>
        <v>2211.5989764477436</v>
      </c>
      <c r="L119" s="122">
        <f t="shared" si="21"/>
        <v>2462.7519884174981</v>
      </c>
      <c r="M119" s="122">
        <f t="shared" si="21"/>
        <v>2482.0359927819654</v>
      </c>
      <c r="N119" s="122">
        <f t="shared" si="21"/>
        <v>2530.0495300705484</v>
      </c>
      <c r="O119" s="122">
        <f t="shared" si="21"/>
        <v>2524.4860422481288</v>
      </c>
      <c r="P119" s="122">
        <f t="shared" si="21"/>
        <v>2253.1473100125154</v>
      </c>
      <c r="Q119" s="122">
        <f t="shared" si="21"/>
        <v>2315.2290366651405</v>
      </c>
      <c r="R119" s="122">
        <f t="shared" ref="R119:V119" si="22">SUM(R120:R121)</f>
        <v>2395.4978144680813</v>
      </c>
      <c r="S119" s="122">
        <f t="shared" si="22"/>
        <v>2358.9259825309259</v>
      </c>
      <c r="T119" s="122">
        <f t="shared" si="22"/>
        <v>5110.1284358536968</v>
      </c>
      <c r="U119" s="122">
        <f t="shared" si="22"/>
        <v>4724.221392334417</v>
      </c>
      <c r="V119" s="122">
        <f t="shared" si="22"/>
        <v>4372.0237421014499</v>
      </c>
      <c r="W119" s="122">
        <f t="shared" ref="W119" si="23">SUM(W120:W121)</f>
        <v>4466.6704874615007</v>
      </c>
      <c r="DA119" s="130" t="s">
        <v>1646</v>
      </c>
    </row>
    <row r="120" spans="1:105" ht="12" customHeight="1" x14ac:dyDescent="0.25">
      <c r="A120" s="97" t="s">
        <v>204</v>
      </c>
      <c r="B120" s="98">
        <v>2058.7134387777069</v>
      </c>
      <c r="C120" s="98">
        <v>2285.0146747921854</v>
      </c>
      <c r="D120" s="98">
        <v>2273.3082174981946</v>
      </c>
      <c r="E120" s="98">
        <v>2223.4380967370384</v>
      </c>
      <c r="F120" s="98">
        <v>2222.3098091600391</v>
      </c>
      <c r="G120" s="98">
        <v>2172.7968762629448</v>
      </c>
      <c r="H120" s="98">
        <v>2262.3595748237208</v>
      </c>
      <c r="I120" s="98">
        <v>2193.5249664621251</v>
      </c>
      <c r="J120" s="98">
        <v>2202.598393751286</v>
      </c>
      <c r="K120" s="98">
        <v>2202.8365563673406</v>
      </c>
      <c r="L120" s="98">
        <v>2452.6279722221475</v>
      </c>
      <c r="M120" s="98">
        <v>2471.6901842818097</v>
      </c>
      <c r="N120" s="98">
        <v>2519.2171269274204</v>
      </c>
      <c r="O120" s="98">
        <v>2513.5309322434605</v>
      </c>
      <c r="P120" s="98">
        <v>2243.6398332826425</v>
      </c>
      <c r="Q120" s="98">
        <v>2305.5555364478823</v>
      </c>
      <c r="R120" s="98">
        <v>2385.3778828699715</v>
      </c>
      <c r="S120" s="98">
        <v>2348.8105760963012</v>
      </c>
      <c r="T120" s="98">
        <v>5087.268486672403</v>
      </c>
      <c r="U120" s="98">
        <v>4703.2733447979381</v>
      </c>
      <c r="V120" s="98">
        <v>4352.5043613260723</v>
      </c>
      <c r="W120" s="98">
        <v>4447.0717301996756</v>
      </c>
      <c r="DA120" s="63" t="s">
        <v>1647</v>
      </c>
    </row>
    <row r="121" spans="1:105" ht="12" customHeight="1" x14ac:dyDescent="0.25">
      <c r="A121" s="97" t="s">
        <v>53</v>
      </c>
      <c r="B121" s="98">
        <v>7.2586903144651638</v>
      </c>
      <c r="C121" s="98">
        <v>8.22509864442865</v>
      </c>
      <c r="D121" s="98">
        <v>8.293088703514595</v>
      </c>
      <c r="E121" s="98">
        <v>8.2902097248199826</v>
      </c>
      <c r="F121" s="98">
        <v>8.320941514047794</v>
      </c>
      <c r="G121" s="98">
        <v>8.1704913804423036</v>
      </c>
      <c r="H121" s="98">
        <v>8.6739879694160624</v>
      </c>
      <c r="I121" s="98">
        <v>8.4181715208526668</v>
      </c>
      <c r="J121" s="98">
        <v>8.6091972247208695</v>
      </c>
      <c r="K121" s="98">
        <v>8.7624200804027907</v>
      </c>
      <c r="L121" s="98">
        <v>10.124016195350542</v>
      </c>
      <c r="M121" s="98">
        <v>10.345808500155622</v>
      </c>
      <c r="N121" s="98">
        <v>10.8324031431279</v>
      </c>
      <c r="O121" s="98">
        <v>10.955110004668226</v>
      </c>
      <c r="P121" s="98">
        <v>9.5074767298730869</v>
      </c>
      <c r="Q121" s="98">
        <v>9.6735002172582831</v>
      </c>
      <c r="R121" s="98">
        <v>10.119931598109755</v>
      </c>
      <c r="S121" s="98">
        <v>10.115406434624763</v>
      </c>
      <c r="T121" s="98">
        <v>22.859949181293718</v>
      </c>
      <c r="U121" s="98">
        <v>20.948047536478878</v>
      </c>
      <c r="V121" s="98">
        <v>19.519380775377225</v>
      </c>
      <c r="W121" s="98">
        <v>19.598757261824701</v>
      </c>
      <c r="DA121" s="63" t="s">
        <v>1648</v>
      </c>
    </row>
    <row r="122" spans="1:105" ht="12" customHeight="1" x14ac:dyDescent="0.25">
      <c r="A122" s="121" t="s">
        <v>92</v>
      </c>
      <c r="B122" s="122">
        <f t="shared" ref="B122:W122" si="24">B123</f>
        <v>9.0176247890615732E-3</v>
      </c>
      <c r="C122" s="122">
        <f t="shared" si="24"/>
        <v>9.6955560089849908E-3</v>
      </c>
      <c r="D122" s="122">
        <f t="shared" si="24"/>
        <v>1.1429920228105184E-2</v>
      </c>
      <c r="E122" s="122">
        <f t="shared" si="24"/>
        <v>1.3282222974150961E-2</v>
      </c>
      <c r="F122" s="122">
        <f t="shared" si="24"/>
        <v>1.7599467898144108E-2</v>
      </c>
      <c r="G122" s="122">
        <f t="shared" si="24"/>
        <v>2.0541865860216724E-2</v>
      </c>
      <c r="H122" s="122">
        <f t="shared" si="24"/>
        <v>3.0475742278442512E-2</v>
      </c>
      <c r="I122" s="122">
        <f t="shared" si="24"/>
        <v>3.907341425918627E-2</v>
      </c>
      <c r="J122" s="122">
        <f t="shared" si="24"/>
        <v>5.1877416504564393E-2</v>
      </c>
      <c r="K122" s="122">
        <f t="shared" si="24"/>
        <v>7.0341331142743976E-2</v>
      </c>
      <c r="L122" s="122">
        <f t="shared" si="24"/>
        <v>0.13973755050385983</v>
      </c>
      <c r="M122" s="122">
        <f t="shared" si="24"/>
        <v>0.10616576220726925</v>
      </c>
      <c r="N122" s="122">
        <f t="shared" si="24"/>
        <v>0.16631078240786332</v>
      </c>
      <c r="O122" s="122">
        <f t="shared" si="24"/>
        <v>0.20867846001070106</v>
      </c>
      <c r="P122" s="122">
        <f t="shared" si="24"/>
        <v>0.26027045431159124</v>
      </c>
      <c r="Q122" s="122">
        <f t="shared" si="24"/>
        <v>0.59401068924133005</v>
      </c>
      <c r="R122" s="122">
        <f t="shared" si="24"/>
        <v>0.48495886133818822</v>
      </c>
      <c r="S122" s="122">
        <f t="shared" si="24"/>
        <v>0.68039327883473155</v>
      </c>
      <c r="T122" s="122">
        <f t="shared" si="24"/>
        <v>1.1504993658697584</v>
      </c>
      <c r="U122" s="122">
        <f t="shared" si="24"/>
        <v>2.0132055304896213</v>
      </c>
      <c r="V122" s="122">
        <f t="shared" si="24"/>
        <v>1.391157303455286</v>
      </c>
      <c r="W122" s="122">
        <f t="shared" si="24"/>
        <v>1.7210090025286253</v>
      </c>
      <c r="DA122" s="130" t="s">
        <v>1649</v>
      </c>
    </row>
    <row r="123" spans="1:105" ht="12" customHeight="1" x14ac:dyDescent="0.25">
      <c r="A123" s="97" t="s">
        <v>53</v>
      </c>
      <c r="B123" s="98">
        <v>9.0176247890615732E-3</v>
      </c>
      <c r="C123" s="98">
        <v>9.6955560089849908E-3</v>
      </c>
      <c r="D123" s="98">
        <v>1.1429920228105184E-2</v>
      </c>
      <c r="E123" s="98">
        <v>1.3282222974150961E-2</v>
      </c>
      <c r="F123" s="98">
        <v>1.7599467898144108E-2</v>
      </c>
      <c r="G123" s="98">
        <v>2.0541865860216724E-2</v>
      </c>
      <c r="H123" s="98">
        <v>3.0475742278442512E-2</v>
      </c>
      <c r="I123" s="98">
        <v>3.907341425918627E-2</v>
      </c>
      <c r="J123" s="98">
        <v>5.1877416504564393E-2</v>
      </c>
      <c r="K123" s="98">
        <v>7.0341331142743976E-2</v>
      </c>
      <c r="L123" s="98">
        <v>0.13973755050385983</v>
      </c>
      <c r="M123" s="98">
        <v>0.10616576220726925</v>
      </c>
      <c r="N123" s="98">
        <v>0.16631078240786332</v>
      </c>
      <c r="O123" s="98">
        <v>0.20867846001070106</v>
      </c>
      <c r="P123" s="98">
        <v>0.26027045431159124</v>
      </c>
      <c r="Q123" s="98">
        <v>0.59401068924133005</v>
      </c>
      <c r="R123" s="98">
        <v>0.48495886133818822</v>
      </c>
      <c r="S123" s="98">
        <v>0.68039327883473155</v>
      </c>
      <c r="T123" s="98">
        <v>1.1504993658697584</v>
      </c>
      <c r="U123" s="98">
        <v>2.0132055304896213</v>
      </c>
      <c r="V123" s="98">
        <v>1.391157303455286</v>
      </c>
      <c r="W123" s="98">
        <v>1.7210090025286253</v>
      </c>
      <c r="DA123" s="63" t="s">
        <v>1650</v>
      </c>
    </row>
    <row r="124" spans="1:105" ht="12" customHeight="1" x14ac:dyDescent="0.25">
      <c r="A124" s="121" t="s">
        <v>55</v>
      </c>
      <c r="B124" s="122">
        <v>198.7911587027339</v>
      </c>
      <c r="C124" s="122">
        <v>198.28190819295014</v>
      </c>
      <c r="D124" s="122">
        <v>207.01925604510299</v>
      </c>
      <c r="E124" s="122">
        <v>233.01225149252522</v>
      </c>
      <c r="F124" s="122">
        <v>241.42754654236492</v>
      </c>
      <c r="G124" s="122">
        <v>222.76610180306417</v>
      </c>
      <c r="H124" s="122">
        <v>227.82514960775868</v>
      </c>
      <c r="I124" s="122">
        <v>232.09154052841984</v>
      </c>
      <c r="J124" s="122">
        <v>236.25368774069895</v>
      </c>
      <c r="K124" s="122">
        <v>238.01510934807297</v>
      </c>
      <c r="L124" s="122">
        <v>237.43576666653635</v>
      </c>
      <c r="M124" s="122">
        <v>266.89097762840612</v>
      </c>
      <c r="N124" s="122">
        <v>264.86111767305209</v>
      </c>
      <c r="O124" s="122">
        <v>273.14875142253993</v>
      </c>
      <c r="P124" s="122">
        <v>270.61301849262389</v>
      </c>
      <c r="Q124" s="122">
        <v>278.47736507909372</v>
      </c>
      <c r="R124" s="122">
        <v>274.63385004921093</v>
      </c>
      <c r="S124" s="122">
        <v>275.98946365849383</v>
      </c>
      <c r="T124" s="122">
        <v>539.70649079305076</v>
      </c>
      <c r="U124" s="122">
        <v>507.24630583473731</v>
      </c>
      <c r="V124" s="122">
        <v>475.19064700473558</v>
      </c>
      <c r="W124" s="122">
        <v>483.12783504664435</v>
      </c>
      <c r="DA124" s="130" t="s">
        <v>1651</v>
      </c>
    </row>
    <row r="125" spans="1:105" ht="12" customHeight="1" x14ac:dyDescent="0.25">
      <c r="A125" s="97" t="s">
        <v>132</v>
      </c>
      <c r="B125" s="98">
        <v>177.47702815563824</v>
      </c>
      <c r="C125" s="98">
        <v>178.19582179909708</v>
      </c>
      <c r="D125" s="98">
        <v>185.7935018792262</v>
      </c>
      <c r="E125" s="98">
        <v>190.95226515049413</v>
      </c>
      <c r="F125" s="98">
        <v>197.96452876502093</v>
      </c>
      <c r="G125" s="98">
        <v>187.14921675198369</v>
      </c>
      <c r="H125" s="98">
        <v>187.93979366878861</v>
      </c>
      <c r="I125" s="98">
        <v>195.18815709093988</v>
      </c>
      <c r="J125" s="98">
        <v>197.34742583808261</v>
      </c>
      <c r="K125" s="98">
        <v>196.93033911641942</v>
      </c>
      <c r="L125" s="98">
        <v>192.70035820753444</v>
      </c>
      <c r="M125" s="98">
        <v>221.20563131071879</v>
      </c>
      <c r="N125" s="98">
        <v>218.892531082434</v>
      </c>
      <c r="O125" s="98">
        <v>223.28260519059216</v>
      </c>
      <c r="P125" s="98">
        <v>220.71464252352789</v>
      </c>
      <c r="Q125" s="98">
        <v>226.90921372012764</v>
      </c>
      <c r="R125" s="98">
        <v>221.1635452919175</v>
      </c>
      <c r="S125" s="98">
        <v>217.82425285641088</v>
      </c>
      <c r="T125" s="98">
        <v>469.71502718339565</v>
      </c>
      <c r="U125" s="98">
        <v>434.67596609713644</v>
      </c>
      <c r="V125" s="98">
        <v>401.45702162251473</v>
      </c>
      <c r="W125" s="98">
        <v>410.74953517475666</v>
      </c>
      <c r="DA125" s="63" t="s">
        <v>1652</v>
      </c>
    </row>
    <row r="126" spans="1:105" ht="12" customHeight="1" x14ac:dyDescent="0.25">
      <c r="A126" s="97" t="s">
        <v>131</v>
      </c>
      <c r="B126" s="98">
        <v>0</v>
      </c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0.17665432503001843</v>
      </c>
      <c r="L126" s="98">
        <v>0.19463448638849468</v>
      </c>
      <c r="M126" s="98">
        <v>0.3002259638106175</v>
      </c>
      <c r="N126" s="98">
        <v>0.34494812566209132</v>
      </c>
      <c r="O126" s="98">
        <v>0.62563904299161877</v>
      </c>
      <c r="P126" s="98">
        <v>0.89673699340222668</v>
      </c>
      <c r="Q126" s="98">
        <v>1.2190982464592697</v>
      </c>
      <c r="R126" s="98">
        <v>1.2640877442337608</v>
      </c>
      <c r="S126" s="98">
        <v>1.1065217450430604</v>
      </c>
      <c r="T126" s="98">
        <v>5.3084700323401997</v>
      </c>
      <c r="U126" s="98">
        <v>4.7210020366156717</v>
      </c>
      <c r="V126" s="98">
        <v>4.5624036485674573</v>
      </c>
      <c r="W126" s="98">
        <v>5.1396775443220797</v>
      </c>
      <c r="DA126" s="63" t="s">
        <v>1653</v>
      </c>
    </row>
    <row r="127" spans="1:105" ht="12" customHeight="1" x14ac:dyDescent="0.25">
      <c r="A127" s="100" t="s">
        <v>204</v>
      </c>
      <c r="B127" s="101">
        <v>0</v>
      </c>
      <c r="C127" s="101">
        <v>0</v>
      </c>
      <c r="D127" s="101">
        <v>0</v>
      </c>
      <c r="E127" s="101">
        <v>0</v>
      </c>
      <c r="F127" s="101">
        <v>0</v>
      </c>
      <c r="G127" s="101">
        <v>0</v>
      </c>
      <c r="H127" s="101">
        <v>0</v>
      </c>
      <c r="I127" s="101">
        <v>0</v>
      </c>
      <c r="J127" s="101">
        <v>0</v>
      </c>
      <c r="K127" s="101">
        <v>0.10259476133107262</v>
      </c>
      <c r="L127" s="101">
        <v>0.11704438930667294</v>
      </c>
      <c r="M127" s="101">
        <v>0.17468211971603956</v>
      </c>
      <c r="N127" s="101">
        <v>0.19449122624409432</v>
      </c>
      <c r="O127" s="101">
        <v>0.35778323566027598</v>
      </c>
      <c r="P127" s="101">
        <v>0.50167330036517122</v>
      </c>
      <c r="Q127" s="101">
        <v>0.68704117621402649</v>
      </c>
      <c r="R127" s="101">
        <v>0.70040808536362809</v>
      </c>
      <c r="S127" s="101">
        <v>0.60031960943425544</v>
      </c>
      <c r="T127" s="101">
        <v>3.274821865997374</v>
      </c>
      <c r="U127" s="101">
        <v>2.6593974263197921</v>
      </c>
      <c r="V127" s="101">
        <v>2.5186160960289246</v>
      </c>
      <c r="W127" s="101">
        <v>2.7643656564266603</v>
      </c>
      <c r="DA127" s="131" t="s">
        <v>1654</v>
      </c>
    </row>
    <row r="128" spans="1:105" ht="12" customHeight="1" x14ac:dyDescent="0.25">
      <c r="A128" s="103" t="s">
        <v>52</v>
      </c>
      <c r="B128" s="104">
        <v>0</v>
      </c>
      <c r="C128" s="104">
        <v>0</v>
      </c>
      <c r="D128" s="104">
        <v>0</v>
      </c>
      <c r="E128" s="104">
        <v>0</v>
      </c>
      <c r="F128" s="104">
        <v>0</v>
      </c>
      <c r="G128" s="104">
        <v>0</v>
      </c>
      <c r="H128" s="104">
        <v>0</v>
      </c>
      <c r="I128" s="104">
        <v>0</v>
      </c>
      <c r="J128" s="104">
        <v>0</v>
      </c>
      <c r="K128" s="104">
        <v>7.4059563698945827E-2</v>
      </c>
      <c r="L128" s="104">
        <v>7.7590097081821727E-2</v>
      </c>
      <c r="M128" s="104">
        <v>0.12554384409457792</v>
      </c>
      <c r="N128" s="104">
        <v>0.150456899417997</v>
      </c>
      <c r="O128" s="104">
        <v>0.26785580733134279</v>
      </c>
      <c r="P128" s="104">
        <v>0.39506369303705552</v>
      </c>
      <c r="Q128" s="104">
        <v>0.53205707024524307</v>
      </c>
      <c r="R128" s="104">
        <v>0.5636796588701326</v>
      </c>
      <c r="S128" s="104">
        <v>0.50620213560880489</v>
      </c>
      <c r="T128" s="104">
        <v>2.0336481663428261</v>
      </c>
      <c r="U128" s="104">
        <v>2.0616046102958796</v>
      </c>
      <c r="V128" s="104">
        <v>2.0437875525385332</v>
      </c>
      <c r="W128" s="104">
        <v>2.3753118878954194</v>
      </c>
      <c r="DA128" s="132" t="s">
        <v>1655</v>
      </c>
    </row>
    <row r="129" spans="1:105" ht="12" customHeight="1" x14ac:dyDescent="0.25">
      <c r="A129" s="106" t="s">
        <v>124</v>
      </c>
      <c r="B129" s="101">
        <v>11.780257677209022</v>
      </c>
      <c r="C129" s="101">
        <v>11.518648655691214</v>
      </c>
      <c r="D129" s="101">
        <v>11.127017614088917</v>
      </c>
      <c r="E129" s="101">
        <v>10.414477511389107</v>
      </c>
      <c r="F129" s="101">
        <v>9.5536556752299191</v>
      </c>
      <c r="G129" s="101">
        <v>8.2588546202467885</v>
      </c>
      <c r="H129" s="101">
        <v>8.0000545227961162</v>
      </c>
      <c r="I129" s="101">
        <v>7.9493751216181021</v>
      </c>
      <c r="J129" s="101">
        <v>7.8565143060743372</v>
      </c>
      <c r="K129" s="101">
        <v>7.6763662751731703</v>
      </c>
      <c r="L129" s="101">
        <v>7.2642242108277495</v>
      </c>
      <c r="M129" s="101">
        <v>6.8661661725594678</v>
      </c>
      <c r="N129" s="101">
        <v>6.7779456416903692</v>
      </c>
      <c r="O129" s="101">
        <v>6.2351693288816028</v>
      </c>
      <c r="P129" s="101">
        <v>5.7214787510136409</v>
      </c>
      <c r="Q129" s="101">
        <v>5.5442335617760445</v>
      </c>
      <c r="R129" s="101">
        <v>5.9463771032411028</v>
      </c>
      <c r="S129" s="101">
        <v>6.8250187901215345</v>
      </c>
      <c r="T129" s="101">
        <v>8.2427956583283866</v>
      </c>
      <c r="U129" s="101">
        <v>8.5780760329201211</v>
      </c>
      <c r="V129" s="101">
        <v>8.3674910264051974</v>
      </c>
      <c r="W129" s="101">
        <v>8.2430391501907216</v>
      </c>
      <c r="DA129" s="131" t="s">
        <v>1656</v>
      </c>
    </row>
    <row r="130" spans="1:105" ht="12" customHeight="1" x14ac:dyDescent="0.25">
      <c r="A130" s="107" t="s">
        <v>123</v>
      </c>
      <c r="B130" s="104">
        <v>0</v>
      </c>
      <c r="C130" s="104">
        <v>0</v>
      </c>
      <c r="D130" s="104">
        <v>0</v>
      </c>
      <c r="E130" s="104">
        <v>0</v>
      </c>
      <c r="F130" s="104">
        <v>0</v>
      </c>
      <c r="G130" s="104">
        <v>0</v>
      </c>
      <c r="H130" s="104">
        <v>0</v>
      </c>
      <c r="I130" s="104">
        <v>0</v>
      </c>
      <c r="J130" s="104">
        <v>0</v>
      </c>
      <c r="K130" s="104">
        <v>6.8287862591429327E-3</v>
      </c>
      <c r="L130" s="104">
        <v>7.6404346375554422E-3</v>
      </c>
      <c r="M130" s="104">
        <v>8.3790949417363123E-3</v>
      </c>
      <c r="N130" s="104">
        <v>9.7284462655439982E-3</v>
      </c>
      <c r="O130" s="104">
        <v>1.5281083170886217E-2</v>
      </c>
      <c r="P130" s="104">
        <v>2.1469784704828462E-2</v>
      </c>
      <c r="Q130" s="104">
        <v>2.7110692752442666E-2</v>
      </c>
      <c r="R130" s="104">
        <v>3.6319687813061399E-2</v>
      </c>
      <c r="S130" s="104">
        <v>4.4948755180084565E-2</v>
      </c>
      <c r="T130" s="104">
        <v>8.3987271910063471E-2</v>
      </c>
      <c r="U130" s="104">
        <v>9.8396060930915186E-2</v>
      </c>
      <c r="V130" s="104">
        <v>0.10512250406035337</v>
      </c>
      <c r="W130" s="104">
        <v>0.10299088614807993</v>
      </c>
      <c r="DA130" s="132" t="s">
        <v>1657</v>
      </c>
    </row>
    <row r="131" spans="1:105" ht="12" customHeight="1" x14ac:dyDescent="0.25">
      <c r="A131" s="108" t="s">
        <v>50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4.2410143091819851E-3</v>
      </c>
      <c r="L131" s="98">
        <v>4.9008867433341782E-3</v>
      </c>
      <c r="M131" s="98">
        <v>5.2269908900206699E-3</v>
      </c>
      <c r="N131" s="98">
        <v>5.9003484935420897E-3</v>
      </c>
      <c r="O131" s="98">
        <v>9.336159476470051E-3</v>
      </c>
      <c r="P131" s="98">
        <v>1.2744854379538781E-2</v>
      </c>
      <c r="Q131" s="98">
        <v>1.6053485095172532E-2</v>
      </c>
      <c r="R131" s="98">
        <v>2.0951725614705333E-2</v>
      </c>
      <c r="S131" s="98">
        <v>2.5167869087493851E-2</v>
      </c>
      <c r="T131" s="98">
        <v>5.2864160494110475E-2</v>
      </c>
      <c r="U131" s="98">
        <v>5.6782986826827642E-2</v>
      </c>
      <c r="V131" s="98">
        <v>5.9393940490874195E-2</v>
      </c>
      <c r="W131" s="98">
        <v>5.6438590455695846E-2</v>
      </c>
      <c r="DA131" s="63" t="s">
        <v>1658</v>
      </c>
    </row>
    <row r="132" spans="1:105" ht="12" customHeight="1" x14ac:dyDescent="0.25">
      <c r="A132" s="108" t="s">
        <v>52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2.5877719499609471E-3</v>
      </c>
      <c r="L132" s="98">
        <v>2.7395478942212636E-3</v>
      </c>
      <c r="M132" s="98">
        <v>3.1521040517156424E-3</v>
      </c>
      <c r="N132" s="98">
        <v>3.8280977720019094E-3</v>
      </c>
      <c r="O132" s="98">
        <v>5.9449236944161665E-3</v>
      </c>
      <c r="P132" s="98">
        <v>8.7249303252896811E-3</v>
      </c>
      <c r="Q132" s="98">
        <v>1.1057207657270134E-2</v>
      </c>
      <c r="R132" s="98">
        <v>1.5367962198356065E-2</v>
      </c>
      <c r="S132" s="98">
        <v>1.9780886092590717E-2</v>
      </c>
      <c r="T132" s="98">
        <v>3.1123111415953E-2</v>
      </c>
      <c r="U132" s="98">
        <v>4.1613074104087544E-2</v>
      </c>
      <c r="V132" s="98">
        <v>4.5728563569479172E-2</v>
      </c>
      <c r="W132" s="98">
        <v>4.6552295692384081E-2</v>
      </c>
      <c r="DA132" s="63" t="s">
        <v>1659</v>
      </c>
    </row>
    <row r="133" spans="1:105" ht="12" customHeight="1" x14ac:dyDescent="0.25">
      <c r="A133" s="106" t="s">
        <v>122</v>
      </c>
      <c r="B133" s="101">
        <v>9.5338728698866486</v>
      </c>
      <c r="C133" s="101">
        <v>8.5674377381618676</v>
      </c>
      <c r="D133" s="101">
        <v>10.098736551787869</v>
      </c>
      <c r="E133" s="101">
        <v>31.645508830642008</v>
      </c>
      <c r="F133" s="101">
        <v>33.909362102114081</v>
      </c>
      <c r="G133" s="101">
        <v>27.358030430833711</v>
      </c>
      <c r="H133" s="101">
        <v>31.885301416173956</v>
      </c>
      <c r="I133" s="101">
        <v>28.954008315861884</v>
      </c>
      <c r="J133" s="101">
        <v>31.049747596542012</v>
      </c>
      <c r="K133" s="101">
        <v>29.983653670871956</v>
      </c>
      <c r="L133" s="101">
        <v>32.790619581311532</v>
      </c>
      <c r="M133" s="101">
        <v>33.286263706252846</v>
      </c>
      <c r="N133" s="101">
        <v>33.076964759231366</v>
      </c>
      <c r="O133" s="101">
        <v>32.517480978704882</v>
      </c>
      <c r="P133" s="101">
        <v>29.057998586282007</v>
      </c>
      <c r="Q133" s="101">
        <v>26.135254879463275</v>
      </c>
      <c r="R133" s="101">
        <v>23.783742047628635</v>
      </c>
      <c r="S133" s="101">
        <v>25.719819027438927</v>
      </c>
      <c r="T133" s="101">
        <v>18.762843631429668</v>
      </c>
      <c r="U133" s="101">
        <v>16.516000856827901</v>
      </c>
      <c r="V133" s="101">
        <v>14.127869970246785</v>
      </c>
      <c r="W133" s="101">
        <v>12.983380171904255</v>
      </c>
      <c r="DA133" s="131" t="s">
        <v>1660</v>
      </c>
    </row>
    <row r="134" spans="1:105" ht="12" customHeight="1" x14ac:dyDescent="0.25">
      <c r="A134" s="107" t="s">
        <v>121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3.2412671743192609</v>
      </c>
      <c r="L134" s="104">
        <v>4.4782897458365731</v>
      </c>
      <c r="M134" s="104">
        <v>5.2243113801226553</v>
      </c>
      <c r="N134" s="104">
        <v>5.7589996177687386</v>
      </c>
      <c r="O134" s="104">
        <v>10.472575798198765</v>
      </c>
      <c r="P134" s="104">
        <v>14.200691853693311</v>
      </c>
      <c r="Q134" s="104">
        <v>18.642453978515057</v>
      </c>
      <c r="R134" s="104">
        <v>22.439778174376894</v>
      </c>
      <c r="S134" s="104">
        <v>24.468902484299321</v>
      </c>
      <c r="T134" s="104">
        <v>37.593367015646749</v>
      </c>
      <c r="U134" s="104">
        <v>42.656864750306198</v>
      </c>
      <c r="V134" s="104">
        <v>46.570738232941039</v>
      </c>
      <c r="W134" s="104">
        <v>45.909212119322575</v>
      </c>
      <c r="DA134" s="132" t="s">
        <v>1661</v>
      </c>
    </row>
    <row r="135" spans="1:105" ht="12" customHeight="1" x14ac:dyDescent="0.25">
      <c r="A135" s="108" t="s">
        <v>53</v>
      </c>
      <c r="B135" s="98">
        <v>0</v>
      </c>
      <c r="C135" s="98">
        <v>0</v>
      </c>
      <c r="D135" s="98">
        <v>0</v>
      </c>
      <c r="E135" s="98">
        <v>0</v>
      </c>
      <c r="F135" s="98">
        <v>0</v>
      </c>
      <c r="G135" s="98">
        <v>0</v>
      </c>
      <c r="H135" s="98">
        <v>0</v>
      </c>
      <c r="I135" s="98">
        <v>0</v>
      </c>
      <c r="J135" s="98">
        <v>0</v>
      </c>
      <c r="K135" s="98">
        <v>1.9335380188391746</v>
      </c>
      <c r="L135" s="98">
        <v>2.7676052688889374</v>
      </c>
      <c r="M135" s="98">
        <v>3.1321374280114913</v>
      </c>
      <c r="N135" s="98">
        <v>3.3518976541430807</v>
      </c>
      <c r="O135" s="98">
        <v>6.1952391708609831</v>
      </c>
      <c r="P135" s="98">
        <v>8.2127653985777815</v>
      </c>
      <c r="Q135" s="98">
        <v>10.832430541974279</v>
      </c>
      <c r="R135" s="98">
        <v>12.848653090542109</v>
      </c>
      <c r="S135" s="98">
        <v>13.703483290541241</v>
      </c>
      <c r="T135" s="98">
        <v>23.46232135717343</v>
      </c>
      <c r="U135" s="98">
        <v>24.677812987153882</v>
      </c>
      <c r="V135" s="98">
        <v>26.503202677053189</v>
      </c>
      <c r="W135" s="98">
        <v>25.076542067629255</v>
      </c>
      <c r="DA135" s="63" t="s">
        <v>1662</v>
      </c>
    </row>
    <row r="136" spans="1:105" ht="12" customHeight="1" x14ac:dyDescent="0.25">
      <c r="A136" s="108" t="s">
        <v>52</v>
      </c>
      <c r="B136" s="98">
        <v>0</v>
      </c>
      <c r="C136" s="98">
        <v>0</v>
      </c>
      <c r="D136" s="98">
        <v>0</v>
      </c>
      <c r="E136" s="98">
        <v>0</v>
      </c>
      <c r="F136" s="98">
        <v>0</v>
      </c>
      <c r="G136" s="98">
        <v>0</v>
      </c>
      <c r="H136" s="98">
        <v>0</v>
      </c>
      <c r="I136" s="98">
        <v>0</v>
      </c>
      <c r="J136" s="98">
        <v>0</v>
      </c>
      <c r="K136" s="98">
        <v>1.3077291554800863</v>
      </c>
      <c r="L136" s="98">
        <v>1.7106844769476357</v>
      </c>
      <c r="M136" s="98">
        <v>2.0921739521111635</v>
      </c>
      <c r="N136" s="98">
        <v>2.4071019636256579</v>
      </c>
      <c r="O136" s="98">
        <v>4.2773366273377817</v>
      </c>
      <c r="P136" s="98">
        <v>5.98792645511553</v>
      </c>
      <c r="Q136" s="98">
        <v>7.8100234365407761</v>
      </c>
      <c r="R136" s="98">
        <v>9.5911250838347843</v>
      </c>
      <c r="S136" s="98">
        <v>10.765419193758081</v>
      </c>
      <c r="T136" s="98">
        <v>14.131045658473322</v>
      </c>
      <c r="U136" s="98">
        <v>17.979051763152317</v>
      </c>
      <c r="V136" s="98">
        <v>20.067535555887847</v>
      </c>
      <c r="W136" s="98">
        <v>20.832670051693317</v>
      </c>
      <c r="DA136" s="63" t="s">
        <v>1663</v>
      </c>
    </row>
    <row r="137" spans="1:105" ht="12" customHeight="1" x14ac:dyDescent="0.25">
      <c r="A137" s="121" t="s">
        <v>54</v>
      </c>
      <c r="B137" s="122">
        <v>79.310838028278511</v>
      </c>
      <c r="C137" s="122">
        <v>79.55127266340628</v>
      </c>
      <c r="D137" s="122">
        <v>87.607954534048631</v>
      </c>
      <c r="E137" s="122">
        <v>127.70599024206965</v>
      </c>
      <c r="F137" s="122">
        <v>127.87440650676629</v>
      </c>
      <c r="G137" s="122">
        <v>116.94888555433714</v>
      </c>
      <c r="H137" s="122">
        <v>122.78650363083293</v>
      </c>
      <c r="I137" s="122">
        <v>126.999330621136</v>
      </c>
      <c r="J137" s="122">
        <v>133.25028318921628</v>
      </c>
      <c r="K137" s="122">
        <v>138.37963058151422</v>
      </c>
      <c r="L137" s="122">
        <v>145.53230461599179</v>
      </c>
      <c r="M137" s="122">
        <v>152.07915022045398</v>
      </c>
      <c r="N137" s="122">
        <v>153.75798031356308</v>
      </c>
      <c r="O137" s="122">
        <v>155.07764094369804</v>
      </c>
      <c r="P137" s="122">
        <v>151.85327506608115</v>
      </c>
      <c r="Q137" s="122">
        <v>154.14347255345464</v>
      </c>
      <c r="R137" s="122">
        <v>162.83112764198589</v>
      </c>
      <c r="S137" s="122">
        <v>181.88013671829654</v>
      </c>
      <c r="T137" s="122">
        <v>283.36976694982945</v>
      </c>
      <c r="U137" s="122">
        <v>290.0918514888898</v>
      </c>
      <c r="V137" s="122">
        <v>275.19530447086834</v>
      </c>
      <c r="W137" s="122">
        <v>270.12634803608125</v>
      </c>
      <c r="DA137" s="130" t="s">
        <v>1664</v>
      </c>
    </row>
    <row r="138" spans="1:105" ht="12" customHeight="1" x14ac:dyDescent="0.25">
      <c r="A138" s="97" t="s">
        <v>207</v>
      </c>
      <c r="B138" s="98">
        <v>32.845560581702003</v>
      </c>
      <c r="C138" s="98">
        <v>32.729142273722019</v>
      </c>
      <c r="D138" s="98">
        <v>36.837919487583434</v>
      </c>
      <c r="E138" s="98">
        <v>47.51367938503811</v>
      </c>
      <c r="F138" s="98">
        <v>48.436840062901659</v>
      </c>
      <c r="G138" s="98">
        <v>45.232066916284666</v>
      </c>
      <c r="H138" s="98">
        <v>45.640270372493696</v>
      </c>
      <c r="I138" s="98">
        <v>47.514993385886342</v>
      </c>
      <c r="J138" s="98">
        <v>48.22460173479157</v>
      </c>
      <c r="K138" s="98">
        <v>48.300931079069095</v>
      </c>
      <c r="L138" s="98">
        <v>47.446542635868234</v>
      </c>
      <c r="M138" s="98">
        <v>53.657275288615345</v>
      </c>
      <c r="N138" s="98">
        <v>52.61012419468377</v>
      </c>
      <c r="O138" s="98">
        <v>53.742952761068032</v>
      </c>
      <c r="P138" s="98">
        <v>53.773859491915331</v>
      </c>
      <c r="Q138" s="98">
        <v>55.818286041845717</v>
      </c>
      <c r="R138" s="98">
        <v>54.337441482755438</v>
      </c>
      <c r="S138" s="98">
        <v>53.50148084455936</v>
      </c>
      <c r="T138" s="98">
        <v>116.40804432979846</v>
      </c>
      <c r="U138" s="98">
        <v>107.41571128307999</v>
      </c>
      <c r="V138" s="98">
        <v>97.545022451514541</v>
      </c>
      <c r="W138" s="98">
        <v>101.55727524601136</v>
      </c>
      <c r="DA138" s="63" t="s">
        <v>1665</v>
      </c>
    </row>
    <row r="139" spans="1:105" ht="12" customHeight="1" x14ac:dyDescent="0.25">
      <c r="A139" s="97" t="s">
        <v>50</v>
      </c>
      <c r="B139" s="98">
        <v>40.517779776653136</v>
      </c>
      <c r="C139" s="98">
        <v>41.195859319568754</v>
      </c>
      <c r="D139" s="98">
        <v>44.841105640769207</v>
      </c>
      <c r="E139" s="98">
        <v>56.116838639049973</v>
      </c>
      <c r="F139" s="98">
        <v>54.233214753337563</v>
      </c>
      <c r="G139" s="98">
        <v>51.812477866616604</v>
      </c>
      <c r="H139" s="98">
        <v>52.91775958043209</v>
      </c>
      <c r="I139" s="98">
        <v>57.659579942270994</v>
      </c>
      <c r="J139" s="98">
        <v>60.581583978600364</v>
      </c>
      <c r="K139" s="98">
        <v>63.61373967100576</v>
      </c>
      <c r="L139" s="98">
        <v>64.775158566966667</v>
      </c>
      <c r="M139" s="98">
        <v>64.452872006396859</v>
      </c>
      <c r="N139" s="98">
        <v>66.852929157617666</v>
      </c>
      <c r="O139" s="98">
        <v>65.56551661209798</v>
      </c>
      <c r="P139" s="98">
        <v>65.396685254708999</v>
      </c>
      <c r="Q139" s="98">
        <v>66.237200914489179</v>
      </c>
      <c r="R139" s="98">
        <v>73.501521681544716</v>
      </c>
      <c r="S139" s="98">
        <v>88.505328088495745</v>
      </c>
      <c r="T139" s="98">
        <v>119.94664889197868</v>
      </c>
      <c r="U139" s="98">
        <v>134.22880421283006</v>
      </c>
      <c r="V139" s="98">
        <v>128.86642079689173</v>
      </c>
      <c r="W139" s="98">
        <v>123.6336924781255</v>
      </c>
      <c r="DA139" s="63" t="s">
        <v>1666</v>
      </c>
    </row>
    <row r="140" spans="1:105" ht="12" customHeight="1" x14ac:dyDescent="0.25">
      <c r="A140" s="109" t="s">
        <v>120</v>
      </c>
      <c r="B140" s="33">
        <v>5.9474976699233606</v>
      </c>
      <c r="C140" s="33">
        <v>5.6262710701155036</v>
      </c>
      <c r="D140" s="33">
        <v>5.9289294056959916</v>
      </c>
      <c r="E140" s="33">
        <v>24.075472217981574</v>
      </c>
      <c r="F140" s="33">
        <v>25.204351690527055</v>
      </c>
      <c r="G140" s="33">
        <v>19.904340771435873</v>
      </c>
      <c r="H140" s="33">
        <v>24.22847367790715</v>
      </c>
      <c r="I140" s="33">
        <v>21.82475729297866</v>
      </c>
      <c r="J140" s="33">
        <v>24.444097475824361</v>
      </c>
      <c r="K140" s="33">
        <v>26.464959831439359</v>
      </c>
      <c r="L140" s="33">
        <v>33.31060341315689</v>
      </c>
      <c r="M140" s="33">
        <v>33.969002925441785</v>
      </c>
      <c r="N140" s="33">
        <v>34.294926961261645</v>
      </c>
      <c r="O140" s="33">
        <v>35.769171570532031</v>
      </c>
      <c r="P140" s="33">
        <v>32.682730319456809</v>
      </c>
      <c r="Q140" s="33">
        <v>32.08798559711974</v>
      </c>
      <c r="R140" s="33">
        <v>34.992164477685726</v>
      </c>
      <c r="S140" s="33">
        <v>39.873327785241422</v>
      </c>
      <c r="T140" s="33">
        <v>47.015073728052307</v>
      </c>
      <c r="U140" s="33">
        <v>48.447335992979788</v>
      </c>
      <c r="V140" s="33">
        <v>48.783861222462072</v>
      </c>
      <c r="W140" s="33">
        <v>44.935380311944385</v>
      </c>
      <c r="DA140" s="60" t="s">
        <v>1667</v>
      </c>
    </row>
    <row r="142" spans="1:105" ht="12" customHeight="1" x14ac:dyDescent="0.25">
      <c r="A142" s="116" t="str">
        <f>RES_hh_SLD!$A$131</f>
        <v>Thermal energy service (ktoe useful)</v>
      </c>
      <c r="B142" s="117">
        <f t="shared" ref="B142:Q142" si="25">B143+B146+B148+B161</f>
        <v>1046.8874714069761</v>
      </c>
      <c r="C142" s="117">
        <f t="shared" si="25"/>
        <v>1167.7126256606896</v>
      </c>
      <c r="D142" s="117">
        <f t="shared" si="25"/>
        <v>1197.9124622192544</v>
      </c>
      <c r="E142" s="117">
        <f t="shared" si="25"/>
        <v>1242.246405258825</v>
      </c>
      <c r="F142" s="117">
        <f t="shared" si="25"/>
        <v>1271.1777464040269</v>
      </c>
      <c r="G142" s="117">
        <f t="shared" si="25"/>
        <v>1252.9709681604145</v>
      </c>
      <c r="H142" s="117">
        <f t="shared" si="25"/>
        <v>1333.6836680675035</v>
      </c>
      <c r="I142" s="117">
        <f t="shared" si="25"/>
        <v>1337.581452121032</v>
      </c>
      <c r="J142" s="117">
        <f t="shared" si="25"/>
        <v>1385.8826641496596</v>
      </c>
      <c r="K142" s="117">
        <f t="shared" si="25"/>
        <v>1433.339393652474</v>
      </c>
      <c r="L142" s="117">
        <f t="shared" si="25"/>
        <v>1628.459001299344</v>
      </c>
      <c r="M142" s="117">
        <f t="shared" si="25"/>
        <v>1724.4260781152555</v>
      </c>
      <c r="N142" s="117">
        <f t="shared" si="25"/>
        <v>1814.2110603884164</v>
      </c>
      <c r="O142" s="117">
        <f t="shared" si="25"/>
        <v>1872.1005140528446</v>
      </c>
      <c r="P142" s="117">
        <f t="shared" si="25"/>
        <v>1708.9663585249812</v>
      </c>
      <c r="Q142" s="117">
        <f t="shared" si="25"/>
        <v>1771.4178047208418</v>
      </c>
      <c r="R142" s="117">
        <f t="shared" ref="R142:V142" si="26">R143+R146+R148+R161</f>
        <v>1856.0267834606534</v>
      </c>
      <c r="S142" s="117">
        <f t="shared" si="26"/>
        <v>1890.6134160585186</v>
      </c>
      <c r="T142" s="117">
        <f t="shared" si="26"/>
        <v>4086.2411058657863</v>
      </c>
      <c r="U142" s="117">
        <f t="shared" si="26"/>
        <v>3854.1757149749114</v>
      </c>
      <c r="V142" s="117">
        <f t="shared" si="26"/>
        <v>3605.70068462371</v>
      </c>
      <c r="W142" s="117">
        <f t="shared" ref="W142" si="27">W143+W146+W148+W161</f>
        <v>3699.7510760751848</v>
      </c>
      <c r="DA142" s="129" t="s">
        <v>1813</v>
      </c>
    </row>
    <row r="143" spans="1:105" ht="12" customHeight="1" x14ac:dyDescent="0.25">
      <c r="A143" s="121" t="s">
        <v>57</v>
      </c>
      <c r="B143" s="122">
        <f t="shared" ref="B143:Q143" si="28">SUM(B144:B145)</f>
        <v>905.34734463608038</v>
      </c>
      <c r="C143" s="122">
        <f t="shared" si="28"/>
        <v>1024.6205424161874</v>
      </c>
      <c r="D143" s="122">
        <f t="shared" si="28"/>
        <v>1043.9190083331325</v>
      </c>
      <c r="E143" s="122">
        <f t="shared" si="28"/>
        <v>1044.4186442899806</v>
      </c>
      <c r="F143" s="122">
        <f t="shared" si="28"/>
        <v>1066.3733679834861</v>
      </c>
      <c r="G143" s="122">
        <f t="shared" si="28"/>
        <v>1063.3003106451424</v>
      </c>
      <c r="H143" s="122">
        <f t="shared" si="28"/>
        <v>1133.5574471475745</v>
      </c>
      <c r="I143" s="122">
        <f t="shared" si="28"/>
        <v>1129.7145530931364</v>
      </c>
      <c r="J143" s="122">
        <f t="shared" si="28"/>
        <v>1167.2168517156322</v>
      </c>
      <c r="K143" s="122">
        <f t="shared" si="28"/>
        <v>1204.8328285438199</v>
      </c>
      <c r="L143" s="122">
        <f t="shared" si="28"/>
        <v>1388.9836730360835</v>
      </c>
      <c r="M143" s="122">
        <f t="shared" si="28"/>
        <v>1455.8073838678552</v>
      </c>
      <c r="N143" s="122">
        <f t="shared" si="28"/>
        <v>1538.9568166361839</v>
      </c>
      <c r="O143" s="122">
        <f t="shared" si="28"/>
        <v>1584.357734929654</v>
      </c>
      <c r="P143" s="122">
        <f t="shared" si="28"/>
        <v>1423.1037469187258</v>
      </c>
      <c r="Q143" s="122">
        <f t="shared" si="28"/>
        <v>1474.9637374992133</v>
      </c>
      <c r="R143" s="122">
        <f t="shared" ref="R143:V143" si="29">SUM(R144:R145)</f>
        <v>1552.2057695152016</v>
      </c>
      <c r="S143" s="122">
        <f t="shared" si="29"/>
        <v>1566.5341508160309</v>
      </c>
      <c r="T143" s="122">
        <f t="shared" si="29"/>
        <v>3489.740382603703</v>
      </c>
      <c r="U143" s="122">
        <f t="shared" si="29"/>
        <v>3267.4304016616748</v>
      </c>
      <c r="V143" s="122">
        <f t="shared" si="29"/>
        <v>3050.1170101001217</v>
      </c>
      <c r="W143" s="122">
        <f t="shared" ref="W143" si="30">SUM(W144:W145)</f>
        <v>3136.933594246736</v>
      </c>
      <c r="DA143" s="130" t="s">
        <v>1814</v>
      </c>
    </row>
    <row r="144" spans="1:105" ht="12" customHeight="1" x14ac:dyDescent="0.25">
      <c r="A144" s="97" t="s">
        <v>204</v>
      </c>
      <c r="B144" s="98">
        <v>898.08865432161519</v>
      </c>
      <c r="C144" s="98">
        <v>1016.3954437717588</v>
      </c>
      <c r="D144" s="98">
        <v>1035.625919629618</v>
      </c>
      <c r="E144" s="98">
        <v>1036.1284345651607</v>
      </c>
      <c r="F144" s="98">
        <v>1058.0524264694384</v>
      </c>
      <c r="G144" s="98">
        <v>1055.1298192647</v>
      </c>
      <c r="H144" s="98">
        <v>1124.8834591781585</v>
      </c>
      <c r="I144" s="98">
        <v>1121.2963815722837</v>
      </c>
      <c r="J144" s="98">
        <v>1158.6076544909113</v>
      </c>
      <c r="K144" s="98">
        <v>1196.0704084634172</v>
      </c>
      <c r="L144" s="98">
        <v>1378.8596568407329</v>
      </c>
      <c r="M144" s="98">
        <v>1445.4615753676994</v>
      </c>
      <c r="N144" s="98">
        <v>1528.124413493056</v>
      </c>
      <c r="O144" s="98">
        <v>1573.4026249249857</v>
      </c>
      <c r="P144" s="98">
        <v>1413.5962701888527</v>
      </c>
      <c r="Q144" s="98">
        <v>1465.2902372819549</v>
      </c>
      <c r="R144" s="98">
        <v>1542.0858379170918</v>
      </c>
      <c r="S144" s="98">
        <v>1556.4187443814062</v>
      </c>
      <c r="T144" s="98">
        <v>3466.8804334224092</v>
      </c>
      <c r="U144" s="98">
        <v>3246.4823541251958</v>
      </c>
      <c r="V144" s="98">
        <v>3030.5976293247445</v>
      </c>
      <c r="W144" s="98">
        <v>3117.3348369849114</v>
      </c>
      <c r="DA144" s="63" t="s">
        <v>1815</v>
      </c>
    </row>
    <row r="145" spans="1:105" ht="12" customHeight="1" x14ac:dyDescent="0.25">
      <c r="A145" s="97" t="s">
        <v>53</v>
      </c>
      <c r="B145" s="98">
        <v>7.2586903144651638</v>
      </c>
      <c r="C145" s="98">
        <v>8.22509864442865</v>
      </c>
      <c r="D145" s="98">
        <v>8.293088703514595</v>
      </c>
      <c r="E145" s="98">
        <v>8.2902097248199826</v>
      </c>
      <c r="F145" s="98">
        <v>8.320941514047794</v>
      </c>
      <c r="G145" s="98">
        <v>8.1704913804423036</v>
      </c>
      <c r="H145" s="98">
        <v>8.6739879694160624</v>
      </c>
      <c r="I145" s="98">
        <v>8.4181715208526668</v>
      </c>
      <c r="J145" s="98">
        <v>8.6091972247208695</v>
      </c>
      <c r="K145" s="98">
        <v>8.7624200804027907</v>
      </c>
      <c r="L145" s="98">
        <v>10.124016195350542</v>
      </c>
      <c r="M145" s="98">
        <v>10.345808500155622</v>
      </c>
      <c r="N145" s="98">
        <v>10.8324031431279</v>
      </c>
      <c r="O145" s="98">
        <v>10.955110004668226</v>
      </c>
      <c r="P145" s="98">
        <v>9.5074767298730869</v>
      </c>
      <c r="Q145" s="98">
        <v>9.6735002172582831</v>
      </c>
      <c r="R145" s="98">
        <v>10.119931598109755</v>
      </c>
      <c r="S145" s="98">
        <v>10.115406434624763</v>
      </c>
      <c r="T145" s="98">
        <v>22.859949181293718</v>
      </c>
      <c r="U145" s="98">
        <v>20.948047536478878</v>
      </c>
      <c r="V145" s="98">
        <v>19.519380775377225</v>
      </c>
      <c r="W145" s="98">
        <v>19.598757261824701</v>
      </c>
      <c r="DA145" s="63" t="s">
        <v>1816</v>
      </c>
    </row>
    <row r="146" spans="1:105" ht="12" customHeight="1" x14ac:dyDescent="0.25">
      <c r="A146" s="121" t="s">
        <v>92</v>
      </c>
      <c r="B146" s="122">
        <f t="shared" ref="B146:W146" si="31">B147</f>
        <v>1.6093958603829464E-2</v>
      </c>
      <c r="C146" s="122">
        <f t="shared" si="31"/>
        <v>1.7967034152033538E-2</v>
      </c>
      <c r="D146" s="122">
        <f t="shared" si="31"/>
        <v>2.2177393913837194E-2</v>
      </c>
      <c r="E146" s="122">
        <f t="shared" si="31"/>
        <v>2.7489268000907882E-2</v>
      </c>
      <c r="F146" s="122">
        <f t="shared" si="31"/>
        <v>3.9040443042779552E-2</v>
      </c>
      <c r="G146" s="122">
        <f t="shared" si="31"/>
        <v>4.7816177175429707E-2</v>
      </c>
      <c r="H146" s="122">
        <f t="shared" si="31"/>
        <v>7.4685859402539759E-2</v>
      </c>
      <c r="I146" s="122">
        <f t="shared" si="31"/>
        <v>0.10073948348222835</v>
      </c>
      <c r="J146" s="122">
        <f t="shared" si="31"/>
        <v>0.13809439819408909</v>
      </c>
      <c r="K146" s="122">
        <f t="shared" si="31"/>
        <v>0.19262222494143791</v>
      </c>
      <c r="L146" s="122">
        <f t="shared" si="31"/>
        <v>0.38997397676423146</v>
      </c>
      <c r="M146" s="122">
        <f t="shared" si="31"/>
        <v>0.30621358825522527</v>
      </c>
      <c r="N146" s="122">
        <f t="shared" si="31"/>
        <v>0.49381644460919472</v>
      </c>
      <c r="O146" s="122">
        <f t="shared" si="31"/>
        <v>0.64234617973828945</v>
      </c>
      <c r="P146" s="122">
        <f t="shared" si="31"/>
        <v>0.83842499186562336</v>
      </c>
      <c r="Q146" s="122">
        <f t="shared" si="31"/>
        <v>1.9980233828318217</v>
      </c>
      <c r="R146" s="122">
        <f t="shared" si="31"/>
        <v>1.7018410585445058</v>
      </c>
      <c r="S146" s="122">
        <f t="shared" si="31"/>
        <v>2.4526053225287208</v>
      </c>
      <c r="T146" s="122">
        <f t="shared" si="31"/>
        <v>4.2498767295916391</v>
      </c>
      <c r="U146" s="122">
        <f t="shared" si="31"/>
        <v>7.5539817453979108</v>
      </c>
      <c r="V146" s="122">
        <f t="shared" si="31"/>
        <v>5.2831439612908477</v>
      </c>
      <c r="W146" s="122">
        <f t="shared" si="31"/>
        <v>6.5829506610470618</v>
      </c>
      <c r="DA146" s="130" t="s">
        <v>1817</v>
      </c>
    </row>
    <row r="147" spans="1:105" ht="12" customHeight="1" x14ac:dyDescent="0.25">
      <c r="A147" s="97" t="s">
        <v>53</v>
      </c>
      <c r="B147" s="98">
        <v>1.6093958603829464E-2</v>
      </c>
      <c r="C147" s="98">
        <v>1.7967034152033538E-2</v>
      </c>
      <c r="D147" s="98">
        <v>2.2177393913837194E-2</v>
      </c>
      <c r="E147" s="98">
        <v>2.7489268000907882E-2</v>
      </c>
      <c r="F147" s="98">
        <v>3.9040443042779552E-2</v>
      </c>
      <c r="G147" s="98">
        <v>4.7816177175429707E-2</v>
      </c>
      <c r="H147" s="98">
        <v>7.4685859402539759E-2</v>
      </c>
      <c r="I147" s="98">
        <v>0.10073948348222835</v>
      </c>
      <c r="J147" s="98">
        <v>0.13809439819408909</v>
      </c>
      <c r="K147" s="98">
        <v>0.19262222494143791</v>
      </c>
      <c r="L147" s="98">
        <v>0.38997397676423146</v>
      </c>
      <c r="M147" s="98">
        <v>0.30621358825522527</v>
      </c>
      <c r="N147" s="98">
        <v>0.49381644460919472</v>
      </c>
      <c r="O147" s="98">
        <v>0.64234617973828945</v>
      </c>
      <c r="P147" s="98">
        <v>0.83842499186562336</v>
      </c>
      <c r="Q147" s="98">
        <v>1.9980233828318217</v>
      </c>
      <c r="R147" s="98">
        <v>1.7018410585445058</v>
      </c>
      <c r="S147" s="98">
        <v>2.4526053225287208</v>
      </c>
      <c r="T147" s="98">
        <v>4.2498767295916391</v>
      </c>
      <c r="U147" s="98">
        <v>7.5539817453979108</v>
      </c>
      <c r="V147" s="98">
        <v>5.2831439612908477</v>
      </c>
      <c r="W147" s="98">
        <v>6.5829506610470618</v>
      </c>
      <c r="DA147" s="63" t="s">
        <v>1818</v>
      </c>
    </row>
    <row r="148" spans="1:105" ht="12" customHeight="1" x14ac:dyDescent="0.25">
      <c r="A148" s="121" t="s">
        <v>55</v>
      </c>
      <c r="B148" s="122">
        <v>94.707150109427914</v>
      </c>
      <c r="C148" s="122">
        <v>96.070530221897528</v>
      </c>
      <c r="D148" s="122">
        <v>102.14941887801695</v>
      </c>
      <c r="E148" s="122">
        <v>119.50452546397462</v>
      </c>
      <c r="F148" s="122">
        <v>126.03284589252745</v>
      </c>
      <c r="G148" s="122">
        <v>117.98690392219696</v>
      </c>
      <c r="H148" s="122">
        <v>124.07309439731142</v>
      </c>
      <c r="I148" s="122">
        <v>129.60618945089263</v>
      </c>
      <c r="J148" s="122">
        <v>136.17129004746496</v>
      </c>
      <c r="K148" s="122">
        <v>142.47307644718529</v>
      </c>
      <c r="L148" s="122">
        <v>147.70443559734227</v>
      </c>
      <c r="M148" s="122">
        <v>172.90203236417332</v>
      </c>
      <c r="N148" s="122">
        <v>178.17396617312517</v>
      </c>
      <c r="O148" s="122">
        <v>189.40398058767374</v>
      </c>
      <c r="P148" s="122">
        <v>189.71291212803723</v>
      </c>
      <c r="Q148" s="122">
        <v>197.8006225238064</v>
      </c>
      <c r="R148" s="122">
        <v>199.41827076012387</v>
      </c>
      <c r="S148" s="122">
        <v>206.02923169236237</v>
      </c>
      <c r="T148" s="122">
        <v>414.66374320548459</v>
      </c>
      <c r="U148" s="122">
        <v>396.36806105389343</v>
      </c>
      <c r="V148" s="122">
        <v>375.59177583228302</v>
      </c>
      <c r="W148" s="122">
        <v>385.04589772959775</v>
      </c>
      <c r="DA148" s="130" t="s">
        <v>1819</v>
      </c>
    </row>
    <row r="149" spans="1:105" ht="12" customHeight="1" x14ac:dyDescent="0.25">
      <c r="A149" s="97" t="s">
        <v>132</v>
      </c>
      <c r="B149" s="98">
        <v>82.307494956114468</v>
      </c>
      <c r="C149" s="98">
        <v>84.355848048564738</v>
      </c>
      <c r="D149" s="98">
        <v>89.572593865166155</v>
      </c>
      <c r="E149" s="98">
        <v>93.496032796035877</v>
      </c>
      <c r="F149" s="98">
        <v>98.935842740887651</v>
      </c>
      <c r="G149" s="98">
        <v>95.726240720889137</v>
      </c>
      <c r="H149" s="98">
        <v>98.921639941540917</v>
      </c>
      <c r="I149" s="98">
        <v>106.29836069210258</v>
      </c>
      <c r="J149" s="98">
        <v>111.50392544402638</v>
      </c>
      <c r="K149" s="98">
        <v>115.79307333287396</v>
      </c>
      <c r="L149" s="98">
        <v>118.30912922177906</v>
      </c>
      <c r="M149" s="98">
        <v>142.51368402492736</v>
      </c>
      <c r="N149" s="98">
        <v>147.29692423942018</v>
      </c>
      <c r="O149" s="98">
        <v>155.02356495278082</v>
      </c>
      <c r="P149" s="98">
        <v>154.37635266789025</v>
      </c>
      <c r="Q149" s="98">
        <v>160.27938268705464</v>
      </c>
      <c r="R149" s="98">
        <v>159.41978121972181</v>
      </c>
      <c r="S149" s="98">
        <v>161.4522932305257</v>
      </c>
      <c r="T149" s="98">
        <v>358.96047777532965</v>
      </c>
      <c r="U149" s="98">
        <v>337.12202651149062</v>
      </c>
      <c r="V149" s="98">
        <v>314.43349524554139</v>
      </c>
      <c r="W149" s="98">
        <v>324.18607074627386</v>
      </c>
      <c r="DA149" s="63" t="s">
        <v>1820</v>
      </c>
    </row>
    <row r="150" spans="1:105" ht="12" customHeight="1" x14ac:dyDescent="0.25">
      <c r="A150" s="97" t="s">
        <v>131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0.14613998103207562</v>
      </c>
      <c r="L150" s="98">
        <v>0.15998401415435731</v>
      </c>
      <c r="M150" s="98">
        <v>0.24976713691114119</v>
      </c>
      <c r="N150" s="98">
        <v>0.2896257077742177</v>
      </c>
      <c r="O150" s="98">
        <v>0.52943803890357088</v>
      </c>
      <c r="P150" s="98">
        <v>0.76641798541744444</v>
      </c>
      <c r="Q150" s="98">
        <v>1.0457869995506806</v>
      </c>
      <c r="R150" s="98">
        <v>1.0912963188997598</v>
      </c>
      <c r="S150" s="98">
        <v>0.96013491557269504</v>
      </c>
      <c r="T150" s="98">
        <v>4.6377460301126154</v>
      </c>
      <c r="U150" s="98">
        <v>4.182731730385246</v>
      </c>
      <c r="V150" s="98">
        <v>4.0620164129493137</v>
      </c>
      <c r="W150" s="98">
        <v>4.6061180576418357</v>
      </c>
      <c r="DA150" s="63" t="s">
        <v>1821</v>
      </c>
    </row>
    <row r="151" spans="1:105" ht="12" customHeight="1" x14ac:dyDescent="0.25">
      <c r="A151" s="100" t="s">
        <v>204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7.2080417333129795E-2</v>
      </c>
      <c r="L151" s="101">
        <v>8.23939170725356E-2</v>
      </c>
      <c r="M151" s="101">
        <v>0.12422329281656327</v>
      </c>
      <c r="N151" s="101">
        <v>0.13916880835622072</v>
      </c>
      <c r="O151" s="101">
        <v>0.26158223157222815</v>
      </c>
      <c r="P151" s="101">
        <v>0.37135429238038892</v>
      </c>
      <c r="Q151" s="101">
        <v>0.51372992930543759</v>
      </c>
      <c r="R151" s="101">
        <v>0.52761666002962715</v>
      </c>
      <c r="S151" s="101">
        <v>0.45393277996389014</v>
      </c>
      <c r="T151" s="101">
        <v>2.6040978637697894</v>
      </c>
      <c r="U151" s="101">
        <v>2.1211271200893669</v>
      </c>
      <c r="V151" s="101">
        <v>2.0182288604107805</v>
      </c>
      <c r="W151" s="101">
        <v>2.2308061697464163</v>
      </c>
      <c r="DA151" s="131" t="s">
        <v>1822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7.4059563698945827E-2</v>
      </c>
      <c r="L152" s="104">
        <v>7.7590097081821727E-2</v>
      </c>
      <c r="M152" s="104">
        <v>0.12554384409457792</v>
      </c>
      <c r="N152" s="104">
        <v>0.150456899417997</v>
      </c>
      <c r="O152" s="104">
        <v>0.26785580733134279</v>
      </c>
      <c r="P152" s="104">
        <v>0.39506369303705552</v>
      </c>
      <c r="Q152" s="104">
        <v>0.53205707024524307</v>
      </c>
      <c r="R152" s="104">
        <v>0.5636796588701326</v>
      </c>
      <c r="S152" s="104">
        <v>0.50620213560880489</v>
      </c>
      <c r="T152" s="104">
        <v>2.0336481663428261</v>
      </c>
      <c r="U152" s="104">
        <v>2.0616046102958796</v>
      </c>
      <c r="V152" s="104">
        <v>2.0437875525385332</v>
      </c>
      <c r="W152" s="104">
        <v>2.3753118878954194</v>
      </c>
      <c r="DA152" s="132" t="s">
        <v>1823</v>
      </c>
    </row>
    <row r="153" spans="1:105" ht="12" customHeight="1" x14ac:dyDescent="0.25">
      <c r="A153" s="106" t="s">
        <v>124</v>
      </c>
      <c r="B153" s="101">
        <v>6.5032258539368488</v>
      </c>
      <c r="C153" s="101">
        <v>6.3795474994680346</v>
      </c>
      <c r="D153" s="101">
        <v>6.1923401704149565</v>
      </c>
      <c r="E153" s="101">
        <v>5.8191848465051423</v>
      </c>
      <c r="F153" s="101">
        <v>5.3699924109077175</v>
      </c>
      <c r="G153" s="101">
        <v>4.6786882541799324</v>
      </c>
      <c r="H153" s="101">
        <v>4.5965712509075596</v>
      </c>
      <c r="I153" s="101">
        <v>4.6012469905933546</v>
      </c>
      <c r="J153" s="101">
        <v>4.557746246498338</v>
      </c>
      <c r="K153" s="101">
        <v>4.473358658348074</v>
      </c>
      <c r="L153" s="101">
        <v>4.2549296075097507</v>
      </c>
      <c r="M153" s="101">
        <v>4.0483866235383319</v>
      </c>
      <c r="N153" s="101">
        <v>4.0419119418497811</v>
      </c>
      <c r="O153" s="101">
        <v>3.787629843611791</v>
      </c>
      <c r="P153" s="101">
        <v>3.5762034122786988</v>
      </c>
      <c r="Q153" s="101">
        <v>3.5646153600566683</v>
      </c>
      <c r="R153" s="101">
        <v>3.955227686886861</v>
      </c>
      <c r="S153" s="101">
        <v>4.7454476885541705</v>
      </c>
      <c r="T153" s="101">
        <v>5.9656782110808457</v>
      </c>
      <c r="U153" s="101">
        <v>6.3437054193194999</v>
      </c>
      <c r="V153" s="101">
        <v>6.3167602918453793</v>
      </c>
      <c r="W153" s="101">
        <v>6.3416343397256485</v>
      </c>
      <c r="DA153" s="131" t="s">
        <v>1824</v>
      </c>
    </row>
    <row r="154" spans="1:105" ht="12" customHeight="1" x14ac:dyDescent="0.25">
      <c r="A154" s="107" t="s">
        <v>123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5.10606031267484E-3</v>
      </c>
      <c r="L154" s="104">
        <v>5.6516198953386774E-3</v>
      </c>
      <c r="M154" s="104">
        <v>6.2669308571499504E-3</v>
      </c>
      <c r="N154" s="104">
        <v>7.3672149229283539E-3</v>
      </c>
      <c r="O154" s="104">
        <v>1.1745510293349816E-2</v>
      </c>
      <c r="P154" s="104">
        <v>1.6917900942386835E-2</v>
      </c>
      <c r="Q154" s="104">
        <v>2.1709201147855458E-2</v>
      </c>
      <c r="R154" s="104">
        <v>2.9850628050061057E-2</v>
      </c>
      <c r="S154" s="104">
        <v>3.7798419278166087E-2</v>
      </c>
      <c r="T154" s="104">
        <v>7.0401902356414192E-2</v>
      </c>
      <c r="U154" s="104">
        <v>8.4352020495398611E-2</v>
      </c>
      <c r="V154" s="104">
        <v>9.1066058157208224E-2</v>
      </c>
      <c r="W154" s="104">
        <v>9.0174311139784913E-2</v>
      </c>
      <c r="DA154" s="132" t="s">
        <v>1825</v>
      </c>
    </row>
    <row r="155" spans="1:105" ht="12" customHeight="1" x14ac:dyDescent="0.25">
      <c r="A155" s="108" t="s">
        <v>50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2.5182883627138932E-3</v>
      </c>
      <c r="L155" s="98">
        <v>2.9120720011174138E-3</v>
      </c>
      <c r="M155" s="98">
        <v>3.114826805434308E-3</v>
      </c>
      <c r="N155" s="98">
        <v>3.5391171509264441E-3</v>
      </c>
      <c r="O155" s="98">
        <v>5.8005865989336491E-3</v>
      </c>
      <c r="P155" s="98">
        <v>8.1929706170971554E-3</v>
      </c>
      <c r="Q155" s="98">
        <v>1.0651993490585324E-2</v>
      </c>
      <c r="R155" s="98">
        <v>1.4482665851704992E-2</v>
      </c>
      <c r="S155" s="98">
        <v>1.8017533185575373E-2</v>
      </c>
      <c r="T155" s="98">
        <v>3.9278790940461189E-2</v>
      </c>
      <c r="U155" s="98">
        <v>4.273894639131106E-2</v>
      </c>
      <c r="V155" s="98">
        <v>4.5337494587729059E-2</v>
      </c>
      <c r="W155" s="98">
        <v>4.3622015447400825E-2</v>
      </c>
      <c r="DA155" s="63" t="s">
        <v>1826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2.5877719499609471E-3</v>
      </c>
      <c r="L156" s="98">
        <v>2.7395478942212636E-3</v>
      </c>
      <c r="M156" s="98">
        <v>3.1521040517156424E-3</v>
      </c>
      <c r="N156" s="98">
        <v>3.8280977720019094E-3</v>
      </c>
      <c r="O156" s="98">
        <v>5.9449236944161665E-3</v>
      </c>
      <c r="P156" s="98">
        <v>8.7249303252896811E-3</v>
      </c>
      <c r="Q156" s="98">
        <v>1.1057207657270134E-2</v>
      </c>
      <c r="R156" s="98">
        <v>1.5367962198356065E-2</v>
      </c>
      <c r="S156" s="98">
        <v>1.9780886092590717E-2</v>
      </c>
      <c r="T156" s="98">
        <v>3.1123111415953E-2</v>
      </c>
      <c r="U156" s="98">
        <v>4.1613074104087544E-2</v>
      </c>
      <c r="V156" s="98">
        <v>4.5728563569479172E-2</v>
      </c>
      <c r="W156" s="98">
        <v>4.6552295692384081E-2</v>
      </c>
      <c r="DA156" s="63" t="s">
        <v>1827</v>
      </c>
    </row>
    <row r="157" spans="1:105" ht="12" customHeight="1" x14ac:dyDescent="0.25">
      <c r="A157" s="106" t="s">
        <v>122</v>
      </c>
      <c r="B157" s="101">
        <v>5.8964292993765968</v>
      </c>
      <c r="C157" s="101">
        <v>5.3351346738647623</v>
      </c>
      <c r="D157" s="101">
        <v>6.3844848424358336</v>
      </c>
      <c r="E157" s="101">
        <v>20.189307821433598</v>
      </c>
      <c r="F157" s="101">
        <v>21.727010740732087</v>
      </c>
      <c r="G157" s="101">
        <v>17.58197494712789</v>
      </c>
      <c r="H157" s="101">
        <v>20.554883204862954</v>
      </c>
      <c r="I157" s="101">
        <v>18.706581768196706</v>
      </c>
      <c r="J157" s="101">
        <v>20.109618356940242</v>
      </c>
      <c r="K157" s="101">
        <v>19.474882852336069</v>
      </c>
      <c r="L157" s="101">
        <v>21.440324830719099</v>
      </c>
      <c r="M157" s="101">
        <v>21.923397268708534</v>
      </c>
      <c r="N157" s="101">
        <v>21.910183247356557</v>
      </c>
      <c r="O157" s="101">
        <v>21.593276172498975</v>
      </c>
      <c r="P157" s="101">
        <v>19.357216871555984</v>
      </c>
      <c r="Q157" s="101">
        <v>17.520250550247429</v>
      </c>
      <c r="R157" s="101">
        <v>16.214280341930323</v>
      </c>
      <c r="S157" s="101">
        <v>18.186849727378576</v>
      </c>
      <c r="T157" s="101">
        <v>13.525759379007511</v>
      </c>
      <c r="U157" s="101">
        <v>12.20845887339382</v>
      </c>
      <c r="V157" s="101">
        <v>10.575942900522652</v>
      </c>
      <c r="W157" s="101">
        <v>9.782284982420455</v>
      </c>
      <c r="DA157" s="131" t="s">
        <v>1828</v>
      </c>
    </row>
    <row r="158" spans="1:105" ht="12" customHeight="1" x14ac:dyDescent="0.25">
      <c r="A158" s="107" t="s">
        <v>121</v>
      </c>
      <c r="B158" s="104">
        <v>0</v>
      </c>
      <c r="C158" s="104">
        <v>0</v>
      </c>
      <c r="D158" s="104">
        <v>0</v>
      </c>
      <c r="E158" s="104">
        <v>0</v>
      </c>
      <c r="F158" s="104">
        <v>0</v>
      </c>
      <c r="G158" s="104">
        <v>0</v>
      </c>
      <c r="H158" s="104">
        <v>0</v>
      </c>
      <c r="I158" s="104">
        <v>0</v>
      </c>
      <c r="J158" s="104">
        <v>0</v>
      </c>
      <c r="K158" s="104">
        <v>2.580515562282454</v>
      </c>
      <c r="L158" s="104">
        <v>3.5344163032846847</v>
      </c>
      <c r="M158" s="104">
        <v>4.1605303792308153</v>
      </c>
      <c r="N158" s="104">
        <v>4.6279538218014835</v>
      </c>
      <c r="O158" s="104">
        <v>8.4583260695852367</v>
      </c>
      <c r="P158" s="104">
        <v>11.619803289952493</v>
      </c>
      <c r="Q158" s="104">
        <v>15.368877725749154</v>
      </c>
      <c r="R158" s="104">
        <v>18.707834564635029</v>
      </c>
      <c r="S158" s="104">
        <v>20.646707711053033</v>
      </c>
      <c r="T158" s="104">
        <v>31.503679907597533</v>
      </c>
      <c r="U158" s="104">
        <v>36.426786498808909</v>
      </c>
      <c r="V158" s="104">
        <v>40.112494923267121</v>
      </c>
      <c r="W158" s="104">
        <v>40.039615292396213</v>
      </c>
      <c r="DA158" s="132" t="s">
        <v>1829</v>
      </c>
    </row>
    <row r="159" spans="1:105" ht="12" customHeight="1" x14ac:dyDescent="0.25">
      <c r="A159" s="108" t="s">
        <v>53</v>
      </c>
      <c r="B159" s="98">
        <v>0</v>
      </c>
      <c r="C159" s="98">
        <v>0</v>
      </c>
      <c r="D159" s="98">
        <v>0</v>
      </c>
      <c r="E159" s="98">
        <v>0</v>
      </c>
      <c r="F159" s="98">
        <v>0</v>
      </c>
      <c r="G159" s="98">
        <v>0</v>
      </c>
      <c r="H159" s="98">
        <v>0</v>
      </c>
      <c r="I159" s="98">
        <v>0</v>
      </c>
      <c r="J159" s="98">
        <v>0</v>
      </c>
      <c r="K159" s="98">
        <v>1.2727864068023678</v>
      </c>
      <c r="L159" s="98">
        <v>1.8237318263370488</v>
      </c>
      <c r="M159" s="98">
        <v>2.0683564271196513</v>
      </c>
      <c r="N159" s="98">
        <v>2.2208518581758252</v>
      </c>
      <c r="O159" s="98">
        <v>4.1809894422474549</v>
      </c>
      <c r="P159" s="98">
        <v>5.6318768348369623</v>
      </c>
      <c r="Q159" s="98">
        <v>7.5588542892083792</v>
      </c>
      <c r="R159" s="98">
        <v>9.116709480800246</v>
      </c>
      <c r="S159" s="98">
        <v>9.8812885172949532</v>
      </c>
      <c r="T159" s="98">
        <v>17.372634249124211</v>
      </c>
      <c r="U159" s="98">
        <v>18.447734735656589</v>
      </c>
      <c r="V159" s="98">
        <v>20.044959367379278</v>
      </c>
      <c r="W159" s="98">
        <v>19.206945240702897</v>
      </c>
      <c r="DA159" s="63" t="s">
        <v>1830</v>
      </c>
    </row>
    <row r="160" spans="1:105" ht="12" customHeight="1" x14ac:dyDescent="0.25">
      <c r="A160" s="108" t="s">
        <v>52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1.3077291554800863</v>
      </c>
      <c r="L160" s="98">
        <v>1.7106844769476357</v>
      </c>
      <c r="M160" s="98">
        <v>2.0921739521111635</v>
      </c>
      <c r="N160" s="98">
        <v>2.4071019636256579</v>
      </c>
      <c r="O160" s="98">
        <v>4.2773366273377817</v>
      </c>
      <c r="P160" s="98">
        <v>5.98792645511553</v>
      </c>
      <c r="Q160" s="98">
        <v>7.8100234365407761</v>
      </c>
      <c r="R160" s="98">
        <v>9.5911250838347843</v>
      </c>
      <c r="S160" s="98">
        <v>10.765419193758081</v>
      </c>
      <c r="T160" s="98">
        <v>14.131045658473322</v>
      </c>
      <c r="U160" s="98">
        <v>17.979051763152317</v>
      </c>
      <c r="V160" s="98">
        <v>20.067535555887847</v>
      </c>
      <c r="W160" s="98">
        <v>20.832670051693317</v>
      </c>
      <c r="DA160" s="63" t="s">
        <v>1831</v>
      </c>
    </row>
    <row r="161" spans="1:105" ht="12" customHeight="1" x14ac:dyDescent="0.25">
      <c r="A161" s="121" t="s">
        <v>54</v>
      </c>
      <c r="B161" s="122">
        <v>46.816882702864021</v>
      </c>
      <c r="C161" s="122">
        <v>47.003585988452699</v>
      </c>
      <c r="D161" s="122">
        <v>51.821857614191238</v>
      </c>
      <c r="E161" s="122">
        <v>78.295746236868851</v>
      </c>
      <c r="F161" s="122">
        <v>78.732492084970843</v>
      </c>
      <c r="G161" s="122">
        <v>71.635937415899548</v>
      </c>
      <c r="H161" s="122">
        <v>75.978440663215082</v>
      </c>
      <c r="I161" s="122">
        <v>78.159970093521011</v>
      </c>
      <c r="J161" s="122">
        <v>82.356427988368196</v>
      </c>
      <c r="K161" s="122">
        <v>85.840866436527293</v>
      </c>
      <c r="L161" s="122">
        <v>91.380918689154086</v>
      </c>
      <c r="M161" s="122">
        <v>95.410448294971744</v>
      </c>
      <c r="N161" s="122">
        <v>96.586461134498151</v>
      </c>
      <c r="O161" s="122">
        <v>97.696452355778462</v>
      </c>
      <c r="P161" s="122">
        <v>95.311274486352488</v>
      </c>
      <c r="Q161" s="122">
        <v>96.655421314990321</v>
      </c>
      <c r="R161" s="122">
        <v>102.7009021267834</v>
      </c>
      <c r="S161" s="122">
        <v>115.59742822759659</v>
      </c>
      <c r="T161" s="122">
        <v>177.58710332700721</v>
      </c>
      <c r="U161" s="122">
        <v>182.82327051394537</v>
      </c>
      <c r="V161" s="122">
        <v>174.70875473001433</v>
      </c>
      <c r="W161" s="122">
        <v>171.18863343780424</v>
      </c>
      <c r="DA161" s="130" t="s">
        <v>1832</v>
      </c>
    </row>
    <row r="162" spans="1:105" ht="12" customHeight="1" x14ac:dyDescent="0.25">
      <c r="A162" s="97" t="s">
        <v>207</v>
      </c>
      <c r="B162" s="98">
        <v>18.676429839183008</v>
      </c>
      <c r="C162" s="98">
        <v>18.645422557187189</v>
      </c>
      <c r="D162" s="98">
        <v>21.021235111597065</v>
      </c>
      <c r="E162" s="98">
        <v>27.155970838574703</v>
      </c>
      <c r="F162" s="98">
        <v>27.738519178140574</v>
      </c>
      <c r="G162" s="98">
        <v>25.959905394103821</v>
      </c>
      <c r="H162" s="98">
        <v>26.257091187694904</v>
      </c>
      <c r="I162" s="98">
        <v>27.368594927598959</v>
      </c>
      <c r="J162" s="98">
        <v>27.790411340568674</v>
      </c>
      <c r="K162" s="98">
        <v>27.852955306303901</v>
      </c>
      <c r="L162" s="98">
        <v>27.377323453242258</v>
      </c>
      <c r="M162" s="98">
        <v>30.981245034816265</v>
      </c>
      <c r="N162" s="98">
        <v>30.393258483509442</v>
      </c>
      <c r="O162" s="98">
        <v>31.06064090054193</v>
      </c>
      <c r="P162" s="98">
        <v>31.083560784793054</v>
      </c>
      <c r="Q162" s="98">
        <v>32.269325363316433</v>
      </c>
      <c r="R162" s="98">
        <v>31.429278091847284</v>
      </c>
      <c r="S162" s="98">
        <v>30.987728368015265</v>
      </c>
      <c r="T162" s="98">
        <v>67.591754061291226</v>
      </c>
      <c r="U162" s="98">
        <v>62.487111087302551</v>
      </c>
      <c r="V162" s="98">
        <v>56.838448299899859</v>
      </c>
      <c r="W162" s="98">
        <v>59.285699050686453</v>
      </c>
      <c r="DA162" s="63" t="s">
        <v>1833</v>
      </c>
    </row>
    <row r="163" spans="1:105" ht="12" customHeight="1" x14ac:dyDescent="0.25">
      <c r="A163" s="97" t="s">
        <v>50</v>
      </c>
      <c r="B163" s="98">
        <v>23.745391426312803</v>
      </c>
      <c r="C163" s="98">
        <v>24.182523137962896</v>
      </c>
      <c r="D163" s="98">
        <v>26.372069396740933</v>
      </c>
      <c r="E163" s="98">
        <v>33.054626881306895</v>
      </c>
      <c r="F163" s="98">
        <v>32.010115743695678</v>
      </c>
      <c r="G163" s="98">
        <v>30.655967214477222</v>
      </c>
      <c r="H163" s="98">
        <v>31.39942641288723</v>
      </c>
      <c r="I163" s="98">
        <v>34.264901950907969</v>
      </c>
      <c r="J163" s="98">
        <v>36.022438132377012</v>
      </c>
      <c r="K163" s="98">
        <v>37.857498904799002</v>
      </c>
      <c r="L163" s="98">
        <v>38.578435805974962</v>
      </c>
      <c r="M163" s="98">
        <v>38.414212201448571</v>
      </c>
      <c r="N163" s="98">
        <v>39.870786076991671</v>
      </c>
      <c r="O163" s="98">
        <v>39.123106335190656</v>
      </c>
      <c r="P163" s="98">
        <v>39.033886128636233</v>
      </c>
      <c r="Q163" s="98">
        <v>39.544775193076454</v>
      </c>
      <c r="R163" s="98">
        <v>43.911096504193154</v>
      </c>
      <c r="S163" s="98">
        <v>52.971326243198746</v>
      </c>
      <c r="T163" s="98">
        <v>72.020752987995067</v>
      </c>
      <c r="U163" s="98">
        <v>80.770692797593057</v>
      </c>
      <c r="V163" s="98">
        <v>77.702755718320688</v>
      </c>
      <c r="W163" s="98">
        <v>74.714595963166857</v>
      </c>
      <c r="DA163" s="63" t="s">
        <v>1834</v>
      </c>
    </row>
    <row r="164" spans="1:105" ht="12" customHeight="1" x14ac:dyDescent="0.25">
      <c r="A164" s="109" t="s">
        <v>120</v>
      </c>
      <c r="B164" s="33">
        <v>4.3950614373682129</v>
      </c>
      <c r="C164" s="33">
        <v>4.1756402933026173</v>
      </c>
      <c r="D164" s="33">
        <v>4.4285531058532399</v>
      </c>
      <c r="E164" s="33">
        <v>18.085148516987257</v>
      </c>
      <c r="F164" s="33">
        <v>18.983857163134584</v>
      </c>
      <c r="G164" s="33">
        <v>15.0200648073185</v>
      </c>
      <c r="H164" s="33">
        <v>18.321923062632951</v>
      </c>
      <c r="I164" s="33">
        <v>16.526473215014075</v>
      </c>
      <c r="J164" s="33">
        <v>18.543578515422514</v>
      </c>
      <c r="K164" s="33">
        <v>20.130412225424397</v>
      </c>
      <c r="L164" s="33">
        <v>25.425159429936866</v>
      </c>
      <c r="M164" s="33">
        <v>26.014991058706908</v>
      </c>
      <c r="N164" s="33">
        <v>26.322416573997049</v>
      </c>
      <c r="O164" s="33">
        <v>27.512705120045879</v>
      </c>
      <c r="P164" s="33">
        <v>25.193827572923194</v>
      </c>
      <c r="Q164" s="33">
        <v>24.84132075859743</v>
      </c>
      <c r="R164" s="33">
        <v>27.360527530742971</v>
      </c>
      <c r="S164" s="33">
        <v>31.638373616382584</v>
      </c>
      <c r="T164" s="33">
        <v>37.974596277720899</v>
      </c>
      <c r="U164" s="33">
        <v>39.565466629049759</v>
      </c>
      <c r="V164" s="33">
        <v>40.167550711793773</v>
      </c>
      <c r="W164" s="33">
        <v>37.188338423950924</v>
      </c>
      <c r="DA164" s="60" t="s">
        <v>1835</v>
      </c>
    </row>
    <row r="166" spans="1:105" ht="12" customHeight="1" x14ac:dyDescent="0.25">
      <c r="A166" s="116" t="str">
        <f>RES_hh_SLD!$A$152</f>
        <v>System efficiency indicator (ratio of energy service to energy consumption)</v>
      </c>
      <c r="B166" s="119">
        <f t="shared" ref="B166:Q166" si="32">IF(B142=0,"",B142/B118)</f>
        <v>0.44660850632929427</v>
      </c>
      <c r="C166" s="119">
        <f t="shared" si="32"/>
        <v>0.45417156299089756</v>
      </c>
      <c r="D166" s="119">
        <f t="shared" si="32"/>
        <v>0.46498481779742529</v>
      </c>
      <c r="E166" s="119">
        <f t="shared" si="32"/>
        <v>0.47917672269500322</v>
      </c>
      <c r="F166" s="119">
        <f t="shared" si="32"/>
        <v>0.48892386321531389</v>
      </c>
      <c r="G166" s="119">
        <f t="shared" si="32"/>
        <v>0.49707205467090781</v>
      </c>
      <c r="H166" s="119">
        <f t="shared" si="32"/>
        <v>0.50871420605232864</v>
      </c>
      <c r="I166" s="119">
        <f t="shared" si="32"/>
        <v>0.52227383171389574</v>
      </c>
      <c r="J166" s="119">
        <f t="shared" si="32"/>
        <v>0.53700491995249289</v>
      </c>
      <c r="K166" s="119">
        <f t="shared" si="32"/>
        <v>0.55382686119507529</v>
      </c>
      <c r="L166" s="119">
        <f t="shared" si="32"/>
        <v>0.57222038937850928</v>
      </c>
      <c r="M166" s="119">
        <f t="shared" si="32"/>
        <v>0.59440170110038826</v>
      </c>
      <c r="N166" s="119">
        <f t="shared" si="32"/>
        <v>0.61522977651042976</v>
      </c>
      <c r="O166" s="119">
        <f t="shared" si="32"/>
        <v>0.63398256924775853</v>
      </c>
      <c r="P166" s="119">
        <f t="shared" si="32"/>
        <v>0.63865729065699428</v>
      </c>
      <c r="Q166" s="119">
        <f t="shared" si="32"/>
        <v>0.64451663517564062</v>
      </c>
      <c r="R166" s="119">
        <f t="shared" ref="R166:V166" si="33">IF(R142=0,"",R142/R118)</f>
        <v>0.65504182414943313</v>
      </c>
      <c r="S166" s="119">
        <f t="shared" si="33"/>
        <v>0.67103089149227124</v>
      </c>
      <c r="T166" s="119">
        <f t="shared" si="33"/>
        <v>0.68857373261237553</v>
      </c>
      <c r="U166" s="119">
        <f t="shared" si="33"/>
        <v>0.69776861567624238</v>
      </c>
      <c r="V166" s="119">
        <f t="shared" si="33"/>
        <v>0.70371600879141938</v>
      </c>
      <c r="W166" s="119">
        <f t="shared" ref="W166" si="34">IF(W142=0,"",W142/W118)</f>
        <v>0.70854119622998391</v>
      </c>
      <c r="DA166" s="129" t="s">
        <v>1981</v>
      </c>
    </row>
    <row r="167" spans="1:105" ht="12" customHeight="1" x14ac:dyDescent="0.25">
      <c r="A167" s="121" t="s">
        <v>57</v>
      </c>
      <c r="B167" s="124">
        <f t="shared" ref="B167:Q167" si="35">IF(B143=0,"",B143/B119)</f>
        <v>0.43821856640142937</v>
      </c>
      <c r="C167" s="124">
        <f t="shared" si="35"/>
        <v>0.44680044114214307</v>
      </c>
      <c r="D167" s="124">
        <f t="shared" si="35"/>
        <v>0.45753787285079811</v>
      </c>
      <c r="E167" s="124">
        <f t="shared" si="35"/>
        <v>0.46798646648246495</v>
      </c>
      <c r="F167" s="124">
        <f t="shared" si="35"/>
        <v>0.47805911743179941</v>
      </c>
      <c r="G167" s="124">
        <f t="shared" si="35"/>
        <v>0.48753609357946343</v>
      </c>
      <c r="H167" s="124">
        <f t="shared" si="35"/>
        <v>0.49913724998120057</v>
      </c>
      <c r="I167" s="124">
        <f t="shared" si="35"/>
        <v>0.51305346337325342</v>
      </c>
      <c r="J167" s="124">
        <f t="shared" si="35"/>
        <v>0.52786398548877689</v>
      </c>
      <c r="K167" s="124">
        <f t="shared" si="35"/>
        <v>0.54477906771281603</v>
      </c>
      <c r="L167" s="124">
        <f t="shared" si="35"/>
        <v>0.56399656951596211</v>
      </c>
      <c r="M167" s="124">
        <f t="shared" si="35"/>
        <v>0.5865375796731005</v>
      </c>
      <c r="N167" s="124">
        <f t="shared" si="35"/>
        <v>0.60827141854146682</v>
      </c>
      <c r="O167" s="124">
        <f t="shared" si="35"/>
        <v>0.62759615557974602</v>
      </c>
      <c r="P167" s="124">
        <f t="shared" si="35"/>
        <v>0.63160705942072692</v>
      </c>
      <c r="Q167" s="124">
        <f t="shared" si="35"/>
        <v>0.63707033478802311</v>
      </c>
      <c r="R167" s="124">
        <f t="shared" ref="R167:V167" si="36">IF(R143=0,"",R143/R119)</f>
        <v>0.64796793390515695</v>
      </c>
      <c r="S167" s="124">
        <f t="shared" si="36"/>
        <v>0.66408787830437721</v>
      </c>
      <c r="T167" s="124">
        <f t="shared" si="36"/>
        <v>0.68290658961112938</v>
      </c>
      <c r="U167" s="124">
        <f t="shared" si="36"/>
        <v>0.69163363236182152</v>
      </c>
      <c r="V167" s="124">
        <f t="shared" si="36"/>
        <v>0.69764420095167579</v>
      </c>
      <c r="W167" s="124">
        <f t="shared" ref="W167" si="37">IF(W143=0,"",W143/W119)</f>
        <v>0.70229796512917142</v>
      </c>
      <c r="DA167" s="130" t="s">
        <v>1982</v>
      </c>
    </row>
    <row r="168" spans="1:105" ht="12" customHeight="1" x14ac:dyDescent="0.25">
      <c r="A168" s="97" t="s">
        <v>204</v>
      </c>
      <c r="B168" s="111">
        <f t="shared" ref="B168:Q168" si="38">IF(B144=0,"",B144/B120)</f>
        <v>0.43623781600941297</v>
      </c>
      <c r="C168" s="111">
        <f t="shared" si="38"/>
        <v>0.44480915373735908</v>
      </c>
      <c r="D168" s="111">
        <f t="shared" si="38"/>
        <v>0.4555589566158072</v>
      </c>
      <c r="E168" s="111">
        <f t="shared" si="38"/>
        <v>0.46600282512281765</v>
      </c>
      <c r="F168" s="111">
        <f t="shared" si="38"/>
        <v>0.47610482665751624</v>
      </c>
      <c r="G168" s="111">
        <f t="shared" si="38"/>
        <v>0.48560904647444442</v>
      </c>
      <c r="H168" s="111">
        <f t="shared" si="38"/>
        <v>0.497216919757686</v>
      </c>
      <c r="I168" s="111">
        <f t="shared" si="38"/>
        <v>0.51118469072216266</v>
      </c>
      <c r="J168" s="111">
        <f t="shared" si="38"/>
        <v>0.52601856869497898</v>
      </c>
      <c r="K168" s="111">
        <f t="shared" si="38"/>
        <v>0.54296829467722107</v>
      </c>
      <c r="L168" s="111">
        <f t="shared" si="38"/>
        <v>0.56219682416467287</v>
      </c>
      <c r="M168" s="111">
        <f t="shared" si="38"/>
        <v>0.58480694083741003</v>
      </c>
      <c r="N168" s="111">
        <f t="shared" si="38"/>
        <v>0.60658702148347288</v>
      </c>
      <c r="O168" s="111">
        <f t="shared" si="38"/>
        <v>0.62597305039752982</v>
      </c>
      <c r="P168" s="111">
        <f t="shared" si="38"/>
        <v>0.6300459856431756</v>
      </c>
      <c r="Q168" s="111">
        <f t="shared" si="38"/>
        <v>0.63554757806419826</v>
      </c>
      <c r="R168" s="111">
        <f t="shared" ref="R168:V168" si="39">IF(R144=0,"",R144/R120)</f>
        <v>0.64647444289276657</v>
      </c>
      <c r="S168" s="111">
        <f t="shared" si="39"/>
        <v>0.66264123647133688</v>
      </c>
      <c r="T168" s="111">
        <f t="shared" si="39"/>
        <v>0.68148171115892997</v>
      </c>
      <c r="U168" s="111">
        <f t="shared" si="39"/>
        <v>0.69026019032382457</v>
      </c>
      <c r="V168" s="111">
        <f t="shared" si="39"/>
        <v>0.69628824642956033</v>
      </c>
      <c r="W168" s="111">
        <f t="shared" ref="W168" si="40">IF(W144=0,"",W144/W120)</f>
        <v>0.70098595797665297</v>
      </c>
      <c r="DA168" s="63" t="s">
        <v>1983</v>
      </c>
    </row>
    <row r="169" spans="1:105" ht="12" customHeight="1" x14ac:dyDescent="0.25">
      <c r="A169" s="97" t="s">
        <v>53</v>
      </c>
      <c r="B169" s="111">
        <f t="shared" ref="B169:Q169" si="41">IF(B145=0,"",B145/B121)</f>
        <v>1</v>
      </c>
      <c r="C169" s="111">
        <f t="shared" si="41"/>
        <v>1</v>
      </c>
      <c r="D169" s="111">
        <f t="shared" si="41"/>
        <v>1</v>
      </c>
      <c r="E169" s="111">
        <f t="shared" si="41"/>
        <v>1</v>
      </c>
      <c r="F169" s="111">
        <f t="shared" si="41"/>
        <v>1</v>
      </c>
      <c r="G169" s="111">
        <f t="shared" si="41"/>
        <v>1</v>
      </c>
      <c r="H169" s="111">
        <f t="shared" si="41"/>
        <v>1</v>
      </c>
      <c r="I169" s="111">
        <f t="shared" si="41"/>
        <v>1</v>
      </c>
      <c r="J169" s="111">
        <f t="shared" si="41"/>
        <v>1</v>
      </c>
      <c r="K169" s="111">
        <f t="shared" si="41"/>
        <v>1</v>
      </c>
      <c r="L169" s="111">
        <f t="shared" si="41"/>
        <v>1</v>
      </c>
      <c r="M169" s="111">
        <f t="shared" si="41"/>
        <v>1</v>
      </c>
      <c r="N169" s="111">
        <f t="shared" si="41"/>
        <v>1</v>
      </c>
      <c r="O169" s="111">
        <f t="shared" si="41"/>
        <v>1</v>
      </c>
      <c r="P169" s="111">
        <f t="shared" si="41"/>
        <v>1</v>
      </c>
      <c r="Q169" s="111">
        <f t="shared" si="41"/>
        <v>1</v>
      </c>
      <c r="R169" s="111">
        <f t="shared" ref="R169:V169" si="42">IF(R145=0,"",R145/R121)</f>
        <v>1</v>
      </c>
      <c r="S169" s="111">
        <f t="shared" si="42"/>
        <v>1</v>
      </c>
      <c r="T169" s="111">
        <f t="shared" si="42"/>
        <v>1</v>
      </c>
      <c r="U169" s="111">
        <f t="shared" si="42"/>
        <v>1</v>
      </c>
      <c r="V169" s="111">
        <f t="shared" si="42"/>
        <v>1</v>
      </c>
      <c r="W169" s="111">
        <f t="shared" ref="W169" si="43">IF(W145=0,"",W145/W121)</f>
        <v>1</v>
      </c>
      <c r="DA169" s="63" t="s">
        <v>1984</v>
      </c>
    </row>
    <row r="170" spans="1:105" ht="12" customHeight="1" x14ac:dyDescent="0.25">
      <c r="A170" s="121" t="s">
        <v>92</v>
      </c>
      <c r="B170" s="124">
        <f t="shared" ref="B170:Q170" si="44">IF(B146=0,"",B146/B122)</f>
        <v>1.78472258275278</v>
      </c>
      <c r="C170" s="124">
        <f t="shared" si="44"/>
        <v>1.8531205570246065</v>
      </c>
      <c r="D170" s="124">
        <f t="shared" si="44"/>
        <v>1.9402929741631008</v>
      </c>
      <c r="E170" s="124">
        <f t="shared" si="44"/>
        <v>2.0696285594968398</v>
      </c>
      <c r="F170" s="124">
        <f t="shared" si="44"/>
        <v>2.2182740562796464</v>
      </c>
      <c r="G170" s="124">
        <f t="shared" si="44"/>
        <v>2.3277426452304382</v>
      </c>
      <c r="H170" s="124">
        <f t="shared" si="44"/>
        <v>2.4506658023345329</v>
      </c>
      <c r="I170" s="124">
        <f t="shared" si="44"/>
        <v>2.5782104121741605</v>
      </c>
      <c r="J170" s="124">
        <f t="shared" si="44"/>
        <v>2.6619366864951526</v>
      </c>
      <c r="K170" s="124">
        <f t="shared" si="44"/>
        <v>2.7383932293028228</v>
      </c>
      <c r="L170" s="124">
        <f t="shared" si="44"/>
        <v>2.7907600738533027</v>
      </c>
      <c r="M170" s="124">
        <f t="shared" si="44"/>
        <v>2.8842969888672694</v>
      </c>
      <c r="N170" s="124">
        <f t="shared" si="44"/>
        <v>2.9692388999659149</v>
      </c>
      <c r="O170" s="124">
        <f t="shared" si="44"/>
        <v>3.0781623542044052</v>
      </c>
      <c r="P170" s="124">
        <f t="shared" si="44"/>
        <v>3.2213606192190976</v>
      </c>
      <c r="Q170" s="124">
        <f t="shared" si="44"/>
        <v>3.3636151992209018</v>
      </c>
      <c r="R170" s="124">
        <f t="shared" ref="R170:V170" si="45">IF(R146=0,"",R146/R122)</f>
        <v>3.5092482975740893</v>
      </c>
      <c r="S170" s="124">
        <f t="shared" si="45"/>
        <v>3.6046877575409764</v>
      </c>
      <c r="T170" s="124">
        <f t="shared" si="45"/>
        <v>3.6939409578716305</v>
      </c>
      <c r="U170" s="124">
        <f t="shared" si="45"/>
        <v>3.7522158721473144</v>
      </c>
      <c r="V170" s="124">
        <f t="shared" si="45"/>
        <v>3.7976610899204877</v>
      </c>
      <c r="W170" s="124">
        <f t="shared" ref="W170" si="46">IF(W146=0,"",W146/W122)</f>
        <v>3.8250530074944034</v>
      </c>
      <c r="DA170" s="130" t="s">
        <v>1985</v>
      </c>
    </row>
    <row r="171" spans="1:105" ht="12" customHeight="1" x14ac:dyDescent="0.25">
      <c r="A171" s="97" t="s">
        <v>53</v>
      </c>
      <c r="B171" s="111">
        <f t="shared" ref="B171:Q171" si="47">IF(B147=0,"",B147/B123)</f>
        <v>1.78472258275278</v>
      </c>
      <c r="C171" s="111">
        <f t="shared" si="47"/>
        <v>1.8531205570246065</v>
      </c>
      <c r="D171" s="111">
        <f t="shared" si="47"/>
        <v>1.9402929741631008</v>
      </c>
      <c r="E171" s="111">
        <f t="shared" si="47"/>
        <v>2.0696285594968398</v>
      </c>
      <c r="F171" s="111">
        <f t="shared" si="47"/>
        <v>2.2182740562796464</v>
      </c>
      <c r="G171" s="111">
        <f t="shared" si="47"/>
        <v>2.3277426452304382</v>
      </c>
      <c r="H171" s="111">
        <f t="shared" si="47"/>
        <v>2.4506658023345329</v>
      </c>
      <c r="I171" s="111">
        <f t="shared" si="47"/>
        <v>2.5782104121741605</v>
      </c>
      <c r="J171" s="111">
        <f t="shared" si="47"/>
        <v>2.6619366864951526</v>
      </c>
      <c r="K171" s="111">
        <f t="shared" si="47"/>
        <v>2.7383932293028228</v>
      </c>
      <c r="L171" s="111">
        <f t="shared" si="47"/>
        <v>2.7907600738533027</v>
      </c>
      <c r="M171" s="111">
        <f t="shared" si="47"/>
        <v>2.8842969888672694</v>
      </c>
      <c r="N171" s="111">
        <f t="shared" si="47"/>
        <v>2.9692388999659149</v>
      </c>
      <c r="O171" s="111">
        <f t="shared" si="47"/>
        <v>3.0781623542044052</v>
      </c>
      <c r="P171" s="111">
        <f t="shared" si="47"/>
        <v>3.2213606192190976</v>
      </c>
      <c r="Q171" s="111">
        <f t="shared" si="47"/>
        <v>3.3636151992209018</v>
      </c>
      <c r="R171" s="111">
        <f t="shared" ref="R171:V171" si="48">IF(R147=0,"",R147/R123)</f>
        <v>3.5092482975740893</v>
      </c>
      <c r="S171" s="111">
        <f t="shared" si="48"/>
        <v>3.6046877575409764</v>
      </c>
      <c r="T171" s="111">
        <f t="shared" si="48"/>
        <v>3.6939409578716305</v>
      </c>
      <c r="U171" s="111">
        <f t="shared" si="48"/>
        <v>3.7522158721473144</v>
      </c>
      <c r="V171" s="111">
        <f t="shared" si="48"/>
        <v>3.7976610899204877</v>
      </c>
      <c r="W171" s="111">
        <f t="shared" ref="W171" si="49">IF(W147=0,"",W147/W123)</f>
        <v>3.8250530074944034</v>
      </c>
      <c r="DA171" s="63" t="s">
        <v>1986</v>
      </c>
    </row>
    <row r="172" spans="1:105" ht="12" customHeight="1" x14ac:dyDescent="0.25">
      <c r="A172" s="121" t="s">
        <v>55</v>
      </c>
      <c r="B172" s="124">
        <f t="shared" ref="B172:Q172" si="50">IF(B148=0,"",B148/B124)</f>
        <v>0.47641530301179058</v>
      </c>
      <c r="C172" s="124">
        <f t="shared" si="50"/>
        <v>0.48451485613306849</v>
      </c>
      <c r="D172" s="124">
        <f t="shared" si="50"/>
        <v>0.49342955254250259</v>
      </c>
      <c r="E172" s="124">
        <f t="shared" si="50"/>
        <v>0.51286799169788799</v>
      </c>
      <c r="F172" s="124">
        <f t="shared" si="50"/>
        <v>0.52203175527201739</v>
      </c>
      <c r="G172" s="124">
        <f t="shared" si="50"/>
        <v>0.52964478422530814</v>
      </c>
      <c r="H172" s="124">
        <f t="shared" si="50"/>
        <v>0.5445978839953588</v>
      </c>
      <c r="I172" s="124">
        <f t="shared" si="50"/>
        <v>0.55842702907572028</v>
      </c>
      <c r="J172" s="124">
        <f t="shared" si="50"/>
        <v>0.57637741594501679</v>
      </c>
      <c r="K172" s="124">
        <f t="shared" si="50"/>
        <v>0.59858837045018376</v>
      </c>
      <c r="L172" s="124">
        <f t="shared" si="50"/>
        <v>0.62208165884621713</v>
      </c>
      <c r="M172" s="124">
        <f t="shared" si="50"/>
        <v>0.64783768226480043</v>
      </c>
      <c r="N172" s="124">
        <f t="shared" si="50"/>
        <v>0.67270714455364244</v>
      </c>
      <c r="O172" s="124">
        <f t="shared" si="50"/>
        <v>0.6934096517054199</v>
      </c>
      <c r="P172" s="124">
        <f t="shared" si="50"/>
        <v>0.70104872701535692</v>
      </c>
      <c r="Q172" s="124">
        <f t="shared" si="50"/>
        <v>0.71029335711944364</v>
      </c>
      <c r="R172" s="124">
        <f t="shared" ref="R172:V172" si="51">IF(R148=0,"",R148/R124)</f>
        <v>0.7261241493879601</v>
      </c>
      <c r="S172" s="124">
        <f t="shared" si="51"/>
        <v>0.74651122170120432</v>
      </c>
      <c r="T172" s="124">
        <f t="shared" si="51"/>
        <v>0.76831342642585798</v>
      </c>
      <c r="U172" s="124">
        <f t="shared" si="51"/>
        <v>0.78141142970301214</v>
      </c>
      <c r="V172" s="124">
        <f t="shared" si="51"/>
        <v>0.79040229053275113</v>
      </c>
      <c r="W172" s="124">
        <f t="shared" ref="W172" si="52">IF(W148=0,"",W148/W124)</f>
        <v>0.79698553839776776</v>
      </c>
      <c r="DA172" s="130" t="s">
        <v>1987</v>
      </c>
    </row>
    <row r="173" spans="1:105" ht="12" customHeight="1" x14ac:dyDescent="0.25">
      <c r="A173" s="97" t="s">
        <v>132</v>
      </c>
      <c r="B173" s="111">
        <f t="shared" ref="B173:Q173" si="53">IF(B149=0,"",B149/B125)</f>
        <v>0.4637642167635071</v>
      </c>
      <c r="C173" s="111">
        <f t="shared" si="53"/>
        <v>0.4733884734046675</v>
      </c>
      <c r="D173" s="111">
        <f t="shared" si="53"/>
        <v>0.48210832434490747</v>
      </c>
      <c r="E173" s="111">
        <f t="shared" si="53"/>
        <v>0.48963039387016111</v>
      </c>
      <c r="F173" s="111">
        <f t="shared" si="53"/>
        <v>0.49976550525534846</v>
      </c>
      <c r="G173" s="111">
        <f t="shared" si="53"/>
        <v>0.51149688137754112</v>
      </c>
      <c r="H173" s="111">
        <f t="shared" si="53"/>
        <v>0.52634749677268033</v>
      </c>
      <c r="I173" s="111">
        <f t="shared" si="53"/>
        <v>0.54459431492340615</v>
      </c>
      <c r="J173" s="111">
        <f t="shared" si="53"/>
        <v>0.56501332596814235</v>
      </c>
      <c r="K173" s="111">
        <f t="shared" si="53"/>
        <v>0.58799001643124427</v>
      </c>
      <c r="L173" s="111">
        <f t="shared" si="53"/>
        <v>0.61395386247472616</v>
      </c>
      <c r="M173" s="111">
        <f t="shared" si="53"/>
        <v>0.64425884269078137</v>
      </c>
      <c r="N173" s="111">
        <f t="shared" si="53"/>
        <v>0.67291891372917045</v>
      </c>
      <c r="O173" s="111">
        <f t="shared" si="53"/>
        <v>0.69429306783864331</v>
      </c>
      <c r="P173" s="111">
        <f t="shared" si="53"/>
        <v>0.69943865482977163</v>
      </c>
      <c r="Q173" s="111">
        <f t="shared" si="53"/>
        <v>0.70635907665144448</v>
      </c>
      <c r="R173" s="111">
        <f t="shared" ref="R173:V173" si="54">IF(R149=0,"",R149/R125)</f>
        <v>0.72082304979014944</v>
      </c>
      <c r="S173" s="111">
        <f t="shared" si="54"/>
        <v>0.74120439351147271</v>
      </c>
      <c r="T173" s="111">
        <f t="shared" si="54"/>
        <v>0.76420905655883353</v>
      </c>
      <c r="U173" s="111">
        <f t="shared" si="54"/>
        <v>0.77557089143537883</v>
      </c>
      <c r="V173" s="111">
        <f t="shared" si="54"/>
        <v>0.78323077766765148</v>
      </c>
      <c r="W173" s="111">
        <f t="shared" ref="W173" si="55">IF(W149=0,"",W149/W125)</f>
        <v>0.78925486941414624</v>
      </c>
      <c r="DA173" s="63" t="s">
        <v>1988</v>
      </c>
    </row>
    <row r="174" spans="1:105" ht="12" customHeight="1" x14ac:dyDescent="0.25">
      <c r="A174" s="97" t="s">
        <v>131</v>
      </c>
      <c r="B174" s="111" t="str">
        <f t="shared" ref="B174:Q174" si="56">IF(B150=0,"",B150/B126)</f>
        <v/>
      </c>
      <c r="C174" s="111" t="str">
        <f t="shared" si="56"/>
        <v/>
      </c>
      <c r="D174" s="111" t="str">
        <f t="shared" si="56"/>
        <v/>
      </c>
      <c r="E174" s="111" t="str">
        <f t="shared" si="56"/>
        <v/>
      </c>
      <c r="F174" s="111" t="str">
        <f t="shared" si="56"/>
        <v/>
      </c>
      <c r="G174" s="111" t="str">
        <f t="shared" si="56"/>
        <v/>
      </c>
      <c r="H174" s="111" t="str">
        <f t="shared" si="56"/>
        <v/>
      </c>
      <c r="I174" s="111" t="str">
        <f t="shared" si="56"/>
        <v/>
      </c>
      <c r="J174" s="111" t="str">
        <f t="shared" si="56"/>
        <v/>
      </c>
      <c r="K174" s="111">
        <f t="shared" si="56"/>
        <v>0.82726523116398321</v>
      </c>
      <c r="L174" s="111">
        <f t="shared" si="56"/>
        <v>0.82197156897994805</v>
      </c>
      <c r="M174" s="111">
        <f t="shared" si="56"/>
        <v>0.83193050241548816</v>
      </c>
      <c r="N174" s="111">
        <f t="shared" si="56"/>
        <v>0.83962105089949945</v>
      </c>
      <c r="O174" s="111">
        <f t="shared" si="56"/>
        <v>0.84623561274558012</v>
      </c>
      <c r="P174" s="111">
        <f t="shared" si="56"/>
        <v>0.85467421446465486</v>
      </c>
      <c r="Q174" s="111">
        <f t="shared" si="56"/>
        <v>0.85783652186199788</v>
      </c>
      <c r="R174" s="111">
        <f t="shared" ref="R174:V174" si="57">IF(R150=0,"",R150/R126)</f>
        <v>0.86330741190854576</v>
      </c>
      <c r="S174" s="111">
        <f t="shared" si="57"/>
        <v>0.86770542004606632</v>
      </c>
      <c r="T174" s="111">
        <f t="shared" si="57"/>
        <v>0.87365022348409105</v>
      </c>
      <c r="U174" s="111">
        <f t="shared" si="57"/>
        <v>0.88598388603613187</v>
      </c>
      <c r="V174" s="111">
        <f t="shared" si="57"/>
        <v>0.89032376918792366</v>
      </c>
      <c r="W174" s="111">
        <f t="shared" ref="W174" si="58">IF(W150=0,"",W150/W126)</f>
        <v>0.89618813980466938</v>
      </c>
      <c r="DA174" s="63" t="s">
        <v>1989</v>
      </c>
    </row>
    <row r="175" spans="1:105" ht="12" customHeight="1" x14ac:dyDescent="0.25">
      <c r="A175" s="100" t="s">
        <v>204</v>
      </c>
      <c r="B175" s="112" t="str">
        <f t="shared" ref="B175:Q175" si="59">IF(B151=0,"",B151/B127)</f>
        <v/>
      </c>
      <c r="C175" s="112" t="str">
        <f t="shared" si="59"/>
        <v/>
      </c>
      <c r="D175" s="112" t="str">
        <f t="shared" si="59"/>
        <v/>
      </c>
      <c r="E175" s="112" t="str">
        <f t="shared" si="59"/>
        <v/>
      </c>
      <c r="F175" s="112" t="str">
        <f t="shared" si="59"/>
        <v/>
      </c>
      <c r="G175" s="112" t="str">
        <f t="shared" si="59"/>
        <v/>
      </c>
      <c r="H175" s="112" t="str">
        <f t="shared" si="59"/>
        <v/>
      </c>
      <c r="I175" s="112" t="str">
        <f t="shared" si="59"/>
        <v/>
      </c>
      <c r="J175" s="112" t="str">
        <f t="shared" si="59"/>
        <v/>
      </c>
      <c r="K175" s="112">
        <f t="shared" si="59"/>
        <v>0.70257405346971624</v>
      </c>
      <c r="L175" s="112">
        <f t="shared" si="59"/>
        <v>0.70395443609562369</v>
      </c>
      <c r="M175" s="112">
        <f t="shared" si="59"/>
        <v>0.71113914245200749</v>
      </c>
      <c r="N175" s="112">
        <f t="shared" si="59"/>
        <v>0.71555314367527445</v>
      </c>
      <c r="O175" s="112">
        <f t="shared" si="59"/>
        <v>0.73111930772689127</v>
      </c>
      <c r="P175" s="112">
        <f t="shared" si="59"/>
        <v>0.74023132606434849</v>
      </c>
      <c r="Q175" s="112">
        <f t="shared" si="59"/>
        <v>0.74774256200533873</v>
      </c>
      <c r="R175" s="112">
        <f t="shared" ref="R175:V175" si="60">IF(R151=0,"",R151/R127)</f>
        <v>0.75329892823225553</v>
      </c>
      <c r="S175" s="112">
        <f t="shared" si="60"/>
        <v>0.75615184450109652</v>
      </c>
      <c r="T175" s="112">
        <f t="shared" si="60"/>
        <v>0.79518763777909796</v>
      </c>
      <c r="U175" s="112">
        <f t="shared" si="60"/>
        <v>0.79759689134718359</v>
      </c>
      <c r="V175" s="112">
        <f t="shared" si="60"/>
        <v>0.80132453040100105</v>
      </c>
      <c r="W175" s="112">
        <f t="shared" ref="W175" si="61">IF(W151=0,"",W151/W127)</f>
        <v>0.80698664612627757</v>
      </c>
      <c r="DA175" s="131" t="s">
        <v>1990</v>
      </c>
    </row>
    <row r="176" spans="1:105" ht="12" customHeight="1" x14ac:dyDescent="0.25">
      <c r="A176" s="103" t="s">
        <v>52</v>
      </c>
      <c r="B176" s="113" t="str">
        <f t="shared" ref="B176:Q176" si="62">IF(B152=0,"",B152/B128)</f>
        <v/>
      </c>
      <c r="C176" s="113" t="str">
        <f t="shared" si="62"/>
        <v/>
      </c>
      <c r="D176" s="113" t="str">
        <f t="shared" si="62"/>
        <v/>
      </c>
      <c r="E176" s="113" t="str">
        <f t="shared" si="62"/>
        <v/>
      </c>
      <c r="F176" s="113" t="str">
        <f t="shared" si="62"/>
        <v/>
      </c>
      <c r="G176" s="113" t="str">
        <f t="shared" si="62"/>
        <v/>
      </c>
      <c r="H176" s="113" t="str">
        <f t="shared" si="62"/>
        <v/>
      </c>
      <c r="I176" s="113" t="str">
        <f t="shared" si="62"/>
        <v/>
      </c>
      <c r="J176" s="113" t="str">
        <f t="shared" si="62"/>
        <v/>
      </c>
      <c r="K176" s="113">
        <f t="shared" si="62"/>
        <v>1</v>
      </c>
      <c r="L176" s="113">
        <f t="shared" si="62"/>
        <v>1</v>
      </c>
      <c r="M176" s="113">
        <f t="shared" si="62"/>
        <v>1</v>
      </c>
      <c r="N176" s="113">
        <f t="shared" si="62"/>
        <v>1</v>
      </c>
      <c r="O176" s="113">
        <f t="shared" si="62"/>
        <v>1</v>
      </c>
      <c r="P176" s="113">
        <f t="shared" si="62"/>
        <v>1</v>
      </c>
      <c r="Q176" s="113">
        <f t="shared" si="62"/>
        <v>1</v>
      </c>
      <c r="R176" s="113">
        <f t="shared" ref="R176:V176" si="63">IF(R152=0,"",R152/R128)</f>
        <v>1</v>
      </c>
      <c r="S176" s="113">
        <f t="shared" si="63"/>
        <v>1</v>
      </c>
      <c r="T176" s="113">
        <f t="shared" si="63"/>
        <v>1</v>
      </c>
      <c r="U176" s="113">
        <f t="shared" si="63"/>
        <v>1</v>
      </c>
      <c r="V176" s="113">
        <f t="shared" si="63"/>
        <v>1</v>
      </c>
      <c r="W176" s="113">
        <f t="shared" ref="W176" si="64">IF(W152=0,"",W152/W128)</f>
        <v>1</v>
      </c>
      <c r="DA176" s="132" t="s">
        <v>1991</v>
      </c>
    </row>
    <row r="177" spans="1:105" ht="12" customHeight="1" x14ac:dyDescent="0.25">
      <c r="A177" s="106" t="s">
        <v>124</v>
      </c>
      <c r="B177" s="112">
        <f t="shared" ref="B177:Q177" si="65">IF(B153=0,"",B153/B129)</f>
        <v>0.55204444861324908</v>
      </c>
      <c r="C177" s="112">
        <f t="shared" si="65"/>
        <v>0.55384513324104068</v>
      </c>
      <c r="D177" s="112">
        <f t="shared" si="65"/>
        <v>0.55651391821059748</v>
      </c>
      <c r="E177" s="112">
        <f t="shared" si="65"/>
        <v>0.55875917348147086</v>
      </c>
      <c r="F177" s="112">
        <f t="shared" si="65"/>
        <v>0.56208770689011489</v>
      </c>
      <c r="G177" s="112">
        <f t="shared" si="65"/>
        <v>0.56650570439997949</v>
      </c>
      <c r="H177" s="112">
        <f t="shared" si="65"/>
        <v>0.57456749048517763</v>
      </c>
      <c r="I177" s="112">
        <f t="shared" si="65"/>
        <v>0.57881870212419495</v>
      </c>
      <c r="J177" s="112">
        <f t="shared" si="65"/>
        <v>0.58012320336188705</v>
      </c>
      <c r="K177" s="112">
        <f t="shared" si="65"/>
        <v>0.58274429567225938</v>
      </c>
      <c r="L177" s="112">
        <f t="shared" si="65"/>
        <v>0.58573764851138954</v>
      </c>
      <c r="M177" s="112">
        <f t="shared" si="65"/>
        <v>0.58961384297945618</v>
      </c>
      <c r="N177" s="112">
        <f t="shared" si="65"/>
        <v>0.59633289429004011</v>
      </c>
      <c r="O177" s="112">
        <f t="shared" si="65"/>
        <v>0.60746222657776239</v>
      </c>
      <c r="P177" s="112">
        <f t="shared" si="65"/>
        <v>0.62504879733148078</v>
      </c>
      <c r="Q177" s="112">
        <f t="shared" si="65"/>
        <v>0.64294105223712406</v>
      </c>
      <c r="R177" s="112">
        <f t="shared" ref="R177:V177" si="66">IF(R153=0,"",R153/R129)</f>
        <v>0.6651491518644258</v>
      </c>
      <c r="S177" s="112">
        <f t="shared" si="66"/>
        <v>0.6953017763735222</v>
      </c>
      <c r="T177" s="112">
        <f t="shared" si="66"/>
        <v>0.72374452289778912</v>
      </c>
      <c r="U177" s="112">
        <f t="shared" si="66"/>
        <v>0.73952543612043453</v>
      </c>
      <c r="V177" s="112">
        <f t="shared" si="66"/>
        <v>0.75491688869598428</v>
      </c>
      <c r="W177" s="112">
        <f t="shared" ref="W177" si="67">IF(W153=0,"",W153/W129)</f>
        <v>0.76933206602311477</v>
      </c>
      <c r="DA177" s="131" t="s">
        <v>1992</v>
      </c>
    </row>
    <row r="178" spans="1:105" ht="12" customHeight="1" x14ac:dyDescent="0.25">
      <c r="A178" s="107" t="s">
        <v>123</v>
      </c>
      <c r="B178" s="113" t="str">
        <f t="shared" ref="B178:Q178" si="68">IF(B154=0,"",B154/B130)</f>
        <v/>
      </c>
      <c r="C178" s="113" t="str">
        <f t="shared" si="68"/>
        <v/>
      </c>
      <c r="D178" s="113" t="str">
        <f t="shared" si="68"/>
        <v/>
      </c>
      <c r="E178" s="113" t="str">
        <f t="shared" si="68"/>
        <v/>
      </c>
      <c r="F178" s="113" t="str">
        <f t="shared" si="68"/>
        <v/>
      </c>
      <c r="G178" s="113" t="str">
        <f t="shared" si="68"/>
        <v/>
      </c>
      <c r="H178" s="113" t="str">
        <f t="shared" si="68"/>
        <v/>
      </c>
      <c r="I178" s="113" t="str">
        <f t="shared" si="68"/>
        <v/>
      </c>
      <c r="J178" s="113" t="str">
        <f t="shared" si="68"/>
        <v/>
      </c>
      <c r="K178" s="113">
        <f t="shared" si="68"/>
        <v>0.74772589431078362</v>
      </c>
      <c r="L178" s="113">
        <f t="shared" si="68"/>
        <v>0.73969874273368741</v>
      </c>
      <c r="M178" s="113">
        <f t="shared" si="68"/>
        <v>0.747924555184873</v>
      </c>
      <c r="N178" s="113">
        <f t="shared" si="68"/>
        <v>0.75728587297864791</v>
      </c>
      <c r="O178" s="113">
        <f t="shared" si="68"/>
        <v>0.76863074181335289</v>
      </c>
      <c r="P178" s="113">
        <f t="shared" si="68"/>
        <v>0.787986520357704</v>
      </c>
      <c r="Q178" s="113">
        <f t="shared" si="68"/>
        <v>0.8007615794288202</v>
      </c>
      <c r="R178" s="113">
        <f t="shared" ref="R178:V178" si="69">IF(R154=0,"",R154/R130)</f>
        <v>0.82188559008830686</v>
      </c>
      <c r="S178" s="113">
        <f t="shared" si="69"/>
        <v>0.84092249333110392</v>
      </c>
      <c r="T178" s="113">
        <f t="shared" si="69"/>
        <v>0.83824490015347841</v>
      </c>
      <c r="U178" s="113">
        <f t="shared" si="69"/>
        <v>0.85727029819438572</v>
      </c>
      <c r="V178" s="113">
        <f t="shared" si="69"/>
        <v>0.86628509253285102</v>
      </c>
      <c r="W178" s="113">
        <f t="shared" ref="W178" si="70">IF(W154=0,"",W154/W130)</f>
        <v>0.87555622164598734</v>
      </c>
      <c r="DA178" s="132" t="s">
        <v>1993</v>
      </c>
    </row>
    <row r="179" spans="1:105" ht="12" customHeight="1" x14ac:dyDescent="0.25">
      <c r="A179" s="108" t="s">
        <v>50</v>
      </c>
      <c r="B179" s="111" t="str">
        <f t="shared" ref="B179:Q179" si="71">IF(B155=0,"",B155/B131)</f>
        <v/>
      </c>
      <c r="C179" s="111" t="str">
        <f t="shared" si="71"/>
        <v/>
      </c>
      <c r="D179" s="111" t="str">
        <f t="shared" si="71"/>
        <v/>
      </c>
      <c r="E179" s="111" t="str">
        <f t="shared" si="71"/>
        <v/>
      </c>
      <c r="F179" s="111" t="str">
        <f t="shared" si="71"/>
        <v/>
      </c>
      <c r="G179" s="111" t="str">
        <f t="shared" si="71"/>
        <v/>
      </c>
      <c r="H179" s="111" t="str">
        <f t="shared" si="71"/>
        <v/>
      </c>
      <c r="I179" s="111" t="str">
        <f t="shared" si="71"/>
        <v/>
      </c>
      <c r="J179" s="111" t="str">
        <f t="shared" si="71"/>
        <v/>
      </c>
      <c r="K179" s="111">
        <f t="shared" si="71"/>
        <v>0.59379388493495211</v>
      </c>
      <c r="L179" s="111">
        <f t="shared" si="71"/>
        <v>0.59419287847820557</v>
      </c>
      <c r="M179" s="111">
        <f t="shared" si="71"/>
        <v>0.59591204021057531</v>
      </c>
      <c r="N179" s="111">
        <f t="shared" si="71"/>
        <v>0.59981493547372589</v>
      </c>
      <c r="O179" s="111">
        <f t="shared" si="71"/>
        <v>0.62130329002550611</v>
      </c>
      <c r="P179" s="111">
        <f t="shared" si="71"/>
        <v>0.64284536904953227</v>
      </c>
      <c r="Q179" s="111">
        <f t="shared" si="71"/>
        <v>0.6635315277296705</v>
      </c>
      <c r="R179" s="111">
        <f t="shared" ref="R179:V179" si="72">IF(R155=0,"",R155/R131)</f>
        <v>0.69123976316013236</v>
      </c>
      <c r="S179" s="111">
        <f t="shared" si="72"/>
        <v>0.7158942667310858</v>
      </c>
      <c r="T179" s="111">
        <f t="shared" si="72"/>
        <v>0.74301361401241184</v>
      </c>
      <c r="U179" s="111">
        <f t="shared" si="72"/>
        <v>0.75267168529991191</v>
      </c>
      <c r="V179" s="111">
        <f t="shared" si="72"/>
        <v>0.76333535396081542</v>
      </c>
      <c r="W179" s="111">
        <f t="shared" ref="W179" si="73">IF(W155=0,"",W155/W131)</f>
        <v>0.7729111428047446</v>
      </c>
      <c r="DA179" s="63" t="s">
        <v>1994</v>
      </c>
    </row>
    <row r="180" spans="1:105" ht="12" customHeight="1" x14ac:dyDescent="0.25">
      <c r="A180" s="108" t="s">
        <v>52</v>
      </c>
      <c r="B180" s="111" t="str">
        <f t="shared" ref="B180:Q180" si="74">IF(B156=0,"",B156/B132)</f>
        <v/>
      </c>
      <c r="C180" s="111" t="str">
        <f t="shared" si="74"/>
        <v/>
      </c>
      <c r="D180" s="111" t="str">
        <f t="shared" si="74"/>
        <v/>
      </c>
      <c r="E180" s="111" t="str">
        <f t="shared" si="74"/>
        <v/>
      </c>
      <c r="F180" s="111" t="str">
        <f t="shared" si="74"/>
        <v/>
      </c>
      <c r="G180" s="111" t="str">
        <f t="shared" si="74"/>
        <v/>
      </c>
      <c r="H180" s="111" t="str">
        <f t="shared" si="74"/>
        <v/>
      </c>
      <c r="I180" s="111" t="str">
        <f t="shared" si="74"/>
        <v/>
      </c>
      <c r="J180" s="111" t="str">
        <f t="shared" si="74"/>
        <v/>
      </c>
      <c r="K180" s="111">
        <f t="shared" si="74"/>
        <v>1</v>
      </c>
      <c r="L180" s="111">
        <f t="shared" si="74"/>
        <v>1</v>
      </c>
      <c r="M180" s="111">
        <f t="shared" si="74"/>
        <v>1</v>
      </c>
      <c r="N180" s="111">
        <f t="shared" si="74"/>
        <v>1</v>
      </c>
      <c r="O180" s="111">
        <f t="shared" si="74"/>
        <v>1</v>
      </c>
      <c r="P180" s="111">
        <f t="shared" si="74"/>
        <v>1</v>
      </c>
      <c r="Q180" s="111">
        <f t="shared" si="74"/>
        <v>1</v>
      </c>
      <c r="R180" s="111">
        <f t="shared" ref="R180:V180" si="75">IF(R156=0,"",R156/R132)</f>
        <v>1</v>
      </c>
      <c r="S180" s="111">
        <f t="shared" si="75"/>
        <v>1</v>
      </c>
      <c r="T180" s="111">
        <f t="shared" si="75"/>
        <v>1</v>
      </c>
      <c r="U180" s="111">
        <f t="shared" si="75"/>
        <v>1</v>
      </c>
      <c r="V180" s="111">
        <f t="shared" si="75"/>
        <v>1</v>
      </c>
      <c r="W180" s="111">
        <f t="shared" ref="W180" si="76">IF(W156=0,"",W156/W132)</f>
        <v>1</v>
      </c>
      <c r="DA180" s="63" t="s">
        <v>1995</v>
      </c>
    </row>
    <row r="181" spans="1:105" ht="12" customHeight="1" x14ac:dyDescent="0.25">
      <c r="A181" s="106" t="s">
        <v>122</v>
      </c>
      <c r="B181" s="112">
        <f t="shared" ref="B181:Q181" si="77">IF(B157=0,"",B157/B133)</f>
        <v>0.61847156762503608</v>
      </c>
      <c r="C181" s="112">
        <f t="shared" si="77"/>
        <v>0.62272231639344344</v>
      </c>
      <c r="D181" s="112">
        <f t="shared" si="77"/>
        <v>0.63220629726255517</v>
      </c>
      <c r="E181" s="112">
        <f t="shared" si="77"/>
        <v>0.6379833526925156</v>
      </c>
      <c r="F181" s="112">
        <f t="shared" si="77"/>
        <v>0.64073781970016819</v>
      </c>
      <c r="G181" s="112">
        <f t="shared" si="77"/>
        <v>0.64266230683449443</v>
      </c>
      <c r="H181" s="112">
        <f t="shared" si="77"/>
        <v>0.6446507416246785</v>
      </c>
      <c r="I181" s="112">
        <f t="shared" si="77"/>
        <v>0.64607917370627654</v>
      </c>
      <c r="J181" s="112">
        <f t="shared" si="77"/>
        <v>0.64765802988942289</v>
      </c>
      <c r="K181" s="112">
        <f t="shared" si="77"/>
        <v>0.64951666885264281</v>
      </c>
      <c r="L181" s="112">
        <f t="shared" si="77"/>
        <v>0.65385543501406285</v>
      </c>
      <c r="M181" s="112">
        <f t="shared" si="77"/>
        <v>0.65863196489037634</v>
      </c>
      <c r="N181" s="112">
        <f t="shared" si="77"/>
        <v>0.66240005414165759</v>
      </c>
      <c r="O181" s="112">
        <f t="shared" si="77"/>
        <v>0.66405132016960433</v>
      </c>
      <c r="P181" s="112">
        <f t="shared" si="77"/>
        <v>0.66615795351763607</v>
      </c>
      <c r="Q181" s="112">
        <f t="shared" si="77"/>
        <v>0.67036845942583867</v>
      </c>
      <c r="R181" s="112">
        <f t="shared" ref="R181:V181" si="78">IF(R157=0,"",R157/R133)</f>
        <v>0.68173798342834668</v>
      </c>
      <c r="S181" s="112">
        <f t="shared" si="78"/>
        <v>0.70711421833785537</v>
      </c>
      <c r="T181" s="112">
        <f t="shared" si="78"/>
        <v>0.72088003528156519</v>
      </c>
      <c r="U181" s="112">
        <f t="shared" si="78"/>
        <v>0.73918976992222096</v>
      </c>
      <c r="V181" s="112">
        <f t="shared" si="78"/>
        <v>0.74858721964425834</v>
      </c>
      <c r="W181" s="112">
        <f t="shared" ref="W181" si="79">IF(W157=0,"",W157/W133)</f>
        <v>0.753446702853938</v>
      </c>
      <c r="DA181" s="131" t="s">
        <v>1996</v>
      </c>
    </row>
    <row r="182" spans="1:105" ht="12" customHeight="1" x14ac:dyDescent="0.25">
      <c r="A182" s="107" t="s">
        <v>121</v>
      </c>
      <c r="B182" s="113" t="str">
        <f t="shared" ref="B182:Q182" si="80">IF(B158=0,"",B158/B134)</f>
        <v/>
      </c>
      <c r="C182" s="113" t="str">
        <f t="shared" si="80"/>
        <v/>
      </c>
      <c r="D182" s="113" t="str">
        <f t="shared" si="80"/>
        <v/>
      </c>
      <c r="E182" s="113" t="str">
        <f t="shared" si="80"/>
        <v/>
      </c>
      <c r="F182" s="113" t="str">
        <f t="shared" si="80"/>
        <v/>
      </c>
      <c r="G182" s="113" t="str">
        <f t="shared" si="80"/>
        <v/>
      </c>
      <c r="H182" s="113" t="str">
        <f t="shared" si="80"/>
        <v/>
      </c>
      <c r="I182" s="113" t="str">
        <f t="shared" si="80"/>
        <v/>
      </c>
      <c r="J182" s="113" t="str">
        <f t="shared" si="80"/>
        <v/>
      </c>
      <c r="K182" s="113">
        <f t="shared" si="80"/>
        <v>0.79614404598547805</v>
      </c>
      <c r="L182" s="113">
        <f t="shared" si="80"/>
        <v>0.78923350293950956</v>
      </c>
      <c r="M182" s="113">
        <f t="shared" si="80"/>
        <v>0.79637871415182282</v>
      </c>
      <c r="N182" s="113">
        <f t="shared" si="80"/>
        <v>0.80360377304462016</v>
      </c>
      <c r="O182" s="113">
        <f t="shared" si="80"/>
        <v>0.80766434472023874</v>
      </c>
      <c r="P182" s="113">
        <f t="shared" si="80"/>
        <v>0.81825613918454398</v>
      </c>
      <c r="Q182" s="113">
        <f t="shared" si="80"/>
        <v>0.82440207407572985</v>
      </c>
      <c r="R182" s="113">
        <f t="shared" ref="R182:V182" si="81">IF(R158=0,"",R158/R134)</f>
        <v>0.83369070849357918</v>
      </c>
      <c r="S182" s="113">
        <f t="shared" si="81"/>
        <v>0.84379377964750024</v>
      </c>
      <c r="T182" s="113">
        <f t="shared" si="81"/>
        <v>0.83801166026138008</v>
      </c>
      <c r="U182" s="113">
        <f t="shared" si="81"/>
        <v>0.85394898832895194</v>
      </c>
      <c r="V182" s="113">
        <f t="shared" si="81"/>
        <v>0.86132400827810396</v>
      </c>
      <c r="W182" s="113">
        <f t="shared" ref="W182" si="82">IF(W158=0,"",W158/W134)</f>
        <v>0.87214773340760676</v>
      </c>
      <c r="DA182" s="132" t="s">
        <v>1997</v>
      </c>
    </row>
    <row r="183" spans="1:105" ht="12" customHeight="1" x14ac:dyDescent="0.25">
      <c r="A183" s="108" t="s">
        <v>53</v>
      </c>
      <c r="B183" s="111" t="str">
        <f t="shared" ref="B183:Q183" si="83">IF(B159=0,"",B159/B135)</f>
        <v/>
      </c>
      <c r="C183" s="111" t="str">
        <f t="shared" si="83"/>
        <v/>
      </c>
      <c r="D183" s="111" t="str">
        <f t="shared" si="83"/>
        <v/>
      </c>
      <c r="E183" s="111" t="str">
        <f t="shared" si="83"/>
        <v/>
      </c>
      <c r="F183" s="111" t="str">
        <f t="shared" si="83"/>
        <v/>
      </c>
      <c r="G183" s="111" t="str">
        <f t="shared" si="83"/>
        <v/>
      </c>
      <c r="H183" s="111" t="str">
        <f t="shared" si="83"/>
        <v/>
      </c>
      <c r="I183" s="111" t="str">
        <f t="shared" si="83"/>
        <v/>
      </c>
      <c r="J183" s="111" t="str">
        <f t="shared" si="83"/>
        <v/>
      </c>
      <c r="K183" s="111">
        <f t="shared" si="83"/>
        <v>0.65826810458400098</v>
      </c>
      <c r="L183" s="111">
        <f t="shared" si="83"/>
        <v>0.65895662464510008</v>
      </c>
      <c r="M183" s="111">
        <f t="shared" si="83"/>
        <v>0.6603657964116838</v>
      </c>
      <c r="N183" s="111">
        <f t="shared" si="83"/>
        <v>0.66256553371513682</v>
      </c>
      <c r="O183" s="111">
        <f t="shared" si="83"/>
        <v>0.67487135313718682</v>
      </c>
      <c r="P183" s="111">
        <f t="shared" si="83"/>
        <v>0.68574670790087877</v>
      </c>
      <c r="Q183" s="111">
        <f t="shared" si="83"/>
        <v>0.69779854668061692</v>
      </c>
      <c r="R183" s="111">
        <f t="shared" ref="R183:V183" si="84">IF(R159=0,"",R159/R135)</f>
        <v>0.70954592800945449</v>
      </c>
      <c r="S183" s="111">
        <f t="shared" si="84"/>
        <v>0.72107859788579898</v>
      </c>
      <c r="T183" s="111">
        <f t="shared" si="84"/>
        <v>0.74044822695315515</v>
      </c>
      <c r="U183" s="111">
        <f t="shared" si="84"/>
        <v>0.74754333964924768</v>
      </c>
      <c r="V183" s="111">
        <f t="shared" si="84"/>
        <v>0.75632215516106138</v>
      </c>
      <c r="W183" s="111">
        <f t="shared" ref="W183" si="85">IF(W159=0,"",W159/W135)</f>
        <v>0.7659327665235276</v>
      </c>
      <c r="DA183" s="63" t="s">
        <v>1998</v>
      </c>
    </row>
    <row r="184" spans="1:105" ht="12" customHeight="1" x14ac:dyDescent="0.25">
      <c r="A184" s="108" t="s">
        <v>52</v>
      </c>
      <c r="B184" s="111" t="str">
        <f t="shared" ref="B184:Q184" si="86">IF(B160=0,"",B160/B136)</f>
        <v/>
      </c>
      <c r="C184" s="111" t="str">
        <f t="shared" si="86"/>
        <v/>
      </c>
      <c r="D184" s="111" t="str">
        <f t="shared" si="86"/>
        <v/>
      </c>
      <c r="E184" s="111" t="str">
        <f t="shared" si="86"/>
        <v/>
      </c>
      <c r="F184" s="111" t="str">
        <f t="shared" si="86"/>
        <v/>
      </c>
      <c r="G184" s="111" t="str">
        <f t="shared" si="86"/>
        <v/>
      </c>
      <c r="H184" s="111" t="str">
        <f t="shared" si="86"/>
        <v/>
      </c>
      <c r="I184" s="111" t="str">
        <f t="shared" si="86"/>
        <v/>
      </c>
      <c r="J184" s="111" t="str">
        <f t="shared" si="86"/>
        <v/>
      </c>
      <c r="K184" s="111">
        <f t="shared" si="86"/>
        <v>1</v>
      </c>
      <c r="L184" s="111">
        <f t="shared" si="86"/>
        <v>1</v>
      </c>
      <c r="M184" s="111">
        <f t="shared" si="86"/>
        <v>1</v>
      </c>
      <c r="N184" s="111">
        <f t="shared" si="86"/>
        <v>1</v>
      </c>
      <c r="O184" s="111">
        <f t="shared" si="86"/>
        <v>1</v>
      </c>
      <c r="P184" s="111">
        <f t="shared" si="86"/>
        <v>1</v>
      </c>
      <c r="Q184" s="111">
        <f t="shared" si="86"/>
        <v>1</v>
      </c>
      <c r="R184" s="111">
        <f t="shared" ref="R184:V184" si="87">IF(R160=0,"",R160/R136)</f>
        <v>1</v>
      </c>
      <c r="S184" s="111">
        <f t="shared" si="87"/>
        <v>1</v>
      </c>
      <c r="T184" s="111">
        <f t="shared" si="87"/>
        <v>1</v>
      </c>
      <c r="U184" s="111">
        <f t="shared" si="87"/>
        <v>1</v>
      </c>
      <c r="V184" s="111">
        <f t="shared" si="87"/>
        <v>1</v>
      </c>
      <c r="W184" s="111">
        <f t="shared" ref="W184" si="88">IF(W160=0,"",W160/W136)</f>
        <v>1</v>
      </c>
      <c r="DA184" s="63" t="s">
        <v>1999</v>
      </c>
    </row>
    <row r="185" spans="1:105" ht="12" customHeight="1" x14ac:dyDescent="0.25">
      <c r="A185" s="121" t="s">
        <v>54</v>
      </c>
      <c r="B185" s="124">
        <f t="shared" ref="B185:Q185" si="89">IF(B161=0,"",B161/B137)</f>
        <v>0.59029615455798523</v>
      </c>
      <c r="C185" s="124">
        <f t="shared" si="89"/>
        <v>0.590859007213274</v>
      </c>
      <c r="D185" s="124">
        <f t="shared" si="89"/>
        <v>0.5915200039746481</v>
      </c>
      <c r="E185" s="124">
        <f t="shared" si="89"/>
        <v>0.613093763953104</v>
      </c>
      <c r="F185" s="124">
        <f t="shared" si="89"/>
        <v>0.61570172042835503</v>
      </c>
      <c r="G185" s="124">
        <f t="shared" si="89"/>
        <v>0.61254057339961432</v>
      </c>
      <c r="H185" s="124">
        <f t="shared" si="89"/>
        <v>0.61878495124879618</v>
      </c>
      <c r="I185" s="124">
        <f t="shared" si="89"/>
        <v>0.61543607916082321</v>
      </c>
      <c r="J185" s="124">
        <f t="shared" si="89"/>
        <v>0.61805818357189923</v>
      </c>
      <c r="K185" s="124">
        <f t="shared" si="89"/>
        <v>0.62032877292559097</v>
      </c>
      <c r="L185" s="124">
        <f t="shared" si="89"/>
        <v>0.62790813991626093</v>
      </c>
      <c r="M185" s="124">
        <f t="shared" si="89"/>
        <v>0.62737362851294687</v>
      </c>
      <c r="N185" s="124">
        <f t="shared" si="89"/>
        <v>0.62817202032393116</v>
      </c>
      <c r="O185" s="124">
        <f t="shared" si="89"/>
        <v>0.62998412770057421</v>
      </c>
      <c r="P185" s="124">
        <f t="shared" si="89"/>
        <v>0.62765372985782764</v>
      </c>
      <c r="Q185" s="124">
        <f t="shared" si="89"/>
        <v>0.62704842257573812</v>
      </c>
      <c r="R185" s="124">
        <f t="shared" ref="R185:V185" si="90">IF(R161=0,"",R161/R137)</f>
        <v>0.63072032733563199</v>
      </c>
      <c r="S185" s="124">
        <f t="shared" si="90"/>
        <v>0.63556928377857258</v>
      </c>
      <c r="T185" s="124">
        <f t="shared" si="90"/>
        <v>0.62669742520008831</v>
      </c>
      <c r="U185" s="124">
        <f t="shared" si="90"/>
        <v>0.6302254598866156</v>
      </c>
      <c r="V185" s="124">
        <f t="shared" si="90"/>
        <v>0.6348536907849337</v>
      </c>
      <c r="W185" s="124">
        <f t="shared" ref="W185" si="91">IF(W161=0,"",W161/W137)</f>
        <v>0.6337354156023991</v>
      </c>
      <c r="DA185" s="130" t="s">
        <v>2000</v>
      </c>
    </row>
    <row r="186" spans="1:105" ht="12" customHeight="1" x14ac:dyDescent="0.25">
      <c r="A186" s="97" t="s">
        <v>207</v>
      </c>
      <c r="B186" s="111">
        <f t="shared" ref="B186:Q186" si="92">IF(B162=0,"",B162/B138)</f>
        <v>0.56861352062255555</v>
      </c>
      <c r="C186" s="111">
        <f t="shared" si="92"/>
        <v>0.56968870131856331</v>
      </c>
      <c r="D186" s="111">
        <f t="shared" si="92"/>
        <v>0.57064121437917981</v>
      </c>
      <c r="E186" s="111">
        <f t="shared" si="92"/>
        <v>0.57154005309734068</v>
      </c>
      <c r="F186" s="111">
        <f t="shared" si="92"/>
        <v>0.57267400478888442</v>
      </c>
      <c r="G186" s="111">
        <f t="shared" si="92"/>
        <v>0.57392702045100685</v>
      </c>
      <c r="H186" s="111">
        <f t="shared" si="92"/>
        <v>0.57530533832068242</v>
      </c>
      <c r="I186" s="111">
        <f t="shared" si="92"/>
        <v>0.57599913158629235</v>
      </c>
      <c r="J186" s="111">
        <f t="shared" si="92"/>
        <v>0.57627041677607727</v>
      </c>
      <c r="K186" s="111">
        <f t="shared" si="92"/>
        <v>0.57665462516050348</v>
      </c>
      <c r="L186" s="111">
        <f t="shared" si="92"/>
        <v>0.57701408642883456</v>
      </c>
      <c r="M186" s="111">
        <f t="shared" si="92"/>
        <v>0.57739132052778064</v>
      </c>
      <c r="N186" s="111">
        <f t="shared" si="92"/>
        <v>0.57770740800837472</v>
      </c>
      <c r="O186" s="111">
        <f t="shared" si="92"/>
        <v>0.5779481644529697</v>
      </c>
      <c r="P186" s="111">
        <f t="shared" si="92"/>
        <v>0.57804221379100251</v>
      </c>
      <c r="Q186" s="111">
        <f t="shared" si="92"/>
        <v>0.57811387005191894</v>
      </c>
      <c r="R186" s="111">
        <f t="shared" ref="R186:V186" si="93">IF(R162=0,"",R162/R138)</f>
        <v>0.57840923742833383</v>
      </c>
      <c r="S186" s="111">
        <f t="shared" si="93"/>
        <v>0.5791938443357395</v>
      </c>
      <c r="T186" s="111">
        <f t="shared" si="93"/>
        <v>0.58064504433899244</v>
      </c>
      <c r="U186" s="111">
        <f t="shared" si="93"/>
        <v>0.58173157670227571</v>
      </c>
      <c r="V186" s="111">
        <f t="shared" si="93"/>
        <v>0.58268937636619866</v>
      </c>
      <c r="W186" s="111">
        <f t="shared" ref="W186" si="94">IF(W162=0,"",W162/W138)</f>
        <v>0.58376614483869671</v>
      </c>
      <c r="DA186" s="63" t="s">
        <v>2001</v>
      </c>
    </row>
    <row r="187" spans="1:105" ht="12" customHeight="1" x14ac:dyDescent="0.25">
      <c r="A187" s="97" t="s">
        <v>50</v>
      </c>
      <c r="B187" s="111">
        <f t="shared" ref="B187:Q187" si="95">IF(B163=0,"",B163/B139)</f>
        <v>0.58604868176896507</v>
      </c>
      <c r="C187" s="111">
        <f t="shared" si="95"/>
        <v>0.58701344109299292</v>
      </c>
      <c r="D187" s="111">
        <f t="shared" si="95"/>
        <v>0.58812263925900254</v>
      </c>
      <c r="E187" s="111">
        <f t="shared" si="95"/>
        <v>0.58903223493964252</v>
      </c>
      <c r="F187" s="111">
        <f t="shared" si="95"/>
        <v>0.59023083712229585</v>
      </c>
      <c r="G187" s="111">
        <f t="shared" si="95"/>
        <v>0.5916715138271591</v>
      </c>
      <c r="H187" s="111">
        <f t="shared" si="95"/>
        <v>0.59336273231979564</v>
      </c>
      <c r="I187" s="111">
        <f t="shared" si="95"/>
        <v>0.59426208073687192</v>
      </c>
      <c r="J187" s="111">
        <f t="shared" si="95"/>
        <v>0.59461037111709492</v>
      </c>
      <c r="K187" s="111">
        <f t="shared" si="95"/>
        <v>0.59511512922504561</v>
      </c>
      <c r="L187" s="111">
        <f t="shared" si="95"/>
        <v>0.5955745483215038</v>
      </c>
      <c r="M187" s="111">
        <f t="shared" si="95"/>
        <v>0.59600466209847114</v>
      </c>
      <c r="N187" s="111">
        <f t="shared" si="95"/>
        <v>0.59639549948498449</v>
      </c>
      <c r="O187" s="111">
        <f t="shared" si="95"/>
        <v>0.59670247954656952</v>
      </c>
      <c r="P187" s="111">
        <f t="shared" si="95"/>
        <v>0.59687866405775558</v>
      </c>
      <c r="Q187" s="111">
        <f t="shared" si="95"/>
        <v>0.59701760713179775</v>
      </c>
      <c r="R187" s="111">
        <f t="shared" ref="R187:V187" si="96">IF(R163=0,"",R163/R139)</f>
        <v>0.59741751598618487</v>
      </c>
      <c r="S187" s="111">
        <f t="shared" si="96"/>
        <v>0.59851002631427064</v>
      </c>
      <c r="T187" s="111">
        <f t="shared" si="96"/>
        <v>0.60043989267974773</v>
      </c>
      <c r="U187" s="111">
        <f t="shared" si="96"/>
        <v>0.60173889852676432</v>
      </c>
      <c r="V187" s="111">
        <f t="shared" si="96"/>
        <v>0.60297131896593259</v>
      </c>
      <c r="W187" s="111">
        <f t="shared" ref="W187" si="97">IF(W163=0,"",W163/W139)</f>
        <v>0.60432228841168123</v>
      </c>
      <c r="DA187" s="63" t="s">
        <v>2002</v>
      </c>
    </row>
    <row r="188" spans="1:105" ht="12" customHeight="1" x14ac:dyDescent="0.25">
      <c r="A188" s="109" t="s">
        <v>120</v>
      </c>
      <c r="B188" s="45">
        <f t="shared" ref="B188:Q188" si="98">IF(B164=0,"",B164/B140)</f>
        <v>0.73897657154102725</v>
      </c>
      <c r="C188" s="45">
        <f t="shared" si="98"/>
        <v>0.74216834583067715</v>
      </c>
      <c r="D188" s="45">
        <f t="shared" si="98"/>
        <v>0.74693975974797022</v>
      </c>
      <c r="E188" s="45">
        <f t="shared" si="98"/>
        <v>0.75118561967311104</v>
      </c>
      <c r="F188" s="45">
        <f t="shared" si="98"/>
        <v>0.75319759842383027</v>
      </c>
      <c r="G188" s="45">
        <f t="shared" si="98"/>
        <v>0.7546125229564673</v>
      </c>
      <c r="H188" s="45">
        <f t="shared" si="98"/>
        <v>0.75621449812333352</v>
      </c>
      <c r="I188" s="45">
        <f t="shared" si="98"/>
        <v>0.75723514324399299</v>
      </c>
      <c r="J188" s="45">
        <f t="shared" si="98"/>
        <v>0.75861170713144299</v>
      </c>
      <c r="K188" s="45">
        <f t="shared" si="98"/>
        <v>0.76064397428293995</v>
      </c>
      <c r="L188" s="45">
        <f t="shared" si="98"/>
        <v>0.76327525846903566</v>
      </c>
      <c r="M188" s="45">
        <f t="shared" si="98"/>
        <v>0.76584500039070746</v>
      </c>
      <c r="N188" s="45">
        <f t="shared" si="98"/>
        <v>0.76753091218797276</v>
      </c>
      <c r="O188" s="45">
        <f t="shared" si="98"/>
        <v>0.76917367420138594</v>
      </c>
      <c r="P188" s="45">
        <f t="shared" si="98"/>
        <v>0.77086055316268076</v>
      </c>
      <c r="Q188" s="45">
        <f t="shared" si="98"/>
        <v>0.77416267479337253</v>
      </c>
      <c r="R188" s="45">
        <f t="shared" ref="R188:V188" si="99">IF(R164=0,"",R164/R140)</f>
        <v>0.78190440457579014</v>
      </c>
      <c r="S188" s="45">
        <f t="shared" si="99"/>
        <v>0.7934721121544589</v>
      </c>
      <c r="T188" s="45">
        <f t="shared" si="99"/>
        <v>0.80771108639276123</v>
      </c>
      <c r="U188" s="45">
        <f t="shared" si="99"/>
        <v>0.81666960253052823</v>
      </c>
      <c r="V188" s="45">
        <f t="shared" si="99"/>
        <v>0.82337784884684362</v>
      </c>
      <c r="W188" s="45">
        <f t="shared" ref="W188" si="100">IF(W164=0,"",W164/W140)</f>
        <v>0.82759594256879587</v>
      </c>
      <c r="DA188" s="60" t="s">
        <v>2003</v>
      </c>
    </row>
    <row r="190" spans="1:105" ht="12" customHeight="1" x14ac:dyDescent="0.25">
      <c r="A190" s="116" t="str">
        <f>RES_hh_SLD!$A$173</f>
        <v>CO2 emissions (kt CO2)</v>
      </c>
      <c r="B190" s="117">
        <f t="shared" ref="B190:Q190" si="101">B191+B194+B196+B209</f>
        <v>138.16465804666481</v>
      </c>
      <c r="C190" s="117">
        <f t="shared" si="101"/>
        <v>139.26491935620646</v>
      </c>
      <c r="D190" s="117">
        <f t="shared" si="101"/>
        <v>147.86055055781065</v>
      </c>
      <c r="E190" s="117">
        <f t="shared" si="101"/>
        <v>175.76714142341345</v>
      </c>
      <c r="F190" s="117">
        <f t="shared" si="101"/>
        <v>168.51667040861594</v>
      </c>
      <c r="G190" s="117">
        <f t="shared" si="101"/>
        <v>158.7006992141358</v>
      </c>
      <c r="H190" s="117">
        <f t="shared" si="101"/>
        <v>160.9369942791468</v>
      </c>
      <c r="I190" s="117">
        <f t="shared" si="101"/>
        <v>173.33038260180075</v>
      </c>
      <c r="J190" s="117">
        <f t="shared" si="101"/>
        <v>180.8046134658122</v>
      </c>
      <c r="K190" s="117">
        <f t="shared" si="101"/>
        <v>188.35045343998232</v>
      </c>
      <c r="L190" s="117">
        <f t="shared" si="101"/>
        <v>190.3316893202593</v>
      </c>
      <c r="M190" s="117">
        <f t="shared" si="101"/>
        <v>188.42949348367415</v>
      </c>
      <c r="N190" s="117">
        <f t="shared" si="101"/>
        <v>194.53884606914272</v>
      </c>
      <c r="O190" s="117">
        <f t="shared" si="101"/>
        <v>189.71280053454956</v>
      </c>
      <c r="P190" s="117">
        <f t="shared" si="101"/>
        <v>187.91867109496528</v>
      </c>
      <c r="Q190" s="117">
        <f t="shared" si="101"/>
        <v>189.6796869584696</v>
      </c>
      <c r="R190" s="117">
        <f t="shared" ref="R190:V190" si="102">R191+R194+R196+R209</f>
        <v>209.94643567299227</v>
      </c>
      <c r="S190" s="117">
        <f t="shared" si="102"/>
        <v>251.91695003093062</v>
      </c>
      <c r="T190" s="117">
        <f t="shared" si="102"/>
        <v>338.79961070765131</v>
      </c>
      <c r="U190" s="117">
        <f t="shared" si="102"/>
        <v>377.42734027517889</v>
      </c>
      <c r="V190" s="117">
        <f t="shared" si="102"/>
        <v>362.71117553282272</v>
      </c>
      <c r="W190" s="117">
        <f t="shared" ref="W190" si="103">W191+W194+W196+W209</f>
        <v>348.55038995240318</v>
      </c>
      <c r="DA190" s="129" t="s">
        <v>2149</v>
      </c>
    </row>
    <row r="191" spans="1:105" ht="12" customHeight="1" x14ac:dyDescent="0.25">
      <c r="A191" s="121" t="s">
        <v>57</v>
      </c>
      <c r="B191" s="122">
        <f t="shared" ref="B191:Q191" si="104">SUM(B192:B193)</f>
        <v>0</v>
      </c>
      <c r="C191" s="122">
        <f t="shared" si="104"/>
        <v>0</v>
      </c>
      <c r="D191" s="122">
        <f t="shared" si="104"/>
        <v>0</v>
      </c>
      <c r="E191" s="122">
        <f t="shared" si="104"/>
        <v>0</v>
      </c>
      <c r="F191" s="122">
        <f t="shared" si="104"/>
        <v>0</v>
      </c>
      <c r="G191" s="122">
        <f t="shared" si="104"/>
        <v>0</v>
      </c>
      <c r="H191" s="122">
        <f t="shared" si="104"/>
        <v>0</v>
      </c>
      <c r="I191" s="122">
        <f t="shared" si="104"/>
        <v>0</v>
      </c>
      <c r="J191" s="122">
        <f t="shared" si="104"/>
        <v>0</v>
      </c>
      <c r="K191" s="122">
        <f t="shared" si="104"/>
        <v>0</v>
      </c>
      <c r="L191" s="122">
        <f t="shared" si="104"/>
        <v>0</v>
      </c>
      <c r="M191" s="122">
        <f t="shared" si="104"/>
        <v>0</v>
      </c>
      <c r="N191" s="122">
        <f t="shared" si="104"/>
        <v>0</v>
      </c>
      <c r="O191" s="122">
        <f t="shared" si="104"/>
        <v>0</v>
      </c>
      <c r="P191" s="122">
        <f t="shared" si="104"/>
        <v>0</v>
      </c>
      <c r="Q191" s="122">
        <f t="shared" si="104"/>
        <v>0</v>
      </c>
      <c r="R191" s="122">
        <f t="shared" ref="R191:V191" si="105">SUM(R192:R193)</f>
        <v>0</v>
      </c>
      <c r="S191" s="122">
        <f t="shared" si="105"/>
        <v>0</v>
      </c>
      <c r="T191" s="122">
        <f t="shared" si="105"/>
        <v>0</v>
      </c>
      <c r="U191" s="122">
        <f t="shared" si="105"/>
        <v>0</v>
      </c>
      <c r="V191" s="122">
        <f t="shared" si="105"/>
        <v>0</v>
      </c>
      <c r="W191" s="122">
        <f t="shared" ref="W191" si="106">SUM(W192:W193)</f>
        <v>0</v>
      </c>
      <c r="DA191" s="130" t="s">
        <v>2150</v>
      </c>
    </row>
    <row r="192" spans="1:105" ht="12" customHeight="1" x14ac:dyDescent="0.25">
      <c r="A192" s="97" t="s">
        <v>204</v>
      </c>
      <c r="B192" s="98">
        <v>0</v>
      </c>
      <c r="C192" s="98">
        <v>0</v>
      </c>
      <c r="D192" s="98">
        <v>0</v>
      </c>
      <c r="E192" s="98">
        <v>0</v>
      </c>
      <c r="F192" s="98">
        <v>0</v>
      </c>
      <c r="G192" s="98">
        <v>0</v>
      </c>
      <c r="H192" s="98">
        <v>0</v>
      </c>
      <c r="I192" s="98">
        <v>0</v>
      </c>
      <c r="J192" s="98">
        <v>0</v>
      </c>
      <c r="K192" s="98">
        <v>0</v>
      </c>
      <c r="L192" s="98">
        <v>0</v>
      </c>
      <c r="M192" s="98">
        <v>0</v>
      </c>
      <c r="N192" s="98">
        <v>0</v>
      </c>
      <c r="O192" s="98">
        <v>0</v>
      </c>
      <c r="P192" s="98">
        <v>0</v>
      </c>
      <c r="Q192" s="98">
        <v>0</v>
      </c>
      <c r="R192" s="98">
        <v>0</v>
      </c>
      <c r="S192" s="98">
        <v>0</v>
      </c>
      <c r="T192" s="98">
        <v>0</v>
      </c>
      <c r="U192" s="98">
        <v>0</v>
      </c>
      <c r="V192" s="98">
        <v>0</v>
      </c>
      <c r="W192" s="98">
        <v>0</v>
      </c>
      <c r="DA192" s="63" t="s">
        <v>2151</v>
      </c>
    </row>
    <row r="193" spans="1:105" ht="12" customHeight="1" x14ac:dyDescent="0.25">
      <c r="A193" s="97" t="s">
        <v>53</v>
      </c>
      <c r="B193" s="98">
        <v>0</v>
      </c>
      <c r="C193" s="98">
        <v>0</v>
      </c>
      <c r="D193" s="98">
        <v>0</v>
      </c>
      <c r="E193" s="98">
        <v>0</v>
      </c>
      <c r="F193" s="98">
        <v>0</v>
      </c>
      <c r="G193" s="98">
        <v>0</v>
      </c>
      <c r="H193" s="98">
        <v>0</v>
      </c>
      <c r="I193" s="98">
        <v>0</v>
      </c>
      <c r="J193" s="98">
        <v>0</v>
      </c>
      <c r="K193" s="98">
        <v>0</v>
      </c>
      <c r="L193" s="98">
        <v>0</v>
      </c>
      <c r="M193" s="98">
        <v>0</v>
      </c>
      <c r="N193" s="98">
        <v>0</v>
      </c>
      <c r="O193" s="98">
        <v>0</v>
      </c>
      <c r="P193" s="98">
        <v>0</v>
      </c>
      <c r="Q193" s="98">
        <v>0</v>
      </c>
      <c r="R193" s="98">
        <v>0</v>
      </c>
      <c r="S193" s="98">
        <v>0</v>
      </c>
      <c r="T193" s="98">
        <v>0</v>
      </c>
      <c r="U193" s="98">
        <v>0</v>
      </c>
      <c r="V193" s="98">
        <v>0</v>
      </c>
      <c r="W193" s="98">
        <v>0</v>
      </c>
      <c r="DA193" s="63" t="s">
        <v>2152</v>
      </c>
    </row>
    <row r="194" spans="1:105" ht="12" customHeight="1" x14ac:dyDescent="0.25">
      <c r="A194" s="121" t="s">
        <v>92</v>
      </c>
      <c r="B194" s="122">
        <f t="shared" ref="B194:W194" si="107">B195</f>
        <v>0</v>
      </c>
      <c r="C194" s="122">
        <f t="shared" si="107"/>
        <v>0</v>
      </c>
      <c r="D194" s="122">
        <f t="shared" si="107"/>
        <v>0</v>
      </c>
      <c r="E194" s="122">
        <f t="shared" si="107"/>
        <v>0</v>
      </c>
      <c r="F194" s="122">
        <f t="shared" si="107"/>
        <v>0</v>
      </c>
      <c r="G194" s="122">
        <f t="shared" si="107"/>
        <v>0</v>
      </c>
      <c r="H194" s="122">
        <f t="shared" si="107"/>
        <v>0</v>
      </c>
      <c r="I194" s="122">
        <f t="shared" si="107"/>
        <v>0</v>
      </c>
      <c r="J194" s="122">
        <f t="shared" si="107"/>
        <v>0</v>
      </c>
      <c r="K194" s="122">
        <f t="shared" si="107"/>
        <v>0</v>
      </c>
      <c r="L194" s="122">
        <f t="shared" si="107"/>
        <v>0</v>
      </c>
      <c r="M194" s="122">
        <f t="shared" si="107"/>
        <v>0</v>
      </c>
      <c r="N194" s="122">
        <f t="shared" si="107"/>
        <v>0</v>
      </c>
      <c r="O194" s="122">
        <f t="shared" si="107"/>
        <v>0</v>
      </c>
      <c r="P194" s="122">
        <f t="shared" si="107"/>
        <v>0</v>
      </c>
      <c r="Q194" s="122">
        <f t="shared" si="107"/>
        <v>0</v>
      </c>
      <c r="R194" s="122">
        <f t="shared" si="107"/>
        <v>0</v>
      </c>
      <c r="S194" s="122">
        <f t="shared" si="107"/>
        <v>0</v>
      </c>
      <c r="T194" s="122">
        <f t="shared" si="107"/>
        <v>0</v>
      </c>
      <c r="U194" s="122">
        <f t="shared" si="107"/>
        <v>0</v>
      </c>
      <c r="V194" s="122">
        <f t="shared" si="107"/>
        <v>0</v>
      </c>
      <c r="W194" s="122">
        <f t="shared" si="107"/>
        <v>0</v>
      </c>
      <c r="DA194" s="130" t="s">
        <v>2153</v>
      </c>
    </row>
    <row r="195" spans="1:105" ht="12" customHeight="1" x14ac:dyDescent="0.25">
      <c r="A195" s="97" t="s">
        <v>53</v>
      </c>
      <c r="B195" s="98">
        <v>0</v>
      </c>
      <c r="C195" s="98">
        <v>0</v>
      </c>
      <c r="D195" s="98">
        <v>0</v>
      </c>
      <c r="E195" s="98">
        <v>0</v>
      </c>
      <c r="F195" s="98">
        <v>0</v>
      </c>
      <c r="G195" s="98">
        <v>0</v>
      </c>
      <c r="H195" s="98">
        <v>0</v>
      </c>
      <c r="I195" s="98">
        <v>0</v>
      </c>
      <c r="J195" s="98">
        <v>0</v>
      </c>
      <c r="K195" s="98">
        <v>0</v>
      </c>
      <c r="L195" s="98">
        <v>0</v>
      </c>
      <c r="M195" s="98">
        <v>0</v>
      </c>
      <c r="N195" s="98">
        <v>0</v>
      </c>
      <c r="O195" s="98">
        <v>0</v>
      </c>
      <c r="P195" s="98">
        <v>0</v>
      </c>
      <c r="Q195" s="98">
        <v>0</v>
      </c>
      <c r="R195" s="98">
        <v>0</v>
      </c>
      <c r="S195" s="98">
        <v>0</v>
      </c>
      <c r="T195" s="98">
        <v>0</v>
      </c>
      <c r="U195" s="98">
        <v>0</v>
      </c>
      <c r="V195" s="98">
        <v>0</v>
      </c>
      <c r="W195" s="98">
        <v>0</v>
      </c>
      <c r="DA195" s="63" t="s">
        <v>2154</v>
      </c>
    </row>
    <row r="196" spans="1:105" ht="12" customHeight="1" x14ac:dyDescent="0.25">
      <c r="A196" s="121" t="s">
        <v>55</v>
      </c>
      <c r="B196" s="122">
        <v>31.121918773894347</v>
      </c>
      <c r="C196" s="122">
        <v>30.430781538929878</v>
      </c>
      <c r="D196" s="122">
        <v>29.396142925747181</v>
      </c>
      <c r="E196" s="122">
        <v>27.513704034595552</v>
      </c>
      <c r="F196" s="122">
        <v>25.23952396164421</v>
      </c>
      <c r="G196" s="122">
        <v>21.818826862675081</v>
      </c>
      <c r="H196" s="122">
        <v>21.135110442182995</v>
      </c>
      <c r="I196" s="122">
        <v>21.001222012049315</v>
      </c>
      <c r="J196" s="122">
        <v>20.755895735000056</v>
      </c>
      <c r="K196" s="122">
        <v>20.291172124350577</v>
      </c>
      <c r="L196" s="122">
        <v>19.2040893368202</v>
      </c>
      <c r="M196" s="122">
        <v>18.153332953836834</v>
      </c>
      <c r="N196" s="122">
        <v>17.922044633163967</v>
      </c>
      <c r="O196" s="122">
        <v>16.497176710132933</v>
      </c>
      <c r="P196" s="122">
        <v>15.149077903758966</v>
      </c>
      <c r="Q196" s="122">
        <v>14.689559988747302</v>
      </c>
      <c r="R196" s="122">
        <v>15.764911786952359</v>
      </c>
      <c r="S196" s="122">
        <v>18.097308109513886</v>
      </c>
      <c r="T196" s="122">
        <v>21.916061442080448</v>
      </c>
      <c r="U196" s="122">
        <v>22.81218190638609</v>
      </c>
      <c r="V196" s="122">
        <v>22.262741329001702</v>
      </c>
      <c r="W196" s="122">
        <v>21.92614789826375</v>
      </c>
      <c r="DA196" s="130" t="s">
        <v>2155</v>
      </c>
    </row>
    <row r="197" spans="1:105" ht="12" customHeight="1" x14ac:dyDescent="0.25">
      <c r="A197" s="97" t="s">
        <v>132</v>
      </c>
      <c r="B197" s="98">
        <v>0</v>
      </c>
      <c r="C197" s="98">
        <v>0</v>
      </c>
      <c r="D197" s="98">
        <v>0</v>
      </c>
      <c r="E197" s="98">
        <v>0</v>
      </c>
      <c r="F197" s="98">
        <v>0</v>
      </c>
      <c r="G197" s="98">
        <v>0</v>
      </c>
      <c r="H197" s="98">
        <v>0</v>
      </c>
      <c r="I197" s="98">
        <v>0</v>
      </c>
      <c r="J197" s="98">
        <v>0</v>
      </c>
      <c r="K197" s="98">
        <v>0</v>
      </c>
      <c r="L197" s="98">
        <v>0</v>
      </c>
      <c r="M197" s="98">
        <v>0</v>
      </c>
      <c r="N197" s="98">
        <v>0</v>
      </c>
      <c r="O197" s="98">
        <v>0</v>
      </c>
      <c r="P197" s="98">
        <v>0</v>
      </c>
      <c r="Q197" s="98">
        <v>0</v>
      </c>
      <c r="R197" s="98">
        <v>0</v>
      </c>
      <c r="S197" s="98">
        <v>0</v>
      </c>
      <c r="T197" s="98">
        <v>0</v>
      </c>
      <c r="U197" s="98">
        <v>0</v>
      </c>
      <c r="V197" s="98">
        <v>0</v>
      </c>
      <c r="W197" s="98">
        <v>0</v>
      </c>
      <c r="DA197" s="63" t="s">
        <v>2156</v>
      </c>
    </row>
    <row r="198" spans="1:105" ht="12" customHeight="1" x14ac:dyDescent="0.25">
      <c r="A198" s="97" t="s">
        <v>131</v>
      </c>
      <c r="B198" s="98">
        <v>0</v>
      </c>
      <c r="C198" s="98">
        <v>0</v>
      </c>
      <c r="D198" s="98">
        <v>0</v>
      </c>
      <c r="E198" s="98">
        <v>0</v>
      </c>
      <c r="F198" s="98">
        <v>0</v>
      </c>
      <c r="G198" s="98">
        <v>0</v>
      </c>
      <c r="H198" s="98">
        <v>0</v>
      </c>
      <c r="I198" s="98">
        <v>0</v>
      </c>
      <c r="J198" s="98">
        <v>0</v>
      </c>
      <c r="K198" s="98">
        <v>0</v>
      </c>
      <c r="L198" s="98">
        <v>0</v>
      </c>
      <c r="M198" s="98">
        <v>0</v>
      </c>
      <c r="N198" s="98">
        <v>0</v>
      </c>
      <c r="O198" s="98">
        <v>0</v>
      </c>
      <c r="P198" s="98">
        <v>0</v>
      </c>
      <c r="Q198" s="98">
        <v>0</v>
      </c>
      <c r="R198" s="98">
        <v>0</v>
      </c>
      <c r="S198" s="98">
        <v>0</v>
      </c>
      <c r="T198" s="98">
        <v>0</v>
      </c>
      <c r="U198" s="98">
        <v>0</v>
      </c>
      <c r="V198" s="98">
        <v>0</v>
      </c>
      <c r="W198" s="98">
        <v>0</v>
      </c>
      <c r="DA198" s="63" t="s">
        <v>2157</v>
      </c>
    </row>
    <row r="199" spans="1:105" ht="12" customHeight="1" x14ac:dyDescent="0.25">
      <c r="A199" s="100" t="s">
        <v>204</v>
      </c>
      <c r="B199" s="101">
        <v>0</v>
      </c>
      <c r="C199" s="101">
        <v>0</v>
      </c>
      <c r="D199" s="101">
        <v>0</v>
      </c>
      <c r="E199" s="101">
        <v>0</v>
      </c>
      <c r="F199" s="101">
        <v>0</v>
      </c>
      <c r="G199" s="101">
        <v>0</v>
      </c>
      <c r="H199" s="101">
        <v>0</v>
      </c>
      <c r="I199" s="101">
        <v>0</v>
      </c>
      <c r="J199" s="101">
        <v>0</v>
      </c>
      <c r="K199" s="101">
        <v>0</v>
      </c>
      <c r="L199" s="101">
        <v>0</v>
      </c>
      <c r="M199" s="101">
        <v>0</v>
      </c>
      <c r="N199" s="101">
        <v>0</v>
      </c>
      <c r="O199" s="101">
        <v>0</v>
      </c>
      <c r="P199" s="101">
        <v>0</v>
      </c>
      <c r="Q199" s="101">
        <v>0</v>
      </c>
      <c r="R199" s="101">
        <v>0</v>
      </c>
      <c r="S199" s="101">
        <v>0</v>
      </c>
      <c r="T199" s="101">
        <v>0</v>
      </c>
      <c r="U199" s="101">
        <v>0</v>
      </c>
      <c r="V199" s="101">
        <v>0</v>
      </c>
      <c r="W199" s="101">
        <v>0</v>
      </c>
      <c r="DA199" s="131" t="s">
        <v>2158</v>
      </c>
    </row>
    <row r="200" spans="1:105" ht="12" customHeight="1" x14ac:dyDescent="0.25">
      <c r="A200" s="103" t="s">
        <v>52</v>
      </c>
      <c r="B200" s="104">
        <v>0</v>
      </c>
      <c r="C200" s="104">
        <v>0</v>
      </c>
      <c r="D200" s="104">
        <v>0</v>
      </c>
      <c r="E200" s="104">
        <v>0</v>
      </c>
      <c r="F200" s="104">
        <v>0</v>
      </c>
      <c r="G200" s="104">
        <v>0</v>
      </c>
      <c r="H200" s="104">
        <v>0</v>
      </c>
      <c r="I200" s="104">
        <v>0</v>
      </c>
      <c r="J200" s="104">
        <v>0</v>
      </c>
      <c r="K200" s="104">
        <v>0</v>
      </c>
      <c r="L200" s="104">
        <v>0</v>
      </c>
      <c r="M200" s="104">
        <v>0</v>
      </c>
      <c r="N200" s="104">
        <v>0</v>
      </c>
      <c r="O200" s="104">
        <v>0</v>
      </c>
      <c r="P200" s="104">
        <v>0</v>
      </c>
      <c r="Q200" s="104">
        <v>0</v>
      </c>
      <c r="R200" s="104">
        <v>0</v>
      </c>
      <c r="S200" s="104">
        <v>0</v>
      </c>
      <c r="T200" s="104">
        <v>0</v>
      </c>
      <c r="U200" s="104">
        <v>0</v>
      </c>
      <c r="V200" s="104">
        <v>0</v>
      </c>
      <c r="W200" s="104">
        <v>0</v>
      </c>
      <c r="DA200" s="132" t="s">
        <v>2159</v>
      </c>
    </row>
    <row r="201" spans="1:105" ht="12" customHeight="1" x14ac:dyDescent="0.25">
      <c r="A201" s="106" t="s">
        <v>124</v>
      </c>
      <c r="B201" s="101">
        <v>31.121918773894347</v>
      </c>
      <c r="C201" s="101">
        <v>30.430781538929878</v>
      </c>
      <c r="D201" s="101">
        <v>29.396142925747181</v>
      </c>
      <c r="E201" s="101">
        <v>27.513704034595552</v>
      </c>
      <c r="F201" s="101">
        <v>25.23952396164421</v>
      </c>
      <c r="G201" s="101">
        <v>21.818826862675081</v>
      </c>
      <c r="H201" s="101">
        <v>21.135110442182995</v>
      </c>
      <c r="I201" s="101">
        <v>21.001222012049315</v>
      </c>
      <c r="J201" s="101">
        <v>20.755895735000056</v>
      </c>
      <c r="K201" s="101">
        <v>20.279967912484768</v>
      </c>
      <c r="L201" s="101">
        <v>19.191141827238877</v>
      </c>
      <c r="M201" s="101">
        <v>18.139523919232623</v>
      </c>
      <c r="N201" s="101">
        <v>17.906456674769053</v>
      </c>
      <c r="O201" s="101">
        <v>16.472511783027905</v>
      </c>
      <c r="P201" s="101">
        <v>15.11540764512341</v>
      </c>
      <c r="Q201" s="101">
        <v>14.647148755236131</v>
      </c>
      <c r="R201" s="101">
        <v>15.709560034841257</v>
      </c>
      <c r="S201" s="101">
        <v>18.030817851073412</v>
      </c>
      <c r="T201" s="101">
        <v>21.776401160104545</v>
      </c>
      <c r="U201" s="101">
        <v>22.662168591551509</v>
      </c>
      <c r="V201" s="101">
        <v>22.105830211921923</v>
      </c>
      <c r="W201" s="101">
        <v>21.777044434145687</v>
      </c>
      <c r="DA201" s="131" t="s">
        <v>2160</v>
      </c>
    </row>
    <row r="202" spans="1:105" ht="12" customHeight="1" x14ac:dyDescent="0.25">
      <c r="A202" s="107" t="s">
        <v>123</v>
      </c>
      <c r="B202" s="104">
        <v>0</v>
      </c>
      <c r="C202" s="104">
        <v>0</v>
      </c>
      <c r="D202" s="104">
        <v>0</v>
      </c>
      <c r="E202" s="104">
        <v>0</v>
      </c>
      <c r="F202" s="104">
        <v>0</v>
      </c>
      <c r="G202" s="104">
        <v>0</v>
      </c>
      <c r="H202" s="104">
        <v>0</v>
      </c>
      <c r="I202" s="104">
        <v>0</v>
      </c>
      <c r="J202" s="104">
        <v>0</v>
      </c>
      <c r="K202" s="104">
        <v>1.1204211865810059E-2</v>
      </c>
      <c r="L202" s="104">
        <v>1.2947509581321662E-2</v>
      </c>
      <c r="M202" s="104">
        <v>1.3809034604211621E-2</v>
      </c>
      <c r="N202" s="104">
        <v>1.5587958394912838E-2</v>
      </c>
      <c r="O202" s="104">
        <v>2.4664927105029519E-2</v>
      </c>
      <c r="P202" s="104">
        <v>3.3670258635555624E-2</v>
      </c>
      <c r="Q202" s="104">
        <v>4.2411233511171542E-2</v>
      </c>
      <c r="R202" s="104">
        <v>5.5351752111102076E-2</v>
      </c>
      <c r="S202" s="104">
        <v>6.6490258440472655E-2</v>
      </c>
      <c r="T202" s="104">
        <v>0.13966028197590405</v>
      </c>
      <c r="U202" s="104">
        <v>0.15001331483458064</v>
      </c>
      <c r="V202" s="104">
        <v>0.15691111707977823</v>
      </c>
      <c r="W202" s="104">
        <v>0.14910346411806158</v>
      </c>
      <c r="DA202" s="132" t="s">
        <v>2161</v>
      </c>
    </row>
    <row r="203" spans="1:105" ht="12" customHeight="1" x14ac:dyDescent="0.25">
      <c r="A203" s="108" t="s">
        <v>50</v>
      </c>
      <c r="B203" s="98">
        <v>0</v>
      </c>
      <c r="C203" s="98">
        <v>0</v>
      </c>
      <c r="D203" s="98">
        <v>0</v>
      </c>
      <c r="E203" s="98">
        <v>0</v>
      </c>
      <c r="F203" s="98">
        <v>0</v>
      </c>
      <c r="G203" s="98">
        <v>0</v>
      </c>
      <c r="H203" s="98">
        <v>0</v>
      </c>
      <c r="I203" s="98">
        <v>0</v>
      </c>
      <c r="J203" s="98">
        <v>0</v>
      </c>
      <c r="K203" s="98">
        <v>1.1204211865810059E-2</v>
      </c>
      <c r="L203" s="98">
        <v>1.2947509581321662E-2</v>
      </c>
      <c r="M203" s="98">
        <v>1.3809034604211621E-2</v>
      </c>
      <c r="N203" s="98">
        <v>1.5587958394912838E-2</v>
      </c>
      <c r="O203" s="98">
        <v>2.4664927105029519E-2</v>
      </c>
      <c r="P203" s="98">
        <v>3.3670258635555624E-2</v>
      </c>
      <c r="Q203" s="98">
        <v>4.2411233511171542E-2</v>
      </c>
      <c r="R203" s="98">
        <v>5.5351752111102076E-2</v>
      </c>
      <c r="S203" s="98">
        <v>6.6490258440472655E-2</v>
      </c>
      <c r="T203" s="98">
        <v>0.13966028197590405</v>
      </c>
      <c r="U203" s="98">
        <v>0.15001331483458064</v>
      </c>
      <c r="V203" s="98">
        <v>0.15691111707977823</v>
      </c>
      <c r="W203" s="98">
        <v>0.14910346411806158</v>
      </c>
      <c r="DA203" s="63" t="s">
        <v>2162</v>
      </c>
    </row>
    <row r="204" spans="1:105" ht="12" customHeight="1" x14ac:dyDescent="0.25">
      <c r="A204" s="108" t="s">
        <v>52</v>
      </c>
      <c r="B204" s="98">
        <v>0</v>
      </c>
      <c r="C204" s="98">
        <v>0</v>
      </c>
      <c r="D204" s="98">
        <v>0</v>
      </c>
      <c r="E204" s="98">
        <v>0</v>
      </c>
      <c r="F204" s="98">
        <v>0</v>
      </c>
      <c r="G204" s="98">
        <v>0</v>
      </c>
      <c r="H204" s="98">
        <v>0</v>
      </c>
      <c r="I204" s="98">
        <v>0</v>
      </c>
      <c r="J204" s="98">
        <v>0</v>
      </c>
      <c r="K204" s="98">
        <v>0</v>
      </c>
      <c r="L204" s="98">
        <v>0</v>
      </c>
      <c r="M204" s="98">
        <v>0</v>
      </c>
      <c r="N204" s="98">
        <v>0</v>
      </c>
      <c r="O204" s="98">
        <v>0</v>
      </c>
      <c r="P204" s="98">
        <v>0</v>
      </c>
      <c r="Q204" s="98">
        <v>0</v>
      </c>
      <c r="R204" s="98">
        <v>0</v>
      </c>
      <c r="S204" s="98">
        <v>0</v>
      </c>
      <c r="T204" s="98">
        <v>0</v>
      </c>
      <c r="U204" s="98">
        <v>0</v>
      </c>
      <c r="V204" s="98">
        <v>0</v>
      </c>
      <c r="W204" s="98">
        <v>0</v>
      </c>
      <c r="DA204" s="63" t="s">
        <v>2163</v>
      </c>
    </row>
    <row r="205" spans="1:105" ht="12" customHeight="1" x14ac:dyDescent="0.25">
      <c r="A205" s="106" t="s">
        <v>122</v>
      </c>
      <c r="B205" s="101">
        <v>0</v>
      </c>
      <c r="C205" s="101">
        <v>0</v>
      </c>
      <c r="D205" s="101">
        <v>0</v>
      </c>
      <c r="E205" s="101">
        <v>0</v>
      </c>
      <c r="F205" s="101">
        <v>0</v>
      </c>
      <c r="G205" s="101">
        <v>0</v>
      </c>
      <c r="H205" s="101">
        <v>0</v>
      </c>
      <c r="I205" s="101">
        <v>0</v>
      </c>
      <c r="J205" s="101">
        <v>0</v>
      </c>
      <c r="K205" s="101">
        <v>0</v>
      </c>
      <c r="L205" s="101">
        <v>0</v>
      </c>
      <c r="M205" s="101">
        <v>0</v>
      </c>
      <c r="N205" s="101">
        <v>0</v>
      </c>
      <c r="O205" s="101">
        <v>0</v>
      </c>
      <c r="P205" s="101">
        <v>0</v>
      </c>
      <c r="Q205" s="101">
        <v>0</v>
      </c>
      <c r="R205" s="101">
        <v>0</v>
      </c>
      <c r="S205" s="101">
        <v>0</v>
      </c>
      <c r="T205" s="101">
        <v>0</v>
      </c>
      <c r="U205" s="101">
        <v>0</v>
      </c>
      <c r="V205" s="101">
        <v>0</v>
      </c>
      <c r="W205" s="101">
        <v>0</v>
      </c>
      <c r="DA205" s="131" t="s">
        <v>2164</v>
      </c>
    </row>
    <row r="206" spans="1:105" ht="12" customHeight="1" x14ac:dyDescent="0.25">
      <c r="A206" s="107" t="s">
        <v>121</v>
      </c>
      <c r="B206" s="104">
        <v>0</v>
      </c>
      <c r="C206" s="104">
        <v>0</v>
      </c>
      <c r="D206" s="104">
        <v>0</v>
      </c>
      <c r="E206" s="104">
        <v>0</v>
      </c>
      <c r="F206" s="104">
        <v>0</v>
      </c>
      <c r="G206" s="104">
        <v>0</v>
      </c>
      <c r="H206" s="104">
        <v>0</v>
      </c>
      <c r="I206" s="104">
        <v>0</v>
      </c>
      <c r="J206" s="104">
        <v>0</v>
      </c>
      <c r="K206" s="104">
        <v>0</v>
      </c>
      <c r="L206" s="104">
        <v>0</v>
      </c>
      <c r="M206" s="104">
        <v>0</v>
      </c>
      <c r="N206" s="104">
        <v>0</v>
      </c>
      <c r="O206" s="104">
        <v>0</v>
      </c>
      <c r="P206" s="104">
        <v>0</v>
      </c>
      <c r="Q206" s="104">
        <v>0</v>
      </c>
      <c r="R206" s="104">
        <v>0</v>
      </c>
      <c r="S206" s="104">
        <v>0</v>
      </c>
      <c r="T206" s="104">
        <v>0</v>
      </c>
      <c r="U206" s="104">
        <v>0</v>
      </c>
      <c r="V206" s="104">
        <v>0</v>
      </c>
      <c r="W206" s="104">
        <v>0</v>
      </c>
      <c r="DA206" s="132" t="s">
        <v>2165</v>
      </c>
    </row>
    <row r="207" spans="1:105" ht="12" customHeight="1" x14ac:dyDescent="0.25">
      <c r="A207" s="108" t="s">
        <v>53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2166</v>
      </c>
    </row>
    <row r="208" spans="1:105" ht="12" customHeight="1" x14ac:dyDescent="0.25">
      <c r="A208" s="108" t="s">
        <v>52</v>
      </c>
      <c r="B208" s="98">
        <v>0</v>
      </c>
      <c r="C208" s="98">
        <v>0</v>
      </c>
      <c r="D208" s="98">
        <v>0</v>
      </c>
      <c r="E208" s="98">
        <v>0</v>
      </c>
      <c r="F208" s="98">
        <v>0</v>
      </c>
      <c r="G208" s="98">
        <v>0</v>
      </c>
      <c r="H208" s="98">
        <v>0</v>
      </c>
      <c r="I208" s="98">
        <v>0</v>
      </c>
      <c r="J208" s="98">
        <v>0</v>
      </c>
      <c r="K208" s="98">
        <v>0</v>
      </c>
      <c r="L208" s="98">
        <v>0</v>
      </c>
      <c r="M208" s="98">
        <v>0</v>
      </c>
      <c r="N208" s="98">
        <v>0</v>
      </c>
      <c r="O208" s="98">
        <v>0</v>
      </c>
      <c r="P208" s="98">
        <v>0</v>
      </c>
      <c r="Q208" s="98">
        <v>0</v>
      </c>
      <c r="R208" s="98">
        <v>0</v>
      </c>
      <c r="S208" s="98">
        <v>0</v>
      </c>
      <c r="T208" s="98">
        <v>0</v>
      </c>
      <c r="U208" s="98">
        <v>0</v>
      </c>
      <c r="V208" s="98">
        <v>0</v>
      </c>
      <c r="W208" s="98">
        <v>0</v>
      </c>
      <c r="DA208" s="63" t="s">
        <v>2167</v>
      </c>
    </row>
    <row r="209" spans="1:105" ht="12" customHeight="1" x14ac:dyDescent="0.25">
      <c r="A209" s="121" t="s">
        <v>54</v>
      </c>
      <c r="B209" s="122">
        <v>107.04273927277046</v>
      </c>
      <c r="C209" s="122">
        <v>108.83413781727657</v>
      </c>
      <c r="D209" s="122">
        <v>118.46440763206347</v>
      </c>
      <c r="E209" s="122">
        <v>148.2534373888179</v>
      </c>
      <c r="F209" s="122">
        <v>143.27714644697173</v>
      </c>
      <c r="G209" s="122">
        <v>136.88187235146071</v>
      </c>
      <c r="H209" s="122">
        <v>139.80188383696381</v>
      </c>
      <c r="I209" s="122">
        <v>152.32916058975144</v>
      </c>
      <c r="J209" s="122">
        <v>160.04871773081214</v>
      </c>
      <c r="K209" s="122">
        <v>168.05928131563175</v>
      </c>
      <c r="L209" s="122">
        <v>171.1275999834391</v>
      </c>
      <c r="M209" s="122">
        <v>170.27616052983731</v>
      </c>
      <c r="N209" s="122">
        <v>176.61680143597874</v>
      </c>
      <c r="O209" s="122">
        <v>173.21562382441661</v>
      </c>
      <c r="P209" s="122">
        <v>172.7695931912063</v>
      </c>
      <c r="Q209" s="122">
        <v>174.9901269697223</v>
      </c>
      <c r="R209" s="122">
        <v>194.18152388603991</v>
      </c>
      <c r="S209" s="122">
        <v>233.81964192141675</v>
      </c>
      <c r="T209" s="122">
        <v>316.88354926557088</v>
      </c>
      <c r="U209" s="122">
        <v>354.61515836879278</v>
      </c>
      <c r="V209" s="122">
        <v>340.44843420382102</v>
      </c>
      <c r="W209" s="122">
        <v>326.62424205413942</v>
      </c>
      <c r="DA209" s="130" t="s">
        <v>2168</v>
      </c>
    </row>
    <row r="210" spans="1:105" ht="12" customHeight="1" x14ac:dyDescent="0.25">
      <c r="A210" s="97" t="s">
        <v>207</v>
      </c>
      <c r="B210" s="98">
        <v>0</v>
      </c>
      <c r="C210" s="98">
        <v>0</v>
      </c>
      <c r="D210" s="98">
        <v>0</v>
      </c>
      <c r="E210" s="98">
        <v>0</v>
      </c>
      <c r="F210" s="98">
        <v>0</v>
      </c>
      <c r="G210" s="98">
        <v>0</v>
      </c>
      <c r="H210" s="98">
        <v>0</v>
      </c>
      <c r="I210" s="98">
        <v>0</v>
      </c>
      <c r="J210" s="98">
        <v>0</v>
      </c>
      <c r="K210" s="98">
        <v>0</v>
      </c>
      <c r="L210" s="98">
        <v>0</v>
      </c>
      <c r="M210" s="98">
        <v>0</v>
      </c>
      <c r="N210" s="98">
        <v>0</v>
      </c>
      <c r="O210" s="98">
        <v>0</v>
      </c>
      <c r="P210" s="98">
        <v>0</v>
      </c>
      <c r="Q210" s="98">
        <v>0</v>
      </c>
      <c r="R210" s="98">
        <v>0</v>
      </c>
      <c r="S210" s="98">
        <v>0</v>
      </c>
      <c r="T210" s="98">
        <v>0</v>
      </c>
      <c r="U210" s="98">
        <v>0</v>
      </c>
      <c r="V210" s="98">
        <v>0</v>
      </c>
      <c r="W210" s="98">
        <v>0</v>
      </c>
      <c r="DA210" s="63" t="s">
        <v>2169</v>
      </c>
    </row>
    <row r="211" spans="1:105" ht="12" customHeight="1" x14ac:dyDescent="0.25">
      <c r="A211" s="97" t="s">
        <v>50</v>
      </c>
      <c r="B211" s="98">
        <v>107.04273927277046</v>
      </c>
      <c r="C211" s="98">
        <v>108.83413781727657</v>
      </c>
      <c r="D211" s="98">
        <v>118.46440763206347</v>
      </c>
      <c r="E211" s="98">
        <v>148.2534373888179</v>
      </c>
      <c r="F211" s="98">
        <v>143.27714644697173</v>
      </c>
      <c r="G211" s="98">
        <v>136.88187235146071</v>
      </c>
      <c r="H211" s="98">
        <v>139.80188383696381</v>
      </c>
      <c r="I211" s="98">
        <v>152.32916058975144</v>
      </c>
      <c r="J211" s="98">
        <v>160.04871773081214</v>
      </c>
      <c r="K211" s="98">
        <v>168.05928131563175</v>
      </c>
      <c r="L211" s="98">
        <v>171.1275999834391</v>
      </c>
      <c r="M211" s="98">
        <v>170.27616052983731</v>
      </c>
      <c r="N211" s="98">
        <v>176.61680143597874</v>
      </c>
      <c r="O211" s="98">
        <v>173.21562382441661</v>
      </c>
      <c r="P211" s="98">
        <v>172.7695931912063</v>
      </c>
      <c r="Q211" s="98">
        <v>174.9901269697223</v>
      </c>
      <c r="R211" s="98">
        <v>194.18152388603991</v>
      </c>
      <c r="S211" s="98">
        <v>233.81964192141675</v>
      </c>
      <c r="T211" s="98">
        <v>316.88354926557088</v>
      </c>
      <c r="U211" s="98">
        <v>354.61515836879278</v>
      </c>
      <c r="V211" s="98">
        <v>340.44843420382102</v>
      </c>
      <c r="W211" s="98">
        <v>326.62424205413942</v>
      </c>
      <c r="DA211" s="63" t="s">
        <v>2170</v>
      </c>
    </row>
    <row r="212" spans="1:105" ht="12" customHeight="1" x14ac:dyDescent="0.25">
      <c r="A212" s="109" t="s">
        <v>120</v>
      </c>
      <c r="B212" s="33">
        <v>0</v>
      </c>
      <c r="C212" s="33">
        <v>0</v>
      </c>
      <c r="D212" s="33">
        <v>0</v>
      </c>
      <c r="E212" s="33">
        <v>0</v>
      </c>
      <c r="F212" s="33">
        <v>0</v>
      </c>
      <c r="G212" s="33">
        <v>0</v>
      </c>
      <c r="H212" s="33">
        <v>0</v>
      </c>
      <c r="I212" s="33">
        <v>0</v>
      </c>
      <c r="J212" s="33">
        <v>0</v>
      </c>
      <c r="K212" s="33">
        <v>0</v>
      </c>
      <c r="L212" s="33">
        <v>0</v>
      </c>
      <c r="M212" s="33">
        <v>0</v>
      </c>
      <c r="N212" s="33">
        <v>0</v>
      </c>
      <c r="O212" s="33">
        <v>0</v>
      </c>
      <c r="P212" s="33">
        <v>0</v>
      </c>
      <c r="Q212" s="33">
        <v>0</v>
      </c>
      <c r="R212" s="33">
        <v>0</v>
      </c>
      <c r="S212" s="33">
        <v>0</v>
      </c>
      <c r="T212" s="33">
        <v>0</v>
      </c>
      <c r="U212" s="33">
        <v>0</v>
      </c>
      <c r="V212" s="33">
        <v>0</v>
      </c>
      <c r="W212" s="33">
        <v>0</v>
      </c>
      <c r="DA212" s="60" t="s">
        <v>2171</v>
      </c>
    </row>
    <row r="214" spans="1:105" ht="12" customHeight="1" x14ac:dyDescent="0.25">
      <c r="A214" s="116" t="str">
        <f>RES_hh_SLD!$A$194</f>
        <v>Final energy consumption per household (kWh / household)</v>
      </c>
      <c r="B214" s="117">
        <f t="shared" ref="B214:Q214" si="108">B215+B218+B220+B233</f>
        <v>18147.792815290017</v>
      </c>
      <c r="C214" s="117">
        <f t="shared" si="108"/>
        <v>19599.646582476173</v>
      </c>
      <c r="D214" s="117">
        <f t="shared" si="108"/>
        <v>19013.00984682795</v>
      </c>
      <c r="E214" s="117">
        <f t="shared" si="108"/>
        <v>18725.631511765936</v>
      </c>
      <c r="F214" s="117">
        <f t="shared" si="108"/>
        <v>18608.480273952417</v>
      </c>
      <c r="G214" s="117">
        <f t="shared" si="108"/>
        <v>18178.713261744306</v>
      </c>
      <c r="H214" s="117">
        <f t="shared" si="108"/>
        <v>18835.936499992713</v>
      </c>
      <c r="I214" s="117">
        <f t="shared" si="108"/>
        <v>18077.49729311623</v>
      </c>
      <c r="J214" s="117">
        <f t="shared" si="108"/>
        <v>17962.629650523642</v>
      </c>
      <c r="K214" s="117">
        <f t="shared" si="108"/>
        <v>17603.324364449883</v>
      </c>
      <c r="L214" s="117">
        <f t="shared" si="108"/>
        <v>18720.707349865246</v>
      </c>
      <c r="M214" s="117">
        <f t="shared" si="108"/>
        <v>17931.656497448144</v>
      </c>
      <c r="N214" s="117">
        <f t="shared" si="108"/>
        <v>17628.61290126637</v>
      </c>
      <c r="O214" s="117">
        <f t="shared" si="108"/>
        <v>17196.64431450218</v>
      </c>
      <c r="P214" s="117">
        <f t="shared" si="108"/>
        <v>15503.363495203308</v>
      </c>
      <c r="Q214" s="117">
        <f t="shared" si="108"/>
        <v>15781.063644517801</v>
      </c>
      <c r="R214" s="117">
        <f t="shared" ref="R214:V214" si="109">R215+R218+R220+R233</f>
        <v>14940.428406434166</v>
      </c>
      <c r="S214" s="117">
        <f t="shared" si="109"/>
        <v>12725.623296508487</v>
      </c>
      <c r="T214" s="117">
        <f t="shared" si="109"/>
        <v>20975.373490675724</v>
      </c>
      <c r="U214" s="117">
        <f t="shared" si="109"/>
        <v>18393.125948720943</v>
      </c>
      <c r="V214" s="117">
        <f t="shared" si="109"/>
        <v>16943.501636988283</v>
      </c>
      <c r="W214" s="117">
        <f t="shared" ref="W214" si="110">W215+W218+W220+W233</f>
        <v>17605.708269287999</v>
      </c>
      <c r="DA214" s="129" t="s">
        <v>2317</v>
      </c>
    </row>
    <row r="215" spans="1:105" ht="12" customHeight="1" x14ac:dyDescent="0.25">
      <c r="A215" s="121" t="s">
        <v>57</v>
      </c>
      <c r="B215" s="122">
        <f t="shared" ref="B215:Q215" si="111">SUM(B216:B217)</f>
        <v>15994.669073802199</v>
      </c>
      <c r="C215" s="122">
        <f t="shared" si="111"/>
        <v>17481.619694674322</v>
      </c>
      <c r="D215" s="122">
        <f t="shared" si="111"/>
        <v>16838.53561734319</v>
      </c>
      <c r="E215" s="122">
        <f t="shared" si="111"/>
        <v>16120.026783373929</v>
      </c>
      <c r="F215" s="122">
        <f t="shared" si="111"/>
        <v>15965.169900149132</v>
      </c>
      <c r="G215" s="122">
        <f t="shared" si="111"/>
        <v>15728.620956834582</v>
      </c>
      <c r="H215" s="122">
        <f t="shared" si="111"/>
        <v>16316.680248569506</v>
      </c>
      <c r="I215" s="122">
        <f t="shared" si="111"/>
        <v>15542.555730935826</v>
      </c>
      <c r="J215" s="122">
        <f t="shared" si="111"/>
        <v>15390.447040569023</v>
      </c>
      <c r="K215" s="122">
        <f t="shared" si="111"/>
        <v>15042.708865933462</v>
      </c>
      <c r="L215" s="122">
        <f t="shared" si="111"/>
        <v>16200.537811105662</v>
      </c>
      <c r="M215" s="122">
        <f t="shared" si="111"/>
        <v>15341.363050860979</v>
      </c>
      <c r="N215" s="122">
        <f t="shared" si="111"/>
        <v>15125.045894971701</v>
      </c>
      <c r="O215" s="122">
        <f t="shared" si="111"/>
        <v>14701.60796143589</v>
      </c>
      <c r="P215" s="122">
        <f t="shared" si="111"/>
        <v>13054.188425859365</v>
      </c>
      <c r="Q215" s="122">
        <f t="shared" si="111"/>
        <v>13293.622976560047</v>
      </c>
      <c r="R215" s="122">
        <f t="shared" ref="R215:V215" si="112">SUM(R216:R217)</f>
        <v>12631.171187800554</v>
      </c>
      <c r="S215" s="122">
        <f t="shared" si="112"/>
        <v>10654.502005254051</v>
      </c>
      <c r="T215" s="122">
        <f t="shared" si="112"/>
        <v>18062.089147354498</v>
      </c>
      <c r="U215" s="122">
        <f t="shared" si="112"/>
        <v>15731.339647373368</v>
      </c>
      <c r="V215" s="122">
        <f t="shared" si="112"/>
        <v>14457.507929590507</v>
      </c>
      <c r="W215" s="122">
        <f t="shared" ref="W215" si="113">SUM(W216:W217)</f>
        <v>15060.174964631371</v>
      </c>
      <c r="DA215" s="130" t="s">
        <v>2318</v>
      </c>
    </row>
    <row r="216" spans="1:105" ht="12" customHeight="1" x14ac:dyDescent="0.25">
      <c r="A216" s="97" t="s">
        <v>204</v>
      </c>
      <c r="B216" s="98">
        <v>15938.472599583498</v>
      </c>
      <c r="C216" s="98">
        <v>17418.918860632184</v>
      </c>
      <c r="D216" s="98">
        <v>16777.331466936917</v>
      </c>
      <c r="E216" s="98">
        <v>16060.145657872701</v>
      </c>
      <c r="F216" s="98">
        <v>15905.614886411053</v>
      </c>
      <c r="G216" s="98">
        <v>15669.69730494477</v>
      </c>
      <c r="H216" s="98">
        <v>16254.36030293082</v>
      </c>
      <c r="I216" s="98">
        <v>15483.135531677057</v>
      </c>
      <c r="J216" s="98">
        <v>15330.525306178452</v>
      </c>
      <c r="K216" s="98">
        <v>14983.109211731135</v>
      </c>
      <c r="L216" s="98">
        <v>16133.939750097328</v>
      </c>
      <c r="M216" s="98">
        <v>15277.41603127015</v>
      </c>
      <c r="N216" s="98">
        <v>15060.288034405992</v>
      </c>
      <c r="O216" s="98">
        <v>14637.809734879005</v>
      </c>
      <c r="P216" s="98">
        <v>12999.104414203888</v>
      </c>
      <c r="Q216" s="98">
        <v>13238.079502149787</v>
      </c>
      <c r="R216" s="98">
        <v>12577.810008486374</v>
      </c>
      <c r="S216" s="98">
        <v>10608.814001925504</v>
      </c>
      <c r="T216" s="98">
        <v>17981.289135143543</v>
      </c>
      <c r="U216" s="98">
        <v>15661.584057324098</v>
      </c>
      <c r="V216" s="98">
        <v>14392.960795588653</v>
      </c>
      <c r="W216" s="98">
        <v>14994.094264413843</v>
      </c>
      <c r="DA216" s="63" t="s">
        <v>2319</v>
      </c>
    </row>
    <row r="217" spans="1:105" ht="12" customHeight="1" x14ac:dyDescent="0.25">
      <c r="A217" s="97" t="s">
        <v>53</v>
      </c>
      <c r="B217" s="98">
        <v>56.196474218701226</v>
      </c>
      <c r="C217" s="98">
        <v>62.700834042139618</v>
      </c>
      <c r="D217" s="98">
        <v>61.20415040627239</v>
      </c>
      <c r="E217" s="98">
        <v>59.881125501227807</v>
      </c>
      <c r="F217" s="98">
        <v>59.555013738079218</v>
      </c>
      <c r="G217" s="98">
        <v>58.923651889813179</v>
      </c>
      <c r="H217" s="98">
        <v>62.319945638686399</v>
      </c>
      <c r="I217" s="98">
        <v>59.420199258769806</v>
      </c>
      <c r="J217" s="98">
        <v>59.921734390571778</v>
      </c>
      <c r="K217" s="98">
        <v>59.599654202328182</v>
      </c>
      <c r="L217" s="98">
        <v>66.598061008333261</v>
      </c>
      <c r="M217" s="98">
        <v>63.947019590828944</v>
      </c>
      <c r="N217" s="98">
        <v>64.757860565708626</v>
      </c>
      <c r="O217" s="98">
        <v>63.798226556883527</v>
      </c>
      <c r="P217" s="98">
        <v>55.084011655477191</v>
      </c>
      <c r="Q217" s="98">
        <v>55.543474410260934</v>
      </c>
      <c r="R217" s="98">
        <v>53.361179314179488</v>
      </c>
      <c r="S217" s="98">
        <v>45.688003328547133</v>
      </c>
      <c r="T217" s="98">
        <v>80.800012210953739</v>
      </c>
      <c r="U217" s="98">
        <v>69.755590049270225</v>
      </c>
      <c r="V217" s="98">
        <v>64.547134001854758</v>
      </c>
      <c r="W217" s="98">
        <v>66.080700217527237</v>
      </c>
      <c r="DA217" s="63" t="s">
        <v>2320</v>
      </c>
    </row>
    <row r="218" spans="1:105" ht="12" customHeight="1" x14ac:dyDescent="0.25">
      <c r="A218" s="121" t="s">
        <v>92</v>
      </c>
      <c r="B218" s="122">
        <f t="shared" ref="B218:W218" si="114">B219</f>
        <v>6.9814070723274654E-2</v>
      </c>
      <c r="C218" s="122">
        <f t="shared" si="114"/>
        <v>7.3910292696297022E-2</v>
      </c>
      <c r="D218" s="122">
        <f t="shared" si="114"/>
        <v>8.4354404225312721E-2</v>
      </c>
      <c r="E218" s="122">
        <f t="shared" si="114"/>
        <v>9.5939003626074812E-2</v>
      </c>
      <c r="F218" s="122">
        <f t="shared" si="114"/>
        <v>0.12596369661862716</v>
      </c>
      <c r="G218" s="122">
        <f t="shared" si="114"/>
        <v>0.14814307937610527</v>
      </c>
      <c r="H218" s="122">
        <f t="shared" si="114"/>
        <v>0.21895886975953605</v>
      </c>
      <c r="I218" s="122">
        <f t="shared" si="114"/>
        <v>0.27580218046758664</v>
      </c>
      <c r="J218" s="122">
        <f t="shared" si="114"/>
        <v>0.36107719355405521</v>
      </c>
      <c r="K218" s="122">
        <f t="shared" si="114"/>
        <v>0.4784430526921607</v>
      </c>
      <c r="L218" s="122">
        <f t="shared" si="114"/>
        <v>0.91922511126414486</v>
      </c>
      <c r="M218" s="122">
        <f t="shared" si="114"/>
        <v>0.65620623807616529</v>
      </c>
      <c r="N218" s="122">
        <f t="shared" si="114"/>
        <v>0.99423279538620069</v>
      </c>
      <c r="O218" s="122">
        <f t="shared" si="114"/>
        <v>1.2152607927835644</v>
      </c>
      <c r="P218" s="122">
        <f t="shared" si="114"/>
        <v>1.5079438158211949</v>
      </c>
      <c r="Q218" s="122">
        <f t="shared" si="114"/>
        <v>3.4107010674827332</v>
      </c>
      <c r="R218" s="122">
        <f t="shared" si="114"/>
        <v>2.5571296118939153</v>
      </c>
      <c r="S218" s="122">
        <f t="shared" si="114"/>
        <v>3.0731153106924523</v>
      </c>
      <c r="T218" s="122">
        <f t="shared" si="114"/>
        <v>4.0665165995662145</v>
      </c>
      <c r="U218" s="122">
        <f t="shared" si="114"/>
        <v>6.7038390773750667</v>
      </c>
      <c r="V218" s="122">
        <f t="shared" si="114"/>
        <v>4.6003107330668849</v>
      </c>
      <c r="W218" s="122">
        <f t="shared" si="114"/>
        <v>5.80268832602356</v>
      </c>
      <c r="DA218" s="130" t="s">
        <v>2321</v>
      </c>
    </row>
    <row r="219" spans="1:105" ht="12" customHeight="1" x14ac:dyDescent="0.25">
      <c r="A219" s="97" t="s">
        <v>53</v>
      </c>
      <c r="B219" s="98">
        <f>RES_hhdet_fech!B86</f>
        <v>6.9814070723274654E-2</v>
      </c>
      <c r="C219" s="98">
        <f>RES_hhdet_fech!C86</f>
        <v>7.3910292696297022E-2</v>
      </c>
      <c r="D219" s="98">
        <f>RES_hhdet_fech!D86</f>
        <v>8.4354404225312721E-2</v>
      </c>
      <c r="E219" s="98">
        <f>RES_hhdet_fech!E86</f>
        <v>9.5939003626074812E-2</v>
      </c>
      <c r="F219" s="98">
        <f>RES_hhdet_fech!F86</f>
        <v>0.12596369661862716</v>
      </c>
      <c r="G219" s="98">
        <f>RES_hhdet_fech!G86</f>
        <v>0.14814307937610527</v>
      </c>
      <c r="H219" s="98">
        <f>RES_hhdet_fech!H86</f>
        <v>0.21895886975953605</v>
      </c>
      <c r="I219" s="98">
        <f>RES_hhdet_fech!I86</f>
        <v>0.27580218046758664</v>
      </c>
      <c r="J219" s="98">
        <f>RES_hhdet_fech!J86</f>
        <v>0.36107719355405521</v>
      </c>
      <c r="K219" s="98">
        <f>RES_hhdet_fech!K86</f>
        <v>0.4784430526921607</v>
      </c>
      <c r="L219" s="98">
        <f>RES_hhdet_fech!L86</f>
        <v>0.91922511126414486</v>
      </c>
      <c r="M219" s="98">
        <f>RES_hhdet_fech!M86</f>
        <v>0.65620623807616529</v>
      </c>
      <c r="N219" s="98">
        <f>RES_hhdet_fech!N86</f>
        <v>0.99423279538620069</v>
      </c>
      <c r="O219" s="98">
        <f>RES_hhdet_fech!O86</f>
        <v>1.2152607927835644</v>
      </c>
      <c r="P219" s="98">
        <f>RES_hhdet_fech!P86</f>
        <v>1.5079438158211949</v>
      </c>
      <c r="Q219" s="98">
        <f>RES_hhdet_fech!Q86</f>
        <v>3.4107010674827332</v>
      </c>
      <c r="R219" s="98">
        <f>RES_hhdet_fech!R86</f>
        <v>2.5571296118939153</v>
      </c>
      <c r="S219" s="98">
        <f>RES_hhdet_fech!S86</f>
        <v>3.0731153106924523</v>
      </c>
      <c r="T219" s="98">
        <f>RES_hhdet_fech!T86</f>
        <v>4.0665165995662145</v>
      </c>
      <c r="U219" s="98">
        <f>RES_hhdet_fech!U86</f>
        <v>6.7038390773750667</v>
      </c>
      <c r="V219" s="98">
        <f>RES_hhdet_fech!V86</f>
        <v>4.6003107330668849</v>
      </c>
      <c r="W219" s="98">
        <f>RES_hhdet_fech!W86</f>
        <v>5.80268832602356</v>
      </c>
      <c r="DA219" s="63" t="s">
        <v>2322</v>
      </c>
    </row>
    <row r="220" spans="1:105" ht="12" customHeight="1" x14ac:dyDescent="0.25">
      <c r="A220" s="121" t="s">
        <v>55</v>
      </c>
      <c r="B220" s="122">
        <v>1539.0327649991577</v>
      </c>
      <c r="C220" s="122">
        <v>1511.5248529677106</v>
      </c>
      <c r="D220" s="122">
        <v>1527.8309610518684</v>
      </c>
      <c r="E220" s="122">
        <v>1683.0739315525022</v>
      </c>
      <c r="F220" s="122">
        <v>1727.956004354475</v>
      </c>
      <c r="G220" s="122">
        <v>1606.536452252381</v>
      </c>
      <c r="H220" s="122">
        <v>1636.8538887467396</v>
      </c>
      <c r="I220" s="122">
        <v>1638.2329048905729</v>
      </c>
      <c r="J220" s="122">
        <v>1644.3729137649348</v>
      </c>
      <c r="K220" s="122">
        <v>1618.9155600746312</v>
      </c>
      <c r="L220" s="122">
        <v>1561.9060033981752</v>
      </c>
      <c r="M220" s="122">
        <v>1649.6422270683297</v>
      </c>
      <c r="N220" s="122">
        <v>1583.3826622701367</v>
      </c>
      <c r="O220" s="122">
        <v>1590.7102639370366</v>
      </c>
      <c r="P220" s="122">
        <v>1567.8661214004931</v>
      </c>
      <c r="Q220" s="122">
        <v>1598.9662535503044</v>
      </c>
      <c r="R220" s="122">
        <v>1448.1111829803981</v>
      </c>
      <c r="S220" s="122">
        <v>1246.5547099631649</v>
      </c>
      <c r="T220" s="122">
        <v>1907.6285209808834</v>
      </c>
      <c r="U220" s="122">
        <v>1689.0960984405995</v>
      </c>
      <c r="V220" s="122">
        <v>1571.3712807597999</v>
      </c>
      <c r="W220" s="122">
        <v>1628.951530342486</v>
      </c>
      <c r="DA220" s="130" t="s">
        <v>2323</v>
      </c>
    </row>
    <row r="221" spans="1:105" ht="12" customHeight="1" x14ac:dyDescent="0.25">
      <c r="A221" s="97" t="s">
        <v>132</v>
      </c>
      <c r="B221" s="98">
        <v>1577.7906485272244</v>
      </c>
      <c r="C221" s="98">
        <v>1553.2277377608636</v>
      </c>
      <c r="D221" s="98">
        <v>1618.352112578305</v>
      </c>
      <c r="E221" s="98">
        <v>1699.5409348501266</v>
      </c>
      <c r="F221" s="98">
        <v>1775.500855649017</v>
      </c>
      <c r="G221" s="98">
        <v>1686.4718495833072</v>
      </c>
      <c r="H221" s="98">
        <v>1675.0863702305023</v>
      </c>
      <c r="I221" s="98">
        <v>1694.5693081851773</v>
      </c>
      <c r="J221" s="98">
        <v>1686.2839989838149</v>
      </c>
      <c r="K221" s="98">
        <v>1645.078622253892</v>
      </c>
      <c r="L221" s="98">
        <v>1556.2711562070331</v>
      </c>
      <c r="M221" s="98">
        <v>1671.119413394086</v>
      </c>
      <c r="N221" s="98">
        <v>1593.8294217749467</v>
      </c>
      <c r="O221" s="98">
        <v>1589.5570516822395</v>
      </c>
      <c r="P221" s="98">
        <v>1569.9801666478875</v>
      </c>
      <c r="Q221" s="98">
        <v>1607.6685449920983</v>
      </c>
      <c r="R221" s="98">
        <v>1426.4722532917544</v>
      </c>
      <c r="S221" s="98">
        <v>1188.7241880245499</v>
      </c>
      <c r="T221" s="98">
        <v>1991.5071506925678</v>
      </c>
      <c r="U221" s="98">
        <v>1715.6879765680605</v>
      </c>
      <c r="V221" s="98">
        <v>1573.7877702444594</v>
      </c>
      <c r="W221" s="98">
        <v>1649.4045812617742</v>
      </c>
      <c r="DA221" s="63" t="s">
        <v>2324</v>
      </c>
    </row>
    <row r="222" spans="1:105" ht="12" customHeight="1" x14ac:dyDescent="0.25">
      <c r="A222" s="97" t="s">
        <v>131</v>
      </c>
      <c r="B222" s="98">
        <v>0</v>
      </c>
      <c r="C222" s="98">
        <v>0</v>
      </c>
      <c r="D222" s="98">
        <v>0</v>
      </c>
      <c r="E222" s="98">
        <v>0</v>
      </c>
      <c r="F222" s="98">
        <v>0</v>
      </c>
      <c r="G222" s="98">
        <v>0</v>
      </c>
      <c r="H222" s="98">
        <v>0</v>
      </c>
      <c r="I222" s="98">
        <v>0</v>
      </c>
      <c r="J222" s="98">
        <v>0</v>
      </c>
      <c r="K222" s="98">
        <v>1167.3237500563148</v>
      </c>
      <c r="L222" s="98">
        <v>1160.8200393324069</v>
      </c>
      <c r="M222" s="98">
        <v>1292.7167564300191</v>
      </c>
      <c r="N222" s="98">
        <v>1276.4068410595362</v>
      </c>
      <c r="O222" s="98">
        <v>1302.5746634429872</v>
      </c>
      <c r="P222" s="98">
        <v>1281.2102252171862</v>
      </c>
      <c r="Q222" s="98">
        <v>1319.2623621774735</v>
      </c>
      <c r="R222" s="98">
        <v>1187.79514142673</v>
      </c>
      <c r="S222" s="98">
        <v>1014.0137022181698</v>
      </c>
      <c r="T222" s="98">
        <v>1736.1503508469214</v>
      </c>
      <c r="U222" s="98">
        <v>1498.5876326720961</v>
      </c>
      <c r="V222" s="98">
        <v>1381.9704240874992</v>
      </c>
      <c r="W222" s="98">
        <v>1449.780495766815</v>
      </c>
      <c r="DA222" s="63" t="s">
        <v>2325</v>
      </c>
    </row>
    <row r="223" spans="1:105" ht="12" customHeight="1" x14ac:dyDescent="0.25">
      <c r="A223" s="100" t="s">
        <v>204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677.9415194774856</v>
      </c>
      <c r="L223" s="101">
        <v>698.06474237774682</v>
      </c>
      <c r="M223" s="101">
        <v>752.14848289431325</v>
      </c>
      <c r="N223" s="101">
        <v>719.67322978645154</v>
      </c>
      <c r="O223" s="101">
        <v>744.90136604529346</v>
      </c>
      <c r="P223" s="101">
        <v>716.76418713107387</v>
      </c>
      <c r="Q223" s="101">
        <v>743.49017208236057</v>
      </c>
      <c r="R223" s="101">
        <v>658.13573828706433</v>
      </c>
      <c r="S223" s="101">
        <v>550.13135747540696</v>
      </c>
      <c r="T223" s="101">
        <v>1071.0398847454853</v>
      </c>
      <c r="U223" s="101">
        <v>844.17250035753</v>
      </c>
      <c r="V223" s="101">
        <v>762.8989503012474</v>
      </c>
      <c r="W223" s="101">
        <v>779.76164405146881</v>
      </c>
      <c r="DA223" s="131" t="s">
        <v>2326</v>
      </c>
    </row>
    <row r="224" spans="1:105" ht="12" customHeight="1" x14ac:dyDescent="0.25">
      <c r="A224" s="103" t="s">
        <v>52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489.38223057882954</v>
      </c>
      <c r="L224" s="104">
        <v>462.7552969546598</v>
      </c>
      <c r="M224" s="104">
        <v>540.56827353570577</v>
      </c>
      <c r="N224" s="104">
        <v>556.73361127308476</v>
      </c>
      <c r="O224" s="104">
        <v>557.67329739769366</v>
      </c>
      <c r="P224" s="104">
        <v>564.44603808611248</v>
      </c>
      <c r="Q224" s="104">
        <v>575.77219009511271</v>
      </c>
      <c r="R224" s="104">
        <v>529.65940313966564</v>
      </c>
      <c r="S224" s="104">
        <v>463.88234474276271</v>
      </c>
      <c r="T224" s="104">
        <v>665.11046610143615</v>
      </c>
      <c r="U224" s="104">
        <v>654.41513231456622</v>
      </c>
      <c r="V224" s="104">
        <v>619.07147378625189</v>
      </c>
      <c r="W224" s="104">
        <v>670.01885171534627</v>
      </c>
      <c r="DA224" s="132" t="s">
        <v>2327</v>
      </c>
    </row>
    <row r="225" spans="1:105" ht="12" customHeight="1" x14ac:dyDescent="0.25">
      <c r="A225" s="106" t="s">
        <v>124</v>
      </c>
      <c r="B225" s="101">
        <v>1324.1745610641472</v>
      </c>
      <c r="C225" s="101">
        <v>1385.4781659498274</v>
      </c>
      <c r="D225" s="101">
        <v>1404.2343318523585</v>
      </c>
      <c r="E225" s="101">
        <v>1475.4942678278835</v>
      </c>
      <c r="F225" s="101">
        <v>1520.2503284202714</v>
      </c>
      <c r="G225" s="101">
        <v>1530.4898058171093</v>
      </c>
      <c r="H225" s="101">
        <v>1539.4902723561922</v>
      </c>
      <c r="I225" s="101">
        <v>1596.133294161433</v>
      </c>
      <c r="J225" s="101">
        <v>1644.166436572518</v>
      </c>
      <c r="K225" s="101">
        <v>1700.8866746735248</v>
      </c>
      <c r="L225" s="101">
        <v>1728.0559547531495</v>
      </c>
      <c r="M225" s="101">
        <v>1718.0557367169388</v>
      </c>
      <c r="N225" s="101">
        <v>1796.3926941696634</v>
      </c>
      <c r="O225" s="101">
        <v>1758.1529711454248</v>
      </c>
      <c r="P225" s="101">
        <v>1742.4530709722596</v>
      </c>
      <c r="Q225" s="101">
        <v>1703.7318692452411</v>
      </c>
      <c r="R225" s="101">
        <v>1710.0134936623815</v>
      </c>
      <c r="S225" s="101">
        <v>1688.3621238617714</v>
      </c>
      <c r="T225" s="101">
        <v>1690.6584160410416</v>
      </c>
      <c r="U225" s="101">
        <v>1769.7265355648374</v>
      </c>
      <c r="V225" s="101">
        <v>1728.2739381798438</v>
      </c>
      <c r="W225" s="101">
        <v>1645.7776020037443</v>
      </c>
      <c r="DA225" s="131" t="s">
        <v>2328</v>
      </c>
    </row>
    <row r="226" spans="1:105" ht="12" customHeight="1" x14ac:dyDescent="0.25">
      <c r="A226" s="107" t="s">
        <v>123</v>
      </c>
      <c r="B226" s="104">
        <v>0</v>
      </c>
      <c r="C226" s="104">
        <v>0</v>
      </c>
      <c r="D226" s="104">
        <v>0</v>
      </c>
      <c r="E226" s="104">
        <v>0</v>
      </c>
      <c r="F226" s="104">
        <v>0</v>
      </c>
      <c r="G226" s="104">
        <v>0</v>
      </c>
      <c r="H226" s="104">
        <v>0</v>
      </c>
      <c r="I226" s="104">
        <v>0</v>
      </c>
      <c r="J226" s="104">
        <v>0</v>
      </c>
      <c r="K226" s="104">
        <v>1323.6464032305385</v>
      </c>
      <c r="L226" s="104">
        <v>1367.0500743810737</v>
      </c>
      <c r="M226" s="104">
        <v>1353.456585727685</v>
      </c>
      <c r="N226" s="104">
        <v>1414.2728758534588</v>
      </c>
      <c r="O226" s="104">
        <v>1388.42966622974</v>
      </c>
      <c r="P226" s="104">
        <v>1379.5226304815194</v>
      </c>
      <c r="Q226" s="104">
        <v>1364.9236221251438</v>
      </c>
      <c r="R226" s="104">
        <v>1380.3855204768106</v>
      </c>
      <c r="S226" s="104">
        <v>1394.0107273183562</v>
      </c>
      <c r="T226" s="104">
        <v>1457.8686153940869</v>
      </c>
      <c r="U226" s="104">
        <v>1525.7949181687247</v>
      </c>
      <c r="V226" s="104">
        <v>1505.6338943619578</v>
      </c>
      <c r="W226" s="104">
        <v>1446.5990409446492</v>
      </c>
      <c r="DA226" s="132" t="s">
        <v>2329</v>
      </c>
    </row>
    <row r="227" spans="1:105" ht="12" customHeight="1" x14ac:dyDescent="0.25">
      <c r="A227" s="108" t="s">
        <v>50</v>
      </c>
      <c r="B227" s="98">
        <v>0</v>
      </c>
      <c r="C227" s="98">
        <v>0</v>
      </c>
      <c r="D227" s="98">
        <v>0</v>
      </c>
      <c r="E227" s="98">
        <v>0</v>
      </c>
      <c r="F227" s="98">
        <v>0</v>
      </c>
      <c r="G227" s="98">
        <v>0</v>
      </c>
      <c r="H227" s="98">
        <v>0</v>
      </c>
      <c r="I227" s="98">
        <v>0</v>
      </c>
      <c r="J227" s="98">
        <v>0</v>
      </c>
      <c r="K227" s="98">
        <v>822.04994026310806</v>
      </c>
      <c r="L227" s="98">
        <v>876.88173576886913</v>
      </c>
      <c r="M227" s="98">
        <v>844.30422292972764</v>
      </c>
      <c r="N227" s="98">
        <v>857.76316224868128</v>
      </c>
      <c r="O227" s="98">
        <v>848.27761493239609</v>
      </c>
      <c r="P227" s="98">
        <v>818.90970405544772</v>
      </c>
      <c r="Q227" s="98">
        <v>808.23390327643529</v>
      </c>
      <c r="R227" s="98">
        <v>796.30251274190528</v>
      </c>
      <c r="S227" s="98">
        <v>780.53951330014274</v>
      </c>
      <c r="T227" s="98">
        <v>917.62714409926093</v>
      </c>
      <c r="U227" s="98">
        <v>880.51484906134056</v>
      </c>
      <c r="V227" s="98">
        <v>850.67922156264399</v>
      </c>
      <c r="W227" s="98">
        <v>792.73044323640431</v>
      </c>
      <c r="DA227" s="63" t="s">
        <v>2330</v>
      </c>
    </row>
    <row r="228" spans="1:105" ht="12" customHeight="1" x14ac:dyDescent="0.25">
      <c r="A228" s="108" t="s">
        <v>52</v>
      </c>
      <c r="B228" s="98">
        <v>0</v>
      </c>
      <c r="C228" s="98">
        <v>0</v>
      </c>
      <c r="D228" s="98">
        <v>0</v>
      </c>
      <c r="E228" s="98">
        <v>0</v>
      </c>
      <c r="F228" s="98">
        <v>0</v>
      </c>
      <c r="G228" s="98">
        <v>0</v>
      </c>
      <c r="H228" s="98">
        <v>0</v>
      </c>
      <c r="I228" s="98">
        <v>0</v>
      </c>
      <c r="J228" s="98">
        <v>0</v>
      </c>
      <c r="K228" s="98">
        <v>501.59646296743023</v>
      </c>
      <c r="L228" s="98">
        <v>490.16833861220454</v>
      </c>
      <c r="M228" s="98">
        <v>509.15236279795732</v>
      </c>
      <c r="N228" s="98">
        <v>556.50971360477752</v>
      </c>
      <c r="O228" s="98">
        <v>540.15205129734386</v>
      </c>
      <c r="P228" s="98">
        <v>560.61292642607168</v>
      </c>
      <c r="Q228" s="98">
        <v>556.68971884870837</v>
      </c>
      <c r="R228" s="98">
        <v>584.08300773490544</v>
      </c>
      <c r="S228" s="98">
        <v>613.47121401821346</v>
      </c>
      <c r="T228" s="98">
        <v>540.24147129482594</v>
      </c>
      <c r="U228" s="98">
        <v>645.28006910738418</v>
      </c>
      <c r="V228" s="98">
        <v>654.95467279931381</v>
      </c>
      <c r="W228" s="98">
        <v>653.86859770824503</v>
      </c>
      <c r="DA228" s="63" t="s">
        <v>2331</v>
      </c>
    </row>
    <row r="229" spans="1:105" ht="12" customHeight="1" x14ac:dyDescent="0.25">
      <c r="A229" s="106" t="s">
        <v>122</v>
      </c>
      <c r="B229" s="101">
        <v>1224.5727701892067</v>
      </c>
      <c r="C229" s="101">
        <v>1052.5018844059039</v>
      </c>
      <c r="D229" s="101">
        <v>790.76988296364846</v>
      </c>
      <c r="E229" s="101">
        <v>1662.8440234056231</v>
      </c>
      <c r="F229" s="101">
        <v>1545.7993706813108</v>
      </c>
      <c r="G229" s="101">
        <v>1227.0777338102544</v>
      </c>
      <c r="H229" s="101">
        <v>1463.2229501130607</v>
      </c>
      <c r="I229" s="101">
        <v>1346.2619508306761</v>
      </c>
      <c r="J229" s="101">
        <v>1420.0882649763792</v>
      </c>
      <c r="K229" s="101">
        <v>1499.9371661250107</v>
      </c>
      <c r="L229" s="101">
        <v>1603.8747607178886</v>
      </c>
      <c r="M229" s="101">
        <v>1572.7092923920593</v>
      </c>
      <c r="N229" s="101">
        <v>1547.5988564537847</v>
      </c>
      <c r="O229" s="101">
        <v>1663.2580255367316</v>
      </c>
      <c r="P229" s="101">
        <v>1661.1344931649303</v>
      </c>
      <c r="Q229" s="101">
        <v>1704.9766889628208</v>
      </c>
      <c r="R229" s="101">
        <v>1708.3446768897131</v>
      </c>
      <c r="S229" s="101">
        <v>1666.2293632415035</v>
      </c>
      <c r="T229" s="101">
        <v>1602.4370951608373</v>
      </c>
      <c r="U229" s="101">
        <v>1694.1505037520924</v>
      </c>
      <c r="V229" s="101">
        <v>1734.4233556835536</v>
      </c>
      <c r="W229" s="101">
        <v>1701.8124291280724</v>
      </c>
      <c r="DA229" s="131" t="s">
        <v>2332</v>
      </c>
    </row>
    <row r="230" spans="1:105" ht="12" customHeight="1" x14ac:dyDescent="0.25">
      <c r="A230" s="107" t="s">
        <v>121</v>
      </c>
      <c r="B230" s="104">
        <v>0</v>
      </c>
      <c r="C230" s="104">
        <v>0</v>
      </c>
      <c r="D230" s="104">
        <v>0</v>
      </c>
      <c r="E230" s="104">
        <v>0</v>
      </c>
      <c r="F230" s="104">
        <v>0</v>
      </c>
      <c r="G230" s="104">
        <v>0</v>
      </c>
      <c r="H230" s="104">
        <v>0</v>
      </c>
      <c r="I230" s="104">
        <v>0</v>
      </c>
      <c r="J230" s="104">
        <v>0</v>
      </c>
      <c r="K230" s="104">
        <v>1221.752033361412</v>
      </c>
      <c r="L230" s="104">
        <v>1327.5855763064756</v>
      </c>
      <c r="M230" s="104">
        <v>1300.3475944532152</v>
      </c>
      <c r="N230" s="104">
        <v>1275.6097504028194</v>
      </c>
      <c r="O230" s="104">
        <v>1367.4809302433212</v>
      </c>
      <c r="P230" s="104">
        <v>1349.452112647306</v>
      </c>
      <c r="Q230" s="104">
        <v>1381.7233629257435</v>
      </c>
      <c r="R230" s="104">
        <v>1392.2730409880407</v>
      </c>
      <c r="S230" s="104">
        <v>1393.6078819798388</v>
      </c>
      <c r="T230" s="104">
        <v>1373.9566214830056</v>
      </c>
      <c r="U230" s="104">
        <v>1463.7653046325418</v>
      </c>
      <c r="V230" s="104">
        <v>1504.3640287894775</v>
      </c>
      <c r="W230" s="104">
        <v>1466.5062718468289</v>
      </c>
      <c r="DA230" s="132" t="s">
        <v>2333</v>
      </c>
    </row>
    <row r="231" spans="1:105" ht="12" customHeight="1" x14ac:dyDescent="0.25">
      <c r="A231" s="108" t="s">
        <v>53</v>
      </c>
      <c r="B231" s="98">
        <v>0</v>
      </c>
      <c r="C231" s="98">
        <v>0</v>
      </c>
      <c r="D231" s="98">
        <v>0</v>
      </c>
      <c r="E231" s="98">
        <v>0</v>
      </c>
      <c r="F231" s="98">
        <v>0</v>
      </c>
      <c r="G231" s="98">
        <v>0</v>
      </c>
      <c r="H231" s="98">
        <v>0</v>
      </c>
      <c r="I231" s="98">
        <v>0</v>
      </c>
      <c r="J231" s="98">
        <v>0</v>
      </c>
      <c r="K231" s="98">
        <v>728.8211304563298</v>
      </c>
      <c r="L231" s="98">
        <v>820.45446909786506</v>
      </c>
      <c r="M231" s="98">
        <v>779.59889326428333</v>
      </c>
      <c r="N231" s="98">
        <v>742.44028716116293</v>
      </c>
      <c r="O231" s="98">
        <v>808.95775668732438</v>
      </c>
      <c r="P231" s="98">
        <v>780.43617395339015</v>
      </c>
      <c r="Q231" s="98">
        <v>802.86760393056625</v>
      </c>
      <c r="R231" s="98">
        <v>797.19296563261082</v>
      </c>
      <c r="S231" s="98">
        <v>780.47155308789286</v>
      </c>
      <c r="T231" s="98">
        <v>857.49732846843779</v>
      </c>
      <c r="U231" s="98">
        <v>846.8162546931419</v>
      </c>
      <c r="V231" s="98">
        <v>856.12696443953041</v>
      </c>
      <c r="W231" s="98">
        <v>801.03544628096722</v>
      </c>
      <c r="DA231" s="63" t="s">
        <v>2334</v>
      </c>
    </row>
    <row r="232" spans="1:105" ht="12" customHeight="1" x14ac:dyDescent="0.25">
      <c r="A232" s="108" t="s">
        <v>52</v>
      </c>
      <c r="B232" s="98">
        <v>0</v>
      </c>
      <c r="C232" s="98">
        <v>0</v>
      </c>
      <c r="D232" s="98">
        <v>0</v>
      </c>
      <c r="E232" s="98">
        <v>0</v>
      </c>
      <c r="F232" s="98">
        <v>0</v>
      </c>
      <c r="G232" s="98">
        <v>0</v>
      </c>
      <c r="H232" s="98">
        <v>0</v>
      </c>
      <c r="I232" s="98">
        <v>0</v>
      </c>
      <c r="J232" s="98">
        <v>0</v>
      </c>
      <c r="K232" s="98">
        <v>492.93090290508212</v>
      </c>
      <c r="L232" s="98">
        <v>507.13110720861067</v>
      </c>
      <c r="M232" s="98">
        <v>520.74870118893159</v>
      </c>
      <c r="N232" s="98">
        <v>533.16946324165622</v>
      </c>
      <c r="O232" s="98">
        <v>558.52317355599666</v>
      </c>
      <c r="P232" s="98">
        <v>569.01593869391604</v>
      </c>
      <c r="Q232" s="98">
        <v>578.85575899517721</v>
      </c>
      <c r="R232" s="98">
        <v>595.08007535542981</v>
      </c>
      <c r="S232" s="98">
        <v>613.13632889194594</v>
      </c>
      <c r="T232" s="98">
        <v>516.45929301456806</v>
      </c>
      <c r="U232" s="98">
        <v>616.94904993939997</v>
      </c>
      <c r="V232" s="98">
        <v>648.23706434994676</v>
      </c>
      <c r="W232" s="98">
        <v>665.47082556586145</v>
      </c>
      <c r="DA232" s="63" t="s">
        <v>2335</v>
      </c>
    </row>
    <row r="233" spans="1:105" ht="12" customHeight="1" x14ac:dyDescent="0.25">
      <c r="A233" s="121" t="s">
        <v>54</v>
      </c>
      <c r="B233" s="122">
        <v>614.02116241793999</v>
      </c>
      <c r="C233" s="122">
        <v>606.42812454144337</v>
      </c>
      <c r="D233" s="122">
        <v>646.55891402866484</v>
      </c>
      <c r="E233" s="122">
        <v>922.43485783587948</v>
      </c>
      <c r="F233" s="122">
        <v>915.22840575219197</v>
      </c>
      <c r="G233" s="122">
        <v>843.40770957796667</v>
      </c>
      <c r="H233" s="122">
        <v>882.18340380670566</v>
      </c>
      <c r="I233" s="122">
        <v>896.43285510936323</v>
      </c>
      <c r="J233" s="122">
        <v>927.44861899613045</v>
      </c>
      <c r="K233" s="122">
        <v>941.22149538909684</v>
      </c>
      <c r="L233" s="122">
        <v>957.34431025014476</v>
      </c>
      <c r="M233" s="122">
        <v>939.99501328076065</v>
      </c>
      <c r="N233" s="122">
        <v>919.1901112291464</v>
      </c>
      <c r="O233" s="122">
        <v>903.11082833647129</v>
      </c>
      <c r="P233" s="122">
        <v>879.80100412762795</v>
      </c>
      <c r="Q233" s="122">
        <v>885.06371333996424</v>
      </c>
      <c r="R233" s="122">
        <v>858.58890604132148</v>
      </c>
      <c r="S233" s="122">
        <v>821.49346598057821</v>
      </c>
      <c r="T233" s="122">
        <v>1001.5893057407733</v>
      </c>
      <c r="U233" s="122">
        <v>965.98636382959694</v>
      </c>
      <c r="V233" s="122">
        <v>910.02211590490754</v>
      </c>
      <c r="W233" s="122">
        <v>910.77908598811916</v>
      </c>
      <c r="DA233" s="130" t="s">
        <v>2336</v>
      </c>
    </row>
    <row r="234" spans="1:105" ht="12" customHeight="1" x14ac:dyDescent="0.25">
      <c r="A234" s="97" t="s">
        <v>207</v>
      </c>
      <c r="B234" s="98">
        <v>637.22570423777631</v>
      </c>
      <c r="C234" s="98">
        <v>619.38696664576287</v>
      </c>
      <c r="D234" s="98">
        <v>702.66551799793899</v>
      </c>
      <c r="E234" s="98">
        <v>944.48163326529527</v>
      </c>
      <c r="F234" s="98">
        <v>975.07858493511776</v>
      </c>
      <c r="G234" s="98">
        <v>918.43283534762895</v>
      </c>
      <c r="H234" s="98">
        <v>933.35035068067828</v>
      </c>
      <c r="I234" s="98">
        <v>969.66651765064955</v>
      </c>
      <c r="J234" s="98">
        <v>1000.8424964767228</v>
      </c>
      <c r="K234" s="98">
        <v>1006.166661202861</v>
      </c>
      <c r="L234" s="98">
        <v>984.91277354485715</v>
      </c>
      <c r="M234" s="98">
        <v>1052.6802432614375</v>
      </c>
      <c r="N234" s="98">
        <v>998.41023511279184</v>
      </c>
      <c r="O234" s="98">
        <v>981.26663654124525</v>
      </c>
      <c r="P234" s="98">
        <v>959.11795605374357</v>
      </c>
      <c r="Q234" s="98">
        <v>980.1893539608443</v>
      </c>
      <c r="R234" s="98">
        <v>870.57520108947972</v>
      </c>
      <c r="S234" s="98">
        <v>736.39426127952561</v>
      </c>
      <c r="T234" s="98">
        <v>1243.6471257444757</v>
      </c>
      <c r="U234" s="98">
        <v>1071.8870716807141</v>
      </c>
      <c r="V234" s="98">
        <v>971.00347943220811</v>
      </c>
      <c r="W234" s="98">
        <v>1012.3737211400879</v>
      </c>
      <c r="DA234" s="63" t="s">
        <v>2337</v>
      </c>
    </row>
    <row r="235" spans="1:105" ht="12" customHeight="1" x14ac:dyDescent="0.25">
      <c r="A235" s="97" t="s">
        <v>50</v>
      </c>
      <c r="B235" s="98">
        <v>616.39597530144829</v>
      </c>
      <c r="C235" s="98">
        <v>630.45400088504846</v>
      </c>
      <c r="D235" s="98">
        <v>683.0869627206871</v>
      </c>
      <c r="E235" s="98">
        <v>907.28962778058303</v>
      </c>
      <c r="F235" s="98">
        <v>909.88632063998341</v>
      </c>
      <c r="G235" s="98">
        <v>888.46098596452975</v>
      </c>
      <c r="H235" s="98">
        <v>901.27061968192936</v>
      </c>
      <c r="I235" s="98">
        <v>939.32182945852526</v>
      </c>
      <c r="J235" s="98">
        <v>968.84149933531012</v>
      </c>
      <c r="K235" s="98">
        <v>1000.0226981942645</v>
      </c>
      <c r="L235" s="98">
        <v>1013.7694157254409</v>
      </c>
      <c r="M235" s="98">
        <v>970.84424701837781</v>
      </c>
      <c r="N235" s="98">
        <v>973.93310873746054</v>
      </c>
      <c r="O235" s="98">
        <v>934.91270761831834</v>
      </c>
      <c r="P235" s="98">
        <v>925.92990000336704</v>
      </c>
      <c r="Q235" s="98">
        <v>921.066588512664</v>
      </c>
      <c r="R235" s="98">
        <v>933.98849607191676</v>
      </c>
      <c r="S235" s="98">
        <v>942.51768454628461</v>
      </c>
      <c r="T235" s="98">
        <v>969.54845249713617</v>
      </c>
      <c r="U235" s="98">
        <v>1014.1163340883356</v>
      </c>
      <c r="V235" s="98">
        <v>963.48013522636154</v>
      </c>
      <c r="W235" s="98">
        <v>931.73008525746536</v>
      </c>
      <c r="DA235" s="63" t="s">
        <v>2338</v>
      </c>
    </row>
    <row r="236" spans="1:105" ht="12" customHeight="1" x14ac:dyDescent="0.25">
      <c r="A236" s="109" t="s">
        <v>120</v>
      </c>
      <c r="B236" s="33">
        <v>500.28133675590863</v>
      </c>
      <c r="C236" s="33">
        <v>432.93325754560874</v>
      </c>
      <c r="D236" s="33">
        <v>340.1950238210668</v>
      </c>
      <c r="E236" s="33">
        <v>915.87832424030773</v>
      </c>
      <c r="F236" s="33">
        <v>828.01788130513171</v>
      </c>
      <c r="G236" s="33">
        <v>640.09236402292618</v>
      </c>
      <c r="H236" s="33">
        <v>767.43384193083318</v>
      </c>
      <c r="I236" s="33">
        <v>697.58320480554778</v>
      </c>
      <c r="J236" s="33">
        <v>741.62684932364971</v>
      </c>
      <c r="K236" s="33">
        <v>747.51058370282885</v>
      </c>
      <c r="L236" s="33">
        <v>833.84951989370234</v>
      </c>
      <c r="M236" s="33">
        <v>764.60860649855795</v>
      </c>
      <c r="N236" s="33">
        <v>746.52566666879966</v>
      </c>
      <c r="O236" s="33">
        <v>764.03884402103233</v>
      </c>
      <c r="P236" s="33">
        <v>711.95669749491492</v>
      </c>
      <c r="Q236" s="33">
        <v>708.33060800058956</v>
      </c>
      <c r="R236" s="33">
        <v>720.9268351399395</v>
      </c>
      <c r="S236" s="33">
        <v>727.01316628678399</v>
      </c>
      <c r="T236" s="33">
        <v>716.64904807791652</v>
      </c>
      <c r="U236" s="33">
        <v>715.25640476643571</v>
      </c>
      <c r="V236" s="33">
        <v>715.34646796293862</v>
      </c>
      <c r="W236" s="33">
        <v>706.75759202402014</v>
      </c>
      <c r="DA236" s="60" t="s">
        <v>2339</v>
      </c>
    </row>
    <row r="238" spans="1:105" ht="12" customHeight="1" x14ac:dyDescent="0.25">
      <c r="A238" s="116" t="str">
        <f>RES_hh_SLD!$A$215</f>
        <v>Thermal energy service per household (kWh useful / household)</v>
      </c>
      <c r="B238" s="117">
        <f t="shared" ref="B238:Q238" si="115">B239+B242+B244+B257</f>
        <v>8104.9586424101717</v>
      </c>
      <c r="C238" s="117">
        <f t="shared" si="115"/>
        <v>8901.6021224324086</v>
      </c>
      <c r="D238" s="117">
        <f t="shared" si="115"/>
        <v>8840.7609194079469</v>
      </c>
      <c r="E238" s="117">
        <f t="shared" si="115"/>
        <v>8972.88673820228</v>
      </c>
      <c r="F238" s="117">
        <f t="shared" si="115"/>
        <v>9098.1300641067792</v>
      </c>
      <c r="G238" s="117">
        <f t="shared" si="115"/>
        <v>9036.130352288521</v>
      </c>
      <c r="H238" s="117">
        <f t="shared" si="115"/>
        <v>9582.108481845873</v>
      </c>
      <c r="I238" s="117">
        <f t="shared" si="115"/>
        <v>9441.4037790733946</v>
      </c>
      <c r="J238" s="117">
        <f t="shared" si="115"/>
        <v>9646.020497615722</v>
      </c>
      <c r="K238" s="117">
        <f t="shared" si="115"/>
        <v>9749.1938793620702</v>
      </c>
      <c r="L238" s="117">
        <f t="shared" si="115"/>
        <v>10712.370449181013</v>
      </c>
      <c r="M238" s="117">
        <f t="shared" si="115"/>
        <v>10658.60712563101</v>
      </c>
      <c r="N238" s="117">
        <f t="shared" si="115"/>
        <v>10845.647575434989</v>
      </c>
      <c r="O238" s="117">
        <f t="shared" si="115"/>
        <v>10902.37274494795</v>
      </c>
      <c r="P238" s="117">
        <f t="shared" si="115"/>
        <v>9901.3361259170906</v>
      </c>
      <c r="Q238" s="117">
        <f t="shared" si="115"/>
        <v>10171.158039657243</v>
      </c>
      <c r="R238" s="117">
        <f t="shared" ref="R238:V238" si="116">R239+R242+R244+R257</f>
        <v>9786.6054769246439</v>
      </c>
      <c r="S238" s="117">
        <f t="shared" si="116"/>
        <v>8539.2863454509061</v>
      </c>
      <c r="T238" s="117">
        <f t="shared" si="116"/>
        <v>14443.091217413255</v>
      </c>
      <c r="U238" s="117">
        <f t="shared" si="116"/>
        <v>12834.146031197783</v>
      </c>
      <c r="V238" s="117">
        <f t="shared" si="116"/>
        <v>11923.413346932275</v>
      </c>
      <c r="W238" s="117">
        <f t="shared" ref="W238" si="117">W239+W242+W244+W257</f>
        <v>12474.369597597444</v>
      </c>
      <c r="DA238" s="129" t="s">
        <v>2485</v>
      </c>
    </row>
    <row r="239" spans="1:105" ht="12" customHeight="1" x14ac:dyDescent="0.25">
      <c r="A239" s="121" t="s">
        <v>57</v>
      </c>
      <c r="B239" s="122">
        <f t="shared" ref="B239:Q239" si="118">SUM(B240:B241)</f>
        <v>7009.1609515868768</v>
      </c>
      <c r="C239" s="122">
        <f t="shared" si="118"/>
        <v>7810.7953914596646</v>
      </c>
      <c r="D239" s="122">
        <f t="shared" si="118"/>
        <v>7704.2677682816029</v>
      </c>
      <c r="E239" s="122">
        <f t="shared" si="118"/>
        <v>7543.9543739538585</v>
      </c>
      <c r="F239" s="122">
        <f t="shared" si="118"/>
        <v>7632.2950321140243</v>
      </c>
      <c r="G239" s="122">
        <f t="shared" si="118"/>
        <v>7668.2704186872134</v>
      </c>
      <c r="H239" s="122">
        <f t="shared" si="118"/>
        <v>8144.2629080935567</v>
      </c>
      <c r="I239" s="122">
        <f t="shared" si="118"/>
        <v>7974.1620474284346</v>
      </c>
      <c r="J239" s="122">
        <f t="shared" si="118"/>
        <v>8124.0627132887166</v>
      </c>
      <c r="K239" s="122">
        <f t="shared" si="118"/>
        <v>8194.9529118585451</v>
      </c>
      <c r="L239" s="122">
        <f t="shared" si="118"/>
        <v>9137.0477497772281</v>
      </c>
      <c r="M239" s="122">
        <f t="shared" si="118"/>
        <v>8998.2859527383334</v>
      </c>
      <c r="N239" s="122">
        <f t="shared" si="118"/>
        <v>9200.1331220392258</v>
      </c>
      <c r="O239" s="122">
        <f t="shared" si="118"/>
        <v>9226.6726374377522</v>
      </c>
      <c r="P239" s="122">
        <f t="shared" si="118"/>
        <v>8245.1175647811215</v>
      </c>
      <c r="Q239" s="122">
        <f t="shared" si="118"/>
        <v>8468.9728402228629</v>
      </c>
      <c r="R239" s="122">
        <f t="shared" ref="R239:V239" si="119">SUM(R240:R241)</f>
        <v>8184.593897361472</v>
      </c>
      <c r="S239" s="122">
        <f t="shared" si="119"/>
        <v>7075.5256310588939</v>
      </c>
      <c r="T239" s="122">
        <f t="shared" si="119"/>
        <v>12334.71970087205</v>
      </c>
      <c r="U239" s="122">
        <f t="shared" si="119"/>
        <v>10880.323582230378</v>
      </c>
      <c r="V239" s="122">
        <f t="shared" si="119"/>
        <v>10086.196567291689</v>
      </c>
      <c r="W239" s="122">
        <f t="shared" ref="W239" si="120">SUM(W240:W241)</f>
        <v>10576.730232149906</v>
      </c>
      <c r="DA239" s="130" t="s">
        <v>2486</v>
      </c>
    </row>
    <row r="240" spans="1:105" ht="12" customHeight="1" x14ac:dyDescent="0.25">
      <c r="A240" s="97" t="s">
        <v>204</v>
      </c>
      <c r="B240" s="98">
        <v>6952.9644773681757</v>
      </c>
      <c r="C240" s="98">
        <v>7748.0945574175248</v>
      </c>
      <c r="D240" s="98">
        <v>7643.0636178753302</v>
      </c>
      <c r="E240" s="98">
        <v>7484.0732484526307</v>
      </c>
      <c r="F240" s="98">
        <v>7572.7400183759446</v>
      </c>
      <c r="G240" s="98">
        <v>7609.3467667974001</v>
      </c>
      <c r="H240" s="98">
        <v>8081.9429624548702</v>
      </c>
      <c r="I240" s="98">
        <v>7914.741848169665</v>
      </c>
      <c r="J240" s="98">
        <v>8064.1409788981446</v>
      </c>
      <c r="K240" s="98">
        <v>8135.3532576562166</v>
      </c>
      <c r="L240" s="98">
        <v>9070.4496887688947</v>
      </c>
      <c r="M240" s="98">
        <v>8934.3389331475046</v>
      </c>
      <c r="N240" s="98">
        <v>9135.3752614735167</v>
      </c>
      <c r="O240" s="98">
        <v>9162.8744108808678</v>
      </c>
      <c r="P240" s="98">
        <v>8190.0335531256442</v>
      </c>
      <c r="Q240" s="98">
        <v>8413.4293658126026</v>
      </c>
      <c r="R240" s="98">
        <v>8131.2327180472921</v>
      </c>
      <c r="S240" s="98">
        <v>7029.8376277303469</v>
      </c>
      <c r="T240" s="98">
        <v>12253.919688661097</v>
      </c>
      <c r="U240" s="98">
        <v>10810.567992181108</v>
      </c>
      <c r="V240" s="98">
        <v>10021.649433289835</v>
      </c>
      <c r="W240" s="98">
        <v>10510.649531932379</v>
      </c>
      <c r="DA240" s="63" t="s">
        <v>2487</v>
      </c>
    </row>
    <row r="241" spans="1:105" ht="12" customHeight="1" x14ac:dyDescent="0.25">
      <c r="A241" s="97" t="s">
        <v>53</v>
      </c>
      <c r="B241" s="98">
        <v>56.196474218701226</v>
      </c>
      <c r="C241" s="98">
        <v>62.700834042139618</v>
      </c>
      <c r="D241" s="98">
        <v>61.20415040627239</v>
      </c>
      <c r="E241" s="98">
        <v>59.881125501227807</v>
      </c>
      <c r="F241" s="98">
        <v>59.555013738079218</v>
      </c>
      <c r="G241" s="98">
        <v>58.923651889813179</v>
      </c>
      <c r="H241" s="98">
        <v>62.319945638686399</v>
      </c>
      <c r="I241" s="98">
        <v>59.420199258769806</v>
      </c>
      <c r="J241" s="98">
        <v>59.921734390571778</v>
      </c>
      <c r="K241" s="98">
        <v>59.599654202328182</v>
      </c>
      <c r="L241" s="98">
        <v>66.598061008333261</v>
      </c>
      <c r="M241" s="98">
        <v>63.947019590828944</v>
      </c>
      <c r="N241" s="98">
        <v>64.757860565708626</v>
      </c>
      <c r="O241" s="98">
        <v>63.798226556883527</v>
      </c>
      <c r="P241" s="98">
        <v>55.084011655477191</v>
      </c>
      <c r="Q241" s="98">
        <v>55.543474410260934</v>
      </c>
      <c r="R241" s="98">
        <v>53.361179314179488</v>
      </c>
      <c r="S241" s="98">
        <v>45.688003328547133</v>
      </c>
      <c r="T241" s="98">
        <v>80.800012210953739</v>
      </c>
      <c r="U241" s="98">
        <v>69.755590049270225</v>
      </c>
      <c r="V241" s="98">
        <v>64.547134001854758</v>
      </c>
      <c r="W241" s="98">
        <v>66.080700217527237</v>
      </c>
      <c r="DA241" s="63" t="s">
        <v>2488</v>
      </c>
    </row>
    <row r="242" spans="1:105" ht="12" customHeight="1" x14ac:dyDescent="0.25">
      <c r="A242" s="121" t="s">
        <v>92</v>
      </c>
      <c r="B242" s="122">
        <f t="shared" ref="B242:W242" si="121">B243</f>
        <v>0.12459874861372801</v>
      </c>
      <c r="C242" s="122">
        <f t="shared" si="121"/>
        <v>0.13696468277121365</v>
      </c>
      <c r="D242" s="122">
        <f t="shared" si="121"/>
        <v>0.16367225785808845</v>
      </c>
      <c r="E242" s="122">
        <f t="shared" si="121"/>
        <v>0.19855810187419526</v>
      </c>
      <c r="F242" s="122">
        <f t="shared" si="121"/>
        <v>0.27942200024218083</v>
      </c>
      <c r="G242" s="122">
        <f t="shared" si="121"/>
        <v>0.34483896345951803</v>
      </c>
      <c r="H242" s="122">
        <f t="shared" si="121"/>
        <v>0.53659501423751588</v>
      </c>
      <c r="I242" s="122">
        <f t="shared" si="121"/>
        <v>0.71107605338186863</v>
      </c>
      <c r="J242" s="122">
        <f t="shared" si="121"/>
        <v>0.96116462817825066</v>
      </c>
      <c r="K242" s="122">
        <f t="shared" si="121"/>
        <v>1.3101652160991866</v>
      </c>
      <c r="L242" s="122">
        <f t="shared" si="121"/>
        <v>2.5653367393993349</v>
      </c>
      <c r="M242" s="122">
        <f t="shared" si="121"/>
        <v>1.8926936765590021</v>
      </c>
      <c r="N242" s="122">
        <f t="shared" si="121"/>
        <v>2.9521146916825596</v>
      </c>
      <c r="O242" s="122">
        <f t="shared" si="121"/>
        <v>3.7407700228869687</v>
      </c>
      <c r="P242" s="122">
        <f t="shared" si="121"/>
        <v>4.8576308242813715</v>
      </c>
      <c r="Q242" s="122">
        <f t="shared" si="121"/>
        <v>11.472285950583876</v>
      </c>
      <c r="R242" s="122">
        <f t="shared" si="121"/>
        <v>8.973602737215014</v>
      </c>
      <c r="S242" s="122">
        <f t="shared" si="121"/>
        <v>11.077621137964819</v>
      </c>
      <c r="T242" s="122">
        <f t="shared" si="121"/>
        <v>15.021472223002508</v>
      </c>
      <c r="U242" s="122">
        <f t="shared" si="121"/>
        <v>25.154251390448131</v>
      </c>
      <c r="V242" s="122">
        <f t="shared" si="121"/>
        <v>17.470421072511705</v>
      </c>
      <c r="W242" s="122">
        <f t="shared" si="121"/>
        <v>22.195590433009084</v>
      </c>
      <c r="DA242" s="130" t="s">
        <v>2489</v>
      </c>
    </row>
    <row r="243" spans="1:105" ht="12" customHeight="1" x14ac:dyDescent="0.25">
      <c r="A243" s="97" t="s">
        <v>53</v>
      </c>
      <c r="B243" s="98">
        <f>RES_hhdet_tesh!B86</f>
        <v>0.12459874861372801</v>
      </c>
      <c r="C243" s="98">
        <f>RES_hhdet_tesh!C86</f>
        <v>0.13696468277121365</v>
      </c>
      <c r="D243" s="98">
        <f>RES_hhdet_tesh!D86</f>
        <v>0.16367225785808845</v>
      </c>
      <c r="E243" s="98">
        <f>RES_hhdet_tesh!E86</f>
        <v>0.19855810187419526</v>
      </c>
      <c r="F243" s="98">
        <f>RES_hhdet_tesh!F86</f>
        <v>0.27942200024218083</v>
      </c>
      <c r="G243" s="98">
        <f>RES_hhdet_tesh!G86</f>
        <v>0.34483896345951803</v>
      </c>
      <c r="H243" s="98">
        <f>RES_hhdet_tesh!H86</f>
        <v>0.53659501423751588</v>
      </c>
      <c r="I243" s="98">
        <f>RES_hhdet_tesh!I86</f>
        <v>0.71107605338186863</v>
      </c>
      <c r="J243" s="98">
        <f>RES_hhdet_tesh!J86</f>
        <v>0.96116462817825066</v>
      </c>
      <c r="K243" s="98">
        <f>RES_hhdet_tesh!K86</f>
        <v>1.3101652160991866</v>
      </c>
      <c r="L243" s="98">
        <f>RES_hhdet_tesh!L86</f>
        <v>2.5653367393993349</v>
      </c>
      <c r="M243" s="98">
        <f>RES_hhdet_tesh!M86</f>
        <v>1.8926936765590021</v>
      </c>
      <c r="N243" s="98">
        <f>RES_hhdet_tesh!N86</f>
        <v>2.9521146916825596</v>
      </c>
      <c r="O243" s="98">
        <f>RES_hhdet_tesh!O86</f>
        <v>3.7407700228869687</v>
      </c>
      <c r="P243" s="98">
        <f>RES_hhdet_tesh!P86</f>
        <v>4.8576308242813715</v>
      </c>
      <c r="Q243" s="98">
        <f>RES_hhdet_tesh!Q86</f>
        <v>11.472285950583876</v>
      </c>
      <c r="R243" s="98">
        <f>RES_hhdet_tesh!R86</f>
        <v>8.973602737215014</v>
      </c>
      <c r="S243" s="98">
        <f>RES_hhdet_tesh!S86</f>
        <v>11.077621137964819</v>
      </c>
      <c r="T243" s="98">
        <f>RES_hhdet_tesh!T86</f>
        <v>15.021472223002508</v>
      </c>
      <c r="U243" s="98">
        <f>RES_hhdet_tesh!U86</f>
        <v>25.154251390448131</v>
      </c>
      <c r="V243" s="98">
        <f>RES_hhdet_tesh!V86</f>
        <v>17.470421072511705</v>
      </c>
      <c r="W243" s="98">
        <f>RES_hhdet_tesh!W86</f>
        <v>22.195590433009084</v>
      </c>
      <c r="DA243" s="63" t="s">
        <v>2490</v>
      </c>
    </row>
    <row r="244" spans="1:105" ht="12" customHeight="1" x14ac:dyDescent="0.25">
      <c r="A244" s="121" t="s">
        <v>55</v>
      </c>
      <c r="B244" s="122">
        <v>733.21876108214769</v>
      </c>
      <c r="C244" s="122">
        <v>732.35624667720765</v>
      </c>
      <c r="D244" s="122">
        <v>753.87694747240505</v>
      </c>
      <c r="E244" s="122">
        <v>863.19474715440049</v>
      </c>
      <c r="F244" s="122">
        <v>902.04790598598845</v>
      </c>
      <c r="G244" s="122">
        <v>850.89365260330442</v>
      </c>
      <c r="H244" s="122">
        <v>891.42716422104877</v>
      </c>
      <c r="I244" s="122">
        <v>914.83353401212969</v>
      </c>
      <c r="J244" s="122">
        <v>947.77941088581122</v>
      </c>
      <c r="K244" s="122">
        <v>969.06402700152</v>
      </c>
      <c r="L244" s="122">
        <v>971.63307755580217</v>
      </c>
      <c r="M244" s="122">
        <v>1068.7003969500904</v>
      </c>
      <c r="N244" s="122">
        <v>1065.1528294714883</v>
      </c>
      <c r="O244" s="122">
        <v>1103.0138500808171</v>
      </c>
      <c r="P244" s="122">
        <v>1099.1505485383207</v>
      </c>
      <c r="Q244" s="122">
        <v>1135.7351081549455</v>
      </c>
      <c r="R244" s="122">
        <v>1051.5085009608342</v>
      </c>
      <c r="S244" s="122">
        <v>930.56707945199287</v>
      </c>
      <c r="T244" s="122">
        <v>1465.656605302514</v>
      </c>
      <c r="U244" s="122">
        <v>1319.8789971882486</v>
      </c>
      <c r="V244" s="122">
        <v>1242.0154595899289</v>
      </c>
      <c r="W244" s="122">
        <v>1298.250812433874</v>
      </c>
      <c r="DA244" s="130" t="s">
        <v>2491</v>
      </c>
    </row>
    <row r="245" spans="1:105" ht="12" customHeight="1" x14ac:dyDescent="0.25">
      <c r="A245" s="97" t="s">
        <v>132</v>
      </c>
      <c r="B245" s="98">
        <v>731.72284433101436</v>
      </c>
      <c r="C245" s="98">
        <v>735.28010762840063</v>
      </c>
      <c r="D245" s="98">
        <v>780.22102519516773</v>
      </c>
      <c r="E245" s="98">
        <v>832.14689732912927</v>
      </c>
      <c r="F245" s="98">
        <v>887.3340822047345</v>
      </c>
      <c r="G245" s="98">
        <v>862.62509159287549</v>
      </c>
      <c r="H245" s="98">
        <v>881.67751784886013</v>
      </c>
      <c r="I245" s="98">
        <v>922.85281148133697</v>
      </c>
      <c r="J245" s="98">
        <v>952.77293079270476</v>
      </c>
      <c r="K245" s="98">
        <v>967.28980612975465</v>
      </c>
      <c r="L245" s="98">
        <v>955.47868741131583</v>
      </c>
      <c r="M245" s="98">
        <v>1076.6334592713713</v>
      </c>
      <c r="N245" s="98">
        <v>1072.5179631703893</v>
      </c>
      <c r="O245" s="98">
        <v>1103.6184419170108</v>
      </c>
      <c r="P245" s="98">
        <v>1098.104815869619</v>
      </c>
      <c r="Q245" s="98">
        <v>1135.5912690021898</v>
      </c>
      <c r="R245" s="98">
        <v>1028.2340800587888</v>
      </c>
      <c r="S245" s="98">
        <v>881.08759083715438</v>
      </c>
      <c r="T245" s="98">
        <v>1521.927800760938</v>
      </c>
      <c r="U245" s="98">
        <v>1330.6376534118519</v>
      </c>
      <c r="V245" s="98">
        <v>1232.6390191724072</v>
      </c>
      <c r="W245" s="98">
        <v>1301.8005973948564</v>
      </c>
      <c r="DA245" s="63" t="s">
        <v>2492</v>
      </c>
    </row>
    <row r="246" spans="1:105" ht="12" customHeight="1" x14ac:dyDescent="0.25">
      <c r="A246" s="97" t="s">
        <v>131</v>
      </c>
      <c r="B246" s="98">
        <v>0</v>
      </c>
      <c r="C246" s="98">
        <v>0</v>
      </c>
      <c r="D246" s="98">
        <v>0</v>
      </c>
      <c r="E246" s="98">
        <v>0</v>
      </c>
      <c r="F246" s="98">
        <v>0</v>
      </c>
      <c r="G246" s="98">
        <v>0</v>
      </c>
      <c r="H246" s="98">
        <v>0</v>
      </c>
      <c r="I246" s="98">
        <v>0</v>
      </c>
      <c r="J246" s="98">
        <v>0</v>
      </c>
      <c r="K246" s="98">
        <v>965.6863519335451</v>
      </c>
      <c r="L246" s="98">
        <v>954.16106903342325</v>
      </c>
      <c r="M246" s="98">
        <v>1075.450500657746</v>
      </c>
      <c r="N246" s="98">
        <v>1071.698053265718</v>
      </c>
      <c r="O246" s="98">
        <v>1102.2850684655441</v>
      </c>
      <c r="P246" s="98">
        <v>1095.0173428015821</v>
      </c>
      <c r="Q246" s="98">
        <v>1131.711436193767</v>
      </c>
      <c r="R246" s="98">
        <v>1025.4323494226553</v>
      </c>
      <c r="S246" s="98">
        <v>879.86518541568387</v>
      </c>
      <c r="T246" s="98">
        <v>1516.7881420193958</v>
      </c>
      <c r="U246" s="98">
        <v>1327.7244943605112</v>
      </c>
      <c r="V246" s="98">
        <v>1230.4011168798156</v>
      </c>
      <c r="W246" s="98">
        <v>1299.2760856263533</v>
      </c>
      <c r="DA246" s="63" t="s">
        <v>2493</v>
      </c>
    </row>
    <row r="247" spans="1:105" ht="12" customHeight="1" x14ac:dyDescent="0.25">
      <c r="A247" s="100" t="s">
        <v>204</v>
      </c>
      <c r="B247" s="101">
        <v>0</v>
      </c>
      <c r="C247" s="101">
        <v>0</v>
      </c>
      <c r="D247" s="101">
        <v>0</v>
      </c>
      <c r="E247" s="101">
        <v>0</v>
      </c>
      <c r="F247" s="101">
        <v>0</v>
      </c>
      <c r="G247" s="101">
        <v>0</v>
      </c>
      <c r="H247" s="101">
        <v>0</v>
      </c>
      <c r="I247" s="101">
        <v>0</v>
      </c>
      <c r="J247" s="101">
        <v>0</v>
      </c>
      <c r="K247" s="101">
        <v>476.30412135471568</v>
      </c>
      <c r="L247" s="101">
        <v>491.40577207876356</v>
      </c>
      <c r="M247" s="101">
        <v>534.88222712204038</v>
      </c>
      <c r="N247" s="101">
        <v>514.96444199263351</v>
      </c>
      <c r="O247" s="101">
        <v>544.61177106785055</v>
      </c>
      <c r="P247" s="101">
        <v>530.57130471546964</v>
      </c>
      <c r="Q247" s="101">
        <v>555.93924609865439</v>
      </c>
      <c r="R247" s="101">
        <v>495.77294628298978</v>
      </c>
      <c r="S247" s="101">
        <v>415.98284067292116</v>
      </c>
      <c r="T247" s="101">
        <v>851.67767591795985</v>
      </c>
      <c r="U247" s="101">
        <v>673.30936204594514</v>
      </c>
      <c r="V247" s="101">
        <v>611.32964309356362</v>
      </c>
      <c r="W247" s="101">
        <v>629.25723391100712</v>
      </c>
      <c r="DA247" s="131" t="s">
        <v>2494</v>
      </c>
    </row>
    <row r="248" spans="1:105" ht="12" customHeight="1" x14ac:dyDescent="0.25">
      <c r="A248" s="103" t="s">
        <v>52</v>
      </c>
      <c r="B248" s="104">
        <v>0</v>
      </c>
      <c r="C248" s="104">
        <v>0</v>
      </c>
      <c r="D248" s="104">
        <v>0</v>
      </c>
      <c r="E248" s="104">
        <v>0</v>
      </c>
      <c r="F248" s="104">
        <v>0</v>
      </c>
      <c r="G248" s="104">
        <v>0</v>
      </c>
      <c r="H248" s="104">
        <v>0</v>
      </c>
      <c r="I248" s="104">
        <v>0</v>
      </c>
      <c r="J248" s="104">
        <v>0</v>
      </c>
      <c r="K248" s="104">
        <v>489.38223057882954</v>
      </c>
      <c r="L248" s="104">
        <v>462.7552969546598</v>
      </c>
      <c r="M248" s="104">
        <v>540.56827353570577</v>
      </c>
      <c r="N248" s="104">
        <v>556.73361127308476</v>
      </c>
      <c r="O248" s="104">
        <v>557.67329739769366</v>
      </c>
      <c r="P248" s="104">
        <v>564.44603808611248</v>
      </c>
      <c r="Q248" s="104">
        <v>575.77219009511271</v>
      </c>
      <c r="R248" s="104">
        <v>529.65940313966564</v>
      </c>
      <c r="S248" s="104">
        <v>463.88234474276271</v>
      </c>
      <c r="T248" s="104">
        <v>665.11046610143615</v>
      </c>
      <c r="U248" s="104">
        <v>654.41513231456622</v>
      </c>
      <c r="V248" s="104">
        <v>619.07147378625189</v>
      </c>
      <c r="W248" s="104">
        <v>670.01885171534627</v>
      </c>
      <c r="DA248" s="132" t="s">
        <v>2495</v>
      </c>
    </row>
    <row r="249" spans="1:105" ht="12" customHeight="1" x14ac:dyDescent="0.25">
      <c r="A249" s="106" t="s">
        <v>124</v>
      </c>
      <c r="B249" s="101">
        <v>731.00321543034818</v>
      </c>
      <c r="C249" s="101">
        <v>767.34033942303483</v>
      </c>
      <c r="D249" s="101">
        <v>781.47595010499651</v>
      </c>
      <c r="E249" s="101">
        <v>824.44595756815636</v>
      </c>
      <c r="F249" s="101">
        <v>854.51402100069447</v>
      </c>
      <c r="G249" s="101">
        <v>867.03120552140945</v>
      </c>
      <c r="H249" s="101">
        <v>884.54106241403997</v>
      </c>
      <c r="I249" s="101">
        <v>923.87180174373657</v>
      </c>
      <c r="J249" s="101">
        <v>953.81910004454812</v>
      </c>
      <c r="K249" s="101">
        <v>991.18200725095448</v>
      </c>
      <c r="L249" s="101">
        <v>1012.187431433214</v>
      </c>
      <c r="M249" s="101">
        <v>1012.9894453785752</v>
      </c>
      <c r="N249" s="101">
        <v>1071.2480545956782</v>
      </c>
      <c r="O249" s="101">
        <v>1068.0115185163081</v>
      </c>
      <c r="P249" s="101">
        <v>1089.1181964177561</v>
      </c>
      <c r="Q249" s="101">
        <v>1095.3991607424578</v>
      </c>
      <c r="R249" s="101">
        <v>1137.4140249862567</v>
      </c>
      <c r="S249" s="101">
        <v>1173.9211838828624</v>
      </c>
      <c r="T249" s="101">
        <v>1223.6047687007554</v>
      </c>
      <c r="U249" s="101">
        <v>1308.7577880274921</v>
      </c>
      <c r="V249" s="101">
        <v>1304.7031842250831</v>
      </c>
      <c r="W249" s="101">
        <v>1266.1494827641079</v>
      </c>
      <c r="DA249" s="131" t="s">
        <v>2496</v>
      </c>
    </row>
    <row r="250" spans="1:105" ht="12" customHeight="1" x14ac:dyDescent="0.25">
      <c r="A250" s="107" t="s">
        <v>123</v>
      </c>
      <c r="B250" s="104">
        <v>0</v>
      </c>
      <c r="C250" s="104">
        <v>0</v>
      </c>
      <c r="D250" s="104">
        <v>0</v>
      </c>
      <c r="E250" s="104">
        <v>0</v>
      </c>
      <c r="F250" s="104">
        <v>0</v>
      </c>
      <c r="G250" s="104">
        <v>0</v>
      </c>
      <c r="H250" s="104">
        <v>0</v>
      </c>
      <c r="I250" s="104">
        <v>0</v>
      </c>
      <c r="J250" s="104">
        <v>0</v>
      </c>
      <c r="K250" s="104">
        <v>989.72469060680646</v>
      </c>
      <c r="L250" s="104">
        <v>1011.2052212736742</v>
      </c>
      <c r="M250" s="104">
        <v>1012.2834148424158</v>
      </c>
      <c r="N250" s="104">
        <v>1071.0088694207093</v>
      </c>
      <c r="O250" s="104">
        <v>1067.189724309831</v>
      </c>
      <c r="P250" s="104">
        <v>1087.0452373478392</v>
      </c>
      <c r="Q250" s="104">
        <v>1092.9783954526363</v>
      </c>
      <c r="R250" s="104">
        <v>1134.5189680464382</v>
      </c>
      <c r="S250" s="104">
        <v>1172.2549765468577</v>
      </c>
      <c r="T250" s="104">
        <v>1222.0509319479058</v>
      </c>
      <c r="U250" s="104">
        <v>1308.0186644819812</v>
      </c>
      <c r="V250" s="104">
        <v>1304.3081974979452</v>
      </c>
      <c r="W250" s="104">
        <v>1266.5787905262059</v>
      </c>
      <c r="DA250" s="132" t="s">
        <v>2497</v>
      </c>
    </row>
    <row r="251" spans="1:105" ht="12" customHeight="1" x14ac:dyDescent="0.25">
      <c r="A251" s="108" t="s">
        <v>50</v>
      </c>
      <c r="B251" s="98">
        <v>0</v>
      </c>
      <c r="C251" s="98">
        <v>0</v>
      </c>
      <c r="D251" s="98">
        <v>0</v>
      </c>
      <c r="E251" s="98">
        <v>0</v>
      </c>
      <c r="F251" s="98">
        <v>0</v>
      </c>
      <c r="G251" s="98">
        <v>0</v>
      </c>
      <c r="H251" s="98">
        <v>0</v>
      </c>
      <c r="I251" s="98">
        <v>0</v>
      </c>
      <c r="J251" s="98">
        <v>0</v>
      </c>
      <c r="K251" s="98">
        <v>488.12822763937635</v>
      </c>
      <c r="L251" s="98">
        <v>521.03688266146946</v>
      </c>
      <c r="M251" s="98">
        <v>503.13105204445833</v>
      </c>
      <c r="N251" s="98">
        <v>514.49915581593177</v>
      </c>
      <c r="O251" s="98">
        <v>527.03767301248706</v>
      </c>
      <c r="P251" s="98">
        <v>526.43231092176757</v>
      </c>
      <c r="Q251" s="98">
        <v>536.2886766039278</v>
      </c>
      <c r="R251" s="98">
        <v>550.43596031153288</v>
      </c>
      <c r="S251" s="98">
        <v>558.78376252864427</v>
      </c>
      <c r="T251" s="98">
        <v>681.80946065308001</v>
      </c>
      <c r="U251" s="98">
        <v>662.7385953745968</v>
      </c>
      <c r="V251" s="98">
        <v>649.35352469863165</v>
      </c>
      <c r="W251" s="98">
        <v>612.71019281796089</v>
      </c>
      <c r="DA251" s="63" t="s">
        <v>2498</v>
      </c>
    </row>
    <row r="252" spans="1:105" ht="12" customHeight="1" x14ac:dyDescent="0.25">
      <c r="A252" s="108" t="s">
        <v>52</v>
      </c>
      <c r="B252" s="98">
        <v>0</v>
      </c>
      <c r="C252" s="98">
        <v>0</v>
      </c>
      <c r="D252" s="98">
        <v>0</v>
      </c>
      <c r="E252" s="98">
        <v>0</v>
      </c>
      <c r="F252" s="98">
        <v>0</v>
      </c>
      <c r="G252" s="98">
        <v>0</v>
      </c>
      <c r="H252" s="98">
        <v>0</v>
      </c>
      <c r="I252" s="98">
        <v>0</v>
      </c>
      <c r="J252" s="98">
        <v>0</v>
      </c>
      <c r="K252" s="98">
        <v>501.59646296743023</v>
      </c>
      <c r="L252" s="98">
        <v>490.16833861220454</v>
      </c>
      <c r="M252" s="98">
        <v>509.15236279795732</v>
      </c>
      <c r="N252" s="98">
        <v>556.50971360477752</v>
      </c>
      <c r="O252" s="98">
        <v>540.15205129734386</v>
      </c>
      <c r="P252" s="98">
        <v>560.61292642607168</v>
      </c>
      <c r="Q252" s="98">
        <v>556.68971884870837</v>
      </c>
      <c r="R252" s="98">
        <v>584.08300773490544</v>
      </c>
      <c r="S252" s="98">
        <v>613.47121401821346</v>
      </c>
      <c r="T252" s="98">
        <v>540.24147129482594</v>
      </c>
      <c r="U252" s="98">
        <v>645.28006910738418</v>
      </c>
      <c r="V252" s="98">
        <v>654.95467279931381</v>
      </c>
      <c r="W252" s="98">
        <v>653.86859770824503</v>
      </c>
      <c r="DA252" s="63" t="s">
        <v>2499</v>
      </c>
    </row>
    <row r="253" spans="1:105" ht="12" customHeight="1" x14ac:dyDescent="0.25">
      <c r="A253" s="106" t="s">
        <v>122</v>
      </c>
      <c r="B253" s="101">
        <v>757.36344084985171</v>
      </c>
      <c r="C253" s="101">
        <v>655.41641146570873</v>
      </c>
      <c r="D253" s="101">
        <v>499.92969969519231</v>
      </c>
      <c r="E253" s="101">
        <v>1060.8668050570313</v>
      </c>
      <c r="F253" s="101">
        <v>990.45211846423535</v>
      </c>
      <c r="G253" s="101">
        <v>788.59660707574164</v>
      </c>
      <c r="H253" s="101">
        <v>943.26775995263461</v>
      </c>
      <c r="I253" s="101">
        <v>869.79180878488319</v>
      </c>
      <c r="J253" s="101">
        <v>919.73156796369062</v>
      </c>
      <c r="K253" s="101">
        <v>974.23419162979008</v>
      </c>
      <c r="L253" s="101">
        <v>1048.7022293772711</v>
      </c>
      <c r="M253" s="101">
        <v>1035.8366114495354</v>
      </c>
      <c r="N253" s="101">
        <v>1025.1295663045544</v>
      </c>
      <c r="O253" s="101">
        <v>1104.4886876403561</v>
      </c>
      <c r="P253" s="101">
        <v>1106.5779544843056</v>
      </c>
      <c r="Q253" s="101">
        <v>1142.9625963369735</v>
      </c>
      <c r="R253" s="101">
        <v>1164.6434550233434</v>
      </c>
      <c r="S253" s="101">
        <v>1178.2144737600984</v>
      </c>
      <c r="T253" s="101">
        <v>1155.1649096960334</v>
      </c>
      <c r="U253" s="101">
        <v>1252.2987210821238</v>
      </c>
      <c r="V253" s="101">
        <v>1298.3671575172161</v>
      </c>
      <c r="W253" s="101">
        <v>1282.2249636023971</v>
      </c>
      <c r="DA253" s="131" t="s">
        <v>2500</v>
      </c>
    </row>
    <row r="254" spans="1:105" ht="12" customHeight="1" x14ac:dyDescent="0.25">
      <c r="A254" s="107" t="s">
        <v>121</v>
      </c>
      <c r="B254" s="104">
        <v>0</v>
      </c>
      <c r="C254" s="104">
        <v>0</v>
      </c>
      <c r="D254" s="104">
        <v>0</v>
      </c>
      <c r="E254" s="104">
        <v>0</v>
      </c>
      <c r="F254" s="104">
        <v>0</v>
      </c>
      <c r="G254" s="104">
        <v>0</v>
      </c>
      <c r="H254" s="104">
        <v>0</v>
      </c>
      <c r="I254" s="104">
        <v>0</v>
      </c>
      <c r="J254" s="104">
        <v>0</v>
      </c>
      <c r="K254" s="104">
        <v>972.69060703133914</v>
      </c>
      <c r="L254" s="104">
        <v>1047.7750148403275</v>
      </c>
      <c r="M254" s="104">
        <v>1035.5691452210676</v>
      </c>
      <c r="N254" s="104">
        <v>1025.0848083562119</v>
      </c>
      <c r="O254" s="104">
        <v>1104.4655894423945</v>
      </c>
      <c r="P254" s="104">
        <v>1104.1974757092109</v>
      </c>
      <c r="Q254" s="104">
        <v>1139.0956061948752</v>
      </c>
      <c r="R254" s="104">
        <v>1160.7250979578298</v>
      </c>
      <c r="S254" s="104">
        <v>1175.9176620823155</v>
      </c>
      <c r="T254" s="104">
        <v>1151.3916694960899</v>
      </c>
      <c r="U254" s="104">
        <v>1249.9809010419792</v>
      </c>
      <c r="V254" s="104">
        <v>1295.7448551863497</v>
      </c>
      <c r="W254" s="104">
        <v>1279.0101210192513</v>
      </c>
      <c r="DA254" s="132" t="s">
        <v>2501</v>
      </c>
    </row>
    <row r="255" spans="1:105" ht="12" customHeight="1" x14ac:dyDescent="0.25">
      <c r="A255" s="108" t="s">
        <v>53</v>
      </c>
      <c r="B255" s="98">
        <v>0</v>
      </c>
      <c r="C255" s="98">
        <v>0</v>
      </c>
      <c r="D255" s="98">
        <v>0</v>
      </c>
      <c r="E255" s="98">
        <v>0</v>
      </c>
      <c r="F255" s="98">
        <v>0</v>
      </c>
      <c r="G255" s="98">
        <v>0</v>
      </c>
      <c r="H255" s="98">
        <v>0</v>
      </c>
      <c r="I255" s="98">
        <v>0</v>
      </c>
      <c r="J255" s="98">
        <v>0</v>
      </c>
      <c r="K255" s="98">
        <v>479.75970412625713</v>
      </c>
      <c r="L255" s="98">
        <v>540.64390763171673</v>
      </c>
      <c r="M255" s="98">
        <v>514.82044403213581</v>
      </c>
      <c r="N255" s="98">
        <v>491.91534511455541</v>
      </c>
      <c r="O255" s="98">
        <v>545.94241588639773</v>
      </c>
      <c r="P255" s="98">
        <v>535.18153701529479</v>
      </c>
      <c r="Q255" s="98">
        <v>560.23984719969826</v>
      </c>
      <c r="R255" s="98">
        <v>565.64502260239999</v>
      </c>
      <c r="S255" s="98">
        <v>562.78133319036965</v>
      </c>
      <c r="T255" s="98">
        <v>634.93237648152206</v>
      </c>
      <c r="U255" s="98">
        <v>633.03185110257914</v>
      </c>
      <c r="V255" s="98">
        <v>647.50779083640293</v>
      </c>
      <c r="W255" s="98">
        <v>613.53929545338974</v>
      </c>
      <c r="DA255" s="63" t="s">
        <v>2502</v>
      </c>
    </row>
    <row r="256" spans="1:105" ht="12" customHeight="1" x14ac:dyDescent="0.25">
      <c r="A256" s="108" t="s">
        <v>52</v>
      </c>
      <c r="B256" s="98">
        <v>0</v>
      </c>
      <c r="C256" s="98">
        <v>0</v>
      </c>
      <c r="D256" s="98">
        <v>0</v>
      </c>
      <c r="E256" s="98">
        <v>0</v>
      </c>
      <c r="F256" s="98">
        <v>0</v>
      </c>
      <c r="G256" s="98">
        <v>0</v>
      </c>
      <c r="H256" s="98">
        <v>0</v>
      </c>
      <c r="I256" s="98">
        <v>0</v>
      </c>
      <c r="J256" s="98">
        <v>0</v>
      </c>
      <c r="K256" s="98">
        <v>492.93090290508212</v>
      </c>
      <c r="L256" s="98">
        <v>507.13110720861067</v>
      </c>
      <c r="M256" s="98">
        <v>520.74870118893159</v>
      </c>
      <c r="N256" s="98">
        <v>533.16946324165622</v>
      </c>
      <c r="O256" s="98">
        <v>558.52317355599666</v>
      </c>
      <c r="P256" s="98">
        <v>569.01593869391604</v>
      </c>
      <c r="Q256" s="98">
        <v>578.85575899517721</v>
      </c>
      <c r="R256" s="98">
        <v>595.08007535542981</v>
      </c>
      <c r="S256" s="98">
        <v>613.13632889194594</v>
      </c>
      <c r="T256" s="98">
        <v>516.45929301456806</v>
      </c>
      <c r="U256" s="98">
        <v>616.94904993939997</v>
      </c>
      <c r="V256" s="98">
        <v>648.23706434994676</v>
      </c>
      <c r="W256" s="98">
        <v>665.47082556586145</v>
      </c>
      <c r="DA256" s="63" t="s">
        <v>2503</v>
      </c>
    </row>
    <row r="257" spans="1:105" ht="12" customHeight="1" x14ac:dyDescent="0.25">
      <c r="A257" s="121" t="s">
        <v>54</v>
      </c>
      <c r="B257" s="122">
        <v>362.45433099253398</v>
      </c>
      <c r="C257" s="122">
        <v>358.31351961276488</v>
      </c>
      <c r="D257" s="122">
        <v>382.45253139608002</v>
      </c>
      <c r="E257" s="122">
        <v>565.53905899214567</v>
      </c>
      <c r="F257" s="122">
        <v>563.50770400652516</v>
      </c>
      <c r="G257" s="122">
        <v>516.62144203454318</v>
      </c>
      <c r="H257" s="122">
        <v>545.88181451702951</v>
      </c>
      <c r="I257" s="122">
        <v>551.69712157944878</v>
      </c>
      <c r="J257" s="122">
        <v>573.21720881301485</v>
      </c>
      <c r="K257" s="122">
        <v>583.86677528590815</v>
      </c>
      <c r="L257" s="122">
        <v>601.12428510858433</v>
      </c>
      <c r="M257" s="122">
        <v>589.72808226602638</v>
      </c>
      <c r="N257" s="122">
        <v>577.40950923259197</v>
      </c>
      <c r="O257" s="122">
        <v>568.94548740649475</v>
      </c>
      <c r="P257" s="122">
        <v>552.21038177336766</v>
      </c>
      <c r="Q257" s="122">
        <v>554.97780532884985</v>
      </c>
      <c r="R257" s="122">
        <v>541.52947586512437</v>
      </c>
      <c r="S257" s="122">
        <v>522.11601380205332</v>
      </c>
      <c r="T257" s="122">
        <v>627.69343901568675</v>
      </c>
      <c r="U257" s="122">
        <v>608.78920038870729</v>
      </c>
      <c r="V257" s="122">
        <v>577.73089897814532</v>
      </c>
      <c r="W257" s="122">
        <v>577.19296258065378</v>
      </c>
      <c r="DA257" s="130" t="s">
        <v>2504</v>
      </c>
    </row>
    <row r="258" spans="1:105" ht="12" customHeight="1" x14ac:dyDescent="0.25">
      <c r="A258" s="97" t="s">
        <v>207</v>
      </c>
      <c r="B258" s="98">
        <v>362.33515111782924</v>
      </c>
      <c r="C258" s="98">
        <v>352.85775664206903</v>
      </c>
      <c r="D258" s="98">
        <v>400.96990449271931</v>
      </c>
      <c r="E258" s="98">
        <v>539.80908282590985</v>
      </c>
      <c r="F258" s="98">
        <v>558.40215821867218</v>
      </c>
      <c r="G258" s="98">
        <v>527.11342067543478</v>
      </c>
      <c r="H258" s="98">
        <v>536.96143927007506</v>
      </c>
      <c r="I258" s="98">
        <v>558.52707209507855</v>
      </c>
      <c r="J258" s="98">
        <v>576.75592257185065</v>
      </c>
      <c r="K258" s="98">
        <v>580.21065886493102</v>
      </c>
      <c r="L258" s="98">
        <v>568.30854423907556</v>
      </c>
      <c r="M258" s="98">
        <v>607.80843575022675</v>
      </c>
      <c r="N258" s="98">
        <v>576.78898905604296</v>
      </c>
      <c r="O258" s="98">
        <v>567.12125142795207</v>
      </c>
      <c r="P258" s="98">
        <v>554.41066660400736</v>
      </c>
      <c r="Q258" s="98">
        <v>566.66106080199393</v>
      </c>
      <c r="R258" s="98">
        <v>503.54873818618432</v>
      </c>
      <c r="S258" s="98">
        <v>426.51502313726536</v>
      </c>
      <c r="T258" s="98">
        <v>722.11754046996157</v>
      </c>
      <c r="U258" s="98">
        <v>623.55055625560703</v>
      </c>
      <c r="V258" s="98">
        <v>565.79341187976252</v>
      </c>
      <c r="W258" s="98">
        <v>590.98950432595484</v>
      </c>
      <c r="DA258" s="63" t="s">
        <v>2505</v>
      </c>
    </row>
    <row r="259" spans="1:105" ht="12" customHeight="1" x14ac:dyDescent="0.25">
      <c r="A259" s="97" t="s">
        <v>50</v>
      </c>
      <c r="B259" s="98">
        <v>361.23804877310943</v>
      </c>
      <c r="C259" s="98">
        <v>370.0849725103771</v>
      </c>
      <c r="D259" s="98">
        <v>401.7389073587064</v>
      </c>
      <c r="E259" s="98">
        <v>534.42283718915326</v>
      </c>
      <c r="F259" s="98">
        <v>537.04296471746318</v>
      </c>
      <c r="G259" s="98">
        <v>525.6770565420037</v>
      </c>
      <c r="H259" s="98">
        <v>534.78039745402509</v>
      </c>
      <c r="I259" s="98">
        <v>558.2033448555884</v>
      </c>
      <c r="J259" s="98">
        <v>576.08320347341134</v>
      </c>
      <c r="K259" s="98">
        <v>595.12863726385842</v>
      </c>
      <c r="L259" s="98">
        <v>603.77526187283445</v>
      </c>
      <c r="M259" s="98">
        <v>578.62769739443297</v>
      </c>
      <c r="N259" s="98">
        <v>580.84932285044147</v>
      </c>
      <c r="O259" s="98">
        <v>557.86473079544749</v>
      </c>
      <c r="P259" s="98">
        <v>552.66780172514098</v>
      </c>
      <c r="Q259" s="98">
        <v>549.89297068287885</v>
      </c>
      <c r="R259" s="98">
        <v>557.98108728295711</v>
      </c>
      <c r="S259" s="98">
        <v>564.10628417946225</v>
      </c>
      <c r="T259" s="98">
        <v>582.15556876519599</v>
      </c>
      <c r="U259" s="98">
        <v>610.23324585231524</v>
      </c>
      <c r="V259" s="98">
        <v>580.95088793491436</v>
      </c>
      <c r="W259" s="98">
        <v>563.06525730480234</v>
      </c>
      <c r="DA259" s="63" t="s">
        <v>2506</v>
      </c>
    </row>
    <row r="260" spans="1:105" ht="12" customHeight="1" x14ac:dyDescent="0.25">
      <c r="A260" s="109" t="s">
        <v>120</v>
      </c>
      <c r="B260" s="33">
        <v>369.69618704184342</v>
      </c>
      <c r="C260" s="33">
        <v>321.30935960771097</v>
      </c>
      <c r="D260" s="33">
        <v>254.10518936036263</v>
      </c>
      <c r="E260" s="33">
        <v>687.9946265396261</v>
      </c>
      <c r="F260" s="33">
        <v>623.66107965101332</v>
      </c>
      <c r="G260" s="33">
        <v>483.02171374050982</v>
      </c>
      <c r="H260" s="33">
        <v>580.34459761858659</v>
      </c>
      <c r="I260" s="33">
        <v>528.23451801553267</v>
      </c>
      <c r="J260" s="33">
        <v>562.6068102199273</v>
      </c>
      <c r="K260" s="33">
        <v>568.58942120627989</v>
      </c>
      <c r="L260" s="33">
        <v>636.45670782114689</v>
      </c>
      <c r="M260" s="33">
        <v>585.5716785426265</v>
      </c>
      <c r="N260" s="33">
        <v>572.98152591003827</v>
      </c>
      <c r="O260" s="33">
        <v>587.67856488823713</v>
      </c>
      <c r="P260" s="33">
        <v>548.81933365880548</v>
      </c>
      <c r="Q260" s="33">
        <v>548.36311812775216</v>
      </c>
      <c r="R260" s="33">
        <v>563.69586777280313</v>
      </c>
      <c r="S260" s="33">
        <v>576.86467261767541</v>
      </c>
      <c r="T260" s="33">
        <v>578.84538118535215</v>
      </c>
      <c r="U260" s="33">
        <v>584.12816378801961</v>
      </c>
      <c r="V260" s="33">
        <v>589.00043597151205</v>
      </c>
      <c r="W260" s="33">
        <v>584.90971553877137</v>
      </c>
      <c r="DA260" s="60" t="s">
        <v>2507</v>
      </c>
    </row>
    <row r="262" spans="1:105" ht="12" customHeight="1" x14ac:dyDescent="0.25">
      <c r="A262" s="116" t="str">
        <f>RES_hh_SLD!$A$236</f>
        <v>CO2 emissions per household (kg CO2 / household)</v>
      </c>
      <c r="B262" s="117">
        <f t="shared" ref="B262:Q262" si="122">B263+B266+B268+B281</f>
        <v>91.974630640488783</v>
      </c>
      <c r="C262" s="117">
        <f t="shared" si="122"/>
        <v>91.283907015232103</v>
      </c>
      <c r="D262" s="117">
        <f t="shared" si="122"/>
        <v>93.829017183611043</v>
      </c>
      <c r="E262" s="117">
        <f t="shared" si="122"/>
        <v>109.16474687329458</v>
      </c>
      <c r="F262" s="117">
        <f t="shared" si="122"/>
        <v>103.70722525295962</v>
      </c>
      <c r="G262" s="117">
        <f t="shared" si="122"/>
        <v>98.410311032346158</v>
      </c>
      <c r="H262" s="117">
        <f t="shared" si="122"/>
        <v>99.422441003748531</v>
      </c>
      <c r="I262" s="117">
        <f t="shared" si="122"/>
        <v>105.1989280462289</v>
      </c>
      <c r="J262" s="117">
        <f t="shared" si="122"/>
        <v>108.20604194780998</v>
      </c>
      <c r="K262" s="117">
        <f t="shared" si="122"/>
        <v>110.15561142503198</v>
      </c>
      <c r="L262" s="117">
        <f t="shared" si="122"/>
        <v>107.65647144680194</v>
      </c>
      <c r="M262" s="117">
        <f t="shared" si="122"/>
        <v>100.14402404551171</v>
      </c>
      <c r="N262" s="117">
        <f t="shared" si="122"/>
        <v>99.998687204442192</v>
      </c>
      <c r="O262" s="117">
        <f t="shared" si="122"/>
        <v>94.996757977186064</v>
      </c>
      <c r="P262" s="117">
        <f t="shared" si="122"/>
        <v>93.616092145630674</v>
      </c>
      <c r="Q262" s="117">
        <f t="shared" si="122"/>
        <v>93.646274882717123</v>
      </c>
      <c r="R262" s="117">
        <f t="shared" ref="R262:V262" si="123">R263+R266+R268+R281</f>
        <v>95.186779478022245</v>
      </c>
      <c r="S262" s="117">
        <f t="shared" si="123"/>
        <v>97.835510708920154</v>
      </c>
      <c r="T262" s="117">
        <f t="shared" si="123"/>
        <v>102.96730684190923</v>
      </c>
      <c r="U262" s="117">
        <f t="shared" si="123"/>
        <v>108.06600776426333</v>
      </c>
      <c r="V262" s="117">
        <f t="shared" si="123"/>
        <v>103.13169358883617</v>
      </c>
      <c r="W262" s="117">
        <f t="shared" ref="W262" si="124">W263+W266+W268+W281</f>
        <v>101.04898614898502</v>
      </c>
      <c r="DA262" s="129" t="s">
        <v>2653</v>
      </c>
    </row>
    <row r="263" spans="1:105" ht="12" customHeight="1" x14ac:dyDescent="0.25">
      <c r="A263" s="121" t="s">
        <v>57</v>
      </c>
      <c r="B263" s="122">
        <f t="shared" ref="B263:Q263" si="125">SUM(B264:B265)</f>
        <v>0</v>
      </c>
      <c r="C263" s="122">
        <f t="shared" si="125"/>
        <v>0</v>
      </c>
      <c r="D263" s="122">
        <f t="shared" si="125"/>
        <v>0</v>
      </c>
      <c r="E263" s="122">
        <f t="shared" si="125"/>
        <v>0</v>
      </c>
      <c r="F263" s="122">
        <f t="shared" si="125"/>
        <v>0</v>
      </c>
      <c r="G263" s="122">
        <f t="shared" si="125"/>
        <v>0</v>
      </c>
      <c r="H263" s="122">
        <f t="shared" si="125"/>
        <v>0</v>
      </c>
      <c r="I263" s="122">
        <f t="shared" si="125"/>
        <v>0</v>
      </c>
      <c r="J263" s="122">
        <f t="shared" si="125"/>
        <v>0</v>
      </c>
      <c r="K263" s="122">
        <f t="shared" si="125"/>
        <v>0</v>
      </c>
      <c r="L263" s="122">
        <f t="shared" si="125"/>
        <v>0</v>
      </c>
      <c r="M263" s="122">
        <f t="shared" si="125"/>
        <v>0</v>
      </c>
      <c r="N263" s="122">
        <f t="shared" si="125"/>
        <v>0</v>
      </c>
      <c r="O263" s="122">
        <f t="shared" si="125"/>
        <v>0</v>
      </c>
      <c r="P263" s="122">
        <f t="shared" si="125"/>
        <v>0</v>
      </c>
      <c r="Q263" s="122">
        <f t="shared" si="125"/>
        <v>0</v>
      </c>
      <c r="R263" s="122">
        <f t="shared" ref="R263:V263" si="126">SUM(R264:R265)</f>
        <v>0</v>
      </c>
      <c r="S263" s="122">
        <f t="shared" si="126"/>
        <v>0</v>
      </c>
      <c r="T263" s="122">
        <f t="shared" si="126"/>
        <v>0</v>
      </c>
      <c r="U263" s="122">
        <f t="shared" si="126"/>
        <v>0</v>
      </c>
      <c r="V263" s="122">
        <f t="shared" si="126"/>
        <v>0</v>
      </c>
      <c r="W263" s="122">
        <f t="shared" ref="W263" si="127">SUM(W264:W265)</f>
        <v>0</v>
      </c>
      <c r="DA263" s="130" t="s">
        <v>2654</v>
      </c>
    </row>
    <row r="264" spans="1:105" ht="12" customHeight="1" x14ac:dyDescent="0.25">
      <c r="A264" s="97" t="s">
        <v>204</v>
      </c>
      <c r="B264" s="98">
        <v>0</v>
      </c>
      <c r="C264" s="98">
        <v>0</v>
      </c>
      <c r="D264" s="98">
        <v>0</v>
      </c>
      <c r="E264" s="98">
        <v>0</v>
      </c>
      <c r="F264" s="98">
        <v>0</v>
      </c>
      <c r="G264" s="98">
        <v>0</v>
      </c>
      <c r="H264" s="98">
        <v>0</v>
      </c>
      <c r="I264" s="98">
        <v>0</v>
      </c>
      <c r="J264" s="98">
        <v>0</v>
      </c>
      <c r="K264" s="98">
        <v>0</v>
      </c>
      <c r="L264" s="98">
        <v>0</v>
      </c>
      <c r="M264" s="98">
        <v>0</v>
      </c>
      <c r="N264" s="98">
        <v>0</v>
      </c>
      <c r="O264" s="98">
        <v>0</v>
      </c>
      <c r="P264" s="98">
        <v>0</v>
      </c>
      <c r="Q264" s="98">
        <v>0</v>
      </c>
      <c r="R264" s="98">
        <v>0</v>
      </c>
      <c r="S264" s="98">
        <v>0</v>
      </c>
      <c r="T264" s="98">
        <v>0</v>
      </c>
      <c r="U264" s="98">
        <v>0</v>
      </c>
      <c r="V264" s="98">
        <v>0</v>
      </c>
      <c r="W264" s="98">
        <v>0</v>
      </c>
      <c r="DA264" s="63" t="s">
        <v>2655</v>
      </c>
    </row>
    <row r="265" spans="1:105" ht="12" customHeight="1" x14ac:dyDescent="0.25">
      <c r="A265" s="97" t="s">
        <v>53</v>
      </c>
      <c r="B265" s="98">
        <v>0</v>
      </c>
      <c r="C265" s="98">
        <v>0</v>
      </c>
      <c r="D265" s="98">
        <v>0</v>
      </c>
      <c r="E265" s="98">
        <v>0</v>
      </c>
      <c r="F265" s="98">
        <v>0</v>
      </c>
      <c r="G265" s="98">
        <v>0</v>
      </c>
      <c r="H265" s="98">
        <v>0</v>
      </c>
      <c r="I265" s="98">
        <v>0</v>
      </c>
      <c r="J265" s="98">
        <v>0</v>
      </c>
      <c r="K265" s="98">
        <v>0</v>
      </c>
      <c r="L265" s="98">
        <v>0</v>
      </c>
      <c r="M265" s="98">
        <v>0</v>
      </c>
      <c r="N265" s="98">
        <v>0</v>
      </c>
      <c r="O265" s="98">
        <v>0</v>
      </c>
      <c r="P265" s="98">
        <v>0</v>
      </c>
      <c r="Q265" s="98">
        <v>0</v>
      </c>
      <c r="R265" s="98">
        <v>0</v>
      </c>
      <c r="S265" s="98">
        <v>0</v>
      </c>
      <c r="T265" s="98">
        <v>0</v>
      </c>
      <c r="U265" s="98">
        <v>0</v>
      </c>
      <c r="V265" s="98">
        <v>0</v>
      </c>
      <c r="W265" s="98">
        <v>0</v>
      </c>
      <c r="DA265" s="63" t="s">
        <v>2656</v>
      </c>
    </row>
    <row r="266" spans="1:105" ht="12" customHeight="1" x14ac:dyDescent="0.25">
      <c r="A266" s="121" t="s">
        <v>92</v>
      </c>
      <c r="B266" s="122">
        <f t="shared" ref="B266:W266" si="128">B267</f>
        <v>0</v>
      </c>
      <c r="C266" s="122">
        <f t="shared" si="128"/>
        <v>0</v>
      </c>
      <c r="D266" s="122">
        <f t="shared" si="128"/>
        <v>0</v>
      </c>
      <c r="E266" s="122">
        <f t="shared" si="128"/>
        <v>0</v>
      </c>
      <c r="F266" s="122">
        <f t="shared" si="128"/>
        <v>0</v>
      </c>
      <c r="G266" s="122">
        <f t="shared" si="128"/>
        <v>0</v>
      </c>
      <c r="H266" s="122">
        <f t="shared" si="128"/>
        <v>0</v>
      </c>
      <c r="I266" s="122">
        <f t="shared" si="128"/>
        <v>0</v>
      </c>
      <c r="J266" s="122">
        <f t="shared" si="128"/>
        <v>0</v>
      </c>
      <c r="K266" s="122">
        <f t="shared" si="128"/>
        <v>0</v>
      </c>
      <c r="L266" s="122">
        <f t="shared" si="128"/>
        <v>0</v>
      </c>
      <c r="M266" s="122">
        <f t="shared" si="128"/>
        <v>0</v>
      </c>
      <c r="N266" s="122">
        <f t="shared" si="128"/>
        <v>0</v>
      </c>
      <c r="O266" s="122">
        <f t="shared" si="128"/>
        <v>0</v>
      </c>
      <c r="P266" s="122">
        <f t="shared" si="128"/>
        <v>0</v>
      </c>
      <c r="Q266" s="122">
        <f t="shared" si="128"/>
        <v>0</v>
      </c>
      <c r="R266" s="122">
        <f t="shared" si="128"/>
        <v>0</v>
      </c>
      <c r="S266" s="122">
        <f t="shared" si="128"/>
        <v>0</v>
      </c>
      <c r="T266" s="122">
        <f t="shared" si="128"/>
        <v>0</v>
      </c>
      <c r="U266" s="122">
        <f t="shared" si="128"/>
        <v>0</v>
      </c>
      <c r="V266" s="122">
        <f t="shared" si="128"/>
        <v>0</v>
      </c>
      <c r="W266" s="122">
        <f t="shared" si="128"/>
        <v>0</v>
      </c>
      <c r="DA266" s="130" t="s">
        <v>2657</v>
      </c>
    </row>
    <row r="267" spans="1:105" ht="12" customHeight="1" x14ac:dyDescent="0.25">
      <c r="A267" s="97" t="s">
        <v>53</v>
      </c>
      <c r="B267" s="98">
        <v>0</v>
      </c>
      <c r="C267" s="98">
        <v>0</v>
      </c>
      <c r="D267" s="98">
        <v>0</v>
      </c>
      <c r="E267" s="98">
        <v>0</v>
      </c>
      <c r="F267" s="98">
        <v>0</v>
      </c>
      <c r="G267" s="98">
        <v>0</v>
      </c>
      <c r="H267" s="98">
        <v>0</v>
      </c>
      <c r="I267" s="98">
        <v>0</v>
      </c>
      <c r="J267" s="98">
        <v>0</v>
      </c>
      <c r="K267" s="98">
        <v>0</v>
      </c>
      <c r="L267" s="98">
        <v>0</v>
      </c>
      <c r="M267" s="98">
        <v>0</v>
      </c>
      <c r="N267" s="98">
        <v>0</v>
      </c>
      <c r="O267" s="98">
        <v>0</v>
      </c>
      <c r="P267" s="98">
        <v>0</v>
      </c>
      <c r="Q267" s="98">
        <v>0</v>
      </c>
      <c r="R267" s="98">
        <v>0</v>
      </c>
      <c r="S267" s="98">
        <v>0</v>
      </c>
      <c r="T267" s="98">
        <v>0</v>
      </c>
      <c r="U267" s="98">
        <v>0</v>
      </c>
      <c r="V267" s="98">
        <v>0</v>
      </c>
      <c r="W267" s="98">
        <v>0</v>
      </c>
      <c r="DA267" s="63" t="s">
        <v>2658</v>
      </c>
    </row>
    <row r="268" spans="1:105" ht="12" customHeight="1" x14ac:dyDescent="0.25">
      <c r="A268" s="121" t="s">
        <v>55</v>
      </c>
      <c r="B268" s="122">
        <v>20.717504928687681</v>
      </c>
      <c r="C268" s="122">
        <v>19.94644915059666</v>
      </c>
      <c r="D268" s="122">
        <v>18.654138573854496</v>
      </c>
      <c r="E268" s="122">
        <v>17.088100268115731</v>
      </c>
      <c r="F268" s="122">
        <v>15.532712522866694</v>
      </c>
      <c r="G268" s="122">
        <v>13.529855561754884</v>
      </c>
      <c r="H268" s="122">
        <v>13.056688926356578</v>
      </c>
      <c r="I268" s="122">
        <v>12.746213388358962</v>
      </c>
      <c r="J268" s="122">
        <v>12.421770006385703</v>
      </c>
      <c r="K268" s="122">
        <v>11.867167989593625</v>
      </c>
      <c r="L268" s="122">
        <v>10.8623240971316</v>
      </c>
      <c r="M268" s="122">
        <v>9.6478941710509147</v>
      </c>
      <c r="N268" s="122">
        <v>9.212457930889757</v>
      </c>
      <c r="O268" s="122">
        <v>8.2607936777253066</v>
      </c>
      <c r="P268" s="122">
        <v>7.5468683590410599</v>
      </c>
      <c r="Q268" s="122">
        <v>7.2523452282667771</v>
      </c>
      <c r="R268" s="122">
        <v>7.147590655420438</v>
      </c>
      <c r="S268" s="122">
        <v>7.02834557632419</v>
      </c>
      <c r="T268" s="122">
        <v>6.6606859983085291</v>
      </c>
      <c r="U268" s="122">
        <v>6.5316450716525631</v>
      </c>
      <c r="V268" s="122">
        <v>6.330089536991264</v>
      </c>
      <c r="W268" s="122">
        <v>6.3566562515532041</v>
      </c>
      <c r="DA268" s="130" t="s">
        <v>2659</v>
      </c>
    </row>
    <row r="269" spans="1:105" ht="12" customHeight="1" x14ac:dyDescent="0.25">
      <c r="A269" s="97" t="s">
        <v>132</v>
      </c>
      <c r="B269" s="98">
        <v>0</v>
      </c>
      <c r="C269" s="98">
        <v>0</v>
      </c>
      <c r="D269" s="98">
        <v>0</v>
      </c>
      <c r="E269" s="98">
        <v>0</v>
      </c>
      <c r="F269" s="98">
        <v>0</v>
      </c>
      <c r="G269" s="98">
        <v>0</v>
      </c>
      <c r="H269" s="98">
        <v>0</v>
      </c>
      <c r="I269" s="98">
        <v>0</v>
      </c>
      <c r="J269" s="98">
        <v>0</v>
      </c>
      <c r="K269" s="98">
        <v>0</v>
      </c>
      <c r="L269" s="98">
        <v>0</v>
      </c>
      <c r="M269" s="98">
        <v>0</v>
      </c>
      <c r="N269" s="98">
        <v>0</v>
      </c>
      <c r="O269" s="98">
        <v>0</v>
      </c>
      <c r="P269" s="98">
        <v>0</v>
      </c>
      <c r="Q269" s="98">
        <v>0</v>
      </c>
      <c r="R269" s="98">
        <v>0</v>
      </c>
      <c r="S269" s="98">
        <v>0</v>
      </c>
      <c r="T269" s="98">
        <v>0</v>
      </c>
      <c r="U269" s="98">
        <v>0</v>
      </c>
      <c r="V269" s="98">
        <v>0</v>
      </c>
      <c r="W269" s="98">
        <v>0</v>
      </c>
      <c r="DA269" s="63" t="s">
        <v>2660</v>
      </c>
    </row>
    <row r="270" spans="1:105" ht="12" customHeight="1" x14ac:dyDescent="0.25">
      <c r="A270" s="97" t="s">
        <v>131</v>
      </c>
      <c r="B270" s="98">
        <v>0</v>
      </c>
      <c r="C270" s="98">
        <v>0</v>
      </c>
      <c r="D270" s="98">
        <v>0</v>
      </c>
      <c r="E270" s="98">
        <v>0</v>
      </c>
      <c r="F270" s="98">
        <v>0</v>
      </c>
      <c r="G270" s="98">
        <v>0</v>
      </c>
      <c r="H270" s="98">
        <v>0</v>
      </c>
      <c r="I270" s="98">
        <v>0</v>
      </c>
      <c r="J270" s="98">
        <v>0</v>
      </c>
      <c r="K270" s="98">
        <v>0</v>
      </c>
      <c r="L270" s="98">
        <v>0</v>
      </c>
      <c r="M270" s="98">
        <v>0</v>
      </c>
      <c r="N270" s="98">
        <v>0</v>
      </c>
      <c r="O270" s="98">
        <v>0</v>
      </c>
      <c r="P270" s="98">
        <v>0</v>
      </c>
      <c r="Q270" s="98">
        <v>0</v>
      </c>
      <c r="R270" s="98">
        <v>0</v>
      </c>
      <c r="S270" s="98">
        <v>0</v>
      </c>
      <c r="T270" s="98">
        <v>0</v>
      </c>
      <c r="U270" s="98">
        <v>0</v>
      </c>
      <c r="V270" s="98">
        <v>0</v>
      </c>
      <c r="W270" s="98">
        <v>0</v>
      </c>
      <c r="DA270" s="63" t="s">
        <v>2661</v>
      </c>
    </row>
    <row r="271" spans="1:105" ht="12" customHeight="1" x14ac:dyDescent="0.25">
      <c r="A271" s="100" t="s">
        <v>204</v>
      </c>
      <c r="B271" s="101">
        <v>0</v>
      </c>
      <c r="C271" s="101">
        <v>0</v>
      </c>
      <c r="D271" s="101">
        <v>0</v>
      </c>
      <c r="E271" s="101">
        <v>0</v>
      </c>
      <c r="F271" s="101">
        <v>0</v>
      </c>
      <c r="G271" s="101">
        <v>0</v>
      </c>
      <c r="H271" s="101">
        <v>0</v>
      </c>
      <c r="I271" s="101">
        <v>0</v>
      </c>
      <c r="J271" s="101">
        <v>0</v>
      </c>
      <c r="K271" s="101">
        <v>0</v>
      </c>
      <c r="L271" s="101">
        <v>0</v>
      </c>
      <c r="M271" s="101">
        <v>0</v>
      </c>
      <c r="N271" s="101">
        <v>0</v>
      </c>
      <c r="O271" s="101">
        <v>0</v>
      </c>
      <c r="P271" s="101">
        <v>0</v>
      </c>
      <c r="Q271" s="101">
        <v>0</v>
      </c>
      <c r="R271" s="101">
        <v>0</v>
      </c>
      <c r="S271" s="101">
        <v>0</v>
      </c>
      <c r="T271" s="101">
        <v>0</v>
      </c>
      <c r="U271" s="101">
        <v>0</v>
      </c>
      <c r="V271" s="101">
        <v>0</v>
      </c>
      <c r="W271" s="101">
        <v>0</v>
      </c>
      <c r="DA271" s="131" t="s">
        <v>2662</v>
      </c>
    </row>
    <row r="272" spans="1:105" ht="12" customHeight="1" x14ac:dyDescent="0.25">
      <c r="A272" s="103" t="s">
        <v>52</v>
      </c>
      <c r="B272" s="104">
        <v>0</v>
      </c>
      <c r="C272" s="104">
        <v>0</v>
      </c>
      <c r="D272" s="104">
        <v>0</v>
      </c>
      <c r="E272" s="104">
        <v>0</v>
      </c>
      <c r="F272" s="104">
        <v>0</v>
      </c>
      <c r="G272" s="104">
        <v>0</v>
      </c>
      <c r="H272" s="104">
        <v>0</v>
      </c>
      <c r="I272" s="104">
        <v>0</v>
      </c>
      <c r="J272" s="104">
        <v>0</v>
      </c>
      <c r="K272" s="104">
        <v>0</v>
      </c>
      <c r="L272" s="104">
        <v>0</v>
      </c>
      <c r="M272" s="104">
        <v>0</v>
      </c>
      <c r="N272" s="104">
        <v>0</v>
      </c>
      <c r="O272" s="104">
        <v>0</v>
      </c>
      <c r="P272" s="104">
        <v>0</v>
      </c>
      <c r="Q272" s="104">
        <v>0</v>
      </c>
      <c r="R272" s="104">
        <v>0</v>
      </c>
      <c r="S272" s="104">
        <v>0</v>
      </c>
      <c r="T272" s="104">
        <v>0</v>
      </c>
      <c r="U272" s="104">
        <v>0</v>
      </c>
      <c r="V272" s="104">
        <v>0</v>
      </c>
      <c r="W272" s="104">
        <v>0</v>
      </c>
      <c r="DA272" s="132" t="s">
        <v>2663</v>
      </c>
    </row>
    <row r="273" spans="1:105" ht="12" customHeight="1" x14ac:dyDescent="0.25">
      <c r="A273" s="106" t="s">
        <v>124</v>
      </c>
      <c r="B273" s="101">
        <v>300.79949329133171</v>
      </c>
      <c r="C273" s="101">
        <v>314.7252201771629</v>
      </c>
      <c r="D273" s="101">
        <v>318.98587082358182</v>
      </c>
      <c r="E273" s="101">
        <v>335.17327787978212</v>
      </c>
      <c r="F273" s="101">
        <v>345.34006460394892</v>
      </c>
      <c r="G273" s="101">
        <v>347.66606428941463</v>
      </c>
      <c r="H273" s="101">
        <v>349.71061026843262</v>
      </c>
      <c r="I273" s="101">
        <v>362.57763910171116</v>
      </c>
      <c r="J273" s="101">
        <v>373.48884773181322</v>
      </c>
      <c r="K273" s="101">
        <v>386.37341701883798</v>
      </c>
      <c r="L273" s="101">
        <v>392.54519068172544</v>
      </c>
      <c r="M273" s="101">
        <v>390.27354115261994</v>
      </c>
      <c r="N273" s="101">
        <v>408.06856440758082</v>
      </c>
      <c r="O273" s="101">
        <v>399.38202892539471</v>
      </c>
      <c r="P273" s="101">
        <v>395.81563960205852</v>
      </c>
      <c r="Q273" s="101">
        <v>387.01973141774903</v>
      </c>
      <c r="R273" s="101">
        <v>388.44666522034657</v>
      </c>
      <c r="S273" s="101">
        <v>383.5283400564399</v>
      </c>
      <c r="T273" s="101">
        <v>384.04996578788302</v>
      </c>
      <c r="U273" s="101">
        <v>402.01107981890846</v>
      </c>
      <c r="V273" s="101">
        <v>392.59470779693328</v>
      </c>
      <c r="W273" s="101">
        <v>373.85484007117054</v>
      </c>
      <c r="DA273" s="131" t="s">
        <v>2664</v>
      </c>
    </row>
    <row r="274" spans="1:105" ht="12" customHeight="1" x14ac:dyDescent="0.25">
      <c r="A274" s="107" t="s">
        <v>123</v>
      </c>
      <c r="B274" s="104">
        <v>0</v>
      </c>
      <c r="C274" s="104">
        <v>0</v>
      </c>
      <c r="D274" s="104">
        <v>0</v>
      </c>
      <c r="E274" s="104">
        <v>0</v>
      </c>
      <c r="F274" s="104">
        <v>0</v>
      </c>
      <c r="G274" s="104">
        <v>0</v>
      </c>
      <c r="H274" s="104">
        <v>0</v>
      </c>
      <c r="I274" s="104">
        <v>0</v>
      </c>
      <c r="J274" s="104">
        <v>0</v>
      </c>
      <c r="K274" s="104">
        <v>186.73686443016766</v>
      </c>
      <c r="L274" s="104">
        <v>199.19245509725633</v>
      </c>
      <c r="M274" s="104">
        <v>191.79214728071696</v>
      </c>
      <c r="N274" s="104">
        <v>194.84947993641046</v>
      </c>
      <c r="O274" s="104">
        <v>192.69474300804313</v>
      </c>
      <c r="P274" s="104">
        <v>186.02352837323551</v>
      </c>
      <c r="Q274" s="104">
        <v>183.59841346827508</v>
      </c>
      <c r="R274" s="104">
        <v>180.88807879445122</v>
      </c>
      <c r="S274" s="104">
        <v>177.3073558412604</v>
      </c>
      <c r="T274" s="104">
        <v>208.44818205358811</v>
      </c>
      <c r="U274" s="104">
        <v>200.01775311277419</v>
      </c>
      <c r="V274" s="104">
        <v>193.24029197017023</v>
      </c>
      <c r="W274" s="104">
        <v>180.07664748558162</v>
      </c>
      <c r="DA274" s="132" t="s">
        <v>2665</v>
      </c>
    </row>
    <row r="275" spans="1:105" ht="12" customHeight="1" x14ac:dyDescent="0.25">
      <c r="A275" s="108" t="s">
        <v>50</v>
      </c>
      <c r="B275" s="98">
        <v>0</v>
      </c>
      <c r="C275" s="98">
        <v>0</v>
      </c>
      <c r="D275" s="98">
        <v>0</v>
      </c>
      <c r="E275" s="98">
        <v>0</v>
      </c>
      <c r="F275" s="98">
        <v>0</v>
      </c>
      <c r="G275" s="98">
        <v>0</v>
      </c>
      <c r="H275" s="98">
        <v>0</v>
      </c>
      <c r="I275" s="98">
        <v>0</v>
      </c>
      <c r="J275" s="98">
        <v>0</v>
      </c>
      <c r="K275" s="98">
        <v>186.73686443016766</v>
      </c>
      <c r="L275" s="98">
        <v>199.19245509725633</v>
      </c>
      <c r="M275" s="98">
        <v>191.79214728071696</v>
      </c>
      <c r="N275" s="98">
        <v>194.84947993641046</v>
      </c>
      <c r="O275" s="98">
        <v>192.69474300804313</v>
      </c>
      <c r="P275" s="98">
        <v>186.02352837323551</v>
      </c>
      <c r="Q275" s="98">
        <v>183.59841346827508</v>
      </c>
      <c r="R275" s="98">
        <v>180.88807879445122</v>
      </c>
      <c r="S275" s="98">
        <v>177.3073558412604</v>
      </c>
      <c r="T275" s="98">
        <v>208.44818205358811</v>
      </c>
      <c r="U275" s="98">
        <v>200.01775311277419</v>
      </c>
      <c r="V275" s="98">
        <v>193.24029197017023</v>
      </c>
      <c r="W275" s="98">
        <v>180.07664748558162</v>
      </c>
      <c r="DA275" s="63" t="s">
        <v>2666</v>
      </c>
    </row>
    <row r="276" spans="1:105" ht="12" customHeight="1" x14ac:dyDescent="0.25">
      <c r="A276" s="108" t="s">
        <v>52</v>
      </c>
      <c r="B276" s="98">
        <v>0</v>
      </c>
      <c r="C276" s="98">
        <v>0</v>
      </c>
      <c r="D276" s="98">
        <v>0</v>
      </c>
      <c r="E276" s="98">
        <v>0</v>
      </c>
      <c r="F276" s="98">
        <v>0</v>
      </c>
      <c r="G276" s="98">
        <v>0</v>
      </c>
      <c r="H276" s="98">
        <v>0</v>
      </c>
      <c r="I276" s="98">
        <v>0</v>
      </c>
      <c r="J276" s="98">
        <v>0</v>
      </c>
      <c r="K276" s="98">
        <v>0</v>
      </c>
      <c r="L276" s="98">
        <v>0</v>
      </c>
      <c r="M276" s="98">
        <v>0</v>
      </c>
      <c r="N276" s="98">
        <v>0</v>
      </c>
      <c r="O276" s="98">
        <v>0</v>
      </c>
      <c r="P276" s="98">
        <v>0</v>
      </c>
      <c r="Q276" s="98">
        <v>0</v>
      </c>
      <c r="R276" s="98">
        <v>0</v>
      </c>
      <c r="S276" s="98">
        <v>0</v>
      </c>
      <c r="T276" s="98">
        <v>0</v>
      </c>
      <c r="U276" s="98">
        <v>0</v>
      </c>
      <c r="V276" s="98">
        <v>0</v>
      </c>
      <c r="W276" s="98">
        <v>0</v>
      </c>
      <c r="DA276" s="63" t="s">
        <v>2667</v>
      </c>
    </row>
    <row r="277" spans="1:105" ht="12" customHeight="1" x14ac:dyDescent="0.25">
      <c r="A277" s="106" t="s">
        <v>122</v>
      </c>
      <c r="B277" s="101">
        <v>0</v>
      </c>
      <c r="C277" s="101">
        <v>0</v>
      </c>
      <c r="D277" s="101">
        <v>0</v>
      </c>
      <c r="E277" s="101">
        <v>0</v>
      </c>
      <c r="F277" s="101">
        <v>0</v>
      </c>
      <c r="G277" s="101">
        <v>0</v>
      </c>
      <c r="H277" s="101">
        <v>0</v>
      </c>
      <c r="I277" s="101">
        <v>0</v>
      </c>
      <c r="J277" s="101">
        <v>0</v>
      </c>
      <c r="K277" s="101">
        <v>0</v>
      </c>
      <c r="L277" s="101">
        <v>0</v>
      </c>
      <c r="M277" s="101">
        <v>0</v>
      </c>
      <c r="N277" s="101">
        <v>0</v>
      </c>
      <c r="O277" s="101">
        <v>0</v>
      </c>
      <c r="P277" s="101">
        <v>0</v>
      </c>
      <c r="Q277" s="101">
        <v>0</v>
      </c>
      <c r="R277" s="101">
        <v>0</v>
      </c>
      <c r="S277" s="101">
        <v>0</v>
      </c>
      <c r="T277" s="101">
        <v>0</v>
      </c>
      <c r="U277" s="101">
        <v>0</v>
      </c>
      <c r="V277" s="101">
        <v>0</v>
      </c>
      <c r="W277" s="101">
        <v>0</v>
      </c>
      <c r="DA277" s="131" t="s">
        <v>2668</v>
      </c>
    </row>
    <row r="278" spans="1:105" ht="12" customHeight="1" x14ac:dyDescent="0.25">
      <c r="A278" s="107" t="s">
        <v>121</v>
      </c>
      <c r="B278" s="104">
        <v>0</v>
      </c>
      <c r="C278" s="104">
        <v>0</v>
      </c>
      <c r="D278" s="104">
        <v>0</v>
      </c>
      <c r="E278" s="104">
        <v>0</v>
      </c>
      <c r="F278" s="104">
        <v>0</v>
      </c>
      <c r="G278" s="104">
        <v>0</v>
      </c>
      <c r="H278" s="104">
        <v>0</v>
      </c>
      <c r="I278" s="104">
        <v>0</v>
      </c>
      <c r="J278" s="104">
        <v>0</v>
      </c>
      <c r="K278" s="104">
        <v>0</v>
      </c>
      <c r="L278" s="104">
        <v>0</v>
      </c>
      <c r="M278" s="104">
        <v>0</v>
      </c>
      <c r="N278" s="104">
        <v>0</v>
      </c>
      <c r="O278" s="104">
        <v>0</v>
      </c>
      <c r="P278" s="104">
        <v>0</v>
      </c>
      <c r="Q278" s="104">
        <v>0</v>
      </c>
      <c r="R278" s="104">
        <v>0</v>
      </c>
      <c r="S278" s="104">
        <v>0</v>
      </c>
      <c r="T278" s="104">
        <v>0</v>
      </c>
      <c r="U278" s="104">
        <v>0</v>
      </c>
      <c r="V278" s="104">
        <v>0</v>
      </c>
      <c r="W278" s="104">
        <v>0</v>
      </c>
      <c r="DA278" s="132" t="s">
        <v>2669</v>
      </c>
    </row>
    <row r="279" spans="1:105" ht="12" customHeight="1" x14ac:dyDescent="0.25">
      <c r="A279" s="108" t="s">
        <v>53</v>
      </c>
      <c r="B279" s="98">
        <v>0</v>
      </c>
      <c r="C279" s="98">
        <v>0</v>
      </c>
      <c r="D279" s="98">
        <v>0</v>
      </c>
      <c r="E279" s="98">
        <v>0</v>
      </c>
      <c r="F279" s="98">
        <v>0</v>
      </c>
      <c r="G279" s="98">
        <v>0</v>
      </c>
      <c r="H279" s="98">
        <v>0</v>
      </c>
      <c r="I279" s="98">
        <v>0</v>
      </c>
      <c r="J279" s="98">
        <v>0</v>
      </c>
      <c r="K279" s="98">
        <v>0</v>
      </c>
      <c r="L279" s="98">
        <v>0</v>
      </c>
      <c r="M279" s="98">
        <v>0</v>
      </c>
      <c r="N279" s="98">
        <v>0</v>
      </c>
      <c r="O279" s="98">
        <v>0</v>
      </c>
      <c r="P279" s="98">
        <v>0</v>
      </c>
      <c r="Q279" s="98">
        <v>0</v>
      </c>
      <c r="R279" s="98">
        <v>0</v>
      </c>
      <c r="S279" s="98">
        <v>0</v>
      </c>
      <c r="T279" s="98">
        <v>0</v>
      </c>
      <c r="U279" s="98">
        <v>0</v>
      </c>
      <c r="V279" s="98">
        <v>0</v>
      </c>
      <c r="W279" s="98">
        <v>0</v>
      </c>
      <c r="DA279" s="63" t="s">
        <v>2670</v>
      </c>
    </row>
    <row r="280" spans="1:105" ht="12" customHeight="1" x14ac:dyDescent="0.25">
      <c r="A280" s="108" t="s">
        <v>52</v>
      </c>
      <c r="B280" s="98">
        <v>0</v>
      </c>
      <c r="C280" s="98">
        <v>0</v>
      </c>
      <c r="D280" s="98">
        <v>0</v>
      </c>
      <c r="E280" s="98">
        <v>0</v>
      </c>
      <c r="F280" s="98">
        <v>0</v>
      </c>
      <c r="G280" s="98">
        <v>0</v>
      </c>
      <c r="H280" s="98">
        <v>0</v>
      </c>
      <c r="I280" s="98">
        <v>0</v>
      </c>
      <c r="J280" s="98">
        <v>0</v>
      </c>
      <c r="K280" s="98">
        <v>0</v>
      </c>
      <c r="L280" s="98">
        <v>0</v>
      </c>
      <c r="M280" s="98">
        <v>0</v>
      </c>
      <c r="N280" s="98">
        <v>0</v>
      </c>
      <c r="O280" s="98">
        <v>0</v>
      </c>
      <c r="P280" s="98">
        <v>0</v>
      </c>
      <c r="Q280" s="98">
        <v>0</v>
      </c>
      <c r="R280" s="98">
        <v>0</v>
      </c>
      <c r="S280" s="98">
        <v>0</v>
      </c>
      <c r="T280" s="98">
        <v>0</v>
      </c>
      <c r="U280" s="98">
        <v>0</v>
      </c>
      <c r="V280" s="98">
        <v>0</v>
      </c>
      <c r="W280" s="98">
        <v>0</v>
      </c>
      <c r="DA280" s="63" t="s">
        <v>2671</v>
      </c>
    </row>
    <row r="281" spans="1:105" ht="12" customHeight="1" x14ac:dyDescent="0.25">
      <c r="A281" s="121" t="s">
        <v>54</v>
      </c>
      <c r="B281" s="122">
        <v>71.257125711801109</v>
      </c>
      <c r="C281" s="122">
        <v>71.337457864635439</v>
      </c>
      <c r="D281" s="122">
        <v>75.174878609756547</v>
      </c>
      <c r="E281" s="122">
        <v>92.076646605178851</v>
      </c>
      <c r="F281" s="122">
        <v>88.174512730092928</v>
      </c>
      <c r="G281" s="122">
        <v>84.880455470591272</v>
      </c>
      <c r="H281" s="122">
        <v>86.365752077391946</v>
      </c>
      <c r="I281" s="122">
        <v>92.452714657869933</v>
      </c>
      <c r="J281" s="122">
        <v>95.784271941424279</v>
      </c>
      <c r="K281" s="122">
        <v>98.288443435438353</v>
      </c>
      <c r="L281" s="122">
        <v>96.79414734967034</v>
      </c>
      <c r="M281" s="122">
        <v>90.496129874460792</v>
      </c>
      <c r="N281" s="122">
        <v>90.786229273552436</v>
      </c>
      <c r="O281" s="122">
        <v>86.735964299460761</v>
      </c>
      <c r="P281" s="122">
        <v>86.069223786589617</v>
      </c>
      <c r="Q281" s="122">
        <v>86.393929654450346</v>
      </c>
      <c r="R281" s="122">
        <v>88.039188822601801</v>
      </c>
      <c r="S281" s="122">
        <v>90.807165132595969</v>
      </c>
      <c r="T281" s="122">
        <v>96.306620843600712</v>
      </c>
      <c r="U281" s="122">
        <v>101.53436269261077</v>
      </c>
      <c r="V281" s="122">
        <v>96.801604051844905</v>
      </c>
      <c r="W281" s="122">
        <v>94.692329897431819</v>
      </c>
      <c r="DA281" s="130" t="s">
        <v>2672</v>
      </c>
    </row>
    <row r="282" spans="1:105" ht="12" customHeight="1" x14ac:dyDescent="0.25">
      <c r="A282" s="97" t="s">
        <v>207</v>
      </c>
      <c r="B282" s="98">
        <v>0</v>
      </c>
      <c r="C282" s="98">
        <v>0</v>
      </c>
      <c r="D282" s="98">
        <v>0</v>
      </c>
      <c r="E282" s="98">
        <v>0</v>
      </c>
      <c r="F282" s="98">
        <v>0</v>
      </c>
      <c r="G282" s="98">
        <v>0</v>
      </c>
      <c r="H282" s="98">
        <v>0</v>
      </c>
      <c r="I282" s="98">
        <v>0</v>
      </c>
      <c r="J282" s="98">
        <v>0</v>
      </c>
      <c r="K282" s="98">
        <v>0</v>
      </c>
      <c r="L282" s="98">
        <v>0</v>
      </c>
      <c r="M282" s="98">
        <v>0</v>
      </c>
      <c r="N282" s="98">
        <v>0</v>
      </c>
      <c r="O282" s="98">
        <v>0</v>
      </c>
      <c r="P282" s="98">
        <v>0</v>
      </c>
      <c r="Q282" s="98">
        <v>0</v>
      </c>
      <c r="R282" s="98">
        <v>0</v>
      </c>
      <c r="S282" s="98">
        <v>0</v>
      </c>
      <c r="T282" s="98">
        <v>0</v>
      </c>
      <c r="U282" s="98">
        <v>0</v>
      </c>
      <c r="V282" s="98">
        <v>0</v>
      </c>
      <c r="W282" s="98">
        <v>0</v>
      </c>
      <c r="DA282" s="63" t="s">
        <v>2673</v>
      </c>
    </row>
    <row r="283" spans="1:105" ht="12" customHeight="1" x14ac:dyDescent="0.25">
      <c r="A283" s="97" t="s">
        <v>50</v>
      </c>
      <c r="B283" s="98">
        <v>140.02050974947704</v>
      </c>
      <c r="C283" s="98">
        <v>143.21393084104761</v>
      </c>
      <c r="D283" s="98">
        <v>155.1700344516313</v>
      </c>
      <c r="E283" s="98">
        <v>206.0999118466373</v>
      </c>
      <c r="F283" s="98">
        <v>206.68977659657864</v>
      </c>
      <c r="G283" s="98">
        <v>201.82279757170261</v>
      </c>
      <c r="H283" s="98">
        <v>204.73263396694711</v>
      </c>
      <c r="I283" s="98">
        <v>213.37634677979861</v>
      </c>
      <c r="J283" s="98">
        <v>220.08203498900906</v>
      </c>
      <c r="K283" s="98">
        <v>227.16515612180916</v>
      </c>
      <c r="L283" s="98">
        <v>230.28786047619118</v>
      </c>
      <c r="M283" s="98">
        <v>220.53697915269476</v>
      </c>
      <c r="N283" s="98">
        <v>221.23864498080158</v>
      </c>
      <c r="O283" s="98">
        <v>212.37477066257725</v>
      </c>
      <c r="P283" s="98">
        <v>210.33423608476488</v>
      </c>
      <c r="Q283" s="98">
        <v>209.22948624653682</v>
      </c>
      <c r="R283" s="98">
        <v>212.16482676769664</v>
      </c>
      <c r="S283" s="98">
        <v>214.10231722153404</v>
      </c>
      <c r="T283" s="98">
        <v>220.2426264692495</v>
      </c>
      <c r="U283" s="98">
        <v>230.36666645150638</v>
      </c>
      <c r="V283" s="98">
        <v>218.8641475180203</v>
      </c>
      <c r="W283" s="98">
        <v>211.65180616708588</v>
      </c>
      <c r="DA283" s="63" t="s">
        <v>2674</v>
      </c>
    </row>
    <row r="284" spans="1:105" ht="12" customHeight="1" x14ac:dyDescent="0.25">
      <c r="A284" s="109" t="s">
        <v>120</v>
      </c>
      <c r="B284" s="33">
        <v>0</v>
      </c>
      <c r="C284" s="33">
        <v>0</v>
      </c>
      <c r="D284" s="33">
        <v>0</v>
      </c>
      <c r="E284" s="33">
        <v>0</v>
      </c>
      <c r="F284" s="33">
        <v>0</v>
      </c>
      <c r="G284" s="33">
        <v>0</v>
      </c>
      <c r="H284" s="33">
        <v>0</v>
      </c>
      <c r="I284" s="33">
        <v>0</v>
      </c>
      <c r="J284" s="33">
        <v>0</v>
      </c>
      <c r="K284" s="33">
        <v>0</v>
      </c>
      <c r="L284" s="33">
        <v>0</v>
      </c>
      <c r="M284" s="33">
        <v>0</v>
      </c>
      <c r="N284" s="33">
        <v>0</v>
      </c>
      <c r="O284" s="33">
        <v>0</v>
      </c>
      <c r="P284" s="33">
        <v>0</v>
      </c>
      <c r="Q284" s="33">
        <v>0</v>
      </c>
      <c r="R284" s="33">
        <v>0</v>
      </c>
      <c r="S284" s="33">
        <v>0</v>
      </c>
      <c r="T284" s="33">
        <v>0</v>
      </c>
      <c r="U284" s="33">
        <v>0</v>
      </c>
      <c r="V284" s="33">
        <v>0</v>
      </c>
      <c r="W284" s="33">
        <v>0</v>
      </c>
      <c r="DA284" s="60" t="s">
        <v>2675</v>
      </c>
    </row>
    <row r="286" spans="1:105" ht="12" customHeight="1" x14ac:dyDescent="0.25">
      <c r="A286" s="116" t="str">
        <f>RES_hh_SLD!$A$257</f>
        <v>Final energy consumption per surface area (kWh / sqm)</v>
      </c>
      <c r="B286" s="118">
        <f t="shared" ref="B286:Q286" si="129">B287+B290+B292+B305</f>
        <v>244.30435589438028</v>
      </c>
      <c r="C286" s="118">
        <f t="shared" si="129"/>
        <v>263.66748877650434</v>
      </c>
      <c r="D286" s="118">
        <f t="shared" si="129"/>
        <v>255.57089677818672</v>
      </c>
      <c r="E286" s="118">
        <f t="shared" si="129"/>
        <v>251.49335475862017</v>
      </c>
      <c r="F286" s="118">
        <f t="shared" si="129"/>
        <v>249.69980812656348</v>
      </c>
      <c r="G286" s="118">
        <f t="shared" si="129"/>
        <v>243.69930171894578</v>
      </c>
      <c r="H286" s="118">
        <f t="shared" si="129"/>
        <v>252.26960779032026</v>
      </c>
      <c r="I286" s="118">
        <f t="shared" si="129"/>
        <v>241.86094007351196</v>
      </c>
      <c r="J286" s="118">
        <f t="shared" si="129"/>
        <v>240.06260574246525</v>
      </c>
      <c r="K286" s="118">
        <f t="shared" si="129"/>
        <v>234.99451901903143</v>
      </c>
      <c r="L286" s="118">
        <f t="shared" si="129"/>
        <v>249.62333318725115</v>
      </c>
      <c r="M286" s="118">
        <f t="shared" si="129"/>
        <v>238.81352741524623</v>
      </c>
      <c r="N286" s="118">
        <f t="shared" si="129"/>
        <v>234.42304389981877</v>
      </c>
      <c r="O286" s="118">
        <f t="shared" si="129"/>
        <v>228.39450839338491</v>
      </c>
      <c r="P286" s="118">
        <f t="shared" si="129"/>
        <v>205.63182165397126</v>
      </c>
      <c r="Q286" s="118">
        <f t="shared" si="129"/>
        <v>209.03379200702284</v>
      </c>
      <c r="R286" s="118">
        <f t="shared" ref="R286:V286" si="130">R287+R290+R292+R305</f>
        <v>197.62460813538479</v>
      </c>
      <c r="S286" s="118">
        <f t="shared" si="130"/>
        <v>168.0965045563851</v>
      </c>
      <c r="T286" s="118">
        <f t="shared" si="130"/>
        <v>276.6681418561277</v>
      </c>
      <c r="U286" s="118">
        <f t="shared" si="130"/>
        <v>242.24029945413096</v>
      </c>
      <c r="V286" s="118">
        <f t="shared" si="130"/>
        <v>222.80674334065276</v>
      </c>
      <c r="W286" s="118">
        <f t="shared" ref="W286" si="131">W287+W290+W292+W305</f>
        <v>231.08071185872274</v>
      </c>
      <c r="DA286" s="129" t="s">
        <v>2821</v>
      </c>
    </row>
    <row r="287" spans="1:105" ht="12" customHeight="1" x14ac:dyDescent="0.25">
      <c r="A287" s="121" t="s">
        <v>57</v>
      </c>
      <c r="B287" s="123">
        <f t="shared" ref="B287:Q287" si="132">SUM(B288:B289)</f>
        <v>215.31915013525921</v>
      </c>
      <c r="C287" s="123">
        <f t="shared" si="132"/>
        <v>235.17438160144246</v>
      </c>
      <c r="D287" s="123">
        <f t="shared" si="132"/>
        <v>226.34184081453074</v>
      </c>
      <c r="E287" s="123">
        <f t="shared" si="132"/>
        <v>216.49895289257429</v>
      </c>
      <c r="F287" s="123">
        <f t="shared" si="132"/>
        <v>214.23027577138609</v>
      </c>
      <c r="G287" s="123">
        <f t="shared" si="132"/>
        <v>210.85397459065103</v>
      </c>
      <c r="H287" s="123">
        <f t="shared" si="132"/>
        <v>218.52922081937831</v>
      </c>
      <c r="I287" s="123">
        <f t="shared" si="132"/>
        <v>207.94566190644872</v>
      </c>
      <c r="J287" s="123">
        <f t="shared" si="132"/>
        <v>205.68652207293638</v>
      </c>
      <c r="K287" s="123">
        <f t="shared" si="132"/>
        <v>200.81173655086619</v>
      </c>
      <c r="L287" s="123">
        <f t="shared" si="132"/>
        <v>216.01920121161439</v>
      </c>
      <c r="M287" s="123">
        <f t="shared" si="132"/>
        <v>204.31603884757766</v>
      </c>
      <c r="N287" s="123">
        <f t="shared" si="132"/>
        <v>201.1309294544109</v>
      </c>
      <c r="O287" s="123">
        <f t="shared" si="132"/>
        <v>195.25707815639183</v>
      </c>
      <c r="P287" s="123">
        <f t="shared" si="132"/>
        <v>173.14672051998139</v>
      </c>
      <c r="Q287" s="123">
        <f t="shared" si="132"/>
        <v>176.08549606650683</v>
      </c>
      <c r="R287" s="123">
        <f t="shared" ref="R287:V287" si="133">SUM(R288:R289)</f>
        <v>167.07889415038684</v>
      </c>
      <c r="S287" s="123">
        <f t="shared" si="133"/>
        <v>140.73845368058252</v>
      </c>
      <c r="T287" s="123">
        <f t="shared" si="133"/>
        <v>238.24150948538434</v>
      </c>
      <c r="U287" s="123">
        <f t="shared" si="133"/>
        <v>207.18416421540184</v>
      </c>
      <c r="V287" s="123">
        <f t="shared" si="133"/>
        <v>190.11597057255634</v>
      </c>
      <c r="W287" s="123">
        <f t="shared" ref="W287" si="134">SUM(W288:W289)</f>
        <v>197.66974996483185</v>
      </c>
      <c r="DA287" s="130" t="s">
        <v>2822</v>
      </c>
    </row>
    <row r="288" spans="1:105" ht="12" customHeight="1" x14ac:dyDescent="0.25">
      <c r="A288" s="97" t="s">
        <v>204</v>
      </c>
      <c r="B288" s="99">
        <v>214.56263701119667</v>
      </c>
      <c r="C288" s="99">
        <v>234.33088825647243</v>
      </c>
      <c r="D288" s="99">
        <v>225.51914100361745</v>
      </c>
      <c r="E288" s="99">
        <v>215.69472339945608</v>
      </c>
      <c r="F288" s="99">
        <v>213.43113068890511</v>
      </c>
      <c r="G288" s="99">
        <v>210.06405879113751</v>
      </c>
      <c r="H288" s="99">
        <v>217.69457008439673</v>
      </c>
      <c r="I288" s="99">
        <v>207.15067214547366</v>
      </c>
      <c r="J288" s="99">
        <v>204.88569457839472</v>
      </c>
      <c r="K288" s="99">
        <v>200.01611455453116</v>
      </c>
      <c r="L288" s="99">
        <v>215.13117760962012</v>
      </c>
      <c r="M288" s="99">
        <v>203.46439341714287</v>
      </c>
      <c r="N288" s="99">
        <v>200.26978769156904</v>
      </c>
      <c r="O288" s="99">
        <v>194.40975211275546</v>
      </c>
      <c r="P288" s="99">
        <v>172.41610321463156</v>
      </c>
      <c r="Q288" s="99">
        <v>175.34977486679827</v>
      </c>
      <c r="R288" s="99">
        <v>166.37305882460294</v>
      </c>
      <c r="S288" s="99">
        <v>140.13494739403416</v>
      </c>
      <c r="T288" s="99">
        <v>237.17574590075523</v>
      </c>
      <c r="U288" s="99">
        <v>206.26547235903959</v>
      </c>
      <c r="V288" s="99">
        <v>189.26717691543351</v>
      </c>
      <c r="W288" s="99">
        <v>196.80241903938273</v>
      </c>
      <c r="DA288" s="63" t="s">
        <v>2823</v>
      </c>
    </row>
    <row r="289" spans="1:105" ht="12" customHeight="1" x14ac:dyDescent="0.25">
      <c r="A289" s="97" t="s">
        <v>53</v>
      </c>
      <c r="B289" s="99">
        <v>0.75651312406254989</v>
      </c>
      <c r="C289" s="99">
        <v>0.84349334497003325</v>
      </c>
      <c r="D289" s="99">
        <v>0.82269981091329958</v>
      </c>
      <c r="E289" s="99">
        <v>0.80422949311820147</v>
      </c>
      <c r="F289" s="99">
        <v>0.79914508248097127</v>
      </c>
      <c r="G289" s="99">
        <v>0.7899157995135162</v>
      </c>
      <c r="H289" s="99">
        <v>0.83465073498159137</v>
      </c>
      <c r="I289" s="99">
        <v>0.79498976097504315</v>
      </c>
      <c r="J289" s="99">
        <v>0.80082749454165847</v>
      </c>
      <c r="K289" s="99">
        <v>0.79562199633503095</v>
      </c>
      <c r="L289" s="99">
        <v>0.88802360199427599</v>
      </c>
      <c r="M289" s="99">
        <v>0.8516454304347727</v>
      </c>
      <c r="N289" s="99">
        <v>0.86114176284186994</v>
      </c>
      <c r="O289" s="99">
        <v>0.84732604363638153</v>
      </c>
      <c r="P289" s="99">
        <v>0.73061730534982983</v>
      </c>
      <c r="Q289" s="99">
        <v>0.73572119970856664</v>
      </c>
      <c r="R289" s="99">
        <v>0.70583532578391528</v>
      </c>
      <c r="S289" s="99">
        <v>0.60350628654836969</v>
      </c>
      <c r="T289" s="99">
        <v>1.0657635846291118</v>
      </c>
      <c r="U289" s="99">
        <v>0.91869185636223405</v>
      </c>
      <c r="V289" s="99">
        <v>0.84879365712283195</v>
      </c>
      <c r="W289" s="99">
        <v>0.86733092544913493</v>
      </c>
      <c r="DA289" s="63" t="s">
        <v>2824</v>
      </c>
    </row>
    <row r="290" spans="1:105" ht="12" customHeight="1" x14ac:dyDescent="0.25">
      <c r="A290" s="121" t="s">
        <v>92</v>
      </c>
      <c r="B290" s="123">
        <f t="shared" ref="B290:W290" si="135">B291</f>
        <v>9.398322845103385E-4</v>
      </c>
      <c r="C290" s="123">
        <f t="shared" si="135"/>
        <v>9.9429044232832338E-4</v>
      </c>
      <c r="D290" s="123">
        <f t="shared" si="135"/>
        <v>1.1338831099721738E-3</v>
      </c>
      <c r="E290" s="123">
        <f t="shared" si="135"/>
        <v>1.2885024389677078E-3</v>
      </c>
      <c r="F290" s="123">
        <f t="shared" si="135"/>
        <v>1.69025682987186E-3</v>
      </c>
      <c r="G290" s="123">
        <f t="shared" si="135"/>
        <v>1.9859692200781803E-3</v>
      </c>
      <c r="H290" s="123">
        <f t="shared" si="135"/>
        <v>2.9325150993406331E-3</v>
      </c>
      <c r="I290" s="123">
        <f t="shared" si="135"/>
        <v>3.6899894692622045E-3</v>
      </c>
      <c r="J290" s="123">
        <f t="shared" si="135"/>
        <v>4.8256370946353098E-3</v>
      </c>
      <c r="K290" s="123">
        <f t="shared" si="135"/>
        <v>6.3869467333368072E-3</v>
      </c>
      <c r="L290" s="123">
        <f t="shared" si="135"/>
        <v>1.2257017426471832E-2</v>
      </c>
      <c r="M290" s="123">
        <f t="shared" si="135"/>
        <v>8.739344658378851E-3</v>
      </c>
      <c r="N290" s="123">
        <f t="shared" si="135"/>
        <v>1.3221180789710116E-2</v>
      </c>
      <c r="O290" s="123">
        <f t="shared" si="135"/>
        <v>1.6140293784147639E-2</v>
      </c>
      <c r="P290" s="123">
        <f t="shared" si="135"/>
        <v>2.0000900701005367E-2</v>
      </c>
      <c r="Q290" s="123">
        <f t="shared" si="135"/>
        <v>4.5177675827065653E-2</v>
      </c>
      <c r="R290" s="123">
        <f t="shared" si="135"/>
        <v>3.3824447583062037E-2</v>
      </c>
      <c r="S290" s="123">
        <f t="shared" si="135"/>
        <v>4.0593684866331373E-2</v>
      </c>
      <c r="T290" s="123">
        <f t="shared" si="135"/>
        <v>5.3637928875460483E-2</v>
      </c>
      <c r="U290" s="123">
        <f t="shared" si="135"/>
        <v>8.8290592372558083E-2</v>
      </c>
      <c r="V290" s="123">
        <f t="shared" si="135"/>
        <v>6.0494003822215488E-2</v>
      </c>
      <c r="W290" s="123">
        <f t="shared" si="135"/>
        <v>7.6162192884390661E-2</v>
      </c>
      <c r="DA290" s="130" t="s">
        <v>2825</v>
      </c>
    </row>
    <row r="291" spans="1:105" ht="12" customHeight="1" x14ac:dyDescent="0.25">
      <c r="A291" s="97" t="s">
        <v>53</v>
      </c>
      <c r="B291" s="99">
        <f>RES_hhdet_fecs!B86</f>
        <v>9.398322845103385E-4</v>
      </c>
      <c r="C291" s="99">
        <f>RES_hhdet_fecs!C86</f>
        <v>9.9429044232832338E-4</v>
      </c>
      <c r="D291" s="99">
        <f>RES_hhdet_fecs!D86</f>
        <v>1.1338831099721738E-3</v>
      </c>
      <c r="E291" s="99">
        <f>RES_hhdet_fecs!E86</f>
        <v>1.2885024389677078E-3</v>
      </c>
      <c r="F291" s="99">
        <f>RES_hhdet_fecs!F86</f>
        <v>1.69025682987186E-3</v>
      </c>
      <c r="G291" s="99">
        <f>RES_hhdet_fecs!G86</f>
        <v>1.9859692200781803E-3</v>
      </c>
      <c r="H291" s="99">
        <f>RES_hhdet_fecs!H86</f>
        <v>2.9325150993406331E-3</v>
      </c>
      <c r="I291" s="99">
        <f>RES_hhdet_fecs!I86</f>
        <v>3.6899894692622045E-3</v>
      </c>
      <c r="J291" s="99">
        <f>RES_hhdet_fecs!J86</f>
        <v>4.8256370946353098E-3</v>
      </c>
      <c r="K291" s="99">
        <f>RES_hhdet_fecs!K86</f>
        <v>6.3869467333368072E-3</v>
      </c>
      <c r="L291" s="99">
        <f>RES_hhdet_fecs!L86</f>
        <v>1.2257017426471832E-2</v>
      </c>
      <c r="M291" s="99">
        <f>RES_hhdet_fecs!M86</f>
        <v>8.739344658378851E-3</v>
      </c>
      <c r="N291" s="99">
        <f>RES_hhdet_fecs!N86</f>
        <v>1.3221180789710116E-2</v>
      </c>
      <c r="O291" s="99">
        <f>RES_hhdet_fecs!O86</f>
        <v>1.6140293784147639E-2</v>
      </c>
      <c r="P291" s="99">
        <f>RES_hhdet_fecs!P86</f>
        <v>2.0000900701005367E-2</v>
      </c>
      <c r="Q291" s="99">
        <f>RES_hhdet_fecs!Q86</f>
        <v>4.5177675827065653E-2</v>
      </c>
      <c r="R291" s="99">
        <f>RES_hhdet_fecs!R86</f>
        <v>3.3824447583062037E-2</v>
      </c>
      <c r="S291" s="99">
        <f>RES_hhdet_fecs!S86</f>
        <v>4.0593684866331373E-2</v>
      </c>
      <c r="T291" s="99">
        <f>RES_hhdet_fecs!T86</f>
        <v>5.3637928875460483E-2</v>
      </c>
      <c r="U291" s="99">
        <f>RES_hhdet_fecs!U86</f>
        <v>8.8290592372558083E-2</v>
      </c>
      <c r="V291" s="99">
        <f>RES_hhdet_fecs!V86</f>
        <v>6.0494003822215488E-2</v>
      </c>
      <c r="W291" s="99">
        <f>RES_hhdet_fecs!W86</f>
        <v>7.6162192884390661E-2</v>
      </c>
      <c r="DA291" s="63" t="s">
        <v>2826</v>
      </c>
    </row>
    <row r="292" spans="1:105" ht="12" customHeight="1" x14ac:dyDescent="0.25">
      <c r="A292" s="121" t="s">
        <v>55</v>
      </c>
      <c r="B292" s="123">
        <v>20.718354688107432</v>
      </c>
      <c r="C292" s="123">
        <v>20.334038194423432</v>
      </c>
      <c r="D292" s="123">
        <v>20.536944544140606</v>
      </c>
      <c r="E292" s="123">
        <v>22.604413052075543</v>
      </c>
      <c r="F292" s="123">
        <v>23.186755521482031</v>
      </c>
      <c r="G292" s="123">
        <v>21.536827495037507</v>
      </c>
      <c r="H292" s="123">
        <v>21.9223763323029</v>
      </c>
      <c r="I292" s="123">
        <v>21.918108685712454</v>
      </c>
      <c r="J292" s="123">
        <v>21.976317174653357</v>
      </c>
      <c r="K292" s="123">
        <v>21.611615823000985</v>
      </c>
      <c r="L292" s="123">
        <v>20.826573238229535</v>
      </c>
      <c r="M292" s="123">
        <v>21.969909989932852</v>
      </c>
      <c r="N292" s="123">
        <v>21.055620508911392</v>
      </c>
      <c r="O292" s="123">
        <v>21.126766483262486</v>
      </c>
      <c r="P292" s="123">
        <v>20.79569164155123</v>
      </c>
      <c r="Q292" s="123">
        <v>21.179686414039281</v>
      </c>
      <c r="R292" s="123">
        <v>19.154899530841021</v>
      </c>
      <c r="S292" s="123">
        <v>16.466108150521638</v>
      </c>
      <c r="T292" s="123">
        <v>25.161889893696085</v>
      </c>
      <c r="U292" s="123">
        <v>22.245655569031136</v>
      </c>
      <c r="V292" s="123">
        <v>20.663504223991929</v>
      </c>
      <c r="W292" s="123">
        <v>21.380524626296125</v>
      </c>
      <c r="DA292" s="130" t="s">
        <v>2827</v>
      </c>
    </row>
    <row r="293" spans="1:105" ht="12" customHeight="1" x14ac:dyDescent="0.25">
      <c r="A293" s="97" t="s">
        <v>132</v>
      </c>
      <c r="B293" s="99">
        <v>21.240110687171743</v>
      </c>
      <c r="C293" s="99">
        <v>20.895053152620569</v>
      </c>
      <c r="D293" s="99">
        <v>21.753720428620845</v>
      </c>
      <c r="E293" s="99">
        <v>22.825572050079892</v>
      </c>
      <c r="F293" s="99">
        <v>23.824741002879517</v>
      </c>
      <c r="G293" s="99">
        <v>22.608421519965983</v>
      </c>
      <c r="H293" s="99">
        <v>22.434423774635448</v>
      </c>
      <c r="I293" s="99">
        <v>22.671839981602734</v>
      </c>
      <c r="J293" s="99">
        <v>22.536440303776914</v>
      </c>
      <c r="K293" s="99">
        <v>21.960878046748718</v>
      </c>
      <c r="L293" s="99">
        <v>20.751437757952726</v>
      </c>
      <c r="M293" s="99">
        <v>22.255942829460995</v>
      </c>
      <c r="N293" s="99">
        <v>21.19454018317748</v>
      </c>
      <c r="O293" s="99">
        <v>21.111450277310286</v>
      </c>
      <c r="P293" s="99">
        <v>20.823731684308086</v>
      </c>
      <c r="Q293" s="99">
        <v>21.294955765979346</v>
      </c>
      <c r="R293" s="99">
        <v>18.868670456021071</v>
      </c>
      <c r="S293" s="99">
        <v>15.702207760886521</v>
      </c>
      <c r="T293" s="99">
        <v>26.268260878417099</v>
      </c>
      <c r="U293" s="99">
        <v>22.595874696470531</v>
      </c>
      <c r="V293" s="99">
        <v>20.69528101747472</v>
      </c>
      <c r="W293" s="99">
        <v>21.648977646976729</v>
      </c>
      <c r="DA293" s="63" t="s">
        <v>2828</v>
      </c>
    </row>
    <row r="294" spans="1:105" ht="12" customHeight="1" x14ac:dyDescent="0.25">
      <c r="A294" s="97" t="s">
        <v>131</v>
      </c>
      <c r="B294" s="99">
        <v>0</v>
      </c>
      <c r="C294" s="99">
        <v>0</v>
      </c>
      <c r="D294" s="99">
        <v>0</v>
      </c>
      <c r="E294" s="99">
        <v>0</v>
      </c>
      <c r="F294" s="99">
        <v>0</v>
      </c>
      <c r="G294" s="99">
        <v>0</v>
      </c>
      <c r="H294" s="99">
        <v>0</v>
      </c>
      <c r="I294" s="99">
        <v>0</v>
      </c>
      <c r="J294" s="99">
        <v>0</v>
      </c>
      <c r="K294" s="99">
        <v>15.5831181375012</v>
      </c>
      <c r="L294" s="99">
        <v>15.478462540615334</v>
      </c>
      <c r="M294" s="99">
        <v>17.216382022251107</v>
      </c>
      <c r="N294" s="99">
        <v>16.973495226855533</v>
      </c>
      <c r="O294" s="99">
        <v>17.29993913125557</v>
      </c>
      <c r="P294" s="99">
        <v>16.993576433566677</v>
      </c>
      <c r="Q294" s="99">
        <v>17.474767254607695</v>
      </c>
      <c r="R294" s="99">
        <v>15.711567498859711</v>
      </c>
      <c r="S294" s="99">
        <v>13.394405518975264</v>
      </c>
      <c r="T294" s="99">
        <v>22.900068585916177</v>
      </c>
      <c r="U294" s="99">
        <v>19.736629755530494</v>
      </c>
      <c r="V294" s="99">
        <v>18.172886347875849</v>
      </c>
      <c r="W294" s="99">
        <v>19.028845865014219</v>
      </c>
      <c r="DA294" s="63" t="s">
        <v>2829</v>
      </c>
    </row>
    <row r="295" spans="1:105" ht="12" customHeight="1" x14ac:dyDescent="0.25">
      <c r="A295" s="100" t="s">
        <v>204</v>
      </c>
      <c r="B295" s="102">
        <v>0</v>
      </c>
      <c r="C295" s="102">
        <v>0</v>
      </c>
      <c r="D295" s="102">
        <v>0</v>
      </c>
      <c r="E295" s="102">
        <v>0</v>
      </c>
      <c r="F295" s="102">
        <v>0</v>
      </c>
      <c r="G295" s="102">
        <v>0</v>
      </c>
      <c r="H295" s="102">
        <v>0</v>
      </c>
      <c r="I295" s="102">
        <v>0</v>
      </c>
      <c r="J295" s="102">
        <v>0</v>
      </c>
      <c r="K295" s="102">
        <v>9.0501395074203472</v>
      </c>
      <c r="L295" s="102">
        <v>9.3080482759689751</v>
      </c>
      <c r="M295" s="102">
        <v>10.017102009821519</v>
      </c>
      <c r="N295" s="102">
        <v>9.5701227365219612</v>
      </c>
      <c r="O295" s="102">
        <v>9.8932895388201629</v>
      </c>
      <c r="P295" s="102">
        <v>9.5069386421657818</v>
      </c>
      <c r="Q295" s="102">
        <v>9.8481682534953467</v>
      </c>
      <c r="R295" s="102">
        <v>8.7054945039501437</v>
      </c>
      <c r="S295" s="102">
        <v>7.2668470599665902</v>
      </c>
      <c r="T295" s="102">
        <v>14.127167504219187</v>
      </c>
      <c r="U295" s="102">
        <v>11.117881748195771</v>
      </c>
      <c r="V295" s="102">
        <v>10.032107545205001</v>
      </c>
      <c r="W295" s="102">
        <v>10.234628055371523</v>
      </c>
      <c r="DA295" s="131" t="s">
        <v>2830</v>
      </c>
    </row>
    <row r="296" spans="1:105" ht="12" customHeight="1" x14ac:dyDescent="0.25">
      <c r="A296" s="103" t="s">
        <v>52</v>
      </c>
      <c r="B296" s="105">
        <v>0</v>
      </c>
      <c r="C296" s="105">
        <v>0</v>
      </c>
      <c r="D296" s="105">
        <v>0</v>
      </c>
      <c r="E296" s="105">
        <v>0</v>
      </c>
      <c r="F296" s="105">
        <v>0</v>
      </c>
      <c r="G296" s="105">
        <v>0</v>
      </c>
      <c r="H296" s="105">
        <v>0</v>
      </c>
      <c r="I296" s="105">
        <v>0</v>
      </c>
      <c r="J296" s="105">
        <v>0</v>
      </c>
      <c r="K296" s="105">
        <v>6.5329786300808577</v>
      </c>
      <c r="L296" s="105">
        <v>6.1704142646463556</v>
      </c>
      <c r="M296" s="105">
        <v>7.199280012429587</v>
      </c>
      <c r="N296" s="105">
        <v>7.4033724903335738</v>
      </c>
      <c r="O296" s="105">
        <v>7.4066495924354045</v>
      </c>
      <c r="P296" s="105">
        <v>7.486637791400895</v>
      </c>
      <c r="Q296" s="105">
        <v>7.6265990011123455</v>
      </c>
      <c r="R296" s="105">
        <v>7.0060729949095686</v>
      </c>
      <c r="S296" s="105">
        <v>6.1275584590086716</v>
      </c>
      <c r="T296" s="105">
        <v>8.7729010816969897</v>
      </c>
      <c r="U296" s="105">
        <v>8.6187480073347267</v>
      </c>
      <c r="V296" s="105">
        <v>8.1407788026708499</v>
      </c>
      <c r="W296" s="105">
        <v>8.7942178096426957</v>
      </c>
      <c r="DA296" s="132" t="s">
        <v>2831</v>
      </c>
    </row>
    <row r="297" spans="1:105" ht="12" customHeight="1" x14ac:dyDescent="0.25">
      <c r="A297" s="106" t="s">
        <v>124</v>
      </c>
      <c r="B297" s="102">
        <v>17.825948120806245</v>
      </c>
      <c r="C297" s="102">
        <v>18.638374280548689</v>
      </c>
      <c r="D297" s="102">
        <v>18.875571535986946</v>
      </c>
      <c r="E297" s="102">
        <v>19.816528116020461</v>
      </c>
      <c r="F297" s="102">
        <v>20.399635527585133</v>
      </c>
      <c r="G297" s="102">
        <v>20.517365095938914</v>
      </c>
      <c r="H297" s="102">
        <v>20.618385881926297</v>
      </c>
      <c r="I297" s="102">
        <v>21.354853094378136</v>
      </c>
      <c r="J297" s="102">
        <v>21.973557698240253</v>
      </c>
      <c r="K297" s="102">
        <v>22.705884283310805</v>
      </c>
      <c r="L297" s="102">
        <v>23.042029304659998</v>
      </c>
      <c r="M297" s="102">
        <v>22.881040066753496</v>
      </c>
      <c r="N297" s="102">
        <v>23.888200720341267</v>
      </c>
      <c r="O297" s="102">
        <v>23.350630284682534</v>
      </c>
      <c r="P297" s="102">
        <v>23.111358979710456</v>
      </c>
      <c r="Q297" s="102">
        <v>22.567397306915048</v>
      </c>
      <c r="R297" s="102">
        <v>22.619213947420185</v>
      </c>
      <c r="S297" s="102">
        <v>22.302072349134065</v>
      </c>
      <c r="T297" s="102">
        <v>22.300023534142589</v>
      </c>
      <c r="U297" s="102">
        <v>23.30757083501403</v>
      </c>
      <c r="V297" s="102">
        <v>22.726771361461161</v>
      </c>
      <c r="W297" s="102">
        <v>21.601372351238389</v>
      </c>
      <c r="DA297" s="131" t="s">
        <v>2832</v>
      </c>
    </row>
    <row r="298" spans="1:105" ht="12" customHeight="1" x14ac:dyDescent="0.25">
      <c r="A298" s="107" t="s">
        <v>123</v>
      </c>
      <c r="B298" s="105">
        <v>0</v>
      </c>
      <c r="C298" s="105">
        <v>0</v>
      </c>
      <c r="D298" s="105">
        <v>0</v>
      </c>
      <c r="E298" s="105">
        <v>0</v>
      </c>
      <c r="F298" s="105">
        <v>0</v>
      </c>
      <c r="G298" s="105">
        <v>0</v>
      </c>
      <c r="H298" s="105">
        <v>0</v>
      </c>
      <c r="I298" s="105">
        <v>0</v>
      </c>
      <c r="J298" s="105">
        <v>0</v>
      </c>
      <c r="K298" s="105">
        <v>17.669937986633915</v>
      </c>
      <c r="L298" s="105">
        <v>18.228349486128771</v>
      </c>
      <c r="M298" s="105">
        <v>18.025314141335574</v>
      </c>
      <c r="N298" s="105">
        <v>18.806820157625783</v>
      </c>
      <c r="O298" s="105">
        <v>18.44020875572275</v>
      </c>
      <c r="P298" s="105">
        <v>18.297561790805002</v>
      </c>
      <c r="Q298" s="105">
        <v>18.07959000481539</v>
      </c>
      <c r="R298" s="105">
        <v>18.259057915802938</v>
      </c>
      <c r="S298" s="105">
        <v>18.413898094925699</v>
      </c>
      <c r="T298" s="105">
        <v>19.229493151611766</v>
      </c>
      <c r="U298" s="105">
        <v>20.094953892733269</v>
      </c>
      <c r="V298" s="105">
        <v>19.799058769160151</v>
      </c>
      <c r="W298" s="105">
        <v>18.987088224037347</v>
      </c>
      <c r="DA298" s="132" t="s">
        <v>2833</v>
      </c>
    </row>
    <row r="299" spans="1:105" ht="12" customHeight="1" x14ac:dyDescent="0.25">
      <c r="A299" s="108" t="s">
        <v>50</v>
      </c>
      <c r="B299" s="99">
        <v>0</v>
      </c>
      <c r="C299" s="99">
        <v>0</v>
      </c>
      <c r="D299" s="99">
        <v>0</v>
      </c>
      <c r="E299" s="99">
        <v>0</v>
      </c>
      <c r="F299" s="99">
        <v>0</v>
      </c>
      <c r="G299" s="99">
        <v>0</v>
      </c>
      <c r="H299" s="99">
        <v>0</v>
      </c>
      <c r="I299" s="99">
        <v>0</v>
      </c>
      <c r="J299" s="99">
        <v>0</v>
      </c>
      <c r="K299" s="99">
        <v>10.973906196483901</v>
      </c>
      <c r="L299" s="99">
        <v>11.692407642664374</v>
      </c>
      <c r="M299" s="99">
        <v>11.244430748387959</v>
      </c>
      <c r="N299" s="99">
        <v>11.406425029902676</v>
      </c>
      <c r="O299" s="99">
        <v>11.266264818899131</v>
      </c>
      <c r="P299" s="99">
        <v>10.861765207732939</v>
      </c>
      <c r="Q299" s="99">
        <v>10.70575478536909</v>
      </c>
      <c r="R299" s="99">
        <v>10.533096358205469</v>
      </c>
      <c r="S299" s="99">
        <v>10.310376222585093</v>
      </c>
      <c r="T299" s="99">
        <v>12.103631765486575</v>
      </c>
      <c r="U299" s="99">
        <v>11.596516073727027</v>
      </c>
      <c r="V299" s="99">
        <v>11.186416541558797</v>
      </c>
      <c r="W299" s="99">
        <v>10.4048478103379</v>
      </c>
      <c r="DA299" s="63" t="s">
        <v>2834</v>
      </c>
    </row>
    <row r="300" spans="1:105" ht="12" customHeight="1" x14ac:dyDescent="0.25">
      <c r="A300" s="108" t="s">
        <v>52</v>
      </c>
      <c r="B300" s="99">
        <v>0</v>
      </c>
      <c r="C300" s="99">
        <v>0</v>
      </c>
      <c r="D300" s="99">
        <v>0</v>
      </c>
      <c r="E300" s="99">
        <v>0</v>
      </c>
      <c r="F300" s="99">
        <v>0</v>
      </c>
      <c r="G300" s="99">
        <v>0</v>
      </c>
      <c r="H300" s="99">
        <v>0</v>
      </c>
      <c r="I300" s="99">
        <v>0</v>
      </c>
      <c r="J300" s="99">
        <v>0</v>
      </c>
      <c r="K300" s="99">
        <v>6.6960317901500126</v>
      </c>
      <c r="L300" s="99">
        <v>6.5359418434643937</v>
      </c>
      <c r="M300" s="99">
        <v>6.7808833929476169</v>
      </c>
      <c r="N300" s="99">
        <v>7.4003951277231046</v>
      </c>
      <c r="O300" s="99">
        <v>7.1739439368236191</v>
      </c>
      <c r="P300" s="99">
        <v>7.4357965830720616</v>
      </c>
      <c r="Q300" s="99">
        <v>7.3738352194462999</v>
      </c>
      <c r="R300" s="99">
        <v>7.7259615575974703</v>
      </c>
      <c r="S300" s="99">
        <v>8.1035218723406057</v>
      </c>
      <c r="T300" s="99">
        <v>7.1258613861251909</v>
      </c>
      <c r="U300" s="99">
        <v>8.4984378190062397</v>
      </c>
      <c r="V300" s="99">
        <v>8.6126422276013521</v>
      </c>
      <c r="W300" s="99">
        <v>8.5822404136994503</v>
      </c>
      <c r="DA300" s="63" t="s">
        <v>2835</v>
      </c>
    </row>
    <row r="301" spans="1:105" ht="12" customHeight="1" x14ac:dyDescent="0.25">
      <c r="A301" s="106" t="s">
        <v>122</v>
      </c>
      <c r="B301" s="102">
        <v>16.485115568148508</v>
      </c>
      <c r="C301" s="102">
        <v>14.158955755965641</v>
      </c>
      <c r="D301" s="102">
        <v>10.629446350805869</v>
      </c>
      <c r="E301" s="102">
        <v>22.332716609521892</v>
      </c>
      <c r="F301" s="102">
        <v>20.742467981201937</v>
      </c>
      <c r="G301" s="102">
        <v>16.44989843773639</v>
      </c>
      <c r="H301" s="102">
        <v>19.59693799854125</v>
      </c>
      <c r="I301" s="102">
        <v>18.011795312899672</v>
      </c>
      <c r="J301" s="102">
        <v>18.978851978089295</v>
      </c>
      <c r="K301" s="102">
        <v>20.023320914551078</v>
      </c>
      <c r="L301" s="102">
        <v>21.386187834840872</v>
      </c>
      <c r="M301" s="102">
        <v>20.945318340686089</v>
      </c>
      <c r="N301" s="102">
        <v>20.579772027310966</v>
      </c>
      <c r="O301" s="102">
        <v>22.090298091090734</v>
      </c>
      <c r="P301" s="102">
        <v>22.032774497446013</v>
      </c>
      <c r="Q301" s="102">
        <v>22.583886017168822</v>
      </c>
      <c r="R301" s="102">
        <v>22.597139663351708</v>
      </c>
      <c r="S301" s="102">
        <v>22.009714198200037</v>
      </c>
      <c r="T301" s="102">
        <v>21.136371838935847</v>
      </c>
      <c r="U301" s="102">
        <v>22.312222864858509</v>
      </c>
      <c r="V301" s="102">
        <v>22.807636091597733</v>
      </c>
      <c r="W301" s="102">
        <v>22.336847888076527</v>
      </c>
      <c r="DA301" s="131" t="s">
        <v>2836</v>
      </c>
    </row>
    <row r="302" spans="1:105" ht="12" customHeight="1" x14ac:dyDescent="0.25">
      <c r="A302" s="107" t="s">
        <v>121</v>
      </c>
      <c r="B302" s="105">
        <v>0</v>
      </c>
      <c r="C302" s="105">
        <v>0</v>
      </c>
      <c r="D302" s="105">
        <v>0</v>
      </c>
      <c r="E302" s="105">
        <v>0</v>
      </c>
      <c r="F302" s="105">
        <v>0</v>
      </c>
      <c r="G302" s="105">
        <v>0</v>
      </c>
      <c r="H302" s="105">
        <v>0</v>
      </c>
      <c r="I302" s="105">
        <v>0</v>
      </c>
      <c r="J302" s="105">
        <v>0</v>
      </c>
      <c r="K302" s="105">
        <v>16.30970522932024</v>
      </c>
      <c r="L302" s="105">
        <v>17.702126872429616</v>
      </c>
      <c r="M302" s="105">
        <v>17.318009406520552</v>
      </c>
      <c r="N302" s="105">
        <v>16.962895617058766</v>
      </c>
      <c r="O302" s="105">
        <v>18.161981435928386</v>
      </c>
      <c r="P302" s="105">
        <v>17.898715736383281</v>
      </c>
      <c r="Q302" s="105">
        <v>18.302117053903391</v>
      </c>
      <c r="R302" s="105">
        <v>18.416300166080145</v>
      </c>
      <c r="S302" s="105">
        <v>18.40857679225126</v>
      </c>
      <c r="T302" s="105">
        <v>18.122682088383655</v>
      </c>
      <c r="U302" s="105">
        <v>19.278014336079284</v>
      </c>
      <c r="V302" s="105">
        <v>19.782360059604912</v>
      </c>
      <c r="W302" s="105">
        <v>19.248377177463684</v>
      </c>
      <c r="DA302" s="132" t="s">
        <v>2837</v>
      </c>
    </row>
    <row r="303" spans="1:105" ht="12" customHeight="1" x14ac:dyDescent="0.25">
      <c r="A303" s="108" t="s">
        <v>53</v>
      </c>
      <c r="B303" s="99">
        <v>0</v>
      </c>
      <c r="C303" s="99">
        <v>0</v>
      </c>
      <c r="D303" s="99">
        <v>0</v>
      </c>
      <c r="E303" s="99">
        <v>0</v>
      </c>
      <c r="F303" s="99">
        <v>0</v>
      </c>
      <c r="G303" s="99">
        <v>0</v>
      </c>
      <c r="H303" s="99">
        <v>0</v>
      </c>
      <c r="I303" s="99">
        <v>0</v>
      </c>
      <c r="J303" s="99">
        <v>0</v>
      </c>
      <c r="K303" s="99">
        <v>9.7293538116227438</v>
      </c>
      <c r="L303" s="99">
        <v>10.940002184589453</v>
      </c>
      <c r="M303" s="99">
        <v>10.382686155958911</v>
      </c>
      <c r="N303" s="99">
        <v>9.8728761590580181</v>
      </c>
      <c r="O303" s="99">
        <v>10.744044347873432</v>
      </c>
      <c r="P303" s="99">
        <v>10.351464195775582</v>
      </c>
      <c r="Q303" s="99">
        <v>10.634673524525084</v>
      </c>
      <c r="R303" s="99">
        <v>10.544874829264099</v>
      </c>
      <c r="S303" s="99">
        <v>10.309478516133948</v>
      </c>
      <c r="T303" s="99">
        <v>11.31051099611736</v>
      </c>
      <c r="U303" s="99">
        <v>11.152700399670634</v>
      </c>
      <c r="V303" s="99">
        <v>11.258054262908354</v>
      </c>
      <c r="W303" s="99">
        <v>10.513853706958047</v>
      </c>
      <c r="DA303" s="63" t="s">
        <v>2838</v>
      </c>
    </row>
    <row r="304" spans="1:105" ht="12" customHeight="1" x14ac:dyDescent="0.25">
      <c r="A304" s="108" t="s">
        <v>52</v>
      </c>
      <c r="B304" s="99">
        <v>0</v>
      </c>
      <c r="C304" s="99">
        <v>0</v>
      </c>
      <c r="D304" s="99">
        <v>0</v>
      </c>
      <c r="E304" s="99">
        <v>0</v>
      </c>
      <c r="F304" s="99">
        <v>0</v>
      </c>
      <c r="G304" s="99">
        <v>0</v>
      </c>
      <c r="H304" s="99">
        <v>0</v>
      </c>
      <c r="I304" s="99">
        <v>0</v>
      </c>
      <c r="J304" s="99">
        <v>0</v>
      </c>
      <c r="K304" s="99">
        <v>6.5803514176974955</v>
      </c>
      <c r="L304" s="99">
        <v>6.7621246878401644</v>
      </c>
      <c r="M304" s="99">
        <v>6.9353232505616367</v>
      </c>
      <c r="N304" s="99">
        <v>7.0900194580007474</v>
      </c>
      <c r="O304" s="99">
        <v>7.4179370880549529</v>
      </c>
      <c r="P304" s="99">
        <v>7.5472515406077036</v>
      </c>
      <c r="Q304" s="99">
        <v>7.6674435293783052</v>
      </c>
      <c r="R304" s="99">
        <v>7.8714253368160447</v>
      </c>
      <c r="S304" s="99">
        <v>8.0990982761173136</v>
      </c>
      <c r="T304" s="99">
        <v>6.812171092266297</v>
      </c>
      <c r="U304" s="99">
        <v>8.1253139364086504</v>
      </c>
      <c r="V304" s="99">
        <v>8.5243057966965559</v>
      </c>
      <c r="W304" s="99">
        <v>8.7345234705056338</v>
      </c>
      <c r="DA304" s="63" t="s">
        <v>2839</v>
      </c>
    </row>
    <row r="305" spans="1:105" ht="12" customHeight="1" x14ac:dyDescent="0.25">
      <c r="A305" s="121" t="s">
        <v>54</v>
      </c>
      <c r="B305" s="123">
        <v>8.265911238729128</v>
      </c>
      <c r="C305" s="123">
        <v>8.158074690196111</v>
      </c>
      <c r="D305" s="123">
        <v>8.690977536405402</v>
      </c>
      <c r="E305" s="123">
        <v>12.388700311531364</v>
      </c>
      <c r="F305" s="123">
        <v>12.281086576865469</v>
      </c>
      <c r="G305" s="123">
        <v>11.306513664037181</v>
      </c>
      <c r="H305" s="123">
        <v>11.815078123539729</v>
      </c>
      <c r="I305" s="123">
        <v>11.993479491881503</v>
      </c>
      <c r="J305" s="123">
        <v>12.394940857780888</v>
      </c>
      <c r="K305" s="123">
        <v>12.564779698430923</v>
      </c>
      <c r="L305" s="123">
        <v>12.765301719980746</v>
      </c>
      <c r="M305" s="123">
        <v>12.518839233077317</v>
      </c>
      <c r="N305" s="123">
        <v>12.223272755706734</v>
      </c>
      <c r="O305" s="123">
        <v>11.994523459946441</v>
      </c>
      <c r="P305" s="123">
        <v>11.669408591737644</v>
      </c>
      <c r="Q305" s="123">
        <v>11.723431850649661</v>
      </c>
      <c r="R305" s="123">
        <v>11.356990006573847</v>
      </c>
      <c r="S305" s="123">
        <v>10.851349040414583</v>
      </c>
      <c r="T305" s="123">
        <v>13.211104548171827</v>
      </c>
      <c r="U305" s="123">
        <v>12.72218907732544</v>
      </c>
      <c r="V305" s="123">
        <v>11.966774540282278</v>
      </c>
      <c r="W305" s="123">
        <v>11.954275074710349</v>
      </c>
      <c r="DA305" s="130" t="s">
        <v>2840</v>
      </c>
    </row>
    <row r="306" spans="1:105" ht="12" customHeight="1" x14ac:dyDescent="0.25">
      <c r="A306" s="97" t="s">
        <v>207</v>
      </c>
      <c r="B306" s="99">
        <v>8.5782892067177787</v>
      </c>
      <c r="C306" s="99">
        <v>8.3324056578857082</v>
      </c>
      <c r="D306" s="99">
        <v>9.4451566593914595</v>
      </c>
      <c r="E306" s="99">
        <v>12.684798069883055</v>
      </c>
      <c r="F306" s="99">
        <v>13.08419236725266</v>
      </c>
      <c r="G306" s="99">
        <v>12.312281811550633</v>
      </c>
      <c r="H306" s="99">
        <v>12.500356799210049</v>
      </c>
      <c r="I306" s="99">
        <v>12.973281185670531</v>
      </c>
      <c r="J306" s="99">
        <v>13.375817589992566</v>
      </c>
      <c r="K306" s="99">
        <v>13.431761280264297</v>
      </c>
      <c r="L306" s="99">
        <v>13.132901702709285</v>
      </c>
      <c r="M306" s="99">
        <v>14.019579405247878</v>
      </c>
      <c r="N306" s="99">
        <v>13.276731849904147</v>
      </c>
      <c r="O306" s="99">
        <v>13.032537450732049</v>
      </c>
      <c r="P306" s="99">
        <v>12.721444126971912</v>
      </c>
      <c r="Q306" s="99">
        <v>12.983452963547682</v>
      </c>
      <c r="R306" s="99">
        <v>11.515538797642465</v>
      </c>
      <c r="S306" s="99">
        <v>9.7272485922502838</v>
      </c>
      <c r="T306" s="99">
        <v>16.403881416337711</v>
      </c>
      <c r="U306" s="99">
        <v>14.116917697886157</v>
      </c>
      <c r="V306" s="99">
        <v>12.768678379470352</v>
      </c>
      <c r="W306" s="99">
        <v>13.287738077326239</v>
      </c>
      <c r="DA306" s="63" t="s">
        <v>2841</v>
      </c>
    </row>
    <row r="307" spans="1:105" ht="12" customHeight="1" x14ac:dyDescent="0.25">
      <c r="A307" s="97" t="s">
        <v>50</v>
      </c>
      <c r="B307" s="99">
        <v>8.2978808086807057</v>
      </c>
      <c r="C307" s="99">
        <v>8.4812867672361687</v>
      </c>
      <c r="D307" s="99">
        <v>9.1819837598800564</v>
      </c>
      <c r="E307" s="99">
        <v>12.185293301583298</v>
      </c>
      <c r="F307" s="99">
        <v>12.209403257869161</v>
      </c>
      <c r="G307" s="99">
        <v>11.910486664626914</v>
      </c>
      <c r="H307" s="99">
        <v>12.070713114805161</v>
      </c>
      <c r="I307" s="99">
        <v>12.567296070951167</v>
      </c>
      <c r="J307" s="99">
        <v>12.948138407735378</v>
      </c>
      <c r="K307" s="99">
        <v>13.349742815900168</v>
      </c>
      <c r="L307" s="99">
        <v>13.517678360508008</v>
      </c>
      <c r="M307" s="99">
        <v>12.929688856924741</v>
      </c>
      <c r="N307" s="99">
        <v>12.951238148104528</v>
      </c>
      <c r="O307" s="99">
        <v>12.416895083835756</v>
      </c>
      <c r="P307" s="99">
        <v>12.281248009213046</v>
      </c>
      <c r="Q307" s="99">
        <v>12.200320968520959</v>
      </c>
      <c r="R307" s="99">
        <v>12.354338544916159</v>
      </c>
      <c r="S307" s="99">
        <v>12.449993573067447</v>
      </c>
      <c r="T307" s="99">
        <v>12.788481163928269</v>
      </c>
      <c r="U307" s="99">
        <v>13.356068192854796</v>
      </c>
      <c r="V307" s="99">
        <v>12.669746537785624</v>
      </c>
      <c r="W307" s="99">
        <v>12.229263831269355</v>
      </c>
      <c r="DA307" s="63" t="s">
        <v>2842</v>
      </c>
    </row>
    <row r="308" spans="1:105" ht="12" customHeight="1" x14ac:dyDescent="0.25">
      <c r="A308" s="109" t="s">
        <v>120</v>
      </c>
      <c r="B308" s="110">
        <v>6.7347534207662596</v>
      </c>
      <c r="C308" s="110">
        <v>5.8241062839848796</v>
      </c>
      <c r="D308" s="110">
        <v>4.5728660542366475</v>
      </c>
      <c r="E308" s="110">
        <v>12.300643220986681</v>
      </c>
      <c r="F308" s="110">
        <v>11.110843177057591</v>
      </c>
      <c r="G308" s="110">
        <v>8.5809187868255439</v>
      </c>
      <c r="H308" s="110">
        <v>10.278237788122977</v>
      </c>
      <c r="I308" s="110">
        <v>9.3330468791169192</v>
      </c>
      <c r="J308" s="110">
        <v>9.9115150398939456</v>
      </c>
      <c r="K308" s="110">
        <v>9.9788475427761192</v>
      </c>
      <c r="L308" s="110">
        <v>11.118612808930713</v>
      </c>
      <c r="M308" s="110">
        <v>10.183045745715807</v>
      </c>
      <c r="N308" s="110">
        <v>9.9272030142127612</v>
      </c>
      <c r="O308" s="110">
        <v>10.147460922156393</v>
      </c>
      <c r="P308" s="110">
        <v>9.4431735855203751</v>
      </c>
      <c r="Q308" s="110">
        <v>9.3824495179980936</v>
      </c>
      <c r="R308" s="110">
        <v>9.5360641216591269</v>
      </c>
      <c r="S308" s="110">
        <v>9.6033309466899333</v>
      </c>
      <c r="T308" s="110">
        <v>9.452702264530334</v>
      </c>
      <c r="U308" s="110">
        <v>9.4200369290221317</v>
      </c>
      <c r="V308" s="110">
        <v>9.4067932533567813</v>
      </c>
      <c r="W308" s="110">
        <v>9.2764258602060856</v>
      </c>
      <c r="DA308" s="60" t="s">
        <v>2843</v>
      </c>
    </row>
    <row r="310" spans="1:105" ht="12" customHeight="1" x14ac:dyDescent="0.25">
      <c r="A310" s="116" t="str">
        <f>RES_hh_SLD!$A$278</f>
        <v>Thermal energy service per surface area (kWh useful / sqm)</v>
      </c>
      <c r="B310" s="118">
        <f t="shared" ref="B310:Q310" si="136">B311+B314+B316+B329</f>
        <v>109.10840347572947</v>
      </c>
      <c r="C310" s="118">
        <f t="shared" si="136"/>
        <v>119.75027548750992</v>
      </c>
      <c r="D310" s="118">
        <f t="shared" si="136"/>
        <v>118.83658687272975</v>
      </c>
      <c r="E310" s="118">
        <f t="shared" si="136"/>
        <v>120.50976151280737</v>
      </c>
      <c r="F310" s="118">
        <f t="shared" si="136"/>
        <v>122.08419483336208</v>
      </c>
      <c r="G310" s="118">
        <f t="shared" si="136"/>
        <v>121.13611262730187</v>
      </c>
      <c r="H310" s="118">
        <f t="shared" si="136"/>
        <v>128.33313323818516</v>
      </c>
      <c r="I310" s="118">
        <f t="shared" si="136"/>
        <v>126.31763991411805</v>
      </c>
      <c r="J310" s="118">
        <f t="shared" si="136"/>
        <v>128.91480038031941</v>
      </c>
      <c r="K310" s="118">
        <f t="shared" si="136"/>
        <v>130.1462768663566</v>
      </c>
      <c r="L310" s="118">
        <f t="shared" si="136"/>
        <v>142.83956091437022</v>
      </c>
      <c r="M310" s="118">
        <f t="shared" si="136"/>
        <v>141.95116694140654</v>
      </c>
      <c r="N310" s="118">
        <f t="shared" si="136"/>
        <v>144.22403690738014</v>
      </c>
      <c r="O310" s="118">
        <f t="shared" si="136"/>
        <v>144.79813723331691</v>
      </c>
      <c r="P310" s="118">
        <f t="shared" si="136"/>
        <v>131.32826209038751</v>
      </c>
      <c r="Q310" s="118">
        <f t="shared" si="136"/>
        <v>134.72575626237105</v>
      </c>
      <c r="R310" s="118">
        <f t="shared" ref="R310:V310" si="137">R311+R314+R316+R329</f>
        <v>129.45238380981937</v>
      </c>
      <c r="S310" s="118">
        <f t="shared" si="137"/>
        <v>112.7979473092057</v>
      </c>
      <c r="T310" s="118">
        <f t="shared" si="137"/>
        <v>190.50641513280408</v>
      </c>
      <c r="U310" s="118">
        <f t="shared" si="137"/>
        <v>169.02767841110739</v>
      </c>
      <c r="V310" s="118">
        <f t="shared" si="137"/>
        <v>156.79267215549831</v>
      </c>
      <c r="W310" s="118">
        <f t="shared" ref="W310" si="138">W311+W314+W316+W329</f>
        <v>163.73020400605566</v>
      </c>
      <c r="DA310" s="129" t="s">
        <v>2989</v>
      </c>
    </row>
    <row r="311" spans="1:105" ht="12" customHeight="1" x14ac:dyDescent="0.25">
      <c r="A311" s="121" t="s">
        <v>57</v>
      </c>
      <c r="B311" s="123">
        <f t="shared" ref="B311:Q311" si="139">SUM(B312:B313)</f>
        <v>94.356849291047425</v>
      </c>
      <c r="C311" s="123">
        <f t="shared" si="139"/>
        <v>105.07601744485518</v>
      </c>
      <c r="D311" s="123">
        <f t="shared" si="139"/>
        <v>103.55996438341435</v>
      </c>
      <c r="E311" s="123">
        <f t="shared" si="139"/>
        <v>101.31857996134944</v>
      </c>
      <c r="F311" s="123">
        <f t="shared" si="139"/>
        <v>102.41473656243986</v>
      </c>
      <c r="G311" s="123">
        <f t="shared" si="139"/>
        <v>102.79892308762943</v>
      </c>
      <c r="H311" s="123">
        <f t="shared" si="139"/>
        <v>109.07607432031904</v>
      </c>
      <c r="I311" s="123">
        <f t="shared" si="139"/>
        <v>106.68724203454713</v>
      </c>
      <c r="J311" s="123">
        <f t="shared" si="139"/>
        <v>108.57450730274549</v>
      </c>
      <c r="K311" s="123">
        <f t="shared" si="139"/>
        <v>109.39803062397252</v>
      </c>
      <c r="L311" s="123">
        <f t="shared" si="139"/>
        <v>121.83408843292889</v>
      </c>
      <c r="M311" s="123">
        <f t="shared" si="139"/>
        <v>119.8390349140534</v>
      </c>
      <c r="N311" s="123">
        <f t="shared" si="139"/>
        <v>122.3421957717982</v>
      </c>
      <c r="O311" s="123">
        <f t="shared" si="139"/>
        <v>122.54259160068554</v>
      </c>
      <c r="P311" s="123">
        <f t="shared" si="139"/>
        <v>109.36069099596787</v>
      </c>
      <c r="Q311" s="123">
        <f t="shared" si="139"/>
        <v>112.17884593040459</v>
      </c>
      <c r="R311" s="123">
        <f t="shared" ref="R311:V311" si="140">SUM(R312:R313)</f>
        <v>108.26176584178458</v>
      </c>
      <c r="S311" s="123">
        <f t="shared" si="140"/>
        <v>93.462701100576894</v>
      </c>
      <c r="T311" s="123">
        <f t="shared" si="140"/>
        <v>162.69669674647136</v>
      </c>
      <c r="U311" s="123">
        <f t="shared" si="140"/>
        <v>143.29553606414649</v>
      </c>
      <c r="V311" s="123">
        <f t="shared" si="140"/>
        <v>132.63330437824339</v>
      </c>
      <c r="W311" s="123">
        <f t="shared" ref="W311" si="141">SUM(W312:W313)</f>
        <v>138.82306316789354</v>
      </c>
      <c r="DA311" s="130" t="s">
        <v>2990</v>
      </c>
    </row>
    <row r="312" spans="1:105" ht="12" customHeight="1" x14ac:dyDescent="0.25">
      <c r="A312" s="97" t="s">
        <v>204</v>
      </c>
      <c r="B312" s="99">
        <v>93.600336166984874</v>
      </c>
      <c r="C312" s="99">
        <v>104.23252409988515</v>
      </c>
      <c r="D312" s="99">
        <v>102.73726457250105</v>
      </c>
      <c r="E312" s="99">
        <v>100.51435046823124</v>
      </c>
      <c r="F312" s="99">
        <v>101.61559147995888</v>
      </c>
      <c r="G312" s="99">
        <v>102.00900728811591</v>
      </c>
      <c r="H312" s="99">
        <v>108.24142358533744</v>
      </c>
      <c r="I312" s="99">
        <v>105.89225227357208</v>
      </c>
      <c r="J312" s="99">
        <v>107.77367980820382</v>
      </c>
      <c r="K312" s="99">
        <v>108.60240862763749</v>
      </c>
      <c r="L312" s="99">
        <v>120.94606483093462</v>
      </c>
      <c r="M312" s="99">
        <v>118.98738948361863</v>
      </c>
      <c r="N312" s="99">
        <v>121.48105400895633</v>
      </c>
      <c r="O312" s="99">
        <v>121.69526555704915</v>
      </c>
      <c r="P312" s="99">
        <v>108.63007369061805</v>
      </c>
      <c r="Q312" s="99">
        <v>111.44312473069603</v>
      </c>
      <c r="R312" s="99">
        <v>107.55593051600067</v>
      </c>
      <c r="S312" s="99">
        <v>92.859194814028527</v>
      </c>
      <c r="T312" s="99">
        <v>161.63093316184225</v>
      </c>
      <c r="U312" s="99">
        <v>142.37684420778425</v>
      </c>
      <c r="V312" s="99">
        <v>131.78451072112057</v>
      </c>
      <c r="W312" s="99">
        <v>137.95573224244441</v>
      </c>
      <c r="DA312" s="63" t="s">
        <v>2991</v>
      </c>
    </row>
    <row r="313" spans="1:105" ht="12" customHeight="1" x14ac:dyDescent="0.25">
      <c r="A313" s="97" t="s">
        <v>53</v>
      </c>
      <c r="B313" s="99">
        <v>0.75651312406254989</v>
      </c>
      <c r="C313" s="99">
        <v>0.84349334497003325</v>
      </c>
      <c r="D313" s="99">
        <v>0.82269981091329958</v>
      </c>
      <c r="E313" s="99">
        <v>0.80422949311820147</v>
      </c>
      <c r="F313" s="99">
        <v>0.79914508248097127</v>
      </c>
      <c r="G313" s="99">
        <v>0.7899157995135162</v>
      </c>
      <c r="H313" s="99">
        <v>0.83465073498159137</v>
      </c>
      <c r="I313" s="99">
        <v>0.79498976097504315</v>
      </c>
      <c r="J313" s="99">
        <v>0.80082749454165847</v>
      </c>
      <c r="K313" s="99">
        <v>0.79562199633503095</v>
      </c>
      <c r="L313" s="99">
        <v>0.88802360199427599</v>
      </c>
      <c r="M313" s="99">
        <v>0.8516454304347727</v>
      </c>
      <c r="N313" s="99">
        <v>0.86114176284186994</v>
      </c>
      <c r="O313" s="99">
        <v>0.84732604363638153</v>
      </c>
      <c r="P313" s="99">
        <v>0.73061730534982983</v>
      </c>
      <c r="Q313" s="99">
        <v>0.73572119970856664</v>
      </c>
      <c r="R313" s="99">
        <v>0.70583532578391528</v>
      </c>
      <c r="S313" s="99">
        <v>0.60350628654836969</v>
      </c>
      <c r="T313" s="99">
        <v>1.0657635846291118</v>
      </c>
      <c r="U313" s="99">
        <v>0.91869185636223405</v>
      </c>
      <c r="V313" s="99">
        <v>0.84879365712283195</v>
      </c>
      <c r="W313" s="99">
        <v>0.86733092544913493</v>
      </c>
      <c r="DA313" s="63" t="s">
        <v>2992</v>
      </c>
    </row>
    <row r="314" spans="1:105" ht="12" customHeight="1" x14ac:dyDescent="0.25">
      <c r="A314" s="121" t="s">
        <v>92</v>
      </c>
      <c r="B314" s="123">
        <f t="shared" ref="B314:W314" si="142">B315</f>
        <v>1.6773399021657372E-3</v>
      </c>
      <c r="C314" s="123">
        <f t="shared" si="142"/>
        <v>1.8425400583317051E-3</v>
      </c>
      <c r="D314" s="123">
        <f t="shared" si="142"/>
        <v>2.2000654318012152E-3</v>
      </c>
      <c r="E314" s="123">
        <f t="shared" si="142"/>
        <v>2.6667214466689015E-3</v>
      </c>
      <c r="F314" s="123">
        <f t="shared" si="142"/>
        <v>3.7494528741542268E-3</v>
      </c>
      <c r="G314" s="123">
        <f t="shared" si="142"/>
        <v>4.6228252456910132E-3</v>
      </c>
      <c r="H314" s="123">
        <f t="shared" si="142"/>
        <v>7.1866144687837445E-3</v>
      </c>
      <c r="I314" s="123">
        <f t="shared" si="142"/>
        <v>9.5135692704648184E-3</v>
      </c>
      <c r="J314" s="123">
        <f t="shared" si="142"/>
        <v>1.2845540417921611E-2</v>
      </c>
      <c r="K314" s="123">
        <f t="shared" si="142"/>
        <v>1.7489971690487296E-2</v>
      </c>
      <c r="L314" s="123">
        <f t="shared" si="142"/>
        <v>3.4206394858321748E-2</v>
      </c>
      <c r="M314" s="123">
        <f t="shared" si="142"/>
        <v>2.5206865482835378E-2</v>
      </c>
      <c r="N314" s="123">
        <f t="shared" si="142"/>
        <v>3.9256844304289357E-2</v>
      </c>
      <c r="O314" s="123">
        <f t="shared" si="142"/>
        <v>4.9682444712162634E-2</v>
      </c>
      <c r="P314" s="123">
        <f t="shared" si="142"/>
        <v>6.4430113867130309E-2</v>
      </c>
      <c r="Q314" s="123">
        <f t="shared" si="142"/>
        <v>0.15196031707739277</v>
      </c>
      <c r="R314" s="123">
        <f t="shared" si="142"/>
        <v>0.11869838509724448</v>
      </c>
      <c r="S314" s="123">
        <f t="shared" si="142"/>
        <v>0.14632755887114113</v>
      </c>
      <c r="T314" s="123">
        <f t="shared" si="142"/>
        <v>0.19813534236846889</v>
      </c>
      <c r="U314" s="123">
        <f t="shared" si="142"/>
        <v>0.33128536206160103</v>
      </c>
      <c r="V314" s="123">
        <f t="shared" si="142"/>
        <v>0.22973572448912905</v>
      </c>
      <c r="W314" s="123">
        <f t="shared" si="142"/>
        <v>0.29132442494980737</v>
      </c>
      <c r="DA314" s="130" t="s">
        <v>2993</v>
      </c>
    </row>
    <row r="315" spans="1:105" ht="12" customHeight="1" x14ac:dyDescent="0.25">
      <c r="A315" s="97" t="s">
        <v>53</v>
      </c>
      <c r="B315" s="99">
        <f>RES_hhdet_tess!B86</f>
        <v>1.6773399021657372E-3</v>
      </c>
      <c r="C315" s="99">
        <f>RES_hhdet_tess!C86</f>
        <v>1.8425400583317051E-3</v>
      </c>
      <c r="D315" s="99">
        <f>RES_hhdet_tess!D86</f>
        <v>2.2000654318012152E-3</v>
      </c>
      <c r="E315" s="99">
        <f>RES_hhdet_tess!E86</f>
        <v>2.6667214466689015E-3</v>
      </c>
      <c r="F315" s="99">
        <f>RES_hhdet_tess!F86</f>
        <v>3.7494528741542268E-3</v>
      </c>
      <c r="G315" s="99">
        <f>RES_hhdet_tess!G86</f>
        <v>4.6228252456910132E-3</v>
      </c>
      <c r="H315" s="99">
        <f>RES_hhdet_tess!H86</f>
        <v>7.1866144687837445E-3</v>
      </c>
      <c r="I315" s="99">
        <f>RES_hhdet_tess!I86</f>
        <v>9.5135692704648184E-3</v>
      </c>
      <c r="J315" s="99">
        <f>RES_hhdet_tess!J86</f>
        <v>1.2845540417921611E-2</v>
      </c>
      <c r="K315" s="99">
        <f>RES_hhdet_tess!K86</f>
        <v>1.7489971690487296E-2</v>
      </c>
      <c r="L315" s="99">
        <f>RES_hhdet_tess!L86</f>
        <v>3.4206394858321748E-2</v>
      </c>
      <c r="M315" s="99">
        <f>RES_hhdet_tess!M86</f>
        <v>2.5206865482835378E-2</v>
      </c>
      <c r="N315" s="99">
        <f>RES_hhdet_tess!N86</f>
        <v>3.9256844304289357E-2</v>
      </c>
      <c r="O315" s="99">
        <f>RES_hhdet_tess!O86</f>
        <v>4.9682444712162634E-2</v>
      </c>
      <c r="P315" s="99">
        <f>RES_hhdet_tess!P86</f>
        <v>6.4430113867130309E-2</v>
      </c>
      <c r="Q315" s="99">
        <f>RES_hhdet_tess!Q86</f>
        <v>0.15196031707739277</v>
      </c>
      <c r="R315" s="99">
        <f>RES_hhdet_tess!R86</f>
        <v>0.11869838509724448</v>
      </c>
      <c r="S315" s="99">
        <f>RES_hhdet_tess!S86</f>
        <v>0.14632755887114113</v>
      </c>
      <c r="T315" s="99">
        <f>RES_hhdet_tess!T86</f>
        <v>0.19813534236846889</v>
      </c>
      <c r="U315" s="99">
        <f>RES_hhdet_tess!U86</f>
        <v>0.33128536206160103</v>
      </c>
      <c r="V315" s="99">
        <f>RES_hhdet_tess!V86</f>
        <v>0.22973572448912905</v>
      </c>
      <c r="W315" s="99">
        <f>RES_hhdet_tess!W86</f>
        <v>0.29132442494980737</v>
      </c>
      <c r="DA315" s="63" t="s">
        <v>2994</v>
      </c>
    </row>
    <row r="316" spans="1:105" ht="12" customHeight="1" x14ac:dyDescent="0.25">
      <c r="A316" s="121" t="s">
        <v>55</v>
      </c>
      <c r="B316" s="123">
        <v>9.8705412266404551</v>
      </c>
      <c r="C316" s="123">
        <v>9.8521435903753858</v>
      </c>
      <c r="D316" s="123">
        <v>10.133535357005488</v>
      </c>
      <c r="E316" s="123">
        <v>11.593079925527512</v>
      </c>
      <c r="F316" s="123">
        <v>12.104222683942407</v>
      </c>
      <c r="G316" s="123">
        <v>11.406868351506825</v>
      </c>
      <c r="H316" s="123">
        <v>11.938879762722094</v>
      </c>
      <c r="I316" s="123">
        <v>12.239664316321146</v>
      </c>
      <c r="J316" s="123">
        <v>12.666652905114796</v>
      </c>
      <c r="K316" s="123">
        <v>12.936461898285566</v>
      </c>
      <c r="L316" s="123">
        <v>12.955829228120063</v>
      </c>
      <c r="M316" s="123">
        <v>14.232935567444384</v>
      </c>
      <c r="N316" s="123">
        <v>14.164266349354897</v>
      </c>
      <c r="O316" s="123">
        <v>14.649503788820779</v>
      </c>
      <c r="P316" s="123">
        <v>14.578793152713386</v>
      </c>
      <c r="Q316" s="123">
        <v>15.043790565765036</v>
      </c>
      <c r="R316" s="123">
        <v>13.908835128443771</v>
      </c>
      <c r="S316" s="123">
        <v>12.292134512110067</v>
      </c>
      <c r="T316" s="123">
        <v>19.332217839575804</v>
      </c>
      <c r="U316" s="123">
        <v>17.383009522877394</v>
      </c>
      <c r="V316" s="123">
        <v>16.332481069076405</v>
      </c>
      <c r="W316" s="123">
        <v>17.039968930515354</v>
      </c>
      <c r="DA316" s="130" t="s">
        <v>2995</v>
      </c>
    </row>
    <row r="317" spans="1:105" ht="12" customHeight="1" x14ac:dyDescent="0.25">
      <c r="A317" s="97" t="s">
        <v>132</v>
      </c>
      <c r="B317" s="99">
        <v>9.8504032968064035</v>
      </c>
      <c r="C317" s="99">
        <v>9.8914773136284371</v>
      </c>
      <c r="D317" s="99">
        <v>10.487649704109979</v>
      </c>
      <c r="E317" s="99">
        <v>11.176093833192358</v>
      </c>
      <c r="F317" s="99">
        <v>11.906783724881899</v>
      </c>
      <c r="G317" s="99">
        <v>11.564137100331491</v>
      </c>
      <c r="H317" s="99">
        <v>11.808302795316873</v>
      </c>
      <c r="I317" s="99">
        <v>12.34695516283403</v>
      </c>
      <c r="J317" s="99">
        <v>12.733389091519486</v>
      </c>
      <c r="K317" s="99">
        <v>12.91277704355233</v>
      </c>
      <c r="L317" s="99">
        <v>12.740425363398948</v>
      </c>
      <c r="M317" s="99">
        <v>14.338587970300734</v>
      </c>
      <c r="N317" s="99">
        <v>14.262206957053049</v>
      </c>
      <c r="O317" s="99">
        <v>14.657533579556734</v>
      </c>
      <c r="P317" s="99">
        <v>14.564922877808542</v>
      </c>
      <c r="Q317" s="99">
        <v>15.041885292190525</v>
      </c>
      <c r="R317" s="99">
        <v>13.600972583594395</v>
      </c>
      <c r="S317" s="99">
        <v>11.638545380199036</v>
      </c>
      <c r="T317" s="99">
        <v>20.074442863336447</v>
      </c>
      <c r="U317" s="99">
        <v>17.524702681103768</v>
      </c>
      <c r="V317" s="99">
        <v>16.209181045367313</v>
      </c>
      <c r="W317" s="99">
        <v>17.086561025714392</v>
      </c>
      <c r="DA317" s="63" t="s">
        <v>2996</v>
      </c>
    </row>
    <row r="318" spans="1:105" ht="12" customHeight="1" x14ac:dyDescent="0.25">
      <c r="A318" s="97" t="s">
        <v>131</v>
      </c>
      <c r="B318" s="99">
        <v>0</v>
      </c>
      <c r="C318" s="99">
        <v>0</v>
      </c>
      <c r="D318" s="99">
        <v>0</v>
      </c>
      <c r="E318" s="99">
        <v>0</v>
      </c>
      <c r="F318" s="99">
        <v>0</v>
      </c>
      <c r="G318" s="99">
        <v>0</v>
      </c>
      <c r="H318" s="99">
        <v>0</v>
      </c>
      <c r="I318" s="99">
        <v>0</v>
      </c>
      <c r="J318" s="99">
        <v>0</v>
      </c>
      <c r="K318" s="99">
        <v>12.891371828275592</v>
      </c>
      <c r="L318" s="99">
        <v>12.722856139906936</v>
      </c>
      <c r="M318" s="99">
        <v>14.322833345548341</v>
      </c>
      <c r="N318" s="99">
        <v>14.251303899810081</v>
      </c>
      <c r="O318" s="99">
        <v>14.639824591199297</v>
      </c>
      <c r="P318" s="99">
        <v>14.523971589303668</v>
      </c>
      <c r="Q318" s="99">
        <v>14.990493562040596</v>
      </c>
      <c r="R318" s="99">
        <v>13.563912674467002</v>
      </c>
      <c r="S318" s="99">
        <v>11.62239826710978</v>
      </c>
      <c r="T318" s="99">
        <v>20.006650037886679</v>
      </c>
      <c r="U318" s="99">
        <v>17.486335928061262</v>
      </c>
      <c r="V318" s="99">
        <v>16.179752670264588</v>
      </c>
      <c r="W318" s="99">
        <v>17.053425978396866</v>
      </c>
      <c r="DA318" s="63" t="s">
        <v>2997</v>
      </c>
    </row>
    <row r="319" spans="1:105" ht="12" customHeight="1" x14ac:dyDescent="0.25">
      <c r="A319" s="100" t="s">
        <v>204</v>
      </c>
      <c r="B319" s="102">
        <v>0</v>
      </c>
      <c r="C319" s="102">
        <v>0</v>
      </c>
      <c r="D319" s="102">
        <v>0</v>
      </c>
      <c r="E319" s="102">
        <v>0</v>
      </c>
      <c r="F319" s="102">
        <v>0</v>
      </c>
      <c r="G319" s="102">
        <v>0</v>
      </c>
      <c r="H319" s="102">
        <v>0</v>
      </c>
      <c r="I319" s="102">
        <v>0</v>
      </c>
      <c r="J319" s="102">
        <v>0</v>
      </c>
      <c r="K319" s="102">
        <v>6.3583931981947348</v>
      </c>
      <c r="L319" s="102">
        <v>6.5524418752605822</v>
      </c>
      <c r="M319" s="102">
        <v>7.1235533331187559</v>
      </c>
      <c r="N319" s="102">
        <v>6.8479314094765096</v>
      </c>
      <c r="O319" s="102">
        <v>7.2331749987638929</v>
      </c>
      <c r="P319" s="102">
        <v>7.0373337979027726</v>
      </c>
      <c r="Q319" s="102">
        <v>7.3638945609282525</v>
      </c>
      <c r="R319" s="102">
        <v>6.5578396795574339</v>
      </c>
      <c r="S319" s="102">
        <v>5.4948398081011085</v>
      </c>
      <c r="T319" s="102">
        <v>11.233748956189691</v>
      </c>
      <c r="U319" s="102">
        <v>8.8675879207265371</v>
      </c>
      <c r="V319" s="102">
        <v>8.0389738675937359</v>
      </c>
      <c r="W319" s="102">
        <v>8.2592081687541725</v>
      </c>
      <c r="DA319" s="131" t="s">
        <v>2998</v>
      </c>
    </row>
    <row r="320" spans="1:105" ht="12" customHeight="1" x14ac:dyDescent="0.25">
      <c r="A320" s="103" t="s">
        <v>52</v>
      </c>
      <c r="B320" s="105">
        <v>0</v>
      </c>
      <c r="C320" s="105">
        <v>0</v>
      </c>
      <c r="D320" s="105">
        <v>0</v>
      </c>
      <c r="E320" s="105">
        <v>0</v>
      </c>
      <c r="F320" s="105">
        <v>0</v>
      </c>
      <c r="G320" s="105">
        <v>0</v>
      </c>
      <c r="H320" s="105">
        <v>0</v>
      </c>
      <c r="I320" s="105">
        <v>0</v>
      </c>
      <c r="J320" s="105">
        <v>0</v>
      </c>
      <c r="K320" s="105">
        <v>6.5329786300808577</v>
      </c>
      <c r="L320" s="105">
        <v>6.1704142646463556</v>
      </c>
      <c r="M320" s="105">
        <v>7.199280012429587</v>
      </c>
      <c r="N320" s="105">
        <v>7.4033724903335738</v>
      </c>
      <c r="O320" s="105">
        <v>7.4066495924354045</v>
      </c>
      <c r="P320" s="105">
        <v>7.486637791400895</v>
      </c>
      <c r="Q320" s="105">
        <v>7.6265990011123455</v>
      </c>
      <c r="R320" s="105">
        <v>7.0060729949095686</v>
      </c>
      <c r="S320" s="105">
        <v>6.1275584590086716</v>
      </c>
      <c r="T320" s="105">
        <v>8.7729010816969897</v>
      </c>
      <c r="U320" s="105">
        <v>8.6187480073347267</v>
      </c>
      <c r="V320" s="105">
        <v>8.1407788026708499</v>
      </c>
      <c r="W320" s="105">
        <v>8.7942178096426957</v>
      </c>
      <c r="DA320" s="132" t="s">
        <v>2999</v>
      </c>
    </row>
    <row r="321" spans="1:105" ht="12" customHeight="1" x14ac:dyDescent="0.25">
      <c r="A321" s="106" t="s">
        <v>124</v>
      </c>
      <c r="B321" s="102">
        <v>9.8407157013588673</v>
      </c>
      <c r="C321" s="102">
        <v>10.322772886806874</v>
      </c>
      <c r="D321" s="102">
        <v>10.504518273956522</v>
      </c>
      <c r="E321" s="102">
        <v>11.072666871379923</v>
      </c>
      <c r="F321" s="102">
        <v>11.466384355094448</v>
      </c>
      <c r="G321" s="102">
        <v>11.62320436610643</v>
      </c>
      <c r="H321" s="102">
        <v>11.846654234033409</v>
      </c>
      <c r="I321" s="102">
        <v>12.360588352140802</v>
      </c>
      <c r="J321" s="102">
        <v>12.74737068116039</v>
      </c>
      <c r="K321" s="102">
        <v>13.231724544293778</v>
      </c>
      <c r="L321" s="102">
        <v>13.496584061842077</v>
      </c>
      <c r="M321" s="102">
        <v>13.490977965125442</v>
      </c>
      <c r="N321" s="102">
        <v>14.245319874942529</v>
      </c>
      <c r="O321" s="102">
        <v>14.184625864727382</v>
      </c>
      <c r="P321" s="102">
        <v>14.445727134964137</v>
      </c>
      <c r="Q321" s="102">
        <v>14.509506170761203</v>
      </c>
      <c r="R321" s="102">
        <v>15.045150972966526</v>
      </c>
      <c r="S321" s="102">
        <v>15.506670521163727</v>
      </c>
      <c r="T321" s="102">
        <v>16.139519893327495</v>
      </c>
      <c r="U321" s="102">
        <v>17.236541486671673</v>
      </c>
      <c r="V321" s="102">
        <v>17.156823526299252</v>
      </c>
      <c r="W321" s="102">
        <v>16.618628419912817</v>
      </c>
      <c r="DA321" s="131" t="s">
        <v>3000</v>
      </c>
    </row>
    <row r="322" spans="1:105" ht="12" customHeight="1" x14ac:dyDescent="0.25">
      <c r="A322" s="107" t="s">
        <v>123</v>
      </c>
      <c r="B322" s="105">
        <v>0</v>
      </c>
      <c r="C322" s="105">
        <v>0</v>
      </c>
      <c r="D322" s="105">
        <v>0</v>
      </c>
      <c r="E322" s="105">
        <v>0</v>
      </c>
      <c r="F322" s="105">
        <v>0</v>
      </c>
      <c r="G322" s="105">
        <v>0</v>
      </c>
      <c r="H322" s="105">
        <v>0</v>
      </c>
      <c r="I322" s="105">
        <v>0</v>
      </c>
      <c r="J322" s="105">
        <v>0</v>
      </c>
      <c r="K322" s="105">
        <v>13.212270183471931</v>
      </c>
      <c r="L322" s="105">
        <v>13.483487196999709</v>
      </c>
      <c r="M322" s="105">
        <v>13.481575061226012</v>
      </c>
      <c r="N322" s="105">
        <v>14.24213922102007</v>
      </c>
      <c r="O322" s="105">
        <v>14.173711335104263</v>
      </c>
      <c r="P322" s="105">
        <v>14.418232046566512</v>
      </c>
      <c r="Q322" s="105">
        <v>14.477441047681483</v>
      </c>
      <c r="R322" s="105">
        <v>15.00685658958627</v>
      </c>
      <c r="S322" s="105">
        <v>15.484661097929784</v>
      </c>
      <c r="T322" s="105">
        <v>16.119024566874799</v>
      </c>
      <c r="U322" s="105">
        <v>17.226807115825885</v>
      </c>
      <c r="V322" s="105">
        <v>17.151629457905255</v>
      </c>
      <c r="W322" s="105">
        <v>16.62426322549716</v>
      </c>
      <c r="DA322" s="132" t="s">
        <v>3001</v>
      </c>
    </row>
    <row r="323" spans="1:105" ht="12" customHeight="1" x14ac:dyDescent="0.25">
      <c r="A323" s="108" t="s">
        <v>50</v>
      </c>
      <c r="B323" s="99">
        <v>0</v>
      </c>
      <c r="C323" s="99">
        <v>0</v>
      </c>
      <c r="D323" s="99">
        <v>0</v>
      </c>
      <c r="E323" s="99">
        <v>0</v>
      </c>
      <c r="F323" s="99">
        <v>0</v>
      </c>
      <c r="G323" s="99">
        <v>0</v>
      </c>
      <c r="H323" s="99">
        <v>0</v>
      </c>
      <c r="I323" s="99">
        <v>0</v>
      </c>
      <c r="J323" s="99">
        <v>0</v>
      </c>
      <c r="K323" s="99">
        <v>6.5162383933219212</v>
      </c>
      <c r="L323" s="99">
        <v>6.9475453535353129</v>
      </c>
      <c r="M323" s="99">
        <v>6.7006916682783935</v>
      </c>
      <c r="N323" s="99">
        <v>6.8417440932969651</v>
      </c>
      <c r="O323" s="99">
        <v>6.9997673982806425</v>
      </c>
      <c r="P323" s="99">
        <v>6.9824354634944514</v>
      </c>
      <c r="Q323" s="99">
        <v>7.1036058282351817</v>
      </c>
      <c r="R323" s="99">
        <v>7.2808950319888019</v>
      </c>
      <c r="S323" s="99">
        <v>7.3811392255891768</v>
      </c>
      <c r="T323" s="99">
        <v>8.9931631807496082</v>
      </c>
      <c r="U323" s="99">
        <v>8.7283692968196398</v>
      </c>
      <c r="V323" s="99">
        <v>8.5389872303039045</v>
      </c>
      <c r="W323" s="99">
        <v>8.0420228117977093</v>
      </c>
      <c r="DA323" s="63" t="s">
        <v>3002</v>
      </c>
    </row>
    <row r="324" spans="1:105" ht="12" customHeight="1" x14ac:dyDescent="0.25">
      <c r="A324" s="108" t="s">
        <v>52</v>
      </c>
      <c r="B324" s="99">
        <v>0</v>
      </c>
      <c r="C324" s="99">
        <v>0</v>
      </c>
      <c r="D324" s="99">
        <v>0</v>
      </c>
      <c r="E324" s="99">
        <v>0</v>
      </c>
      <c r="F324" s="99">
        <v>0</v>
      </c>
      <c r="G324" s="99">
        <v>0</v>
      </c>
      <c r="H324" s="99">
        <v>0</v>
      </c>
      <c r="I324" s="99">
        <v>0</v>
      </c>
      <c r="J324" s="99">
        <v>0</v>
      </c>
      <c r="K324" s="99">
        <v>6.6960317901500126</v>
      </c>
      <c r="L324" s="99">
        <v>6.5359418434643937</v>
      </c>
      <c r="M324" s="99">
        <v>6.7808833929476169</v>
      </c>
      <c r="N324" s="99">
        <v>7.4003951277231046</v>
      </c>
      <c r="O324" s="99">
        <v>7.1739439368236191</v>
      </c>
      <c r="P324" s="99">
        <v>7.4357965830720616</v>
      </c>
      <c r="Q324" s="99">
        <v>7.3738352194462999</v>
      </c>
      <c r="R324" s="99">
        <v>7.7259615575974703</v>
      </c>
      <c r="S324" s="99">
        <v>8.1035218723406057</v>
      </c>
      <c r="T324" s="99">
        <v>7.1258613861251909</v>
      </c>
      <c r="U324" s="99">
        <v>8.4984378190062397</v>
      </c>
      <c r="V324" s="99">
        <v>8.6126422276013521</v>
      </c>
      <c r="W324" s="99">
        <v>8.5822404136994503</v>
      </c>
      <c r="DA324" s="63" t="s">
        <v>3003</v>
      </c>
    </row>
    <row r="325" spans="1:105" ht="12" customHeight="1" x14ac:dyDescent="0.25">
      <c r="A325" s="106" t="s">
        <v>122</v>
      </c>
      <c r="B325" s="102">
        <v>10.195575267912695</v>
      </c>
      <c r="C325" s="102">
        <v>8.8170977260672032</v>
      </c>
      <c r="D325" s="102">
        <v>6.7200029193939583</v>
      </c>
      <c r="E325" s="102">
        <v>14.247901417274605</v>
      </c>
      <c r="F325" s="102">
        <v>13.290483709475881</v>
      </c>
      <c r="G325" s="102">
        <v>10.571729677188811</v>
      </c>
      <c r="H325" s="102">
        <v>12.63318061433246</v>
      </c>
      <c r="I325" s="102">
        <v>11.637045832724805</v>
      </c>
      <c r="J325" s="102">
        <v>12.291805881692291</v>
      </c>
      <c r="K325" s="102">
        <v>13.005480699786672</v>
      </c>
      <c r="L325" s="102">
        <v>13.983475150042338</v>
      </c>
      <c r="M325" s="102">
        <v>13.795256173980516</v>
      </c>
      <c r="N325" s="102">
        <v>13.632042105113754</v>
      </c>
      <c r="O325" s="102">
        <v>14.669091610328895</v>
      </c>
      <c r="P325" s="102">
        <v>14.677307969534198</v>
      </c>
      <c r="Q325" s="102">
        <v>15.139524877178202</v>
      </c>
      <c r="R325" s="102">
        <v>15.405328425342102</v>
      </c>
      <c r="S325" s="102">
        <v>15.563381851099816</v>
      </c>
      <c r="T325" s="102">
        <v>15.236788476976358</v>
      </c>
      <c r="U325" s="102">
        <v>16.492966885928077</v>
      </c>
      <c r="V325" s="102">
        <v>17.073504888467188</v>
      </c>
      <c r="W325" s="102">
        <v>16.829624393421206</v>
      </c>
      <c r="DA325" s="131" t="s">
        <v>3004</v>
      </c>
    </row>
    <row r="326" spans="1:105" ht="12" customHeight="1" x14ac:dyDescent="0.25">
      <c r="A326" s="107" t="s">
        <v>121</v>
      </c>
      <c r="B326" s="105">
        <v>0</v>
      </c>
      <c r="C326" s="105">
        <v>0</v>
      </c>
      <c r="D326" s="105">
        <v>0</v>
      </c>
      <c r="E326" s="105">
        <v>0</v>
      </c>
      <c r="F326" s="105">
        <v>0</v>
      </c>
      <c r="G326" s="105">
        <v>0</v>
      </c>
      <c r="H326" s="105">
        <v>0</v>
      </c>
      <c r="I326" s="105">
        <v>0</v>
      </c>
      <c r="J326" s="105">
        <v>0</v>
      </c>
      <c r="K326" s="105">
        <v>12.984874710101524</v>
      </c>
      <c r="L326" s="105">
        <v>13.971111601007253</v>
      </c>
      <c r="M326" s="105">
        <v>13.791694062834011</v>
      </c>
      <c r="N326" s="105">
        <v>13.631446919630477</v>
      </c>
      <c r="O326" s="105">
        <v>14.668784835270241</v>
      </c>
      <c r="P326" s="105">
        <v>14.645734034814627</v>
      </c>
      <c r="Q326" s="105">
        <v>15.08830325921474</v>
      </c>
      <c r="R326" s="105">
        <v>15.353498333289778</v>
      </c>
      <c r="S326" s="105">
        <v>15.533042589464944</v>
      </c>
      <c r="T326" s="105">
        <v>15.187018905275558</v>
      </c>
      <c r="U326" s="105">
        <v>16.462440839285936</v>
      </c>
      <c r="V326" s="105">
        <v>17.039021659739575</v>
      </c>
      <c r="W326" s="105">
        <v>16.787428527099657</v>
      </c>
      <c r="DA326" s="132" t="s">
        <v>3005</v>
      </c>
    </row>
    <row r="327" spans="1:105" ht="12" customHeight="1" x14ac:dyDescent="0.25">
      <c r="A327" s="108" t="s">
        <v>53</v>
      </c>
      <c r="B327" s="99">
        <v>0</v>
      </c>
      <c r="C327" s="99">
        <v>0</v>
      </c>
      <c r="D327" s="99">
        <v>0</v>
      </c>
      <c r="E327" s="99">
        <v>0</v>
      </c>
      <c r="F327" s="99">
        <v>0</v>
      </c>
      <c r="G327" s="99">
        <v>0</v>
      </c>
      <c r="H327" s="99">
        <v>0</v>
      </c>
      <c r="I327" s="99">
        <v>0</v>
      </c>
      <c r="J327" s="99">
        <v>0</v>
      </c>
      <c r="K327" s="99">
        <v>6.4045232924040292</v>
      </c>
      <c r="L327" s="99">
        <v>7.2089869131670872</v>
      </c>
      <c r="M327" s="99">
        <v>6.8563708122723712</v>
      </c>
      <c r="N327" s="99">
        <v>6.5414274616297261</v>
      </c>
      <c r="O327" s="99">
        <v>7.2508477472152872</v>
      </c>
      <c r="P327" s="99">
        <v>7.0984824942069222</v>
      </c>
      <c r="Q327" s="99">
        <v>7.4208597298364376</v>
      </c>
      <c r="R327" s="99">
        <v>7.4820729964737334</v>
      </c>
      <c r="S327" s="99">
        <v>7.4339443133476335</v>
      </c>
      <c r="T327" s="99">
        <v>8.3748478130092643</v>
      </c>
      <c r="U327" s="99">
        <v>8.3371269028772836</v>
      </c>
      <c r="V327" s="99">
        <v>8.5147158630430191</v>
      </c>
      <c r="W327" s="99">
        <v>8.052905056594021</v>
      </c>
      <c r="DA327" s="63" t="s">
        <v>3006</v>
      </c>
    </row>
    <row r="328" spans="1:105" ht="12" customHeight="1" x14ac:dyDescent="0.25">
      <c r="A328" s="108" t="s">
        <v>52</v>
      </c>
      <c r="B328" s="99">
        <v>0</v>
      </c>
      <c r="C328" s="99">
        <v>0</v>
      </c>
      <c r="D328" s="99">
        <v>0</v>
      </c>
      <c r="E328" s="99">
        <v>0</v>
      </c>
      <c r="F328" s="99">
        <v>0</v>
      </c>
      <c r="G328" s="99">
        <v>0</v>
      </c>
      <c r="H328" s="99">
        <v>0</v>
      </c>
      <c r="I328" s="99">
        <v>0</v>
      </c>
      <c r="J328" s="99">
        <v>0</v>
      </c>
      <c r="K328" s="99">
        <v>6.5803514176974955</v>
      </c>
      <c r="L328" s="99">
        <v>6.7621246878401644</v>
      </c>
      <c r="M328" s="99">
        <v>6.9353232505616367</v>
      </c>
      <c r="N328" s="99">
        <v>7.0900194580007474</v>
      </c>
      <c r="O328" s="99">
        <v>7.4179370880549529</v>
      </c>
      <c r="P328" s="99">
        <v>7.5472515406077036</v>
      </c>
      <c r="Q328" s="99">
        <v>7.6674435293783052</v>
      </c>
      <c r="R328" s="99">
        <v>7.8714253368160447</v>
      </c>
      <c r="S328" s="99">
        <v>8.0990982761173136</v>
      </c>
      <c r="T328" s="99">
        <v>6.812171092266297</v>
      </c>
      <c r="U328" s="99">
        <v>8.1253139364086504</v>
      </c>
      <c r="V328" s="99">
        <v>8.5243057966965559</v>
      </c>
      <c r="W328" s="99">
        <v>8.7345234705056338</v>
      </c>
      <c r="DA328" s="63" t="s">
        <v>3007</v>
      </c>
    </row>
    <row r="329" spans="1:105" ht="12" customHeight="1" x14ac:dyDescent="0.25">
      <c r="A329" s="121" t="s">
        <v>54</v>
      </c>
      <c r="B329" s="123">
        <v>4.8793356181394358</v>
      </c>
      <c r="C329" s="123">
        <v>4.8202719122210116</v>
      </c>
      <c r="D329" s="123">
        <v>5.1408870668781015</v>
      </c>
      <c r="E329" s="123">
        <v>7.5954349044837546</v>
      </c>
      <c r="F329" s="123">
        <v>7.561486134105647</v>
      </c>
      <c r="G329" s="123">
        <v>6.9256983629199107</v>
      </c>
      <c r="H329" s="123">
        <v>7.310992540675251</v>
      </c>
      <c r="I329" s="123">
        <v>7.3812199939792942</v>
      </c>
      <c r="J329" s="123">
        <v>7.6607946320411751</v>
      </c>
      <c r="K329" s="123">
        <v>7.7942943724080305</v>
      </c>
      <c r="L329" s="123">
        <v>8.0154368584629587</v>
      </c>
      <c r="M329" s="123">
        <v>7.8539895944259523</v>
      </c>
      <c r="N329" s="123">
        <v>7.6783179419227654</v>
      </c>
      <c r="O329" s="123">
        <v>7.5563593990984304</v>
      </c>
      <c r="P329" s="123">
        <v>7.3243478278391114</v>
      </c>
      <c r="Q329" s="123">
        <v>7.3511594491240357</v>
      </c>
      <c r="R329" s="123">
        <v>7.1630844544937569</v>
      </c>
      <c r="S329" s="123">
        <v>6.8967841376475976</v>
      </c>
      <c r="T329" s="123">
        <v>8.2793652043884602</v>
      </c>
      <c r="U329" s="123">
        <v>8.0178474620219031</v>
      </c>
      <c r="V329" s="123">
        <v>7.5971509836893834</v>
      </c>
      <c r="W329" s="123">
        <v>7.5758474826969628</v>
      </c>
      <c r="DA329" s="130" t="s">
        <v>3008</v>
      </c>
    </row>
    <row r="330" spans="1:105" ht="12" customHeight="1" x14ac:dyDescent="0.25">
      <c r="A330" s="97" t="s">
        <v>207</v>
      </c>
      <c r="B330" s="99">
        <v>4.8777312267502646</v>
      </c>
      <c r="C330" s="99">
        <v>4.7468773581003587</v>
      </c>
      <c r="D330" s="99">
        <v>5.389795666116739</v>
      </c>
      <c r="E330" s="99">
        <v>7.249870162390005</v>
      </c>
      <c r="F330" s="99">
        <v>7.4929768423827339</v>
      </c>
      <c r="G330" s="99">
        <v>7.066351215056379</v>
      </c>
      <c r="H330" s="99">
        <v>7.1915219974987776</v>
      </c>
      <c r="I330" s="99">
        <v>7.4725986967710138</v>
      </c>
      <c r="J330" s="99">
        <v>7.7080879773058015</v>
      </c>
      <c r="K330" s="99">
        <v>7.7454872663161725</v>
      </c>
      <c r="L330" s="99">
        <v>7.5778692781484862</v>
      </c>
      <c r="M330" s="99">
        <v>8.0947834660401501</v>
      </c>
      <c r="N330" s="99">
        <v>7.6700663438303582</v>
      </c>
      <c r="O330" s="99">
        <v>7.5321310978151725</v>
      </c>
      <c r="P330" s="99">
        <v>7.353531725773391</v>
      </c>
      <c r="Q330" s="99">
        <v>7.5059142393936069</v>
      </c>
      <c r="R330" s="99">
        <v>6.6606940145207698</v>
      </c>
      <c r="S330" s="99">
        <v>5.6339625069548509</v>
      </c>
      <c r="T330" s="99">
        <v>9.5248324523209842</v>
      </c>
      <c r="U330" s="99">
        <v>8.2122567905675741</v>
      </c>
      <c r="V330" s="99">
        <v>7.4401732419541453</v>
      </c>
      <c r="W330" s="99">
        <v>7.7569316310270935</v>
      </c>
      <c r="DA330" s="63" t="s">
        <v>3009</v>
      </c>
    </row>
    <row r="331" spans="1:105" ht="12" customHeight="1" x14ac:dyDescent="0.25">
      <c r="A331" s="97" t="s">
        <v>50</v>
      </c>
      <c r="B331" s="99">
        <v>4.8629621094033233</v>
      </c>
      <c r="C331" s="99">
        <v>4.9786293301317688</v>
      </c>
      <c r="D331" s="99">
        <v>5.4001325224939585</v>
      </c>
      <c r="E331" s="99">
        <v>7.1775305468266666</v>
      </c>
      <c r="F331" s="99">
        <v>7.2063663056558021</v>
      </c>
      <c r="G331" s="99">
        <v>7.0470956752779976</v>
      </c>
      <c r="H331" s="99">
        <v>7.162311314849183</v>
      </c>
      <c r="I331" s="99">
        <v>7.4682675123597564</v>
      </c>
      <c r="J331" s="99">
        <v>7.6990973838990424</v>
      </c>
      <c r="K331" s="99">
        <v>7.9446339210055514</v>
      </c>
      <c r="L331" s="99">
        <v>8.0507851839149254</v>
      </c>
      <c r="M331" s="99">
        <v>7.7061548382097982</v>
      </c>
      <c r="N331" s="99">
        <v>7.724060144287785</v>
      </c>
      <c r="O331" s="99">
        <v>7.4091920847944044</v>
      </c>
      <c r="P331" s="99">
        <v>7.3304149047010538</v>
      </c>
      <c r="Q331" s="99">
        <v>7.2838064308662807</v>
      </c>
      <c r="R331" s="99">
        <v>7.3806982451561893</v>
      </c>
      <c r="S331" s="99">
        <v>7.4514459810290976</v>
      </c>
      <c r="T331" s="99">
        <v>7.6787142576060656</v>
      </c>
      <c r="U331" s="99">
        <v>8.036865763016797</v>
      </c>
      <c r="V331" s="99">
        <v>7.6394937808526562</v>
      </c>
      <c r="W331" s="99">
        <v>7.3904167041029005</v>
      </c>
      <c r="DA331" s="63" t="s">
        <v>3010</v>
      </c>
    </row>
    <row r="332" spans="1:105" ht="12" customHeight="1" x14ac:dyDescent="0.25">
      <c r="A332" s="109" t="s">
        <v>120</v>
      </c>
      <c r="B332" s="110">
        <v>4.9768249930520554</v>
      </c>
      <c r="C332" s="110">
        <v>4.3224673267271099</v>
      </c>
      <c r="D332" s="110">
        <v>3.4156554719111698</v>
      </c>
      <c r="E332" s="110">
        <v>9.2400663003347319</v>
      </c>
      <c r="F332" s="110">
        <v>8.3686603974235769</v>
      </c>
      <c r="G332" s="110">
        <v>6.4752687750109725</v>
      </c>
      <c r="H332" s="110">
        <v>7.7725524305376981</v>
      </c>
      <c r="I332" s="110">
        <v>7.0673110904110015</v>
      </c>
      <c r="J332" s="110">
        <v>7.5189913446729175</v>
      </c>
      <c r="K332" s="110">
        <v>7.5903502537007759</v>
      </c>
      <c r="L332" s="110">
        <v>8.4865620655537199</v>
      </c>
      <c r="M332" s="110">
        <v>7.7986346731063163</v>
      </c>
      <c r="N332" s="110">
        <v>7.6194351849739128</v>
      </c>
      <c r="O332" s="110">
        <v>7.8051598013100172</v>
      </c>
      <c r="P332" s="110">
        <v>7.279370013745452</v>
      </c>
      <c r="Q332" s="110">
        <v>7.2635422149671918</v>
      </c>
      <c r="R332" s="110">
        <v>7.456290539042433</v>
      </c>
      <c r="S332" s="110">
        <v>7.6199752899883419</v>
      </c>
      <c r="T332" s="110">
        <v>7.6350524154311108</v>
      </c>
      <c r="U332" s="110">
        <v>7.6930578146474016</v>
      </c>
      <c r="V332" s="110">
        <v>7.7453451934959094</v>
      </c>
      <c r="W332" s="110">
        <v>7.6771324034468069</v>
      </c>
      <c r="DA332" s="60" t="s">
        <v>3011</v>
      </c>
    </row>
    <row r="334" spans="1:105" ht="12" customHeight="1" x14ac:dyDescent="0.25">
      <c r="A334" s="116" t="str">
        <f>RES_hh_SLD!$A$299</f>
        <v>CO2 emissions per surface area (kg CO2 / sqm)</v>
      </c>
      <c r="B334" s="118">
        <f t="shared" ref="B334:Q334" si="143">B335+B338+B340+B353</f>
        <v>1.2381562389403473</v>
      </c>
      <c r="C334" s="118">
        <f t="shared" si="143"/>
        <v>1.228011863741137</v>
      </c>
      <c r="D334" s="118">
        <f t="shared" si="143"/>
        <v>1.261239869890042</v>
      </c>
      <c r="E334" s="118">
        <f t="shared" si="143"/>
        <v>1.4661299083713171</v>
      </c>
      <c r="F334" s="118">
        <f t="shared" si="143"/>
        <v>1.3916060777542534</v>
      </c>
      <c r="G334" s="118">
        <f t="shared" si="143"/>
        <v>1.3192641159589875</v>
      </c>
      <c r="H334" s="118">
        <f t="shared" si="143"/>
        <v>1.3315642786108142</v>
      </c>
      <c r="I334" s="118">
        <f t="shared" si="143"/>
        <v>1.4074687009730793</v>
      </c>
      <c r="J334" s="118">
        <f t="shared" si="143"/>
        <v>1.4461259232337684</v>
      </c>
      <c r="K334" s="118">
        <f t="shared" si="143"/>
        <v>1.4705157042012882</v>
      </c>
      <c r="L334" s="118">
        <f t="shared" si="143"/>
        <v>1.435499564172305</v>
      </c>
      <c r="M334" s="118">
        <f t="shared" si="143"/>
        <v>1.3337165830312072</v>
      </c>
      <c r="N334" s="118">
        <f t="shared" si="143"/>
        <v>1.3297697766548162</v>
      </c>
      <c r="O334" s="118">
        <f t="shared" si="143"/>
        <v>1.2616843984420614</v>
      </c>
      <c r="P334" s="118">
        <f t="shared" si="143"/>
        <v>1.2416949115582627</v>
      </c>
      <c r="Q334" s="118">
        <f t="shared" si="143"/>
        <v>1.2404256384116821</v>
      </c>
      <c r="R334" s="118">
        <f t="shared" ref="R334:V334" si="144">R335+R338+R340+R353</f>
        <v>1.2590837077946357</v>
      </c>
      <c r="S334" s="118">
        <f t="shared" si="144"/>
        <v>1.2923380638000239</v>
      </c>
      <c r="T334" s="118">
        <f t="shared" si="144"/>
        <v>1.358153334840239</v>
      </c>
      <c r="U334" s="118">
        <f t="shared" si="144"/>
        <v>1.4232459536573776</v>
      </c>
      <c r="V334" s="118">
        <f t="shared" si="144"/>
        <v>1.356179925262432</v>
      </c>
      <c r="W334" s="118">
        <f t="shared" ref="W334" si="145">W335+W338+W340+W353</f>
        <v>1.3263011799782594</v>
      </c>
      <c r="DA334" s="129" t="s">
        <v>3157</v>
      </c>
    </row>
    <row r="335" spans="1:105" ht="12" customHeight="1" x14ac:dyDescent="0.25">
      <c r="A335" s="121" t="s">
        <v>57</v>
      </c>
      <c r="B335" s="123">
        <f t="shared" ref="B335:Q335" si="146">SUM(B336:B337)</f>
        <v>0</v>
      </c>
      <c r="C335" s="123">
        <f t="shared" si="146"/>
        <v>0</v>
      </c>
      <c r="D335" s="123">
        <f t="shared" si="146"/>
        <v>0</v>
      </c>
      <c r="E335" s="123">
        <f t="shared" si="146"/>
        <v>0</v>
      </c>
      <c r="F335" s="123">
        <f t="shared" si="146"/>
        <v>0</v>
      </c>
      <c r="G335" s="123">
        <f t="shared" si="146"/>
        <v>0</v>
      </c>
      <c r="H335" s="123">
        <f t="shared" si="146"/>
        <v>0</v>
      </c>
      <c r="I335" s="123">
        <f t="shared" si="146"/>
        <v>0</v>
      </c>
      <c r="J335" s="123">
        <f t="shared" si="146"/>
        <v>0</v>
      </c>
      <c r="K335" s="123">
        <f t="shared" si="146"/>
        <v>0</v>
      </c>
      <c r="L335" s="123">
        <f t="shared" si="146"/>
        <v>0</v>
      </c>
      <c r="M335" s="123">
        <f t="shared" si="146"/>
        <v>0</v>
      </c>
      <c r="N335" s="123">
        <f t="shared" si="146"/>
        <v>0</v>
      </c>
      <c r="O335" s="123">
        <f t="shared" si="146"/>
        <v>0</v>
      </c>
      <c r="P335" s="123">
        <f t="shared" si="146"/>
        <v>0</v>
      </c>
      <c r="Q335" s="123">
        <f t="shared" si="146"/>
        <v>0</v>
      </c>
      <c r="R335" s="123">
        <f t="shared" ref="R335:V335" si="147">SUM(R336:R337)</f>
        <v>0</v>
      </c>
      <c r="S335" s="123">
        <f t="shared" si="147"/>
        <v>0</v>
      </c>
      <c r="T335" s="123">
        <f t="shared" si="147"/>
        <v>0</v>
      </c>
      <c r="U335" s="123">
        <f t="shared" si="147"/>
        <v>0</v>
      </c>
      <c r="V335" s="123">
        <f t="shared" si="147"/>
        <v>0</v>
      </c>
      <c r="W335" s="123">
        <f t="shared" ref="W335" si="148">SUM(W336:W337)</f>
        <v>0</v>
      </c>
      <c r="DA335" s="130" t="s">
        <v>3158</v>
      </c>
    </row>
    <row r="336" spans="1:105" ht="12" customHeight="1" x14ac:dyDescent="0.25">
      <c r="A336" s="97" t="s">
        <v>204</v>
      </c>
      <c r="B336" s="99">
        <v>0</v>
      </c>
      <c r="C336" s="99">
        <v>0</v>
      </c>
      <c r="D336" s="99">
        <v>0</v>
      </c>
      <c r="E336" s="99">
        <v>0</v>
      </c>
      <c r="F336" s="99">
        <v>0</v>
      </c>
      <c r="G336" s="99">
        <v>0</v>
      </c>
      <c r="H336" s="99">
        <v>0</v>
      </c>
      <c r="I336" s="99">
        <v>0</v>
      </c>
      <c r="J336" s="99">
        <v>0</v>
      </c>
      <c r="K336" s="99">
        <v>0</v>
      </c>
      <c r="L336" s="99">
        <v>0</v>
      </c>
      <c r="M336" s="99">
        <v>0</v>
      </c>
      <c r="N336" s="99">
        <v>0</v>
      </c>
      <c r="O336" s="99">
        <v>0</v>
      </c>
      <c r="P336" s="99">
        <v>0</v>
      </c>
      <c r="Q336" s="99">
        <v>0</v>
      </c>
      <c r="R336" s="99">
        <v>0</v>
      </c>
      <c r="S336" s="99">
        <v>0</v>
      </c>
      <c r="T336" s="99">
        <v>0</v>
      </c>
      <c r="U336" s="99">
        <v>0</v>
      </c>
      <c r="V336" s="99">
        <v>0</v>
      </c>
      <c r="W336" s="99">
        <v>0</v>
      </c>
      <c r="DA336" s="63" t="s">
        <v>3159</v>
      </c>
    </row>
    <row r="337" spans="1:105" ht="12" customHeight="1" x14ac:dyDescent="0.25">
      <c r="A337" s="97" t="s">
        <v>53</v>
      </c>
      <c r="B337" s="99">
        <v>0</v>
      </c>
      <c r="C337" s="99">
        <v>0</v>
      </c>
      <c r="D337" s="99">
        <v>0</v>
      </c>
      <c r="E337" s="99">
        <v>0</v>
      </c>
      <c r="F337" s="99">
        <v>0</v>
      </c>
      <c r="G337" s="99">
        <v>0</v>
      </c>
      <c r="H337" s="99">
        <v>0</v>
      </c>
      <c r="I337" s="99">
        <v>0</v>
      </c>
      <c r="J337" s="99">
        <v>0</v>
      </c>
      <c r="K337" s="99">
        <v>0</v>
      </c>
      <c r="L337" s="99">
        <v>0</v>
      </c>
      <c r="M337" s="99">
        <v>0</v>
      </c>
      <c r="N337" s="99">
        <v>0</v>
      </c>
      <c r="O337" s="99">
        <v>0</v>
      </c>
      <c r="P337" s="99">
        <v>0</v>
      </c>
      <c r="Q337" s="99">
        <v>0</v>
      </c>
      <c r="R337" s="99">
        <v>0</v>
      </c>
      <c r="S337" s="99">
        <v>0</v>
      </c>
      <c r="T337" s="99">
        <v>0</v>
      </c>
      <c r="U337" s="99">
        <v>0</v>
      </c>
      <c r="V337" s="99">
        <v>0</v>
      </c>
      <c r="W337" s="99">
        <v>0</v>
      </c>
      <c r="DA337" s="63" t="s">
        <v>3160</v>
      </c>
    </row>
    <row r="338" spans="1:105" ht="12" customHeight="1" x14ac:dyDescent="0.25">
      <c r="A338" s="121" t="s">
        <v>92</v>
      </c>
      <c r="B338" s="123">
        <f t="shared" ref="B338:W338" si="149">B339</f>
        <v>0</v>
      </c>
      <c r="C338" s="123">
        <f t="shared" si="149"/>
        <v>0</v>
      </c>
      <c r="D338" s="123">
        <f t="shared" si="149"/>
        <v>0</v>
      </c>
      <c r="E338" s="123">
        <f t="shared" si="149"/>
        <v>0</v>
      </c>
      <c r="F338" s="123">
        <f t="shared" si="149"/>
        <v>0</v>
      </c>
      <c r="G338" s="123">
        <f t="shared" si="149"/>
        <v>0</v>
      </c>
      <c r="H338" s="123">
        <f t="shared" si="149"/>
        <v>0</v>
      </c>
      <c r="I338" s="123">
        <f t="shared" si="149"/>
        <v>0</v>
      </c>
      <c r="J338" s="123">
        <f t="shared" si="149"/>
        <v>0</v>
      </c>
      <c r="K338" s="123">
        <f t="shared" si="149"/>
        <v>0</v>
      </c>
      <c r="L338" s="123">
        <f t="shared" si="149"/>
        <v>0</v>
      </c>
      <c r="M338" s="123">
        <f t="shared" si="149"/>
        <v>0</v>
      </c>
      <c r="N338" s="123">
        <f t="shared" si="149"/>
        <v>0</v>
      </c>
      <c r="O338" s="123">
        <f t="shared" si="149"/>
        <v>0</v>
      </c>
      <c r="P338" s="123">
        <f t="shared" si="149"/>
        <v>0</v>
      </c>
      <c r="Q338" s="123">
        <f t="shared" si="149"/>
        <v>0</v>
      </c>
      <c r="R338" s="123">
        <f t="shared" si="149"/>
        <v>0</v>
      </c>
      <c r="S338" s="123">
        <f t="shared" si="149"/>
        <v>0</v>
      </c>
      <c r="T338" s="123">
        <f t="shared" si="149"/>
        <v>0</v>
      </c>
      <c r="U338" s="123">
        <f t="shared" si="149"/>
        <v>0</v>
      </c>
      <c r="V338" s="123">
        <f t="shared" si="149"/>
        <v>0</v>
      </c>
      <c r="W338" s="123">
        <f t="shared" si="149"/>
        <v>0</v>
      </c>
      <c r="DA338" s="130" t="s">
        <v>3161</v>
      </c>
    </row>
    <row r="339" spans="1:105" ht="12" customHeight="1" x14ac:dyDescent="0.25">
      <c r="A339" s="97" t="s">
        <v>53</v>
      </c>
      <c r="B339" s="99">
        <v>0</v>
      </c>
      <c r="C339" s="99">
        <v>0</v>
      </c>
      <c r="D339" s="99">
        <v>0</v>
      </c>
      <c r="E339" s="99">
        <v>0</v>
      </c>
      <c r="F339" s="99">
        <v>0</v>
      </c>
      <c r="G339" s="99">
        <v>0</v>
      </c>
      <c r="H339" s="99">
        <v>0</v>
      </c>
      <c r="I339" s="99">
        <v>0</v>
      </c>
      <c r="J339" s="99">
        <v>0</v>
      </c>
      <c r="K339" s="99">
        <v>0</v>
      </c>
      <c r="L339" s="99">
        <v>0</v>
      </c>
      <c r="M339" s="99">
        <v>0</v>
      </c>
      <c r="N339" s="99">
        <v>0</v>
      </c>
      <c r="O339" s="99">
        <v>0</v>
      </c>
      <c r="P339" s="99">
        <v>0</v>
      </c>
      <c r="Q339" s="99">
        <v>0</v>
      </c>
      <c r="R339" s="99">
        <v>0</v>
      </c>
      <c r="S339" s="99">
        <v>0</v>
      </c>
      <c r="T339" s="99">
        <v>0</v>
      </c>
      <c r="U339" s="99">
        <v>0</v>
      </c>
      <c r="V339" s="99">
        <v>0</v>
      </c>
      <c r="W339" s="99">
        <v>0</v>
      </c>
      <c r="DA339" s="63" t="s">
        <v>3162</v>
      </c>
    </row>
    <row r="340" spans="1:105" ht="12" customHeight="1" x14ac:dyDescent="0.25">
      <c r="A340" s="121" t="s">
        <v>55</v>
      </c>
      <c r="B340" s="123">
        <v>0.27889764605849715</v>
      </c>
      <c r="C340" s="123">
        <v>0.26833290770907464</v>
      </c>
      <c r="D340" s="123">
        <v>0.25074698652932859</v>
      </c>
      <c r="E340" s="123">
        <v>0.22950059976240653</v>
      </c>
      <c r="F340" s="123">
        <v>0.20842730193684383</v>
      </c>
      <c r="G340" s="123">
        <v>0.18137787341068834</v>
      </c>
      <c r="H340" s="123">
        <v>0.17486817257498541</v>
      </c>
      <c r="I340" s="123">
        <v>0.17053307227765385</v>
      </c>
      <c r="J340" s="123">
        <v>0.16601146567532893</v>
      </c>
      <c r="K340" s="123">
        <v>0.15842004476520646</v>
      </c>
      <c r="L340" s="123">
        <v>0.14483905424148977</v>
      </c>
      <c r="M340" s="123">
        <v>0.12849050724597311</v>
      </c>
      <c r="N340" s="123">
        <v>0.12250608950651272</v>
      </c>
      <c r="O340" s="123">
        <v>0.10971442314313352</v>
      </c>
      <c r="P340" s="123">
        <v>0.10009932934440167</v>
      </c>
      <c r="Q340" s="123">
        <v>9.6063564418567046E-2</v>
      </c>
      <c r="R340" s="123">
        <v>9.4544799115752601E-2</v>
      </c>
      <c r="S340" s="123">
        <v>9.2839485867743571E-2</v>
      </c>
      <c r="T340" s="123">
        <v>8.7855390010496651E-2</v>
      </c>
      <c r="U340" s="123">
        <v>8.6022770816466018E-2</v>
      </c>
      <c r="V340" s="123">
        <v>8.324056414128933E-2</v>
      </c>
      <c r="W340" s="123">
        <v>8.3433204116673626E-2</v>
      </c>
      <c r="DA340" s="130" t="s">
        <v>3163</v>
      </c>
    </row>
    <row r="341" spans="1:105" ht="12" customHeight="1" x14ac:dyDescent="0.25">
      <c r="A341" s="97" t="s">
        <v>132</v>
      </c>
      <c r="B341" s="99">
        <v>0</v>
      </c>
      <c r="C341" s="99">
        <v>0</v>
      </c>
      <c r="D341" s="99">
        <v>0</v>
      </c>
      <c r="E341" s="99">
        <v>0</v>
      </c>
      <c r="F341" s="99">
        <v>0</v>
      </c>
      <c r="G341" s="99">
        <v>0</v>
      </c>
      <c r="H341" s="99">
        <v>0</v>
      </c>
      <c r="I341" s="99">
        <v>0</v>
      </c>
      <c r="J341" s="99">
        <v>0</v>
      </c>
      <c r="K341" s="99">
        <v>0</v>
      </c>
      <c r="L341" s="99">
        <v>0</v>
      </c>
      <c r="M341" s="99">
        <v>0</v>
      </c>
      <c r="N341" s="99">
        <v>0</v>
      </c>
      <c r="O341" s="99">
        <v>0</v>
      </c>
      <c r="P341" s="99">
        <v>0</v>
      </c>
      <c r="Q341" s="99">
        <v>0</v>
      </c>
      <c r="R341" s="99">
        <v>0</v>
      </c>
      <c r="S341" s="99">
        <v>0</v>
      </c>
      <c r="T341" s="99">
        <v>0</v>
      </c>
      <c r="U341" s="99">
        <v>0</v>
      </c>
      <c r="V341" s="99">
        <v>0</v>
      </c>
      <c r="W341" s="99">
        <v>0</v>
      </c>
      <c r="DA341" s="63" t="s">
        <v>3164</v>
      </c>
    </row>
    <row r="342" spans="1:105" ht="12" customHeight="1" x14ac:dyDescent="0.25">
      <c r="A342" s="97" t="s">
        <v>131</v>
      </c>
      <c r="B342" s="99">
        <v>0</v>
      </c>
      <c r="C342" s="99">
        <v>0</v>
      </c>
      <c r="D342" s="99">
        <v>0</v>
      </c>
      <c r="E342" s="99">
        <v>0</v>
      </c>
      <c r="F342" s="99">
        <v>0</v>
      </c>
      <c r="G342" s="99">
        <v>0</v>
      </c>
      <c r="H342" s="99">
        <v>0</v>
      </c>
      <c r="I342" s="99">
        <v>0</v>
      </c>
      <c r="J342" s="99">
        <v>0</v>
      </c>
      <c r="K342" s="99">
        <v>0</v>
      </c>
      <c r="L342" s="99">
        <v>0</v>
      </c>
      <c r="M342" s="99">
        <v>0</v>
      </c>
      <c r="N342" s="99">
        <v>0</v>
      </c>
      <c r="O342" s="99">
        <v>0</v>
      </c>
      <c r="P342" s="99">
        <v>0</v>
      </c>
      <c r="Q342" s="99">
        <v>0</v>
      </c>
      <c r="R342" s="99">
        <v>0</v>
      </c>
      <c r="S342" s="99">
        <v>0</v>
      </c>
      <c r="T342" s="99">
        <v>0</v>
      </c>
      <c r="U342" s="99">
        <v>0</v>
      </c>
      <c r="V342" s="99">
        <v>0</v>
      </c>
      <c r="W342" s="99">
        <v>0</v>
      </c>
      <c r="DA342" s="63" t="s">
        <v>3165</v>
      </c>
    </row>
    <row r="343" spans="1:105" ht="12" customHeight="1" x14ac:dyDescent="0.25">
      <c r="A343" s="100" t="s">
        <v>204</v>
      </c>
      <c r="B343" s="102">
        <v>0</v>
      </c>
      <c r="C343" s="102">
        <v>0</v>
      </c>
      <c r="D343" s="102">
        <v>0</v>
      </c>
      <c r="E343" s="102">
        <v>0</v>
      </c>
      <c r="F343" s="102">
        <v>0</v>
      </c>
      <c r="G343" s="102">
        <v>0</v>
      </c>
      <c r="H343" s="102">
        <v>0</v>
      </c>
      <c r="I343" s="102">
        <v>0</v>
      </c>
      <c r="J343" s="102">
        <v>0</v>
      </c>
      <c r="K343" s="102">
        <v>0</v>
      </c>
      <c r="L343" s="102">
        <v>0</v>
      </c>
      <c r="M343" s="102">
        <v>0</v>
      </c>
      <c r="N343" s="102">
        <v>0</v>
      </c>
      <c r="O343" s="102">
        <v>0</v>
      </c>
      <c r="P343" s="102">
        <v>0</v>
      </c>
      <c r="Q343" s="102">
        <v>0</v>
      </c>
      <c r="R343" s="102">
        <v>0</v>
      </c>
      <c r="S343" s="102">
        <v>0</v>
      </c>
      <c r="T343" s="102">
        <v>0</v>
      </c>
      <c r="U343" s="102">
        <v>0</v>
      </c>
      <c r="V343" s="102">
        <v>0</v>
      </c>
      <c r="W343" s="102">
        <v>0</v>
      </c>
      <c r="DA343" s="131" t="s">
        <v>3166</v>
      </c>
    </row>
    <row r="344" spans="1:105" ht="12" customHeight="1" x14ac:dyDescent="0.25">
      <c r="A344" s="103" t="s">
        <v>52</v>
      </c>
      <c r="B344" s="105">
        <v>0</v>
      </c>
      <c r="C344" s="105">
        <v>0</v>
      </c>
      <c r="D344" s="105">
        <v>0</v>
      </c>
      <c r="E344" s="105">
        <v>0</v>
      </c>
      <c r="F344" s="105">
        <v>0</v>
      </c>
      <c r="G344" s="105">
        <v>0</v>
      </c>
      <c r="H344" s="105">
        <v>0</v>
      </c>
      <c r="I344" s="105">
        <v>0</v>
      </c>
      <c r="J344" s="105">
        <v>0</v>
      </c>
      <c r="K344" s="105">
        <v>0</v>
      </c>
      <c r="L344" s="105">
        <v>0</v>
      </c>
      <c r="M344" s="105">
        <v>0</v>
      </c>
      <c r="N344" s="105">
        <v>0</v>
      </c>
      <c r="O344" s="105">
        <v>0</v>
      </c>
      <c r="P344" s="105">
        <v>0</v>
      </c>
      <c r="Q344" s="105">
        <v>0</v>
      </c>
      <c r="R344" s="105">
        <v>0</v>
      </c>
      <c r="S344" s="105">
        <v>0</v>
      </c>
      <c r="T344" s="105">
        <v>0</v>
      </c>
      <c r="U344" s="105">
        <v>0</v>
      </c>
      <c r="V344" s="105">
        <v>0</v>
      </c>
      <c r="W344" s="105">
        <v>0</v>
      </c>
      <c r="DA344" s="132" t="s">
        <v>3167</v>
      </c>
    </row>
    <row r="345" spans="1:105" ht="12" customHeight="1" x14ac:dyDescent="0.25">
      <c r="A345" s="106" t="s">
        <v>124</v>
      </c>
      <c r="B345" s="102">
        <v>4.0493423751223476</v>
      </c>
      <c r="C345" s="102">
        <v>4.2338931015694419</v>
      </c>
      <c r="D345" s="102">
        <v>4.2877748301147953</v>
      </c>
      <c r="E345" s="102">
        <v>4.5015225268352088</v>
      </c>
      <c r="F345" s="102">
        <v>4.63398120644624</v>
      </c>
      <c r="G345" s="102">
        <v>4.6607246551934853</v>
      </c>
      <c r="H345" s="102">
        <v>4.6836725369383778</v>
      </c>
      <c r="I345" s="102">
        <v>4.8509684289189376</v>
      </c>
      <c r="J345" s="102">
        <v>4.9915133667322564</v>
      </c>
      <c r="K345" s="102">
        <v>5.1578686737968837</v>
      </c>
      <c r="L345" s="102">
        <v>5.2342273768465652</v>
      </c>
      <c r="M345" s="102">
        <v>5.1976570615637252</v>
      </c>
      <c r="N345" s="102">
        <v>5.4264436756327239</v>
      </c>
      <c r="O345" s="102">
        <v>5.3043291754684851</v>
      </c>
      <c r="P345" s="102">
        <v>5.2499763058310274</v>
      </c>
      <c r="Q345" s="102">
        <v>5.1264099722388234</v>
      </c>
      <c r="R345" s="102">
        <v>5.1381806402959693</v>
      </c>
      <c r="S345" s="102">
        <v>5.0661387548292929</v>
      </c>
      <c r="T345" s="102">
        <v>5.0656733460158305</v>
      </c>
      <c r="U345" s="102">
        <v>5.2945477908817873</v>
      </c>
      <c r="V345" s="102">
        <v>5.1626133824695168</v>
      </c>
      <c r="W345" s="102">
        <v>4.9069677433073124</v>
      </c>
      <c r="DA345" s="131" t="s">
        <v>3168</v>
      </c>
    </row>
    <row r="346" spans="1:105" ht="12" customHeight="1" x14ac:dyDescent="0.25">
      <c r="A346" s="107" t="s">
        <v>123</v>
      </c>
      <c r="B346" s="105">
        <v>0</v>
      </c>
      <c r="C346" s="105">
        <v>0</v>
      </c>
      <c r="D346" s="105">
        <v>0</v>
      </c>
      <c r="E346" s="105">
        <v>0</v>
      </c>
      <c r="F346" s="105">
        <v>0</v>
      </c>
      <c r="G346" s="105">
        <v>0</v>
      </c>
      <c r="H346" s="105">
        <v>0</v>
      </c>
      <c r="I346" s="105">
        <v>0</v>
      </c>
      <c r="J346" s="105">
        <v>0</v>
      </c>
      <c r="K346" s="105">
        <v>2.4928325315932836</v>
      </c>
      <c r="L346" s="105">
        <v>2.6560473201076396</v>
      </c>
      <c r="M346" s="105">
        <v>2.5542848888038092</v>
      </c>
      <c r="N346" s="105">
        <v>2.5910835097926923</v>
      </c>
      <c r="O346" s="105">
        <v>2.5592447162611269</v>
      </c>
      <c r="P346" s="105">
        <v>2.4673585845886143</v>
      </c>
      <c r="Q346" s="105">
        <v>2.4319192570444428</v>
      </c>
      <c r="R346" s="105">
        <v>2.3926981687299547</v>
      </c>
      <c r="S346" s="105">
        <v>2.3421050627224291</v>
      </c>
      <c r="T346" s="105">
        <v>2.7494609918479305</v>
      </c>
      <c r="U346" s="105">
        <v>2.6342645913078324</v>
      </c>
      <c r="V346" s="105">
        <v>2.5411063815804971</v>
      </c>
      <c r="W346" s="105">
        <v>2.3635652285963578</v>
      </c>
      <c r="DA346" s="132" t="s">
        <v>3169</v>
      </c>
    </row>
    <row r="347" spans="1:105" ht="12" customHeight="1" x14ac:dyDescent="0.25">
      <c r="A347" s="108" t="s">
        <v>50</v>
      </c>
      <c r="B347" s="99">
        <v>0</v>
      </c>
      <c r="C347" s="99">
        <v>0</v>
      </c>
      <c r="D347" s="99">
        <v>0</v>
      </c>
      <c r="E347" s="99">
        <v>0</v>
      </c>
      <c r="F347" s="99">
        <v>0</v>
      </c>
      <c r="G347" s="99">
        <v>0</v>
      </c>
      <c r="H347" s="99">
        <v>0</v>
      </c>
      <c r="I347" s="99">
        <v>0</v>
      </c>
      <c r="J347" s="99">
        <v>0</v>
      </c>
      <c r="K347" s="99">
        <v>2.4928325315932836</v>
      </c>
      <c r="L347" s="99">
        <v>2.6560473201076396</v>
      </c>
      <c r="M347" s="99">
        <v>2.5542848888038092</v>
      </c>
      <c r="N347" s="99">
        <v>2.5910835097926923</v>
      </c>
      <c r="O347" s="99">
        <v>2.5592447162611269</v>
      </c>
      <c r="P347" s="99">
        <v>2.4673585845886143</v>
      </c>
      <c r="Q347" s="99">
        <v>2.4319192570444428</v>
      </c>
      <c r="R347" s="99">
        <v>2.3926981687299547</v>
      </c>
      <c r="S347" s="99">
        <v>2.3421050627224291</v>
      </c>
      <c r="T347" s="99">
        <v>2.7494609918479305</v>
      </c>
      <c r="U347" s="99">
        <v>2.6342645913078324</v>
      </c>
      <c r="V347" s="99">
        <v>2.5411063815804971</v>
      </c>
      <c r="W347" s="99">
        <v>2.3635652285963578</v>
      </c>
      <c r="DA347" s="63" t="s">
        <v>3170</v>
      </c>
    </row>
    <row r="348" spans="1:105" ht="12" customHeight="1" x14ac:dyDescent="0.25">
      <c r="A348" s="108" t="s">
        <v>52</v>
      </c>
      <c r="B348" s="99">
        <v>0</v>
      </c>
      <c r="C348" s="99">
        <v>0</v>
      </c>
      <c r="D348" s="99">
        <v>0</v>
      </c>
      <c r="E348" s="99">
        <v>0</v>
      </c>
      <c r="F348" s="99">
        <v>0</v>
      </c>
      <c r="G348" s="99">
        <v>0</v>
      </c>
      <c r="H348" s="99">
        <v>0</v>
      </c>
      <c r="I348" s="99">
        <v>0</v>
      </c>
      <c r="J348" s="99">
        <v>0</v>
      </c>
      <c r="K348" s="99">
        <v>0</v>
      </c>
      <c r="L348" s="99">
        <v>0</v>
      </c>
      <c r="M348" s="99">
        <v>0</v>
      </c>
      <c r="N348" s="99">
        <v>0</v>
      </c>
      <c r="O348" s="99">
        <v>0</v>
      </c>
      <c r="P348" s="99">
        <v>0</v>
      </c>
      <c r="Q348" s="99">
        <v>0</v>
      </c>
      <c r="R348" s="99">
        <v>0</v>
      </c>
      <c r="S348" s="99">
        <v>0</v>
      </c>
      <c r="T348" s="99">
        <v>0</v>
      </c>
      <c r="U348" s="99">
        <v>0</v>
      </c>
      <c r="V348" s="99">
        <v>0</v>
      </c>
      <c r="W348" s="99">
        <v>0</v>
      </c>
      <c r="DA348" s="63" t="s">
        <v>3171</v>
      </c>
    </row>
    <row r="349" spans="1:105" ht="12" customHeight="1" x14ac:dyDescent="0.25">
      <c r="A349" s="106" t="s">
        <v>122</v>
      </c>
      <c r="B349" s="102">
        <v>0</v>
      </c>
      <c r="C349" s="102">
        <v>0</v>
      </c>
      <c r="D349" s="102">
        <v>0</v>
      </c>
      <c r="E349" s="102">
        <v>0</v>
      </c>
      <c r="F349" s="102">
        <v>0</v>
      </c>
      <c r="G349" s="102">
        <v>0</v>
      </c>
      <c r="H349" s="102">
        <v>0</v>
      </c>
      <c r="I349" s="102">
        <v>0</v>
      </c>
      <c r="J349" s="102">
        <v>0</v>
      </c>
      <c r="K349" s="102">
        <v>0</v>
      </c>
      <c r="L349" s="102">
        <v>0</v>
      </c>
      <c r="M349" s="102">
        <v>0</v>
      </c>
      <c r="N349" s="102">
        <v>0</v>
      </c>
      <c r="O349" s="102">
        <v>0</v>
      </c>
      <c r="P349" s="102">
        <v>0</v>
      </c>
      <c r="Q349" s="102">
        <v>0</v>
      </c>
      <c r="R349" s="102">
        <v>0</v>
      </c>
      <c r="S349" s="102">
        <v>0</v>
      </c>
      <c r="T349" s="102">
        <v>0</v>
      </c>
      <c r="U349" s="102">
        <v>0</v>
      </c>
      <c r="V349" s="102">
        <v>0</v>
      </c>
      <c r="W349" s="102">
        <v>0</v>
      </c>
      <c r="DA349" s="131" t="s">
        <v>3172</v>
      </c>
    </row>
    <row r="350" spans="1:105" ht="12" customHeight="1" x14ac:dyDescent="0.25">
      <c r="A350" s="107" t="s">
        <v>121</v>
      </c>
      <c r="B350" s="105">
        <v>0</v>
      </c>
      <c r="C350" s="105">
        <v>0</v>
      </c>
      <c r="D350" s="105">
        <v>0</v>
      </c>
      <c r="E350" s="105">
        <v>0</v>
      </c>
      <c r="F350" s="105">
        <v>0</v>
      </c>
      <c r="G350" s="105">
        <v>0</v>
      </c>
      <c r="H350" s="105">
        <v>0</v>
      </c>
      <c r="I350" s="105">
        <v>0</v>
      </c>
      <c r="J350" s="105">
        <v>0</v>
      </c>
      <c r="K350" s="105">
        <v>0</v>
      </c>
      <c r="L350" s="105">
        <v>0</v>
      </c>
      <c r="M350" s="105">
        <v>0</v>
      </c>
      <c r="N350" s="105">
        <v>0</v>
      </c>
      <c r="O350" s="105">
        <v>0</v>
      </c>
      <c r="P350" s="105">
        <v>0</v>
      </c>
      <c r="Q350" s="105">
        <v>0</v>
      </c>
      <c r="R350" s="105">
        <v>0</v>
      </c>
      <c r="S350" s="105">
        <v>0</v>
      </c>
      <c r="T350" s="105">
        <v>0</v>
      </c>
      <c r="U350" s="105">
        <v>0</v>
      </c>
      <c r="V350" s="105">
        <v>0</v>
      </c>
      <c r="W350" s="105">
        <v>0</v>
      </c>
      <c r="DA350" s="132" t="s">
        <v>3173</v>
      </c>
    </row>
    <row r="351" spans="1:105" ht="12" customHeight="1" x14ac:dyDescent="0.25">
      <c r="A351" s="108" t="s">
        <v>53</v>
      </c>
      <c r="B351" s="99">
        <v>0</v>
      </c>
      <c r="C351" s="99">
        <v>0</v>
      </c>
      <c r="D351" s="99">
        <v>0</v>
      </c>
      <c r="E351" s="99">
        <v>0</v>
      </c>
      <c r="F351" s="99">
        <v>0</v>
      </c>
      <c r="G351" s="99">
        <v>0</v>
      </c>
      <c r="H351" s="99">
        <v>0</v>
      </c>
      <c r="I351" s="99">
        <v>0</v>
      </c>
      <c r="J351" s="99">
        <v>0</v>
      </c>
      <c r="K351" s="99">
        <v>0</v>
      </c>
      <c r="L351" s="99">
        <v>0</v>
      </c>
      <c r="M351" s="99">
        <v>0</v>
      </c>
      <c r="N351" s="99">
        <v>0</v>
      </c>
      <c r="O351" s="99">
        <v>0</v>
      </c>
      <c r="P351" s="99">
        <v>0</v>
      </c>
      <c r="Q351" s="99">
        <v>0</v>
      </c>
      <c r="R351" s="99">
        <v>0</v>
      </c>
      <c r="S351" s="99">
        <v>0</v>
      </c>
      <c r="T351" s="99">
        <v>0</v>
      </c>
      <c r="U351" s="99">
        <v>0</v>
      </c>
      <c r="V351" s="99">
        <v>0</v>
      </c>
      <c r="W351" s="99">
        <v>0</v>
      </c>
      <c r="DA351" s="63" t="s">
        <v>3174</v>
      </c>
    </row>
    <row r="352" spans="1:105" ht="12" customHeight="1" x14ac:dyDescent="0.25">
      <c r="A352" s="108" t="s">
        <v>52</v>
      </c>
      <c r="B352" s="99">
        <v>0</v>
      </c>
      <c r="C352" s="99">
        <v>0</v>
      </c>
      <c r="D352" s="99">
        <v>0</v>
      </c>
      <c r="E352" s="99">
        <v>0</v>
      </c>
      <c r="F352" s="99">
        <v>0</v>
      </c>
      <c r="G352" s="99">
        <v>0</v>
      </c>
      <c r="H352" s="99">
        <v>0</v>
      </c>
      <c r="I352" s="99">
        <v>0</v>
      </c>
      <c r="J352" s="99">
        <v>0</v>
      </c>
      <c r="K352" s="99">
        <v>0</v>
      </c>
      <c r="L352" s="99">
        <v>0</v>
      </c>
      <c r="M352" s="99">
        <v>0</v>
      </c>
      <c r="N352" s="99">
        <v>0</v>
      </c>
      <c r="O352" s="99">
        <v>0</v>
      </c>
      <c r="P352" s="99">
        <v>0</v>
      </c>
      <c r="Q352" s="99">
        <v>0</v>
      </c>
      <c r="R352" s="99">
        <v>0</v>
      </c>
      <c r="S352" s="99">
        <v>0</v>
      </c>
      <c r="T352" s="99">
        <v>0</v>
      </c>
      <c r="U352" s="99">
        <v>0</v>
      </c>
      <c r="V352" s="99">
        <v>0</v>
      </c>
      <c r="W352" s="99">
        <v>0</v>
      </c>
      <c r="DA352" s="63" t="s">
        <v>3175</v>
      </c>
    </row>
    <row r="353" spans="1:105" ht="12" customHeight="1" x14ac:dyDescent="0.25">
      <c r="A353" s="121" t="s">
        <v>54</v>
      </c>
      <c r="B353" s="123">
        <v>0.95925859288185011</v>
      </c>
      <c r="C353" s="123">
        <v>0.95967895603206244</v>
      </c>
      <c r="D353" s="123">
        <v>1.0104928833607134</v>
      </c>
      <c r="E353" s="123">
        <v>1.2366293086089106</v>
      </c>
      <c r="F353" s="123">
        <v>1.1831787758174095</v>
      </c>
      <c r="G353" s="123">
        <v>1.1378862425482992</v>
      </c>
      <c r="H353" s="123">
        <v>1.1566961060358287</v>
      </c>
      <c r="I353" s="123">
        <v>1.2369356286954254</v>
      </c>
      <c r="J353" s="123">
        <v>1.2801144575584396</v>
      </c>
      <c r="K353" s="123">
        <v>1.3120956594360818</v>
      </c>
      <c r="L353" s="123">
        <v>1.2906605099308153</v>
      </c>
      <c r="M353" s="123">
        <v>1.205226075785234</v>
      </c>
      <c r="N353" s="123">
        <v>1.2072636871483036</v>
      </c>
      <c r="O353" s="123">
        <v>1.1519699752989279</v>
      </c>
      <c r="P353" s="123">
        <v>1.141595582213861</v>
      </c>
      <c r="Q353" s="123">
        <v>1.1443620739931151</v>
      </c>
      <c r="R353" s="123">
        <v>1.1645389086788831</v>
      </c>
      <c r="S353" s="123">
        <v>1.1994985779322804</v>
      </c>
      <c r="T353" s="123">
        <v>1.2702979448297425</v>
      </c>
      <c r="U353" s="123">
        <v>1.3372231828409116</v>
      </c>
      <c r="V353" s="123">
        <v>1.2729393611211426</v>
      </c>
      <c r="W353" s="123">
        <v>1.2428679758615857</v>
      </c>
      <c r="DA353" s="130" t="s">
        <v>3176</v>
      </c>
    </row>
    <row r="354" spans="1:105" ht="12" customHeight="1" x14ac:dyDescent="0.25">
      <c r="A354" s="97" t="s">
        <v>207</v>
      </c>
      <c r="B354" s="99">
        <v>0</v>
      </c>
      <c r="C354" s="99">
        <v>0</v>
      </c>
      <c r="D354" s="99">
        <v>0</v>
      </c>
      <c r="E354" s="99">
        <v>0</v>
      </c>
      <c r="F354" s="99">
        <v>0</v>
      </c>
      <c r="G354" s="99">
        <v>0</v>
      </c>
      <c r="H354" s="99">
        <v>0</v>
      </c>
      <c r="I354" s="99">
        <v>0</v>
      </c>
      <c r="J354" s="99">
        <v>0</v>
      </c>
      <c r="K354" s="99">
        <v>0</v>
      </c>
      <c r="L354" s="99">
        <v>0</v>
      </c>
      <c r="M354" s="99">
        <v>0</v>
      </c>
      <c r="N354" s="99">
        <v>0</v>
      </c>
      <c r="O354" s="99">
        <v>0</v>
      </c>
      <c r="P354" s="99">
        <v>0</v>
      </c>
      <c r="Q354" s="99">
        <v>0</v>
      </c>
      <c r="R354" s="99">
        <v>0</v>
      </c>
      <c r="S354" s="99">
        <v>0</v>
      </c>
      <c r="T354" s="99">
        <v>0</v>
      </c>
      <c r="U354" s="99">
        <v>0</v>
      </c>
      <c r="V354" s="99">
        <v>0</v>
      </c>
      <c r="W354" s="99">
        <v>0</v>
      </c>
      <c r="DA354" s="63" t="s">
        <v>3177</v>
      </c>
    </row>
    <row r="355" spans="1:105" ht="12" customHeight="1" x14ac:dyDescent="0.25">
      <c r="A355" s="97" t="s">
        <v>50</v>
      </c>
      <c r="B355" s="99">
        <v>1.8849466044999099</v>
      </c>
      <c r="C355" s="99">
        <v>1.9266091020453682</v>
      </c>
      <c r="D355" s="99">
        <v>2.0857794308943536</v>
      </c>
      <c r="E355" s="99">
        <v>2.7680112263876628</v>
      </c>
      <c r="F355" s="99">
        <v>2.7734880440575589</v>
      </c>
      <c r="G355" s="99">
        <v>2.7055861507366505</v>
      </c>
      <c r="H355" s="99">
        <v>2.7419831911591408</v>
      </c>
      <c r="I355" s="99">
        <v>2.8547869754772672</v>
      </c>
      <c r="J355" s="99">
        <v>2.9412991207011685</v>
      </c>
      <c r="K355" s="99">
        <v>3.0325275780598826</v>
      </c>
      <c r="L355" s="99">
        <v>3.0706758163729995</v>
      </c>
      <c r="M355" s="99">
        <v>2.9371081207390248</v>
      </c>
      <c r="N355" s="99">
        <v>2.942003257723425</v>
      </c>
      <c r="O355" s="99">
        <v>2.8206218872441311</v>
      </c>
      <c r="P355" s="99">
        <v>2.7898082977728356</v>
      </c>
      <c r="Q355" s="99">
        <v>2.771424911209222</v>
      </c>
      <c r="R355" s="99">
        <v>2.8064115438631547</v>
      </c>
      <c r="S355" s="99">
        <v>2.8281405400580013</v>
      </c>
      <c r="T355" s="99">
        <v>2.9050313811979462</v>
      </c>
      <c r="U355" s="99">
        <v>3.0339644506888961</v>
      </c>
      <c r="V355" s="99">
        <v>2.8780596235233826</v>
      </c>
      <c r="W355" s="99">
        <v>2.7779995719111472</v>
      </c>
      <c r="DA355" s="63" t="s">
        <v>3178</v>
      </c>
    </row>
    <row r="356" spans="1:105" ht="12" customHeight="1" x14ac:dyDescent="0.25">
      <c r="A356" s="109" t="s">
        <v>120</v>
      </c>
      <c r="B356" s="110">
        <v>0</v>
      </c>
      <c r="C356" s="110">
        <v>0</v>
      </c>
      <c r="D356" s="110">
        <v>0</v>
      </c>
      <c r="E356" s="110">
        <v>0</v>
      </c>
      <c r="F356" s="110">
        <v>0</v>
      </c>
      <c r="G356" s="110">
        <v>0</v>
      </c>
      <c r="H356" s="110">
        <v>0</v>
      </c>
      <c r="I356" s="110">
        <v>0</v>
      </c>
      <c r="J356" s="110">
        <v>0</v>
      </c>
      <c r="K356" s="110">
        <v>0</v>
      </c>
      <c r="L356" s="110">
        <v>0</v>
      </c>
      <c r="M356" s="110">
        <v>0</v>
      </c>
      <c r="N356" s="110">
        <v>0</v>
      </c>
      <c r="O356" s="110">
        <v>0</v>
      </c>
      <c r="P356" s="110">
        <v>0</v>
      </c>
      <c r="Q356" s="110">
        <v>0</v>
      </c>
      <c r="R356" s="110">
        <v>0</v>
      </c>
      <c r="S356" s="110">
        <v>0</v>
      </c>
      <c r="T356" s="110">
        <v>0</v>
      </c>
      <c r="U356" s="110">
        <v>0</v>
      </c>
      <c r="V356" s="110">
        <v>0</v>
      </c>
      <c r="W356" s="110">
        <v>0</v>
      </c>
      <c r="DA356" s="60" t="s">
        <v>3179</v>
      </c>
    </row>
    <row r="358" spans="1:105" s="2" customFormat="1" ht="12" customHeight="1" x14ac:dyDescent="0.25">
      <c r="A358" s="135" t="s">
        <v>166</v>
      </c>
      <c r="B358" s="136"/>
      <c r="C358" s="137"/>
      <c r="D358" s="137"/>
      <c r="E358" s="137"/>
      <c r="F358" s="137"/>
      <c r="G358" s="137"/>
      <c r="H358" s="137"/>
      <c r="I358" s="137"/>
      <c r="J358" s="137"/>
      <c r="K358" s="137"/>
      <c r="L358" s="137"/>
      <c r="M358" s="137"/>
      <c r="N358" s="137"/>
      <c r="O358" s="137"/>
      <c r="P358" s="137"/>
      <c r="Q358" s="137"/>
      <c r="R358" s="137"/>
      <c r="S358" s="137"/>
      <c r="T358" s="137"/>
      <c r="U358" s="137"/>
      <c r="V358" s="137"/>
      <c r="W358" s="137"/>
      <c r="DA358" s="142"/>
    </row>
    <row r="360" spans="1:105" ht="12" customHeight="1" x14ac:dyDescent="0.25">
      <c r="A360" s="116" t="str">
        <f>RES_hh_SLD!$A$322</f>
        <v>Final energy consumption in new and renovated households (ktoe)</v>
      </c>
      <c r="B360" s="117"/>
      <c r="C360" s="117">
        <f t="shared" ref="C360:Q360" si="150">C361+C364+C366+C379</f>
        <v>70.208889732448526</v>
      </c>
      <c r="D360" s="117">
        <f t="shared" si="150"/>
        <v>80.170069583160355</v>
      </c>
      <c r="E360" s="117">
        <f t="shared" si="150"/>
        <v>72.974324042659461</v>
      </c>
      <c r="F360" s="117">
        <f t="shared" si="150"/>
        <v>62.470977237778577</v>
      </c>
      <c r="G360" s="117">
        <f t="shared" si="150"/>
        <v>48.628566878105957</v>
      </c>
      <c r="H360" s="117">
        <f t="shared" si="150"/>
        <v>51.586734934259653</v>
      </c>
      <c r="I360" s="117">
        <f t="shared" si="150"/>
        <v>59.028258355765118</v>
      </c>
      <c r="J360" s="117">
        <f t="shared" si="150"/>
        <v>54.190382794117951</v>
      </c>
      <c r="K360" s="117">
        <f t="shared" si="150"/>
        <v>59.459368679379381</v>
      </c>
      <c r="L360" s="117">
        <f t="shared" si="150"/>
        <v>67.643130226092381</v>
      </c>
      <c r="M360" s="117">
        <f t="shared" si="150"/>
        <v>83.326797888528205</v>
      </c>
      <c r="N360" s="117">
        <f t="shared" si="150"/>
        <v>79.509821409725362</v>
      </c>
      <c r="O360" s="117">
        <f t="shared" si="150"/>
        <v>62.118690372670734</v>
      </c>
      <c r="P360" s="117">
        <f t="shared" si="150"/>
        <v>52.300635637982637</v>
      </c>
      <c r="Q360" s="117">
        <f t="shared" si="150"/>
        <v>54.696160155204204</v>
      </c>
      <c r="R360" s="117">
        <f t="shared" ref="R360:V360" si="151">R361+R364+R366+R379</f>
        <v>110.55069908440645</v>
      </c>
      <c r="S360" s="117">
        <f t="shared" si="151"/>
        <v>124.01377040845098</v>
      </c>
      <c r="T360" s="117">
        <f t="shared" si="151"/>
        <v>338.39309072735932</v>
      </c>
      <c r="U360" s="117">
        <f t="shared" si="151"/>
        <v>118.82906373206302</v>
      </c>
      <c r="V360" s="117">
        <f t="shared" si="151"/>
        <v>52.579359573275809</v>
      </c>
      <c r="W360" s="117">
        <f t="shared" ref="W360" si="152">W361+W364+W366+W379</f>
        <v>31.148464283644209</v>
      </c>
      <c r="DA360" s="129" t="s">
        <v>3325</v>
      </c>
    </row>
    <row r="361" spans="1:105" ht="12" customHeight="1" x14ac:dyDescent="0.25">
      <c r="A361" s="121" t="s">
        <v>57</v>
      </c>
      <c r="B361" s="122"/>
      <c r="C361" s="122">
        <f t="shared" ref="C361:Q361" si="153">SUM(C362:C363)</f>
        <v>62.305422825849995</v>
      </c>
      <c r="D361" s="122">
        <f t="shared" si="153"/>
        <v>71.529972962928127</v>
      </c>
      <c r="E361" s="122">
        <f t="shared" si="153"/>
        <v>61.491260474618784</v>
      </c>
      <c r="F361" s="122">
        <f t="shared" si="153"/>
        <v>52.799314187245749</v>
      </c>
      <c r="G361" s="122">
        <f t="shared" si="153"/>
        <v>41.441807123145409</v>
      </c>
      <c r="H361" s="122">
        <f t="shared" si="153"/>
        <v>43.895657389307559</v>
      </c>
      <c r="I361" s="122">
        <f t="shared" si="153"/>
        <v>49.763076895625154</v>
      </c>
      <c r="J361" s="122">
        <f t="shared" si="153"/>
        <v>45.510579791928649</v>
      </c>
      <c r="K361" s="122">
        <f t="shared" si="153"/>
        <v>49.74811464600797</v>
      </c>
      <c r="L361" s="122">
        <f t="shared" si="153"/>
        <v>57.02908088682225</v>
      </c>
      <c r="M361" s="122">
        <f t="shared" si="153"/>
        <v>69.403145569993114</v>
      </c>
      <c r="N361" s="122">
        <f t="shared" si="153"/>
        <v>66.149118193383458</v>
      </c>
      <c r="O361" s="122">
        <f t="shared" si="153"/>
        <v>51.428774982470522</v>
      </c>
      <c r="P361" s="122">
        <f t="shared" si="153"/>
        <v>42.33485843022644</v>
      </c>
      <c r="Q361" s="122">
        <f t="shared" si="153"/>
        <v>44.03885624638194</v>
      </c>
      <c r="R361" s="122">
        <f t="shared" ref="R361:V361" si="154">SUM(R362:R363)</f>
        <v>88.510196381494964</v>
      </c>
      <c r="S361" s="122">
        <f t="shared" si="154"/>
        <v>96.937692507662291</v>
      </c>
      <c r="T361" s="122">
        <f t="shared" si="154"/>
        <v>274.85033827133464</v>
      </c>
      <c r="U361" s="122">
        <f t="shared" si="154"/>
        <v>94.306324846172217</v>
      </c>
      <c r="V361" s="122">
        <f t="shared" si="154"/>
        <v>40.939475794865004</v>
      </c>
      <c r="W361" s="122">
        <f t="shared" ref="W361" si="155">SUM(W362:W363)</f>
        <v>23.597005861667636</v>
      </c>
      <c r="DA361" s="130" t="s">
        <v>3326</v>
      </c>
    </row>
    <row r="362" spans="1:105" ht="12" customHeight="1" x14ac:dyDescent="0.25">
      <c r="A362" s="97" t="s">
        <v>204</v>
      </c>
      <c r="B362" s="98"/>
      <c r="C362" s="98">
        <v>62.028843835247038</v>
      </c>
      <c r="D362" s="98">
        <v>71.209632939476762</v>
      </c>
      <c r="E362" s="98">
        <v>61.21080180456255</v>
      </c>
      <c r="F362" s="98">
        <v>52.558082041861347</v>
      </c>
      <c r="G362" s="98">
        <v>41.251846460912297</v>
      </c>
      <c r="H362" s="98">
        <v>43.691561600959318</v>
      </c>
      <c r="I362" s="98">
        <v>49.533641279775118</v>
      </c>
      <c r="J362" s="98">
        <v>45.29913971505357</v>
      </c>
      <c r="K362" s="98">
        <v>49.516195721686024</v>
      </c>
      <c r="L362" s="98">
        <v>56.758028604407549</v>
      </c>
      <c r="M362" s="98">
        <v>69.07651988999298</v>
      </c>
      <c r="N362" s="98">
        <v>65.836645572927068</v>
      </c>
      <c r="O362" s="98">
        <v>51.187524193392868</v>
      </c>
      <c r="P362" s="98">
        <v>42.141175116528188</v>
      </c>
      <c r="Q362" s="98">
        <v>43.838862199203433</v>
      </c>
      <c r="R362" s="98">
        <v>88.104108683488022</v>
      </c>
      <c r="S362" s="98">
        <v>96.489292283177477</v>
      </c>
      <c r="T362" s="98">
        <v>273.53765943825141</v>
      </c>
      <c r="U362" s="98">
        <v>93.858445929596286</v>
      </c>
      <c r="V362" s="98">
        <v>40.742828334495954</v>
      </c>
      <c r="W362" s="98">
        <v>23.485190039018537</v>
      </c>
      <c r="DA362" s="63" t="s">
        <v>3327</v>
      </c>
    </row>
    <row r="363" spans="1:105" ht="12" customHeight="1" x14ac:dyDescent="0.25">
      <c r="A363" s="97" t="s">
        <v>53</v>
      </c>
      <c r="B363" s="98"/>
      <c r="C363" s="98">
        <v>0.2765789906029556</v>
      </c>
      <c r="D363" s="98">
        <v>0.3203400234513632</v>
      </c>
      <c r="E363" s="98">
        <v>0.28045867005623354</v>
      </c>
      <c r="F363" s="98">
        <v>0.24123214538440108</v>
      </c>
      <c r="G363" s="98">
        <v>0.18996066223311539</v>
      </c>
      <c r="H363" s="98">
        <v>0.2040957883482378</v>
      </c>
      <c r="I363" s="98">
        <v>0.22943561585003988</v>
      </c>
      <c r="J363" s="98">
        <v>0.21144007687508193</v>
      </c>
      <c r="K363" s="98">
        <v>0.23191892432194361</v>
      </c>
      <c r="L363" s="98">
        <v>0.27105228241469886</v>
      </c>
      <c r="M363" s="98">
        <v>0.32662568000012743</v>
      </c>
      <c r="N363" s="98">
        <v>0.31247262045639068</v>
      </c>
      <c r="O363" s="98">
        <v>0.2412507890776531</v>
      </c>
      <c r="P363" s="98">
        <v>0.19368331369825134</v>
      </c>
      <c r="Q363" s="98">
        <v>0.1999940471785065</v>
      </c>
      <c r="R363" s="98">
        <v>0.40608769800694339</v>
      </c>
      <c r="S363" s="98">
        <v>0.4484002244848071</v>
      </c>
      <c r="T363" s="98">
        <v>1.3126788330832033</v>
      </c>
      <c r="U363" s="98">
        <v>0.44787891657593076</v>
      </c>
      <c r="V363" s="98">
        <v>0.19664746036904737</v>
      </c>
      <c r="W363" s="98">
        <v>0.11181582264910064</v>
      </c>
      <c r="DA363" s="63" t="s">
        <v>3328</v>
      </c>
    </row>
    <row r="364" spans="1:105" ht="12" customHeight="1" x14ac:dyDescent="0.25">
      <c r="A364" s="121" t="s">
        <v>92</v>
      </c>
      <c r="B364" s="122"/>
      <c r="C364" s="122">
        <f t="shared" ref="C364:W364" si="156">C365</f>
        <v>1.1635847649840364E-4</v>
      </c>
      <c r="D364" s="122">
        <f t="shared" si="156"/>
        <v>2.8252802325113619E-4</v>
      </c>
      <c r="E364" s="122">
        <f t="shared" si="156"/>
        <v>8.6537132791654839E-4</v>
      </c>
      <c r="F364" s="122">
        <f t="shared" si="156"/>
        <v>1.7813016221740246E-3</v>
      </c>
      <c r="G364" s="122">
        <f t="shared" si="156"/>
        <v>7.2276930730291776E-4</v>
      </c>
      <c r="H364" s="122">
        <f t="shared" si="156"/>
        <v>1.8457137359256493E-3</v>
      </c>
      <c r="I364" s="122">
        <f t="shared" si="156"/>
        <v>5.5406725491858634E-3</v>
      </c>
      <c r="J364" s="122">
        <f t="shared" si="156"/>
        <v>6.6396846375101973E-3</v>
      </c>
      <c r="K364" s="122">
        <f t="shared" si="156"/>
        <v>9.7032067007790448E-3</v>
      </c>
      <c r="L364" s="122">
        <f t="shared" si="156"/>
        <v>1.0277673929707715E-2</v>
      </c>
      <c r="M364" s="122">
        <f t="shared" si="156"/>
        <v>1.7286627626063304E-2</v>
      </c>
      <c r="N364" s="122">
        <f t="shared" si="156"/>
        <v>1.6420489244402005E-2</v>
      </c>
      <c r="O364" s="122">
        <f t="shared" si="156"/>
        <v>2.3037355874445085E-2</v>
      </c>
      <c r="P364" s="122">
        <f t="shared" si="156"/>
        <v>2.893037900471631E-2</v>
      </c>
      <c r="Q364" s="122">
        <f t="shared" si="156"/>
        <v>7.0924320670997312E-2</v>
      </c>
      <c r="R364" s="122">
        <f t="shared" si="156"/>
        <v>0.11210684763671773</v>
      </c>
      <c r="S364" s="122">
        <f t="shared" si="156"/>
        <v>0.12458379118401197</v>
      </c>
      <c r="T364" s="122">
        <f t="shared" si="156"/>
        <v>0.23836226574810987</v>
      </c>
      <c r="U364" s="122">
        <f t="shared" si="156"/>
        <v>0.10182020361767496</v>
      </c>
      <c r="V364" s="122">
        <f t="shared" si="156"/>
        <v>3.3057937813352534E-2</v>
      </c>
      <c r="W364" s="122">
        <f t="shared" si="156"/>
        <v>1.1527862104266382E-2</v>
      </c>
      <c r="DA364" s="130" t="s">
        <v>3329</v>
      </c>
    </row>
    <row r="365" spans="1:105" ht="12" customHeight="1" x14ac:dyDescent="0.25">
      <c r="A365" s="97" t="s">
        <v>53</v>
      </c>
      <c r="B365" s="98"/>
      <c r="C365" s="98">
        <v>1.1635847649840364E-4</v>
      </c>
      <c r="D365" s="98">
        <v>2.8252802325113619E-4</v>
      </c>
      <c r="E365" s="98">
        <v>8.6537132791654839E-4</v>
      </c>
      <c r="F365" s="98">
        <v>1.7813016221740246E-3</v>
      </c>
      <c r="G365" s="98">
        <v>7.2276930730291776E-4</v>
      </c>
      <c r="H365" s="98">
        <v>1.8457137359256493E-3</v>
      </c>
      <c r="I365" s="98">
        <v>5.5406725491858634E-3</v>
      </c>
      <c r="J365" s="98">
        <v>6.6396846375101973E-3</v>
      </c>
      <c r="K365" s="98">
        <v>9.7032067007790448E-3</v>
      </c>
      <c r="L365" s="98">
        <v>1.0277673929707715E-2</v>
      </c>
      <c r="M365" s="98">
        <v>1.7286627626063304E-2</v>
      </c>
      <c r="N365" s="98">
        <v>1.6420489244402005E-2</v>
      </c>
      <c r="O365" s="98">
        <v>2.3037355874445085E-2</v>
      </c>
      <c r="P365" s="98">
        <v>2.893037900471631E-2</v>
      </c>
      <c r="Q365" s="98">
        <v>7.0924320670997312E-2</v>
      </c>
      <c r="R365" s="98">
        <v>0.11210684763671773</v>
      </c>
      <c r="S365" s="98">
        <v>0.12458379118401197</v>
      </c>
      <c r="T365" s="98">
        <v>0.23836226574810987</v>
      </c>
      <c r="U365" s="98">
        <v>0.10182020361767496</v>
      </c>
      <c r="V365" s="98">
        <v>3.3057937813352534E-2</v>
      </c>
      <c r="W365" s="98">
        <v>1.1527862104266382E-2</v>
      </c>
      <c r="DA365" s="63" t="s">
        <v>3330</v>
      </c>
    </row>
    <row r="366" spans="1:105" ht="12" customHeight="1" x14ac:dyDescent="0.25">
      <c r="A366" s="121" t="s">
        <v>55</v>
      </c>
      <c r="B366" s="122"/>
      <c r="C366" s="122">
        <v>5.3585642005721086</v>
      </c>
      <c r="D366" s="122">
        <v>5.6864615722778069</v>
      </c>
      <c r="E366" s="122">
        <v>7.1747130338838936</v>
      </c>
      <c r="F366" s="122">
        <v>5.9980630037471201</v>
      </c>
      <c r="G366" s="122">
        <v>4.3708596566370321</v>
      </c>
      <c r="H366" s="122">
        <v>4.6669697898720406</v>
      </c>
      <c r="I366" s="122">
        <v>5.5611944213286915</v>
      </c>
      <c r="J366" s="122">
        <v>5.2304595957348488</v>
      </c>
      <c r="K366" s="122">
        <v>5.7760064512007041</v>
      </c>
      <c r="L366" s="122">
        <v>6.3382209587804361</v>
      </c>
      <c r="M366" s="122">
        <v>8.5271010391984223</v>
      </c>
      <c r="N366" s="122">
        <v>8.0557399376553693</v>
      </c>
      <c r="O366" s="122">
        <v>6.4586388446249021</v>
      </c>
      <c r="P366" s="122">
        <v>6.0130022462437198</v>
      </c>
      <c r="Q366" s="122">
        <v>6.4870067691497182</v>
      </c>
      <c r="R366" s="122">
        <v>13.170324470067165</v>
      </c>
      <c r="S366" s="122">
        <v>15.4546077088552</v>
      </c>
      <c r="T366" s="122">
        <v>39.957962495590181</v>
      </c>
      <c r="U366" s="122">
        <v>14.83749685379799</v>
      </c>
      <c r="V366" s="122">
        <v>7.0100750517169548</v>
      </c>
      <c r="W366" s="122">
        <v>4.5249572318526745</v>
      </c>
      <c r="DA366" s="130" t="s">
        <v>3331</v>
      </c>
    </row>
    <row r="367" spans="1:105" ht="12" customHeight="1" x14ac:dyDescent="0.25">
      <c r="A367" s="97" t="s">
        <v>132</v>
      </c>
      <c r="B367" s="98"/>
      <c r="C367" s="98">
        <v>4.3873809317274164</v>
      </c>
      <c r="D367" s="98">
        <v>3.5448051086197223</v>
      </c>
      <c r="E367" s="98">
        <v>2.4395417014189338</v>
      </c>
      <c r="F367" s="98">
        <v>3.2918733186127858</v>
      </c>
      <c r="G367" s="98">
        <v>3.1670326182695661</v>
      </c>
      <c r="H367" s="98">
        <v>3.273797468439358</v>
      </c>
      <c r="I367" s="98">
        <v>4.4570405402827138</v>
      </c>
      <c r="J367" s="98">
        <v>3.8390176784098706</v>
      </c>
      <c r="K367" s="98">
        <v>3.7241495662145048</v>
      </c>
      <c r="L367" s="98">
        <v>3.8192418229436158</v>
      </c>
      <c r="M367" s="98">
        <v>6.1991164228503521</v>
      </c>
      <c r="N367" s="98">
        <v>6.2993113963146214</v>
      </c>
      <c r="O367" s="98">
        <v>4.8662054584052337</v>
      </c>
      <c r="P367" s="98">
        <v>2.9120152542956652</v>
      </c>
      <c r="Q367" s="98">
        <v>3.4303430848922618</v>
      </c>
      <c r="R367" s="98">
        <v>9.6204429153765432</v>
      </c>
      <c r="S367" s="98">
        <v>11.437678489052352</v>
      </c>
      <c r="T367" s="98">
        <v>33.799522582866516</v>
      </c>
      <c r="U367" s="98">
        <v>12.535119866449675</v>
      </c>
      <c r="V367" s="98">
        <v>4.774345039175528</v>
      </c>
      <c r="W367" s="98">
        <v>2.1936887212986838</v>
      </c>
      <c r="DA367" s="63" t="s">
        <v>3332</v>
      </c>
    </row>
    <row r="368" spans="1:105" ht="12" customHeight="1" x14ac:dyDescent="0.25">
      <c r="A368" s="97" t="s">
        <v>131</v>
      </c>
      <c r="B368" s="98"/>
      <c r="C368" s="98">
        <v>0</v>
      </c>
      <c r="D368" s="98">
        <v>0</v>
      </c>
      <c r="E368" s="98">
        <v>0</v>
      </c>
      <c r="F368" s="98">
        <v>0</v>
      </c>
      <c r="G368" s="98">
        <v>0</v>
      </c>
      <c r="H368" s="98">
        <v>0</v>
      </c>
      <c r="I368" s="98">
        <v>0</v>
      </c>
      <c r="J368" s="98">
        <v>0</v>
      </c>
      <c r="K368" s="98">
        <v>3.4876298739277382E-2</v>
      </c>
      <c r="L368" s="98">
        <v>3.4627850660630139E-3</v>
      </c>
      <c r="M368" s="98">
        <v>1.6671430478276298E-2</v>
      </c>
      <c r="N368" s="98">
        <v>1.1839116198013228E-2</v>
      </c>
      <c r="O368" s="98">
        <v>5.7170318716513263E-2</v>
      </c>
      <c r="P368" s="98">
        <v>9.1407064714862873E-2</v>
      </c>
      <c r="Q368" s="98">
        <v>8.4578747550951405E-2</v>
      </c>
      <c r="R368" s="98">
        <v>5.6573235674508976E-2</v>
      </c>
      <c r="S368" s="98">
        <v>1.3320305235719629E-2</v>
      </c>
      <c r="T368" s="98">
        <v>0.96094352773449043</v>
      </c>
      <c r="U368" s="98">
        <v>5.2786365096577262E-2</v>
      </c>
      <c r="V368" s="98">
        <v>6.3269669522207778E-2</v>
      </c>
      <c r="W368" s="98">
        <v>8.8046391913349981E-2</v>
      </c>
      <c r="DA368" s="63" t="s">
        <v>3333</v>
      </c>
    </row>
    <row r="369" spans="1:105" ht="12" customHeight="1" x14ac:dyDescent="0.25">
      <c r="A369" s="100" t="s">
        <v>204</v>
      </c>
      <c r="B369" s="101"/>
      <c r="C369" s="101">
        <v>0</v>
      </c>
      <c r="D369" s="101">
        <v>0</v>
      </c>
      <c r="E369" s="101">
        <v>0</v>
      </c>
      <c r="F369" s="101">
        <v>0</v>
      </c>
      <c r="G369" s="101">
        <v>0</v>
      </c>
      <c r="H369" s="101">
        <v>0</v>
      </c>
      <c r="I369" s="101">
        <v>0</v>
      </c>
      <c r="J369" s="101">
        <v>0</v>
      </c>
      <c r="K369" s="101">
        <v>2.0254955799465024E-2</v>
      </c>
      <c r="L369" s="101">
        <v>2.0671673784104019E-3</v>
      </c>
      <c r="M369" s="101">
        <v>9.5927354306910035E-3</v>
      </c>
      <c r="N369" s="101">
        <v>6.5705356492165171E-3</v>
      </c>
      <c r="O369" s="101">
        <v>3.2313531720416087E-2</v>
      </c>
      <c r="P369" s="101">
        <v>5.0555207711260944E-2</v>
      </c>
      <c r="Q369" s="101">
        <v>4.706770186356473E-2</v>
      </c>
      <c r="R369" s="101">
        <v>3.078380986440837E-2</v>
      </c>
      <c r="S369" s="101">
        <v>7.0374639287805931E-3</v>
      </c>
      <c r="T369" s="101">
        <v>0.58662141415945424</v>
      </c>
      <c r="U369" s="101">
        <v>2.9180912158967967E-2</v>
      </c>
      <c r="V369" s="101">
        <v>3.4094143955849962E-2</v>
      </c>
      <c r="W369" s="101">
        <v>4.6081052633567897E-2</v>
      </c>
      <c r="DA369" s="131" t="s">
        <v>3334</v>
      </c>
    </row>
    <row r="370" spans="1:105" ht="12" customHeight="1" x14ac:dyDescent="0.25">
      <c r="A370" s="103" t="s">
        <v>52</v>
      </c>
      <c r="B370" s="104"/>
      <c r="C370" s="104">
        <v>0</v>
      </c>
      <c r="D370" s="104">
        <v>0</v>
      </c>
      <c r="E370" s="104">
        <v>0</v>
      </c>
      <c r="F370" s="104">
        <v>0</v>
      </c>
      <c r="G370" s="104">
        <v>0</v>
      </c>
      <c r="H370" s="104">
        <v>0</v>
      </c>
      <c r="I370" s="104">
        <v>0</v>
      </c>
      <c r="J370" s="104">
        <v>0</v>
      </c>
      <c r="K370" s="104">
        <v>1.4621342939812359E-2</v>
      </c>
      <c r="L370" s="104">
        <v>1.3956176876526122E-3</v>
      </c>
      <c r="M370" s="104">
        <v>7.0786950475852936E-3</v>
      </c>
      <c r="N370" s="104">
        <v>5.2685805487967105E-3</v>
      </c>
      <c r="O370" s="104">
        <v>2.4856786996097172E-2</v>
      </c>
      <c r="P370" s="104">
        <v>4.085185700360193E-2</v>
      </c>
      <c r="Q370" s="104">
        <v>3.7511045687386682E-2</v>
      </c>
      <c r="R370" s="104">
        <v>2.5789425810100606E-2</v>
      </c>
      <c r="S370" s="104">
        <v>6.2828413069390349E-3</v>
      </c>
      <c r="T370" s="104">
        <v>0.37432211357503625</v>
      </c>
      <c r="U370" s="104">
        <v>2.3605452937609295E-2</v>
      </c>
      <c r="V370" s="104">
        <v>2.9175525566357819E-2</v>
      </c>
      <c r="W370" s="104">
        <v>4.1965339279782091E-2</v>
      </c>
      <c r="DA370" s="132" t="s">
        <v>3335</v>
      </c>
    </row>
    <row r="371" spans="1:105" ht="12" customHeight="1" x14ac:dyDescent="0.25">
      <c r="A371" s="106" t="s">
        <v>124</v>
      </c>
      <c r="B371" s="101"/>
      <c r="C371" s="101">
        <v>0.39153259184105776</v>
      </c>
      <c r="D371" s="101">
        <v>0.49438869893127646</v>
      </c>
      <c r="E371" s="101">
        <v>0.27751568043770514</v>
      </c>
      <c r="F371" s="101">
        <v>0.35120374755323014</v>
      </c>
      <c r="G371" s="101">
        <v>0.32458662509557334</v>
      </c>
      <c r="H371" s="101">
        <v>0.65010424754331975</v>
      </c>
      <c r="I371" s="101">
        <v>0.3265058876776748</v>
      </c>
      <c r="J371" s="101">
        <v>0.15299598930197789</v>
      </c>
      <c r="K371" s="101">
        <v>0.24199951430140404</v>
      </c>
      <c r="L371" s="101">
        <v>0.19295641155477264</v>
      </c>
      <c r="M371" s="101">
        <v>0.19020900132655774</v>
      </c>
      <c r="N371" s="101">
        <v>0.2482483244549698</v>
      </c>
      <c r="O371" s="101">
        <v>0.22171369011517958</v>
      </c>
      <c r="P371" s="101">
        <v>0.44360376103168375</v>
      </c>
      <c r="Q371" s="101">
        <v>0.32160490177689238</v>
      </c>
      <c r="R371" s="101">
        <v>0.39248638087660159</v>
      </c>
      <c r="S371" s="101">
        <v>0.49020759771452543</v>
      </c>
      <c r="T371" s="101">
        <v>0.63706146404322161</v>
      </c>
      <c r="U371" s="101">
        <v>0.25479223640423571</v>
      </c>
      <c r="V371" s="101">
        <v>0.2699335136135283</v>
      </c>
      <c r="W371" s="101">
        <v>0.35299342625925612</v>
      </c>
      <c r="DA371" s="131" t="s">
        <v>3336</v>
      </c>
    </row>
    <row r="372" spans="1:105" ht="12" customHeight="1" x14ac:dyDescent="0.25">
      <c r="A372" s="107" t="s">
        <v>123</v>
      </c>
      <c r="B372" s="104"/>
      <c r="C372" s="104">
        <v>0</v>
      </c>
      <c r="D372" s="104">
        <v>0</v>
      </c>
      <c r="E372" s="104">
        <v>0</v>
      </c>
      <c r="F372" s="104">
        <v>0</v>
      </c>
      <c r="G372" s="104">
        <v>0</v>
      </c>
      <c r="H372" s="104">
        <v>0</v>
      </c>
      <c r="I372" s="104">
        <v>0</v>
      </c>
      <c r="J372" s="104">
        <v>0</v>
      </c>
      <c r="K372" s="104">
        <v>1.8968662916394197E-3</v>
      </c>
      <c r="L372" s="104">
        <v>1.1409640977176765E-4</v>
      </c>
      <c r="M372" s="104">
        <v>2.2275699963324603E-4</v>
      </c>
      <c r="N372" s="104">
        <v>3.427829645486936E-4</v>
      </c>
      <c r="O372" s="104">
        <v>1.557828516092485E-3</v>
      </c>
      <c r="P372" s="104">
        <v>3.6244710139985972E-3</v>
      </c>
      <c r="Q372" s="104">
        <v>3.0156101420376292E-3</v>
      </c>
      <c r="R372" s="104">
        <v>4.2699298104027965E-3</v>
      </c>
      <c r="S372" s="104">
        <v>3.3154479885542836E-3</v>
      </c>
      <c r="T372" s="104">
        <v>1.1425667640462399E-2</v>
      </c>
      <c r="U372" s="104">
        <v>4.3092973942863155E-3</v>
      </c>
      <c r="V372" s="104">
        <v>4.3390810540643466E-3</v>
      </c>
      <c r="W372" s="104">
        <v>3.2377818945702186E-3</v>
      </c>
      <c r="DA372" s="132" t="s">
        <v>3337</v>
      </c>
    </row>
    <row r="373" spans="1:105" ht="12" customHeight="1" x14ac:dyDescent="0.25">
      <c r="A373" s="108" t="s">
        <v>50</v>
      </c>
      <c r="B373" s="98"/>
      <c r="C373" s="98">
        <v>0</v>
      </c>
      <c r="D373" s="98">
        <v>0</v>
      </c>
      <c r="E373" s="98">
        <v>0</v>
      </c>
      <c r="F373" s="98">
        <v>0</v>
      </c>
      <c r="G373" s="98">
        <v>0</v>
      </c>
      <c r="H373" s="98">
        <v>0</v>
      </c>
      <c r="I373" s="98">
        <v>0</v>
      </c>
      <c r="J373" s="98">
        <v>0</v>
      </c>
      <c r="K373" s="98">
        <v>1.1780478668045784E-3</v>
      </c>
      <c r="L373" s="98">
        <v>7.2973747133503049E-5</v>
      </c>
      <c r="M373" s="98">
        <v>1.3773414377368231E-4</v>
      </c>
      <c r="N373" s="98">
        <v>2.0408501715542409E-4</v>
      </c>
      <c r="O373" s="98">
        <v>9.3196395931363066E-4</v>
      </c>
      <c r="P373" s="98">
        <v>2.0917372011438912E-3</v>
      </c>
      <c r="Q373" s="98">
        <v>1.7279473447558624E-3</v>
      </c>
      <c r="R373" s="98">
        <v>2.3946416619204059E-3</v>
      </c>
      <c r="S373" s="98">
        <v>1.8102204924164797E-3</v>
      </c>
      <c r="T373" s="98">
        <v>7.0789201267733573E-3</v>
      </c>
      <c r="U373" s="98">
        <v>2.4363124699367366E-3</v>
      </c>
      <c r="V373" s="98">
        <v>2.4011456171658956E-3</v>
      </c>
      <c r="W373" s="98">
        <v>1.741433668642466E-3</v>
      </c>
      <c r="DA373" s="63" t="s">
        <v>3338</v>
      </c>
    </row>
    <row r="374" spans="1:105" ht="12" customHeight="1" x14ac:dyDescent="0.25">
      <c r="A374" s="108" t="s">
        <v>52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7.1881842483484143E-4</v>
      </c>
      <c r="L374" s="98">
        <v>4.1122662638264609E-5</v>
      </c>
      <c r="M374" s="98">
        <v>8.5022855859563735E-5</v>
      </c>
      <c r="N374" s="98">
        <v>1.3869794739326951E-4</v>
      </c>
      <c r="O374" s="98">
        <v>6.2586455677885421E-4</v>
      </c>
      <c r="P374" s="98">
        <v>1.5327338128547057E-3</v>
      </c>
      <c r="Q374" s="98">
        <v>1.2876627972817668E-3</v>
      </c>
      <c r="R374" s="98">
        <v>1.8752881484823904E-3</v>
      </c>
      <c r="S374" s="98">
        <v>1.5052274961378036E-3</v>
      </c>
      <c r="T374" s="98">
        <v>4.3467475136890416E-3</v>
      </c>
      <c r="U374" s="98">
        <v>1.8729849243495794E-3</v>
      </c>
      <c r="V374" s="98">
        <v>1.9379354368984506E-3</v>
      </c>
      <c r="W374" s="98">
        <v>1.4963482259277524E-3</v>
      </c>
      <c r="DA374" s="63" t="s">
        <v>3339</v>
      </c>
    </row>
    <row r="375" spans="1:105" ht="12" customHeight="1" x14ac:dyDescent="0.25">
      <c r="A375" s="106" t="s">
        <v>122</v>
      </c>
      <c r="B375" s="101"/>
      <c r="C375" s="101">
        <v>0.57965067700363437</v>
      </c>
      <c r="D375" s="101">
        <v>1.6472677647268088</v>
      </c>
      <c r="E375" s="101">
        <v>4.4576556520272543</v>
      </c>
      <c r="F375" s="101">
        <v>2.3549859375811044</v>
      </c>
      <c r="G375" s="101">
        <v>0.87924041327189284</v>
      </c>
      <c r="H375" s="101">
        <v>0.74306807388936247</v>
      </c>
      <c r="I375" s="101">
        <v>0.77764799336830326</v>
      </c>
      <c r="J375" s="101">
        <v>1.238445928023</v>
      </c>
      <c r="K375" s="101">
        <v>0.8826102335452537</v>
      </c>
      <c r="L375" s="101">
        <v>2.0909417925066993</v>
      </c>
      <c r="M375" s="101">
        <v>1.9083834048218908</v>
      </c>
      <c r="N375" s="101">
        <v>1.2823505084757236</v>
      </c>
      <c r="O375" s="101">
        <v>0.17026777305541349</v>
      </c>
      <c r="P375" s="101">
        <v>0.33724679781609185</v>
      </c>
      <c r="Q375" s="101">
        <v>0.51962512816644102</v>
      </c>
      <c r="R375" s="101">
        <v>1.1757773446004336</v>
      </c>
      <c r="S375" s="101">
        <v>2.2583426711896117</v>
      </c>
      <c r="T375" s="101">
        <v>0</v>
      </c>
      <c r="U375" s="101">
        <v>0.38865977416166414</v>
      </c>
      <c r="V375" s="101">
        <v>0</v>
      </c>
      <c r="W375" s="101">
        <v>0.21580645764637665</v>
      </c>
      <c r="DA375" s="131" t="s">
        <v>3340</v>
      </c>
    </row>
    <row r="376" spans="1:105" ht="12" customHeight="1" x14ac:dyDescent="0.25">
      <c r="A376" s="107" t="s">
        <v>121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0.89047397210862345</v>
      </c>
      <c r="L376" s="104">
        <v>0.23150405029951293</v>
      </c>
      <c r="M376" s="104">
        <v>0.21249802272170998</v>
      </c>
      <c r="N376" s="104">
        <v>0.21364780924749263</v>
      </c>
      <c r="O376" s="104">
        <v>1.1417237758164704</v>
      </c>
      <c r="P376" s="104">
        <v>2.2251048973714171</v>
      </c>
      <c r="Q376" s="104">
        <v>2.1278392966211337</v>
      </c>
      <c r="R376" s="104">
        <v>1.9207746637286727</v>
      </c>
      <c r="S376" s="104">
        <v>1.2517431976744371</v>
      </c>
      <c r="T376" s="104">
        <v>4.5490092533054929</v>
      </c>
      <c r="U376" s="104">
        <v>1.6018293142915536</v>
      </c>
      <c r="V376" s="104">
        <v>1.8981877483516258</v>
      </c>
      <c r="W376" s="104">
        <v>1.6711844528404383</v>
      </c>
      <c r="DA376" s="132" t="s">
        <v>3341</v>
      </c>
    </row>
    <row r="377" spans="1:105" ht="12" customHeight="1" x14ac:dyDescent="0.25">
      <c r="A377" s="108" t="s">
        <v>53</v>
      </c>
      <c r="B377" s="98"/>
      <c r="C377" s="98">
        <v>0</v>
      </c>
      <c r="D377" s="98">
        <v>0</v>
      </c>
      <c r="E377" s="98">
        <v>0</v>
      </c>
      <c r="F377" s="98">
        <v>0</v>
      </c>
      <c r="G377" s="98">
        <v>0</v>
      </c>
      <c r="H377" s="98">
        <v>0</v>
      </c>
      <c r="I377" s="98">
        <v>0</v>
      </c>
      <c r="J377" s="98">
        <v>0</v>
      </c>
      <c r="K377" s="98">
        <v>0.53120128248001275</v>
      </c>
      <c r="L377" s="98">
        <v>0.14286143534438811</v>
      </c>
      <c r="M377" s="98">
        <v>0.12686536301874698</v>
      </c>
      <c r="N377" s="98">
        <v>0.12324912126633467</v>
      </c>
      <c r="O377" s="98">
        <v>0.66889466695541189</v>
      </c>
      <c r="P377" s="98">
        <v>1.2683377297589018</v>
      </c>
      <c r="Q377" s="98">
        <v>1.214617893785169</v>
      </c>
      <c r="R377" s="98">
        <v>1.0795345795622711</v>
      </c>
      <c r="S377" s="98">
        <v>0.68737226973270105</v>
      </c>
      <c r="T377" s="98">
        <v>2.8025291115543816</v>
      </c>
      <c r="U377" s="98">
        <v>0.9111023443703109</v>
      </c>
      <c r="V377" s="98">
        <v>1.060905661702741</v>
      </c>
      <c r="W377" s="98">
        <v>0.89657374435260206</v>
      </c>
      <c r="DA377" s="63" t="s">
        <v>3342</v>
      </c>
    </row>
    <row r="378" spans="1:105" ht="12" customHeight="1" x14ac:dyDescent="0.25">
      <c r="A378" s="108" t="s">
        <v>52</v>
      </c>
      <c r="B378" s="98"/>
      <c r="C378" s="98">
        <v>0</v>
      </c>
      <c r="D378" s="98">
        <v>0</v>
      </c>
      <c r="E378" s="98">
        <v>0</v>
      </c>
      <c r="F378" s="98">
        <v>0</v>
      </c>
      <c r="G378" s="98">
        <v>0</v>
      </c>
      <c r="H378" s="98">
        <v>0</v>
      </c>
      <c r="I378" s="98">
        <v>0</v>
      </c>
      <c r="J378" s="98">
        <v>0</v>
      </c>
      <c r="K378" s="98">
        <v>0.3592726896286107</v>
      </c>
      <c r="L378" s="98">
        <v>8.8642614955124821E-2</v>
      </c>
      <c r="M378" s="98">
        <v>8.5632659702962979E-2</v>
      </c>
      <c r="N378" s="98">
        <v>9.0398687981157966E-2</v>
      </c>
      <c r="O378" s="98">
        <v>0.47282910886105844</v>
      </c>
      <c r="P378" s="98">
        <v>0.95676716761251512</v>
      </c>
      <c r="Q378" s="98">
        <v>0.91322140283596442</v>
      </c>
      <c r="R378" s="98">
        <v>0.84124008416640161</v>
      </c>
      <c r="S378" s="98">
        <v>0.56437092794173593</v>
      </c>
      <c r="T378" s="98">
        <v>1.7464801417511115</v>
      </c>
      <c r="U378" s="98">
        <v>0.69072696992124272</v>
      </c>
      <c r="V378" s="98">
        <v>0.83728208664888482</v>
      </c>
      <c r="W378" s="98">
        <v>0.7746107084878362</v>
      </c>
      <c r="DA378" s="63" t="s">
        <v>3343</v>
      </c>
    </row>
    <row r="379" spans="1:105" ht="12" customHeight="1" x14ac:dyDescent="0.25">
      <c r="A379" s="121" t="s">
        <v>54</v>
      </c>
      <c r="B379" s="122"/>
      <c r="C379" s="122">
        <v>2.5447863475499308</v>
      </c>
      <c r="D379" s="122">
        <v>2.9533525199311716</v>
      </c>
      <c r="E379" s="122">
        <v>4.3074851628288746</v>
      </c>
      <c r="F379" s="122">
        <v>3.671818745163534</v>
      </c>
      <c r="G379" s="122">
        <v>2.8151773290162159</v>
      </c>
      <c r="H379" s="122">
        <v>3.0222620413441303</v>
      </c>
      <c r="I379" s="122">
        <v>3.6984463662620799</v>
      </c>
      <c r="J379" s="122">
        <v>3.4427037218169376</v>
      </c>
      <c r="K379" s="122">
        <v>3.9255443754699288</v>
      </c>
      <c r="L379" s="122">
        <v>4.2655507065599876</v>
      </c>
      <c r="M379" s="122">
        <v>5.3792646517106038</v>
      </c>
      <c r="N379" s="122">
        <v>5.2885427894421371</v>
      </c>
      <c r="O379" s="122">
        <v>4.2082391897008673</v>
      </c>
      <c r="P379" s="122">
        <v>3.9238445825077584</v>
      </c>
      <c r="Q379" s="122">
        <v>4.0993728190015535</v>
      </c>
      <c r="R379" s="122">
        <v>8.7580713852076038</v>
      </c>
      <c r="S379" s="122">
        <v>11.496886400749492</v>
      </c>
      <c r="T379" s="122">
        <v>23.346427694686433</v>
      </c>
      <c r="U379" s="122">
        <v>9.5834218284751458</v>
      </c>
      <c r="V379" s="122">
        <v>4.5967507888805024</v>
      </c>
      <c r="W379" s="122">
        <v>3.0149733280196305</v>
      </c>
      <c r="DA379" s="130" t="s">
        <v>3344</v>
      </c>
    </row>
    <row r="380" spans="1:105" ht="12" customHeight="1" x14ac:dyDescent="0.25">
      <c r="A380" s="97" t="s">
        <v>207</v>
      </c>
      <c r="B380" s="98"/>
      <c r="C380" s="98">
        <v>0.19151956368113557</v>
      </c>
      <c r="D380" s="98">
        <v>0.33648143785342777</v>
      </c>
      <c r="E380" s="98">
        <v>0.42438275447613993</v>
      </c>
      <c r="F380" s="98">
        <v>0.60604044381158151</v>
      </c>
      <c r="G380" s="98">
        <v>0.53089034084482212</v>
      </c>
      <c r="H380" s="98">
        <v>0.52132489931132375</v>
      </c>
      <c r="I380" s="98">
        <v>0.5703844629703323</v>
      </c>
      <c r="J380" s="98">
        <v>0.83034611107962586</v>
      </c>
      <c r="K380" s="98">
        <v>0.87455046455069319</v>
      </c>
      <c r="L380" s="98">
        <v>0.84099298026591851</v>
      </c>
      <c r="M380" s="98">
        <v>1.4444775142336592</v>
      </c>
      <c r="N380" s="98">
        <v>1.4994201565857763</v>
      </c>
      <c r="O380" s="98">
        <v>1.2381454647120536</v>
      </c>
      <c r="P380" s="98">
        <v>0.82611291109872576</v>
      </c>
      <c r="Q380" s="98">
        <v>0.72209381309214304</v>
      </c>
      <c r="R380" s="98">
        <v>1.7322983587066851</v>
      </c>
      <c r="S380" s="98">
        <v>2.2522900729251463</v>
      </c>
      <c r="T380" s="98">
        <v>7.9137929530755944</v>
      </c>
      <c r="U380" s="98">
        <v>3.0250514304404965</v>
      </c>
      <c r="V380" s="98">
        <v>1.1027443470354976</v>
      </c>
      <c r="W380" s="98">
        <v>0.73016962095347748</v>
      </c>
      <c r="DA380" s="63" t="s">
        <v>3345</v>
      </c>
    </row>
    <row r="381" spans="1:105" ht="12" customHeight="1" x14ac:dyDescent="0.25">
      <c r="A381" s="97" t="s">
        <v>50</v>
      </c>
      <c r="B381" s="98"/>
      <c r="C381" s="98">
        <v>1.9529971402237483</v>
      </c>
      <c r="D381" s="98">
        <v>2.0200279834899417</v>
      </c>
      <c r="E381" s="98">
        <v>1.4703373536344637</v>
      </c>
      <c r="F381" s="98">
        <v>1.8430290086908736</v>
      </c>
      <c r="G381" s="98">
        <v>1.8718266364188327</v>
      </c>
      <c r="H381" s="98">
        <v>2.0212659477158041</v>
      </c>
      <c r="I381" s="98">
        <v>2.6239463723248115</v>
      </c>
      <c r="J381" s="98">
        <v>1.6991068262038311</v>
      </c>
      <c r="K381" s="98">
        <v>1.9505608745768304</v>
      </c>
      <c r="L381" s="98">
        <v>1.7572224583813114</v>
      </c>
      <c r="M381" s="98">
        <v>2.2497633237989412</v>
      </c>
      <c r="N381" s="98">
        <v>2.7538744863939124</v>
      </c>
      <c r="O381" s="98">
        <v>2.220605805785814</v>
      </c>
      <c r="P381" s="98">
        <v>2.3967213999113905</v>
      </c>
      <c r="Q381" s="98">
        <v>2.4667192581029669</v>
      </c>
      <c r="R381" s="98">
        <v>4.6833230593729587</v>
      </c>
      <c r="S381" s="98">
        <v>6.450214254779052</v>
      </c>
      <c r="T381" s="98">
        <v>11.467266213732831</v>
      </c>
      <c r="U381" s="98">
        <v>4.9587005684902596</v>
      </c>
      <c r="V381" s="98">
        <v>2.6119493219035519</v>
      </c>
      <c r="W381" s="98">
        <v>2.0223753565146683</v>
      </c>
      <c r="DA381" s="63" t="s">
        <v>3346</v>
      </c>
    </row>
    <row r="382" spans="1:105" ht="12" customHeight="1" x14ac:dyDescent="0.25">
      <c r="A382" s="109" t="s">
        <v>120</v>
      </c>
      <c r="B382" s="33"/>
      <c r="C382" s="33">
        <v>0.4002696436450468</v>
      </c>
      <c r="D382" s="33">
        <v>0.59684309858780205</v>
      </c>
      <c r="E382" s="33">
        <v>2.4127650547182711</v>
      </c>
      <c r="F382" s="33">
        <v>1.2227492926610788</v>
      </c>
      <c r="G382" s="33">
        <v>0.41246035175256096</v>
      </c>
      <c r="H382" s="33">
        <v>0.47967119431700206</v>
      </c>
      <c r="I382" s="33">
        <v>0.50411553096693584</v>
      </c>
      <c r="J382" s="33">
        <v>0.91325078453348041</v>
      </c>
      <c r="K382" s="33">
        <v>1.1004330363424053</v>
      </c>
      <c r="L382" s="33">
        <v>1.667335267912758</v>
      </c>
      <c r="M382" s="33">
        <v>1.6850238136780036</v>
      </c>
      <c r="N382" s="33">
        <v>1.0352481464624483</v>
      </c>
      <c r="O382" s="33">
        <v>0.74948791920299984</v>
      </c>
      <c r="P382" s="33">
        <v>0.70101027149764228</v>
      </c>
      <c r="Q382" s="33">
        <v>0.91055974780644366</v>
      </c>
      <c r="R382" s="33">
        <v>2.3424499671279602</v>
      </c>
      <c r="S382" s="33">
        <v>2.7943820730452957</v>
      </c>
      <c r="T382" s="33">
        <v>3.9653685278780046</v>
      </c>
      <c r="U382" s="33">
        <v>1.5996698295443896</v>
      </c>
      <c r="V382" s="33">
        <v>0.88205711994145319</v>
      </c>
      <c r="W382" s="33">
        <v>0.26242835055148467</v>
      </c>
      <c r="DA382" s="60" t="s">
        <v>3347</v>
      </c>
    </row>
    <row r="384" spans="1:105" ht="12" customHeight="1" x14ac:dyDescent="0.25">
      <c r="A384" s="116" t="str">
        <f>RES_hh_SLD!$A$343</f>
        <v>Thermal energy service in new and renovated households (ktoe useful)</v>
      </c>
      <c r="B384" s="117"/>
      <c r="C384" s="117">
        <f t="shared" ref="C384:Q384" si="157">C385+C388+C390+C403</f>
        <v>39.199134825870999</v>
      </c>
      <c r="D384" s="117">
        <f t="shared" si="157"/>
        <v>45.64316886792728</v>
      </c>
      <c r="E384" s="117">
        <f t="shared" si="157"/>
        <v>42.812869052555321</v>
      </c>
      <c r="F384" s="117">
        <f t="shared" si="157"/>
        <v>37.090576067092883</v>
      </c>
      <c r="G384" s="117">
        <f t="shared" si="157"/>
        <v>29.255524834363907</v>
      </c>
      <c r="H384" s="117">
        <f t="shared" si="157"/>
        <v>31.565502624270007</v>
      </c>
      <c r="I384" s="117">
        <f t="shared" si="157"/>
        <v>36.782563757516947</v>
      </c>
      <c r="J384" s="117">
        <f t="shared" si="157"/>
        <v>34.418359379881913</v>
      </c>
      <c r="K384" s="117">
        <f t="shared" si="157"/>
        <v>38.508291071044788</v>
      </c>
      <c r="L384" s="117">
        <f t="shared" si="157"/>
        <v>44.455601950630935</v>
      </c>
      <c r="M384" s="117">
        <f t="shared" si="157"/>
        <v>55.590657935988688</v>
      </c>
      <c r="N384" s="117">
        <f t="shared" si="157"/>
        <v>53.637568625130406</v>
      </c>
      <c r="O384" s="117">
        <f t="shared" si="157"/>
        <v>42.496112467621302</v>
      </c>
      <c r="P384" s="117">
        <f t="shared" si="157"/>
        <v>36.245750237537393</v>
      </c>
      <c r="Q384" s="117">
        <f t="shared" si="157"/>
        <v>38.484349535244938</v>
      </c>
      <c r="R384" s="117">
        <f t="shared" ref="R384:V384" si="158">R385+R388+R390+R403</f>
        <v>78.788585259736635</v>
      </c>
      <c r="S384" s="117">
        <f t="shared" si="158"/>
        <v>89.706972494990495</v>
      </c>
      <c r="T384" s="117">
        <f t="shared" si="158"/>
        <v>249.00691797916949</v>
      </c>
      <c r="U384" s="117">
        <f t="shared" si="158"/>
        <v>88.773551172382426</v>
      </c>
      <c r="V384" s="117">
        <f t="shared" si="158"/>
        <v>39.840138218782585</v>
      </c>
      <c r="W384" s="117">
        <f t="shared" ref="W384" si="159">W385+W388+W390+W403</f>
        <v>23.743838452732277</v>
      </c>
      <c r="DA384" s="129" t="s">
        <v>3493</v>
      </c>
    </row>
    <row r="385" spans="1:105" ht="12" customHeight="1" x14ac:dyDescent="0.25">
      <c r="A385" s="121" t="s">
        <v>57</v>
      </c>
      <c r="B385" s="122"/>
      <c r="C385" s="122">
        <f t="shared" ref="C385:Q385" si="160">SUM(C386:C387)</f>
        <v>34.454117527754875</v>
      </c>
      <c r="D385" s="122">
        <f t="shared" si="160"/>
        <v>40.323822832021278</v>
      </c>
      <c r="E385" s="122">
        <f t="shared" si="160"/>
        <v>35.332792978993432</v>
      </c>
      <c r="F385" s="122">
        <f t="shared" si="160"/>
        <v>30.915195702932831</v>
      </c>
      <c r="G385" s="122">
        <f t="shared" si="160"/>
        <v>24.721307661656713</v>
      </c>
      <c r="H385" s="122">
        <f t="shared" si="160"/>
        <v>26.672195261204063</v>
      </c>
      <c r="I385" s="122">
        <f t="shared" si="160"/>
        <v>30.790148856152388</v>
      </c>
      <c r="J385" s="122">
        <f t="shared" si="160"/>
        <v>28.666600893748967</v>
      </c>
      <c r="K385" s="122">
        <f t="shared" si="160"/>
        <v>31.888853880514127</v>
      </c>
      <c r="L385" s="122">
        <f t="shared" si="160"/>
        <v>37.187533835246512</v>
      </c>
      <c r="M385" s="122">
        <f t="shared" si="160"/>
        <v>45.961035978762986</v>
      </c>
      <c r="N385" s="122">
        <f t="shared" si="160"/>
        <v>44.392907364106549</v>
      </c>
      <c r="O385" s="122">
        <f t="shared" si="160"/>
        <v>34.890343736410316</v>
      </c>
      <c r="P385" s="122">
        <f t="shared" si="160"/>
        <v>28.991020148759912</v>
      </c>
      <c r="Q385" s="122">
        <f t="shared" si="160"/>
        <v>30.494026017359207</v>
      </c>
      <c r="R385" s="122">
        <f t="shared" ref="R385:V385" si="161">SUM(R386:R387)</f>
        <v>62.286158919617662</v>
      </c>
      <c r="S385" s="122">
        <f t="shared" si="161"/>
        <v>69.44202088455998</v>
      </c>
      <c r="T385" s="122">
        <f t="shared" si="161"/>
        <v>200.39013634151542</v>
      </c>
      <c r="U385" s="122">
        <f t="shared" si="161"/>
        <v>69.859168771462166</v>
      </c>
      <c r="V385" s="122">
        <f t="shared" si="161"/>
        <v>30.7283192416246</v>
      </c>
      <c r="W385" s="122">
        <f t="shared" ref="W385" si="162">SUM(W386:W387)</f>
        <v>17.896992434286734</v>
      </c>
      <c r="DA385" s="130" t="s">
        <v>3494</v>
      </c>
    </row>
    <row r="386" spans="1:105" ht="12" customHeight="1" x14ac:dyDescent="0.25">
      <c r="A386" s="97" t="s">
        <v>204</v>
      </c>
      <c r="B386" s="98"/>
      <c r="C386" s="98">
        <v>34.177538537151918</v>
      </c>
      <c r="D386" s="98">
        <v>40.003482808569913</v>
      </c>
      <c r="E386" s="98">
        <v>35.052334308937198</v>
      </c>
      <c r="F386" s="98">
        <v>30.673963557548429</v>
      </c>
      <c r="G386" s="98">
        <v>24.531346999423597</v>
      </c>
      <c r="H386" s="98">
        <v>26.468099472855826</v>
      </c>
      <c r="I386" s="98">
        <v>30.560713240302348</v>
      </c>
      <c r="J386" s="98">
        <v>28.455160816873885</v>
      </c>
      <c r="K386" s="98">
        <v>31.656934956192185</v>
      </c>
      <c r="L386" s="98">
        <v>36.916481552831812</v>
      </c>
      <c r="M386" s="98">
        <v>45.634410298762859</v>
      </c>
      <c r="N386" s="98">
        <v>44.080434743650159</v>
      </c>
      <c r="O386" s="98">
        <v>34.649092947332662</v>
      </c>
      <c r="P386" s="98">
        <v>28.79733683506166</v>
      </c>
      <c r="Q386" s="98">
        <v>30.294031970180701</v>
      </c>
      <c r="R386" s="98">
        <v>61.88007122161072</v>
      </c>
      <c r="S386" s="98">
        <v>68.99362066007518</v>
      </c>
      <c r="T386" s="98">
        <v>199.07745750843222</v>
      </c>
      <c r="U386" s="98">
        <v>69.411289854886235</v>
      </c>
      <c r="V386" s="98">
        <v>30.531671781255554</v>
      </c>
      <c r="W386" s="98">
        <v>17.785176611637635</v>
      </c>
      <c r="DA386" s="63" t="s">
        <v>3495</v>
      </c>
    </row>
    <row r="387" spans="1:105" ht="12" customHeight="1" x14ac:dyDescent="0.25">
      <c r="A387" s="97" t="s">
        <v>53</v>
      </c>
      <c r="B387" s="98"/>
      <c r="C387" s="98">
        <v>0.2765789906029556</v>
      </c>
      <c r="D387" s="98">
        <v>0.3203400234513632</v>
      </c>
      <c r="E387" s="98">
        <v>0.28045867005623354</v>
      </c>
      <c r="F387" s="98">
        <v>0.24123214538440108</v>
      </c>
      <c r="G387" s="98">
        <v>0.18996066223311539</v>
      </c>
      <c r="H387" s="98">
        <v>0.2040957883482378</v>
      </c>
      <c r="I387" s="98">
        <v>0.22943561585003988</v>
      </c>
      <c r="J387" s="98">
        <v>0.21144007687508193</v>
      </c>
      <c r="K387" s="98">
        <v>0.23191892432194361</v>
      </c>
      <c r="L387" s="98">
        <v>0.27105228241469886</v>
      </c>
      <c r="M387" s="98">
        <v>0.32662568000012743</v>
      </c>
      <c r="N387" s="98">
        <v>0.31247262045639068</v>
      </c>
      <c r="O387" s="98">
        <v>0.2412507890776531</v>
      </c>
      <c r="P387" s="98">
        <v>0.19368331369825134</v>
      </c>
      <c r="Q387" s="98">
        <v>0.1999940471785065</v>
      </c>
      <c r="R387" s="98">
        <v>0.40608769800694339</v>
      </c>
      <c r="S387" s="98">
        <v>0.4484002244848071</v>
      </c>
      <c r="T387" s="98">
        <v>1.3126788330832033</v>
      </c>
      <c r="U387" s="98">
        <v>0.44787891657593076</v>
      </c>
      <c r="V387" s="98">
        <v>0.19664746036904737</v>
      </c>
      <c r="W387" s="98">
        <v>0.11181582264910064</v>
      </c>
      <c r="DA387" s="63" t="s">
        <v>3496</v>
      </c>
    </row>
    <row r="388" spans="1:105" ht="12" customHeight="1" x14ac:dyDescent="0.25">
      <c r="A388" s="121" t="s">
        <v>92</v>
      </c>
      <c r="B388" s="122"/>
      <c r="C388" s="122">
        <f t="shared" ref="C388:W388" si="163">C389</f>
        <v>2.6375453380310019E-4</v>
      </c>
      <c r="D388" s="122">
        <f t="shared" si="163"/>
        <v>6.6140143994832142E-4</v>
      </c>
      <c r="E388" s="122">
        <f t="shared" si="163"/>
        <v>2.0907949222131951E-3</v>
      </c>
      <c r="F388" s="122">
        <f t="shared" si="163"/>
        <v>4.4375828124507211E-3</v>
      </c>
      <c r="G388" s="122">
        <f t="shared" si="163"/>
        <v>1.8553863359358029E-3</v>
      </c>
      <c r="H388" s="122">
        <f t="shared" si="163"/>
        <v>4.879206667847801E-3</v>
      </c>
      <c r="I388" s="122">
        <f t="shared" si="163"/>
        <v>1.5075060939004499E-2</v>
      </c>
      <c r="J388" s="122">
        <f t="shared" si="163"/>
        <v>1.8587673157604637E-2</v>
      </c>
      <c r="K388" s="122">
        <f t="shared" si="163"/>
        <v>2.7946294398241638E-2</v>
      </c>
      <c r="L388" s="122">
        <f t="shared" si="163"/>
        <v>3.0450841862391286E-2</v>
      </c>
      <c r="M388" s="122">
        <f t="shared" si="163"/>
        <v>5.2924710762042415E-2</v>
      </c>
      <c r="N388" s="122">
        <f t="shared" si="163"/>
        <v>5.2234273921690021E-2</v>
      </c>
      <c r="O388" s="122">
        <f t="shared" si="163"/>
        <v>7.6568799712760441E-2</v>
      </c>
      <c r="P388" s="122">
        <f t="shared" si="163"/>
        <v>0.10063048661629195</v>
      </c>
      <c r="Q388" s="122">
        <f t="shared" si="163"/>
        <v>0.25612922246985492</v>
      </c>
      <c r="R388" s="122">
        <f t="shared" si="163"/>
        <v>0.41420133739775061</v>
      </c>
      <c r="S388" s="122">
        <f t="shared" si="163"/>
        <v>0.46856991458729552</v>
      </c>
      <c r="T388" s="122">
        <f t="shared" si="163"/>
        <v>0.90972062939751452</v>
      </c>
      <c r="U388" s="122">
        <f t="shared" si="163"/>
        <v>0.3937427023129409</v>
      </c>
      <c r="V388" s="122">
        <f t="shared" si="163"/>
        <v>0.12953825274775727</v>
      </c>
      <c r="W388" s="122">
        <f t="shared" si="163"/>
        <v>4.5753212123896748E-2</v>
      </c>
      <c r="DA388" s="130" t="s">
        <v>3497</v>
      </c>
    </row>
    <row r="389" spans="1:105" ht="12" customHeight="1" x14ac:dyDescent="0.25">
      <c r="A389" s="97" t="s">
        <v>53</v>
      </c>
      <c r="B389" s="98"/>
      <c r="C389" s="98">
        <v>2.6375453380310019E-4</v>
      </c>
      <c r="D389" s="98">
        <v>6.6140143994832142E-4</v>
      </c>
      <c r="E389" s="98">
        <v>2.0907949222131951E-3</v>
      </c>
      <c r="F389" s="98">
        <v>4.4375828124507211E-3</v>
      </c>
      <c r="G389" s="98">
        <v>1.8553863359358029E-3</v>
      </c>
      <c r="H389" s="98">
        <v>4.879206667847801E-3</v>
      </c>
      <c r="I389" s="98">
        <v>1.5075060939004499E-2</v>
      </c>
      <c r="J389" s="98">
        <v>1.8587673157604637E-2</v>
      </c>
      <c r="K389" s="98">
        <v>2.7946294398241638E-2</v>
      </c>
      <c r="L389" s="98">
        <v>3.0450841862391286E-2</v>
      </c>
      <c r="M389" s="98">
        <v>5.2924710762042415E-2</v>
      </c>
      <c r="N389" s="98">
        <v>5.2234273921690021E-2</v>
      </c>
      <c r="O389" s="98">
        <v>7.6568799712760441E-2</v>
      </c>
      <c r="P389" s="98">
        <v>0.10063048661629195</v>
      </c>
      <c r="Q389" s="98">
        <v>0.25612922246985492</v>
      </c>
      <c r="R389" s="98">
        <v>0.41420133739775061</v>
      </c>
      <c r="S389" s="98">
        <v>0.46856991458729552</v>
      </c>
      <c r="T389" s="98">
        <v>0.90972062939751452</v>
      </c>
      <c r="U389" s="98">
        <v>0.3937427023129409</v>
      </c>
      <c r="V389" s="98">
        <v>0.12953825274775727</v>
      </c>
      <c r="W389" s="98">
        <v>4.5753212123896748E-2</v>
      </c>
      <c r="DA389" s="63" t="s">
        <v>3498</v>
      </c>
    </row>
    <row r="390" spans="1:105" ht="12" customHeight="1" x14ac:dyDescent="0.25">
      <c r="A390" s="121" t="s">
        <v>55</v>
      </c>
      <c r="B390" s="122"/>
      <c r="C390" s="122">
        <v>3.1760780897102916</v>
      </c>
      <c r="D390" s="122">
        <v>3.4769166149992743</v>
      </c>
      <c r="E390" s="122">
        <v>4.5370286312095862</v>
      </c>
      <c r="F390" s="122">
        <v>3.800949019934833</v>
      </c>
      <c r="G390" s="122">
        <v>2.8005264419910287</v>
      </c>
      <c r="H390" s="122">
        <v>3.0203119899761854</v>
      </c>
      <c r="I390" s="122">
        <v>3.7014309946038542</v>
      </c>
      <c r="J390" s="122">
        <v>3.543608516753209</v>
      </c>
      <c r="K390" s="122">
        <v>4.0803986901168043</v>
      </c>
      <c r="L390" s="122">
        <v>4.4229589770516142</v>
      </c>
      <c r="M390" s="122">
        <v>6.1003919525816341</v>
      </c>
      <c r="N390" s="122">
        <v>5.8801070552830828</v>
      </c>
      <c r="O390" s="122">
        <v>4.9038973741501737</v>
      </c>
      <c r="P390" s="122">
        <v>4.6952534802590673</v>
      </c>
      <c r="Q390" s="122">
        <v>5.1220033898475714</v>
      </c>
      <c r="R390" s="122">
        <v>10.398994906782763</v>
      </c>
      <c r="S390" s="122">
        <v>12.327241806652408</v>
      </c>
      <c r="T390" s="122">
        <v>32.867957815283923</v>
      </c>
      <c r="U390" s="122">
        <v>12.387517998773287</v>
      </c>
      <c r="V390" s="122">
        <v>5.9859427381496362</v>
      </c>
      <c r="W390" s="122">
        <v>3.9053937494001998</v>
      </c>
      <c r="DA390" s="130" t="s">
        <v>3499</v>
      </c>
    </row>
    <row r="391" spans="1:105" ht="12" customHeight="1" x14ac:dyDescent="0.25">
      <c r="A391" s="97" t="s">
        <v>132</v>
      </c>
      <c r="B391" s="98"/>
      <c r="C391" s="98">
        <v>2.5807954086184908</v>
      </c>
      <c r="D391" s="98">
        <v>2.1346153557848218</v>
      </c>
      <c r="E391" s="98">
        <v>1.5034011827895299</v>
      </c>
      <c r="F391" s="98">
        <v>2.0754119924970102</v>
      </c>
      <c r="G391" s="98">
        <v>2.0420155363684294</v>
      </c>
      <c r="H391" s="98">
        <v>2.1579866437378876</v>
      </c>
      <c r="I391" s="98">
        <v>3.0024163577609628</v>
      </c>
      <c r="J391" s="98">
        <v>2.6417157007510084</v>
      </c>
      <c r="K391" s="98">
        <v>2.6164908564628102</v>
      </c>
      <c r="L391" s="98">
        <v>2.7381474691591832</v>
      </c>
      <c r="M391" s="98">
        <v>4.5263501151547292</v>
      </c>
      <c r="N391" s="98">
        <v>4.6721386950806263</v>
      </c>
      <c r="O391" s="98">
        <v>3.6555958790204355</v>
      </c>
      <c r="P391" s="98">
        <v>2.2118765209674622</v>
      </c>
      <c r="Q391" s="98">
        <v>2.6396745453783055</v>
      </c>
      <c r="R391" s="98">
        <v>7.5439796682015929</v>
      </c>
      <c r="S391" s="98">
        <v>9.1568345158874092</v>
      </c>
      <c r="T391" s="98">
        <v>27.617198382822696</v>
      </c>
      <c r="U391" s="98">
        <v>10.432857752232643</v>
      </c>
      <c r="V391" s="98">
        <v>4.0344780970922827</v>
      </c>
      <c r="W391" s="98">
        <v>1.8762233842943525</v>
      </c>
      <c r="DA391" s="63" t="s">
        <v>3500</v>
      </c>
    </row>
    <row r="392" spans="1:105" ht="12" customHeight="1" x14ac:dyDescent="0.25">
      <c r="A392" s="97" t="s">
        <v>131</v>
      </c>
      <c r="B392" s="98"/>
      <c r="C392" s="98">
        <v>0</v>
      </c>
      <c r="D392" s="98">
        <v>0</v>
      </c>
      <c r="E392" s="98">
        <v>0</v>
      </c>
      <c r="F392" s="98">
        <v>0</v>
      </c>
      <c r="G392" s="98">
        <v>0</v>
      </c>
      <c r="H392" s="98">
        <v>0</v>
      </c>
      <c r="I392" s="98">
        <v>0</v>
      </c>
      <c r="J392" s="98">
        <v>0</v>
      </c>
      <c r="K392" s="98">
        <v>2.8851949338692437E-2</v>
      </c>
      <c r="L392" s="98">
        <v>2.8776419709854633E-3</v>
      </c>
      <c r="M392" s="98">
        <v>1.408293180644141E-2</v>
      </c>
      <c r="N392" s="98">
        <v>1.0141883664446964E-2</v>
      </c>
      <c r="O392" s="98">
        <v>4.9131391593754563E-2</v>
      </c>
      <c r="P392" s="98">
        <v>7.9252025678617277E-2</v>
      </c>
      <c r="Q392" s="98">
        <v>7.3729992726793092E-2</v>
      </c>
      <c r="R392" s="98">
        <v>4.9928900236553331E-2</v>
      </c>
      <c r="S392" s="98">
        <v>1.1916929786436929E-2</v>
      </c>
      <c r="T392" s="98">
        <v>0.85364367590580392</v>
      </c>
      <c r="U392" s="98">
        <v>4.7892440926431412E-2</v>
      </c>
      <c r="V392" s="98">
        <v>5.7986195071874226E-2</v>
      </c>
      <c r="W392" s="98">
        <v>8.1377653198602268E-2</v>
      </c>
      <c r="DA392" s="63" t="s">
        <v>3501</v>
      </c>
    </row>
    <row r="393" spans="1:105" ht="12" customHeight="1" x14ac:dyDescent="0.25">
      <c r="A393" s="100" t="s">
        <v>204</v>
      </c>
      <c r="B393" s="101"/>
      <c r="C393" s="101">
        <v>0</v>
      </c>
      <c r="D393" s="101">
        <v>0</v>
      </c>
      <c r="E393" s="101">
        <v>0</v>
      </c>
      <c r="F393" s="101">
        <v>0</v>
      </c>
      <c r="G393" s="101">
        <v>0</v>
      </c>
      <c r="H393" s="101">
        <v>0</v>
      </c>
      <c r="I393" s="101">
        <v>0</v>
      </c>
      <c r="J393" s="101">
        <v>0</v>
      </c>
      <c r="K393" s="101">
        <v>1.4230606398880078E-2</v>
      </c>
      <c r="L393" s="101">
        <v>1.4820242833328513E-3</v>
      </c>
      <c r="M393" s="101">
        <v>7.0042367588561165E-3</v>
      </c>
      <c r="N393" s="101">
        <v>4.8733031156502531E-3</v>
      </c>
      <c r="O393" s="101">
        <v>2.4274604597657391E-2</v>
      </c>
      <c r="P393" s="101">
        <v>3.8400168675015355E-2</v>
      </c>
      <c r="Q393" s="101">
        <v>3.621894703940641E-2</v>
      </c>
      <c r="R393" s="101">
        <v>2.4139474426452728E-2</v>
      </c>
      <c r="S393" s="101">
        <v>5.6340884794978943E-3</v>
      </c>
      <c r="T393" s="101">
        <v>0.47932156233076767</v>
      </c>
      <c r="U393" s="101">
        <v>2.4286987988822114E-2</v>
      </c>
      <c r="V393" s="101">
        <v>2.8810669505516407E-2</v>
      </c>
      <c r="W393" s="101">
        <v>3.9412313918820177E-2</v>
      </c>
      <c r="DA393" s="131" t="s">
        <v>3502</v>
      </c>
    </row>
    <row r="394" spans="1:105" ht="12" customHeight="1" x14ac:dyDescent="0.25">
      <c r="A394" s="103" t="s">
        <v>52</v>
      </c>
      <c r="B394" s="104"/>
      <c r="C394" s="104">
        <v>0</v>
      </c>
      <c r="D394" s="104">
        <v>0</v>
      </c>
      <c r="E394" s="104">
        <v>0</v>
      </c>
      <c r="F394" s="104">
        <v>0</v>
      </c>
      <c r="G394" s="104">
        <v>0</v>
      </c>
      <c r="H394" s="104">
        <v>0</v>
      </c>
      <c r="I394" s="104">
        <v>0</v>
      </c>
      <c r="J394" s="104">
        <v>0</v>
      </c>
      <c r="K394" s="104">
        <v>1.4621342939812359E-2</v>
      </c>
      <c r="L394" s="104">
        <v>1.3956176876526122E-3</v>
      </c>
      <c r="M394" s="104">
        <v>7.0786950475852936E-3</v>
      </c>
      <c r="N394" s="104">
        <v>5.2685805487967105E-3</v>
      </c>
      <c r="O394" s="104">
        <v>2.4856786996097172E-2</v>
      </c>
      <c r="P394" s="104">
        <v>4.085185700360193E-2</v>
      </c>
      <c r="Q394" s="104">
        <v>3.7511045687386682E-2</v>
      </c>
      <c r="R394" s="104">
        <v>2.5789425810100606E-2</v>
      </c>
      <c r="S394" s="104">
        <v>6.2828413069390349E-3</v>
      </c>
      <c r="T394" s="104">
        <v>0.37432211357503625</v>
      </c>
      <c r="U394" s="104">
        <v>2.3605452937609295E-2</v>
      </c>
      <c r="V394" s="104">
        <v>2.9175525566357819E-2</v>
      </c>
      <c r="W394" s="104">
        <v>4.1965339279782091E-2</v>
      </c>
      <c r="DA394" s="132" t="s">
        <v>3503</v>
      </c>
    </row>
    <row r="395" spans="1:105" ht="12" customHeight="1" x14ac:dyDescent="0.25">
      <c r="A395" s="106" t="s">
        <v>124</v>
      </c>
      <c r="B395" s="101"/>
      <c r="C395" s="101">
        <v>0.22363359541790401</v>
      </c>
      <c r="D395" s="101">
        <v>0.28330515798576228</v>
      </c>
      <c r="E395" s="101">
        <v>0.15963165912699603</v>
      </c>
      <c r="F395" s="101">
        <v>0.20279706891215596</v>
      </c>
      <c r="G395" s="101">
        <v>0.18823956861093025</v>
      </c>
      <c r="H395" s="101">
        <v>0.37881135829631701</v>
      </c>
      <c r="I395" s="101">
        <v>0.19125565812254761</v>
      </c>
      <c r="J395" s="101">
        <v>9.017517293117791E-2</v>
      </c>
      <c r="K395" s="101">
        <v>0.14369783174940218</v>
      </c>
      <c r="L395" s="101">
        <v>0.115583809628165</v>
      </c>
      <c r="M395" s="101">
        <v>0.11602684914056108</v>
      </c>
      <c r="N395" s="101">
        <v>0.15597577599548829</v>
      </c>
      <c r="O395" s="101">
        <v>0.14527784216021916</v>
      </c>
      <c r="P395" s="101">
        <v>0.30523495538699519</v>
      </c>
      <c r="Q395" s="101">
        <v>0.23087650006597277</v>
      </c>
      <c r="R395" s="101">
        <v>0.28965717678866976</v>
      </c>
      <c r="S395" s="101">
        <v>0.37127892048950029</v>
      </c>
      <c r="T395" s="101">
        <v>0.49368944395412723</v>
      </c>
      <c r="U395" s="101">
        <v>0.20117846783204127</v>
      </c>
      <c r="V395" s="101">
        <v>0.21599692611740323</v>
      </c>
      <c r="W395" s="101">
        <v>0.2842215335435116</v>
      </c>
      <c r="DA395" s="131" t="s">
        <v>3504</v>
      </c>
    </row>
    <row r="396" spans="1:105" ht="12" customHeight="1" x14ac:dyDescent="0.25">
      <c r="A396" s="107" t="s">
        <v>123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1.4183360443040648E-3</v>
      </c>
      <c r="L396" s="104">
        <v>8.4835041141626357E-5</v>
      </c>
      <c r="M396" s="104">
        <v>1.6904021891640911E-4</v>
      </c>
      <c r="N396" s="104">
        <v>2.6692567658241021E-4</v>
      </c>
      <c r="O396" s="104">
        <v>1.2365337171263363E-3</v>
      </c>
      <c r="P396" s="104">
        <v>2.972016721068985E-3</v>
      </c>
      <c r="Q396" s="104">
        <v>2.5281365371138901E-3</v>
      </c>
      <c r="R396" s="104">
        <v>3.6425472866548052E-3</v>
      </c>
      <c r="S396" s="104">
        <v>2.8762725664424069E-3</v>
      </c>
      <c r="T396" s="104">
        <v>9.8325418026766961E-3</v>
      </c>
      <c r="U396" s="104">
        <v>3.7966448316489399E-3</v>
      </c>
      <c r="V396" s="104">
        <v>3.8592977217263387E-3</v>
      </c>
      <c r="W396" s="104">
        <v>2.8985073344159279E-3</v>
      </c>
      <c r="DA396" s="132" t="s">
        <v>3505</v>
      </c>
    </row>
    <row r="397" spans="1:105" ht="12" customHeight="1" x14ac:dyDescent="0.25">
      <c r="A397" s="108" t="s">
        <v>50</v>
      </c>
      <c r="B397" s="98"/>
      <c r="C397" s="98">
        <v>0</v>
      </c>
      <c r="D397" s="98">
        <v>0</v>
      </c>
      <c r="E397" s="98">
        <v>0</v>
      </c>
      <c r="F397" s="98">
        <v>0</v>
      </c>
      <c r="G397" s="98">
        <v>0</v>
      </c>
      <c r="H397" s="98">
        <v>0</v>
      </c>
      <c r="I397" s="98">
        <v>0</v>
      </c>
      <c r="J397" s="98">
        <v>0</v>
      </c>
      <c r="K397" s="98">
        <v>6.9951761946922351E-4</v>
      </c>
      <c r="L397" s="98">
        <v>4.3712378503361755E-5</v>
      </c>
      <c r="M397" s="98">
        <v>8.4017363056845389E-5</v>
      </c>
      <c r="N397" s="98">
        <v>1.2822772918914073E-4</v>
      </c>
      <c r="O397" s="98">
        <v>6.1066916034748203E-4</v>
      </c>
      <c r="P397" s="98">
        <v>1.439282908214279E-3</v>
      </c>
      <c r="Q397" s="98">
        <v>1.240473739832123E-3</v>
      </c>
      <c r="R397" s="98">
        <v>1.7672591381724147E-3</v>
      </c>
      <c r="S397" s="98">
        <v>1.3710450703046033E-3</v>
      </c>
      <c r="T397" s="98">
        <v>5.4857942889876537E-3</v>
      </c>
      <c r="U397" s="98">
        <v>1.9236599072993603E-3</v>
      </c>
      <c r="V397" s="98">
        <v>1.9213622848278881E-3</v>
      </c>
      <c r="W397" s="98">
        <v>1.4021591084881755E-3</v>
      </c>
      <c r="DA397" s="63" t="s">
        <v>3506</v>
      </c>
    </row>
    <row r="398" spans="1:105" ht="12" customHeight="1" x14ac:dyDescent="0.25">
      <c r="A398" s="108" t="s">
        <v>52</v>
      </c>
      <c r="B398" s="98"/>
      <c r="C398" s="98">
        <v>0</v>
      </c>
      <c r="D398" s="98">
        <v>0</v>
      </c>
      <c r="E398" s="98">
        <v>0</v>
      </c>
      <c r="F398" s="98">
        <v>0</v>
      </c>
      <c r="G398" s="98">
        <v>0</v>
      </c>
      <c r="H398" s="98">
        <v>0</v>
      </c>
      <c r="I398" s="98">
        <v>0</v>
      </c>
      <c r="J398" s="98">
        <v>0</v>
      </c>
      <c r="K398" s="98">
        <v>7.1881842483484143E-4</v>
      </c>
      <c r="L398" s="98">
        <v>4.1122662638264609E-5</v>
      </c>
      <c r="M398" s="98">
        <v>8.5022855859563735E-5</v>
      </c>
      <c r="N398" s="98">
        <v>1.3869794739326951E-4</v>
      </c>
      <c r="O398" s="98">
        <v>6.2586455677885421E-4</v>
      </c>
      <c r="P398" s="98">
        <v>1.5327338128547057E-3</v>
      </c>
      <c r="Q398" s="98">
        <v>1.2876627972817668E-3</v>
      </c>
      <c r="R398" s="98">
        <v>1.8752881484823904E-3</v>
      </c>
      <c r="S398" s="98">
        <v>1.5052274961378036E-3</v>
      </c>
      <c r="T398" s="98">
        <v>4.3467475136890416E-3</v>
      </c>
      <c r="U398" s="98">
        <v>1.8729849243495794E-3</v>
      </c>
      <c r="V398" s="98">
        <v>1.9379354368984506E-3</v>
      </c>
      <c r="W398" s="98">
        <v>1.4963482259277524E-3</v>
      </c>
      <c r="DA398" s="63" t="s">
        <v>3507</v>
      </c>
    </row>
    <row r="399" spans="1:105" ht="12" customHeight="1" x14ac:dyDescent="0.25">
      <c r="A399" s="106" t="s">
        <v>122</v>
      </c>
      <c r="B399" s="101"/>
      <c r="C399" s="101">
        <v>0.37164908567389682</v>
      </c>
      <c r="D399" s="101">
        <v>1.0589961012286904</v>
      </c>
      <c r="E399" s="101">
        <v>2.8739957892930605</v>
      </c>
      <c r="F399" s="101">
        <v>1.5227399585256669</v>
      </c>
      <c r="G399" s="101">
        <v>0.57027133701166932</v>
      </c>
      <c r="H399" s="101">
        <v>0.48351398794198081</v>
      </c>
      <c r="I399" s="101">
        <v>0.50775897872034381</v>
      </c>
      <c r="J399" s="101">
        <v>0.81171764307102279</v>
      </c>
      <c r="K399" s="101">
        <v>0.58099416552227645</v>
      </c>
      <c r="L399" s="101">
        <v>1.3831222117228774</v>
      </c>
      <c r="M399" s="101">
        <v>1.2734725479234938</v>
      </c>
      <c r="N399" s="101">
        <v>0.86778101958170084</v>
      </c>
      <c r="O399" s="101">
        <v>0.11764800524156027</v>
      </c>
      <c r="P399" s="101">
        <v>0.23927420255482595</v>
      </c>
      <c r="Q399" s="101">
        <v>0.37812046872057525</v>
      </c>
      <c r="R399" s="101">
        <v>0.87091756229021855</v>
      </c>
      <c r="S399" s="101">
        <v>1.7019433557593726</v>
      </c>
      <c r="T399" s="101">
        <v>0</v>
      </c>
      <c r="U399" s="101">
        <v>0.3023326883991595</v>
      </c>
      <c r="V399" s="101">
        <v>0</v>
      </c>
      <c r="W399" s="101">
        <v>0.17189976327127143</v>
      </c>
      <c r="DA399" s="131" t="s">
        <v>3508</v>
      </c>
    </row>
    <row r="400" spans="1:105" ht="12" customHeight="1" x14ac:dyDescent="0.25">
      <c r="A400" s="107" t="s">
        <v>121</v>
      </c>
      <c r="B400" s="104"/>
      <c r="C400" s="104">
        <v>0</v>
      </c>
      <c r="D400" s="104">
        <v>0</v>
      </c>
      <c r="E400" s="104">
        <v>0</v>
      </c>
      <c r="F400" s="104">
        <v>0</v>
      </c>
      <c r="G400" s="104">
        <v>0</v>
      </c>
      <c r="H400" s="104">
        <v>0</v>
      </c>
      <c r="I400" s="104">
        <v>0</v>
      </c>
      <c r="J400" s="104">
        <v>0</v>
      </c>
      <c r="K400" s="104">
        <v>0.70894555099931911</v>
      </c>
      <c r="L400" s="104">
        <v>0.18314300952926113</v>
      </c>
      <c r="M400" s="104">
        <v>0.17029046833749209</v>
      </c>
      <c r="N400" s="104">
        <v>0.17380275528423833</v>
      </c>
      <c r="O400" s="104">
        <v>0.93500772241707808</v>
      </c>
      <c r="P400" s="104">
        <v>1.8566437589500975</v>
      </c>
      <c r="Q400" s="104">
        <v>1.7970737464188111</v>
      </c>
      <c r="R400" s="104">
        <v>1.6408690519790736</v>
      </c>
      <c r="S400" s="104">
        <v>1.0823918121632461</v>
      </c>
      <c r="T400" s="104">
        <v>3.8935937707986179</v>
      </c>
      <c r="U400" s="104">
        <v>1.3994600045513617</v>
      </c>
      <c r="V400" s="104">
        <v>1.6736222221463501</v>
      </c>
      <c r="W400" s="104">
        <v>1.488772907758046</v>
      </c>
      <c r="DA400" s="132" t="s">
        <v>3509</v>
      </c>
    </row>
    <row r="401" spans="1:105" ht="12" customHeight="1" x14ac:dyDescent="0.25">
      <c r="A401" s="108" t="s">
        <v>53</v>
      </c>
      <c r="B401" s="98"/>
      <c r="C401" s="98">
        <v>0</v>
      </c>
      <c r="D401" s="98">
        <v>0</v>
      </c>
      <c r="E401" s="98">
        <v>0</v>
      </c>
      <c r="F401" s="98">
        <v>0</v>
      </c>
      <c r="G401" s="98">
        <v>0</v>
      </c>
      <c r="H401" s="98">
        <v>0</v>
      </c>
      <c r="I401" s="98">
        <v>0</v>
      </c>
      <c r="J401" s="98">
        <v>0</v>
      </c>
      <c r="K401" s="98">
        <v>0.34967286137070841</v>
      </c>
      <c r="L401" s="98">
        <v>9.4500394574136309E-2</v>
      </c>
      <c r="M401" s="98">
        <v>8.4657808634529111E-2</v>
      </c>
      <c r="N401" s="98">
        <v>8.3404067303080365E-2</v>
      </c>
      <c r="O401" s="98">
        <v>0.46217861355601964</v>
      </c>
      <c r="P401" s="98">
        <v>0.89987659133758235</v>
      </c>
      <c r="Q401" s="98">
        <v>0.8838523435828467</v>
      </c>
      <c r="R401" s="98">
        <v>0.79962896781267201</v>
      </c>
      <c r="S401" s="98">
        <v>0.51802088422151016</v>
      </c>
      <c r="T401" s="98">
        <v>2.1471136290475061</v>
      </c>
      <c r="U401" s="98">
        <v>0.70873303463011894</v>
      </c>
      <c r="V401" s="98">
        <v>0.83634013549746522</v>
      </c>
      <c r="W401" s="98">
        <v>0.71416219927020974</v>
      </c>
      <c r="DA401" s="63" t="s">
        <v>3510</v>
      </c>
    </row>
    <row r="402" spans="1:105" ht="12" customHeight="1" x14ac:dyDescent="0.25">
      <c r="A402" s="108" t="s">
        <v>52</v>
      </c>
      <c r="B402" s="98"/>
      <c r="C402" s="98">
        <v>0</v>
      </c>
      <c r="D402" s="98">
        <v>0</v>
      </c>
      <c r="E402" s="98">
        <v>0</v>
      </c>
      <c r="F402" s="98">
        <v>0</v>
      </c>
      <c r="G402" s="98">
        <v>0</v>
      </c>
      <c r="H402" s="98">
        <v>0</v>
      </c>
      <c r="I402" s="98">
        <v>0</v>
      </c>
      <c r="J402" s="98">
        <v>0</v>
      </c>
      <c r="K402" s="98">
        <v>0.3592726896286107</v>
      </c>
      <c r="L402" s="98">
        <v>8.8642614955124821E-2</v>
      </c>
      <c r="M402" s="98">
        <v>8.5632659702962979E-2</v>
      </c>
      <c r="N402" s="98">
        <v>9.0398687981157966E-2</v>
      </c>
      <c r="O402" s="98">
        <v>0.47282910886105844</v>
      </c>
      <c r="P402" s="98">
        <v>0.95676716761251512</v>
      </c>
      <c r="Q402" s="98">
        <v>0.91322140283596442</v>
      </c>
      <c r="R402" s="98">
        <v>0.84124008416640161</v>
      </c>
      <c r="S402" s="98">
        <v>0.56437092794173593</v>
      </c>
      <c r="T402" s="98">
        <v>1.7464801417511115</v>
      </c>
      <c r="U402" s="98">
        <v>0.69072696992124272</v>
      </c>
      <c r="V402" s="98">
        <v>0.83728208664888482</v>
      </c>
      <c r="W402" s="98">
        <v>0.7746107084878362</v>
      </c>
      <c r="DA402" s="63" t="s">
        <v>3511</v>
      </c>
    </row>
    <row r="403" spans="1:105" ht="12" customHeight="1" x14ac:dyDescent="0.25">
      <c r="A403" s="121" t="s">
        <v>54</v>
      </c>
      <c r="B403" s="122"/>
      <c r="C403" s="122">
        <v>1.5686754538720216</v>
      </c>
      <c r="D403" s="122">
        <v>1.8417680194667794</v>
      </c>
      <c r="E403" s="122">
        <v>2.9409566474300926</v>
      </c>
      <c r="F403" s="122">
        <v>2.3699937614127697</v>
      </c>
      <c r="G403" s="122">
        <v>1.7318353443802303</v>
      </c>
      <c r="H403" s="122">
        <v>1.8681161664219097</v>
      </c>
      <c r="I403" s="122">
        <v>2.2759088458216974</v>
      </c>
      <c r="J403" s="122">
        <v>2.1895622962221335</v>
      </c>
      <c r="K403" s="122">
        <v>2.511092206015618</v>
      </c>
      <c r="L403" s="122">
        <v>2.8146582964704172</v>
      </c>
      <c r="M403" s="122">
        <v>3.4763052938820289</v>
      </c>
      <c r="N403" s="122">
        <v>3.3123199318190801</v>
      </c>
      <c r="O403" s="122">
        <v>2.6253025573480508</v>
      </c>
      <c r="P403" s="122">
        <v>2.4588461219021163</v>
      </c>
      <c r="Q403" s="122">
        <v>2.6121909055683039</v>
      </c>
      <c r="R403" s="122">
        <v>5.6892300959384521</v>
      </c>
      <c r="S403" s="122">
        <v>7.4691398891908083</v>
      </c>
      <c r="T403" s="122">
        <v>14.839103192972631</v>
      </c>
      <c r="U403" s="122">
        <v>6.1331216998340405</v>
      </c>
      <c r="V403" s="122">
        <v>2.9963379862605906</v>
      </c>
      <c r="W403" s="122">
        <v>1.8956990569214431</v>
      </c>
      <c r="DA403" s="130" t="s">
        <v>3512</v>
      </c>
    </row>
    <row r="404" spans="1:105" ht="12" customHeight="1" x14ac:dyDescent="0.25">
      <c r="A404" s="97" t="s">
        <v>207</v>
      </c>
      <c r="B404" s="98"/>
      <c r="C404" s="98">
        <v>0.11007462950106851</v>
      </c>
      <c r="D404" s="98">
        <v>0.19352055665671825</v>
      </c>
      <c r="E404" s="98">
        <v>0.24423692122355434</v>
      </c>
      <c r="F404" s="98">
        <v>0.34901335237244452</v>
      </c>
      <c r="G404" s="98">
        <v>0.30593427253303407</v>
      </c>
      <c r="H404" s="98">
        <v>0.30061529931964392</v>
      </c>
      <c r="I404" s="98">
        <v>0.32911315778740985</v>
      </c>
      <c r="J404" s="98">
        <v>0.47940666410164035</v>
      </c>
      <c r="K404" s="98">
        <v>0.50522728652838778</v>
      </c>
      <c r="L404" s="98">
        <v>0.48611637128893581</v>
      </c>
      <c r="M404" s="98">
        <v>0.83520091244405736</v>
      </c>
      <c r="N404" s="98">
        <v>0.8669689009190602</v>
      </c>
      <c r="O404" s="98">
        <v>0.71589914808372856</v>
      </c>
      <c r="P404" s="98">
        <v>0.47766078068548068</v>
      </c>
      <c r="Q404" s="98">
        <v>0.4175166491842045</v>
      </c>
      <c r="R404" s="98">
        <v>1.0035470897402725</v>
      </c>
      <c r="S404" s="98">
        <v>1.3088840219921742</v>
      </c>
      <c r="T404" s="98">
        <v>4.6157778023212819</v>
      </c>
      <c r="U404" s="98">
        <v>1.7710337037175563</v>
      </c>
      <c r="V404" s="98">
        <v>0.64786507876206212</v>
      </c>
      <c r="W404" s="98">
        <v>0.43036028479247723</v>
      </c>
      <c r="DA404" s="63" t="s">
        <v>3513</v>
      </c>
    </row>
    <row r="405" spans="1:105" ht="12" customHeight="1" x14ac:dyDescent="0.25">
      <c r="A405" s="97" t="s">
        <v>50</v>
      </c>
      <c r="B405" s="98"/>
      <c r="C405" s="98">
        <v>1.1571281045051454</v>
      </c>
      <c r="D405" s="98">
        <v>1.1978935364905605</v>
      </c>
      <c r="E405" s="98">
        <v>0.87267619097671589</v>
      </c>
      <c r="F405" s="98">
        <v>1.0948195744184295</v>
      </c>
      <c r="G405" s="98">
        <v>1.112871436725767</v>
      </c>
      <c r="H405" s="98">
        <v>1.2027270916429476</v>
      </c>
      <c r="I405" s="98">
        <v>1.5626333876580731</v>
      </c>
      <c r="J405" s="98">
        <v>1.0126779889776807</v>
      </c>
      <c r="K405" s="98">
        <v>1.1634432241471266</v>
      </c>
      <c r="L405" s="98">
        <v>1.048897282104793</v>
      </c>
      <c r="M405" s="98">
        <v>1.3434312196942797</v>
      </c>
      <c r="N405" s="98">
        <v>1.644457850745799</v>
      </c>
      <c r="O405" s="98">
        <v>1.3260200015571251</v>
      </c>
      <c r="P405" s="98">
        <v>1.4311862583453216</v>
      </c>
      <c r="Q405" s="98">
        <v>1.4729850142462337</v>
      </c>
      <c r="R405" s="98">
        <v>2.8036270693436713</v>
      </c>
      <c r="S405" s="98">
        <v>3.8771514806191867</v>
      </c>
      <c r="T405" s="98">
        <v>6.9255989571863541</v>
      </c>
      <c r="U405" s="98">
        <v>3.0094520907875788</v>
      </c>
      <c r="V405" s="98">
        <v>1.5923948758030242</v>
      </c>
      <c r="W405" s="98">
        <v>1.2381141724037577</v>
      </c>
      <c r="DA405" s="63" t="s">
        <v>3514</v>
      </c>
    </row>
    <row r="406" spans="1:105" ht="12" customHeight="1" x14ac:dyDescent="0.25">
      <c r="A406" s="109" t="s">
        <v>120</v>
      </c>
      <c r="B406" s="33"/>
      <c r="C406" s="33">
        <v>0.30147271986580765</v>
      </c>
      <c r="D406" s="33">
        <v>0.45035392631950077</v>
      </c>
      <c r="E406" s="33">
        <v>1.8240435352298223</v>
      </c>
      <c r="F406" s="33">
        <v>0.92616083462189558</v>
      </c>
      <c r="G406" s="33">
        <v>0.31302963512142923</v>
      </c>
      <c r="H406" s="33">
        <v>0.36477377545931811</v>
      </c>
      <c r="I406" s="33">
        <v>0.38416230037621452</v>
      </c>
      <c r="J406" s="33">
        <v>0.69747764314281269</v>
      </c>
      <c r="K406" s="33">
        <v>0.84242169534010358</v>
      </c>
      <c r="L406" s="33">
        <v>1.2796446430766883</v>
      </c>
      <c r="M406" s="33">
        <v>1.2976731617436916</v>
      </c>
      <c r="N406" s="33">
        <v>0.80089318015422084</v>
      </c>
      <c r="O406" s="33">
        <v>0.58338340770719754</v>
      </c>
      <c r="P406" s="33">
        <v>0.54999908287131394</v>
      </c>
      <c r="Q406" s="33">
        <v>0.72168924213786578</v>
      </c>
      <c r="R406" s="33">
        <v>1.8820559368545076</v>
      </c>
      <c r="S406" s="33">
        <v>2.2831043865794478</v>
      </c>
      <c r="T406" s="33">
        <v>3.2977264334649963</v>
      </c>
      <c r="U406" s="33">
        <v>1.3526359053289054</v>
      </c>
      <c r="V406" s="33">
        <v>0.75607803169550403</v>
      </c>
      <c r="W406" s="33">
        <v>0.22722459972520825</v>
      </c>
      <c r="DA406" s="60" t="s">
        <v>3515</v>
      </c>
    </row>
    <row r="408" spans="1:105" ht="12" customHeight="1" x14ac:dyDescent="0.25">
      <c r="A408" s="116" t="str">
        <f>RES_hh_SLD!$A$364</f>
        <v>System efficiency indicator of new and renovated households (ratio of energy service to energy consumption)</v>
      </c>
      <c r="B408" s="119"/>
      <c r="C408" s="119">
        <f t="shared" ref="C408:Q408" si="164">IF(C384=0,"",C384/C360)</f>
        <v>0.5583215312939821</v>
      </c>
      <c r="D408" s="119">
        <f t="shared" si="164"/>
        <v>0.56932929090926698</v>
      </c>
      <c r="E408" s="119">
        <f t="shared" si="164"/>
        <v>0.5866840099474947</v>
      </c>
      <c r="F408" s="119">
        <f t="shared" si="164"/>
        <v>0.59372492166911073</v>
      </c>
      <c r="G408" s="119">
        <f t="shared" si="164"/>
        <v>0.60161190659179442</v>
      </c>
      <c r="H408" s="119">
        <f t="shared" si="164"/>
        <v>0.61189184902855331</v>
      </c>
      <c r="I408" s="119">
        <f t="shared" si="164"/>
        <v>0.62313483036933448</v>
      </c>
      <c r="J408" s="119">
        <f t="shared" si="164"/>
        <v>0.63513777916360881</v>
      </c>
      <c r="K408" s="119">
        <f t="shared" si="164"/>
        <v>0.64764042952914058</v>
      </c>
      <c r="L408" s="119">
        <f t="shared" si="164"/>
        <v>0.65720793526321486</v>
      </c>
      <c r="M408" s="119">
        <f t="shared" si="164"/>
        <v>0.66714021592856609</v>
      </c>
      <c r="N408" s="119">
        <f t="shared" si="164"/>
        <v>0.67460305751069949</v>
      </c>
      <c r="O408" s="119">
        <f t="shared" si="164"/>
        <v>0.68411153249807677</v>
      </c>
      <c r="P408" s="119">
        <f t="shared" si="164"/>
        <v>0.69302695455606278</v>
      </c>
      <c r="Q408" s="119">
        <f t="shared" si="164"/>
        <v>0.70360239962079396</v>
      </c>
      <c r="R408" s="119">
        <f t="shared" ref="R408:V408" si="165">IF(R384=0,"",R384/R360)</f>
        <v>0.71269187723164773</v>
      </c>
      <c r="S408" s="119">
        <f t="shared" si="165"/>
        <v>0.72336299589579589</v>
      </c>
      <c r="T408" s="119">
        <f t="shared" si="165"/>
        <v>0.73585107025661001</v>
      </c>
      <c r="U408" s="119">
        <f t="shared" si="165"/>
        <v>0.74706934805570746</v>
      </c>
      <c r="V408" s="119">
        <f t="shared" si="165"/>
        <v>0.75771440622551611</v>
      </c>
      <c r="W408" s="119">
        <f t="shared" ref="W408" si="166">IF(W384=0,"",W384/W360)</f>
        <v>0.76227958580930621</v>
      </c>
      <c r="DA408" s="129" t="s">
        <v>3661</v>
      </c>
    </row>
    <row r="409" spans="1:105" ht="12" customHeight="1" x14ac:dyDescent="0.25">
      <c r="A409" s="121" t="s">
        <v>57</v>
      </c>
      <c r="B409" s="124"/>
      <c r="C409" s="124">
        <f t="shared" ref="C409:Q409" si="167">IF(C385=0,"",C385/C361)</f>
        <v>0.55298746024174561</v>
      </c>
      <c r="D409" s="124">
        <f t="shared" si="167"/>
        <v>0.56373323184282376</v>
      </c>
      <c r="E409" s="124">
        <f t="shared" si="167"/>
        <v>0.5745986129781393</v>
      </c>
      <c r="F409" s="124">
        <f t="shared" si="167"/>
        <v>0.58552267541385483</v>
      </c>
      <c r="G409" s="124">
        <f t="shared" si="167"/>
        <v>0.59653063844915599</v>
      </c>
      <c r="H409" s="124">
        <f t="shared" si="167"/>
        <v>0.6076271970288587</v>
      </c>
      <c r="I409" s="124">
        <f t="shared" si="167"/>
        <v>0.61873482865082363</v>
      </c>
      <c r="J409" s="124">
        <f t="shared" si="167"/>
        <v>0.62988872092622783</v>
      </c>
      <c r="K409" s="124">
        <f t="shared" si="167"/>
        <v>0.64100627948265454</v>
      </c>
      <c r="L409" s="124">
        <f t="shared" si="167"/>
        <v>0.65208018886096863</v>
      </c>
      <c r="M409" s="124">
        <f t="shared" si="167"/>
        <v>0.66223275042211527</v>
      </c>
      <c r="N409" s="124">
        <f t="shared" si="167"/>
        <v>0.6711035396469871</v>
      </c>
      <c r="O409" s="124">
        <f t="shared" si="167"/>
        <v>0.67842066524630762</v>
      </c>
      <c r="P409" s="124">
        <f t="shared" si="167"/>
        <v>0.68480257697190661</v>
      </c>
      <c r="Q409" s="124">
        <f t="shared" si="167"/>
        <v>0.69243455930725895</v>
      </c>
      <c r="R409" s="124">
        <f t="shared" ref="R409:V409" si="168">IF(R385=0,"",R385/R361)</f>
        <v>0.70371732824038769</v>
      </c>
      <c r="S409" s="124">
        <f t="shared" si="168"/>
        <v>0.71635727123452053</v>
      </c>
      <c r="T409" s="124">
        <f t="shared" si="168"/>
        <v>0.72908819251184087</v>
      </c>
      <c r="U409" s="124">
        <f t="shared" si="168"/>
        <v>0.74076864818359711</v>
      </c>
      <c r="V409" s="124">
        <f t="shared" si="168"/>
        <v>0.75057920613333362</v>
      </c>
      <c r="W409" s="124">
        <f t="shared" ref="W409" si="169">IF(W385=0,"",W385/W361)</f>
        <v>0.75844336095875875</v>
      </c>
      <c r="DA409" s="130" t="s">
        <v>3662</v>
      </c>
    </row>
    <row r="410" spans="1:105" ht="12" customHeight="1" x14ac:dyDescent="0.25">
      <c r="A410" s="97" t="s">
        <v>204</v>
      </c>
      <c r="B410" s="111"/>
      <c r="C410" s="111">
        <f t="shared" ref="C410:Q410" si="170">IF(C386=0,"",C386/C362)</f>
        <v>0.55099428626994662</v>
      </c>
      <c r="D410" s="111">
        <f t="shared" si="170"/>
        <v>0.56177066440673962</v>
      </c>
      <c r="E410" s="111">
        <f t="shared" si="170"/>
        <v>0.57264948792623815</v>
      </c>
      <c r="F410" s="111">
        <f t="shared" si="170"/>
        <v>0.58362029902684232</v>
      </c>
      <c r="G410" s="111">
        <f t="shared" si="170"/>
        <v>0.59467270204905831</v>
      </c>
      <c r="H410" s="111">
        <f t="shared" si="170"/>
        <v>0.60579431137280926</v>
      </c>
      <c r="I410" s="111">
        <f t="shared" si="170"/>
        <v>0.61696884078620062</v>
      </c>
      <c r="J410" s="111">
        <f t="shared" si="170"/>
        <v>0.62816117471250377</v>
      </c>
      <c r="K410" s="111">
        <f t="shared" si="170"/>
        <v>0.63932486118532261</v>
      </c>
      <c r="L410" s="111">
        <f t="shared" si="170"/>
        <v>0.65041867134132736</v>
      </c>
      <c r="M410" s="111">
        <f t="shared" si="170"/>
        <v>0.66063563091246369</v>
      </c>
      <c r="N410" s="111">
        <f t="shared" si="170"/>
        <v>0.66954253759515103</v>
      </c>
      <c r="O410" s="111">
        <f t="shared" si="170"/>
        <v>0.67690503679029401</v>
      </c>
      <c r="P410" s="111">
        <f t="shared" si="170"/>
        <v>0.68335391111974608</v>
      </c>
      <c r="Q410" s="111">
        <f t="shared" si="170"/>
        <v>0.69103143764372499</v>
      </c>
      <c r="R410" s="111">
        <f t="shared" ref="R410:V410" si="171">IF(R386=0,"",R386/R362)</f>
        <v>0.70235170806748015</v>
      </c>
      <c r="S410" s="111">
        <f t="shared" si="171"/>
        <v>0.71503914089857967</v>
      </c>
      <c r="T410" s="111">
        <f t="shared" si="171"/>
        <v>0.72778811486968986</v>
      </c>
      <c r="U410" s="111">
        <f t="shared" si="171"/>
        <v>0.73953163370030661</v>
      </c>
      <c r="V410" s="111">
        <f t="shared" si="171"/>
        <v>0.74937536320729936</v>
      </c>
      <c r="W410" s="111">
        <f t="shared" ref="W410" si="172">IF(W386=0,"",W386/W362)</f>
        <v>0.75729328066279888</v>
      </c>
      <c r="DA410" s="63" t="s">
        <v>3663</v>
      </c>
    </row>
    <row r="411" spans="1:105" ht="12" customHeight="1" x14ac:dyDescent="0.25">
      <c r="A411" s="97" t="s">
        <v>53</v>
      </c>
      <c r="B411" s="111"/>
      <c r="C411" s="111">
        <f t="shared" ref="C411:Q411" si="173">IF(C387=0,"",C387/C363)</f>
        <v>1</v>
      </c>
      <c r="D411" s="111">
        <f t="shared" si="173"/>
        <v>1</v>
      </c>
      <c r="E411" s="111">
        <f t="shared" si="173"/>
        <v>1</v>
      </c>
      <c r="F411" s="111">
        <f t="shared" si="173"/>
        <v>1</v>
      </c>
      <c r="G411" s="111">
        <f t="shared" si="173"/>
        <v>1</v>
      </c>
      <c r="H411" s="111">
        <f t="shared" si="173"/>
        <v>1</v>
      </c>
      <c r="I411" s="111">
        <f t="shared" si="173"/>
        <v>1</v>
      </c>
      <c r="J411" s="111">
        <f t="shared" si="173"/>
        <v>1</v>
      </c>
      <c r="K411" s="111">
        <f t="shared" si="173"/>
        <v>1</v>
      </c>
      <c r="L411" s="111">
        <f t="shared" si="173"/>
        <v>1</v>
      </c>
      <c r="M411" s="111">
        <f t="shared" si="173"/>
        <v>1</v>
      </c>
      <c r="N411" s="111">
        <f t="shared" si="173"/>
        <v>1</v>
      </c>
      <c r="O411" s="111">
        <f t="shared" si="173"/>
        <v>1</v>
      </c>
      <c r="P411" s="111">
        <f t="shared" si="173"/>
        <v>1</v>
      </c>
      <c r="Q411" s="111">
        <f t="shared" si="173"/>
        <v>1</v>
      </c>
      <c r="R411" s="111">
        <f t="shared" ref="R411:V411" si="174">IF(R387=0,"",R387/R363)</f>
        <v>1</v>
      </c>
      <c r="S411" s="111">
        <f t="shared" si="174"/>
        <v>1</v>
      </c>
      <c r="T411" s="111">
        <f t="shared" si="174"/>
        <v>1</v>
      </c>
      <c r="U411" s="111">
        <f t="shared" si="174"/>
        <v>1</v>
      </c>
      <c r="V411" s="111">
        <f t="shared" si="174"/>
        <v>1</v>
      </c>
      <c r="W411" s="111">
        <f t="shared" ref="W411" si="175">IF(W387=0,"",W387/W363)</f>
        <v>1</v>
      </c>
      <c r="DA411" s="63" t="s">
        <v>3664</v>
      </c>
    </row>
    <row r="412" spans="1:105" ht="12" customHeight="1" x14ac:dyDescent="0.25">
      <c r="A412" s="121" t="s">
        <v>92</v>
      </c>
      <c r="B412" s="124"/>
      <c r="C412" s="124">
        <f t="shared" ref="C412:Q412" si="176">IF(C388=0,"",C388/C364)</f>
        <v>2.2667410380430577</v>
      </c>
      <c r="D412" s="124">
        <f t="shared" si="176"/>
        <v>2.3410118130491027</v>
      </c>
      <c r="E412" s="124">
        <f t="shared" si="176"/>
        <v>2.4160667851648765</v>
      </c>
      <c r="F412" s="124">
        <f t="shared" si="176"/>
        <v>2.491202364164911</v>
      </c>
      <c r="G412" s="124">
        <f t="shared" si="176"/>
        <v>2.5670519171038864</v>
      </c>
      <c r="H412" s="124">
        <f t="shared" si="176"/>
        <v>2.6435338118133558</v>
      </c>
      <c r="I412" s="124">
        <f t="shared" si="176"/>
        <v>2.7207998316413051</v>
      </c>
      <c r="J412" s="124">
        <f t="shared" si="176"/>
        <v>2.7994813266575251</v>
      </c>
      <c r="K412" s="124">
        <f t="shared" si="176"/>
        <v>2.8801091494833253</v>
      </c>
      <c r="L412" s="124">
        <f t="shared" si="176"/>
        <v>2.9628145503208501</v>
      </c>
      <c r="M412" s="124">
        <f t="shared" si="176"/>
        <v>3.061598358389293</v>
      </c>
      <c r="N412" s="124">
        <f t="shared" si="176"/>
        <v>3.1810424856553818</v>
      </c>
      <c r="O412" s="124">
        <f t="shared" si="176"/>
        <v>3.3236800321210822</v>
      </c>
      <c r="P412" s="124">
        <f t="shared" si="176"/>
        <v>3.4783673798358086</v>
      </c>
      <c r="Q412" s="124">
        <f t="shared" si="176"/>
        <v>3.6113031474490023</v>
      </c>
      <c r="R412" s="124">
        <f t="shared" ref="R412:V412" si="177">IF(R388=0,"",R388/R364)</f>
        <v>3.694701493524911</v>
      </c>
      <c r="S412" s="124">
        <f t="shared" si="177"/>
        <v>3.7610824821923368</v>
      </c>
      <c r="T412" s="124">
        <f t="shared" si="177"/>
        <v>3.8165463251589697</v>
      </c>
      <c r="U412" s="124">
        <f t="shared" si="177"/>
        <v>3.8670390386509808</v>
      </c>
      <c r="V412" s="124">
        <f t="shared" si="177"/>
        <v>3.9185218835832849</v>
      </c>
      <c r="W412" s="124">
        <f t="shared" ref="W412" si="178">IF(W388=0,"",W388/W364)</f>
        <v>3.9689243079134164</v>
      </c>
      <c r="DA412" s="130" t="s">
        <v>3665</v>
      </c>
    </row>
    <row r="413" spans="1:105" ht="12" customHeight="1" x14ac:dyDescent="0.25">
      <c r="A413" s="97" t="s">
        <v>53</v>
      </c>
      <c r="B413" s="111"/>
      <c r="C413" s="111">
        <f t="shared" ref="C413:Q413" si="179">IF(C389=0,"",C389/C365)</f>
        <v>2.2667410380430577</v>
      </c>
      <c r="D413" s="111">
        <f t="shared" si="179"/>
        <v>2.3410118130491027</v>
      </c>
      <c r="E413" s="111">
        <f t="shared" si="179"/>
        <v>2.4160667851648765</v>
      </c>
      <c r="F413" s="111">
        <f t="shared" si="179"/>
        <v>2.491202364164911</v>
      </c>
      <c r="G413" s="111">
        <f t="shared" si="179"/>
        <v>2.5670519171038864</v>
      </c>
      <c r="H413" s="111">
        <f t="shared" si="179"/>
        <v>2.6435338118133558</v>
      </c>
      <c r="I413" s="111">
        <f t="shared" si="179"/>
        <v>2.7207998316413051</v>
      </c>
      <c r="J413" s="111">
        <f t="shared" si="179"/>
        <v>2.7994813266575251</v>
      </c>
      <c r="K413" s="111">
        <f t="shared" si="179"/>
        <v>2.8801091494833253</v>
      </c>
      <c r="L413" s="111">
        <f t="shared" si="179"/>
        <v>2.9628145503208501</v>
      </c>
      <c r="M413" s="111">
        <f t="shared" si="179"/>
        <v>3.061598358389293</v>
      </c>
      <c r="N413" s="111">
        <f t="shared" si="179"/>
        <v>3.1810424856553818</v>
      </c>
      <c r="O413" s="111">
        <f t="shared" si="179"/>
        <v>3.3236800321210822</v>
      </c>
      <c r="P413" s="111">
        <f t="shared" si="179"/>
        <v>3.4783673798358086</v>
      </c>
      <c r="Q413" s="111">
        <f t="shared" si="179"/>
        <v>3.6113031474490023</v>
      </c>
      <c r="R413" s="111">
        <f t="shared" ref="R413:V413" si="180">IF(R389=0,"",R389/R365)</f>
        <v>3.694701493524911</v>
      </c>
      <c r="S413" s="111">
        <f t="shared" si="180"/>
        <v>3.7610824821923368</v>
      </c>
      <c r="T413" s="111">
        <f t="shared" si="180"/>
        <v>3.8165463251589697</v>
      </c>
      <c r="U413" s="111">
        <f t="shared" si="180"/>
        <v>3.8670390386509808</v>
      </c>
      <c r="V413" s="111">
        <f t="shared" si="180"/>
        <v>3.9185218835832849</v>
      </c>
      <c r="W413" s="111">
        <f t="shared" ref="W413" si="181">IF(W389=0,"",W389/W365)</f>
        <v>3.9689243079134164</v>
      </c>
      <c r="DA413" s="63" t="s">
        <v>3666</v>
      </c>
    </row>
    <row r="414" spans="1:105" ht="12" customHeight="1" x14ac:dyDescent="0.25">
      <c r="A414" s="121" t="s">
        <v>55</v>
      </c>
      <c r="B414" s="124"/>
      <c r="C414" s="124">
        <f t="shared" ref="C414:Q414" si="182">IF(C390=0,"",C390/C366)</f>
        <v>0.5927106536059038</v>
      </c>
      <c r="D414" s="124">
        <f t="shared" si="182"/>
        <v>0.61143763495205283</v>
      </c>
      <c r="E414" s="124">
        <f t="shared" si="182"/>
        <v>0.63236377675074096</v>
      </c>
      <c r="F414" s="124">
        <f t="shared" si="182"/>
        <v>0.6336960811449126</v>
      </c>
      <c r="G414" s="124">
        <f t="shared" si="182"/>
        <v>0.64072669039796437</v>
      </c>
      <c r="H414" s="124">
        <f t="shared" si="182"/>
        <v>0.64716767537914499</v>
      </c>
      <c r="I414" s="124">
        <f t="shared" si="182"/>
        <v>0.66558201605177847</v>
      </c>
      <c r="J414" s="124">
        <f t="shared" si="182"/>
        <v>0.67749467363113292</v>
      </c>
      <c r="K414" s="124">
        <f t="shared" si="182"/>
        <v>0.70643942741244337</v>
      </c>
      <c r="L414" s="124">
        <f t="shared" si="182"/>
        <v>0.69782341225015521</v>
      </c>
      <c r="M414" s="124">
        <f t="shared" si="182"/>
        <v>0.71541218106113735</v>
      </c>
      <c r="N414" s="124">
        <f t="shared" si="182"/>
        <v>0.72992761692782415</v>
      </c>
      <c r="O414" s="124">
        <f t="shared" si="182"/>
        <v>0.75927722421441213</v>
      </c>
      <c r="P414" s="124">
        <f t="shared" si="182"/>
        <v>0.78085011246955027</v>
      </c>
      <c r="Q414" s="124">
        <f t="shared" si="182"/>
        <v>0.78957885695546082</v>
      </c>
      <c r="R414" s="124">
        <f t="shared" ref="R414:V414" si="183">IF(R390=0,"",R390/R366)</f>
        <v>0.7895777306335211</v>
      </c>
      <c r="S414" s="124">
        <f t="shared" si="183"/>
        <v>0.79764184500064206</v>
      </c>
      <c r="T414" s="124">
        <f t="shared" si="183"/>
        <v>0.82256340820459195</v>
      </c>
      <c r="U414" s="124">
        <f t="shared" si="183"/>
        <v>0.83487923339322723</v>
      </c>
      <c r="V414" s="124">
        <f t="shared" si="183"/>
        <v>0.85390565635720528</v>
      </c>
      <c r="W414" s="124">
        <f t="shared" ref="W414" si="184">IF(W390=0,"",W390/W366)</f>
        <v>0.8630785992647263</v>
      </c>
      <c r="DA414" s="130" t="s">
        <v>3667</v>
      </c>
    </row>
    <row r="415" spans="1:105" ht="12" customHeight="1" x14ac:dyDescent="0.25">
      <c r="A415" s="97" t="s">
        <v>132</v>
      </c>
      <c r="B415" s="111"/>
      <c r="C415" s="111">
        <f t="shared" ref="C415:Q415" si="185">IF(C391=0,"",C391/C367)</f>
        <v>0.58823144121255277</v>
      </c>
      <c r="D415" s="111">
        <f t="shared" si="185"/>
        <v>0.60218130203947917</v>
      </c>
      <c r="E415" s="111">
        <f t="shared" si="185"/>
        <v>0.61626377688690148</v>
      </c>
      <c r="F415" s="111">
        <f t="shared" si="185"/>
        <v>0.63046532828656987</v>
      </c>
      <c r="G415" s="111">
        <f t="shared" si="185"/>
        <v>0.64477249921226443</v>
      </c>
      <c r="H415" s="111">
        <f t="shared" si="185"/>
        <v>0.6591692566634596</v>
      </c>
      <c r="I415" s="111">
        <f t="shared" si="185"/>
        <v>0.67363451838167865</v>
      </c>
      <c r="J415" s="111">
        <f t="shared" si="185"/>
        <v>0.68812282777640466</v>
      </c>
      <c r="K415" s="111">
        <f t="shared" si="185"/>
        <v>0.70257405346971624</v>
      </c>
      <c r="L415" s="111">
        <f t="shared" si="185"/>
        <v>0.71693482531273767</v>
      </c>
      <c r="M415" s="111">
        <f t="shared" si="185"/>
        <v>0.73016052714711144</v>
      </c>
      <c r="N415" s="111">
        <f t="shared" si="185"/>
        <v>0.7416903850497113</v>
      </c>
      <c r="O415" s="111">
        <f t="shared" si="185"/>
        <v>0.7512210304861352</v>
      </c>
      <c r="P415" s="111">
        <f t="shared" si="185"/>
        <v>0.75956900215567491</v>
      </c>
      <c r="Q415" s="111">
        <f t="shared" si="185"/>
        <v>0.76950744577235508</v>
      </c>
      <c r="R415" s="111">
        <f t="shared" ref="R415:V415" si="186">IF(R391=0,"",R391/R367)</f>
        <v>0.78416136705555439</v>
      </c>
      <c r="S415" s="111">
        <f t="shared" si="186"/>
        <v>0.80058505969125926</v>
      </c>
      <c r="T415" s="111">
        <f t="shared" si="186"/>
        <v>0.81708841641515573</v>
      </c>
      <c r="U415" s="111">
        <f t="shared" si="186"/>
        <v>0.83229022645058626</v>
      </c>
      <c r="V415" s="111">
        <f t="shared" si="186"/>
        <v>0.84503278753162514</v>
      </c>
      <c r="W415" s="111">
        <f t="shared" ref="W415" si="187">IF(W391=0,"",W391/W367)</f>
        <v>0.85528241362503388</v>
      </c>
      <c r="DA415" s="63" t="s">
        <v>3668</v>
      </c>
    </row>
    <row r="416" spans="1:105" ht="12" customHeight="1" x14ac:dyDescent="0.25">
      <c r="A416" s="97" t="s">
        <v>131</v>
      </c>
      <c r="B416" s="111"/>
      <c r="C416" s="111" t="str">
        <f t="shared" ref="C416:Q416" si="188">IF(C392=0,"",C392/C368)</f>
        <v/>
      </c>
      <c r="D416" s="111" t="str">
        <f t="shared" si="188"/>
        <v/>
      </c>
      <c r="E416" s="111" t="str">
        <f t="shared" si="188"/>
        <v/>
      </c>
      <c r="F416" s="111" t="str">
        <f t="shared" si="188"/>
        <v/>
      </c>
      <c r="G416" s="111" t="str">
        <f t="shared" si="188"/>
        <v/>
      </c>
      <c r="H416" s="111" t="str">
        <f t="shared" si="188"/>
        <v/>
      </c>
      <c r="I416" s="111" t="str">
        <f t="shared" si="188"/>
        <v/>
      </c>
      <c r="J416" s="111" t="str">
        <f t="shared" si="188"/>
        <v/>
      </c>
      <c r="K416" s="111">
        <f t="shared" si="188"/>
        <v>0.82726523116398309</v>
      </c>
      <c r="L416" s="111">
        <f t="shared" si="188"/>
        <v>0.83101951639671812</v>
      </c>
      <c r="M416" s="111">
        <f t="shared" si="188"/>
        <v>0.84473445903710365</v>
      </c>
      <c r="N416" s="111">
        <f t="shared" si="188"/>
        <v>0.85664195661403475</v>
      </c>
      <c r="O416" s="111">
        <f t="shared" si="188"/>
        <v>0.85938635111305217</v>
      </c>
      <c r="P416" s="111">
        <f t="shared" si="188"/>
        <v>0.86702298039913783</v>
      </c>
      <c r="Q416" s="111">
        <f t="shared" si="188"/>
        <v>0.87173190501995934</v>
      </c>
      <c r="R416" s="111">
        <f t="shared" ref="R416:V416" si="189">IF(R392=0,"",R392/R368)</f>
        <v>0.88255337778126275</v>
      </c>
      <c r="S416" s="111">
        <f t="shared" si="189"/>
        <v>0.89464389708432368</v>
      </c>
      <c r="T416" s="111">
        <f t="shared" si="189"/>
        <v>0.88833906599937729</v>
      </c>
      <c r="U416" s="111">
        <f t="shared" si="189"/>
        <v>0.907288100607193</v>
      </c>
      <c r="V416" s="111">
        <f t="shared" si="189"/>
        <v>0.91649277623492187</v>
      </c>
      <c r="W416" s="111">
        <f t="shared" ref="W416" si="190">IF(W392=0,"",W392/W368)</f>
        <v>0.92425880754647294</v>
      </c>
      <c r="DA416" s="63" t="s">
        <v>3669</v>
      </c>
    </row>
    <row r="417" spans="1:105" ht="12" customHeight="1" x14ac:dyDescent="0.25">
      <c r="A417" s="100" t="s">
        <v>204</v>
      </c>
      <c r="B417" s="112"/>
      <c r="C417" s="112" t="str">
        <f t="shared" ref="C417:Q417" si="191">IF(C393=0,"",C393/C369)</f>
        <v/>
      </c>
      <c r="D417" s="112" t="str">
        <f t="shared" si="191"/>
        <v/>
      </c>
      <c r="E417" s="112" t="str">
        <f t="shared" si="191"/>
        <v/>
      </c>
      <c r="F417" s="112" t="str">
        <f t="shared" si="191"/>
        <v/>
      </c>
      <c r="G417" s="112" t="str">
        <f t="shared" si="191"/>
        <v/>
      </c>
      <c r="H417" s="112" t="str">
        <f t="shared" si="191"/>
        <v/>
      </c>
      <c r="I417" s="112" t="str">
        <f t="shared" si="191"/>
        <v/>
      </c>
      <c r="J417" s="112" t="str">
        <f t="shared" si="191"/>
        <v/>
      </c>
      <c r="K417" s="112">
        <f t="shared" si="191"/>
        <v>0.70257405346971624</v>
      </c>
      <c r="L417" s="112">
        <f t="shared" si="191"/>
        <v>0.71693482531273767</v>
      </c>
      <c r="M417" s="112">
        <f t="shared" si="191"/>
        <v>0.73016052714711144</v>
      </c>
      <c r="N417" s="112">
        <f t="shared" si="191"/>
        <v>0.7416903850497113</v>
      </c>
      <c r="O417" s="112">
        <f t="shared" si="191"/>
        <v>0.7512210304861352</v>
      </c>
      <c r="P417" s="112">
        <f t="shared" si="191"/>
        <v>0.75956900215567491</v>
      </c>
      <c r="Q417" s="112">
        <f t="shared" si="191"/>
        <v>0.76950744577235497</v>
      </c>
      <c r="R417" s="112">
        <f t="shared" ref="R417:V417" si="192">IF(R393=0,"",R393/R369)</f>
        <v>0.78416136705555439</v>
      </c>
      <c r="S417" s="112">
        <f t="shared" si="192"/>
        <v>0.80058505969125915</v>
      </c>
      <c r="T417" s="112">
        <f t="shared" si="192"/>
        <v>0.81708841641515573</v>
      </c>
      <c r="U417" s="112">
        <f t="shared" si="192"/>
        <v>0.83229022645058626</v>
      </c>
      <c r="V417" s="112">
        <f t="shared" si="192"/>
        <v>0.84503278753162525</v>
      </c>
      <c r="W417" s="112">
        <f t="shared" ref="W417" si="193">IF(W393=0,"",W393/W369)</f>
        <v>0.85528241362503388</v>
      </c>
      <c r="DA417" s="131" t="s">
        <v>3670</v>
      </c>
    </row>
    <row r="418" spans="1:105" ht="12" customHeight="1" x14ac:dyDescent="0.25">
      <c r="A418" s="103" t="s">
        <v>52</v>
      </c>
      <c r="B418" s="113"/>
      <c r="C418" s="113" t="str">
        <f t="shared" ref="C418:Q418" si="194">IF(C394=0,"",C394/C370)</f>
        <v/>
      </c>
      <c r="D418" s="113" t="str">
        <f t="shared" si="194"/>
        <v/>
      </c>
      <c r="E418" s="113" t="str">
        <f t="shared" si="194"/>
        <v/>
      </c>
      <c r="F418" s="113" t="str">
        <f t="shared" si="194"/>
        <v/>
      </c>
      <c r="G418" s="113" t="str">
        <f t="shared" si="194"/>
        <v/>
      </c>
      <c r="H418" s="113" t="str">
        <f t="shared" si="194"/>
        <v/>
      </c>
      <c r="I418" s="113" t="str">
        <f t="shared" si="194"/>
        <v/>
      </c>
      <c r="J418" s="113" t="str">
        <f t="shared" si="194"/>
        <v/>
      </c>
      <c r="K418" s="113">
        <f t="shared" si="194"/>
        <v>1</v>
      </c>
      <c r="L418" s="113">
        <f t="shared" si="194"/>
        <v>1</v>
      </c>
      <c r="M418" s="113">
        <f t="shared" si="194"/>
        <v>1</v>
      </c>
      <c r="N418" s="113">
        <f t="shared" si="194"/>
        <v>1</v>
      </c>
      <c r="O418" s="113">
        <f t="shared" si="194"/>
        <v>1</v>
      </c>
      <c r="P418" s="113">
        <f t="shared" si="194"/>
        <v>1</v>
      </c>
      <c r="Q418" s="113">
        <f t="shared" si="194"/>
        <v>1</v>
      </c>
      <c r="R418" s="113">
        <f t="shared" ref="R418:V418" si="195">IF(R394=0,"",R394/R370)</f>
        <v>1</v>
      </c>
      <c r="S418" s="113">
        <f t="shared" si="195"/>
        <v>1</v>
      </c>
      <c r="T418" s="113">
        <f t="shared" si="195"/>
        <v>1</v>
      </c>
      <c r="U418" s="113">
        <f t="shared" si="195"/>
        <v>1</v>
      </c>
      <c r="V418" s="113">
        <f t="shared" si="195"/>
        <v>1</v>
      </c>
      <c r="W418" s="113">
        <f t="shared" ref="W418" si="196">IF(W394=0,"",W394/W370)</f>
        <v>1</v>
      </c>
      <c r="DA418" s="132" t="s">
        <v>3671</v>
      </c>
    </row>
    <row r="419" spans="1:105" ht="12" customHeight="1" x14ac:dyDescent="0.25">
      <c r="A419" s="106" t="s">
        <v>124</v>
      </c>
      <c r="B419" s="112"/>
      <c r="C419" s="112">
        <f t="shared" ref="C419:Q419" si="197">IF(C395=0,"",C395/C371)</f>
        <v>0.57117491641331308</v>
      </c>
      <c r="D419" s="112">
        <f t="shared" si="197"/>
        <v>0.57304133083580799</v>
      </c>
      <c r="E419" s="112">
        <f t="shared" si="197"/>
        <v>0.575216718836286</v>
      </c>
      <c r="F419" s="112">
        <f t="shared" si="197"/>
        <v>0.57743423959739792</v>
      </c>
      <c r="G419" s="112">
        <f t="shared" si="197"/>
        <v>0.57993630685030162</v>
      </c>
      <c r="H419" s="112">
        <f t="shared" si="197"/>
        <v>0.58269325224040303</v>
      </c>
      <c r="I419" s="112">
        <f t="shared" si="197"/>
        <v>0.58576480651814267</v>
      </c>
      <c r="J419" s="112">
        <f t="shared" si="197"/>
        <v>0.58939566548501776</v>
      </c>
      <c r="K419" s="112">
        <f t="shared" si="197"/>
        <v>0.593793884934952</v>
      </c>
      <c r="L419" s="112">
        <f t="shared" si="197"/>
        <v>0.59901512832267489</v>
      </c>
      <c r="M419" s="112">
        <f t="shared" si="197"/>
        <v>0.60999662650750142</v>
      </c>
      <c r="N419" s="112">
        <f t="shared" si="197"/>
        <v>0.62830545317046438</v>
      </c>
      <c r="O419" s="112">
        <f t="shared" si="197"/>
        <v>0.6552497596551109</v>
      </c>
      <c r="P419" s="112">
        <f t="shared" si="197"/>
        <v>0.68808017920568132</v>
      </c>
      <c r="Q419" s="112">
        <f t="shared" si="197"/>
        <v>0.71788862293566402</v>
      </c>
      <c r="R419" s="112">
        <f t="shared" ref="R419:V419" si="198">IF(R395=0,"",R395/R371)</f>
        <v>0.73800567587016086</v>
      </c>
      <c r="S419" s="112">
        <f t="shared" si="198"/>
        <v>0.75739119960706158</v>
      </c>
      <c r="T419" s="112">
        <f t="shared" si="198"/>
        <v>0.77494790034989891</v>
      </c>
      <c r="U419" s="112">
        <f t="shared" si="198"/>
        <v>0.78957848430226674</v>
      </c>
      <c r="V419" s="112">
        <f t="shared" si="198"/>
        <v>0.80018565766773353</v>
      </c>
      <c r="W419" s="112">
        <f t="shared" ref="W419" si="199">IF(W395=0,"",W395/W371)</f>
        <v>0.80517514605148766</v>
      </c>
      <c r="DA419" s="131" t="s">
        <v>3672</v>
      </c>
    </row>
    <row r="420" spans="1:105" ht="12" customHeight="1" x14ac:dyDescent="0.25">
      <c r="A420" s="107" t="s">
        <v>123</v>
      </c>
      <c r="B420" s="113"/>
      <c r="C420" s="113" t="str">
        <f t="shared" ref="C420:Q420" si="200">IF(C396=0,"",C396/C372)</f>
        <v/>
      </c>
      <c r="D420" s="113" t="str">
        <f t="shared" si="200"/>
        <v/>
      </c>
      <c r="E420" s="113" t="str">
        <f t="shared" si="200"/>
        <v/>
      </c>
      <c r="F420" s="113" t="str">
        <f t="shared" si="200"/>
        <v/>
      </c>
      <c r="G420" s="113" t="str">
        <f t="shared" si="200"/>
        <v/>
      </c>
      <c r="H420" s="113" t="str">
        <f t="shared" si="200"/>
        <v/>
      </c>
      <c r="I420" s="113" t="str">
        <f t="shared" si="200"/>
        <v/>
      </c>
      <c r="J420" s="113" t="str">
        <f t="shared" si="200"/>
        <v/>
      </c>
      <c r="K420" s="113">
        <f t="shared" si="200"/>
        <v>0.74772589431078362</v>
      </c>
      <c r="L420" s="113">
        <f t="shared" si="200"/>
        <v>0.74353821747174897</v>
      </c>
      <c r="M420" s="113">
        <f t="shared" si="200"/>
        <v>0.75885480229452773</v>
      </c>
      <c r="N420" s="113">
        <f t="shared" si="200"/>
        <v>0.77870169812506074</v>
      </c>
      <c r="O420" s="113">
        <f t="shared" si="200"/>
        <v>0.79375470685820082</v>
      </c>
      <c r="P420" s="113">
        <f t="shared" si="200"/>
        <v>0.81998633996252879</v>
      </c>
      <c r="Q420" s="113">
        <f t="shared" si="200"/>
        <v>0.83834992523458085</v>
      </c>
      <c r="R420" s="113">
        <f t="shared" ref="R420:V420" si="201">IF(R396=0,"",R396/R372)</f>
        <v>0.85306959327071274</v>
      </c>
      <c r="S420" s="113">
        <f t="shared" si="201"/>
        <v>0.86753662743978643</v>
      </c>
      <c r="T420" s="113">
        <f t="shared" si="201"/>
        <v>0.86056606161517679</v>
      </c>
      <c r="U420" s="113">
        <f t="shared" si="201"/>
        <v>0.88103569660402181</v>
      </c>
      <c r="V420" s="113">
        <f t="shared" si="201"/>
        <v>0.88942743259229906</v>
      </c>
      <c r="W420" s="113">
        <f t="shared" ref="W420" si="202">IF(W396=0,"",W396/W372)</f>
        <v>0.89521389296689302</v>
      </c>
      <c r="DA420" s="132" t="s">
        <v>3673</v>
      </c>
    </row>
    <row r="421" spans="1:105" ht="12" customHeight="1" x14ac:dyDescent="0.25">
      <c r="A421" s="108" t="s">
        <v>50</v>
      </c>
      <c r="B421" s="111"/>
      <c r="C421" s="111" t="str">
        <f t="shared" ref="C421:Q421" si="203">IF(C397=0,"",C397/C373)</f>
        <v/>
      </c>
      <c r="D421" s="111" t="str">
        <f t="shared" si="203"/>
        <v/>
      </c>
      <c r="E421" s="111" t="str">
        <f t="shared" si="203"/>
        <v/>
      </c>
      <c r="F421" s="111" t="str">
        <f t="shared" si="203"/>
        <v/>
      </c>
      <c r="G421" s="111" t="str">
        <f t="shared" si="203"/>
        <v/>
      </c>
      <c r="H421" s="111" t="str">
        <f t="shared" si="203"/>
        <v/>
      </c>
      <c r="I421" s="111" t="str">
        <f t="shared" si="203"/>
        <v/>
      </c>
      <c r="J421" s="111" t="str">
        <f t="shared" si="203"/>
        <v/>
      </c>
      <c r="K421" s="111">
        <f t="shared" si="203"/>
        <v>0.593793884934952</v>
      </c>
      <c r="L421" s="111">
        <f t="shared" si="203"/>
        <v>0.59901512832267489</v>
      </c>
      <c r="M421" s="111">
        <f t="shared" si="203"/>
        <v>0.60999662650750142</v>
      </c>
      <c r="N421" s="111">
        <f t="shared" si="203"/>
        <v>0.62830545317046438</v>
      </c>
      <c r="O421" s="111">
        <f t="shared" si="203"/>
        <v>0.6552497596551109</v>
      </c>
      <c r="P421" s="111">
        <f t="shared" si="203"/>
        <v>0.68808017920568132</v>
      </c>
      <c r="Q421" s="111">
        <f t="shared" si="203"/>
        <v>0.71788862293566402</v>
      </c>
      <c r="R421" s="111">
        <f t="shared" ref="R421:V421" si="204">IF(R397=0,"",R397/R373)</f>
        <v>0.73800567587016097</v>
      </c>
      <c r="S421" s="111">
        <f t="shared" si="204"/>
        <v>0.75739119960706158</v>
      </c>
      <c r="T421" s="111">
        <f t="shared" si="204"/>
        <v>0.77494790034989891</v>
      </c>
      <c r="U421" s="111">
        <f t="shared" si="204"/>
        <v>0.78957848430226674</v>
      </c>
      <c r="V421" s="111">
        <f t="shared" si="204"/>
        <v>0.80018565766773353</v>
      </c>
      <c r="W421" s="111">
        <f t="shared" ref="W421" si="205">IF(W397=0,"",W397/W373)</f>
        <v>0.80517514605148766</v>
      </c>
      <c r="DA421" s="63" t="s">
        <v>3674</v>
      </c>
    </row>
    <row r="422" spans="1:105" ht="12" customHeight="1" x14ac:dyDescent="0.25">
      <c r="A422" s="108" t="s">
        <v>52</v>
      </c>
      <c r="B422" s="111"/>
      <c r="C422" s="111" t="str">
        <f t="shared" ref="C422:Q422" si="206">IF(C398=0,"",C398/C374)</f>
        <v/>
      </c>
      <c r="D422" s="111" t="str">
        <f t="shared" si="206"/>
        <v/>
      </c>
      <c r="E422" s="111" t="str">
        <f t="shared" si="206"/>
        <v/>
      </c>
      <c r="F422" s="111" t="str">
        <f t="shared" si="206"/>
        <v/>
      </c>
      <c r="G422" s="111" t="str">
        <f t="shared" si="206"/>
        <v/>
      </c>
      <c r="H422" s="111" t="str">
        <f t="shared" si="206"/>
        <v/>
      </c>
      <c r="I422" s="111" t="str">
        <f t="shared" si="206"/>
        <v/>
      </c>
      <c r="J422" s="111" t="str">
        <f t="shared" si="206"/>
        <v/>
      </c>
      <c r="K422" s="111">
        <f t="shared" si="206"/>
        <v>1</v>
      </c>
      <c r="L422" s="111">
        <f t="shared" si="206"/>
        <v>1</v>
      </c>
      <c r="M422" s="111">
        <f t="shared" si="206"/>
        <v>1</v>
      </c>
      <c r="N422" s="111">
        <f t="shared" si="206"/>
        <v>1</v>
      </c>
      <c r="O422" s="111">
        <f t="shared" si="206"/>
        <v>1</v>
      </c>
      <c r="P422" s="111">
        <f t="shared" si="206"/>
        <v>1</v>
      </c>
      <c r="Q422" s="111">
        <f t="shared" si="206"/>
        <v>1</v>
      </c>
      <c r="R422" s="111">
        <f t="shared" ref="R422:V422" si="207">IF(R398=0,"",R398/R374)</f>
        <v>1</v>
      </c>
      <c r="S422" s="111">
        <f t="shared" si="207"/>
        <v>1</v>
      </c>
      <c r="T422" s="111">
        <f t="shared" si="207"/>
        <v>1</v>
      </c>
      <c r="U422" s="111">
        <f t="shared" si="207"/>
        <v>1</v>
      </c>
      <c r="V422" s="111">
        <f t="shared" si="207"/>
        <v>1</v>
      </c>
      <c r="W422" s="111">
        <f t="shared" ref="W422" si="208">IF(W398=0,"",W398/W374)</f>
        <v>1</v>
      </c>
      <c r="DA422" s="63" t="s">
        <v>3675</v>
      </c>
    </row>
    <row r="423" spans="1:105" ht="12" customHeight="1" x14ac:dyDescent="0.25">
      <c r="A423" s="106" t="s">
        <v>122</v>
      </c>
      <c r="B423" s="112"/>
      <c r="C423" s="112">
        <f t="shared" ref="C423:Q423" si="209">IF(C399=0,"",C399/C375)</f>
        <v>0.64116044441636455</v>
      </c>
      <c r="D423" s="112">
        <f t="shared" si="209"/>
        <v>0.64288036462870968</v>
      </c>
      <c r="E423" s="112">
        <f t="shared" si="209"/>
        <v>0.6447325710289048</v>
      </c>
      <c r="F423" s="112">
        <f t="shared" si="209"/>
        <v>0.6466025695634221</v>
      </c>
      <c r="G423" s="112">
        <f t="shared" si="209"/>
        <v>0.64859545626381587</v>
      </c>
      <c r="H423" s="112">
        <f t="shared" si="209"/>
        <v>0.65069945127796269</v>
      </c>
      <c r="I423" s="112">
        <f t="shared" si="209"/>
        <v>0.65294192623199265</v>
      </c>
      <c r="J423" s="112">
        <f t="shared" si="209"/>
        <v>0.6554324453767737</v>
      </c>
      <c r="K423" s="112">
        <f t="shared" si="209"/>
        <v>0.65826810458400087</v>
      </c>
      <c r="L423" s="112">
        <f t="shared" si="209"/>
        <v>0.66148288617099127</v>
      </c>
      <c r="M423" s="112">
        <f t="shared" si="209"/>
        <v>0.66730435021905199</v>
      </c>
      <c r="N423" s="112">
        <f t="shared" si="209"/>
        <v>0.67671125316056979</v>
      </c>
      <c r="O423" s="112">
        <f t="shared" si="209"/>
        <v>0.69095873593925394</v>
      </c>
      <c r="P423" s="112">
        <f t="shared" si="209"/>
        <v>0.70949288208010641</v>
      </c>
      <c r="Q423" s="112">
        <f t="shared" si="209"/>
        <v>0.7276793369381851</v>
      </c>
      <c r="R423" s="112">
        <f t="shared" ref="R423:V423" si="210">IF(R399=0,"",R399/R375)</f>
        <v>0.7407164003369906</v>
      </c>
      <c r="S423" s="112">
        <f t="shared" si="210"/>
        <v>0.75362493808915698</v>
      </c>
      <c r="T423" s="112" t="str">
        <f t="shared" si="210"/>
        <v/>
      </c>
      <c r="U423" s="112">
        <f t="shared" si="210"/>
        <v>0.77788520577229414</v>
      </c>
      <c r="V423" s="112" t="str">
        <f t="shared" si="210"/>
        <v/>
      </c>
      <c r="W423" s="112">
        <f t="shared" ref="W423" si="211">IF(W399=0,"",W399/W375)</f>
        <v>0.79654596598285621</v>
      </c>
      <c r="DA423" s="131" t="s">
        <v>3676</v>
      </c>
    </row>
    <row r="424" spans="1:105" ht="12" customHeight="1" x14ac:dyDescent="0.25">
      <c r="A424" s="107" t="s">
        <v>121</v>
      </c>
      <c r="B424" s="113"/>
      <c r="C424" s="113" t="str">
        <f t="shared" ref="C424:Q424" si="212">IF(C400=0,"",C400/C376)</f>
        <v/>
      </c>
      <c r="D424" s="113" t="str">
        <f t="shared" si="212"/>
        <v/>
      </c>
      <c r="E424" s="113" t="str">
        <f t="shared" si="212"/>
        <v/>
      </c>
      <c r="F424" s="113" t="str">
        <f t="shared" si="212"/>
        <v/>
      </c>
      <c r="G424" s="113" t="str">
        <f t="shared" si="212"/>
        <v/>
      </c>
      <c r="H424" s="113" t="str">
        <f t="shared" si="212"/>
        <v/>
      </c>
      <c r="I424" s="113" t="str">
        <f t="shared" si="212"/>
        <v/>
      </c>
      <c r="J424" s="113" t="str">
        <f t="shared" si="212"/>
        <v/>
      </c>
      <c r="K424" s="113">
        <f t="shared" si="212"/>
        <v>0.79614404598547794</v>
      </c>
      <c r="L424" s="113">
        <f t="shared" si="212"/>
        <v>0.79110067099178716</v>
      </c>
      <c r="M424" s="113">
        <f t="shared" si="212"/>
        <v>0.80137436648296057</v>
      </c>
      <c r="N424" s="113">
        <f t="shared" si="212"/>
        <v>0.81350122847692186</v>
      </c>
      <c r="O424" s="113">
        <f t="shared" si="212"/>
        <v>0.81894390063694222</v>
      </c>
      <c r="P424" s="113">
        <f t="shared" si="212"/>
        <v>0.8344072951991639</v>
      </c>
      <c r="Q424" s="113">
        <f t="shared" si="212"/>
        <v>0.84455332189439491</v>
      </c>
      <c r="R424" s="113">
        <f t="shared" ref="R424:V424" si="213">IF(R400=0,"",R400/R376)</f>
        <v>0.85427462313239966</v>
      </c>
      <c r="S424" s="113">
        <f t="shared" si="213"/>
        <v>0.86470756475783361</v>
      </c>
      <c r="T424" s="113">
        <f t="shared" si="213"/>
        <v>0.8559212685640013</v>
      </c>
      <c r="U424" s="113">
        <f t="shared" si="213"/>
        <v>0.87366362449816037</v>
      </c>
      <c r="V424" s="113">
        <f t="shared" si="213"/>
        <v>0.88169477629371118</v>
      </c>
      <c r="W424" s="113">
        <f t="shared" ref="W424" si="214">IF(W400=0,"",W400/W376)</f>
        <v>0.89084894562514905</v>
      </c>
      <c r="DA424" s="132" t="s">
        <v>3677</v>
      </c>
    </row>
    <row r="425" spans="1:105" ht="12" customHeight="1" x14ac:dyDescent="0.25">
      <c r="A425" s="108" t="s">
        <v>53</v>
      </c>
      <c r="B425" s="111"/>
      <c r="C425" s="111" t="str">
        <f t="shared" ref="C425:Q425" si="215">IF(C401=0,"",C401/C377)</f>
        <v/>
      </c>
      <c r="D425" s="111" t="str">
        <f t="shared" si="215"/>
        <v/>
      </c>
      <c r="E425" s="111" t="str">
        <f t="shared" si="215"/>
        <v/>
      </c>
      <c r="F425" s="111" t="str">
        <f t="shared" si="215"/>
        <v/>
      </c>
      <c r="G425" s="111" t="str">
        <f t="shared" si="215"/>
        <v/>
      </c>
      <c r="H425" s="111" t="str">
        <f t="shared" si="215"/>
        <v/>
      </c>
      <c r="I425" s="111" t="str">
        <f t="shared" si="215"/>
        <v/>
      </c>
      <c r="J425" s="111" t="str">
        <f t="shared" si="215"/>
        <v/>
      </c>
      <c r="K425" s="111">
        <f t="shared" si="215"/>
        <v>0.65826810458400087</v>
      </c>
      <c r="L425" s="111">
        <f t="shared" si="215"/>
        <v>0.66148288617099127</v>
      </c>
      <c r="M425" s="111">
        <f t="shared" si="215"/>
        <v>0.66730435021905199</v>
      </c>
      <c r="N425" s="111">
        <f t="shared" si="215"/>
        <v>0.67671125316056979</v>
      </c>
      <c r="O425" s="111">
        <f t="shared" si="215"/>
        <v>0.69095873593925394</v>
      </c>
      <c r="P425" s="111">
        <f t="shared" si="215"/>
        <v>0.70949288208010641</v>
      </c>
      <c r="Q425" s="111">
        <f t="shared" si="215"/>
        <v>0.7276793369381851</v>
      </c>
      <c r="R425" s="111">
        <f t="shared" ref="R425:V425" si="216">IF(R401=0,"",R401/R377)</f>
        <v>0.7407164003369906</v>
      </c>
      <c r="S425" s="111">
        <f t="shared" si="216"/>
        <v>0.75362493808915698</v>
      </c>
      <c r="T425" s="111">
        <f t="shared" si="216"/>
        <v>0.76613428213655244</v>
      </c>
      <c r="U425" s="111">
        <f t="shared" si="216"/>
        <v>0.77788520577229414</v>
      </c>
      <c r="V425" s="111">
        <f t="shared" si="216"/>
        <v>0.78832658330350425</v>
      </c>
      <c r="W425" s="111">
        <f t="shared" ref="W425" si="217">IF(W401=0,"",W401/W377)</f>
        <v>0.79654596598285621</v>
      </c>
      <c r="DA425" s="63" t="s">
        <v>3678</v>
      </c>
    </row>
    <row r="426" spans="1:105" ht="12" customHeight="1" x14ac:dyDescent="0.25">
      <c r="A426" s="108" t="s">
        <v>52</v>
      </c>
      <c r="B426" s="111"/>
      <c r="C426" s="111" t="str">
        <f t="shared" ref="C426:Q426" si="218">IF(C402=0,"",C402/C378)</f>
        <v/>
      </c>
      <c r="D426" s="111" t="str">
        <f t="shared" si="218"/>
        <v/>
      </c>
      <c r="E426" s="111" t="str">
        <f t="shared" si="218"/>
        <v/>
      </c>
      <c r="F426" s="111" t="str">
        <f t="shared" si="218"/>
        <v/>
      </c>
      <c r="G426" s="111" t="str">
        <f t="shared" si="218"/>
        <v/>
      </c>
      <c r="H426" s="111" t="str">
        <f t="shared" si="218"/>
        <v/>
      </c>
      <c r="I426" s="111" t="str">
        <f t="shared" si="218"/>
        <v/>
      </c>
      <c r="J426" s="111" t="str">
        <f t="shared" si="218"/>
        <v/>
      </c>
      <c r="K426" s="111">
        <f t="shared" si="218"/>
        <v>1</v>
      </c>
      <c r="L426" s="111">
        <f t="shared" si="218"/>
        <v>1</v>
      </c>
      <c r="M426" s="111">
        <f t="shared" si="218"/>
        <v>1</v>
      </c>
      <c r="N426" s="111">
        <f t="shared" si="218"/>
        <v>1</v>
      </c>
      <c r="O426" s="111">
        <f t="shared" si="218"/>
        <v>1</v>
      </c>
      <c r="P426" s="111">
        <f t="shared" si="218"/>
        <v>1</v>
      </c>
      <c r="Q426" s="111">
        <f t="shared" si="218"/>
        <v>1</v>
      </c>
      <c r="R426" s="111">
        <f t="shared" ref="R426:V426" si="219">IF(R402=0,"",R402/R378)</f>
        <v>1</v>
      </c>
      <c r="S426" s="111">
        <f t="shared" si="219"/>
        <v>1</v>
      </c>
      <c r="T426" s="111">
        <f t="shared" si="219"/>
        <v>1</v>
      </c>
      <c r="U426" s="111">
        <f t="shared" si="219"/>
        <v>1</v>
      </c>
      <c r="V426" s="111">
        <f t="shared" si="219"/>
        <v>1</v>
      </c>
      <c r="W426" s="111">
        <f t="shared" ref="W426" si="220">IF(W402=0,"",W402/W378)</f>
        <v>1</v>
      </c>
      <c r="DA426" s="63" t="s">
        <v>3679</v>
      </c>
    </row>
    <row r="427" spans="1:105" ht="12" customHeight="1" x14ac:dyDescent="0.25">
      <c r="A427" s="121" t="s">
        <v>54</v>
      </c>
      <c r="B427" s="124"/>
      <c r="C427" s="124">
        <f t="shared" ref="C427:Q427" si="221">IF(C403=0,"",C403/C379)</f>
        <v>0.6164271729067986</v>
      </c>
      <c r="D427" s="124">
        <f t="shared" si="221"/>
        <v>0.62361943148923582</v>
      </c>
      <c r="E427" s="124">
        <f t="shared" si="221"/>
        <v>0.68275491063993932</v>
      </c>
      <c r="F427" s="124">
        <f t="shared" si="221"/>
        <v>0.64545499816255658</v>
      </c>
      <c r="G427" s="124">
        <f t="shared" si="221"/>
        <v>0.61517806588241908</v>
      </c>
      <c r="H427" s="124">
        <f t="shared" si="221"/>
        <v>0.61811852872660833</v>
      </c>
      <c r="I427" s="124">
        <f t="shared" si="221"/>
        <v>0.61536889289052932</v>
      </c>
      <c r="J427" s="124">
        <f t="shared" si="221"/>
        <v>0.63600079273349719</v>
      </c>
      <c r="K427" s="124">
        <f t="shared" si="221"/>
        <v>0.63967999488351568</v>
      </c>
      <c r="L427" s="124">
        <f t="shared" si="221"/>
        <v>0.65985812620671846</v>
      </c>
      <c r="M427" s="124">
        <f t="shared" si="221"/>
        <v>0.64624172985736361</v>
      </c>
      <c r="N427" s="124">
        <f t="shared" si="221"/>
        <v>0.62631996443929328</v>
      </c>
      <c r="O427" s="124">
        <f t="shared" si="221"/>
        <v>0.62384822701455434</v>
      </c>
      <c r="P427" s="124">
        <f t="shared" si="221"/>
        <v>0.62664207773760738</v>
      </c>
      <c r="Q427" s="124">
        <f t="shared" si="221"/>
        <v>0.63721720880330446</v>
      </c>
      <c r="R427" s="124">
        <f t="shared" ref="R427:V427" si="222">IF(R403=0,"",R403/R379)</f>
        <v>0.64959850698951493</v>
      </c>
      <c r="S427" s="124">
        <f t="shared" si="222"/>
        <v>0.64966632084873766</v>
      </c>
      <c r="T427" s="124">
        <f t="shared" si="222"/>
        <v>0.63560487227559703</v>
      </c>
      <c r="U427" s="124">
        <f t="shared" si="222"/>
        <v>0.63997200682649114</v>
      </c>
      <c r="V427" s="124">
        <f t="shared" si="222"/>
        <v>0.65183824920609235</v>
      </c>
      <c r="W427" s="124">
        <f t="shared" ref="W427" si="223">IF(W403=0,"",W403/W379)</f>
        <v>0.62876146840298031</v>
      </c>
      <c r="DA427" s="130" t="s">
        <v>3680</v>
      </c>
    </row>
    <row r="428" spans="1:105" ht="12" customHeight="1" x14ac:dyDescent="0.25">
      <c r="A428" s="97" t="s">
        <v>207</v>
      </c>
      <c r="B428" s="111"/>
      <c r="C428" s="111">
        <f t="shared" ref="C428:Q428" si="224">IF(C404=0,"",C404/C380)</f>
        <v>0.57474352690325559</v>
      </c>
      <c r="D428" s="111">
        <f t="shared" si="224"/>
        <v>0.57512996226857638</v>
      </c>
      <c r="E428" s="111">
        <f t="shared" si="224"/>
        <v>0.57551094771756584</v>
      </c>
      <c r="F428" s="111">
        <f t="shared" si="224"/>
        <v>0.57589118999614664</v>
      </c>
      <c r="G428" s="111">
        <f t="shared" si="224"/>
        <v>0.5762664132223454</v>
      </c>
      <c r="H428" s="111">
        <f t="shared" si="224"/>
        <v>0.57663714070968075</v>
      </c>
      <c r="I428" s="111">
        <f t="shared" si="224"/>
        <v>0.57700231888070941</v>
      </c>
      <c r="J428" s="111">
        <f t="shared" si="224"/>
        <v>0.57735763160052633</v>
      </c>
      <c r="K428" s="111">
        <f t="shared" si="224"/>
        <v>0.57769940901918337</v>
      </c>
      <c r="L428" s="111">
        <f t="shared" si="224"/>
        <v>0.57802666930136304</v>
      </c>
      <c r="M428" s="111">
        <f t="shared" si="224"/>
        <v>0.57820277866156866</v>
      </c>
      <c r="N428" s="111">
        <f t="shared" si="224"/>
        <v>0.57820277866156866</v>
      </c>
      <c r="O428" s="111">
        <f t="shared" si="224"/>
        <v>0.57820277866156866</v>
      </c>
      <c r="P428" s="111">
        <f t="shared" si="224"/>
        <v>0.57820277866156866</v>
      </c>
      <c r="Q428" s="111">
        <f t="shared" si="224"/>
        <v>0.57820277866156866</v>
      </c>
      <c r="R428" s="111">
        <f t="shared" ref="R428:V428" si="225">IF(R404=0,"",R404/R380)</f>
        <v>0.57931538449849351</v>
      </c>
      <c r="S428" s="111">
        <f t="shared" si="225"/>
        <v>0.58113474712973812</v>
      </c>
      <c r="T428" s="111">
        <f t="shared" si="225"/>
        <v>0.58325733686618864</v>
      </c>
      <c r="U428" s="111">
        <f t="shared" si="225"/>
        <v>0.5854557333789413</v>
      </c>
      <c r="V428" s="111">
        <f t="shared" si="225"/>
        <v>0.58750251633909045</v>
      </c>
      <c r="W428" s="111">
        <f t="shared" ref="W428" si="226">IF(W404=0,"",W404/W380)</f>
        <v>0.58939768574663487</v>
      </c>
      <c r="DA428" s="63" t="s">
        <v>3681</v>
      </c>
    </row>
    <row r="429" spans="1:105" ht="12" customHeight="1" x14ac:dyDescent="0.25">
      <c r="A429" s="97" t="s">
        <v>50</v>
      </c>
      <c r="B429" s="111"/>
      <c r="C429" s="111">
        <f t="shared" ref="C429:Q429" si="227">IF(C405=0,"",C405/C381)</f>
        <v>0.59248837628742101</v>
      </c>
      <c r="D429" s="111">
        <f t="shared" si="227"/>
        <v>0.59300838715164517</v>
      </c>
      <c r="E429" s="111">
        <f t="shared" si="227"/>
        <v>0.59352106427792584</v>
      </c>
      <c r="F429" s="111">
        <f t="shared" si="227"/>
        <v>0.5940327413490325</v>
      </c>
      <c r="G429" s="111">
        <f t="shared" si="227"/>
        <v>0.59453766447885681</v>
      </c>
      <c r="H429" s="111">
        <f t="shared" si="227"/>
        <v>0.59503653786980759</v>
      </c>
      <c r="I429" s="111">
        <f t="shared" si="227"/>
        <v>0.5955279437641795</v>
      </c>
      <c r="J429" s="111">
        <f t="shared" si="227"/>
        <v>0.59600607410907791</v>
      </c>
      <c r="K429" s="111">
        <f t="shared" si="227"/>
        <v>0.59646599053184279</v>
      </c>
      <c r="L429" s="111">
        <f t="shared" si="227"/>
        <v>0.59690637181532413</v>
      </c>
      <c r="M429" s="111">
        <f t="shared" si="227"/>
        <v>0.59714335525115025</v>
      </c>
      <c r="N429" s="111">
        <f t="shared" si="227"/>
        <v>0.59714335525115025</v>
      </c>
      <c r="O429" s="111">
        <f t="shared" si="227"/>
        <v>0.59714335525115025</v>
      </c>
      <c r="P429" s="111">
        <f t="shared" si="227"/>
        <v>0.59714335525115025</v>
      </c>
      <c r="Q429" s="111">
        <f t="shared" si="227"/>
        <v>0.59714335525115025</v>
      </c>
      <c r="R429" s="111">
        <f t="shared" ref="R429:V429" si="228">IF(R405=0,"",R405/R381)</f>
        <v>0.59864054514297027</v>
      </c>
      <c r="S429" s="111">
        <f t="shared" si="228"/>
        <v>0.60108878984082614</v>
      </c>
      <c r="T429" s="111">
        <f t="shared" si="228"/>
        <v>0.60394507532165587</v>
      </c>
      <c r="U429" s="111">
        <f t="shared" si="228"/>
        <v>0.60690337099823011</v>
      </c>
      <c r="V429" s="111">
        <f t="shared" si="228"/>
        <v>0.60965764628331653</v>
      </c>
      <c r="W429" s="111">
        <f t="shared" ref="W429" si="229">IF(W405=0,"",W405/W381)</f>
        <v>0.6122079011769137</v>
      </c>
      <c r="DA429" s="63" t="s">
        <v>3682</v>
      </c>
    </row>
    <row r="430" spans="1:105" ht="12" customHeight="1" x14ac:dyDescent="0.25">
      <c r="A430" s="109" t="s">
        <v>120</v>
      </c>
      <c r="B430" s="45"/>
      <c r="C430" s="45">
        <f t="shared" ref="C430:Q430" si="230">IF(C406=0,"",C406/C382)</f>
        <v>0.75317407815504789</v>
      </c>
      <c r="D430" s="45">
        <f t="shared" si="230"/>
        <v>0.75455999639618665</v>
      </c>
      <c r="E430" s="45">
        <f t="shared" si="230"/>
        <v>0.75599716253467064</v>
      </c>
      <c r="F430" s="45">
        <f t="shared" si="230"/>
        <v>0.7574413170227926</v>
      </c>
      <c r="G430" s="45">
        <f t="shared" si="230"/>
        <v>0.75893266781001734</v>
      </c>
      <c r="H430" s="45">
        <f t="shared" si="230"/>
        <v>0.76046629395520615</v>
      </c>
      <c r="I430" s="45">
        <f t="shared" si="230"/>
        <v>0.76205210269828227</v>
      </c>
      <c r="J430" s="45">
        <f t="shared" si="230"/>
        <v>0.76373068050426918</v>
      </c>
      <c r="K430" s="45">
        <f t="shared" si="230"/>
        <v>0.76553653654394638</v>
      </c>
      <c r="L430" s="45">
        <f t="shared" si="230"/>
        <v>0.76747890343530167</v>
      </c>
      <c r="M430" s="45">
        <f t="shared" si="230"/>
        <v>0.77012155627117329</v>
      </c>
      <c r="N430" s="45">
        <f t="shared" si="230"/>
        <v>0.7736243555624388</v>
      </c>
      <c r="O430" s="45">
        <f t="shared" si="230"/>
        <v>0.77837599881204667</v>
      </c>
      <c r="P430" s="45">
        <f t="shared" si="230"/>
        <v>0.78458063345675777</v>
      </c>
      <c r="Q430" s="45">
        <f t="shared" si="230"/>
        <v>0.79257758085224983</v>
      </c>
      <c r="R430" s="45">
        <f t="shared" ref="R430:V430" si="231">IF(R406=0,"",R406/R382)</f>
        <v>0.80345619469604546</v>
      </c>
      <c r="S430" s="45">
        <f t="shared" si="231"/>
        <v>0.8170337222681</v>
      </c>
      <c r="T430" s="45">
        <f t="shared" si="231"/>
        <v>0.83163176645014503</v>
      </c>
      <c r="U430" s="45">
        <f t="shared" si="231"/>
        <v>0.8455719301239536</v>
      </c>
      <c r="V430" s="45">
        <f t="shared" si="231"/>
        <v>0.85717581617128036</v>
      </c>
      <c r="W430" s="45">
        <f t="shared" ref="W430" si="232">IF(W406=0,"",W406/W382)</f>
        <v>0.86585385781567858</v>
      </c>
      <c r="DA430" s="60" t="s">
        <v>3683</v>
      </c>
    </row>
    <row r="432" spans="1:105" ht="12" customHeight="1" x14ac:dyDescent="0.25">
      <c r="A432" s="116" t="str">
        <f>RES_hh_SLD!$A$385</f>
        <v>CO2 emissions in new and renovated households (kt CO2)</v>
      </c>
      <c r="B432" s="117"/>
      <c r="C432" s="117">
        <f t="shared" ref="C432:Q432" si="233">C433+C436+C438+C451</f>
        <v>6.1939446388738357</v>
      </c>
      <c r="D432" s="117">
        <f t="shared" si="233"/>
        <v>6.6427640123214902</v>
      </c>
      <c r="E432" s="117">
        <f t="shared" si="233"/>
        <v>4.6176018934066683</v>
      </c>
      <c r="F432" s="117">
        <f t="shared" si="233"/>
        <v>5.796879447124816</v>
      </c>
      <c r="G432" s="117">
        <f t="shared" si="233"/>
        <v>5.8026400603276738</v>
      </c>
      <c r="H432" s="117">
        <f t="shared" si="233"/>
        <v>7.0574149148453795</v>
      </c>
      <c r="I432" s="117">
        <f t="shared" si="233"/>
        <v>7.794713672494578</v>
      </c>
      <c r="J432" s="117">
        <f t="shared" si="233"/>
        <v>4.8930163468825842</v>
      </c>
      <c r="K432" s="117">
        <f t="shared" si="233"/>
        <v>5.7955735188743658</v>
      </c>
      <c r="L432" s="117">
        <f t="shared" si="233"/>
        <v>5.1523133984728577</v>
      </c>
      <c r="M432" s="117">
        <f t="shared" si="233"/>
        <v>6.4464555143697613</v>
      </c>
      <c r="N432" s="117">
        <f t="shared" si="233"/>
        <v>7.9317597582431265</v>
      </c>
      <c r="O432" s="117">
        <f t="shared" si="233"/>
        <v>6.4547546888623186</v>
      </c>
      <c r="P432" s="117">
        <f t="shared" si="233"/>
        <v>7.5092982046337848</v>
      </c>
      <c r="Q432" s="117">
        <f t="shared" si="233"/>
        <v>7.3709571925551813</v>
      </c>
      <c r="R432" s="117">
        <f t="shared" ref="R432:V432" si="234">R433+R436+R438+R451</f>
        <v>13.41595908044275</v>
      </c>
      <c r="S432" s="117">
        <f t="shared" si="234"/>
        <v>18.340480200445167</v>
      </c>
      <c r="T432" s="117">
        <f t="shared" si="234"/>
        <v>31.996771437926824</v>
      </c>
      <c r="U432" s="117">
        <f t="shared" si="234"/>
        <v>13.779810830034869</v>
      </c>
      <c r="V432" s="117">
        <f t="shared" si="234"/>
        <v>7.6199056286663165</v>
      </c>
      <c r="W432" s="117">
        <f t="shared" ref="W432" si="235">W433+W436+W438+W451</f>
        <v>6.2800180692012981</v>
      </c>
      <c r="DA432" s="129" t="s">
        <v>3829</v>
      </c>
    </row>
    <row r="433" spans="1:105" ht="12" customHeight="1" x14ac:dyDescent="0.25">
      <c r="A433" s="121" t="s">
        <v>57</v>
      </c>
      <c r="B433" s="122"/>
      <c r="C433" s="122">
        <f t="shared" ref="C433:Q433" si="236">SUM(C434:C435)</f>
        <v>0</v>
      </c>
      <c r="D433" s="122">
        <f t="shared" si="236"/>
        <v>0</v>
      </c>
      <c r="E433" s="122">
        <f t="shared" si="236"/>
        <v>0</v>
      </c>
      <c r="F433" s="122">
        <f t="shared" si="236"/>
        <v>0</v>
      </c>
      <c r="G433" s="122">
        <f t="shared" si="236"/>
        <v>0</v>
      </c>
      <c r="H433" s="122">
        <f t="shared" si="236"/>
        <v>0</v>
      </c>
      <c r="I433" s="122">
        <f t="shared" si="236"/>
        <v>0</v>
      </c>
      <c r="J433" s="122">
        <f t="shared" si="236"/>
        <v>0</v>
      </c>
      <c r="K433" s="122">
        <f t="shared" si="236"/>
        <v>0</v>
      </c>
      <c r="L433" s="122">
        <f t="shared" si="236"/>
        <v>0</v>
      </c>
      <c r="M433" s="122">
        <f t="shared" si="236"/>
        <v>0</v>
      </c>
      <c r="N433" s="122">
        <f t="shared" si="236"/>
        <v>0</v>
      </c>
      <c r="O433" s="122">
        <f t="shared" si="236"/>
        <v>0</v>
      </c>
      <c r="P433" s="122">
        <f t="shared" si="236"/>
        <v>0</v>
      </c>
      <c r="Q433" s="122">
        <f t="shared" si="236"/>
        <v>0</v>
      </c>
      <c r="R433" s="122">
        <f t="shared" ref="R433:V433" si="237">SUM(R434:R435)</f>
        <v>0</v>
      </c>
      <c r="S433" s="122">
        <f t="shared" si="237"/>
        <v>0</v>
      </c>
      <c r="T433" s="122">
        <f t="shared" si="237"/>
        <v>0</v>
      </c>
      <c r="U433" s="122">
        <f t="shared" si="237"/>
        <v>0</v>
      </c>
      <c r="V433" s="122">
        <f t="shared" si="237"/>
        <v>0</v>
      </c>
      <c r="W433" s="122">
        <f t="shared" ref="W433" si="238">SUM(W434:W435)</f>
        <v>0</v>
      </c>
      <c r="DA433" s="130" t="s">
        <v>3830</v>
      </c>
    </row>
    <row r="434" spans="1:105" ht="12" customHeight="1" x14ac:dyDescent="0.25">
      <c r="A434" s="97" t="s">
        <v>204</v>
      </c>
      <c r="B434" s="98"/>
      <c r="C434" s="98">
        <v>0</v>
      </c>
      <c r="D434" s="98">
        <v>0</v>
      </c>
      <c r="E434" s="98">
        <v>0</v>
      </c>
      <c r="F434" s="98">
        <v>0</v>
      </c>
      <c r="G434" s="98">
        <v>0</v>
      </c>
      <c r="H434" s="98">
        <v>0</v>
      </c>
      <c r="I434" s="98">
        <v>0</v>
      </c>
      <c r="J434" s="98">
        <v>0</v>
      </c>
      <c r="K434" s="98">
        <v>0</v>
      </c>
      <c r="L434" s="98">
        <v>0</v>
      </c>
      <c r="M434" s="98">
        <v>0</v>
      </c>
      <c r="N434" s="98">
        <v>0</v>
      </c>
      <c r="O434" s="98">
        <v>0</v>
      </c>
      <c r="P434" s="98">
        <v>0</v>
      </c>
      <c r="Q434" s="98">
        <v>0</v>
      </c>
      <c r="R434" s="98">
        <v>0</v>
      </c>
      <c r="S434" s="98">
        <v>0</v>
      </c>
      <c r="T434" s="98">
        <v>0</v>
      </c>
      <c r="U434" s="98">
        <v>0</v>
      </c>
      <c r="V434" s="98">
        <v>0</v>
      </c>
      <c r="W434" s="98">
        <v>0</v>
      </c>
      <c r="DA434" s="63" t="s">
        <v>3831</v>
      </c>
    </row>
    <row r="435" spans="1:105" ht="12" customHeight="1" x14ac:dyDescent="0.25">
      <c r="A435" s="97" t="s">
        <v>53</v>
      </c>
      <c r="B435" s="98"/>
      <c r="C435" s="98">
        <v>0</v>
      </c>
      <c r="D435" s="98">
        <v>0</v>
      </c>
      <c r="E435" s="98">
        <v>0</v>
      </c>
      <c r="F435" s="98">
        <v>0</v>
      </c>
      <c r="G435" s="98">
        <v>0</v>
      </c>
      <c r="H435" s="98">
        <v>0</v>
      </c>
      <c r="I435" s="98">
        <v>0</v>
      </c>
      <c r="J435" s="98">
        <v>0</v>
      </c>
      <c r="K435" s="98">
        <v>0</v>
      </c>
      <c r="L435" s="98">
        <v>0</v>
      </c>
      <c r="M435" s="98">
        <v>0</v>
      </c>
      <c r="N435" s="98">
        <v>0</v>
      </c>
      <c r="O435" s="98">
        <v>0</v>
      </c>
      <c r="P435" s="98">
        <v>0</v>
      </c>
      <c r="Q435" s="98">
        <v>0</v>
      </c>
      <c r="R435" s="98">
        <v>0</v>
      </c>
      <c r="S435" s="98">
        <v>0</v>
      </c>
      <c r="T435" s="98">
        <v>0</v>
      </c>
      <c r="U435" s="98">
        <v>0</v>
      </c>
      <c r="V435" s="98">
        <v>0</v>
      </c>
      <c r="W435" s="98">
        <v>0</v>
      </c>
      <c r="DA435" s="63" t="s">
        <v>3832</v>
      </c>
    </row>
    <row r="436" spans="1:105" ht="12" customHeight="1" x14ac:dyDescent="0.25">
      <c r="A436" s="121" t="s">
        <v>92</v>
      </c>
      <c r="B436" s="122"/>
      <c r="C436" s="122">
        <f t="shared" ref="C436:W436" si="239">C437</f>
        <v>0</v>
      </c>
      <c r="D436" s="122">
        <f t="shared" si="239"/>
        <v>0</v>
      </c>
      <c r="E436" s="122">
        <f t="shared" si="239"/>
        <v>0</v>
      </c>
      <c r="F436" s="122">
        <f t="shared" si="239"/>
        <v>0</v>
      </c>
      <c r="G436" s="122">
        <f t="shared" si="239"/>
        <v>0</v>
      </c>
      <c r="H436" s="122">
        <f t="shared" si="239"/>
        <v>0</v>
      </c>
      <c r="I436" s="122">
        <f t="shared" si="239"/>
        <v>0</v>
      </c>
      <c r="J436" s="122">
        <f t="shared" si="239"/>
        <v>0</v>
      </c>
      <c r="K436" s="122">
        <f t="shared" si="239"/>
        <v>0</v>
      </c>
      <c r="L436" s="122">
        <f t="shared" si="239"/>
        <v>0</v>
      </c>
      <c r="M436" s="122">
        <f t="shared" si="239"/>
        <v>0</v>
      </c>
      <c r="N436" s="122">
        <f t="shared" si="239"/>
        <v>0</v>
      </c>
      <c r="O436" s="122">
        <f t="shared" si="239"/>
        <v>0</v>
      </c>
      <c r="P436" s="122">
        <f t="shared" si="239"/>
        <v>0</v>
      </c>
      <c r="Q436" s="122">
        <f t="shared" si="239"/>
        <v>0</v>
      </c>
      <c r="R436" s="122">
        <f t="shared" si="239"/>
        <v>0</v>
      </c>
      <c r="S436" s="122">
        <f t="shared" si="239"/>
        <v>0</v>
      </c>
      <c r="T436" s="122">
        <f t="shared" si="239"/>
        <v>0</v>
      </c>
      <c r="U436" s="122">
        <f t="shared" si="239"/>
        <v>0</v>
      </c>
      <c r="V436" s="122">
        <f t="shared" si="239"/>
        <v>0</v>
      </c>
      <c r="W436" s="122">
        <f t="shared" si="239"/>
        <v>0</v>
      </c>
      <c r="DA436" s="130" t="s">
        <v>3833</v>
      </c>
    </row>
    <row r="437" spans="1:105" ht="12" customHeight="1" x14ac:dyDescent="0.25">
      <c r="A437" s="97" t="s">
        <v>53</v>
      </c>
      <c r="B437" s="98"/>
      <c r="C437" s="98">
        <v>0</v>
      </c>
      <c r="D437" s="98">
        <v>0</v>
      </c>
      <c r="E437" s="98">
        <v>0</v>
      </c>
      <c r="F437" s="98">
        <v>0</v>
      </c>
      <c r="G437" s="98">
        <v>0</v>
      </c>
      <c r="H437" s="98">
        <v>0</v>
      </c>
      <c r="I437" s="98">
        <v>0</v>
      </c>
      <c r="J437" s="98">
        <v>0</v>
      </c>
      <c r="K437" s="98">
        <v>0</v>
      </c>
      <c r="L437" s="98">
        <v>0</v>
      </c>
      <c r="M437" s="98">
        <v>0</v>
      </c>
      <c r="N437" s="98">
        <v>0</v>
      </c>
      <c r="O437" s="98">
        <v>0</v>
      </c>
      <c r="P437" s="98">
        <v>0</v>
      </c>
      <c r="Q437" s="98">
        <v>0</v>
      </c>
      <c r="R437" s="98">
        <v>0</v>
      </c>
      <c r="S437" s="98">
        <v>0</v>
      </c>
      <c r="T437" s="98">
        <v>0</v>
      </c>
      <c r="U437" s="98">
        <v>0</v>
      </c>
      <c r="V437" s="98">
        <v>0</v>
      </c>
      <c r="W437" s="98">
        <v>0</v>
      </c>
      <c r="DA437" s="63" t="s">
        <v>3834</v>
      </c>
    </row>
    <row r="438" spans="1:105" ht="12" customHeight="1" x14ac:dyDescent="0.25">
      <c r="A438" s="121" t="s">
        <v>55</v>
      </c>
      <c r="B438" s="122"/>
      <c r="C438" s="122">
        <v>1.0343785216332089</v>
      </c>
      <c r="D438" s="122">
        <v>1.3061110675565306</v>
      </c>
      <c r="E438" s="122">
        <v>0.7331605726905045</v>
      </c>
      <c r="F438" s="122">
        <v>0.9278349255114503</v>
      </c>
      <c r="G438" s="122">
        <v>0.85751592691054257</v>
      </c>
      <c r="H438" s="122">
        <v>1.7174914285406684</v>
      </c>
      <c r="I438" s="122">
        <v>0.86258637068372901</v>
      </c>
      <c r="J438" s="122">
        <v>0.40419563665400782</v>
      </c>
      <c r="K438" s="122">
        <v>0.64244370070737511</v>
      </c>
      <c r="L438" s="122">
        <v>0.50995869657105508</v>
      </c>
      <c r="M438" s="122">
        <v>0.50287148231439294</v>
      </c>
      <c r="N438" s="122">
        <v>0.6563791657740512</v>
      </c>
      <c r="O438" s="122">
        <v>0.5882010522463047</v>
      </c>
      <c r="P438" s="122">
        <v>1.1774699224727592</v>
      </c>
      <c r="Q438" s="122">
        <v>0.85420361277528822</v>
      </c>
      <c r="R438" s="122">
        <v>1.0432246429186633</v>
      </c>
      <c r="S438" s="122">
        <v>1.2998475070006283</v>
      </c>
      <c r="T438" s="122">
        <v>1.7017356720394923</v>
      </c>
      <c r="U438" s="122">
        <v>0.67956459219704912</v>
      </c>
      <c r="V438" s="122">
        <v>0.71947298404952154</v>
      </c>
      <c r="W438" s="122">
        <v>0.93716366818560548</v>
      </c>
      <c r="DA438" s="130" t="s">
        <v>3835</v>
      </c>
    </row>
    <row r="439" spans="1:105" ht="12" customHeight="1" x14ac:dyDescent="0.25">
      <c r="A439" s="97" t="s">
        <v>132</v>
      </c>
      <c r="B439" s="98"/>
      <c r="C439" s="98">
        <v>0</v>
      </c>
      <c r="D439" s="98">
        <v>0</v>
      </c>
      <c r="E439" s="98">
        <v>0</v>
      </c>
      <c r="F439" s="98">
        <v>0</v>
      </c>
      <c r="G439" s="98">
        <v>0</v>
      </c>
      <c r="H439" s="98">
        <v>0</v>
      </c>
      <c r="I439" s="98">
        <v>0</v>
      </c>
      <c r="J439" s="98">
        <v>0</v>
      </c>
      <c r="K439" s="98">
        <v>0</v>
      </c>
      <c r="L439" s="98">
        <v>0</v>
      </c>
      <c r="M439" s="98">
        <v>0</v>
      </c>
      <c r="N439" s="98">
        <v>0</v>
      </c>
      <c r="O439" s="98">
        <v>0</v>
      </c>
      <c r="P439" s="98">
        <v>0</v>
      </c>
      <c r="Q439" s="98">
        <v>0</v>
      </c>
      <c r="R439" s="98">
        <v>0</v>
      </c>
      <c r="S439" s="98">
        <v>0</v>
      </c>
      <c r="T439" s="98">
        <v>0</v>
      </c>
      <c r="U439" s="98">
        <v>0</v>
      </c>
      <c r="V439" s="98">
        <v>0</v>
      </c>
      <c r="W439" s="98">
        <v>0</v>
      </c>
      <c r="DA439" s="63" t="s">
        <v>3836</v>
      </c>
    </row>
    <row r="440" spans="1:105" ht="12" customHeight="1" x14ac:dyDescent="0.25">
      <c r="A440" s="97" t="s">
        <v>131</v>
      </c>
      <c r="B440" s="98"/>
      <c r="C440" s="98">
        <v>0</v>
      </c>
      <c r="D440" s="98">
        <v>0</v>
      </c>
      <c r="E440" s="98">
        <v>0</v>
      </c>
      <c r="F440" s="98">
        <v>0</v>
      </c>
      <c r="G440" s="98">
        <v>0</v>
      </c>
      <c r="H440" s="98">
        <v>0</v>
      </c>
      <c r="I440" s="98">
        <v>0</v>
      </c>
      <c r="J440" s="98">
        <v>0</v>
      </c>
      <c r="K440" s="98">
        <v>0</v>
      </c>
      <c r="L440" s="98">
        <v>0</v>
      </c>
      <c r="M440" s="98">
        <v>0</v>
      </c>
      <c r="N440" s="98">
        <v>0</v>
      </c>
      <c r="O440" s="98">
        <v>0</v>
      </c>
      <c r="P440" s="98">
        <v>0</v>
      </c>
      <c r="Q440" s="98">
        <v>0</v>
      </c>
      <c r="R440" s="98">
        <v>0</v>
      </c>
      <c r="S440" s="98">
        <v>0</v>
      </c>
      <c r="T440" s="98">
        <v>0</v>
      </c>
      <c r="U440" s="98">
        <v>0</v>
      </c>
      <c r="V440" s="98">
        <v>0</v>
      </c>
      <c r="W440" s="98">
        <v>0</v>
      </c>
      <c r="DA440" s="63" t="s">
        <v>3837</v>
      </c>
    </row>
    <row r="441" spans="1:105" ht="12" customHeight="1" x14ac:dyDescent="0.25">
      <c r="A441" s="100" t="s">
        <v>204</v>
      </c>
      <c r="B441" s="101"/>
      <c r="C441" s="101">
        <v>0</v>
      </c>
      <c r="D441" s="101">
        <v>0</v>
      </c>
      <c r="E441" s="101">
        <v>0</v>
      </c>
      <c r="F441" s="101">
        <v>0</v>
      </c>
      <c r="G441" s="101">
        <v>0</v>
      </c>
      <c r="H441" s="101">
        <v>0</v>
      </c>
      <c r="I441" s="101">
        <v>0</v>
      </c>
      <c r="J441" s="101">
        <v>0</v>
      </c>
      <c r="K441" s="101">
        <v>0</v>
      </c>
      <c r="L441" s="101">
        <v>0</v>
      </c>
      <c r="M441" s="101">
        <v>0</v>
      </c>
      <c r="N441" s="101">
        <v>0</v>
      </c>
      <c r="O441" s="101">
        <v>0</v>
      </c>
      <c r="P441" s="101">
        <v>0</v>
      </c>
      <c r="Q441" s="101">
        <v>0</v>
      </c>
      <c r="R441" s="101">
        <v>0</v>
      </c>
      <c r="S441" s="101">
        <v>0</v>
      </c>
      <c r="T441" s="101">
        <v>0</v>
      </c>
      <c r="U441" s="101">
        <v>0</v>
      </c>
      <c r="V441" s="101">
        <v>0</v>
      </c>
      <c r="W441" s="101">
        <v>0</v>
      </c>
      <c r="DA441" s="131" t="s">
        <v>3838</v>
      </c>
    </row>
    <row r="442" spans="1:105" ht="12" customHeight="1" x14ac:dyDescent="0.25">
      <c r="A442" s="103" t="s">
        <v>52</v>
      </c>
      <c r="B442" s="104"/>
      <c r="C442" s="104">
        <v>0</v>
      </c>
      <c r="D442" s="104">
        <v>0</v>
      </c>
      <c r="E442" s="104">
        <v>0</v>
      </c>
      <c r="F442" s="104">
        <v>0</v>
      </c>
      <c r="G442" s="104">
        <v>0</v>
      </c>
      <c r="H442" s="104">
        <v>0</v>
      </c>
      <c r="I442" s="104">
        <v>0</v>
      </c>
      <c r="J442" s="104">
        <v>0</v>
      </c>
      <c r="K442" s="104">
        <v>0</v>
      </c>
      <c r="L442" s="104">
        <v>0</v>
      </c>
      <c r="M442" s="104">
        <v>0</v>
      </c>
      <c r="N442" s="104">
        <v>0</v>
      </c>
      <c r="O442" s="104">
        <v>0</v>
      </c>
      <c r="P442" s="104">
        <v>0</v>
      </c>
      <c r="Q442" s="104">
        <v>0</v>
      </c>
      <c r="R442" s="104">
        <v>0</v>
      </c>
      <c r="S442" s="104">
        <v>0</v>
      </c>
      <c r="T442" s="104">
        <v>0</v>
      </c>
      <c r="U442" s="104">
        <v>0</v>
      </c>
      <c r="V442" s="104">
        <v>0</v>
      </c>
      <c r="W442" s="104">
        <v>0</v>
      </c>
      <c r="DA442" s="132" t="s">
        <v>3839</v>
      </c>
    </row>
    <row r="443" spans="1:105" ht="12" customHeight="1" x14ac:dyDescent="0.25">
      <c r="A443" s="106" t="s">
        <v>124</v>
      </c>
      <c r="B443" s="101"/>
      <c r="C443" s="101">
        <v>1.0343785216332089</v>
      </c>
      <c r="D443" s="101">
        <v>1.3061110675565306</v>
      </c>
      <c r="E443" s="101">
        <v>0.7331605726905045</v>
      </c>
      <c r="F443" s="101">
        <v>0.9278349255114503</v>
      </c>
      <c r="G443" s="101">
        <v>0.85751592691054257</v>
      </c>
      <c r="H443" s="101">
        <v>1.7174914285406684</v>
      </c>
      <c r="I443" s="101">
        <v>0.86258637068372901</v>
      </c>
      <c r="J443" s="101">
        <v>0.40419563665400782</v>
      </c>
      <c r="K443" s="101">
        <v>0.63933145044706186</v>
      </c>
      <c r="L443" s="101">
        <v>0.50976590935933652</v>
      </c>
      <c r="M443" s="101">
        <v>0.50250760650179427</v>
      </c>
      <c r="N443" s="101">
        <v>0.65583999952651073</v>
      </c>
      <c r="O443" s="101">
        <v>0.58573892387554161</v>
      </c>
      <c r="P443" s="101">
        <v>1.1719438230397834</v>
      </c>
      <c r="Q443" s="101">
        <v>0.84963859914124018</v>
      </c>
      <c r="R443" s="101">
        <v>1.0368983090355723</v>
      </c>
      <c r="S443" s="101">
        <v>1.2950651383401517</v>
      </c>
      <c r="T443" s="101">
        <v>1.6830340796610375</v>
      </c>
      <c r="U443" s="101">
        <v>0.67312816942304743</v>
      </c>
      <c r="V443" s="101">
        <v>0.71312946755698303</v>
      </c>
      <c r="W443" s="101">
        <v>0.93256302542628211</v>
      </c>
      <c r="DA443" s="131" t="s">
        <v>3840</v>
      </c>
    </row>
    <row r="444" spans="1:105" ht="12" customHeight="1" x14ac:dyDescent="0.25">
      <c r="A444" s="107" t="s">
        <v>123</v>
      </c>
      <c r="B444" s="104"/>
      <c r="C444" s="104">
        <v>0</v>
      </c>
      <c r="D444" s="104">
        <v>0</v>
      </c>
      <c r="E444" s="104">
        <v>0</v>
      </c>
      <c r="F444" s="104">
        <v>0</v>
      </c>
      <c r="G444" s="104">
        <v>0</v>
      </c>
      <c r="H444" s="104">
        <v>0</v>
      </c>
      <c r="I444" s="104">
        <v>0</v>
      </c>
      <c r="J444" s="104">
        <v>0</v>
      </c>
      <c r="K444" s="104">
        <v>3.1122502603133056E-3</v>
      </c>
      <c r="L444" s="104">
        <v>1.9278721171858544E-4</v>
      </c>
      <c r="M444" s="104">
        <v>3.6387581259869314E-4</v>
      </c>
      <c r="N444" s="104">
        <v>5.3916624754041405E-4</v>
      </c>
      <c r="O444" s="104">
        <v>2.4621283707630692E-3</v>
      </c>
      <c r="P444" s="104">
        <v>5.5260994329757738E-3</v>
      </c>
      <c r="Q444" s="104">
        <v>4.5650136340480464E-3</v>
      </c>
      <c r="R444" s="104">
        <v>6.3263338830909935E-3</v>
      </c>
      <c r="S444" s="104">
        <v>4.7823686604767197E-3</v>
      </c>
      <c r="T444" s="104">
        <v>1.8701592378454833E-2</v>
      </c>
      <c r="U444" s="104">
        <v>6.4364227740017436E-3</v>
      </c>
      <c r="V444" s="104">
        <v>6.343516492538559E-3</v>
      </c>
      <c r="W444" s="104">
        <v>4.6006427593234074E-3</v>
      </c>
      <c r="DA444" s="132" t="s">
        <v>3841</v>
      </c>
    </row>
    <row r="445" spans="1:105" ht="12" customHeight="1" x14ac:dyDescent="0.25">
      <c r="A445" s="108" t="s">
        <v>50</v>
      </c>
      <c r="B445" s="98"/>
      <c r="C445" s="98">
        <v>0</v>
      </c>
      <c r="D445" s="98">
        <v>0</v>
      </c>
      <c r="E445" s="98">
        <v>0</v>
      </c>
      <c r="F445" s="98">
        <v>0</v>
      </c>
      <c r="G445" s="98">
        <v>0</v>
      </c>
      <c r="H445" s="98">
        <v>0</v>
      </c>
      <c r="I445" s="98">
        <v>0</v>
      </c>
      <c r="J445" s="98">
        <v>0</v>
      </c>
      <c r="K445" s="98">
        <v>3.1122502603133056E-3</v>
      </c>
      <c r="L445" s="98">
        <v>1.9278721171858544E-4</v>
      </c>
      <c r="M445" s="98">
        <v>3.6387581259869314E-4</v>
      </c>
      <c r="N445" s="98">
        <v>5.3916624754041405E-4</v>
      </c>
      <c r="O445" s="98">
        <v>2.4621283707630692E-3</v>
      </c>
      <c r="P445" s="98">
        <v>5.5260994329757738E-3</v>
      </c>
      <c r="Q445" s="98">
        <v>4.5650136340480464E-3</v>
      </c>
      <c r="R445" s="98">
        <v>6.3263338830909935E-3</v>
      </c>
      <c r="S445" s="98">
        <v>4.7823686604767197E-3</v>
      </c>
      <c r="T445" s="98">
        <v>1.8701592378454833E-2</v>
      </c>
      <c r="U445" s="98">
        <v>6.4364227740017436E-3</v>
      </c>
      <c r="V445" s="98">
        <v>6.343516492538559E-3</v>
      </c>
      <c r="W445" s="98">
        <v>4.6006427593234074E-3</v>
      </c>
      <c r="DA445" s="63" t="s">
        <v>3842</v>
      </c>
    </row>
    <row r="446" spans="1:105" ht="12" customHeight="1" x14ac:dyDescent="0.25">
      <c r="A446" s="108" t="s">
        <v>52</v>
      </c>
      <c r="B446" s="98"/>
      <c r="C446" s="98">
        <v>0</v>
      </c>
      <c r="D446" s="98">
        <v>0</v>
      </c>
      <c r="E446" s="98">
        <v>0</v>
      </c>
      <c r="F446" s="98">
        <v>0</v>
      </c>
      <c r="G446" s="98">
        <v>0</v>
      </c>
      <c r="H446" s="98">
        <v>0</v>
      </c>
      <c r="I446" s="98">
        <v>0</v>
      </c>
      <c r="J446" s="98">
        <v>0</v>
      </c>
      <c r="K446" s="98">
        <v>0</v>
      </c>
      <c r="L446" s="98">
        <v>0</v>
      </c>
      <c r="M446" s="98">
        <v>0</v>
      </c>
      <c r="N446" s="98">
        <v>0</v>
      </c>
      <c r="O446" s="98">
        <v>0</v>
      </c>
      <c r="P446" s="98">
        <v>0</v>
      </c>
      <c r="Q446" s="98">
        <v>0</v>
      </c>
      <c r="R446" s="98">
        <v>0</v>
      </c>
      <c r="S446" s="98">
        <v>0</v>
      </c>
      <c r="T446" s="98">
        <v>0</v>
      </c>
      <c r="U446" s="98">
        <v>0</v>
      </c>
      <c r="V446" s="98">
        <v>0</v>
      </c>
      <c r="W446" s="98">
        <v>0</v>
      </c>
      <c r="DA446" s="63" t="s">
        <v>3843</v>
      </c>
    </row>
    <row r="447" spans="1:105" ht="12" customHeight="1" x14ac:dyDescent="0.25">
      <c r="A447" s="106" t="s">
        <v>122</v>
      </c>
      <c r="B447" s="101"/>
      <c r="C447" s="101">
        <v>0</v>
      </c>
      <c r="D447" s="101">
        <v>0</v>
      </c>
      <c r="E447" s="101">
        <v>0</v>
      </c>
      <c r="F447" s="101">
        <v>0</v>
      </c>
      <c r="G447" s="101">
        <v>0</v>
      </c>
      <c r="H447" s="101">
        <v>0</v>
      </c>
      <c r="I447" s="101">
        <v>0</v>
      </c>
      <c r="J447" s="101">
        <v>0</v>
      </c>
      <c r="K447" s="101">
        <v>0</v>
      </c>
      <c r="L447" s="101">
        <v>0</v>
      </c>
      <c r="M447" s="101">
        <v>0</v>
      </c>
      <c r="N447" s="101">
        <v>0</v>
      </c>
      <c r="O447" s="101">
        <v>0</v>
      </c>
      <c r="P447" s="101">
        <v>0</v>
      </c>
      <c r="Q447" s="101">
        <v>0</v>
      </c>
      <c r="R447" s="101">
        <v>0</v>
      </c>
      <c r="S447" s="101">
        <v>0</v>
      </c>
      <c r="T447" s="101">
        <v>0</v>
      </c>
      <c r="U447" s="101">
        <v>0</v>
      </c>
      <c r="V447" s="101">
        <v>0</v>
      </c>
      <c r="W447" s="101">
        <v>0</v>
      </c>
      <c r="DA447" s="131" t="s">
        <v>3844</v>
      </c>
    </row>
    <row r="448" spans="1:105" ht="12" customHeight="1" x14ac:dyDescent="0.25">
      <c r="A448" s="107" t="s">
        <v>121</v>
      </c>
      <c r="B448" s="104"/>
      <c r="C448" s="104">
        <v>0</v>
      </c>
      <c r="D448" s="104">
        <v>0</v>
      </c>
      <c r="E448" s="104">
        <v>0</v>
      </c>
      <c r="F448" s="104">
        <v>0</v>
      </c>
      <c r="G448" s="104">
        <v>0</v>
      </c>
      <c r="H448" s="104">
        <v>0</v>
      </c>
      <c r="I448" s="104">
        <v>0</v>
      </c>
      <c r="J448" s="104">
        <v>0</v>
      </c>
      <c r="K448" s="104">
        <v>0</v>
      </c>
      <c r="L448" s="104">
        <v>0</v>
      </c>
      <c r="M448" s="104">
        <v>0</v>
      </c>
      <c r="N448" s="104">
        <v>0</v>
      </c>
      <c r="O448" s="104">
        <v>0</v>
      </c>
      <c r="P448" s="104">
        <v>0</v>
      </c>
      <c r="Q448" s="104">
        <v>0</v>
      </c>
      <c r="R448" s="104">
        <v>0</v>
      </c>
      <c r="S448" s="104">
        <v>0</v>
      </c>
      <c r="T448" s="104">
        <v>0</v>
      </c>
      <c r="U448" s="104">
        <v>0</v>
      </c>
      <c r="V448" s="104">
        <v>0</v>
      </c>
      <c r="W448" s="104">
        <v>0</v>
      </c>
      <c r="DA448" s="132" t="s">
        <v>3845</v>
      </c>
    </row>
    <row r="449" spans="1:105" ht="12" customHeight="1" x14ac:dyDescent="0.25">
      <c r="A449" s="108" t="s">
        <v>53</v>
      </c>
      <c r="B449" s="98"/>
      <c r="C449" s="98">
        <v>0</v>
      </c>
      <c r="D449" s="98">
        <v>0</v>
      </c>
      <c r="E449" s="98">
        <v>0</v>
      </c>
      <c r="F449" s="98">
        <v>0</v>
      </c>
      <c r="G449" s="98">
        <v>0</v>
      </c>
      <c r="H449" s="98">
        <v>0</v>
      </c>
      <c r="I449" s="98">
        <v>0</v>
      </c>
      <c r="J449" s="98">
        <v>0</v>
      </c>
      <c r="K449" s="98">
        <v>0</v>
      </c>
      <c r="L449" s="98">
        <v>0</v>
      </c>
      <c r="M449" s="98">
        <v>0</v>
      </c>
      <c r="N449" s="98">
        <v>0</v>
      </c>
      <c r="O449" s="98">
        <v>0</v>
      </c>
      <c r="P449" s="98">
        <v>0</v>
      </c>
      <c r="Q449" s="98">
        <v>0</v>
      </c>
      <c r="R449" s="98">
        <v>0</v>
      </c>
      <c r="S449" s="98">
        <v>0</v>
      </c>
      <c r="T449" s="98">
        <v>0</v>
      </c>
      <c r="U449" s="98">
        <v>0</v>
      </c>
      <c r="V449" s="98">
        <v>0</v>
      </c>
      <c r="W449" s="98">
        <v>0</v>
      </c>
      <c r="DA449" s="63" t="s">
        <v>3846</v>
      </c>
    </row>
    <row r="450" spans="1:105" ht="12" customHeight="1" x14ac:dyDescent="0.25">
      <c r="A450" s="108" t="s">
        <v>52</v>
      </c>
      <c r="B450" s="98"/>
      <c r="C450" s="98">
        <v>0</v>
      </c>
      <c r="D450" s="98">
        <v>0</v>
      </c>
      <c r="E450" s="98">
        <v>0</v>
      </c>
      <c r="F450" s="98">
        <v>0</v>
      </c>
      <c r="G450" s="98">
        <v>0</v>
      </c>
      <c r="H450" s="98">
        <v>0</v>
      </c>
      <c r="I450" s="98">
        <v>0</v>
      </c>
      <c r="J450" s="98">
        <v>0</v>
      </c>
      <c r="K450" s="98">
        <v>0</v>
      </c>
      <c r="L450" s="98">
        <v>0</v>
      </c>
      <c r="M450" s="98">
        <v>0</v>
      </c>
      <c r="N450" s="98">
        <v>0</v>
      </c>
      <c r="O450" s="98">
        <v>0</v>
      </c>
      <c r="P450" s="98">
        <v>0</v>
      </c>
      <c r="Q450" s="98">
        <v>0</v>
      </c>
      <c r="R450" s="98">
        <v>0</v>
      </c>
      <c r="S450" s="98">
        <v>0</v>
      </c>
      <c r="T450" s="98">
        <v>0</v>
      </c>
      <c r="U450" s="98">
        <v>0</v>
      </c>
      <c r="V450" s="98">
        <v>0</v>
      </c>
      <c r="W450" s="98">
        <v>0</v>
      </c>
      <c r="DA450" s="63" t="s">
        <v>3847</v>
      </c>
    </row>
    <row r="451" spans="1:105" ht="12" customHeight="1" x14ac:dyDescent="0.25">
      <c r="A451" s="121" t="s">
        <v>54</v>
      </c>
      <c r="B451" s="122"/>
      <c r="C451" s="122">
        <v>5.1595661172406269</v>
      </c>
      <c r="D451" s="122">
        <v>5.3366529447649595</v>
      </c>
      <c r="E451" s="122">
        <v>3.8844413207161641</v>
      </c>
      <c r="F451" s="122">
        <v>4.8690445216133655</v>
      </c>
      <c r="G451" s="122">
        <v>4.9451241334171314</v>
      </c>
      <c r="H451" s="122">
        <v>5.3399234863047109</v>
      </c>
      <c r="I451" s="122">
        <v>6.9321273018108487</v>
      </c>
      <c r="J451" s="122">
        <v>4.4888207102285769</v>
      </c>
      <c r="K451" s="122">
        <v>5.1531298181669909</v>
      </c>
      <c r="L451" s="122">
        <v>4.6423547019018025</v>
      </c>
      <c r="M451" s="122">
        <v>5.9435840320553686</v>
      </c>
      <c r="N451" s="122">
        <v>7.2753805924690758</v>
      </c>
      <c r="O451" s="122">
        <v>5.8665536366160138</v>
      </c>
      <c r="P451" s="122">
        <v>6.3318282821610259</v>
      </c>
      <c r="Q451" s="122">
        <v>6.516753579779893</v>
      </c>
      <c r="R451" s="122">
        <v>12.372734437524088</v>
      </c>
      <c r="S451" s="122">
        <v>17.04063269344454</v>
      </c>
      <c r="T451" s="122">
        <v>30.295035765887331</v>
      </c>
      <c r="U451" s="122">
        <v>13.100246237837819</v>
      </c>
      <c r="V451" s="122">
        <v>6.900432644616795</v>
      </c>
      <c r="W451" s="122">
        <v>5.3428544010156926</v>
      </c>
      <c r="DA451" s="130" t="s">
        <v>3848</v>
      </c>
    </row>
    <row r="452" spans="1:105" ht="12" customHeight="1" x14ac:dyDescent="0.25">
      <c r="A452" s="97" t="s">
        <v>207</v>
      </c>
      <c r="B452" s="98"/>
      <c r="C452" s="98">
        <v>0</v>
      </c>
      <c r="D452" s="98">
        <v>0</v>
      </c>
      <c r="E452" s="98">
        <v>0</v>
      </c>
      <c r="F452" s="98">
        <v>0</v>
      </c>
      <c r="G452" s="98">
        <v>0</v>
      </c>
      <c r="H452" s="98">
        <v>0</v>
      </c>
      <c r="I452" s="98">
        <v>0</v>
      </c>
      <c r="J452" s="98">
        <v>0</v>
      </c>
      <c r="K452" s="98">
        <v>0</v>
      </c>
      <c r="L452" s="98">
        <v>0</v>
      </c>
      <c r="M452" s="98">
        <v>0</v>
      </c>
      <c r="N452" s="98">
        <v>0</v>
      </c>
      <c r="O452" s="98">
        <v>0</v>
      </c>
      <c r="P452" s="98">
        <v>0</v>
      </c>
      <c r="Q452" s="98">
        <v>0</v>
      </c>
      <c r="R452" s="98">
        <v>0</v>
      </c>
      <c r="S452" s="98">
        <v>0</v>
      </c>
      <c r="T452" s="98">
        <v>0</v>
      </c>
      <c r="U452" s="98">
        <v>0</v>
      </c>
      <c r="V452" s="98">
        <v>0</v>
      </c>
      <c r="W452" s="98">
        <v>0</v>
      </c>
      <c r="DA452" s="63" t="s">
        <v>3849</v>
      </c>
    </row>
    <row r="453" spans="1:105" ht="12" customHeight="1" x14ac:dyDescent="0.25">
      <c r="A453" s="97" t="s">
        <v>50</v>
      </c>
      <c r="B453" s="98"/>
      <c r="C453" s="98">
        <v>5.1595661172406269</v>
      </c>
      <c r="D453" s="98">
        <v>5.3366529447649595</v>
      </c>
      <c r="E453" s="98">
        <v>3.8844413207161641</v>
      </c>
      <c r="F453" s="98">
        <v>4.8690445216133655</v>
      </c>
      <c r="G453" s="98">
        <v>4.9451241334171314</v>
      </c>
      <c r="H453" s="98">
        <v>5.3399234863047109</v>
      </c>
      <c r="I453" s="98">
        <v>6.9321273018108487</v>
      </c>
      <c r="J453" s="98">
        <v>4.4888207102285769</v>
      </c>
      <c r="K453" s="98">
        <v>5.1531298181669909</v>
      </c>
      <c r="L453" s="98">
        <v>4.6423547019018025</v>
      </c>
      <c r="M453" s="98">
        <v>5.9435840320553686</v>
      </c>
      <c r="N453" s="98">
        <v>7.2753805924690758</v>
      </c>
      <c r="O453" s="98">
        <v>5.8665536366160138</v>
      </c>
      <c r="P453" s="98">
        <v>6.3318282821610259</v>
      </c>
      <c r="Q453" s="98">
        <v>6.516753579779893</v>
      </c>
      <c r="R453" s="98">
        <v>12.372734437524088</v>
      </c>
      <c r="S453" s="98">
        <v>17.04063269344454</v>
      </c>
      <c r="T453" s="98">
        <v>30.295035765887331</v>
      </c>
      <c r="U453" s="98">
        <v>13.100246237837819</v>
      </c>
      <c r="V453" s="98">
        <v>6.900432644616795</v>
      </c>
      <c r="W453" s="98">
        <v>5.3428544010156926</v>
      </c>
      <c r="DA453" s="63" t="s">
        <v>3850</v>
      </c>
    </row>
    <row r="454" spans="1:105" ht="12" customHeight="1" x14ac:dyDescent="0.25">
      <c r="A454" s="109" t="s">
        <v>120</v>
      </c>
      <c r="B454" s="33"/>
      <c r="C454" s="33">
        <v>0</v>
      </c>
      <c r="D454" s="33">
        <v>0</v>
      </c>
      <c r="E454" s="33">
        <v>0</v>
      </c>
      <c r="F454" s="33">
        <v>0</v>
      </c>
      <c r="G454" s="33">
        <v>0</v>
      </c>
      <c r="H454" s="33">
        <v>0</v>
      </c>
      <c r="I454" s="33">
        <v>0</v>
      </c>
      <c r="J454" s="33">
        <v>0</v>
      </c>
      <c r="K454" s="33">
        <v>0</v>
      </c>
      <c r="L454" s="33">
        <v>0</v>
      </c>
      <c r="M454" s="33">
        <v>0</v>
      </c>
      <c r="N454" s="33">
        <v>0</v>
      </c>
      <c r="O454" s="33">
        <v>0</v>
      </c>
      <c r="P454" s="33">
        <v>0</v>
      </c>
      <c r="Q454" s="33">
        <v>0</v>
      </c>
      <c r="R454" s="33">
        <v>0</v>
      </c>
      <c r="S454" s="33">
        <v>0</v>
      </c>
      <c r="T454" s="33">
        <v>0</v>
      </c>
      <c r="U454" s="33">
        <v>0</v>
      </c>
      <c r="V454" s="33">
        <v>0</v>
      </c>
      <c r="W454" s="33">
        <v>0</v>
      </c>
      <c r="DA454" s="60" t="s">
        <v>3851</v>
      </c>
    </row>
    <row r="456" spans="1:105" ht="12" customHeight="1" x14ac:dyDescent="0.25">
      <c r="A456" s="116" t="str">
        <f>RES_hh_SLD!$A$406</f>
        <v>Final energy consumption per household in new and renovated households (kWh / household)</v>
      </c>
      <c r="B456" s="117"/>
      <c r="C456" s="117">
        <f t="shared" ref="C456:Q456" si="240">C457+C460+C462+C475</f>
        <v>16040.889291169016</v>
      </c>
      <c r="D456" s="117">
        <f t="shared" si="240"/>
        <v>15309.227940366729</v>
      </c>
      <c r="E456" s="117">
        <f t="shared" si="240"/>
        <v>15406.382424458216</v>
      </c>
      <c r="F456" s="117">
        <f t="shared" si="240"/>
        <v>15058.083385673586</v>
      </c>
      <c r="G456" s="117">
        <f t="shared" si="240"/>
        <v>14535.57707392753</v>
      </c>
      <c r="H456" s="117">
        <f t="shared" si="240"/>
        <v>15007.472478811309</v>
      </c>
      <c r="I456" s="117">
        <f t="shared" si="240"/>
        <v>14341.494206516842</v>
      </c>
      <c r="J456" s="117">
        <f t="shared" si="240"/>
        <v>14153.34168509492</v>
      </c>
      <c r="K456" s="117">
        <f t="shared" si="240"/>
        <v>13804.297076320161</v>
      </c>
      <c r="L456" s="117">
        <f t="shared" si="240"/>
        <v>14694.865126168943</v>
      </c>
      <c r="M456" s="117">
        <f t="shared" si="240"/>
        <v>14094.634060206863</v>
      </c>
      <c r="N456" s="117">
        <f t="shared" si="240"/>
        <v>13871.251263746097</v>
      </c>
      <c r="O456" s="117">
        <f t="shared" si="240"/>
        <v>13410.810637352157</v>
      </c>
      <c r="P456" s="117">
        <f t="shared" si="240"/>
        <v>11744.215177435473</v>
      </c>
      <c r="Q456" s="117">
        <f t="shared" si="240"/>
        <v>11559.86666070046</v>
      </c>
      <c r="R456" s="117">
        <f t="shared" ref="R456:V456" si="241">R457+R460+R462+R475</f>
        <v>10674.708830258434</v>
      </c>
      <c r="S456" s="117">
        <f t="shared" si="241"/>
        <v>8922.0747517849031</v>
      </c>
      <c r="T456" s="117">
        <f t="shared" si="241"/>
        <v>14108.203723791867</v>
      </c>
      <c r="U456" s="117">
        <f t="shared" si="241"/>
        <v>11779.795182358146</v>
      </c>
      <c r="V456" s="117">
        <f t="shared" si="241"/>
        <v>10170.61326320933</v>
      </c>
      <c r="W456" s="117">
        <f t="shared" ref="W456" si="242">W457+W460+W462+W475</f>
        <v>9394.6223967526494</v>
      </c>
      <c r="DA456" s="129" t="s">
        <v>3997</v>
      </c>
    </row>
    <row r="457" spans="1:105" ht="12" customHeight="1" x14ac:dyDescent="0.25">
      <c r="A457" s="121" t="s">
        <v>57</v>
      </c>
      <c r="B457" s="122"/>
      <c r="C457" s="122">
        <f t="shared" ref="C457:Q457" si="243">SUM(C458:C459)</f>
        <v>14235.154459749629</v>
      </c>
      <c r="D457" s="122">
        <f t="shared" si="243"/>
        <v>13659.320321804411</v>
      </c>
      <c r="E457" s="122">
        <f t="shared" si="243"/>
        <v>12982.071256736008</v>
      </c>
      <c r="F457" s="122">
        <f t="shared" si="243"/>
        <v>12726.813488314123</v>
      </c>
      <c r="G457" s="122">
        <f t="shared" si="243"/>
        <v>12387.380920175314</v>
      </c>
      <c r="H457" s="122">
        <f t="shared" si="243"/>
        <v>12770.005138896036</v>
      </c>
      <c r="I457" s="122">
        <f t="shared" si="243"/>
        <v>12090.427515169225</v>
      </c>
      <c r="J457" s="122">
        <f t="shared" si="243"/>
        <v>11886.367153543313</v>
      </c>
      <c r="K457" s="122">
        <f t="shared" si="243"/>
        <v>11549.698034356861</v>
      </c>
      <c r="L457" s="122">
        <f t="shared" si="243"/>
        <v>12389.057825978196</v>
      </c>
      <c r="M457" s="122">
        <f t="shared" si="243"/>
        <v>11739.463944659665</v>
      </c>
      <c r="N457" s="122">
        <f t="shared" si="243"/>
        <v>11540.348387997085</v>
      </c>
      <c r="O457" s="122">
        <f t="shared" si="243"/>
        <v>11102.963672658849</v>
      </c>
      <c r="P457" s="122">
        <f t="shared" si="243"/>
        <v>9506.379432026828</v>
      </c>
      <c r="Q457" s="122">
        <f t="shared" si="243"/>
        <v>9307.477977491857</v>
      </c>
      <c r="R457" s="122">
        <f t="shared" ref="R457:V457" si="244">SUM(R458:R459)</f>
        <v>8546.4911819333993</v>
      </c>
      <c r="S457" s="122">
        <f t="shared" si="244"/>
        <v>6974.1072783314403</v>
      </c>
      <c r="T457" s="122">
        <f t="shared" si="244"/>
        <v>11458.994501188812</v>
      </c>
      <c r="U457" s="122">
        <f t="shared" si="244"/>
        <v>9348.8003372115345</v>
      </c>
      <c r="V457" s="122">
        <f t="shared" si="244"/>
        <v>7919.0689823411612</v>
      </c>
      <c r="W457" s="122">
        <f t="shared" ref="W457" si="245">SUM(W458:W459)</f>
        <v>7117.043002365006</v>
      </c>
      <c r="DA457" s="130" t="s">
        <v>3998</v>
      </c>
    </row>
    <row r="458" spans="1:105" ht="12" customHeight="1" x14ac:dyDescent="0.25">
      <c r="A458" s="97" t="s">
        <v>204</v>
      </c>
      <c r="B458" s="98"/>
      <c r="C458" s="98">
        <v>14171.963416771565</v>
      </c>
      <c r="D458" s="98">
        <v>13598.148384909031</v>
      </c>
      <c r="E458" s="98">
        <v>12922.860656544421</v>
      </c>
      <c r="F458" s="98">
        <v>12668.666586806929</v>
      </c>
      <c r="G458" s="98">
        <v>12330.599731171224</v>
      </c>
      <c r="H458" s="98">
        <v>12710.630147813914</v>
      </c>
      <c r="I458" s="98">
        <v>12034.683882422172</v>
      </c>
      <c r="J458" s="98">
        <v>11831.143634172629</v>
      </c>
      <c r="K458" s="98">
        <v>11495.854917619044</v>
      </c>
      <c r="L458" s="98">
        <v>12330.174141575788</v>
      </c>
      <c r="M458" s="98">
        <v>11684.215578576683</v>
      </c>
      <c r="N458" s="98">
        <v>11485.834541096887</v>
      </c>
      <c r="O458" s="98">
        <v>11050.88001427806</v>
      </c>
      <c r="P458" s="98">
        <v>9462.8874460384395</v>
      </c>
      <c r="Q458" s="98">
        <v>9265.2098454738662</v>
      </c>
      <c r="R458" s="98">
        <v>8507.2795987260943</v>
      </c>
      <c r="S458" s="98">
        <v>6941.8474711471736</v>
      </c>
      <c r="T458" s="98">
        <v>11404.266609548826</v>
      </c>
      <c r="U458" s="98">
        <v>9304.401082197146</v>
      </c>
      <c r="V458" s="98">
        <v>7881.0307619284804</v>
      </c>
      <c r="W458" s="98">
        <v>7083.3184687185058</v>
      </c>
      <c r="DA458" s="63" t="s">
        <v>3999</v>
      </c>
    </row>
    <row r="459" spans="1:105" ht="12" customHeight="1" x14ac:dyDescent="0.25">
      <c r="A459" s="97" t="s">
        <v>53</v>
      </c>
      <c r="B459" s="98"/>
      <c r="C459" s="98">
        <v>63.191042978063642</v>
      </c>
      <c r="D459" s="98">
        <v>61.171936895380419</v>
      </c>
      <c r="E459" s="98">
        <v>59.21060019158778</v>
      </c>
      <c r="F459" s="98">
        <v>58.146901507193611</v>
      </c>
      <c r="G459" s="98">
        <v>56.781189004089953</v>
      </c>
      <c r="H459" s="98">
        <v>59.374991082122364</v>
      </c>
      <c r="I459" s="98">
        <v>55.743632747053645</v>
      </c>
      <c r="J459" s="98">
        <v>55.223519370684336</v>
      </c>
      <c r="K459" s="98">
        <v>53.843116737816985</v>
      </c>
      <c r="L459" s="98">
        <v>58.883684402408662</v>
      </c>
      <c r="M459" s="98">
        <v>55.248366082981583</v>
      </c>
      <c r="N459" s="98">
        <v>54.513846900196867</v>
      </c>
      <c r="O459" s="98">
        <v>52.083658380789039</v>
      </c>
      <c r="P459" s="98">
        <v>43.491985988389388</v>
      </c>
      <c r="Q459" s="98">
        <v>42.268132017991398</v>
      </c>
      <c r="R459" s="98">
        <v>39.2115832073059</v>
      </c>
      <c r="S459" s="98">
        <v>32.259807184266954</v>
      </c>
      <c r="T459" s="98">
        <v>54.727891639987007</v>
      </c>
      <c r="U459" s="98">
        <v>44.399255014388885</v>
      </c>
      <c r="V459" s="98">
        <v>38.038220412680808</v>
      </c>
      <c r="W459" s="98">
        <v>33.724533646500014</v>
      </c>
      <c r="DA459" s="63" t="s">
        <v>4000</v>
      </c>
    </row>
    <row r="460" spans="1:105" ht="12" customHeight="1" x14ac:dyDescent="0.25">
      <c r="A460" s="121" t="s">
        <v>92</v>
      </c>
      <c r="B460" s="122"/>
      <c r="C460" s="122">
        <f t="shared" ref="C460:W460" si="246">C461</f>
        <v>2.6584859078569719E-2</v>
      </c>
      <c r="D460" s="122">
        <f t="shared" si="246"/>
        <v>5.3951380234318731E-2</v>
      </c>
      <c r="E460" s="122">
        <f t="shared" si="246"/>
        <v>0.18269770624048245</v>
      </c>
      <c r="F460" s="122">
        <f t="shared" si="246"/>
        <v>0.42936719654052741</v>
      </c>
      <c r="G460" s="122">
        <f t="shared" si="246"/>
        <v>0.21604315420820738</v>
      </c>
      <c r="H460" s="122">
        <f t="shared" si="246"/>
        <v>0.53695001497899542</v>
      </c>
      <c r="I460" s="122">
        <f t="shared" si="246"/>
        <v>1.3461607283995904</v>
      </c>
      <c r="J460" s="122">
        <f t="shared" si="246"/>
        <v>1.7341402756460644</v>
      </c>
      <c r="K460" s="122">
        <f t="shared" si="246"/>
        <v>2.2527307448009801</v>
      </c>
      <c r="L460" s="122">
        <f t="shared" si="246"/>
        <v>2.232732750583744</v>
      </c>
      <c r="M460" s="122">
        <f t="shared" si="246"/>
        <v>2.9240136030472423</v>
      </c>
      <c r="N460" s="122">
        <f t="shared" si="246"/>
        <v>2.8647119078408609</v>
      </c>
      <c r="O460" s="122">
        <f t="shared" si="246"/>
        <v>4.9735371973231173</v>
      </c>
      <c r="P460" s="122">
        <f t="shared" si="246"/>
        <v>6.4963760392502845</v>
      </c>
      <c r="Q460" s="122">
        <f t="shared" si="246"/>
        <v>14.989638900263481</v>
      </c>
      <c r="R460" s="122">
        <f t="shared" si="246"/>
        <v>10.824969595953531</v>
      </c>
      <c r="S460" s="122">
        <f t="shared" si="246"/>
        <v>8.9630844554079356</v>
      </c>
      <c r="T460" s="122">
        <f t="shared" si="246"/>
        <v>9.9377425171732696</v>
      </c>
      <c r="U460" s="122">
        <f t="shared" si="246"/>
        <v>10.093668218632775</v>
      </c>
      <c r="V460" s="122">
        <f t="shared" si="246"/>
        <v>6.3945149485944039</v>
      </c>
      <c r="W460" s="122">
        <f t="shared" si="246"/>
        <v>3.4768940942068989</v>
      </c>
      <c r="DA460" s="130" t="s">
        <v>4001</v>
      </c>
    </row>
    <row r="461" spans="1:105" ht="12" customHeight="1" x14ac:dyDescent="0.25">
      <c r="A461" s="97" t="s">
        <v>53</v>
      </c>
      <c r="B461" s="98"/>
      <c r="C461" s="98">
        <f>RES_hhdet_in_fech!C86</f>
        <v>2.6584859078569719E-2</v>
      </c>
      <c r="D461" s="98">
        <f>RES_hhdet_in_fech!D86</f>
        <v>5.3951380234318731E-2</v>
      </c>
      <c r="E461" s="98">
        <f>RES_hhdet_in_fech!E86</f>
        <v>0.18269770624048245</v>
      </c>
      <c r="F461" s="98">
        <f>RES_hhdet_in_fech!F86</f>
        <v>0.42936719654052741</v>
      </c>
      <c r="G461" s="98">
        <f>RES_hhdet_in_fech!G86</f>
        <v>0.21604315420820738</v>
      </c>
      <c r="H461" s="98">
        <f>RES_hhdet_in_fech!H86</f>
        <v>0.53695001497899542</v>
      </c>
      <c r="I461" s="98">
        <f>RES_hhdet_in_fech!I86</f>
        <v>1.3461607283995904</v>
      </c>
      <c r="J461" s="98">
        <f>RES_hhdet_in_fech!J86</f>
        <v>1.7341402756460644</v>
      </c>
      <c r="K461" s="98">
        <f>RES_hhdet_in_fech!K86</f>
        <v>2.2527307448009801</v>
      </c>
      <c r="L461" s="98">
        <f>RES_hhdet_in_fech!L86</f>
        <v>2.232732750583744</v>
      </c>
      <c r="M461" s="98">
        <f>RES_hhdet_in_fech!M86</f>
        <v>2.9240136030472423</v>
      </c>
      <c r="N461" s="98">
        <f>RES_hhdet_in_fech!N86</f>
        <v>2.8647119078408609</v>
      </c>
      <c r="O461" s="98">
        <f>RES_hhdet_in_fech!O86</f>
        <v>4.9735371973231173</v>
      </c>
      <c r="P461" s="98">
        <f>RES_hhdet_in_fech!P86</f>
        <v>6.4963760392502845</v>
      </c>
      <c r="Q461" s="98">
        <f>RES_hhdet_in_fech!Q86</f>
        <v>14.989638900263481</v>
      </c>
      <c r="R461" s="98">
        <f>RES_hhdet_in_fech!R86</f>
        <v>10.824969595953531</v>
      </c>
      <c r="S461" s="98">
        <f>RES_hhdet_in_fech!S86</f>
        <v>8.9630844554079356</v>
      </c>
      <c r="T461" s="98">
        <f>RES_hhdet_in_fech!T86</f>
        <v>9.9377425171732696</v>
      </c>
      <c r="U461" s="98">
        <f>RES_hhdet_in_fech!U86</f>
        <v>10.093668218632775</v>
      </c>
      <c r="V461" s="98">
        <f>RES_hhdet_in_fech!V86</f>
        <v>6.3945149485944039</v>
      </c>
      <c r="W461" s="98">
        <f>RES_hhdet_in_fech!W86</f>
        <v>3.4768940942068989</v>
      </c>
      <c r="DA461" s="63" t="s">
        <v>4002</v>
      </c>
    </row>
    <row r="462" spans="1:105" ht="12" customHeight="1" x14ac:dyDescent="0.25">
      <c r="A462" s="121" t="s">
        <v>55</v>
      </c>
      <c r="B462" s="122"/>
      <c r="C462" s="122">
        <v>1224.2913316042989</v>
      </c>
      <c r="D462" s="122">
        <v>1085.8832583877788</v>
      </c>
      <c r="E462" s="122">
        <v>1514.7296564356325</v>
      </c>
      <c r="F462" s="122">
        <v>1445.7806945963441</v>
      </c>
      <c r="G462" s="122">
        <v>1306.4947518939211</v>
      </c>
      <c r="H462" s="122">
        <v>1357.7021451387504</v>
      </c>
      <c r="I462" s="122">
        <v>1351.146718476909</v>
      </c>
      <c r="J462" s="122">
        <v>1366.0815445753619</v>
      </c>
      <c r="K462" s="122">
        <v>1340.9780617931128</v>
      </c>
      <c r="L462" s="122">
        <v>1376.921822183926</v>
      </c>
      <c r="M462" s="122">
        <v>1442.3495416527669</v>
      </c>
      <c r="N462" s="122">
        <v>1405.4011291860843</v>
      </c>
      <c r="O462" s="122">
        <v>1394.3562235564807</v>
      </c>
      <c r="P462" s="122">
        <v>1350.2320073334581</v>
      </c>
      <c r="Q462" s="122">
        <v>1371.0090994622958</v>
      </c>
      <c r="R462" s="122">
        <v>1271.7185877825473</v>
      </c>
      <c r="S462" s="122">
        <v>1111.8697930380877</v>
      </c>
      <c r="T462" s="122">
        <v>1665.9178060157797</v>
      </c>
      <c r="U462" s="122">
        <v>1470.8747882649775</v>
      </c>
      <c r="V462" s="122">
        <v>1355.9838475728193</v>
      </c>
      <c r="W462" s="122">
        <v>1364.7627750634495</v>
      </c>
      <c r="DA462" s="130" t="s">
        <v>4003</v>
      </c>
    </row>
    <row r="463" spans="1:105" ht="12" customHeight="1" x14ac:dyDescent="0.25">
      <c r="A463" s="97" t="s">
        <v>132</v>
      </c>
      <c r="B463" s="98"/>
      <c r="C463" s="98">
        <v>1247.5608859655222</v>
      </c>
      <c r="D463" s="98">
        <v>1290.3716364595878</v>
      </c>
      <c r="E463" s="98">
        <v>1341.586437842926</v>
      </c>
      <c r="F463" s="98">
        <v>1394.7497794260885</v>
      </c>
      <c r="G463" s="98">
        <v>1322.1548334580752</v>
      </c>
      <c r="H463" s="98">
        <v>1317.9046229819917</v>
      </c>
      <c r="I463" s="98">
        <v>1345.6744933408088</v>
      </c>
      <c r="J463" s="98">
        <v>1355.4684598775552</v>
      </c>
      <c r="K463" s="98">
        <v>1342.9201120883881</v>
      </c>
      <c r="L463" s="98">
        <v>1294.9035741599396</v>
      </c>
      <c r="M463" s="98">
        <v>1427.0446744472515</v>
      </c>
      <c r="N463" s="98">
        <v>1393.7484122049129</v>
      </c>
      <c r="O463" s="98">
        <v>1409.3176651954298</v>
      </c>
      <c r="P463" s="98">
        <v>1379.3319515928233</v>
      </c>
      <c r="Q463" s="98">
        <v>1400.0171981084015</v>
      </c>
      <c r="R463" s="98">
        <v>1238.6744949553201</v>
      </c>
      <c r="S463" s="98">
        <v>1034.9591978936635</v>
      </c>
      <c r="T463" s="98">
        <v>1744.6715058441669</v>
      </c>
      <c r="U463" s="98">
        <v>1487.1157495772736</v>
      </c>
      <c r="V463" s="98">
        <v>1345.4236201989677</v>
      </c>
      <c r="W463" s="98">
        <v>1383.6216621673461</v>
      </c>
      <c r="DA463" s="63" t="s">
        <v>4004</v>
      </c>
    </row>
    <row r="464" spans="1:105" ht="12" customHeight="1" x14ac:dyDescent="0.25">
      <c r="A464" s="97" t="s">
        <v>131</v>
      </c>
      <c r="B464" s="98"/>
      <c r="C464" s="98">
        <v>0</v>
      </c>
      <c r="D464" s="98">
        <v>0</v>
      </c>
      <c r="E464" s="98">
        <v>0</v>
      </c>
      <c r="F464" s="98">
        <v>0</v>
      </c>
      <c r="G464" s="98">
        <v>0</v>
      </c>
      <c r="H464" s="98">
        <v>0</v>
      </c>
      <c r="I464" s="98">
        <v>0</v>
      </c>
      <c r="J464" s="98">
        <v>0</v>
      </c>
      <c r="K464" s="98">
        <v>1142.567195317735</v>
      </c>
      <c r="L464" s="98">
        <v>1118.6719532864681</v>
      </c>
      <c r="M464" s="98">
        <v>1234.9601048557536</v>
      </c>
      <c r="N464" s="98">
        <v>1207.7975559902968</v>
      </c>
      <c r="O464" s="98">
        <v>1233.5636487440615</v>
      </c>
      <c r="P464" s="98">
        <v>1212.1598205631187</v>
      </c>
      <c r="Q464" s="98">
        <v>1240.4171929603592</v>
      </c>
      <c r="R464" s="98">
        <v>1103.9374679438581</v>
      </c>
      <c r="S464" s="98">
        <v>927.63562809233099</v>
      </c>
      <c r="T464" s="98">
        <v>1609.182610158693</v>
      </c>
      <c r="U464" s="98">
        <v>1367.2726638601193</v>
      </c>
      <c r="V464" s="98">
        <v>1242.9497576744536</v>
      </c>
      <c r="W464" s="98">
        <v>1283.1823783862912</v>
      </c>
      <c r="DA464" s="63" t="s">
        <v>4005</v>
      </c>
    </row>
    <row r="465" spans="1:105" ht="12" customHeight="1" x14ac:dyDescent="0.25">
      <c r="A465" s="100" t="s">
        <v>204</v>
      </c>
      <c r="B465" s="101"/>
      <c r="C465" s="101">
        <v>0</v>
      </c>
      <c r="D465" s="101">
        <v>0</v>
      </c>
      <c r="E465" s="101">
        <v>0</v>
      </c>
      <c r="F465" s="101">
        <v>0</v>
      </c>
      <c r="G465" s="101">
        <v>0</v>
      </c>
      <c r="H465" s="101">
        <v>0</v>
      </c>
      <c r="I465" s="101">
        <v>0</v>
      </c>
      <c r="J465" s="101">
        <v>0</v>
      </c>
      <c r="K465" s="101">
        <v>663.56376323317818</v>
      </c>
      <c r="L465" s="101">
        <v>667.8099058586937</v>
      </c>
      <c r="M465" s="101">
        <v>710.59562457921254</v>
      </c>
      <c r="N465" s="101">
        <v>670.30990877533418</v>
      </c>
      <c r="O465" s="101">
        <v>697.22889407873663</v>
      </c>
      <c r="P465" s="101">
        <v>670.41854695777056</v>
      </c>
      <c r="Q465" s="101">
        <v>690.28672468254456</v>
      </c>
      <c r="R465" s="101">
        <v>600.69749785749889</v>
      </c>
      <c r="S465" s="101">
        <v>490.09404486058861</v>
      </c>
      <c r="T465" s="101">
        <v>982.34802687897093</v>
      </c>
      <c r="U465" s="101">
        <v>755.84411672337956</v>
      </c>
      <c r="V465" s="101">
        <v>669.78867264617406</v>
      </c>
      <c r="W465" s="101">
        <v>671.58225830625884</v>
      </c>
      <c r="DA465" s="131" t="s">
        <v>4006</v>
      </c>
    </row>
    <row r="466" spans="1:105" ht="12" customHeight="1" x14ac:dyDescent="0.25">
      <c r="A466" s="103" t="s">
        <v>52</v>
      </c>
      <c r="B466" s="104"/>
      <c r="C466" s="104">
        <v>0</v>
      </c>
      <c r="D466" s="104">
        <v>0</v>
      </c>
      <c r="E466" s="104">
        <v>0</v>
      </c>
      <c r="F466" s="104">
        <v>0</v>
      </c>
      <c r="G466" s="104">
        <v>0</v>
      </c>
      <c r="H466" s="104">
        <v>0</v>
      </c>
      <c r="I466" s="104">
        <v>0</v>
      </c>
      <c r="J466" s="104">
        <v>0</v>
      </c>
      <c r="K466" s="104">
        <v>479.00343208455706</v>
      </c>
      <c r="L466" s="104">
        <v>450.86204742777448</v>
      </c>
      <c r="M466" s="104">
        <v>524.36448027654114</v>
      </c>
      <c r="N466" s="104">
        <v>537.48764721496264</v>
      </c>
      <c r="O466" s="104">
        <v>536.33475466532491</v>
      </c>
      <c r="P466" s="104">
        <v>541.74127360534828</v>
      </c>
      <c r="Q466" s="104">
        <v>550.13046827781477</v>
      </c>
      <c r="R466" s="104">
        <v>503.23997008635916</v>
      </c>
      <c r="S466" s="104">
        <v>437.54158323174232</v>
      </c>
      <c r="T466" s="104">
        <v>626.83458327972232</v>
      </c>
      <c r="U466" s="104">
        <v>611.42854713673967</v>
      </c>
      <c r="V466" s="104">
        <v>573.16108502827944</v>
      </c>
      <c r="W466" s="104">
        <v>611.60012008003218</v>
      </c>
      <c r="DA466" s="132" t="s">
        <v>4007</v>
      </c>
    </row>
    <row r="467" spans="1:105" ht="12" customHeight="1" x14ac:dyDescent="0.25">
      <c r="A467" s="106" t="s">
        <v>124</v>
      </c>
      <c r="B467" s="101"/>
      <c r="C467" s="101">
        <v>1340.8492470881924</v>
      </c>
      <c r="D467" s="101">
        <v>1358.3133873306745</v>
      </c>
      <c r="E467" s="101">
        <v>1424.3192248413552</v>
      </c>
      <c r="F467" s="101">
        <v>1467.1334712801963</v>
      </c>
      <c r="G467" s="101">
        <v>1478.6300234475198</v>
      </c>
      <c r="H467" s="101">
        <v>1498.3575899581467</v>
      </c>
      <c r="I467" s="101">
        <v>1552.4380513864912</v>
      </c>
      <c r="J467" s="101">
        <v>1587.2822083693159</v>
      </c>
      <c r="K467" s="101">
        <v>1631.5677398987414</v>
      </c>
      <c r="L467" s="101">
        <v>1645.2221894296231</v>
      </c>
      <c r="M467" s="101">
        <v>1609.9932208354196</v>
      </c>
      <c r="N467" s="101">
        <v>1646.0250931649366</v>
      </c>
      <c r="O467" s="101">
        <v>1566.5432661236564</v>
      </c>
      <c r="P467" s="101">
        <v>1518.7258583451521</v>
      </c>
      <c r="Q467" s="101">
        <v>1459.3308652615133</v>
      </c>
      <c r="R467" s="101">
        <v>1468.6668628040145</v>
      </c>
      <c r="S467" s="101">
        <v>1469.7381699974042</v>
      </c>
      <c r="T467" s="101">
        <v>1489.2512214718929</v>
      </c>
      <c r="U467" s="101">
        <v>1552.2439546261191</v>
      </c>
      <c r="V467" s="101">
        <v>1515.1190942689836</v>
      </c>
      <c r="W467" s="101">
        <v>1443.4998408562408</v>
      </c>
      <c r="DA467" s="131" t="s">
        <v>4008</v>
      </c>
    </row>
    <row r="468" spans="1:105" ht="12" customHeight="1" x14ac:dyDescent="0.25">
      <c r="A468" s="107" t="s">
        <v>123</v>
      </c>
      <c r="B468" s="104"/>
      <c r="C468" s="104">
        <v>0</v>
      </c>
      <c r="D468" s="104">
        <v>0</v>
      </c>
      <c r="E468" s="104">
        <v>0</v>
      </c>
      <c r="F468" s="104">
        <v>0</v>
      </c>
      <c r="G468" s="104">
        <v>0</v>
      </c>
      <c r="H468" s="104">
        <v>0</v>
      </c>
      <c r="I468" s="104">
        <v>0</v>
      </c>
      <c r="J468" s="104">
        <v>0</v>
      </c>
      <c r="K468" s="104">
        <v>1297.679704221556</v>
      </c>
      <c r="L468" s="104">
        <v>1326.9412456456578</v>
      </c>
      <c r="M468" s="104">
        <v>1295.3319528673258</v>
      </c>
      <c r="N468" s="104">
        <v>1328.8552925671022</v>
      </c>
      <c r="O468" s="104">
        <v>1294.1104030111144</v>
      </c>
      <c r="P468" s="104">
        <v>1277.3514512970814</v>
      </c>
      <c r="Q468" s="104">
        <v>1252.5552125677725</v>
      </c>
      <c r="R468" s="104">
        <v>1273.3149665380647</v>
      </c>
      <c r="S468" s="104">
        <v>1285.2886702295439</v>
      </c>
      <c r="T468" s="104">
        <v>1342.2274207937141</v>
      </c>
      <c r="U468" s="104">
        <v>1392.1424637652735</v>
      </c>
      <c r="V468" s="104">
        <v>1363.8787205072526</v>
      </c>
      <c r="W468" s="104">
        <v>1298.4621873741944</v>
      </c>
      <c r="DA468" s="132" t="s">
        <v>4009</v>
      </c>
    </row>
    <row r="469" spans="1:105" ht="12" customHeight="1" x14ac:dyDescent="0.25">
      <c r="A469" s="108" t="s">
        <v>50</v>
      </c>
      <c r="B469" s="98"/>
      <c r="C469" s="98">
        <v>0</v>
      </c>
      <c r="D469" s="98">
        <v>0</v>
      </c>
      <c r="E469" s="98">
        <v>0</v>
      </c>
      <c r="F469" s="98">
        <v>0</v>
      </c>
      <c r="G469" s="98">
        <v>0</v>
      </c>
      <c r="H469" s="98">
        <v>0</v>
      </c>
      <c r="I469" s="98">
        <v>0</v>
      </c>
      <c r="J469" s="98">
        <v>0</v>
      </c>
      <c r="K469" s="98">
        <v>805.92333476101453</v>
      </c>
      <c r="L469" s="98">
        <v>848.68467916264046</v>
      </c>
      <c r="M469" s="98">
        <v>800.92404604396256</v>
      </c>
      <c r="N469" s="98">
        <v>791.16958317252738</v>
      </c>
      <c r="O469" s="98">
        <v>774.19577477268024</v>
      </c>
      <c r="P469" s="98">
        <v>737.17889846374101</v>
      </c>
      <c r="Q469" s="98">
        <v>717.71527212538138</v>
      </c>
      <c r="R469" s="98">
        <v>714.09442379831592</v>
      </c>
      <c r="S469" s="98">
        <v>701.76214422678868</v>
      </c>
      <c r="T469" s="98">
        <v>831.59435428660765</v>
      </c>
      <c r="U469" s="98">
        <v>787.06427848234011</v>
      </c>
      <c r="V469" s="98">
        <v>754.73847371998284</v>
      </c>
      <c r="W469" s="98">
        <v>698.3749505624786</v>
      </c>
      <c r="DA469" s="63" t="s">
        <v>4010</v>
      </c>
    </row>
    <row r="470" spans="1:105" ht="12" customHeight="1" x14ac:dyDescent="0.25">
      <c r="A470" s="108" t="s">
        <v>52</v>
      </c>
      <c r="B470" s="98"/>
      <c r="C470" s="98">
        <v>0</v>
      </c>
      <c r="D470" s="98">
        <v>0</v>
      </c>
      <c r="E470" s="98">
        <v>0</v>
      </c>
      <c r="F470" s="98">
        <v>0</v>
      </c>
      <c r="G470" s="98">
        <v>0</v>
      </c>
      <c r="H470" s="98">
        <v>0</v>
      </c>
      <c r="I470" s="98">
        <v>0</v>
      </c>
      <c r="J470" s="98">
        <v>0</v>
      </c>
      <c r="K470" s="98">
        <v>491.75636946054158</v>
      </c>
      <c r="L470" s="98">
        <v>478.25656648301742</v>
      </c>
      <c r="M470" s="98">
        <v>494.40790682336313</v>
      </c>
      <c r="N470" s="98">
        <v>537.68570939457481</v>
      </c>
      <c r="O470" s="98">
        <v>519.91462823843392</v>
      </c>
      <c r="P470" s="98">
        <v>540.17255283334021</v>
      </c>
      <c r="Q470" s="98">
        <v>534.83994044239103</v>
      </c>
      <c r="R470" s="98">
        <v>559.22054273974868</v>
      </c>
      <c r="S470" s="98">
        <v>583.5265260027553</v>
      </c>
      <c r="T470" s="98">
        <v>510.63306650710661</v>
      </c>
      <c r="U470" s="98">
        <v>605.07818528293365</v>
      </c>
      <c r="V470" s="98">
        <v>609.14024678726969</v>
      </c>
      <c r="W470" s="98">
        <v>600.08723681171591</v>
      </c>
      <c r="DA470" s="63" t="s">
        <v>4011</v>
      </c>
    </row>
    <row r="471" spans="1:105" ht="12" customHeight="1" x14ac:dyDescent="0.25">
      <c r="A471" s="106" t="s">
        <v>122</v>
      </c>
      <c r="B471" s="101"/>
      <c r="C471" s="101">
        <v>1020.3325826475357</v>
      </c>
      <c r="D471" s="101">
        <v>774.95748973636933</v>
      </c>
      <c r="E471" s="101">
        <v>1636.8053305047506</v>
      </c>
      <c r="F471" s="101">
        <v>1520.231264102367</v>
      </c>
      <c r="G471" s="101">
        <v>1203.4325063377796</v>
      </c>
      <c r="H471" s="101">
        <v>1430.5382716989382</v>
      </c>
      <c r="I471" s="101">
        <v>1310.3515159190622</v>
      </c>
      <c r="J471" s="101">
        <v>1375.7881500532515</v>
      </c>
      <c r="K471" s="101">
        <v>1445.9440789028456</v>
      </c>
      <c r="L471" s="101">
        <v>1544.0760078006801</v>
      </c>
      <c r="M471" s="101">
        <v>1506.4480416804854</v>
      </c>
      <c r="N471" s="101">
        <v>1463.8532011751734</v>
      </c>
      <c r="O471" s="101">
        <v>1536.2406521601697</v>
      </c>
      <c r="P471" s="101">
        <v>1490.7564646906683</v>
      </c>
      <c r="Q471" s="101">
        <v>1493.2642057266394</v>
      </c>
      <c r="R471" s="101">
        <v>1489.0875005665951</v>
      </c>
      <c r="S471" s="101">
        <v>1476.6135529282726</v>
      </c>
      <c r="T471" s="101">
        <v>0</v>
      </c>
      <c r="U471" s="101">
        <v>1504.6981269973878</v>
      </c>
      <c r="V471" s="101">
        <v>0</v>
      </c>
      <c r="W471" s="101">
        <v>1471.1776684802815</v>
      </c>
      <c r="DA471" s="131" t="s">
        <v>4012</v>
      </c>
    </row>
    <row r="472" spans="1:105" ht="12" customHeight="1" x14ac:dyDescent="0.25">
      <c r="A472" s="107" t="s">
        <v>121</v>
      </c>
      <c r="B472" s="104"/>
      <c r="C472" s="104">
        <v>0</v>
      </c>
      <c r="D472" s="104">
        <v>0</v>
      </c>
      <c r="E472" s="104">
        <v>0</v>
      </c>
      <c r="F472" s="104">
        <v>0</v>
      </c>
      <c r="G472" s="104">
        <v>0</v>
      </c>
      <c r="H472" s="104">
        <v>0</v>
      </c>
      <c r="I472" s="104">
        <v>0</v>
      </c>
      <c r="J472" s="104">
        <v>0</v>
      </c>
      <c r="K472" s="104">
        <v>1197.8038741178916</v>
      </c>
      <c r="L472" s="104">
        <v>1292.5550191950722</v>
      </c>
      <c r="M472" s="104">
        <v>1255.1305252684037</v>
      </c>
      <c r="N472" s="104">
        <v>1218.001971347225</v>
      </c>
      <c r="O472" s="104">
        <v>1298.6061137159463</v>
      </c>
      <c r="P472" s="104">
        <v>1274.7140513486816</v>
      </c>
      <c r="Q472" s="104">
        <v>1295.5746306321023</v>
      </c>
      <c r="R472" s="104">
        <v>1299.4362945241385</v>
      </c>
      <c r="S472" s="104">
        <v>1292.5307101974342</v>
      </c>
      <c r="T472" s="104">
        <v>1270.9904532358651</v>
      </c>
      <c r="U472" s="104">
        <v>1341.2970642386613</v>
      </c>
      <c r="V472" s="104">
        <v>1366.6763767306018</v>
      </c>
      <c r="W472" s="104">
        <v>1318.2226794990706</v>
      </c>
      <c r="DA472" s="132" t="s">
        <v>4013</v>
      </c>
    </row>
    <row r="473" spans="1:105" ht="12" customHeight="1" x14ac:dyDescent="0.25">
      <c r="A473" s="108" t="s">
        <v>53</v>
      </c>
      <c r="B473" s="98"/>
      <c r="C473" s="98">
        <v>0</v>
      </c>
      <c r="D473" s="98">
        <v>0</v>
      </c>
      <c r="E473" s="98">
        <v>0</v>
      </c>
      <c r="F473" s="98">
        <v>0</v>
      </c>
      <c r="G473" s="98">
        <v>0</v>
      </c>
      <c r="H473" s="98">
        <v>0</v>
      </c>
      <c r="I473" s="98">
        <v>0</v>
      </c>
      <c r="J473" s="98">
        <v>0</v>
      </c>
      <c r="K473" s="98">
        <v>714.53515096490264</v>
      </c>
      <c r="L473" s="98">
        <v>797.63729863429364</v>
      </c>
      <c r="M473" s="98">
        <v>749.33680645405138</v>
      </c>
      <c r="N473" s="98">
        <v>702.64082368993729</v>
      </c>
      <c r="O473" s="98">
        <v>760.80635468864944</v>
      </c>
      <c r="P473" s="98">
        <v>726.60301448677546</v>
      </c>
      <c r="Q473" s="98">
        <v>739.5427519355801</v>
      </c>
      <c r="R473" s="98">
        <v>730.32325986325475</v>
      </c>
      <c r="S473" s="98">
        <v>709.76999884500697</v>
      </c>
      <c r="T473" s="98">
        <v>783.02495056762666</v>
      </c>
      <c r="U473" s="98">
        <v>762.9145557654773</v>
      </c>
      <c r="V473" s="98">
        <v>763.84156785754215</v>
      </c>
      <c r="W473" s="98">
        <v>707.21328315387689</v>
      </c>
      <c r="DA473" s="63" t="s">
        <v>4014</v>
      </c>
    </row>
    <row r="474" spans="1:105" ht="12" customHeight="1" x14ac:dyDescent="0.25">
      <c r="A474" s="108" t="s">
        <v>52</v>
      </c>
      <c r="B474" s="98"/>
      <c r="C474" s="98">
        <v>0</v>
      </c>
      <c r="D474" s="98">
        <v>0</v>
      </c>
      <c r="E474" s="98">
        <v>0</v>
      </c>
      <c r="F474" s="98">
        <v>0</v>
      </c>
      <c r="G474" s="98">
        <v>0</v>
      </c>
      <c r="H474" s="98">
        <v>0</v>
      </c>
      <c r="I474" s="98">
        <v>0</v>
      </c>
      <c r="J474" s="98">
        <v>0</v>
      </c>
      <c r="K474" s="98">
        <v>483.26872315298897</v>
      </c>
      <c r="L474" s="98">
        <v>494.91772056077855</v>
      </c>
      <c r="M474" s="98">
        <v>505.79371881435219</v>
      </c>
      <c r="N474" s="98">
        <v>515.36114765728792</v>
      </c>
      <c r="O474" s="98">
        <v>537.79975902729677</v>
      </c>
      <c r="P474" s="98">
        <v>548.11103686190575</v>
      </c>
      <c r="Q474" s="98">
        <v>556.03187869652197</v>
      </c>
      <c r="R474" s="98">
        <v>569.11303466088361</v>
      </c>
      <c r="S474" s="98">
        <v>582.76071135242728</v>
      </c>
      <c r="T474" s="98">
        <v>487.96550266823846</v>
      </c>
      <c r="U474" s="98">
        <v>578.38250847318398</v>
      </c>
      <c r="V474" s="98">
        <v>602.8348088730595</v>
      </c>
      <c r="W474" s="98">
        <v>611.00939634519364</v>
      </c>
      <c r="DA474" s="63" t="s">
        <v>4015</v>
      </c>
    </row>
    <row r="475" spans="1:105" ht="12" customHeight="1" x14ac:dyDescent="0.25">
      <c r="A475" s="121" t="s">
        <v>54</v>
      </c>
      <c r="B475" s="122"/>
      <c r="C475" s="122">
        <v>581.41691495600844</v>
      </c>
      <c r="D475" s="122">
        <v>563.97040879430449</v>
      </c>
      <c r="E475" s="122">
        <v>909.39881358033301</v>
      </c>
      <c r="F475" s="122">
        <v>885.05983556657964</v>
      </c>
      <c r="G475" s="122">
        <v>841.48535870408625</v>
      </c>
      <c r="H475" s="122">
        <v>879.22824476154381</v>
      </c>
      <c r="I475" s="122">
        <v>898.5738121423077</v>
      </c>
      <c r="J475" s="122">
        <v>899.15884670059927</v>
      </c>
      <c r="K475" s="122">
        <v>911.36824942538578</v>
      </c>
      <c r="L475" s="122">
        <v>926.65274525623715</v>
      </c>
      <c r="M475" s="122">
        <v>909.8965602913828</v>
      </c>
      <c r="N475" s="122">
        <v>922.63703465508684</v>
      </c>
      <c r="O475" s="122">
        <v>908.51720393950404</v>
      </c>
      <c r="P475" s="122">
        <v>881.10736203593672</v>
      </c>
      <c r="Q475" s="122">
        <v>866.38994484604325</v>
      </c>
      <c r="R475" s="122">
        <v>845.67409094653465</v>
      </c>
      <c r="S475" s="122">
        <v>827.13459595996721</v>
      </c>
      <c r="T475" s="122">
        <v>973.35367407010256</v>
      </c>
      <c r="U475" s="122">
        <v>950.02638866300094</v>
      </c>
      <c r="V475" s="122">
        <v>889.1659183467541</v>
      </c>
      <c r="W475" s="122">
        <v>909.33972522998715</v>
      </c>
      <c r="DA475" s="130" t="s">
        <v>4016</v>
      </c>
    </row>
    <row r="476" spans="1:105" ht="12" customHeight="1" x14ac:dyDescent="0.25">
      <c r="A476" s="97" t="s">
        <v>207</v>
      </c>
      <c r="B476" s="98"/>
      <c r="C476" s="98">
        <v>613.9395054056248</v>
      </c>
      <c r="D476" s="98">
        <v>697.18138646630405</v>
      </c>
      <c r="E476" s="98">
        <v>937.96492484939313</v>
      </c>
      <c r="F476" s="98">
        <v>969.63136078259652</v>
      </c>
      <c r="G476" s="98">
        <v>914.70439467041206</v>
      </c>
      <c r="H476" s="98">
        <v>931.19468268940182</v>
      </c>
      <c r="I476" s="98">
        <v>967.98063685173872</v>
      </c>
      <c r="J476" s="98">
        <v>998.95782268087817</v>
      </c>
      <c r="K476" s="98">
        <v>1004.3469835809778</v>
      </c>
      <c r="L476" s="98">
        <v>983.18741058430169</v>
      </c>
      <c r="M476" s="98">
        <v>1051.2028965983015</v>
      </c>
      <c r="N476" s="98">
        <v>997.55485504791363</v>
      </c>
      <c r="O476" s="98">
        <v>980.83453133990747</v>
      </c>
      <c r="P476" s="98">
        <v>958.85161238305216</v>
      </c>
      <c r="Q476" s="98">
        <v>980.03863300987553</v>
      </c>
      <c r="R476" s="98">
        <v>869.21347449127393</v>
      </c>
      <c r="S476" s="98">
        <v>733.9348150215593</v>
      </c>
      <c r="T476" s="98">
        <v>1238.0770799212951</v>
      </c>
      <c r="U476" s="98">
        <v>1065.068664810577</v>
      </c>
      <c r="V476" s="98">
        <v>963.04849110331429</v>
      </c>
      <c r="W476" s="98">
        <v>1002.7007547158984</v>
      </c>
      <c r="DA476" s="63" t="s">
        <v>4017</v>
      </c>
    </row>
    <row r="477" spans="1:105" ht="12" customHeight="1" x14ac:dyDescent="0.25">
      <c r="A477" s="97" t="s">
        <v>50</v>
      </c>
      <c r="B477" s="98"/>
      <c r="C477" s="98">
        <v>624.62824136628421</v>
      </c>
      <c r="D477" s="98">
        <v>677.45906476694222</v>
      </c>
      <c r="E477" s="98">
        <v>900.4277511857623</v>
      </c>
      <c r="F477" s="98">
        <v>904.06290316229524</v>
      </c>
      <c r="G477" s="98">
        <v>884.17788804480017</v>
      </c>
      <c r="H477" s="98">
        <v>898.73539424739272</v>
      </c>
      <c r="I477" s="98">
        <v>937.32519305026744</v>
      </c>
      <c r="J477" s="98">
        <v>966.57270537813326</v>
      </c>
      <c r="K477" s="98">
        <v>997.75787171571687</v>
      </c>
      <c r="L477" s="98">
        <v>1011.5074832198898</v>
      </c>
      <c r="M477" s="98">
        <v>968.99294332944544</v>
      </c>
      <c r="N477" s="98">
        <v>972.71336563084492</v>
      </c>
      <c r="O477" s="98">
        <v>934.22245410537607</v>
      </c>
      <c r="P477" s="98">
        <v>925.5194700989299</v>
      </c>
      <c r="Q477" s="98">
        <v>920.87262773208067</v>
      </c>
      <c r="R477" s="98">
        <v>932.08034739728089</v>
      </c>
      <c r="S477" s="98">
        <v>938.47413845272808</v>
      </c>
      <c r="T477" s="98">
        <v>963.92137721322399</v>
      </c>
      <c r="U477" s="98">
        <v>1005.4866639620211</v>
      </c>
      <c r="V477" s="98">
        <v>952.91331368775661</v>
      </c>
      <c r="W477" s="98">
        <v>919.72883104311552</v>
      </c>
      <c r="DA477" s="63" t="s">
        <v>4018</v>
      </c>
    </row>
    <row r="478" spans="1:105" ht="12" customHeight="1" x14ac:dyDescent="0.25">
      <c r="A478" s="109" t="s">
        <v>120</v>
      </c>
      <c r="B478" s="33"/>
      <c r="C478" s="33">
        <v>426.60703405350944</v>
      </c>
      <c r="D478" s="33">
        <v>336.75942347060635</v>
      </c>
      <c r="E478" s="33">
        <v>910.04921795334678</v>
      </c>
      <c r="F478" s="33">
        <v>823.37874319080231</v>
      </c>
      <c r="G478" s="33">
        <v>636.44870517212212</v>
      </c>
      <c r="H478" s="33">
        <v>763.14309027451895</v>
      </c>
      <c r="I478" s="33">
        <v>693.17375563318319</v>
      </c>
      <c r="J478" s="33">
        <v>736.65602886144939</v>
      </c>
      <c r="K478" s="33">
        <v>742.73322573629935</v>
      </c>
      <c r="L478" s="33">
        <v>829.28234896400693</v>
      </c>
      <c r="M478" s="33">
        <v>760.36266453556755</v>
      </c>
      <c r="N478" s="33">
        <v>740.64566580698045</v>
      </c>
      <c r="O478" s="33">
        <v>755.00601995070508</v>
      </c>
      <c r="P478" s="33">
        <v>699.50660296161129</v>
      </c>
      <c r="Q478" s="33">
        <v>691.87311296151449</v>
      </c>
      <c r="R478" s="33">
        <v>701.58880035277309</v>
      </c>
      <c r="S478" s="33">
        <v>706.04756804442388</v>
      </c>
      <c r="T478" s="33">
        <v>696.03567893537581</v>
      </c>
      <c r="U478" s="33">
        <v>690.80836647734031</v>
      </c>
      <c r="V478" s="33">
        <v>687.14075322654571</v>
      </c>
      <c r="W478" s="33">
        <v>675.5293751469161</v>
      </c>
      <c r="DA478" s="60" t="s">
        <v>4019</v>
      </c>
    </row>
    <row r="480" spans="1:105" ht="12" customHeight="1" x14ac:dyDescent="0.25">
      <c r="A480" s="116" t="str">
        <f>RES_hh_SLD!$A$427</f>
        <v>Thermal energy service per household in new and renovated households (kWh useful / household)</v>
      </c>
      <c r="B480" s="117"/>
      <c r="C480" s="117">
        <f t="shared" ref="C480:Q480" si="247">C481+C484+C486+C499</f>
        <v>8955.9738723627233</v>
      </c>
      <c r="D480" s="117">
        <f t="shared" si="247"/>
        <v>8715.9918876573283</v>
      </c>
      <c r="E480" s="117">
        <f t="shared" si="247"/>
        <v>9038.6782195657488</v>
      </c>
      <c r="F480" s="117">
        <f t="shared" si="247"/>
        <v>8940.359378645986</v>
      </c>
      <c r="G480" s="117">
        <f t="shared" si="247"/>
        <v>8744.7762368575168</v>
      </c>
      <c r="H480" s="117">
        <f t="shared" si="247"/>
        <v>9182.9500843049791</v>
      </c>
      <c r="I480" s="117">
        <f t="shared" si="247"/>
        <v>8936.6845596206658</v>
      </c>
      <c r="J480" s="117">
        <f t="shared" si="247"/>
        <v>8989.3220056149185</v>
      </c>
      <c r="K480" s="117">
        <f t="shared" si="247"/>
        <v>8940.2208878558486</v>
      </c>
      <c r="L480" s="117">
        <f t="shared" si="247"/>
        <v>9657.5819685409133</v>
      </c>
      <c r="M480" s="117">
        <f t="shared" si="247"/>
        <v>9403.0972103605291</v>
      </c>
      <c r="N480" s="117">
        <f t="shared" si="247"/>
        <v>9357.5885140222708</v>
      </c>
      <c r="O480" s="117">
        <f t="shared" si="247"/>
        <v>9174.4902171604917</v>
      </c>
      <c r="P480" s="117">
        <f t="shared" si="247"/>
        <v>8139.0576780691954</v>
      </c>
      <c r="Q480" s="117">
        <f t="shared" si="247"/>
        <v>8133.5499217652596</v>
      </c>
      <c r="R480" s="117">
        <f t="shared" ref="R480:V480" si="248">R481+R484+R486+R499</f>
        <v>7607.778275138131</v>
      </c>
      <c r="S480" s="117">
        <f t="shared" si="248"/>
        <v>6453.8987220573672</v>
      </c>
      <c r="T480" s="117">
        <f t="shared" si="248"/>
        <v>10381.536809550536</v>
      </c>
      <c r="U480" s="117">
        <f t="shared" si="248"/>
        <v>8800.3239071140633</v>
      </c>
      <c r="V480" s="117">
        <f t="shared" si="248"/>
        <v>7706.420189682015</v>
      </c>
      <c r="W480" s="117">
        <f t="shared" ref="W480" si="249">W481+W484+W486+W499</f>
        <v>7161.3288694314415</v>
      </c>
      <c r="DA480" s="129" t="s">
        <v>4165</v>
      </c>
    </row>
    <row r="481" spans="1:105" ht="12" customHeight="1" x14ac:dyDescent="0.25">
      <c r="A481" s="121" t="s">
        <v>57</v>
      </c>
      <c r="B481" s="122"/>
      <c r="C481" s="122">
        <f t="shared" ref="C481:Q481" si="250">SUM(C482:C483)</f>
        <v>7871.861910845907</v>
      </c>
      <c r="D481" s="122">
        <f t="shared" si="250"/>
        <v>7700.2127897871596</v>
      </c>
      <c r="E481" s="122">
        <f t="shared" si="250"/>
        <v>7459.4801377038802</v>
      </c>
      <c r="F481" s="122">
        <f t="shared" si="250"/>
        <v>7451.8378831708178</v>
      </c>
      <c r="G481" s="122">
        <f t="shared" si="250"/>
        <v>7389.4522490250747</v>
      </c>
      <c r="H481" s="122">
        <f t="shared" si="250"/>
        <v>7759.4024285915211</v>
      </c>
      <c r="I481" s="122">
        <f t="shared" si="250"/>
        <v>7480.7685969134336</v>
      </c>
      <c r="J481" s="122">
        <f t="shared" si="250"/>
        <v>7487.0886028049244</v>
      </c>
      <c r="K481" s="122">
        <f t="shared" si="250"/>
        <v>7403.4289661512221</v>
      </c>
      <c r="L481" s="122">
        <f t="shared" si="250"/>
        <v>8078.6591669733243</v>
      </c>
      <c r="M481" s="122">
        <f t="shared" si="250"/>
        <v>7774.2574965532249</v>
      </c>
      <c r="N481" s="122">
        <f t="shared" si="250"/>
        <v>7744.7686519442441</v>
      </c>
      <c r="O481" s="122">
        <f t="shared" si="250"/>
        <v>7532.4800010108029</v>
      </c>
      <c r="P481" s="122">
        <f t="shared" si="250"/>
        <v>6509.9931327247014</v>
      </c>
      <c r="Q481" s="122">
        <f t="shared" si="250"/>
        <v>6444.8194116065933</v>
      </c>
      <c r="R481" s="122">
        <f t="shared" ref="R481:V481" si="251">SUM(R482:R483)</f>
        <v>6014.3139403802052</v>
      </c>
      <c r="S481" s="122">
        <f t="shared" si="251"/>
        <v>4995.9524592023199</v>
      </c>
      <c r="T481" s="122">
        <f t="shared" si="251"/>
        <v>8354.6175888748749</v>
      </c>
      <c r="U481" s="122">
        <f t="shared" si="251"/>
        <v>6925.2981879345452</v>
      </c>
      <c r="V481" s="122">
        <f t="shared" si="251"/>
        <v>5943.8885100807347</v>
      </c>
      <c r="W481" s="122">
        <f t="shared" ref="W481" si="252">SUM(W482:W483)</f>
        <v>5397.8740148017305</v>
      </c>
      <c r="DA481" s="130" t="s">
        <v>4166</v>
      </c>
    </row>
    <row r="482" spans="1:105" ht="12" customHeight="1" x14ac:dyDescent="0.25">
      <c r="A482" s="97" t="s">
        <v>204</v>
      </c>
      <c r="B482" s="98"/>
      <c r="C482" s="98">
        <v>7808.6708678678433</v>
      </c>
      <c r="D482" s="98">
        <v>7639.0408528917797</v>
      </c>
      <c r="E482" s="98">
        <v>7400.2695375122921</v>
      </c>
      <c r="F482" s="98">
        <v>7393.6909816636244</v>
      </c>
      <c r="G482" s="98">
        <v>7332.6710600209844</v>
      </c>
      <c r="H482" s="98">
        <v>7700.0274375093986</v>
      </c>
      <c r="I482" s="98">
        <v>7425.0249641663804</v>
      </c>
      <c r="J482" s="98">
        <v>7431.8650834342398</v>
      </c>
      <c r="K482" s="98">
        <v>7349.5858494134054</v>
      </c>
      <c r="L482" s="98">
        <v>8019.7754825709153</v>
      </c>
      <c r="M482" s="98">
        <v>7719.0091304702437</v>
      </c>
      <c r="N482" s="98">
        <v>7690.2548050440473</v>
      </c>
      <c r="O482" s="98">
        <v>7480.3963426300143</v>
      </c>
      <c r="P482" s="98">
        <v>6466.501146736312</v>
      </c>
      <c r="Q482" s="98">
        <v>6402.5512795886016</v>
      </c>
      <c r="R482" s="98">
        <v>5975.1023571728992</v>
      </c>
      <c r="S482" s="98">
        <v>4963.6926520180532</v>
      </c>
      <c r="T482" s="98">
        <v>8299.8896972348884</v>
      </c>
      <c r="U482" s="98">
        <v>6880.8989329201568</v>
      </c>
      <c r="V482" s="98">
        <v>5905.8502896680538</v>
      </c>
      <c r="W482" s="98">
        <v>5364.1494811552302</v>
      </c>
      <c r="DA482" s="63" t="s">
        <v>4167</v>
      </c>
    </row>
    <row r="483" spans="1:105" ht="12" customHeight="1" x14ac:dyDescent="0.25">
      <c r="A483" s="97" t="s">
        <v>53</v>
      </c>
      <c r="B483" s="98"/>
      <c r="C483" s="98">
        <v>63.191042978063642</v>
      </c>
      <c r="D483" s="98">
        <v>61.171936895380419</v>
      </c>
      <c r="E483" s="98">
        <v>59.21060019158778</v>
      </c>
      <c r="F483" s="98">
        <v>58.146901507193611</v>
      </c>
      <c r="G483" s="98">
        <v>56.781189004089953</v>
      </c>
      <c r="H483" s="98">
        <v>59.374991082122364</v>
      </c>
      <c r="I483" s="98">
        <v>55.743632747053645</v>
      </c>
      <c r="J483" s="98">
        <v>55.223519370684336</v>
      </c>
      <c r="K483" s="98">
        <v>53.843116737816985</v>
      </c>
      <c r="L483" s="98">
        <v>58.883684402408662</v>
      </c>
      <c r="M483" s="98">
        <v>55.248366082981583</v>
      </c>
      <c r="N483" s="98">
        <v>54.513846900196867</v>
      </c>
      <c r="O483" s="98">
        <v>52.083658380789039</v>
      </c>
      <c r="P483" s="98">
        <v>43.491985988389388</v>
      </c>
      <c r="Q483" s="98">
        <v>42.268132017991398</v>
      </c>
      <c r="R483" s="98">
        <v>39.2115832073059</v>
      </c>
      <c r="S483" s="98">
        <v>32.259807184266954</v>
      </c>
      <c r="T483" s="98">
        <v>54.727891639987007</v>
      </c>
      <c r="U483" s="98">
        <v>44.399255014388885</v>
      </c>
      <c r="V483" s="98">
        <v>38.038220412680808</v>
      </c>
      <c r="W483" s="98">
        <v>33.724533646500014</v>
      </c>
      <c r="DA483" s="63" t="s">
        <v>4168</v>
      </c>
    </row>
    <row r="484" spans="1:105" ht="12" customHeight="1" x14ac:dyDescent="0.25">
      <c r="A484" s="121" t="s">
        <v>92</v>
      </c>
      <c r="B484" s="122"/>
      <c r="C484" s="122">
        <f t="shared" ref="C484:W484" si="253">C485</f>
        <v>6.0260991063985532E-2</v>
      </c>
      <c r="D484" s="122">
        <f t="shared" si="253"/>
        <v>0.12630081845884403</v>
      </c>
      <c r="E484" s="122">
        <f t="shared" si="253"/>
        <v>0.44140985977343944</v>
      </c>
      <c r="F484" s="122">
        <f t="shared" si="253"/>
        <v>1.0696405751166218</v>
      </c>
      <c r="G484" s="122">
        <f t="shared" si="253"/>
        <v>0.55459399318734937</v>
      </c>
      <c r="H484" s="122">
        <f t="shared" si="253"/>
        <v>1.4194455198506624</v>
      </c>
      <c r="I484" s="122">
        <f t="shared" si="253"/>
        <v>3.6626338831917424</v>
      </c>
      <c r="J484" s="122">
        <f t="shared" si="253"/>
        <v>4.8546933194758903</v>
      </c>
      <c r="K484" s="122">
        <f t="shared" si="253"/>
        <v>6.4881104294236884</v>
      </c>
      <c r="L484" s="122">
        <f t="shared" si="253"/>
        <v>6.6151730804074091</v>
      </c>
      <c r="M484" s="122">
        <f t="shared" si="253"/>
        <v>8.9521552469974015</v>
      </c>
      <c r="N484" s="122">
        <f t="shared" si="253"/>
        <v>9.112770288004663</v>
      </c>
      <c r="O484" s="122">
        <f t="shared" si="253"/>
        <v>16.530446271754293</v>
      </c>
      <c r="P484" s="122">
        <f t="shared" si="253"/>
        <v>22.596782502075136</v>
      </c>
      <c r="Q484" s="122">
        <f t="shared" si="253"/>
        <v>54.132130139645511</v>
      </c>
      <c r="R484" s="122">
        <f t="shared" si="253"/>
        <v>39.995031333531266</v>
      </c>
      <c r="S484" s="122">
        <f t="shared" si="253"/>
        <v>33.71089993164523</v>
      </c>
      <c r="T484" s="122">
        <f t="shared" si="253"/>
        <v>37.927854684293692</v>
      </c>
      <c r="U484" s="122">
        <f t="shared" si="253"/>
        <v>39.032609044643635</v>
      </c>
      <c r="V484" s="122">
        <f t="shared" si="253"/>
        <v>25.057046760967616</v>
      </c>
      <c r="W484" s="122">
        <f t="shared" si="253"/>
        <v>13.79952948653836</v>
      </c>
      <c r="DA484" s="130" t="s">
        <v>4169</v>
      </c>
    </row>
    <row r="485" spans="1:105" ht="12" customHeight="1" x14ac:dyDescent="0.25">
      <c r="A485" s="97" t="s">
        <v>53</v>
      </c>
      <c r="B485" s="98"/>
      <c r="C485" s="98">
        <f>RES_hhdet_in_tesh!C86</f>
        <v>6.0260991063985532E-2</v>
      </c>
      <c r="D485" s="98">
        <f>RES_hhdet_in_tesh!D86</f>
        <v>0.12630081845884403</v>
      </c>
      <c r="E485" s="98">
        <f>RES_hhdet_in_tesh!E86</f>
        <v>0.44140985977343944</v>
      </c>
      <c r="F485" s="98">
        <f>RES_hhdet_in_tesh!F86</f>
        <v>1.0696405751166218</v>
      </c>
      <c r="G485" s="98">
        <f>RES_hhdet_in_tesh!G86</f>
        <v>0.55459399318734937</v>
      </c>
      <c r="H485" s="98">
        <f>RES_hhdet_in_tesh!H86</f>
        <v>1.4194455198506624</v>
      </c>
      <c r="I485" s="98">
        <f>RES_hhdet_in_tesh!I86</f>
        <v>3.6626338831917424</v>
      </c>
      <c r="J485" s="98">
        <f>RES_hhdet_in_tesh!J86</f>
        <v>4.8546933194758903</v>
      </c>
      <c r="K485" s="98">
        <f>RES_hhdet_in_tesh!K86</f>
        <v>6.4881104294236884</v>
      </c>
      <c r="L485" s="98">
        <f>RES_hhdet_in_tesh!L86</f>
        <v>6.6151730804074091</v>
      </c>
      <c r="M485" s="98">
        <f>RES_hhdet_in_tesh!M86</f>
        <v>8.9521552469974015</v>
      </c>
      <c r="N485" s="98">
        <f>RES_hhdet_in_tesh!N86</f>
        <v>9.112770288004663</v>
      </c>
      <c r="O485" s="98">
        <f>RES_hhdet_in_tesh!O86</f>
        <v>16.530446271754293</v>
      </c>
      <c r="P485" s="98">
        <f>RES_hhdet_in_tesh!P86</f>
        <v>22.596782502075136</v>
      </c>
      <c r="Q485" s="98">
        <f>RES_hhdet_in_tesh!Q86</f>
        <v>54.132130139645511</v>
      </c>
      <c r="R485" s="98">
        <f>RES_hhdet_in_tesh!R86</f>
        <v>39.995031333531266</v>
      </c>
      <c r="S485" s="98">
        <f>RES_hhdet_in_tesh!S86</f>
        <v>33.71089993164523</v>
      </c>
      <c r="T485" s="98">
        <f>RES_hhdet_in_tesh!T86</f>
        <v>37.927854684293692</v>
      </c>
      <c r="U485" s="98">
        <f>RES_hhdet_in_tesh!U86</f>
        <v>39.032609044643635</v>
      </c>
      <c r="V485" s="98">
        <f>RES_hhdet_in_tesh!V86</f>
        <v>25.057046760967616</v>
      </c>
      <c r="W485" s="98">
        <f>RES_hhdet_in_tesh!W86</f>
        <v>13.79952948653836</v>
      </c>
      <c r="DA485" s="63" t="s">
        <v>4170</v>
      </c>
    </row>
    <row r="486" spans="1:105" ht="12" customHeight="1" x14ac:dyDescent="0.25">
      <c r="A486" s="121" t="s">
        <v>55</v>
      </c>
      <c r="B486" s="122"/>
      <c r="C486" s="122">
        <v>725.65051535922623</v>
      </c>
      <c r="D486" s="122">
        <v>663.94989134265245</v>
      </c>
      <c r="E486" s="122">
        <v>957.86016629998892</v>
      </c>
      <c r="F486" s="122">
        <v>916.18556036067287</v>
      </c>
      <c r="G486" s="122">
        <v>837.10605840330174</v>
      </c>
      <c r="H486" s="122">
        <v>878.66094112672386</v>
      </c>
      <c r="I486" s="122">
        <v>899.29895686560587</v>
      </c>
      <c r="J486" s="122">
        <v>925.51297019559888</v>
      </c>
      <c r="K486" s="122">
        <v>947.31977414577466</v>
      </c>
      <c r="L486" s="122">
        <v>960.84828435808879</v>
      </c>
      <c r="M486" s="122">
        <v>1031.8744314463379</v>
      </c>
      <c r="N486" s="122">
        <v>1025.8410970544719</v>
      </c>
      <c r="O486" s="122">
        <v>1058.702922988055</v>
      </c>
      <c r="P486" s="122">
        <v>1054.3288147863175</v>
      </c>
      <c r="Q486" s="122">
        <v>1082.5197976289753</v>
      </c>
      <c r="R486" s="122">
        <v>1004.1206765458099</v>
      </c>
      <c r="S486" s="122">
        <v>886.87387311938232</v>
      </c>
      <c r="T486" s="122">
        <v>1370.3230283050564</v>
      </c>
      <c r="U486" s="122">
        <v>1228.0028156440899</v>
      </c>
      <c r="V486" s="122">
        <v>1157.8822773714369</v>
      </c>
      <c r="W486" s="122">
        <v>1177.8975442304024</v>
      </c>
      <c r="DA486" s="130" t="s">
        <v>4171</v>
      </c>
    </row>
    <row r="487" spans="1:105" ht="12" customHeight="1" x14ac:dyDescent="0.25">
      <c r="A487" s="97" t="s">
        <v>132</v>
      </c>
      <c r="B487" s="98"/>
      <c r="C487" s="98">
        <v>733.85453795190824</v>
      </c>
      <c r="D487" s="98">
        <v>777.03767215804805</v>
      </c>
      <c r="E487" s="98">
        <v>826.77112520532603</v>
      </c>
      <c r="F487" s="98">
        <v>879.34137756348969</v>
      </c>
      <c r="G487" s="98">
        <v>852.48907631433826</v>
      </c>
      <c r="H487" s="98">
        <v>868.72221068437636</v>
      </c>
      <c r="I487" s="98">
        <v>906.49278922014537</v>
      </c>
      <c r="J487" s="98">
        <v>932.72878957267153</v>
      </c>
      <c r="K487" s="98">
        <v>943.50082663594446</v>
      </c>
      <c r="L487" s="98">
        <v>928.36146773719611</v>
      </c>
      <c r="M487" s="98">
        <v>1041.9716917568833</v>
      </c>
      <c r="N487" s="98">
        <v>1033.7297965106857</v>
      </c>
      <c r="O487" s="98">
        <v>1058.7090687304246</v>
      </c>
      <c r="P487" s="98">
        <v>1047.6977941128005</v>
      </c>
      <c r="Q487" s="98">
        <v>1077.3236581537651</v>
      </c>
      <c r="R487" s="98">
        <v>971.32068530101219</v>
      </c>
      <c r="S487" s="98">
        <v>828.57287122371622</v>
      </c>
      <c r="T487" s="98">
        <v>1425.5508778748556</v>
      </c>
      <c r="U487" s="98">
        <v>1237.7119039739025</v>
      </c>
      <c r="V487" s="98">
        <v>1136.9270721876242</v>
      </c>
      <c r="W487" s="98">
        <v>1183.3872747623689</v>
      </c>
      <c r="DA487" s="63" t="s">
        <v>4172</v>
      </c>
    </row>
    <row r="488" spans="1:105" ht="12" customHeight="1" x14ac:dyDescent="0.25">
      <c r="A488" s="97" t="s">
        <v>131</v>
      </c>
      <c r="B488" s="98"/>
      <c r="C488" s="98">
        <v>0</v>
      </c>
      <c r="D488" s="98">
        <v>0</v>
      </c>
      <c r="E488" s="98">
        <v>0</v>
      </c>
      <c r="F488" s="98">
        <v>0</v>
      </c>
      <c r="G488" s="98">
        <v>0</v>
      </c>
      <c r="H488" s="98">
        <v>0</v>
      </c>
      <c r="I488" s="98">
        <v>0</v>
      </c>
      <c r="J488" s="98">
        <v>0</v>
      </c>
      <c r="K488" s="98">
        <v>945.20611495490994</v>
      </c>
      <c r="L488" s="98">
        <v>929.63822562669282</v>
      </c>
      <c r="M488" s="98">
        <v>1043.2133561077299</v>
      </c>
      <c r="N488" s="98">
        <v>1034.6500615571772</v>
      </c>
      <c r="O488" s="98">
        <v>1060.1077629598617</v>
      </c>
      <c r="P488" s="98">
        <v>1050.9704203447195</v>
      </c>
      <c r="Q488" s="98">
        <v>1081.3112426388445</v>
      </c>
      <c r="R488" s="98">
        <v>974.28374119314628</v>
      </c>
      <c r="S488" s="98">
        <v>829.90355339078747</v>
      </c>
      <c r="T488" s="98">
        <v>1429.4997769308134</v>
      </c>
      <c r="U488" s="98">
        <v>1240.5102182057847</v>
      </c>
      <c r="V488" s="98">
        <v>1139.1544741315834</v>
      </c>
      <c r="W488" s="98">
        <v>1185.9926149119603</v>
      </c>
      <c r="DA488" s="63" t="s">
        <v>4173</v>
      </c>
    </row>
    <row r="489" spans="1:105" ht="12" customHeight="1" x14ac:dyDescent="0.25">
      <c r="A489" s="100" t="s">
        <v>204</v>
      </c>
      <c r="B489" s="101"/>
      <c r="C489" s="101">
        <v>0</v>
      </c>
      <c r="D489" s="101">
        <v>0</v>
      </c>
      <c r="E489" s="101">
        <v>0</v>
      </c>
      <c r="F489" s="101">
        <v>0</v>
      </c>
      <c r="G489" s="101">
        <v>0</v>
      </c>
      <c r="H489" s="101">
        <v>0</v>
      </c>
      <c r="I489" s="101">
        <v>0</v>
      </c>
      <c r="J489" s="101">
        <v>0</v>
      </c>
      <c r="K489" s="101">
        <v>466.20268287035304</v>
      </c>
      <c r="L489" s="101">
        <v>478.77617819891827</v>
      </c>
      <c r="M489" s="101">
        <v>518.84887583118882</v>
      </c>
      <c r="N489" s="101">
        <v>497.16241434221445</v>
      </c>
      <c r="O489" s="101">
        <v>523.77300829453702</v>
      </c>
      <c r="P489" s="101">
        <v>509.22914673937123</v>
      </c>
      <c r="Q489" s="101">
        <v>531.18077436102965</v>
      </c>
      <c r="R489" s="101">
        <v>471.04377110678729</v>
      </c>
      <c r="S489" s="101">
        <v>392.36197015904497</v>
      </c>
      <c r="T489" s="101">
        <v>802.66519365109116</v>
      </c>
      <c r="U489" s="101">
        <v>629.081671069045</v>
      </c>
      <c r="V489" s="101">
        <v>565.99338910330368</v>
      </c>
      <c r="W489" s="101">
        <v>574.39249483192816</v>
      </c>
      <c r="DA489" s="131" t="s">
        <v>4174</v>
      </c>
    </row>
    <row r="490" spans="1:105" ht="12" customHeight="1" x14ac:dyDescent="0.25">
      <c r="A490" s="103" t="s">
        <v>52</v>
      </c>
      <c r="B490" s="104"/>
      <c r="C490" s="104">
        <v>0</v>
      </c>
      <c r="D490" s="104">
        <v>0</v>
      </c>
      <c r="E490" s="104">
        <v>0</v>
      </c>
      <c r="F490" s="104">
        <v>0</v>
      </c>
      <c r="G490" s="104">
        <v>0</v>
      </c>
      <c r="H490" s="104">
        <v>0</v>
      </c>
      <c r="I490" s="104">
        <v>0</v>
      </c>
      <c r="J490" s="104">
        <v>0</v>
      </c>
      <c r="K490" s="104">
        <v>479.00343208455706</v>
      </c>
      <c r="L490" s="104">
        <v>450.86204742777448</v>
      </c>
      <c r="M490" s="104">
        <v>524.36448027654114</v>
      </c>
      <c r="N490" s="104">
        <v>537.48764721496264</v>
      </c>
      <c r="O490" s="104">
        <v>536.33475466532491</v>
      </c>
      <c r="P490" s="104">
        <v>541.74127360534828</v>
      </c>
      <c r="Q490" s="104">
        <v>550.13046827781477</v>
      </c>
      <c r="R490" s="104">
        <v>503.23997008635916</v>
      </c>
      <c r="S490" s="104">
        <v>437.54158323174232</v>
      </c>
      <c r="T490" s="104">
        <v>626.83458327972232</v>
      </c>
      <c r="U490" s="104">
        <v>611.42854713673967</v>
      </c>
      <c r="V490" s="104">
        <v>573.16108502827944</v>
      </c>
      <c r="W490" s="104">
        <v>611.60012008003218</v>
      </c>
      <c r="DA490" s="132" t="s">
        <v>4175</v>
      </c>
    </row>
    <row r="491" spans="1:105" ht="12" customHeight="1" x14ac:dyDescent="0.25">
      <c r="A491" s="106" t="s">
        <v>124</v>
      </c>
      <c r="B491" s="101"/>
      <c r="C491" s="101">
        <v>765.85945662845211</v>
      </c>
      <c r="D491" s="101">
        <v>778.36971116806421</v>
      </c>
      <c r="E491" s="101">
        <v>819.29223108868666</v>
      </c>
      <c r="F491" s="101">
        <v>847.17310037657114</v>
      </c>
      <c r="G491" s="101">
        <v>857.51123499612959</v>
      </c>
      <c r="H491" s="101">
        <v>873.08285711180486</v>
      </c>
      <c r="I491" s="101">
        <v>909.3635748018105</v>
      </c>
      <c r="J491" s="101">
        <v>935.53725351436128</v>
      </c>
      <c r="K491" s="101">
        <v>968.81494680901289</v>
      </c>
      <c r="L491" s="101">
        <v>985.51298092049785</v>
      </c>
      <c r="M491" s="101">
        <v>982.09043340955282</v>
      </c>
      <c r="N491" s="101">
        <v>1034.2065420909514</v>
      </c>
      <c r="O491" s="101">
        <v>1026.4770986168585</v>
      </c>
      <c r="P491" s="101">
        <v>1045.0051607744344</v>
      </c>
      <c r="Q491" s="101">
        <v>1047.6370252700988</v>
      </c>
      <c r="R491" s="101">
        <v>1083.8844807117855</v>
      </c>
      <c r="S491" s="101">
        <v>1113.1667556826214</v>
      </c>
      <c r="T491" s="101">
        <v>1154.0921071731659</v>
      </c>
      <c r="U491" s="101">
        <v>1225.6184289610476</v>
      </c>
      <c r="V491" s="101">
        <v>1212.3765688925673</v>
      </c>
      <c r="W491" s="101">
        <v>1162.270195186723</v>
      </c>
      <c r="DA491" s="131" t="s">
        <v>4176</v>
      </c>
    </row>
    <row r="492" spans="1:105" ht="12" customHeight="1" x14ac:dyDescent="0.25">
      <c r="A492" s="107" t="s">
        <v>123</v>
      </c>
      <c r="B492" s="104"/>
      <c r="C492" s="104">
        <v>0</v>
      </c>
      <c r="D492" s="104">
        <v>0</v>
      </c>
      <c r="E492" s="104">
        <v>0</v>
      </c>
      <c r="F492" s="104">
        <v>0</v>
      </c>
      <c r="G492" s="104">
        <v>0</v>
      </c>
      <c r="H492" s="104">
        <v>0</v>
      </c>
      <c r="I492" s="104">
        <v>0</v>
      </c>
      <c r="J492" s="104">
        <v>0</v>
      </c>
      <c r="K492" s="104">
        <v>970.30871736801612</v>
      </c>
      <c r="L492" s="104">
        <v>986.63152847711456</v>
      </c>
      <c r="M492" s="104">
        <v>982.96887299891898</v>
      </c>
      <c r="N492" s="104">
        <v>1034.7818728844768</v>
      </c>
      <c r="O492" s="104">
        <v>1027.2062235842352</v>
      </c>
      <c r="P492" s="104">
        <v>1047.4107413949182</v>
      </c>
      <c r="Q492" s="104">
        <v>1050.0795688083765</v>
      </c>
      <c r="R492" s="104">
        <v>1086.226280610138</v>
      </c>
      <c r="S492" s="104">
        <v>1115.0349982575065</v>
      </c>
      <c r="T492" s="104">
        <v>1155.0753653043432</v>
      </c>
      <c r="U492" s="104">
        <v>1226.527205335477</v>
      </c>
      <c r="V492" s="104">
        <v>1213.0711487480357</v>
      </c>
      <c r="W492" s="104">
        <v>1162.4013896295603</v>
      </c>
      <c r="DA492" s="132" t="s">
        <v>4177</v>
      </c>
    </row>
    <row r="493" spans="1:105" ht="12" customHeight="1" x14ac:dyDescent="0.25">
      <c r="A493" s="108" t="s">
        <v>50</v>
      </c>
      <c r="B493" s="98"/>
      <c r="C493" s="98">
        <v>0</v>
      </c>
      <c r="D493" s="98">
        <v>0</v>
      </c>
      <c r="E493" s="98">
        <v>0</v>
      </c>
      <c r="F493" s="98">
        <v>0</v>
      </c>
      <c r="G493" s="98">
        <v>0</v>
      </c>
      <c r="H493" s="98">
        <v>0</v>
      </c>
      <c r="I493" s="98">
        <v>0</v>
      </c>
      <c r="J493" s="98">
        <v>0</v>
      </c>
      <c r="K493" s="98">
        <v>478.55234790747465</v>
      </c>
      <c r="L493" s="98">
        <v>508.37496199409725</v>
      </c>
      <c r="M493" s="98">
        <v>488.56096617555596</v>
      </c>
      <c r="N493" s="98">
        <v>497.09616348990221</v>
      </c>
      <c r="O493" s="98">
        <v>507.29159534580111</v>
      </c>
      <c r="P493" s="98">
        <v>507.23818856157772</v>
      </c>
      <c r="Q493" s="98">
        <v>515.23962836598537</v>
      </c>
      <c r="R493" s="98">
        <v>527.00573787038934</v>
      </c>
      <c r="S493" s="98">
        <v>531.50847225475127</v>
      </c>
      <c r="T493" s="98">
        <v>644.4422987972365</v>
      </c>
      <c r="U493" s="98">
        <v>621.44902005254335</v>
      </c>
      <c r="V493" s="98">
        <v>603.93090196076594</v>
      </c>
      <c r="W493" s="98">
        <v>562.31415281784427</v>
      </c>
      <c r="DA493" s="63" t="s">
        <v>4178</v>
      </c>
    </row>
    <row r="494" spans="1:105" ht="12" customHeight="1" x14ac:dyDescent="0.25">
      <c r="A494" s="108" t="s">
        <v>52</v>
      </c>
      <c r="B494" s="98"/>
      <c r="C494" s="98">
        <v>0</v>
      </c>
      <c r="D494" s="98">
        <v>0</v>
      </c>
      <c r="E494" s="98">
        <v>0</v>
      </c>
      <c r="F494" s="98">
        <v>0</v>
      </c>
      <c r="G494" s="98">
        <v>0</v>
      </c>
      <c r="H494" s="98">
        <v>0</v>
      </c>
      <c r="I494" s="98">
        <v>0</v>
      </c>
      <c r="J494" s="98">
        <v>0</v>
      </c>
      <c r="K494" s="98">
        <v>491.75636946054158</v>
      </c>
      <c r="L494" s="98">
        <v>478.25656648301742</v>
      </c>
      <c r="M494" s="98">
        <v>494.40790682336313</v>
      </c>
      <c r="N494" s="98">
        <v>537.68570939457481</v>
      </c>
      <c r="O494" s="98">
        <v>519.91462823843392</v>
      </c>
      <c r="P494" s="98">
        <v>540.17255283334021</v>
      </c>
      <c r="Q494" s="98">
        <v>534.83994044239103</v>
      </c>
      <c r="R494" s="98">
        <v>559.22054273974868</v>
      </c>
      <c r="S494" s="98">
        <v>583.5265260027553</v>
      </c>
      <c r="T494" s="98">
        <v>510.63306650710661</v>
      </c>
      <c r="U494" s="98">
        <v>605.07818528293365</v>
      </c>
      <c r="V494" s="98">
        <v>609.14024678726969</v>
      </c>
      <c r="W494" s="98">
        <v>600.08723681171591</v>
      </c>
      <c r="DA494" s="63" t="s">
        <v>4179</v>
      </c>
    </row>
    <row r="495" spans="1:105" ht="12" customHeight="1" x14ac:dyDescent="0.25">
      <c r="A495" s="106" t="s">
        <v>122</v>
      </c>
      <c r="B495" s="101"/>
      <c r="C495" s="101">
        <v>654.19689214279094</v>
      </c>
      <c r="D495" s="101">
        <v>498.20495357346664</v>
      </c>
      <c r="E495" s="101">
        <v>1055.3017090101441</v>
      </c>
      <c r="F495" s="101">
        <v>982.98544169924003</v>
      </c>
      <c r="G495" s="101">
        <v>780.54085553085963</v>
      </c>
      <c r="H495" s="101">
        <v>930.85046842662416</v>
      </c>
      <c r="I495" s="101">
        <v>855.5834428452041</v>
      </c>
      <c r="J495" s="101">
        <v>901.73619150979039</v>
      </c>
      <c r="K495" s="101">
        <v>951.81886815383507</v>
      </c>
      <c r="L495" s="101">
        <v>1021.379854107376</v>
      </c>
      <c r="M495" s="101">
        <v>1005.2593315923594</v>
      </c>
      <c r="N495" s="101">
        <v>990.6059342103631</v>
      </c>
      <c r="O495" s="101">
        <v>1061.4788991150861</v>
      </c>
      <c r="P495" s="101">
        <v>1057.6811006129326</v>
      </c>
      <c r="Q495" s="101">
        <v>1086.6175070966863</v>
      </c>
      <c r="R495" s="101">
        <v>1102.9915332064948</v>
      </c>
      <c r="S495" s="101">
        <v>1112.8127974071795</v>
      </c>
      <c r="T495" s="101">
        <v>0</v>
      </c>
      <c r="U495" s="101">
        <v>1170.4824121445488</v>
      </c>
      <c r="V495" s="101">
        <v>0</v>
      </c>
      <c r="W495" s="101">
        <v>1171.8606370720322</v>
      </c>
      <c r="DA495" s="131" t="s">
        <v>4180</v>
      </c>
    </row>
    <row r="496" spans="1:105" ht="12" customHeight="1" x14ac:dyDescent="0.25">
      <c r="A496" s="107" t="s">
        <v>121</v>
      </c>
      <c r="B496" s="104"/>
      <c r="C496" s="104">
        <v>0</v>
      </c>
      <c r="D496" s="104">
        <v>0</v>
      </c>
      <c r="E496" s="104">
        <v>0</v>
      </c>
      <c r="F496" s="104">
        <v>0</v>
      </c>
      <c r="G496" s="104">
        <v>0</v>
      </c>
      <c r="H496" s="104">
        <v>0</v>
      </c>
      <c r="I496" s="104">
        <v>0</v>
      </c>
      <c r="J496" s="104">
        <v>0</v>
      </c>
      <c r="K496" s="104">
        <v>953.62442263729838</v>
      </c>
      <c r="L496" s="104">
        <v>1022.5411429790238</v>
      </c>
      <c r="M496" s="104">
        <v>1005.8294295403925</v>
      </c>
      <c r="N496" s="104">
        <v>990.84609997828034</v>
      </c>
      <c r="O496" s="104">
        <v>1063.4855561575177</v>
      </c>
      <c r="P496" s="104">
        <v>1063.6307037382214</v>
      </c>
      <c r="Q496" s="104">
        <v>1094.1818580624456</v>
      </c>
      <c r="R496" s="104">
        <v>1110.0754507891702</v>
      </c>
      <c r="S496" s="104">
        <v>1117.6610827895367</v>
      </c>
      <c r="T496" s="104">
        <v>1087.8677610663767</v>
      </c>
      <c r="U496" s="104">
        <v>1171.8424546714907</v>
      </c>
      <c r="V496" s="104">
        <v>1204.9914222473876</v>
      </c>
      <c r="W496" s="104">
        <v>1174.3372841309058</v>
      </c>
      <c r="DA496" s="132" t="s">
        <v>4181</v>
      </c>
    </row>
    <row r="497" spans="1:105" ht="12" customHeight="1" x14ac:dyDescent="0.25">
      <c r="A497" s="108" t="s">
        <v>53</v>
      </c>
      <c r="B497" s="98"/>
      <c r="C497" s="98">
        <v>0</v>
      </c>
      <c r="D497" s="98">
        <v>0</v>
      </c>
      <c r="E497" s="98">
        <v>0</v>
      </c>
      <c r="F497" s="98">
        <v>0</v>
      </c>
      <c r="G497" s="98">
        <v>0</v>
      </c>
      <c r="H497" s="98">
        <v>0</v>
      </c>
      <c r="I497" s="98">
        <v>0</v>
      </c>
      <c r="J497" s="98">
        <v>0</v>
      </c>
      <c r="K497" s="98">
        <v>470.35569948430935</v>
      </c>
      <c r="L497" s="98">
        <v>527.62342241824535</v>
      </c>
      <c r="M497" s="98">
        <v>500.03571072604046</v>
      </c>
      <c r="N497" s="98">
        <v>475.48495232099248</v>
      </c>
      <c r="O497" s="98">
        <v>525.68579713022098</v>
      </c>
      <c r="P497" s="98">
        <v>515.51966687631557</v>
      </c>
      <c r="Q497" s="98">
        <v>538.14997936592363</v>
      </c>
      <c r="R497" s="98">
        <v>540.96241612828669</v>
      </c>
      <c r="S497" s="98">
        <v>534.90037143710947</v>
      </c>
      <c r="T497" s="98">
        <v>599.90225839813809</v>
      </c>
      <c r="U497" s="98">
        <v>593.45994619830674</v>
      </c>
      <c r="V497" s="98">
        <v>602.15661337432812</v>
      </c>
      <c r="W497" s="98">
        <v>563.32788778571205</v>
      </c>
      <c r="DA497" s="63" t="s">
        <v>4182</v>
      </c>
    </row>
    <row r="498" spans="1:105" ht="12" customHeight="1" x14ac:dyDescent="0.25">
      <c r="A498" s="108" t="s">
        <v>52</v>
      </c>
      <c r="B498" s="98"/>
      <c r="C498" s="98">
        <v>0</v>
      </c>
      <c r="D498" s="98">
        <v>0</v>
      </c>
      <c r="E498" s="98">
        <v>0</v>
      </c>
      <c r="F498" s="98">
        <v>0</v>
      </c>
      <c r="G498" s="98">
        <v>0</v>
      </c>
      <c r="H498" s="98">
        <v>0</v>
      </c>
      <c r="I498" s="98">
        <v>0</v>
      </c>
      <c r="J498" s="98">
        <v>0</v>
      </c>
      <c r="K498" s="98">
        <v>483.26872315298897</v>
      </c>
      <c r="L498" s="98">
        <v>494.91772056077855</v>
      </c>
      <c r="M498" s="98">
        <v>505.79371881435219</v>
      </c>
      <c r="N498" s="98">
        <v>515.36114765728792</v>
      </c>
      <c r="O498" s="98">
        <v>537.79975902729677</v>
      </c>
      <c r="P498" s="98">
        <v>548.11103686190575</v>
      </c>
      <c r="Q498" s="98">
        <v>556.03187869652197</v>
      </c>
      <c r="R498" s="98">
        <v>569.11303466088361</v>
      </c>
      <c r="S498" s="98">
        <v>582.76071135242728</v>
      </c>
      <c r="T498" s="98">
        <v>487.96550266823846</v>
      </c>
      <c r="U498" s="98">
        <v>578.38250847318398</v>
      </c>
      <c r="V498" s="98">
        <v>602.8348088730595</v>
      </c>
      <c r="W498" s="98">
        <v>611.00939634519364</v>
      </c>
      <c r="DA498" s="63" t="s">
        <v>4183</v>
      </c>
    </row>
    <row r="499" spans="1:105" ht="12" customHeight="1" x14ac:dyDescent="0.25">
      <c r="A499" s="121" t="s">
        <v>54</v>
      </c>
      <c r="B499" s="122"/>
      <c r="C499" s="122">
        <v>358.40118516652478</v>
      </c>
      <c r="D499" s="122">
        <v>351.70290570905615</v>
      </c>
      <c r="E499" s="122">
        <v>620.89650570210711</v>
      </c>
      <c r="F499" s="122">
        <v>571.26629453937937</v>
      </c>
      <c r="G499" s="122">
        <v>517.66333543595363</v>
      </c>
      <c r="H499" s="122">
        <v>543.46726906688377</v>
      </c>
      <c r="I499" s="122">
        <v>552.95437195843454</v>
      </c>
      <c r="J499" s="122">
        <v>571.86573929491828</v>
      </c>
      <c r="K499" s="122">
        <v>582.98403712942945</v>
      </c>
      <c r="L499" s="122">
        <v>611.45934412909219</v>
      </c>
      <c r="M499" s="122">
        <v>588.01312711396815</v>
      </c>
      <c r="N499" s="122">
        <v>577.86599473554907</v>
      </c>
      <c r="O499" s="122">
        <v>566.77684688987995</v>
      </c>
      <c r="P499" s="122">
        <v>552.13894805610153</v>
      </c>
      <c r="Q499" s="122">
        <v>552.07858239004463</v>
      </c>
      <c r="R499" s="122">
        <v>549.34862687858413</v>
      </c>
      <c r="S499" s="122">
        <v>537.36148980401913</v>
      </c>
      <c r="T499" s="122">
        <v>618.66833768631057</v>
      </c>
      <c r="U499" s="122">
        <v>607.99029449078478</v>
      </c>
      <c r="V499" s="122">
        <v>579.59235546887544</v>
      </c>
      <c r="W499" s="122">
        <v>571.75778091276925</v>
      </c>
      <c r="DA499" s="130" t="s">
        <v>4184</v>
      </c>
    </row>
    <row r="500" spans="1:105" ht="12" customHeight="1" x14ac:dyDescent="0.25">
      <c r="A500" s="97" t="s">
        <v>207</v>
      </c>
      <c r="B500" s="98"/>
      <c r="C500" s="98">
        <v>352.85775664206915</v>
      </c>
      <c r="D500" s="98">
        <v>400.96990449271931</v>
      </c>
      <c r="E500" s="98">
        <v>539.80908282590963</v>
      </c>
      <c r="F500" s="98">
        <v>558.40215821867241</v>
      </c>
      <c r="G500" s="98">
        <v>527.11342067543501</v>
      </c>
      <c r="H500" s="98">
        <v>536.96143927007506</v>
      </c>
      <c r="I500" s="98">
        <v>558.52707209507901</v>
      </c>
      <c r="J500" s="98">
        <v>576.75592257185031</v>
      </c>
      <c r="K500" s="98">
        <v>580.21065886493034</v>
      </c>
      <c r="L500" s="98">
        <v>568.30854423907556</v>
      </c>
      <c r="M500" s="98">
        <v>607.80843575022766</v>
      </c>
      <c r="N500" s="98">
        <v>576.78898905604194</v>
      </c>
      <c r="O500" s="98">
        <v>567.12125142795207</v>
      </c>
      <c r="P500" s="98">
        <v>554.410666604006</v>
      </c>
      <c r="Q500" s="98">
        <v>566.6610608019954</v>
      </c>
      <c r="R500" s="98">
        <v>503.54873818618381</v>
      </c>
      <c r="S500" s="98">
        <v>426.51502313726496</v>
      </c>
      <c r="T500" s="98">
        <v>722.11754046996214</v>
      </c>
      <c r="U500" s="98">
        <v>623.55055625560601</v>
      </c>
      <c r="V500" s="98">
        <v>565.79341187976138</v>
      </c>
      <c r="W500" s="98">
        <v>590.98950432595473</v>
      </c>
      <c r="DA500" s="63" t="s">
        <v>4185</v>
      </c>
    </row>
    <row r="501" spans="1:105" ht="12" customHeight="1" x14ac:dyDescent="0.25">
      <c r="A501" s="97" t="s">
        <v>50</v>
      </c>
      <c r="B501" s="98"/>
      <c r="C501" s="98">
        <v>370.08497251037704</v>
      </c>
      <c r="D501" s="98">
        <v>401.73890735870634</v>
      </c>
      <c r="E501" s="98">
        <v>534.42283718915303</v>
      </c>
      <c r="F501" s="98">
        <v>537.04296471746318</v>
      </c>
      <c r="G501" s="98">
        <v>525.67705654200358</v>
      </c>
      <c r="H501" s="98">
        <v>534.78039745402509</v>
      </c>
      <c r="I501" s="98">
        <v>558.20334485558828</v>
      </c>
      <c r="J501" s="98">
        <v>576.08320347341169</v>
      </c>
      <c r="K501" s="98">
        <v>595.12863726385831</v>
      </c>
      <c r="L501" s="98">
        <v>603.77526187283422</v>
      </c>
      <c r="M501" s="98">
        <v>578.62769739443274</v>
      </c>
      <c r="N501" s="98">
        <v>580.84932285044158</v>
      </c>
      <c r="O501" s="98">
        <v>557.86473079544794</v>
      </c>
      <c r="P501" s="98">
        <v>552.66780172514166</v>
      </c>
      <c r="Q501" s="98">
        <v>549.89297068287806</v>
      </c>
      <c r="R501" s="98">
        <v>557.98108728295733</v>
      </c>
      <c r="S501" s="98">
        <v>564.10628417946236</v>
      </c>
      <c r="T501" s="98">
        <v>582.15556876519486</v>
      </c>
      <c r="U501" s="98">
        <v>610.23324585231524</v>
      </c>
      <c r="V501" s="98">
        <v>580.95088793491357</v>
      </c>
      <c r="W501" s="98">
        <v>563.065257304802</v>
      </c>
      <c r="DA501" s="63" t="s">
        <v>4186</v>
      </c>
    </row>
    <row r="502" spans="1:105" ht="12" customHeight="1" x14ac:dyDescent="0.25">
      <c r="A502" s="109" t="s">
        <v>120</v>
      </c>
      <c r="B502" s="33"/>
      <c r="C502" s="33">
        <v>321.30935960771103</v>
      </c>
      <c r="D502" s="33">
        <v>254.1051893603626</v>
      </c>
      <c r="E502" s="33">
        <v>687.99462653962621</v>
      </c>
      <c r="F502" s="33">
        <v>623.66107965101298</v>
      </c>
      <c r="G502" s="33">
        <v>483.02171374050971</v>
      </c>
      <c r="H502" s="33">
        <v>580.34459761858682</v>
      </c>
      <c r="I502" s="33">
        <v>528.23451801553256</v>
      </c>
      <c r="J502" s="33">
        <v>562.6068102199273</v>
      </c>
      <c r="K502" s="33">
        <v>568.58942120627955</v>
      </c>
      <c r="L502" s="33">
        <v>636.45670782114723</v>
      </c>
      <c r="M502" s="33">
        <v>585.5716785426273</v>
      </c>
      <c r="N502" s="33">
        <v>572.98152591003873</v>
      </c>
      <c r="O502" s="33">
        <v>587.67856488823804</v>
      </c>
      <c r="P502" s="33">
        <v>548.81933365880582</v>
      </c>
      <c r="Q502" s="33">
        <v>548.3631181277525</v>
      </c>
      <c r="R502" s="33">
        <v>563.69586777280256</v>
      </c>
      <c r="S502" s="33">
        <v>576.8646726176753</v>
      </c>
      <c r="T502" s="33">
        <v>578.84538118535261</v>
      </c>
      <c r="U502" s="33">
        <v>584.12816378802017</v>
      </c>
      <c r="V502" s="33">
        <v>589.00043597151262</v>
      </c>
      <c r="W502" s="33">
        <v>584.90971553877205</v>
      </c>
      <c r="DA502" s="60" t="s">
        <v>4187</v>
      </c>
    </row>
    <row r="504" spans="1:105" ht="12" customHeight="1" x14ac:dyDescent="0.25">
      <c r="A504" s="116" t="str">
        <f>RES_hh_SLD!$A$448</f>
        <v>CO2 emissions per household in new and renovated households (kg CO2 / household)</v>
      </c>
      <c r="B504" s="117"/>
      <c r="C504" s="117">
        <f t="shared" ref="C504:Q504" si="254">C505+C508+C510+C523</f>
        <v>121.68132799390678</v>
      </c>
      <c r="D504" s="117">
        <f t="shared" si="254"/>
        <v>109.07121180108517</v>
      </c>
      <c r="E504" s="117">
        <f t="shared" si="254"/>
        <v>83.823804044632453</v>
      </c>
      <c r="F504" s="117">
        <f t="shared" si="254"/>
        <v>120.14506926827119</v>
      </c>
      <c r="G504" s="117">
        <f t="shared" si="254"/>
        <v>149.13745400245898</v>
      </c>
      <c r="H504" s="117">
        <f t="shared" si="254"/>
        <v>176.53688157804186</v>
      </c>
      <c r="I504" s="117">
        <f t="shared" si="254"/>
        <v>162.83767177434981</v>
      </c>
      <c r="J504" s="117">
        <f t="shared" si="254"/>
        <v>109.88381384901042</v>
      </c>
      <c r="K504" s="117">
        <f t="shared" si="254"/>
        <v>115.69396572193008</v>
      </c>
      <c r="L504" s="117">
        <f t="shared" si="254"/>
        <v>96.241961305180865</v>
      </c>
      <c r="M504" s="117">
        <f t="shared" si="254"/>
        <v>93.758443108525242</v>
      </c>
      <c r="N504" s="117">
        <f t="shared" si="254"/>
        <v>118.98294043537085</v>
      </c>
      <c r="O504" s="117">
        <f t="shared" si="254"/>
        <v>119.82095208580506</v>
      </c>
      <c r="P504" s="117">
        <f t="shared" si="254"/>
        <v>144.98953901439961</v>
      </c>
      <c r="Q504" s="117">
        <f t="shared" si="254"/>
        <v>133.94921117531405</v>
      </c>
      <c r="R504" s="117">
        <f t="shared" ref="R504:V504" si="255">R505+R508+R510+R523</f>
        <v>111.38752516059539</v>
      </c>
      <c r="S504" s="117">
        <f t="shared" si="255"/>
        <v>113.45586039507566</v>
      </c>
      <c r="T504" s="117">
        <f t="shared" si="255"/>
        <v>114.70350253063904</v>
      </c>
      <c r="U504" s="117">
        <f t="shared" si="255"/>
        <v>117.45691905790133</v>
      </c>
      <c r="V504" s="117">
        <f t="shared" si="255"/>
        <v>126.73650503403493</v>
      </c>
      <c r="W504" s="117">
        <f t="shared" ref="W504" si="256">W505+W508+W510+W523</f>
        <v>162.86353913903781</v>
      </c>
      <c r="DA504" s="129" t="s">
        <v>4332</v>
      </c>
    </row>
    <row r="505" spans="1:105" ht="12" customHeight="1" x14ac:dyDescent="0.25">
      <c r="A505" s="121" t="s">
        <v>57</v>
      </c>
      <c r="B505" s="122"/>
      <c r="C505" s="122">
        <f t="shared" ref="C505:Q505" si="257">SUM(C506:C507)</f>
        <v>0</v>
      </c>
      <c r="D505" s="122">
        <f t="shared" si="257"/>
        <v>0</v>
      </c>
      <c r="E505" s="122">
        <f t="shared" si="257"/>
        <v>0</v>
      </c>
      <c r="F505" s="122">
        <f t="shared" si="257"/>
        <v>0</v>
      </c>
      <c r="G505" s="122">
        <f t="shared" si="257"/>
        <v>0</v>
      </c>
      <c r="H505" s="122">
        <f t="shared" si="257"/>
        <v>0</v>
      </c>
      <c r="I505" s="122">
        <f t="shared" si="257"/>
        <v>0</v>
      </c>
      <c r="J505" s="122">
        <f t="shared" si="257"/>
        <v>0</v>
      </c>
      <c r="K505" s="122">
        <f t="shared" si="257"/>
        <v>0</v>
      </c>
      <c r="L505" s="122">
        <f t="shared" si="257"/>
        <v>0</v>
      </c>
      <c r="M505" s="122">
        <f t="shared" si="257"/>
        <v>0</v>
      </c>
      <c r="N505" s="122">
        <f t="shared" si="257"/>
        <v>0</v>
      </c>
      <c r="O505" s="122">
        <f t="shared" si="257"/>
        <v>0</v>
      </c>
      <c r="P505" s="122">
        <f t="shared" si="257"/>
        <v>0</v>
      </c>
      <c r="Q505" s="122">
        <f t="shared" si="257"/>
        <v>0</v>
      </c>
      <c r="R505" s="122">
        <f t="shared" ref="R505:V505" si="258">SUM(R506:R507)</f>
        <v>0</v>
      </c>
      <c r="S505" s="122">
        <f t="shared" si="258"/>
        <v>0</v>
      </c>
      <c r="T505" s="122">
        <f t="shared" si="258"/>
        <v>0</v>
      </c>
      <c r="U505" s="122">
        <f t="shared" si="258"/>
        <v>0</v>
      </c>
      <c r="V505" s="122">
        <f t="shared" si="258"/>
        <v>0</v>
      </c>
      <c r="W505" s="122">
        <f t="shared" ref="W505" si="259">SUM(W506:W507)</f>
        <v>0</v>
      </c>
      <c r="DA505" s="130" t="s">
        <v>4333</v>
      </c>
    </row>
    <row r="506" spans="1:105" ht="12" customHeight="1" x14ac:dyDescent="0.25">
      <c r="A506" s="97" t="s">
        <v>204</v>
      </c>
      <c r="B506" s="98"/>
      <c r="C506" s="98">
        <v>0</v>
      </c>
      <c r="D506" s="98">
        <v>0</v>
      </c>
      <c r="E506" s="98">
        <v>0</v>
      </c>
      <c r="F506" s="98">
        <v>0</v>
      </c>
      <c r="G506" s="98">
        <v>0</v>
      </c>
      <c r="H506" s="98">
        <v>0</v>
      </c>
      <c r="I506" s="98">
        <v>0</v>
      </c>
      <c r="J506" s="98">
        <v>0</v>
      </c>
      <c r="K506" s="98">
        <v>0</v>
      </c>
      <c r="L506" s="98">
        <v>0</v>
      </c>
      <c r="M506" s="98">
        <v>0</v>
      </c>
      <c r="N506" s="98">
        <v>0</v>
      </c>
      <c r="O506" s="98">
        <v>0</v>
      </c>
      <c r="P506" s="98">
        <v>0</v>
      </c>
      <c r="Q506" s="98">
        <v>0</v>
      </c>
      <c r="R506" s="98">
        <v>0</v>
      </c>
      <c r="S506" s="98">
        <v>0</v>
      </c>
      <c r="T506" s="98">
        <v>0</v>
      </c>
      <c r="U506" s="98">
        <v>0</v>
      </c>
      <c r="V506" s="98">
        <v>0</v>
      </c>
      <c r="W506" s="98">
        <v>0</v>
      </c>
      <c r="DA506" s="63" t="s">
        <v>4334</v>
      </c>
    </row>
    <row r="507" spans="1:105" ht="12" customHeight="1" x14ac:dyDescent="0.25">
      <c r="A507" s="97" t="s">
        <v>53</v>
      </c>
      <c r="B507" s="98"/>
      <c r="C507" s="98">
        <v>0</v>
      </c>
      <c r="D507" s="98">
        <v>0</v>
      </c>
      <c r="E507" s="98">
        <v>0</v>
      </c>
      <c r="F507" s="98">
        <v>0</v>
      </c>
      <c r="G507" s="98">
        <v>0</v>
      </c>
      <c r="H507" s="98">
        <v>0</v>
      </c>
      <c r="I507" s="98">
        <v>0</v>
      </c>
      <c r="J507" s="98">
        <v>0</v>
      </c>
      <c r="K507" s="98">
        <v>0</v>
      </c>
      <c r="L507" s="98">
        <v>0</v>
      </c>
      <c r="M507" s="98">
        <v>0</v>
      </c>
      <c r="N507" s="98">
        <v>0</v>
      </c>
      <c r="O507" s="98">
        <v>0</v>
      </c>
      <c r="P507" s="98">
        <v>0</v>
      </c>
      <c r="Q507" s="98">
        <v>0</v>
      </c>
      <c r="R507" s="98">
        <v>0</v>
      </c>
      <c r="S507" s="98">
        <v>0</v>
      </c>
      <c r="T507" s="98">
        <v>0</v>
      </c>
      <c r="U507" s="98">
        <v>0</v>
      </c>
      <c r="V507" s="98">
        <v>0</v>
      </c>
      <c r="W507" s="98">
        <v>0</v>
      </c>
      <c r="DA507" s="63" t="s">
        <v>4335</v>
      </c>
    </row>
    <row r="508" spans="1:105" ht="12" customHeight="1" x14ac:dyDescent="0.25">
      <c r="A508" s="121" t="s">
        <v>92</v>
      </c>
      <c r="B508" s="122"/>
      <c r="C508" s="122">
        <f t="shared" ref="C508:W508" si="260">C509</f>
        <v>0</v>
      </c>
      <c r="D508" s="122">
        <f t="shared" si="260"/>
        <v>0</v>
      </c>
      <c r="E508" s="122">
        <f t="shared" si="260"/>
        <v>0</v>
      </c>
      <c r="F508" s="122">
        <f t="shared" si="260"/>
        <v>0</v>
      </c>
      <c r="G508" s="122">
        <f t="shared" si="260"/>
        <v>0</v>
      </c>
      <c r="H508" s="122">
        <f t="shared" si="260"/>
        <v>0</v>
      </c>
      <c r="I508" s="122">
        <f t="shared" si="260"/>
        <v>0</v>
      </c>
      <c r="J508" s="122">
        <f t="shared" si="260"/>
        <v>0</v>
      </c>
      <c r="K508" s="122">
        <f t="shared" si="260"/>
        <v>0</v>
      </c>
      <c r="L508" s="122">
        <f t="shared" si="260"/>
        <v>0</v>
      </c>
      <c r="M508" s="122">
        <f t="shared" si="260"/>
        <v>0</v>
      </c>
      <c r="N508" s="122">
        <f t="shared" si="260"/>
        <v>0</v>
      </c>
      <c r="O508" s="122">
        <f t="shared" si="260"/>
        <v>0</v>
      </c>
      <c r="P508" s="122">
        <f t="shared" si="260"/>
        <v>0</v>
      </c>
      <c r="Q508" s="122">
        <f t="shared" si="260"/>
        <v>0</v>
      </c>
      <c r="R508" s="122">
        <f t="shared" si="260"/>
        <v>0</v>
      </c>
      <c r="S508" s="122">
        <f t="shared" si="260"/>
        <v>0</v>
      </c>
      <c r="T508" s="122">
        <f t="shared" si="260"/>
        <v>0</v>
      </c>
      <c r="U508" s="122">
        <f t="shared" si="260"/>
        <v>0</v>
      </c>
      <c r="V508" s="122">
        <f t="shared" si="260"/>
        <v>0</v>
      </c>
      <c r="W508" s="122">
        <f t="shared" si="260"/>
        <v>0</v>
      </c>
      <c r="DA508" s="130" t="s">
        <v>4336</v>
      </c>
    </row>
    <row r="509" spans="1:105" ht="12" customHeight="1" x14ac:dyDescent="0.25">
      <c r="A509" s="97" t="s">
        <v>53</v>
      </c>
      <c r="B509" s="98"/>
      <c r="C509" s="98">
        <v>0</v>
      </c>
      <c r="D509" s="98">
        <v>0</v>
      </c>
      <c r="E509" s="98">
        <v>0</v>
      </c>
      <c r="F509" s="98">
        <v>0</v>
      </c>
      <c r="G509" s="98">
        <v>0</v>
      </c>
      <c r="H509" s="98">
        <v>0</v>
      </c>
      <c r="I509" s="98">
        <v>0</v>
      </c>
      <c r="J509" s="98">
        <v>0</v>
      </c>
      <c r="K509" s="98">
        <v>0</v>
      </c>
      <c r="L509" s="98">
        <v>0</v>
      </c>
      <c r="M509" s="98">
        <v>0</v>
      </c>
      <c r="N509" s="98">
        <v>0</v>
      </c>
      <c r="O509" s="98">
        <v>0</v>
      </c>
      <c r="P509" s="98">
        <v>0</v>
      </c>
      <c r="Q509" s="98">
        <v>0</v>
      </c>
      <c r="R509" s="98">
        <v>0</v>
      </c>
      <c r="S509" s="98">
        <v>0</v>
      </c>
      <c r="T509" s="98">
        <v>0</v>
      </c>
      <c r="U509" s="98">
        <v>0</v>
      </c>
      <c r="V509" s="98">
        <v>0</v>
      </c>
      <c r="W509" s="98">
        <v>0</v>
      </c>
      <c r="DA509" s="63" t="s">
        <v>4337</v>
      </c>
    </row>
    <row r="510" spans="1:105" ht="12" customHeight="1" x14ac:dyDescent="0.25">
      <c r="A510" s="121" t="s">
        <v>55</v>
      </c>
      <c r="B510" s="122"/>
      <c r="C510" s="122">
        <v>20.320580744419953</v>
      </c>
      <c r="D510" s="122">
        <v>21.44575911788468</v>
      </c>
      <c r="E510" s="122">
        <v>13.309139591745865</v>
      </c>
      <c r="F510" s="122">
        <v>19.230137940920024</v>
      </c>
      <c r="G510" s="122">
        <v>22.039578670467321</v>
      </c>
      <c r="H510" s="122">
        <v>42.961988857109546</v>
      </c>
      <c r="I510" s="122">
        <v>18.020104677106399</v>
      </c>
      <c r="J510" s="122">
        <v>9.077132579981761</v>
      </c>
      <c r="K510" s="122">
        <v>12.824763458844872</v>
      </c>
      <c r="L510" s="122">
        <v>9.5257064830681824</v>
      </c>
      <c r="M510" s="122">
        <v>7.3138559880503946</v>
      </c>
      <c r="N510" s="122">
        <v>9.8462290292073753</v>
      </c>
      <c r="O510" s="122">
        <v>10.918898315320302</v>
      </c>
      <c r="P510" s="122">
        <v>22.73459071811784</v>
      </c>
      <c r="Q510" s="122">
        <v>15.523072122833614</v>
      </c>
      <c r="R510" s="122">
        <v>8.66149117364637</v>
      </c>
      <c r="S510" s="122">
        <v>8.0409736101441265</v>
      </c>
      <c r="T510" s="122">
        <v>6.1004605524946669</v>
      </c>
      <c r="U510" s="122">
        <v>5.7925006580153866</v>
      </c>
      <c r="V510" s="122">
        <v>11.966485663786866</v>
      </c>
      <c r="W510" s="122">
        <v>24.304037038008438</v>
      </c>
      <c r="DA510" s="130" t="s">
        <v>4338</v>
      </c>
    </row>
    <row r="511" spans="1:105" ht="12" customHeight="1" x14ac:dyDescent="0.25">
      <c r="A511" s="97" t="s">
        <v>132</v>
      </c>
      <c r="B511" s="98"/>
      <c r="C511" s="98">
        <v>0</v>
      </c>
      <c r="D511" s="98">
        <v>0</v>
      </c>
      <c r="E511" s="98">
        <v>0</v>
      </c>
      <c r="F511" s="98">
        <v>0</v>
      </c>
      <c r="G511" s="98">
        <v>0</v>
      </c>
      <c r="H511" s="98">
        <v>0</v>
      </c>
      <c r="I511" s="98">
        <v>0</v>
      </c>
      <c r="J511" s="98">
        <v>0</v>
      </c>
      <c r="K511" s="98">
        <v>0</v>
      </c>
      <c r="L511" s="98">
        <v>0</v>
      </c>
      <c r="M511" s="98">
        <v>0</v>
      </c>
      <c r="N511" s="98">
        <v>0</v>
      </c>
      <c r="O511" s="98">
        <v>0</v>
      </c>
      <c r="P511" s="98">
        <v>0</v>
      </c>
      <c r="Q511" s="98">
        <v>0</v>
      </c>
      <c r="R511" s="98">
        <v>0</v>
      </c>
      <c r="S511" s="98">
        <v>0</v>
      </c>
      <c r="T511" s="98">
        <v>0</v>
      </c>
      <c r="U511" s="98">
        <v>0</v>
      </c>
      <c r="V511" s="98">
        <v>0</v>
      </c>
      <c r="W511" s="98">
        <v>0</v>
      </c>
      <c r="DA511" s="63" t="s">
        <v>4339</v>
      </c>
    </row>
    <row r="512" spans="1:105" ht="12" customHeight="1" x14ac:dyDescent="0.25">
      <c r="A512" s="97" t="s">
        <v>131</v>
      </c>
      <c r="B512" s="98"/>
      <c r="C512" s="98">
        <v>0</v>
      </c>
      <c r="D512" s="98">
        <v>0</v>
      </c>
      <c r="E512" s="98">
        <v>0</v>
      </c>
      <c r="F512" s="98">
        <v>0</v>
      </c>
      <c r="G512" s="98">
        <v>0</v>
      </c>
      <c r="H512" s="98">
        <v>0</v>
      </c>
      <c r="I512" s="98">
        <v>0</v>
      </c>
      <c r="J512" s="98">
        <v>0</v>
      </c>
      <c r="K512" s="98">
        <v>0</v>
      </c>
      <c r="L512" s="98">
        <v>0</v>
      </c>
      <c r="M512" s="98">
        <v>0</v>
      </c>
      <c r="N512" s="98">
        <v>0</v>
      </c>
      <c r="O512" s="98">
        <v>0</v>
      </c>
      <c r="P512" s="98">
        <v>0</v>
      </c>
      <c r="Q512" s="98">
        <v>0</v>
      </c>
      <c r="R512" s="98">
        <v>0</v>
      </c>
      <c r="S512" s="98">
        <v>0</v>
      </c>
      <c r="T512" s="98">
        <v>0</v>
      </c>
      <c r="U512" s="98">
        <v>0</v>
      </c>
      <c r="V512" s="98">
        <v>0</v>
      </c>
      <c r="W512" s="98">
        <v>0</v>
      </c>
      <c r="DA512" s="63" t="s">
        <v>4340</v>
      </c>
    </row>
    <row r="513" spans="1:105" ht="12" customHeight="1" x14ac:dyDescent="0.25">
      <c r="A513" s="100" t="s">
        <v>204</v>
      </c>
      <c r="B513" s="101"/>
      <c r="C513" s="101">
        <v>0</v>
      </c>
      <c r="D513" s="101">
        <v>0</v>
      </c>
      <c r="E513" s="101">
        <v>0</v>
      </c>
      <c r="F513" s="101">
        <v>0</v>
      </c>
      <c r="G513" s="101">
        <v>0</v>
      </c>
      <c r="H513" s="101">
        <v>0</v>
      </c>
      <c r="I513" s="101">
        <v>0</v>
      </c>
      <c r="J513" s="101">
        <v>0</v>
      </c>
      <c r="K513" s="101">
        <v>0</v>
      </c>
      <c r="L513" s="101">
        <v>0</v>
      </c>
      <c r="M513" s="101">
        <v>0</v>
      </c>
      <c r="N513" s="101">
        <v>0</v>
      </c>
      <c r="O513" s="101">
        <v>0</v>
      </c>
      <c r="P513" s="101">
        <v>0</v>
      </c>
      <c r="Q513" s="101">
        <v>0</v>
      </c>
      <c r="R513" s="101">
        <v>0</v>
      </c>
      <c r="S513" s="101">
        <v>0</v>
      </c>
      <c r="T513" s="101">
        <v>0</v>
      </c>
      <c r="U513" s="101">
        <v>0</v>
      </c>
      <c r="V513" s="101">
        <v>0</v>
      </c>
      <c r="W513" s="101">
        <v>0</v>
      </c>
      <c r="DA513" s="131" t="s">
        <v>4341</v>
      </c>
    </row>
    <row r="514" spans="1:105" ht="12" customHeight="1" x14ac:dyDescent="0.25">
      <c r="A514" s="103" t="s">
        <v>52</v>
      </c>
      <c r="B514" s="104"/>
      <c r="C514" s="104">
        <v>0</v>
      </c>
      <c r="D514" s="104">
        <v>0</v>
      </c>
      <c r="E514" s="104">
        <v>0</v>
      </c>
      <c r="F514" s="104">
        <v>0</v>
      </c>
      <c r="G514" s="104">
        <v>0</v>
      </c>
      <c r="H514" s="104">
        <v>0</v>
      </c>
      <c r="I514" s="104">
        <v>0</v>
      </c>
      <c r="J514" s="104">
        <v>0</v>
      </c>
      <c r="K514" s="104">
        <v>0</v>
      </c>
      <c r="L514" s="104">
        <v>0</v>
      </c>
      <c r="M514" s="104">
        <v>0</v>
      </c>
      <c r="N514" s="104">
        <v>0</v>
      </c>
      <c r="O514" s="104">
        <v>0</v>
      </c>
      <c r="P514" s="104">
        <v>0</v>
      </c>
      <c r="Q514" s="104">
        <v>0</v>
      </c>
      <c r="R514" s="104">
        <v>0</v>
      </c>
      <c r="S514" s="104">
        <v>0</v>
      </c>
      <c r="T514" s="104">
        <v>0</v>
      </c>
      <c r="U514" s="104">
        <v>0</v>
      </c>
      <c r="V514" s="104">
        <v>0</v>
      </c>
      <c r="W514" s="104">
        <v>0</v>
      </c>
      <c r="DA514" s="132" t="s">
        <v>4342</v>
      </c>
    </row>
    <row r="515" spans="1:105" ht="12" customHeight="1" x14ac:dyDescent="0.25">
      <c r="A515" s="106" t="s">
        <v>124</v>
      </c>
      <c r="B515" s="101"/>
      <c r="C515" s="101">
        <v>304.58731496855387</v>
      </c>
      <c r="D515" s="101">
        <v>308.55446906603606</v>
      </c>
      <c r="E515" s="101">
        <v>323.54835511496225</v>
      </c>
      <c r="F515" s="101">
        <v>333.27403933600942</v>
      </c>
      <c r="G515" s="101">
        <v>335.88559612633861</v>
      </c>
      <c r="H515" s="101">
        <v>340.36691013489269</v>
      </c>
      <c r="I515" s="101">
        <v>352.65182775295546</v>
      </c>
      <c r="J515" s="101">
        <v>360.56702645317381</v>
      </c>
      <c r="K515" s="101">
        <v>370.62692779539816</v>
      </c>
      <c r="L515" s="101">
        <v>373.72867255083327</v>
      </c>
      <c r="M515" s="101">
        <v>365.72606004497396</v>
      </c>
      <c r="N515" s="101">
        <v>373.91106016334703</v>
      </c>
      <c r="O515" s="101">
        <v>355.85596833264987</v>
      </c>
      <c r="P515" s="101">
        <v>344.99376598168482</v>
      </c>
      <c r="Q515" s="101">
        <v>331.50159935280539</v>
      </c>
      <c r="R515" s="101">
        <v>333.62236455455997</v>
      </c>
      <c r="S515" s="101">
        <v>333.86572269661036</v>
      </c>
      <c r="T515" s="101">
        <v>338.29830746955531</v>
      </c>
      <c r="U515" s="101">
        <v>352.60773673286928</v>
      </c>
      <c r="V515" s="101">
        <v>344.17445345414239</v>
      </c>
      <c r="W515" s="101">
        <v>327.90542384890369</v>
      </c>
      <c r="DA515" s="131" t="s">
        <v>4343</v>
      </c>
    </row>
    <row r="516" spans="1:105" ht="12" customHeight="1" x14ac:dyDescent="0.25">
      <c r="A516" s="107" t="s">
        <v>123</v>
      </c>
      <c r="B516" s="104"/>
      <c r="C516" s="104">
        <v>0</v>
      </c>
      <c r="D516" s="104">
        <v>0</v>
      </c>
      <c r="E516" s="104">
        <v>0</v>
      </c>
      <c r="F516" s="104">
        <v>0</v>
      </c>
      <c r="G516" s="104">
        <v>0</v>
      </c>
      <c r="H516" s="104">
        <v>0</v>
      </c>
      <c r="I516" s="104">
        <v>0</v>
      </c>
      <c r="J516" s="104">
        <v>0</v>
      </c>
      <c r="K516" s="104">
        <v>183.07354472431211</v>
      </c>
      <c r="L516" s="104">
        <v>192.78721171858544</v>
      </c>
      <c r="M516" s="104">
        <v>181.93790629934657</v>
      </c>
      <c r="N516" s="104">
        <v>179.72208251347135</v>
      </c>
      <c r="O516" s="104">
        <v>175.86631219736208</v>
      </c>
      <c r="P516" s="104">
        <v>167.45755857502346</v>
      </c>
      <c r="Q516" s="104">
        <v>163.03620121600167</v>
      </c>
      <c r="R516" s="104">
        <v>162.21368931002547</v>
      </c>
      <c r="S516" s="104">
        <v>159.41228868255732</v>
      </c>
      <c r="T516" s="104">
        <v>188.90497351974577</v>
      </c>
      <c r="U516" s="104">
        <v>178.78952150004841</v>
      </c>
      <c r="V516" s="104">
        <v>171.44639169023131</v>
      </c>
      <c r="W516" s="104">
        <v>158.64285376977267</v>
      </c>
      <c r="DA516" s="132" t="s">
        <v>4344</v>
      </c>
    </row>
    <row r="517" spans="1:105" ht="12" customHeight="1" x14ac:dyDescent="0.25">
      <c r="A517" s="108" t="s">
        <v>50</v>
      </c>
      <c r="B517" s="98"/>
      <c r="C517" s="98">
        <v>0</v>
      </c>
      <c r="D517" s="98">
        <v>0</v>
      </c>
      <c r="E517" s="98">
        <v>0</v>
      </c>
      <c r="F517" s="98">
        <v>0</v>
      </c>
      <c r="G517" s="98">
        <v>0</v>
      </c>
      <c r="H517" s="98">
        <v>0</v>
      </c>
      <c r="I517" s="98">
        <v>0</v>
      </c>
      <c r="J517" s="98">
        <v>0</v>
      </c>
      <c r="K517" s="98">
        <v>183.07354472431211</v>
      </c>
      <c r="L517" s="98">
        <v>192.78721171858544</v>
      </c>
      <c r="M517" s="98">
        <v>181.93790629934657</v>
      </c>
      <c r="N517" s="98">
        <v>179.72208251347135</v>
      </c>
      <c r="O517" s="98">
        <v>175.86631219736208</v>
      </c>
      <c r="P517" s="98">
        <v>167.45755857502346</v>
      </c>
      <c r="Q517" s="98">
        <v>163.03620121600167</v>
      </c>
      <c r="R517" s="98">
        <v>162.21368931002547</v>
      </c>
      <c r="S517" s="98">
        <v>159.41228868255732</v>
      </c>
      <c r="T517" s="98">
        <v>188.90497351974577</v>
      </c>
      <c r="U517" s="98">
        <v>178.78952150004841</v>
      </c>
      <c r="V517" s="98">
        <v>171.44639169023131</v>
      </c>
      <c r="W517" s="98">
        <v>158.64285376977267</v>
      </c>
      <c r="DA517" s="63" t="s">
        <v>4345</v>
      </c>
    </row>
    <row r="518" spans="1:105" ht="12" customHeight="1" x14ac:dyDescent="0.25">
      <c r="A518" s="108" t="s">
        <v>52</v>
      </c>
      <c r="B518" s="98"/>
      <c r="C518" s="98">
        <v>0</v>
      </c>
      <c r="D518" s="98">
        <v>0</v>
      </c>
      <c r="E518" s="98">
        <v>0</v>
      </c>
      <c r="F518" s="98">
        <v>0</v>
      </c>
      <c r="G518" s="98">
        <v>0</v>
      </c>
      <c r="H518" s="98">
        <v>0</v>
      </c>
      <c r="I518" s="98">
        <v>0</v>
      </c>
      <c r="J518" s="98">
        <v>0</v>
      </c>
      <c r="K518" s="98">
        <v>0</v>
      </c>
      <c r="L518" s="98">
        <v>0</v>
      </c>
      <c r="M518" s="98">
        <v>0</v>
      </c>
      <c r="N518" s="98">
        <v>0</v>
      </c>
      <c r="O518" s="98">
        <v>0</v>
      </c>
      <c r="P518" s="98">
        <v>0</v>
      </c>
      <c r="Q518" s="98">
        <v>0</v>
      </c>
      <c r="R518" s="98">
        <v>0</v>
      </c>
      <c r="S518" s="98">
        <v>0</v>
      </c>
      <c r="T518" s="98">
        <v>0</v>
      </c>
      <c r="U518" s="98">
        <v>0</v>
      </c>
      <c r="V518" s="98">
        <v>0</v>
      </c>
      <c r="W518" s="98">
        <v>0</v>
      </c>
      <c r="DA518" s="63" t="s">
        <v>4346</v>
      </c>
    </row>
    <row r="519" spans="1:105" ht="12" customHeight="1" x14ac:dyDescent="0.25">
      <c r="A519" s="106" t="s">
        <v>122</v>
      </c>
      <c r="B519" s="101"/>
      <c r="C519" s="101">
        <v>0</v>
      </c>
      <c r="D519" s="101">
        <v>0</v>
      </c>
      <c r="E519" s="101">
        <v>0</v>
      </c>
      <c r="F519" s="101">
        <v>0</v>
      </c>
      <c r="G519" s="101">
        <v>0</v>
      </c>
      <c r="H519" s="101">
        <v>0</v>
      </c>
      <c r="I519" s="101">
        <v>0</v>
      </c>
      <c r="J519" s="101">
        <v>0</v>
      </c>
      <c r="K519" s="101">
        <v>0</v>
      </c>
      <c r="L519" s="101">
        <v>0</v>
      </c>
      <c r="M519" s="101">
        <v>0</v>
      </c>
      <c r="N519" s="101">
        <v>0</v>
      </c>
      <c r="O519" s="101">
        <v>0</v>
      </c>
      <c r="P519" s="101">
        <v>0</v>
      </c>
      <c r="Q519" s="101">
        <v>0</v>
      </c>
      <c r="R519" s="101">
        <v>0</v>
      </c>
      <c r="S519" s="101">
        <v>0</v>
      </c>
      <c r="T519" s="101">
        <v>0</v>
      </c>
      <c r="U519" s="101">
        <v>0</v>
      </c>
      <c r="V519" s="101">
        <v>0</v>
      </c>
      <c r="W519" s="101">
        <v>0</v>
      </c>
      <c r="DA519" s="131" t="s">
        <v>4347</v>
      </c>
    </row>
    <row r="520" spans="1:105" ht="12" customHeight="1" x14ac:dyDescent="0.25">
      <c r="A520" s="107" t="s">
        <v>121</v>
      </c>
      <c r="B520" s="104"/>
      <c r="C520" s="104">
        <v>0</v>
      </c>
      <c r="D520" s="104">
        <v>0</v>
      </c>
      <c r="E520" s="104">
        <v>0</v>
      </c>
      <c r="F520" s="104">
        <v>0</v>
      </c>
      <c r="G520" s="104">
        <v>0</v>
      </c>
      <c r="H520" s="104">
        <v>0</v>
      </c>
      <c r="I520" s="104">
        <v>0</v>
      </c>
      <c r="J520" s="104">
        <v>0</v>
      </c>
      <c r="K520" s="104">
        <v>0</v>
      </c>
      <c r="L520" s="104">
        <v>0</v>
      </c>
      <c r="M520" s="104">
        <v>0</v>
      </c>
      <c r="N520" s="104">
        <v>0</v>
      </c>
      <c r="O520" s="104">
        <v>0</v>
      </c>
      <c r="P520" s="104">
        <v>0</v>
      </c>
      <c r="Q520" s="104">
        <v>0</v>
      </c>
      <c r="R520" s="104">
        <v>0</v>
      </c>
      <c r="S520" s="104">
        <v>0</v>
      </c>
      <c r="T520" s="104">
        <v>0</v>
      </c>
      <c r="U520" s="104">
        <v>0</v>
      </c>
      <c r="V520" s="104">
        <v>0</v>
      </c>
      <c r="W520" s="104">
        <v>0</v>
      </c>
      <c r="DA520" s="132" t="s">
        <v>4348</v>
      </c>
    </row>
    <row r="521" spans="1:105" ht="12" customHeight="1" x14ac:dyDescent="0.25">
      <c r="A521" s="108" t="s">
        <v>53</v>
      </c>
      <c r="B521" s="98"/>
      <c r="C521" s="98">
        <v>0</v>
      </c>
      <c r="D521" s="98">
        <v>0</v>
      </c>
      <c r="E521" s="98">
        <v>0</v>
      </c>
      <c r="F521" s="98">
        <v>0</v>
      </c>
      <c r="G521" s="98">
        <v>0</v>
      </c>
      <c r="H521" s="98">
        <v>0</v>
      </c>
      <c r="I521" s="98">
        <v>0</v>
      </c>
      <c r="J521" s="98">
        <v>0</v>
      </c>
      <c r="K521" s="98">
        <v>0</v>
      </c>
      <c r="L521" s="98">
        <v>0</v>
      </c>
      <c r="M521" s="98">
        <v>0</v>
      </c>
      <c r="N521" s="98">
        <v>0</v>
      </c>
      <c r="O521" s="98">
        <v>0</v>
      </c>
      <c r="P521" s="98">
        <v>0</v>
      </c>
      <c r="Q521" s="98">
        <v>0</v>
      </c>
      <c r="R521" s="98">
        <v>0</v>
      </c>
      <c r="S521" s="98">
        <v>0</v>
      </c>
      <c r="T521" s="98">
        <v>0</v>
      </c>
      <c r="U521" s="98">
        <v>0</v>
      </c>
      <c r="V521" s="98">
        <v>0</v>
      </c>
      <c r="W521" s="98">
        <v>0</v>
      </c>
      <c r="DA521" s="63" t="s">
        <v>4349</v>
      </c>
    </row>
    <row r="522" spans="1:105" ht="12" customHeight="1" x14ac:dyDescent="0.25">
      <c r="A522" s="108" t="s">
        <v>52</v>
      </c>
      <c r="B522" s="98"/>
      <c r="C522" s="98">
        <v>0</v>
      </c>
      <c r="D522" s="98">
        <v>0</v>
      </c>
      <c r="E522" s="98">
        <v>0</v>
      </c>
      <c r="F522" s="98">
        <v>0</v>
      </c>
      <c r="G522" s="98">
        <v>0</v>
      </c>
      <c r="H522" s="98">
        <v>0</v>
      </c>
      <c r="I522" s="98">
        <v>0</v>
      </c>
      <c r="J522" s="98">
        <v>0</v>
      </c>
      <c r="K522" s="98">
        <v>0</v>
      </c>
      <c r="L522" s="98">
        <v>0</v>
      </c>
      <c r="M522" s="98">
        <v>0</v>
      </c>
      <c r="N522" s="98">
        <v>0</v>
      </c>
      <c r="O522" s="98">
        <v>0</v>
      </c>
      <c r="P522" s="98">
        <v>0</v>
      </c>
      <c r="Q522" s="98">
        <v>0</v>
      </c>
      <c r="R522" s="98">
        <v>0</v>
      </c>
      <c r="S522" s="98">
        <v>0</v>
      </c>
      <c r="T522" s="98">
        <v>0</v>
      </c>
      <c r="U522" s="98">
        <v>0</v>
      </c>
      <c r="V522" s="98">
        <v>0</v>
      </c>
      <c r="W522" s="98">
        <v>0</v>
      </c>
      <c r="DA522" s="63" t="s">
        <v>4350</v>
      </c>
    </row>
    <row r="523" spans="1:105" ht="12" customHeight="1" x14ac:dyDescent="0.25">
      <c r="A523" s="121" t="s">
        <v>54</v>
      </c>
      <c r="B523" s="122"/>
      <c r="C523" s="122">
        <v>101.36074724948682</v>
      </c>
      <c r="D523" s="122">
        <v>87.625452683200493</v>
      </c>
      <c r="E523" s="122">
        <v>70.514664452886592</v>
      </c>
      <c r="F523" s="122">
        <v>100.91493132735116</v>
      </c>
      <c r="G523" s="122">
        <v>127.09787533199166</v>
      </c>
      <c r="H523" s="122">
        <v>133.5748927209323</v>
      </c>
      <c r="I523" s="122">
        <v>144.81756709724343</v>
      </c>
      <c r="J523" s="122">
        <v>100.80668126902866</v>
      </c>
      <c r="K523" s="122">
        <v>102.86920226308521</v>
      </c>
      <c r="L523" s="122">
        <v>86.716254822112688</v>
      </c>
      <c r="M523" s="122">
        <v>86.44458712047485</v>
      </c>
      <c r="N523" s="122">
        <v>109.13671140616347</v>
      </c>
      <c r="O523" s="122">
        <v>108.90205377048476</v>
      </c>
      <c r="P523" s="122">
        <v>122.25494829628178</v>
      </c>
      <c r="Q523" s="122">
        <v>118.42613905248044</v>
      </c>
      <c r="R523" s="122">
        <v>102.72603398694902</v>
      </c>
      <c r="S523" s="122">
        <v>105.41488678493154</v>
      </c>
      <c r="T523" s="122">
        <v>108.60304197814438</v>
      </c>
      <c r="U523" s="122">
        <v>111.66441839988595</v>
      </c>
      <c r="V523" s="122">
        <v>114.77001937024806</v>
      </c>
      <c r="W523" s="122">
        <v>138.55950210102938</v>
      </c>
      <c r="DA523" s="130" t="s">
        <v>4351</v>
      </c>
    </row>
    <row r="524" spans="1:105" ht="12" customHeight="1" x14ac:dyDescent="0.25">
      <c r="A524" s="97" t="s">
        <v>207</v>
      </c>
      <c r="B524" s="98"/>
      <c r="C524" s="98">
        <v>0</v>
      </c>
      <c r="D524" s="98">
        <v>0</v>
      </c>
      <c r="E524" s="98">
        <v>0</v>
      </c>
      <c r="F524" s="98">
        <v>0</v>
      </c>
      <c r="G524" s="98">
        <v>0</v>
      </c>
      <c r="H524" s="98">
        <v>0</v>
      </c>
      <c r="I524" s="98">
        <v>0</v>
      </c>
      <c r="J524" s="98">
        <v>0</v>
      </c>
      <c r="K524" s="98">
        <v>0</v>
      </c>
      <c r="L524" s="98">
        <v>0</v>
      </c>
      <c r="M524" s="98">
        <v>0</v>
      </c>
      <c r="N524" s="98">
        <v>0</v>
      </c>
      <c r="O524" s="98">
        <v>0</v>
      </c>
      <c r="P524" s="98">
        <v>0</v>
      </c>
      <c r="Q524" s="98">
        <v>0</v>
      </c>
      <c r="R524" s="98">
        <v>0</v>
      </c>
      <c r="S524" s="98">
        <v>0</v>
      </c>
      <c r="T524" s="98">
        <v>0</v>
      </c>
      <c r="U524" s="98">
        <v>0</v>
      </c>
      <c r="V524" s="98">
        <v>0</v>
      </c>
      <c r="W524" s="98">
        <v>0</v>
      </c>
      <c r="DA524" s="63" t="s">
        <v>4352</v>
      </c>
    </row>
    <row r="525" spans="1:105" ht="12" customHeight="1" x14ac:dyDescent="0.25">
      <c r="A525" s="97" t="s">
        <v>50</v>
      </c>
      <c r="B525" s="98"/>
      <c r="C525" s="98">
        <v>141.89055130876514</v>
      </c>
      <c r="D525" s="98">
        <v>153.89160115245861</v>
      </c>
      <c r="E525" s="98">
        <v>204.54116795935781</v>
      </c>
      <c r="F525" s="98">
        <v>205.36692908234704</v>
      </c>
      <c r="G525" s="98">
        <v>200.84984904825683</v>
      </c>
      <c r="H525" s="98">
        <v>204.15673215723774</v>
      </c>
      <c r="I525" s="98">
        <v>212.92279085329878</v>
      </c>
      <c r="J525" s="98">
        <v>219.56665575369681</v>
      </c>
      <c r="K525" s="98">
        <v>226.65067813894223</v>
      </c>
      <c r="L525" s="98">
        <v>229.77403988823019</v>
      </c>
      <c r="M525" s="98">
        <v>220.11643700671686</v>
      </c>
      <c r="N525" s="98">
        <v>220.96156813670277</v>
      </c>
      <c r="O525" s="98">
        <v>212.21797267457725</v>
      </c>
      <c r="P525" s="98">
        <v>210.24100282767296</v>
      </c>
      <c r="Q525" s="98">
        <v>209.18542611561946</v>
      </c>
      <c r="R525" s="98">
        <v>211.73137171476637</v>
      </c>
      <c r="S525" s="98">
        <v>213.18378529092175</v>
      </c>
      <c r="T525" s="98">
        <v>218.96438004775601</v>
      </c>
      <c r="U525" s="98">
        <v>228.40635058561276</v>
      </c>
      <c r="V525" s="98">
        <v>216.46378833731083</v>
      </c>
      <c r="W525" s="98">
        <v>208.92560125975413</v>
      </c>
      <c r="DA525" s="63" t="s">
        <v>4353</v>
      </c>
    </row>
    <row r="526" spans="1:105" ht="12" customHeight="1" x14ac:dyDescent="0.25">
      <c r="A526" s="109" t="s">
        <v>120</v>
      </c>
      <c r="B526" s="33"/>
      <c r="C526" s="33">
        <v>0</v>
      </c>
      <c r="D526" s="33">
        <v>0</v>
      </c>
      <c r="E526" s="33">
        <v>0</v>
      </c>
      <c r="F526" s="33">
        <v>0</v>
      </c>
      <c r="G526" s="33">
        <v>0</v>
      </c>
      <c r="H526" s="33">
        <v>0</v>
      </c>
      <c r="I526" s="33">
        <v>0</v>
      </c>
      <c r="J526" s="33">
        <v>0</v>
      </c>
      <c r="K526" s="33">
        <v>0</v>
      </c>
      <c r="L526" s="33">
        <v>0</v>
      </c>
      <c r="M526" s="33">
        <v>0</v>
      </c>
      <c r="N526" s="33">
        <v>0</v>
      </c>
      <c r="O526" s="33">
        <v>0</v>
      </c>
      <c r="P526" s="33">
        <v>0</v>
      </c>
      <c r="Q526" s="33">
        <v>0</v>
      </c>
      <c r="R526" s="33">
        <v>0</v>
      </c>
      <c r="S526" s="33">
        <v>0</v>
      </c>
      <c r="T526" s="33">
        <v>0</v>
      </c>
      <c r="U526" s="33">
        <v>0</v>
      </c>
      <c r="V526" s="33">
        <v>0</v>
      </c>
      <c r="W526" s="33">
        <v>0</v>
      </c>
      <c r="DA526" s="60" t="s">
        <v>4354</v>
      </c>
    </row>
    <row r="528" spans="1:105" ht="12" customHeight="1" x14ac:dyDescent="0.25">
      <c r="A528" s="116" t="str">
        <f>RES_hh_SLD!$A$469</f>
        <v>Final energy consumption per surface area in new and renovated households (kWh / sqm)</v>
      </c>
      <c r="B528" s="118"/>
      <c r="C528" s="118">
        <f t="shared" ref="C528:Q528" si="261">C529+C532+C534+C547</f>
        <v>211.13367736254247</v>
      </c>
      <c r="D528" s="118">
        <f t="shared" si="261"/>
        <v>200.74008119857481</v>
      </c>
      <c r="E528" s="118">
        <f t="shared" si="261"/>
        <v>201.5922190726655</v>
      </c>
      <c r="F528" s="118">
        <f t="shared" si="261"/>
        <v>196.80597377460447</v>
      </c>
      <c r="G528" s="118">
        <f t="shared" si="261"/>
        <v>189.52378620725074</v>
      </c>
      <c r="H528" s="118">
        <f t="shared" si="261"/>
        <v>194.43787866046605</v>
      </c>
      <c r="I528" s="118">
        <f t="shared" si="261"/>
        <v>185.28289227297756</v>
      </c>
      <c r="J528" s="118">
        <f t="shared" si="261"/>
        <v>182.45807733394517</v>
      </c>
      <c r="K528" s="118">
        <f t="shared" si="261"/>
        <v>177.70720063641178</v>
      </c>
      <c r="L528" s="118">
        <f t="shared" si="261"/>
        <v>188.8338623292849</v>
      </c>
      <c r="M528" s="118">
        <f t="shared" si="261"/>
        <v>180.79464624670985</v>
      </c>
      <c r="N528" s="118">
        <f t="shared" si="261"/>
        <v>177.71566562007496</v>
      </c>
      <c r="O528" s="118">
        <f t="shared" si="261"/>
        <v>171.73544745609496</v>
      </c>
      <c r="P528" s="118">
        <f t="shared" si="261"/>
        <v>150.2635366199811</v>
      </c>
      <c r="Q528" s="118">
        <f t="shared" si="261"/>
        <v>147.75479038206046</v>
      </c>
      <c r="R528" s="118">
        <f t="shared" ref="R528:V528" si="262">R529+R532+R534+R547</f>
        <v>136.34548427745457</v>
      </c>
      <c r="S528" s="118">
        <f t="shared" si="262"/>
        <v>113.82795463440542</v>
      </c>
      <c r="T528" s="118">
        <f t="shared" si="262"/>
        <v>179.80089108282905</v>
      </c>
      <c r="U528" s="118">
        <f t="shared" si="262"/>
        <v>149.97519326418305</v>
      </c>
      <c r="V528" s="118">
        <f t="shared" si="262"/>
        <v>129.39248939327098</v>
      </c>
      <c r="W528" s="118">
        <f t="shared" ref="W528" si="263">W529+W532+W534+W547</f>
        <v>119.46370690188796</v>
      </c>
      <c r="DA528" s="129" t="s">
        <v>4500</v>
      </c>
    </row>
    <row r="529" spans="1:105" ht="12" customHeight="1" x14ac:dyDescent="0.25">
      <c r="A529" s="121" t="s">
        <v>57</v>
      </c>
      <c r="B529" s="123"/>
      <c r="C529" s="123">
        <f t="shared" ref="C529:Q529" si="264">SUM(C530:C531)</f>
        <v>187.36620235670873</v>
      </c>
      <c r="D529" s="123">
        <f t="shared" si="264"/>
        <v>179.10590143389538</v>
      </c>
      <c r="E529" s="123">
        <f t="shared" si="264"/>
        <v>169.87015385585644</v>
      </c>
      <c r="F529" s="123">
        <f t="shared" si="264"/>
        <v>166.33676793146472</v>
      </c>
      <c r="G529" s="123">
        <f t="shared" si="264"/>
        <v>161.51428465775598</v>
      </c>
      <c r="H529" s="123">
        <f t="shared" si="264"/>
        <v>165.44909298989856</v>
      </c>
      <c r="I529" s="123">
        <f t="shared" si="264"/>
        <v>156.20055669020937</v>
      </c>
      <c r="J529" s="123">
        <f t="shared" si="264"/>
        <v>153.23333143329867</v>
      </c>
      <c r="K529" s="123">
        <f t="shared" si="264"/>
        <v>148.68301475503708</v>
      </c>
      <c r="L529" s="123">
        <f t="shared" si="264"/>
        <v>159.20347820914191</v>
      </c>
      <c r="M529" s="123">
        <f t="shared" si="264"/>
        <v>150.58441545445834</v>
      </c>
      <c r="N529" s="123">
        <f t="shared" si="264"/>
        <v>147.85260941964876</v>
      </c>
      <c r="O529" s="123">
        <f t="shared" si="264"/>
        <v>142.18174322005862</v>
      </c>
      <c r="P529" s="123">
        <f t="shared" si="264"/>
        <v>121.63113263220409</v>
      </c>
      <c r="Q529" s="123">
        <f t="shared" si="264"/>
        <v>118.96542563291321</v>
      </c>
      <c r="R529" s="123">
        <f t="shared" ref="R529:V529" si="265">SUM(R530:R531)</f>
        <v>109.16227295779956</v>
      </c>
      <c r="S529" s="123">
        <f t="shared" si="265"/>
        <v>88.97575832735258</v>
      </c>
      <c r="T529" s="123">
        <f t="shared" si="265"/>
        <v>146.03825281828497</v>
      </c>
      <c r="U529" s="123">
        <f t="shared" si="265"/>
        <v>119.0248315574602</v>
      </c>
      <c r="V529" s="123">
        <f t="shared" si="265"/>
        <v>100.7479119286487</v>
      </c>
      <c r="W529" s="123">
        <f t="shared" ref="W529" si="266">SUM(W530:W531)</f>
        <v>90.501597971256004</v>
      </c>
      <c r="DA529" s="130" t="s">
        <v>4501</v>
      </c>
    </row>
    <row r="530" spans="1:105" ht="12" customHeight="1" x14ac:dyDescent="0.25">
      <c r="A530" s="97" t="s">
        <v>204</v>
      </c>
      <c r="B530" s="99"/>
      <c r="C530" s="99">
        <v>186.53446809072398</v>
      </c>
      <c r="D530" s="99">
        <v>178.3037930828221</v>
      </c>
      <c r="E530" s="99">
        <v>169.09538428592177</v>
      </c>
      <c r="F530" s="99">
        <v>165.57680019320748</v>
      </c>
      <c r="G530" s="99">
        <v>160.77393662267815</v>
      </c>
      <c r="H530" s="99">
        <v>164.67982639102311</v>
      </c>
      <c r="I530" s="99">
        <v>155.48038476443585</v>
      </c>
      <c r="J530" s="99">
        <v>152.52141636813778</v>
      </c>
      <c r="K530" s="99">
        <v>147.98987482215122</v>
      </c>
      <c r="L530" s="99">
        <v>158.44680344837229</v>
      </c>
      <c r="M530" s="99">
        <v>149.8757337846105</v>
      </c>
      <c r="N530" s="99">
        <v>147.15418903902312</v>
      </c>
      <c r="O530" s="99">
        <v>141.51477307044945</v>
      </c>
      <c r="P530" s="99">
        <v>121.07466636089475</v>
      </c>
      <c r="Q530" s="99">
        <v>118.42516689382312</v>
      </c>
      <c r="R530" s="99">
        <v>108.66143285183514</v>
      </c>
      <c r="S530" s="99">
        <v>88.564187255506226</v>
      </c>
      <c r="T530" s="99">
        <v>145.34077751408591</v>
      </c>
      <c r="U530" s="99">
        <v>118.45955968740756</v>
      </c>
      <c r="V530" s="99">
        <v>100.26398240503867</v>
      </c>
      <c r="W530" s="99">
        <v>90.072750740063299</v>
      </c>
      <c r="DA530" s="63" t="s">
        <v>4502</v>
      </c>
    </row>
    <row r="531" spans="1:105" ht="12" customHeight="1" x14ac:dyDescent="0.25">
      <c r="A531" s="97" t="s">
        <v>53</v>
      </c>
      <c r="B531" s="99"/>
      <c r="C531" s="99">
        <v>0.83173426598474665</v>
      </c>
      <c r="D531" s="99">
        <v>0.80210835107329415</v>
      </c>
      <c r="E531" s="99">
        <v>0.77476956993467161</v>
      </c>
      <c r="F531" s="99">
        <v>0.75996773825723851</v>
      </c>
      <c r="G531" s="99">
        <v>0.74034803507783276</v>
      </c>
      <c r="H531" s="99">
        <v>0.76926659887544113</v>
      </c>
      <c r="I531" s="99">
        <v>0.72017192577350253</v>
      </c>
      <c r="J531" s="99">
        <v>0.71191506516090786</v>
      </c>
      <c r="K531" s="99">
        <v>0.69313993288585674</v>
      </c>
      <c r="L531" s="99">
        <v>0.75667476076960516</v>
      </c>
      <c r="M531" s="99">
        <v>0.70868166984782133</v>
      </c>
      <c r="N531" s="99">
        <v>0.69842038062563339</v>
      </c>
      <c r="O531" s="99">
        <v>0.66697014960918355</v>
      </c>
      <c r="P531" s="99">
        <v>0.5564662713093379</v>
      </c>
      <c r="Q531" s="99">
        <v>0.54025873909008804</v>
      </c>
      <c r="R531" s="99">
        <v>0.5008401059644072</v>
      </c>
      <c r="S531" s="99">
        <v>0.41157107184635389</v>
      </c>
      <c r="T531" s="99">
        <v>0.69747530419906922</v>
      </c>
      <c r="U531" s="99">
        <v>0.56527187005264445</v>
      </c>
      <c r="V531" s="99">
        <v>0.48392952361002628</v>
      </c>
      <c r="W531" s="99">
        <v>0.42884723119270385</v>
      </c>
      <c r="DA531" s="63" t="s">
        <v>4503</v>
      </c>
    </row>
    <row r="532" spans="1:105" ht="12" customHeight="1" x14ac:dyDescent="0.25">
      <c r="A532" s="121" t="s">
        <v>92</v>
      </c>
      <c r="B532" s="123"/>
      <c r="C532" s="123">
        <f t="shared" ref="C532:W532" si="267">C533</f>
        <v>3.4991570339641318E-4</v>
      </c>
      <c r="D532" s="123">
        <f t="shared" si="267"/>
        <v>7.0742982540979084E-4</v>
      </c>
      <c r="E532" s="123">
        <f t="shared" si="267"/>
        <v>2.3905959884544421E-3</v>
      </c>
      <c r="F532" s="123">
        <f t="shared" si="267"/>
        <v>5.6117386959369997E-3</v>
      </c>
      <c r="G532" s="123">
        <f t="shared" si="267"/>
        <v>2.8169034061358337E-3</v>
      </c>
      <c r="H532" s="123">
        <f t="shared" si="267"/>
        <v>6.956762506586371E-3</v>
      </c>
      <c r="I532" s="123">
        <f t="shared" si="267"/>
        <v>1.739153184671904E-2</v>
      </c>
      <c r="J532" s="123">
        <f t="shared" si="267"/>
        <v>2.235570281292313E-2</v>
      </c>
      <c r="K532" s="123">
        <f t="shared" si="267"/>
        <v>2.9000134685081478E-2</v>
      </c>
      <c r="L532" s="123">
        <f t="shared" si="267"/>
        <v>2.8691352062224375E-2</v>
      </c>
      <c r="M532" s="123">
        <f t="shared" si="267"/>
        <v>3.750689820858924E-2</v>
      </c>
      <c r="N532" s="123">
        <f t="shared" si="267"/>
        <v>3.6702109552458922E-2</v>
      </c>
      <c r="O532" s="123">
        <f t="shared" si="267"/>
        <v>6.3689858810090469E-2</v>
      </c>
      <c r="P532" s="123">
        <f t="shared" si="267"/>
        <v>8.3119086641617018E-2</v>
      </c>
      <c r="Q532" s="123">
        <f t="shared" si="267"/>
        <v>0.19159312288096983</v>
      </c>
      <c r="R532" s="123">
        <f t="shared" si="267"/>
        <v>0.1382647288388168</v>
      </c>
      <c r="S532" s="123">
        <f t="shared" si="267"/>
        <v>0.11435115700755735</v>
      </c>
      <c r="T532" s="123">
        <f t="shared" si="267"/>
        <v>0.12665077673398009</v>
      </c>
      <c r="U532" s="123">
        <f t="shared" si="267"/>
        <v>0.12850816320653138</v>
      </c>
      <c r="V532" s="123">
        <f t="shared" si="267"/>
        <v>8.1352243591260892E-2</v>
      </c>
      <c r="W532" s="123">
        <f t="shared" si="267"/>
        <v>4.4212810207551578E-2</v>
      </c>
      <c r="DA532" s="130" t="s">
        <v>4504</v>
      </c>
    </row>
    <row r="533" spans="1:105" ht="12" customHeight="1" x14ac:dyDescent="0.25">
      <c r="A533" s="97" t="s">
        <v>53</v>
      </c>
      <c r="B533" s="99"/>
      <c r="C533" s="99">
        <f>RES_hhdet_in_fecs!C86</f>
        <v>3.4991570339641318E-4</v>
      </c>
      <c r="D533" s="99">
        <f>RES_hhdet_in_fecs!D86</f>
        <v>7.0742982540979084E-4</v>
      </c>
      <c r="E533" s="99">
        <f>RES_hhdet_in_fecs!E86</f>
        <v>2.3905959884544421E-3</v>
      </c>
      <c r="F533" s="99">
        <f>RES_hhdet_in_fecs!F86</f>
        <v>5.6117386959369997E-3</v>
      </c>
      <c r="G533" s="99">
        <f>RES_hhdet_in_fecs!G86</f>
        <v>2.8169034061358337E-3</v>
      </c>
      <c r="H533" s="99">
        <f>RES_hhdet_in_fecs!H86</f>
        <v>6.956762506586371E-3</v>
      </c>
      <c r="I533" s="99">
        <f>RES_hhdet_in_fecs!I86</f>
        <v>1.739153184671904E-2</v>
      </c>
      <c r="J533" s="99">
        <f>RES_hhdet_in_fecs!J86</f>
        <v>2.235570281292313E-2</v>
      </c>
      <c r="K533" s="99">
        <f>RES_hhdet_in_fecs!K86</f>
        <v>2.9000134685081478E-2</v>
      </c>
      <c r="L533" s="99">
        <f>RES_hhdet_in_fecs!L86</f>
        <v>2.8691352062224375E-2</v>
      </c>
      <c r="M533" s="99">
        <f>RES_hhdet_in_fecs!M86</f>
        <v>3.750689820858924E-2</v>
      </c>
      <c r="N533" s="99">
        <f>RES_hhdet_in_fecs!N86</f>
        <v>3.6702109552458922E-2</v>
      </c>
      <c r="O533" s="99">
        <f>RES_hhdet_in_fecs!O86</f>
        <v>6.3689858810090469E-2</v>
      </c>
      <c r="P533" s="99">
        <f>RES_hhdet_in_fecs!P86</f>
        <v>8.3119086641617018E-2</v>
      </c>
      <c r="Q533" s="99">
        <f>RES_hhdet_in_fecs!Q86</f>
        <v>0.19159312288096983</v>
      </c>
      <c r="R533" s="99">
        <f>RES_hhdet_in_fecs!R86</f>
        <v>0.1382647288388168</v>
      </c>
      <c r="S533" s="99">
        <f>RES_hhdet_in_fecs!S86</f>
        <v>0.11435115700755735</v>
      </c>
      <c r="T533" s="99">
        <f>RES_hhdet_in_fecs!T86</f>
        <v>0.12665077673398009</v>
      </c>
      <c r="U533" s="99">
        <f>RES_hhdet_in_fecs!U86</f>
        <v>0.12850816320653138</v>
      </c>
      <c r="V533" s="99">
        <f>RES_hhdet_in_fecs!V86</f>
        <v>8.1352243591260892E-2</v>
      </c>
      <c r="W533" s="99">
        <f>RES_hhdet_in_fecs!W86</f>
        <v>4.4212810207551578E-2</v>
      </c>
      <c r="DA533" s="63" t="s">
        <v>4505</v>
      </c>
    </row>
    <row r="534" spans="1:105" ht="12" customHeight="1" x14ac:dyDescent="0.25">
      <c r="A534" s="121" t="s">
        <v>55</v>
      </c>
      <c r="B534" s="123"/>
      <c r="C534" s="123">
        <v>16.114389066135221</v>
      </c>
      <c r="D534" s="123">
        <v>14.238490295527866</v>
      </c>
      <c r="E534" s="123">
        <v>19.820208555336684</v>
      </c>
      <c r="F534" s="123">
        <v>18.896048731890417</v>
      </c>
      <c r="G534" s="123">
        <v>17.034881434668325</v>
      </c>
      <c r="H534" s="123">
        <v>17.590485361626495</v>
      </c>
      <c r="I534" s="123">
        <v>17.455947635552967</v>
      </c>
      <c r="J534" s="123">
        <v>17.610866581925176</v>
      </c>
      <c r="K534" s="123">
        <v>17.262846210755399</v>
      </c>
      <c r="L534" s="123">
        <v>17.693899438752723</v>
      </c>
      <c r="M534" s="123">
        <v>18.501301561524105</v>
      </c>
      <c r="N534" s="123">
        <v>18.005715013560991</v>
      </c>
      <c r="O534" s="123">
        <v>17.855772961159516</v>
      </c>
      <c r="P534" s="123">
        <v>17.275793538698249</v>
      </c>
      <c r="Q534" s="123">
        <v>17.523832069069407</v>
      </c>
      <c r="R534" s="123">
        <v>16.243355155913342</v>
      </c>
      <c r="S534" s="123">
        <v>14.185250391001922</v>
      </c>
      <c r="T534" s="123">
        <v>21.231158257748987</v>
      </c>
      <c r="U534" s="123">
        <v>18.726533630043509</v>
      </c>
      <c r="V534" s="123">
        <v>17.251086151234542</v>
      </c>
      <c r="W534" s="123">
        <v>17.354568737871098</v>
      </c>
      <c r="DA534" s="130" t="s">
        <v>4506</v>
      </c>
    </row>
    <row r="535" spans="1:105" ht="12" customHeight="1" x14ac:dyDescent="0.25">
      <c r="A535" s="97" t="s">
        <v>132</v>
      </c>
      <c r="B535" s="99"/>
      <c r="C535" s="99">
        <v>16.420668007015227</v>
      </c>
      <c r="D535" s="99">
        <v>16.919815165612494</v>
      </c>
      <c r="E535" s="99">
        <v>17.554632854835091</v>
      </c>
      <c r="F535" s="99">
        <v>18.229085434141211</v>
      </c>
      <c r="G535" s="99">
        <v>17.239067201443039</v>
      </c>
      <c r="H535" s="99">
        <v>17.074865839749751</v>
      </c>
      <c r="I535" s="99">
        <v>17.385250002113573</v>
      </c>
      <c r="J535" s="99">
        <v>17.47404779583006</v>
      </c>
      <c r="K535" s="99">
        <v>17.287846855088134</v>
      </c>
      <c r="L535" s="99">
        <v>16.639937907097046</v>
      </c>
      <c r="M535" s="99">
        <v>18.304983016434228</v>
      </c>
      <c r="N535" s="99">
        <v>17.856422760453036</v>
      </c>
      <c r="O535" s="99">
        <v>18.047365396839485</v>
      </c>
      <c r="P535" s="99">
        <v>17.648118166082277</v>
      </c>
      <c r="Q535" s="99">
        <v>17.894604990647185</v>
      </c>
      <c r="R535" s="99">
        <v>15.821290918782447</v>
      </c>
      <c r="S535" s="99">
        <v>13.204023941038225</v>
      </c>
      <c r="T535" s="99">
        <v>22.234828581940185</v>
      </c>
      <c r="U535" s="99">
        <v>18.933306436692607</v>
      </c>
      <c r="V535" s="99">
        <v>17.116736916522765</v>
      </c>
      <c r="W535" s="99">
        <v>17.594381735810693</v>
      </c>
      <c r="DA535" s="63" t="s">
        <v>4507</v>
      </c>
    </row>
    <row r="536" spans="1:105" ht="12" customHeight="1" x14ac:dyDescent="0.25">
      <c r="A536" s="97" t="s">
        <v>131</v>
      </c>
      <c r="B536" s="99"/>
      <c r="C536" s="99">
        <v>0</v>
      </c>
      <c r="D536" s="99">
        <v>0</v>
      </c>
      <c r="E536" s="99">
        <v>0</v>
      </c>
      <c r="F536" s="99">
        <v>0</v>
      </c>
      <c r="G536" s="99">
        <v>0</v>
      </c>
      <c r="H536" s="99">
        <v>0</v>
      </c>
      <c r="I536" s="99">
        <v>0</v>
      </c>
      <c r="J536" s="99">
        <v>0</v>
      </c>
      <c r="K536" s="99">
        <v>14.708638672171814</v>
      </c>
      <c r="L536" s="99">
        <v>14.375303468579828</v>
      </c>
      <c r="M536" s="99">
        <v>15.841076421881841</v>
      </c>
      <c r="N536" s="99">
        <v>15.474058000672972</v>
      </c>
      <c r="O536" s="99">
        <v>15.796703936195598</v>
      </c>
      <c r="P536" s="99">
        <v>15.509203368175143</v>
      </c>
      <c r="Q536" s="99">
        <v>15.85464501552098</v>
      </c>
      <c r="R536" s="99">
        <v>14.100327331849883</v>
      </c>
      <c r="S536" s="99">
        <v>11.834788334476581</v>
      </c>
      <c r="T536" s="99">
        <v>20.508101023066438</v>
      </c>
      <c r="U536" s="99">
        <v>17.4075167549905</v>
      </c>
      <c r="V536" s="99">
        <v>15.813044815894534</v>
      </c>
      <c r="W536" s="99">
        <v>16.317177751198919</v>
      </c>
      <c r="DA536" s="63" t="s">
        <v>4508</v>
      </c>
    </row>
    <row r="537" spans="1:105" ht="12" customHeight="1" x14ac:dyDescent="0.25">
      <c r="A537" s="100" t="s">
        <v>204</v>
      </c>
      <c r="B537" s="102"/>
      <c r="C537" s="102">
        <v>0</v>
      </c>
      <c r="D537" s="102">
        <v>0</v>
      </c>
      <c r="E537" s="102">
        <v>0</v>
      </c>
      <c r="F537" s="102">
        <v>0</v>
      </c>
      <c r="G537" s="102">
        <v>0</v>
      </c>
      <c r="H537" s="102">
        <v>0</v>
      </c>
      <c r="I537" s="102">
        <v>0</v>
      </c>
      <c r="J537" s="102">
        <v>0</v>
      </c>
      <c r="K537" s="102">
        <v>8.5422718850502335</v>
      </c>
      <c r="L537" s="102">
        <v>8.5815774927040653</v>
      </c>
      <c r="M537" s="102">
        <v>9.1149499888734979</v>
      </c>
      <c r="N537" s="102">
        <v>8.587874975712122</v>
      </c>
      <c r="O537" s="102">
        <v>8.9285367858696034</v>
      </c>
      <c r="P537" s="102">
        <v>8.5777942893159285</v>
      </c>
      <c r="Q537" s="102">
        <v>8.8230403777692246</v>
      </c>
      <c r="R537" s="102">
        <v>7.6725644279379424</v>
      </c>
      <c r="S537" s="102">
        <v>6.2526266879598822</v>
      </c>
      <c r="T537" s="102">
        <v>12.519457050966496</v>
      </c>
      <c r="U537" s="102">
        <v>9.6230762698619312</v>
      </c>
      <c r="V537" s="102">
        <v>8.5211797438609764</v>
      </c>
      <c r="W537" s="102">
        <v>8.5399607007663416</v>
      </c>
      <c r="DA537" s="131" t="s">
        <v>4509</v>
      </c>
    </row>
    <row r="538" spans="1:105" ht="12" customHeight="1" x14ac:dyDescent="0.25">
      <c r="A538" s="103" t="s">
        <v>52</v>
      </c>
      <c r="B538" s="105"/>
      <c r="C538" s="105">
        <v>0</v>
      </c>
      <c r="D538" s="105">
        <v>0</v>
      </c>
      <c r="E538" s="105">
        <v>0</v>
      </c>
      <c r="F538" s="105">
        <v>0</v>
      </c>
      <c r="G538" s="105">
        <v>0</v>
      </c>
      <c r="H538" s="105">
        <v>0</v>
      </c>
      <c r="I538" s="105">
        <v>0</v>
      </c>
      <c r="J538" s="105">
        <v>0</v>
      </c>
      <c r="K538" s="105">
        <v>6.1663667871215839</v>
      </c>
      <c r="L538" s="105">
        <v>5.7937259758757644</v>
      </c>
      <c r="M538" s="105">
        <v>6.7261264330083455</v>
      </c>
      <c r="N538" s="105">
        <v>6.8861830249608511</v>
      </c>
      <c r="O538" s="105">
        <v>6.8681671503259958</v>
      </c>
      <c r="P538" s="105">
        <v>6.9314090788592164</v>
      </c>
      <c r="Q538" s="105">
        <v>7.0316046377517578</v>
      </c>
      <c r="R538" s="105">
        <v>6.4277629039119404</v>
      </c>
      <c r="S538" s="105">
        <v>5.582161646516699</v>
      </c>
      <c r="T538" s="105">
        <v>7.9886439720999434</v>
      </c>
      <c r="U538" s="105">
        <v>7.7844404851285658</v>
      </c>
      <c r="V538" s="105">
        <v>7.2918650720335565</v>
      </c>
      <c r="W538" s="105">
        <v>7.7772170504325757</v>
      </c>
      <c r="DA538" s="132" t="s">
        <v>4510</v>
      </c>
    </row>
    <row r="539" spans="1:105" ht="12" customHeight="1" x14ac:dyDescent="0.25">
      <c r="A539" s="106" t="s">
        <v>124</v>
      </c>
      <c r="B539" s="102"/>
      <c r="C539" s="102">
        <v>17.648549727375805</v>
      </c>
      <c r="D539" s="102">
        <v>17.81069174278289</v>
      </c>
      <c r="E539" s="102">
        <v>18.637189788810854</v>
      </c>
      <c r="F539" s="102">
        <v>19.175125019384971</v>
      </c>
      <c r="G539" s="102">
        <v>19.27928688473941</v>
      </c>
      <c r="H539" s="102">
        <v>19.412827288379365</v>
      </c>
      <c r="I539" s="102">
        <v>20.056502348605306</v>
      </c>
      <c r="J539" s="102">
        <v>20.462479205913532</v>
      </c>
      <c r="K539" s="102">
        <v>21.003701536056248</v>
      </c>
      <c r="L539" s="102">
        <v>21.141647626733477</v>
      </c>
      <c r="M539" s="102">
        <v>20.651700042524453</v>
      </c>
      <c r="N539" s="102">
        <v>21.088540571944979</v>
      </c>
      <c r="O539" s="102">
        <v>20.06075665685459</v>
      </c>
      <c r="P539" s="102">
        <v>19.431619327754166</v>
      </c>
      <c r="Q539" s="102">
        <v>18.652734709114743</v>
      </c>
      <c r="R539" s="102">
        <v>18.75892802655633</v>
      </c>
      <c r="S539" s="102">
        <v>18.750940156094291</v>
      </c>
      <c r="T539" s="102">
        <v>18.979644886703522</v>
      </c>
      <c r="U539" s="102">
        <v>19.762490220276408</v>
      </c>
      <c r="V539" s="102">
        <v>19.27563523075893</v>
      </c>
      <c r="W539" s="102">
        <v>18.355803417982994</v>
      </c>
      <c r="DA539" s="131" t="s">
        <v>4511</v>
      </c>
    </row>
    <row r="540" spans="1:105" ht="12" customHeight="1" x14ac:dyDescent="0.25">
      <c r="A540" s="107" t="s">
        <v>123</v>
      </c>
      <c r="B540" s="105"/>
      <c r="C540" s="105">
        <v>0</v>
      </c>
      <c r="D540" s="105">
        <v>0</v>
      </c>
      <c r="E540" s="105">
        <v>0</v>
      </c>
      <c r="F540" s="105">
        <v>0</v>
      </c>
      <c r="G540" s="105">
        <v>0</v>
      </c>
      <c r="H540" s="105">
        <v>0</v>
      </c>
      <c r="I540" s="105">
        <v>0</v>
      </c>
      <c r="J540" s="105">
        <v>0</v>
      </c>
      <c r="K540" s="105">
        <v>16.705452388117752</v>
      </c>
      <c r="L540" s="105">
        <v>17.051632549731863</v>
      </c>
      <c r="M540" s="105">
        <v>16.615478003213294</v>
      </c>
      <c r="N540" s="105">
        <v>17.025025236803668</v>
      </c>
      <c r="O540" s="105">
        <v>16.572050350162975</v>
      </c>
      <c r="P540" s="105">
        <v>16.343309763886481</v>
      </c>
      <c r="Q540" s="105">
        <v>16.009789585556877</v>
      </c>
      <c r="R540" s="105">
        <v>16.263745317178845</v>
      </c>
      <c r="S540" s="105">
        <v>16.397730854892849</v>
      </c>
      <c r="T540" s="105">
        <v>17.10591163973168</v>
      </c>
      <c r="U540" s="105">
        <v>17.724148155577414</v>
      </c>
      <c r="V540" s="105">
        <v>17.35152623640867</v>
      </c>
      <c r="W540" s="105">
        <v>16.511478548544289</v>
      </c>
      <c r="DA540" s="132" t="s">
        <v>4512</v>
      </c>
    </row>
    <row r="541" spans="1:105" ht="12" customHeight="1" x14ac:dyDescent="0.25">
      <c r="A541" s="108" t="s">
        <v>50</v>
      </c>
      <c r="B541" s="99"/>
      <c r="C541" s="99">
        <v>0</v>
      </c>
      <c r="D541" s="99">
        <v>0</v>
      </c>
      <c r="E541" s="99">
        <v>0</v>
      </c>
      <c r="F541" s="99">
        <v>0</v>
      </c>
      <c r="G541" s="99">
        <v>0</v>
      </c>
      <c r="H541" s="99">
        <v>0</v>
      </c>
      <c r="I541" s="99">
        <v>0</v>
      </c>
      <c r="J541" s="99">
        <v>0</v>
      </c>
      <c r="K541" s="99">
        <v>10.374912895319961</v>
      </c>
      <c r="L541" s="99">
        <v>10.905877970977501</v>
      </c>
      <c r="M541" s="99">
        <v>10.273610436174497</v>
      </c>
      <c r="N541" s="99">
        <v>10.136304679257277</v>
      </c>
      <c r="O541" s="99">
        <v>9.9141551837954758</v>
      </c>
      <c r="P541" s="99">
        <v>9.4319719735390777</v>
      </c>
      <c r="Q541" s="99">
        <v>9.1736239438996634</v>
      </c>
      <c r="R541" s="99">
        <v>9.1209560448735996</v>
      </c>
      <c r="S541" s="99">
        <v>8.9530912640257316</v>
      </c>
      <c r="T541" s="99">
        <v>10.598188745178891</v>
      </c>
      <c r="U541" s="99">
        <v>10.020557696410966</v>
      </c>
      <c r="V541" s="99">
        <v>9.6019273792238042</v>
      </c>
      <c r="W541" s="99">
        <v>8.880661390973529</v>
      </c>
      <c r="DA541" s="63" t="s">
        <v>4513</v>
      </c>
    </row>
    <row r="542" spans="1:105" ht="12" customHeight="1" x14ac:dyDescent="0.25">
      <c r="A542" s="108" t="s">
        <v>52</v>
      </c>
      <c r="B542" s="99"/>
      <c r="C542" s="99">
        <v>0</v>
      </c>
      <c r="D542" s="99">
        <v>0</v>
      </c>
      <c r="E542" s="99">
        <v>0</v>
      </c>
      <c r="F542" s="99">
        <v>0</v>
      </c>
      <c r="G542" s="99">
        <v>0</v>
      </c>
      <c r="H542" s="99">
        <v>0</v>
      </c>
      <c r="I542" s="99">
        <v>0</v>
      </c>
      <c r="J542" s="99">
        <v>0</v>
      </c>
      <c r="K542" s="99">
        <v>6.3305394927977945</v>
      </c>
      <c r="L542" s="99">
        <v>6.1457545787543637</v>
      </c>
      <c r="M542" s="99">
        <v>6.3418675670387943</v>
      </c>
      <c r="N542" s="99">
        <v>6.8887205575463888</v>
      </c>
      <c r="O542" s="99">
        <v>6.6578951663674966</v>
      </c>
      <c r="P542" s="99">
        <v>6.9113377903473996</v>
      </c>
      <c r="Q542" s="99">
        <v>6.836165641657213</v>
      </c>
      <c r="R542" s="99">
        <v>7.1427892723052446</v>
      </c>
      <c r="S542" s="99">
        <v>7.4446395908671192</v>
      </c>
      <c r="T542" s="99">
        <v>6.5077228945527903</v>
      </c>
      <c r="U542" s="99">
        <v>7.7035904591664508</v>
      </c>
      <c r="V542" s="99">
        <v>7.7495988571848669</v>
      </c>
      <c r="W542" s="99">
        <v>7.6308171575707613</v>
      </c>
      <c r="DA542" s="63" t="s">
        <v>4514</v>
      </c>
    </row>
    <row r="543" spans="1:105" ht="12" customHeight="1" x14ac:dyDescent="0.25">
      <c r="A543" s="106" t="s">
        <v>122</v>
      </c>
      <c r="B543" s="102"/>
      <c r="C543" s="102">
        <v>13.429839605326196</v>
      </c>
      <c r="D543" s="102">
        <v>10.161520229569197</v>
      </c>
      <c r="E543" s="102">
        <v>21.417566413422591</v>
      </c>
      <c r="F543" s="102">
        <v>19.869101972095415</v>
      </c>
      <c r="G543" s="102">
        <v>15.691092543902009</v>
      </c>
      <c r="H543" s="102">
        <v>18.534155387222295</v>
      </c>
      <c r="I543" s="102">
        <v>16.928899825057382</v>
      </c>
      <c r="J543" s="102">
        <v>17.735999473671864</v>
      </c>
      <c r="K543" s="102">
        <v>18.614107847577309</v>
      </c>
      <c r="L543" s="102">
        <v>19.841885841044181</v>
      </c>
      <c r="M543" s="102">
        <v>19.323505642024084</v>
      </c>
      <c r="N543" s="102">
        <v>18.754591137488124</v>
      </c>
      <c r="O543" s="102">
        <v>19.672709050424725</v>
      </c>
      <c r="P543" s="102">
        <v>19.073759739510745</v>
      </c>
      <c r="Q543" s="102">
        <v>19.086460612237225</v>
      </c>
      <c r="R543" s="102">
        <v>19.019755913224419</v>
      </c>
      <c r="S543" s="102">
        <v>18.838656387814105</v>
      </c>
      <c r="T543" s="102">
        <v>0</v>
      </c>
      <c r="U543" s="102">
        <v>19.157157565749127</v>
      </c>
      <c r="V543" s="102">
        <v>0</v>
      </c>
      <c r="W543" s="102">
        <v>18.707759648613649</v>
      </c>
      <c r="DA543" s="131" t="s">
        <v>4515</v>
      </c>
    </row>
    <row r="544" spans="1:105" ht="12" customHeight="1" x14ac:dyDescent="0.25">
      <c r="A544" s="107" t="s">
        <v>121</v>
      </c>
      <c r="B544" s="105"/>
      <c r="C544" s="105">
        <v>0</v>
      </c>
      <c r="D544" s="105">
        <v>0</v>
      </c>
      <c r="E544" s="105">
        <v>0</v>
      </c>
      <c r="F544" s="105">
        <v>0</v>
      </c>
      <c r="G544" s="105">
        <v>0</v>
      </c>
      <c r="H544" s="105">
        <v>0</v>
      </c>
      <c r="I544" s="105">
        <v>0</v>
      </c>
      <c r="J544" s="105">
        <v>0</v>
      </c>
      <c r="K544" s="105">
        <v>15.419718382189552</v>
      </c>
      <c r="L544" s="105">
        <v>16.609758201390271</v>
      </c>
      <c r="M544" s="105">
        <v>16.099806375960476</v>
      </c>
      <c r="N544" s="105">
        <v>15.604794906301661</v>
      </c>
      <c r="O544" s="105">
        <v>16.6296212838228</v>
      </c>
      <c r="P544" s="105">
        <v>16.309565061687106</v>
      </c>
      <c r="Q544" s="105">
        <v>16.559651040279586</v>
      </c>
      <c r="R544" s="105">
        <v>16.597386746735779</v>
      </c>
      <c r="S544" s="105">
        <v>16.490124902225915</v>
      </c>
      <c r="T544" s="105">
        <v>16.198037717884361</v>
      </c>
      <c r="U544" s="105">
        <v>17.076806796703995</v>
      </c>
      <c r="V544" s="105">
        <v>17.387118554574499</v>
      </c>
      <c r="W544" s="105">
        <v>16.762756517977021</v>
      </c>
      <c r="DA544" s="132" t="s">
        <v>4516</v>
      </c>
    </row>
    <row r="545" spans="1:105" ht="12" customHeight="1" x14ac:dyDescent="0.25">
      <c r="A545" s="108" t="s">
        <v>53</v>
      </c>
      <c r="B545" s="99"/>
      <c r="C545" s="99">
        <v>0</v>
      </c>
      <c r="D545" s="99">
        <v>0</v>
      </c>
      <c r="E545" s="99">
        <v>0</v>
      </c>
      <c r="F545" s="99">
        <v>0</v>
      </c>
      <c r="G545" s="99">
        <v>0</v>
      </c>
      <c r="H545" s="99">
        <v>0</v>
      </c>
      <c r="I545" s="99">
        <v>0</v>
      </c>
      <c r="J545" s="99">
        <v>0</v>
      </c>
      <c r="K545" s="99">
        <v>9.1984431175497079</v>
      </c>
      <c r="L545" s="99">
        <v>10.249902298918132</v>
      </c>
      <c r="M545" s="99">
        <v>9.6118907567090925</v>
      </c>
      <c r="N545" s="99">
        <v>9.002092118412989</v>
      </c>
      <c r="O545" s="99">
        <v>9.7426936583523975</v>
      </c>
      <c r="P545" s="99">
        <v>9.2966568668885508</v>
      </c>
      <c r="Q545" s="99">
        <v>9.4526163231879856</v>
      </c>
      <c r="R545" s="99">
        <v>9.3282430582918323</v>
      </c>
      <c r="S545" s="99">
        <v>9.0552555853927004</v>
      </c>
      <c r="T545" s="99">
        <v>9.9791998051972861</v>
      </c>
      <c r="U545" s="99">
        <v>9.7130940032253523</v>
      </c>
      <c r="V545" s="99">
        <v>9.7177386858930745</v>
      </c>
      <c r="W545" s="99">
        <v>8.9930512167280128</v>
      </c>
      <c r="DA545" s="63" t="s">
        <v>4517</v>
      </c>
    </row>
    <row r="546" spans="1:105" ht="12" customHeight="1" x14ac:dyDescent="0.25">
      <c r="A546" s="108" t="s">
        <v>52</v>
      </c>
      <c r="B546" s="99"/>
      <c r="C546" s="99">
        <v>0</v>
      </c>
      <c r="D546" s="99">
        <v>0</v>
      </c>
      <c r="E546" s="99">
        <v>0</v>
      </c>
      <c r="F546" s="99">
        <v>0</v>
      </c>
      <c r="G546" s="99">
        <v>0</v>
      </c>
      <c r="H546" s="99">
        <v>0</v>
      </c>
      <c r="I546" s="99">
        <v>0</v>
      </c>
      <c r="J546" s="99">
        <v>0</v>
      </c>
      <c r="K546" s="99">
        <v>6.2212752646398455</v>
      </c>
      <c r="L546" s="99">
        <v>6.3598559024721402</v>
      </c>
      <c r="M546" s="99">
        <v>6.4879156192513818</v>
      </c>
      <c r="N546" s="99">
        <v>6.6027027878886759</v>
      </c>
      <c r="O546" s="99">
        <v>6.8869276254704008</v>
      </c>
      <c r="P546" s="99">
        <v>7.0129081947985528</v>
      </c>
      <c r="Q546" s="99">
        <v>7.1070347170915955</v>
      </c>
      <c r="R546" s="99">
        <v>7.269143688443946</v>
      </c>
      <c r="S546" s="99">
        <v>7.4348693168332165</v>
      </c>
      <c r="T546" s="99">
        <v>6.2188379126870768</v>
      </c>
      <c r="U546" s="99">
        <v>7.3637127934786424</v>
      </c>
      <c r="V546" s="99">
        <v>7.6693798686814221</v>
      </c>
      <c r="W546" s="99">
        <v>7.7697053012490072</v>
      </c>
      <c r="DA546" s="63" t="s">
        <v>4518</v>
      </c>
    </row>
    <row r="547" spans="1:105" ht="12" customHeight="1" x14ac:dyDescent="0.25">
      <c r="A547" s="121" t="s">
        <v>54</v>
      </c>
      <c r="B547" s="123"/>
      <c r="C547" s="123">
        <v>7.6527360239951205</v>
      </c>
      <c r="D547" s="123">
        <v>7.3949820393261563</v>
      </c>
      <c r="E547" s="123">
        <v>11.899466065483933</v>
      </c>
      <c r="F547" s="123">
        <v>11.56754537255342</v>
      </c>
      <c r="G547" s="123">
        <v>10.971803211420271</v>
      </c>
      <c r="H547" s="123">
        <v>11.391343546434435</v>
      </c>
      <c r="I547" s="123">
        <v>11.608996415368487</v>
      </c>
      <c r="J547" s="123">
        <v>11.591523615908427</v>
      </c>
      <c r="K547" s="123">
        <v>11.732339535934237</v>
      </c>
      <c r="L547" s="123">
        <v>11.907793329328069</v>
      </c>
      <c r="M547" s="123">
        <v>11.67142233251881</v>
      </c>
      <c r="N547" s="123">
        <v>11.820639077312748</v>
      </c>
      <c r="O547" s="123">
        <v>11.634241416066754</v>
      </c>
      <c r="P547" s="123">
        <v>11.273491362437134</v>
      </c>
      <c r="Q547" s="123">
        <v>11.073939557196862</v>
      </c>
      <c r="R547" s="123">
        <v>10.801591434902859</v>
      </c>
      <c r="S547" s="123">
        <v>10.552594759043354</v>
      </c>
      <c r="T547" s="123">
        <v>12.404829230061084</v>
      </c>
      <c r="U547" s="123">
        <v>12.095319913472801</v>
      </c>
      <c r="V547" s="123">
        <v>11.312139069796471</v>
      </c>
      <c r="W547" s="123">
        <v>11.563327382553311</v>
      </c>
      <c r="DA547" s="130" t="s">
        <v>4519</v>
      </c>
    </row>
    <row r="548" spans="1:105" ht="12" customHeight="1" x14ac:dyDescent="0.25">
      <c r="A548" s="97" t="s">
        <v>207</v>
      </c>
      <c r="B548" s="99"/>
      <c r="C548" s="99">
        <v>8.08080544049335</v>
      </c>
      <c r="D548" s="99">
        <v>9.1416921006421656</v>
      </c>
      <c r="E548" s="99">
        <v>12.27325308454847</v>
      </c>
      <c r="F548" s="99">
        <v>12.672877369159121</v>
      </c>
      <c r="G548" s="99">
        <v>11.926477996480829</v>
      </c>
      <c r="H548" s="99">
        <v>12.064624404786795</v>
      </c>
      <c r="I548" s="99">
        <v>12.505688004157287</v>
      </c>
      <c r="J548" s="99">
        <v>12.878084039757626</v>
      </c>
      <c r="K548" s="99">
        <v>12.929284985177782</v>
      </c>
      <c r="L548" s="99">
        <v>12.634282420431088</v>
      </c>
      <c r="M548" s="99">
        <v>13.483986530773208</v>
      </c>
      <c r="N548" s="99">
        <v>12.780471039459817</v>
      </c>
      <c r="O548" s="99">
        <v>12.560318811071214</v>
      </c>
      <c r="P548" s="99">
        <v>12.268204575072406</v>
      </c>
      <c r="Q548" s="99">
        <v>12.526563414350047</v>
      </c>
      <c r="R548" s="99">
        <v>11.102254310118962</v>
      </c>
      <c r="S548" s="99">
        <v>9.3635506485945701</v>
      </c>
      <c r="T548" s="99">
        <v>15.778575824197521</v>
      </c>
      <c r="U548" s="99">
        <v>13.559987790264385</v>
      </c>
      <c r="V548" s="99">
        <v>12.252087307365597</v>
      </c>
      <c r="W548" s="99">
        <v>12.750523013366386</v>
      </c>
      <c r="DA548" s="63" t="s">
        <v>4520</v>
      </c>
    </row>
    <row r="549" spans="1:105" ht="12" customHeight="1" x14ac:dyDescent="0.25">
      <c r="A549" s="97" t="s">
        <v>50</v>
      </c>
      <c r="B549" s="99"/>
      <c r="C549" s="99">
        <v>8.2214929104189522</v>
      </c>
      <c r="D549" s="99">
        <v>8.8830859531097204</v>
      </c>
      <c r="E549" s="99">
        <v>11.782079885799741</v>
      </c>
      <c r="F549" s="99">
        <v>11.815911457870602</v>
      </c>
      <c r="G549" s="99">
        <v>11.528454644126683</v>
      </c>
      <c r="H549" s="99">
        <v>11.644079559783533</v>
      </c>
      <c r="I549" s="99">
        <v>12.109639363084217</v>
      </c>
      <c r="J549" s="99">
        <v>12.46059067538023</v>
      </c>
      <c r="K549" s="99">
        <v>12.844461207640835</v>
      </c>
      <c r="L549" s="99">
        <v>12.998204692007473</v>
      </c>
      <c r="M549" s="99">
        <v>12.42946327350297</v>
      </c>
      <c r="N549" s="99">
        <v>12.462206901437408</v>
      </c>
      <c r="O549" s="99">
        <v>11.963416345053634</v>
      </c>
      <c r="P549" s="99">
        <v>11.841730306076057</v>
      </c>
      <c r="Q549" s="99">
        <v>11.770321066219472</v>
      </c>
      <c r="R549" s="99">
        <v>11.905237732681428</v>
      </c>
      <c r="S549" s="99">
        <v>11.9730662014448</v>
      </c>
      <c r="T549" s="99">
        <v>12.284620065731785</v>
      </c>
      <c r="U549" s="99">
        <v>12.801415849581451</v>
      </c>
      <c r="V549" s="99">
        <v>12.123145639611371</v>
      </c>
      <c r="W549" s="99">
        <v>11.695437119317321</v>
      </c>
      <c r="DA549" s="63" t="s">
        <v>4521</v>
      </c>
    </row>
    <row r="550" spans="1:105" ht="12" customHeight="1" x14ac:dyDescent="0.25">
      <c r="A550" s="109" t="s">
        <v>120</v>
      </c>
      <c r="B550" s="110"/>
      <c r="C550" s="110">
        <v>5.6150946654828946</v>
      </c>
      <c r="D550" s="110">
        <v>4.415710202708981</v>
      </c>
      <c r="E550" s="110">
        <v>11.907976594252988</v>
      </c>
      <c r="F550" s="110">
        <v>10.761386505081246</v>
      </c>
      <c r="G550" s="110">
        <v>8.298409324751395</v>
      </c>
      <c r="H550" s="110">
        <v>9.887336045218122</v>
      </c>
      <c r="I550" s="110">
        <v>8.9553596328252656</v>
      </c>
      <c r="J550" s="110">
        <v>9.4966154052556444</v>
      </c>
      <c r="K550" s="110">
        <v>9.5614460943225694</v>
      </c>
      <c r="L550" s="110">
        <v>10.656551630236102</v>
      </c>
      <c r="M550" s="110">
        <v>9.7533216092519144</v>
      </c>
      <c r="N550" s="110">
        <v>9.4890024688345544</v>
      </c>
      <c r="O550" s="110">
        <v>9.6684160394557761</v>
      </c>
      <c r="P550" s="110">
        <v>8.9499668102124357</v>
      </c>
      <c r="Q550" s="110">
        <v>8.8433171226922962</v>
      </c>
      <c r="R550" s="110">
        <v>8.9612247292951537</v>
      </c>
      <c r="S550" s="110">
        <v>9.0077647611072695</v>
      </c>
      <c r="T550" s="110">
        <v>8.8705718848512944</v>
      </c>
      <c r="U550" s="110">
        <v>8.7950695803365946</v>
      </c>
      <c r="V550" s="110">
        <v>8.7419362355632728</v>
      </c>
      <c r="W550" s="110">
        <v>8.5901529479313563</v>
      </c>
      <c r="DA550" s="60" t="s">
        <v>4522</v>
      </c>
    </row>
    <row r="552" spans="1:105" ht="12" customHeight="1" x14ac:dyDescent="0.25">
      <c r="A552" s="116" t="s">
        <v>157</v>
      </c>
      <c r="B552" s="118"/>
      <c r="C552" s="118">
        <f t="shared" ref="C552:Q552" si="268">C553+C556+C558+C571</f>
        <v>117.88047805278426</v>
      </c>
      <c r="D552" s="118">
        <f t="shared" si="268"/>
        <v>114.28720808585329</v>
      </c>
      <c r="E552" s="118">
        <f t="shared" si="268"/>
        <v>118.27093145976522</v>
      </c>
      <c r="F552" s="118">
        <f t="shared" si="268"/>
        <v>116.84861136334011</v>
      </c>
      <c r="G552" s="118">
        <f t="shared" si="268"/>
        <v>114.01976636463972</v>
      </c>
      <c r="H552" s="118">
        <f t="shared" si="268"/>
        <v>118.97495309474208</v>
      </c>
      <c r="I552" s="118">
        <f t="shared" si="268"/>
        <v>115.45622364686155</v>
      </c>
      <c r="J552" s="118">
        <f t="shared" si="268"/>
        <v>115.88601802834395</v>
      </c>
      <c r="K552" s="118">
        <f t="shared" si="268"/>
        <v>115.09036775058692</v>
      </c>
      <c r="L552" s="118">
        <f t="shared" si="268"/>
        <v>124.1031127692075</v>
      </c>
      <c r="M552" s="118">
        <f t="shared" si="268"/>
        <v>120.61537933575873</v>
      </c>
      <c r="N552" s="118">
        <f t="shared" si="268"/>
        <v>119.88753139485166</v>
      </c>
      <c r="O552" s="118">
        <f t="shared" si="268"/>
        <v>117.48620014343207</v>
      </c>
      <c r="P552" s="118">
        <f t="shared" si="268"/>
        <v>104.13668116456888</v>
      </c>
      <c r="Q552" s="118">
        <f t="shared" si="268"/>
        <v>103.96062506828514</v>
      </c>
      <c r="R552" s="118">
        <f t="shared" ref="R552:V552" si="269">R553+R556+R558+R571</f>
        <v>97.1723191417572</v>
      </c>
      <c r="S552" s="118">
        <f t="shared" si="269"/>
        <v>82.338930281034223</v>
      </c>
      <c r="T552" s="118">
        <f t="shared" si="269"/>
        <v>132.30667813639192</v>
      </c>
      <c r="U552" s="118">
        <f t="shared" si="269"/>
        <v>112.04186985640196</v>
      </c>
      <c r="V552" s="118">
        <f t="shared" si="269"/>
        <v>98.042553270663703</v>
      </c>
      <c r="W552" s="118">
        <f t="shared" ref="W552" si="270">W553+W556+W558+W571</f>
        <v>91.064745016415515</v>
      </c>
      <c r="DA552" s="129" t="s">
        <v>4668</v>
      </c>
    </row>
    <row r="553" spans="1:105" ht="12" customHeight="1" x14ac:dyDescent="0.25">
      <c r="A553" s="121" t="s">
        <v>57</v>
      </c>
      <c r="B553" s="123"/>
      <c r="C553" s="123">
        <f t="shared" ref="C553:Q553" si="271">SUM(C554:C555)</f>
        <v>103.61116037637736</v>
      </c>
      <c r="D553" s="123">
        <f t="shared" si="271"/>
        <v>100.9679486574521</v>
      </c>
      <c r="E553" s="123">
        <f t="shared" si="271"/>
        <v>97.607154791958237</v>
      </c>
      <c r="F553" s="123">
        <f t="shared" si="271"/>
        <v>97.393949378924702</v>
      </c>
      <c r="G553" s="123">
        <f t="shared" si="271"/>
        <v>96.348219345549907</v>
      </c>
      <c r="H553" s="123">
        <f t="shared" si="271"/>
        <v>100.53136862441906</v>
      </c>
      <c r="I553" s="123">
        <f t="shared" si="271"/>
        <v>96.646724678879949</v>
      </c>
      <c r="J553" s="123">
        <f t="shared" si="271"/>
        <v>96.519947139785245</v>
      </c>
      <c r="K553" s="123">
        <f t="shared" si="271"/>
        <v>95.306746110390975</v>
      </c>
      <c r="L553" s="123">
        <f t="shared" si="271"/>
        <v>103.81343413794035</v>
      </c>
      <c r="M553" s="123">
        <f t="shared" si="271"/>
        <v>99.721931617112418</v>
      </c>
      <c r="N553" s="123">
        <f t="shared" si="271"/>
        <v>99.224409527569748</v>
      </c>
      <c r="O553" s="123">
        <f t="shared" si="271"/>
        <v>96.459032821231872</v>
      </c>
      <c r="P553" s="123">
        <f t="shared" si="271"/>
        <v>83.29331306654511</v>
      </c>
      <c r="Q553" s="123">
        <f t="shared" si="271"/>
        <v>82.375772070926757</v>
      </c>
      <c r="R553" s="123">
        <f t="shared" ref="R553:V553" si="272">SUM(R554:R555)</f>
        <v>76.819383070510611</v>
      </c>
      <c r="S553" s="123">
        <f t="shared" si="272"/>
        <v>63.738431441404465</v>
      </c>
      <c r="T553" s="123">
        <f t="shared" si="272"/>
        <v>106.47476578487067</v>
      </c>
      <c r="U553" s="123">
        <f t="shared" si="272"/>
        <v>88.169863573100145</v>
      </c>
      <c r="V553" s="123">
        <f t="shared" si="272"/>
        <v>75.619287754996165</v>
      </c>
      <c r="W553" s="123">
        <f t="shared" ref="W553" si="273">SUM(W554:W555)</f>
        <v>68.640336137457794</v>
      </c>
      <c r="DA553" s="130" t="s">
        <v>4669</v>
      </c>
    </row>
    <row r="554" spans="1:105" ht="12" customHeight="1" x14ac:dyDescent="0.25">
      <c r="A554" s="97" t="s">
        <v>204</v>
      </c>
      <c r="B554" s="99"/>
      <c r="C554" s="99">
        <v>102.77942611039261</v>
      </c>
      <c r="D554" s="99">
        <v>100.1658403063788</v>
      </c>
      <c r="E554" s="99">
        <v>96.832385222023561</v>
      </c>
      <c r="F554" s="99">
        <v>96.633981640667457</v>
      </c>
      <c r="G554" s="99">
        <v>95.607871310472078</v>
      </c>
      <c r="H554" s="99">
        <v>99.762102025543612</v>
      </c>
      <c r="I554" s="99">
        <v>95.926552753106449</v>
      </c>
      <c r="J554" s="99">
        <v>95.808032074624336</v>
      </c>
      <c r="K554" s="99">
        <v>94.613606177505119</v>
      </c>
      <c r="L554" s="99">
        <v>103.05675937717075</v>
      </c>
      <c r="M554" s="99">
        <v>99.013249947264597</v>
      </c>
      <c r="N554" s="99">
        <v>98.525989146944113</v>
      </c>
      <c r="O554" s="99">
        <v>95.792062671622688</v>
      </c>
      <c r="P554" s="99">
        <v>82.736846795235778</v>
      </c>
      <c r="Q554" s="99">
        <v>81.835513331836665</v>
      </c>
      <c r="R554" s="99">
        <v>76.318542964546211</v>
      </c>
      <c r="S554" s="99">
        <v>63.326860369558112</v>
      </c>
      <c r="T554" s="99">
        <v>105.7772904806716</v>
      </c>
      <c r="U554" s="99">
        <v>87.604591703047504</v>
      </c>
      <c r="V554" s="99">
        <v>75.135358231386135</v>
      </c>
      <c r="W554" s="99">
        <v>68.211488906265089</v>
      </c>
      <c r="DA554" s="63" t="s">
        <v>4670</v>
      </c>
    </row>
    <row r="555" spans="1:105" ht="12" customHeight="1" x14ac:dyDescent="0.25">
      <c r="A555" s="97" t="s">
        <v>53</v>
      </c>
      <c r="B555" s="99"/>
      <c r="C555" s="99">
        <v>0.83173426598474665</v>
      </c>
      <c r="D555" s="99">
        <v>0.80210835107329415</v>
      </c>
      <c r="E555" s="99">
        <v>0.77476956993467161</v>
      </c>
      <c r="F555" s="99">
        <v>0.75996773825723851</v>
      </c>
      <c r="G555" s="99">
        <v>0.74034803507783276</v>
      </c>
      <c r="H555" s="99">
        <v>0.76926659887544113</v>
      </c>
      <c r="I555" s="99">
        <v>0.72017192577350253</v>
      </c>
      <c r="J555" s="99">
        <v>0.71191506516090786</v>
      </c>
      <c r="K555" s="99">
        <v>0.69313993288585674</v>
      </c>
      <c r="L555" s="99">
        <v>0.75667476076960516</v>
      </c>
      <c r="M555" s="99">
        <v>0.70868166984782133</v>
      </c>
      <c r="N555" s="99">
        <v>0.69842038062563339</v>
      </c>
      <c r="O555" s="99">
        <v>0.66697014960918355</v>
      </c>
      <c r="P555" s="99">
        <v>0.5564662713093379</v>
      </c>
      <c r="Q555" s="99">
        <v>0.54025873909008804</v>
      </c>
      <c r="R555" s="99">
        <v>0.5008401059644072</v>
      </c>
      <c r="S555" s="99">
        <v>0.41157107184635389</v>
      </c>
      <c r="T555" s="99">
        <v>0.69747530419906922</v>
      </c>
      <c r="U555" s="99">
        <v>0.56527187005264445</v>
      </c>
      <c r="V555" s="99">
        <v>0.48392952361002628</v>
      </c>
      <c r="W555" s="99">
        <v>0.42884723119270385</v>
      </c>
      <c r="DA555" s="63" t="s">
        <v>4671</v>
      </c>
    </row>
    <row r="556" spans="1:105" ht="12" customHeight="1" x14ac:dyDescent="0.25">
      <c r="A556" s="121" t="s">
        <v>92</v>
      </c>
      <c r="B556" s="123"/>
      <c r="C556" s="123">
        <f t="shared" ref="C556:W556" si="274">C557</f>
        <v>7.9316828474435225E-4</v>
      </c>
      <c r="D556" s="123">
        <f t="shared" si="274"/>
        <v>1.6561015781875847E-3</v>
      </c>
      <c r="E556" s="123">
        <f t="shared" si="274"/>
        <v>5.7758395644531739E-3</v>
      </c>
      <c r="F556" s="123">
        <f t="shared" si="274"/>
        <v>1.3979976706393966E-2</v>
      </c>
      <c r="G556" s="123">
        <f t="shared" si="274"/>
        <v>7.2311372890174605E-3</v>
      </c>
      <c r="H556" s="123">
        <f t="shared" si="274"/>
        <v>1.8390436906916507E-2</v>
      </c>
      <c r="I556" s="123">
        <f t="shared" si="274"/>
        <v>4.7318876920537566E-2</v>
      </c>
      <c r="J556" s="123">
        <f t="shared" si="274"/>
        <v>6.2584372569083405E-2</v>
      </c>
      <c r="K556" s="123">
        <f t="shared" si="274"/>
        <v>8.3523553242751888E-2</v>
      </c>
      <c r="L556" s="123">
        <f t="shared" si="274"/>
        <v>8.5007155358336486E-2</v>
      </c>
      <c r="M556" s="123">
        <f t="shared" si="274"/>
        <v>0.11483105798369116</v>
      </c>
      <c r="N556" s="123">
        <f t="shared" si="274"/>
        <v>0.11675096979955005</v>
      </c>
      <c r="O556" s="123">
        <f t="shared" si="274"/>
        <v>0.21168471197570865</v>
      </c>
      <c r="P556" s="123">
        <f t="shared" si="274"/>
        <v>0.28911871961594693</v>
      </c>
      <c r="Q556" s="123">
        <f t="shared" si="274"/>
        <v>0.69190084768962989</v>
      </c>
      <c r="R556" s="123">
        <f t="shared" si="274"/>
        <v>0.51084690014259326</v>
      </c>
      <c r="S556" s="123">
        <f t="shared" si="274"/>
        <v>0.43008413343954949</v>
      </c>
      <c r="T556" s="123">
        <f t="shared" si="274"/>
        <v>0.48336855652260086</v>
      </c>
      <c r="U556" s="123">
        <f t="shared" si="274"/>
        <v>0.49694608390498834</v>
      </c>
      <c r="V556" s="123">
        <f t="shared" si="274"/>
        <v>0.31878054679095386</v>
      </c>
      <c r="W556" s="123">
        <f t="shared" si="274"/>
        <v>0.17547729715391386</v>
      </c>
      <c r="DA556" s="130" t="s">
        <v>4672</v>
      </c>
    </row>
    <row r="557" spans="1:105" ht="12" customHeight="1" x14ac:dyDescent="0.25">
      <c r="A557" s="97" t="s">
        <v>53</v>
      </c>
      <c r="B557" s="99"/>
      <c r="C557" s="99">
        <f>RES_hhdet_in_tess!C86</f>
        <v>7.9316828474435225E-4</v>
      </c>
      <c r="D557" s="99">
        <f>RES_hhdet_in_tess!D86</f>
        <v>1.6561015781875847E-3</v>
      </c>
      <c r="E557" s="99">
        <f>RES_hhdet_in_tess!E86</f>
        <v>5.7758395644531739E-3</v>
      </c>
      <c r="F557" s="99">
        <f>RES_hhdet_in_tess!F86</f>
        <v>1.3979976706393966E-2</v>
      </c>
      <c r="G557" s="99">
        <f>RES_hhdet_in_tess!G86</f>
        <v>7.2311372890174605E-3</v>
      </c>
      <c r="H557" s="99">
        <f>RES_hhdet_in_tess!H86</f>
        <v>1.8390436906916507E-2</v>
      </c>
      <c r="I557" s="99">
        <f>RES_hhdet_in_tess!I86</f>
        <v>4.7318876920537566E-2</v>
      </c>
      <c r="J557" s="99">
        <f>RES_hhdet_in_tess!J86</f>
        <v>6.2584372569083405E-2</v>
      </c>
      <c r="K557" s="99">
        <f>RES_hhdet_in_tess!K86</f>
        <v>8.3523553242751888E-2</v>
      </c>
      <c r="L557" s="99">
        <f>RES_hhdet_in_tess!L86</f>
        <v>8.5007155358336486E-2</v>
      </c>
      <c r="M557" s="99">
        <f>RES_hhdet_in_tess!M86</f>
        <v>0.11483105798369116</v>
      </c>
      <c r="N557" s="99">
        <f>RES_hhdet_in_tess!N86</f>
        <v>0.11675096979955005</v>
      </c>
      <c r="O557" s="99">
        <f>RES_hhdet_in_tess!O86</f>
        <v>0.21168471197570865</v>
      </c>
      <c r="P557" s="99">
        <f>RES_hhdet_in_tess!P86</f>
        <v>0.28911871961594693</v>
      </c>
      <c r="Q557" s="99">
        <f>RES_hhdet_in_tess!Q86</f>
        <v>0.69190084768962989</v>
      </c>
      <c r="R557" s="99">
        <f>RES_hhdet_in_tess!R86</f>
        <v>0.51084690014259326</v>
      </c>
      <c r="S557" s="99">
        <f>RES_hhdet_in_tess!S86</f>
        <v>0.43008413343954949</v>
      </c>
      <c r="T557" s="99">
        <f>RES_hhdet_in_tess!T86</f>
        <v>0.48336855652260086</v>
      </c>
      <c r="U557" s="99">
        <f>RES_hhdet_in_tess!U86</f>
        <v>0.49694608390498834</v>
      </c>
      <c r="V557" s="99">
        <f>RES_hhdet_in_tess!V86</f>
        <v>0.31878054679095386</v>
      </c>
      <c r="W557" s="99">
        <f>RES_hhdet_in_tess!W86</f>
        <v>0.17547729715391386</v>
      </c>
      <c r="DA557" s="63" t="s">
        <v>4673</v>
      </c>
    </row>
    <row r="558" spans="1:105" ht="12" customHeight="1" x14ac:dyDescent="0.25">
      <c r="A558" s="121" t="s">
        <v>55</v>
      </c>
      <c r="B558" s="123"/>
      <c r="C558" s="123">
        <v>9.5511700758488356</v>
      </c>
      <c r="D558" s="123">
        <v>8.7059488315853155</v>
      </c>
      <c r="E558" s="123">
        <v>12.533581938040053</v>
      </c>
      <c r="F558" s="123">
        <v>11.974352030522253</v>
      </c>
      <c r="G558" s="123">
        <v>10.914703202956762</v>
      </c>
      <c r="H558" s="123">
        <v>11.3839935202747</v>
      </c>
      <c r="I558" s="123">
        <v>11.61836481936562</v>
      </c>
      <c r="J558" s="123">
        <v>11.931268307282824</v>
      </c>
      <c r="K558" s="123">
        <v>12.195155192635109</v>
      </c>
      <c r="L558" s="123">
        <v>12.347217282361532</v>
      </c>
      <c r="M558" s="123">
        <v>13.236056502599789</v>
      </c>
      <c r="N558" s="123">
        <v>13.142868650930122</v>
      </c>
      <c r="O558" s="123">
        <v>13.557481730151951</v>
      </c>
      <c r="P558" s="123">
        <v>13.489805327693258</v>
      </c>
      <c r="Q558" s="123">
        <v>13.836447294575271</v>
      </c>
      <c r="R558" s="123">
        <v>12.825391501880359</v>
      </c>
      <c r="S558" s="123">
        <v>11.314749293674852</v>
      </c>
      <c r="T558" s="123">
        <v>17.463973896625077</v>
      </c>
      <c r="U558" s="123">
        <v>15.634394041163214</v>
      </c>
      <c r="V558" s="123">
        <v>14.730800042844624</v>
      </c>
      <c r="W558" s="123">
        <v>14.978356877125194</v>
      </c>
      <c r="DA558" s="130" t="s">
        <v>4674</v>
      </c>
    </row>
    <row r="559" spans="1:105" ht="12" customHeight="1" x14ac:dyDescent="0.25">
      <c r="A559" s="97" t="s">
        <v>132</v>
      </c>
      <c r="B559" s="99"/>
      <c r="C559" s="99">
        <v>9.659153207439422</v>
      </c>
      <c r="D559" s="99">
        <v>10.188796326695858</v>
      </c>
      <c r="E559" s="99">
        <v>10.818284344983566</v>
      </c>
      <c r="F559" s="99">
        <v>11.492806332599766</v>
      </c>
      <c r="G559" s="99">
        <v>11.115276443562601</v>
      </c>
      <c r="H559" s="99">
        <v>11.255226623216142</v>
      </c>
      <c r="I559" s="99">
        <v>11.711304512118856</v>
      </c>
      <c r="J559" s="99">
        <v>12.024291181966632</v>
      </c>
      <c r="K559" s="99">
        <v>12.145992640742953</v>
      </c>
      <c r="L559" s="99">
        <v>11.929750976639424</v>
      </c>
      <c r="M559" s="99">
        <v>13.365576048698539</v>
      </c>
      <c r="N559" s="99">
        <v>13.243937072810841</v>
      </c>
      <c r="O559" s="99">
        <v>13.557560430973576</v>
      </c>
      <c r="P559" s="99">
        <v>13.404963505336555</v>
      </c>
      <c r="Q559" s="99">
        <v>13.770031779458151</v>
      </c>
      <c r="R559" s="99">
        <v>12.406445115456071</v>
      </c>
      <c r="S559" s="99">
        <v>10.570944295000901</v>
      </c>
      <c r="T559" s="99">
        <v>18.167820875279951</v>
      </c>
      <c r="U559" s="99">
        <v>15.758005901653235</v>
      </c>
      <c r="V559" s="99">
        <v>14.464203910014705</v>
      </c>
      <c r="W559" s="99">
        <v>15.048165277244381</v>
      </c>
      <c r="DA559" s="63" t="s">
        <v>4675</v>
      </c>
    </row>
    <row r="560" spans="1:105" ht="12" customHeight="1" x14ac:dyDescent="0.25">
      <c r="A560" s="97" t="s">
        <v>131</v>
      </c>
      <c r="B560" s="99"/>
      <c r="C560" s="99">
        <v>0</v>
      </c>
      <c r="D560" s="99">
        <v>0</v>
      </c>
      <c r="E560" s="99">
        <v>0</v>
      </c>
      <c r="F560" s="99">
        <v>0</v>
      </c>
      <c r="G560" s="99">
        <v>0</v>
      </c>
      <c r="H560" s="99">
        <v>0</v>
      </c>
      <c r="I560" s="99">
        <v>0</v>
      </c>
      <c r="J560" s="99">
        <v>0</v>
      </c>
      <c r="K560" s="99">
        <v>12.167945371241718</v>
      </c>
      <c r="L560" s="99">
        <v>11.946157736515273</v>
      </c>
      <c r="M560" s="99">
        <v>13.381503121803776</v>
      </c>
      <c r="N560" s="99">
        <v>13.255727322455556</v>
      </c>
      <c r="O560" s="99">
        <v>13.575471755340322</v>
      </c>
      <c r="P560" s="99">
        <v>13.446835727891562</v>
      </c>
      <c r="Q560" s="99">
        <v>13.820999902795307</v>
      </c>
      <c r="R560" s="99">
        <v>12.444291514545572</v>
      </c>
      <c r="S560" s="99">
        <v>10.587921156724223</v>
      </c>
      <c r="T560" s="99">
        <v>18.218147308251712</v>
      </c>
      <c r="U560" s="99">
        <v>15.793632812923217</v>
      </c>
      <c r="V560" s="99">
        <v>14.492541344046421</v>
      </c>
      <c r="W560" s="99">
        <v>15.081295250846949</v>
      </c>
      <c r="DA560" s="63" t="s">
        <v>4676</v>
      </c>
    </row>
    <row r="561" spans="1:105" ht="12" customHeight="1" x14ac:dyDescent="0.25">
      <c r="A561" s="100" t="s">
        <v>204</v>
      </c>
      <c r="B561" s="102"/>
      <c r="C561" s="102">
        <v>0</v>
      </c>
      <c r="D561" s="102">
        <v>0</v>
      </c>
      <c r="E561" s="102">
        <v>0</v>
      </c>
      <c r="F561" s="102">
        <v>0</v>
      </c>
      <c r="G561" s="102">
        <v>0</v>
      </c>
      <c r="H561" s="102">
        <v>0</v>
      </c>
      <c r="I561" s="102">
        <v>0</v>
      </c>
      <c r="J561" s="102">
        <v>0</v>
      </c>
      <c r="K561" s="102">
        <v>6.0015785841201357</v>
      </c>
      <c r="L561" s="102">
        <v>6.1524317606395096</v>
      </c>
      <c r="M561" s="102">
        <v>6.6553766887954318</v>
      </c>
      <c r="N561" s="102">
        <v>6.3695442974947039</v>
      </c>
      <c r="O561" s="102">
        <v>6.707304605014329</v>
      </c>
      <c r="P561" s="102">
        <v>6.5154266490323458</v>
      </c>
      <c r="Q561" s="102">
        <v>6.7893952650435487</v>
      </c>
      <c r="R561" s="102">
        <v>6.0165286106336344</v>
      </c>
      <c r="S561" s="102">
        <v>5.0057595102075227</v>
      </c>
      <c r="T561" s="102">
        <v>10.229503336151769</v>
      </c>
      <c r="U561" s="102">
        <v>8.0091923277946506</v>
      </c>
      <c r="V561" s="102">
        <v>7.2006762720128616</v>
      </c>
      <c r="W561" s="102">
        <v>7.3040782004143745</v>
      </c>
      <c r="DA561" s="131" t="s">
        <v>4677</v>
      </c>
    </row>
    <row r="562" spans="1:105" ht="12" customHeight="1" x14ac:dyDescent="0.25">
      <c r="A562" s="103" t="s">
        <v>52</v>
      </c>
      <c r="B562" s="105"/>
      <c r="C562" s="105">
        <v>0</v>
      </c>
      <c r="D562" s="105">
        <v>0</v>
      </c>
      <c r="E562" s="105">
        <v>0</v>
      </c>
      <c r="F562" s="105">
        <v>0</v>
      </c>
      <c r="G562" s="105">
        <v>0</v>
      </c>
      <c r="H562" s="105">
        <v>0</v>
      </c>
      <c r="I562" s="105">
        <v>0</v>
      </c>
      <c r="J562" s="105">
        <v>0</v>
      </c>
      <c r="K562" s="105">
        <v>6.1663667871215839</v>
      </c>
      <c r="L562" s="105">
        <v>5.7937259758757644</v>
      </c>
      <c r="M562" s="105">
        <v>6.7261264330083455</v>
      </c>
      <c r="N562" s="105">
        <v>6.8861830249608511</v>
      </c>
      <c r="O562" s="105">
        <v>6.8681671503259958</v>
      </c>
      <c r="P562" s="105">
        <v>6.9314090788592164</v>
      </c>
      <c r="Q562" s="105">
        <v>7.0316046377517578</v>
      </c>
      <c r="R562" s="105">
        <v>6.4277629039119404</v>
      </c>
      <c r="S562" s="105">
        <v>5.582161646516699</v>
      </c>
      <c r="T562" s="105">
        <v>7.9886439720999434</v>
      </c>
      <c r="U562" s="105">
        <v>7.7844404851285658</v>
      </c>
      <c r="V562" s="105">
        <v>7.2918650720335565</v>
      </c>
      <c r="W562" s="105">
        <v>7.7772170504325757</v>
      </c>
      <c r="DA562" s="132" t="s">
        <v>4678</v>
      </c>
    </row>
    <row r="563" spans="1:105" ht="12" customHeight="1" x14ac:dyDescent="0.25">
      <c r="A563" s="106" t="s">
        <v>124</v>
      </c>
      <c r="B563" s="102"/>
      <c r="C563" s="102">
        <v>10.080408915350075</v>
      </c>
      <c r="D563" s="102">
        <v>10.206262499390647</v>
      </c>
      <c r="E563" s="102">
        <v>10.720423158648913</v>
      </c>
      <c r="F563" s="102">
        <v>11.072373734753603</v>
      </c>
      <c r="G563" s="102">
        <v>11.180758434643231</v>
      </c>
      <c r="H563" s="102">
        <v>11.311723467847017</v>
      </c>
      <c r="I563" s="102">
        <v>11.748393217661462</v>
      </c>
      <c r="J563" s="102">
        <v>12.060496549042739</v>
      </c>
      <c r="K563" s="102">
        <v>12.471869533109059</v>
      </c>
      <c r="L563" s="102">
        <v>12.664166766080529</v>
      </c>
      <c r="M563" s="102">
        <v>12.597467357584742</v>
      </c>
      <c r="N563" s="102">
        <v>13.250045040759616</v>
      </c>
      <c r="O563" s="102">
        <v>13.144805977903639</v>
      </c>
      <c r="P563" s="102">
        <v>13.370512109297668</v>
      </c>
      <c r="Q563" s="102">
        <v>13.390586034310644</v>
      </c>
      <c r="R563" s="102">
        <v>13.844195356838405</v>
      </c>
      <c r="S563" s="102">
        <v>14.201797058584479</v>
      </c>
      <c r="T563" s="102">
        <v>14.708235954337592</v>
      </c>
      <c r="U563" s="102">
        <v>15.604037074164214</v>
      </c>
      <c r="V563" s="102">
        <v>15.424086854088168</v>
      </c>
      <c r="W563" s="102">
        <v>14.779636697966856</v>
      </c>
      <c r="DA563" s="131" t="s">
        <v>4679</v>
      </c>
    </row>
    <row r="564" spans="1:105" ht="12" customHeight="1" x14ac:dyDescent="0.25">
      <c r="A564" s="107" t="s">
        <v>123</v>
      </c>
      <c r="B564" s="105"/>
      <c r="C564" s="105">
        <v>0</v>
      </c>
      <c r="D564" s="105">
        <v>0</v>
      </c>
      <c r="E564" s="105">
        <v>0</v>
      </c>
      <c r="F564" s="105">
        <v>0</v>
      </c>
      <c r="G564" s="105">
        <v>0</v>
      </c>
      <c r="H564" s="105">
        <v>0</v>
      </c>
      <c r="I564" s="105">
        <v>0</v>
      </c>
      <c r="J564" s="105">
        <v>0</v>
      </c>
      <c r="K564" s="105">
        <v>12.491099326771563</v>
      </c>
      <c r="L564" s="105">
        <v>12.678540471010884</v>
      </c>
      <c r="M564" s="105">
        <v>12.608735275157498</v>
      </c>
      <c r="N564" s="105">
        <v>13.257416062521028</v>
      </c>
      <c r="O564" s="105">
        <v>13.154142967732957</v>
      </c>
      <c r="P564" s="105">
        <v>13.401290756163137</v>
      </c>
      <c r="Q564" s="105">
        <v>13.421805902072979</v>
      </c>
      <c r="R564" s="105">
        <v>13.874106602784215</v>
      </c>
      <c r="S564" s="105">
        <v>14.22563212351907</v>
      </c>
      <c r="T564" s="105">
        <v>14.720767010141103</v>
      </c>
      <c r="U564" s="105">
        <v>15.615607216962037</v>
      </c>
      <c r="V564" s="105">
        <v>15.432923432006884</v>
      </c>
      <c r="W564" s="105">
        <v>14.781304990081683</v>
      </c>
      <c r="DA564" s="132" t="s">
        <v>4680</v>
      </c>
    </row>
    <row r="565" spans="1:105" ht="12" customHeight="1" x14ac:dyDescent="0.25">
      <c r="A565" s="108" t="s">
        <v>50</v>
      </c>
      <c r="B565" s="99"/>
      <c r="C565" s="99">
        <v>0</v>
      </c>
      <c r="D565" s="99">
        <v>0</v>
      </c>
      <c r="E565" s="99">
        <v>0</v>
      </c>
      <c r="F565" s="99">
        <v>0</v>
      </c>
      <c r="G565" s="99">
        <v>0</v>
      </c>
      <c r="H565" s="99">
        <v>0</v>
      </c>
      <c r="I565" s="99">
        <v>0</v>
      </c>
      <c r="J565" s="99">
        <v>0</v>
      </c>
      <c r="K565" s="99">
        <v>6.1605598339737702</v>
      </c>
      <c r="L565" s="99">
        <v>6.5327858922565207</v>
      </c>
      <c r="M565" s="99">
        <v>6.2668677081187045</v>
      </c>
      <c r="N565" s="99">
        <v>6.3686955049746414</v>
      </c>
      <c r="O565" s="99">
        <v>6.496247801365457</v>
      </c>
      <c r="P565" s="99">
        <v>6.4899529658157338</v>
      </c>
      <c r="Q565" s="99">
        <v>6.5856402604157651</v>
      </c>
      <c r="R565" s="99">
        <v>6.7313173304789711</v>
      </c>
      <c r="S565" s="99">
        <v>6.7809925326519522</v>
      </c>
      <c r="T565" s="99">
        <v>8.2130441155883105</v>
      </c>
      <c r="U565" s="99">
        <v>7.9120167577955858</v>
      </c>
      <c r="V565" s="99">
        <v>7.6833245748220165</v>
      </c>
      <c r="W565" s="99">
        <v>7.1504878325109189</v>
      </c>
      <c r="DA565" s="63" t="s">
        <v>4681</v>
      </c>
    </row>
    <row r="566" spans="1:105" ht="12" customHeight="1" x14ac:dyDescent="0.25">
      <c r="A566" s="108" t="s">
        <v>52</v>
      </c>
      <c r="B566" s="99"/>
      <c r="C566" s="99">
        <v>0</v>
      </c>
      <c r="D566" s="99">
        <v>0</v>
      </c>
      <c r="E566" s="99">
        <v>0</v>
      </c>
      <c r="F566" s="99">
        <v>0</v>
      </c>
      <c r="G566" s="99">
        <v>0</v>
      </c>
      <c r="H566" s="99">
        <v>0</v>
      </c>
      <c r="I566" s="99">
        <v>0</v>
      </c>
      <c r="J566" s="99">
        <v>0</v>
      </c>
      <c r="K566" s="99">
        <v>6.3305394927977945</v>
      </c>
      <c r="L566" s="99">
        <v>6.1457545787543637</v>
      </c>
      <c r="M566" s="99">
        <v>6.3418675670387943</v>
      </c>
      <c r="N566" s="99">
        <v>6.8887205575463888</v>
      </c>
      <c r="O566" s="99">
        <v>6.6578951663674966</v>
      </c>
      <c r="P566" s="99">
        <v>6.9113377903473996</v>
      </c>
      <c r="Q566" s="99">
        <v>6.836165641657213</v>
      </c>
      <c r="R566" s="99">
        <v>7.1427892723052446</v>
      </c>
      <c r="S566" s="99">
        <v>7.4446395908671192</v>
      </c>
      <c r="T566" s="99">
        <v>6.5077228945527903</v>
      </c>
      <c r="U566" s="99">
        <v>7.7035904591664508</v>
      </c>
      <c r="V566" s="99">
        <v>7.7495988571848669</v>
      </c>
      <c r="W566" s="99">
        <v>7.6308171575707613</v>
      </c>
      <c r="DA566" s="63" t="s">
        <v>4682</v>
      </c>
    </row>
    <row r="567" spans="1:105" ht="12" customHeight="1" x14ac:dyDescent="0.25">
      <c r="A567" s="106" t="s">
        <v>122</v>
      </c>
      <c r="B567" s="102"/>
      <c r="C567" s="102">
        <v>8.6106819297914381</v>
      </c>
      <c r="D567" s="102">
        <v>6.5326418303674556</v>
      </c>
      <c r="E567" s="102">
        <v>13.808602658908267</v>
      </c>
      <c r="F567" s="102">
        <v>12.847412390074554</v>
      </c>
      <c r="G567" s="102">
        <v>10.177171327789882</v>
      </c>
      <c r="H567" s="102">
        <v>12.060164740366044</v>
      </c>
      <c r="I567" s="102">
        <v>11.053588460761411</v>
      </c>
      <c r="J567" s="102">
        <v>11.624749506229923</v>
      </c>
      <c r="K567" s="102">
        <v>12.253073491346891</v>
      </c>
      <c r="L567" s="102">
        <v>13.125067913209234</v>
      </c>
      <c r="M567" s="102">
        <v>12.894659376405064</v>
      </c>
      <c r="N567" s="102">
        <v>12.691442871163702</v>
      </c>
      <c r="O567" s="102">
        <v>13.59303017798219</v>
      </c>
      <c r="P567" s="102">
        <v>13.532696769688977</v>
      </c>
      <c r="Q567" s="102">
        <v>13.888823002809566</v>
      </c>
      <c r="R567" s="102">
        <v>14.088245135331784</v>
      </c>
      <c r="S567" s="102">
        <v>14.197281253949305</v>
      </c>
      <c r="T567" s="102">
        <v>0</v>
      </c>
      <c r="U567" s="102">
        <v>14.902069455045025</v>
      </c>
      <c r="V567" s="102">
        <v>0</v>
      </c>
      <c r="W567" s="102">
        <v>14.90159048068006</v>
      </c>
      <c r="DA567" s="131" t="s">
        <v>4683</v>
      </c>
    </row>
    <row r="568" spans="1:105" ht="12" customHeight="1" x14ac:dyDescent="0.25">
      <c r="A568" s="107" t="s">
        <v>121</v>
      </c>
      <c r="B568" s="105"/>
      <c r="C568" s="105">
        <v>0</v>
      </c>
      <c r="D568" s="105">
        <v>0</v>
      </c>
      <c r="E568" s="105">
        <v>0</v>
      </c>
      <c r="F568" s="105">
        <v>0</v>
      </c>
      <c r="G568" s="105">
        <v>0</v>
      </c>
      <c r="H568" s="105">
        <v>0</v>
      </c>
      <c r="I568" s="105">
        <v>0</v>
      </c>
      <c r="J568" s="105">
        <v>0</v>
      </c>
      <c r="K568" s="105">
        <v>12.276316980753039</v>
      </c>
      <c r="L568" s="105">
        <v>13.139990858131181</v>
      </c>
      <c r="M568" s="105">
        <v>12.901972135033656</v>
      </c>
      <c r="N568" s="105">
        <v>12.694519826406818</v>
      </c>
      <c r="O568" s="105">
        <v>13.61872692028896</v>
      </c>
      <c r="P568" s="105">
        <v>13.608820068997122</v>
      </c>
      <c r="Q568" s="105">
        <v>13.985508295480095</v>
      </c>
      <c r="R568" s="105">
        <v>14.178726308050392</v>
      </c>
      <c r="S568" s="105">
        <v>14.259135746756284</v>
      </c>
      <c r="T568" s="105">
        <v>13.864244991739126</v>
      </c>
      <c r="U568" s="105">
        <v>14.919384920863234</v>
      </c>
      <c r="V568" s="105">
        <v>15.330131604367796</v>
      </c>
      <c r="W568" s="105">
        <v>14.933083969810923</v>
      </c>
      <c r="DA568" s="132" t="s">
        <v>4684</v>
      </c>
    </row>
    <row r="569" spans="1:105" ht="12" customHeight="1" x14ac:dyDescent="0.25">
      <c r="A569" s="108" t="s">
        <v>53</v>
      </c>
      <c r="B569" s="99"/>
      <c r="C569" s="99">
        <v>0</v>
      </c>
      <c r="D569" s="99">
        <v>0</v>
      </c>
      <c r="E569" s="99">
        <v>0</v>
      </c>
      <c r="F569" s="99">
        <v>0</v>
      </c>
      <c r="G569" s="99">
        <v>0</v>
      </c>
      <c r="H569" s="99">
        <v>0</v>
      </c>
      <c r="I569" s="99">
        <v>0</v>
      </c>
      <c r="J569" s="99">
        <v>0</v>
      </c>
      <c r="K569" s="99">
        <v>6.0550417161131938</v>
      </c>
      <c r="L569" s="99">
        <v>6.7801349556590429</v>
      </c>
      <c r="M569" s="99">
        <v>6.414056515782276</v>
      </c>
      <c r="N569" s="99">
        <v>6.0918170385181432</v>
      </c>
      <c r="O569" s="99">
        <v>6.7317992948185594</v>
      </c>
      <c r="P569" s="99">
        <v>6.5959118741985687</v>
      </c>
      <c r="Q569" s="99">
        <v>6.8784735783884985</v>
      </c>
      <c r="R569" s="99">
        <v>6.9095826196064465</v>
      </c>
      <c r="S569" s="99">
        <v>6.8242664299230675</v>
      </c>
      <c r="T569" s="99">
        <v>7.6454070790520463</v>
      </c>
      <c r="U569" s="99">
        <v>7.5556721273845904</v>
      </c>
      <c r="V569" s="99">
        <v>7.6607517356863744</v>
      </c>
      <c r="W569" s="99">
        <v>7.163378668561915</v>
      </c>
      <c r="DA569" s="63" t="s">
        <v>4685</v>
      </c>
    </row>
    <row r="570" spans="1:105" ht="12" customHeight="1" x14ac:dyDescent="0.25">
      <c r="A570" s="108" t="s">
        <v>52</v>
      </c>
      <c r="B570" s="99"/>
      <c r="C570" s="99">
        <v>0</v>
      </c>
      <c r="D570" s="99">
        <v>0</v>
      </c>
      <c r="E570" s="99">
        <v>0</v>
      </c>
      <c r="F570" s="99">
        <v>0</v>
      </c>
      <c r="G570" s="99">
        <v>0</v>
      </c>
      <c r="H570" s="99">
        <v>0</v>
      </c>
      <c r="I570" s="99">
        <v>0</v>
      </c>
      <c r="J570" s="99">
        <v>0</v>
      </c>
      <c r="K570" s="99">
        <v>6.2212752646398455</v>
      </c>
      <c r="L570" s="99">
        <v>6.3598559024721402</v>
      </c>
      <c r="M570" s="99">
        <v>6.4879156192513818</v>
      </c>
      <c r="N570" s="99">
        <v>6.6027027878886759</v>
      </c>
      <c r="O570" s="99">
        <v>6.8869276254704008</v>
      </c>
      <c r="P570" s="99">
        <v>7.0129081947985528</v>
      </c>
      <c r="Q570" s="99">
        <v>7.1070347170915955</v>
      </c>
      <c r="R570" s="99">
        <v>7.269143688443946</v>
      </c>
      <c r="S570" s="99">
        <v>7.4348693168332165</v>
      </c>
      <c r="T570" s="99">
        <v>6.2188379126870768</v>
      </c>
      <c r="U570" s="99">
        <v>7.3637127934786424</v>
      </c>
      <c r="V570" s="99">
        <v>7.6693798686814221</v>
      </c>
      <c r="W570" s="99">
        <v>7.7697053012490072</v>
      </c>
      <c r="DA570" s="63" t="s">
        <v>4686</v>
      </c>
    </row>
    <row r="571" spans="1:105" ht="12" customHeight="1" x14ac:dyDescent="0.25">
      <c r="A571" s="121" t="s">
        <v>54</v>
      </c>
      <c r="B571" s="123"/>
      <c r="C571" s="123">
        <v>4.7173544322733258</v>
      </c>
      <c r="D571" s="123">
        <v>4.6116544952376879</v>
      </c>
      <c r="E571" s="123">
        <v>8.1244188902024739</v>
      </c>
      <c r="F571" s="123">
        <v>7.4663299771867591</v>
      </c>
      <c r="G571" s="123">
        <v>6.7496126788440387</v>
      </c>
      <c r="H571" s="123">
        <v>7.0412005131413986</v>
      </c>
      <c r="I571" s="123">
        <v>7.1438152716954324</v>
      </c>
      <c r="J571" s="123">
        <v>7.3722182087068138</v>
      </c>
      <c r="K571" s="123">
        <v>7.5049428943180816</v>
      </c>
      <c r="L571" s="123">
        <v>7.8574541935472801</v>
      </c>
      <c r="M571" s="123">
        <v>7.5425601580628214</v>
      </c>
      <c r="N571" s="123">
        <v>7.4035022465522413</v>
      </c>
      <c r="O571" s="123">
        <v>7.2580008800725437</v>
      </c>
      <c r="P571" s="123">
        <v>7.0644440507145747</v>
      </c>
      <c r="Q571" s="123">
        <v>7.056504855093487</v>
      </c>
      <c r="R571" s="123">
        <v>7.0166976692236283</v>
      </c>
      <c r="S571" s="123">
        <v>6.8556654125153678</v>
      </c>
      <c r="T571" s="123">
        <v>7.8845698983735666</v>
      </c>
      <c r="U571" s="123">
        <v>7.7406661582336094</v>
      </c>
      <c r="V571" s="123">
        <v>7.3736849260319657</v>
      </c>
      <c r="W571" s="123">
        <v>7.2705747046786096</v>
      </c>
      <c r="DA571" s="130" t="s">
        <v>4687</v>
      </c>
    </row>
    <row r="572" spans="1:105" ht="12" customHeight="1" x14ac:dyDescent="0.25">
      <c r="A572" s="97" t="s">
        <v>207</v>
      </c>
      <c r="B572" s="99"/>
      <c r="C572" s="99">
        <v>4.6443906190881634</v>
      </c>
      <c r="D572" s="99">
        <v>5.2576610329132727</v>
      </c>
      <c r="E572" s="99">
        <v>7.0633915142660273</v>
      </c>
      <c r="F572" s="99">
        <v>7.2981984288002808</v>
      </c>
      <c r="G572" s="99">
        <v>6.8728286974072308</v>
      </c>
      <c r="H572" s="99">
        <v>6.9569105205124906</v>
      </c>
      <c r="I572" s="99">
        <v>7.2158109775974237</v>
      </c>
      <c r="J572" s="99">
        <v>7.4352601007470005</v>
      </c>
      <c r="K572" s="99">
        <v>7.469240294977805</v>
      </c>
      <c r="L572" s="99">
        <v>7.3029521864945446</v>
      </c>
      <c r="M572" s="99">
        <v>7.7964784795282354</v>
      </c>
      <c r="N572" s="99">
        <v>7.3897038676193718</v>
      </c>
      <c r="O572" s="99">
        <v>7.2624112374365488</v>
      </c>
      <c r="P572" s="99">
        <v>7.0935099744954329</v>
      </c>
      <c r="Q572" s="99">
        <v>7.2428937732575438</v>
      </c>
      <c r="R572" s="99">
        <v>6.4317067244666228</v>
      </c>
      <c r="S572" s="99">
        <v>5.4414846384075011</v>
      </c>
      <c r="T572" s="99">
        <v>9.2029701147626763</v>
      </c>
      <c r="U572" s="99">
        <v>7.9387725963587226</v>
      </c>
      <c r="V572" s="99">
        <v>7.1981321234835205</v>
      </c>
      <c r="W572" s="99">
        <v>7.5151287561373588</v>
      </c>
      <c r="DA572" s="63" t="s">
        <v>4688</v>
      </c>
    </row>
    <row r="573" spans="1:105" ht="12" customHeight="1" x14ac:dyDescent="0.25">
      <c r="A573" s="97" t="s">
        <v>50</v>
      </c>
      <c r="B573" s="99"/>
      <c r="C573" s="99">
        <v>4.871138985152669</v>
      </c>
      <c r="D573" s="99">
        <v>5.2677444739830301</v>
      </c>
      <c r="E573" s="99">
        <v>6.9929125932274045</v>
      </c>
      <c r="F573" s="99">
        <v>7.0190382748563174</v>
      </c>
      <c r="G573" s="99">
        <v>6.8541004991695083</v>
      </c>
      <c r="H573" s="99">
        <v>6.9286527879341859</v>
      </c>
      <c r="I573" s="99">
        <v>7.2116286296233101</v>
      </c>
      <c r="J573" s="99">
        <v>7.4265877295135558</v>
      </c>
      <c r="K573" s="99">
        <v>7.6612842770633192</v>
      </c>
      <c r="L573" s="99">
        <v>7.7587112028191028</v>
      </c>
      <c r="M573" s="99">
        <v>7.422171403110509</v>
      </c>
      <c r="N573" s="99">
        <v>7.4417240429583735</v>
      </c>
      <c r="O573" s="99">
        <v>7.143874576551779</v>
      </c>
      <c r="P573" s="99">
        <v>7.0712105669494871</v>
      </c>
      <c r="Q573" s="99">
        <v>7.0285690138655914</v>
      </c>
      <c r="R573" s="99">
        <v>7.126958006349069</v>
      </c>
      <c r="S573" s="99">
        <v>7.196875873710554</v>
      </c>
      <c r="T573" s="99">
        <v>7.419235790896308</v>
      </c>
      <c r="U573" s="99">
        <v>7.769222432661155</v>
      </c>
      <c r="V573" s="99">
        <v>7.3909684361953225</v>
      </c>
      <c r="W573" s="99">
        <v>7.1600390121638267</v>
      </c>
      <c r="DA573" s="63" t="s">
        <v>4689</v>
      </c>
    </row>
    <row r="574" spans="1:105" ht="12" customHeight="1" x14ac:dyDescent="0.25">
      <c r="A574" s="109" t="s">
        <v>120</v>
      </c>
      <c r="B574" s="110"/>
      <c r="C574" s="110">
        <v>4.2291437484284051</v>
      </c>
      <c r="D574" s="110">
        <v>3.331918274642693</v>
      </c>
      <c r="E574" s="110">
        <v>9.002396516784529</v>
      </c>
      <c r="F574" s="110">
        <v>8.1511187674000443</v>
      </c>
      <c r="G574" s="110">
        <v>6.2979339274130997</v>
      </c>
      <c r="H574" s="110">
        <v>7.5189857993967504</v>
      </c>
      <c r="I574" s="110">
        <v>6.8244506386138113</v>
      </c>
      <c r="J574" s="110">
        <v>7.2528565459432199</v>
      </c>
      <c r="K574" s="110">
        <v>7.3196363273993414</v>
      </c>
      <c r="L574" s="110">
        <v>8.17867855957528</v>
      </c>
      <c r="M574" s="110">
        <v>7.5112432165303478</v>
      </c>
      <c r="N574" s="110">
        <v>7.3409234198825235</v>
      </c>
      <c r="O574" s="110">
        <v>7.5256629916418012</v>
      </c>
      <c r="P574" s="110">
        <v>7.0219706293734321</v>
      </c>
      <c r="Q574" s="110">
        <v>7.0090148918127388</v>
      </c>
      <c r="R574" s="110">
        <v>7.199951520815584</v>
      </c>
      <c r="S574" s="110">
        <v>7.3596475720828964</v>
      </c>
      <c r="T574" s="110">
        <v>7.3770493660218746</v>
      </c>
      <c r="U574" s="110">
        <v>7.4368639606196858</v>
      </c>
      <c r="V574" s="110">
        <v>7.4933763276362377</v>
      </c>
      <c r="W574" s="110">
        <v>7.4378170691930876</v>
      </c>
      <c r="DA574" s="60" t="s">
        <v>4690</v>
      </c>
    </row>
    <row r="576" spans="1:105" ht="12" customHeight="1" x14ac:dyDescent="0.25">
      <c r="A576" s="116" t="str">
        <f>RES_hh_SLD!$A$511</f>
        <v>CO2 emissions per surface area in new and renovated households (kg CO2 / sqm)</v>
      </c>
      <c r="B576" s="118"/>
      <c r="C576" s="118">
        <f t="shared" ref="C576:Q576" si="275">C577+C580+C582+C595</f>
        <v>1.6015961321954197</v>
      </c>
      <c r="D576" s="118">
        <f t="shared" si="275"/>
        <v>1.4301808032817298</v>
      </c>
      <c r="E576" s="118">
        <f t="shared" si="275"/>
        <v>1.0968328711380784</v>
      </c>
      <c r="F576" s="118">
        <f t="shared" si="275"/>
        <v>1.5702707141372165</v>
      </c>
      <c r="G576" s="118">
        <f t="shared" si="275"/>
        <v>1.9445457723556663</v>
      </c>
      <c r="H576" s="118">
        <f t="shared" si="275"/>
        <v>2.2872243682493272</v>
      </c>
      <c r="I576" s="118">
        <f t="shared" si="275"/>
        <v>2.1037581135471557</v>
      </c>
      <c r="J576" s="118">
        <f t="shared" si="275"/>
        <v>1.4165693057580642</v>
      </c>
      <c r="K576" s="118">
        <f t="shared" si="275"/>
        <v>1.4893660043173893</v>
      </c>
      <c r="L576" s="118">
        <f t="shared" si="275"/>
        <v>1.2367409374202889</v>
      </c>
      <c r="M576" s="118">
        <f t="shared" si="275"/>
        <v>1.2026580102782254</v>
      </c>
      <c r="N576" s="118">
        <f t="shared" si="275"/>
        <v>1.5243853676106771</v>
      </c>
      <c r="O576" s="118">
        <f t="shared" si="275"/>
        <v>1.5343967920744492</v>
      </c>
      <c r="P576" s="118">
        <f t="shared" si="275"/>
        <v>1.8550955152000079</v>
      </c>
      <c r="Q576" s="118">
        <f t="shared" si="275"/>
        <v>1.7120991270890333</v>
      </c>
      <c r="R576" s="118">
        <f t="shared" ref="R576:V576" si="276">R577+R580+R582+R595</f>
        <v>1.4227260248484783</v>
      </c>
      <c r="S576" s="118">
        <f t="shared" si="276"/>
        <v>1.4474714558376132</v>
      </c>
      <c r="T576" s="118">
        <f t="shared" si="276"/>
        <v>1.4618297530358721</v>
      </c>
      <c r="U576" s="118">
        <f t="shared" si="276"/>
        <v>1.4954100528255418</v>
      </c>
      <c r="V576" s="118">
        <f t="shared" si="276"/>
        <v>1.6123660844205561</v>
      </c>
      <c r="W576" s="118">
        <f t="shared" ref="W576" si="277">W577+W580+W582+W595</f>
        <v>2.0710020353170813</v>
      </c>
      <c r="DA576" s="129" t="s">
        <v>4836</v>
      </c>
    </row>
    <row r="577" spans="1:105" ht="12" customHeight="1" x14ac:dyDescent="0.25">
      <c r="A577" s="121" t="s">
        <v>57</v>
      </c>
      <c r="B577" s="123"/>
      <c r="C577" s="123">
        <f t="shared" ref="C577:Q577" si="278">SUM(C578:C579)</f>
        <v>0</v>
      </c>
      <c r="D577" s="123">
        <f t="shared" si="278"/>
        <v>0</v>
      </c>
      <c r="E577" s="123">
        <f t="shared" si="278"/>
        <v>0</v>
      </c>
      <c r="F577" s="123">
        <f t="shared" si="278"/>
        <v>0</v>
      </c>
      <c r="G577" s="123">
        <f t="shared" si="278"/>
        <v>0</v>
      </c>
      <c r="H577" s="123">
        <f t="shared" si="278"/>
        <v>0</v>
      </c>
      <c r="I577" s="123">
        <f t="shared" si="278"/>
        <v>0</v>
      </c>
      <c r="J577" s="123">
        <f t="shared" si="278"/>
        <v>0</v>
      </c>
      <c r="K577" s="123">
        <f t="shared" si="278"/>
        <v>0</v>
      </c>
      <c r="L577" s="123">
        <f t="shared" si="278"/>
        <v>0</v>
      </c>
      <c r="M577" s="123">
        <f t="shared" si="278"/>
        <v>0</v>
      </c>
      <c r="N577" s="123">
        <f t="shared" si="278"/>
        <v>0</v>
      </c>
      <c r="O577" s="123">
        <f t="shared" si="278"/>
        <v>0</v>
      </c>
      <c r="P577" s="123">
        <f t="shared" si="278"/>
        <v>0</v>
      </c>
      <c r="Q577" s="123">
        <f t="shared" si="278"/>
        <v>0</v>
      </c>
      <c r="R577" s="123">
        <f t="shared" ref="R577:V577" si="279">SUM(R578:R579)</f>
        <v>0</v>
      </c>
      <c r="S577" s="123">
        <f t="shared" si="279"/>
        <v>0</v>
      </c>
      <c r="T577" s="123">
        <f t="shared" si="279"/>
        <v>0</v>
      </c>
      <c r="U577" s="123">
        <f t="shared" si="279"/>
        <v>0</v>
      </c>
      <c r="V577" s="123">
        <f t="shared" si="279"/>
        <v>0</v>
      </c>
      <c r="W577" s="123">
        <f t="shared" ref="W577" si="280">SUM(W578:W579)</f>
        <v>0</v>
      </c>
      <c r="DA577" s="130" t="s">
        <v>4837</v>
      </c>
    </row>
    <row r="578" spans="1:105" ht="12" customHeight="1" x14ac:dyDescent="0.25">
      <c r="A578" s="97" t="s">
        <v>204</v>
      </c>
      <c r="B578" s="99"/>
      <c r="C578" s="99">
        <v>0</v>
      </c>
      <c r="D578" s="99">
        <v>0</v>
      </c>
      <c r="E578" s="99">
        <v>0</v>
      </c>
      <c r="F578" s="99">
        <v>0</v>
      </c>
      <c r="G578" s="99">
        <v>0</v>
      </c>
      <c r="H578" s="99">
        <v>0</v>
      </c>
      <c r="I578" s="99">
        <v>0</v>
      </c>
      <c r="J578" s="99">
        <v>0</v>
      </c>
      <c r="K578" s="99">
        <v>0</v>
      </c>
      <c r="L578" s="99">
        <v>0</v>
      </c>
      <c r="M578" s="99">
        <v>0</v>
      </c>
      <c r="N578" s="99">
        <v>0</v>
      </c>
      <c r="O578" s="99">
        <v>0</v>
      </c>
      <c r="P578" s="99">
        <v>0</v>
      </c>
      <c r="Q578" s="99">
        <v>0</v>
      </c>
      <c r="R578" s="99">
        <v>0</v>
      </c>
      <c r="S578" s="99">
        <v>0</v>
      </c>
      <c r="T578" s="99">
        <v>0</v>
      </c>
      <c r="U578" s="99">
        <v>0</v>
      </c>
      <c r="V578" s="99">
        <v>0</v>
      </c>
      <c r="W578" s="99">
        <v>0</v>
      </c>
      <c r="DA578" s="63" t="s">
        <v>4838</v>
      </c>
    </row>
    <row r="579" spans="1:105" ht="12" customHeight="1" x14ac:dyDescent="0.25">
      <c r="A579" s="97" t="s">
        <v>53</v>
      </c>
      <c r="B579" s="99"/>
      <c r="C579" s="99">
        <v>0</v>
      </c>
      <c r="D579" s="99">
        <v>0</v>
      </c>
      <c r="E579" s="99">
        <v>0</v>
      </c>
      <c r="F579" s="99">
        <v>0</v>
      </c>
      <c r="G579" s="99">
        <v>0</v>
      </c>
      <c r="H579" s="99">
        <v>0</v>
      </c>
      <c r="I579" s="99">
        <v>0</v>
      </c>
      <c r="J579" s="99">
        <v>0</v>
      </c>
      <c r="K579" s="99">
        <v>0</v>
      </c>
      <c r="L579" s="99">
        <v>0</v>
      </c>
      <c r="M579" s="99">
        <v>0</v>
      </c>
      <c r="N579" s="99">
        <v>0</v>
      </c>
      <c r="O579" s="99">
        <v>0</v>
      </c>
      <c r="P579" s="99">
        <v>0</v>
      </c>
      <c r="Q579" s="99">
        <v>0</v>
      </c>
      <c r="R579" s="99">
        <v>0</v>
      </c>
      <c r="S579" s="99">
        <v>0</v>
      </c>
      <c r="T579" s="99">
        <v>0</v>
      </c>
      <c r="U579" s="99">
        <v>0</v>
      </c>
      <c r="V579" s="99">
        <v>0</v>
      </c>
      <c r="W579" s="99">
        <v>0</v>
      </c>
      <c r="DA579" s="63" t="s">
        <v>4839</v>
      </c>
    </row>
    <row r="580" spans="1:105" ht="12" customHeight="1" x14ac:dyDescent="0.25">
      <c r="A580" s="121" t="s">
        <v>92</v>
      </c>
      <c r="B580" s="123"/>
      <c r="C580" s="123">
        <f t="shared" ref="C580:W580" si="281">C581</f>
        <v>0</v>
      </c>
      <c r="D580" s="123">
        <f t="shared" si="281"/>
        <v>0</v>
      </c>
      <c r="E580" s="123">
        <f t="shared" si="281"/>
        <v>0</v>
      </c>
      <c r="F580" s="123">
        <f t="shared" si="281"/>
        <v>0</v>
      </c>
      <c r="G580" s="123">
        <f t="shared" si="281"/>
        <v>0</v>
      </c>
      <c r="H580" s="123">
        <f t="shared" si="281"/>
        <v>0</v>
      </c>
      <c r="I580" s="123">
        <f t="shared" si="281"/>
        <v>0</v>
      </c>
      <c r="J580" s="123">
        <f t="shared" si="281"/>
        <v>0</v>
      </c>
      <c r="K580" s="123">
        <f t="shared" si="281"/>
        <v>0</v>
      </c>
      <c r="L580" s="123">
        <f t="shared" si="281"/>
        <v>0</v>
      </c>
      <c r="M580" s="123">
        <f t="shared" si="281"/>
        <v>0</v>
      </c>
      <c r="N580" s="123">
        <f t="shared" si="281"/>
        <v>0</v>
      </c>
      <c r="O580" s="123">
        <f t="shared" si="281"/>
        <v>0</v>
      </c>
      <c r="P580" s="123">
        <f t="shared" si="281"/>
        <v>0</v>
      </c>
      <c r="Q580" s="123">
        <f t="shared" si="281"/>
        <v>0</v>
      </c>
      <c r="R580" s="123">
        <f t="shared" si="281"/>
        <v>0</v>
      </c>
      <c r="S580" s="123">
        <f t="shared" si="281"/>
        <v>0</v>
      </c>
      <c r="T580" s="123">
        <f t="shared" si="281"/>
        <v>0</v>
      </c>
      <c r="U580" s="123">
        <f t="shared" si="281"/>
        <v>0</v>
      </c>
      <c r="V580" s="123">
        <f t="shared" si="281"/>
        <v>0</v>
      </c>
      <c r="W580" s="123">
        <f t="shared" si="281"/>
        <v>0</v>
      </c>
      <c r="DA580" s="130" t="s">
        <v>4840</v>
      </c>
    </row>
    <row r="581" spans="1:105" ht="12" customHeight="1" x14ac:dyDescent="0.25">
      <c r="A581" s="97" t="s">
        <v>53</v>
      </c>
      <c r="B581" s="99"/>
      <c r="C581" s="99">
        <v>0</v>
      </c>
      <c r="D581" s="99">
        <v>0</v>
      </c>
      <c r="E581" s="99">
        <v>0</v>
      </c>
      <c r="F581" s="99">
        <v>0</v>
      </c>
      <c r="G581" s="99">
        <v>0</v>
      </c>
      <c r="H581" s="99">
        <v>0</v>
      </c>
      <c r="I581" s="99">
        <v>0</v>
      </c>
      <c r="J581" s="99">
        <v>0</v>
      </c>
      <c r="K581" s="99">
        <v>0</v>
      </c>
      <c r="L581" s="99">
        <v>0</v>
      </c>
      <c r="M581" s="99">
        <v>0</v>
      </c>
      <c r="N581" s="99">
        <v>0</v>
      </c>
      <c r="O581" s="99">
        <v>0</v>
      </c>
      <c r="P581" s="99">
        <v>0</v>
      </c>
      <c r="Q581" s="99">
        <v>0</v>
      </c>
      <c r="R581" s="99">
        <v>0</v>
      </c>
      <c r="S581" s="99">
        <v>0</v>
      </c>
      <c r="T581" s="99">
        <v>0</v>
      </c>
      <c r="U581" s="99">
        <v>0</v>
      </c>
      <c r="V581" s="99">
        <v>0</v>
      </c>
      <c r="W581" s="99">
        <v>0</v>
      </c>
      <c r="DA581" s="63" t="s">
        <v>4841</v>
      </c>
    </row>
    <row r="582" spans="1:105" ht="12" customHeight="1" x14ac:dyDescent="0.25">
      <c r="A582" s="121" t="s">
        <v>55</v>
      </c>
      <c r="B582" s="123"/>
      <c r="C582" s="123">
        <v>0.26746390806860221</v>
      </c>
      <c r="D582" s="123">
        <v>0.28120447637584273</v>
      </c>
      <c r="E582" s="123">
        <v>0.17414983675781828</v>
      </c>
      <c r="F582" s="123">
        <v>0.2513338468349462</v>
      </c>
      <c r="G582" s="123">
        <v>0.28736557033788923</v>
      </c>
      <c r="H582" s="123">
        <v>0.5566185770591936</v>
      </c>
      <c r="I582" s="123">
        <v>0.23280817643944726</v>
      </c>
      <c r="J582" s="123">
        <v>0.11701802974155205</v>
      </c>
      <c r="K582" s="123">
        <v>0.16509734617381908</v>
      </c>
      <c r="L582" s="123">
        <v>0.12240846929650097</v>
      </c>
      <c r="M582" s="123">
        <v>9.3816270817005123E-2</v>
      </c>
      <c r="N582" s="123">
        <v>0.12614789484396746</v>
      </c>
      <c r="O582" s="123">
        <v>0.13982464883117368</v>
      </c>
      <c r="P582" s="123">
        <v>0.2908819323640966</v>
      </c>
      <c r="Q582" s="123">
        <v>0.19841130827160489</v>
      </c>
      <c r="R582" s="123">
        <v>0.11063114014765325</v>
      </c>
      <c r="S582" s="123">
        <v>0.10258685392978008</v>
      </c>
      <c r="T582" s="123">
        <v>7.7746838990171804E-2</v>
      </c>
      <c r="U582" s="123">
        <v>7.3747581534338483E-2</v>
      </c>
      <c r="V582" s="123">
        <v>0.15223992194524594</v>
      </c>
      <c r="W582" s="123">
        <v>0.309054503163946</v>
      </c>
      <c r="DA582" s="130" t="s">
        <v>4842</v>
      </c>
    </row>
    <row r="583" spans="1:105" ht="12" customHeight="1" x14ac:dyDescent="0.25">
      <c r="A583" s="97" t="s">
        <v>132</v>
      </c>
      <c r="B583" s="99"/>
      <c r="C583" s="99">
        <v>0</v>
      </c>
      <c r="D583" s="99">
        <v>0</v>
      </c>
      <c r="E583" s="99">
        <v>0</v>
      </c>
      <c r="F583" s="99">
        <v>0</v>
      </c>
      <c r="G583" s="99">
        <v>0</v>
      </c>
      <c r="H583" s="99">
        <v>0</v>
      </c>
      <c r="I583" s="99">
        <v>0</v>
      </c>
      <c r="J583" s="99">
        <v>0</v>
      </c>
      <c r="K583" s="99">
        <v>0</v>
      </c>
      <c r="L583" s="99">
        <v>0</v>
      </c>
      <c r="M583" s="99">
        <v>0</v>
      </c>
      <c r="N583" s="99">
        <v>0</v>
      </c>
      <c r="O583" s="99">
        <v>0</v>
      </c>
      <c r="P583" s="99">
        <v>0</v>
      </c>
      <c r="Q583" s="99">
        <v>0</v>
      </c>
      <c r="R583" s="99">
        <v>0</v>
      </c>
      <c r="S583" s="99">
        <v>0</v>
      </c>
      <c r="T583" s="99">
        <v>0</v>
      </c>
      <c r="U583" s="99">
        <v>0</v>
      </c>
      <c r="V583" s="99">
        <v>0</v>
      </c>
      <c r="W583" s="99">
        <v>0</v>
      </c>
      <c r="DA583" s="63" t="s">
        <v>4843</v>
      </c>
    </row>
    <row r="584" spans="1:105" ht="12" customHeight="1" x14ac:dyDescent="0.25">
      <c r="A584" s="97" t="s">
        <v>131</v>
      </c>
      <c r="B584" s="99"/>
      <c r="C584" s="99">
        <v>0</v>
      </c>
      <c r="D584" s="99">
        <v>0</v>
      </c>
      <c r="E584" s="99">
        <v>0</v>
      </c>
      <c r="F584" s="99">
        <v>0</v>
      </c>
      <c r="G584" s="99">
        <v>0</v>
      </c>
      <c r="H584" s="99">
        <v>0</v>
      </c>
      <c r="I584" s="99">
        <v>0</v>
      </c>
      <c r="J584" s="99">
        <v>0</v>
      </c>
      <c r="K584" s="99">
        <v>0</v>
      </c>
      <c r="L584" s="99">
        <v>0</v>
      </c>
      <c r="M584" s="99">
        <v>0</v>
      </c>
      <c r="N584" s="99">
        <v>0</v>
      </c>
      <c r="O584" s="99">
        <v>0</v>
      </c>
      <c r="P584" s="99">
        <v>0</v>
      </c>
      <c r="Q584" s="99">
        <v>0</v>
      </c>
      <c r="R584" s="99">
        <v>0</v>
      </c>
      <c r="S584" s="99">
        <v>0</v>
      </c>
      <c r="T584" s="99">
        <v>0</v>
      </c>
      <c r="U584" s="99">
        <v>0</v>
      </c>
      <c r="V584" s="99">
        <v>0</v>
      </c>
      <c r="W584" s="99">
        <v>0</v>
      </c>
      <c r="DA584" s="63" t="s">
        <v>4844</v>
      </c>
    </row>
    <row r="585" spans="1:105" ht="12" customHeight="1" x14ac:dyDescent="0.25">
      <c r="A585" s="100" t="s">
        <v>204</v>
      </c>
      <c r="B585" s="102"/>
      <c r="C585" s="102">
        <v>0</v>
      </c>
      <c r="D585" s="102">
        <v>0</v>
      </c>
      <c r="E585" s="102">
        <v>0</v>
      </c>
      <c r="F585" s="102">
        <v>0</v>
      </c>
      <c r="G585" s="102">
        <v>0</v>
      </c>
      <c r="H585" s="102">
        <v>0</v>
      </c>
      <c r="I585" s="102">
        <v>0</v>
      </c>
      <c r="J585" s="102">
        <v>0</v>
      </c>
      <c r="K585" s="102">
        <v>0</v>
      </c>
      <c r="L585" s="102">
        <v>0</v>
      </c>
      <c r="M585" s="102">
        <v>0</v>
      </c>
      <c r="N585" s="102">
        <v>0</v>
      </c>
      <c r="O585" s="102">
        <v>0</v>
      </c>
      <c r="P585" s="102">
        <v>0</v>
      </c>
      <c r="Q585" s="102">
        <v>0</v>
      </c>
      <c r="R585" s="102">
        <v>0</v>
      </c>
      <c r="S585" s="102">
        <v>0</v>
      </c>
      <c r="T585" s="102">
        <v>0</v>
      </c>
      <c r="U585" s="102">
        <v>0</v>
      </c>
      <c r="V585" s="102">
        <v>0</v>
      </c>
      <c r="W585" s="102">
        <v>0</v>
      </c>
      <c r="DA585" s="131" t="s">
        <v>4845</v>
      </c>
    </row>
    <row r="586" spans="1:105" ht="12" customHeight="1" x14ac:dyDescent="0.25">
      <c r="A586" s="103" t="s">
        <v>52</v>
      </c>
      <c r="B586" s="105"/>
      <c r="C586" s="105">
        <v>0</v>
      </c>
      <c r="D586" s="105">
        <v>0</v>
      </c>
      <c r="E586" s="105">
        <v>0</v>
      </c>
      <c r="F586" s="105">
        <v>0</v>
      </c>
      <c r="G586" s="105">
        <v>0</v>
      </c>
      <c r="H586" s="105">
        <v>0</v>
      </c>
      <c r="I586" s="105">
        <v>0</v>
      </c>
      <c r="J586" s="105">
        <v>0</v>
      </c>
      <c r="K586" s="105">
        <v>0</v>
      </c>
      <c r="L586" s="105">
        <v>0</v>
      </c>
      <c r="M586" s="105">
        <v>0</v>
      </c>
      <c r="N586" s="105">
        <v>0</v>
      </c>
      <c r="O586" s="105">
        <v>0</v>
      </c>
      <c r="P586" s="105">
        <v>0</v>
      </c>
      <c r="Q586" s="105">
        <v>0</v>
      </c>
      <c r="R586" s="105">
        <v>0</v>
      </c>
      <c r="S586" s="105">
        <v>0</v>
      </c>
      <c r="T586" s="105">
        <v>0</v>
      </c>
      <c r="U586" s="105">
        <v>0</v>
      </c>
      <c r="V586" s="105">
        <v>0</v>
      </c>
      <c r="W586" s="105">
        <v>0</v>
      </c>
      <c r="DA586" s="132" t="s">
        <v>4846</v>
      </c>
    </row>
    <row r="587" spans="1:105" ht="12" customHeight="1" x14ac:dyDescent="0.25">
      <c r="A587" s="106" t="s">
        <v>124</v>
      </c>
      <c r="B587" s="102"/>
      <c r="C587" s="102">
        <v>4.0090445560706893</v>
      </c>
      <c r="D587" s="102">
        <v>4.0458767362905617</v>
      </c>
      <c r="E587" s="102">
        <v>4.2336240324262731</v>
      </c>
      <c r="F587" s="102">
        <v>4.3558213994034904</v>
      </c>
      <c r="G587" s="102">
        <v>4.3794828087374045</v>
      </c>
      <c r="H587" s="102">
        <v>4.4098178468282576</v>
      </c>
      <c r="I587" s="102">
        <v>4.5560350735091824</v>
      </c>
      <c r="J587" s="102">
        <v>4.6482567764153178</v>
      </c>
      <c r="K587" s="102">
        <v>4.771200840930538</v>
      </c>
      <c r="L587" s="102">
        <v>4.8025366748887777</v>
      </c>
      <c r="M587" s="102">
        <v>4.6912401816598557</v>
      </c>
      <c r="N587" s="102">
        <v>4.7904728763230224</v>
      </c>
      <c r="O587" s="102">
        <v>4.5570014821710902</v>
      </c>
      <c r="P587" s="102">
        <v>4.4140866464926374</v>
      </c>
      <c r="Q587" s="102">
        <v>4.2371552165225053</v>
      </c>
      <c r="R587" s="102">
        <v>4.261278090512536</v>
      </c>
      <c r="S587" s="102">
        <v>4.259463565858379</v>
      </c>
      <c r="T587" s="102">
        <v>4.3114161324635738</v>
      </c>
      <c r="U587" s="102">
        <v>4.4892472784379898</v>
      </c>
      <c r="V587" s="102">
        <v>4.3786532990191995</v>
      </c>
      <c r="W587" s="102">
        <v>4.1697043044290174</v>
      </c>
      <c r="DA587" s="131" t="s">
        <v>4847</v>
      </c>
    </row>
    <row r="588" spans="1:105" ht="12" customHeight="1" x14ac:dyDescent="0.25">
      <c r="A588" s="107" t="s">
        <v>123</v>
      </c>
      <c r="B588" s="105"/>
      <c r="C588" s="105">
        <v>0</v>
      </c>
      <c r="D588" s="105">
        <v>0</v>
      </c>
      <c r="E588" s="105">
        <v>0</v>
      </c>
      <c r="F588" s="105">
        <v>0</v>
      </c>
      <c r="G588" s="105">
        <v>0</v>
      </c>
      <c r="H588" s="105">
        <v>0</v>
      </c>
      <c r="I588" s="105">
        <v>0</v>
      </c>
      <c r="J588" s="105">
        <v>0</v>
      </c>
      <c r="K588" s="105">
        <v>2.356765213300883</v>
      </c>
      <c r="L588" s="105">
        <v>2.4773792398872496</v>
      </c>
      <c r="M588" s="105">
        <v>2.3337533466813993</v>
      </c>
      <c r="N588" s="105">
        <v>2.3025629709400834</v>
      </c>
      <c r="O588" s="105">
        <v>2.2520994915509807</v>
      </c>
      <c r="P588" s="105">
        <v>2.1425667535091377</v>
      </c>
      <c r="Q588" s="105">
        <v>2.0838804150962482</v>
      </c>
      <c r="R588" s="105">
        <v>2.0719163751534873</v>
      </c>
      <c r="S588" s="105">
        <v>2.0337842115360854</v>
      </c>
      <c r="T588" s="105">
        <v>2.4074845553548365</v>
      </c>
      <c r="U588" s="105">
        <v>2.2762698863167157</v>
      </c>
      <c r="V588" s="105">
        <v>2.1811738234644791</v>
      </c>
      <c r="W588" s="105">
        <v>2.0173310415735473</v>
      </c>
      <c r="DA588" s="132" t="s">
        <v>4848</v>
      </c>
    </row>
    <row r="589" spans="1:105" ht="12" customHeight="1" x14ac:dyDescent="0.25">
      <c r="A589" s="108" t="s">
        <v>50</v>
      </c>
      <c r="B589" s="99"/>
      <c r="C589" s="99">
        <v>0</v>
      </c>
      <c r="D589" s="99">
        <v>0</v>
      </c>
      <c r="E589" s="99">
        <v>0</v>
      </c>
      <c r="F589" s="99">
        <v>0</v>
      </c>
      <c r="G589" s="99">
        <v>0</v>
      </c>
      <c r="H589" s="99">
        <v>0</v>
      </c>
      <c r="I589" s="99">
        <v>0</v>
      </c>
      <c r="J589" s="99">
        <v>0</v>
      </c>
      <c r="K589" s="99">
        <v>2.356765213300883</v>
      </c>
      <c r="L589" s="99">
        <v>2.4773792398872496</v>
      </c>
      <c r="M589" s="99">
        <v>2.3337533466813993</v>
      </c>
      <c r="N589" s="99">
        <v>2.3025629709400834</v>
      </c>
      <c r="O589" s="99">
        <v>2.2520994915509807</v>
      </c>
      <c r="P589" s="99">
        <v>2.1425667535091377</v>
      </c>
      <c r="Q589" s="99">
        <v>2.0838804150962482</v>
      </c>
      <c r="R589" s="99">
        <v>2.0719163751534873</v>
      </c>
      <c r="S589" s="99">
        <v>2.0337842115360854</v>
      </c>
      <c r="T589" s="99">
        <v>2.4074845553548365</v>
      </c>
      <c r="U589" s="99">
        <v>2.2762698863167157</v>
      </c>
      <c r="V589" s="99">
        <v>2.1811738234644791</v>
      </c>
      <c r="W589" s="99">
        <v>2.0173310415735473</v>
      </c>
      <c r="DA589" s="63" t="s">
        <v>4849</v>
      </c>
    </row>
    <row r="590" spans="1:105" ht="12" customHeight="1" x14ac:dyDescent="0.25">
      <c r="A590" s="108" t="s">
        <v>52</v>
      </c>
      <c r="B590" s="99"/>
      <c r="C590" s="99">
        <v>0</v>
      </c>
      <c r="D590" s="99">
        <v>0</v>
      </c>
      <c r="E590" s="99">
        <v>0</v>
      </c>
      <c r="F590" s="99">
        <v>0</v>
      </c>
      <c r="G590" s="99">
        <v>0</v>
      </c>
      <c r="H590" s="99">
        <v>0</v>
      </c>
      <c r="I590" s="99">
        <v>0</v>
      </c>
      <c r="J590" s="99">
        <v>0</v>
      </c>
      <c r="K590" s="99">
        <v>0</v>
      </c>
      <c r="L590" s="99">
        <v>0</v>
      </c>
      <c r="M590" s="99">
        <v>0</v>
      </c>
      <c r="N590" s="99">
        <v>0</v>
      </c>
      <c r="O590" s="99">
        <v>0</v>
      </c>
      <c r="P590" s="99">
        <v>0</v>
      </c>
      <c r="Q590" s="99">
        <v>0</v>
      </c>
      <c r="R590" s="99">
        <v>0</v>
      </c>
      <c r="S590" s="99">
        <v>0</v>
      </c>
      <c r="T590" s="99">
        <v>0</v>
      </c>
      <c r="U590" s="99">
        <v>0</v>
      </c>
      <c r="V590" s="99">
        <v>0</v>
      </c>
      <c r="W590" s="99">
        <v>0</v>
      </c>
      <c r="DA590" s="63" t="s">
        <v>4850</v>
      </c>
    </row>
    <row r="591" spans="1:105" ht="12" customHeight="1" x14ac:dyDescent="0.25">
      <c r="A591" s="106" t="s">
        <v>122</v>
      </c>
      <c r="B591" s="102"/>
      <c r="C591" s="102">
        <v>0</v>
      </c>
      <c r="D591" s="102">
        <v>0</v>
      </c>
      <c r="E591" s="102">
        <v>0</v>
      </c>
      <c r="F591" s="102">
        <v>0</v>
      </c>
      <c r="G591" s="102">
        <v>0</v>
      </c>
      <c r="H591" s="102">
        <v>0</v>
      </c>
      <c r="I591" s="102">
        <v>0</v>
      </c>
      <c r="J591" s="102">
        <v>0</v>
      </c>
      <c r="K591" s="102">
        <v>0</v>
      </c>
      <c r="L591" s="102">
        <v>0</v>
      </c>
      <c r="M591" s="102">
        <v>0</v>
      </c>
      <c r="N591" s="102">
        <v>0</v>
      </c>
      <c r="O591" s="102">
        <v>0</v>
      </c>
      <c r="P591" s="102">
        <v>0</v>
      </c>
      <c r="Q591" s="102">
        <v>0</v>
      </c>
      <c r="R591" s="102">
        <v>0</v>
      </c>
      <c r="S591" s="102">
        <v>0</v>
      </c>
      <c r="T591" s="102">
        <v>0</v>
      </c>
      <c r="U591" s="102">
        <v>0</v>
      </c>
      <c r="V591" s="102">
        <v>0</v>
      </c>
      <c r="W591" s="102">
        <v>0</v>
      </c>
      <c r="DA591" s="131" t="s">
        <v>4851</v>
      </c>
    </row>
    <row r="592" spans="1:105" ht="12" customHeight="1" x14ac:dyDescent="0.25">
      <c r="A592" s="107" t="s">
        <v>121</v>
      </c>
      <c r="B592" s="105"/>
      <c r="C592" s="105">
        <v>0</v>
      </c>
      <c r="D592" s="105">
        <v>0</v>
      </c>
      <c r="E592" s="105">
        <v>0</v>
      </c>
      <c r="F592" s="105">
        <v>0</v>
      </c>
      <c r="G592" s="105">
        <v>0</v>
      </c>
      <c r="H592" s="105">
        <v>0</v>
      </c>
      <c r="I592" s="105">
        <v>0</v>
      </c>
      <c r="J592" s="105">
        <v>0</v>
      </c>
      <c r="K592" s="105">
        <v>0</v>
      </c>
      <c r="L592" s="105">
        <v>0</v>
      </c>
      <c r="M592" s="105">
        <v>0</v>
      </c>
      <c r="N592" s="105">
        <v>0</v>
      </c>
      <c r="O592" s="105">
        <v>0</v>
      </c>
      <c r="P592" s="105">
        <v>0</v>
      </c>
      <c r="Q592" s="105">
        <v>0</v>
      </c>
      <c r="R592" s="105">
        <v>0</v>
      </c>
      <c r="S592" s="105">
        <v>0</v>
      </c>
      <c r="T592" s="105">
        <v>0</v>
      </c>
      <c r="U592" s="105">
        <v>0</v>
      </c>
      <c r="V592" s="105">
        <v>0</v>
      </c>
      <c r="W592" s="105">
        <v>0</v>
      </c>
      <c r="DA592" s="132" t="s">
        <v>4852</v>
      </c>
    </row>
    <row r="593" spans="1:105" ht="12" customHeight="1" x14ac:dyDescent="0.25">
      <c r="A593" s="108" t="s">
        <v>53</v>
      </c>
      <c r="B593" s="99"/>
      <c r="C593" s="99">
        <v>0</v>
      </c>
      <c r="D593" s="99">
        <v>0</v>
      </c>
      <c r="E593" s="99">
        <v>0</v>
      </c>
      <c r="F593" s="99">
        <v>0</v>
      </c>
      <c r="G593" s="99">
        <v>0</v>
      </c>
      <c r="H593" s="99">
        <v>0</v>
      </c>
      <c r="I593" s="99">
        <v>0</v>
      </c>
      <c r="J593" s="99">
        <v>0</v>
      </c>
      <c r="K593" s="99">
        <v>0</v>
      </c>
      <c r="L593" s="99">
        <v>0</v>
      </c>
      <c r="M593" s="99">
        <v>0</v>
      </c>
      <c r="N593" s="99">
        <v>0</v>
      </c>
      <c r="O593" s="99">
        <v>0</v>
      </c>
      <c r="P593" s="99">
        <v>0</v>
      </c>
      <c r="Q593" s="99">
        <v>0</v>
      </c>
      <c r="R593" s="99">
        <v>0</v>
      </c>
      <c r="S593" s="99">
        <v>0</v>
      </c>
      <c r="T593" s="99">
        <v>0</v>
      </c>
      <c r="U593" s="99">
        <v>0</v>
      </c>
      <c r="V593" s="99">
        <v>0</v>
      </c>
      <c r="W593" s="99">
        <v>0</v>
      </c>
      <c r="DA593" s="63" t="s">
        <v>4853</v>
      </c>
    </row>
    <row r="594" spans="1:105" ht="12" customHeight="1" x14ac:dyDescent="0.25">
      <c r="A594" s="108" t="s">
        <v>52</v>
      </c>
      <c r="B594" s="99"/>
      <c r="C594" s="99">
        <v>0</v>
      </c>
      <c r="D594" s="99">
        <v>0</v>
      </c>
      <c r="E594" s="99">
        <v>0</v>
      </c>
      <c r="F594" s="99">
        <v>0</v>
      </c>
      <c r="G594" s="99">
        <v>0</v>
      </c>
      <c r="H594" s="99">
        <v>0</v>
      </c>
      <c r="I594" s="99">
        <v>0</v>
      </c>
      <c r="J594" s="99">
        <v>0</v>
      </c>
      <c r="K594" s="99">
        <v>0</v>
      </c>
      <c r="L594" s="99">
        <v>0</v>
      </c>
      <c r="M594" s="99">
        <v>0</v>
      </c>
      <c r="N594" s="99">
        <v>0</v>
      </c>
      <c r="O594" s="99">
        <v>0</v>
      </c>
      <c r="P594" s="99">
        <v>0</v>
      </c>
      <c r="Q594" s="99">
        <v>0</v>
      </c>
      <c r="R594" s="99">
        <v>0</v>
      </c>
      <c r="S594" s="99">
        <v>0</v>
      </c>
      <c r="T594" s="99">
        <v>0</v>
      </c>
      <c r="U594" s="99">
        <v>0</v>
      </c>
      <c r="V594" s="99">
        <v>0</v>
      </c>
      <c r="W594" s="99">
        <v>0</v>
      </c>
      <c r="DA594" s="63" t="s">
        <v>4854</v>
      </c>
    </row>
    <row r="595" spans="1:105" ht="12" customHeight="1" x14ac:dyDescent="0.25">
      <c r="A595" s="121" t="s">
        <v>54</v>
      </c>
      <c r="B595" s="123"/>
      <c r="C595" s="123">
        <v>1.3341322241268174</v>
      </c>
      <c r="D595" s="123">
        <v>1.148976326905887</v>
      </c>
      <c r="E595" s="123">
        <v>0.92268303438026011</v>
      </c>
      <c r="F595" s="123">
        <v>1.3189368673022703</v>
      </c>
      <c r="G595" s="123">
        <v>1.657180202017777</v>
      </c>
      <c r="H595" s="123">
        <v>1.7306057911901338</v>
      </c>
      <c r="I595" s="123">
        <v>1.8709499371077085</v>
      </c>
      <c r="J595" s="123">
        <v>1.2995512760165122</v>
      </c>
      <c r="K595" s="123">
        <v>1.3242686581435703</v>
      </c>
      <c r="L595" s="123">
        <v>1.1143324681237878</v>
      </c>
      <c r="M595" s="123">
        <v>1.1088417394612202</v>
      </c>
      <c r="N595" s="123">
        <v>1.3982374727667097</v>
      </c>
      <c r="O595" s="123">
        <v>1.3945721432432756</v>
      </c>
      <c r="P595" s="123">
        <v>1.5642135828359114</v>
      </c>
      <c r="Q595" s="123">
        <v>1.5136878188174285</v>
      </c>
      <c r="R595" s="123">
        <v>1.3120948847008251</v>
      </c>
      <c r="S595" s="123">
        <v>1.3448846019078331</v>
      </c>
      <c r="T595" s="123">
        <v>1.3840829140457003</v>
      </c>
      <c r="U595" s="123">
        <v>1.4216624712912034</v>
      </c>
      <c r="V595" s="123">
        <v>1.4601261624753101</v>
      </c>
      <c r="W595" s="123">
        <v>1.7619475321531353</v>
      </c>
      <c r="DA595" s="130" t="s">
        <v>4855</v>
      </c>
    </row>
    <row r="596" spans="1:105" ht="12" customHeight="1" x14ac:dyDescent="0.25">
      <c r="A596" s="97" t="s">
        <v>207</v>
      </c>
      <c r="B596" s="99"/>
      <c r="C596" s="99">
        <v>0</v>
      </c>
      <c r="D596" s="99">
        <v>0</v>
      </c>
      <c r="E596" s="99">
        <v>0</v>
      </c>
      <c r="F596" s="99">
        <v>0</v>
      </c>
      <c r="G596" s="99">
        <v>0</v>
      </c>
      <c r="H596" s="99">
        <v>0</v>
      </c>
      <c r="I596" s="99">
        <v>0</v>
      </c>
      <c r="J596" s="99">
        <v>0</v>
      </c>
      <c r="K596" s="99">
        <v>0</v>
      </c>
      <c r="L596" s="99">
        <v>0</v>
      </c>
      <c r="M596" s="99">
        <v>0</v>
      </c>
      <c r="N596" s="99">
        <v>0</v>
      </c>
      <c r="O596" s="99">
        <v>0</v>
      </c>
      <c r="P596" s="99">
        <v>0</v>
      </c>
      <c r="Q596" s="99">
        <v>0</v>
      </c>
      <c r="R596" s="99">
        <v>0</v>
      </c>
      <c r="S596" s="99">
        <v>0</v>
      </c>
      <c r="T596" s="99">
        <v>0</v>
      </c>
      <c r="U596" s="99">
        <v>0</v>
      </c>
      <c r="V596" s="99">
        <v>0</v>
      </c>
      <c r="W596" s="99">
        <v>0</v>
      </c>
      <c r="DA596" s="63" t="s">
        <v>4856</v>
      </c>
    </row>
    <row r="597" spans="1:105" ht="12" customHeight="1" x14ac:dyDescent="0.25">
      <c r="A597" s="97" t="s">
        <v>50</v>
      </c>
      <c r="B597" s="99"/>
      <c r="C597" s="99">
        <v>1.8675943295307695</v>
      </c>
      <c r="D597" s="99">
        <v>2.017881805108404</v>
      </c>
      <c r="E597" s="99">
        <v>2.6764172668582695</v>
      </c>
      <c r="F597" s="99">
        <v>2.6841024467698866</v>
      </c>
      <c r="G597" s="99">
        <v>2.6188037569598177</v>
      </c>
      <c r="H597" s="99">
        <v>2.6450691128004276</v>
      </c>
      <c r="I597" s="99">
        <v>2.7508256777182107</v>
      </c>
      <c r="J597" s="99">
        <v>2.8305477778193739</v>
      </c>
      <c r="K597" s="99">
        <v>2.9177478079276922</v>
      </c>
      <c r="L597" s="99">
        <v>2.9526721778364178</v>
      </c>
      <c r="M597" s="99">
        <v>2.8234768772089351</v>
      </c>
      <c r="N597" s="99">
        <v>2.8309149197305219</v>
      </c>
      <c r="O597" s="99">
        <v>2.717609656942384</v>
      </c>
      <c r="P597" s="99">
        <v>2.6899674563282376</v>
      </c>
      <c r="Q597" s="99">
        <v>2.6737461334024153</v>
      </c>
      <c r="R597" s="99">
        <v>2.7043938033559138</v>
      </c>
      <c r="S597" s="99">
        <v>2.7198017183202015</v>
      </c>
      <c r="T597" s="99">
        <v>2.7905742941316327</v>
      </c>
      <c r="U597" s="99">
        <v>2.907969624390923</v>
      </c>
      <c r="V597" s="99">
        <v>2.7538937634941196</v>
      </c>
      <c r="W597" s="99">
        <v>2.656735496024123</v>
      </c>
      <c r="DA597" s="63" t="s">
        <v>4857</v>
      </c>
    </row>
    <row r="598" spans="1:105" ht="12" customHeight="1" x14ac:dyDescent="0.25">
      <c r="A598" s="109" t="s">
        <v>120</v>
      </c>
      <c r="B598" s="110"/>
      <c r="C598" s="110">
        <v>0</v>
      </c>
      <c r="D598" s="110">
        <v>0</v>
      </c>
      <c r="E598" s="110">
        <v>0</v>
      </c>
      <c r="F598" s="110">
        <v>0</v>
      </c>
      <c r="G598" s="110">
        <v>0</v>
      </c>
      <c r="H598" s="110">
        <v>0</v>
      </c>
      <c r="I598" s="110">
        <v>0</v>
      </c>
      <c r="J598" s="110">
        <v>0</v>
      </c>
      <c r="K598" s="110">
        <v>0</v>
      </c>
      <c r="L598" s="110">
        <v>0</v>
      </c>
      <c r="M598" s="110">
        <v>0</v>
      </c>
      <c r="N598" s="110">
        <v>0</v>
      </c>
      <c r="O598" s="110">
        <v>0</v>
      </c>
      <c r="P598" s="110">
        <v>0</v>
      </c>
      <c r="Q598" s="110">
        <v>0</v>
      </c>
      <c r="R598" s="110">
        <v>0</v>
      </c>
      <c r="S598" s="110">
        <v>0</v>
      </c>
      <c r="T598" s="110">
        <v>0</v>
      </c>
      <c r="U598" s="110">
        <v>0</v>
      </c>
      <c r="V598" s="110">
        <v>0</v>
      </c>
      <c r="W598" s="110">
        <v>0</v>
      </c>
      <c r="DA598" s="60" t="s">
        <v>4858</v>
      </c>
    </row>
  </sheetData>
  <pageMargins left="0.39370078740157483" right="0.39370078740157483" top="0.39370078740157483" bottom="0.39370078740157483" header="0.31496062992125984" footer="0.31496062992125984"/>
  <pageSetup paperSize="9" scale="11" orientation="portrait" horizontalDpi="1200" verticalDpi="1200" r:id="rId1"/>
  <headerFooter alignWithMargins="0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5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2478</v>
      </c>
      <c r="C5" s="120">
        <v>3095</v>
      </c>
      <c r="D5" s="120">
        <v>4621</v>
      </c>
      <c r="E5" s="120">
        <v>5876</v>
      </c>
      <c r="F5" s="120">
        <v>7106</v>
      </c>
      <c r="G5" s="120">
        <v>8471</v>
      </c>
      <c r="H5" s="120">
        <v>9182</v>
      </c>
      <c r="I5" s="120">
        <v>9365</v>
      </c>
      <c r="J5" s="120">
        <v>9567</v>
      </c>
      <c r="K5" s="120">
        <v>9787</v>
      </c>
      <c r="L5" s="120">
        <v>9720</v>
      </c>
      <c r="M5" s="120">
        <v>10175</v>
      </c>
      <c r="N5" s="120">
        <v>11176</v>
      </c>
      <c r="O5" s="120">
        <v>12644</v>
      </c>
      <c r="P5" s="120">
        <v>14259</v>
      </c>
      <c r="Q5" s="120">
        <v>15456</v>
      </c>
      <c r="R5" s="120">
        <v>15782</v>
      </c>
      <c r="S5" s="120">
        <v>15847</v>
      </c>
      <c r="T5" s="120">
        <v>16057</v>
      </c>
      <c r="U5" s="120">
        <v>16472</v>
      </c>
      <c r="V5" s="120">
        <v>17181</v>
      </c>
      <c r="W5" s="120">
        <v>17389</v>
      </c>
      <c r="DA5" s="129" t="s">
        <v>340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210</v>
      </c>
      <c r="B7" s="52">
        <v>2478</v>
      </c>
      <c r="C7" s="52">
        <v>3095</v>
      </c>
      <c r="D7" s="52">
        <v>4621</v>
      </c>
      <c r="E7" s="52">
        <v>5876</v>
      </c>
      <c r="F7" s="52">
        <v>7106</v>
      </c>
      <c r="G7" s="52">
        <v>8471</v>
      </c>
      <c r="H7" s="52">
        <v>9182</v>
      </c>
      <c r="I7" s="52">
        <v>9365</v>
      </c>
      <c r="J7" s="52">
        <v>9567</v>
      </c>
      <c r="K7" s="52">
        <v>9787</v>
      </c>
      <c r="L7" s="52">
        <v>9720</v>
      </c>
      <c r="M7" s="52">
        <v>10175</v>
      </c>
      <c r="N7" s="52">
        <v>11176</v>
      </c>
      <c r="O7" s="52">
        <v>12644</v>
      </c>
      <c r="P7" s="52">
        <v>14259</v>
      </c>
      <c r="Q7" s="52">
        <v>15456</v>
      </c>
      <c r="R7" s="52">
        <v>15782</v>
      </c>
      <c r="S7" s="52">
        <v>15847</v>
      </c>
      <c r="T7" s="52">
        <v>16057</v>
      </c>
      <c r="U7" s="52">
        <v>16472</v>
      </c>
      <c r="V7" s="52">
        <v>17181</v>
      </c>
      <c r="W7" s="52">
        <v>17389</v>
      </c>
      <c r="DA7" s="63" t="s">
        <v>1103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2</v>
      </c>
      <c r="C9" s="52">
        <v>2</v>
      </c>
      <c r="D9" s="52">
        <v>1</v>
      </c>
      <c r="E9" s="52">
        <v>4</v>
      </c>
      <c r="F9" s="52">
        <v>9</v>
      </c>
      <c r="G9" s="52">
        <v>11</v>
      </c>
      <c r="H9" s="52">
        <v>15</v>
      </c>
      <c r="I9" s="52">
        <v>23</v>
      </c>
      <c r="J9" s="52">
        <v>29</v>
      </c>
      <c r="K9" s="52">
        <v>34</v>
      </c>
      <c r="L9" s="52">
        <v>32</v>
      </c>
      <c r="M9" s="52">
        <v>39</v>
      </c>
      <c r="N9" s="52">
        <v>45</v>
      </c>
      <c r="O9" s="52">
        <v>70</v>
      </c>
      <c r="P9" s="52">
        <v>163</v>
      </c>
      <c r="Q9" s="52">
        <v>300</v>
      </c>
      <c r="R9" s="52">
        <v>447</v>
      </c>
      <c r="S9" s="52">
        <v>519</v>
      </c>
      <c r="T9" s="52">
        <v>581</v>
      </c>
      <c r="U9" s="52">
        <v>623</v>
      </c>
      <c r="V9" s="52">
        <v>674</v>
      </c>
      <c r="W9" s="52">
        <v>665</v>
      </c>
      <c r="DA9" s="63" t="s">
        <v>1104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130</v>
      </c>
      <c r="B11" s="52">
        <v>2430</v>
      </c>
      <c r="C11" s="52">
        <v>3034</v>
      </c>
      <c r="D11" s="52">
        <v>4435</v>
      </c>
      <c r="E11" s="52">
        <v>5556</v>
      </c>
      <c r="F11" s="52">
        <v>6717</v>
      </c>
      <c r="G11" s="52">
        <v>8071</v>
      </c>
      <c r="H11" s="52">
        <v>8755</v>
      </c>
      <c r="I11" s="52">
        <v>8937</v>
      </c>
      <c r="J11" s="52">
        <v>9070</v>
      </c>
      <c r="K11" s="52">
        <v>9188</v>
      </c>
      <c r="L11" s="52">
        <v>9030</v>
      </c>
      <c r="M11" s="52">
        <v>9386</v>
      </c>
      <c r="N11" s="52">
        <v>10238</v>
      </c>
      <c r="O11" s="52">
        <v>11469</v>
      </c>
      <c r="P11" s="52">
        <v>12888</v>
      </c>
      <c r="Q11" s="52">
        <v>13945</v>
      </c>
      <c r="R11" s="52">
        <v>14371</v>
      </c>
      <c r="S11" s="52">
        <v>14346</v>
      </c>
      <c r="T11" s="52">
        <v>14287</v>
      </c>
      <c r="U11" s="52">
        <v>14321</v>
      </c>
      <c r="V11" s="52">
        <v>14559</v>
      </c>
      <c r="W11" s="52">
        <v>14573</v>
      </c>
      <c r="DA11" s="63" t="s">
        <v>1105</v>
      </c>
    </row>
    <row r="12" spans="1:105" ht="12" customHeight="1" x14ac:dyDescent="0.25">
      <c r="A12" s="97" t="s">
        <v>129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11</v>
      </c>
      <c r="L12" s="52">
        <v>11</v>
      </c>
      <c r="M12" s="52">
        <v>14</v>
      </c>
      <c r="N12" s="52">
        <v>20</v>
      </c>
      <c r="O12" s="52">
        <v>37</v>
      </c>
      <c r="P12" s="52">
        <v>63</v>
      </c>
      <c r="Q12" s="52">
        <v>93</v>
      </c>
      <c r="R12" s="52">
        <v>108</v>
      </c>
      <c r="S12" s="52">
        <v>110</v>
      </c>
      <c r="T12" s="52">
        <v>141</v>
      </c>
      <c r="U12" s="52">
        <v>162</v>
      </c>
      <c r="V12" s="52">
        <v>182</v>
      </c>
      <c r="W12" s="52">
        <v>207</v>
      </c>
      <c r="DA12" s="63" t="s">
        <v>1106</v>
      </c>
    </row>
    <row r="13" spans="1:105" ht="12" customHeight="1" x14ac:dyDescent="0.25">
      <c r="A13" s="97" t="s">
        <v>122</v>
      </c>
      <c r="B13" s="52">
        <v>48</v>
      </c>
      <c r="C13" s="52">
        <v>61</v>
      </c>
      <c r="D13" s="52">
        <v>186</v>
      </c>
      <c r="E13" s="52">
        <v>320</v>
      </c>
      <c r="F13" s="52">
        <v>389</v>
      </c>
      <c r="G13" s="52">
        <v>400</v>
      </c>
      <c r="H13" s="52">
        <v>427</v>
      </c>
      <c r="I13" s="52">
        <v>428</v>
      </c>
      <c r="J13" s="52">
        <v>497</v>
      </c>
      <c r="K13" s="52">
        <v>496</v>
      </c>
      <c r="L13" s="52">
        <v>565</v>
      </c>
      <c r="M13" s="52">
        <v>642</v>
      </c>
      <c r="N13" s="52">
        <v>753</v>
      </c>
      <c r="O13" s="52">
        <v>727</v>
      </c>
      <c r="P13" s="52">
        <v>678</v>
      </c>
      <c r="Q13" s="52">
        <v>623</v>
      </c>
      <c r="R13" s="52">
        <v>517</v>
      </c>
      <c r="S13" s="52">
        <v>571</v>
      </c>
      <c r="T13" s="52">
        <v>433</v>
      </c>
      <c r="U13" s="52">
        <v>431</v>
      </c>
      <c r="V13" s="52">
        <v>343</v>
      </c>
      <c r="W13" s="52">
        <v>349</v>
      </c>
      <c r="DA13" s="63" t="s">
        <v>1107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92</v>
      </c>
      <c r="L14" s="52">
        <v>114</v>
      </c>
      <c r="M14" s="52">
        <v>133</v>
      </c>
      <c r="N14" s="52">
        <v>165</v>
      </c>
      <c r="O14" s="52">
        <v>411</v>
      </c>
      <c r="P14" s="52">
        <v>630</v>
      </c>
      <c r="Q14" s="52">
        <v>795</v>
      </c>
      <c r="R14" s="52">
        <v>786</v>
      </c>
      <c r="S14" s="52">
        <v>820</v>
      </c>
      <c r="T14" s="52">
        <v>1196</v>
      </c>
      <c r="U14" s="52">
        <v>1558</v>
      </c>
      <c r="V14" s="52">
        <v>2097</v>
      </c>
      <c r="W14" s="52">
        <v>2260</v>
      </c>
      <c r="DA14" s="63" t="s">
        <v>1108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2098</v>
      </c>
      <c r="C16" s="52">
        <v>2541</v>
      </c>
      <c r="D16" s="52">
        <v>3413</v>
      </c>
      <c r="E16" s="52">
        <v>3705</v>
      </c>
      <c r="F16" s="52">
        <v>4305</v>
      </c>
      <c r="G16" s="52">
        <v>5340</v>
      </c>
      <c r="H16" s="52">
        <v>5920</v>
      </c>
      <c r="I16" s="52">
        <v>6167</v>
      </c>
      <c r="J16" s="52">
        <v>6247</v>
      </c>
      <c r="K16" s="52">
        <v>6286</v>
      </c>
      <c r="L16" s="52">
        <v>6028</v>
      </c>
      <c r="M16" s="52">
        <v>6146</v>
      </c>
      <c r="N16" s="52">
        <v>6796</v>
      </c>
      <c r="O16" s="52">
        <v>7811</v>
      </c>
      <c r="P16" s="52">
        <v>9038</v>
      </c>
      <c r="Q16" s="52">
        <v>9922</v>
      </c>
      <c r="R16" s="52">
        <v>10175</v>
      </c>
      <c r="S16" s="52">
        <v>10335</v>
      </c>
      <c r="T16" s="52">
        <v>10673</v>
      </c>
      <c r="U16" s="52">
        <v>11064</v>
      </c>
      <c r="V16" s="52">
        <v>11529</v>
      </c>
      <c r="W16" s="52">
        <v>12151</v>
      </c>
      <c r="DA16" s="63" t="s">
        <v>1109</v>
      </c>
    </row>
    <row r="17" spans="1:105" ht="12" customHeight="1" x14ac:dyDescent="0.25">
      <c r="A17" s="109" t="s">
        <v>120</v>
      </c>
      <c r="B17" s="36">
        <v>380</v>
      </c>
      <c r="C17" s="36">
        <v>554</v>
      </c>
      <c r="D17" s="36">
        <v>1208</v>
      </c>
      <c r="E17" s="36">
        <v>2171</v>
      </c>
      <c r="F17" s="36">
        <v>2801</v>
      </c>
      <c r="G17" s="36">
        <v>3131</v>
      </c>
      <c r="H17" s="36">
        <v>3262</v>
      </c>
      <c r="I17" s="36">
        <v>3198</v>
      </c>
      <c r="J17" s="36">
        <v>3320</v>
      </c>
      <c r="K17" s="36">
        <v>3501</v>
      </c>
      <c r="L17" s="36">
        <v>3692</v>
      </c>
      <c r="M17" s="36">
        <v>4029</v>
      </c>
      <c r="N17" s="36">
        <v>4380</v>
      </c>
      <c r="O17" s="36">
        <v>4833</v>
      </c>
      <c r="P17" s="36">
        <v>5221</v>
      </c>
      <c r="Q17" s="36">
        <v>5534</v>
      </c>
      <c r="R17" s="36">
        <v>5607</v>
      </c>
      <c r="S17" s="36">
        <v>5512</v>
      </c>
      <c r="T17" s="36">
        <v>5384</v>
      </c>
      <c r="U17" s="36">
        <v>5408</v>
      </c>
      <c r="V17" s="36">
        <v>5652</v>
      </c>
      <c r="W17" s="36">
        <v>5238</v>
      </c>
      <c r="DA17" s="60" t="s">
        <v>1110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1186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210</v>
      </c>
      <c r="B21" s="52"/>
      <c r="C21" s="52">
        <v>194</v>
      </c>
      <c r="D21" s="52">
        <v>193</v>
      </c>
      <c r="E21" s="52">
        <v>196</v>
      </c>
      <c r="F21" s="52">
        <v>199</v>
      </c>
      <c r="G21" s="52">
        <v>213</v>
      </c>
      <c r="H21" s="52">
        <v>231</v>
      </c>
      <c r="I21" s="52">
        <v>257</v>
      </c>
      <c r="J21" s="52">
        <v>304</v>
      </c>
      <c r="K21" s="52">
        <v>354</v>
      </c>
      <c r="L21" s="52">
        <v>416</v>
      </c>
      <c r="M21" s="52">
        <v>501</v>
      </c>
      <c r="N21" s="52">
        <v>591</v>
      </c>
      <c r="O21" s="52">
        <v>665</v>
      </c>
      <c r="P21" s="52">
        <v>636</v>
      </c>
      <c r="Q21" s="52">
        <v>785</v>
      </c>
      <c r="R21" s="52">
        <v>963</v>
      </c>
      <c r="S21" s="52">
        <v>1162</v>
      </c>
      <c r="T21" s="52">
        <v>1233</v>
      </c>
      <c r="U21" s="52">
        <v>1129</v>
      </c>
      <c r="V21" s="52">
        <v>1071</v>
      </c>
      <c r="W21" s="52">
        <v>1009</v>
      </c>
      <c r="DA21" s="63" t="s">
        <v>1187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0</v>
      </c>
      <c r="D23" s="52">
        <v>1</v>
      </c>
      <c r="E23" s="52">
        <v>0</v>
      </c>
      <c r="F23" s="52">
        <v>0</v>
      </c>
      <c r="G23" s="52">
        <v>1</v>
      </c>
      <c r="H23" s="52">
        <v>0</v>
      </c>
      <c r="I23" s="52">
        <v>0</v>
      </c>
      <c r="J23" s="52">
        <v>0</v>
      </c>
      <c r="K23" s="52">
        <v>0</v>
      </c>
      <c r="L23" s="52">
        <v>5</v>
      </c>
      <c r="M23" s="52">
        <v>2</v>
      </c>
      <c r="N23" s="52">
        <v>6</v>
      </c>
      <c r="O23" s="52">
        <v>5</v>
      </c>
      <c r="P23" s="52">
        <v>5</v>
      </c>
      <c r="Q23" s="52">
        <v>6</v>
      </c>
      <c r="R23" s="52">
        <v>8</v>
      </c>
      <c r="S23" s="52">
        <v>17</v>
      </c>
      <c r="T23" s="52">
        <v>22</v>
      </c>
      <c r="U23" s="52">
        <v>42</v>
      </c>
      <c r="V23" s="52">
        <v>60</v>
      </c>
      <c r="W23" s="52">
        <v>89</v>
      </c>
      <c r="DA23" s="63" t="s">
        <v>1188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130</v>
      </c>
      <c r="B25" s="52"/>
      <c r="C25" s="52">
        <v>190</v>
      </c>
      <c r="D25" s="52">
        <v>190</v>
      </c>
      <c r="E25" s="52">
        <v>192</v>
      </c>
      <c r="F25" s="52">
        <v>195</v>
      </c>
      <c r="G25" s="52">
        <v>208</v>
      </c>
      <c r="H25" s="52">
        <v>225</v>
      </c>
      <c r="I25" s="52">
        <v>252</v>
      </c>
      <c r="J25" s="52">
        <v>292</v>
      </c>
      <c r="K25" s="52">
        <v>345</v>
      </c>
      <c r="L25" s="52">
        <v>405</v>
      </c>
      <c r="M25" s="52">
        <v>488</v>
      </c>
      <c r="N25" s="52">
        <v>582</v>
      </c>
      <c r="O25" s="52">
        <v>655</v>
      </c>
      <c r="P25" s="52">
        <v>626</v>
      </c>
      <c r="Q25" s="52">
        <v>770</v>
      </c>
      <c r="R25" s="52">
        <v>938</v>
      </c>
      <c r="S25" s="52">
        <v>1144</v>
      </c>
      <c r="T25" s="52">
        <v>1204</v>
      </c>
      <c r="U25" s="52">
        <v>1108</v>
      </c>
      <c r="V25" s="52">
        <v>1037</v>
      </c>
      <c r="W25" s="52">
        <v>976</v>
      </c>
      <c r="DA25" s="63" t="s">
        <v>1189</v>
      </c>
    </row>
    <row r="26" spans="1:105" ht="12" customHeight="1" x14ac:dyDescent="0.25">
      <c r="A26" s="97" t="s">
        <v>129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1</v>
      </c>
      <c r="S26" s="52">
        <v>0</v>
      </c>
      <c r="T26" s="52">
        <v>2</v>
      </c>
      <c r="U26" s="52">
        <v>2</v>
      </c>
      <c r="V26" s="52">
        <v>1</v>
      </c>
      <c r="W26" s="52">
        <v>4</v>
      </c>
      <c r="DA26" s="63" t="s">
        <v>1190</v>
      </c>
    </row>
    <row r="27" spans="1:105" ht="12" customHeight="1" x14ac:dyDescent="0.25">
      <c r="A27" s="97" t="s">
        <v>122</v>
      </c>
      <c r="B27" s="52"/>
      <c r="C27" s="52">
        <v>7</v>
      </c>
      <c r="D27" s="52">
        <v>8</v>
      </c>
      <c r="E27" s="52">
        <v>7</v>
      </c>
      <c r="F27" s="52">
        <v>11</v>
      </c>
      <c r="G27" s="52">
        <v>16</v>
      </c>
      <c r="H27" s="52">
        <v>27</v>
      </c>
      <c r="I27" s="52">
        <v>35</v>
      </c>
      <c r="J27" s="52">
        <v>54</v>
      </c>
      <c r="K27" s="52">
        <v>77</v>
      </c>
      <c r="L27" s="52">
        <v>104</v>
      </c>
      <c r="M27" s="52">
        <v>84</v>
      </c>
      <c r="N27" s="52">
        <v>63</v>
      </c>
      <c r="O27" s="52">
        <v>57</v>
      </c>
      <c r="P27" s="52">
        <v>77</v>
      </c>
      <c r="Q27" s="52">
        <v>95</v>
      </c>
      <c r="R27" s="52">
        <v>122</v>
      </c>
      <c r="S27" s="52">
        <v>121</v>
      </c>
      <c r="T27" s="52">
        <v>138</v>
      </c>
      <c r="U27" s="52">
        <v>105</v>
      </c>
      <c r="V27" s="52">
        <v>88</v>
      </c>
      <c r="W27" s="52">
        <v>38</v>
      </c>
      <c r="DA27" s="63" t="s">
        <v>1191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>
        <v>1</v>
      </c>
      <c r="N28" s="52">
        <v>3</v>
      </c>
      <c r="O28" s="52">
        <v>8</v>
      </c>
      <c r="P28" s="52">
        <v>13</v>
      </c>
      <c r="Q28" s="52">
        <v>26</v>
      </c>
      <c r="R28" s="52">
        <v>42</v>
      </c>
      <c r="S28" s="52">
        <v>74</v>
      </c>
      <c r="T28" s="52">
        <v>70</v>
      </c>
      <c r="U28" s="52">
        <v>109</v>
      </c>
      <c r="V28" s="52">
        <v>146</v>
      </c>
      <c r="W28" s="52">
        <v>211</v>
      </c>
      <c r="DA28" s="63" t="s">
        <v>1192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328</v>
      </c>
      <c r="D30" s="52">
        <v>329</v>
      </c>
      <c r="E30" s="52">
        <v>340</v>
      </c>
      <c r="F30" s="52">
        <v>375</v>
      </c>
      <c r="G30" s="52">
        <v>438</v>
      </c>
      <c r="H30" s="52">
        <v>546</v>
      </c>
      <c r="I30" s="52">
        <v>512</v>
      </c>
      <c r="J30" s="52">
        <v>660</v>
      </c>
      <c r="K30" s="52">
        <v>941</v>
      </c>
      <c r="L30" s="52">
        <v>1035</v>
      </c>
      <c r="M30" s="52">
        <v>973</v>
      </c>
      <c r="N30" s="52">
        <v>1117</v>
      </c>
      <c r="O30" s="52">
        <v>1120</v>
      </c>
      <c r="P30" s="52">
        <v>865</v>
      </c>
      <c r="Q30" s="52">
        <v>861</v>
      </c>
      <c r="R30" s="52">
        <v>988</v>
      </c>
      <c r="S30" s="52">
        <v>1211</v>
      </c>
      <c r="T30" s="52">
        <v>1401</v>
      </c>
      <c r="U30" s="52">
        <v>1677</v>
      </c>
      <c r="V30" s="52">
        <v>1911</v>
      </c>
      <c r="W30" s="52">
        <v>1928</v>
      </c>
      <c r="DA30" s="63" t="s">
        <v>1193</v>
      </c>
    </row>
    <row r="31" spans="1:105" ht="12" customHeight="1" x14ac:dyDescent="0.25">
      <c r="A31" s="109" t="s">
        <v>120</v>
      </c>
      <c r="B31" s="36"/>
      <c r="C31" s="36">
        <v>59</v>
      </c>
      <c r="D31" s="36">
        <v>60</v>
      </c>
      <c r="E31" s="36">
        <v>64</v>
      </c>
      <c r="F31" s="36">
        <v>79</v>
      </c>
      <c r="G31" s="36">
        <v>119</v>
      </c>
      <c r="H31" s="36">
        <v>184</v>
      </c>
      <c r="I31" s="36">
        <v>259</v>
      </c>
      <c r="J31" s="36">
        <v>400</v>
      </c>
      <c r="K31" s="36">
        <v>564</v>
      </c>
      <c r="L31" s="36">
        <v>712</v>
      </c>
      <c r="M31" s="36">
        <v>698</v>
      </c>
      <c r="N31" s="36">
        <v>520</v>
      </c>
      <c r="O31" s="36">
        <v>435</v>
      </c>
      <c r="P31" s="36">
        <v>421</v>
      </c>
      <c r="Q31" s="36">
        <v>540</v>
      </c>
      <c r="R31" s="36">
        <v>738</v>
      </c>
      <c r="S31" s="36">
        <v>873</v>
      </c>
      <c r="T31" s="36">
        <v>959</v>
      </c>
      <c r="U31" s="36">
        <v>945</v>
      </c>
      <c r="V31" s="36">
        <v>880</v>
      </c>
      <c r="W31" s="36">
        <v>863</v>
      </c>
      <c r="DA31" s="60" t="s">
        <v>1194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1273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210</v>
      </c>
      <c r="B35" s="52"/>
      <c r="C35" s="52">
        <v>811</v>
      </c>
      <c r="D35" s="52">
        <v>1719</v>
      </c>
      <c r="E35" s="52">
        <v>1451</v>
      </c>
      <c r="F35" s="52">
        <v>1429</v>
      </c>
      <c r="G35" s="52">
        <v>1578</v>
      </c>
      <c r="H35" s="52">
        <v>942</v>
      </c>
      <c r="I35" s="52">
        <v>440</v>
      </c>
      <c r="J35" s="52">
        <v>506</v>
      </c>
      <c r="K35" s="52">
        <v>574</v>
      </c>
      <c r="L35" s="52">
        <v>349</v>
      </c>
      <c r="M35" s="52">
        <v>956</v>
      </c>
      <c r="N35" s="52">
        <v>1592</v>
      </c>
      <c r="O35" s="52">
        <v>2133</v>
      </c>
      <c r="P35" s="52">
        <v>2251</v>
      </c>
      <c r="Q35" s="52">
        <v>1982</v>
      </c>
      <c r="R35" s="52">
        <v>1289</v>
      </c>
      <c r="S35" s="52">
        <v>1227</v>
      </c>
      <c r="T35" s="52">
        <v>1443</v>
      </c>
      <c r="U35" s="52">
        <v>1544</v>
      </c>
      <c r="V35" s="52">
        <v>1780</v>
      </c>
      <c r="W35" s="52">
        <v>1217</v>
      </c>
      <c r="DA35" s="63" t="s">
        <v>1274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0</v>
      </c>
      <c r="D37" s="52">
        <v>0</v>
      </c>
      <c r="E37" s="52">
        <v>3</v>
      </c>
      <c r="F37" s="52">
        <v>5</v>
      </c>
      <c r="G37" s="52">
        <v>3</v>
      </c>
      <c r="H37" s="52">
        <v>4</v>
      </c>
      <c r="I37" s="52">
        <v>8</v>
      </c>
      <c r="J37" s="52">
        <v>6</v>
      </c>
      <c r="K37" s="52">
        <v>5</v>
      </c>
      <c r="L37" s="52">
        <v>3</v>
      </c>
      <c r="M37" s="52">
        <v>9</v>
      </c>
      <c r="N37" s="52">
        <v>12</v>
      </c>
      <c r="O37" s="52">
        <v>30</v>
      </c>
      <c r="P37" s="52">
        <v>98</v>
      </c>
      <c r="Q37" s="52">
        <v>143</v>
      </c>
      <c r="R37" s="52">
        <v>155</v>
      </c>
      <c r="S37" s="52">
        <v>89</v>
      </c>
      <c r="T37" s="52">
        <v>84</v>
      </c>
      <c r="U37" s="52">
        <v>84</v>
      </c>
      <c r="V37" s="52">
        <v>111</v>
      </c>
      <c r="W37" s="52">
        <v>80</v>
      </c>
      <c r="DA37" s="63" t="s">
        <v>1275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130</v>
      </c>
      <c r="B39" s="52"/>
      <c r="C39" s="52">
        <v>794</v>
      </c>
      <c r="D39" s="52">
        <v>1591</v>
      </c>
      <c r="E39" s="52">
        <v>1313</v>
      </c>
      <c r="F39" s="52">
        <v>1356</v>
      </c>
      <c r="G39" s="52">
        <v>1562</v>
      </c>
      <c r="H39" s="52">
        <v>909</v>
      </c>
      <c r="I39" s="52">
        <v>434</v>
      </c>
      <c r="J39" s="52">
        <v>425</v>
      </c>
      <c r="K39" s="52">
        <v>463</v>
      </c>
      <c r="L39" s="52">
        <v>247</v>
      </c>
      <c r="M39" s="52">
        <v>844</v>
      </c>
      <c r="N39" s="52">
        <v>1434</v>
      </c>
      <c r="O39" s="52">
        <v>1886</v>
      </c>
      <c r="P39" s="52">
        <v>2045</v>
      </c>
      <c r="Q39" s="52">
        <v>1827</v>
      </c>
      <c r="R39" s="52">
        <v>1364</v>
      </c>
      <c r="S39" s="52">
        <v>1119</v>
      </c>
      <c r="T39" s="52">
        <v>1145</v>
      </c>
      <c r="U39" s="52">
        <v>1142</v>
      </c>
      <c r="V39" s="52">
        <v>1275</v>
      </c>
      <c r="W39" s="52">
        <v>990</v>
      </c>
      <c r="DA39" s="63" t="s">
        <v>1276</v>
      </c>
    </row>
    <row r="40" spans="1:105" ht="12" customHeight="1" x14ac:dyDescent="0.25">
      <c r="A40" s="97" t="s">
        <v>129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11</v>
      </c>
      <c r="L40" s="52">
        <v>0</v>
      </c>
      <c r="M40" s="52">
        <v>3</v>
      </c>
      <c r="N40" s="52">
        <v>6</v>
      </c>
      <c r="O40" s="52">
        <v>17</v>
      </c>
      <c r="P40" s="52">
        <v>26</v>
      </c>
      <c r="Q40" s="52">
        <v>30</v>
      </c>
      <c r="R40" s="52">
        <v>16</v>
      </c>
      <c r="S40" s="52">
        <v>2</v>
      </c>
      <c r="T40" s="52">
        <v>33</v>
      </c>
      <c r="U40" s="52">
        <v>23</v>
      </c>
      <c r="V40" s="52">
        <v>21</v>
      </c>
      <c r="W40" s="52">
        <v>29</v>
      </c>
      <c r="DA40" s="63" t="s">
        <v>1277</v>
      </c>
    </row>
    <row r="41" spans="1:105" ht="12" customHeight="1" x14ac:dyDescent="0.25">
      <c r="A41" s="97" t="s">
        <v>122</v>
      </c>
      <c r="B41" s="52"/>
      <c r="C41" s="52">
        <v>20</v>
      </c>
      <c r="D41" s="52">
        <v>133</v>
      </c>
      <c r="E41" s="52">
        <v>141</v>
      </c>
      <c r="F41" s="52">
        <v>80</v>
      </c>
      <c r="G41" s="52">
        <v>27</v>
      </c>
      <c r="H41" s="52">
        <v>54</v>
      </c>
      <c r="I41" s="52">
        <v>36</v>
      </c>
      <c r="J41" s="52">
        <v>123</v>
      </c>
      <c r="K41" s="52">
        <v>76</v>
      </c>
      <c r="L41" s="52">
        <v>173</v>
      </c>
      <c r="M41" s="52">
        <v>161</v>
      </c>
      <c r="N41" s="52">
        <v>174</v>
      </c>
      <c r="O41" s="52">
        <v>31</v>
      </c>
      <c r="P41" s="52">
        <v>28</v>
      </c>
      <c r="Q41" s="52">
        <v>40</v>
      </c>
      <c r="R41" s="52">
        <v>16</v>
      </c>
      <c r="S41" s="52">
        <v>175</v>
      </c>
      <c r="T41" s="52">
        <v>0</v>
      </c>
      <c r="U41" s="52">
        <v>103</v>
      </c>
      <c r="V41" s="52">
        <v>0</v>
      </c>
      <c r="W41" s="52">
        <v>44</v>
      </c>
      <c r="DA41" s="63" t="s">
        <v>1278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0</v>
      </c>
      <c r="E42" s="52">
        <v>0</v>
      </c>
      <c r="F42" s="52">
        <v>0</v>
      </c>
      <c r="G42" s="52">
        <v>0</v>
      </c>
      <c r="H42" s="52">
        <v>0</v>
      </c>
      <c r="I42" s="52">
        <v>0</v>
      </c>
      <c r="J42" s="52">
        <v>0</v>
      </c>
      <c r="K42" s="52">
        <v>92</v>
      </c>
      <c r="L42" s="52">
        <v>22</v>
      </c>
      <c r="M42" s="52">
        <v>20</v>
      </c>
      <c r="N42" s="52">
        <v>35</v>
      </c>
      <c r="O42" s="52">
        <v>254</v>
      </c>
      <c r="P42" s="52">
        <v>232</v>
      </c>
      <c r="Q42" s="52">
        <v>191</v>
      </c>
      <c r="R42" s="52">
        <v>33</v>
      </c>
      <c r="S42" s="52">
        <v>108</v>
      </c>
      <c r="T42" s="52">
        <v>446</v>
      </c>
      <c r="U42" s="52">
        <v>471</v>
      </c>
      <c r="V42" s="52">
        <v>685</v>
      </c>
      <c r="W42" s="52">
        <v>374</v>
      </c>
      <c r="DA42" s="63" t="s">
        <v>1279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771</v>
      </c>
      <c r="D44" s="52">
        <v>1201</v>
      </c>
      <c r="E44" s="52">
        <v>632</v>
      </c>
      <c r="F44" s="52">
        <v>975</v>
      </c>
      <c r="G44" s="52">
        <v>1473</v>
      </c>
      <c r="H44" s="52">
        <v>1126</v>
      </c>
      <c r="I44" s="52">
        <v>759</v>
      </c>
      <c r="J44" s="52">
        <v>740</v>
      </c>
      <c r="K44" s="52">
        <v>980</v>
      </c>
      <c r="L44" s="52">
        <v>777</v>
      </c>
      <c r="M44" s="52">
        <v>1091</v>
      </c>
      <c r="N44" s="52">
        <v>1767</v>
      </c>
      <c r="O44" s="52">
        <v>2135</v>
      </c>
      <c r="P44" s="52">
        <v>2092</v>
      </c>
      <c r="Q44" s="52">
        <v>1745</v>
      </c>
      <c r="R44" s="52">
        <v>1241</v>
      </c>
      <c r="S44" s="52">
        <v>1371</v>
      </c>
      <c r="T44" s="52">
        <v>1739</v>
      </c>
      <c r="U44" s="52">
        <v>2068</v>
      </c>
      <c r="V44" s="52">
        <v>2376</v>
      </c>
      <c r="W44" s="52">
        <v>2550</v>
      </c>
      <c r="DA44" s="63" t="s">
        <v>1280</v>
      </c>
    </row>
    <row r="45" spans="1:105" ht="12" customHeight="1" x14ac:dyDescent="0.25">
      <c r="A45" s="109" t="s">
        <v>120</v>
      </c>
      <c r="B45" s="36"/>
      <c r="C45" s="36">
        <v>233</v>
      </c>
      <c r="D45" s="36">
        <v>714</v>
      </c>
      <c r="E45" s="36">
        <v>1027</v>
      </c>
      <c r="F45" s="36">
        <v>709</v>
      </c>
      <c r="G45" s="36">
        <v>449</v>
      </c>
      <c r="H45" s="36">
        <v>315</v>
      </c>
      <c r="I45" s="36">
        <v>195</v>
      </c>
      <c r="J45" s="36">
        <v>522</v>
      </c>
      <c r="K45" s="36">
        <v>745</v>
      </c>
      <c r="L45" s="36">
        <v>903</v>
      </c>
      <c r="M45" s="36">
        <v>1035</v>
      </c>
      <c r="N45" s="36">
        <v>871</v>
      </c>
      <c r="O45" s="36">
        <v>888</v>
      </c>
      <c r="P45" s="36">
        <v>809</v>
      </c>
      <c r="Q45" s="36">
        <v>853</v>
      </c>
      <c r="R45" s="36">
        <v>811</v>
      </c>
      <c r="S45" s="36">
        <v>778</v>
      </c>
      <c r="T45" s="36">
        <v>831</v>
      </c>
      <c r="U45" s="36">
        <v>969</v>
      </c>
      <c r="V45" s="36">
        <v>1124</v>
      </c>
      <c r="W45" s="36">
        <v>449</v>
      </c>
      <c r="DA45" s="60" t="s">
        <v>1281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1360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210</v>
      </c>
      <c r="B49" s="52"/>
      <c r="C49" s="52">
        <v>293</v>
      </c>
      <c r="D49" s="52">
        <v>624</v>
      </c>
      <c r="E49" s="52">
        <v>526</v>
      </c>
      <c r="F49" s="52">
        <v>517</v>
      </c>
      <c r="G49" s="52">
        <v>571</v>
      </c>
      <c r="H49" s="52">
        <v>294</v>
      </c>
      <c r="I49" s="52">
        <v>136</v>
      </c>
      <c r="J49" s="52">
        <v>147</v>
      </c>
      <c r="K49" s="52">
        <v>164</v>
      </c>
      <c r="L49" s="52">
        <v>92</v>
      </c>
      <c r="M49" s="52">
        <v>246</v>
      </c>
      <c r="N49" s="52">
        <v>464</v>
      </c>
      <c r="O49" s="52">
        <v>555</v>
      </c>
      <c r="P49" s="52">
        <v>1310</v>
      </c>
      <c r="Q49" s="52">
        <v>929</v>
      </c>
      <c r="R49" s="52">
        <v>512</v>
      </c>
      <c r="S49" s="52">
        <v>381</v>
      </c>
      <c r="T49" s="52">
        <v>462</v>
      </c>
      <c r="U49" s="52">
        <v>509</v>
      </c>
      <c r="V49" s="52">
        <v>588</v>
      </c>
      <c r="W49" s="52">
        <v>470</v>
      </c>
      <c r="DA49" s="63" t="s">
        <v>1361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0</v>
      </c>
      <c r="D51" s="52">
        <v>0</v>
      </c>
      <c r="E51" s="52">
        <v>1</v>
      </c>
      <c r="F51" s="52">
        <v>2</v>
      </c>
      <c r="G51" s="52">
        <v>1</v>
      </c>
      <c r="H51" s="52">
        <v>1</v>
      </c>
      <c r="I51" s="52">
        <v>1</v>
      </c>
      <c r="J51" s="52">
        <v>2</v>
      </c>
      <c r="K51" s="52">
        <v>3</v>
      </c>
      <c r="L51" s="52">
        <v>1</v>
      </c>
      <c r="M51" s="52">
        <v>6</v>
      </c>
      <c r="N51" s="52">
        <v>8</v>
      </c>
      <c r="O51" s="52">
        <v>18</v>
      </c>
      <c r="P51" s="52">
        <v>65</v>
      </c>
      <c r="Q51" s="52">
        <v>66</v>
      </c>
      <c r="R51" s="52">
        <v>50</v>
      </c>
      <c r="S51" s="52">
        <v>31</v>
      </c>
      <c r="T51" s="52">
        <v>38</v>
      </c>
      <c r="U51" s="52">
        <v>33</v>
      </c>
      <c r="V51" s="52">
        <v>43</v>
      </c>
      <c r="W51" s="52">
        <v>17</v>
      </c>
      <c r="DA51" s="63" t="s">
        <v>1362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130</v>
      </c>
      <c r="B53" s="52"/>
      <c r="C53" s="52">
        <v>286</v>
      </c>
      <c r="D53" s="52">
        <v>576</v>
      </c>
      <c r="E53" s="52">
        <v>475</v>
      </c>
      <c r="F53" s="52">
        <v>488</v>
      </c>
      <c r="G53" s="52">
        <v>561</v>
      </c>
      <c r="H53" s="52">
        <v>277</v>
      </c>
      <c r="I53" s="52">
        <v>125</v>
      </c>
      <c r="J53" s="52">
        <v>112</v>
      </c>
      <c r="K53" s="52">
        <v>113</v>
      </c>
      <c r="L53" s="52">
        <v>41</v>
      </c>
      <c r="M53" s="52">
        <v>198</v>
      </c>
      <c r="N53" s="52">
        <v>401</v>
      </c>
      <c r="O53" s="52">
        <v>476</v>
      </c>
      <c r="P53" s="52">
        <v>1143</v>
      </c>
      <c r="Q53" s="52">
        <v>806</v>
      </c>
      <c r="R53" s="52">
        <v>485</v>
      </c>
      <c r="S53" s="52">
        <v>294</v>
      </c>
      <c r="T53" s="52">
        <v>312</v>
      </c>
      <c r="U53" s="52">
        <v>313</v>
      </c>
      <c r="V53" s="52">
        <v>355</v>
      </c>
      <c r="W53" s="52">
        <v>299</v>
      </c>
      <c r="DA53" s="63" t="s">
        <v>1363</v>
      </c>
    </row>
    <row r="54" spans="1:105" ht="12" customHeight="1" x14ac:dyDescent="0.25">
      <c r="A54" s="108" t="s">
        <v>129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3</v>
      </c>
      <c r="L54" s="52">
        <v>0</v>
      </c>
      <c r="M54" s="52">
        <v>1</v>
      </c>
      <c r="N54" s="52">
        <v>2</v>
      </c>
      <c r="O54" s="52">
        <v>5</v>
      </c>
      <c r="P54" s="52">
        <v>16</v>
      </c>
      <c r="Q54" s="52">
        <v>14</v>
      </c>
      <c r="R54" s="52">
        <v>7</v>
      </c>
      <c r="S54" s="52">
        <v>1</v>
      </c>
      <c r="T54" s="52">
        <v>10</v>
      </c>
      <c r="U54" s="52">
        <v>7</v>
      </c>
      <c r="V54" s="52">
        <v>7</v>
      </c>
      <c r="W54" s="52">
        <v>10</v>
      </c>
      <c r="DA54" s="63" t="s">
        <v>1364</v>
      </c>
    </row>
    <row r="55" spans="1:105" ht="12" customHeight="1" x14ac:dyDescent="0.25">
      <c r="A55" s="108" t="s">
        <v>122</v>
      </c>
      <c r="B55" s="52"/>
      <c r="C55" s="52">
        <v>7</v>
      </c>
      <c r="D55" s="52">
        <v>48</v>
      </c>
      <c r="E55" s="52">
        <v>51</v>
      </c>
      <c r="F55" s="52">
        <v>29</v>
      </c>
      <c r="G55" s="52">
        <v>10</v>
      </c>
      <c r="H55" s="52">
        <v>17</v>
      </c>
      <c r="I55" s="52">
        <v>11</v>
      </c>
      <c r="J55" s="52">
        <v>35</v>
      </c>
      <c r="K55" s="52">
        <v>22</v>
      </c>
      <c r="L55" s="52">
        <v>45</v>
      </c>
      <c r="M55" s="52">
        <v>41</v>
      </c>
      <c r="N55" s="52">
        <v>51</v>
      </c>
      <c r="O55" s="52">
        <v>8</v>
      </c>
      <c r="P55" s="52">
        <v>17</v>
      </c>
      <c r="Q55" s="52">
        <v>19</v>
      </c>
      <c r="R55" s="52">
        <v>7</v>
      </c>
      <c r="S55" s="52">
        <v>53</v>
      </c>
      <c r="T55" s="52">
        <v>0</v>
      </c>
      <c r="U55" s="52">
        <v>34</v>
      </c>
      <c r="V55" s="52">
        <v>0</v>
      </c>
      <c r="W55" s="52">
        <v>17</v>
      </c>
      <c r="DA55" s="63" t="s">
        <v>1365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26</v>
      </c>
      <c r="L56" s="52">
        <v>6</v>
      </c>
      <c r="M56" s="52">
        <v>6</v>
      </c>
      <c r="N56" s="52">
        <v>10</v>
      </c>
      <c r="O56" s="52">
        <v>66</v>
      </c>
      <c r="P56" s="52">
        <v>134</v>
      </c>
      <c r="Q56" s="52">
        <v>90</v>
      </c>
      <c r="R56" s="52">
        <v>13</v>
      </c>
      <c r="S56" s="52">
        <v>33</v>
      </c>
      <c r="T56" s="52">
        <v>140</v>
      </c>
      <c r="U56" s="52">
        <v>155</v>
      </c>
      <c r="V56" s="52">
        <v>226</v>
      </c>
      <c r="W56" s="52">
        <v>144</v>
      </c>
      <c r="DA56" s="63" t="s">
        <v>1366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225</v>
      </c>
      <c r="D58" s="52">
        <v>391</v>
      </c>
      <c r="E58" s="52">
        <v>200</v>
      </c>
      <c r="F58" s="52">
        <v>299</v>
      </c>
      <c r="G58" s="52">
        <v>437</v>
      </c>
      <c r="H58" s="52">
        <v>230</v>
      </c>
      <c r="I58" s="52">
        <v>108</v>
      </c>
      <c r="J58" s="52">
        <v>86</v>
      </c>
      <c r="K58" s="52">
        <v>93</v>
      </c>
      <c r="L58" s="52">
        <v>43</v>
      </c>
      <c r="M58" s="52">
        <v>126</v>
      </c>
      <c r="N58" s="52">
        <v>311</v>
      </c>
      <c r="O58" s="52">
        <v>391</v>
      </c>
      <c r="P58" s="52">
        <v>944</v>
      </c>
      <c r="Q58" s="52">
        <v>623</v>
      </c>
      <c r="R58" s="52">
        <v>308</v>
      </c>
      <c r="S58" s="52">
        <v>242</v>
      </c>
      <c r="T58" s="52">
        <v>312</v>
      </c>
      <c r="U58" s="52">
        <v>346</v>
      </c>
      <c r="V58" s="52">
        <v>400</v>
      </c>
      <c r="W58" s="52">
        <v>399</v>
      </c>
      <c r="DA58" s="63" t="s">
        <v>1367</v>
      </c>
    </row>
    <row r="59" spans="1:105" ht="12" customHeight="1" x14ac:dyDescent="0.25">
      <c r="A59" s="115" t="s">
        <v>120</v>
      </c>
      <c r="B59" s="36"/>
      <c r="C59" s="36">
        <v>68</v>
      </c>
      <c r="D59" s="36">
        <v>233</v>
      </c>
      <c r="E59" s="36">
        <v>326</v>
      </c>
      <c r="F59" s="36">
        <v>218</v>
      </c>
      <c r="G59" s="36">
        <v>134</v>
      </c>
      <c r="H59" s="36">
        <v>64</v>
      </c>
      <c r="I59" s="36">
        <v>28</v>
      </c>
      <c r="J59" s="36">
        <v>61</v>
      </c>
      <c r="K59" s="36">
        <v>71</v>
      </c>
      <c r="L59" s="36">
        <v>49</v>
      </c>
      <c r="M59" s="36">
        <v>120</v>
      </c>
      <c r="N59" s="36">
        <v>153</v>
      </c>
      <c r="O59" s="36">
        <v>164</v>
      </c>
      <c r="P59" s="36">
        <v>366</v>
      </c>
      <c r="Q59" s="36">
        <v>306</v>
      </c>
      <c r="R59" s="36">
        <v>204</v>
      </c>
      <c r="S59" s="36">
        <v>139</v>
      </c>
      <c r="T59" s="36">
        <v>150</v>
      </c>
      <c r="U59" s="36">
        <v>163</v>
      </c>
      <c r="V59" s="36">
        <v>188</v>
      </c>
      <c r="W59" s="36">
        <v>71</v>
      </c>
      <c r="DA59" s="60" t="s">
        <v>1368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1447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210</v>
      </c>
      <c r="B63" s="52"/>
      <c r="C63" s="52">
        <v>518</v>
      </c>
      <c r="D63" s="52">
        <v>1095</v>
      </c>
      <c r="E63" s="52">
        <v>925</v>
      </c>
      <c r="F63" s="52">
        <v>912</v>
      </c>
      <c r="G63" s="52">
        <v>1007</v>
      </c>
      <c r="H63" s="52">
        <v>648</v>
      </c>
      <c r="I63" s="52">
        <v>304</v>
      </c>
      <c r="J63" s="52">
        <v>359</v>
      </c>
      <c r="K63" s="52">
        <v>410</v>
      </c>
      <c r="L63" s="52">
        <v>257</v>
      </c>
      <c r="M63" s="52">
        <v>710</v>
      </c>
      <c r="N63" s="52">
        <v>1128</v>
      </c>
      <c r="O63" s="52">
        <v>1578</v>
      </c>
      <c r="P63" s="52">
        <v>941</v>
      </c>
      <c r="Q63" s="52">
        <v>1053</v>
      </c>
      <c r="R63" s="52">
        <v>777</v>
      </c>
      <c r="S63" s="52">
        <v>846</v>
      </c>
      <c r="T63" s="52">
        <v>981</v>
      </c>
      <c r="U63" s="52">
        <v>1035</v>
      </c>
      <c r="V63" s="52">
        <v>1192</v>
      </c>
      <c r="W63" s="52">
        <v>747</v>
      </c>
      <c r="DA63" s="63" t="s">
        <v>1448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0</v>
      </c>
      <c r="D65" s="52">
        <v>0</v>
      </c>
      <c r="E65" s="52">
        <v>2</v>
      </c>
      <c r="F65" s="52">
        <v>3</v>
      </c>
      <c r="G65" s="52">
        <v>2</v>
      </c>
      <c r="H65" s="52">
        <v>3</v>
      </c>
      <c r="I65" s="52">
        <v>7</v>
      </c>
      <c r="J65" s="52">
        <v>4</v>
      </c>
      <c r="K65" s="52">
        <v>2</v>
      </c>
      <c r="L65" s="52">
        <v>2</v>
      </c>
      <c r="M65" s="52">
        <v>3</v>
      </c>
      <c r="N65" s="52">
        <v>4</v>
      </c>
      <c r="O65" s="52">
        <v>12</v>
      </c>
      <c r="P65" s="52">
        <v>33</v>
      </c>
      <c r="Q65" s="52">
        <v>77</v>
      </c>
      <c r="R65" s="52">
        <v>105</v>
      </c>
      <c r="S65" s="52">
        <v>58</v>
      </c>
      <c r="T65" s="52">
        <v>46</v>
      </c>
      <c r="U65" s="52">
        <v>51</v>
      </c>
      <c r="V65" s="52">
        <v>68</v>
      </c>
      <c r="W65" s="52">
        <v>63</v>
      </c>
      <c r="DA65" s="63" t="s">
        <v>1449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130</v>
      </c>
      <c r="B67" s="52"/>
      <c r="C67" s="52">
        <f t="shared" ref="C67:Q67" si="0">C39-C53</f>
        <v>508</v>
      </c>
      <c r="D67" s="52">
        <f t="shared" si="0"/>
        <v>1015</v>
      </c>
      <c r="E67" s="52">
        <f t="shared" si="0"/>
        <v>838</v>
      </c>
      <c r="F67" s="52">
        <f t="shared" si="0"/>
        <v>868</v>
      </c>
      <c r="G67" s="52">
        <f t="shared" si="0"/>
        <v>1001</v>
      </c>
      <c r="H67" s="52">
        <f t="shared" si="0"/>
        <v>632</v>
      </c>
      <c r="I67" s="52">
        <f t="shared" si="0"/>
        <v>309</v>
      </c>
      <c r="J67" s="52">
        <f t="shared" si="0"/>
        <v>313</v>
      </c>
      <c r="K67" s="52">
        <f t="shared" si="0"/>
        <v>350</v>
      </c>
      <c r="L67" s="52">
        <f t="shared" si="0"/>
        <v>206</v>
      </c>
      <c r="M67" s="52">
        <f t="shared" si="0"/>
        <v>646</v>
      </c>
      <c r="N67" s="52">
        <f t="shared" si="0"/>
        <v>1033</v>
      </c>
      <c r="O67" s="52">
        <f t="shared" si="0"/>
        <v>1410</v>
      </c>
      <c r="P67" s="52">
        <f t="shared" si="0"/>
        <v>902</v>
      </c>
      <c r="Q67" s="52">
        <f t="shared" si="0"/>
        <v>1021</v>
      </c>
      <c r="R67" s="52">
        <f t="shared" ref="R67:V67" si="1">R39-R53</f>
        <v>879</v>
      </c>
      <c r="S67" s="52">
        <f t="shared" si="1"/>
        <v>825</v>
      </c>
      <c r="T67" s="52">
        <f t="shared" si="1"/>
        <v>833</v>
      </c>
      <c r="U67" s="52">
        <f t="shared" si="1"/>
        <v>829</v>
      </c>
      <c r="V67" s="52">
        <f t="shared" si="1"/>
        <v>920</v>
      </c>
      <c r="W67" s="52">
        <f t="shared" ref="W67" si="2">W39-W53</f>
        <v>691</v>
      </c>
      <c r="DA67" s="63" t="s">
        <v>1450</v>
      </c>
    </row>
    <row r="68" spans="1:105" ht="12" customHeight="1" x14ac:dyDescent="0.25">
      <c r="A68" s="108" t="s">
        <v>129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8</v>
      </c>
      <c r="L68" s="52">
        <f t="shared" si="3"/>
        <v>0</v>
      </c>
      <c r="M68" s="52">
        <f t="shared" si="3"/>
        <v>2</v>
      </c>
      <c r="N68" s="52">
        <f t="shared" si="3"/>
        <v>4</v>
      </c>
      <c r="O68" s="52">
        <f t="shared" si="3"/>
        <v>12</v>
      </c>
      <c r="P68" s="52">
        <f t="shared" si="3"/>
        <v>10</v>
      </c>
      <c r="Q68" s="52">
        <f t="shared" si="3"/>
        <v>16</v>
      </c>
      <c r="R68" s="52">
        <f t="shared" ref="R68:V68" si="4">R40-R54</f>
        <v>9</v>
      </c>
      <c r="S68" s="52">
        <f t="shared" si="4"/>
        <v>1</v>
      </c>
      <c r="T68" s="52">
        <f t="shared" si="4"/>
        <v>23</v>
      </c>
      <c r="U68" s="52">
        <f t="shared" si="4"/>
        <v>16</v>
      </c>
      <c r="V68" s="52">
        <f t="shared" si="4"/>
        <v>14</v>
      </c>
      <c r="W68" s="52">
        <f t="shared" ref="W68" si="5">W40-W54</f>
        <v>19</v>
      </c>
      <c r="DA68" s="63" t="s">
        <v>1451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13</v>
      </c>
      <c r="D69" s="52">
        <f t="shared" si="6"/>
        <v>85</v>
      </c>
      <c r="E69" s="52">
        <f t="shared" si="6"/>
        <v>90</v>
      </c>
      <c r="F69" s="52">
        <f t="shared" si="6"/>
        <v>51</v>
      </c>
      <c r="G69" s="52">
        <f t="shared" si="6"/>
        <v>17</v>
      </c>
      <c r="H69" s="52">
        <f t="shared" si="6"/>
        <v>37</v>
      </c>
      <c r="I69" s="52">
        <f t="shared" si="6"/>
        <v>25</v>
      </c>
      <c r="J69" s="52">
        <f t="shared" si="6"/>
        <v>88</v>
      </c>
      <c r="K69" s="52">
        <f t="shared" si="6"/>
        <v>54</v>
      </c>
      <c r="L69" s="52">
        <f t="shared" si="6"/>
        <v>128</v>
      </c>
      <c r="M69" s="52">
        <f t="shared" si="6"/>
        <v>120</v>
      </c>
      <c r="N69" s="52">
        <f t="shared" si="6"/>
        <v>123</v>
      </c>
      <c r="O69" s="52">
        <f t="shared" si="6"/>
        <v>23</v>
      </c>
      <c r="P69" s="52">
        <f t="shared" si="6"/>
        <v>11</v>
      </c>
      <c r="Q69" s="52">
        <f t="shared" si="6"/>
        <v>21</v>
      </c>
      <c r="R69" s="52">
        <f t="shared" ref="R69:V69" si="7">R41-R55</f>
        <v>9</v>
      </c>
      <c r="S69" s="52">
        <f t="shared" si="7"/>
        <v>122</v>
      </c>
      <c r="T69" s="52">
        <f t="shared" si="7"/>
        <v>0</v>
      </c>
      <c r="U69" s="52">
        <f t="shared" si="7"/>
        <v>69</v>
      </c>
      <c r="V69" s="52">
        <f t="shared" si="7"/>
        <v>0</v>
      </c>
      <c r="W69" s="52">
        <f t="shared" ref="W69" si="8">W41-W55</f>
        <v>27</v>
      </c>
      <c r="DA69" s="63" t="s">
        <v>1452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0</v>
      </c>
      <c r="E70" s="52">
        <f t="shared" si="9"/>
        <v>0</v>
      </c>
      <c r="F70" s="52">
        <f t="shared" si="9"/>
        <v>0</v>
      </c>
      <c r="G70" s="52">
        <f t="shared" si="9"/>
        <v>0</v>
      </c>
      <c r="H70" s="52">
        <f t="shared" si="9"/>
        <v>0</v>
      </c>
      <c r="I70" s="52">
        <f t="shared" si="9"/>
        <v>0</v>
      </c>
      <c r="J70" s="52">
        <f t="shared" si="9"/>
        <v>0</v>
      </c>
      <c r="K70" s="52">
        <f t="shared" si="9"/>
        <v>66</v>
      </c>
      <c r="L70" s="52">
        <f t="shared" si="9"/>
        <v>16</v>
      </c>
      <c r="M70" s="52">
        <f t="shared" si="9"/>
        <v>14</v>
      </c>
      <c r="N70" s="52">
        <f t="shared" si="9"/>
        <v>25</v>
      </c>
      <c r="O70" s="52">
        <f t="shared" si="9"/>
        <v>188</v>
      </c>
      <c r="P70" s="52">
        <f t="shared" si="9"/>
        <v>98</v>
      </c>
      <c r="Q70" s="52">
        <f t="shared" si="9"/>
        <v>101</v>
      </c>
      <c r="R70" s="52">
        <f t="shared" ref="R70:V70" si="10">R42-R56</f>
        <v>20</v>
      </c>
      <c r="S70" s="52">
        <f t="shared" si="10"/>
        <v>75</v>
      </c>
      <c r="T70" s="52">
        <f t="shared" si="10"/>
        <v>306</v>
      </c>
      <c r="U70" s="52">
        <f t="shared" si="10"/>
        <v>316</v>
      </c>
      <c r="V70" s="52">
        <f t="shared" si="10"/>
        <v>459</v>
      </c>
      <c r="W70" s="52">
        <f t="shared" ref="W70" si="11">W42-W56</f>
        <v>230</v>
      </c>
      <c r="DA70" s="63" t="s">
        <v>1453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546</v>
      </c>
      <c r="D72" s="52">
        <v>810</v>
      </c>
      <c r="E72" s="52">
        <v>432</v>
      </c>
      <c r="F72" s="52">
        <v>676</v>
      </c>
      <c r="G72" s="52">
        <v>1036</v>
      </c>
      <c r="H72" s="52">
        <v>896</v>
      </c>
      <c r="I72" s="52">
        <v>651</v>
      </c>
      <c r="J72" s="52">
        <v>654</v>
      </c>
      <c r="K72" s="52">
        <v>887</v>
      </c>
      <c r="L72" s="52">
        <v>734</v>
      </c>
      <c r="M72" s="52">
        <v>965</v>
      </c>
      <c r="N72" s="52">
        <v>1456</v>
      </c>
      <c r="O72" s="52">
        <v>1744</v>
      </c>
      <c r="P72" s="52">
        <v>1148</v>
      </c>
      <c r="Q72" s="52">
        <v>1122</v>
      </c>
      <c r="R72" s="52">
        <v>933</v>
      </c>
      <c r="S72" s="52">
        <v>1129</v>
      </c>
      <c r="T72" s="52">
        <v>1427</v>
      </c>
      <c r="U72" s="52">
        <v>1722</v>
      </c>
      <c r="V72" s="52">
        <v>1976</v>
      </c>
      <c r="W72" s="52">
        <v>2151</v>
      </c>
      <c r="DA72" s="63" t="s">
        <v>1454</v>
      </c>
    </row>
    <row r="73" spans="1:105" ht="12" customHeight="1" x14ac:dyDescent="0.25">
      <c r="A73" s="115" t="s">
        <v>120</v>
      </c>
      <c r="B73" s="36"/>
      <c r="C73" s="36">
        <v>165</v>
      </c>
      <c r="D73" s="36">
        <v>481</v>
      </c>
      <c r="E73" s="36">
        <v>701</v>
      </c>
      <c r="F73" s="36">
        <v>491</v>
      </c>
      <c r="G73" s="36">
        <v>315</v>
      </c>
      <c r="H73" s="36">
        <v>251</v>
      </c>
      <c r="I73" s="36">
        <v>167</v>
      </c>
      <c r="J73" s="36">
        <v>461</v>
      </c>
      <c r="K73" s="36">
        <v>674</v>
      </c>
      <c r="L73" s="36">
        <v>854</v>
      </c>
      <c r="M73" s="36">
        <v>915</v>
      </c>
      <c r="N73" s="36">
        <v>718</v>
      </c>
      <c r="O73" s="36">
        <v>724</v>
      </c>
      <c r="P73" s="36">
        <v>443</v>
      </c>
      <c r="Q73" s="36">
        <v>547</v>
      </c>
      <c r="R73" s="36">
        <v>607</v>
      </c>
      <c r="S73" s="36">
        <v>639</v>
      </c>
      <c r="T73" s="36">
        <v>681</v>
      </c>
      <c r="U73" s="36">
        <v>806</v>
      </c>
      <c r="V73" s="36">
        <v>936</v>
      </c>
      <c r="W73" s="36">
        <v>378</v>
      </c>
      <c r="DA73" s="60" t="s">
        <v>1455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1534</v>
      </c>
    </row>
    <row r="78" spans="1:105" ht="12.95" customHeight="1" x14ac:dyDescent="0.25">
      <c r="A78" s="127" t="s">
        <v>57</v>
      </c>
      <c r="B78" s="128">
        <f>RES_hhdet_numvin!B106</f>
        <v>0</v>
      </c>
      <c r="C78" s="128">
        <f>RES_hhdet_numvin!C106</f>
        <v>0</v>
      </c>
      <c r="D78" s="128">
        <f>RES_hhdet_numvin!D106</f>
        <v>0</v>
      </c>
      <c r="E78" s="128">
        <f>RES_hhdet_numvin!E106</f>
        <v>0</v>
      </c>
      <c r="F78" s="128">
        <f>RES_hhdet_numvin!F106</f>
        <v>0</v>
      </c>
      <c r="G78" s="128">
        <f>RES_hhdet_numvin!G106</f>
        <v>0</v>
      </c>
      <c r="H78" s="128">
        <f>RES_hhdet_numvin!H106</f>
        <v>0</v>
      </c>
      <c r="I78" s="128">
        <f>RES_hhdet_numvin!I106</f>
        <v>0</v>
      </c>
      <c r="J78" s="128">
        <f>RES_hhdet_numvin!J106</f>
        <v>0</v>
      </c>
      <c r="K78" s="128">
        <f>RES_hhdet_numvin!K106</f>
        <v>0</v>
      </c>
      <c r="L78" s="128">
        <f>RES_hhdet_numvin!L106</f>
        <v>0</v>
      </c>
      <c r="M78" s="128">
        <f>RES_hhdet_numvin!M106</f>
        <v>0</v>
      </c>
      <c r="N78" s="128">
        <f>RES_hhdet_numvin!N106</f>
        <v>0</v>
      </c>
      <c r="O78" s="128">
        <f>RES_hhdet_numvin!O106</f>
        <v>0</v>
      </c>
      <c r="P78" s="128">
        <f>RES_hhdet_numvin!P106</f>
        <v>0</v>
      </c>
      <c r="Q78" s="128">
        <f>RES_hhdet_numvin!Q106</f>
        <v>0</v>
      </c>
      <c r="R78" s="128">
        <f>RES_hhdet_numvin!R106</f>
        <v>0</v>
      </c>
      <c r="S78" s="128">
        <f>RES_hhdet_numvin!S106</f>
        <v>0</v>
      </c>
      <c r="T78" s="128">
        <f>RES_hhdet_numvin!T106</f>
        <v>0</v>
      </c>
      <c r="U78" s="128">
        <f>RES_hhdet_numvin!U106</f>
        <v>0</v>
      </c>
      <c r="V78" s="128">
        <f>RES_hhdet_numvin!V106</f>
        <v>0</v>
      </c>
      <c r="W78" s="128">
        <f>RES_hhdet_numvin!W106</f>
        <v>0</v>
      </c>
      <c r="DA78" s="133"/>
    </row>
    <row r="79" spans="1:105" ht="12" customHeight="1" x14ac:dyDescent="0.25">
      <c r="A79" s="97" t="s">
        <v>210</v>
      </c>
      <c r="B79" s="52">
        <f>RES_hhdet_numvin!B107</f>
        <v>0</v>
      </c>
      <c r="C79" s="52">
        <f>RES_hhdet_numvin!C107</f>
        <v>0</v>
      </c>
      <c r="D79" s="52">
        <f>RES_hhdet_numvin!D107</f>
        <v>0</v>
      </c>
      <c r="E79" s="52">
        <f>RES_hhdet_numvin!E107</f>
        <v>0</v>
      </c>
      <c r="F79" s="52">
        <f>RES_hhdet_numvin!F107</f>
        <v>0</v>
      </c>
      <c r="G79" s="52">
        <f>RES_hhdet_numvin!G107</f>
        <v>0</v>
      </c>
      <c r="H79" s="52">
        <f>RES_hhdet_numvin!H107</f>
        <v>166</v>
      </c>
      <c r="I79" s="52">
        <f>RES_hhdet_numvin!I107</f>
        <v>145</v>
      </c>
      <c r="J79" s="52">
        <f>RES_hhdet_numvin!J107</f>
        <v>234</v>
      </c>
      <c r="K79" s="52">
        <f>RES_hhdet_numvin!K107</f>
        <v>333</v>
      </c>
      <c r="L79" s="52">
        <f>RES_hhdet_numvin!L107</f>
        <v>235</v>
      </c>
      <c r="M79" s="52">
        <f>RES_hhdet_numvin!M107</f>
        <v>724</v>
      </c>
      <c r="N79" s="52">
        <f>RES_hhdet_numvin!N107</f>
        <v>1309</v>
      </c>
      <c r="O79" s="52">
        <f>RES_hhdet_numvin!O107</f>
        <v>1869</v>
      </c>
      <c r="P79" s="52">
        <f>RES_hhdet_numvin!P107</f>
        <v>2064</v>
      </c>
      <c r="Q79" s="52">
        <f>RES_hhdet_numvin!Q107</f>
        <v>1878</v>
      </c>
      <c r="R79" s="52">
        <f>RES_hhdet_numvin!R107</f>
        <v>1249</v>
      </c>
      <c r="S79" s="52">
        <f>RES_hhdet_numvin!S107</f>
        <v>1209</v>
      </c>
      <c r="T79" s="52">
        <f>RES_hhdet_numvin!T107</f>
        <v>1435</v>
      </c>
      <c r="U79" s="52">
        <f>RES_hhdet_numvin!U107</f>
        <v>1542</v>
      </c>
      <c r="V79" s="52">
        <f>RES_hhdet_numvin!V107</f>
        <v>1780</v>
      </c>
      <c r="W79" s="52">
        <f>RES_hhdet_numvin!W107</f>
        <v>1217</v>
      </c>
      <c r="DA79" s="63" t="s">
        <v>1535</v>
      </c>
    </row>
    <row r="80" spans="1:105" ht="12" hidden="1" customHeight="1" x14ac:dyDescent="0.25">
      <c r="A80" s="97" t="s">
        <v>53</v>
      </c>
      <c r="B80" s="138">
        <f>RES_hhdet_numvin!B108</f>
        <v>0</v>
      </c>
      <c r="C80" s="138">
        <f>RES_hhdet_numvin!C108</f>
        <v>0</v>
      </c>
      <c r="D80" s="138">
        <f>RES_hhdet_numvin!D108</f>
        <v>0</v>
      </c>
      <c r="E80" s="138">
        <f>RES_hhdet_numvin!E108</f>
        <v>0</v>
      </c>
      <c r="F80" s="138">
        <f>RES_hhdet_numvin!F108</f>
        <v>0</v>
      </c>
      <c r="G80" s="138">
        <f>RES_hhdet_numvin!G108</f>
        <v>0</v>
      </c>
      <c r="H80" s="138">
        <f>RES_hhdet_numvin!H108</f>
        <v>0</v>
      </c>
      <c r="I80" s="138">
        <f>RES_hhdet_numvin!I108</f>
        <v>0</v>
      </c>
      <c r="J80" s="138">
        <f>RES_hhdet_numvin!J108</f>
        <v>0</v>
      </c>
      <c r="K80" s="138">
        <f>RES_hhdet_numvin!K108</f>
        <v>0</v>
      </c>
      <c r="L80" s="138">
        <f>RES_hhdet_numvin!L108</f>
        <v>0</v>
      </c>
      <c r="M80" s="138">
        <f>RES_hhdet_numvin!M108</f>
        <v>0</v>
      </c>
      <c r="N80" s="138">
        <f>RES_hhdet_numvin!N108</f>
        <v>0</v>
      </c>
      <c r="O80" s="138">
        <f>RES_hhdet_numvin!O108</f>
        <v>0</v>
      </c>
      <c r="P80" s="138">
        <f>RES_hhdet_numvin!P108</f>
        <v>0</v>
      </c>
      <c r="Q80" s="138">
        <f>RES_hhdet_numvin!Q108</f>
        <v>0</v>
      </c>
      <c r="R80" s="138">
        <f>RES_hhdet_numvin!R108</f>
        <v>0</v>
      </c>
      <c r="S80" s="138">
        <f>RES_hhdet_numvin!S108</f>
        <v>0</v>
      </c>
      <c r="T80" s="138">
        <f>RES_hhdet_numvin!T108</f>
        <v>0</v>
      </c>
      <c r="U80" s="138">
        <f>RES_hhdet_numvin!U108</f>
        <v>0</v>
      </c>
      <c r="V80" s="138">
        <f>RES_hhdet_numvin!V108</f>
        <v>0</v>
      </c>
      <c r="W80" s="138">
        <f>RES_hhdet_numvin!W108</f>
        <v>0</v>
      </c>
      <c r="DA80" s="63"/>
    </row>
    <row r="81" spans="1:105" ht="12.95" customHeight="1" x14ac:dyDescent="0.25">
      <c r="A81" s="125" t="s">
        <v>92</v>
      </c>
      <c r="B81" s="150">
        <f>RES_hhdet_numvin!B109</f>
        <v>0</v>
      </c>
      <c r="C81" s="150">
        <f>RES_hhdet_numvin!C109</f>
        <v>0</v>
      </c>
      <c r="D81" s="150">
        <f>RES_hhdet_numvin!D109</f>
        <v>0</v>
      </c>
      <c r="E81" s="150">
        <f>RES_hhdet_numvin!E109</f>
        <v>0</v>
      </c>
      <c r="F81" s="150">
        <f>RES_hhdet_numvin!F109</f>
        <v>0</v>
      </c>
      <c r="G81" s="150">
        <f>RES_hhdet_numvin!G109</f>
        <v>0</v>
      </c>
      <c r="H81" s="150">
        <f>RES_hhdet_numvin!H109</f>
        <v>0</v>
      </c>
      <c r="I81" s="150">
        <f>RES_hhdet_numvin!I109</f>
        <v>0</v>
      </c>
      <c r="J81" s="150">
        <f>RES_hhdet_numvin!J109</f>
        <v>0</v>
      </c>
      <c r="K81" s="150">
        <f>RES_hhdet_numvin!K109</f>
        <v>0</v>
      </c>
      <c r="L81" s="150">
        <f>RES_hhdet_numvin!L109</f>
        <v>0</v>
      </c>
      <c r="M81" s="150">
        <f>RES_hhdet_numvin!M109</f>
        <v>0</v>
      </c>
      <c r="N81" s="150">
        <f>RES_hhdet_numvin!N109</f>
        <v>0</v>
      </c>
      <c r="O81" s="150">
        <f>RES_hhdet_numvin!O109</f>
        <v>0</v>
      </c>
      <c r="P81" s="150">
        <f>RES_hhdet_numvin!P109</f>
        <v>0</v>
      </c>
      <c r="Q81" s="150">
        <f>RES_hhdet_numvin!Q109</f>
        <v>0</v>
      </c>
      <c r="R81" s="150">
        <f>RES_hhdet_numvin!R109</f>
        <v>0</v>
      </c>
      <c r="S81" s="150">
        <f>RES_hhdet_numvin!S109</f>
        <v>0</v>
      </c>
      <c r="T81" s="150">
        <f>RES_hhdet_numvin!T109</f>
        <v>0</v>
      </c>
      <c r="U81" s="150">
        <f>RES_hhdet_numvin!U109</f>
        <v>0</v>
      </c>
      <c r="V81" s="150">
        <f>RES_hhdet_numvin!V109</f>
        <v>0</v>
      </c>
      <c r="W81" s="150">
        <f>RES_hhdet_numvin!W109</f>
        <v>0</v>
      </c>
      <c r="DA81" s="134"/>
    </row>
    <row r="82" spans="1:105" ht="12" customHeight="1" x14ac:dyDescent="0.25">
      <c r="A82" s="97" t="s">
        <v>53</v>
      </c>
      <c r="B82" s="138">
        <f>RES_hhdet_numvin!B110</f>
        <v>0</v>
      </c>
      <c r="C82" s="138">
        <f>RES_hhdet_numvin!C110</f>
        <v>0</v>
      </c>
      <c r="D82" s="138">
        <f>RES_hhdet_numvin!D110</f>
        <v>0</v>
      </c>
      <c r="E82" s="138">
        <f>RES_hhdet_numvin!E110</f>
        <v>0</v>
      </c>
      <c r="F82" s="138">
        <f>RES_hhdet_numvin!F110</f>
        <v>0</v>
      </c>
      <c r="G82" s="138">
        <f>RES_hhdet_numvin!G110</f>
        <v>0</v>
      </c>
      <c r="H82" s="138">
        <f>RES_hhdet_numvin!H110</f>
        <v>0</v>
      </c>
      <c r="I82" s="138">
        <f>RES_hhdet_numvin!I110</f>
        <v>0</v>
      </c>
      <c r="J82" s="138">
        <f>RES_hhdet_numvin!J110</f>
        <v>0</v>
      </c>
      <c r="K82" s="138">
        <f>RES_hhdet_numvin!K110</f>
        <v>0</v>
      </c>
      <c r="L82" s="138">
        <f>RES_hhdet_numvin!L110</f>
        <v>0</v>
      </c>
      <c r="M82" s="138">
        <f>RES_hhdet_numvin!M110</f>
        <v>0</v>
      </c>
      <c r="N82" s="138">
        <f>RES_hhdet_numvin!N110</f>
        <v>0</v>
      </c>
      <c r="O82" s="138">
        <f>RES_hhdet_numvin!O110</f>
        <v>0</v>
      </c>
      <c r="P82" s="138">
        <f>RES_hhdet_numvin!P110</f>
        <v>32</v>
      </c>
      <c r="Q82" s="138">
        <f>RES_hhdet_numvin!Q110</f>
        <v>83</v>
      </c>
      <c r="R82" s="138">
        <f>RES_hhdet_numvin!R110</f>
        <v>117</v>
      </c>
      <c r="S82" s="138">
        <f>RES_hhdet_numvin!S110</f>
        <v>79</v>
      </c>
      <c r="T82" s="138">
        <f>RES_hhdet_numvin!T110</f>
        <v>80</v>
      </c>
      <c r="U82" s="138">
        <f>RES_hhdet_numvin!U110</f>
        <v>83</v>
      </c>
      <c r="V82" s="138">
        <f>RES_hhdet_numvin!V110</f>
        <v>111</v>
      </c>
      <c r="W82" s="138">
        <f>RES_hhdet_numvin!W110</f>
        <v>80</v>
      </c>
      <c r="DA82" s="63" t="s">
        <v>1536</v>
      </c>
    </row>
    <row r="83" spans="1:105" ht="12" customHeight="1" x14ac:dyDescent="0.25">
      <c r="A83" s="125" t="s">
        <v>55</v>
      </c>
      <c r="B83" s="150">
        <f>RES_hhdet_numvin!B111</f>
        <v>0</v>
      </c>
      <c r="C83" s="150">
        <f>RES_hhdet_numvin!C111</f>
        <v>0</v>
      </c>
      <c r="D83" s="150">
        <f>RES_hhdet_numvin!D111</f>
        <v>0</v>
      </c>
      <c r="E83" s="150">
        <f>RES_hhdet_numvin!E111</f>
        <v>0</v>
      </c>
      <c r="F83" s="150">
        <f>RES_hhdet_numvin!F111</f>
        <v>0</v>
      </c>
      <c r="G83" s="150">
        <f>RES_hhdet_numvin!G111</f>
        <v>0</v>
      </c>
      <c r="H83" s="150">
        <f>RES_hhdet_numvin!H111</f>
        <v>0</v>
      </c>
      <c r="I83" s="150">
        <f>RES_hhdet_numvin!I111</f>
        <v>0</v>
      </c>
      <c r="J83" s="150">
        <f>RES_hhdet_numvin!J111</f>
        <v>0</v>
      </c>
      <c r="K83" s="150">
        <f>RES_hhdet_numvin!K111</f>
        <v>0</v>
      </c>
      <c r="L83" s="150">
        <f>RES_hhdet_numvin!L111</f>
        <v>0</v>
      </c>
      <c r="M83" s="150">
        <f>RES_hhdet_numvin!M111</f>
        <v>0</v>
      </c>
      <c r="N83" s="150">
        <f>RES_hhdet_numvin!N111</f>
        <v>0</v>
      </c>
      <c r="O83" s="150">
        <f>RES_hhdet_numvin!O111</f>
        <v>0</v>
      </c>
      <c r="P83" s="150">
        <f>RES_hhdet_numvin!P111</f>
        <v>0</v>
      </c>
      <c r="Q83" s="150">
        <f>RES_hhdet_numvin!Q111</f>
        <v>0</v>
      </c>
      <c r="R83" s="150">
        <f>RES_hhdet_numvin!R111</f>
        <v>0</v>
      </c>
      <c r="S83" s="150">
        <f>RES_hhdet_numvin!S111</f>
        <v>0</v>
      </c>
      <c r="T83" s="150">
        <f>RES_hhdet_numvin!T111</f>
        <v>0</v>
      </c>
      <c r="U83" s="150">
        <f>RES_hhdet_numvin!U111</f>
        <v>0</v>
      </c>
      <c r="V83" s="150">
        <f>RES_hhdet_numvin!V111</f>
        <v>0</v>
      </c>
      <c r="W83" s="150">
        <f>RES_hhdet_numvin!W111</f>
        <v>0</v>
      </c>
      <c r="DA83" s="134"/>
    </row>
    <row r="84" spans="1:105" ht="12" customHeight="1" x14ac:dyDescent="0.25">
      <c r="A84" s="97" t="s">
        <v>130</v>
      </c>
      <c r="B84" s="138">
        <f>RES_hhdet_numvin!B112</f>
        <v>0</v>
      </c>
      <c r="C84" s="138">
        <f>RES_hhdet_numvin!C112</f>
        <v>0</v>
      </c>
      <c r="D84" s="138">
        <f>RES_hhdet_numvin!D112</f>
        <v>0</v>
      </c>
      <c r="E84" s="138">
        <f>RES_hhdet_numvin!E112</f>
        <v>0</v>
      </c>
      <c r="F84" s="138">
        <f>RES_hhdet_numvin!F112</f>
        <v>0</v>
      </c>
      <c r="G84" s="138">
        <f>RES_hhdet_numvin!G112</f>
        <v>0</v>
      </c>
      <c r="H84" s="138">
        <f>RES_hhdet_numvin!H112</f>
        <v>132</v>
      </c>
      <c r="I84" s="138">
        <f>RES_hhdet_numvin!I112</f>
        <v>117</v>
      </c>
      <c r="J84" s="138">
        <f>RES_hhdet_numvin!J112</f>
        <v>152</v>
      </c>
      <c r="K84" s="138">
        <f>RES_hhdet_numvin!K112</f>
        <v>207</v>
      </c>
      <c r="L84" s="138">
        <f>RES_hhdet_numvin!L112</f>
        <v>97</v>
      </c>
      <c r="M84" s="138">
        <f>RES_hhdet_numvin!M112</f>
        <v>574</v>
      </c>
      <c r="N84" s="138">
        <f>RES_hhdet_numvin!N112</f>
        <v>1145</v>
      </c>
      <c r="O84" s="138">
        <f>RES_hhdet_numvin!O112</f>
        <v>1641</v>
      </c>
      <c r="P84" s="138">
        <f>RES_hhdet_numvin!P112</f>
        <v>1863</v>
      </c>
      <c r="Q84" s="138">
        <f>RES_hhdet_numvin!Q112</f>
        <v>1718</v>
      </c>
      <c r="R84" s="138">
        <f>RES_hhdet_numvin!R112</f>
        <v>1304</v>
      </c>
      <c r="S84" s="138">
        <f>RES_hhdet_numvin!S112</f>
        <v>1087</v>
      </c>
      <c r="T84" s="138">
        <f>RES_hhdet_numvin!T112</f>
        <v>1132</v>
      </c>
      <c r="U84" s="138">
        <f>RES_hhdet_numvin!U112</f>
        <v>1139</v>
      </c>
      <c r="V84" s="138">
        <f>RES_hhdet_numvin!V112</f>
        <v>1275</v>
      </c>
      <c r="W84" s="138">
        <f>RES_hhdet_numvin!W112</f>
        <v>990</v>
      </c>
      <c r="DA84" s="63" t="s">
        <v>1537</v>
      </c>
    </row>
    <row r="85" spans="1:105" ht="12" customHeight="1" x14ac:dyDescent="0.25">
      <c r="A85" s="97" t="s">
        <v>129</v>
      </c>
      <c r="B85" s="138">
        <f>RES_hhdet_numvin!B113</f>
        <v>0</v>
      </c>
      <c r="C85" s="138">
        <f>RES_hhdet_numvin!C113</f>
        <v>0</v>
      </c>
      <c r="D85" s="138">
        <f>RES_hhdet_numvin!D113</f>
        <v>0</v>
      </c>
      <c r="E85" s="138">
        <f>RES_hhdet_numvin!E113</f>
        <v>0</v>
      </c>
      <c r="F85" s="138">
        <f>RES_hhdet_numvin!F113</f>
        <v>0</v>
      </c>
      <c r="G85" s="138">
        <f>RES_hhdet_numvin!G113</f>
        <v>0</v>
      </c>
      <c r="H85" s="138">
        <f>RES_hhdet_numvin!H113</f>
        <v>0</v>
      </c>
      <c r="I85" s="138">
        <f>RES_hhdet_numvin!I113</f>
        <v>0</v>
      </c>
      <c r="J85" s="138">
        <f>RES_hhdet_numvin!J113</f>
        <v>0</v>
      </c>
      <c r="K85" s="138">
        <f>RES_hhdet_numvin!K113</f>
        <v>6</v>
      </c>
      <c r="L85" s="138">
        <f>RES_hhdet_numvin!L113</f>
        <v>0</v>
      </c>
      <c r="M85" s="138">
        <f>RES_hhdet_numvin!M113</f>
        <v>3</v>
      </c>
      <c r="N85" s="138">
        <f>RES_hhdet_numvin!N113</f>
        <v>5</v>
      </c>
      <c r="O85" s="138">
        <f>RES_hhdet_numvin!O113</f>
        <v>15</v>
      </c>
      <c r="P85" s="138">
        <f>RES_hhdet_numvin!P113</f>
        <v>25</v>
      </c>
      <c r="Q85" s="138">
        <f>RES_hhdet_numvin!Q113</f>
        <v>29</v>
      </c>
      <c r="R85" s="138">
        <f>RES_hhdet_numvin!R113</f>
        <v>16</v>
      </c>
      <c r="S85" s="138">
        <f>RES_hhdet_numvin!S113</f>
        <v>2</v>
      </c>
      <c r="T85" s="138">
        <f>RES_hhdet_numvin!T113</f>
        <v>33</v>
      </c>
      <c r="U85" s="138">
        <f>RES_hhdet_numvin!U113</f>
        <v>23</v>
      </c>
      <c r="V85" s="138">
        <f>RES_hhdet_numvin!V113</f>
        <v>21</v>
      </c>
      <c r="W85" s="138">
        <f>RES_hhdet_numvin!W113</f>
        <v>29</v>
      </c>
      <c r="DA85" s="63" t="s">
        <v>1538</v>
      </c>
    </row>
    <row r="86" spans="1:105" ht="12" hidden="1" customHeight="1" x14ac:dyDescent="0.25">
      <c r="A86" s="108" t="s">
        <v>202</v>
      </c>
      <c r="B86" s="138">
        <f>RES_hhdet_numvin!B114</f>
        <v>0</v>
      </c>
      <c r="C86" s="138">
        <f>RES_hhdet_numvin!C114</f>
        <v>0</v>
      </c>
      <c r="D86" s="138">
        <f>RES_hhdet_numvin!D114</f>
        <v>0</v>
      </c>
      <c r="E86" s="138">
        <f>RES_hhdet_numvin!E114</f>
        <v>0</v>
      </c>
      <c r="F86" s="138">
        <f>RES_hhdet_numvin!F114</f>
        <v>0</v>
      </c>
      <c r="G86" s="138">
        <f>RES_hhdet_numvin!G114</f>
        <v>0</v>
      </c>
      <c r="H86" s="138">
        <f>RES_hhdet_numvin!H114</f>
        <v>0</v>
      </c>
      <c r="I86" s="138">
        <f>RES_hhdet_numvin!I114</f>
        <v>0</v>
      </c>
      <c r="J86" s="138">
        <f>RES_hhdet_numvin!J114</f>
        <v>0</v>
      </c>
      <c r="K86" s="138">
        <f>RES_hhdet_numvin!K114</f>
        <v>0</v>
      </c>
      <c r="L86" s="138">
        <f>RES_hhdet_numvin!L114</f>
        <v>0</v>
      </c>
      <c r="M86" s="138">
        <f>RES_hhdet_numvin!M114</f>
        <v>0</v>
      </c>
      <c r="N86" s="138">
        <f>RES_hhdet_numvin!N114</f>
        <v>0</v>
      </c>
      <c r="O86" s="138">
        <f>RES_hhdet_numvin!O114</f>
        <v>0</v>
      </c>
      <c r="P86" s="138">
        <f>RES_hhdet_numvin!P114</f>
        <v>0</v>
      </c>
      <c r="Q86" s="138">
        <f>RES_hhdet_numvin!Q114</f>
        <v>0</v>
      </c>
      <c r="R86" s="138">
        <f>RES_hhdet_numvin!R114</f>
        <v>0</v>
      </c>
      <c r="S86" s="138">
        <f>RES_hhdet_numvin!S114</f>
        <v>0</v>
      </c>
      <c r="T86" s="138">
        <f>RES_hhdet_numvin!T114</f>
        <v>0</v>
      </c>
      <c r="U86" s="138">
        <f>RES_hhdet_numvin!U114</f>
        <v>0</v>
      </c>
      <c r="V86" s="138">
        <f>RES_hhdet_numvin!V114</f>
        <v>0</v>
      </c>
      <c r="W86" s="138">
        <f>RES_hhdet_numvin!W114</f>
        <v>0</v>
      </c>
      <c r="DA86" s="63"/>
    </row>
    <row r="87" spans="1:105" ht="12" hidden="1" customHeight="1" x14ac:dyDescent="0.25">
      <c r="A87" s="108" t="s">
        <v>52</v>
      </c>
      <c r="B87" s="138">
        <f>RES_hhdet_numvin!B115</f>
        <v>0</v>
      </c>
      <c r="C87" s="138">
        <f>RES_hhdet_numvin!C115</f>
        <v>0</v>
      </c>
      <c r="D87" s="138">
        <f>RES_hhdet_numvin!D115</f>
        <v>0</v>
      </c>
      <c r="E87" s="138">
        <f>RES_hhdet_numvin!E115</f>
        <v>0</v>
      </c>
      <c r="F87" s="138">
        <f>RES_hhdet_numvin!F115</f>
        <v>0</v>
      </c>
      <c r="G87" s="138">
        <f>RES_hhdet_numvin!G115</f>
        <v>0</v>
      </c>
      <c r="H87" s="138">
        <f>RES_hhdet_numvin!H115</f>
        <v>0</v>
      </c>
      <c r="I87" s="138">
        <f>RES_hhdet_numvin!I115</f>
        <v>0</v>
      </c>
      <c r="J87" s="138">
        <f>RES_hhdet_numvin!J115</f>
        <v>0</v>
      </c>
      <c r="K87" s="138">
        <f>RES_hhdet_numvin!K115</f>
        <v>0</v>
      </c>
      <c r="L87" s="138">
        <f>RES_hhdet_numvin!L115</f>
        <v>0</v>
      </c>
      <c r="M87" s="138">
        <f>RES_hhdet_numvin!M115</f>
        <v>0</v>
      </c>
      <c r="N87" s="138">
        <f>RES_hhdet_numvin!N115</f>
        <v>0</v>
      </c>
      <c r="O87" s="138">
        <f>RES_hhdet_numvin!O115</f>
        <v>0</v>
      </c>
      <c r="P87" s="138">
        <f>RES_hhdet_numvin!P115</f>
        <v>0</v>
      </c>
      <c r="Q87" s="138">
        <f>RES_hhdet_numvin!Q115</f>
        <v>0</v>
      </c>
      <c r="R87" s="138">
        <f>RES_hhdet_numvin!R115</f>
        <v>0</v>
      </c>
      <c r="S87" s="138">
        <f>RES_hhdet_numvin!S115</f>
        <v>0</v>
      </c>
      <c r="T87" s="138">
        <f>RES_hhdet_numvin!T115</f>
        <v>0</v>
      </c>
      <c r="U87" s="138">
        <f>RES_hhdet_numvin!U115</f>
        <v>0</v>
      </c>
      <c r="V87" s="138">
        <f>RES_hhdet_numvin!V115</f>
        <v>0</v>
      </c>
      <c r="W87" s="138">
        <f>RES_hhdet_numvin!W115</f>
        <v>0</v>
      </c>
      <c r="DA87" s="63"/>
    </row>
    <row r="88" spans="1:105" ht="12" customHeight="1" x14ac:dyDescent="0.25">
      <c r="A88" s="97" t="s">
        <v>122</v>
      </c>
      <c r="B88" s="138">
        <f>RES_hhdet_numvin!B116</f>
        <v>0</v>
      </c>
      <c r="C88" s="138">
        <f>RES_hhdet_numvin!C116</f>
        <v>0</v>
      </c>
      <c r="D88" s="138">
        <f>RES_hhdet_numvin!D116</f>
        <v>0</v>
      </c>
      <c r="E88" s="138">
        <f>RES_hhdet_numvin!E116</f>
        <v>0</v>
      </c>
      <c r="F88" s="138">
        <f>RES_hhdet_numvin!F116</f>
        <v>0</v>
      </c>
      <c r="G88" s="138">
        <f>RES_hhdet_numvin!G116</f>
        <v>0</v>
      </c>
      <c r="H88" s="138">
        <f>RES_hhdet_numvin!H116</f>
        <v>0</v>
      </c>
      <c r="I88" s="138">
        <f>RES_hhdet_numvin!I116</f>
        <v>0</v>
      </c>
      <c r="J88" s="138">
        <f>RES_hhdet_numvin!J116</f>
        <v>0</v>
      </c>
      <c r="K88" s="138">
        <f>RES_hhdet_numvin!K116</f>
        <v>0</v>
      </c>
      <c r="L88" s="138">
        <f>RES_hhdet_numvin!L116</f>
        <v>0</v>
      </c>
      <c r="M88" s="138">
        <f>RES_hhdet_numvin!M116</f>
        <v>0</v>
      </c>
      <c r="N88" s="138">
        <f>RES_hhdet_numvin!N116</f>
        <v>0</v>
      </c>
      <c r="O88" s="138">
        <f>RES_hhdet_numvin!O116</f>
        <v>0</v>
      </c>
      <c r="P88" s="138">
        <f>RES_hhdet_numvin!P116</f>
        <v>10</v>
      </c>
      <c r="Q88" s="138">
        <f>RES_hhdet_numvin!Q116</f>
        <v>25</v>
      </c>
      <c r="R88" s="138">
        <f>RES_hhdet_numvin!R116</f>
        <v>13</v>
      </c>
      <c r="S88" s="138">
        <f>RES_hhdet_numvin!S116</f>
        <v>156</v>
      </c>
      <c r="T88" s="138">
        <f>RES_hhdet_numvin!T116</f>
        <v>0</v>
      </c>
      <c r="U88" s="138">
        <f>RES_hhdet_numvin!U116</f>
        <v>101</v>
      </c>
      <c r="V88" s="138">
        <f>RES_hhdet_numvin!V116</f>
        <v>0</v>
      </c>
      <c r="W88" s="138">
        <f>RES_hhdet_numvin!W116</f>
        <v>44</v>
      </c>
      <c r="DA88" s="63" t="s">
        <v>1539</v>
      </c>
    </row>
    <row r="89" spans="1:105" ht="12" customHeight="1" x14ac:dyDescent="0.25">
      <c r="A89" s="97" t="s">
        <v>121</v>
      </c>
      <c r="B89" s="138">
        <f>RES_hhdet_numvin!B117</f>
        <v>0</v>
      </c>
      <c r="C89" s="138">
        <f>RES_hhdet_numvin!C117</f>
        <v>0</v>
      </c>
      <c r="D89" s="138">
        <f>RES_hhdet_numvin!D117</f>
        <v>0</v>
      </c>
      <c r="E89" s="138">
        <f>RES_hhdet_numvin!E117</f>
        <v>0</v>
      </c>
      <c r="F89" s="138">
        <f>RES_hhdet_numvin!F117</f>
        <v>0</v>
      </c>
      <c r="G89" s="138">
        <f>RES_hhdet_numvin!G117</f>
        <v>0</v>
      </c>
      <c r="H89" s="138">
        <f>RES_hhdet_numvin!H117</f>
        <v>0</v>
      </c>
      <c r="I89" s="138">
        <f>RES_hhdet_numvin!I117</f>
        <v>0</v>
      </c>
      <c r="J89" s="138">
        <f>RES_hhdet_numvin!J117</f>
        <v>0</v>
      </c>
      <c r="K89" s="138">
        <f>RES_hhdet_numvin!K117</f>
        <v>0</v>
      </c>
      <c r="L89" s="138">
        <f>RES_hhdet_numvin!L117</f>
        <v>0</v>
      </c>
      <c r="M89" s="138">
        <f>RES_hhdet_numvin!M117</f>
        <v>0</v>
      </c>
      <c r="N89" s="138">
        <f>RES_hhdet_numvin!N117</f>
        <v>0</v>
      </c>
      <c r="O89" s="138">
        <f>RES_hhdet_numvin!O117</f>
        <v>0</v>
      </c>
      <c r="P89" s="138">
        <f>RES_hhdet_numvin!P117</f>
        <v>76</v>
      </c>
      <c r="Q89" s="138">
        <f>RES_hhdet_numvin!Q117</f>
        <v>112</v>
      </c>
      <c r="R89" s="138">
        <f>RES_hhdet_numvin!R117</f>
        <v>27</v>
      </c>
      <c r="S89" s="138">
        <f>RES_hhdet_numvin!S117</f>
        <v>96</v>
      </c>
      <c r="T89" s="138">
        <f>RES_hhdet_numvin!T117</f>
        <v>423</v>
      </c>
      <c r="U89" s="138">
        <f>RES_hhdet_numvin!U117</f>
        <v>467</v>
      </c>
      <c r="V89" s="138">
        <f>RES_hhdet_numvin!V117</f>
        <v>685</v>
      </c>
      <c r="W89" s="138">
        <f>RES_hhdet_numvin!W117</f>
        <v>374</v>
      </c>
      <c r="DA89" s="63" t="s">
        <v>1540</v>
      </c>
    </row>
    <row r="90" spans="1:105" ht="12" hidden="1" customHeight="1" x14ac:dyDescent="0.25">
      <c r="A90" s="108" t="s">
        <v>53</v>
      </c>
      <c r="B90" s="138">
        <f>RES_hhdet_numvin!B118</f>
        <v>0</v>
      </c>
      <c r="C90" s="138">
        <f>RES_hhdet_numvin!C118</f>
        <v>0</v>
      </c>
      <c r="D90" s="138">
        <f>RES_hhdet_numvin!D118</f>
        <v>0</v>
      </c>
      <c r="E90" s="138">
        <f>RES_hhdet_numvin!E118</f>
        <v>0</v>
      </c>
      <c r="F90" s="138">
        <f>RES_hhdet_numvin!F118</f>
        <v>0</v>
      </c>
      <c r="G90" s="138">
        <f>RES_hhdet_numvin!G118</f>
        <v>0</v>
      </c>
      <c r="H90" s="138">
        <f>RES_hhdet_numvin!H118</f>
        <v>0</v>
      </c>
      <c r="I90" s="138">
        <f>RES_hhdet_numvin!I118</f>
        <v>0</v>
      </c>
      <c r="J90" s="138">
        <f>RES_hhdet_numvin!J118</f>
        <v>0</v>
      </c>
      <c r="K90" s="138">
        <f>RES_hhdet_numvin!K118</f>
        <v>0</v>
      </c>
      <c r="L90" s="138">
        <f>RES_hhdet_numvin!L118</f>
        <v>0</v>
      </c>
      <c r="M90" s="138">
        <f>RES_hhdet_numvin!M118</f>
        <v>0</v>
      </c>
      <c r="N90" s="138">
        <f>RES_hhdet_numvin!N118</f>
        <v>0</v>
      </c>
      <c r="O90" s="138">
        <f>RES_hhdet_numvin!O118</f>
        <v>0</v>
      </c>
      <c r="P90" s="138">
        <f>RES_hhdet_numvin!P118</f>
        <v>0</v>
      </c>
      <c r="Q90" s="138">
        <f>RES_hhdet_numvin!Q118</f>
        <v>0</v>
      </c>
      <c r="R90" s="138">
        <f>RES_hhdet_numvin!R118</f>
        <v>0</v>
      </c>
      <c r="S90" s="138">
        <f>RES_hhdet_numvin!S118</f>
        <v>0</v>
      </c>
      <c r="T90" s="138">
        <f>RES_hhdet_numvin!T118</f>
        <v>0</v>
      </c>
      <c r="U90" s="138">
        <f>RES_hhdet_numvin!U118</f>
        <v>0</v>
      </c>
      <c r="V90" s="138">
        <f>RES_hhdet_numvin!V118</f>
        <v>0</v>
      </c>
      <c r="W90" s="138">
        <f>RES_hhdet_numvin!W118</f>
        <v>0</v>
      </c>
      <c r="DA90" s="63"/>
    </row>
    <row r="91" spans="1:105" ht="12" hidden="1" customHeight="1" x14ac:dyDescent="0.25">
      <c r="A91" s="103" t="s">
        <v>52</v>
      </c>
      <c r="B91" s="148">
        <f>RES_hhdet_numvin!B119</f>
        <v>0</v>
      </c>
      <c r="C91" s="148">
        <f>RES_hhdet_numvin!C119</f>
        <v>0</v>
      </c>
      <c r="D91" s="148">
        <f>RES_hhdet_numvin!D119</f>
        <v>0</v>
      </c>
      <c r="E91" s="148">
        <f>RES_hhdet_numvin!E119</f>
        <v>0</v>
      </c>
      <c r="F91" s="148">
        <f>RES_hhdet_numvin!F119</f>
        <v>0</v>
      </c>
      <c r="G91" s="148">
        <f>RES_hhdet_numvin!G119</f>
        <v>0</v>
      </c>
      <c r="H91" s="148">
        <f>RES_hhdet_numvin!H119</f>
        <v>0</v>
      </c>
      <c r="I91" s="148">
        <f>RES_hhdet_numvin!I119</f>
        <v>0</v>
      </c>
      <c r="J91" s="148">
        <f>RES_hhdet_numvin!J119</f>
        <v>0</v>
      </c>
      <c r="K91" s="148">
        <f>RES_hhdet_numvin!K119</f>
        <v>0</v>
      </c>
      <c r="L91" s="148">
        <f>RES_hhdet_numvin!L119</f>
        <v>0</v>
      </c>
      <c r="M91" s="148">
        <f>RES_hhdet_numvin!M119</f>
        <v>0</v>
      </c>
      <c r="N91" s="148">
        <f>RES_hhdet_numvin!N119</f>
        <v>0</v>
      </c>
      <c r="O91" s="148">
        <f>RES_hhdet_numvin!O119</f>
        <v>0</v>
      </c>
      <c r="P91" s="148">
        <f>RES_hhdet_numvin!P119</f>
        <v>0</v>
      </c>
      <c r="Q91" s="148">
        <f>RES_hhdet_numvin!Q119</f>
        <v>0</v>
      </c>
      <c r="R91" s="148">
        <f>RES_hhdet_numvin!R119</f>
        <v>0</v>
      </c>
      <c r="S91" s="148">
        <f>RES_hhdet_numvin!S119</f>
        <v>0</v>
      </c>
      <c r="T91" s="148">
        <f>RES_hhdet_numvin!T119</f>
        <v>0</v>
      </c>
      <c r="U91" s="148">
        <f>RES_hhdet_numvin!U119</f>
        <v>0</v>
      </c>
      <c r="V91" s="148">
        <f>RES_hhdet_numvin!V119</f>
        <v>0</v>
      </c>
      <c r="W91" s="148">
        <f>RES_hhdet_numvin!W119</f>
        <v>0</v>
      </c>
      <c r="DA91" s="132"/>
    </row>
    <row r="92" spans="1:105" ht="12" customHeight="1" x14ac:dyDescent="0.25">
      <c r="A92" s="125" t="s">
        <v>54</v>
      </c>
      <c r="B92" s="150">
        <f>RES_hhdet_numvin!B120</f>
        <v>0</v>
      </c>
      <c r="C92" s="150">
        <f>RES_hhdet_numvin!C120</f>
        <v>0</v>
      </c>
      <c r="D92" s="150">
        <f>RES_hhdet_numvin!D120</f>
        <v>0</v>
      </c>
      <c r="E92" s="150">
        <f>RES_hhdet_numvin!E120</f>
        <v>0</v>
      </c>
      <c r="F92" s="150">
        <f>RES_hhdet_numvin!F120</f>
        <v>0</v>
      </c>
      <c r="G92" s="150">
        <f>RES_hhdet_numvin!G120</f>
        <v>0</v>
      </c>
      <c r="H92" s="150">
        <f>RES_hhdet_numvin!H120</f>
        <v>0</v>
      </c>
      <c r="I92" s="150">
        <f>RES_hhdet_numvin!I120</f>
        <v>0</v>
      </c>
      <c r="J92" s="150">
        <f>RES_hhdet_numvin!J120</f>
        <v>0</v>
      </c>
      <c r="K92" s="150">
        <f>RES_hhdet_numvin!K120</f>
        <v>0</v>
      </c>
      <c r="L92" s="150">
        <f>RES_hhdet_numvin!L120</f>
        <v>0</v>
      </c>
      <c r="M92" s="150">
        <f>RES_hhdet_numvin!M120</f>
        <v>0</v>
      </c>
      <c r="N92" s="150">
        <f>RES_hhdet_numvin!N120</f>
        <v>0</v>
      </c>
      <c r="O92" s="150">
        <f>RES_hhdet_numvin!O120</f>
        <v>0</v>
      </c>
      <c r="P92" s="150">
        <f>RES_hhdet_numvin!P120</f>
        <v>0</v>
      </c>
      <c r="Q92" s="150">
        <f>RES_hhdet_numvin!Q120</f>
        <v>0</v>
      </c>
      <c r="R92" s="150">
        <f>RES_hhdet_numvin!R120</f>
        <v>0</v>
      </c>
      <c r="S92" s="150">
        <f>RES_hhdet_numvin!S120</f>
        <v>0</v>
      </c>
      <c r="T92" s="150">
        <f>RES_hhdet_numvin!T120</f>
        <v>0</v>
      </c>
      <c r="U92" s="150">
        <f>RES_hhdet_numvin!U120</f>
        <v>0</v>
      </c>
      <c r="V92" s="150">
        <f>RES_hhdet_numvin!V120</f>
        <v>0</v>
      </c>
      <c r="W92" s="150">
        <f>RES_hhdet_numvin!W120</f>
        <v>0</v>
      </c>
      <c r="DA92" s="134"/>
    </row>
    <row r="93" spans="1:105" ht="12" customHeight="1" x14ac:dyDescent="0.25">
      <c r="A93" s="97" t="s">
        <v>50</v>
      </c>
      <c r="B93" s="138">
        <f>RES_hhdet_numvin!B121</f>
        <v>0</v>
      </c>
      <c r="C93" s="138">
        <f>RES_hhdet_numvin!C121</f>
        <v>0</v>
      </c>
      <c r="D93" s="138">
        <f>RES_hhdet_numvin!D121</f>
        <v>0</v>
      </c>
      <c r="E93" s="138">
        <f>RES_hhdet_numvin!E121</f>
        <v>0</v>
      </c>
      <c r="F93" s="138">
        <f>RES_hhdet_numvin!F121</f>
        <v>0</v>
      </c>
      <c r="G93" s="138">
        <f>RES_hhdet_numvin!G121</f>
        <v>0</v>
      </c>
      <c r="H93" s="138">
        <f>RES_hhdet_numvin!H121</f>
        <v>0</v>
      </c>
      <c r="I93" s="138">
        <f>RES_hhdet_numvin!I121</f>
        <v>0</v>
      </c>
      <c r="J93" s="138">
        <f>RES_hhdet_numvin!J121</f>
        <v>0</v>
      </c>
      <c r="K93" s="138">
        <f>RES_hhdet_numvin!K121</f>
        <v>0</v>
      </c>
      <c r="L93" s="138">
        <f>RES_hhdet_numvin!L121</f>
        <v>0</v>
      </c>
      <c r="M93" s="138">
        <f>RES_hhdet_numvin!M121</f>
        <v>0</v>
      </c>
      <c r="N93" s="138">
        <f>RES_hhdet_numvin!N121</f>
        <v>0</v>
      </c>
      <c r="O93" s="138">
        <f>RES_hhdet_numvin!O121</f>
        <v>0</v>
      </c>
      <c r="P93" s="138">
        <f>RES_hhdet_numvin!P121</f>
        <v>672</v>
      </c>
      <c r="Q93" s="138">
        <f>RES_hhdet_numvin!Q121</f>
        <v>973</v>
      </c>
      <c r="R93" s="138">
        <f>RES_hhdet_numvin!R121</f>
        <v>888</v>
      </c>
      <c r="S93" s="138">
        <f>RES_hhdet_numvin!S121</f>
        <v>1138</v>
      </c>
      <c r="T93" s="138">
        <f>RES_hhdet_numvin!T121</f>
        <v>1578</v>
      </c>
      <c r="U93" s="138">
        <f>RES_hhdet_numvin!U121</f>
        <v>1993</v>
      </c>
      <c r="V93" s="138">
        <f>RES_hhdet_numvin!V121</f>
        <v>2359</v>
      </c>
      <c r="W93" s="138">
        <f>RES_hhdet_numvin!W121</f>
        <v>2550</v>
      </c>
      <c r="DA93" s="63" t="s">
        <v>1541</v>
      </c>
    </row>
    <row r="94" spans="1:105" ht="12" customHeight="1" x14ac:dyDescent="0.25">
      <c r="A94" s="109" t="s">
        <v>120</v>
      </c>
      <c r="B94" s="39">
        <f>RES_hhdet_numvin!B122</f>
        <v>0</v>
      </c>
      <c r="C94" s="39">
        <f>RES_hhdet_numvin!C122</f>
        <v>0</v>
      </c>
      <c r="D94" s="39">
        <f>RES_hhdet_numvin!D122</f>
        <v>0</v>
      </c>
      <c r="E94" s="39">
        <f>RES_hhdet_numvin!E122</f>
        <v>0</v>
      </c>
      <c r="F94" s="39">
        <f>RES_hhdet_numvin!F122</f>
        <v>0</v>
      </c>
      <c r="G94" s="39">
        <f>RES_hhdet_numvin!G122</f>
        <v>0</v>
      </c>
      <c r="H94" s="39">
        <f>RES_hhdet_numvin!H122</f>
        <v>0</v>
      </c>
      <c r="I94" s="39">
        <f>RES_hhdet_numvin!I122</f>
        <v>0</v>
      </c>
      <c r="J94" s="39">
        <f>RES_hhdet_numvin!J122</f>
        <v>0</v>
      </c>
      <c r="K94" s="39">
        <f>RES_hhdet_numvin!K122</f>
        <v>0</v>
      </c>
      <c r="L94" s="39">
        <f>RES_hhdet_numvin!L122</f>
        <v>0</v>
      </c>
      <c r="M94" s="39">
        <f>RES_hhdet_numvin!M122</f>
        <v>0</v>
      </c>
      <c r="N94" s="39">
        <f>RES_hhdet_numvin!N122</f>
        <v>0</v>
      </c>
      <c r="O94" s="39">
        <f>RES_hhdet_numvin!O122</f>
        <v>0</v>
      </c>
      <c r="P94" s="39">
        <f>RES_hhdet_numvin!P122</f>
        <v>262</v>
      </c>
      <c r="Q94" s="39">
        <f>RES_hhdet_numvin!Q122</f>
        <v>477</v>
      </c>
      <c r="R94" s="39">
        <f>RES_hhdet_numvin!R122</f>
        <v>582</v>
      </c>
      <c r="S94" s="39">
        <f>RES_hhdet_numvin!S122</f>
        <v>650</v>
      </c>
      <c r="T94" s="39">
        <f>RES_hhdet_numvin!T122</f>
        <v>761</v>
      </c>
      <c r="U94" s="39">
        <f>RES_hhdet_numvin!U122</f>
        <v>936</v>
      </c>
      <c r="V94" s="39">
        <f>RES_hhdet_numvin!V122</f>
        <v>1121</v>
      </c>
      <c r="W94" s="39">
        <f>RES_hhdet_numvin!W122</f>
        <v>449</v>
      </c>
      <c r="DA94" s="60" t="s">
        <v>1542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2.5272980359542871</v>
      </c>
      <c r="C98" s="117">
        <f t="shared" si="12"/>
        <v>2.5584370449631049</v>
      </c>
      <c r="D98" s="117">
        <f t="shared" si="12"/>
        <v>5.3247234669038201</v>
      </c>
      <c r="E98" s="117">
        <f t="shared" si="12"/>
        <v>6.2757810628823272</v>
      </c>
      <c r="F98" s="117">
        <f t="shared" si="12"/>
        <v>6.5256245669033293</v>
      </c>
      <c r="G98" s="117">
        <f t="shared" si="12"/>
        <v>9.8652939565514313</v>
      </c>
      <c r="H98" s="117">
        <f t="shared" si="12"/>
        <v>11.145031608210221</v>
      </c>
      <c r="I98" s="117">
        <f t="shared" si="12"/>
        <v>9.2887819265202687</v>
      </c>
      <c r="J98" s="117">
        <f t="shared" si="12"/>
        <v>10.41957487009336</v>
      </c>
      <c r="K98" s="117">
        <f t="shared" si="12"/>
        <v>11.855130512365189</v>
      </c>
      <c r="L98" s="117">
        <f t="shared" si="12"/>
        <v>11.418796720236266</v>
      </c>
      <c r="M98" s="117">
        <f t="shared" si="12"/>
        <v>11.176975709733922</v>
      </c>
      <c r="N98" s="117">
        <f t="shared" si="12"/>
        <v>13.181662669342852</v>
      </c>
      <c r="O98" s="117">
        <f t="shared" si="12"/>
        <v>14.531996056254929</v>
      </c>
      <c r="P98" s="117">
        <f t="shared" si="12"/>
        <v>15.769171354654095</v>
      </c>
      <c r="Q98" s="117">
        <f t="shared" si="12"/>
        <v>17.453891464487207</v>
      </c>
      <c r="R98" s="117">
        <f t="shared" ref="R98:V98" si="13">R99+R102+R104+R113</f>
        <v>18.225124292797652</v>
      </c>
      <c r="S98" s="117">
        <f t="shared" si="13"/>
        <v>18.418408310952024</v>
      </c>
      <c r="T98" s="117">
        <f t="shared" si="13"/>
        <v>19.241162080673686</v>
      </c>
      <c r="U98" s="117">
        <f t="shared" si="13"/>
        <v>20.441513122631392</v>
      </c>
      <c r="V98" s="117">
        <f t="shared" si="13"/>
        <v>20.915609660037454</v>
      </c>
      <c r="W98" s="117">
        <f t="shared" ref="W98" si="14">W99+W102+W104+W113</f>
        <v>22.994601394433591</v>
      </c>
      <c r="DA98" s="129" t="s">
        <v>1668</v>
      </c>
    </row>
    <row r="99" spans="1:105" ht="12" customHeight="1" x14ac:dyDescent="0.25">
      <c r="A99" s="121" t="s">
        <v>57</v>
      </c>
      <c r="B99" s="122">
        <f t="shared" ref="B99:Q99" si="15">SUM(B100:B101)</f>
        <v>2.1888189349999059</v>
      </c>
      <c r="C99" s="122">
        <f t="shared" si="15"/>
        <v>2.2082648830403211</v>
      </c>
      <c r="D99" s="122">
        <f t="shared" si="15"/>
        <v>4.6683681569226527</v>
      </c>
      <c r="E99" s="122">
        <f t="shared" si="15"/>
        <v>5.2597724371405619</v>
      </c>
      <c r="F99" s="122">
        <f t="shared" si="15"/>
        <v>5.3945929801568715</v>
      </c>
      <c r="G99" s="122">
        <f t="shared" si="15"/>
        <v>8.4218402567459094</v>
      </c>
      <c r="H99" s="122">
        <f t="shared" si="15"/>
        <v>9.5211225303844511</v>
      </c>
      <c r="I99" s="122">
        <f t="shared" si="15"/>
        <v>7.7657319374978115</v>
      </c>
      <c r="J99" s="122">
        <f t="shared" si="15"/>
        <v>8.7389061988857275</v>
      </c>
      <c r="K99" s="122">
        <f t="shared" si="15"/>
        <v>10.001027323101068</v>
      </c>
      <c r="L99" s="122">
        <f t="shared" si="15"/>
        <v>9.674408554944451</v>
      </c>
      <c r="M99" s="122">
        <f t="shared" si="15"/>
        <v>9.3472318785838056</v>
      </c>
      <c r="N99" s="122">
        <f t="shared" si="15"/>
        <v>11.116132603642093</v>
      </c>
      <c r="O99" s="122">
        <f t="shared" si="15"/>
        <v>12.202096881831485</v>
      </c>
      <c r="P99" s="122">
        <f t="shared" si="15"/>
        <v>13.093410032372237</v>
      </c>
      <c r="Q99" s="122">
        <f t="shared" si="15"/>
        <v>14.512507104690789</v>
      </c>
      <c r="R99" s="122">
        <f t="shared" ref="R99:V99" si="16">SUM(R100:R101)</f>
        <v>15.208807906349294</v>
      </c>
      <c r="S99" s="122">
        <f t="shared" si="16"/>
        <v>15.389763327833807</v>
      </c>
      <c r="T99" s="122">
        <f t="shared" si="16"/>
        <v>16.126131910580931</v>
      </c>
      <c r="U99" s="122">
        <f t="shared" si="16"/>
        <v>17.130184001652637</v>
      </c>
      <c r="V99" s="122">
        <f t="shared" si="16"/>
        <v>17.543633707634775</v>
      </c>
      <c r="W99" s="122">
        <f t="shared" ref="W99" si="17">SUM(W100:W101)</f>
        <v>19.475703831396849</v>
      </c>
      <c r="DA99" s="130" t="s">
        <v>1669</v>
      </c>
    </row>
    <row r="100" spans="1:105" ht="12" customHeight="1" x14ac:dyDescent="0.25">
      <c r="A100" s="97" t="s">
        <v>202</v>
      </c>
      <c r="B100" s="98">
        <v>2.1826122683427363</v>
      </c>
      <c r="C100" s="98">
        <v>2.2018842057785069</v>
      </c>
      <c r="D100" s="98">
        <v>4.6547200491601837</v>
      </c>
      <c r="E100" s="98">
        <v>5.2442218288837052</v>
      </c>
      <c r="F100" s="98">
        <v>5.3787696085535819</v>
      </c>
      <c r="G100" s="98">
        <v>8.3973118057860585</v>
      </c>
      <c r="H100" s="98">
        <v>9.4933640867008542</v>
      </c>
      <c r="I100" s="98">
        <v>7.7436123424946421</v>
      </c>
      <c r="J100" s="98">
        <v>8.7141737257136853</v>
      </c>
      <c r="K100" s="98">
        <v>9.972998600622855</v>
      </c>
      <c r="L100" s="98">
        <v>9.647136572234416</v>
      </c>
      <c r="M100" s="98">
        <v>9.3213684569748807</v>
      </c>
      <c r="N100" s="98">
        <v>11.0853777887852</v>
      </c>
      <c r="O100" s="98">
        <v>12.16858224393312</v>
      </c>
      <c r="P100" s="98">
        <v>13.058383469103745</v>
      </c>
      <c r="Q100" s="98">
        <v>14.474112576221456</v>
      </c>
      <c r="R100" s="98">
        <v>15.168560495259058</v>
      </c>
      <c r="S100" s="98">
        <v>15.349145991995155</v>
      </c>
      <c r="T100" s="98">
        <v>16.082621501940043</v>
      </c>
      <c r="U100" s="98">
        <v>17.084637138605469</v>
      </c>
      <c r="V100" s="98">
        <v>17.496767531899895</v>
      </c>
      <c r="W100" s="98">
        <v>19.424679508411469</v>
      </c>
      <c r="DA100" s="63" t="s">
        <v>1670</v>
      </c>
    </row>
    <row r="101" spans="1:105" ht="12" customHeight="1" x14ac:dyDescent="0.25">
      <c r="A101" s="97" t="s">
        <v>53</v>
      </c>
      <c r="B101" s="98">
        <v>6.2066666571694703E-3</v>
      </c>
      <c r="C101" s="98">
        <v>6.3806772618140526E-3</v>
      </c>
      <c r="D101" s="98">
        <v>1.3648107762469103E-2</v>
      </c>
      <c r="E101" s="98">
        <v>1.5550608256856804E-2</v>
      </c>
      <c r="F101" s="98">
        <v>1.5823371603289955E-2</v>
      </c>
      <c r="G101" s="98">
        <v>2.4528450959850324E-2</v>
      </c>
      <c r="H101" s="98">
        <v>2.7758443683596448E-2</v>
      </c>
      <c r="I101" s="98">
        <v>2.211959500316964E-2</v>
      </c>
      <c r="J101" s="98">
        <v>2.4732473172042458E-2</v>
      </c>
      <c r="K101" s="98">
        <v>2.802872247821361E-2</v>
      </c>
      <c r="L101" s="98">
        <v>2.7271982710034951E-2</v>
      </c>
      <c r="M101" s="98">
        <v>2.5863421608924551E-2</v>
      </c>
      <c r="N101" s="98">
        <v>3.0754814856892961E-2</v>
      </c>
      <c r="O101" s="98">
        <v>3.3514637898365278E-2</v>
      </c>
      <c r="P101" s="98">
        <v>3.5026563268492392E-2</v>
      </c>
      <c r="Q101" s="98">
        <v>3.8394528469332299E-2</v>
      </c>
      <c r="R101" s="98">
        <v>4.0247411090236121E-2</v>
      </c>
      <c r="S101" s="98">
        <v>4.0617335838651299E-2</v>
      </c>
      <c r="T101" s="98">
        <v>4.351040864088928E-2</v>
      </c>
      <c r="U101" s="98">
        <v>4.5546863047167457E-2</v>
      </c>
      <c r="V101" s="98">
        <v>4.6866175734881048E-2</v>
      </c>
      <c r="W101" s="98">
        <v>5.1024322985379122E-2</v>
      </c>
      <c r="DA101" s="63" t="s">
        <v>1671</v>
      </c>
    </row>
    <row r="102" spans="1:105" ht="12" customHeight="1" x14ac:dyDescent="0.25">
      <c r="A102" s="121" t="s">
        <v>92</v>
      </c>
      <c r="B102" s="122">
        <f t="shared" ref="B102:W102" si="18">B103</f>
        <v>1.7839020354226652E-5</v>
      </c>
      <c r="C102" s="122">
        <f t="shared" si="18"/>
        <v>1.9507070463968415E-5</v>
      </c>
      <c r="D102" s="122">
        <f t="shared" si="18"/>
        <v>1.1534160809127455E-5</v>
      </c>
      <c r="E102" s="122">
        <f t="shared" si="18"/>
        <v>3.9925354712550973E-5</v>
      </c>
      <c r="F102" s="122">
        <f t="shared" si="18"/>
        <v>9.6224344535298761E-5</v>
      </c>
      <c r="G102" s="122">
        <f t="shared" si="18"/>
        <v>1.2671691020728029E-4</v>
      </c>
      <c r="H102" s="122">
        <f t="shared" si="18"/>
        <v>2.4295924329772965E-4</v>
      </c>
      <c r="I102" s="122">
        <f t="shared" si="18"/>
        <v>3.2214452495309012E-4</v>
      </c>
      <c r="J102" s="122">
        <f t="shared" si="18"/>
        <v>3.7522654097413066E-4</v>
      </c>
      <c r="K102" s="122">
        <f t="shared" si="18"/>
        <v>4.5304236017434864E-4</v>
      </c>
      <c r="L102" s="122">
        <f t="shared" si="18"/>
        <v>7.4077930481090048E-4</v>
      </c>
      <c r="M102" s="122">
        <f t="shared" si="18"/>
        <v>5.0638692098940827E-4</v>
      </c>
      <c r="N102" s="122">
        <f t="shared" si="18"/>
        <v>7.0962022617203759E-4</v>
      </c>
      <c r="O102" s="122">
        <f t="shared" si="18"/>
        <v>1.0185770595638572E-3</v>
      </c>
      <c r="P102" s="122">
        <f t="shared" si="18"/>
        <v>1.9804401869011564E-3</v>
      </c>
      <c r="Q102" s="122">
        <f t="shared" si="18"/>
        <v>5.9567863245020315E-3</v>
      </c>
      <c r="R102" s="122">
        <f t="shared" si="18"/>
        <v>4.7174953504883392E-3</v>
      </c>
      <c r="S102" s="122">
        <f t="shared" si="18"/>
        <v>5.5892836621086071E-3</v>
      </c>
      <c r="T102" s="122">
        <f t="shared" si="18"/>
        <v>7.0940843470286251E-3</v>
      </c>
      <c r="U102" s="122">
        <f t="shared" si="18"/>
        <v>1.0344002145943311E-2</v>
      </c>
      <c r="V102" s="122">
        <f t="shared" si="18"/>
        <v>6.3971180626305781E-3</v>
      </c>
      <c r="W102" s="122">
        <f t="shared" si="18"/>
        <v>7.505142580471102E-3</v>
      </c>
      <c r="DA102" s="130" t="s">
        <v>1672</v>
      </c>
    </row>
    <row r="103" spans="1:105" ht="12" customHeight="1" x14ac:dyDescent="0.25">
      <c r="A103" s="97" t="s">
        <v>53</v>
      </c>
      <c r="B103" s="98">
        <v>1.7839020354226652E-5</v>
      </c>
      <c r="C103" s="98">
        <v>1.9507070463968415E-5</v>
      </c>
      <c r="D103" s="98">
        <v>1.1534160809127455E-5</v>
      </c>
      <c r="E103" s="98">
        <v>3.9925354712550973E-5</v>
      </c>
      <c r="F103" s="98">
        <v>9.6224344535298761E-5</v>
      </c>
      <c r="G103" s="98">
        <v>1.2671691020728029E-4</v>
      </c>
      <c r="H103" s="98">
        <v>2.4295924329772965E-4</v>
      </c>
      <c r="I103" s="98">
        <v>3.2214452495309012E-4</v>
      </c>
      <c r="J103" s="98">
        <v>3.7522654097413066E-4</v>
      </c>
      <c r="K103" s="98">
        <v>4.5304236017434864E-4</v>
      </c>
      <c r="L103" s="98">
        <v>7.4077930481090048E-4</v>
      </c>
      <c r="M103" s="98">
        <v>5.0638692098940827E-4</v>
      </c>
      <c r="N103" s="98">
        <v>7.0962022617203759E-4</v>
      </c>
      <c r="O103" s="98">
        <v>1.0185770595638572E-3</v>
      </c>
      <c r="P103" s="98">
        <v>1.9804401869011564E-3</v>
      </c>
      <c r="Q103" s="98">
        <v>5.9567863245020315E-3</v>
      </c>
      <c r="R103" s="98">
        <v>4.7174953504883392E-3</v>
      </c>
      <c r="S103" s="98">
        <v>5.5892836621086071E-3</v>
      </c>
      <c r="T103" s="98">
        <v>7.0940843470286251E-3</v>
      </c>
      <c r="U103" s="98">
        <v>1.0344002145943311E-2</v>
      </c>
      <c r="V103" s="98">
        <v>6.3971180626305781E-3</v>
      </c>
      <c r="W103" s="98">
        <v>7.505142580471102E-3</v>
      </c>
      <c r="DA103" s="63" t="s">
        <v>1673</v>
      </c>
    </row>
    <row r="104" spans="1:105" ht="12" customHeight="1" x14ac:dyDescent="0.25">
      <c r="A104" s="121" t="s">
        <v>55</v>
      </c>
      <c r="B104" s="122">
        <v>0.21091993225649622</v>
      </c>
      <c r="C104" s="122">
        <v>0.19208728721156601</v>
      </c>
      <c r="D104" s="122">
        <v>0.42134548212627898</v>
      </c>
      <c r="E104" s="122">
        <v>0.55741509225360297</v>
      </c>
      <c r="F104" s="122">
        <v>0.59612700332230073</v>
      </c>
      <c r="G104" s="122">
        <v>0.86424358421818714</v>
      </c>
      <c r="H104" s="122">
        <v>0.9500720715165093</v>
      </c>
      <c r="I104" s="122">
        <v>0.83274998431094249</v>
      </c>
      <c r="J104" s="122">
        <v>0.94802711084937741</v>
      </c>
      <c r="K104" s="122">
        <v>1.0879121980755273</v>
      </c>
      <c r="L104" s="122">
        <v>0.95321950124005717</v>
      </c>
      <c r="M104" s="122">
        <v>1.0511280579317706</v>
      </c>
      <c r="N104" s="122">
        <v>1.2146965209565039</v>
      </c>
      <c r="O104" s="122">
        <v>1.3840239630774067</v>
      </c>
      <c r="P104" s="122">
        <v>1.6355659672496043</v>
      </c>
      <c r="Q104" s="122">
        <v>1.8136613823652945</v>
      </c>
      <c r="R104" s="122">
        <v>1.8465291269881479</v>
      </c>
      <c r="S104" s="122">
        <v>1.8376502106400001</v>
      </c>
      <c r="T104" s="122">
        <v>1.8797597746394847</v>
      </c>
      <c r="U104" s="122">
        <v>1.9986873129025793</v>
      </c>
      <c r="V104" s="122">
        <v>2.0623099802614471</v>
      </c>
      <c r="W104" s="122">
        <v>2.2230069290854138</v>
      </c>
      <c r="DA104" s="130" t="s">
        <v>1674</v>
      </c>
    </row>
    <row r="105" spans="1:105" ht="12" customHeight="1" x14ac:dyDescent="0.25">
      <c r="A105" s="97" t="s">
        <v>130</v>
      </c>
      <c r="B105" s="98">
        <v>0.20586580560395262</v>
      </c>
      <c r="C105" s="98">
        <v>0.18659386816818208</v>
      </c>
      <c r="D105" s="98">
        <v>0.4088225131785953</v>
      </c>
      <c r="E105" s="98">
        <v>0.51192606449548517</v>
      </c>
      <c r="F105" s="98">
        <v>0.54461818164418141</v>
      </c>
      <c r="G105" s="98">
        <v>0.82212069636355456</v>
      </c>
      <c r="H105" s="98">
        <v>0.89640375508762993</v>
      </c>
      <c r="I105" s="98">
        <v>0.7832148286145616</v>
      </c>
      <c r="J105" s="98">
        <v>0.88745998021924766</v>
      </c>
      <c r="K105" s="98">
        <v>1.0133550394934971</v>
      </c>
      <c r="L105" s="98">
        <v>0.86154182128778412</v>
      </c>
      <c r="M105" s="98">
        <v>0.94828589896055571</v>
      </c>
      <c r="N105" s="98">
        <v>1.0947908269381166</v>
      </c>
      <c r="O105" s="98">
        <v>1.2287377450379002</v>
      </c>
      <c r="P105" s="98">
        <v>1.4600944693674069</v>
      </c>
      <c r="Q105" s="98">
        <v>1.6189085166997206</v>
      </c>
      <c r="R105" s="98">
        <v>1.6641148550673703</v>
      </c>
      <c r="S105" s="98">
        <v>1.644603270628711</v>
      </c>
      <c r="T105" s="98">
        <v>1.6617727598395422</v>
      </c>
      <c r="U105" s="98">
        <v>1.7218893835746683</v>
      </c>
      <c r="V105" s="98">
        <v>1.7223930623131949</v>
      </c>
      <c r="W105" s="98">
        <v>1.8656898679767404</v>
      </c>
      <c r="DA105" s="63" t="s">
        <v>1675</v>
      </c>
    </row>
    <row r="106" spans="1:105" ht="12" customHeight="1" x14ac:dyDescent="0.25">
      <c r="A106" s="97" t="s">
        <v>129</v>
      </c>
      <c r="B106" s="98">
        <v>0</v>
      </c>
      <c r="C106" s="98">
        <v>0</v>
      </c>
      <c r="D106" s="98">
        <v>0</v>
      </c>
      <c r="E106" s="98">
        <v>0</v>
      </c>
      <c r="F106" s="98">
        <v>0</v>
      </c>
      <c r="G106" s="98">
        <v>0</v>
      </c>
      <c r="H106" s="98">
        <v>0</v>
      </c>
      <c r="I106" s="98">
        <v>0</v>
      </c>
      <c r="J106" s="98">
        <v>0</v>
      </c>
      <c r="K106" s="98">
        <v>1.087424885566104E-3</v>
      </c>
      <c r="L106" s="98">
        <v>9.4639568482124436E-4</v>
      </c>
      <c r="M106" s="98">
        <v>1.2774367801411659E-3</v>
      </c>
      <c r="N106" s="98">
        <v>1.9377742790643898E-3</v>
      </c>
      <c r="O106" s="98">
        <v>3.6138571024346084E-3</v>
      </c>
      <c r="P106" s="98">
        <v>6.5072274181177904E-3</v>
      </c>
      <c r="Q106" s="98">
        <v>9.8902670245820945E-3</v>
      </c>
      <c r="R106" s="98">
        <v>1.1500645195436889E-2</v>
      </c>
      <c r="S106" s="98">
        <v>1.165490640396427E-2</v>
      </c>
      <c r="T106" s="98">
        <v>1.5353645179436808E-2</v>
      </c>
      <c r="U106" s="98">
        <v>1.820402527464263E-2</v>
      </c>
      <c r="V106" s="98">
        <v>2.0189603632255623E-2</v>
      </c>
      <c r="W106" s="98">
        <v>2.4860122919263476E-2</v>
      </c>
      <c r="DA106" s="63" t="s">
        <v>1676</v>
      </c>
    </row>
    <row r="107" spans="1:105" ht="12" customHeight="1" x14ac:dyDescent="0.25">
      <c r="A107" s="100" t="s">
        <v>202</v>
      </c>
      <c r="B107" s="101">
        <v>0</v>
      </c>
      <c r="C107" s="101">
        <v>0</v>
      </c>
      <c r="D107" s="101">
        <v>0</v>
      </c>
      <c r="E107" s="101">
        <v>0</v>
      </c>
      <c r="F107" s="101">
        <v>0</v>
      </c>
      <c r="G107" s="101">
        <v>0</v>
      </c>
      <c r="H107" s="101">
        <v>0</v>
      </c>
      <c r="I107" s="101">
        <v>0</v>
      </c>
      <c r="J107" s="101">
        <v>0</v>
      </c>
      <c r="K107" s="101">
        <v>5.7671242018764374E-4</v>
      </c>
      <c r="L107" s="101">
        <v>5.2195041588956126E-4</v>
      </c>
      <c r="M107" s="101">
        <v>6.8098370342808067E-4</v>
      </c>
      <c r="N107" s="101">
        <v>1.0007737865758671E-3</v>
      </c>
      <c r="O107" s="101">
        <v>1.90615032391207E-3</v>
      </c>
      <c r="P107" s="101">
        <v>3.3621303164700204E-3</v>
      </c>
      <c r="Q107" s="101">
        <v>5.173232100331695E-3</v>
      </c>
      <c r="R107" s="101">
        <v>5.9317004044360218E-3</v>
      </c>
      <c r="S107" s="101">
        <v>5.9067992849985802E-3</v>
      </c>
      <c r="T107" s="101">
        <v>9.0021268704597607E-3</v>
      </c>
      <c r="U107" s="101">
        <v>9.7245526263810712E-3</v>
      </c>
      <c r="V107" s="101">
        <v>1.0590050670815646E-2</v>
      </c>
      <c r="W107" s="101">
        <v>1.2726066432074317E-2</v>
      </c>
      <c r="DA107" s="131" t="s">
        <v>1677</v>
      </c>
    </row>
    <row r="108" spans="1:105" ht="12" customHeight="1" x14ac:dyDescent="0.25">
      <c r="A108" s="103" t="s">
        <v>52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5.1071246537846035E-4</v>
      </c>
      <c r="L108" s="104">
        <v>4.2444526893168309E-4</v>
      </c>
      <c r="M108" s="104">
        <v>5.9645307671308526E-4</v>
      </c>
      <c r="N108" s="104">
        <v>9.3700049248852284E-4</v>
      </c>
      <c r="O108" s="104">
        <v>1.7077067785225383E-3</v>
      </c>
      <c r="P108" s="104">
        <v>3.14509710164777E-3</v>
      </c>
      <c r="Q108" s="104">
        <v>4.7170349242503986E-3</v>
      </c>
      <c r="R108" s="104">
        <v>5.5689447910008665E-3</v>
      </c>
      <c r="S108" s="104">
        <v>5.7481071189656894E-3</v>
      </c>
      <c r="T108" s="104">
        <v>6.3515183089770466E-3</v>
      </c>
      <c r="U108" s="104">
        <v>8.4794726482615591E-3</v>
      </c>
      <c r="V108" s="104">
        <v>9.599552961439977E-3</v>
      </c>
      <c r="W108" s="104">
        <v>1.2134056487189161E-2</v>
      </c>
      <c r="DA108" s="132" t="s">
        <v>1678</v>
      </c>
    </row>
    <row r="109" spans="1:105" ht="12" customHeight="1" x14ac:dyDescent="0.25">
      <c r="A109" s="106" t="s">
        <v>122</v>
      </c>
      <c r="B109" s="101">
        <v>5.0541266525435877E-3</v>
      </c>
      <c r="C109" s="101">
        <v>5.4934190433839321E-3</v>
      </c>
      <c r="D109" s="101">
        <v>1.2522968947683668E-2</v>
      </c>
      <c r="E109" s="101">
        <v>4.5489027758117841E-2</v>
      </c>
      <c r="F109" s="101">
        <v>5.1508821678119307E-2</v>
      </c>
      <c r="G109" s="101">
        <v>4.2122887854632612E-2</v>
      </c>
      <c r="H109" s="101">
        <v>5.3668316428879377E-2</v>
      </c>
      <c r="I109" s="101">
        <v>4.9535155696380902E-2</v>
      </c>
      <c r="J109" s="101">
        <v>6.0567130630129778E-2</v>
      </c>
      <c r="K109" s="101">
        <v>6.380510230993254E-2</v>
      </c>
      <c r="L109" s="101">
        <v>7.7717972147305969E-2</v>
      </c>
      <c r="M109" s="101">
        <v>8.6695172197496714E-2</v>
      </c>
      <c r="N109" s="101">
        <v>9.9895129673363864E-2</v>
      </c>
      <c r="O109" s="101">
        <v>0.10362387912465711</v>
      </c>
      <c r="P109" s="101">
        <v>9.6383792084953998E-2</v>
      </c>
      <c r="Q109" s="101">
        <v>9.0783286276775704E-2</v>
      </c>
      <c r="R109" s="101">
        <v>7.6364627498163626E-2</v>
      </c>
      <c r="S109" s="101">
        <v>8.242099942654621E-2</v>
      </c>
      <c r="T109" s="101">
        <v>6.0305588248390975E-2</v>
      </c>
      <c r="U109" s="101">
        <v>6.2789741578174019E-2</v>
      </c>
      <c r="V109" s="101">
        <v>5.0778973092732771E-2</v>
      </c>
      <c r="W109" s="101">
        <v>5.037654372289211E-2</v>
      </c>
      <c r="DA109" s="131" t="s">
        <v>1679</v>
      </c>
    </row>
    <row r="110" spans="1:105" ht="12" customHeight="1" x14ac:dyDescent="0.25">
      <c r="A110" s="107" t="s">
        <v>121</v>
      </c>
      <c r="B110" s="104">
        <v>0</v>
      </c>
      <c r="C110" s="104">
        <v>0</v>
      </c>
      <c r="D110" s="104">
        <v>0</v>
      </c>
      <c r="E110" s="104">
        <v>0</v>
      </c>
      <c r="F110" s="104">
        <v>0</v>
      </c>
      <c r="G110" s="104">
        <v>0</v>
      </c>
      <c r="H110" s="104">
        <v>0</v>
      </c>
      <c r="I110" s="104">
        <v>0</v>
      </c>
      <c r="J110" s="104">
        <v>0</v>
      </c>
      <c r="K110" s="104">
        <v>9.6646313865314283E-3</v>
      </c>
      <c r="L110" s="104">
        <v>1.3013312120145769E-2</v>
      </c>
      <c r="M110" s="104">
        <v>1.4869549993576873E-2</v>
      </c>
      <c r="N110" s="104">
        <v>1.8072790065959035E-2</v>
      </c>
      <c r="O110" s="104">
        <v>4.8048481812414751E-2</v>
      </c>
      <c r="P110" s="104">
        <v>7.2580478379125735E-2</v>
      </c>
      <c r="Q110" s="104">
        <v>9.40793123642161E-2</v>
      </c>
      <c r="R110" s="104">
        <v>9.4548999227176966E-2</v>
      </c>
      <c r="S110" s="104">
        <v>9.8971034180778739E-2</v>
      </c>
      <c r="T110" s="104">
        <v>0.14232778137211488</v>
      </c>
      <c r="U110" s="104">
        <v>0.19580416247509441</v>
      </c>
      <c r="V110" s="104">
        <v>0.26894834122326378</v>
      </c>
      <c r="W110" s="104">
        <v>0.28208039446651778</v>
      </c>
      <c r="DA110" s="132" t="s">
        <v>1680</v>
      </c>
    </row>
    <row r="111" spans="1:105" ht="12" customHeight="1" x14ac:dyDescent="0.25">
      <c r="A111" s="108" t="s">
        <v>53</v>
      </c>
      <c r="B111" s="98">
        <v>0</v>
      </c>
      <c r="C111" s="98">
        <v>0</v>
      </c>
      <c r="D111" s="98">
        <v>0</v>
      </c>
      <c r="E111" s="98">
        <v>0</v>
      </c>
      <c r="F111" s="98">
        <v>0</v>
      </c>
      <c r="G111" s="98">
        <v>0</v>
      </c>
      <c r="H111" s="98">
        <v>0</v>
      </c>
      <c r="I111" s="98">
        <v>0</v>
      </c>
      <c r="J111" s="98">
        <v>0</v>
      </c>
      <c r="K111" s="98">
        <v>5.7653168402723729E-3</v>
      </c>
      <c r="L111" s="98">
        <v>8.0426220205856887E-3</v>
      </c>
      <c r="M111" s="98">
        <v>8.9159806902991533E-3</v>
      </c>
      <c r="N111" s="98">
        <v>1.0511933369627866E-2</v>
      </c>
      <c r="O111" s="98">
        <v>2.8330407467558012E-2</v>
      </c>
      <c r="P111" s="98">
        <v>4.1838240959473416E-2</v>
      </c>
      <c r="Q111" s="98">
        <v>5.4579921265557343E-2</v>
      </c>
      <c r="R111" s="98">
        <v>5.4322794929619514E-2</v>
      </c>
      <c r="S111" s="98">
        <v>5.5711428267755325E-2</v>
      </c>
      <c r="T111" s="98">
        <v>8.9167096566659318E-2</v>
      </c>
      <c r="U111" s="98">
        <v>0.11320593552589328</v>
      </c>
      <c r="V111" s="98">
        <v>0.15234346045562755</v>
      </c>
      <c r="W111" s="98">
        <v>0.15325773286035785</v>
      </c>
      <c r="DA111" s="63" t="s">
        <v>1681</v>
      </c>
    </row>
    <row r="112" spans="1:105" ht="12" customHeight="1" x14ac:dyDescent="0.25">
      <c r="A112" s="108" t="s">
        <v>52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3.8993145462590554E-3</v>
      </c>
      <c r="L112" s="98">
        <v>4.9706900995600805E-3</v>
      </c>
      <c r="M112" s="98">
        <v>5.9535693032777195E-3</v>
      </c>
      <c r="N112" s="98">
        <v>7.5608566963311684E-3</v>
      </c>
      <c r="O112" s="98">
        <v>1.9718074344856736E-2</v>
      </c>
      <c r="P112" s="98">
        <v>3.0742237419652318E-2</v>
      </c>
      <c r="Q112" s="98">
        <v>3.949939109865875E-2</v>
      </c>
      <c r="R112" s="98">
        <v>4.0226204297557452E-2</v>
      </c>
      <c r="S112" s="98">
        <v>4.3259605913023413E-2</v>
      </c>
      <c r="T112" s="98">
        <v>5.3160684805455563E-2</v>
      </c>
      <c r="U112" s="98">
        <v>8.2598226949201145E-2</v>
      </c>
      <c r="V112" s="98">
        <v>0.11660488076763624</v>
      </c>
      <c r="W112" s="98">
        <v>0.12882266160615991</v>
      </c>
      <c r="DA112" s="63" t="s">
        <v>1682</v>
      </c>
    </row>
    <row r="113" spans="1:105" ht="12" customHeight="1" x14ac:dyDescent="0.25">
      <c r="A113" s="121" t="s">
        <v>54</v>
      </c>
      <c r="B113" s="122">
        <v>0.12754132967753087</v>
      </c>
      <c r="C113" s="122">
        <v>0.15806536764075418</v>
      </c>
      <c r="D113" s="122">
        <v>0.23499829369407849</v>
      </c>
      <c r="E113" s="122">
        <v>0.45855360813344997</v>
      </c>
      <c r="F113" s="122">
        <v>0.53480835907962188</v>
      </c>
      <c r="G113" s="122">
        <v>0.57908339867712788</v>
      </c>
      <c r="H113" s="122">
        <v>0.67359404706596337</v>
      </c>
      <c r="I113" s="122">
        <v>0.68997786018656015</v>
      </c>
      <c r="J113" s="122">
        <v>0.7322663338172809</v>
      </c>
      <c r="K113" s="122">
        <v>0.76573794882842039</v>
      </c>
      <c r="L113" s="122">
        <v>0.79042788474694703</v>
      </c>
      <c r="M113" s="122">
        <v>0.77810938629735671</v>
      </c>
      <c r="N113" s="122">
        <v>0.8501239245180825</v>
      </c>
      <c r="O113" s="122">
        <v>0.94485663428647326</v>
      </c>
      <c r="P113" s="122">
        <v>1.038214914845351</v>
      </c>
      <c r="Q113" s="122">
        <v>1.1217661911066212</v>
      </c>
      <c r="R113" s="122">
        <v>1.1650697641097196</v>
      </c>
      <c r="S113" s="122">
        <v>1.1854054888161096</v>
      </c>
      <c r="T113" s="122">
        <v>1.2281763111062414</v>
      </c>
      <c r="U113" s="122">
        <v>1.3022978059302328</v>
      </c>
      <c r="V113" s="122">
        <v>1.3032688540786026</v>
      </c>
      <c r="W113" s="122">
        <v>1.2883854913708559</v>
      </c>
      <c r="DA113" s="130" t="s">
        <v>1683</v>
      </c>
    </row>
    <row r="114" spans="1:105" ht="12" customHeight="1" x14ac:dyDescent="0.25">
      <c r="A114" s="97" t="s">
        <v>50</v>
      </c>
      <c r="B114" s="98">
        <v>0.11119507791766454</v>
      </c>
      <c r="C114" s="98">
        <v>0.13751753805075878</v>
      </c>
      <c r="D114" s="98">
        <v>0.19984753988393242</v>
      </c>
      <c r="E114" s="98">
        <v>0.28813504074938989</v>
      </c>
      <c r="F114" s="98">
        <v>0.33583334936177017</v>
      </c>
      <c r="G114" s="98">
        <v>0.40702672881929658</v>
      </c>
      <c r="H114" s="98">
        <v>0.45844734910784196</v>
      </c>
      <c r="I114" s="98">
        <v>0.4981356168909713</v>
      </c>
      <c r="J114" s="98">
        <v>0.5204875488148577</v>
      </c>
      <c r="K114" s="98">
        <v>0.54061825831235977</v>
      </c>
      <c r="L114" s="98">
        <v>0.52556523550128775</v>
      </c>
      <c r="M114" s="98">
        <v>0.5131367710397351</v>
      </c>
      <c r="N114" s="98">
        <v>0.56909892434809672</v>
      </c>
      <c r="O114" s="98">
        <v>0.62781211928768821</v>
      </c>
      <c r="P114" s="98">
        <v>0.71945120083618108</v>
      </c>
      <c r="Q114" s="98">
        <v>0.78573810765989427</v>
      </c>
      <c r="R114" s="98">
        <v>0.81730892366583729</v>
      </c>
      <c r="S114" s="98">
        <v>0.83851147585131891</v>
      </c>
      <c r="T114" s="98">
        <v>0.89203737303595343</v>
      </c>
      <c r="U114" s="98">
        <v>0.96654300300190821</v>
      </c>
      <c r="V114" s="98">
        <v>0.95511539668181433</v>
      </c>
      <c r="W114" s="98">
        <v>0.97133428083603957</v>
      </c>
      <c r="DA114" s="63" t="s">
        <v>1684</v>
      </c>
    </row>
    <row r="115" spans="1:105" ht="12" customHeight="1" x14ac:dyDescent="0.25">
      <c r="A115" s="109" t="s">
        <v>120</v>
      </c>
      <c r="B115" s="33">
        <v>1.6346251759866322E-2</v>
      </c>
      <c r="C115" s="33">
        <v>2.0547829589995393E-2</v>
      </c>
      <c r="D115" s="33">
        <v>3.5150753810146068E-2</v>
      </c>
      <c r="E115" s="33">
        <v>0.17041856738406008</v>
      </c>
      <c r="F115" s="33">
        <v>0.1989750097178517</v>
      </c>
      <c r="G115" s="33">
        <v>0.17205666985783127</v>
      </c>
      <c r="H115" s="33">
        <v>0.21514669795812147</v>
      </c>
      <c r="I115" s="33">
        <v>0.19184224329558888</v>
      </c>
      <c r="J115" s="33">
        <v>0.21177878500242317</v>
      </c>
      <c r="K115" s="33">
        <v>0.22511969051606057</v>
      </c>
      <c r="L115" s="33">
        <v>0.26486264924565928</v>
      </c>
      <c r="M115" s="33">
        <v>0.26497261525762167</v>
      </c>
      <c r="N115" s="33">
        <v>0.28102500016998572</v>
      </c>
      <c r="O115" s="33">
        <v>0.31704451499878505</v>
      </c>
      <c r="P115" s="33">
        <v>0.31876371400917003</v>
      </c>
      <c r="Q115" s="33">
        <v>0.33602808344672686</v>
      </c>
      <c r="R115" s="33">
        <v>0.34776084044388239</v>
      </c>
      <c r="S115" s="33">
        <v>0.34689401296479078</v>
      </c>
      <c r="T115" s="33">
        <v>0.33613893807028794</v>
      </c>
      <c r="U115" s="33">
        <v>0.33575480292832466</v>
      </c>
      <c r="V115" s="33">
        <v>0.34815345739678832</v>
      </c>
      <c r="W115" s="33">
        <v>0.31705121053481644</v>
      </c>
      <c r="DA115" s="60" t="s">
        <v>1685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1.7806990647274565</v>
      </c>
      <c r="C117" s="117">
        <f t="shared" si="19"/>
        <v>1.8288628042964425</v>
      </c>
      <c r="D117" s="117">
        <f t="shared" si="19"/>
        <v>3.9008792977821707</v>
      </c>
      <c r="E117" s="117">
        <f t="shared" si="19"/>
        <v>4.6435666681780638</v>
      </c>
      <c r="F117" s="117">
        <f t="shared" si="19"/>
        <v>4.8653379232716549</v>
      </c>
      <c r="G117" s="117">
        <f t="shared" si="19"/>
        <v>7.432603750581003</v>
      </c>
      <c r="H117" s="117">
        <f t="shared" si="19"/>
        <v>8.4360676265864765</v>
      </c>
      <c r="I117" s="117">
        <f t="shared" si="19"/>
        <v>7.0359638016193102</v>
      </c>
      <c r="J117" s="117">
        <f t="shared" si="19"/>
        <v>7.927524986905814</v>
      </c>
      <c r="K117" s="117">
        <f t="shared" si="19"/>
        <v>9.066999958709383</v>
      </c>
      <c r="L117" s="117">
        <f t="shared" si="19"/>
        <v>8.7537061999107983</v>
      </c>
      <c r="M117" s="117">
        <f t="shared" si="19"/>
        <v>8.6285571247685109</v>
      </c>
      <c r="N117" s="117">
        <f t="shared" si="19"/>
        <v>10.273461769600248</v>
      </c>
      <c r="O117" s="117">
        <f t="shared" si="19"/>
        <v>11.44146746179509</v>
      </c>
      <c r="P117" s="117">
        <f t="shared" si="19"/>
        <v>12.516803402496807</v>
      </c>
      <c r="Q117" s="117">
        <f t="shared" si="19"/>
        <v>13.967255191745284</v>
      </c>
      <c r="R117" s="117">
        <f t="shared" ref="R117:V117" si="20">R118+R121+R123+R132</f>
        <v>14.669158725280681</v>
      </c>
      <c r="S117" s="117">
        <f t="shared" si="20"/>
        <v>14.922704653006559</v>
      </c>
      <c r="T117" s="117">
        <f t="shared" si="20"/>
        <v>15.704093846883248</v>
      </c>
      <c r="U117" s="117">
        <f t="shared" si="20"/>
        <v>16.80381618411305</v>
      </c>
      <c r="V117" s="117">
        <f t="shared" si="20"/>
        <v>17.30358229814065</v>
      </c>
      <c r="W117" s="117">
        <f t="shared" ref="W117" si="21">W118+W121+W123+W132</f>
        <v>19.132859318507506</v>
      </c>
      <c r="DA117" s="129" t="s">
        <v>1836</v>
      </c>
    </row>
    <row r="118" spans="1:105" ht="12" customHeight="1" x14ac:dyDescent="0.25">
      <c r="A118" s="121" t="s">
        <v>57</v>
      </c>
      <c r="B118" s="122">
        <f t="shared" ref="B118:Q118" si="22">SUM(B119:B120)</f>
        <v>1.5420586356692629</v>
      </c>
      <c r="C118" s="122">
        <f t="shared" si="22"/>
        <v>1.5833322926637132</v>
      </c>
      <c r="D118" s="122">
        <f t="shared" si="22"/>
        <v>3.4223501385802724</v>
      </c>
      <c r="E118" s="122">
        <f t="shared" si="22"/>
        <v>3.9026482630904269</v>
      </c>
      <c r="F118" s="122">
        <f t="shared" si="22"/>
        <v>4.0398768255361182</v>
      </c>
      <c r="G118" s="122">
        <f t="shared" si="22"/>
        <v>6.3596921083282467</v>
      </c>
      <c r="H118" s="122">
        <f t="shared" si="22"/>
        <v>7.2274488887945463</v>
      </c>
      <c r="I118" s="122">
        <f t="shared" si="22"/>
        <v>5.9147583414244993</v>
      </c>
      <c r="J118" s="122">
        <f t="shared" si="22"/>
        <v>6.6816209108854832</v>
      </c>
      <c r="K118" s="122">
        <f t="shared" si="22"/>
        <v>7.6798703907867356</v>
      </c>
      <c r="L118" s="122">
        <f t="shared" si="22"/>
        <v>7.4559911778047505</v>
      </c>
      <c r="M118" s="122">
        <f t="shared" si="22"/>
        <v>7.2528640262833166</v>
      </c>
      <c r="N118" s="122">
        <f t="shared" si="22"/>
        <v>8.7079029590509496</v>
      </c>
      <c r="O118" s="122">
        <f t="shared" si="22"/>
        <v>9.6604411078704544</v>
      </c>
      <c r="P118" s="122">
        <f t="shared" si="22"/>
        <v>10.450706895843071</v>
      </c>
      <c r="Q118" s="122">
        <f t="shared" si="22"/>
        <v>11.669991461870138</v>
      </c>
      <c r="R118" s="122">
        <f t="shared" ref="R118:V118" si="23">SUM(R119:R120)</f>
        <v>12.306133213455393</v>
      </c>
      <c r="S118" s="122">
        <f t="shared" si="23"/>
        <v>12.539884321240145</v>
      </c>
      <c r="T118" s="122">
        <f t="shared" si="23"/>
        <v>13.240861213842942</v>
      </c>
      <c r="U118" s="122">
        <f t="shared" si="23"/>
        <v>14.163052268826945</v>
      </c>
      <c r="V118" s="122">
        <f t="shared" si="23"/>
        <v>14.599840239012007</v>
      </c>
      <c r="W118" s="122">
        <f t="shared" ref="W118" si="24">SUM(W119:W120)</f>
        <v>16.282655487244551</v>
      </c>
      <c r="DA118" s="130" t="s">
        <v>1837</v>
      </c>
    </row>
    <row r="119" spans="1:105" ht="12" customHeight="1" x14ac:dyDescent="0.25">
      <c r="A119" s="97" t="s">
        <v>202</v>
      </c>
      <c r="B119" s="98">
        <v>1.5358519690120935</v>
      </c>
      <c r="C119" s="98">
        <v>1.5769516154018992</v>
      </c>
      <c r="D119" s="98">
        <v>3.4087020308178033</v>
      </c>
      <c r="E119" s="98">
        <v>3.8870976548335703</v>
      </c>
      <c r="F119" s="98">
        <v>4.0240534539328285</v>
      </c>
      <c r="G119" s="98">
        <v>6.3351636573683967</v>
      </c>
      <c r="H119" s="98">
        <v>7.1996904451109502</v>
      </c>
      <c r="I119" s="98">
        <v>5.8926387464213299</v>
      </c>
      <c r="J119" s="98">
        <v>6.656888437713441</v>
      </c>
      <c r="K119" s="98">
        <v>7.6518416683085224</v>
      </c>
      <c r="L119" s="98">
        <v>7.4287191950947156</v>
      </c>
      <c r="M119" s="98">
        <v>7.2270006046743918</v>
      </c>
      <c r="N119" s="98">
        <v>8.6771481441940566</v>
      </c>
      <c r="O119" s="98">
        <v>9.6269264699720889</v>
      </c>
      <c r="P119" s="98">
        <v>10.415680332574579</v>
      </c>
      <c r="Q119" s="98">
        <v>11.631596933400806</v>
      </c>
      <c r="R119" s="98">
        <v>12.265885802365156</v>
      </c>
      <c r="S119" s="98">
        <v>12.499266985401492</v>
      </c>
      <c r="T119" s="98">
        <v>13.197350805202053</v>
      </c>
      <c r="U119" s="98">
        <v>14.117505405779777</v>
      </c>
      <c r="V119" s="98">
        <v>14.552974063277127</v>
      </c>
      <c r="W119" s="98">
        <v>16.23163116425917</v>
      </c>
      <c r="DA119" s="63" t="s">
        <v>1838</v>
      </c>
    </row>
    <row r="120" spans="1:105" ht="12" customHeight="1" x14ac:dyDescent="0.25">
      <c r="A120" s="97" t="s">
        <v>53</v>
      </c>
      <c r="B120" s="98">
        <v>6.2066666571694703E-3</v>
      </c>
      <c r="C120" s="98">
        <v>6.3806772618140526E-3</v>
      </c>
      <c r="D120" s="98">
        <v>1.3648107762469103E-2</v>
      </c>
      <c r="E120" s="98">
        <v>1.5550608256856804E-2</v>
      </c>
      <c r="F120" s="98">
        <v>1.5823371603289955E-2</v>
      </c>
      <c r="G120" s="98">
        <v>2.4528450959850324E-2</v>
      </c>
      <c r="H120" s="98">
        <v>2.7758443683596448E-2</v>
      </c>
      <c r="I120" s="98">
        <v>2.211959500316964E-2</v>
      </c>
      <c r="J120" s="98">
        <v>2.4732473172042458E-2</v>
      </c>
      <c r="K120" s="98">
        <v>2.802872247821361E-2</v>
      </c>
      <c r="L120" s="98">
        <v>2.7271982710034951E-2</v>
      </c>
      <c r="M120" s="98">
        <v>2.5863421608924551E-2</v>
      </c>
      <c r="N120" s="98">
        <v>3.0754814856892961E-2</v>
      </c>
      <c r="O120" s="98">
        <v>3.3514637898365278E-2</v>
      </c>
      <c r="P120" s="98">
        <v>3.5026563268492392E-2</v>
      </c>
      <c r="Q120" s="98">
        <v>3.8394528469332299E-2</v>
      </c>
      <c r="R120" s="98">
        <v>4.0247411090236121E-2</v>
      </c>
      <c r="S120" s="98">
        <v>4.0617335838651299E-2</v>
      </c>
      <c r="T120" s="98">
        <v>4.351040864088928E-2</v>
      </c>
      <c r="U120" s="98">
        <v>4.5546863047167457E-2</v>
      </c>
      <c r="V120" s="98">
        <v>4.6866175734881048E-2</v>
      </c>
      <c r="W120" s="98">
        <v>5.1024322985379122E-2</v>
      </c>
      <c r="DA120" s="63" t="s">
        <v>1839</v>
      </c>
    </row>
    <row r="121" spans="1:105" ht="12" customHeight="1" x14ac:dyDescent="0.25">
      <c r="A121" s="121" t="s">
        <v>92</v>
      </c>
      <c r="B121" s="122">
        <f t="shared" ref="B121:W121" si="25">B122</f>
        <v>3.1837702480374801E-5</v>
      </c>
      <c r="C121" s="122">
        <f t="shared" si="25"/>
        <v>3.4814709180394181E-5</v>
      </c>
      <c r="D121" s="122">
        <f t="shared" si="25"/>
        <v>2.0585277269151846E-5</v>
      </c>
      <c r="E121" s="122">
        <f t="shared" si="25"/>
        <v>8.8642088683407497E-5</v>
      </c>
      <c r="F121" s="122">
        <f t="shared" si="25"/>
        <v>2.2732925098045738E-4</v>
      </c>
      <c r="G121" s="122">
        <f t="shared" si="25"/>
        <v>3.1549662795329994E-4</v>
      </c>
      <c r="H121" s="122">
        <f t="shared" si="25"/>
        <v>6.1430591050782592E-4</v>
      </c>
      <c r="I121" s="122">
        <f t="shared" si="25"/>
        <v>8.3478534521108335E-4</v>
      </c>
      <c r="J121" s="122">
        <f t="shared" si="25"/>
        <v>9.8718484154035595E-4</v>
      </c>
      <c r="K121" s="122">
        <f t="shared" si="25"/>
        <v>1.2066618036223821E-3</v>
      </c>
      <c r="L121" s="122">
        <f t="shared" si="25"/>
        <v>2.0206883847017749E-3</v>
      </c>
      <c r="M121" s="122">
        <f t="shared" si="25"/>
        <v>1.4189213641588559E-3</v>
      </c>
      <c r="N121" s="122">
        <f t="shared" si="25"/>
        <v>2.0801178517073863E-3</v>
      </c>
      <c r="O121" s="122">
        <f t="shared" si="25"/>
        <v>3.1602409345648074E-3</v>
      </c>
      <c r="P121" s="122">
        <f t="shared" si="25"/>
        <v>6.5908909742532981E-3</v>
      </c>
      <c r="Q121" s="122">
        <f t="shared" si="25"/>
        <v>2.0670946395498976E-2</v>
      </c>
      <c r="R121" s="122">
        <f t="shared" si="25"/>
        <v>1.6767925893400541E-2</v>
      </c>
      <c r="S121" s="122">
        <f t="shared" si="25"/>
        <v>2.0122674923742912E-2</v>
      </c>
      <c r="T121" s="122">
        <f t="shared" si="25"/>
        <v>2.57821072306527E-2</v>
      </c>
      <c r="U121" s="122">
        <f t="shared" si="25"/>
        <v>3.8019044395284488E-2</v>
      </c>
      <c r="V121" s="122">
        <f t="shared" si="25"/>
        <v>2.3823373049402862E-2</v>
      </c>
      <c r="W121" s="122">
        <f t="shared" si="25"/>
        <v>2.8314422317730233E-2</v>
      </c>
      <c r="DA121" s="130" t="s">
        <v>1840</v>
      </c>
    </row>
    <row r="122" spans="1:105" ht="12" customHeight="1" x14ac:dyDescent="0.25">
      <c r="A122" s="97" t="s">
        <v>53</v>
      </c>
      <c r="B122" s="98">
        <v>3.1837702480374801E-5</v>
      </c>
      <c r="C122" s="98">
        <v>3.4814709180394181E-5</v>
      </c>
      <c r="D122" s="98">
        <v>2.0585277269151846E-5</v>
      </c>
      <c r="E122" s="98">
        <v>8.8642088683407497E-5</v>
      </c>
      <c r="F122" s="98">
        <v>2.2732925098045738E-4</v>
      </c>
      <c r="G122" s="98">
        <v>3.1549662795329994E-4</v>
      </c>
      <c r="H122" s="98">
        <v>6.1430591050782592E-4</v>
      </c>
      <c r="I122" s="98">
        <v>8.3478534521108335E-4</v>
      </c>
      <c r="J122" s="98">
        <v>9.8718484154035595E-4</v>
      </c>
      <c r="K122" s="98">
        <v>1.2066618036223821E-3</v>
      </c>
      <c r="L122" s="98">
        <v>2.0206883847017749E-3</v>
      </c>
      <c r="M122" s="98">
        <v>1.4189213641588559E-3</v>
      </c>
      <c r="N122" s="98">
        <v>2.0801178517073863E-3</v>
      </c>
      <c r="O122" s="98">
        <v>3.1602409345648074E-3</v>
      </c>
      <c r="P122" s="98">
        <v>6.5908909742532981E-3</v>
      </c>
      <c r="Q122" s="98">
        <v>2.0670946395498976E-2</v>
      </c>
      <c r="R122" s="98">
        <v>1.6767925893400541E-2</v>
      </c>
      <c r="S122" s="98">
        <v>2.0122674923742912E-2</v>
      </c>
      <c r="T122" s="98">
        <v>2.57821072306527E-2</v>
      </c>
      <c r="U122" s="98">
        <v>3.8019044395284488E-2</v>
      </c>
      <c r="V122" s="98">
        <v>2.3823373049402862E-2</v>
      </c>
      <c r="W122" s="98">
        <v>2.8314422317730233E-2</v>
      </c>
      <c r="DA122" s="63" t="s">
        <v>1841</v>
      </c>
    </row>
    <row r="123" spans="1:105" ht="12" customHeight="1" x14ac:dyDescent="0.25">
      <c r="A123" s="121" t="s">
        <v>55</v>
      </c>
      <c r="B123" s="122">
        <v>0.16136336543981608</v>
      </c>
      <c r="C123" s="122">
        <v>0.14933135467320149</v>
      </c>
      <c r="D123" s="122">
        <v>0.33421846562174151</v>
      </c>
      <c r="E123" s="122">
        <v>0.44214765242257087</v>
      </c>
      <c r="F123" s="122">
        <v>0.47623594843200456</v>
      </c>
      <c r="G123" s="122">
        <v>0.70118974255895272</v>
      </c>
      <c r="H123" s="122">
        <v>0.77301010424946559</v>
      </c>
      <c r="I123" s="122">
        <v>0.67912097439060704</v>
      </c>
      <c r="J123" s="122">
        <v>0.77486991078080492</v>
      </c>
      <c r="K123" s="122">
        <v>0.8930931402132799</v>
      </c>
      <c r="L123" s="122">
        <v>0.7807024640871989</v>
      </c>
      <c r="M123" s="122">
        <v>0.86563151839064623</v>
      </c>
      <c r="N123" s="122">
        <v>1.0082670777726068</v>
      </c>
      <c r="O123" s="122">
        <v>1.1589725690220496</v>
      </c>
      <c r="P123" s="122">
        <v>1.3836331020918262</v>
      </c>
      <c r="Q123" s="122">
        <v>1.5465257541731543</v>
      </c>
      <c r="R123" s="122">
        <v>1.58631774984365</v>
      </c>
      <c r="S123" s="122">
        <v>1.5880014812224328</v>
      </c>
      <c r="T123" s="122">
        <v>1.6352278329693408</v>
      </c>
      <c r="U123" s="122">
        <v>1.7505878853469177</v>
      </c>
      <c r="V123" s="122">
        <v>1.8177679336189971</v>
      </c>
      <c r="W123" s="122">
        <v>1.9701642987558277</v>
      </c>
      <c r="DA123" s="130" t="s">
        <v>1842</v>
      </c>
    </row>
    <row r="124" spans="1:105" ht="12" customHeight="1" x14ac:dyDescent="0.25">
      <c r="A124" s="97" t="s">
        <v>130</v>
      </c>
      <c r="B124" s="98">
        <v>0.15823753180604197</v>
      </c>
      <c r="C124" s="98">
        <v>0.14589396814914563</v>
      </c>
      <c r="D124" s="98">
        <v>0.32622603051657184</v>
      </c>
      <c r="E124" s="98">
        <v>0.41296537396959837</v>
      </c>
      <c r="F124" s="98">
        <v>0.44311326025092379</v>
      </c>
      <c r="G124" s="98">
        <v>0.67406800756637242</v>
      </c>
      <c r="H124" s="98">
        <v>0.73838107949588239</v>
      </c>
      <c r="I124" s="98">
        <v>0.64711169628831655</v>
      </c>
      <c r="J124" s="98">
        <v>0.73558035108543762</v>
      </c>
      <c r="K124" s="98">
        <v>0.84286307621694523</v>
      </c>
      <c r="L124" s="98">
        <v>0.71863826670743136</v>
      </c>
      <c r="M124" s="98">
        <v>0.79544695931762655</v>
      </c>
      <c r="N124" s="98">
        <v>0.92559252955088045</v>
      </c>
      <c r="O124" s="98">
        <v>1.0476047888905158</v>
      </c>
      <c r="P124" s="98">
        <v>1.2534369160207066</v>
      </c>
      <c r="Q124" s="98">
        <v>1.3983771633274544</v>
      </c>
      <c r="R124" s="98">
        <v>1.4452440725787961</v>
      </c>
      <c r="S124" s="98">
        <v>1.4361616595056459</v>
      </c>
      <c r="T124" s="98">
        <v>1.4592901381463208</v>
      </c>
      <c r="U124" s="98">
        <v>1.5196851370809112</v>
      </c>
      <c r="V124" s="98">
        <v>1.5273797702246217</v>
      </c>
      <c r="W124" s="98">
        <v>1.6606713037665486</v>
      </c>
      <c r="DA124" s="63" t="s">
        <v>1843</v>
      </c>
    </row>
    <row r="125" spans="1:105" ht="12" customHeight="1" x14ac:dyDescent="0.25">
      <c r="A125" s="97" t="s">
        <v>129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1.0069951883880759E-3</v>
      </c>
      <c r="L125" s="98">
        <v>8.736032280916245E-4</v>
      </c>
      <c r="M125" s="98">
        <v>1.1838685009264234E-3</v>
      </c>
      <c r="N125" s="98">
        <v>1.8040094016116015E-3</v>
      </c>
      <c r="O125" s="98">
        <v>3.3711365129484609E-3</v>
      </c>
      <c r="P125" s="98">
        <v>6.09613316751372E-3</v>
      </c>
      <c r="Q125" s="98">
        <v>9.2775920707368776E-3</v>
      </c>
      <c r="R125" s="98">
        <v>1.0809960589714897E-2</v>
      </c>
      <c r="S125" s="98">
        <v>1.0968583153849066E-2</v>
      </c>
      <c r="T125" s="98">
        <v>1.4346417347106802E-2</v>
      </c>
      <c r="U125" s="98">
        <v>1.7140085280732326E-2</v>
      </c>
      <c r="V125" s="98">
        <v>1.9051294605076055E-2</v>
      </c>
      <c r="W125" s="98">
        <v>2.352692176756159E-2</v>
      </c>
      <c r="DA125" s="63" t="s">
        <v>1844</v>
      </c>
    </row>
    <row r="126" spans="1:105" ht="12" customHeight="1" x14ac:dyDescent="0.25">
      <c r="A126" s="100" t="s">
        <v>202</v>
      </c>
      <c r="B126" s="101">
        <v>0</v>
      </c>
      <c r="C126" s="101">
        <v>0</v>
      </c>
      <c r="D126" s="101">
        <v>0</v>
      </c>
      <c r="E126" s="101">
        <v>0</v>
      </c>
      <c r="F126" s="101">
        <v>0</v>
      </c>
      <c r="G126" s="101">
        <v>0</v>
      </c>
      <c r="H126" s="101">
        <v>0</v>
      </c>
      <c r="I126" s="101">
        <v>0</v>
      </c>
      <c r="J126" s="101">
        <v>0</v>
      </c>
      <c r="K126" s="101">
        <v>4.9628272300961552E-4</v>
      </c>
      <c r="L126" s="101">
        <v>4.4915795915994146E-4</v>
      </c>
      <c r="M126" s="101">
        <v>5.8741542421333827E-4</v>
      </c>
      <c r="N126" s="101">
        <v>8.6700890912307863E-4</v>
      </c>
      <c r="O126" s="101">
        <v>1.6634297344259223E-3</v>
      </c>
      <c r="P126" s="101">
        <v>2.9510360658659505E-3</v>
      </c>
      <c r="Q126" s="101">
        <v>4.560557146486479E-3</v>
      </c>
      <c r="R126" s="101">
        <v>5.2410157987140306E-3</v>
      </c>
      <c r="S126" s="101">
        <v>5.2204760348833765E-3</v>
      </c>
      <c r="T126" s="101">
        <v>7.9948990381297561E-3</v>
      </c>
      <c r="U126" s="101">
        <v>8.6606126324707648E-3</v>
      </c>
      <c r="V126" s="101">
        <v>9.4517416436360781E-3</v>
      </c>
      <c r="W126" s="101">
        <v>1.1392865280372427E-2</v>
      </c>
      <c r="DA126" s="131" t="s">
        <v>1845</v>
      </c>
    </row>
    <row r="127" spans="1:105" ht="12" customHeight="1" x14ac:dyDescent="0.25">
      <c r="A127" s="103" t="s">
        <v>52</v>
      </c>
      <c r="B127" s="104">
        <v>0</v>
      </c>
      <c r="C127" s="104">
        <v>0</v>
      </c>
      <c r="D127" s="104">
        <v>0</v>
      </c>
      <c r="E127" s="104">
        <v>0</v>
      </c>
      <c r="F127" s="104">
        <v>0</v>
      </c>
      <c r="G127" s="104">
        <v>0</v>
      </c>
      <c r="H127" s="104">
        <v>0</v>
      </c>
      <c r="I127" s="104">
        <v>0</v>
      </c>
      <c r="J127" s="104">
        <v>0</v>
      </c>
      <c r="K127" s="104">
        <v>5.1071246537846035E-4</v>
      </c>
      <c r="L127" s="104">
        <v>4.2444526893168309E-4</v>
      </c>
      <c r="M127" s="104">
        <v>5.9645307671308526E-4</v>
      </c>
      <c r="N127" s="104">
        <v>9.3700049248852284E-4</v>
      </c>
      <c r="O127" s="104">
        <v>1.7077067785225383E-3</v>
      </c>
      <c r="P127" s="104">
        <v>3.14509710164777E-3</v>
      </c>
      <c r="Q127" s="104">
        <v>4.7170349242503986E-3</v>
      </c>
      <c r="R127" s="104">
        <v>5.5689447910008665E-3</v>
      </c>
      <c r="S127" s="104">
        <v>5.7481071189656894E-3</v>
      </c>
      <c r="T127" s="104">
        <v>6.3515183089770466E-3</v>
      </c>
      <c r="U127" s="104">
        <v>8.4794726482615591E-3</v>
      </c>
      <c r="V127" s="104">
        <v>9.599552961439977E-3</v>
      </c>
      <c r="W127" s="104">
        <v>1.2134056487189161E-2</v>
      </c>
      <c r="DA127" s="132" t="s">
        <v>1846</v>
      </c>
    </row>
    <row r="128" spans="1:105" ht="12" customHeight="1" x14ac:dyDescent="0.25">
      <c r="A128" s="106" t="s">
        <v>122</v>
      </c>
      <c r="B128" s="101">
        <v>3.1258336337741089E-3</v>
      </c>
      <c r="C128" s="101">
        <v>3.4373865240558714E-3</v>
      </c>
      <c r="D128" s="101">
        <v>7.9924351051696499E-3</v>
      </c>
      <c r="E128" s="101">
        <v>2.918227845297252E-2</v>
      </c>
      <c r="F128" s="101">
        <v>3.3122688181080759E-2</v>
      </c>
      <c r="G128" s="101">
        <v>2.7121734992580342E-2</v>
      </c>
      <c r="H128" s="101">
        <v>3.4629024753583239E-2</v>
      </c>
      <c r="I128" s="101">
        <v>3.2009278102290525E-2</v>
      </c>
      <c r="J128" s="101">
        <v>3.9289559695367265E-2</v>
      </c>
      <c r="K128" s="101">
        <v>4.1528630072915164E-2</v>
      </c>
      <c r="L128" s="101">
        <v>5.0920735295057154E-2</v>
      </c>
      <c r="M128" s="101">
        <v>5.7161328015194891E-2</v>
      </c>
      <c r="N128" s="101">
        <v>6.6333848570743661E-2</v>
      </c>
      <c r="O128" s="101">
        <v>6.9004645372020557E-2</v>
      </c>
      <c r="P128" s="101">
        <v>6.4443550074617093E-2</v>
      </c>
      <c r="Q128" s="101">
        <v>6.1142510894046931E-2</v>
      </c>
      <c r="R128" s="101">
        <v>5.1801057854196093E-2</v>
      </c>
      <c r="S128" s="101">
        <v>5.7904804752407994E-2</v>
      </c>
      <c r="T128" s="101">
        <v>4.3075122461190052E-2</v>
      </c>
      <c r="U128" s="101">
        <v>4.6413015301119839E-2</v>
      </c>
      <c r="V128" s="101">
        <v>3.8258288970979451E-2</v>
      </c>
      <c r="W128" s="101">
        <v>3.8373719536169339E-2</v>
      </c>
      <c r="DA128" s="131" t="s">
        <v>1847</v>
      </c>
    </row>
    <row r="129" spans="1:105" ht="12" customHeight="1" x14ac:dyDescent="0.25">
      <c r="A129" s="107" t="s">
        <v>121</v>
      </c>
      <c r="B129" s="104">
        <v>0</v>
      </c>
      <c r="C129" s="104">
        <v>0</v>
      </c>
      <c r="D129" s="104">
        <v>0</v>
      </c>
      <c r="E129" s="104">
        <v>0</v>
      </c>
      <c r="F129" s="104">
        <v>0</v>
      </c>
      <c r="G129" s="104">
        <v>0</v>
      </c>
      <c r="H129" s="104">
        <v>0</v>
      </c>
      <c r="I129" s="104">
        <v>0</v>
      </c>
      <c r="J129" s="104">
        <v>0</v>
      </c>
      <c r="K129" s="104">
        <v>7.6944387350313713E-3</v>
      </c>
      <c r="L129" s="104">
        <v>1.0269858856618765E-2</v>
      </c>
      <c r="M129" s="104">
        <v>1.1839362556898363E-2</v>
      </c>
      <c r="N129" s="104">
        <v>1.4536690249371117E-2</v>
      </c>
      <c r="O129" s="104">
        <v>3.8991998246564644E-2</v>
      </c>
      <c r="P129" s="104">
        <v>5.9656502828988822E-2</v>
      </c>
      <c r="Q129" s="104">
        <v>7.7728487880916158E-2</v>
      </c>
      <c r="R129" s="104">
        <v>7.846265882094286E-2</v>
      </c>
      <c r="S129" s="104">
        <v>8.2966433810529747E-2</v>
      </c>
      <c r="T129" s="104">
        <v>0.11851615501472317</v>
      </c>
      <c r="U129" s="104">
        <v>0.16734964768415433</v>
      </c>
      <c r="V129" s="104">
        <v>0.23307857981831992</v>
      </c>
      <c r="W129" s="104">
        <v>0.24759235368554833</v>
      </c>
      <c r="DA129" s="132" t="s">
        <v>1848</v>
      </c>
    </row>
    <row r="130" spans="1:105" ht="12" customHeight="1" x14ac:dyDescent="0.25">
      <c r="A130" s="108" t="s">
        <v>53</v>
      </c>
      <c r="B130" s="98">
        <v>0</v>
      </c>
      <c r="C130" s="98">
        <v>0</v>
      </c>
      <c r="D130" s="98">
        <v>0</v>
      </c>
      <c r="E130" s="98">
        <v>0</v>
      </c>
      <c r="F130" s="98">
        <v>0</v>
      </c>
      <c r="G130" s="98">
        <v>0</v>
      </c>
      <c r="H130" s="98">
        <v>0</v>
      </c>
      <c r="I130" s="98">
        <v>0</v>
      </c>
      <c r="J130" s="98">
        <v>0</v>
      </c>
      <c r="K130" s="98">
        <v>3.7951241887723159E-3</v>
      </c>
      <c r="L130" s="98">
        <v>5.2991687570586856E-3</v>
      </c>
      <c r="M130" s="98">
        <v>5.8857932536206439E-3</v>
      </c>
      <c r="N130" s="98">
        <v>6.9758335530399488E-3</v>
      </c>
      <c r="O130" s="98">
        <v>1.9273923901707912E-2</v>
      </c>
      <c r="P130" s="98">
        <v>2.8914265409336504E-2</v>
      </c>
      <c r="Q130" s="98">
        <v>3.8229096782257416E-2</v>
      </c>
      <c r="R130" s="98">
        <v>3.8236454523385414E-2</v>
      </c>
      <c r="S130" s="98">
        <v>3.9706827897506333E-2</v>
      </c>
      <c r="T130" s="98">
        <v>6.5355470209267602E-2</v>
      </c>
      <c r="U130" s="98">
        <v>8.475142073495319E-2</v>
      </c>
      <c r="V130" s="98">
        <v>0.11647369905068367</v>
      </c>
      <c r="W130" s="98">
        <v>0.11876969207938842</v>
      </c>
      <c r="DA130" s="63" t="s">
        <v>1849</v>
      </c>
    </row>
    <row r="131" spans="1:105" ht="12" customHeight="1" x14ac:dyDescent="0.25">
      <c r="A131" s="108" t="s">
        <v>52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3.8993145462590554E-3</v>
      </c>
      <c r="L131" s="98">
        <v>4.9706900995600805E-3</v>
      </c>
      <c r="M131" s="98">
        <v>5.9535693032777195E-3</v>
      </c>
      <c r="N131" s="98">
        <v>7.5608566963311684E-3</v>
      </c>
      <c r="O131" s="98">
        <v>1.9718074344856736E-2</v>
      </c>
      <c r="P131" s="98">
        <v>3.0742237419652318E-2</v>
      </c>
      <c r="Q131" s="98">
        <v>3.949939109865875E-2</v>
      </c>
      <c r="R131" s="98">
        <v>4.0226204297557452E-2</v>
      </c>
      <c r="S131" s="98">
        <v>4.3259605913023413E-2</v>
      </c>
      <c r="T131" s="98">
        <v>5.3160684805455563E-2</v>
      </c>
      <c r="U131" s="98">
        <v>8.2598226949201145E-2</v>
      </c>
      <c r="V131" s="98">
        <v>0.11660488076763624</v>
      </c>
      <c r="W131" s="98">
        <v>0.12882266160615991</v>
      </c>
      <c r="DA131" s="63" t="s">
        <v>1850</v>
      </c>
    </row>
    <row r="132" spans="1:105" ht="12" customHeight="1" x14ac:dyDescent="0.25">
      <c r="A132" s="121" t="s">
        <v>54</v>
      </c>
      <c r="B132" s="122">
        <v>7.7245225915897164E-2</v>
      </c>
      <c r="C132" s="122">
        <v>9.6164342250347382E-2</v>
      </c>
      <c r="D132" s="122">
        <v>0.1442901083028876</v>
      </c>
      <c r="E132" s="122">
        <v>0.2986821105763835</v>
      </c>
      <c r="F132" s="122">
        <v>0.34899782005255087</v>
      </c>
      <c r="G132" s="122">
        <v>0.37140640306585004</v>
      </c>
      <c r="H132" s="122">
        <v>0.434994327631957</v>
      </c>
      <c r="I132" s="122">
        <v>0.44124970045899276</v>
      </c>
      <c r="J132" s="122">
        <v>0.47004698039798476</v>
      </c>
      <c r="K132" s="122">
        <v>0.49282976590574407</v>
      </c>
      <c r="L132" s="122">
        <v>0.51499186963414578</v>
      </c>
      <c r="M132" s="122">
        <v>0.5086426587303895</v>
      </c>
      <c r="N132" s="122">
        <v>0.55521161492498383</v>
      </c>
      <c r="O132" s="122">
        <v>0.61889354396802199</v>
      </c>
      <c r="P132" s="122">
        <v>0.67587251358765676</v>
      </c>
      <c r="Q132" s="122">
        <v>0.73006702930649214</v>
      </c>
      <c r="R132" s="122">
        <v>0.7599398360882379</v>
      </c>
      <c r="S132" s="122">
        <v>0.77469617562023974</v>
      </c>
      <c r="T132" s="122">
        <v>0.80222269284031433</v>
      </c>
      <c r="U132" s="122">
        <v>0.85215698554390484</v>
      </c>
      <c r="V132" s="122">
        <v>0.86215075246024298</v>
      </c>
      <c r="W132" s="122">
        <v>0.85172511018939989</v>
      </c>
      <c r="DA132" s="130" t="s">
        <v>1851</v>
      </c>
    </row>
    <row r="133" spans="1:105" ht="12" customHeight="1" x14ac:dyDescent="0.25">
      <c r="A133" s="97" t="s">
        <v>50</v>
      </c>
      <c r="B133" s="98">
        <v>6.516572883284466E-2</v>
      </c>
      <c r="C133" s="98">
        <v>8.0858634148655906E-2</v>
      </c>
      <c r="D133" s="98">
        <v>0.11789637926184565</v>
      </c>
      <c r="E133" s="98">
        <v>0.17025250316301047</v>
      </c>
      <c r="F133" s="98">
        <v>0.19879363397323116</v>
      </c>
      <c r="G133" s="98">
        <v>0.24136848511902831</v>
      </c>
      <c r="H133" s="98">
        <v>0.27221839664039799</v>
      </c>
      <c r="I133" s="98">
        <v>0.29599656300295896</v>
      </c>
      <c r="J133" s="98">
        <v>0.30944039312969929</v>
      </c>
      <c r="K133" s="98">
        <v>0.32166626086333772</v>
      </c>
      <c r="L133" s="98">
        <v>0.31294559574973679</v>
      </c>
      <c r="M133" s="98">
        <v>0.30578210044593179</v>
      </c>
      <c r="N133" s="98">
        <v>0.33941977627614761</v>
      </c>
      <c r="O133" s="98">
        <v>0.37467595978015811</v>
      </c>
      <c r="P133" s="98">
        <v>0.42949368804744803</v>
      </c>
      <c r="Q133" s="98">
        <v>0.46913482847081056</v>
      </c>
      <c r="R133" s="98">
        <v>0.48817347920069648</v>
      </c>
      <c r="S133" s="98">
        <v>0.50129307368828591</v>
      </c>
      <c r="T133" s="98">
        <v>0.53425162385476477</v>
      </c>
      <c r="U133" s="98">
        <v>0.5805348780834052</v>
      </c>
      <c r="V133" s="98">
        <v>0.57590565666394167</v>
      </c>
      <c r="W133" s="98">
        <v>0.58828941887451591</v>
      </c>
      <c r="DA133" s="63" t="s">
        <v>1852</v>
      </c>
    </row>
    <row r="134" spans="1:105" ht="12" customHeight="1" x14ac:dyDescent="0.25">
      <c r="A134" s="109" t="s">
        <v>120</v>
      </c>
      <c r="B134" s="33">
        <v>1.2079497083052497E-2</v>
      </c>
      <c r="C134" s="33">
        <v>1.5305708101691481E-2</v>
      </c>
      <c r="D134" s="33">
        <v>2.6393729041041963E-2</v>
      </c>
      <c r="E134" s="33">
        <v>0.12842960741337303</v>
      </c>
      <c r="F134" s="33">
        <v>0.15020418607931968</v>
      </c>
      <c r="G134" s="33">
        <v>0.13003791794682171</v>
      </c>
      <c r="H134" s="33">
        <v>0.16277593099155899</v>
      </c>
      <c r="I134" s="33">
        <v>0.1452531374560338</v>
      </c>
      <c r="J134" s="33">
        <v>0.16060658726828544</v>
      </c>
      <c r="K134" s="33">
        <v>0.17116350504240635</v>
      </c>
      <c r="L134" s="33">
        <v>0.20204627388440902</v>
      </c>
      <c r="M134" s="33">
        <v>0.2028605582844577</v>
      </c>
      <c r="N134" s="33">
        <v>0.21579183864883619</v>
      </c>
      <c r="O134" s="33">
        <v>0.24421758418786388</v>
      </c>
      <c r="P134" s="33">
        <v>0.24637882554020873</v>
      </c>
      <c r="Q134" s="33">
        <v>0.26093220083568158</v>
      </c>
      <c r="R134" s="33">
        <v>0.27176635688754147</v>
      </c>
      <c r="S134" s="33">
        <v>0.27340310193195388</v>
      </c>
      <c r="T134" s="33">
        <v>0.26797106898554957</v>
      </c>
      <c r="U134" s="33">
        <v>0.2716221074604997</v>
      </c>
      <c r="V134" s="33">
        <v>0.28624509579630136</v>
      </c>
      <c r="W134" s="33">
        <v>0.26343569131488404</v>
      </c>
      <c r="DA134" s="60" t="s">
        <v>1853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0.70458609922318838</v>
      </c>
      <c r="C136" s="119">
        <f t="shared" si="26"/>
        <v>0.71483596123539417</v>
      </c>
      <c r="D136" s="119">
        <f t="shared" si="26"/>
        <v>0.73259753713565612</v>
      </c>
      <c r="E136" s="119">
        <f t="shared" si="26"/>
        <v>0.73991852514456213</v>
      </c>
      <c r="F136" s="119">
        <f t="shared" si="26"/>
        <v>0.74557429306425038</v>
      </c>
      <c r="G136" s="119">
        <f t="shared" si="26"/>
        <v>0.75340925301522255</v>
      </c>
      <c r="H136" s="119">
        <f t="shared" si="26"/>
        <v>0.75693528050399339</v>
      </c>
      <c r="I136" s="119">
        <f t="shared" si="26"/>
        <v>0.75746894019882527</v>
      </c>
      <c r="J136" s="119">
        <f t="shared" si="26"/>
        <v>0.76082998449962502</v>
      </c>
      <c r="K136" s="119">
        <f t="shared" si="26"/>
        <v>0.76481654497622631</v>
      </c>
      <c r="L136" s="119">
        <f t="shared" si="26"/>
        <v>0.76660495973254139</v>
      </c>
      <c r="M136" s="119">
        <f t="shared" si="26"/>
        <v>0.77199390504660237</v>
      </c>
      <c r="N136" s="119">
        <f t="shared" si="26"/>
        <v>0.77937525995818946</v>
      </c>
      <c r="O136" s="119">
        <f t="shared" si="26"/>
        <v>0.78732938114653572</v>
      </c>
      <c r="P136" s="119">
        <f t="shared" si="26"/>
        <v>0.79375149911111931</v>
      </c>
      <c r="Q136" s="119">
        <f t="shared" si="26"/>
        <v>0.80023731212973026</v>
      </c>
      <c r="R136" s="119">
        <f t="shared" ref="R136:V136" si="27">IF(R117=0,"",R117/R98)</f>
        <v>0.80488662187493309</v>
      </c>
      <c r="S136" s="119">
        <f t="shared" si="27"/>
        <v>0.8102059852877278</v>
      </c>
      <c r="T136" s="119">
        <f t="shared" si="27"/>
        <v>0.81617179778641546</v>
      </c>
      <c r="U136" s="119">
        <f t="shared" si="27"/>
        <v>0.82204365612783614</v>
      </c>
      <c r="V136" s="119">
        <f t="shared" si="27"/>
        <v>0.82730470588203087</v>
      </c>
      <c r="W136" s="119">
        <f t="shared" ref="W136" si="28">IF(W117=0,"",W117/W98)</f>
        <v>0.8320587511092532</v>
      </c>
      <c r="DA136" s="129" t="s">
        <v>2004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0.70451630832101209</v>
      </c>
      <c r="C137" s="124">
        <f t="shared" si="29"/>
        <v>0.71700288530775991</v>
      </c>
      <c r="D137" s="124">
        <f t="shared" si="29"/>
        <v>0.73309345440233131</v>
      </c>
      <c r="E137" s="124">
        <f t="shared" si="29"/>
        <v>0.74198043921688639</v>
      </c>
      <c r="F137" s="124">
        <f t="shared" si="29"/>
        <v>0.74887518676499687</v>
      </c>
      <c r="G137" s="124">
        <f t="shared" si="29"/>
        <v>0.75514280898810937</v>
      </c>
      <c r="H137" s="124">
        <f t="shared" si="29"/>
        <v>0.75909630043409504</v>
      </c>
      <c r="I137" s="124">
        <f t="shared" si="29"/>
        <v>0.76164853345817229</v>
      </c>
      <c r="J137" s="124">
        <f t="shared" si="29"/>
        <v>0.76458320513125966</v>
      </c>
      <c r="K137" s="124">
        <f t="shared" si="29"/>
        <v>0.76790815010046387</v>
      </c>
      <c r="L137" s="124">
        <f t="shared" si="29"/>
        <v>0.77069219637143616</v>
      </c>
      <c r="M137" s="124">
        <f t="shared" si="29"/>
        <v>0.77593710314397324</v>
      </c>
      <c r="N137" s="124">
        <f t="shared" si="29"/>
        <v>0.78335724028677833</v>
      </c>
      <c r="O137" s="124">
        <f t="shared" si="29"/>
        <v>0.7917033606129229</v>
      </c>
      <c r="P137" s="124">
        <f t="shared" si="29"/>
        <v>0.79816540305425943</v>
      </c>
      <c r="Q137" s="124">
        <f t="shared" si="29"/>
        <v>0.80413338492686204</v>
      </c>
      <c r="R137" s="124">
        <f t="shared" ref="R137:V137" si="30">IF(R118=0,"",R118/R99)</f>
        <v>0.80914515386297248</v>
      </c>
      <c r="S137" s="124">
        <f t="shared" si="30"/>
        <v>0.8148198288768097</v>
      </c>
      <c r="T137" s="124">
        <f t="shared" si="30"/>
        <v>0.82108104331920673</v>
      </c>
      <c r="U137" s="124">
        <f t="shared" si="30"/>
        <v>0.82678926668041408</v>
      </c>
      <c r="V137" s="124">
        <f t="shared" si="30"/>
        <v>0.83220161126929681</v>
      </c>
      <c r="W137" s="124">
        <f t="shared" ref="W137" si="31">IF(W118=0,"",W118/W99)</f>
        <v>0.83604965593054592</v>
      </c>
      <c r="DA137" s="130" t="s">
        <v>2005</v>
      </c>
    </row>
    <row r="138" spans="1:105" ht="12" customHeight="1" x14ac:dyDescent="0.25">
      <c r="A138" s="97" t="s">
        <v>202</v>
      </c>
      <c r="B138" s="111">
        <f t="shared" ref="B138:Q138" si="32">IF(B119=0,"",B119/B100)</f>
        <v>0.70367604511738147</v>
      </c>
      <c r="C138" s="111">
        <f t="shared" si="32"/>
        <v>0.71618280891585118</v>
      </c>
      <c r="D138" s="111">
        <f t="shared" si="32"/>
        <v>0.73231085754186442</v>
      </c>
      <c r="E138" s="111">
        <f t="shared" si="32"/>
        <v>0.74121533788378757</v>
      </c>
      <c r="F138" s="111">
        <f t="shared" si="32"/>
        <v>0.74813642278590675</v>
      </c>
      <c r="G138" s="111">
        <f t="shared" si="32"/>
        <v>0.75442758395647935</v>
      </c>
      <c r="H138" s="111">
        <f t="shared" si="32"/>
        <v>0.75839190189670647</v>
      </c>
      <c r="I138" s="111">
        <f t="shared" si="32"/>
        <v>0.76096768352985344</v>
      </c>
      <c r="J138" s="111">
        <f t="shared" si="32"/>
        <v>0.76391504774232011</v>
      </c>
      <c r="K138" s="111">
        <f t="shared" si="32"/>
        <v>0.76725586503447751</v>
      </c>
      <c r="L138" s="111">
        <f t="shared" si="32"/>
        <v>0.77004395443881613</v>
      </c>
      <c r="M138" s="111">
        <f t="shared" si="32"/>
        <v>0.77531540975259483</v>
      </c>
      <c r="N138" s="111">
        <f t="shared" si="32"/>
        <v>0.78275619555090947</v>
      </c>
      <c r="O138" s="111">
        <f t="shared" si="32"/>
        <v>0.79112967122951217</v>
      </c>
      <c r="P138" s="111">
        <f t="shared" si="32"/>
        <v>0.79762402116756448</v>
      </c>
      <c r="Q138" s="111">
        <f t="shared" si="32"/>
        <v>0.80361382241212997</v>
      </c>
      <c r="R138" s="111">
        <f t="shared" ref="R138:V138" si="33">IF(R119=0,"",R119/R100)</f>
        <v>0.80863875027553644</v>
      </c>
      <c r="S138" s="111">
        <f t="shared" si="33"/>
        <v>0.81432979997193833</v>
      </c>
      <c r="T138" s="111">
        <f t="shared" si="33"/>
        <v>0.82059699058452995</v>
      </c>
      <c r="U138" s="111">
        <f t="shared" si="33"/>
        <v>0.82632749476891243</v>
      </c>
      <c r="V138" s="111">
        <f t="shared" si="33"/>
        <v>0.83175215289020221</v>
      </c>
      <c r="W138" s="111">
        <f t="shared" ref="W138" si="34">IF(W119=0,"",W119/W100)</f>
        <v>0.83561899475512003</v>
      </c>
      <c r="DA138" s="63" t="s">
        <v>2006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" si="37">IF(W120=0,"",W120/W101)</f>
        <v>1</v>
      </c>
      <c r="DA139" s="63" t="s">
        <v>2007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1.78472258275278</v>
      </c>
      <c r="C140" s="124">
        <f t="shared" si="38"/>
        <v>1.78472258275278</v>
      </c>
      <c r="D140" s="124">
        <f t="shared" si="38"/>
        <v>1.78472258275278</v>
      </c>
      <c r="E140" s="124">
        <f t="shared" si="38"/>
        <v>2.2201953951718276</v>
      </c>
      <c r="F140" s="124">
        <f t="shared" si="38"/>
        <v>2.3624920707780381</v>
      </c>
      <c r="G140" s="124">
        <f t="shared" si="38"/>
        <v>2.4897752591758953</v>
      </c>
      <c r="H140" s="124">
        <f t="shared" si="38"/>
        <v>2.5284319385002232</v>
      </c>
      <c r="I140" s="124">
        <f t="shared" si="38"/>
        <v>2.5913379882294838</v>
      </c>
      <c r="J140" s="124">
        <f t="shared" si="38"/>
        <v>2.6309035575615525</v>
      </c>
      <c r="K140" s="124">
        <f t="shared" si="38"/>
        <v>2.6634635294545324</v>
      </c>
      <c r="L140" s="124">
        <f t="shared" si="38"/>
        <v>2.727787306662945</v>
      </c>
      <c r="M140" s="124">
        <f t="shared" si="38"/>
        <v>2.8020497871202612</v>
      </c>
      <c r="N140" s="124">
        <f t="shared" si="38"/>
        <v>2.9313113902183088</v>
      </c>
      <c r="O140" s="124">
        <f t="shared" si="38"/>
        <v>3.1026036811765478</v>
      </c>
      <c r="P140" s="124">
        <f t="shared" si="38"/>
        <v>3.3279929471468805</v>
      </c>
      <c r="Q140" s="124">
        <f t="shared" si="38"/>
        <v>3.4701507271585745</v>
      </c>
      <c r="R140" s="124">
        <f t="shared" ref="R140:V140" si="39">IF(R121=0,"",R121/R102)</f>
        <v>3.5544128075642472</v>
      </c>
      <c r="S140" s="124">
        <f t="shared" si="39"/>
        <v>3.6002243114194448</v>
      </c>
      <c r="T140" s="124">
        <f t="shared" si="39"/>
        <v>3.6343107819759148</v>
      </c>
      <c r="U140" s="124">
        <f t="shared" si="39"/>
        <v>3.6754675665061338</v>
      </c>
      <c r="V140" s="124">
        <f t="shared" si="39"/>
        <v>3.7240790018507774</v>
      </c>
      <c r="W140" s="124">
        <f t="shared" ref="W140" si="40">IF(W121=0,"",W121/W102)</f>
        <v>3.7726694748486604</v>
      </c>
      <c r="DA140" s="130" t="s">
        <v>2008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1.78472258275278</v>
      </c>
      <c r="C141" s="111">
        <f t="shared" si="41"/>
        <v>1.78472258275278</v>
      </c>
      <c r="D141" s="111">
        <f t="shared" si="41"/>
        <v>1.78472258275278</v>
      </c>
      <c r="E141" s="111">
        <f t="shared" si="41"/>
        <v>2.2201953951718276</v>
      </c>
      <c r="F141" s="111">
        <f t="shared" si="41"/>
        <v>2.3624920707780381</v>
      </c>
      <c r="G141" s="111">
        <f t="shared" si="41"/>
        <v>2.4897752591758953</v>
      </c>
      <c r="H141" s="111">
        <f t="shared" si="41"/>
        <v>2.5284319385002232</v>
      </c>
      <c r="I141" s="111">
        <f t="shared" si="41"/>
        <v>2.5913379882294838</v>
      </c>
      <c r="J141" s="111">
        <f t="shared" si="41"/>
        <v>2.6309035575615525</v>
      </c>
      <c r="K141" s="111">
        <f t="shared" si="41"/>
        <v>2.6634635294545324</v>
      </c>
      <c r="L141" s="111">
        <f t="shared" si="41"/>
        <v>2.727787306662945</v>
      </c>
      <c r="M141" s="111">
        <f t="shared" si="41"/>
        <v>2.8020497871202612</v>
      </c>
      <c r="N141" s="111">
        <f t="shared" si="41"/>
        <v>2.9313113902183088</v>
      </c>
      <c r="O141" s="111">
        <f t="shared" si="41"/>
        <v>3.1026036811765478</v>
      </c>
      <c r="P141" s="111">
        <f t="shared" si="41"/>
        <v>3.3279929471468805</v>
      </c>
      <c r="Q141" s="111">
        <f t="shared" si="41"/>
        <v>3.4701507271585745</v>
      </c>
      <c r="R141" s="111">
        <f t="shared" ref="R141:V141" si="42">IF(R122=0,"",R122/R103)</f>
        <v>3.5544128075642472</v>
      </c>
      <c r="S141" s="111">
        <f t="shared" si="42"/>
        <v>3.6002243114194448</v>
      </c>
      <c r="T141" s="111">
        <f t="shared" si="42"/>
        <v>3.6343107819759148</v>
      </c>
      <c r="U141" s="111">
        <f t="shared" si="42"/>
        <v>3.6754675665061338</v>
      </c>
      <c r="V141" s="111">
        <f t="shared" si="42"/>
        <v>3.7240790018507774</v>
      </c>
      <c r="W141" s="111">
        <f t="shared" ref="W141" si="43">IF(W122=0,"",W122/W103)</f>
        <v>3.7726694748486604</v>
      </c>
      <c r="DA141" s="63" t="s">
        <v>2009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0.76504559675083139</v>
      </c>
      <c r="C142" s="124">
        <f t="shared" si="44"/>
        <v>0.77741404358908517</v>
      </c>
      <c r="D142" s="124">
        <f t="shared" si="44"/>
        <v>0.79321715741471954</v>
      </c>
      <c r="E142" s="124">
        <f t="shared" si="44"/>
        <v>0.7932107662083363</v>
      </c>
      <c r="F142" s="124">
        <f t="shared" si="44"/>
        <v>0.79888336843973473</v>
      </c>
      <c r="G142" s="124">
        <f t="shared" si="44"/>
        <v>0.81133346589233135</v>
      </c>
      <c r="H142" s="124">
        <f t="shared" si="44"/>
        <v>0.81363312050167247</v>
      </c>
      <c r="I142" s="124">
        <f t="shared" si="44"/>
        <v>0.81551604585444037</v>
      </c>
      <c r="J142" s="124">
        <f t="shared" si="44"/>
        <v>0.81734994908169489</v>
      </c>
      <c r="K142" s="124">
        <f t="shared" si="44"/>
        <v>0.82092391444192425</v>
      </c>
      <c r="L142" s="124">
        <f t="shared" si="44"/>
        <v>0.81901646270514994</v>
      </c>
      <c r="M142" s="124">
        <f t="shared" si="44"/>
        <v>0.82352622200370851</v>
      </c>
      <c r="N142" s="124">
        <f t="shared" si="44"/>
        <v>0.83005677580985759</v>
      </c>
      <c r="O142" s="124">
        <f t="shared" si="44"/>
        <v>0.83739342666079963</v>
      </c>
      <c r="P142" s="124">
        <f t="shared" si="44"/>
        <v>0.84596594071871478</v>
      </c>
      <c r="Q142" s="124">
        <f t="shared" si="44"/>
        <v>0.85270920427067032</v>
      </c>
      <c r="R142" s="124">
        <f t="shared" ref="R142:V142" si="45">IF(R123=0,"",R123/R104)</f>
        <v>0.85908081635900024</v>
      </c>
      <c r="S142" s="124">
        <f t="shared" si="45"/>
        <v>0.86414785143978956</v>
      </c>
      <c r="T142" s="124">
        <f t="shared" si="45"/>
        <v>0.86991319584065352</v>
      </c>
      <c r="U142" s="124">
        <f t="shared" si="45"/>
        <v>0.87586881351872847</v>
      </c>
      <c r="V142" s="124">
        <f t="shared" si="45"/>
        <v>0.88142323463350136</v>
      </c>
      <c r="W142" s="124">
        <f t="shared" ref="W142" si="46">IF(W123=0,"",W123/W104)</f>
        <v>0.88626097965713035</v>
      </c>
      <c r="DA142" s="130" t="s">
        <v>2010</v>
      </c>
    </row>
    <row r="143" spans="1:105" ht="12" customHeight="1" x14ac:dyDescent="0.25">
      <c r="A143" s="97" t="s">
        <v>130</v>
      </c>
      <c r="B143" s="111">
        <f t="shared" ref="B143:Q143" si="47">IF(B124=0,"",B124/B105)</f>
        <v>0.76864407540541935</v>
      </c>
      <c r="C143" s="111">
        <f t="shared" si="47"/>
        <v>0.78187975618602568</v>
      </c>
      <c r="D143" s="111">
        <f t="shared" si="47"/>
        <v>0.79796493588419148</v>
      </c>
      <c r="E143" s="111">
        <f t="shared" si="47"/>
        <v>0.80668948625732739</v>
      </c>
      <c r="F143" s="111">
        <f t="shared" si="47"/>
        <v>0.81362186424474825</v>
      </c>
      <c r="G143" s="111">
        <f t="shared" si="47"/>
        <v>0.81991368244096496</v>
      </c>
      <c r="H143" s="111">
        <f t="shared" si="47"/>
        <v>0.82371484423746122</v>
      </c>
      <c r="I143" s="111">
        <f t="shared" si="47"/>
        <v>0.82622503130207636</v>
      </c>
      <c r="J143" s="111">
        <f t="shared" si="47"/>
        <v>0.82886030635850416</v>
      </c>
      <c r="K143" s="111">
        <f t="shared" si="47"/>
        <v>0.83175495593156712</v>
      </c>
      <c r="L143" s="111">
        <f t="shared" si="47"/>
        <v>0.83413044956221793</v>
      </c>
      <c r="M143" s="111">
        <f t="shared" si="47"/>
        <v>0.83882609684435838</v>
      </c>
      <c r="N143" s="111">
        <f t="shared" si="47"/>
        <v>0.84545148422512306</v>
      </c>
      <c r="O143" s="111">
        <f t="shared" si="47"/>
        <v>0.85258615446716224</v>
      </c>
      <c r="P143" s="111">
        <f t="shared" si="47"/>
        <v>0.85846288874976995</v>
      </c>
      <c r="Q143" s="111">
        <f t="shared" si="47"/>
        <v>0.86377775451954653</v>
      </c>
      <c r="R143" s="111">
        <f t="shared" ref="R143:V143" si="48">IF(R124=0,"",R124/R105)</f>
        <v>0.86847615606453232</v>
      </c>
      <c r="S143" s="111">
        <f t="shared" si="48"/>
        <v>0.8732572074702365</v>
      </c>
      <c r="T143" s="111">
        <f t="shared" si="48"/>
        <v>0.87815264121144176</v>
      </c>
      <c r="U143" s="111">
        <f t="shared" si="48"/>
        <v>0.88256838771258472</v>
      </c>
      <c r="V143" s="111">
        <f t="shared" si="48"/>
        <v>0.88677770692674063</v>
      </c>
      <c r="W143" s="111">
        <f t="shared" ref="W143" si="49">IF(W124=0,"",W124/W105)</f>
        <v>0.89011112311365792</v>
      </c>
      <c r="DA143" s="63" t="s">
        <v>2011</v>
      </c>
    </row>
    <row r="144" spans="1:105" ht="12" customHeight="1" x14ac:dyDescent="0.25">
      <c r="A144" s="97" t="s">
        <v>129</v>
      </c>
      <c r="B144" s="111" t="str">
        <f t="shared" ref="B144:Q144" si="50">IF(B125=0,"",B125/B106)</f>
        <v/>
      </c>
      <c r="C144" s="111" t="str">
        <f t="shared" si="50"/>
        <v/>
      </c>
      <c r="D144" s="111" t="str">
        <f t="shared" si="50"/>
        <v/>
      </c>
      <c r="E144" s="111" t="str">
        <f t="shared" si="50"/>
        <v/>
      </c>
      <c r="F144" s="111" t="str">
        <f t="shared" si="50"/>
        <v/>
      </c>
      <c r="G144" s="111" t="str">
        <f t="shared" si="50"/>
        <v/>
      </c>
      <c r="H144" s="111" t="str">
        <f t="shared" si="50"/>
        <v/>
      </c>
      <c r="I144" s="111" t="str">
        <f t="shared" si="50"/>
        <v/>
      </c>
      <c r="J144" s="111" t="str">
        <f t="shared" si="50"/>
        <v/>
      </c>
      <c r="K144" s="111">
        <f t="shared" si="50"/>
        <v>0.92603654905675892</v>
      </c>
      <c r="L144" s="111">
        <f t="shared" si="50"/>
        <v>0.9230845428639407</v>
      </c>
      <c r="M144" s="111">
        <f t="shared" si="50"/>
        <v>0.92675310381747222</v>
      </c>
      <c r="N144" s="111">
        <f t="shared" si="50"/>
        <v>0.93096983539415457</v>
      </c>
      <c r="O144" s="111">
        <f t="shared" si="50"/>
        <v>0.93283614083062949</v>
      </c>
      <c r="P144" s="111">
        <f t="shared" si="50"/>
        <v>0.93682497564792677</v>
      </c>
      <c r="Q144" s="111">
        <f t="shared" si="50"/>
        <v>0.9380527388873906</v>
      </c>
      <c r="R144" s="111">
        <f t="shared" ref="R144:V144" si="51">IF(R125=0,"",R125/R106)</f>
        <v>0.93994383845559948</v>
      </c>
      <c r="S144" s="111">
        <f t="shared" si="51"/>
        <v>0.94111293335811264</v>
      </c>
      <c r="T144" s="111">
        <f t="shared" si="51"/>
        <v>0.93439813017960127</v>
      </c>
      <c r="U144" s="111">
        <f t="shared" si="51"/>
        <v>0.94155468486454341</v>
      </c>
      <c r="V144" s="111">
        <f t="shared" si="51"/>
        <v>0.94361905028383197</v>
      </c>
      <c r="W144" s="111">
        <f t="shared" ref="W144" si="52">IF(W125=0,"",W125/W106)</f>
        <v>0.94637190025038764</v>
      </c>
      <c r="DA144" s="63" t="s">
        <v>2012</v>
      </c>
    </row>
    <row r="145" spans="1:105" ht="12" customHeight="1" x14ac:dyDescent="0.25">
      <c r="A145" s="100" t="s">
        <v>202</v>
      </c>
      <c r="B145" s="112" t="str">
        <f t="shared" ref="B145:Q145" si="53">IF(B126=0,"",B126/B107)</f>
        <v/>
      </c>
      <c r="C145" s="112" t="str">
        <f t="shared" si="53"/>
        <v/>
      </c>
      <c r="D145" s="112" t="str">
        <f t="shared" si="53"/>
        <v/>
      </c>
      <c r="E145" s="112" t="str">
        <f t="shared" si="53"/>
        <v/>
      </c>
      <c r="F145" s="112" t="str">
        <f t="shared" si="53"/>
        <v/>
      </c>
      <c r="G145" s="112" t="str">
        <f t="shared" si="53"/>
        <v/>
      </c>
      <c r="H145" s="112" t="str">
        <f t="shared" si="53"/>
        <v/>
      </c>
      <c r="I145" s="112" t="str">
        <f t="shared" si="53"/>
        <v/>
      </c>
      <c r="J145" s="112" t="str">
        <f t="shared" si="53"/>
        <v/>
      </c>
      <c r="K145" s="112">
        <f t="shared" si="53"/>
        <v>0.86053760182265715</v>
      </c>
      <c r="L145" s="112">
        <f t="shared" si="53"/>
        <v>0.86053760182265693</v>
      </c>
      <c r="M145" s="112">
        <f t="shared" si="53"/>
        <v>0.86259835772321936</v>
      </c>
      <c r="N145" s="112">
        <f t="shared" si="53"/>
        <v>0.86633854798449206</v>
      </c>
      <c r="O145" s="112">
        <f t="shared" si="53"/>
        <v>0.87266450791351946</v>
      </c>
      <c r="P145" s="112">
        <f t="shared" si="53"/>
        <v>0.87772804385652503</v>
      </c>
      <c r="Q145" s="112">
        <f t="shared" si="53"/>
        <v>0.88156824554499835</v>
      </c>
      <c r="R145" s="112">
        <f t="shared" ref="R145:V145" si="54">IF(R126=0,"",R126/R107)</f>
        <v>0.88356043653090388</v>
      </c>
      <c r="S145" s="112">
        <f t="shared" si="54"/>
        <v>0.88380792761009341</v>
      </c>
      <c r="T145" s="112">
        <f t="shared" si="54"/>
        <v>0.88811223760518243</v>
      </c>
      <c r="U145" s="112">
        <f t="shared" si="54"/>
        <v>0.89059239691664416</v>
      </c>
      <c r="V145" s="112">
        <f t="shared" si="54"/>
        <v>0.8925114654723465</v>
      </c>
      <c r="W145" s="112">
        <f t="shared" ref="W145" si="55">IF(W126=0,"",W126/W107)</f>
        <v>0.89523855161232402</v>
      </c>
      <c r="DA145" s="131" t="s">
        <v>2013</v>
      </c>
    </row>
    <row r="146" spans="1:105" ht="12" customHeight="1" x14ac:dyDescent="0.25">
      <c r="A146" s="103" t="s">
        <v>52</v>
      </c>
      <c r="B146" s="113" t="str">
        <f t="shared" ref="B146:Q146" si="56">IF(B127=0,"",B127/B108)</f>
        <v/>
      </c>
      <c r="C146" s="113" t="str">
        <f t="shared" si="56"/>
        <v/>
      </c>
      <c r="D146" s="113" t="str">
        <f t="shared" si="56"/>
        <v/>
      </c>
      <c r="E146" s="113" t="str">
        <f t="shared" si="56"/>
        <v/>
      </c>
      <c r="F146" s="113" t="str">
        <f t="shared" si="56"/>
        <v/>
      </c>
      <c r="G146" s="113" t="str">
        <f t="shared" si="56"/>
        <v/>
      </c>
      <c r="H146" s="113" t="str">
        <f t="shared" si="56"/>
        <v/>
      </c>
      <c r="I146" s="113" t="str">
        <f t="shared" si="56"/>
        <v/>
      </c>
      <c r="J146" s="113" t="str">
        <f t="shared" si="56"/>
        <v/>
      </c>
      <c r="K146" s="113">
        <f t="shared" si="56"/>
        <v>1</v>
      </c>
      <c r="L146" s="113">
        <f t="shared" si="56"/>
        <v>1</v>
      </c>
      <c r="M146" s="113">
        <f t="shared" si="56"/>
        <v>1</v>
      </c>
      <c r="N146" s="113">
        <f t="shared" si="56"/>
        <v>1</v>
      </c>
      <c r="O146" s="113">
        <f t="shared" si="56"/>
        <v>1</v>
      </c>
      <c r="P146" s="113">
        <f t="shared" si="56"/>
        <v>1</v>
      </c>
      <c r="Q146" s="113">
        <f t="shared" si="56"/>
        <v>1</v>
      </c>
      <c r="R146" s="113">
        <f t="shared" ref="R146:V146" si="57">IF(R127=0,"",R127/R108)</f>
        <v>1</v>
      </c>
      <c r="S146" s="113">
        <f t="shared" si="57"/>
        <v>1</v>
      </c>
      <c r="T146" s="113">
        <f t="shared" si="57"/>
        <v>1</v>
      </c>
      <c r="U146" s="113">
        <f t="shared" si="57"/>
        <v>1</v>
      </c>
      <c r="V146" s="113">
        <f t="shared" si="57"/>
        <v>1</v>
      </c>
      <c r="W146" s="113">
        <f t="shared" ref="W146" si="58">IF(W127=0,"",W127/W108)</f>
        <v>1</v>
      </c>
      <c r="DA146" s="132" t="s">
        <v>2014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0.61847156762503608</v>
      </c>
      <c r="C147" s="112">
        <f t="shared" si="59"/>
        <v>0.62572807515853557</v>
      </c>
      <c r="D147" s="112">
        <f t="shared" si="59"/>
        <v>0.6382220652753422</v>
      </c>
      <c r="E147" s="112">
        <f t="shared" si="59"/>
        <v>0.64152345941851296</v>
      </c>
      <c r="F147" s="112">
        <f t="shared" si="59"/>
        <v>0.64304884293540565</v>
      </c>
      <c r="G147" s="112">
        <f t="shared" si="59"/>
        <v>0.64387169004599798</v>
      </c>
      <c r="H147" s="112">
        <f t="shared" si="59"/>
        <v>0.64524149550085508</v>
      </c>
      <c r="I147" s="112">
        <f t="shared" si="59"/>
        <v>0.64619314610591128</v>
      </c>
      <c r="J147" s="112">
        <f t="shared" si="59"/>
        <v>0.64869442033336555</v>
      </c>
      <c r="K147" s="112">
        <f t="shared" si="59"/>
        <v>0.65086691454846868</v>
      </c>
      <c r="L147" s="112">
        <f t="shared" si="59"/>
        <v>0.65519896991834059</v>
      </c>
      <c r="M147" s="112">
        <f t="shared" si="59"/>
        <v>0.65933692230264007</v>
      </c>
      <c r="N147" s="112">
        <f t="shared" si="59"/>
        <v>0.66403486123539202</v>
      </c>
      <c r="O147" s="112">
        <f t="shared" si="59"/>
        <v>0.66591451656629819</v>
      </c>
      <c r="P147" s="112">
        <f t="shared" si="59"/>
        <v>0.66861397212734341</v>
      </c>
      <c r="Q147" s="112">
        <f t="shared" si="59"/>
        <v>0.67349964295893183</v>
      </c>
      <c r="R147" s="112">
        <f t="shared" ref="R147:V147" si="60">IF(R128=0,"",R128/R109)</f>
        <v>0.67833838193529816</v>
      </c>
      <c r="S147" s="112">
        <f t="shared" si="60"/>
        <v>0.70254917017856466</v>
      </c>
      <c r="T147" s="112">
        <f t="shared" si="60"/>
        <v>0.71428077749228069</v>
      </c>
      <c r="U147" s="112">
        <f t="shared" si="60"/>
        <v>0.73918149899271446</v>
      </c>
      <c r="V147" s="112">
        <f t="shared" si="60"/>
        <v>0.75342778005990796</v>
      </c>
      <c r="W147" s="112">
        <f t="shared" ref="W147" si="61">IF(W128=0,"",W128/W109)</f>
        <v>0.76173783869042111</v>
      </c>
      <c r="DA147" s="131" t="s">
        <v>2015</v>
      </c>
    </row>
    <row r="148" spans="1:105" ht="12" customHeight="1" x14ac:dyDescent="0.25">
      <c r="A148" s="107" t="s">
        <v>121</v>
      </c>
      <c r="B148" s="113" t="str">
        <f t="shared" ref="B148:Q148" si="62">IF(B129=0,"",B129/B110)</f>
        <v/>
      </c>
      <c r="C148" s="113" t="str">
        <f t="shared" si="62"/>
        <v/>
      </c>
      <c r="D148" s="113" t="str">
        <f t="shared" si="62"/>
        <v/>
      </c>
      <c r="E148" s="113" t="str">
        <f t="shared" si="62"/>
        <v/>
      </c>
      <c r="F148" s="113" t="str">
        <f t="shared" si="62"/>
        <v/>
      </c>
      <c r="G148" s="113" t="str">
        <f t="shared" si="62"/>
        <v/>
      </c>
      <c r="H148" s="113" t="str">
        <f t="shared" si="62"/>
        <v/>
      </c>
      <c r="I148" s="113" t="str">
        <f t="shared" si="62"/>
        <v/>
      </c>
      <c r="J148" s="113" t="str">
        <f t="shared" si="62"/>
        <v/>
      </c>
      <c r="K148" s="113">
        <f t="shared" si="62"/>
        <v>0.79614404598547794</v>
      </c>
      <c r="L148" s="113">
        <f t="shared" si="62"/>
        <v>0.78918101416472652</v>
      </c>
      <c r="M148" s="113">
        <f t="shared" si="62"/>
        <v>0.79621525614511235</v>
      </c>
      <c r="N148" s="113">
        <f t="shared" si="62"/>
        <v>0.80434123321952755</v>
      </c>
      <c r="O148" s="113">
        <f t="shared" si="62"/>
        <v>0.81151363738801641</v>
      </c>
      <c r="P148" s="113">
        <f t="shared" si="62"/>
        <v>0.82193592769355639</v>
      </c>
      <c r="Q148" s="113">
        <f t="shared" si="62"/>
        <v>0.82620170075223553</v>
      </c>
      <c r="R148" s="113">
        <f t="shared" ref="R148:V148" si="63">IF(R129=0,"",R129/R110)</f>
        <v>0.82986239370357839</v>
      </c>
      <c r="S148" s="113">
        <f t="shared" si="63"/>
        <v>0.83829005625004105</v>
      </c>
      <c r="T148" s="113">
        <f t="shared" si="63"/>
        <v>0.83269867535462805</v>
      </c>
      <c r="U148" s="113">
        <f t="shared" si="63"/>
        <v>0.85467870329590467</v>
      </c>
      <c r="V148" s="113">
        <f t="shared" si="63"/>
        <v>0.86662954959381189</v>
      </c>
      <c r="W148" s="113">
        <f t="shared" ref="W148" si="64">IF(W129=0,"",W129/W110)</f>
        <v>0.87773683865482865</v>
      </c>
      <c r="DA148" s="132" t="s">
        <v>2016</v>
      </c>
    </row>
    <row r="149" spans="1:105" ht="12" customHeight="1" x14ac:dyDescent="0.25">
      <c r="A149" s="108" t="s">
        <v>53</v>
      </c>
      <c r="B149" s="111" t="str">
        <f t="shared" ref="B149:Q149" si="65">IF(B130=0,"",B130/B111)</f>
        <v/>
      </c>
      <c r="C149" s="111" t="str">
        <f t="shared" si="65"/>
        <v/>
      </c>
      <c r="D149" s="111" t="str">
        <f t="shared" si="65"/>
        <v/>
      </c>
      <c r="E149" s="111" t="str">
        <f t="shared" si="65"/>
        <v/>
      </c>
      <c r="F149" s="111" t="str">
        <f t="shared" si="65"/>
        <v/>
      </c>
      <c r="G149" s="111" t="str">
        <f t="shared" si="65"/>
        <v/>
      </c>
      <c r="H149" s="111" t="str">
        <f t="shared" si="65"/>
        <v/>
      </c>
      <c r="I149" s="111" t="str">
        <f t="shared" si="65"/>
        <v/>
      </c>
      <c r="J149" s="111" t="str">
        <f t="shared" si="65"/>
        <v/>
      </c>
      <c r="K149" s="111">
        <f t="shared" si="65"/>
        <v>0.65826810458400087</v>
      </c>
      <c r="L149" s="111">
        <f t="shared" si="65"/>
        <v>0.65888571457107759</v>
      </c>
      <c r="M149" s="111">
        <f t="shared" si="65"/>
        <v>0.6601397488472085</v>
      </c>
      <c r="N149" s="111">
        <f t="shared" si="65"/>
        <v>0.66361089894226577</v>
      </c>
      <c r="O149" s="111">
        <f t="shared" si="65"/>
        <v>0.68032639219111313</v>
      </c>
      <c r="P149" s="111">
        <f t="shared" si="65"/>
        <v>0.69109658404004815</v>
      </c>
      <c r="Q149" s="111">
        <f t="shared" si="65"/>
        <v>0.7004241833962096</v>
      </c>
      <c r="R149" s="111">
        <f t="shared" ref="R149:V149" si="66">IF(R130=0,"",R130/R111)</f>
        <v>0.70387494923492933</v>
      </c>
      <c r="S149" s="111">
        <f t="shared" si="66"/>
        <v>0.71272320836347791</v>
      </c>
      <c r="T149" s="111">
        <f t="shared" si="66"/>
        <v>0.73295501060090384</v>
      </c>
      <c r="U149" s="111">
        <f t="shared" si="66"/>
        <v>0.74864820772200791</v>
      </c>
      <c r="V149" s="111">
        <f t="shared" si="66"/>
        <v>0.7645467596858776</v>
      </c>
      <c r="W149" s="111">
        <f t="shared" ref="W149" si="67">IF(W130=0,"",W130/W111)</f>
        <v>0.77496704318082588</v>
      </c>
      <c r="DA149" s="63" t="s">
        <v>2017</v>
      </c>
    </row>
    <row r="150" spans="1:105" ht="12" customHeight="1" x14ac:dyDescent="0.25">
      <c r="A150" s="108" t="s">
        <v>52</v>
      </c>
      <c r="B150" s="111" t="str">
        <f t="shared" ref="B150:Q150" si="68">IF(B131=0,"",B131/B112)</f>
        <v/>
      </c>
      <c r="C150" s="111" t="str">
        <f t="shared" si="68"/>
        <v/>
      </c>
      <c r="D150" s="111" t="str">
        <f t="shared" si="68"/>
        <v/>
      </c>
      <c r="E150" s="111" t="str">
        <f t="shared" si="68"/>
        <v/>
      </c>
      <c r="F150" s="111" t="str">
        <f t="shared" si="68"/>
        <v/>
      </c>
      <c r="G150" s="111" t="str">
        <f t="shared" si="68"/>
        <v/>
      </c>
      <c r="H150" s="111" t="str">
        <f t="shared" si="68"/>
        <v/>
      </c>
      <c r="I150" s="111" t="str">
        <f t="shared" si="68"/>
        <v/>
      </c>
      <c r="J150" s="111" t="str">
        <f t="shared" si="68"/>
        <v/>
      </c>
      <c r="K150" s="111">
        <f t="shared" si="68"/>
        <v>1</v>
      </c>
      <c r="L150" s="111">
        <f t="shared" si="68"/>
        <v>1</v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>
        <f t="shared" si="68"/>
        <v>1</v>
      </c>
      <c r="R150" s="111">
        <f t="shared" ref="R150:V150" si="69">IF(R131=0,"",R131/R112)</f>
        <v>1</v>
      </c>
      <c r="S150" s="111">
        <f t="shared" si="69"/>
        <v>1</v>
      </c>
      <c r="T150" s="111">
        <f t="shared" si="69"/>
        <v>1</v>
      </c>
      <c r="U150" s="111">
        <f t="shared" si="69"/>
        <v>1</v>
      </c>
      <c r="V150" s="111">
        <f t="shared" si="69"/>
        <v>1</v>
      </c>
      <c r="W150" s="111">
        <f t="shared" ref="W150" si="70">IF(W131=0,"",W131/W112)</f>
        <v>1</v>
      </c>
      <c r="DA150" s="63" t="s">
        <v>2018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0.6056485855306678</v>
      </c>
      <c r="C151" s="124">
        <f t="shared" si="71"/>
        <v>0.60838337762201378</v>
      </c>
      <c r="D151" s="124">
        <f t="shared" si="71"/>
        <v>0.61400491907709309</v>
      </c>
      <c r="E151" s="124">
        <f t="shared" si="71"/>
        <v>0.65135701754081476</v>
      </c>
      <c r="F151" s="124">
        <f t="shared" si="71"/>
        <v>0.65256612789889534</v>
      </c>
      <c r="G151" s="124">
        <f t="shared" si="71"/>
        <v>0.641369453716511</v>
      </c>
      <c r="H151" s="124">
        <f t="shared" si="71"/>
        <v>0.64578113409211746</v>
      </c>
      <c r="I151" s="124">
        <f t="shared" si="71"/>
        <v>0.63951283935354841</v>
      </c>
      <c r="J151" s="124">
        <f t="shared" si="71"/>
        <v>0.64190712953802609</v>
      </c>
      <c r="K151" s="124">
        <f t="shared" si="71"/>
        <v>0.64360107352622908</v>
      </c>
      <c r="L151" s="124">
        <f t="shared" si="71"/>
        <v>0.65153555380832595</v>
      </c>
      <c r="M151" s="124">
        <f t="shared" si="71"/>
        <v>0.6536904292477077</v>
      </c>
      <c r="N151" s="124">
        <f t="shared" si="71"/>
        <v>0.65309491817880749</v>
      </c>
      <c r="O151" s="124">
        <f t="shared" si="71"/>
        <v>0.65501317502563905</v>
      </c>
      <c r="P151" s="124">
        <f t="shared" si="71"/>
        <v>0.65099480264000298</v>
      </c>
      <c r="Q151" s="124">
        <f t="shared" si="71"/>
        <v>0.650819248337554</v>
      </c>
      <c r="R151" s="124">
        <f t="shared" ref="R151:V151" si="72">IF(R132=0,"",R132/R113)</f>
        <v>0.65226981207339196</v>
      </c>
      <c r="S151" s="124">
        <f t="shared" si="72"/>
        <v>0.65352841954017415</v>
      </c>
      <c r="T151" s="124">
        <f t="shared" si="72"/>
        <v>0.65318202735707986</v>
      </c>
      <c r="U151" s="124">
        <f t="shared" si="72"/>
        <v>0.6543487838676102</v>
      </c>
      <c r="V151" s="124">
        <f t="shared" si="72"/>
        <v>0.66152946858365191</v>
      </c>
      <c r="W151" s="124">
        <f t="shared" ref="W151" si="73">IF(W132=0,"",W132/W113)</f>
        <v>0.66107940200658055</v>
      </c>
      <c r="DA151" s="130" t="s">
        <v>2019</v>
      </c>
    </row>
    <row r="152" spans="1:105" ht="12" customHeight="1" x14ac:dyDescent="0.25">
      <c r="A152" s="97" t="s">
        <v>50</v>
      </c>
      <c r="B152" s="111">
        <f t="shared" ref="B152:Q152" si="74">IF(B133=0,"",B133/B114)</f>
        <v>0.58604868176896507</v>
      </c>
      <c r="C152" s="111">
        <f t="shared" si="74"/>
        <v>0.58798779628246667</v>
      </c>
      <c r="D152" s="111">
        <f t="shared" si="74"/>
        <v>0.5899316015114201</v>
      </c>
      <c r="E152" s="111">
        <f t="shared" si="74"/>
        <v>0.59087746745488801</v>
      </c>
      <c r="F152" s="111">
        <f t="shared" si="74"/>
        <v>0.59194131360398172</v>
      </c>
      <c r="G152" s="111">
        <f t="shared" si="74"/>
        <v>0.59300401676123382</v>
      </c>
      <c r="H152" s="111">
        <f t="shared" si="74"/>
        <v>0.59378333666918692</v>
      </c>
      <c r="I152" s="111">
        <f t="shared" si="74"/>
        <v>0.59420879167478757</v>
      </c>
      <c r="J152" s="111">
        <f t="shared" si="74"/>
        <v>0.59452026054089169</v>
      </c>
      <c r="K152" s="111">
        <f t="shared" si="74"/>
        <v>0.59499703518611946</v>
      </c>
      <c r="L152" s="111">
        <f t="shared" si="74"/>
        <v>0.59544576888014122</v>
      </c>
      <c r="M152" s="111">
        <f t="shared" si="74"/>
        <v>0.59590759755210243</v>
      </c>
      <c r="N152" s="111">
        <f t="shared" si="74"/>
        <v>0.59641612688857781</v>
      </c>
      <c r="O152" s="111">
        <f t="shared" si="74"/>
        <v>0.59679631575966252</v>
      </c>
      <c r="P152" s="111">
        <f t="shared" si="74"/>
        <v>0.59697403736107413</v>
      </c>
      <c r="Q152" s="111">
        <f t="shared" si="74"/>
        <v>0.59706258853602012</v>
      </c>
      <c r="R152" s="111">
        <f t="shared" ref="R152:V152" si="75">IF(R133=0,"",R133/R114)</f>
        <v>0.59729370996111841</v>
      </c>
      <c r="S152" s="111">
        <f t="shared" si="75"/>
        <v>0.59783686702598327</v>
      </c>
      <c r="T152" s="111">
        <f t="shared" si="75"/>
        <v>0.59891170482745215</v>
      </c>
      <c r="U152" s="111">
        <f t="shared" si="75"/>
        <v>0.60063015952768639</v>
      </c>
      <c r="V152" s="111">
        <f t="shared" si="75"/>
        <v>0.60296971304693348</v>
      </c>
      <c r="W152" s="111">
        <f t="shared" ref="W152" si="76">IF(W133=0,"",W133/W114)</f>
        <v>0.60565083564040167</v>
      </c>
      <c r="DA152" s="63" t="s">
        <v>2020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0.73897657154102725</v>
      </c>
      <c r="C153" s="45">
        <f t="shared" si="77"/>
        <v>0.74488198545036277</v>
      </c>
      <c r="D153" s="45">
        <f t="shared" si="77"/>
        <v>0.75087234781928236</v>
      </c>
      <c r="E153" s="45">
        <f t="shared" si="77"/>
        <v>0.75361276288598555</v>
      </c>
      <c r="F153" s="45">
        <f t="shared" si="77"/>
        <v>0.75488970344723449</v>
      </c>
      <c r="G153" s="45">
        <f t="shared" si="77"/>
        <v>0.75578539358149122</v>
      </c>
      <c r="H153" s="45">
        <f t="shared" si="77"/>
        <v>0.75658112597778981</v>
      </c>
      <c r="I153" s="45">
        <f t="shared" si="77"/>
        <v>0.75714886857442032</v>
      </c>
      <c r="J153" s="45">
        <f t="shared" si="77"/>
        <v>0.75836957543432781</v>
      </c>
      <c r="K153" s="45">
        <f t="shared" si="77"/>
        <v>0.76032222969938357</v>
      </c>
      <c r="L153" s="45">
        <f t="shared" si="77"/>
        <v>0.76283414992580445</v>
      </c>
      <c r="M153" s="45">
        <f t="shared" si="77"/>
        <v>0.76559065580126062</v>
      </c>
      <c r="N153" s="45">
        <f t="shared" si="77"/>
        <v>0.76787416962301769</v>
      </c>
      <c r="O153" s="45">
        <f t="shared" si="77"/>
        <v>0.77029430453575187</v>
      </c>
      <c r="P153" s="45">
        <f t="shared" si="77"/>
        <v>0.77291992379383878</v>
      </c>
      <c r="Q153" s="45">
        <f t="shared" si="77"/>
        <v>0.77651902828844721</v>
      </c>
      <c r="R153" s="45">
        <f t="shared" ref="R153:V153" si="78">IF(R134=0,"",R134/R115)</f>
        <v>0.78147486801751032</v>
      </c>
      <c r="S153" s="45">
        <f t="shared" si="78"/>
        <v>0.78814592271358652</v>
      </c>
      <c r="T153" s="45">
        <f t="shared" si="78"/>
        <v>0.79720329493489317</v>
      </c>
      <c r="U153" s="45">
        <f t="shared" si="78"/>
        <v>0.80898949200879877</v>
      </c>
      <c r="V153" s="45">
        <f t="shared" si="78"/>
        <v>0.82218082203351384</v>
      </c>
      <c r="W153" s="45">
        <f t="shared" ref="W153" si="79">IF(W134=0,"",W134/W115)</f>
        <v>0.83089318873915885</v>
      </c>
      <c r="DA153" s="60" t="s">
        <v>2021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0.2937630294544028</v>
      </c>
      <c r="C155" s="117">
        <f t="shared" si="80"/>
        <v>0.36330356826418858</v>
      </c>
      <c r="D155" s="117">
        <f t="shared" si="80"/>
        <v>0.52797138007119648</v>
      </c>
      <c r="E155" s="117">
        <f t="shared" si="80"/>
        <v>0.76121555061262336</v>
      </c>
      <c r="F155" s="117">
        <f t="shared" si="80"/>
        <v>0.88722831934505941</v>
      </c>
      <c r="G155" s="117">
        <f t="shared" si="80"/>
        <v>1.0753120296872183</v>
      </c>
      <c r="H155" s="117">
        <f t="shared" si="80"/>
        <v>1.211158664945414</v>
      </c>
      <c r="I155" s="117">
        <f t="shared" si="80"/>
        <v>1.316009940704244</v>
      </c>
      <c r="J155" s="117">
        <f t="shared" si="80"/>
        <v>1.3750608569775473</v>
      </c>
      <c r="K155" s="117">
        <f t="shared" si="80"/>
        <v>1.4282435905822808</v>
      </c>
      <c r="L155" s="117">
        <f t="shared" si="80"/>
        <v>1.3884754491659757</v>
      </c>
      <c r="M155" s="117">
        <f t="shared" si="80"/>
        <v>1.3556410518161619</v>
      </c>
      <c r="N155" s="117">
        <f t="shared" si="80"/>
        <v>1.5034858305466461</v>
      </c>
      <c r="O155" s="117">
        <f t="shared" si="80"/>
        <v>1.6585985058322605</v>
      </c>
      <c r="P155" s="117">
        <f t="shared" si="80"/>
        <v>1.9006971195140427</v>
      </c>
      <c r="Q155" s="117">
        <f t="shared" si="80"/>
        <v>2.0758185630739314</v>
      </c>
      <c r="R155" s="117">
        <f t="shared" ref="R155:V155" si="81">R156+R159+R161+R170</f>
        <v>2.159224580012205</v>
      </c>
      <c r="S155" s="117">
        <f t="shared" si="81"/>
        <v>2.2152389835165049</v>
      </c>
      <c r="T155" s="117">
        <f t="shared" si="81"/>
        <v>2.3566474883323929</v>
      </c>
      <c r="U155" s="117">
        <f t="shared" si="81"/>
        <v>2.553481736575054</v>
      </c>
      <c r="V155" s="117">
        <f t="shared" si="81"/>
        <v>2.5232914771241024</v>
      </c>
      <c r="W155" s="117">
        <f t="shared" ref="W155" si="82">W156+W159+W161+W170</f>
        <v>2.566139673579733</v>
      </c>
      <c r="DA155" s="129" t="s">
        <v>2172</v>
      </c>
    </row>
    <row r="156" spans="1:105" ht="12" customHeight="1" x14ac:dyDescent="0.25">
      <c r="A156" s="121" t="s">
        <v>57</v>
      </c>
      <c r="B156" s="122">
        <f t="shared" ref="B156:Q156" si="83">SUM(B157:B158)</f>
        <v>0</v>
      </c>
      <c r="C156" s="122">
        <f t="shared" si="83"/>
        <v>0</v>
      </c>
      <c r="D156" s="122">
        <f t="shared" si="83"/>
        <v>0</v>
      </c>
      <c r="E156" s="122">
        <f t="shared" si="83"/>
        <v>0</v>
      </c>
      <c r="F156" s="122">
        <f t="shared" si="83"/>
        <v>0</v>
      </c>
      <c r="G156" s="122">
        <f t="shared" si="83"/>
        <v>0</v>
      </c>
      <c r="H156" s="122">
        <f t="shared" si="83"/>
        <v>0</v>
      </c>
      <c r="I156" s="122">
        <f t="shared" si="83"/>
        <v>0</v>
      </c>
      <c r="J156" s="122">
        <f t="shared" si="83"/>
        <v>0</v>
      </c>
      <c r="K156" s="122">
        <f t="shared" si="83"/>
        <v>0</v>
      </c>
      <c r="L156" s="122">
        <f t="shared" si="83"/>
        <v>0</v>
      </c>
      <c r="M156" s="122">
        <f t="shared" si="83"/>
        <v>0</v>
      </c>
      <c r="N156" s="122">
        <f t="shared" si="83"/>
        <v>0</v>
      </c>
      <c r="O156" s="122">
        <f t="shared" si="83"/>
        <v>0</v>
      </c>
      <c r="P156" s="122">
        <f t="shared" si="83"/>
        <v>0</v>
      </c>
      <c r="Q156" s="122">
        <f t="shared" si="83"/>
        <v>0</v>
      </c>
      <c r="R156" s="122">
        <f t="shared" ref="R156:V156" si="84">SUM(R157:R158)</f>
        <v>0</v>
      </c>
      <c r="S156" s="122">
        <f t="shared" si="84"/>
        <v>0</v>
      </c>
      <c r="T156" s="122">
        <f t="shared" si="84"/>
        <v>0</v>
      </c>
      <c r="U156" s="122">
        <f t="shared" si="84"/>
        <v>0</v>
      </c>
      <c r="V156" s="122">
        <f t="shared" si="84"/>
        <v>0</v>
      </c>
      <c r="W156" s="122">
        <f t="shared" ref="W156" si="85">SUM(W157:W158)</f>
        <v>0</v>
      </c>
      <c r="DA156" s="130" t="s">
        <v>2173</v>
      </c>
    </row>
    <row r="157" spans="1:105" ht="12" customHeight="1" x14ac:dyDescent="0.25">
      <c r="A157" s="97" t="s">
        <v>202</v>
      </c>
      <c r="B157" s="98">
        <v>0</v>
      </c>
      <c r="C157" s="98">
        <v>0</v>
      </c>
      <c r="D157" s="98">
        <v>0</v>
      </c>
      <c r="E157" s="98">
        <v>0</v>
      </c>
      <c r="F157" s="98">
        <v>0</v>
      </c>
      <c r="G157" s="98">
        <v>0</v>
      </c>
      <c r="H157" s="98">
        <v>0</v>
      </c>
      <c r="I157" s="98">
        <v>0</v>
      </c>
      <c r="J157" s="98">
        <v>0</v>
      </c>
      <c r="K157" s="98">
        <v>0</v>
      </c>
      <c r="L157" s="98">
        <v>0</v>
      </c>
      <c r="M157" s="98">
        <v>0</v>
      </c>
      <c r="N157" s="98">
        <v>0</v>
      </c>
      <c r="O157" s="98">
        <v>0</v>
      </c>
      <c r="P157" s="98">
        <v>0</v>
      </c>
      <c r="Q157" s="98">
        <v>0</v>
      </c>
      <c r="R157" s="98">
        <v>0</v>
      </c>
      <c r="S157" s="98">
        <v>0</v>
      </c>
      <c r="T157" s="98">
        <v>0</v>
      </c>
      <c r="U157" s="98">
        <v>0</v>
      </c>
      <c r="V157" s="98">
        <v>0</v>
      </c>
      <c r="W157" s="98">
        <v>0</v>
      </c>
      <c r="DA157" s="63" t="s">
        <v>2174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2175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2176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2177</v>
      </c>
    </row>
    <row r="161" spans="1:105" ht="12" customHeight="1" x14ac:dyDescent="0.25">
      <c r="A161" s="121" t="s">
        <v>55</v>
      </c>
      <c r="B161" s="122">
        <v>0</v>
      </c>
      <c r="C161" s="122">
        <v>0</v>
      </c>
      <c r="D161" s="122">
        <v>0</v>
      </c>
      <c r="E161" s="122">
        <v>0</v>
      </c>
      <c r="F161" s="122">
        <v>0</v>
      </c>
      <c r="G161" s="122">
        <v>0</v>
      </c>
      <c r="H161" s="122">
        <v>0</v>
      </c>
      <c r="I161" s="122">
        <v>0</v>
      </c>
      <c r="J161" s="122">
        <v>0</v>
      </c>
      <c r="K161" s="122">
        <v>0</v>
      </c>
      <c r="L161" s="122">
        <v>0</v>
      </c>
      <c r="M161" s="122">
        <v>0</v>
      </c>
      <c r="N161" s="122">
        <v>0</v>
      </c>
      <c r="O161" s="122">
        <v>0</v>
      </c>
      <c r="P161" s="122">
        <v>0</v>
      </c>
      <c r="Q161" s="122">
        <v>0</v>
      </c>
      <c r="R161" s="122">
        <v>0</v>
      </c>
      <c r="S161" s="122">
        <v>0</v>
      </c>
      <c r="T161" s="122">
        <v>0</v>
      </c>
      <c r="U161" s="122">
        <v>0</v>
      </c>
      <c r="V161" s="122">
        <v>0</v>
      </c>
      <c r="W161" s="122">
        <v>0</v>
      </c>
      <c r="DA161" s="130" t="s">
        <v>2178</v>
      </c>
    </row>
    <row r="162" spans="1:105" ht="12" customHeight="1" x14ac:dyDescent="0.25">
      <c r="A162" s="97" t="s">
        <v>130</v>
      </c>
      <c r="B162" s="98">
        <v>0</v>
      </c>
      <c r="C162" s="98">
        <v>0</v>
      </c>
      <c r="D162" s="98">
        <v>0</v>
      </c>
      <c r="E162" s="98">
        <v>0</v>
      </c>
      <c r="F162" s="98">
        <v>0</v>
      </c>
      <c r="G162" s="98">
        <v>0</v>
      </c>
      <c r="H162" s="98">
        <v>0</v>
      </c>
      <c r="I162" s="98">
        <v>0</v>
      </c>
      <c r="J162" s="98">
        <v>0</v>
      </c>
      <c r="K162" s="98">
        <v>0</v>
      </c>
      <c r="L162" s="98">
        <v>0</v>
      </c>
      <c r="M162" s="98">
        <v>0</v>
      </c>
      <c r="N162" s="98">
        <v>0</v>
      </c>
      <c r="O162" s="98">
        <v>0</v>
      </c>
      <c r="P162" s="98">
        <v>0</v>
      </c>
      <c r="Q162" s="98">
        <v>0</v>
      </c>
      <c r="R162" s="98">
        <v>0</v>
      </c>
      <c r="S162" s="98">
        <v>0</v>
      </c>
      <c r="T162" s="98">
        <v>0</v>
      </c>
      <c r="U162" s="98">
        <v>0</v>
      </c>
      <c r="V162" s="98">
        <v>0</v>
      </c>
      <c r="W162" s="98">
        <v>0</v>
      </c>
      <c r="DA162" s="63" t="s">
        <v>2179</v>
      </c>
    </row>
    <row r="163" spans="1:105" ht="12" customHeight="1" x14ac:dyDescent="0.25">
      <c r="A163" s="97" t="s">
        <v>129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2180</v>
      </c>
    </row>
    <row r="164" spans="1:105" ht="12" customHeight="1" x14ac:dyDescent="0.25">
      <c r="A164" s="100" t="s">
        <v>202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DA164" s="131" t="s">
        <v>2181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2182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2183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2184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2185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2186</v>
      </c>
    </row>
    <row r="170" spans="1:105" ht="12" customHeight="1" x14ac:dyDescent="0.25">
      <c r="A170" s="121" t="s">
        <v>54</v>
      </c>
      <c r="B170" s="122">
        <v>0.2937630294544028</v>
      </c>
      <c r="C170" s="122">
        <v>0.36330356826418858</v>
      </c>
      <c r="D170" s="122">
        <v>0.52797138007119648</v>
      </c>
      <c r="E170" s="122">
        <v>0.76121555061262336</v>
      </c>
      <c r="F170" s="122">
        <v>0.88722831934505941</v>
      </c>
      <c r="G170" s="122">
        <v>1.0753120296872183</v>
      </c>
      <c r="H170" s="122">
        <v>1.211158664945414</v>
      </c>
      <c r="I170" s="122">
        <v>1.316009940704244</v>
      </c>
      <c r="J170" s="122">
        <v>1.3750608569775473</v>
      </c>
      <c r="K170" s="122">
        <v>1.4282435905822808</v>
      </c>
      <c r="L170" s="122">
        <v>1.3884754491659757</v>
      </c>
      <c r="M170" s="122">
        <v>1.3556410518161619</v>
      </c>
      <c r="N170" s="122">
        <v>1.5034858305466461</v>
      </c>
      <c r="O170" s="122">
        <v>1.6585985058322605</v>
      </c>
      <c r="P170" s="122">
        <v>1.9006971195140427</v>
      </c>
      <c r="Q170" s="122">
        <v>2.0758185630739314</v>
      </c>
      <c r="R170" s="122">
        <v>2.159224580012205</v>
      </c>
      <c r="S170" s="122">
        <v>2.2152389835165049</v>
      </c>
      <c r="T170" s="122">
        <v>2.3566474883323929</v>
      </c>
      <c r="U170" s="122">
        <v>2.553481736575054</v>
      </c>
      <c r="V170" s="122">
        <v>2.5232914771241024</v>
      </c>
      <c r="W170" s="122">
        <v>2.566139673579733</v>
      </c>
      <c r="DA170" s="130" t="s">
        <v>2187</v>
      </c>
    </row>
    <row r="171" spans="1:105" ht="12" customHeight="1" x14ac:dyDescent="0.25">
      <c r="A171" s="97" t="s">
        <v>50</v>
      </c>
      <c r="B171" s="98">
        <v>0.2937630294544028</v>
      </c>
      <c r="C171" s="98">
        <v>0.36330356826418858</v>
      </c>
      <c r="D171" s="98">
        <v>0.52797138007119648</v>
      </c>
      <c r="E171" s="98">
        <v>0.76121555061262336</v>
      </c>
      <c r="F171" s="98">
        <v>0.88722831934505941</v>
      </c>
      <c r="G171" s="98">
        <v>1.0753120296872183</v>
      </c>
      <c r="H171" s="98">
        <v>1.211158664945414</v>
      </c>
      <c r="I171" s="98">
        <v>1.316009940704244</v>
      </c>
      <c r="J171" s="98">
        <v>1.3750608569775473</v>
      </c>
      <c r="K171" s="98">
        <v>1.4282435905822808</v>
      </c>
      <c r="L171" s="98">
        <v>1.3884754491659757</v>
      </c>
      <c r="M171" s="98">
        <v>1.3556410518161619</v>
      </c>
      <c r="N171" s="98">
        <v>1.5034858305466461</v>
      </c>
      <c r="O171" s="98">
        <v>1.6585985058322605</v>
      </c>
      <c r="P171" s="98">
        <v>1.9006971195140427</v>
      </c>
      <c r="Q171" s="98">
        <v>2.0758185630739314</v>
      </c>
      <c r="R171" s="98">
        <v>2.159224580012205</v>
      </c>
      <c r="S171" s="98">
        <v>2.2152389835165049</v>
      </c>
      <c r="T171" s="98">
        <v>2.3566474883323929</v>
      </c>
      <c r="U171" s="98">
        <v>2.553481736575054</v>
      </c>
      <c r="V171" s="98">
        <v>2.5232914771241024</v>
      </c>
      <c r="W171" s="98">
        <v>2.566139673579733</v>
      </c>
      <c r="DA171" s="63" t="s">
        <v>2188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2189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11861.370523869393</v>
      </c>
      <c r="C174" s="117">
        <f t="shared" si="87"/>
        <v>9613.7715130600682</v>
      </c>
      <c r="D174" s="117">
        <f t="shared" si="87"/>
        <v>13401.110997639345</v>
      </c>
      <c r="E174" s="117">
        <f t="shared" si="87"/>
        <v>12421.261702062877</v>
      </c>
      <c r="F174" s="117">
        <f t="shared" si="87"/>
        <v>10680.13139784488</v>
      </c>
      <c r="G174" s="117">
        <f t="shared" si="87"/>
        <v>13544.253183177094</v>
      </c>
      <c r="H174" s="117">
        <f t="shared" si="87"/>
        <v>14116.392681712576</v>
      </c>
      <c r="I174" s="117">
        <f t="shared" si="87"/>
        <v>11535.34797708817</v>
      </c>
      <c r="J174" s="117">
        <f t="shared" si="87"/>
        <v>12666.421630520099</v>
      </c>
      <c r="K174" s="117">
        <f t="shared" si="87"/>
        <v>14087.582288628504</v>
      </c>
      <c r="L174" s="117">
        <f t="shared" si="87"/>
        <v>13662.613771229195</v>
      </c>
      <c r="M174" s="117">
        <f t="shared" si="87"/>
        <v>12775.255774369092</v>
      </c>
      <c r="N174" s="117">
        <f t="shared" si="87"/>
        <v>13717.138228745291</v>
      </c>
      <c r="O174" s="117">
        <f t="shared" si="87"/>
        <v>13366.586059336032</v>
      </c>
      <c r="P174" s="117">
        <f t="shared" si="87"/>
        <v>12861.733842108639</v>
      </c>
      <c r="Q174" s="117">
        <f t="shared" si="87"/>
        <v>13133.330598601591</v>
      </c>
      <c r="R174" s="117">
        <f t="shared" ref="R174:V174" si="88">R175+R178+R180+R189</f>
        <v>13430.376094616442</v>
      </c>
      <c r="S174" s="117">
        <f t="shared" si="88"/>
        <v>13517.138174819969</v>
      </c>
      <c r="T174" s="117">
        <f t="shared" si="88"/>
        <v>13936.271719389362</v>
      </c>
      <c r="U174" s="117">
        <f t="shared" si="88"/>
        <v>14432.661341440205</v>
      </c>
      <c r="V174" s="117">
        <f t="shared" si="88"/>
        <v>14157.996644330113</v>
      </c>
      <c r="W174" s="117">
        <f t="shared" ref="W174" si="89">W175+W178+W180+W189</f>
        <v>15379.102548580287</v>
      </c>
      <c r="DA174" s="129" t="s">
        <v>2340</v>
      </c>
    </row>
    <row r="175" spans="1:105" ht="12" customHeight="1" x14ac:dyDescent="0.25">
      <c r="A175" s="121" t="s">
        <v>57</v>
      </c>
      <c r="B175" s="122">
        <f t="shared" ref="B175:Q175" si="90">SUM(B176:B177)</f>
        <v>10272.786204216667</v>
      </c>
      <c r="C175" s="122">
        <f t="shared" si="90"/>
        <v>8297.9388012145191</v>
      </c>
      <c r="D175" s="122">
        <f t="shared" si="90"/>
        <v>11749.214816059392</v>
      </c>
      <c r="E175" s="122">
        <f t="shared" si="90"/>
        <v>10410.339251862617</v>
      </c>
      <c r="F175" s="122">
        <f t="shared" si="90"/>
        <v>8829.0341062798216</v>
      </c>
      <c r="G175" s="122">
        <f t="shared" si="90"/>
        <v>11562.507636165145</v>
      </c>
      <c r="H175" s="122">
        <f t="shared" si="90"/>
        <v>12059.535507337308</v>
      </c>
      <c r="I175" s="122">
        <f t="shared" si="90"/>
        <v>9643.9361914681849</v>
      </c>
      <c r="J175" s="122">
        <f t="shared" si="90"/>
        <v>10623.338464831297</v>
      </c>
      <c r="K175" s="122">
        <f t="shared" si="90"/>
        <v>11884.331027655608</v>
      </c>
      <c r="L175" s="122">
        <f t="shared" si="90"/>
        <v>11575.449742181478</v>
      </c>
      <c r="M175" s="122">
        <f t="shared" si="90"/>
        <v>10683.863071049598</v>
      </c>
      <c r="N175" s="122">
        <f t="shared" si="90"/>
        <v>11567.700624584604</v>
      </c>
      <c r="O175" s="122">
        <f t="shared" si="90"/>
        <v>11223.535806366668</v>
      </c>
      <c r="P175" s="122">
        <f t="shared" si="90"/>
        <v>10679.315427203108</v>
      </c>
      <c r="Q175" s="122">
        <f t="shared" si="90"/>
        <v>10920.060664308608</v>
      </c>
      <c r="R175" s="122">
        <f t="shared" ref="R175:V175" si="91">SUM(R176:R177)</f>
        <v>11207.605877001793</v>
      </c>
      <c r="S175" s="122">
        <f t="shared" si="91"/>
        <v>11294.437275364875</v>
      </c>
      <c r="T175" s="122">
        <f t="shared" si="91"/>
        <v>11680.071876443684</v>
      </c>
      <c r="U175" s="122">
        <f t="shared" si="91"/>
        <v>12094.708592716133</v>
      </c>
      <c r="V175" s="122">
        <f t="shared" si="91"/>
        <v>11875.470579116029</v>
      </c>
      <c r="W175" s="122">
        <f t="shared" ref="W175" si="92">SUM(W176:W177)</f>
        <v>13025.615938762743</v>
      </c>
      <c r="DA175" s="130" t="s">
        <v>2341</v>
      </c>
    </row>
    <row r="176" spans="1:105" ht="12" customHeight="1" x14ac:dyDescent="0.25">
      <c r="A176" s="97" t="s">
        <v>202</v>
      </c>
      <c r="B176" s="98">
        <v>10243.656449082333</v>
      </c>
      <c r="C176" s="98">
        <v>8273.962298288865</v>
      </c>
      <c r="D176" s="98">
        <v>11714.865650667158</v>
      </c>
      <c r="E176" s="98">
        <v>10379.560903661928</v>
      </c>
      <c r="F176" s="98">
        <v>8803.1368628592954</v>
      </c>
      <c r="G176" s="98">
        <v>11528.832050677827</v>
      </c>
      <c r="H176" s="98">
        <v>12024.376424344471</v>
      </c>
      <c r="I176" s="98">
        <v>9616.4667958582686</v>
      </c>
      <c r="J176" s="98">
        <v>10593.272753219417</v>
      </c>
      <c r="K176" s="98">
        <v>11851.024187722878</v>
      </c>
      <c r="L176" s="98">
        <v>11542.81875875373</v>
      </c>
      <c r="M176" s="98">
        <v>10654.301243697088</v>
      </c>
      <c r="N176" s="98">
        <v>11535.696464170711</v>
      </c>
      <c r="O176" s="98">
        <v>11192.708913076729</v>
      </c>
      <c r="P176" s="98">
        <v>10650.746878860828</v>
      </c>
      <c r="Q176" s="98">
        <v>10891.170371470984</v>
      </c>
      <c r="R176" s="98">
        <v>11177.946937008164</v>
      </c>
      <c r="S176" s="98">
        <v>11264.628502991332</v>
      </c>
      <c r="T176" s="98">
        <v>11648.557518064563</v>
      </c>
      <c r="U176" s="98">
        <v>12062.550383801699</v>
      </c>
      <c r="V176" s="98">
        <v>11843.746370758152</v>
      </c>
      <c r="W176" s="98">
        <v>12991.490176710873</v>
      </c>
      <c r="DA176" s="63" t="s">
        <v>2342</v>
      </c>
    </row>
    <row r="177" spans="1:105" ht="12" customHeight="1" x14ac:dyDescent="0.25">
      <c r="A177" s="97" t="s">
        <v>53</v>
      </c>
      <c r="B177" s="98">
        <v>29.12975513433452</v>
      </c>
      <c r="C177" s="98">
        <v>23.976502925653449</v>
      </c>
      <c r="D177" s="98">
        <v>34.349165392234511</v>
      </c>
      <c r="E177" s="98">
        <v>30.778348200688331</v>
      </c>
      <c r="F177" s="98">
        <v>25.897243420526625</v>
      </c>
      <c r="G177" s="98">
        <v>33.675585487316646</v>
      </c>
      <c r="H177" s="98">
        <v>35.159082992836709</v>
      </c>
      <c r="I177" s="98">
        <v>27.469395609915956</v>
      </c>
      <c r="J177" s="98">
        <v>30.06571161187977</v>
      </c>
      <c r="K177" s="98">
        <v>33.306839932729567</v>
      </c>
      <c r="L177" s="98">
        <v>32.63098342774758</v>
      </c>
      <c r="M177" s="98">
        <v>29.561827352510317</v>
      </c>
      <c r="N177" s="98">
        <v>32.004160413892727</v>
      </c>
      <c r="O177" s="98">
        <v>30.826893289938958</v>
      </c>
      <c r="P177" s="98">
        <v>28.568548342279723</v>
      </c>
      <c r="Q177" s="98">
        <v>28.890292837625168</v>
      </c>
      <c r="R177" s="98">
        <v>29.658939993628568</v>
      </c>
      <c r="S177" s="98">
        <v>29.808772373541654</v>
      </c>
      <c r="T177" s="98">
        <v>31.514358379120775</v>
      </c>
      <c r="U177" s="98">
        <v>32.158208914434034</v>
      </c>
      <c r="V177" s="98">
        <v>31.724208357875938</v>
      </c>
      <c r="W177" s="98">
        <v>34.125762051869522</v>
      </c>
      <c r="DA177" s="63" t="s">
        <v>2343</v>
      </c>
    </row>
    <row r="178" spans="1:105" ht="12" customHeight="1" x14ac:dyDescent="0.25">
      <c r="A178" s="121" t="s">
        <v>92</v>
      </c>
      <c r="B178" s="122">
        <f t="shared" ref="B178:W178" si="93">B179</f>
        <v>8.3723892945785292E-2</v>
      </c>
      <c r="C178" s="122">
        <f t="shared" si="93"/>
        <v>7.3301205006769843E-2</v>
      </c>
      <c r="D178" s="122">
        <f t="shared" si="93"/>
        <v>2.9028844451450396E-2</v>
      </c>
      <c r="E178" s="122">
        <f t="shared" si="93"/>
        <v>7.9021762305474433E-2</v>
      </c>
      <c r="F178" s="122">
        <f t="shared" si="93"/>
        <v>0.15748510089298123</v>
      </c>
      <c r="G178" s="122">
        <f t="shared" si="93"/>
        <v>0.17397210078038836</v>
      </c>
      <c r="H178" s="122">
        <f t="shared" si="93"/>
        <v>0.30773426263914133</v>
      </c>
      <c r="I178" s="122">
        <f t="shared" si="93"/>
        <v>0.40005774962140295</v>
      </c>
      <c r="J178" s="122">
        <f t="shared" si="93"/>
        <v>0.45613929879054449</v>
      </c>
      <c r="K178" s="122">
        <f t="shared" si="93"/>
        <v>0.53835523130966323</v>
      </c>
      <c r="L178" s="122">
        <f t="shared" si="93"/>
        <v>0.88634396244349511</v>
      </c>
      <c r="M178" s="122">
        <f t="shared" si="93"/>
        <v>0.57879900649698457</v>
      </c>
      <c r="N178" s="122">
        <f t="shared" si="93"/>
        <v>0.73844696048503911</v>
      </c>
      <c r="O178" s="122">
        <f t="shared" si="93"/>
        <v>0.93689111062382635</v>
      </c>
      <c r="P178" s="122">
        <f t="shared" si="93"/>
        <v>1.6152969614741881</v>
      </c>
      <c r="Q178" s="122">
        <f t="shared" si="93"/>
        <v>4.4822350513689591</v>
      </c>
      <c r="R178" s="122">
        <f t="shared" si="93"/>
        <v>3.4763953191090726</v>
      </c>
      <c r="S178" s="122">
        <f t="shared" si="93"/>
        <v>4.1019353183771754</v>
      </c>
      <c r="T178" s="122">
        <f t="shared" si="93"/>
        <v>5.1382076948335875</v>
      </c>
      <c r="U178" s="122">
        <f t="shared" si="93"/>
        <v>7.3033477997402079</v>
      </c>
      <c r="V178" s="122">
        <f t="shared" si="93"/>
        <v>4.3302766467838669</v>
      </c>
      <c r="W178" s="122">
        <f t="shared" si="93"/>
        <v>5.0195415613824208</v>
      </c>
      <c r="DA178" s="130" t="s">
        <v>2344</v>
      </c>
    </row>
    <row r="179" spans="1:105" ht="12" customHeight="1" x14ac:dyDescent="0.25">
      <c r="A179" s="97" t="s">
        <v>53</v>
      </c>
      <c r="B179" s="98">
        <f>RES_hhdet_fech!B110</f>
        <v>8.3723892945785292E-2</v>
      </c>
      <c r="C179" s="98">
        <f>RES_hhdet_fech!C110</f>
        <v>7.3301205006769843E-2</v>
      </c>
      <c r="D179" s="98">
        <f>RES_hhdet_fech!D110</f>
        <v>2.9028844451450396E-2</v>
      </c>
      <c r="E179" s="98">
        <f>RES_hhdet_fech!E110</f>
        <v>7.9021762305474433E-2</v>
      </c>
      <c r="F179" s="98">
        <f>RES_hhdet_fech!F110</f>
        <v>0.15748510089298123</v>
      </c>
      <c r="G179" s="98">
        <f>RES_hhdet_fech!G110</f>
        <v>0.17397210078038836</v>
      </c>
      <c r="H179" s="98">
        <f>RES_hhdet_fech!H110</f>
        <v>0.30773426263914133</v>
      </c>
      <c r="I179" s="98">
        <f>RES_hhdet_fech!I110</f>
        <v>0.40005774962140295</v>
      </c>
      <c r="J179" s="98">
        <f>RES_hhdet_fech!J110</f>
        <v>0.45613929879054449</v>
      </c>
      <c r="K179" s="98">
        <f>RES_hhdet_fech!K110</f>
        <v>0.53835523130966323</v>
      </c>
      <c r="L179" s="98">
        <f>RES_hhdet_fech!L110</f>
        <v>0.88634396244349511</v>
      </c>
      <c r="M179" s="98">
        <f>RES_hhdet_fech!M110</f>
        <v>0.57879900649698457</v>
      </c>
      <c r="N179" s="98">
        <f>RES_hhdet_fech!N110</f>
        <v>0.73844696048503911</v>
      </c>
      <c r="O179" s="98">
        <f>RES_hhdet_fech!O110</f>
        <v>0.93689111062382635</v>
      </c>
      <c r="P179" s="98">
        <f>RES_hhdet_fech!P110</f>
        <v>1.6152969614741881</v>
      </c>
      <c r="Q179" s="98">
        <f>RES_hhdet_fech!Q110</f>
        <v>4.4822350513689591</v>
      </c>
      <c r="R179" s="98">
        <f>RES_hhdet_fech!R110</f>
        <v>3.4763953191090726</v>
      </c>
      <c r="S179" s="98">
        <f>RES_hhdet_fech!S110</f>
        <v>4.1019353183771754</v>
      </c>
      <c r="T179" s="98">
        <f>RES_hhdet_fech!T110</f>
        <v>5.1382076948335875</v>
      </c>
      <c r="U179" s="98">
        <f>RES_hhdet_fech!U110</f>
        <v>7.3033477997402079</v>
      </c>
      <c r="V179" s="98">
        <f>RES_hhdet_fech!V110</f>
        <v>4.3302766467838669</v>
      </c>
      <c r="W179" s="98">
        <f>RES_hhdet_fech!W110</f>
        <v>5.0195415613824208</v>
      </c>
      <c r="DA179" s="63" t="s">
        <v>2345</v>
      </c>
    </row>
    <row r="180" spans="1:105" ht="12" customHeight="1" x14ac:dyDescent="0.25">
      <c r="A180" s="121" t="s">
        <v>55</v>
      </c>
      <c r="B180" s="122">
        <v>989.91073936362034</v>
      </c>
      <c r="C180" s="122">
        <v>721.80134095977792</v>
      </c>
      <c r="D180" s="122">
        <v>1060.4302006337641</v>
      </c>
      <c r="E180" s="122">
        <v>1103.2568963426484</v>
      </c>
      <c r="F180" s="122">
        <v>975.64833220354024</v>
      </c>
      <c r="G180" s="122">
        <v>1186.5367588782337</v>
      </c>
      <c r="H180" s="122">
        <v>1203.3694393091921</v>
      </c>
      <c r="I180" s="122">
        <v>1034.1572148997609</v>
      </c>
      <c r="J180" s="122">
        <v>1152.4569143073336</v>
      </c>
      <c r="K180" s="122">
        <v>1292.7780590189418</v>
      </c>
      <c r="L180" s="122">
        <v>1140.5290945907268</v>
      </c>
      <c r="M180" s="122">
        <v>1201.4367875917928</v>
      </c>
      <c r="N180" s="122">
        <v>1264.0408499216303</v>
      </c>
      <c r="O180" s="122">
        <v>1273.0305829318443</v>
      </c>
      <c r="P180" s="122">
        <v>1334.0088504883158</v>
      </c>
      <c r="Q180" s="122">
        <v>1364.7050903796826</v>
      </c>
      <c r="R180" s="122">
        <v>1360.7358856210974</v>
      </c>
      <c r="S180" s="122">
        <v>1348.6383510912603</v>
      </c>
      <c r="T180" s="122">
        <v>1361.5000422904159</v>
      </c>
      <c r="U180" s="122">
        <v>1411.1664308558156</v>
      </c>
      <c r="V180" s="122">
        <v>1395.9993638577866</v>
      </c>
      <c r="W180" s="122">
        <v>1486.7773066457737</v>
      </c>
      <c r="DA180" s="130" t="s">
        <v>2346</v>
      </c>
    </row>
    <row r="181" spans="1:105" ht="12" customHeight="1" x14ac:dyDescent="0.25">
      <c r="A181" s="97" t="s">
        <v>130</v>
      </c>
      <c r="B181" s="98">
        <v>985.27543998928763</v>
      </c>
      <c r="C181" s="98">
        <v>715.25599432958381</v>
      </c>
      <c r="D181" s="98">
        <v>1072.0644483127539</v>
      </c>
      <c r="E181" s="98">
        <v>1071.5802969910892</v>
      </c>
      <c r="F181" s="98">
        <v>942.96701690067437</v>
      </c>
      <c r="G181" s="98">
        <v>1184.6442446670969</v>
      </c>
      <c r="H181" s="98">
        <v>1190.7682092140647</v>
      </c>
      <c r="I181" s="98">
        <v>1019.2221614397843</v>
      </c>
      <c r="J181" s="98">
        <v>1137.9448257938093</v>
      </c>
      <c r="K181" s="98">
        <v>1282.686015379775</v>
      </c>
      <c r="L181" s="98">
        <v>1109.6048041613433</v>
      </c>
      <c r="M181" s="98">
        <v>1175.001598648121</v>
      </c>
      <c r="N181" s="98">
        <v>1243.6430276704723</v>
      </c>
      <c r="O181" s="98">
        <v>1245.9865703017508</v>
      </c>
      <c r="P181" s="98">
        <v>1317.5743853773231</v>
      </c>
      <c r="Q181" s="98">
        <v>1350.154610915579</v>
      </c>
      <c r="R181" s="98">
        <v>1346.7160089369922</v>
      </c>
      <c r="S181" s="98">
        <v>1333.2452277576963</v>
      </c>
      <c r="T181" s="98">
        <v>1352.7274583141232</v>
      </c>
      <c r="U181" s="98">
        <v>1398.3362566143001</v>
      </c>
      <c r="V181" s="98">
        <v>1375.8796149943303</v>
      </c>
      <c r="W181" s="98">
        <v>1488.9160203506137</v>
      </c>
      <c r="DA181" s="63" t="s">
        <v>2347</v>
      </c>
    </row>
    <row r="182" spans="1:105" ht="12" customHeight="1" x14ac:dyDescent="0.25">
      <c r="A182" s="97" t="s">
        <v>129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1149.704674466708</v>
      </c>
      <c r="L182" s="98">
        <v>1000.5983467700975</v>
      </c>
      <c r="M182" s="98">
        <v>1061.1849823601258</v>
      </c>
      <c r="N182" s="98">
        <v>1126.8157432759426</v>
      </c>
      <c r="O182" s="98">
        <v>1135.9231919274189</v>
      </c>
      <c r="P182" s="98">
        <v>1201.2548392493634</v>
      </c>
      <c r="Q182" s="98">
        <v>1236.8151128590296</v>
      </c>
      <c r="R182" s="98">
        <v>1238.4491076197316</v>
      </c>
      <c r="S182" s="98">
        <v>1232.2414679827677</v>
      </c>
      <c r="T182" s="98">
        <v>1266.4034995521283</v>
      </c>
      <c r="U182" s="98">
        <v>1306.8692218771223</v>
      </c>
      <c r="V182" s="98">
        <v>1290.1378584787522</v>
      </c>
      <c r="W182" s="98">
        <v>1396.7305775412281</v>
      </c>
      <c r="DA182" s="63" t="s">
        <v>2348</v>
      </c>
    </row>
    <row r="183" spans="1:105" ht="12" customHeight="1" x14ac:dyDescent="0.25">
      <c r="A183" s="100" t="s">
        <v>202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609.74231334384513</v>
      </c>
      <c r="L183" s="101">
        <v>551.84393970869064</v>
      </c>
      <c r="M183" s="101">
        <v>565.70289077632708</v>
      </c>
      <c r="N183" s="101">
        <v>581.94995689386667</v>
      </c>
      <c r="O183" s="101">
        <v>599.14941262425339</v>
      </c>
      <c r="P183" s="101">
        <v>620.65992984994193</v>
      </c>
      <c r="Q183" s="101">
        <v>646.93214329954424</v>
      </c>
      <c r="R183" s="101">
        <v>638.75625651473081</v>
      </c>
      <c r="S183" s="101">
        <v>624.50977895030439</v>
      </c>
      <c r="T183" s="101">
        <v>742.51585463437607</v>
      </c>
      <c r="U183" s="101">
        <v>698.1268336099497</v>
      </c>
      <c r="V183" s="101">
        <v>676.71587528343946</v>
      </c>
      <c r="W183" s="101">
        <v>714.99590630446528</v>
      </c>
      <c r="DA183" s="131" t="s">
        <v>2349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539.96236112286306</v>
      </c>
      <c r="L184" s="104">
        <v>448.75440706140671</v>
      </c>
      <c r="M184" s="104">
        <v>495.48209158379865</v>
      </c>
      <c r="N184" s="104">
        <v>544.86578638207607</v>
      </c>
      <c r="O184" s="104">
        <v>536.77377930316538</v>
      </c>
      <c r="P184" s="104">
        <v>580.59490939942168</v>
      </c>
      <c r="Q184" s="104">
        <v>589.88296955948533</v>
      </c>
      <c r="R184" s="104">
        <v>599.69285110500073</v>
      </c>
      <c r="S184" s="104">
        <v>607.73168903246335</v>
      </c>
      <c r="T184" s="104">
        <v>523.88764491775214</v>
      </c>
      <c r="U184" s="104">
        <v>608.74238826717237</v>
      </c>
      <c r="V184" s="104">
        <v>613.42198319531292</v>
      </c>
      <c r="W184" s="104">
        <v>681.73467123676301</v>
      </c>
      <c r="DA184" s="132" t="s">
        <v>2350</v>
      </c>
    </row>
    <row r="185" spans="1:105" ht="12" customHeight="1" x14ac:dyDescent="0.25">
      <c r="A185" s="106" t="s">
        <v>122</v>
      </c>
      <c r="B185" s="101">
        <v>1224.5727701892067</v>
      </c>
      <c r="C185" s="101">
        <v>1047.3518602386087</v>
      </c>
      <c r="D185" s="101">
        <v>783.02219818043591</v>
      </c>
      <c r="E185" s="101">
        <v>1653.2418525840953</v>
      </c>
      <c r="F185" s="101">
        <v>1539.9681134100965</v>
      </c>
      <c r="G185" s="101">
        <v>1224.7229643734433</v>
      </c>
      <c r="H185" s="101">
        <v>1461.7389228755671</v>
      </c>
      <c r="I185" s="101">
        <v>1346.0136933385745</v>
      </c>
      <c r="J185" s="101">
        <v>1417.2952298358337</v>
      </c>
      <c r="K185" s="101">
        <v>1496.0752819849101</v>
      </c>
      <c r="L185" s="101">
        <v>1599.7522408374662</v>
      </c>
      <c r="M185" s="101">
        <v>1570.5060010231882</v>
      </c>
      <c r="N185" s="101">
        <v>1542.8690014624458</v>
      </c>
      <c r="O185" s="101">
        <v>1657.696993424707</v>
      </c>
      <c r="P185" s="101">
        <v>1653.3089999233262</v>
      </c>
      <c r="Q185" s="101">
        <v>1694.7184902069046</v>
      </c>
      <c r="R185" s="101">
        <v>1717.8348506840291</v>
      </c>
      <c r="S185" s="101">
        <v>1678.732440158901</v>
      </c>
      <c r="T185" s="101">
        <v>1619.755176278954</v>
      </c>
      <c r="U185" s="101">
        <v>1694.3032356245101</v>
      </c>
      <c r="V185" s="101">
        <v>1721.7476882463038</v>
      </c>
      <c r="W185" s="101">
        <v>1678.7369727714479</v>
      </c>
      <c r="DA185" s="131" t="s">
        <v>2351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1221.735467666962</v>
      </c>
      <c r="L186" s="104">
        <v>1327.5861399762744</v>
      </c>
      <c r="M186" s="104">
        <v>1300.2471159796919</v>
      </c>
      <c r="N186" s="104">
        <v>1273.8578694975974</v>
      </c>
      <c r="O186" s="104">
        <v>1359.620057125021</v>
      </c>
      <c r="P186" s="104">
        <v>1339.8586723003689</v>
      </c>
      <c r="Q186" s="104">
        <v>1376.2797519444443</v>
      </c>
      <c r="R186" s="104">
        <v>1398.9883727888907</v>
      </c>
      <c r="S186" s="104">
        <v>1403.6989360029959</v>
      </c>
      <c r="T186" s="104">
        <v>1384.0067703659668</v>
      </c>
      <c r="U186" s="104">
        <v>1461.6190048686444</v>
      </c>
      <c r="V186" s="104">
        <v>1491.5923740708429</v>
      </c>
      <c r="W186" s="104">
        <v>1451.5907024980538</v>
      </c>
      <c r="DA186" s="132" t="s">
        <v>2352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728.81124839530094</v>
      </c>
      <c r="L187" s="98">
        <v>820.48854473168035</v>
      </c>
      <c r="M187" s="98">
        <v>779.64552953518159</v>
      </c>
      <c r="N187" s="98">
        <v>740.93203084104289</v>
      </c>
      <c r="O187" s="98">
        <v>801.66092177055884</v>
      </c>
      <c r="P187" s="98">
        <v>772.34721009313625</v>
      </c>
      <c r="Q187" s="98">
        <v>798.44589222444256</v>
      </c>
      <c r="R187" s="98">
        <v>803.7838486405534</v>
      </c>
      <c r="S187" s="98">
        <v>790.15111067560292</v>
      </c>
      <c r="T187" s="98">
        <v>867.06800423933771</v>
      </c>
      <c r="U187" s="98">
        <v>845.04815800137283</v>
      </c>
      <c r="V187" s="98">
        <v>844.89959232186379</v>
      </c>
      <c r="W187" s="98">
        <v>788.6670058256467</v>
      </c>
      <c r="DA187" s="63" t="s">
        <v>2353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492.92421927166106</v>
      </c>
      <c r="L188" s="98">
        <v>507.09759524459417</v>
      </c>
      <c r="M188" s="98">
        <v>520.60158644451042</v>
      </c>
      <c r="N188" s="98">
        <v>532.92583865655445</v>
      </c>
      <c r="O188" s="98">
        <v>557.95913535446186</v>
      </c>
      <c r="P188" s="98">
        <v>567.51146220723251</v>
      </c>
      <c r="Q188" s="98">
        <v>577.83385972000156</v>
      </c>
      <c r="R188" s="98">
        <v>595.20452414833733</v>
      </c>
      <c r="S188" s="98">
        <v>613.54782532739307</v>
      </c>
      <c r="T188" s="98">
        <v>516.93876612662893</v>
      </c>
      <c r="U188" s="98">
        <v>616.57084686727171</v>
      </c>
      <c r="V188" s="98">
        <v>646.69278174897931</v>
      </c>
      <c r="W188" s="98">
        <v>662.92369667240689</v>
      </c>
      <c r="DA188" s="63" t="s">
        <v>2354</v>
      </c>
    </row>
    <row r="189" spans="1:105" ht="12" customHeight="1" x14ac:dyDescent="0.25">
      <c r="A189" s="121" t="s">
        <v>54</v>
      </c>
      <c r="B189" s="122">
        <v>598.58985639615992</v>
      </c>
      <c r="C189" s="122">
        <v>593.95806968076613</v>
      </c>
      <c r="D189" s="122">
        <v>591.43695210173837</v>
      </c>
      <c r="E189" s="122">
        <v>907.58653209530678</v>
      </c>
      <c r="F189" s="122">
        <v>875.29147426062502</v>
      </c>
      <c r="G189" s="122">
        <v>795.03481603293551</v>
      </c>
      <c r="H189" s="122">
        <v>853.18000080343654</v>
      </c>
      <c r="I189" s="122">
        <v>856.85451297060274</v>
      </c>
      <c r="J189" s="122">
        <v>890.17011208267752</v>
      </c>
      <c r="K189" s="122">
        <v>909.93484672264526</v>
      </c>
      <c r="L189" s="122">
        <v>945.74859049454665</v>
      </c>
      <c r="M189" s="122">
        <v>889.37711672120474</v>
      </c>
      <c r="N189" s="122">
        <v>884.65830727857019</v>
      </c>
      <c r="O189" s="122">
        <v>869.08277892689682</v>
      </c>
      <c r="P189" s="122">
        <v>846.79426745574256</v>
      </c>
      <c r="Q189" s="122">
        <v>844.08260886193102</v>
      </c>
      <c r="R189" s="122">
        <v>858.55793667444175</v>
      </c>
      <c r="S189" s="122">
        <v>869.96061304545685</v>
      </c>
      <c r="T189" s="122">
        <v>889.56159296042779</v>
      </c>
      <c r="U189" s="122">
        <v>919.48297006851681</v>
      </c>
      <c r="V189" s="122">
        <v>882.19642470951328</v>
      </c>
      <c r="W189" s="122">
        <v>861.68976161038904</v>
      </c>
      <c r="DA189" s="130" t="s">
        <v>2355</v>
      </c>
    </row>
    <row r="190" spans="1:105" ht="12" customHeight="1" x14ac:dyDescent="0.25">
      <c r="A190" s="97" t="s">
        <v>50</v>
      </c>
      <c r="B190" s="98">
        <v>616.3959753014484</v>
      </c>
      <c r="C190" s="98">
        <v>629.40927490370905</v>
      </c>
      <c r="D190" s="98">
        <v>680.99234950194375</v>
      </c>
      <c r="E190" s="98">
        <v>904.4562817585437</v>
      </c>
      <c r="F190" s="98">
        <v>907.25710872877744</v>
      </c>
      <c r="G190" s="98">
        <v>886.4645798068201</v>
      </c>
      <c r="H190" s="98">
        <v>900.63220779125038</v>
      </c>
      <c r="I190" s="98">
        <v>939.4060685004049</v>
      </c>
      <c r="J190" s="98">
        <v>968.98834524040262</v>
      </c>
      <c r="K190" s="98">
        <v>1000.2211810647063</v>
      </c>
      <c r="L190" s="98">
        <v>1013.9886676974082</v>
      </c>
      <c r="M190" s="98">
        <v>971.00238320730875</v>
      </c>
      <c r="N190" s="98">
        <v>973.89942468633967</v>
      </c>
      <c r="O190" s="98">
        <v>934.76570827241244</v>
      </c>
      <c r="P190" s="98">
        <v>925.78197230856222</v>
      </c>
      <c r="Q190" s="98">
        <v>920.99719734776954</v>
      </c>
      <c r="R190" s="98">
        <v>934.18209162001858</v>
      </c>
      <c r="S190" s="98">
        <v>943.5789515385427</v>
      </c>
      <c r="T190" s="98">
        <v>972.02236001200595</v>
      </c>
      <c r="U190" s="98">
        <v>1015.9883518539582</v>
      </c>
      <c r="V190" s="98">
        <v>963.48270131056483</v>
      </c>
      <c r="W190" s="98">
        <v>929.68625513316931</v>
      </c>
      <c r="DA190" s="63" t="s">
        <v>2356</v>
      </c>
    </row>
    <row r="191" spans="1:105" ht="12" customHeight="1" x14ac:dyDescent="0.25">
      <c r="A191" s="109" t="s">
        <v>120</v>
      </c>
      <c r="B191" s="33">
        <v>500.28133675590874</v>
      </c>
      <c r="C191" s="33">
        <v>431.35606160947003</v>
      </c>
      <c r="D191" s="33">
        <v>338.41330034105857</v>
      </c>
      <c r="E191" s="33">
        <v>912.92857608319605</v>
      </c>
      <c r="F191" s="33">
        <v>826.16185755752053</v>
      </c>
      <c r="G191" s="33">
        <v>639.09903240069548</v>
      </c>
      <c r="H191" s="33">
        <v>767.06195501316768</v>
      </c>
      <c r="I191" s="33">
        <v>697.66269216000592</v>
      </c>
      <c r="J191" s="33">
        <v>741.8636354151148</v>
      </c>
      <c r="K191" s="33">
        <v>747.82690679856739</v>
      </c>
      <c r="L191" s="33">
        <v>834.33169304632099</v>
      </c>
      <c r="M191" s="33">
        <v>764.86262483150654</v>
      </c>
      <c r="N191" s="33">
        <v>746.19195250614928</v>
      </c>
      <c r="O191" s="33">
        <v>762.92731418081314</v>
      </c>
      <c r="P191" s="33">
        <v>710.05975750366747</v>
      </c>
      <c r="Q191" s="33">
        <v>706.18117283798938</v>
      </c>
      <c r="R191" s="33">
        <v>721.32309155740177</v>
      </c>
      <c r="S191" s="33">
        <v>731.92622837092108</v>
      </c>
      <c r="T191" s="33">
        <v>726.09506867708933</v>
      </c>
      <c r="U191" s="33">
        <v>722.04666384179291</v>
      </c>
      <c r="V191" s="33">
        <v>716.38795285291019</v>
      </c>
      <c r="W191" s="33">
        <v>703.95295504389367</v>
      </c>
      <c r="DA191" s="60" t="s">
        <v>2357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8357.3567888540456</v>
      </c>
      <c r="C193" s="117">
        <f t="shared" si="94"/>
        <v>6872.2696006357437</v>
      </c>
      <c r="D193" s="117">
        <f t="shared" si="94"/>
        <v>9817.6209117521394</v>
      </c>
      <c r="E193" s="117">
        <f t="shared" si="94"/>
        <v>9190.7216390249996</v>
      </c>
      <c r="F193" s="117">
        <f t="shared" si="94"/>
        <v>7962.8314167815006</v>
      </c>
      <c r="G193" s="117">
        <f t="shared" si="94"/>
        <v>10204.365673386503</v>
      </c>
      <c r="H193" s="117">
        <f t="shared" si="94"/>
        <v>10685.19565423663</v>
      </c>
      <c r="I193" s="117">
        <f t="shared" si="94"/>
        <v>8737.6678070296402</v>
      </c>
      <c r="J193" s="117">
        <f t="shared" si="94"/>
        <v>9636.9933728143224</v>
      </c>
      <c r="K193" s="117">
        <f t="shared" si="94"/>
        <v>10774.416013057129</v>
      </c>
      <c r="L193" s="117">
        <f t="shared" si="94"/>
        <v>10473.82747993442</v>
      </c>
      <c r="M193" s="117">
        <f t="shared" si="94"/>
        <v>9862.4195932243529</v>
      </c>
      <c r="N193" s="117">
        <f t="shared" si="94"/>
        <v>10690.798172910781</v>
      </c>
      <c r="O193" s="117">
        <f t="shared" si="94"/>
        <v>10523.905930138953</v>
      </c>
      <c r="P193" s="117">
        <f t="shared" si="94"/>
        <v>10209.020518341949</v>
      </c>
      <c r="Q193" s="117">
        <f t="shared" si="94"/>
        <v>10509.781177536079</v>
      </c>
      <c r="R193" s="117">
        <f t="shared" ref="R193:V193" si="95">R194+R197+R199+R208</f>
        <v>10809.930045305686</v>
      </c>
      <c r="S193" s="117">
        <f t="shared" si="95"/>
        <v>10951.666253200372</v>
      </c>
      <c r="T193" s="117">
        <f t="shared" si="95"/>
        <v>11374.391943653995</v>
      </c>
      <c r="U193" s="117">
        <f t="shared" si="95"/>
        <v>11864.277696772388</v>
      </c>
      <c r="V193" s="117">
        <f t="shared" si="95"/>
        <v>11712.977249716301</v>
      </c>
      <c r="W193" s="117">
        <f t="shared" ref="W193" si="96">W194+W197+W199+W208</f>
        <v>12796.316859752849</v>
      </c>
      <c r="DA193" s="129" t="s">
        <v>2508</v>
      </c>
    </row>
    <row r="194" spans="1:105" ht="12" customHeight="1" x14ac:dyDescent="0.25">
      <c r="A194" s="121" t="s">
        <v>57</v>
      </c>
      <c r="B194" s="122">
        <f t="shared" ref="B194:Q194" si="97">SUM(B195:B196)</f>
        <v>7237.3454127657506</v>
      </c>
      <c r="C194" s="122">
        <f t="shared" si="97"/>
        <v>5949.6460625780237</v>
      </c>
      <c r="D194" s="122">
        <f t="shared" si="97"/>
        <v>8613.2724760200308</v>
      </c>
      <c r="E194" s="122">
        <f t="shared" si="97"/>
        <v>7724.2680904938161</v>
      </c>
      <c r="F194" s="122">
        <f t="shared" si="97"/>
        <v>6611.8445652948294</v>
      </c>
      <c r="G194" s="122">
        <f t="shared" si="97"/>
        <v>8731.3444953202124</v>
      </c>
      <c r="H194" s="122">
        <f t="shared" si="97"/>
        <v>9154.3487885733593</v>
      </c>
      <c r="I194" s="122">
        <f t="shared" si="97"/>
        <v>7345.2898569959352</v>
      </c>
      <c r="J194" s="122">
        <f t="shared" si="97"/>
        <v>8122.4261726349096</v>
      </c>
      <c r="K194" s="122">
        <f t="shared" si="97"/>
        <v>9126.0746546285627</v>
      </c>
      <c r="L194" s="122">
        <f t="shared" si="97"/>
        <v>8921.1087857890179</v>
      </c>
      <c r="M194" s="122">
        <f t="shared" si="97"/>
        <v>8290.0057617370985</v>
      </c>
      <c r="N194" s="122">
        <f t="shared" si="97"/>
        <v>9061.6420377382383</v>
      </c>
      <c r="O194" s="122">
        <f t="shared" si="97"/>
        <v>8885.7110158599644</v>
      </c>
      <c r="P194" s="122">
        <f t="shared" si="97"/>
        <v>8523.8601022971397</v>
      </c>
      <c r="Q194" s="122">
        <f t="shared" si="97"/>
        <v>8781.1853455971595</v>
      </c>
      <c r="R194" s="122">
        <f t="shared" ref="R194:V194" si="98">SUM(R195:R196)</f>
        <v>9068.5799817821717</v>
      </c>
      <c r="S194" s="122">
        <f t="shared" si="98"/>
        <v>9202.9314479726672</v>
      </c>
      <c r="T194" s="122">
        <f t="shared" si="98"/>
        <v>9590.2856023537042</v>
      </c>
      <c r="U194" s="122">
        <f t="shared" si="98"/>
        <v>9999.7752480850759</v>
      </c>
      <c r="V194" s="122">
        <f t="shared" si="98"/>
        <v>9882.785750521487</v>
      </c>
      <c r="W194" s="122">
        <f t="shared" ref="W194" si="99">SUM(W195:W196)</f>
        <v>10890.061723886027</v>
      </c>
      <c r="DA194" s="130" t="s">
        <v>2509</v>
      </c>
    </row>
    <row r="195" spans="1:105" ht="12" customHeight="1" x14ac:dyDescent="0.25">
      <c r="A195" s="97" t="s">
        <v>202</v>
      </c>
      <c r="B195" s="98">
        <v>7208.2156576314164</v>
      </c>
      <c r="C195" s="98">
        <v>5925.6695596523705</v>
      </c>
      <c r="D195" s="98">
        <v>8578.923310627797</v>
      </c>
      <c r="E195" s="98">
        <v>7693.4897422931281</v>
      </c>
      <c r="F195" s="98">
        <v>6585.9473218743024</v>
      </c>
      <c r="G195" s="98">
        <v>8697.6689098328952</v>
      </c>
      <c r="H195" s="98">
        <v>9119.1897055805221</v>
      </c>
      <c r="I195" s="98">
        <v>7317.8204613860189</v>
      </c>
      <c r="J195" s="98">
        <v>8092.3604610230295</v>
      </c>
      <c r="K195" s="98">
        <v>9092.7678146958333</v>
      </c>
      <c r="L195" s="98">
        <v>8888.4778023612707</v>
      </c>
      <c r="M195" s="98">
        <v>8260.4439343845879</v>
      </c>
      <c r="N195" s="98">
        <v>9029.637877324345</v>
      </c>
      <c r="O195" s="98">
        <v>8854.8841225700253</v>
      </c>
      <c r="P195" s="98">
        <v>8495.2915539548594</v>
      </c>
      <c r="Q195" s="98">
        <v>8752.2950527595349</v>
      </c>
      <c r="R195" s="98">
        <v>9038.9210417885424</v>
      </c>
      <c r="S195" s="98">
        <v>9173.1226755991247</v>
      </c>
      <c r="T195" s="98">
        <v>9558.7712439745828</v>
      </c>
      <c r="U195" s="98">
        <v>9967.6170391706419</v>
      </c>
      <c r="V195" s="98">
        <v>9851.0615421636103</v>
      </c>
      <c r="W195" s="98">
        <v>10855.935961834157</v>
      </c>
      <c r="DA195" s="63" t="s">
        <v>2510</v>
      </c>
    </row>
    <row r="196" spans="1:105" ht="12" customHeight="1" x14ac:dyDescent="0.25">
      <c r="A196" s="97" t="s">
        <v>53</v>
      </c>
      <c r="B196" s="98">
        <v>29.12975513433452</v>
      </c>
      <c r="C196" s="98">
        <v>23.976502925653449</v>
      </c>
      <c r="D196" s="98">
        <v>34.349165392234511</v>
      </c>
      <c r="E196" s="98">
        <v>30.778348200688331</v>
      </c>
      <c r="F196" s="98">
        <v>25.897243420526625</v>
      </c>
      <c r="G196" s="98">
        <v>33.675585487316646</v>
      </c>
      <c r="H196" s="98">
        <v>35.159082992836709</v>
      </c>
      <c r="I196" s="98">
        <v>27.469395609915956</v>
      </c>
      <c r="J196" s="98">
        <v>30.06571161187977</v>
      </c>
      <c r="K196" s="98">
        <v>33.306839932729567</v>
      </c>
      <c r="L196" s="98">
        <v>32.63098342774758</v>
      </c>
      <c r="M196" s="98">
        <v>29.561827352510317</v>
      </c>
      <c r="N196" s="98">
        <v>32.004160413892727</v>
      </c>
      <c r="O196" s="98">
        <v>30.826893289938958</v>
      </c>
      <c r="P196" s="98">
        <v>28.568548342279723</v>
      </c>
      <c r="Q196" s="98">
        <v>28.890292837625168</v>
      </c>
      <c r="R196" s="98">
        <v>29.658939993628568</v>
      </c>
      <c r="S196" s="98">
        <v>29.808772373541654</v>
      </c>
      <c r="T196" s="98">
        <v>31.514358379120775</v>
      </c>
      <c r="U196" s="98">
        <v>32.158208914434034</v>
      </c>
      <c r="V196" s="98">
        <v>31.724208357875938</v>
      </c>
      <c r="W196" s="98">
        <v>34.125762051869522</v>
      </c>
      <c r="DA196" s="63" t="s">
        <v>2511</v>
      </c>
    </row>
    <row r="197" spans="1:105" ht="12" customHeight="1" x14ac:dyDescent="0.25">
      <c r="A197" s="121" t="s">
        <v>92</v>
      </c>
      <c r="B197" s="122">
        <f t="shared" ref="B197:W197" si="100">B198</f>
        <v>0.14942392245631919</v>
      </c>
      <c r="C197" s="122">
        <f t="shared" si="100"/>
        <v>0.13082231591857327</v>
      </c>
      <c r="D197" s="122">
        <f t="shared" si="100"/>
        <v>5.1808434243721266E-2</v>
      </c>
      <c r="E197" s="122">
        <f t="shared" si="100"/>
        <v>0.17544375278897703</v>
      </c>
      <c r="F197" s="122">
        <f t="shared" si="100"/>
        <v>0.37205730212534749</v>
      </c>
      <c r="G197" s="122">
        <f t="shared" si="100"/>
        <v>0.43315143230986647</v>
      </c>
      <c r="H197" s="122">
        <f t="shared" si="100"/>
        <v>0.77808513822762093</v>
      </c>
      <c r="I197" s="122">
        <f t="shared" si="100"/>
        <v>1.0366848440795406</v>
      </c>
      <c r="J197" s="122">
        <f t="shared" si="100"/>
        <v>1.2000585039316756</v>
      </c>
      <c r="K197" s="122">
        <f t="shared" si="100"/>
        <v>1.4338895244843473</v>
      </c>
      <c r="L197" s="122">
        <f t="shared" si="100"/>
        <v>2.4177578100907038</v>
      </c>
      <c r="M197" s="122">
        <f t="shared" si="100"/>
        <v>1.6218236329402942</v>
      </c>
      <c r="N197" s="122">
        <f t="shared" si="100"/>
        <v>2.1646179863418848</v>
      </c>
      <c r="O197" s="122">
        <f t="shared" si="100"/>
        <v>2.9068018086830678</v>
      </c>
      <c r="P197" s="122">
        <f t="shared" si="100"/>
        <v>5.3756968953338848</v>
      </c>
      <c r="Q197" s="122">
        <f t="shared" si="100"/>
        <v>15.554031222803642</v>
      </c>
      <c r="R197" s="122">
        <f t="shared" si="100"/>
        <v>12.356544046397687</v>
      </c>
      <c r="S197" s="122">
        <f t="shared" si="100"/>
        <v>14.767887257091568</v>
      </c>
      <c r="T197" s="122">
        <f t="shared" si="100"/>
        <v>18.673843625365315</v>
      </c>
      <c r="U197" s="122">
        <f t="shared" si="100"/>
        <v>26.843217964859072</v>
      </c>
      <c r="V197" s="122">
        <f t="shared" si="100"/>
        <v>16.126292332492593</v>
      </c>
      <c r="W197" s="122">
        <f t="shared" si="100"/>
        <v>18.937071226361645</v>
      </c>
      <c r="DA197" s="130" t="s">
        <v>2512</v>
      </c>
    </row>
    <row r="198" spans="1:105" ht="12" customHeight="1" x14ac:dyDescent="0.25">
      <c r="A198" s="97" t="s">
        <v>53</v>
      </c>
      <c r="B198" s="98">
        <f>RES_hhdet_tesh!B110</f>
        <v>0.14942392245631919</v>
      </c>
      <c r="C198" s="98">
        <f>RES_hhdet_tesh!C110</f>
        <v>0.13082231591857327</v>
      </c>
      <c r="D198" s="98">
        <f>RES_hhdet_tesh!D110</f>
        <v>5.1808434243721266E-2</v>
      </c>
      <c r="E198" s="98">
        <f>RES_hhdet_tesh!E110</f>
        <v>0.17544375278897703</v>
      </c>
      <c r="F198" s="98">
        <f>RES_hhdet_tesh!F110</f>
        <v>0.37205730212534749</v>
      </c>
      <c r="G198" s="98">
        <f>RES_hhdet_tesh!G110</f>
        <v>0.43315143230986647</v>
      </c>
      <c r="H198" s="98">
        <f>RES_hhdet_tesh!H110</f>
        <v>0.77808513822762093</v>
      </c>
      <c r="I198" s="98">
        <f>RES_hhdet_tesh!I110</f>
        <v>1.0366848440795406</v>
      </c>
      <c r="J198" s="98">
        <f>RES_hhdet_tesh!J110</f>
        <v>1.2000585039316756</v>
      </c>
      <c r="K198" s="98">
        <f>RES_hhdet_tesh!K110</f>
        <v>1.4338895244843473</v>
      </c>
      <c r="L198" s="98">
        <f>RES_hhdet_tesh!L110</f>
        <v>2.4177578100907038</v>
      </c>
      <c r="M198" s="98">
        <f>RES_hhdet_tesh!M110</f>
        <v>1.6218236329402942</v>
      </c>
      <c r="N198" s="98">
        <f>RES_hhdet_tesh!N110</f>
        <v>2.1646179863418848</v>
      </c>
      <c r="O198" s="98">
        <f>RES_hhdet_tesh!O110</f>
        <v>2.9068018086830678</v>
      </c>
      <c r="P198" s="98">
        <f>RES_hhdet_tesh!P110</f>
        <v>5.3756968953338848</v>
      </c>
      <c r="Q198" s="98">
        <f>RES_hhdet_tesh!Q110</f>
        <v>15.554031222803642</v>
      </c>
      <c r="R198" s="98">
        <f>RES_hhdet_tesh!R110</f>
        <v>12.356544046397687</v>
      </c>
      <c r="S198" s="98">
        <f>RES_hhdet_tesh!S110</f>
        <v>14.767887257091568</v>
      </c>
      <c r="T198" s="98">
        <f>RES_hhdet_tesh!T110</f>
        <v>18.673843625365315</v>
      </c>
      <c r="U198" s="98">
        <f>RES_hhdet_tesh!U110</f>
        <v>26.843217964859072</v>
      </c>
      <c r="V198" s="98">
        <f>RES_hhdet_tesh!V110</f>
        <v>16.126292332492593</v>
      </c>
      <c r="W198" s="98">
        <f>RES_hhdet_tesh!W110</f>
        <v>18.937071226361645</v>
      </c>
      <c r="DA198" s="63" t="s">
        <v>2513</v>
      </c>
    </row>
    <row r="199" spans="1:105" ht="12" customHeight="1" x14ac:dyDescent="0.25">
      <c r="A199" s="121" t="s">
        <v>55</v>
      </c>
      <c r="B199" s="122">
        <v>757.3268523264976</v>
      </c>
      <c r="C199" s="122">
        <v>561.1384991435649</v>
      </c>
      <c r="D199" s="122">
        <v>841.15142938343513</v>
      </c>
      <c r="E199" s="122">
        <v>875.11524807258331</v>
      </c>
      <c r="F199" s="122">
        <v>779.42922604337366</v>
      </c>
      <c r="G199" s="122">
        <v>962.67698098933067</v>
      </c>
      <c r="H199" s="122">
        <v>979.10123202148611</v>
      </c>
      <c r="I199" s="122">
        <v>843.37180268689372</v>
      </c>
      <c r="J199" s="122">
        <v>941.96060022794632</v>
      </c>
      <c r="K199" s="122">
        <v>1061.2724247144627</v>
      </c>
      <c r="L199" s="122">
        <v>934.11210466400439</v>
      </c>
      <c r="M199" s="122">
        <v>989.41469866174111</v>
      </c>
      <c r="N199" s="122">
        <v>1049.2256723779005</v>
      </c>
      <c r="O199" s="122">
        <v>1066.0274420852925</v>
      </c>
      <c r="P199" s="122">
        <v>1128.5260521304394</v>
      </c>
      <c r="Q199" s="122">
        <v>1163.6965916817926</v>
      </c>
      <c r="R199" s="122">
        <v>1168.9820954683596</v>
      </c>
      <c r="S199" s="122">
        <v>1165.422933464813</v>
      </c>
      <c r="T199" s="122">
        <v>1184.3868529260403</v>
      </c>
      <c r="U199" s="122">
        <v>1235.996667471142</v>
      </c>
      <c r="V199" s="122">
        <v>1230.4662748378405</v>
      </c>
      <c r="W199" s="122">
        <v>1317.6727123198732</v>
      </c>
      <c r="DA199" s="130" t="s">
        <v>2514</v>
      </c>
    </row>
    <row r="200" spans="1:105" ht="12" customHeight="1" x14ac:dyDescent="0.25">
      <c r="A200" s="97" t="s">
        <v>130</v>
      </c>
      <c r="B200" s="98">
        <v>757.32612959023379</v>
      </c>
      <c r="C200" s="98">
        <v>559.24418245700838</v>
      </c>
      <c r="D200" s="98">
        <v>855.46983876160778</v>
      </c>
      <c r="E200" s="98">
        <v>864.43255926321615</v>
      </c>
      <c r="F200" s="98">
        <v>767.21858221203581</v>
      </c>
      <c r="G200" s="98">
        <v>971.30602502749502</v>
      </c>
      <c r="H200" s="98">
        <v>980.85344997568382</v>
      </c>
      <c r="I200" s="98">
        <v>842.10686223935568</v>
      </c>
      <c r="J200" s="98">
        <v>943.19729692653141</v>
      </c>
      <c r="K200" s="98">
        <v>1066.8804501962422</v>
      </c>
      <c r="L200" s="98">
        <v>925.55515413149794</v>
      </c>
      <c r="M200" s="98">
        <v>985.62200477988461</v>
      </c>
      <c r="N200" s="98">
        <v>1051.4398435902267</v>
      </c>
      <c r="O200" s="98">
        <v>1062.3108984912981</v>
      </c>
      <c r="P200" s="98">
        <v>1131.0887130137196</v>
      </c>
      <c r="Q200" s="98">
        <v>1166.233518070871</v>
      </c>
      <c r="R200" s="98">
        <v>1169.5907427521672</v>
      </c>
      <c r="S200" s="98">
        <v>1164.2660044647052</v>
      </c>
      <c r="T200" s="98">
        <v>1187.9011903577875</v>
      </c>
      <c r="U200" s="98">
        <v>1234.1273754801341</v>
      </c>
      <c r="V200" s="98">
        <v>1220.0993699919193</v>
      </c>
      <c r="W200" s="98">
        <v>1325.3007110962026</v>
      </c>
      <c r="DA200" s="63" t="s">
        <v>2515</v>
      </c>
    </row>
    <row r="201" spans="1:105" ht="12" customHeight="1" x14ac:dyDescent="0.25">
      <c r="A201" s="97" t="s">
        <v>129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1064.668549177575</v>
      </c>
      <c r="L201" s="98">
        <v>923.63686751869022</v>
      </c>
      <c r="M201" s="98">
        <v>983.45647612673599</v>
      </c>
      <c r="N201" s="98">
        <v>1049.0314670371463</v>
      </c>
      <c r="O201" s="98">
        <v>1059.6302066375838</v>
      </c>
      <c r="P201" s="98">
        <v>1125.3655355267392</v>
      </c>
      <c r="Q201" s="98">
        <v>1160.1978041147299</v>
      </c>
      <c r="R201" s="98">
        <v>1164.0726079480023</v>
      </c>
      <c r="S201" s="98">
        <v>1159.6783825387695</v>
      </c>
      <c r="T201" s="98">
        <v>1183.3250620344122</v>
      </c>
      <c r="U201" s="98">
        <v>1230.4888383636849</v>
      </c>
      <c r="V201" s="98">
        <v>1217.3986607529371</v>
      </c>
      <c r="W201" s="98">
        <v>1321.8265708055135</v>
      </c>
      <c r="DA201" s="63" t="s">
        <v>2516</v>
      </c>
    </row>
    <row r="202" spans="1:105" ht="12" customHeight="1" x14ac:dyDescent="0.25">
      <c r="A202" s="100" t="s">
        <v>202</v>
      </c>
      <c r="B202" s="101">
        <v>0</v>
      </c>
      <c r="C202" s="101">
        <v>0</v>
      </c>
      <c r="D202" s="101">
        <v>0</v>
      </c>
      <c r="E202" s="101">
        <v>0</v>
      </c>
      <c r="F202" s="101">
        <v>0</v>
      </c>
      <c r="G202" s="101">
        <v>0</v>
      </c>
      <c r="H202" s="101">
        <v>0</v>
      </c>
      <c r="I202" s="101">
        <v>0</v>
      </c>
      <c r="J202" s="101">
        <v>0</v>
      </c>
      <c r="K202" s="101">
        <v>524.70618805471179</v>
      </c>
      <c r="L202" s="101">
        <v>474.88246045728357</v>
      </c>
      <c r="M202" s="101">
        <v>487.97438454293746</v>
      </c>
      <c r="N202" s="101">
        <v>504.16568065507028</v>
      </c>
      <c r="O202" s="101">
        <v>522.8564273344183</v>
      </c>
      <c r="P202" s="101">
        <v>544.77062612731754</v>
      </c>
      <c r="Q202" s="101">
        <v>570.3148345552446</v>
      </c>
      <c r="R202" s="101">
        <v>564.37975684300159</v>
      </c>
      <c r="S202" s="101">
        <v>551.94669350630613</v>
      </c>
      <c r="T202" s="101">
        <v>659.43741711666007</v>
      </c>
      <c r="U202" s="101">
        <v>621.74645009651238</v>
      </c>
      <c r="V202" s="101">
        <v>603.97667755762404</v>
      </c>
      <c r="W202" s="101">
        <v>640.09189956875036</v>
      </c>
      <c r="DA202" s="131" t="s">
        <v>2517</v>
      </c>
    </row>
    <row r="203" spans="1:105" ht="12" customHeight="1" x14ac:dyDescent="0.25">
      <c r="A203" s="103" t="s">
        <v>52</v>
      </c>
      <c r="B203" s="104">
        <v>0</v>
      </c>
      <c r="C203" s="104">
        <v>0</v>
      </c>
      <c r="D203" s="104">
        <v>0</v>
      </c>
      <c r="E203" s="104">
        <v>0</v>
      </c>
      <c r="F203" s="104">
        <v>0</v>
      </c>
      <c r="G203" s="104">
        <v>0</v>
      </c>
      <c r="H203" s="104">
        <v>0</v>
      </c>
      <c r="I203" s="104">
        <v>0</v>
      </c>
      <c r="J203" s="104">
        <v>0</v>
      </c>
      <c r="K203" s="104">
        <v>539.96236112286306</v>
      </c>
      <c r="L203" s="104">
        <v>448.75440706140671</v>
      </c>
      <c r="M203" s="104">
        <v>495.48209158379865</v>
      </c>
      <c r="N203" s="104">
        <v>544.86578638207607</v>
      </c>
      <c r="O203" s="104">
        <v>536.77377930316538</v>
      </c>
      <c r="P203" s="104">
        <v>580.59490939942168</v>
      </c>
      <c r="Q203" s="104">
        <v>589.88296955948533</v>
      </c>
      <c r="R203" s="104">
        <v>599.69285110500073</v>
      </c>
      <c r="S203" s="104">
        <v>607.73168903246335</v>
      </c>
      <c r="T203" s="104">
        <v>523.88764491775214</v>
      </c>
      <c r="U203" s="104">
        <v>608.74238826717237</v>
      </c>
      <c r="V203" s="104">
        <v>613.42198319531292</v>
      </c>
      <c r="W203" s="104">
        <v>681.73467123676301</v>
      </c>
      <c r="DA203" s="132" t="s">
        <v>2518</v>
      </c>
    </row>
    <row r="204" spans="1:105" ht="12" customHeight="1" x14ac:dyDescent="0.25">
      <c r="A204" s="106" t="s">
        <v>122</v>
      </c>
      <c r="B204" s="101">
        <v>757.36344084985183</v>
      </c>
      <c r="C204" s="101">
        <v>655.35746352081605</v>
      </c>
      <c r="D204" s="101">
        <v>499.74204447915605</v>
      </c>
      <c r="E204" s="101">
        <v>1060.5934325252199</v>
      </c>
      <c r="F204" s="101">
        <v>990.27471348578194</v>
      </c>
      <c r="G204" s="101">
        <v>788.56444490927345</v>
      </c>
      <c r="H204" s="101">
        <v>943.17460862804012</v>
      </c>
      <c r="I204" s="101">
        <v>869.78482320009073</v>
      </c>
      <c r="J204" s="101">
        <v>919.3915075596002</v>
      </c>
      <c r="K204" s="101">
        <v>973.74590271774878</v>
      </c>
      <c r="L204" s="101">
        <v>1048.156020321265</v>
      </c>
      <c r="M204" s="101">
        <v>1035.4925931724558</v>
      </c>
      <c r="N204" s="101">
        <v>1024.5188032905032</v>
      </c>
      <c r="O204" s="101">
        <v>1103.8844919898199</v>
      </c>
      <c r="P204" s="101">
        <v>1105.4254975926208</v>
      </c>
      <c r="Q204" s="101">
        <v>1141.39229807025</v>
      </c>
      <c r="R204" s="101">
        <v>1165.273313045069</v>
      </c>
      <c r="S204" s="101">
        <v>1179.3920827854727</v>
      </c>
      <c r="T204" s="101">
        <v>1156.9599866596773</v>
      </c>
      <c r="U204" s="101">
        <v>1252.3976054571317</v>
      </c>
      <c r="V204" s="101">
        <v>1297.212538578691</v>
      </c>
      <c r="W204" s="101">
        <v>1278.7574733686229</v>
      </c>
      <c r="DA204" s="131" t="s">
        <v>2519</v>
      </c>
    </row>
    <row r="205" spans="1:105" ht="12" customHeight="1" x14ac:dyDescent="0.25">
      <c r="A205" s="107" t="s">
        <v>121</v>
      </c>
      <c r="B205" s="104">
        <v>0</v>
      </c>
      <c r="C205" s="104">
        <v>0</v>
      </c>
      <c r="D205" s="104">
        <v>0</v>
      </c>
      <c r="E205" s="104">
        <v>0</v>
      </c>
      <c r="F205" s="104">
        <v>0</v>
      </c>
      <c r="G205" s="104">
        <v>0</v>
      </c>
      <c r="H205" s="104">
        <v>0</v>
      </c>
      <c r="I205" s="104">
        <v>0</v>
      </c>
      <c r="J205" s="104">
        <v>0</v>
      </c>
      <c r="K205" s="104">
        <v>972.67741835233517</v>
      </c>
      <c r="L205" s="104">
        <v>1047.7057763375108</v>
      </c>
      <c r="M205" s="104">
        <v>1035.2765905017141</v>
      </c>
      <c r="N205" s="104">
        <v>1024.6164096980974</v>
      </c>
      <c r="O205" s="104">
        <v>1103.3502180232281</v>
      </c>
      <c r="P205" s="104">
        <v>1101.2779807954603</v>
      </c>
      <c r="Q205" s="104">
        <v>1137.0846717673646</v>
      </c>
      <c r="R205" s="104">
        <v>1160.967839806063</v>
      </c>
      <c r="S205" s="104">
        <v>1176.7068600200744</v>
      </c>
      <c r="T205" s="104">
        <v>1152.4606043655774</v>
      </c>
      <c r="U205" s="104">
        <v>1249.2146357937836</v>
      </c>
      <c r="V205" s="104">
        <v>1292.6580273185791</v>
      </c>
      <c r="W205" s="104">
        <v>1274.1146342313837</v>
      </c>
      <c r="DA205" s="132" t="s">
        <v>2520</v>
      </c>
    </row>
    <row r="206" spans="1:105" ht="12" customHeight="1" x14ac:dyDescent="0.25">
      <c r="A206" s="108" t="s">
        <v>53</v>
      </c>
      <c r="B206" s="98">
        <v>0</v>
      </c>
      <c r="C206" s="98">
        <v>0</v>
      </c>
      <c r="D206" s="98">
        <v>0</v>
      </c>
      <c r="E206" s="98">
        <v>0</v>
      </c>
      <c r="F206" s="98">
        <v>0</v>
      </c>
      <c r="G206" s="98">
        <v>0</v>
      </c>
      <c r="H206" s="98">
        <v>0</v>
      </c>
      <c r="I206" s="98">
        <v>0</v>
      </c>
      <c r="J206" s="98">
        <v>0</v>
      </c>
      <c r="K206" s="98">
        <v>479.75319908067428</v>
      </c>
      <c r="L206" s="98">
        <v>540.60818109291688</v>
      </c>
      <c r="M206" s="98">
        <v>514.67500405720364</v>
      </c>
      <c r="N206" s="98">
        <v>491.69057104154302</v>
      </c>
      <c r="O206" s="98">
        <v>545.39108266876644</v>
      </c>
      <c r="P206" s="98">
        <v>533.76651858822788</v>
      </c>
      <c r="Q206" s="98">
        <v>559.25081204736318</v>
      </c>
      <c r="R206" s="98">
        <v>565.76331565772568</v>
      </c>
      <c r="S206" s="98">
        <v>563.1590346926813</v>
      </c>
      <c r="T206" s="98">
        <v>635.52183823894836</v>
      </c>
      <c r="U206" s="98">
        <v>632.643788926512</v>
      </c>
      <c r="V206" s="98">
        <v>645.96524556959992</v>
      </c>
      <c r="W206" s="98">
        <v>611.19093755897677</v>
      </c>
      <c r="DA206" s="63" t="s">
        <v>2521</v>
      </c>
    </row>
    <row r="207" spans="1:105" ht="12" customHeight="1" x14ac:dyDescent="0.25">
      <c r="A207" s="108" t="s">
        <v>52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492.92421927166106</v>
      </c>
      <c r="L207" s="98">
        <v>507.09759524459417</v>
      </c>
      <c r="M207" s="98">
        <v>520.60158644451042</v>
      </c>
      <c r="N207" s="98">
        <v>532.92583865655445</v>
      </c>
      <c r="O207" s="98">
        <v>557.95913535446186</v>
      </c>
      <c r="P207" s="98">
        <v>567.51146220723251</v>
      </c>
      <c r="Q207" s="98">
        <v>577.83385972000156</v>
      </c>
      <c r="R207" s="98">
        <v>595.20452414833733</v>
      </c>
      <c r="S207" s="98">
        <v>613.54782532739307</v>
      </c>
      <c r="T207" s="98">
        <v>516.93876612662893</v>
      </c>
      <c r="U207" s="98">
        <v>616.57084686727171</v>
      </c>
      <c r="V207" s="98">
        <v>646.69278174897931</v>
      </c>
      <c r="W207" s="98">
        <v>662.92369667240689</v>
      </c>
      <c r="DA207" s="63" t="s">
        <v>2522</v>
      </c>
    </row>
    <row r="208" spans="1:105" ht="12" customHeight="1" x14ac:dyDescent="0.25">
      <c r="A208" s="121" t="s">
        <v>54</v>
      </c>
      <c r="B208" s="122">
        <v>362.53509983933981</v>
      </c>
      <c r="C208" s="122">
        <v>361.35421659823589</v>
      </c>
      <c r="D208" s="122">
        <v>363.14519791443036</v>
      </c>
      <c r="E208" s="122">
        <v>591.1628567058101</v>
      </c>
      <c r="F208" s="122">
        <v>571.18556814117176</v>
      </c>
      <c r="G208" s="122">
        <v>509.91104564465064</v>
      </c>
      <c r="H208" s="122">
        <v>550.96754850355694</v>
      </c>
      <c r="I208" s="122">
        <v>547.96946250273209</v>
      </c>
      <c r="J208" s="122">
        <v>571.40654144753455</v>
      </c>
      <c r="K208" s="122">
        <v>585.63504418961929</v>
      </c>
      <c r="L208" s="122">
        <v>616.18883167130821</v>
      </c>
      <c r="M208" s="122">
        <v>581.37730919257297</v>
      </c>
      <c r="N208" s="122">
        <v>577.76584480830013</v>
      </c>
      <c r="O208" s="122">
        <v>569.2606703850123</v>
      </c>
      <c r="P208" s="122">
        <v>551.25866701903692</v>
      </c>
      <c r="Q208" s="122">
        <v>549.3452090343236</v>
      </c>
      <c r="R208" s="122">
        <v>560.01142400875733</v>
      </c>
      <c r="S208" s="122">
        <v>568.54398450579845</v>
      </c>
      <c r="T208" s="122">
        <v>581.04564474888559</v>
      </c>
      <c r="U208" s="122">
        <v>601.66256325131212</v>
      </c>
      <c r="V208" s="122">
        <v>583.59893202448211</v>
      </c>
      <c r="W208" s="122">
        <v>569.64535232058893</v>
      </c>
      <c r="DA208" s="130" t="s">
        <v>2523</v>
      </c>
    </row>
    <row r="209" spans="1:105" ht="12" customHeight="1" x14ac:dyDescent="0.25">
      <c r="A209" s="97" t="s">
        <v>50</v>
      </c>
      <c r="B209" s="98">
        <v>361.23804877310931</v>
      </c>
      <c r="C209" s="98">
        <v>370.0849725103771</v>
      </c>
      <c r="D209" s="98">
        <v>401.7389073587064</v>
      </c>
      <c r="E209" s="98">
        <v>534.42283718915303</v>
      </c>
      <c r="F209" s="98">
        <v>537.04296471746306</v>
      </c>
      <c r="G209" s="98">
        <v>525.67705654200358</v>
      </c>
      <c r="H209" s="98">
        <v>534.78039745402509</v>
      </c>
      <c r="I209" s="98">
        <v>558.20334485558828</v>
      </c>
      <c r="J209" s="98">
        <v>576.08320347341169</v>
      </c>
      <c r="K209" s="98">
        <v>595.12863726385899</v>
      </c>
      <c r="L209" s="98">
        <v>603.77526187283331</v>
      </c>
      <c r="M209" s="98">
        <v>578.62769739443331</v>
      </c>
      <c r="N209" s="98">
        <v>580.8493228504409</v>
      </c>
      <c r="O209" s="98">
        <v>557.86473079544726</v>
      </c>
      <c r="P209" s="98">
        <v>552.66780172514052</v>
      </c>
      <c r="Q209" s="98">
        <v>549.89297068287908</v>
      </c>
      <c r="R209" s="98">
        <v>557.98108728295824</v>
      </c>
      <c r="S209" s="98">
        <v>564.10628417946441</v>
      </c>
      <c r="T209" s="98">
        <v>582.15556876519383</v>
      </c>
      <c r="U209" s="98">
        <v>610.23324585231398</v>
      </c>
      <c r="V209" s="98">
        <v>580.95088793491561</v>
      </c>
      <c r="W209" s="98">
        <v>563.06525730479962</v>
      </c>
      <c r="DA209" s="63" t="s">
        <v>2524</v>
      </c>
    </row>
    <row r="210" spans="1:105" ht="12" customHeight="1" x14ac:dyDescent="0.25">
      <c r="A210" s="109" t="s">
        <v>120</v>
      </c>
      <c r="B210" s="33">
        <v>369.69618704184347</v>
      </c>
      <c r="C210" s="33">
        <v>321.30935960771109</v>
      </c>
      <c r="D210" s="33">
        <v>254.10518936036263</v>
      </c>
      <c r="E210" s="33">
        <v>687.9946265396261</v>
      </c>
      <c r="F210" s="33">
        <v>623.66107965101321</v>
      </c>
      <c r="G210" s="33">
        <v>483.02171374050988</v>
      </c>
      <c r="H210" s="33">
        <v>580.34459761858704</v>
      </c>
      <c r="I210" s="33">
        <v>528.23451801553256</v>
      </c>
      <c r="J210" s="33">
        <v>562.60681021992764</v>
      </c>
      <c r="K210" s="33">
        <v>568.58942120627989</v>
      </c>
      <c r="L210" s="33">
        <v>636.45670782114757</v>
      </c>
      <c r="M210" s="33">
        <v>585.57167854262684</v>
      </c>
      <c r="N210" s="33">
        <v>572.98152591003759</v>
      </c>
      <c r="O210" s="33">
        <v>587.67856488823861</v>
      </c>
      <c r="P210" s="33">
        <v>548.81933365880639</v>
      </c>
      <c r="Q210" s="33">
        <v>548.36311812775148</v>
      </c>
      <c r="R210" s="33">
        <v>563.69586777280324</v>
      </c>
      <c r="S210" s="33">
        <v>576.86467261767484</v>
      </c>
      <c r="T210" s="33">
        <v>578.84538118535318</v>
      </c>
      <c r="U210" s="33">
        <v>584.12816378801995</v>
      </c>
      <c r="V210" s="33">
        <v>589.00043597151171</v>
      </c>
      <c r="W210" s="33">
        <v>584.90971553877466</v>
      </c>
      <c r="DA210" s="60" t="s">
        <v>2525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118.54843803648217</v>
      </c>
      <c r="C212" s="117">
        <f t="shared" si="101"/>
        <v>117.38402851831619</v>
      </c>
      <c r="D212" s="117">
        <f t="shared" si="101"/>
        <v>114.25478902211566</v>
      </c>
      <c r="E212" s="117">
        <f t="shared" si="101"/>
        <v>129.54655388233888</v>
      </c>
      <c r="F212" s="117">
        <f t="shared" si="101"/>
        <v>124.85622281804946</v>
      </c>
      <c r="G212" s="117">
        <f t="shared" si="101"/>
        <v>126.94038834697419</v>
      </c>
      <c r="H212" s="117">
        <f t="shared" si="101"/>
        <v>131.90575745430343</v>
      </c>
      <c r="I212" s="117">
        <f t="shared" si="101"/>
        <v>140.52428624711627</v>
      </c>
      <c r="J212" s="117">
        <f t="shared" si="101"/>
        <v>143.72957635387763</v>
      </c>
      <c r="K212" s="117">
        <f t="shared" si="101"/>
        <v>145.93272612468385</v>
      </c>
      <c r="L212" s="117">
        <f t="shared" si="101"/>
        <v>142.84726843271355</v>
      </c>
      <c r="M212" s="117">
        <f t="shared" si="101"/>
        <v>133.23253580502819</v>
      </c>
      <c r="N212" s="117">
        <f t="shared" si="101"/>
        <v>134.52808075757392</v>
      </c>
      <c r="O212" s="117">
        <f t="shared" si="101"/>
        <v>131.17672459919808</v>
      </c>
      <c r="P212" s="117">
        <f t="shared" si="101"/>
        <v>133.29806574893351</v>
      </c>
      <c r="Q212" s="117">
        <f t="shared" si="101"/>
        <v>134.30503125478336</v>
      </c>
      <c r="R212" s="117">
        <f t="shared" ref="R212:V212" si="102">R213+R216+R218+R227</f>
        <v>136.81564947485776</v>
      </c>
      <c r="S212" s="117">
        <f t="shared" si="102"/>
        <v>139.78917041184482</v>
      </c>
      <c r="T212" s="117">
        <f t="shared" si="102"/>
        <v>146.76760841579332</v>
      </c>
      <c r="U212" s="117">
        <f t="shared" si="102"/>
        <v>155.01953233214266</v>
      </c>
      <c r="V212" s="117">
        <f t="shared" si="102"/>
        <v>146.86522770060546</v>
      </c>
      <c r="W212" s="117">
        <f t="shared" ref="W212" si="103">W213+W216+W218+W227</f>
        <v>147.57258459829393</v>
      </c>
      <c r="DA212" s="129" t="s">
        <v>2676</v>
      </c>
    </row>
    <row r="213" spans="1:105" ht="12" customHeight="1" x14ac:dyDescent="0.25">
      <c r="A213" s="121" t="s">
        <v>57</v>
      </c>
      <c r="B213" s="122">
        <f t="shared" ref="B213:Q213" si="104">SUM(B214:B215)</f>
        <v>0</v>
      </c>
      <c r="C213" s="122">
        <f t="shared" si="104"/>
        <v>0</v>
      </c>
      <c r="D213" s="122">
        <f t="shared" si="104"/>
        <v>0</v>
      </c>
      <c r="E213" s="122">
        <f t="shared" si="104"/>
        <v>0</v>
      </c>
      <c r="F213" s="122">
        <f t="shared" si="104"/>
        <v>0</v>
      </c>
      <c r="G213" s="122">
        <f t="shared" si="104"/>
        <v>0</v>
      </c>
      <c r="H213" s="122">
        <f t="shared" si="104"/>
        <v>0</v>
      </c>
      <c r="I213" s="122">
        <f t="shared" si="104"/>
        <v>0</v>
      </c>
      <c r="J213" s="122">
        <f t="shared" si="104"/>
        <v>0</v>
      </c>
      <c r="K213" s="122">
        <f t="shared" si="104"/>
        <v>0</v>
      </c>
      <c r="L213" s="122">
        <f t="shared" si="104"/>
        <v>0</v>
      </c>
      <c r="M213" s="122">
        <f t="shared" si="104"/>
        <v>0</v>
      </c>
      <c r="N213" s="122">
        <f t="shared" si="104"/>
        <v>0</v>
      </c>
      <c r="O213" s="122">
        <f t="shared" si="104"/>
        <v>0</v>
      </c>
      <c r="P213" s="122">
        <f t="shared" si="104"/>
        <v>0</v>
      </c>
      <c r="Q213" s="122">
        <f t="shared" si="104"/>
        <v>0</v>
      </c>
      <c r="R213" s="122">
        <f t="shared" ref="R213:V213" si="105">SUM(R214:R215)</f>
        <v>0</v>
      </c>
      <c r="S213" s="122">
        <f t="shared" si="105"/>
        <v>0</v>
      </c>
      <c r="T213" s="122">
        <f t="shared" si="105"/>
        <v>0</v>
      </c>
      <c r="U213" s="122">
        <f t="shared" si="105"/>
        <v>0</v>
      </c>
      <c r="V213" s="122">
        <f t="shared" si="105"/>
        <v>0</v>
      </c>
      <c r="W213" s="122">
        <f t="shared" ref="W213" si="106">SUM(W214:W215)</f>
        <v>0</v>
      </c>
      <c r="DA213" s="130" t="s">
        <v>2677</v>
      </c>
    </row>
    <row r="214" spans="1:105" ht="12" customHeight="1" x14ac:dyDescent="0.25">
      <c r="A214" s="97" t="s">
        <v>202</v>
      </c>
      <c r="B214" s="98">
        <v>0</v>
      </c>
      <c r="C214" s="98">
        <v>0</v>
      </c>
      <c r="D214" s="98">
        <v>0</v>
      </c>
      <c r="E214" s="98">
        <v>0</v>
      </c>
      <c r="F214" s="98">
        <v>0</v>
      </c>
      <c r="G214" s="98">
        <v>0</v>
      </c>
      <c r="H214" s="98">
        <v>0</v>
      </c>
      <c r="I214" s="98">
        <v>0</v>
      </c>
      <c r="J214" s="98">
        <v>0</v>
      </c>
      <c r="K214" s="98">
        <v>0</v>
      </c>
      <c r="L214" s="98">
        <v>0</v>
      </c>
      <c r="M214" s="98">
        <v>0</v>
      </c>
      <c r="N214" s="98">
        <v>0</v>
      </c>
      <c r="O214" s="98">
        <v>0</v>
      </c>
      <c r="P214" s="98">
        <v>0</v>
      </c>
      <c r="Q214" s="98">
        <v>0</v>
      </c>
      <c r="R214" s="98">
        <v>0</v>
      </c>
      <c r="S214" s="98">
        <v>0</v>
      </c>
      <c r="T214" s="98">
        <v>0</v>
      </c>
      <c r="U214" s="98">
        <v>0</v>
      </c>
      <c r="V214" s="98">
        <v>0</v>
      </c>
      <c r="W214" s="98">
        <v>0</v>
      </c>
      <c r="DA214" s="63" t="s">
        <v>2678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2679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2680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2681</v>
      </c>
    </row>
    <row r="218" spans="1:105" ht="12" customHeight="1" x14ac:dyDescent="0.25">
      <c r="A218" s="121" t="s">
        <v>55</v>
      </c>
      <c r="B218" s="122">
        <v>0</v>
      </c>
      <c r="C218" s="122">
        <v>0</v>
      </c>
      <c r="D218" s="122">
        <v>0</v>
      </c>
      <c r="E218" s="122">
        <v>0</v>
      </c>
      <c r="F218" s="122">
        <v>0</v>
      </c>
      <c r="G218" s="122">
        <v>0</v>
      </c>
      <c r="H218" s="122">
        <v>0</v>
      </c>
      <c r="I218" s="122">
        <v>0</v>
      </c>
      <c r="J218" s="122">
        <v>0</v>
      </c>
      <c r="K218" s="122">
        <v>0</v>
      </c>
      <c r="L218" s="122">
        <v>0</v>
      </c>
      <c r="M218" s="122">
        <v>0</v>
      </c>
      <c r="N218" s="122">
        <v>0</v>
      </c>
      <c r="O218" s="122">
        <v>0</v>
      </c>
      <c r="P218" s="122">
        <v>0</v>
      </c>
      <c r="Q218" s="122">
        <v>0</v>
      </c>
      <c r="R218" s="122">
        <v>0</v>
      </c>
      <c r="S218" s="122">
        <v>0</v>
      </c>
      <c r="T218" s="122">
        <v>0</v>
      </c>
      <c r="U218" s="122">
        <v>0</v>
      </c>
      <c r="V218" s="122">
        <v>0</v>
      </c>
      <c r="W218" s="122">
        <v>0</v>
      </c>
      <c r="DA218" s="130" t="s">
        <v>2682</v>
      </c>
    </row>
    <row r="219" spans="1:105" ht="12" customHeight="1" x14ac:dyDescent="0.25">
      <c r="A219" s="97" t="s">
        <v>130</v>
      </c>
      <c r="B219" s="98">
        <v>0</v>
      </c>
      <c r="C219" s="98">
        <v>0</v>
      </c>
      <c r="D219" s="98">
        <v>0</v>
      </c>
      <c r="E219" s="98">
        <v>0</v>
      </c>
      <c r="F219" s="98">
        <v>0</v>
      </c>
      <c r="G219" s="98">
        <v>0</v>
      </c>
      <c r="H219" s="98">
        <v>0</v>
      </c>
      <c r="I219" s="98">
        <v>0</v>
      </c>
      <c r="J219" s="98">
        <v>0</v>
      </c>
      <c r="K219" s="98">
        <v>0</v>
      </c>
      <c r="L219" s="98">
        <v>0</v>
      </c>
      <c r="M219" s="98">
        <v>0</v>
      </c>
      <c r="N219" s="98">
        <v>0</v>
      </c>
      <c r="O219" s="98">
        <v>0</v>
      </c>
      <c r="P219" s="98">
        <v>0</v>
      </c>
      <c r="Q219" s="98">
        <v>0</v>
      </c>
      <c r="R219" s="98">
        <v>0</v>
      </c>
      <c r="S219" s="98">
        <v>0</v>
      </c>
      <c r="T219" s="98">
        <v>0</v>
      </c>
      <c r="U219" s="98">
        <v>0</v>
      </c>
      <c r="V219" s="98">
        <v>0</v>
      </c>
      <c r="W219" s="98">
        <v>0</v>
      </c>
      <c r="DA219" s="63" t="s">
        <v>2683</v>
      </c>
    </row>
    <row r="220" spans="1:105" ht="12" customHeight="1" x14ac:dyDescent="0.25">
      <c r="A220" s="97" t="s">
        <v>129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DA220" s="63" t="s">
        <v>2684</v>
      </c>
    </row>
    <row r="221" spans="1:105" ht="12" customHeight="1" x14ac:dyDescent="0.25">
      <c r="A221" s="100" t="s">
        <v>202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0</v>
      </c>
      <c r="L221" s="101">
        <v>0</v>
      </c>
      <c r="M221" s="101">
        <v>0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DA221" s="131" t="s">
        <v>2685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2686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2687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2688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2689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2690</v>
      </c>
    </row>
    <row r="227" spans="1:105" ht="12" customHeight="1" x14ac:dyDescent="0.25">
      <c r="A227" s="121" t="s">
        <v>54</v>
      </c>
      <c r="B227" s="122">
        <v>118.54843803648217</v>
      </c>
      <c r="C227" s="122">
        <v>117.38402851831619</v>
      </c>
      <c r="D227" s="122">
        <v>114.25478902211566</v>
      </c>
      <c r="E227" s="122">
        <v>129.54655388233888</v>
      </c>
      <c r="F227" s="122">
        <v>124.85622281804946</v>
      </c>
      <c r="G227" s="122">
        <v>126.94038834697419</v>
      </c>
      <c r="H227" s="122">
        <v>131.90575745430343</v>
      </c>
      <c r="I227" s="122">
        <v>140.52428624711627</v>
      </c>
      <c r="J227" s="122">
        <v>143.72957635387763</v>
      </c>
      <c r="K227" s="122">
        <v>145.93272612468385</v>
      </c>
      <c r="L227" s="122">
        <v>142.84726843271355</v>
      </c>
      <c r="M227" s="122">
        <v>133.23253580502819</v>
      </c>
      <c r="N227" s="122">
        <v>134.52808075757392</v>
      </c>
      <c r="O227" s="122">
        <v>131.17672459919808</v>
      </c>
      <c r="P227" s="122">
        <v>133.29806574893351</v>
      </c>
      <c r="Q227" s="122">
        <v>134.30503125478336</v>
      </c>
      <c r="R227" s="122">
        <v>136.81564947485776</v>
      </c>
      <c r="S227" s="122">
        <v>139.78917041184482</v>
      </c>
      <c r="T227" s="122">
        <v>146.76760841579332</v>
      </c>
      <c r="U227" s="122">
        <v>155.01953233214266</v>
      </c>
      <c r="V227" s="122">
        <v>146.86522770060546</v>
      </c>
      <c r="W227" s="122">
        <v>147.57258459829393</v>
      </c>
      <c r="DA227" s="130" t="s">
        <v>2691</v>
      </c>
    </row>
    <row r="228" spans="1:105" ht="12" customHeight="1" x14ac:dyDescent="0.25">
      <c r="A228" s="97" t="s">
        <v>50</v>
      </c>
      <c r="B228" s="98">
        <v>140.02050974947701</v>
      </c>
      <c r="C228" s="98">
        <v>142.97661088712655</v>
      </c>
      <c r="D228" s="98">
        <v>154.69422211286155</v>
      </c>
      <c r="E228" s="98">
        <v>205.45628896427081</v>
      </c>
      <c r="F228" s="98">
        <v>206.09252481882913</v>
      </c>
      <c r="G228" s="98">
        <v>201.36929394891729</v>
      </c>
      <c r="H228" s="98">
        <v>204.58761232186049</v>
      </c>
      <c r="I228" s="98">
        <v>213.39548252055195</v>
      </c>
      <c r="J228" s="98">
        <v>220.11539250480988</v>
      </c>
      <c r="K228" s="98">
        <v>227.21024349065874</v>
      </c>
      <c r="L228" s="98">
        <v>230.33766575414327</v>
      </c>
      <c r="M228" s="98">
        <v>220.57290136937226</v>
      </c>
      <c r="N228" s="98">
        <v>221.23099331174899</v>
      </c>
      <c r="O228" s="98">
        <v>212.34137829116125</v>
      </c>
      <c r="P228" s="98">
        <v>210.30063282961305</v>
      </c>
      <c r="Q228" s="98">
        <v>209.2137233495194</v>
      </c>
      <c r="R228" s="98">
        <v>212.20880393240344</v>
      </c>
      <c r="S228" s="98">
        <v>214.34339463149541</v>
      </c>
      <c r="T228" s="98">
        <v>220.80459930032728</v>
      </c>
      <c r="U228" s="98">
        <v>230.79191400714515</v>
      </c>
      <c r="V228" s="98">
        <v>218.86473042970789</v>
      </c>
      <c r="W228" s="98">
        <v>211.18752971605076</v>
      </c>
      <c r="DA228" s="63" t="s">
        <v>2692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2693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159.67696542232051</v>
      </c>
      <c r="C231" s="118">
        <f t="shared" si="108"/>
        <v>129.33085205658833</v>
      </c>
      <c r="D231" s="118">
        <f t="shared" si="108"/>
        <v>180.13633733336073</v>
      </c>
      <c r="E231" s="118">
        <f t="shared" si="108"/>
        <v>166.82293325187632</v>
      </c>
      <c r="F231" s="118">
        <f t="shared" si="108"/>
        <v>143.31244258249799</v>
      </c>
      <c r="G231" s="118">
        <f t="shared" si="108"/>
        <v>181.57088433706619</v>
      </c>
      <c r="H231" s="118">
        <f t="shared" si="108"/>
        <v>189.06077992093239</v>
      </c>
      <c r="I231" s="118">
        <f t="shared" si="108"/>
        <v>154.33276302444918</v>
      </c>
      <c r="J231" s="118">
        <f t="shared" si="108"/>
        <v>169.28112649512525</v>
      </c>
      <c r="K231" s="118">
        <f t="shared" si="108"/>
        <v>188.06133179837803</v>
      </c>
      <c r="L231" s="118">
        <f t="shared" si="108"/>
        <v>182.17832937006094</v>
      </c>
      <c r="M231" s="118">
        <f t="shared" si="108"/>
        <v>170.14066132391338</v>
      </c>
      <c r="N231" s="118">
        <f t="shared" si="108"/>
        <v>182.40875304182566</v>
      </c>
      <c r="O231" s="118">
        <f t="shared" si="108"/>
        <v>177.52619616289954</v>
      </c>
      <c r="P231" s="118">
        <f t="shared" si="108"/>
        <v>170.59406240456261</v>
      </c>
      <c r="Q231" s="118">
        <f t="shared" si="108"/>
        <v>173.96228534071275</v>
      </c>
      <c r="R231" s="118">
        <f t="shared" ref="R231:V231" si="109">R232+R235+R237+R246</f>
        <v>177.65038194395962</v>
      </c>
      <c r="S231" s="118">
        <f t="shared" si="109"/>
        <v>178.55185760656042</v>
      </c>
      <c r="T231" s="118">
        <f t="shared" si="109"/>
        <v>183.82139429934628</v>
      </c>
      <c r="U231" s="118">
        <f t="shared" si="109"/>
        <v>190.08037105914883</v>
      </c>
      <c r="V231" s="118">
        <f t="shared" si="109"/>
        <v>186.1774025308145</v>
      </c>
      <c r="W231" s="118">
        <f t="shared" ref="W231" si="110">W232+W235+W237+W246</f>
        <v>201.85577940500264</v>
      </c>
      <c r="DA231" s="129" t="s">
        <v>2844</v>
      </c>
    </row>
    <row r="232" spans="1:105" ht="12" customHeight="1" x14ac:dyDescent="0.25">
      <c r="A232" s="121" t="s">
        <v>57</v>
      </c>
      <c r="B232" s="123">
        <f t="shared" ref="B232:Q232" si="111">SUM(B233:B234)</f>
        <v>138.291551066604</v>
      </c>
      <c r="C232" s="123">
        <f t="shared" si="111"/>
        <v>111.629394771512</v>
      </c>
      <c r="D232" s="123">
        <f t="shared" si="111"/>
        <v>157.93172102526549</v>
      </c>
      <c r="E232" s="123">
        <f t="shared" si="111"/>
        <v>139.81537236707956</v>
      </c>
      <c r="F232" s="123">
        <f t="shared" si="111"/>
        <v>118.47330302232683</v>
      </c>
      <c r="G232" s="123">
        <f t="shared" si="111"/>
        <v>155.00409718124624</v>
      </c>
      <c r="H232" s="123">
        <f t="shared" si="111"/>
        <v>161.51330158554109</v>
      </c>
      <c r="I232" s="123">
        <f t="shared" si="111"/>
        <v>129.02734462948328</v>
      </c>
      <c r="J232" s="123">
        <f t="shared" si="111"/>
        <v>141.97622303464999</v>
      </c>
      <c r="K232" s="123">
        <f t="shared" si="111"/>
        <v>158.64916170873255</v>
      </c>
      <c r="L232" s="123">
        <f t="shared" si="111"/>
        <v>154.34792573719957</v>
      </c>
      <c r="M232" s="123">
        <f t="shared" si="111"/>
        <v>142.2875252368311</v>
      </c>
      <c r="N232" s="123">
        <f t="shared" si="111"/>
        <v>153.82580617798675</v>
      </c>
      <c r="O232" s="123">
        <f t="shared" si="111"/>
        <v>149.06361357773275</v>
      </c>
      <c r="P232" s="123">
        <f t="shared" si="111"/>
        <v>141.647139086468</v>
      </c>
      <c r="Q232" s="123">
        <f t="shared" si="111"/>
        <v>144.64561711593717</v>
      </c>
      <c r="R232" s="123">
        <f t="shared" ref="R232:V232" si="112">SUM(R233:R234)</f>
        <v>148.24867529397338</v>
      </c>
      <c r="S232" s="123">
        <f t="shared" si="112"/>
        <v>149.19154706088787</v>
      </c>
      <c r="T232" s="123">
        <f t="shared" si="112"/>
        <v>154.06179938765831</v>
      </c>
      <c r="U232" s="123">
        <f t="shared" si="112"/>
        <v>159.28917354658506</v>
      </c>
      <c r="V232" s="123">
        <f t="shared" si="112"/>
        <v>156.16222561659893</v>
      </c>
      <c r="W232" s="123">
        <f t="shared" ref="W232" si="113">SUM(W233:W234)</f>
        <v>170.96549354838007</v>
      </c>
      <c r="DA232" s="130" t="s">
        <v>2845</v>
      </c>
    </row>
    <row r="233" spans="1:105" ht="12" customHeight="1" x14ac:dyDescent="0.25">
      <c r="A233" s="97" t="s">
        <v>202</v>
      </c>
      <c r="B233" s="99">
        <v>137.89940827888941</v>
      </c>
      <c r="C233" s="99">
        <v>111.30684689854668</v>
      </c>
      <c r="D233" s="99">
        <v>157.47000312401798</v>
      </c>
      <c r="E233" s="99">
        <v>139.40200579847777</v>
      </c>
      <c r="F233" s="99">
        <v>118.12579819560737</v>
      </c>
      <c r="G233" s="99">
        <v>154.55265067069996</v>
      </c>
      <c r="H233" s="99">
        <v>161.04241615455263</v>
      </c>
      <c r="I233" s="99">
        <v>128.65982838883667</v>
      </c>
      <c r="J233" s="99">
        <v>141.57440808809292</v>
      </c>
      <c r="K233" s="99">
        <v>158.20453405386513</v>
      </c>
      <c r="L233" s="99">
        <v>153.9128217266414</v>
      </c>
      <c r="M233" s="99">
        <v>141.89382127156173</v>
      </c>
      <c r="N233" s="99">
        <v>153.4002189384403</v>
      </c>
      <c r="O233" s="99">
        <v>148.65419107590702</v>
      </c>
      <c r="P233" s="99">
        <v>141.26821469116177</v>
      </c>
      <c r="Q233" s="99">
        <v>144.26294028248176</v>
      </c>
      <c r="R233" s="99">
        <v>147.85636148378654</v>
      </c>
      <c r="S233" s="99">
        <v>148.79779421088136</v>
      </c>
      <c r="T233" s="99">
        <v>153.64612054511397</v>
      </c>
      <c r="U233" s="99">
        <v>158.8656449860207</v>
      </c>
      <c r="V233" s="99">
        <v>155.74505284436347</v>
      </c>
      <c r="W233" s="99">
        <v>170.51758169689134</v>
      </c>
      <c r="DA233" s="63" t="s">
        <v>2846</v>
      </c>
    </row>
    <row r="234" spans="1:105" ht="12" customHeight="1" x14ac:dyDescent="0.25">
      <c r="A234" s="97" t="s">
        <v>53</v>
      </c>
      <c r="B234" s="99">
        <v>0.39214278771458866</v>
      </c>
      <c r="C234" s="99">
        <v>0.3225478729653129</v>
      </c>
      <c r="D234" s="99">
        <v>0.46171790124750939</v>
      </c>
      <c r="E234" s="99">
        <v>0.41336656860178006</v>
      </c>
      <c r="F234" s="99">
        <v>0.34750482671946442</v>
      </c>
      <c r="G234" s="99">
        <v>0.45144651054627344</v>
      </c>
      <c r="H234" s="99">
        <v>0.47088543098845492</v>
      </c>
      <c r="I234" s="99">
        <v>0.36751624064661714</v>
      </c>
      <c r="J234" s="99">
        <v>0.40181494655705635</v>
      </c>
      <c r="K234" s="99">
        <v>0.4446276548674078</v>
      </c>
      <c r="L234" s="99">
        <v>0.43510401055817671</v>
      </c>
      <c r="M234" s="99">
        <v>0.39370396526936441</v>
      </c>
      <c r="N234" s="99">
        <v>0.42558723954644584</v>
      </c>
      <c r="O234" s="99">
        <v>0.4094225018257443</v>
      </c>
      <c r="P234" s="99">
        <v>0.37892439530622529</v>
      </c>
      <c r="Q234" s="99">
        <v>0.38267683345539466</v>
      </c>
      <c r="R234" s="99">
        <v>0.39231381018683004</v>
      </c>
      <c r="S234" s="99">
        <v>0.39375285000649696</v>
      </c>
      <c r="T234" s="99">
        <v>0.41567884254434562</v>
      </c>
      <c r="U234" s="99">
        <v>0.42352856056437338</v>
      </c>
      <c r="V234" s="99">
        <v>0.41717277223547172</v>
      </c>
      <c r="W234" s="99">
        <v>0.4479118514887393</v>
      </c>
      <c r="DA234" s="63" t="s">
        <v>2847</v>
      </c>
    </row>
    <row r="235" spans="1:105" ht="12" customHeight="1" x14ac:dyDescent="0.25">
      <c r="A235" s="121" t="s">
        <v>92</v>
      </c>
      <c r="B235" s="123">
        <f t="shared" ref="B235:W235" si="114">B236</f>
        <v>1.127085367751001E-3</v>
      </c>
      <c r="C235" s="123">
        <f t="shared" si="114"/>
        <v>9.8609658940008202E-4</v>
      </c>
      <c r="D235" s="123">
        <f t="shared" si="114"/>
        <v>3.9020270165848628E-4</v>
      </c>
      <c r="E235" s="123">
        <f t="shared" si="114"/>
        <v>1.0612965489924808E-3</v>
      </c>
      <c r="F235" s="123">
        <f t="shared" si="114"/>
        <v>2.1132300379636286E-3</v>
      </c>
      <c r="G235" s="123">
        <f t="shared" si="114"/>
        <v>2.3322266470850637E-3</v>
      </c>
      <c r="H235" s="123">
        <f t="shared" si="114"/>
        <v>4.1214835131584589E-3</v>
      </c>
      <c r="I235" s="123">
        <f t="shared" si="114"/>
        <v>5.3524191893515594E-3</v>
      </c>
      <c r="J235" s="123">
        <f t="shared" si="114"/>
        <v>6.0961001133821666E-3</v>
      </c>
      <c r="K235" s="123">
        <f t="shared" si="114"/>
        <v>7.1867407555406522E-3</v>
      </c>
      <c r="L235" s="123">
        <f t="shared" si="114"/>
        <v>1.1818577691570699E-2</v>
      </c>
      <c r="M235" s="123">
        <f t="shared" si="114"/>
        <v>7.7084363302216781E-3</v>
      </c>
      <c r="N235" s="123">
        <f t="shared" si="114"/>
        <v>9.819773410705307E-3</v>
      </c>
      <c r="O235" s="123">
        <f t="shared" si="114"/>
        <v>1.2443170930075475E-2</v>
      </c>
      <c r="P235" s="123">
        <f t="shared" si="114"/>
        <v>2.142479964446619E-2</v>
      </c>
      <c r="Q235" s="123">
        <f t="shared" si="114"/>
        <v>5.9371067157436529E-2</v>
      </c>
      <c r="R235" s="123">
        <f t="shared" si="114"/>
        <v>4.5984040348317413E-2</v>
      </c>
      <c r="S235" s="123">
        <f t="shared" si="114"/>
        <v>5.4183671233201496E-2</v>
      </c>
      <c r="T235" s="123">
        <f t="shared" si="114"/>
        <v>6.7773685938532002E-2</v>
      </c>
      <c r="U235" s="123">
        <f t="shared" si="114"/>
        <v>9.6186214510740331E-2</v>
      </c>
      <c r="V235" s="123">
        <f t="shared" si="114"/>
        <v>5.6943060419563422E-2</v>
      </c>
      <c r="W235" s="123">
        <f t="shared" si="114"/>
        <v>6.588313400785456E-2</v>
      </c>
      <c r="DA235" s="130" t="s">
        <v>2848</v>
      </c>
    </row>
    <row r="236" spans="1:105" ht="12" customHeight="1" x14ac:dyDescent="0.25">
      <c r="A236" s="97" t="s">
        <v>53</v>
      </c>
      <c r="B236" s="99">
        <f>RES_hhdet_fecs!B110</f>
        <v>1.127085367751001E-3</v>
      </c>
      <c r="C236" s="99">
        <f>RES_hhdet_fecs!C110</f>
        <v>9.8609658940008202E-4</v>
      </c>
      <c r="D236" s="99">
        <f>RES_hhdet_fecs!D110</f>
        <v>3.9020270165848628E-4</v>
      </c>
      <c r="E236" s="99">
        <f>RES_hhdet_fecs!E110</f>
        <v>1.0612965489924808E-3</v>
      </c>
      <c r="F236" s="99">
        <f>RES_hhdet_fecs!F110</f>
        <v>2.1132300379636286E-3</v>
      </c>
      <c r="G236" s="99">
        <f>RES_hhdet_fecs!G110</f>
        <v>2.3322266470850637E-3</v>
      </c>
      <c r="H236" s="99">
        <f>RES_hhdet_fecs!H110</f>
        <v>4.1214835131584589E-3</v>
      </c>
      <c r="I236" s="99">
        <f>RES_hhdet_fecs!I110</f>
        <v>5.3524191893515594E-3</v>
      </c>
      <c r="J236" s="99">
        <f>RES_hhdet_fecs!J110</f>
        <v>6.0961001133821666E-3</v>
      </c>
      <c r="K236" s="99">
        <f>RES_hhdet_fecs!K110</f>
        <v>7.1867407555406522E-3</v>
      </c>
      <c r="L236" s="99">
        <f>RES_hhdet_fecs!L110</f>
        <v>1.1818577691570699E-2</v>
      </c>
      <c r="M236" s="99">
        <f>RES_hhdet_fecs!M110</f>
        <v>7.7084363302216781E-3</v>
      </c>
      <c r="N236" s="99">
        <f>RES_hhdet_fecs!N110</f>
        <v>9.819773410705307E-3</v>
      </c>
      <c r="O236" s="99">
        <f>RES_hhdet_fecs!O110</f>
        <v>1.2443170930075475E-2</v>
      </c>
      <c r="P236" s="99">
        <f>RES_hhdet_fecs!P110</f>
        <v>2.142479964446619E-2</v>
      </c>
      <c r="Q236" s="99">
        <f>RES_hhdet_fecs!Q110</f>
        <v>5.9371067157436529E-2</v>
      </c>
      <c r="R236" s="99">
        <f>RES_hhdet_fecs!R110</f>
        <v>4.5984040348317413E-2</v>
      </c>
      <c r="S236" s="99">
        <f>RES_hhdet_fecs!S110</f>
        <v>5.4183671233201496E-2</v>
      </c>
      <c r="T236" s="99">
        <f>RES_hhdet_fecs!T110</f>
        <v>6.7773685938532002E-2</v>
      </c>
      <c r="U236" s="99">
        <f>RES_hhdet_fecs!U110</f>
        <v>9.6186214510740331E-2</v>
      </c>
      <c r="V236" s="99">
        <f>RES_hhdet_fecs!V110</f>
        <v>5.6943060419563422E-2</v>
      </c>
      <c r="W236" s="99">
        <f>RES_hhdet_fecs!W110</f>
        <v>6.588313400785456E-2</v>
      </c>
      <c r="DA236" s="63" t="s">
        <v>2849</v>
      </c>
    </row>
    <row r="237" spans="1:105" ht="12" customHeight="1" x14ac:dyDescent="0.25">
      <c r="A237" s="121" t="s">
        <v>55</v>
      </c>
      <c r="B237" s="123">
        <v>13.326111226562082</v>
      </c>
      <c r="C237" s="123">
        <v>9.7101519747063723</v>
      </c>
      <c r="D237" s="123">
        <v>14.254192236262824</v>
      </c>
      <c r="E237" s="123">
        <v>14.817218732914691</v>
      </c>
      <c r="F237" s="123">
        <v>13.091837579624187</v>
      </c>
      <c r="G237" s="123">
        <v>15.906416226444239</v>
      </c>
      <c r="H237" s="123">
        <v>16.116721166558669</v>
      </c>
      <c r="I237" s="123">
        <v>13.836109729343212</v>
      </c>
      <c r="J237" s="123">
        <v>15.402077270266178</v>
      </c>
      <c r="K237" s="123">
        <v>17.257862883617161</v>
      </c>
      <c r="L237" s="123">
        <v>15.207901542824139</v>
      </c>
      <c r="M237" s="123">
        <v>16.000716791115725</v>
      </c>
      <c r="N237" s="123">
        <v>16.809053855340828</v>
      </c>
      <c r="O237" s="123">
        <v>16.907554104219415</v>
      </c>
      <c r="P237" s="123">
        <v>17.693881080276849</v>
      </c>
      <c r="Q237" s="123">
        <v>18.076695363461887</v>
      </c>
      <c r="R237" s="123">
        <v>17.999142250553916</v>
      </c>
      <c r="S237" s="123">
        <v>17.81456101968125</v>
      </c>
      <c r="T237" s="123">
        <v>17.958378047712838</v>
      </c>
      <c r="U237" s="123">
        <v>18.585279073451986</v>
      </c>
      <c r="V237" s="123">
        <v>18.357366654822339</v>
      </c>
      <c r="W237" s="123">
        <v>19.514441176696504</v>
      </c>
      <c r="DA237" s="130" t="s">
        <v>2850</v>
      </c>
    </row>
    <row r="238" spans="1:105" ht="12" customHeight="1" x14ac:dyDescent="0.25">
      <c r="A238" s="97" t="s">
        <v>130</v>
      </c>
      <c r="B238" s="99">
        <v>13.263711140802348</v>
      </c>
      <c r="C238" s="99">
        <v>9.6220996161144559</v>
      </c>
      <c r="D238" s="99">
        <v>14.410578581013761</v>
      </c>
      <c r="E238" s="99">
        <v>14.391788261677299</v>
      </c>
      <c r="F238" s="99">
        <v>12.653299985994245</v>
      </c>
      <c r="G238" s="99">
        <v>15.881045652349879</v>
      </c>
      <c r="H238" s="99">
        <v>15.947952951940053</v>
      </c>
      <c r="I238" s="99">
        <v>13.636291911018681</v>
      </c>
      <c r="J238" s="99">
        <v>15.208129621670061</v>
      </c>
      <c r="K238" s="99">
        <v>17.123139754519197</v>
      </c>
      <c r="L238" s="99">
        <v>14.795554706288131</v>
      </c>
      <c r="M238" s="99">
        <v>15.648653348431264</v>
      </c>
      <c r="N238" s="99">
        <v>16.537806219022237</v>
      </c>
      <c r="O238" s="99">
        <v>16.548373332862425</v>
      </c>
      <c r="P238" s="99">
        <v>17.475899414573941</v>
      </c>
      <c r="Q238" s="99">
        <v>17.883961719747166</v>
      </c>
      <c r="R238" s="99">
        <v>17.813694245956572</v>
      </c>
      <c r="S238" s="99">
        <v>17.611228721821433</v>
      </c>
      <c r="T238" s="99">
        <v>17.842666424791002</v>
      </c>
      <c r="U238" s="99">
        <v>18.416303704122253</v>
      </c>
      <c r="V238" s="99">
        <v>18.09279231728916</v>
      </c>
      <c r="W238" s="99">
        <v>19.542512497532744</v>
      </c>
      <c r="DA238" s="63" t="s">
        <v>2851</v>
      </c>
    </row>
    <row r="239" spans="1:105" ht="12" customHeight="1" x14ac:dyDescent="0.25">
      <c r="A239" s="97" t="s">
        <v>129</v>
      </c>
      <c r="B239" s="99">
        <v>0</v>
      </c>
      <c r="C239" s="99">
        <v>0</v>
      </c>
      <c r="D239" s="99">
        <v>0</v>
      </c>
      <c r="E239" s="99">
        <v>0</v>
      </c>
      <c r="F239" s="99">
        <v>0</v>
      </c>
      <c r="G239" s="99">
        <v>0</v>
      </c>
      <c r="H239" s="99">
        <v>0</v>
      </c>
      <c r="I239" s="99">
        <v>0</v>
      </c>
      <c r="J239" s="99">
        <v>0</v>
      </c>
      <c r="K239" s="99">
        <v>15.347913348450039</v>
      </c>
      <c r="L239" s="99">
        <v>13.342054327033887</v>
      </c>
      <c r="M239" s="99">
        <v>14.132845390696192</v>
      </c>
      <c r="N239" s="99">
        <v>14.984251905265193</v>
      </c>
      <c r="O239" s="99">
        <v>15.086584001398407</v>
      </c>
      <c r="P239" s="99">
        <v>15.933072906529029</v>
      </c>
      <c r="Q239" s="99">
        <v>16.382682363893135</v>
      </c>
      <c r="R239" s="99">
        <v>16.381593146523464</v>
      </c>
      <c r="S239" s="99">
        <v>16.277040323373665</v>
      </c>
      <c r="T239" s="99">
        <v>16.704041204173933</v>
      </c>
      <c r="U239" s="99">
        <v>17.211668779820211</v>
      </c>
      <c r="V239" s="99">
        <v>16.965289753365845</v>
      </c>
      <c r="W239" s="99">
        <v>18.332548239260625</v>
      </c>
      <c r="DA239" s="63" t="s">
        <v>2852</v>
      </c>
    </row>
    <row r="240" spans="1:105" ht="12" customHeight="1" x14ac:dyDescent="0.25">
      <c r="A240" s="100" t="s">
        <v>202</v>
      </c>
      <c r="B240" s="102">
        <v>0</v>
      </c>
      <c r="C240" s="102">
        <v>0</v>
      </c>
      <c r="D240" s="102">
        <v>0</v>
      </c>
      <c r="E240" s="102">
        <v>0</v>
      </c>
      <c r="F240" s="102">
        <v>0</v>
      </c>
      <c r="G240" s="102">
        <v>0</v>
      </c>
      <c r="H240" s="102">
        <v>0</v>
      </c>
      <c r="I240" s="102">
        <v>0</v>
      </c>
      <c r="J240" s="102">
        <v>0</v>
      </c>
      <c r="K240" s="102">
        <v>8.1397183102048825</v>
      </c>
      <c r="L240" s="102">
        <v>7.3583289912525327</v>
      </c>
      <c r="M240" s="102">
        <v>7.5340224610326514</v>
      </c>
      <c r="N240" s="102">
        <v>7.7386962352907798</v>
      </c>
      <c r="O240" s="102">
        <v>7.95750804911982</v>
      </c>
      <c r="P240" s="102">
        <v>8.2322414772869834</v>
      </c>
      <c r="Q240" s="102">
        <v>8.5691739246050354</v>
      </c>
      <c r="R240" s="102">
        <v>8.4491522902640295</v>
      </c>
      <c r="S240" s="102">
        <v>8.2493335262901848</v>
      </c>
      <c r="T240" s="102">
        <v>9.7938891000786441</v>
      </c>
      <c r="U240" s="102">
        <v>9.1944378406433263</v>
      </c>
      <c r="V240" s="102">
        <v>8.8988016508742849</v>
      </c>
      <c r="W240" s="102">
        <v>9.3845564448620884</v>
      </c>
      <c r="DA240" s="131" t="s">
        <v>2853</v>
      </c>
    </row>
    <row r="241" spans="1:105" ht="12" customHeight="1" x14ac:dyDescent="0.25">
      <c r="A241" s="103" t="s">
        <v>52</v>
      </c>
      <c r="B241" s="105">
        <v>0</v>
      </c>
      <c r="C241" s="105">
        <v>0</v>
      </c>
      <c r="D241" s="105">
        <v>0</v>
      </c>
      <c r="E241" s="105">
        <v>0</v>
      </c>
      <c r="F241" s="105">
        <v>0</v>
      </c>
      <c r="G241" s="105">
        <v>0</v>
      </c>
      <c r="H241" s="105">
        <v>0</v>
      </c>
      <c r="I241" s="105">
        <v>0</v>
      </c>
      <c r="J241" s="105">
        <v>0</v>
      </c>
      <c r="K241" s="105">
        <v>7.2081950382451589</v>
      </c>
      <c r="L241" s="105">
        <v>5.9837253357813527</v>
      </c>
      <c r="M241" s="105">
        <v>6.5988229296635401</v>
      </c>
      <c r="N241" s="105">
        <v>7.2455556699744159</v>
      </c>
      <c r="O241" s="105">
        <v>7.1290759522785851</v>
      </c>
      <c r="P241" s="105">
        <v>7.7008314292420481</v>
      </c>
      <c r="Q241" s="105">
        <v>7.8135084392880998</v>
      </c>
      <c r="R241" s="105">
        <v>7.9324408562594346</v>
      </c>
      <c r="S241" s="105">
        <v>8.0277067970834803</v>
      </c>
      <c r="T241" s="105">
        <v>6.9101521040952862</v>
      </c>
      <c r="U241" s="105">
        <v>8.0172309391768835</v>
      </c>
      <c r="V241" s="105">
        <v>8.0664881024915616</v>
      </c>
      <c r="W241" s="105">
        <v>8.9479917943985381</v>
      </c>
      <c r="DA241" s="132" t="s">
        <v>2854</v>
      </c>
    </row>
    <row r="242" spans="1:105" ht="12" customHeight="1" x14ac:dyDescent="0.25">
      <c r="A242" s="106" t="s">
        <v>122</v>
      </c>
      <c r="B242" s="102">
        <v>16.485115568148508</v>
      </c>
      <c r="C242" s="102">
        <v>14.089674203687901</v>
      </c>
      <c r="D242" s="102">
        <v>10.525302779432781</v>
      </c>
      <c r="E242" s="102">
        <v>22.203755289773927</v>
      </c>
      <c r="F242" s="102">
        <v>20.664220655234271</v>
      </c>
      <c r="G242" s="102">
        <v>16.418330985233158</v>
      </c>
      <c r="H242" s="102">
        <v>19.577062428820955</v>
      </c>
      <c r="I242" s="102">
        <v>18.008473847021602</v>
      </c>
      <c r="J242" s="102">
        <v>18.941524297965906</v>
      </c>
      <c r="K242" s="102">
        <v>19.971766924678409</v>
      </c>
      <c r="L242" s="102">
        <v>21.331217841749815</v>
      </c>
      <c r="M242" s="102">
        <v>20.915974939879892</v>
      </c>
      <c r="N242" s="102">
        <v>20.516875019447415</v>
      </c>
      <c r="O242" s="102">
        <v>22.016440123678187</v>
      </c>
      <c r="P242" s="102">
        <v>21.928979573776076</v>
      </c>
      <c r="Q242" s="102">
        <v>22.448007331586318</v>
      </c>
      <c r="R242" s="102">
        <v>22.722670995266576</v>
      </c>
      <c r="S242" s="102">
        <v>22.174871022116925</v>
      </c>
      <c r="T242" s="102">
        <v>21.364799777327168</v>
      </c>
      <c r="U242" s="102">
        <v>22.314234367123746</v>
      </c>
      <c r="V242" s="102">
        <v>22.640951291615337</v>
      </c>
      <c r="W242" s="102">
        <v>22.033974933476028</v>
      </c>
      <c r="DA242" s="131" t="s">
        <v>2855</v>
      </c>
    </row>
    <row r="243" spans="1:105" ht="12" customHeight="1" x14ac:dyDescent="0.25">
      <c r="A243" s="107" t="s">
        <v>121</v>
      </c>
      <c r="B243" s="105">
        <v>0</v>
      </c>
      <c r="C243" s="105">
        <v>0</v>
      </c>
      <c r="D243" s="105">
        <v>0</v>
      </c>
      <c r="E243" s="105">
        <v>0</v>
      </c>
      <c r="F243" s="105">
        <v>0</v>
      </c>
      <c r="G243" s="105">
        <v>0</v>
      </c>
      <c r="H243" s="105">
        <v>0</v>
      </c>
      <c r="I243" s="105">
        <v>0</v>
      </c>
      <c r="J243" s="105">
        <v>0</v>
      </c>
      <c r="K243" s="105">
        <v>16.309484086579307</v>
      </c>
      <c r="L243" s="105">
        <v>17.702134388445508</v>
      </c>
      <c r="M243" s="105">
        <v>17.316671235744483</v>
      </c>
      <c r="N243" s="105">
        <v>16.939599328425498</v>
      </c>
      <c r="O243" s="105">
        <v>18.057578494368279</v>
      </c>
      <c r="P243" s="105">
        <v>17.771471308741518</v>
      </c>
      <c r="Q243" s="105">
        <v>18.230011733801767</v>
      </c>
      <c r="R243" s="105">
        <v>18.505127258552978</v>
      </c>
      <c r="S243" s="105">
        <v>18.541872495656825</v>
      </c>
      <c r="T243" s="105">
        <v>18.255244973047535</v>
      </c>
      <c r="U243" s="105">
        <v>19.249747237872359</v>
      </c>
      <c r="V243" s="105">
        <v>19.614413028589897</v>
      </c>
      <c r="W243" s="105">
        <v>19.052605423770274</v>
      </c>
      <c r="DA243" s="132" t="s">
        <v>2856</v>
      </c>
    </row>
    <row r="244" spans="1:105" ht="12" customHeight="1" x14ac:dyDescent="0.25">
      <c r="A244" s="108" t="s">
        <v>53</v>
      </c>
      <c r="B244" s="99">
        <v>0</v>
      </c>
      <c r="C244" s="99">
        <v>0</v>
      </c>
      <c r="D244" s="99">
        <v>0</v>
      </c>
      <c r="E244" s="99">
        <v>0</v>
      </c>
      <c r="F244" s="99">
        <v>0</v>
      </c>
      <c r="G244" s="99">
        <v>0</v>
      </c>
      <c r="H244" s="99">
        <v>0</v>
      </c>
      <c r="I244" s="99">
        <v>0</v>
      </c>
      <c r="J244" s="99">
        <v>0</v>
      </c>
      <c r="K244" s="99">
        <v>9.7292218916438635</v>
      </c>
      <c r="L244" s="99">
        <v>10.940456551677965</v>
      </c>
      <c r="M244" s="99">
        <v>10.383307257102595</v>
      </c>
      <c r="N244" s="99">
        <v>9.8528195590564209</v>
      </c>
      <c r="O244" s="99">
        <v>10.647132590372179</v>
      </c>
      <c r="P244" s="99">
        <v>10.24417467925281</v>
      </c>
      <c r="Q244" s="99">
        <v>10.576104141249454</v>
      </c>
      <c r="R244" s="99">
        <v>10.632055774567506</v>
      </c>
      <c r="S244" s="99">
        <v>10.437338641978842</v>
      </c>
      <c r="T244" s="99">
        <v>11.436749562644884</v>
      </c>
      <c r="U244" s="99">
        <v>11.129414294129244</v>
      </c>
      <c r="V244" s="99">
        <v>11.11041452046279</v>
      </c>
      <c r="W244" s="99">
        <v>10.351513857786315</v>
      </c>
      <c r="DA244" s="63" t="s">
        <v>2857</v>
      </c>
    </row>
    <row r="245" spans="1:105" ht="12" customHeight="1" x14ac:dyDescent="0.25">
      <c r="A245" s="108" t="s">
        <v>52</v>
      </c>
      <c r="B245" s="99">
        <v>0</v>
      </c>
      <c r="C245" s="99">
        <v>0</v>
      </c>
      <c r="D245" s="99">
        <v>0</v>
      </c>
      <c r="E245" s="99">
        <v>0</v>
      </c>
      <c r="F245" s="99">
        <v>0</v>
      </c>
      <c r="G245" s="99">
        <v>0</v>
      </c>
      <c r="H245" s="99">
        <v>0</v>
      </c>
      <c r="I245" s="99">
        <v>0</v>
      </c>
      <c r="J245" s="99">
        <v>0</v>
      </c>
      <c r="K245" s="99">
        <v>6.5802621949354441</v>
      </c>
      <c r="L245" s="99">
        <v>6.7616778367675474</v>
      </c>
      <c r="M245" s="99">
        <v>6.9333639786418892</v>
      </c>
      <c r="N245" s="99">
        <v>7.0867797693690751</v>
      </c>
      <c r="O245" s="99">
        <v>7.4104459039960959</v>
      </c>
      <c r="P245" s="99">
        <v>7.5272966294887054</v>
      </c>
      <c r="Q245" s="99">
        <v>7.6539075925523106</v>
      </c>
      <c r="R245" s="99">
        <v>7.8730714839854707</v>
      </c>
      <c r="S245" s="99">
        <v>8.1045338536779852</v>
      </c>
      <c r="T245" s="99">
        <v>6.8184954104026501</v>
      </c>
      <c r="U245" s="99">
        <v>8.1203329437431169</v>
      </c>
      <c r="V245" s="99">
        <v>8.5039985081271094</v>
      </c>
      <c r="W245" s="99">
        <v>8.7010915659839547</v>
      </c>
      <c r="DA245" s="63" t="s">
        <v>2858</v>
      </c>
    </row>
    <row r="246" spans="1:105" ht="12" customHeight="1" x14ac:dyDescent="0.25">
      <c r="A246" s="121" t="s">
        <v>54</v>
      </c>
      <c r="B246" s="123">
        <v>8.058176043786645</v>
      </c>
      <c r="C246" s="123">
        <v>7.9903192137805457</v>
      </c>
      <c r="D246" s="123">
        <v>7.9500338691307553</v>
      </c>
      <c r="E246" s="123">
        <v>12.189280855333102</v>
      </c>
      <c r="F246" s="123">
        <v>11.745188750509019</v>
      </c>
      <c r="G246" s="123">
        <v>10.658038702728623</v>
      </c>
      <c r="H246" s="123">
        <v>11.426635685319463</v>
      </c>
      <c r="I246" s="123">
        <v>11.463956246433318</v>
      </c>
      <c r="J246" s="123">
        <v>11.896730090095705</v>
      </c>
      <c r="K246" s="123">
        <v>12.14712046527278</v>
      </c>
      <c r="L246" s="123">
        <v>12.610683512345632</v>
      </c>
      <c r="M246" s="123">
        <v>11.84471085963631</v>
      </c>
      <c r="N246" s="123">
        <v>11.76407323508737</v>
      </c>
      <c r="O246" s="123">
        <v>11.542585310017301</v>
      </c>
      <c r="P246" s="123">
        <v>11.231617438173279</v>
      </c>
      <c r="Q246" s="123">
        <v>11.180601794156276</v>
      </c>
      <c r="R246" s="123">
        <v>11.356580359084008</v>
      </c>
      <c r="S246" s="123">
        <v>11.491565854758104</v>
      </c>
      <c r="T246" s="123">
        <v>11.733443178036591</v>
      </c>
      <c r="U246" s="123">
        <v>12.109732224601025</v>
      </c>
      <c r="V246" s="123">
        <v>11.600867198973669</v>
      </c>
      <c r="W246" s="123">
        <v>11.309961545918226</v>
      </c>
      <c r="DA246" s="130" t="s">
        <v>2859</v>
      </c>
    </row>
    <row r="247" spans="1:105" ht="12" customHeight="1" x14ac:dyDescent="0.25">
      <c r="A247" s="97" t="s">
        <v>50</v>
      </c>
      <c r="B247" s="99">
        <v>8.2978808086807074</v>
      </c>
      <c r="C247" s="99">
        <v>8.4672324181028724</v>
      </c>
      <c r="D247" s="99">
        <v>9.1538281872994745</v>
      </c>
      <c r="E247" s="99">
        <v>12.147240235344814</v>
      </c>
      <c r="F247" s="99">
        <v>12.174122907185652</v>
      </c>
      <c r="G247" s="99">
        <v>11.883723340975999</v>
      </c>
      <c r="H247" s="99">
        <v>12.062162867395358</v>
      </c>
      <c r="I247" s="99">
        <v>12.568423114895888</v>
      </c>
      <c r="J247" s="99">
        <v>12.950100938350603</v>
      </c>
      <c r="K247" s="99">
        <v>13.352392451031996</v>
      </c>
      <c r="L247" s="99">
        <v>13.520601882949096</v>
      </c>
      <c r="M247" s="99">
        <v>12.931794912274171</v>
      </c>
      <c r="N247" s="99">
        <v>12.950790221892815</v>
      </c>
      <c r="O247" s="99">
        <v>12.414942735300292</v>
      </c>
      <c r="P247" s="99">
        <v>12.279285941990329</v>
      </c>
      <c r="Q247" s="99">
        <v>12.199401822723413</v>
      </c>
      <c r="R247" s="99">
        <v>12.356899331212881</v>
      </c>
      <c r="S247" s="99">
        <v>12.464012161205963</v>
      </c>
      <c r="T247" s="99">
        <v>12.82111235381231</v>
      </c>
      <c r="U247" s="99">
        <v>13.380722954932333</v>
      </c>
      <c r="V247" s="99">
        <v>12.669780281746981</v>
      </c>
      <c r="W247" s="99">
        <v>12.202437888636616</v>
      </c>
      <c r="DA247" s="63" t="s">
        <v>2860</v>
      </c>
    </row>
    <row r="248" spans="1:105" ht="12" customHeight="1" x14ac:dyDescent="0.25">
      <c r="A248" s="109" t="s">
        <v>120</v>
      </c>
      <c r="B248" s="110">
        <v>6.7347534207662614</v>
      </c>
      <c r="C248" s="110">
        <v>5.8028887946775969</v>
      </c>
      <c r="D248" s="110">
        <v>4.5489163129140007</v>
      </c>
      <c r="E248" s="110">
        <v>12.261026823576588</v>
      </c>
      <c r="F248" s="110">
        <v>11.085937931339831</v>
      </c>
      <c r="G248" s="110">
        <v>8.567602430534123</v>
      </c>
      <c r="H248" s="110">
        <v>10.273257108406741</v>
      </c>
      <c r="I248" s="110">
        <v>9.3341103496826445</v>
      </c>
      <c r="J248" s="110">
        <v>9.9146795813462063</v>
      </c>
      <c r="K248" s="110">
        <v>9.9830702789024723</v>
      </c>
      <c r="L248" s="110">
        <v>11.125042142357099</v>
      </c>
      <c r="M248" s="110">
        <v>10.186428757995138</v>
      </c>
      <c r="N248" s="110">
        <v>9.9227653258796451</v>
      </c>
      <c r="O248" s="110">
        <v>10.132698314593046</v>
      </c>
      <c r="P248" s="110">
        <v>9.4180131597786207</v>
      </c>
      <c r="Q248" s="110">
        <v>9.3539783963530301</v>
      </c>
      <c r="R248" s="110">
        <v>9.5413056058449737</v>
      </c>
      <c r="S248" s="110">
        <v>9.6682290301683711</v>
      </c>
      <c r="T248" s="110">
        <v>9.5772966117189355</v>
      </c>
      <c r="U248" s="110">
        <v>9.5094656860681877</v>
      </c>
      <c r="V248" s="110">
        <v>9.4204887610236536</v>
      </c>
      <c r="W248" s="110">
        <v>9.2396140773479374</v>
      </c>
      <c r="DA248" s="60" t="s">
        <v>2861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112.50617020270874</v>
      </c>
      <c r="C250" s="118">
        <f t="shared" si="115"/>
        <v>92.450343947263875</v>
      </c>
      <c r="D250" s="118">
        <f t="shared" si="115"/>
        <v>131.96743707905782</v>
      </c>
      <c r="E250" s="118">
        <f t="shared" si="115"/>
        <v>123.43537873201809</v>
      </c>
      <c r="F250" s="118">
        <f t="shared" si="115"/>
        <v>106.85007306575692</v>
      </c>
      <c r="G250" s="118">
        <f t="shared" si="115"/>
        <v>136.79718433770239</v>
      </c>
      <c r="H250" s="118">
        <f t="shared" si="115"/>
        <v>143.10677448175474</v>
      </c>
      <c r="I250" s="118">
        <f t="shared" si="115"/>
        <v>116.902274446086</v>
      </c>
      <c r="J250" s="118">
        <f t="shared" si="115"/>
        <v>128.79415684736523</v>
      </c>
      <c r="K250" s="118">
        <f t="shared" si="115"/>
        <v>143.83241802966319</v>
      </c>
      <c r="L250" s="118">
        <f t="shared" si="115"/>
        <v>139.65881085087719</v>
      </c>
      <c r="M250" s="118">
        <f t="shared" si="115"/>
        <v>131.34755354265931</v>
      </c>
      <c r="N250" s="118">
        <f t="shared" si="115"/>
        <v>142.16486932062207</v>
      </c>
      <c r="O250" s="118">
        <f t="shared" si="115"/>
        <v>139.77159016223422</v>
      </c>
      <c r="P250" s="118">
        <f t="shared" si="115"/>
        <v>135.4092927730774</v>
      </c>
      <c r="Q250" s="118">
        <f t="shared" si="115"/>
        <v>139.21111163299719</v>
      </c>
      <c r="R250" s="118">
        <f t="shared" ref="R250:V250" si="116">R251+R254+R256+R265</f>
        <v>142.98841579766528</v>
      </c>
      <c r="S250" s="118">
        <f t="shared" si="116"/>
        <v>144.66378371707734</v>
      </c>
      <c r="T250" s="118">
        <f t="shared" si="116"/>
        <v>150.02983785690301</v>
      </c>
      <c r="U250" s="118">
        <f t="shared" si="116"/>
        <v>156.25436318359846</v>
      </c>
      <c r="V250" s="118">
        <f t="shared" si="116"/>
        <v>154.02544124263594</v>
      </c>
      <c r="W250" s="118">
        <f t="shared" ref="W250" si="117">W251+W254+W256+W265</f>
        <v>167.95586771591147</v>
      </c>
      <c r="DA250" s="129" t="s">
        <v>3012</v>
      </c>
    </row>
    <row r="251" spans="1:105" ht="12" customHeight="1" x14ac:dyDescent="0.25">
      <c r="A251" s="121" t="s">
        <v>57</v>
      </c>
      <c r="B251" s="123">
        <f t="shared" ref="B251:Q251" si="118">SUM(B252:B253)</f>
        <v>97.428653029430592</v>
      </c>
      <c r="C251" s="123">
        <f t="shared" si="118"/>
        <v>80.038598136333079</v>
      </c>
      <c r="D251" s="123">
        <f t="shared" si="118"/>
        <v>115.77871092611717</v>
      </c>
      <c r="E251" s="123">
        <f t="shared" si="118"/>
        <v>103.7402713981982</v>
      </c>
      <c r="F251" s="123">
        <f t="shared" si="118"/>
        <v>88.721716927511082</v>
      </c>
      <c r="G251" s="123">
        <f t="shared" si="118"/>
        <v>117.05022935011218</v>
      </c>
      <c r="H251" s="123">
        <f t="shared" si="118"/>
        <v>122.60414970448051</v>
      </c>
      <c r="I251" s="123">
        <f t="shared" si="118"/>
        <v>98.273487813048149</v>
      </c>
      <c r="J251" s="123">
        <f t="shared" si="118"/>
        <v>108.55263566026328</v>
      </c>
      <c r="K251" s="123">
        <f t="shared" si="118"/>
        <v>121.82798428274216</v>
      </c>
      <c r="L251" s="123">
        <f t="shared" si="118"/>
        <v>118.95474189177767</v>
      </c>
      <c r="M251" s="123">
        <f t="shared" si="118"/>
        <v>110.40617014579172</v>
      </c>
      <c r="N251" s="123">
        <f t="shared" si="118"/>
        <v>120.50055901247656</v>
      </c>
      <c r="O251" s="123">
        <f t="shared" si="118"/>
        <v>118.01416381459717</v>
      </c>
      <c r="P251" s="123">
        <f t="shared" si="118"/>
        <v>113.05784586043347</v>
      </c>
      <c r="Q251" s="123">
        <f t="shared" si="118"/>
        <v>116.31436970627341</v>
      </c>
      <c r="R251" s="123">
        <f t="shared" ref="R251:V251" si="119">SUM(R252:R253)</f>
        <v>119.95469718072394</v>
      </c>
      <c r="S251" s="123">
        <f t="shared" si="119"/>
        <v>121.56423084601913</v>
      </c>
      <c r="T251" s="123">
        <f t="shared" si="119"/>
        <v>126.49722297685281</v>
      </c>
      <c r="U251" s="123">
        <f t="shared" si="119"/>
        <v>131.69857898671029</v>
      </c>
      <c r="V251" s="123">
        <f t="shared" si="119"/>
        <v>129.95845577753306</v>
      </c>
      <c r="W251" s="123">
        <f t="shared" ref="W251" si="120">SUM(W252:W253)</f>
        <v>142.93564205711914</v>
      </c>
      <c r="DA251" s="130" t="s">
        <v>3013</v>
      </c>
    </row>
    <row r="252" spans="1:105" ht="12" customHeight="1" x14ac:dyDescent="0.25">
      <c r="A252" s="97" t="s">
        <v>202</v>
      </c>
      <c r="B252" s="99">
        <v>97.036510241716002</v>
      </c>
      <c r="C252" s="99">
        <v>79.716050263367762</v>
      </c>
      <c r="D252" s="99">
        <v>115.31699302486966</v>
      </c>
      <c r="E252" s="99">
        <v>103.32690482959643</v>
      </c>
      <c r="F252" s="99">
        <v>88.374212100791624</v>
      </c>
      <c r="G252" s="99">
        <v>116.5987828395659</v>
      </c>
      <c r="H252" s="99">
        <v>122.13326427349205</v>
      </c>
      <c r="I252" s="99">
        <v>97.905971572401526</v>
      </c>
      <c r="J252" s="99">
        <v>108.15082071370622</v>
      </c>
      <c r="K252" s="99">
        <v>121.38335662787476</v>
      </c>
      <c r="L252" s="99">
        <v>118.5196378812195</v>
      </c>
      <c r="M252" s="99">
        <v>110.01246618052235</v>
      </c>
      <c r="N252" s="99">
        <v>120.07497177293011</v>
      </c>
      <c r="O252" s="99">
        <v>117.60474131277142</v>
      </c>
      <c r="P252" s="99">
        <v>112.67892146512725</v>
      </c>
      <c r="Q252" s="99">
        <v>115.93169287281802</v>
      </c>
      <c r="R252" s="99">
        <v>119.56238337053711</v>
      </c>
      <c r="S252" s="99">
        <v>121.17047799601264</v>
      </c>
      <c r="T252" s="99">
        <v>126.08154413430846</v>
      </c>
      <c r="U252" s="99">
        <v>131.27505042614592</v>
      </c>
      <c r="V252" s="99">
        <v>129.5412830052976</v>
      </c>
      <c r="W252" s="99">
        <v>142.48773020563041</v>
      </c>
      <c r="DA252" s="63" t="s">
        <v>3014</v>
      </c>
    </row>
    <row r="253" spans="1:105" ht="12" customHeight="1" x14ac:dyDescent="0.25">
      <c r="A253" s="97" t="s">
        <v>53</v>
      </c>
      <c r="B253" s="99">
        <v>0.39214278771458866</v>
      </c>
      <c r="C253" s="99">
        <v>0.3225478729653129</v>
      </c>
      <c r="D253" s="99">
        <v>0.46171790124750939</v>
      </c>
      <c r="E253" s="99">
        <v>0.41336656860178006</v>
      </c>
      <c r="F253" s="99">
        <v>0.34750482671946442</v>
      </c>
      <c r="G253" s="99">
        <v>0.45144651054627344</v>
      </c>
      <c r="H253" s="99">
        <v>0.47088543098845492</v>
      </c>
      <c r="I253" s="99">
        <v>0.36751624064661714</v>
      </c>
      <c r="J253" s="99">
        <v>0.40181494655705635</v>
      </c>
      <c r="K253" s="99">
        <v>0.4446276548674078</v>
      </c>
      <c r="L253" s="99">
        <v>0.43510401055817671</v>
      </c>
      <c r="M253" s="99">
        <v>0.39370396526936441</v>
      </c>
      <c r="N253" s="99">
        <v>0.42558723954644584</v>
      </c>
      <c r="O253" s="99">
        <v>0.4094225018257443</v>
      </c>
      <c r="P253" s="99">
        <v>0.37892439530622529</v>
      </c>
      <c r="Q253" s="99">
        <v>0.38267683345539466</v>
      </c>
      <c r="R253" s="99">
        <v>0.39231381018683004</v>
      </c>
      <c r="S253" s="99">
        <v>0.39375285000649696</v>
      </c>
      <c r="T253" s="99">
        <v>0.41567884254434562</v>
      </c>
      <c r="U253" s="99">
        <v>0.42352856056437338</v>
      </c>
      <c r="V253" s="99">
        <v>0.41717277223547172</v>
      </c>
      <c r="W253" s="99">
        <v>0.4479118514887393</v>
      </c>
      <c r="DA253" s="63" t="s">
        <v>3015</v>
      </c>
    </row>
    <row r="254" spans="1:105" ht="12" customHeight="1" x14ac:dyDescent="0.25">
      <c r="A254" s="121" t="s">
        <v>92</v>
      </c>
      <c r="B254" s="123">
        <f t="shared" ref="B254:W254" si="121">B255</f>
        <v>2.0115347085154335E-3</v>
      </c>
      <c r="C254" s="123">
        <f t="shared" si="121"/>
        <v>1.7599088518778219E-3</v>
      </c>
      <c r="D254" s="123">
        <f t="shared" si="121"/>
        <v>6.9640357350104619E-4</v>
      </c>
      <c r="E254" s="123">
        <f t="shared" si="121"/>
        <v>2.3562857109848574E-3</v>
      </c>
      <c r="F254" s="123">
        <f t="shared" si="121"/>
        <v>4.9924892084190452E-3</v>
      </c>
      <c r="G254" s="123">
        <f t="shared" si="121"/>
        <v>5.8067202047031446E-3</v>
      </c>
      <c r="H254" s="123">
        <f t="shared" si="121"/>
        <v>1.0420890548671952E-2</v>
      </c>
      <c r="I254" s="123">
        <f t="shared" si="121"/>
        <v>1.386992717429515E-2</v>
      </c>
      <c r="J254" s="123">
        <f t="shared" si="121"/>
        <v>1.6038251475548528E-2</v>
      </c>
      <c r="K254" s="123">
        <f t="shared" si="121"/>
        <v>1.9141621898027043E-2</v>
      </c>
      <c r="L254" s="123">
        <f t="shared" si="121"/>
        <v>3.2238566209876397E-2</v>
      </c>
      <c r="M254" s="123">
        <f t="shared" si="121"/>
        <v>2.1599422378127738E-2</v>
      </c>
      <c r="N254" s="123">
        <f t="shared" si="121"/>
        <v>2.8784813648163363E-2</v>
      </c>
      <c r="O254" s="123">
        <f t="shared" si="121"/>
        <v>3.8606227933161173E-2</v>
      </c>
      <c r="P254" s="123">
        <f t="shared" si="121"/>
        <v>7.1301582110818482E-2</v>
      </c>
      <c r="Q254" s="123">
        <f t="shared" si="121"/>
        <v>0.20602655186855892</v>
      </c>
      <c r="R254" s="123">
        <f t="shared" si="121"/>
        <v>0.16344626195761056</v>
      </c>
      <c r="S254" s="123">
        <f t="shared" si="121"/>
        <v>0.19507337045573045</v>
      </c>
      <c r="T254" s="123">
        <f t="shared" si="121"/>
        <v>0.24631063754065627</v>
      </c>
      <c r="U254" s="123">
        <f t="shared" si="121"/>
        <v>0.35352931177922775</v>
      </c>
      <c r="V254" s="123">
        <f t="shared" si="121"/>
        <v>0.21206045560961623</v>
      </c>
      <c r="W254" s="123">
        <f t="shared" si="121"/>
        <v>0.24855528857879661</v>
      </c>
      <c r="DA254" s="130" t="s">
        <v>3016</v>
      </c>
    </row>
    <row r="255" spans="1:105" ht="12" customHeight="1" x14ac:dyDescent="0.25">
      <c r="A255" s="97" t="s">
        <v>53</v>
      </c>
      <c r="B255" s="99">
        <f>RES_hhdet_tess!B110</f>
        <v>2.0115347085154335E-3</v>
      </c>
      <c r="C255" s="99">
        <f>RES_hhdet_tess!C110</f>
        <v>1.7599088518778219E-3</v>
      </c>
      <c r="D255" s="99">
        <f>RES_hhdet_tess!D110</f>
        <v>6.9640357350104619E-4</v>
      </c>
      <c r="E255" s="99">
        <f>RES_hhdet_tess!E110</f>
        <v>2.3562857109848574E-3</v>
      </c>
      <c r="F255" s="99">
        <f>RES_hhdet_tess!F110</f>
        <v>4.9924892084190452E-3</v>
      </c>
      <c r="G255" s="99">
        <f>RES_hhdet_tess!G110</f>
        <v>5.8067202047031446E-3</v>
      </c>
      <c r="H255" s="99">
        <f>RES_hhdet_tess!H110</f>
        <v>1.0420890548671952E-2</v>
      </c>
      <c r="I255" s="99">
        <f>RES_hhdet_tess!I110</f>
        <v>1.386992717429515E-2</v>
      </c>
      <c r="J255" s="99">
        <f>RES_hhdet_tess!J110</f>
        <v>1.6038251475548528E-2</v>
      </c>
      <c r="K255" s="99">
        <f>RES_hhdet_tess!K110</f>
        <v>1.9141621898027043E-2</v>
      </c>
      <c r="L255" s="99">
        <f>RES_hhdet_tess!L110</f>
        <v>3.2238566209876397E-2</v>
      </c>
      <c r="M255" s="99">
        <f>RES_hhdet_tess!M110</f>
        <v>2.1599422378127738E-2</v>
      </c>
      <c r="N255" s="99">
        <f>RES_hhdet_tess!N110</f>
        <v>2.8784813648163363E-2</v>
      </c>
      <c r="O255" s="99">
        <f>RES_hhdet_tess!O110</f>
        <v>3.8606227933161173E-2</v>
      </c>
      <c r="P255" s="99">
        <f>RES_hhdet_tess!P110</f>
        <v>7.1301582110818482E-2</v>
      </c>
      <c r="Q255" s="99">
        <f>RES_hhdet_tess!Q110</f>
        <v>0.20602655186855892</v>
      </c>
      <c r="R255" s="99">
        <f>RES_hhdet_tess!R110</f>
        <v>0.16344626195761056</v>
      </c>
      <c r="S255" s="99">
        <f>RES_hhdet_tess!S110</f>
        <v>0.19507337045573045</v>
      </c>
      <c r="T255" s="99">
        <f>RES_hhdet_tess!T110</f>
        <v>0.24631063754065627</v>
      </c>
      <c r="U255" s="99">
        <f>RES_hhdet_tess!U110</f>
        <v>0.35352931177922775</v>
      </c>
      <c r="V255" s="99">
        <f>RES_hhdet_tess!V110</f>
        <v>0.21206045560961623</v>
      </c>
      <c r="W255" s="99">
        <f>RES_hhdet_tess!W110</f>
        <v>0.24855528857879661</v>
      </c>
      <c r="DA255" s="63" t="s">
        <v>3017</v>
      </c>
    </row>
    <row r="256" spans="1:105" ht="12" customHeight="1" x14ac:dyDescent="0.25">
      <c r="A256" s="121" t="s">
        <v>55</v>
      </c>
      <c r="B256" s="123">
        <v>10.195082715693141</v>
      </c>
      <c r="C256" s="123">
        <v>7.5488085105210212</v>
      </c>
      <c r="D256" s="123">
        <v>11.306669846891362</v>
      </c>
      <c r="E256" s="123">
        <v>11.753177424211778</v>
      </c>
      <c r="F256" s="123">
        <v>10.458851304676076</v>
      </c>
      <c r="G256" s="123">
        <v>12.905407806927021</v>
      </c>
      <c r="H256" s="123">
        <v>13.113098135002486</v>
      </c>
      <c r="I256" s="123">
        <v>11.283569496482126</v>
      </c>
      <c r="J256" s="123">
        <v>12.588887072604392</v>
      </c>
      <c r="K256" s="123">
        <v>14.167392353320993</v>
      </c>
      <c r="L256" s="123">
        <v>12.455521726772018</v>
      </c>
      <c r="M256" s="123">
        <v>13.177009848338834</v>
      </c>
      <c r="N256" s="123">
        <v>13.952469047578465</v>
      </c>
      <c r="O256" s="123">
        <v>14.158274667785165</v>
      </c>
      <c r="P256" s="123">
        <v>14.968420753041475</v>
      </c>
      <c r="Q256" s="123">
        <v>15.414164519220906</v>
      </c>
      <c r="R256" s="123">
        <v>15.462717818367633</v>
      </c>
      <c r="S256" s="123">
        <v>15.394414629500575</v>
      </c>
      <c r="T256" s="123">
        <v>15.62223003960051</v>
      </c>
      <c r="U256" s="123">
        <v>16.278266330978845</v>
      </c>
      <c r="V256" s="123">
        <v>16.180609496246682</v>
      </c>
      <c r="W256" s="123">
        <v>17.294887754720488</v>
      </c>
      <c r="DA256" s="130" t="s">
        <v>3018</v>
      </c>
    </row>
    <row r="257" spans="1:105" ht="12" customHeight="1" x14ac:dyDescent="0.25">
      <c r="A257" s="97" t="s">
        <v>130</v>
      </c>
      <c r="B257" s="99">
        <v>10.195072986266583</v>
      </c>
      <c r="C257" s="99">
        <v>7.5233249018452213</v>
      </c>
      <c r="D257" s="99">
        <v>11.499136413452748</v>
      </c>
      <c r="E257" s="99">
        <v>11.609704279136697</v>
      </c>
      <c r="F257" s="99">
        <v>10.295001523452687</v>
      </c>
      <c r="G257" s="99">
        <v>13.021086621831268</v>
      </c>
      <c r="H257" s="99">
        <v>13.13656558171366</v>
      </c>
      <c r="I257" s="99">
        <v>11.26664571102566</v>
      </c>
      <c r="J257" s="99">
        <v>12.60541497735729</v>
      </c>
      <c r="K257" s="99">
        <v>14.24225635193018</v>
      </c>
      <c r="L257" s="99">
        <v>12.341422698678507</v>
      </c>
      <c r="M257" s="99">
        <v>13.126498809134995</v>
      </c>
      <c r="N257" s="99">
        <v>13.981912813699823</v>
      </c>
      <c r="O257" s="99">
        <v>14.10891398255211</v>
      </c>
      <c r="P257" s="99">
        <v>15.002411094935562</v>
      </c>
      <c r="Q257" s="99">
        <v>15.447768296196735</v>
      </c>
      <c r="R257" s="99">
        <v>15.470768704037239</v>
      </c>
      <c r="S257" s="99">
        <v>15.379132413737409</v>
      </c>
      <c r="T257" s="99">
        <v>15.668584647184929</v>
      </c>
      <c r="U257" s="99">
        <v>16.253647467772481</v>
      </c>
      <c r="V257" s="99">
        <v>16.044284883027434</v>
      </c>
      <c r="W257" s="99">
        <v>17.395007747641564</v>
      </c>
      <c r="DA257" s="63" t="s">
        <v>3019</v>
      </c>
    </row>
    <row r="258" spans="1:105" ht="12" customHeight="1" x14ac:dyDescent="0.25">
      <c r="A258" s="97" t="s">
        <v>129</v>
      </c>
      <c r="B258" s="99">
        <v>0</v>
      </c>
      <c r="C258" s="99">
        <v>0</v>
      </c>
      <c r="D258" s="99">
        <v>0</v>
      </c>
      <c r="E258" s="99">
        <v>0</v>
      </c>
      <c r="F258" s="99">
        <v>0</v>
      </c>
      <c r="G258" s="99">
        <v>0</v>
      </c>
      <c r="H258" s="99">
        <v>0</v>
      </c>
      <c r="I258" s="99">
        <v>0</v>
      </c>
      <c r="J258" s="99">
        <v>0</v>
      </c>
      <c r="K258" s="99">
        <v>14.212728712420843</v>
      </c>
      <c r="L258" s="99">
        <v>12.315844119335937</v>
      </c>
      <c r="M258" s="99">
        <v>13.097658331600151</v>
      </c>
      <c r="N258" s="99">
        <v>13.949886529749286</v>
      </c>
      <c r="O258" s="99">
        <v>14.073310798181604</v>
      </c>
      <c r="P258" s="99">
        <v>14.926500637655703</v>
      </c>
      <c r="Q258" s="99">
        <v>15.367820061772107</v>
      </c>
      <c r="R258" s="99">
        <v>15.397777542161206</v>
      </c>
      <c r="S258" s="99">
        <v>15.318533165118472</v>
      </c>
      <c r="T258" s="99">
        <v>15.608224867623138</v>
      </c>
      <c r="U258" s="99">
        <v>16.205727373976519</v>
      </c>
      <c r="V258" s="99">
        <v>16.008770604861105</v>
      </c>
      <c r="W258" s="99">
        <v>17.349408513620975</v>
      </c>
      <c r="DA258" s="63" t="s">
        <v>3020</v>
      </c>
    </row>
    <row r="259" spans="1:105" ht="12" customHeight="1" x14ac:dyDescent="0.25">
      <c r="A259" s="100" t="s">
        <v>202</v>
      </c>
      <c r="B259" s="102">
        <v>0</v>
      </c>
      <c r="C259" s="102">
        <v>0</v>
      </c>
      <c r="D259" s="102">
        <v>0</v>
      </c>
      <c r="E259" s="102">
        <v>0</v>
      </c>
      <c r="F259" s="102">
        <v>0</v>
      </c>
      <c r="G259" s="102">
        <v>0</v>
      </c>
      <c r="H259" s="102">
        <v>0</v>
      </c>
      <c r="I259" s="102">
        <v>0</v>
      </c>
      <c r="J259" s="102">
        <v>0</v>
      </c>
      <c r="K259" s="102">
        <v>7.0045336741756827</v>
      </c>
      <c r="L259" s="102">
        <v>6.332118783554586</v>
      </c>
      <c r="M259" s="102">
        <v>6.4988354019366126</v>
      </c>
      <c r="N259" s="102">
        <v>6.7043308597748705</v>
      </c>
      <c r="O259" s="102">
        <v>6.9442348459030176</v>
      </c>
      <c r="P259" s="102">
        <v>7.2256692084136542</v>
      </c>
      <c r="Q259" s="102">
        <v>7.5543116224840077</v>
      </c>
      <c r="R259" s="102">
        <v>7.4653366859017725</v>
      </c>
      <c r="S259" s="102">
        <v>7.2908263680349927</v>
      </c>
      <c r="T259" s="102">
        <v>8.6980727635278505</v>
      </c>
      <c r="U259" s="102">
        <v>8.1884964347996334</v>
      </c>
      <c r="V259" s="102">
        <v>7.942282502369542</v>
      </c>
      <c r="W259" s="102">
        <v>8.4014167192224356</v>
      </c>
      <c r="DA259" s="131" t="s">
        <v>3021</v>
      </c>
    </row>
    <row r="260" spans="1:105" ht="12" customHeight="1" x14ac:dyDescent="0.25">
      <c r="A260" s="103" t="s">
        <v>52</v>
      </c>
      <c r="B260" s="105">
        <v>0</v>
      </c>
      <c r="C260" s="105">
        <v>0</v>
      </c>
      <c r="D260" s="105">
        <v>0</v>
      </c>
      <c r="E260" s="105">
        <v>0</v>
      </c>
      <c r="F260" s="105">
        <v>0</v>
      </c>
      <c r="G260" s="105">
        <v>0</v>
      </c>
      <c r="H260" s="105">
        <v>0</v>
      </c>
      <c r="I260" s="105">
        <v>0</v>
      </c>
      <c r="J260" s="105">
        <v>0</v>
      </c>
      <c r="K260" s="105">
        <v>7.2081950382451589</v>
      </c>
      <c r="L260" s="105">
        <v>5.9837253357813527</v>
      </c>
      <c r="M260" s="105">
        <v>6.5988229296635401</v>
      </c>
      <c r="N260" s="105">
        <v>7.2455556699744159</v>
      </c>
      <c r="O260" s="105">
        <v>7.1290759522785851</v>
      </c>
      <c r="P260" s="105">
        <v>7.7008314292420481</v>
      </c>
      <c r="Q260" s="105">
        <v>7.8135084392880998</v>
      </c>
      <c r="R260" s="105">
        <v>7.9324408562594346</v>
      </c>
      <c r="S260" s="105">
        <v>8.0277067970834803</v>
      </c>
      <c r="T260" s="105">
        <v>6.9101521040952862</v>
      </c>
      <c r="U260" s="105">
        <v>8.0172309391768835</v>
      </c>
      <c r="V260" s="105">
        <v>8.0664881024915616</v>
      </c>
      <c r="W260" s="105">
        <v>8.9479917943985381</v>
      </c>
      <c r="DA260" s="132" t="s">
        <v>3022</v>
      </c>
    </row>
    <row r="261" spans="1:105" ht="12" customHeight="1" x14ac:dyDescent="0.25">
      <c r="A261" s="106" t="s">
        <v>122</v>
      </c>
      <c r="B261" s="102">
        <v>10.195575267912696</v>
      </c>
      <c r="C261" s="102">
        <v>8.816304719084501</v>
      </c>
      <c r="D261" s="102">
        <v>6.7174804775378893</v>
      </c>
      <c r="E261" s="102">
        <v>14.244229905577875</v>
      </c>
      <c r="F261" s="102">
        <v>13.288103182510305</v>
      </c>
      <c r="G261" s="102">
        <v>10.571298519196647</v>
      </c>
      <c r="H261" s="102">
        <v>12.631933039086036</v>
      </c>
      <c r="I261" s="102">
        <v>11.636952371772912</v>
      </c>
      <c r="J261" s="102">
        <v>12.287261124699352</v>
      </c>
      <c r="K261" s="102">
        <v>12.998962316346597</v>
      </c>
      <c r="L261" s="102">
        <v>13.976191957018209</v>
      </c>
      <c r="M261" s="102">
        <v>13.790674543819554</v>
      </c>
      <c r="N261" s="102">
        <v>13.623920256522648</v>
      </c>
      <c r="O261" s="102">
        <v>14.661067081470014</v>
      </c>
      <c r="P261" s="102">
        <v>14.662022137521801</v>
      </c>
      <c r="Q261" s="102">
        <v>15.118724922962867</v>
      </c>
      <c r="R261" s="102">
        <v>15.413659876177263</v>
      </c>
      <c r="S261" s="102">
        <v>15.578937235404943</v>
      </c>
      <c r="T261" s="102">
        <v>15.260465795916154</v>
      </c>
      <c r="U261" s="102">
        <v>16.494269208365274</v>
      </c>
      <c r="V261" s="102">
        <v>17.058321670086247</v>
      </c>
      <c r="W261" s="102">
        <v>16.784112443584942</v>
      </c>
      <c r="DA261" s="131" t="s">
        <v>3023</v>
      </c>
    </row>
    <row r="262" spans="1:105" ht="12" customHeight="1" x14ac:dyDescent="0.25">
      <c r="A262" s="107" t="s">
        <v>121</v>
      </c>
      <c r="B262" s="105">
        <v>0</v>
      </c>
      <c r="C262" s="105">
        <v>0</v>
      </c>
      <c r="D262" s="105">
        <v>0</v>
      </c>
      <c r="E262" s="105">
        <v>0</v>
      </c>
      <c r="F262" s="105">
        <v>0</v>
      </c>
      <c r="G262" s="105">
        <v>0</v>
      </c>
      <c r="H262" s="105">
        <v>0</v>
      </c>
      <c r="I262" s="105">
        <v>0</v>
      </c>
      <c r="J262" s="105">
        <v>0</v>
      </c>
      <c r="K262" s="105">
        <v>12.984698648625017</v>
      </c>
      <c r="L262" s="105">
        <v>13.970188369553709</v>
      </c>
      <c r="M262" s="105">
        <v>13.787797823548994</v>
      </c>
      <c r="N262" s="105">
        <v>13.625218214070443</v>
      </c>
      <c r="O262" s="105">
        <v>14.653971206384417</v>
      </c>
      <c r="P262" s="105">
        <v>14.607010756629878</v>
      </c>
      <c r="Q262" s="105">
        <v>15.061666699200229</v>
      </c>
      <c r="R262" s="105">
        <v>15.356709202572112</v>
      </c>
      <c r="S262" s="105">
        <v>15.543467337365252</v>
      </c>
      <c r="T262" s="105">
        <v>15.201118307330916</v>
      </c>
      <c r="U262" s="105">
        <v>16.45234900803867</v>
      </c>
      <c r="V262" s="105">
        <v>16.998429928513858</v>
      </c>
      <c r="W262" s="105">
        <v>16.723173652797961</v>
      </c>
      <c r="DA262" s="132" t="s">
        <v>3024</v>
      </c>
    </row>
    <row r="263" spans="1:105" ht="12" customHeight="1" x14ac:dyDescent="0.25">
      <c r="A263" s="108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6.4044364536895744</v>
      </c>
      <c r="L263" s="99">
        <v>7.2085105327861649</v>
      </c>
      <c r="M263" s="99">
        <v>6.8544338449071045</v>
      </c>
      <c r="N263" s="99">
        <v>6.5384384447013701</v>
      </c>
      <c r="O263" s="99">
        <v>7.2435253023883241</v>
      </c>
      <c r="P263" s="99">
        <v>7.0797141271411732</v>
      </c>
      <c r="Q263" s="99">
        <v>7.4077591066479194</v>
      </c>
      <c r="R263" s="99">
        <v>7.4836377185866416</v>
      </c>
      <c r="S263" s="99">
        <v>7.4389334836872667</v>
      </c>
      <c r="T263" s="99">
        <v>8.3826228969282646</v>
      </c>
      <c r="U263" s="99">
        <v>8.332016064295555</v>
      </c>
      <c r="V263" s="99">
        <v>8.4944314203867481</v>
      </c>
      <c r="W263" s="99">
        <v>8.0220820868140077</v>
      </c>
      <c r="DA263" s="63" t="s">
        <v>3025</v>
      </c>
    </row>
    <row r="264" spans="1:105" ht="12" customHeight="1" x14ac:dyDescent="0.25">
      <c r="A264" s="108" t="s">
        <v>52</v>
      </c>
      <c r="B264" s="99">
        <v>0</v>
      </c>
      <c r="C264" s="99">
        <v>0</v>
      </c>
      <c r="D264" s="99">
        <v>0</v>
      </c>
      <c r="E264" s="99">
        <v>0</v>
      </c>
      <c r="F264" s="99">
        <v>0</v>
      </c>
      <c r="G264" s="99">
        <v>0</v>
      </c>
      <c r="H264" s="99">
        <v>0</v>
      </c>
      <c r="I264" s="99">
        <v>0</v>
      </c>
      <c r="J264" s="99">
        <v>0</v>
      </c>
      <c r="K264" s="99">
        <v>6.5802621949354441</v>
      </c>
      <c r="L264" s="99">
        <v>6.7616778367675474</v>
      </c>
      <c r="M264" s="99">
        <v>6.9333639786418892</v>
      </c>
      <c r="N264" s="99">
        <v>7.0867797693690751</v>
      </c>
      <c r="O264" s="99">
        <v>7.4104459039960959</v>
      </c>
      <c r="P264" s="99">
        <v>7.5272966294887054</v>
      </c>
      <c r="Q264" s="99">
        <v>7.6539075925523106</v>
      </c>
      <c r="R264" s="99">
        <v>7.8730714839854707</v>
      </c>
      <c r="S264" s="99">
        <v>8.1045338536779852</v>
      </c>
      <c r="T264" s="99">
        <v>6.8184954104026501</v>
      </c>
      <c r="U264" s="99">
        <v>8.1203329437431169</v>
      </c>
      <c r="V264" s="99">
        <v>8.5039985081271094</v>
      </c>
      <c r="W264" s="99">
        <v>8.7010915659839547</v>
      </c>
      <c r="DA264" s="63" t="s">
        <v>3026</v>
      </c>
    </row>
    <row r="265" spans="1:105" ht="12" customHeight="1" x14ac:dyDescent="0.25">
      <c r="A265" s="121" t="s">
        <v>54</v>
      </c>
      <c r="B265" s="123">
        <v>4.8804229228764946</v>
      </c>
      <c r="C265" s="123">
        <v>4.8611773915578818</v>
      </c>
      <c r="D265" s="123">
        <v>4.8813599024757774</v>
      </c>
      <c r="E265" s="123">
        <v>7.9395736238971226</v>
      </c>
      <c r="F265" s="123">
        <v>7.664512344361337</v>
      </c>
      <c r="G265" s="123">
        <v>6.8357404604584886</v>
      </c>
      <c r="H265" s="123">
        <v>7.3791057517230625</v>
      </c>
      <c r="I265" s="123">
        <v>7.3313472093814189</v>
      </c>
      <c r="J265" s="123">
        <v>7.6365958630219977</v>
      </c>
      <c r="K265" s="123">
        <v>7.8178997717019891</v>
      </c>
      <c r="L265" s="123">
        <v>8.2163086661176372</v>
      </c>
      <c r="M265" s="123">
        <v>7.7427741261506444</v>
      </c>
      <c r="N265" s="123">
        <v>7.6830564469188847</v>
      </c>
      <c r="O265" s="123">
        <v>7.5605454519187338</v>
      </c>
      <c r="P265" s="123">
        <v>7.3117245774916277</v>
      </c>
      <c r="Q265" s="123">
        <v>7.2765508556342962</v>
      </c>
      <c r="R265" s="123">
        <v>7.4075545366161011</v>
      </c>
      <c r="S265" s="123">
        <v>7.5100648711018936</v>
      </c>
      <c r="T265" s="123">
        <v>7.6640742029090374</v>
      </c>
      <c r="U265" s="123">
        <v>7.923988554130089</v>
      </c>
      <c r="V265" s="123">
        <v>7.6743155132465706</v>
      </c>
      <c r="W265" s="123">
        <v>7.4767826154930415</v>
      </c>
      <c r="DA265" s="130" t="s">
        <v>3027</v>
      </c>
    </row>
    <row r="266" spans="1:105" ht="12" customHeight="1" x14ac:dyDescent="0.25">
      <c r="A266" s="97" t="s">
        <v>50</v>
      </c>
      <c r="B266" s="99">
        <v>4.8629621094033215</v>
      </c>
      <c r="C266" s="99">
        <v>4.9786293301317688</v>
      </c>
      <c r="D266" s="99">
        <v>5.4001325224939585</v>
      </c>
      <c r="E266" s="99">
        <v>7.177530546826663</v>
      </c>
      <c r="F266" s="99">
        <v>7.2063663056558003</v>
      </c>
      <c r="G266" s="99">
        <v>7.0470956752779967</v>
      </c>
      <c r="H266" s="99">
        <v>7.162311314849183</v>
      </c>
      <c r="I266" s="99">
        <v>7.4682675123597546</v>
      </c>
      <c r="J266" s="99">
        <v>7.6990973838990469</v>
      </c>
      <c r="K266" s="99">
        <v>7.9446339210055594</v>
      </c>
      <c r="L266" s="99">
        <v>8.0507851839149094</v>
      </c>
      <c r="M266" s="99">
        <v>7.7061548382098035</v>
      </c>
      <c r="N266" s="99">
        <v>7.7240601442877779</v>
      </c>
      <c r="O266" s="99">
        <v>7.4091920847944008</v>
      </c>
      <c r="P266" s="99">
        <v>7.3304149047010476</v>
      </c>
      <c r="Q266" s="99">
        <v>7.2838064308662833</v>
      </c>
      <c r="R266" s="99">
        <v>7.3806982451562035</v>
      </c>
      <c r="S266" s="99">
        <v>7.451445981029126</v>
      </c>
      <c r="T266" s="99">
        <v>7.6787142576060372</v>
      </c>
      <c r="U266" s="99">
        <v>8.036865763016781</v>
      </c>
      <c r="V266" s="99">
        <v>7.6394937808526731</v>
      </c>
      <c r="W266" s="99">
        <v>7.390416704102865</v>
      </c>
      <c r="DA266" s="63" t="s">
        <v>3028</v>
      </c>
    </row>
    <row r="267" spans="1:105" ht="12" customHeight="1" x14ac:dyDescent="0.25">
      <c r="A267" s="109" t="s">
        <v>120</v>
      </c>
      <c r="B267" s="110">
        <v>4.9768249930520563</v>
      </c>
      <c r="C267" s="110">
        <v>4.3224673267271116</v>
      </c>
      <c r="D267" s="110">
        <v>3.4156554719111698</v>
      </c>
      <c r="E267" s="110">
        <v>9.2400663003347319</v>
      </c>
      <c r="F267" s="110">
        <v>8.3686603974235769</v>
      </c>
      <c r="G267" s="110">
        <v>6.4752687750109734</v>
      </c>
      <c r="H267" s="110">
        <v>7.7725524305377043</v>
      </c>
      <c r="I267" s="110">
        <v>7.0673110904110006</v>
      </c>
      <c r="J267" s="110">
        <v>7.518991344672922</v>
      </c>
      <c r="K267" s="110">
        <v>7.5903502537007759</v>
      </c>
      <c r="L267" s="110">
        <v>8.4865620655537288</v>
      </c>
      <c r="M267" s="110">
        <v>7.7986346731063207</v>
      </c>
      <c r="N267" s="110">
        <v>7.6194351849739039</v>
      </c>
      <c r="O267" s="110">
        <v>7.8051598013100367</v>
      </c>
      <c r="P267" s="110">
        <v>7.2793700137454644</v>
      </c>
      <c r="Q267" s="110">
        <v>7.2635422149671829</v>
      </c>
      <c r="R267" s="110">
        <v>7.4562905390424348</v>
      </c>
      <c r="S267" s="110">
        <v>7.619975289988334</v>
      </c>
      <c r="T267" s="110">
        <v>7.6350524154311241</v>
      </c>
      <c r="U267" s="110">
        <v>7.693057814647406</v>
      </c>
      <c r="V267" s="110">
        <v>7.745345193495905</v>
      </c>
      <c r="W267" s="110">
        <v>7.6771324034468504</v>
      </c>
      <c r="DA267" s="60" t="s">
        <v>3029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1.595891031574177</v>
      </c>
      <c r="C269" s="118">
        <f t="shared" si="122"/>
        <v>1.579128067011492</v>
      </c>
      <c r="D269" s="118">
        <f t="shared" si="122"/>
        <v>1.5358009661188001</v>
      </c>
      <c r="E269" s="118">
        <f t="shared" si="122"/>
        <v>1.7398664185406294</v>
      </c>
      <c r="F269" s="118">
        <f t="shared" si="122"/>
        <v>1.6753960786746473</v>
      </c>
      <c r="G269" s="118">
        <f t="shared" si="122"/>
        <v>1.7017312256742794</v>
      </c>
      <c r="H269" s="118">
        <f t="shared" si="122"/>
        <v>1.7666131810486365</v>
      </c>
      <c r="I269" s="118">
        <f t="shared" si="122"/>
        <v>1.8800907793707116</v>
      </c>
      <c r="J269" s="118">
        <f t="shared" si="122"/>
        <v>1.920882259060918</v>
      </c>
      <c r="K269" s="118">
        <f t="shared" si="122"/>
        <v>1.94812014337826</v>
      </c>
      <c r="L269" s="118">
        <f t="shared" si="122"/>
        <v>1.9047363230708603</v>
      </c>
      <c r="M269" s="118">
        <f t="shared" si="122"/>
        <v>1.7743888773803387</v>
      </c>
      <c r="N269" s="118">
        <f t="shared" si="122"/>
        <v>1.7889372441166744</v>
      </c>
      <c r="O269" s="118">
        <f t="shared" si="122"/>
        <v>1.7422028960744711</v>
      </c>
      <c r="P269" s="118">
        <f t="shared" si="122"/>
        <v>1.7680243446130062</v>
      </c>
      <c r="Q269" s="118">
        <f t="shared" si="122"/>
        <v>1.7789859163619712</v>
      </c>
      <c r="R269" s="118">
        <f t="shared" ref="R269:V269" si="123">R270+R273+R275+R284</f>
        <v>1.809729840317887</v>
      </c>
      <c r="S269" s="118">
        <f t="shared" si="123"/>
        <v>1.8465163060040521</v>
      </c>
      <c r="T269" s="118">
        <f t="shared" si="123"/>
        <v>1.9358855051194226</v>
      </c>
      <c r="U269" s="118">
        <f t="shared" si="123"/>
        <v>2.0416310983826511</v>
      </c>
      <c r="V269" s="118">
        <f t="shared" si="123"/>
        <v>1.93127511626763</v>
      </c>
      <c r="W269" s="118">
        <f t="shared" ref="W269" si="124">W270+W273+W275+W284</f>
        <v>1.9369387120478763</v>
      </c>
      <c r="DA269" s="129" t="s">
        <v>3180</v>
      </c>
    </row>
    <row r="270" spans="1:105" ht="12" customHeight="1" x14ac:dyDescent="0.25">
      <c r="A270" s="121" t="s">
        <v>57</v>
      </c>
      <c r="B270" s="123">
        <f t="shared" ref="B270:Q270" si="125">SUM(B271:B272)</f>
        <v>0</v>
      </c>
      <c r="C270" s="123">
        <f t="shared" si="125"/>
        <v>0</v>
      </c>
      <c r="D270" s="123">
        <f t="shared" si="125"/>
        <v>0</v>
      </c>
      <c r="E270" s="123">
        <f t="shared" si="125"/>
        <v>0</v>
      </c>
      <c r="F270" s="123">
        <f t="shared" si="125"/>
        <v>0</v>
      </c>
      <c r="G270" s="123">
        <f t="shared" si="125"/>
        <v>0</v>
      </c>
      <c r="H270" s="123">
        <f t="shared" si="125"/>
        <v>0</v>
      </c>
      <c r="I270" s="123">
        <f t="shared" si="125"/>
        <v>0</v>
      </c>
      <c r="J270" s="123">
        <f t="shared" si="125"/>
        <v>0</v>
      </c>
      <c r="K270" s="123">
        <f t="shared" si="125"/>
        <v>0</v>
      </c>
      <c r="L270" s="123">
        <f t="shared" si="125"/>
        <v>0</v>
      </c>
      <c r="M270" s="123">
        <f t="shared" si="125"/>
        <v>0</v>
      </c>
      <c r="N270" s="123">
        <f t="shared" si="125"/>
        <v>0</v>
      </c>
      <c r="O270" s="123">
        <f t="shared" si="125"/>
        <v>0</v>
      </c>
      <c r="P270" s="123">
        <f t="shared" si="125"/>
        <v>0</v>
      </c>
      <c r="Q270" s="123">
        <f t="shared" si="125"/>
        <v>0</v>
      </c>
      <c r="R270" s="123">
        <f t="shared" ref="R270:V270" si="126">SUM(R271:R272)</f>
        <v>0</v>
      </c>
      <c r="S270" s="123">
        <f t="shared" si="126"/>
        <v>0</v>
      </c>
      <c r="T270" s="123">
        <f t="shared" si="126"/>
        <v>0</v>
      </c>
      <c r="U270" s="123">
        <f t="shared" si="126"/>
        <v>0</v>
      </c>
      <c r="V270" s="123">
        <f t="shared" si="126"/>
        <v>0</v>
      </c>
      <c r="W270" s="123">
        <f t="shared" ref="W270" si="127">SUM(W271:W272)</f>
        <v>0</v>
      </c>
      <c r="DA270" s="130" t="s">
        <v>3181</v>
      </c>
    </row>
    <row r="271" spans="1:105" ht="12" customHeight="1" x14ac:dyDescent="0.25">
      <c r="A271" s="97" t="s">
        <v>202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DA271" s="63" t="s">
        <v>3182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3183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3184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3185</v>
      </c>
    </row>
    <row r="275" spans="1:105" ht="12" customHeight="1" x14ac:dyDescent="0.25">
      <c r="A275" s="121" t="s">
        <v>55</v>
      </c>
      <c r="B275" s="123">
        <v>0</v>
      </c>
      <c r="C275" s="123">
        <v>0</v>
      </c>
      <c r="D275" s="123">
        <v>0</v>
      </c>
      <c r="E275" s="123">
        <v>0</v>
      </c>
      <c r="F275" s="123">
        <v>0</v>
      </c>
      <c r="G275" s="123">
        <v>0</v>
      </c>
      <c r="H275" s="123">
        <v>0</v>
      </c>
      <c r="I275" s="123">
        <v>0</v>
      </c>
      <c r="J275" s="123">
        <v>0</v>
      </c>
      <c r="K275" s="123">
        <v>0</v>
      </c>
      <c r="L275" s="123">
        <v>0</v>
      </c>
      <c r="M275" s="123">
        <v>0</v>
      </c>
      <c r="N275" s="123">
        <v>0</v>
      </c>
      <c r="O275" s="123">
        <v>0</v>
      </c>
      <c r="P275" s="123">
        <v>0</v>
      </c>
      <c r="Q275" s="123">
        <v>0</v>
      </c>
      <c r="R275" s="123">
        <v>0</v>
      </c>
      <c r="S275" s="123">
        <v>0</v>
      </c>
      <c r="T275" s="123">
        <v>0</v>
      </c>
      <c r="U275" s="123">
        <v>0</v>
      </c>
      <c r="V275" s="123">
        <v>0</v>
      </c>
      <c r="W275" s="123">
        <v>0</v>
      </c>
      <c r="DA275" s="130" t="s">
        <v>3186</v>
      </c>
    </row>
    <row r="276" spans="1:105" ht="12" customHeight="1" x14ac:dyDescent="0.25">
      <c r="A276" s="97" t="s">
        <v>130</v>
      </c>
      <c r="B276" s="99">
        <v>0</v>
      </c>
      <c r="C276" s="99">
        <v>0</v>
      </c>
      <c r="D276" s="99">
        <v>0</v>
      </c>
      <c r="E276" s="99">
        <v>0</v>
      </c>
      <c r="F276" s="99">
        <v>0</v>
      </c>
      <c r="G276" s="99">
        <v>0</v>
      </c>
      <c r="H276" s="99">
        <v>0</v>
      </c>
      <c r="I276" s="99">
        <v>0</v>
      </c>
      <c r="J276" s="99">
        <v>0</v>
      </c>
      <c r="K276" s="99">
        <v>0</v>
      </c>
      <c r="L276" s="99">
        <v>0</v>
      </c>
      <c r="M276" s="99">
        <v>0</v>
      </c>
      <c r="N276" s="99">
        <v>0</v>
      </c>
      <c r="O276" s="99">
        <v>0</v>
      </c>
      <c r="P276" s="99">
        <v>0</v>
      </c>
      <c r="Q276" s="99">
        <v>0</v>
      </c>
      <c r="R276" s="99">
        <v>0</v>
      </c>
      <c r="S276" s="99">
        <v>0</v>
      </c>
      <c r="T276" s="99">
        <v>0</v>
      </c>
      <c r="U276" s="99">
        <v>0</v>
      </c>
      <c r="V276" s="99">
        <v>0</v>
      </c>
      <c r="W276" s="99">
        <v>0</v>
      </c>
      <c r="DA276" s="63" t="s">
        <v>3187</v>
      </c>
    </row>
    <row r="277" spans="1:105" ht="12" customHeight="1" x14ac:dyDescent="0.25">
      <c r="A277" s="97" t="s">
        <v>129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0</v>
      </c>
      <c r="L277" s="99">
        <v>0</v>
      </c>
      <c r="M277" s="99">
        <v>0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DA277" s="63" t="s">
        <v>3188</v>
      </c>
    </row>
    <row r="278" spans="1:105" ht="12" customHeight="1" x14ac:dyDescent="0.25">
      <c r="A278" s="100" t="s">
        <v>202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0</v>
      </c>
      <c r="L278" s="102">
        <v>0</v>
      </c>
      <c r="M278" s="102">
        <v>0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DA278" s="131" t="s">
        <v>3189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3190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3191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3192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3193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3194</v>
      </c>
    </row>
    <row r="284" spans="1:105" ht="12" customHeight="1" x14ac:dyDescent="0.25">
      <c r="A284" s="121" t="s">
        <v>54</v>
      </c>
      <c r="B284" s="123">
        <v>1.595891031574177</v>
      </c>
      <c r="C284" s="123">
        <v>1.579128067011492</v>
      </c>
      <c r="D284" s="123">
        <v>1.5358009661188001</v>
      </c>
      <c r="E284" s="123">
        <v>1.7398664185406294</v>
      </c>
      <c r="F284" s="123">
        <v>1.6753960786746473</v>
      </c>
      <c r="G284" s="123">
        <v>1.7017312256742794</v>
      </c>
      <c r="H284" s="123">
        <v>1.7666131810486365</v>
      </c>
      <c r="I284" s="123">
        <v>1.8800907793707116</v>
      </c>
      <c r="J284" s="123">
        <v>1.920882259060918</v>
      </c>
      <c r="K284" s="123">
        <v>1.94812014337826</v>
      </c>
      <c r="L284" s="123">
        <v>1.9047363230708603</v>
      </c>
      <c r="M284" s="123">
        <v>1.7743888773803387</v>
      </c>
      <c r="N284" s="123">
        <v>1.7889372441166744</v>
      </c>
      <c r="O284" s="123">
        <v>1.7422028960744711</v>
      </c>
      <c r="P284" s="123">
        <v>1.7680243446130062</v>
      </c>
      <c r="Q284" s="123">
        <v>1.7789859163619712</v>
      </c>
      <c r="R284" s="123">
        <v>1.809729840317887</v>
      </c>
      <c r="S284" s="123">
        <v>1.8465163060040521</v>
      </c>
      <c r="T284" s="123">
        <v>1.9358855051194226</v>
      </c>
      <c r="U284" s="123">
        <v>2.0416310983826511</v>
      </c>
      <c r="V284" s="123">
        <v>1.93127511626763</v>
      </c>
      <c r="W284" s="123">
        <v>1.9369387120478763</v>
      </c>
      <c r="DA284" s="130" t="s">
        <v>3195</v>
      </c>
    </row>
    <row r="285" spans="1:105" ht="12" customHeight="1" x14ac:dyDescent="0.25">
      <c r="A285" s="97" t="s">
        <v>50</v>
      </c>
      <c r="B285" s="99">
        <v>1.8849466044999095</v>
      </c>
      <c r="C285" s="99">
        <v>1.9234165160962486</v>
      </c>
      <c r="D285" s="99">
        <v>2.0793836110269486</v>
      </c>
      <c r="E285" s="99">
        <v>2.7593670918609283</v>
      </c>
      <c r="F285" s="99">
        <v>2.7654737595962935</v>
      </c>
      <c r="G285" s="99">
        <v>2.6995065941361087</v>
      </c>
      <c r="H285" s="99">
        <v>2.7400409169575304</v>
      </c>
      <c r="I285" s="99">
        <v>2.8550429947797493</v>
      </c>
      <c r="J285" s="99">
        <v>2.9417449291557234</v>
      </c>
      <c r="K285" s="99">
        <v>3.0331294691764286</v>
      </c>
      <c r="L285" s="99">
        <v>3.0713399237307168</v>
      </c>
      <c r="M285" s="99">
        <v>2.937586532272201</v>
      </c>
      <c r="N285" s="99">
        <v>2.9419015068051726</v>
      </c>
      <c r="O285" s="99">
        <v>2.8201783917508148</v>
      </c>
      <c r="P285" s="99">
        <v>2.7893625945825242</v>
      </c>
      <c r="Q285" s="99">
        <v>2.7712161180498516</v>
      </c>
      <c r="R285" s="99">
        <v>2.8069932520783185</v>
      </c>
      <c r="S285" s="99">
        <v>2.8313250025395469</v>
      </c>
      <c r="T285" s="99">
        <v>2.9124438822920045</v>
      </c>
      <c r="U285" s="99">
        <v>3.0395650264424288</v>
      </c>
      <c r="V285" s="99">
        <v>2.8780672888016436</v>
      </c>
      <c r="W285" s="99">
        <v>2.7719057907826943</v>
      </c>
      <c r="DA285" s="63" t="s">
        <v>3196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3197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0.23200088820049167</v>
      </c>
      <c r="D290" s="117">
        <f t="shared" si="129"/>
        <v>0.69109610999928195</v>
      </c>
      <c r="E290" s="117">
        <f t="shared" si="129"/>
        <v>0.54144848003179824</v>
      </c>
      <c r="F290" s="117">
        <f t="shared" si="129"/>
        <v>0.45289985302212632</v>
      </c>
      <c r="G290" s="117">
        <f t="shared" si="129"/>
        <v>0.62919514406914501</v>
      </c>
      <c r="H290" s="117">
        <f t="shared" si="129"/>
        <v>0.33340419223474133</v>
      </c>
      <c r="I290" s="117">
        <f t="shared" si="129"/>
        <v>0.12430972245410249</v>
      </c>
      <c r="J290" s="117">
        <f t="shared" si="129"/>
        <v>0.14459376228473522</v>
      </c>
      <c r="K290" s="117">
        <f t="shared" si="129"/>
        <v>0.17498282351343489</v>
      </c>
      <c r="L290" s="117">
        <f t="shared" si="129"/>
        <v>9.4615907304254107E-2</v>
      </c>
      <c r="M290" s="117">
        <f t="shared" si="129"/>
        <v>0.22853081472129111</v>
      </c>
      <c r="N290" s="117">
        <f t="shared" si="129"/>
        <v>0.45340758823749822</v>
      </c>
      <c r="O290" s="117">
        <f t="shared" si="129"/>
        <v>0.51714161714658691</v>
      </c>
      <c r="P290" s="117">
        <f t="shared" si="129"/>
        <v>1.1596623381453481</v>
      </c>
      <c r="Q290" s="117">
        <f t="shared" si="129"/>
        <v>0.81934346694891491</v>
      </c>
      <c r="R290" s="117">
        <f t="shared" ref="R290:V290" si="130">R291+R294+R296+R305</f>
        <v>0.44562333618529915</v>
      </c>
      <c r="S290" s="117">
        <f t="shared" si="130"/>
        <v>0.32279346349299265</v>
      </c>
      <c r="T290" s="117">
        <f t="shared" si="130"/>
        <v>0.3866312458193728</v>
      </c>
      <c r="U290" s="117">
        <f t="shared" si="130"/>
        <v>0.42209944076260036</v>
      </c>
      <c r="V290" s="117">
        <f t="shared" si="130"/>
        <v>0.4533687128224298</v>
      </c>
      <c r="W290" s="117">
        <f t="shared" ref="W290" si="131">W291+W294+W296+W305</f>
        <v>0.3527124528666401</v>
      </c>
      <c r="DA290" s="129" t="s">
        <v>3348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0.20010416218178093</v>
      </c>
      <c r="D291" s="122">
        <f t="shared" si="132"/>
        <v>0.60730481111112822</v>
      </c>
      <c r="E291" s="122">
        <f t="shared" si="132"/>
        <v>0.45104620743064072</v>
      </c>
      <c r="F291" s="122">
        <f t="shared" si="132"/>
        <v>0.37222319813201032</v>
      </c>
      <c r="G291" s="122">
        <f t="shared" si="132"/>
        <v>0.53246785840903343</v>
      </c>
      <c r="H291" s="122">
        <f t="shared" si="132"/>
        <v>0.28207777606170792</v>
      </c>
      <c r="I291" s="122">
        <f t="shared" si="132"/>
        <v>0.10222394280802304</v>
      </c>
      <c r="J291" s="122">
        <f t="shared" si="132"/>
        <v>0.11901941518342624</v>
      </c>
      <c r="K291" s="122">
        <f t="shared" si="132"/>
        <v>0.14497714302410655</v>
      </c>
      <c r="L291" s="122">
        <f t="shared" si="132"/>
        <v>7.7058051110668171E-2</v>
      </c>
      <c r="M291" s="122">
        <f t="shared" si="132"/>
        <v>0.18542654749496698</v>
      </c>
      <c r="N291" s="122">
        <f t="shared" si="132"/>
        <v>0.36999611587555975</v>
      </c>
      <c r="O291" s="122">
        <f t="shared" si="132"/>
        <v>0.41859565931746462</v>
      </c>
      <c r="P291" s="122">
        <f t="shared" si="132"/>
        <v>0.92315283915004664</v>
      </c>
      <c r="Q291" s="122">
        <f t="shared" si="132"/>
        <v>0.650118684832654</v>
      </c>
      <c r="R291" s="122">
        <f t="shared" ref="R291:V291" si="133">SUM(R292:R293)</f>
        <v>0.35334983327396108</v>
      </c>
      <c r="S291" s="122">
        <f t="shared" si="133"/>
        <v>0.25313540810600882</v>
      </c>
      <c r="T291" s="122">
        <f t="shared" si="133"/>
        <v>0.30196960581643201</v>
      </c>
      <c r="U291" s="122">
        <f t="shared" si="133"/>
        <v>0.32490558855791046</v>
      </c>
      <c r="V291" s="122">
        <f t="shared" si="133"/>
        <v>0.34402377884637192</v>
      </c>
      <c r="W291" s="122">
        <f t="shared" ref="W291" si="134">SUM(W292:W293)</f>
        <v>0.26325160639380857</v>
      </c>
      <c r="DA291" s="130" t="s">
        <v>3349</v>
      </c>
    </row>
    <row r="292" spans="1:105" ht="12" customHeight="1" x14ac:dyDescent="0.25">
      <c r="A292" s="97" t="s">
        <v>202</v>
      </c>
      <c r="B292" s="98"/>
      <c r="C292" s="98">
        <v>0.19949569008209941</v>
      </c>
      <c r="D292" s="98">
        <v>0.60546321359832977</v>
      </c>
      <c r="E292" s="98">
        <v>0.4496690678905495</v>
      </c>
      <c r="F292" s="98">
        <v>0.37109755579220444</v>
      </c>
      <c r="G292" s="98">
        <v>0.53087026184028663</v>
      </c>
      <c r="H292" s="98">
        <v>0.28122864961582039</v>
      </c>
      <c r="I292" s="98">
        <v>0.10192208086218447</v>
      </c>
      <c r="J292" s="98">
        <v>0.11866896664960444</v>
      </c>
      <c r="K292" s="98">
        <v>0.14455315718859857</v>
      </c>
      <c r="L292" s="98">
        <v>7.6830543112666128E-2</v>
      </c>
      <c r="M292" s="98">
        <v>0.18488891830021104</v>
      </c>
      <c r="N292" s="98">
        <v>0.36892576701455265</v>
      </c>
      <c r="O292" s="98">
        <v>0.41739737454404652</v>
      </c>
      <c r="P292" s="98">
        <v>0.92058132484729271</v>
      </c>
      <c r="Q292" s="98">
        <v>0.64832909422284324</v>
      </c>
      <c r="R292" s="98">
        <v>0.35237731174246456</v>
      </c>
      <c r="S292" s="98">
        <v>0.25244173994277114</v>
      </c>
      <c r="T292" s="98">
        <v>0.30112595898509126</v>
      </c>
      <c r="U292" s="98">
        <v>0.32401313632633488</v>
      </c>
      <c r="V292" s="98">
        <v>0.34307634013579547</v>
      </c>
      <c r="W292" s="98">
        <v>0.26254094586989285</v>
      </c>
      <c r="DA292" s="63" t="s">
        <v>3350</v>
      </c>
    </row>
    <row r="293" spans="1:105" ht="12" customHeight="1" x14ac:dyDescent="0.25">
      <c r="A293" s="97" t="s">
        <v>53</v>
      </c>
      <c r="B293" s="98"/>
      <c r="C293" s="98">
        <v>6.0847209968151314E-4</v>
      </c>
      <c r="D293" s="98">
        <v>1.8415975127984042E-3</v>
      </c>
      <c r="E293" s="98">
        <v>1.3771395400912429E-3</v>
      </c>
      <c r="F293" s="98">
        <v>1.1256423398058762E-3</v>
      </c>
      <c r="G293" s="98">
        <v>1.5975965687467948E-3</v>
      </c>
      <c r="H293" s="98">
        <v>8.4912644588749984E-4</v>
      </c>
      <c r="I293" s="98">
        <v>3.0186194583855445E-4</v>
      </c>
      <c r="J293" s="98">
        <v>3.5044853382179027E-4</v>
      </c>
      <c r="K293" s="98">
        <v>4.2398583550798559E-4</v>
      </c>
      <c r="L293" s="98">
        <v>2.275079980020386E-4</v>
      </c>
      <c r="M293" s="98">
        <v>5.3762919475595168E-4</v>
      </c>
      <c r="N293" s="98">
        <v>1.0703488610070775E-3</v>
      </c>
      <c r="O293" s="98">
        <v>1.1982847734181006E-3</v>
      </c>
      <c r="P293" s="98">
        <v>2.5715143027538875E-3</v>
      </c>
      <c r="Q293" s="98">
        <v>1.7895906098107555E-3</v>
      </c>
      <c r="R293" s="98">
        <v>9.725215314965389E-4</v>
      </c>
      <c r="S293" s="98">
        <v>6.9366816323770291E-4</v>
      </c>
      <c r="T293" s="98">
        <v>8.4364683134073484E-4</v>
      </c>
      <c r="U293" s="98">
        <v>8.9245223157558896E-4</v>
      </c>
      <c r="V293" s="98">
        <v>9.4743871057647742E-4</v>
      </c>
      <c r="W293" s="98">
        <v>7.1066052391573556E-4</v>
      </c>
      <c r="DA293" s="63" t="s">
        <v>3351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0</v>
      </c>
      <c r="D294" s="122">
        <f t="shared" si="135"/>
        <v>0</v>
      </c>
      <c r="E294" s="122">
        <f t="shared" si="135"/>
        <v>9.109171872805771E-6</v>
      </c>
      <c r="F294" s="122">
        <f t="shared" si="135"/>
        <v>2.0014624968247464E-5</v>
      </c>
      <c r="G294" s="122">
        <f t="shared" si="135"/>
        <v>1.0951050110650269E-5</v>
      </c>
      <c r="H294" s="122">
        <f t="shared" si="135"/>
        <v>1.5128801114144668E-5</v>
      </c>
      <c r="I294" s="122">
        <f t="shared" si="135"/>
        <v>1.2945496610247344E-5</v>
      </c>
      <c r="J294" s="122">
        <f t="shared" si="135"/>
        <v>2.3379171258838719E-5</v>
      </c>
      <c r="K294" s="122">
        <f t="shared" si="135"/>
        <v>3.5156546017315373E-5</v>
      </c>
      <c r="L294" s="122">
        <f t="shared" si="135"/>
        <v>2.007358189396038E-5</v>
      </c>
      <c r="M294" s="122">
        <f t="shared" si="135"/>
        <v>6.6872834143378359E-5</v>
      </c>
      <c r="N294" s="122">
        <f t="shared" si="135"/>
        <v>1.092877819926922E-4</v>
      </c>
      <c r="O294" s="122">
        <f t="shared" si="135"/>
        <v>2.317900535159371E-4</v>
      </c>
      <c r="P294" s="122">
        <f t="shared" si="135"/>
        <v>7.2605198274384563E-4</v>
      </c>
      <c r="Q294" s="122">
        <f t="shared" si="135"/>
        <v>1.1996425331332193E-3</v>
      </c>
      <c r="R294" s="122">
        <f t="shared" si="135"/>
        <v>4.7338420588091256E-4</v>
      </c>
      <c r="S294" s="122">
        <f t="shared" si="135"/>
        <v>2.8981671369536028E-4</v>
      </c>
      <c r="T294" s="122">
        <f t="shared" si="135"/>
        <v>3.8862857074819477E-4</v>
      </c>
      <c r="U294" s="122">
        <f t="shared" si="135"/>
        <v>4.4374890641617453E-4</v>
      </c>
      <c r="V294" s="122">
        <f t="shared" si="135"/>
        <v>3.2080598645320679E-4</v>
      </c>
      <c r="W294" s="122">
        <f t="shared" si="135"/>
        <v>1.4058368419837049E-4</v>
      </c>
      <c r="DA294" s="130" t="s">
        <v>3352</v>
      </c>
    </row>
    <row r="295" spans="1:105" ht="12" customHeight="1" x14ac:dyDescent="0.25">
      <c r="A295" s="97" t="s">
        <v>53</v>
      </c>
      <c r="B295" s="98"/>
      <c r="C295" s="98">
        <v>0</v>
      </c>
      <c r="D295" s="98">
        <v>0</v>
      </c>
      <c r="E295" s="98">
        <v>9.109171872805771E-6</v>
      </c>
      <c r="F295" s="98">
        <v>2.0014624968247464E-5</v>
      </c>
      <c r="G295" s="98">
        <v>1.0951050110650269E-5</v>
      </c>
      <c r="H295" s="98">
        <v>1.5128801114144668E-5</v>
      </c>
      <c r="I295" s="98">
        <v>1.2945496610247344E-5</v>
      </c>
      <c r="J295" s="98">
        <v>2.3379171258838719E-5</v>
      </c>
      <c r="K295" s="98">
        <v>3.5156546017315373E-5</v>
      </c>
      <c r="L295" s="98">
        <v>2.007358189396038E-5</v>
      </c>
      <c r="M295" s="98">
        <v>6.6872834143378359E-5</v>
      </c>
      <c r="N295" s="98">
        <v>1.092877819926922E-4</v>
      </c>
      <c r="O295" s="98">
        <v>2.317900535159371E-4</v>
      </c>
      <c r="P295" s="98">
        <v>7.2605198274384563E-4</v>
      </c>
      <c r="Q295" s="98">
        <v>1.1996425331332193E-3</v>
      </c>
      <c r="R295" s="98">
        <v>4.7338420588091256E-4</v>
      </c>
      <c r="S295" s="98">
        <v>2.8981671369536028E-4</v>
      </c>
      <c r="T295" s="98">
        <v>3.8862857074819477E-4</v>
      </c>
      <c r="U295" s="98">
        <v>4.4374890641617453E-4</v>
      </c>
      <c r="V295" s="98">
        <v>3.2080598645320679E-4</v>
      </c>
      <c r="W295" s="98">
        <v>1.4058368419837049E-4</v>
      </c>
      <c r="DA295" s="63" t="s">
        <v>3353</v>
      </c>
    </row>
    <row r="296" spans="1:105" ht="12" customHeight="1" x14ac:dyDescent="0.25">
      <c r="A296" s="121" t="s">
        <v>55</v>
      </c>
      <c r="B296" s="122"/>
      <c r="C296" s="122">
        <v>1.7317995784570342E-2</v>
      </c>
      <c r="D296" s="122">
        <v>5.4268389172545319E-2</v>
      </c>
      <c r="E296" s="122">
        <v>4.9399045175635224E-2</v>
      </c>
      <c r="F296" s="122">
        <v>4.1979823922832976E-2</v>
      </c>
      <c r="G296" s="122">
        <v>5.6160026478561477E-2</v>
      </c>
      <c r="H296" s="122">
        <v>2.9337916911517777E-2</v>
      </c>
      <c r="I296" s="122">
        <v>1.1699662523746239E-2</v>
      </c>
      <c r="J296" s="122">
        <v>1.4539680705366763E-2</v>
      </c>
      <c r="K296" s="122">
        <v>1.7457579738939657E-2</v>
      </c>
      <c r="L296" s="122">
        <v>1.0303934212922278E-2</v>
      </c>
      <c r="M296" s="122">
        <v>2.4693746016963336E-2</v>
      </c>
      <c r="N296" s="122">
        <v>4.7547013162950028E-2</v>
      </c>
      <c r="O296" s="122">
        <v>5.625896856433224E-2</v>
      </c>
      <c r="P296" s="122">
        <v>0.13864588927761876</v>
      </c>
      <c r="Q296" s="122">
        <v>0.10049144915807962</v>
      </c>
      <c r="R296" s="122">
        <v>5.4809158922969767E-2</v>
      </c>
      <c r="S296" s="122">
        <v>4.140165626024158E-2</v>
      </c>
      <c r="T296" s="122">
        <v>4.9436483355594821E-2</v>
      </c>
      <c r="U296" s="122">
        <v>5.7154217703547491E-2</v>
      </c>
      <c r="V296" s="122">
        <v>6.5142117062545885E-2</v>
      </c>
      <c r="W296" s="122">
        <v>5.3642327343952648E-2</v>
      </c>
      <c r="DA296" s="130" t="s">
        <v>3354</v>
      </c>
    </row>
    <row r="297" spans="1:105" ht="12" customHeight="1" x14ac:dyDescent="0.25">
      <c r="A297" s="97" t="s">
        <v>130</v>
      </c>
      <c r="B297" s="98"/>
      <c r="C297" s="98">
        <v>1.6703866113157381E-2</v>
      </c>
      <c r="D297" s="98">
        <v>5.1069940375697016E-2</v>
      </c>
      <c r="E297" s="98">
        <v>4.2221308988555063E-2</v>
      </c>
      <c r="F297" s="98">
        <v>3.8189049489559666E-2</v>
      </c>
      <c r="G297" s="98">
        <v>5.5125260780936561E-2</v>
      </c>
      <c r="H297" s="98">
        <v>2.7246846350994825E-2</v>
      </c>
      <c r="I297" s="98">
        <v>1.0460293076187366E-2</v>
      </c>
      <c r="J297" s="98">
        <v>1.0399303641577958E-2</v>
      </c>
      <c r="K297" s="98">
        <v>1.1753934650051494E-2</v>
      </c>
      <c r="L297" s="98">
        <v>3.6625971135068828E-3</v>
      </c>
      <c r="M297" s="98">
        <v>1.8647214750117127E-2</v>
      </c>
      <c r="N297" s="98">
        <v>3.9893871896529175E-2</v>
      </c>
      <c r="O297" s="98">
        <v>4.7364095495269064E-2</v>
      </c>
      <c r="P297" s="98">
        <v>0.1201882580854523</v>
      </c>
      <c r="Q297" s="98">
        <v>8.6598375643243228E-2</v>
      </c>
      <c r="R297" s="98">
        <v>5.1750750153638857E-2</v>
      </c>
      <c r="S297" s="98">
        <v>3.0905012506882764E-2</v>
      </c>
      <c r="T297" s="98">
        <v>3.3118437601859035E-2</v>
      </c>
      <c r="U297" s="98">
        <v>3.4149340557927198E-2</v>
      </c>
      <c r="V297" s="98">
        <v>3.7870666520388896E-2</v>
      </c>
      <c r="W297" s="98">
        <v>3.4079804093026286E-2</v>
      </c>
      <c r="DA297" s="63" t="s">
        <v>3355</v>
      </c>
    </row>
    <row r="298" spans="1:105" ht="12" customHeight="1" x14ac:dyDescent="0.25">
      <c r="A298" s="97" t="s">
        <v>129</v>
      </c>
      <c r="B298" s="98"/>
      <c r="C298" s="98">
        <v>0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0</v>
      </c>
      <c r="J298" s="98">
        <v>0</v>
      </c>
      <c r="K298" s="98">
        <v>2.906037765126032E-4</v>
      </c>
      <c r="L298" s="98">
        <v>0</v>
      </c>
      <c r="M298" s="98">
        <v>8.8220616759337848E-5</v>
      </c>
      <c r="N298" s="98">
        <v>1.8654341832058499E-4</v>
      </c>
      <c r="O298" s="98">
        <v>4.6856793384960358E-4</v>
      </c>
      <c r="P298" s="98">
        <v>1.5913764389020972E-3</v>
      </c>
      <c r="Q298" s="98">
        <v>1.4275759511480483E-3</v>
      </c>
      <c r="R298" s="98">
        <v>7.0963109669290592E-4</v>
      </c>
      <c r="S298" s="98">
        <v>9.9908435928569372E-5</v>
      </c>
      <c r="T298" s="98">
        <v>1.01807469156716E-3</v>
      </c>
      <c r="U298" s="98">
        <v>7.2965949515565792E-4</v>
      </c>
      <c r="V298" s="98">
        <v>7.1350891351417301E-4</v>
      </c>
      <c r="W298" s="98">
        <v>1.0901168698402956E-3</v>
      </c>
      <c r="DA298" s="63" t="s">
        <v>3356</v>
      </c>
    </row>
    <row r="299" spans="1:105" ht="12" customHeight="1" x14ac:dyDescent="0.25">
      <c r="A299" s="100" t="s">
        <v>202</v>
      </c>
      <c r="B299" s="101"/>
      <c r="C299" s="101">
        <v>0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0</v>
      </c>
      <c r="J299" s="101">
        <v>0</v>
      </c>
      <c r="K299" s="101">
        <v>1.5412081284217082E-4</v>
      </c>
      <c r="L299" s="101">
        <v>0</v>
      </c>
      <c r="M299" s="101">
        <v>4.6834515239118412E-5</v>
      </c>
      <c r="N299" s="101">
        <v>9.5864882141375981E-5</v>
      </c>
      <c r="O299" s="101">
        <v>2.4613700103335732E-4</v>
      </c>
      <c r="P299" s="101">
        <v>8.1885123536355959E-4</v>
      </c>
      <c r="Q299" s="101">
        <v>7.433926118529387E-4</v>
      </c>
      <c r="R299" s="101">
        <v>3.6395637384989307E-4</v>
      </c>
      <c r="S299" s="101">
        <v>5.0249210109359523E-5</v>
      </c>
      <c r="T299" s="101">
        <v>5.9335588855694748E-4</v>
      </c>
      <c r="U299" s="101">
        <v>3.8701714915752425E-4</v>
      </c>
      <c r="V299" s="101">
        <v>3.7131326060139627E-4</v>
      </c>
      <c r="W299" s="101">
        <v>5.5348558900086516E-4</v>
      </c>
      <c r="DA299" s="131" t="s">
        <v>3357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0</v>
      </c>
      <c r="J300" s="104">
        <v>0</v>
      </c>
      <c r="K300" s="104">
        <v>1.3648296367043241E-4</v>
      </c>
      <c r="L300" s="104">
        <v>0</v>
      </c>
      <c r="M300" s="104">
        <v>4.1386101520219436E-5</v>
      </c>
      <c r="N300" s="104">
        <v>9.0678536179208998E-5</v>
      </c>
      <c r="O300" s="104">
        <v>2.2243093281624625E-4</v>
      </c>
      <c r="P300" s="104">
        <v>7.7252520353853762E-4</v>
      </c>
      <c r="Q300" s="104">
        <v>6.8418333929510969E-4</v>
      </c>
      <c r="R300" s="104">
        <v>3.456747228430129E-4</v>
      </c>
      <c r="S300" s="104">
        <v>4.9659225819209842E-5</v>
      </c>
      <c r="T300" s="104">
        <v>4.2471880301021256E-4</v>
      </c>
      <c r="U300" s="104">
        <v>3.4264234599813373E-4</v>
      </c>
      <c r="V300" s="104">
        <v>3.4219565291277679E-4</v>
      </c>
      <c r="W300" s="104">
        <v>5.3663128083943057E-4</v>
      </c>
      <c r="DA300" s="132" t="s">
        <v>3358</v>
      </c>
    </row>
    <row r="301" spans="1:105" ht="12" customHeight="1" x14ac:dyDescent="0.25">
      <c r="A301" s="106" t="s">
        <v>122</v>
      </c>
      <c r="B301" s="101"/>
      <c r="C301" s="101">
        <v>6.1412967141296195E-4</v>
      </c>
      <c r="D301" s="101">
        <v>3.1984487968483005E-3</v>
      </c>
      <c r="E301" s="101">
        <v>7.1777361870801609E-3</v>
      </c>
      <c r="F301" s="101">
        <v>3.7907744332733129E-3</v>
      </c>
      <c r="G301" s="101">
        <v>1.0347656976249179E-3</v>
      </c>
      <c r="H301" s="101">
        <v>2.0910705605229531E-3</v>
      </c>
      <c r="I301" s="101">
        <v>1.2393694475588723E-3</v>
      </c>
      <c r="J301" s="101">
        <v>4.1403770637888047E-3</v>
      </c>
      <c r="K301" s="101">
        <v>2.7352338551902495E-3</v>
      </c>
      <c r="L301" s="101">
        <v>5.9744987404153566E-3</v>
      </c>
      <c r="M301" s="101">
        <v>5.3107798545915649E-3</v>
      </c>
      <c r="N301" s="101">
        <v>6.4193046655145183E-3</v>
      </c>
      <c r="O301" s="101">
        <v>1.0567433548823179E-3</v>
      </c>
      <c r="P301" s="101">
        <v>2.1790937145091454E-3</v>
      </c>
      <c r="Q301" s="101">
        <v>2.4395545923307088E-3</v>
      </c>
      <c r="R301" s="101">
        <v>8.9626934685865551E-4</v>
      </c>
      <c r="S301" s="101">
        <v>6.7291933194495654E-3</v>
      </c>
      <c r="T301" s="101">
        <v>0</v>
      </c>
      <c r="U301" s="101">
        <v>4.3989455131479968E-3</v>
      </c>
      <c r="V301" s="101">
        <v>0</v>
      </c>
      <c r="W301" s="101">
        <v>2.1504746658783133E-3</v>
      </c>
      <c r="DA301" s="131" t="s">
        <v>3359</v>
      </c>
    </row>
    <row r="302" spans="1:105" ht="12" customHeight="1" x14ac:dyDescent="0.25">
      <c r="A302" s="107" t="s">
        <v>121</v>
      </c>
      <c r="B302" s="104"/>
      <c r="C302" s="104">
        <v>0</v>
      </c>
      <c r="D302" s="104">
        <v>0</v>
      </c>
      <c r="E302" s="104">
        <v>0</v>
      </c>
      <c r="F302" s="104">
        <v>0</v>
      </c>
      <c r="G302" s="104">
        <v>0</v>
      </c>
      <c r="H302" s="104">
        <v>0</v>
      </c>
      <c r="I302" s="104">
        <v>0</v>
      </c>
      <c r="J302" s="104">
        <v>0</v>
      </c>
      <c r="K302" s="104">
        <v>2.6778074571853121E-3</v>
      </c>
      <c r="L302" s="104">
        <v>6.6683835900003716E-4</v>
      </c>
      <c r="M302" s="104">
        <v>6.4753079549530711E-4</v>
      </c>
      <c r="N302" s="104">
        <v>1.0472931825857479E-3</v>
      </c>
      <c r="O302" s="104">
        <v>7.3695617803312512E-3</v>
      </c>
      <c r="P302" s="104">
        <v>1.4687161038755224E-2</v>
      </c>
      <c r="Q302" s="104">
        <v>1.0025942971357626E-2</v>
      </c>
      <c r="R302" s="104">
        <v>1.4525083257793466E-3</v>
      </c>
      <c r="S302" s="104">
        <v>3.6675419979806815E-3</v>
      </c>
      <c r="T302" s="104">
        <v>1.5299971062168625E-2</v>
      </c>
      <c r="U302" s="104">
        <v>1.7876272137316636E-2</v>
      </c>
      <c r="V302" s="104">
        <v>2.655794162864282E-2</v>
      </c>
      <c r="W302" s="104">
        <v>1.6321931715207752E-2</v>
      </c>
      <c r="DA302" s="132" t="s">
        <v>3360</v>
      </c>
    </row>
    <row r="303" spans="1:105" ht="12" customHeight="1" x14ac:dyDescent="0.25">
      <c r="A303" s="108" t="s">
        <v>53</v>
      </c>
      <c r="B303" s="98"/>
      <c r="C303" s="98">
        <v>0</v>
      </c>
      <c r="D303" s="98">
        <v>0</v>
      </c>
      <c r="E303" s="98">
        <v>0</v>
      </c>
      <c r="F303" s="98">
        <v>0</v>
      </c>
      <c r="G303" s="98">
        <v>0</v>
      </c>
      <c r="H303" s="98">
        <v>0</v>
      </c>
      <c r="I303" s="98">
        <v>0</v>
      </c>
      <c r="J303" s="98">
        <v>0</v>
      </c>
      <c r="K303" s="98">
        <v>1.5974130632061452E-3</v>
      </c>
      <c r="L303" s="98">
        <v>4.1150677487581782E-4</v>
      </c>
      <c r="M303" s="98">
        <v>3.8658820625316498E-4</v>
      </c>
      <c r="N303" s="98">
        <v>6.0416235914869927E-4</v>
      </c>
      <c r="O303" s="98">
        <v>4.3175597084652503E-3</v>
      </c>
      <c r="P303" s="98">
        <v>8.371866203029054E-3</v>
      </c>
      <c r="Q303" s="98">
        <v>5.7230307544455898E-3</v>
      </c>
      <c r="R303" s="98">
        <v>8.1635446072418844E-4</v>
      </c>
      <c r="S303" s="98">
        <v>2.0139647430683773E-3</v>
      </c>
      <c r="T303" s="98">
        <v>9.4259237385612843E-3</v>
      </c>
      <c r="U303" s="98">
        <v>1.0167820820606103E-2</v>
      </c>
      <c r="V303" s="98">
        <v>1.4843352909355508E-2</v>
      </c>
      <c r="W303" s="98">
        <v>8.7565531190161895E-3</v>
      </c>
      <c r="DA303" s="63" t="s">
        <v>3361</v>
      </c>
    </row>
    <row r="304" spans="1:105" ht="12" customHeight="1" x14ac:dyDescent="0.25">
      <c r="A304" s="108" t="s">
        <v>52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1.0803943939791671E-3</v>
      </c>
      <c r="L304" s="98">
        <v>2.5533158412421934E-4</v>
      </c>
      <c r="M304" s="98">
        <v>2.6094258924214207E-4</v>
      </c>
      <c r="N304" s="98">
        <v>4.4313082343704866E-4</v>
      </c>
      <c r="O304" s="98">
        <v>3.0520020718660013E-3</v>
      </c>
      <c r="P304" s="98">
        <v>6.3152948357261696E-3</v>
      </c>
      <c r="Q304" s="98">
        <v>4.3029122169120351E-3</v>
      </c>
      <c r="R304" s="98">
        <v>6.3615386505515813E-4</v>
      </c>
      <c r="S304" s="98">
        <v>1.6535772549123044E-3</v>
      </c>
      <c r="T304" s="98">
        <v>5.8740473236073409E-3</v>
      </c>
      <c r="U304" s="98">
        <v>7.7084513167105326E-3</v>
      </c>
      <c r="V304" s="98">
        <v>1.1714588719287313E-2</v>
      </c>
      <c r="W304" s="98">
        <v>7.5653785961915625E-3</v>
      </c>
      <c r="DA304" s="63" t="s">
        <v>3362</v>
      </c>
    </row>
    <row r="305" spans="1:105" ht="12" customHeight="1" x14ac:dyDescent="0.25">
      <c r="A305" s="121" t="s">
        <v>54</v>
      </c>
      <c r="B305" s="122"/>
      <c r="C305" s="122">
        <v>1.4578730234140377E-2</v>
      </c>
      <c r="D305" s="122">
        <v>2.9522909715608402E-2</v>
      </c>
      <c r="E305" s="122">
        <v>4.0994118253649486E-2</v>
      </c>
      <c r="F305" s="122">
        <v>3.8676816342314811E-2</v>
      </c>
      <c r="G305" s="122">
        <v>4.055630813143956E-2</v>
      </c>
      <c r="H305" s="122">
        <v>2.1973370460401508E-2</v>
      </c>
      <c r="I305" s="122">
        <v>1.0373171625722958E-2</v>
      </c>
      <c r="J305" s="122">
        <v>1.1011287224683395E-2</v>
      </c>
      <c r="K305" s="122">
        <v>1.2512944204371362E-2</v>
      </c>
      <c r="L305" s="122">
        <v>7.2338483987696997E-3</v>
      </c>
      <c r="M305" s="122">
        <v>1.8343648375217389E-2</v>
      </c>
      <c r="N305" s="122">
        <v>3.5755171416995767E-2</v>
      </c>
      <c r="O305" s="122">
        <v>4.205519921127409E-2</v>
      </c>
      <c r="P305" s="122">
        <v>9.7137557734938915E-2</v>
      </c>
      <c r="Q305" s="122">
        <v>6.7533690425048115E-2</v>
      </c>
      <c r="R305" s="122">
        <v>3.6990959782487384E-2</v>
      </c>
      <c r="S305" s="122">
        <v>2.7966582413046878E-2</v>
      </c>
      <c r="T305" s="122">
        <v>3.4836528076597789E-2</v>
      </c>
      <c r="U305" s="122">
        <v>3.959588559472621E-2</v>
      </c>
      <c r="V305" s="122">
        <v>4.3882010927058755E-2</v>
      </c>
      <c r="W305" s="122">
        <v>3.5677935444680495E-2</v>
      </c>
      <c r="DA305" s="130" t="s">
        <v>3363</v>
      </c>
    </row>
    <row r="306" spans="1:105" ht="12" customHeight="1" x14ac:dyDescent="0.25">
      <c r="A306" s="97" t="s">
        <v>50</v>
      </c>
      <c r="B306" s="98"/>
      <c r="C306" s="98">
        <v>1.2084381281806875E-2</v>
      </c>
      <c r="D306" s="98">
        <v>2.2776138806867966E-2</v>
      </c>
      <c r="E306" s="98">
        <v>1.5484570097777511E-2</v>
      </c>
      <c r="F306" s="98">
        <v>2.3242889771756346E-2</v>
      </c>
      <c r="G306" s="98">
        <v>3.3223193213721212E-2</v>
      </c>
      <c r="H306" s="98">
        <v>1.7773786816586441E-2</v>
      </c>
      <c r="I306" s="98">
        <v>8.7043096173197651E-3</v>
      </c>
      <c r="J306" s="98">
        <v>7.1474851816439779E-3</v>
      </c>
      <c r="K306" s="98">
        <v>7.9786313043475211E-3</v>
      </c>
      <c r="L306" s="98">
        <v>3.7398814942781826E-3</v>
      </c>
      <c r="M306" s="98">
        <v>1.0498117872700784E-2</v>
      </c>
      <c r="N306" s="98">
        <v>2.6011509605433601E-2</v>
      </c>
      <c r="O306" s="98">
        <v>3.1408510709819606E-2</v>
      </c>
      <c r="P306" s="98">
        <v>7.5123850367445386E-2</v>
      </c>
      <c r="Q306" s="98">
        <v>4.9329634314452808E-2</v>
      </c>
      <c r="R306" s="98">
        <v>2.4684501031673481E-2</v>
      </c>
      <c r="S306" s="98">
        <v>1.9528008727907161E-2</v>
      </c>
      <c r="T306" s="98">
        <v>2.5859283722315211E-2</v>
      </c>
      <c r="U306" s="98">
        <v>2.9913876675052395E-2</v>
      </c>
      <c r="V306" s="98">
        <v>3.2774318613508401E-2</v>
      </c>
      <c r="W306" s="98">
        <v>3.1553895407240164E-2</v>
      </c>
      <c r="DA306" s="63" t="s">
        <v>3364</v>
      </c>
    </row>
    <row r="307" spans="1:105" ht="12" customHeight="1" x14ac:dyDescent="0.25">
      <c r="A307" s="109" t="s">
        <v>120</v>
      </c>
      <c r="B307" s="33"/>
      <c r="C307" s="33">
        <v>2.4943489523335028E-3</v>
      </c>
      <c r="D307" s="33">
        <v>6.7467709087404371E-3</v>
      </c>
      <c r="E307" s="33">
        <v>2.5509548155871975E-2</v>
      </c>
      <c r="F307" s="33">
        <v>1.5433926570558464E-2</v>
      </c>
      <c r="G307" s="33">
        <v>7.3331149177183466E-3</v>
      </c>
      <c r="H307" s="33">
        <v>4.1995836438150662E-3</v>
      </c>
      <c r="I307" s="33">
        <v>1.6688620084031928E-3</v>
      </c>
      <c r="J307" s="33">
        <v>3.863802043039417E-3</v>
      </c>
      <c r="K307" s="33">
        <v>4.5343129000238397E-3</v>
      </c>
      <c r="L307" s="33">
        <v>3.4939669044915171E-3</v>
      </c>
      <c r="M307" s="33">
        <v>7.8455305025166028E-3</v>
      </c>
      <c r="N307" s="33">
        <v>9.7436618115621671E-3</v>
      </c>
      <c r="O307" s="33">
        <v>1.0646688501454482E-2</v>
      </c>
      <c r="P307" s="33">
        <v>2.2013707367493526E-2</v>
      </c>
      <c r="Q307" s="33">
        <v>1.8204056110595303E-2</v>
      </c>
      <c r="R307" s="33">
        <v>1.2306458750813902E-2</v>
      </c>
      <c r="S307" s="33">
        <v>8.4385736851397188E-3</v>
      </c>
      <c r="T307" s="33">
        <v>8.977244354282576E-3</v>
      </c>
      <c r="U307" s="33">
        <v>9.6820089196738152E-3</v>
      </c>
      <c r="V307" s="33">
        <v>1.1107692313550353E-2</v>
      </c>
      <c r="W307" s="33">
        <v>4.1240400374403302E-3</v>
      </c>
      <c r="DA307" s="60" t="s">
        <v>3365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0.17414929375303151</v>
      </c>
      <c r="D309" s="117">
        <f t="shared" si="136"/>
        <v>0.524663731566401</v>
      </c>
      <c r="E309" s="117">
        <f t="shared" si="136"/>
        <v>0.41384544122016997</v>
      </c>
      <c r="F309" s="117">
        <f t="shared" si="136"/>
        <v>0.34732599011674881</v>
      </c>
      <c r="G309" s="117">
        <f t="shared" si="136"/>
        <v>0.48660917194017828</v>
      </c>
      <c r="H309" s="117">
        <f t="shared" si="136"/>
        <v>0.25930816821947972</v>
      </c>
      <c r="I309" s="117">
        <f t="shared" si="136"/>
        <v>9.6917669779936821E-2</v>
      </c>
      <c r="J309" s="117">
        <f t="shared" si="136"/>
        <v>0.11356437683977572</v>
      </c>
      <c r="K309" s="117">
        <f t="shared" si="136"/>
        <v>0.13881979469013195</v>
      </c>
      <c r="L309" s="117">
        <f t="shared" si="136"/>
        <v>7.4821765584107289E-2</v>
      </c>
      <c r="M309" s="117">
        <f t="shared" si="136"/>
        <v>0.18365587840627509</v>
      </c>
      <c r="N309" s="117">
        <f t="shared" si="136"/>
        <v>0.3667636366241408</v>
      </c>
      <c r="O309" s="117">
        <f t="shared" si="136"/>
        <v>0.42211010245099695</v>
      </c>
      <c r="P309" s="117">
        <f t="shared" si="136"/>
        <v>0.95359784014997728</v>
      </c>
      <c r="Q309" s="117">
        <f t="shared" si="136"/>
        <v>0.68080759556175541</v>
      </c>
      <c r="R309" s="117">
        <f t="shared" ref="R309:V309" si="137">R310+R313+R315+R324</f>
        <v>0.37260681010404911</v>
      </c>
      <c r="S309" s="117">
        <f t="shared" si="137"/>
        <v>0.26995649359069629</v>
      </c>
      <c r="T309" s="117">
        <f t="shared" si="137"/>
        <v>0.32519517906300022</v>
      </c>
      <c r="U309" s="117">
        <f t="shared" si="137"/>
        <v>0.35618270043465583</v>
      </c>
      <c r="V309" s="117">
        <f t="shared" si="137"/>
        <v>0.38436600814471317</v>
      </c>
      <c r="W309" s="117">
        <f t="shared" ref="W309" si="138">W310+W313+W315+W324</f>
        <v>0.29854667722335571</v>
      </c>
      <c r="DA309" s="129" t="s">
        <v>3516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0.1509892265475172</v>
      </c>
      <c r="D310" s="122">
        <f t="shared" si="139"/>
        <v>0.46179233142239573</v>
      </c>
      <c r="E310" s="122">
        <f t="shared" si="139"/>
        <v>0.34561292686415906</v>
      </c>
      <c r="F310" s="122">
        <f t="shared" si="139"/>
        <v>0.28738858673321666</v>
      </c>
      <c r="G310" s="122">
        <f t="shared" si="139"/>
        <v>0.41422192975749489</v>
      </c>
      <c r="H310" s="122">
        <f t="shared" si="139"/>
        <v>0.22108652984036992</v>
      </c>
      <c r="I310" s="122">
        <f t="shared" si="139"/>
        <v>8.0717592788266415E-2</v>
      </c>
      <c r="J310" s="122">
        <f t="shared" si="139"/>
        <v>9.467570167708636E-2</v>
      </c>
      <c r="K310" s="122">
        <f t="shared" si="139"/>
        <v>0.11617212546029265</v>
      </c>
      <c r="L310" s="122">
        <f t="shared" si="139"/>
        <v>6.2199277698979087E-2</v>
      </c>
      <c r="M310" s="122">
        <f t="shared" si="139"/>
        <v>0.15076703713400316</v>
      </c>
      <c r="N310" s="122">
        <f t="shared" si="139"/>
        <v>0.30305804334541064</v>
      </c>
      <c r="O310" s="122">
        <f t="shared" si="139"/>
        <v>0.34540010604226429</v>
      </c>
      <c r="P310" s="122">
        <f t="shared" si="139"/>
        <v>0.76725033085741934</v>
      </c>
      <c r="Q310" s="122">
        <f t="shared" si="139"/>
        <v>0.54394487884949605</v>
      </c>
      <c r="R310" s="122">
        <f t="shared" ref="R310:V310" si="140">SUM(R311:R312)</f>
        <v>0.29736023250582294</v>
      </c>
      <c r="S310" s="122">
        <f t="shared" si="140"/>
        <v>0.21415778127058854</v>
      </c>
      <c r="T310" s="122">
        <f t="shared" si="140"/>
        <v>0.25673421501225258</v>
      </c>
      <c r="U310" s="122">
        <f t="shared" si="140"/>
        <v>0.27751302192088917</v>
      </c>
      <c r="V310" s="122">
        <f t="shared" si="140"/>
        <v>0.29514790984699513</v>
      </c>
      <c r="W310" s="122">
        <f t="shared" ref="W310" si="141">SUM(W311:W312)</f>
        <v>0.22678283223121656</v>
      </c>
      <c r="DA310" s="130" t="s">
        <v>3517</v>
      </c>
    </row>
    <row r="311" spans="1:105" ht="12" customHeight="1" x14ac:dyDescent="0.25">
      <c r="A311" s="97" t="s">
        <v>202</v>
      </c>
      <c r="B311" s="98"/>
      <c r="C311" s="98">
        <v>0.15038075444783569</v>
      </c>
      <c r="D311" s="98">
        <v>0.45995073390959734</v>
      </c>
      <c r="E311" s="98">
        <v>0.34423578732406784</v>
      </c>
      <c r="F311" s="98">
        <v>0.28626294439341077</v>
      </c>
      <c r="G311" s="98">
        <v>0.41262433318874808</v>
      </c>
      <c r="H311" s="98">
        <v>0.22023740339448242</v>
      </c>
      <c r="I311" s="98">
        <v>8.0415730842427854E-2</v>
      </c>
      <c r="J311" s="98">
        <v>9.4325253143264565E-2</v>
      </c>
      <c r="K311" s="98">
        <v>0.11574813962478467</v>
      </c>
      <c r="L311" s="98">
        <v>6.197176970097705E-2</v>
      </c>
      <c r="M311" s="98">
        <v>0.15022940793924722</v>
      </c>
      <c r="N311" s="98">
        <v>0.30198769448440355</v>
      </c>
      <c r="O311" s="98">
        <v>0.34420182126884619</v>
      </c>
      <c r="P311" s="98">
        <v>0.76467881655466541</v>
      </c>
      <c r="Q311" s="98">
        <v>0.54215528823968528</v>
      </c>
      <c r="R311" s="98">
        <v>0.29638771097432642</v>
      </c>
      <c r="S311" s="98">
        <v>0.21346411310735083</v>
      </c>
      <c r="T311" s="98">
        <v>0.25589056818091183</v>
      </c>
      <c r="U311" s="98">
        <v>0.27662056968931359</v>
      </c>
      <c r="V311" s="98">
        <v>0.29420047113641867</v>
      </c>
      <c r="W311" s="98">
        <v>0.22607217170730082</v>
      </c>
      <c r="DA311" s="63" t="s">
        <v>3518</v>
      </c>
    </row>
    <row r="312" spans="1:105" ht="12" customHeight="1" x14ac:dyDescent="0.25">
      <c r="A312" s="97" t="s">
        <v>53</v>
      </c>
      <c r="B312" s="98"/>
      <c r="C312" s="98">
        <v>6.0847209968151314E-4</v>
      </c>
      <c r="D312" s="98">
        <v>1.8415975127984042E-3</v>
      </c>
      <c r="E312" s="98">
        <v>1.3771395400912429E-3</v>
      </c>
      <c r="F312" s="98">
        <v>1.1256423398058762E-3</v>
      </c>
      <c r="G312" s="98">
        <v>1.5975965687467948E-3</v>
      </c>
      <c r="H312" s="98">
        <v>8.4912644588749984E-4</v>
      </c>
      <c r="I312" s="98">
        <v>3.0186194583855445E-4</v>
      </c>
      <c r="J312" s="98">
        <v>3.5044853382179027E-4</v>
      </c>
      <c r="K312" s="98">
        <v>4.2398583550798559E-4</v>
      </c>
      <c r="L312" s="98">
        <v>2.275079980020386E-4</v>
      </c>
      <c r="M312" s="98">
        <v>5.3762919475595168E-4</v>
      </c>
      <c r="N312" s="98">
        <v>1.0703488610070775E-3</v>
      </c>
      <c r="O312" s="98">
        <v>1.1982847734181006E-3</v>
      </c>
      <c r="P312" s="98">
        <v>2.5715143027538875E-3</v>
      </c>
      <c r="Q312" s="98">
        <v>1.7895906098107555E-3</v>
      </c>
      <c r="R312" s="98">
        <v>9.725215314965389E-4</v>
      </c>
      <c r="S312" s="98">
        <v>6.9366816323770291E-4</v>
      </c>
      <c r="T312" s="98">
        <v>8.4364683134073484E-4</v>
      </c>
      <c r="U312" s="98">
        <v>8.9245223157558896E-4</v>
      </c>
      <c r="V312" s="98">
        <v>9.4743871057647742E-4</v>
      </c>
      <c r="W312" s="98">
        <v>7.1066052391573556E-4</v>
      </c>
      <c r="DA312" s="63" t="s">
        <v>3519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0</v>
      </c>
      <c r="D313" s="122">
        <f t="shared" si="142"/>
        <v>0</v>
      </c>
      <c r="E313" s="122">
        <f t="shared" si="142"/>
        <v>2.2008367602244156E-5</v>
      </c>
      <c r="F313" s="122">
        <f t="shared" si="142"/>
        <v>4.9860481038772136E-5</v>
      </c>
      <c r="G313" s="122">
        <f t="shared" si="142"/>
        <v>2.8111914180845501E-5</v>
      </c>
      <c r="H313" s="122">
        <f t="shared" si="142"/>
        <v>3.9993497277441001E-5</v>
      </c>
      <c r="I313" s="122">
        <f t="shared" si="142"/>
        <v>3.5222104997674057E-5</v>
      </c>
      <c r="J313" s="122">
        <f t="shared" si="142"/>
        <v>6.5449553371847304E-5</v>
      </c>
      <c r="K313" s="122">
        <f t="shared" si="142"/>
        <v>1.0125468984870156E-4</v>
      </c>
      <c r="L313" s="122">
        <f t="shared" si="142"/>
        <v>5.9474300512482981E-5</v>
      </c>
      <c r="M313" s="122">
        <f t="shared" si="142"/>
        <v>2.0473775923420665E-4</v>
      </c>
      <c r="N313" s="122">
        <f t="shared" si="142"/>
        <v>3.4764907768179709E-4</v>
      </c>
      <c r="O313" s="122">
        <f t="shared" si="142"/>
        <v>7.7039597251519717E-4</v>
      </c>
      <c r="P313" s="122">
        <f t="shared" si="142"/>
        <v>2.5254755328413042E-3</v>
      </c>
      <c r="Q313" s="122">
        <f t="shared" si="142"/>
        <v>4.3322728557176893E-3</v>
      </c>
      <c r="R313" s="122">
        <f t="shared" si="142"/>
        <v>1.7490133324793117E-3</v>
      </c>
      <c r="S313" s="122">
        <f t="shared" si="142"/>
        <v>1.0900245649261714E-3</v>
      </c>
      <c r="T313" s="122">
        <f t="shared" si="142"/>
        <v>1.4832189435408055E-3</v>
      </c>
      <c r="U313" s="122">
        <f t="shared" si="142"/>
        <v>1.7159943444700276E-3</v>
      </c>
      <c r="V313" s="122">
        <f t="shared" si="142"/>
        <v>1.2570852783014136E-3</v>
      </c>
      <c r="W313" s="122">
        <f t="shared" si="142"/>
        <v>5.5796600151093593E-4</v>
      </c>
      <c r="DA313" s="130" t="s">
        <v>3520</v>
      </c>
    </row>
    <row r="314" spans="1:105" ht="12" customHeight="1" x14ac:dyDescent="0.25">
      <c r="A314" s="97" t="s">
        <v>53</v>
      </c>
      <c r="B314" s="98"/>
      <c r="C314" s="98">
        <v>0</v>
      </c>
      <c r="D314" s="98">
        <v>0</v>
      </c>
      <c r="E314" s="98">
        <v>2.2008367602244156E-5</v>
      </c>
      <c r="F314" s="98">
        <v>4.9860481038772136E-5</v>
      </c>
      <c r="G314" s="98">
        <v>2.8111914180845501E-5</v>
      </c>
      <c r="H314" s="98">
        <v>3.9993497277441001E-5</v>
      </c>
      <c r="I314" s="98">
        <v>3.5222104997674057E-5</v>
      </c>
      <c r="J314" s="98">
        <v>6.5449553371847304E-5</v>
      </c>
      <c r="K314" s="98">
        <v>1.0125468984870156E-4</v>
      </c>
      <c r="L314" s="98">
        <v>5.9474300512482981E-5</v>
      </c>
      <c r="M314" s="98">
        <v>2.0473775923420665E-4</v>
      </c>
      <c r="N314" s="98">
        <v>3.4764907768179709E-4</v>
      </c>
      <c r="O314" s="98">
        <v>7.7039597251519717E-4</v>
      </c>
      <c r="P314" s="98">
        <v>2.5254755328413042E-3</v>
      </c>
      <c r="Q314" s="98">
        <v>4.3322728557176893E-3</v>
      </c>
      <c r="R314" s="98">
        <v>1.7490133324793117E-3</v>
      </c>
      <c r="S314" s="98">
        <v>1.0900245649261714E-3</v>
      </c>
      <c r="T314" s="98">
        <v>1.4832189435408055E-3</v>
      </c>
      <c r="U314" s="98">
        <v>1.7159943444700276E-3</v>
      </c>
      <c r="V314" s="98">
        <v>1.2570852783014136E-3</v>
      </c>
      <c r="W314" s="98">
        <v>5.5796600151093593E-4</v>
      </c>
      <c r="DA314" s="63" t="s">
        <v>3521</v>
      </c>
    </row>
    <row r="315" spans="1:105" ht="12" customHeight="1" x14ac:dyDescent="0.25">
      <c r="A315" s="121" t="s">
        <v>55</v>
      </c>
      <c r="B315" s="122"/>
      <c r="C315" s="122">
        <v>1.4121532788647629E-2</v>
      </c>
      <c r="D315" s="122">
        <v>4.4274115372017461E-2</v>
      </c>
      <c r="E315" s="122">
        <v>3.9734941440708861E-2</v>
      </c>
      <c r="F315" s="122">
        <v>3.4390211706066688E-2</v>
      </c>
      <c r="G315" s="122">
        <v>4.704135010082551E-2</v>
      </c>
      <c r="H315" s="122">
        <v>2.4411950499887803E-2</v>
      </c>
      <c r="I315" s="122">
        <v>9.7094354757665795E-3</v>
      </c>
      <c r="J315" s="122">
        <v>1.1612376862788798E-2</v>
      </c>
      <c r="K315" s="122">
        <v>1.4316250122863812E-2</v>
      </c>
      <c r="L315" s="122">
        <v>7.6491086023484671E-3</v>
      </c>
      <c r="M315" s="122">
        <v>2.0373210022340046E-2</v>
      </c>
      <c r="N315" s="122">
        <v>4.0287409990324104E-2</v>
      </c>
      <c r="O315" s="122">
        <v>4.8897090171153762E-2</v>
      </c>
      <c r="P315" s="122">
        <v>0.12169079722079512</v>
      </c>
      <c r="Q315" s="122">
        <v>8.8645453754862769E-2</v>
      </c>
      <c r="R315" s="122">
        <v>4.8832720593450875E-2</v>
      </c>
      <c r="S315" s="122">
        <v>3.6076021352319396E-2</v>
      </c>
      <c r="T315" s="122">
        <v>4.3894396471562527E-2</v>
      </c>
      <c r="U315" s="122">
        <v>5.0612016605896093E-2</v>
      </c>
      <c r="V315" s="122">
        <v>5.8458653850318607E-2</v>
      </c>
      <c r="W315" s="122">
        <v>4.8317518933201818E-2</v>
      </c>
      <c r="DA315" s="130" t="s">
        <v>3522</v>
      </c>
    </row>
    <row r="316" spans="1:105" ht="12" customHeight="1" x14ac:dyDescent="0.25">
      <c r="A316" s="97" t="s">
        <v>130</v>
      </c>
      <c r="B316" s="98"/>
      <c r="C316" s="98">
        <v>1.3727777135595219E-2</v>
      </c>
      <c r="D316" s="98">
        <v>4.221789544325337E-2</v>
      </c>
      <c r="E316" s="98">
        <v>3.5107221134645462E-2</v>
      </c>
      <c r="F316" s="98">
        <v>3.1939087216876841E-2</v>
      </c>
      <c r="G316" s="98">
        <v>4.6370205771048334E-2</v>
      </c>
      <c r="H316" s="98">
        <v>2.3051292033572014E-2</v>
      </c>
      <c r="I316" s="98">
        <v>8.9001992013644088E-3</v>
      </c>
      <c r="J316" s="98">
        <v>8.8986393990877957E-3</v>
      </c>
      <c r="K316" s="98">
        <v>1.0114702735735545E-2</v>
      </c>
      <c r="L316" s="98">
        <v>3.169543658865574E-3</v>
      </c>
      <c r="M316" s="98">
        <v>1.6228243834030796E-2</v>
      </c>
      <c r="N316" s="98">
        <v>3.4916836381636097E-2</v>
      </c>
      <c r="O316" s="98">
        <v>4.1692571722538048E-2</v>
      </c>
      <c r="P316" s="98">
        <v>0.10639228792124336</v>
      </c>
      <c r="Q316" s="98">
        <v>7.7057126519254504E-2</v>
      </c>
      <c r="R316" s="98">
        <v>4.6257003901053362E-2</v>
      </c>
      <c r="S316" s="98">
        <v>2.7738622019073639E-2</v>
      </c>
      <c r="T316" s="98">
        <v>2.9839497225382865E-2</v>
      </c>
      <c r="U316" s="98">
        <v>3.0879688984236577E-2</v>
      </c>
      <c r="V316" s="98">
        <v>3.4363533177433098E-2</v>
      </c>
      <c r="W316" s="98">
        <v>3.1023708134346475E-2</v>
      </c>
      <c r="DA316" s="63" t="s">
        <v>3523</v>
      </c>
    </row>
    <row r="317" spans="1:105" ht="12" customHeight="1" x14ac:dyDescent="0.25">
      <c r="A317" s="97" t="s">
        <v>129</v>
      </c>
      <c r="B317" s="98"/>
      <c r="C317" s="98">
        <v>0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0</v>
      </c>
      <c r="J317" s="98">
        <v>0</v>
      </c>
      <c r="K317" s="98">
        <v>2.6910971834459265E-4</v>
      </c>
      <c r="L317" s="98">
        <v>0</v>
      </c>
      <c r="M317" s="98">
        <v>8.2145107266333383E-5</v>
      </c>
      <c r="N317" s="98">
        <v>1.7458361345917272E-4</v>
      </c>
      <c r="O317" s="98">
        <v>4.3909472554461566E-4</v>
      </c>
      <c r="P317" s="98">
        <v>1.4973835032197329E-3</v>
      </c>
      <c r="Q317" s="98">
        <v>1.3456703258526972E-3</v>
      </c>
      <c r="R317" s="98">
        <v>6.7099428545816368E-4</v>
      </c>
      <c r="S317" s="98">
        <v>9.4760124764651756E-5</v>
      </c>
      <c r="T317" s="98">
        <v>9.5932860565578655E-4</v>
      </c>
      <c r="U317" s="98">
        <v>6.9260427797974641E-4</v>
      </c>
      <c r="V317" s="98">
        <v>6.7912226979783695E-4</v>
      </c>
      <c r="W317" s="98">
        <v>1.0404832197431347E-3</v>
      </c>
      <c r="DA317" s="63" t="s">
        <v>3524</v>
      </c>
    </row>
    <row r="318" spans="1:105" ht="12" customHeight="1" x14ac:dyDescent="0.25">
      <c r="A318" s="100" t="s">
        <v>202</v>
      </c>
      <c r="B318" s="101"/>
      <c r="C318" s="101">
        <v>0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0</v>
      </c>
      <c r="J318" s="101">
        <v>0</v>
      </c>
      <c r="K318" s="101">
        <v>1.3262675467416024E-4</v>
      </c>
      <c r="L318" s="101">
        <v>0</v>
      </c>
      <c r="M318" s="101">
        <v>4.0759005746113946E-5</v>
      </c>
      <c r="N318" s="101">
        <v>8.3905077279963723E-5</v>
      </c>
      <c r="O318" s="101">
        <v>2.1666379272836941E-4</v>
      </c>
      <c r="P318" s="101">
        <v>7.2485829968119543E-4</v>
      </c>
      <c r="Q318" s="101">
        <v>6.6148698655758755E-4</v>
      </c>
      <c r="R318" s="101">
        <v>3.2531956261515078E-4</v>
      </c>
      <c r="S318" s="101">
        <v>4.5100898945441908E-5</v>
      </c>
      <c r="T318" s="101">
        <v>5.3460980264557405E-4</v>
      </c>
      <c r="U318" s="101">
        <v>3.4996193198161269E-4</v>
      </c>
      <c r="V318" s="101">
        <v>3.3692661688506016E-4</v>
      </c>
      <c r="W318" s="101">
        <v>5.0385193890370428E-4</v>
      </c>
      <c r="DA318" s="131" t="s">
        <v>3525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0</v>
      </c>
      <c r="J319" s="104">
        <v>0</v>
      </c>
      <c r="K319" s="104">
        <v>1.3648296367043241E-4</v>
      </c>
      <c r="L319" s="104">
        <v>0</v>
      </c>
      <c r="M319" s="104">
        <v>4.1386101520219436E-5</v>
      </c>
      <c r="N319" s="104">
        <v>9.0678536179208998E-5</v>
      </c>
      <c r="O319" s="104">
        <v>2.2243093281624625E-4</v>
      </c>
      <c r="P319" s="104">
        <v>7.7252520353853762E-4</v>
      </c>
      <c r="Q319" s="104">
        <v>6.8418333929510969E-4</v>
      </c>
      <c r="R319" s="104">
        <v>3.456747228430129E-4</v>
      </c>
      <c r="S319" s="104">
        <v>4.9659225819209842E-5</v>
      </c>
      <c r="T319" s="104">
        <v>4.2471880301021256E-4</v>
      </c>
      <c r="U319" s="104">
        <v>3.4264234599813373E-4</v>
      </c>
      <c r="V319" s="104">
        <v>3.4219565291277679E-4</v>
      </c>
      <c r="W319" s="104">
        <v>5.3663128083943057E-4</v>
      </c>
      <c r="DA319" s="132" t="s">
        <v>3526</v>
      </c>
    </row>
    <row r="320" spans="1:105" ht="12" customHeight="1" x14ac:dyDescent="0.25">
      <c r="A320" s="106" t="s">
        <v>122</v>
      </c>
      <c r="B320" s="101"/>
      <c r="C320" s="101">
        <v>3.9375565305241062E-4</v>
      </c>
      <c r="D320" s="101">
        <v>2.0562199287640932E-3</v>
      </c>
      <c r="E320" s="101">
        <v>4.6277203060634004E-3</v>
      </c>
      <c r="F320" s="101">
        <v>2.4511244891898491E-3</v>
      </c>
      <c r="G320" s="101">
        <v>6.7114432977717923E-4</v>
      </c>
      <c r="H320" s="101">
        <v>1.3606584663157875E-3</v>
      </c>
      <c r="I320" s="101">
        <v>8.0923627440217065E-4</v>
      </c>
      <c r="J320" s="101">
        <v>2.7137374637010024E-3</v>
      </c>
      <c r="K320" s="101">
        <v>1.8005172054500751E-3</v>
      </c>
      <c r="L320" s="101">
        <v>3.9520286702349021E-3</v>
      </c>
      <c r="M320" s="101">
        <v>3.5439065000246557E-3</v>
      </c>
      <c r="N320" s="101">
        <v>4.3440157046198222E-3</v>
      </c>
      <c r="O320" s="101">
        <v>7.3016605270169281E-4</v>
      </c>
      <c r="P320" s="101">
        <v>1.5460514798297381E-3</v>
      </c>
      <c r="Q320" s="101">
        <v>1.7752134681717146E-3</v>
      </c>
      <c r="R320" s="101">
        <v>6.6388140433752891E-4</v>
      </c>
      <c r="S320" s="101">
        <v>5.0712878987601477E-3</v>
      </c>
      <c r="T320" s="101">
        <v>0</v>
      </c>
      <c r="U320" s="101">
        <v>3.42187463567624E-3</v>
      </c>
      <c r="V320" s="101">
        <v>0</v>
      </c>
      <c r="W320" s="101">
        <v>1.7129519200537011E-3</v>
      </c>
      <c r="DA320" s="131" t="s">
        <v>3527</v>
      </c>
    </row>
    <row r="321" spans="1:105" ht="12" customHeight="1" x14ac:dyDescent="0.25">
      <c r="A321" s="107" t="s">
        <v>121</v>
      </c>
      <c r="B321" s="104"/>
      <c r="C321" s="104">
        <v>0</v>
      </c>
      <c r="D321" s="104">
        <v>0</v>
      </c>
      <c r="E321" s="104">
        <v>0</v>
      </c>
      <c r="F321" s="104">
        <v>0</v>
      </c>
      <c r="G321" s="104">
        <v>0</v>
      </c>
      <c r="H321" s="104">
        <v>0</v>
      </c>
      <c r="I321" s="104">
        <v>0</v>
      </c>
      <c r="J321" s="104">
        <v>0</v>
      </c>
      <c r="K321" s="104">
        <v>2.1319204633335992E-3</v>
      </c>
      <c r="L321" s="104">
        <v>5.2753627324799162E-4</v>
      </c>
      <c r="M321" s="104">
        <v>5.1891458101825921E-4</v>
      </c>
      <c r="N321" s="104">
        <v>8.5197429060901116E-4</v>
      </c>
      <c r="O321" s="104">
        <v>6.0352576703694046E-3</v>
      </c>
      <c r="P321" s="104">
        <v>1.2255074316502291E-2</v>
      </c>
      <c r="Q321" s="104">
        <v>8.467443441583844E-3</v>
      </c>
      <c r="R321" s="104">
        <v>1.240841002601824E-3</v>
      </c>
      <c r="S321" s="104">
        <v>3.1713513097209553E-3</v>
      </c>
      <c r="T321" s="104">
        <v>1.3095570640523878E-2</v>
      </c>
      <c r="U321" s="104">
        <v>1.5617848708003529E-2</v>
      </c>
      <c r="V321" s="104">
        <v>2.3415998403087671E-2</v>
      </c>
      <c r="W321" s="104">
        <v>1.4540375659058505E-2</v>
      </c>
      <c r="DA321" s="132" t="s">
        <v>3528</v>
      </c>
    </row>
    <row r="322" spans="1:105" ht="12" customHeight="1" x14ac:dyDescent="0.25">
      <c r="A322" s="108" t="s">
        <v>53</v>
      </c>
      <c r="B322" s="98"/>
      <c r="C322" s="98">
        <v>0</v>
      </c>
      <c r="D322" s="98">
        <v>0</v>
      </c>
      <c r="E322" s="98">
        <v>0</v>
      </c>
      <c r="F322" s="98">
        <v>0</v>
      </c>
      <c r="G322" s="98">
        <v>0</v>
      </c>
      <c r="H322" s="98">
        <v>0</v>
      </c>
      <c r="I322" s="98">
        <v>0</v>
      </c>
      <c r="J322" s="98">
        <v>0</v>
      </c>
      <c r="K322" s="98">
        <v>1.051526069354432E-3</v>
      </c>
      <c r="L322" s="98">
        <v>2.7220468912377233E-4</v>
      </c>
      <c r="M322" s="98">
        <v>2.5797199177611714E-4</v>
      </c>
      <c r="N322" s="98">
        <v>4.0884346717196251E-4</v>
      </c>
      <c r="O322" s="98">
        <v>2.9832555985034033E-3</v>
      </c>
      <c r="P322" s="98">
        <v>5.9397794807761212E-3</v>
      </c>
      <c r="Q322" s="98">
        <v>4.164531224671808E-3</v>
      </c>
      <c r="R322" s="98">
        <v>6.0468713754666603E-4</v>
      </c>
      <c r="S322" s="98">
        <v>1.5177740548086508E-3</v>
      </c>
      <c r="T322" s="98">
        <v>7.2215233169165378E-3</v>
      </c>
      <c r="U322" s="98">
        <v>7.9093973912929966E-3</v>
      </c>
      <c r="V322" s="98">
        <v>1.1701409683800358E-2</v>
      </c>
      <c r="W322" s="98">
        <v>6.9749970628669427E-3</v>
      </c>
      <c r="DA322" s="63" t="s">
        <v>3529</v>
      </c>
    </row>
    <row r="323" spans="1:105" ht="12" customHeight="1" x14ac:dyDescent="0.25">
      <c r="A323" s="108" t="s">
        <v>52</v>
      </c>
      <c r="B323" s="98"/>
      <c r="C323" s="98">
        <v>0</v>
      </c>
      <c r="D323" s="98">
        <v>0</v>
      </c>
      <c r="E323" s="98">
        <v>0</v>
      </c>
      <c r="F323" s="98">
        <v>0</v>
      </c>
      <c r="G323" s="98">
        <v>0</v>
      </c>
      <c r="H323" s="98">
        <v>0</v>
      </c>
      <c r="I323" s="98">
        <v>0</v>
      </c>
      <c r="J323" s="98">
        <v>0</v>
      </c>
      <c r="K323" s="98">
        <v>1.0803943939791671E-3</v>
      </c>
      <c r="L323" s="98">
        <v>2.5533158412421934E-4</v>
      </c>
      <c r="M323" s="98">
        <v>2.6094258924214207E-4</v>
      </c>
      <c r="N323" s="98">
        <v>4.4313082343704866E-4</v>
      </c>
      <c r="O323" s="98">
        <v>3.0520020718660013E-3</v>
      </c>
      <c r="P323" s="98">
        <v>6.3152948357261696E-3</v>
      </c>
      <c r="Q323" s="98">
        <v>4.3029122169120351E-3</v>
      </c>
      <c r="R323" s="98">
        <v>6.3615386505515813E-4</v>
      </c>
      <c r="S323" s="98">
        <v>1.6535772549123044E-3</v>
      </c>
      <c r="T323" s="98">
        <v>5.8740473236073409E-3</v>
      </c>
      <c r="U323" s="98">
        <v>7.7084513167105326E-3</v>
      </c>
      <c r="V323" s="98">
        <v>1.1714588719287313E-2</v>
      </c>
      <c r="W323" s="98">
        <v>7.5653785961915625E-3</v>
      </c>
      <c r="DA323" s="63" t="s">
        <v>3530</v>
      </c>
    </row>
    <row r="324" spans="1:105" ht="12" customHeight="1" x14ac:dyDescent="0.25">
      <c r="A324" s="121" t="s">
        <v>54</v>
      </c>
      <c r="B324" s="122"/>
      <c r="C324" s="122">
        <v>9.0385344168666549E-3</v>
      </c>
      <c r="D324" s="122">
        <v>1.8597284771987851E-2</v>
      </c>
      <c r="E324" s="122">
        <v>2.8475564547699804E-2</v>
      </c>
      <c r="F324" s="122">
        <v>2.5497331196426685E-2</v>
      </c>
      <c r="G324" s="122">
        <v>2.5317780167677037E-2</v>
      </c>
      <c r="H324" s="122">
        <v>1.3769694381944567E-2</v>
      </c>
      <c r="I324" s="122">
        <v>6.4554194109061429E-3</v>
      </c>
      <c r="J324" s="122">
        <v>7.2108487465287162E-3</v>
      </c>
      <c r="K324" s="122">
        <v>8.2301644171268E-3</v>
      </c>
      <c r="L324" s="122">
        <v>4.9139049822672486E-3</v>
      </c>
      <c r="M324" s="122">
        <v>1.2310893490697661E-2</v>
      </c>
      <c r="N324" s="122">
        <v>2.3070534210724268E-2</v>
      </c>
      <c r="O324" s="122">
        <v>2.7042510265063734E-2</v>
      </c>
      <c r="P324" s="122">
        <v>6.2131236538921455E-2</v>
      </c>
      <c r="Q324" s="122">
        <v>4.3884990101678865E-2</v>
      </c>
      <c r="R324" s="122">
        <v>2.4664843672296009E-2</v>
      </c>
      <c r="S324" s="122">
        <v>1.8632666402862149E-2</v>
      </c>
      <c r="T324" s="122">
        <v>2.3083348635644339E-2</v>
      </c>
      <c r="U324" s="122">
        <v>2.6341667563400548E-2</v>
      </c>
      <c r="V324" s="122">
        <v>2.9502359169098005E-2</v>
      </c>
      <c r="W324" s="122">
        <v>2.2888360057426383E-2</v>
      </c>
      <c r="DA324" s="130" t="s">
        <v>3531</v>
      </c>
    </row>
    <row r="325" spans="1:105" ht="12" customHeight="1" x14ac:dyDescent="0.25">
      <c r="A325" s="97" t="s">
        <v>50</v>
      </c>
      <c r="B325" s="98"/>
      <c r="C325" s="98">
        <v>7.1598554440958587E-3</v>
      </c>
      <c r="D325" s="98">
        <v>1.3506441339402769E-2</v>
      </c>
      <c r="E325" s="98">
        <v>9.190418524319054E-3</v>
      </c>
      <c r="F325" s="98">
        <v>1.3807037527989811E-2</v>
      </c>
      <c r="G325" s="98">
        <v>1.9752439699815615E-2</v>
      </c>
      <c r="H325" s="98">
        <v>1.0576052572177624E-2</v>
      </c>
      <c r="I325" s="98">
        <v>5.1836596082892117E-3</v>
      </c>
      <c r="J325" s="98">
        <v>4.2599445828644372E-3</v>
      </c>
      <c r="K325" s="98">
        <v>4.758982224036013E-3</v>
      </c>
      <c r="L325" s="98">
        <v>2.2323590937688631E-3</v>
      </c>
      <c r="M325" s="98">
        <v>6.2688813303266146E-3</v>
      </c>
      <c r="N325" s="98">
        <v>1.5532600120936144E-2</v>
      </c>
      <c r="O325" s="98">
        <v>1.8755383468703368E-2</v>
      </c>
      <c r="P325" s="98">
        <v>4.4859708067801693E-2</v>
      </c>
      <c r="Q325" s="98">
        <v>2.9456863347844624E-2</v>
      </c>
      <c r="R325" s="98">
        <v>1.4777143154183225E-2</v>
      </c>
      <c r="S325" s="98">
        <v>1.1738067134258807E-2</v>
      </c>
      <c r="T325" s="98">
        <v>1.561758705543773E-2</v>
      </c>
      <c r="U325" s="98">
        <v>1.8154832593714625E-2</v>
      </c>
      <c r="V325" s="98">
        <v>1.9981113944451023E-2</v>
      </c>
      <c r="W325" s="98">
        <v>1.9317544081222358E-2</v>
      </c>
      <c r="DA325" s="63" t="s">
        <v>3532</v>
      </c>
    </row>
    <row r="326" spans="1:105" ht="12" customHeight="1" x14ac:dyDescent="0.25">
      <c r="A326" s="109" t="s">
        <v>120</v>
      </c>
      <c r="B326" s="33"/>
      <c r="C326" s="33">
        <v>1.8786789727707955E-3</v>
      </c>
      <c r="D326" s="33">
        <v>5.0908434325850809E-3</v>
      </c>
      <c r="E326" s="33">
        <v>1.9285146023380752E-2</v>
      </c>
      <c r="F326" s="33">
        <v>1.1690293668436876E-2</v>
      </c>
      <c r="G326" s="33">
        <v>5.56534046786142E-3</v>
      </c>
      <c r="H326" s="33">
        <v>3.1936418097669437E-3</v>
      </c>
      <c r="I326" s="33">
        <v>1.2717598026169314E-3</v>
      </c>
      <c r="J326" s="33">
        <v>2.9509041636642795E-3</v>
      </c>
      <c r="K326" s="33">
        <v>3.4711821930907875E-3</v>
      </c>
      <c r="L326" s="33">
        <v>2.6815458884983851E-3</v>
      </c>
      <c r="M326" s="33">
        <v>6.0420121603710466E-3</v>
      </c>
      <c r="N326" s="33">
        <v>7.5379340897881262E-3</v>
      </c>
      <c r="O326" s="33">
        <v>8.2871267963603654E-3</v>
      </c>
      <c r="P326" s="33">
        <v>1.7271528471119766E-2</v>
      </c>
      <c r="Q326" s="33">
        <v>1.4428126753834241E-2</v>
      </c>
      <c r="R326" s="33">
        <v>9.8877005181127863E-3</v>
      </c>
      <c r="S326" s="33">
        <v>6.8945992686033422E-3</v>
      </c>
      <c r="T326" s="33">
        <v>7.4657615802066106E-3</v>
      </c>
      <c r="U326" s="33">
        <v>8.1868349696859223E-3</v>
      </c>
      <c r="V326" s="33">
        <v>9.5212452246469809E-3</v>
      </c>
      <c r="W326" s="33">
        <v>3.5708159762040254E-3</v>
      </c>
      <c r="DA326" s="60" t="s">
        <v>3533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0.75064063376573942</v>
      </c>
      <c r="D328" s="119">
        <f t="shared" si="143"/>
        <v>0.7591762187272999</v>
      </c>
      <c r="E328" s="119">
        <f t="shared" si="143"/>
        <v>0.76433022989715593</v>
      </c>
      <c r="F328" s="119">
        <f t="shared" si="143"/>
        <v>0.76689358099610661</v>
      </c>
      <c r="G328" s="119">
        <f t="shared" si="143"/>
        <v>0.77338354646726681</v>
      </c>
      <c r="H328" s="119">
        <f t="shared" si="143"/>
        <v>0.77775917117715032</v>
      </c>
      <c r="I328" s="119">
        <f t="shared" si="143"/>
        <v>0.77964673934269835</v>
      </c>
      <c r="J328" s="119">
        <f t="shared" si="143"/>
        <v>0.7854030149388036</v>
      </c>
      <c r="K328" s="119">
        <f t="shared" si="143"/>
        <v>0.79333383644637323</v>
      </c>
      <c r="L328" s="119">
        <f t="shared" si="143"/>
        <v>0.79079477981968438</v>
      </c>
      <c r="M328" s="119">
        <f t="shared" si="143"/>
        <v>0.80363726279213565</v>
      </c>
      <c r="N328" s="119">
        <f t="shared" si="143"/>
        <v>0.808904937056385</v>
      </c>
      <c r="O328" s="119">
        <f t="shared" si="143"/>
        <v>0.81623696189847994</v>
      </c>
      <c r="P328" s="119">
        <f t="shared" si="143"/>
        <v>0.82230646696267595</v>
      </c>
      <c r="Q328" s="119">
        <f t="shared" si="143"/>
        <v>0.8309184402201415</v>
      </c>
      <c r="R328" s="119">
        <f t="shared" ref="R328:V328" si="144">IF(R309=0,"",R309/R290)</f>
        <v>0.83614743629384725</v>
      </c>
      <c r="S328" s="119">
        <f t="shared" si="144"/>
        <v>0.83631338339215355</v>
      </c>
      <c r="T328" s="119">
        <f t="shared" si="144"/>
        <v>0.84109906423581082</v>
      </c>
      <c r="U328" s="119">
        <f t="shared" si="144"/>
        <v>0.84383599227505768</v>
      </c>
      <c r="V328" s="119">
        <f t="shared" si="144"/>
        <v>0.84780002958708178</v>
      </c>
      <c r="W328" s="119">
        <f t="shared" ref="W328" si="145">IF(W309=0,"",W309/W290)</f>
        <v>0.84643078177972819</v>
      </c>
      <c r="DA328" s="129" t="s">
        <v>3684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0.7545531532240386</v>
      </c>
      <c r="D329" s="124">
        <f t="shared" si="146"/>
        <v>0.76039630013386184</v>
      </c>
      <c r="E329" s="124">
        <f t="shared" si="146"/>
        <v>0.76624727393879133</v>
      </c>
      <c r="F329" s="124">
        <f t="shared" si="146"/>
        <v>0.77208671618390978</v>
      </c>
      <c r="G329" s="124">
        <f t="shared" si="146"/>
        <v>0.77792851383584571</v>
      </c>
      <c r="H329" s="124">
        <f t="shared" si="146"/>
        <v>0.78377861924154058</v>
      </c>
      <c r="I329" s="124">
        <f t="shared" si="146"/>
        <v>0.7896153344413096</v>
      </c>
      <c r="J329" s="124">
        <f t="shared" si="146"/>
        <v>0.79546434950278766</v>
      </c>
      <c r="K329" s="124">
        <f t="shared" si="146"/>
        <v>0.80131338662795792</v>
      </c>
      <c r="L329" s="124">
        <f t="shared" si="146"/>
        <v>0.80717429006413077</v>
      </c>
      <c r="M329" s="124">
        <f t="shared" si="146"/>
        <v>0.81308226449125587</v>
      </c>
      <c r="N329" s="124">
        <f t="shared" si="146"/>
        <v>0.81908439127327948</v>
      </c>
      <c r="O329" s="124">
        <f t="shared" si="146"/>
        <v>0.8251401999854745</v>
      </c>
      <c r="P329" s="124">
        <f t="shared" si="146"/>
        <v>0.83111950515564914</v>
      </c>
      <c r="Q329" s="124">
        <f t="shared" si="146"/>
        <v>0.83668550303166878</v>
      </c>
      <c r="R329" s="124">
        <f t="shared" ref="R329:V329" si="147">IF(R310=0,"",R310/R291)</f>
        <v>0.84154626521437192</v>
      </c>
      <c r="S329" s="124">
        <f t="shared" si="147"/>
        <v>0.84602064512801345</v>
      </c>
      <c r="T329" s="124">
        <f t="shared" si="147"/>
        <v>0.85019886129970934</v>
      </c>
      <c r="U329" s="124">
        <f t="shared" si="147"/>
        <v>0.85413434454183246</v>
      </c>
      <c r="V329" s="124">
        <f t="shared" si="147"/>
        <v>0.85792880607475996</v>
      </c>
      <c r="W329" s="124">
        <f t="shared" ref="W329" si="148">IF(W310=0,"",W310/W291)</f>
        <v>0.86146799002610108</v>
      </c>
      <c r="DA329" s="130" t="s">
        <v>3685</v>
      </c>
    </row>
    <row r="330" spans="1:105" ht="12" customHeight="1" x14ac:dyDescent="0.25">
      <c r="A330" s="97" t="s">
        <v>202</v>
      </c>
      <c r="B330" s="111"/>
      <c r="C330" s="111">
        <f t="shared" ref="C330:Q330" si="149">IF(C311=0,"",C311/C292)</f>
        <v>0.75380452773665829</v>
      </c>
      <c r="D330" s="111">
        <f t="shared" si="149"/>
        <v>0.75966751336726657</v>
      </c>
      <c r="E330" s="111">
        <f t="shared" si="149"/>
        <v>0.76553139164968231</v>
      </c>
      <c r="F330" s="111">
        <f t="shared" si="149"/>
        <v>0.77139539165734439</v>
      </c>
      <c r="G330" s="111">
        <f t="shared" si="149"/>
        <v>0.77726021374481691</v>
      </c>
      <c r="H330" s="111">
        <f t="shared" si="149"/>
        <v>0.78312577219761703</v>
      </c>
      <c r="I330" s="111">
        <f t="shared" si="149"/>
        <v>0.78899223958313047</v>
      </c>
      <c r="J330" s="111">
        <f t="shared" si="149"/>
        <v>0.7948603228490233</v>
      </c>
      <c r="K330" s="111">
        <f t="shared" si="149"/>
        <v>0.80073062308675846</v>
      </c>
      <c r="L330" s="111">
        <f t="shared" si="149"/>
        <v>0.80660330111294642</v>
      </c>
      <c r="M330" s="111">
        <f t="shared" si="149"/>
        <v>0.81253873580088842</v>
      </c>
      <c r="N330" s="111">
        <f t="shared" si="149"/>
        <v>0.8185595084023809</v>
      </c>
      <c r="O330" s="111">
        <f t="shared" si="149"/>
        <v>0.82463820392939191</v>
      </c>
      <c r="P330" s="111">
        <f t="shared" si="149"/>
        <v>0.83064776127357498</v>
      </c>
      <c r="Q330" s="111">
        <f t="shared" si="149"/>
        <v>0.83623470405808453</v>
      </c>
      <c r="R330" s="111">
        <f t="shared" ref="R330:V330" si="150">IF(R311=0,"",R311/R292)</f>
        <v>0.84110895082525006</v>
      </c>
      <c r="S330" s="111">
        <f t="shared" si="150"/>
        <v>0.8455975353194104</v>
      </c>
      <c r="T330" s="111">
        <f t="shared" si="150"/>
        <v>0.84977917228843414</v>
      </c>
      <c r="U330" s="111">
        <f t="shared" si="150"/>
        <v>0.8537325764802044</v>
      </c>
      <c r="V330" s="111">
        <f t="shared" si="150"/>
        <v>0.85753646264259764</v>
      </c>
      <c r="W330" s="111">
        <f t="shared" ref="W330" si="151">IF(W311=0,"",W311/W292)</f>
        <v>0.86109300382933474</v>
      </c>
      <c r="DA330" s="63" t="s">
        <v>3686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>
        <f t="shared" si="152"/>
        <v>1</v>
      </c>
      <c r="E331" s="111">
        <f t="shared" si="152"/>
        <v>1</v>
      </c>
      <c r="F331" s="111">
        <f t="shared" si="152"/>
        <v>1</v>
      </c>
      <c r="G331" s="111">
        <f t="shared" si="152"/>
        <v>1</v>
      </c>
      <c r="H331" s="111">
        <f t="shared" si="152"/>
        <v>1</v>
      </c>
      <c r="I331" s="111">
        <f t="shared" si="152"/>
        <v>1</v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>
        <f t="shared" si="152"/>
        <v>1</v>
      </c>
      <c r="Q331" s="111">
        <f t="shared" si="152"/>
        <v>1</v>
      </c>
      <c r="R331" s="111">
        <f t="shared" ref="R331:V331" si="153">IF(R312=0,"",R312/R293)</f>
        <v>1</v>
      </c>
      <c r="S331" s="111">
        <f t="shared" si="153"/>
        <v>1</v>
      </c>
      <c r="T331" s="111">
        <f t="shared" si="153"/>
        <v>1</v>
      </c>
      <c r="U331" s="111">
        <f t="shared" si="153"/>
        <v>1</v>
      </c>
      <c r="V331" s="111">
        <f t="shared" si="153"/>
        <v>1</v>
      </c>
      <c r="W331" s="111">
        <f t="shared" ref="W331" si="154">IF(W312=0,"",W312/W293)</f>
        <v>1</v>
      </c>
      <c r="DA331" s="63" t="s">
        <v>3687</v>
      </c>
    </row>
    <row r="332" spans="1:105" ht="12" customHeight="1" x14ac:dyDescent="0.25">
      <c r="A332" s="121" t="s">
        <v>92</v>
      </c>
      <c r="B332" s="124"/>
      <c r="C332" s="124" t="str">
        <f t="shared" ref="C332:Q332" si="155">IF(C313=0,"",C313/C294)</f>
        <v/>
      </c>
      <c r="D332" s="124" t="str">
        <f t="shared" si="155"/>
        <v/>
      </c>
      <c r="E332" s="124">
        <f t="shared" si="155"/>
        <v>2.4160667851648765</v>
      </c>
      <c r="F332" s="124">
        <f t="shared" si="155"/>
        <v>2.491202364164911</v>
      </c>
      <c r="G332" s="124">
        <f t="shared" si="155"/>
        <v>2.5670519171038864</v>
      </c>
      <c r="H332" s="124">
        <f t="shared" si="155"/>
        <v>2.6435338118133558</v>
      </c>
      <c r="I332" s="124">
        <f t="shared" si="155"/>
        <v>2.7207998316413051</v>
      </c>
      <c r="J332" s="124">
        <f t="shared" si="155"/>
        <v>2.7994813266575256</v>
      </c>
      <c r="K332" s="124">
        <f t="shared" si="155"/>
        <v>2.8801091494833253</v>
      </c>
      <c r="L332" s="124">
        <f t="shared" si="155"/>
        <v>2.9628145503208501</v>
      </c>
      <c r="M332" s="124">
        <f t="shared" si="155"/>
        <v>3.061598358389293</v>
      </c>
      <c r="N332" s="124">
        <f t="shared" si="155"/>
        <v>3.1810424856553818</v>
      </c>
      <c r="O332" s="124">
        <f t="shared" si="155"/>
        <v>3.3236800321210822</v>
      </c>
      <c r="P332" s="124">
        <f t="shared" si="155"/>
        <v>3.4783673798358086</v>
      </c>
      <c r="Q332" s="124">
        <f t="shared" si="155"/>
        <v>3.6113031474490027</v>
      </c>
      <c r="R332" s="124">
        <f t="shared" ref="R332:V332" si="156">IF(R313=0,"",R313/R294)</f>
        <v>3.694701493524911</v>
      </c>
      <c r="S332" s="124">
        <f t="shared" si="156"/>
        <v>3.7610824821923368</v>
      </c>
      <c r="T332" s="124">
        <f t="shared" si="156"/>
        <v>3.8165463251589702</v>
      </c>
      <c r="U332" s="124">
        <f t="shared" si="156"/>
        <v>3.8670390386509808</v>
      </c>
      <c r="V332" s="124">
        <f t="shared" si="156"/>
        <v>3.9185218835832849</v>
      </c>
      <c r="W332" s="124">
        <f t="shared" ref="W332" si="157">IF(W313=0,"",W313/W294)</f>
        <v>3.9689243079134164</v>
      </c>
      <c r="DA332" s="130" t="s">
        <v>3688</v>
      </c>
    </row>
    <row r="333" spans="1:105" ht="12" customHeight="1" x14ac:dyDescent="0.25">
      <c r="A333" s="97" t="s">
        <v>53</v>
      </c>
      <c r="B333" s="111"/>
      <c r="C333" s="111" t="str">
        <f t="shared" ref="C333:Q333" si="158">IF(C314=0,"",C314/C295)</f>
        <v/>
      </c>
      <c r="D333" s="111" t="str">
        <f t="shared" si="158"/>
        <v/>
      </c>
      <c r="E333" s="111">
        <f t="shared" si="158"/>
        <v>2.4160667851648765</v>
      </c>
      <c r="F333" s="111">
        <f t="shared" si="158"/>
        <v>2.491202364164911</v>
      </c>
      <c r="G333" s="111">
        <f t="shared" si="158"/>
        <v>2.5670519171038864</v>
      </c>
      <c r="H333" s="111">
        <f t="shared" si="158"/>
        <v>2.6435338118133558</v>
      </c>
      <c r="I333" s="111">
        <f t="shared" si="158"/>
        <v>2.7207998316413051</v>
      </c>
      <c r="J333" s="111">
        <f t="shared" si="158"/>
        <v>2.7994813266575256</v>
      </c>
      <c r="K333" s="111">
        <f t="shared" si="158"/>
        <v>2.8801091494833253</v>
      </c>
      <c r="L333" s="111">
        <f t="shared" si="158"/>
        <v>2.9628145503208501</v>
      </c>
      <c r="M333" s="111">
        <f t="shared" si="158"/>
        <v>3.061598358389293</v>
      </c>
      <c r="N333" s="111">
        <f t="shared" si="158"/>
        <v>3.1810424856553818</v>
      </c>
      <c r="O333" s="111">
        <f t="shared" si="158"/>
        <v>3.3236800321210822</v>
      </c>
      <c r="P333" s="111">
        <f t="shared" si="158"/>
        <v>3.4783673798358086</v>
      </c>
      <c r="Q333" s="111">
        <f t="shared" si="158"/>
        <v>3.6113031474490027</v>
      </c>
      <c r="R333" s="111">
        <f t="shared" ref="R333:V333" si="159">IF(R314=0,"",R314/R295)</f>
        <v>3.694701493524911</v>
      </c>
      <c r="S333" s="111">
        <f t="shared" si="159"/>
        <v>3.7610824821923368</v>
      </c>
      <c r="T333" s="111">
        <f t="shared" si="159"/>
        <v>3.8165463251589702</v>
      </c>
      <c r="U333" s="111">
        <f t="shared" si="159"/>
        <v>3.8670390386509808</v>
      </c>
      <c r="V333" s="111">
        <f t="shared" si="159"/>
        <v>3.9185218835832849</v>
      </c>
      <c r="W333" s="111">
        <f t="shared" ref="W333" si="160">IF(W314=0,"",W314/W295)</f>
        <v>3.9689243079134164</v>
      </c>
      <c r="DA333" s="63" t="s">
        <v>3689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0.81542535084974233</v>
      </c>
      <c r="D334" s="124">
        <f t="shared" si="161"/>
        <v>0.81583618100859323</v>
      </c>
      <c r="E334" s="124">
        <f t="shared" si="161"/>
        <v>0.80436658845193776</v>
      </c>
      <c r="F334" s="124">
        <f t="shared" si="161"/>
        <v>0.81920809790156668</v>
      </c>
      <c r="G334" s="124">
        <f t="shared" si="161"/>
        <v>0.83763048293403264</v>
      </c>
      <c r="H334" s="124">
        <f t="shared" si="161"/>
        <v>0.83209556334600954</v>
      </c>
      <c r="I334" s="124">
        <f t="shared" si="161"/>
        <v>0.82989021743659774</v>
      </c>
      <c r="J334" s="124">
        <f t="shared" si="161"/>
        <v>0.798667941759033</v>
      </c>
      <c r="K334" s="124">
        <f t="shared" si="161"/>
        <v>0.82005927149975921</v>
      </c>
      <c r="L334" s="124">
        <f t="shared" si="161"/>
        <v>0.74234835396713184</v>
      </c>
      <c r="M334" s="124">
        <f t="shared" si="161"/>
        <v>0.8250352137073369</v>
      </c>
      <c r="N334" s="124">
        <f t="shared" si="161"/>
        <v>0.84731736675558811</v>
      </c>
      <c r="O334" s="124">
        <f t="shared" si="161"/>
        <v>0.8691430258846613</v>
      </c>
      <c r="P334" s="124">
        <f t="shared" si="161"/>
        <v>0.87770937786064851</v>
      </c>
      <c r="Q334" s="124">
        <f t="shared" si="161"/>
        <v>0.88211936933477475</v>
      </c>
      <c r="R334" s="124">
        <f t="shared" ref="R334:V334" si="162">IF(R315=0,"",R315/R296)</f>
        <v>0.89095913079202083</v>
      </c>
      <c r="S334" s="124">
        <f t="shared" si="162"/>
        <v>0.87136662179777469</v>
      </c>
      <c r="T334" s="124">
        <f t="shared" si="162"/>
        <v>0.88789479938999172</v>
      </c>
      <c r="U334" s="124">
        <f t="shared" si="162"/>
        <v>0.8855342377077916</v>
      </c>
      <c r="V334" s="124">
        <f t="shared" si="162"/>
        <v>0.89740181139937192</v>
      </c>
      <c r="W334" s="124">
        <f t="shared" ref="W334" si="163">IF(W315=0,"",W315/W296)</f>
        <v>0.90073494804562915</v>
      </c>
      <c r="DA334" s="130" t="s">
        <v>3690</v>
      </c>
    </row>
    <row r="335" spans="1:105" ht="12" customHeight="1" x14ac:dyDescent="0.25">
      <c r="A335" s="97" t="s">
        <v>130</v>
      </c>
      <c r="B335" s="111"/>
      <c r="C335" s="111">
        <f t="shared" ref="C335:Q335" si="164">IF(C316=0,"",C316/C297)</f>
        <v>0.82183232567830855</v>
      </c>
      <c r="D335" s="111">
        <f t="shared" si="164"/>
        <v>0.82666819527645019</v>
      </c>
      <c r="E335" s="111">
        <f t="shared" si="164"/>
        <v>0.83150480114583802</v>
      </c>
      <c r="F335" s="111">
        <f t="shared" si="164"/>
        <v>0.83634150741585034</v>
      </c>
      <c r="G335" s="111">
        <f t="shared" si="164"/>
        <v>0.84117889174837424</v>
      </c>
      <c r="H335" s="111">
        <f t="shared" si="164"/>
        <v>0.84601688344494863</v>
      </c>
      <c r="I335" s="111">
        <f t="shared" si="164"/>
        <v>0.85085562484148003</v>
      </c>
      <c r="J335" s="111">
        <f t="shared" si="164"/>
        <v>0.85569569903793519</v>
      </c>
      <c r="K335" s="111">
        <f t="shared" si="164"/>
        <v>0.86053760182265715</v>
      </c>
      <c r="L335" s="111">
        <f t="shared" si="164"/>
        <v>0.86538146583935427</v>
      </c>
      <c r="M335" s="111">
        <f t="shared" si="164"/>
        <v>0.87027709239680751</v>
      </c>
      <c r="N335" s="111">
        <f t="shared" si="164"/>
        <v>0.87524310681595974</v>
      </c>
      <c r="O335" s="111">
        <f t="shared" si="164"/>
        <v>0.88025689684504771</v>
      </c>
      <c r="P335" s="111">
        <f t="shared" si="164"/>
        <v>0.88521366076875674</v>
      </c>
      <c r="Q335" s="111">
        <f t="shared" si="164"/>
        <v>0.88982184650557972</v>
      </c>
      <c r="R335" s="111">
        <f t="shared" ref="R335:V335" si="165">IF(R316=0,"",R316/R297)</f>
        <v>0.89384219095809181</v>
      </c>
      <c r="S335" s="111">
        <f t="shared" si="165"/>
        <v>0.89754443596798583</v>
      </c>
      <c r="T335" s="111">
        <f t="shared" si="165"/>
        <v>0.90099350652060606</v>
      </c>
      <c r="U335" s="111">
        <f t="shared" si="165"/>
        <v>0.90425432760130919</v>
      </c>
      <c r="V335" s="111">
        <f t="shared" si="165"/>
        <v>0.90739182419544639</v>
      </c>
      <c r="W335" s="111">
        <f t="shared" ref="W335" si="166">IF(W316=0,"",W316/W297)</f>
        <v>0.91032530731873618</v>
      </c>
      <c r="DA335" s="63" t="s">
        <v>3691</v>
      </c>
    </row>
    <row r="336" spans="1:105" ht="12" customHeight="1" x14ac:dyDescent="0.25">
      <c r="A336" s="97" t="s">
        <v>129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 t="str">
        <f t="shared" si="167"/>
        <v/>
      </c>
      <c r="K336" s="111">
        <f t="shared" si="167"/>
        <v>0.92603654905675881</v>
      </c>
      <c r="L336" s="111" t="str">
        <f t="shared" si="167"/>
        <v/>
      </c>
      <c r="M336" s="111">
        <f t="shared" si="167"/>
        <v>0.93113277013718687</v>
      </c>
      <c r="N336" s="111">
        <f t="shared" si="167"/>
        <v>0.93588728581751035</v>
      </c>
      <c r="O336" s="111">
        <f t="shared" si="167"/>
        <v>0.93709939119639385</v>
      </c>
      <c r="P336" s="111">
        <f t="shared" si="167"/>
        <v>0.94093607685481961</v>
      </c>
      <c r="Q336" s="111">
        <f t="shared" si="167"/>
        <v>0.9426260821853415</v>
      </c>
      <c r="R336" s="111">
        <f t="shared" ref="R336:V336" si="168">IF(R317=0,"",R317/R298)</f>
        <v>0.94555366666596008</v>
      </c>
      <c r="S336" s="111">
        <f t="shared" si="168"/>
        <v>0.94846970512481588</v>
      </c>
      <c r="T336" s="111">
        <f t="shared" si="168"/>
        <v>0.94229688018180335</v>
      </c>
      <c r="U336" s="111">
        <f t="shared" si="168"/>
        <v>0.94921574046260226</v>
      </c>
      <c r="V336" s="111">
        <f t="shared" si="168"/>
        <v>0.95180628711843973</v>
      </c>
      <c r="W336" s="111">
        <f t="shared" ref="W336" si="169">IF(W317=0,"",W317/W298)</f>
        <v>0.95446942298541593</v>
      </c>
      <c r="DA336" s="63" t="s">
        <v>3692</v>
      </c>
    </row>
    <row r="337" spans="1:105" ht="12" customHeight="1" x14ac:dyDescent="0.25">
      <c r="A337" s="100" t="s">
        <v>202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 t="str">
        <f t="shared" si="170"/>
        <v/>
      </c>
      <c r="K337" s="112">
        <f t="shared" si="170"/>
        <v>0.86053760182265704</v>
      </c>
      <c r="L337" s="112" t="str">
        <f t="shared" si="170"/>
        <v/>
      </c>
      <c r="M337" s="112">
        <f t="shared" si="170"/>
        <v>0.87027709239680762</v>
      </c>
      <c r="N337" s="112">
        <f t="shared" si="170"/>
        <v>0.87524310681595963</v>
      </c>
      <c r="O337" s="112">
        <f t="shared" si="170"/>
        <v>0.88025689684504771</v>
      </c>
      <c r="P337" s="112">
        <f t="shared" si="170"/>
        <v>0.88521366076875674</v>
      </c>
      <c r="Q337" s="112">
        <f t="shared" si="170"/>
        <v>0.88982184650557961</v>
      </c>
      <c r="R337" s="112">
        <f t="shared" ref="R337:V337" si="171">IF(R318=0,"",R318/R299)</f>
        <v>0.89384219095809181</v>
      </c>
      <c r="S337" s="112">
        <f t="shared" si="171"/>
        <v>0.89754443596798583</v>
      </c>
      <c r="T337" s="112">
        <f t="shared" si="171"/>
        <v>0.90099350652060606</v>
      </c>
      <c r="U337" s="112">
        <f t="shared" si="171"/>
        <v>0.90425432760130919</v>
      </c>
      <c r="V337" s="112">
        <f t="shared" si="171"/>
        <v>0.90739182419544639</v>
      </c>
      <c r="W337" s="112">
        <f t="shared" ref="W337" si="172">IF(W318=0,"",W318/W299)</f>
        <v>0.91032530731873618</v>
      </c>
      <c r="DA337" s="131" t="s">
        <v>3693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 t="str">
        <f t="shared" si="173"/>
        <v/>
      </c>
      <c r="K338" s="113">
        <f t="shared" si="173"/>
        <v>1</v>
      </c>
      <c r="L338" s="113" t="str">
        <f t="shared" si="173"/>
        <v/>
      </c>
      <c r="M338" s="113">
        <f t="shared" si="173"/>
        <v>1</v>
      </c>
      <c r="N338" s="113">
        <f t="shared" si="173"/>
        <v>1</v>
      </c>
      <c r="O338" s="113">
        <f t="shared" si="173"/>
        <v>1</v>
      </c>
      <c r="P338" s="113">
        <f t="shared" si="173"/>
        <v>1</v>
      </c>
      <c r="Q338" s="113">
        <f t="shared" si="173"/>
        <v>1</v>
      </c>
      <c r="R338" s="113">
        <f t="shared" ref="R338:V338" si="174">IF(R319=0,"",R319/R300)</f>
        <v>1</v>
      </c>
      <c r="S338" s="113">
        <f t="shared" si="174"/>
        <v>1</v>
      </c>
      <c r="T338" s="113">
        <f t="shared" si="174"/>
        <v>1</v>
      </c>
      <c r="U338" s="113">
        <f t="shared" si="174"/>
        <v>1</v>
      </c>
      <c r="V338" s="113">
        <f t="shared" si="174"/>
        <v>1</v>
      </c>
      <c r="W338" s="113">
        <f t="shared" ref="W338" si="175">IF(W319=0,"",W319/W300)</f>
        <v>1</v>
      </c>
      <c r="DA338" s="132" t="s">
        <v>3694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0.64116044441636455</v>
      </c>
      <c r="D339" s="112">
        <f t="shared" si="176"/>
        <v>0.64288036462870968</v>
      </c>
      <c r="E339" s="112">
        <f t="shared" si="176"/>
        <v>0.6447325710289048</v>
      </c>
      <c r="F339" s="112">
        <f t="shared" si="176"/>
        <v>0.64660256956342199</v>
      </c>
      <c r="G339" s="112">
        <f t="shared" si="176"/>
        <v>0.64859545626381576</v>
      </c>
      <c r="H339" s="112">
        <f t="shared" si="176"/>
        <v>0.65069945127796269</v>
      </c>
      <c r="I339" s="112">
        <f t="shared" si="176"/>
        <v>0.65294192623199265</v>
      </c>
      <c r="J339" s="112">
        <f t="shared" si="176"/>
        <v>0.6554324453767737</v>
      </c>
      <c r="K339" s="112">
        <f t="shared" si="176"/>
        <v>0.65826810458400087</v>
      </c>
      <c r="L339" s="112">
        <f t="shared" si="176"/>
        <v>0.66148288617099127</v>
      </c>
      <c r="M339" s="112">
        <f t="shared" si="176"/>
        <v>0.66730435021905199</v>
      </c>
      <c r="N339" s="112">
        <f t="shared" si="176"/>
        <v>0.67671125316056979</v>
      </c>
      <c r="O339" s="112">
        <f t="shared" si="176"/>
        <v>0.69095873593925394</v>
      </c>
      <c r="P339" s="112">
        <f t="shared" si="176"/>
        <v>0.70949288208010641</v>
      </c>
      <c r="Q339" s="112">
        <f t="shared" si="176"/>
        <v>0.7276793369381851</v>
      </c>
      <c r="R339" s="112">
        <f t="shared" ref="R339:V339" si="177">IF(R320=0,"",R320/R301)</f>
        <v>0.74071640033699049</v>
      </c>
      <c r="S339" s="112">
        <f t="shared" si="177"/>
        <v>0.75362493808915698</v>
      </c>
      <c r="T339" s="112" t="str">
        <f t="shared" si="177"/>
        <v/>
      </c>
      <c r="U339" s="112">
        <f t="shared" si="177"/>
        <v>0.77788520577229425</v>
      </c>
      <c r="V339" s="112" t="str">
        <f t="shared" si="177"/>
        <v/>
      </c>
      <c r="W339" s="112">
        <f t="shared" ref="W339" si="178">IF(W320=0,"",W320/W301)</f>
        <v>0.79654596598285621</v>
      </c>
      <c r="DA339" s="131" t="s">
        <v>3695</v>
      </c>
    </row>
    <row r="340" spans="1:105" ht="12" customHeight="1" x14ac:dyDescent="0.25">
      <c r="A340" s="107" t="s">
        <v>121</v>
      </c>
      <c r="B340" s="113"/>
      <c r="C340" s="113" t="str">
        <f t="shared" ref="C340:Q340" si="179">IF(C321=0,"",C321/C302)</f>
        <v/>
      </c>
      <c r="D340" s="113" t="str">
        <f t="shared" si="179"/>
        <v/>
      </c>
      <c r="E340" s="113" t="str">
        <f t="shared" si="179"/>
        <v/>
      </c>
      <c r="F340" s="113" t="str">
        <f t="shared" si="179"/>
        <v/>
      </c>
      <c r="G340" s="113" t="str">
        <f t="shared" si="179"/>
        <v/>
      </c>
      <c r="H340" s="113" t="str">
        <f t="shared" si="179"/>
        <v/>
      </c>
      <c r="I340" s="113" t="str">
        <f t="shared" si="179"/>
        <v/>
      </c>
      <c r="J340" s="113" t="str">
        <f t="shared" si="179"/>
        <v/>
      </c>
      <c r="K340" s="113">
        <f t="shared" si="179"/>
        <v>0.79614404598547805</v>
      </c>
      <c r="L340" s="113">
        <f t="shared" si="179"/>
        <v>0.79110067099178716</v>
      </c>
      <c r="M340" s="113">
        <f t="shared" si="179"/>
        <v>0.80137436648296057</v>
      </c>
      <c r="N340" s="113">
        <f t="shared" si="179"/>
        <v>0.81350122847692186</v>
      </c>
      <c r="O340" s="113">
        <f t="shared" si="179"/>
        <v>0.81894390063694245</v>
      </c>
      <c r="P340" s="113">
        <f t="shared" si="179"/>
        <v>0.83440729519916401</v>
      </c>
      <c r="Q340" s="113">
        <f t="shared" si="179"/>
        <v>0.84455332189439503</v>
      </c>
      <c r="R340" s="113">
        <f t="shared" ref="R340:V340" si="180">IF(R321=0,"",R321/R302)</f>
        <v>0.85427462313239966</v>
      </c>
      <c r="S340" s="113">
        <f t="shared" si="180"/>
        <v>0.86470756475783384</v>
      </c>
      <c r="T340" s="113">
        <f t="shared" si="180"/>
        <v>0.85592126856400119</v>
      </c>
      <c r="U340" s="113">
        <f t="shared" si="180"/>
        <v>0.87366362449816048</v>
      </c>
      <c r="V340" s="113">
        <f t="shared" si="180"/>
        <v>0.88169477629371118</v>
      </c>
      <c r="W340" s="113">
        <f t="shared" ref="W340" si="181">IF(W321=0,"",W321/W302)</f>
        <v>0.89084894562514894</v>
      </c>
      <c r="DA340" s="132" t="s">
        <v>3696</v>
      </c>
    </row>
    <row r="341" spans="1:105" ht="12" customHeight="1" x14ac:dyDescent="0.25">
      <c r="A341" s="108" t="s">
        <v>53</v>
      </c>
      <c r="B341" s="111"/>
      <c r="C341" s="111" t="str">
        <f t="shared" ref="C341:Q341" si="182">IF(C322=0,"",C322/C303)</f>
        <v/>
      </c>
      <c r="D341" s="111" t="str">
        <f t="shared" si="182"/>
        <v/>
      </c>
      <c r="E341" s="111" t="str">
        <f t="shared" si="182"/>
        <v/>
      </c>
      <c r="F341" s="111" t="str">
        <f t="shared" si="182"/>
        <v/>
      </c>
      <c r="G341" s="111" t="str">
        <f t="shared" si="182"/>
        <v/>
      </c>
      <c r="H341" s="111" t="str">
        <f t="shared" si="182"/>
        <v/>
      </c>
      <c r="I341" s="111" t="str">
        <f t="shared" si="182"/>
        <v/>
      </c>
      <c r="J341" s="111" t="str">
        <f t="shared" si="182"/>
        <v/>
      </c>
      <c r="K341" s="111">
        <f t="shared" si="182"/>
        <v>0.65826810458400087</v>
      </c>
      <c r="L341" s="111">
        <f t="shared" si="182"/>
        <v>0.66148288617099127</v>
      </c>
      <c r="M341" s="111">
        <f t="shared" si="182"/>
        <v>0.6673043502190521</v>
      </c>
      <c r="N341" s="111">
        <f t="shared" si="182"/>
        <v>0.67671125316056979</v>
      </c>
      <c r="O341" s="111">
        <f t="shared" si="182"/>
        <v>0.69095873593925394</v>
      </c>
      <c r="P341" s="111">
        <f t="shared" si="182"/>
        <v>0.70949288208010641</v>
      </c>
      <c r="Q341" s="111">
        <f t="shared" si="182"/>
        <v>0.7276793369381851</v>
      </c>
      <c r="R341" s="111">
        <f t="shared" ref="R341:V341" si="183">IF(R322=0,"",R322/R303)</f>
        <v>0.7407164003369906</v>
      </c>
      <c r="S341" s="111">
        <f t="shared" si="183"/>
        <v>0.75362493808915698</v>
      </c>
      <c r="T341" s="111">
        <f t="shared" si="183"/>
        <v>0.76613428213655244</v>
      </c>
      <c r="U341" s="111">
        <f t="shared" si="183"/>
        <v>0.77788520577229425</v>
      </c>
      <c r="V341" s="111">
        <f t="shared" si="183"/>
        <v>0.78832658330350425</v>
      </c>
      <c r="W341" s="111">
        <f t="shared" ref="W341" si="184">IF(W322=0,"",W322/W303)</f>
        <v>0.79654596598285621</v>
      </c>
      <c r="DA341" s="63" t="s">
        <v>3697</v>
      </c>
    </row>
    <row r="342" spans="1:105" ht="12" customHeight="1" x14ac:dyDescent="0.25">
      <c r="A342" s="108" t="s">
        <v>52</v>
      </c>
      <c r="B342" s="111"/>
      <c r="C342" s="111" t="str">
        <f t="shared" ref="C342:Q342" si="185">IF(C323=0,"",C323/C304)</f>
        <v/>
      </c>
      <c r="D342" s="111" t="str">
        <f t="shared" si="185"/>
        <v/>
      </c>
      <c r="E342" s="111" t="str">
        <f t="shared" si="185"/>
        <v/>
      </c>
      <c r="F342" s="111" t="str">
        <f t="shared" si="185"/>
        <v/>
      </c>
      <c r="G342" s="111" t="str">
        <f t="shared" si="185"/>
        <v/>
      </c>
      <c r="H342" s="111" t="str">
        <f t="shared" si="185"/>
        <v/>
      </c>
      <c r="I342" s="111" t="str">
        <f t="shared" si="185"/>
        <v/>
      </c>
      <c r="J342" s="111" t="str">
        <f t="shared" si="185"/>
        <v/>
      </c>
      <c r="K342" s="111">
        <f t="shared" si="185"/>
        <v>1</v>
      </c>
      <c r="L342" s="111">
        <f t="shared" si="185"/>
        <v>1</v>
      </c>
      <c r="M342" s="111">
        <f t="shared" si="185"/>
        <v>1</v>
      </c>
      <c r="N342" s="111">
        <f t="shared" si="185"/>
        <v>1</v>
      </c>
      <c r="O342" s="111">
        <f t="shared" si="185"/>
        <v>1</v>
      </c>
      <c r="P342" s="111">
        <f t="shared" si="185"/>
        <v>1</v>
      </c>
      <c r="Q342" s="111">
        <f t="shared" si="185"/>
        <v>1</v>
      </c>
      <c r="R342" s="111">
        <f t="shared" ref="R342:V342" si="186">IF(R323=0,"",R323/R304)</f>
        <v>1</v>
      </c>
      <c r="S342" s="111">
        <f t="shared" si="186"/>
        <v>1</v>
      </c>
      <c r="T342" s="111">
        <f t="shared" si="186"/>
        <v>1</v>
      </c>
      <c r="U342" s="111">
        <f t="shared" si="186"/>
        <v>1</v>
      </c>
      <c r="V342" s="111">
        <f t="shared" si="186"/>
        <v>1</v>
      </c>
      <c r="W342" s="111">
        <f t="shared" ref="W342" si="187">IF(W323=0,"",W323/W304)</f>
        <v>1</v>
      </c>
      <c r="DA342" s="63" t="s">
        <v>3698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0.61998090860480237</v>
      </c>
      <c r="D343" s="124">
        <f t="shared" si="188"/>
        <v>0.6299272311277534</v>
      </c>
      <c r="E343" s="124">
        <f t="shared" si="188"/>
        <v>0.69462561364311759</v>
      </c>
      <c r="F343" s="124">
        <f t="shared" si="188"/>
        <v>0.6592406926867721</v>
      </c>
      <c r="G343" s="124">
        <f t="shared" si="188"/>
        <v>0.62426244730226077</v>
      </c>
      <c r="H343" s="124">
        <f t="shared" si="188"/>
        <v>0.6266537219112156</v>
      </c>
      <c r="I343" s="124">
        <f t="shared" si="188"/>
        <v>0.6223187703651083</v>
      </c>
      <c r="J343" s="124">
        <f t="shared" si="188"/>
        <v>0.65485974522257073</v>
      </c>
      <c r="K343" s="124">
        <f t="shared" si="188"/>
        <v>0.65773204792614792</v>
      </c>
      <c r="L343" s="124">
        <f t="shared" si="188"/>
        <v>0.67929333203927567</v>
      </c>
      <c r="M343" s="124">
        <f t="shared" si="188"/>
        <v>0.671125680065363</v>
      </c>
      <c r="N343" s="124">
        <f t="shared" si="188"/>
        <v>0.64523629160278573</v>
      </c>
      <c r="O343" s="124">
        <f t="shared" si="188"/>
        <v>0.64302418659841276</v>
      </c>
      <c r="P343" s="124">
        <f t="shared" si="188"/>
        <v>0.63962115156796651</v>
      </c>
      <c r="Q343" s="124">
        <f t="shared" si="188"/>
        <v>0.64982366320384011</v>
      </c>
      <c r="R343" s="124">
        <f t="shared" ref="R343:V343" si="189">IF(R324=0,"",R324/R305)</f>
        <v>0.6667803111173416</v>
      </c>
      <c r="S343" s="124">
        <f t="shared" si="189"/>
        <v>0.66624752812734456</v>
      </c>
      <c r="T343" s="124">
        <f t="shared" si="189"/>
        <v>0.66261909295005461</v>
      </c>
      <c r="U343" s="124">
        <f t="shared" si="189"/>
        <v>0.66526274555427556</v>
      </c>
      <c r="V343" s="124">
        <f t="shared" si="189"/>
        <v>0.67231101186627951</v>
      </c>
      <c r="W343" s="124">
        <f t="shared" ref="W343" si="190">IF(W324=0,"",W324/W305)</f>
        <v>0.64152703266463784</v>
      </c>
      <c r="DA343" s="130" t="s">
        <v>3699</v>
      </c>
    </row>
    <row r="344" spans="1:105" ht="12" customHeight="1" x14ac:dyDescent="0.25">
      <c r="A344" s="97" t="s">
        <v>50</v>
      </c>
      <c r="B344" s="111"/>
      <c r="C344" s="111">
        <f t="shared" ref="C344:Q344" si="191">IF(C325=0,"",C325/C306)</f>
        <v>0.59248837628742101</v>
      </c>
      <c r="D344" s="111">
        <f t="shared" si="191"/>
        <v>0.59300838715164517</v>
      </c>
      <c r="E344" s="111">
        <f t="shared" si="191"/>
        <v>0.59352106427792584</v>
      </c>
      <c r="F344" s="111">
        <f t="shared" si="191"/>
        <v>0.5940327413490325</v>
      </c>
      <c r="G344" s="111">
        <f t="shared" si="191"/>
        <v>0.59453766447885681</v>
      </c>
      <c r="H344" s="111">
        <f t="shared" si="191"/>
        <v>0.59503653786980759</v>
      </c>
      <c r="I344" s="111">
        <f t="shared" si="191"/>
        <v>0.5955279437641795</v>
      </c>
      <c r="J344" s="111">
        <f t="shared" si="191"/>
        <v>0.59600607410907791</v>
      </c>
      <c r="K344" s="111">
        <f t="shared" si="191"/>
        <v>0.59646599053184279</v>
      </c>
      <c r="L344" s="111">
        <f t="shared" si="191"/>
        <v>0.59690637181532413</v>
      </c>
      <c r="M344" s="111">
        <f t="shared" si="191"/>
        <v>0.59714335525115025</v>
      </c>
      <c r="N344" s="111">
        <f t="shared" si="191"/>
        <v>0.59714335525115025</v>
      </c>
      <c r="O344" s="111">
        <f t="shared" si="191"/>
        <v>0.59714335525115025</v>
      </c>
      <c r="P344" s="111">
        <f t="shared" si="191"/>
        <v>0.59714335525115025</v>
      </c>
      <c r="Q344" s="111">
        <f t="shared" si="191"/>
        <v>0.59714335525115025</v>
      </c>
      <c r="R344" s="111">
        <f t="shared" ref="R344:V344" si="192">IF(R325=0,"",R325/R306)</f>
        <v>0.59864054514297027</v>
      </c>
      <c r="S344" s="111">
        <f t="shared" si="192"/>
        <v>0.60108878984082614</v>
      </c>
      <c r="T344" s="111">
        <f t="shared" si="192"/>
        <v>0.60394507532165587</v>
      </c>
      <c r="U344" s="111">
        <f t="shared" si="192"/>
        <v>0.60690337099823011</v>
      </c>
      <c r="V344" s="111">
        <f t="shared" si="192"/>
        <v>0.60965764628331653</v>
      </c>
      <c r="W344" s="111">
        <f t="shared" ref="W344" si="193">IF(W325=0,"",W325/W306)</f>
        <v>0.6122079011769137</v>
      </c>
      <c r="DA344" s="63" t="s">
        <v>3700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0.75317407815504789</v>
      </c>
      <c r="D345" s="45">
        <f t="shared" si="194"/>
        <v>0.75455999639618665</v>
      </c>
      <c r="E345" s="45">
        <f t="shared" si="194"/>
        <v>0.75599716253467053</v>
      </c>
      <c r="F345" s="45">
        <f t="shared" si="194"/>
        <v>0.7574413170227926</v>
      </c>
      <c r="G345" s="45">
        <f t="shared" si="194"/>
        <v>0.75893266781001723</v>
      </c>
      <c r="H345" s="45">
        <f t="shared" si="194"/>
        <v>0.76046629395520615</v>
      </c>
      <c r="I345" s="45">
        <f t="shared" si="194"/>
        <v>0.76205210269828227</v>
      </c>
      <c r="J345" s="45">
        <f t="shared" si="194"/>
        <v>0.76373068050426918</v>
      </c>
      <c r="K345" s="45">
        <f t="shared" si="194"/>
        <v>0.76553653654394638</v>
      </c>
      <c r="L345" s="45">
        <f t="shared" si="194"/>
        <v>0.76747890343530167</v>
      </c>
      <c r="M345" s="45">
        <f t="shared" si="194"/>
        <v>0.77012155627117329</v>
      </c>
      <c r="N345" s="45">
        <f t="shared" si="194"/>
        <v>0.7736243555624388</v>
      </c>
      <c r="O345" s="45">
        <f t="shared" si="194"/>
        <v>0.77837599881204678</v>
      </c>
      <c r="P345" s="45">
        <f t="shared" si="194"/>
        <v>0.78458063345675777</v>
      </c>
      <c r="Q345" s="45">
        <f t="shared" si="194"/>
        <v>0.79257758085224983</v>
      </c>
      <c r="R345" s="45">
        <f t="shared" ref="R345:V345" si="195">IF(R326=0,"",R326/R307)</f>
        <v>0.80345619469604546</v>
      </c>
      <c r="S345" s="45">
        <f t="shared" si="195"/>
        <v>0.8170337222681</v>
      </c>
      <c r="T345" s="45">
        <f t="shared" si="195"/>
        <v>0.83163176645014503</v>
      </c>
      <c r="U345" s="45">
        <f t="shared" si="195"/>
        <v>0.8455719301239536</v>
      </c>
      <c r="V345" s="45">
        <f t="shared" si="195"/>
        <v>0.85717581617128036</v>
      </c>
      <c r="W345" s="45">
        <f t="shared" ref="W345" si="196">IF(W326=0,"",W326/W307)</f>
        <v>0.86585385781567858</v>
      </c>
      <c r="DA345" s="60" t="s">
        <v>3701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3.1925374044472161E-2</v>
      </c>
      <c r="D347" s="117">
        <f t="shared" si="197"/>
        <v>6.0171616050611332E-2</v>
      </c>
      <c r="E347" s="117">
        <f t="shared" si="197"/>
        <v>4.0908233591871561E-2</v>
      </c>
      <c r="F347" s="117">
        <f t="shared" si="197"/>
        <v>6.1404711795621764E-2</v>
      </c>
      <c r="G347" s="117">
        <f t="shared" si="197"/>
        <v>8.777138403408824E-2</v>
      </c>
      <c r="H347" s="117">
        <f t="shared" si="197"/>
        <v>4.6956048396164678E-2</v>
      </c>
      <c r="I347" s="117">
        <f t="shared" si="197"/>
        <v>2.2995661412156265E-2</v>
      </c>
      <c r="J347" s="117">
        <f t="shared" si="197"/>
        <v>1.8882732394817924E-2</v>
      </c>
      <c r="K347" s="117">
        <f t="shared" si="197"/>
        <v>2.1078513066921632E-2</v>
      </c>
      <c r="L347" s="117">
        <f t="shared" si="197"/>
        <v>9.880283715193899E-3</v>
      </c>
      <c r="M347" s="117">
        <f t="shared" si="197"/>
        <v>2.7734671062846324E-2</v>
      </c>
      <c r="N347" s="117">
        <f t="shared" si="197"/>
        <v>6.8719047690514568E-2</v>
      </c>
      <c r="O347" s="117">
        <f t="shared" si="197"/>
        <v>8.2977227315759711E-2</v>
      </c>
      <c r="P347" s="117">
        <f t="shared" si="197"/>
        <v>0.19846750666932328</v>
      </c>
      <c r="Q347" s="117">
        <f t="shared" si="197"/>
        <v>0.1303225204700309</v>
      </c>
      <c r="R347" s="117">
        <f t="shared" ref="R347:V347" si="198">R348+R351+R353+R362</f>
        <v>6.5213262488148058E-2</v>
      </c>
      <c r="S347" s="117">
        <f t="shared" si="198"/>
        <v>5.159047604040308E-2</v>
      </c>
      <c r="T347" s="117">
        <f t="shared" si="198"/>
        <v>6.8316886574899871E-2</v>
      </c>
      <c r="U347" s="117">
        <f t="shared" si="198"/>
        <v>7.9028597302622017E-2</v>
      </c>
      <c r="V347" s="117">
        <f t="shared" si="198"/>
        <v>8.658551533492434E-2</v>
      </c>
      <c r="W347" s="117">
        <f t="shared" ref="W347" si="199">W348+W351+W353+W362</f>
        <v>8.3361314902641911E-2</v>
      </c>
      <c r="DA347" s="129" t="s">
        <v>3852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0</v>
      </c>
      <c r="D348" s="122">
        <f t="shared" si="200"/>
        <v>0</v>
      </c>
      <c r="E348" s="122">
        <f t="shared" si="200"/>
        <v>0</v>
      </c>
      <c r="F348" s="122">
        <f t="shared" si="200"/>
        <v>0</v>
      </c>
      <c r="G348" s="122">
        <f t="shared" si="200"/>
        <v>0</v>
      </c>
      <c r="H348" s="122">
        <f t="shared" si="200"/>
        <v>0</v>
      </c>
      <c r="I348" s="122">
        <f t="shared" si="200"/>
        <v>0</v>
      </c>
      <c r="J348" s="122">
        <f t="shared" si="200"/>
        <v>0</v>
      </c>
      <c r="K348" s="122">
        <f t="shared" si="200"/>
        <v>0</v>
      </c>
      <c r="L348" s="122">
        <f t="shared" si="200"/>
        <v>0</v>
      </c>
      <c r="M348" s="122">
        <f t="shared" si="200"/>
        <v>0</v>
      </c>
      <c r="N348" s="122">
        <f t="shared" si="200"/>
        <v>0</v>
      </c>
      <c r="O348" s="122">
        <f t="shared" si="200"/>
        <v>0</v>
      </c>
      <c r="P348" s="122">
        <f t="shared" si="200"/>
        <v>0</v>
      </c>
      <c r="Q348" s="122">
        <f t="shared" si="200"/>
        <v>0</v>
      </c>
      <c r="R348" s="122">
        <f t="shared" ref="R348:V348" si="201">SUM(R349:R350)</f>
        <v>0</v>
      </c>
      <c r="S348" s="122">
        <f t="shared" si="201"/>
        <v>0</v>
      </c>
      <c r="T348" s="122">
        <f t="shared" si="201"/>
        <v>0</v>
      </c>
      <c r="U348" s="122">
        <f t="shared" si="201"/>
        <v>0</v>
      </c>
      <c r="V348" s="122">
        <f t="shared" si="201"/>
        <v>0</v>
      </c>
      <c r="W348" s="122">
        <f t="shared" ref="W348" si="202">SUM(W349:W350)</f>
        <v>0</v>
      </c>
      <c r="DA348" s="130" t="s">
        <v>3853</v>
      </c>
    </row>
    <row r="349" spans="1:105" ht="12" customHeight="1" x14ac:dyDescent="0.25">
      <c r="A349" s="97" t="s">
        <v>202</v>
      </c>
      <c r="B349" s="98"/>
      <c r="C349" s="98">
        <v>0</v>
      </c>
      <c r="D349" s="98">
        <v>0</v>
      </c>
      <c r="E349" s="98">
        <v>0</v>
      </c>
      <c r="F349" s="98">
        <v>0</v>
      </c>
      <c r="G349" s="98">
        <v>0</v>
      </c>
      <c r="H349" s="98">
        <v>0</v>
      </c>
      <c r="I349" s="98">
        <v>0</v>
      </c>
      <c r="J349" s="98">
        <v>0</v>
      </c>
      <c r="K349" s="98">
        <v>0</v>
      </c>
      <c r="L349" s="98">
        <v>0</v>
      </c>
      <c r="M349" s="98">
        <v>0</v>
      </c>
      <c r="N349" s="98">
        <v>0</v>
      </c>
      <c r="O349" s="98">
        <v>0</v>
      </c>
      <c r="P349" s="98">
        <v>0</v>
      </c>
      <c r="Q349" s="98">
        <v>0</v>
      </c>
      <c r="R349" s="98">
        <v>0</v>
      </c>
      <c r="S349" s="98">
        <v>0</v>
      </c>
      <c r="T349" s="98">
        <v>0</v>
      </c>
      <c r="U349" s="98">
        <v>0</v>
      </c>
      <c r="V349" s="98">
        <v>0</v>
      </c>
      <c r="W349" s="98">
        <v>0</v>
      </c>
      <c r="DA349" s="63" t="s">
        <v>3854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3855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3856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3857</v>
      </c>
    </row>
    <row r="353" spans="1:105" ht="12" customHeight="1" x14ac:dyDescent="0.25">
      <c r="A353" s="121" t="s">
        <v>55</v>
      </c>
      <c r="B353" s="122"/>
      <c r="C353" s="122">
        <v>0</v>
      </c>
      <c r="D353" s="122">
        <v>0</v>
      </c>
      <c r="E353" s="122">
        <v>0</v>
      </c>
      <c r="F353" s="122">
        <v>0</v>
      </c>
      <c r="G353" s="122">
        <v>0</v>
      </c>
      <c r="H353" s="122">
        <v>0</v>
      </c>
      <c r="I353" s="122">
        <v>0</v>
      </c>
      <c r="J353" s="122">
        <v>0</v>
      </c>
      <c r="K353" s="122">
        <v>0</v>
      </c>
      <c r="L353" s="122">
        <v>0</v>
      </c>
      <c r="M353" s="122">
        <v>0</v>
      </c>
      <c r="N353" s="122">
        <v>0</v>
      </c>
      <c r="O353" s="122">
        <v>0</v>
      </c>
      <c r="P353" s="122">
        <v>0</v>
      </c>
      <c r="Q353" s="122">
        <v>0</v>
      </c>
      <c r="R353" s="122">
        <v>0</v>
      </c>
      <c r="S353" s="122">
        <v>0</v>
      </c>
      <c r="T353" s="122">
        <v>0</v>
      </c>
      <c r="U353" s="122">
        <v>0</v>
      </c>
      <c r="V353" s="122">
        <v>0</v>
      </c>
      <c r="W353" s="122">
        <v>0</v>
      </c>
      <c r="DA353" s="130" t="s">
        <v>3858</v>
      </c>
    </row>
    <row r="354" spans="1:105" ht="12" customHeight="1" x14ac:dyDescent="0.25">
      <c r="A354" s="97" t="s">
        <v>130</v>
      </c>
      <c r="B354" s="98"/>
      <c r="C354" s="98">
        <v>0</v>
      </c>
      <c r="D354" s="98">
        <v>0</v>
      </c>
      <c r="E354" s="98">
        <v>0</v>
      </c>
      <c r="F354" s="98">
        <v>0</v>
      </c>
      <c r="G354" s="98">
        <v>0</v>
      </c>
      <c r="H354" s="98">
        <v>0</v>
      </c>
      <c r="I354" s="98">
        <v>0</v>
      </c>
      <c r="J354" s="98">
        <v>0</v>
      </c>
      <c r="K354" s="98">
        <v>0</v>
      </c>
      <c r="L354" s="98">
        <v>0</v>
      </c>
      <c r="M354" s="98">
        <v>0</v>
      </c>
      <c r="N354" s="98">
        <v>0</v>
      </c>
      <c r="O354" s="98">
        <v>0</v>
      </c>
      <c r="P354" s="98">
        <v>0</v>
      </c>
      <c r="Q354" s="98">
        <v>0</v>
      </c>
      <c r="R354" s="98">
        <v>0</v>
      </c>
      <c r="S354" s="98">
        <v>0</v>
      </c>
      <c r="T354" s="98">
        <v>0</v>
      </c>
      <c r="U354" s="98">
        <v>0</v>
      </c>
      <c r="V354" s="98">
        <v>0</v>
      </c>
      <c r="W354" s="98">
        <v>0</v>
      </c>
      <c r="DA354" s="63" t="s">
        <v>3859</v>
      </c>
    </row>
    <row r="355" spans="1:105" ht="12" customHeight="1" x14ac:dyDescent="0.25">
      <c r="A355" s="97" t="s">
        <v>129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DA355" s="63" t="s">
        <v>3860</v>
      </c>
    </row>
    <row r="356" spans="1:105" ht="12" customHeight="1" x14ac:dyDescent="0.25">
      <c r="A356" s="100" t="s">
        <v>202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DA356" s="131" t="s">
        <v>3861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3862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3863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3864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3865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3866</v>
      </c>
    </row>
    <row r="362" spans="1:105" ht="12" customHeight="1" x14ac:dyDescent="0.25">
      <c r="A362" s="121" t="s">
        <v>54</v>
      </c>
      <c r="B362" s="122"/>
      <c r="C362" s="122">
        <v>3.1925374044472161E-2</v>
      </c>
      <c r="D362" s="122">
        <v>6.0171616050611332E-2</v>
      </c>
      <c r="E362" s="122">
        <v>4.0908233591871561E-2</v>
      </c>
      <c r="F362" s="122">
        <v>6.1404711795621764E-2</v>
      </c>
      <c r="G362" s="122">
        <v>8.777138403408824E-2</v>
      </c>
      <c r="H362" s="122">
        <v>4.6956048396164678E-2</v>
      </c>
      <c r="I362" s="122">
        <v>2.2995661412156265E-2</v>
      </c>
      <c r="J362" s="122">
        <v>1.8882732394817924E-2</v>
      </c>
      <c r="K362" s="122">
        <v>2.1078513066921632E-2</v>
      </c>
      <c r="L362" s="122">
        <v>9.880283715193899E-3</v>
      </c>
      <c r="M362" s="122">
        <v>2.7734671062846324E-2</v>
      </c>
      <c r="N362" s="122">
        <v>6.8719047690514568E-2</v>
      </c>
      <c r="O362" s="122">
        <v>8.2977227315759711E-2</v>
      </c>
      <c r="P362" s="122">
        <v>0.19846750666932328</v>
      </c>
      <c r="Q362" s="122">
        <v>0.1303225204700309</v>
      </c>
      <c r="R362" s="122">
        <v>6.5213262488148058E-2</v>
      </c>
      <c r="S362" s="122">
        <v>5.159047604040308E-2</v>
      </c>
      <c r="T362" s="122">
        <v>6.8316886574899871E-2</v>
      </c>
      <c r="U362" s="122">
        <v>7.9028597302622017E-2</v>
      </c>
      <c r="V362" s="122">
        <v>8.658551533492434E-2</v>
      </c>
      <c r="W362" s="122">
        <v>8.3361314902641911E-2</v>
      </c>
      <c r="DA362" s="130" t="s">
        <v>3867</v>
      </c>
    </row>
    <row r="363" spans="1:105" ht="12" customHeight="1" x14ac:dyDescent="0.25">
      <c r="A363" s="97" t="s">
        <v>50</v>
      </c>
      <c r="B363" s="98"/>
      <c r="C363" s="98">
        <v>3.1925374044472161E-2</v>
      </c>
      <c r="D363" s="98">
        <v>6.0171616050611332E-2</v>
      </c>
      <c r="E363" s="98">
        <v>4.0908233591871561E-2</v>
      </c>
      <c r="F363" s="98">
        <v>6.1404711795621764E-2</v>
      </c>
      <c r="G363" s="98">
        <v>8.777138403408824E-2</v>
      </c>
      <c r="H363" s="98">
        <v>4.6956048396164678E-2</v>
      </c>
      <c r="I363" s="98">
        <v>2.2995661412156265E-2</v>
      </c>
      <c r="J363" s="98">
        <v>1.8882732394817924E-2</v>
      </c>
      <c r="K363" s="98">
        <v>2.1078513066921632E-2</v>
      </c>
      <c r="L363" s="98">
        <v>9.880283715193899E-3</v>
      </c>
      <c r="M363" s="98">
        <v>2.7734671062846324E-2</v>
      </c>
      <c r="N363" s="98">
        <v>6.8719047690514568E-2</v>
      </c>
      <c r="O363" s="98">
        <v>8.2977227315759711E-2</v>
      </c>
      <c r="P363" s="98">
        <v>0.19846750666932328</v>
      </c>
      <c r="Q363" s="98">
        <v>0.1303225204700309</v>
      </c>
      <c r="R363" s="98">
        <v>6.5213262488148058E-2</v>
      </c>
      <c r="S363" s="98">
        <v>5.159047604040308E-2</v>
      </c>
      <c r="T363" s="98">
        <v>6.8316886574899871E-2</v>
      </c>
      <c r="U363" s="98">
        <v>7.9028597302622017E-2</v>
      </c>
      <c r="V363" s="98">
        <v>8.658551533492434E-2</v>
      </c>
      <c r="W363" s="98">
        <v>8.3361314902641911E-2</v>
      </c>
      <c r="DA363" s="63" t="s">
        <v>3868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3869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9208.7724565587632</v>
      </c>
      <c r="D366" s="117">
        <f t="shared" si="204"/>
        <v>12880.525255275079</v>
      </c>
      <c r="E366" s="117">
        <f t="shared" si="204"/>
        <v>11971.570005265805</v>
      </c>
      <c r="F366" s="117">
        <f t="shared" si="204"/>
        <v>10188.056655023849</v>
      </c>
      <c r="G366" s="117">
        <f t="shared" si="204"/>
        <v>12815.305648903954</v>
      </c>
      <c r="H366" s="117">
        <f t="shared" si="204"/>
        <v>13188.744066972929</v>
      </c>
      <c r="I366" s="117">
        <f t="shared" si="204"/>
        <v>10630.309353979497</v>
      </c>
      <c r="J366" s="117">
        <f t="shared" si="204"/>
        <v>11439.628948105243</v>
      </c>
      <c r="K366" s="117">
        <f t="shared" si="204"/>
        <v>12408.842911349071</v>
      </c>
      <c r="L366" s="117">
        <f t="shared" si="204"/>
        <v>11960.684803787775</v>
      </c>
      <c r="M366" s="117">
        <f t="shared" si="204"/>
        <v>10804.119411417138</v>
      </c>
      <c r="N366" s="117">
        <f t="shared" si="204"/>
        <v>11364.504851728674</v>
      </c>
      <c r="O366" s="117">
        <f t="shared" si="204"/>
        <v>10836.679292639288</v>
      </c>
      <c r="P366" s="117">
        <f t="shared" si="204"/>
        <v>10295.322895137708</v>
      </c>
      <c r="Q366" s="117">
        <f t="shared" si="204"/>
        <v>10257.227686346479</v>
      </c>
      <c r="R366" s="117">
        <f t="shared" ref="R366:V366" si="205">R367+R370+R372+R381</f>
        <v>10122.264452802792</v>
      </c>
      <c r="S366" s="117">
        <f t="shared" si="205"/>
        <v>9853.2492924501421</v>
      </c>
      <c r="T366" s="117">
        <f t="shared" si="205"/>
        <v>9732.730278959536</v>
      </c>
      <c r="U366" s="117">
        <f t="shared" si="205"/>
        <v>9644.433194634661</v>
      </c>
      <c r="V366" s="117">
        <f t="shared" si="205"/>
        <v>8967.1396770830925</v>
      </c>
      <c r="W366" s="117">
        <f t="shared" ref="W366" si="206">W367+W370+W372+W381</f>
        <v>8727.7570783809024</v>
      </c>
      <c r="DA366" s="129" t="s">
        <v>4020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7942.7010449628397</v>
      </c>
      <c r="D367" s="122">
        <f t="shared" si="207"/>
        <v>11318.838066061573</v>
      </c>
      <c r="E367" s="122">
        <f t="shared" si="207"/>
        <v>9972.7516966128351</v>
      </c>
      <c r="F367" s="122">
        <f t="shared" si="207"/>
        <v>8373.2220392171766</v>
      </c>
      <c r="G367" s="122">
        <f t="shared" si="207"/>
        <v>10845.185977753168</v>
      </c>
      <c r="H367" s="122">
        <f t="shared" si="207"/>
        <v>11158.38277414171</v>
      </c>
      <c r="I367" s="122">
        <f t="shared" si="207"/>
        <v>8741.650403362557</v>
      </c>
      <c r="J367" s="122">
        <f t="shared" si="207"/>
        <v>9416.2979495458985</v>
      </c>
      <c r="K367" s="122">
        <f t="shared" si="207"/>
        <v>10281.001057136336</v>
      </c>
      <c r="L367" s="122">
        <f t="shared" si="207"/>
        <v>9741.142765402943</v>
      </c>
      <c r="M367" s="122">
        <f t="shared" si="207"/>
        <v>8766.3038510831975</v>
      </c>
      <c r="N367" s="122">
        <f t="shared" si="207"/>
        <v>9273.8250595533627</v>
      </c>
      <c r="O367" s="122">
        <f t="shared" si="207"/>
        <v>8771.6531853371416</v>
      </c>
      <c r="P367" s="122">
        <f t="shared" si="207"/>
        <v>8195.6240605458333</v>
      </c>
      <c r="Q367" s="122">
        <f t="shared" si="207"/>
        <v>8138.7301448910284</v>
      </c>
      <c r="R367" s="122">
        <f t="shared" ref="R367:V367" si="208">SUM(R368:R369)</f>
        <v>8026.2862519065775</v>
      </c>
      <c r="S367" s="122">
        <f t="shared" si="208"/>
        <v>7726.9417225010047</v>
      </c>
      <c r="T367" s="122">
        <f t="shared" si="208"/>
        <v>7601.5292546430828</v>
      </c>
      <c r="U367" s="122">
        <f t="shared" si="208"/>
        <v>7423.6777896434169</v>
      </c>
      <c r="V367" s="122">
        <f t="shared" si="208"/>
        <v>6804.4158979307922</v>
      </c>
      <c r="W367" s="122">
        <f t="shared" ref="W367" si="209">SUM(W368:W369)</f>
        <v>6514.0769837446678</v>
      </c>
      <c r="DA367" s="130" t="s">
        <v>4021</v>
      </c>
    </row>
    <row r="368" spans="1:105" ht="12" customHeight="1" x14ac:dyDescent="0.25">
      <c r="A368" s="97" t="s">
        <v>202</v>
      </c>
      <c r="B368" s="98"/>
      <c r="C368" s="98">
        <v>7918.5490636683144</v>
      </c>
      <c r="D368" s="98">
        <v>11284.514702161179</v>
      </c>
      <c r="E368" s="98">
        <v>9942.3027748423774</v>
      </c>
      <c r="F368" s="98">
        <v>8347.9005297163203</v>
      </c>
      <c r="G368" s="98">
        <v>10812.646488971162</v>
      </c>
      <c r="H368" s="98">
        <v>11124.793180380922</v>
      </c>
      <c r="I368" s="98">
        <v>8715.8367678470986</v>
      </c>
      <c r="J368" s="98">
        <v>9388.5719873122434</v>
      </c>
      <c r="K368" s="98">
        <v>10250.934256728056</v>
      </c>
      <c r="L368" s="98">
        <v>9712.382786959859</v>
      </c>
      <c r="M368" s="98">
        <v>8740.886665981523</v>
      </c>
      <c r="N368" s="98">
        <v>9246.9971344380338</v>
      </c>
      <c r="O368" s="98">
        <v>8746.5431818869565</v>
      </c>
      <c r="P368" s="98">
        <v>8172.7945099038279</v>
      </c>
      <c r="Q368" s="98">
        <v>8116.3265509275207</v>
      </c>
      <c r="R368" s="98">
        <v>8004.1955772751226</v>
      </c>
      <c r="S368" s="98">
        <v>7705.767547334458</v>
      </c>
      <c r="T368" s="98">
        <v>7580.2919978281634</v>
      </c>
      <c r="U368" s="98">
        <v>7403.2863958256876</v>
      </c>
      <c r="V368" s="98">
        <v>6785.676591461397</v>
      </c>
      <c r="W368" s="98">
        <v>6496.4919158869234</v>
      </c>
      <c r="DA368" s="63" t="s">
        <v>4022</v>
      </c>
    </row>
    <row r="369" spans="1:105" ht="12" customHeight="1" x14ac:dyDescent="0.25">
      <c r="A369" s="97" t="s">
        <v>53</v>
      </c>
      <c r="B369" s="98"/>
      <c r="C369" s="98">
        <v>24.151981294525591</v>
      </c>
      <c r="D369" s="98">
        <v>34.323363900393332</v>
      </c>
      <c r="E369" s="98">
        <v>30.448921770458469</v>
      </c>
      <c r="F369" s="98">
        <v>25.321509500855591</v>
      </c>
      <c r="G369" s="98">
        <v>32.539488782005648</v>
      </c>
      <c r="H369" s="98">
        <v>33.589593760787835</v>
      </c>
      <c r="I369" s="98">
        <v>25.813635515458738</v>
      </c>
      <c r="J369" s="98">
        <v>27.725962233655924</v>
      </c>
      <c r="K369" s="98">
        <v>30.066800408279711</v>
      </c>
      <c r="L369" s="98">
        <v>28.759978443083789</v>
      </c>
      <c r="M369" s="98">
        <v>25.417185101673653</v>
      </c>
      <c r="N369" s="98">
        <v>26.827925115328259</v>
      </c>
      <c r="O369" s="98">
        <v>25.110003450184703</v>
      </c>
      <c r="P369" s="98">
        <v>22.829550642005888</v>
      </c>
      <c r="Q369" s="98">
        <v>22.403593963508165</v>
      </c>
      <c r="R369" s="98">
        <v>22.090674631454586</v>
      </c>
      <c r="S369" s="98">
        <v>21.174175166547204</v>
      </c>
      <c r="T369" s="98">
        <v>21.237256814919363</v>
      </c>
      <c r="U369" s="98">
        <v>20.391393817729075</v>
      </c>
      <c r="V369" s="98">
        <v>18.739306469395292</v>
      </c>
      <c r="W369" s="98">
        <v>17.58506785774469</v>
      </c>
      <c r="DA369" s="63" t="s">
        <v>4023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0</v>
      </c>
      <c r="D370" s="122">
        <f t="shared" si="210"/>
        <v>0</v>
      </c>
      <c r="E370" s="122">
        <f t="shared" si="210"/>
        <v>0.20140621460215041</v>
      </c>
      <c r="F370" s="122">
        <f t="shared" si="210"/>
        <v>0.4502322792663791</v>
      </c>
      <c r="G370" s="122">
        <f t="shared" si="210"/>
        <v>0.2230485337773426</v>
      </c>
      <c r="H370" s="122">
        <f t="shared" si="210"/>
        <v>0.59846243863096082</v>
      </c>
      <c r="I370" s="122">
        <f t="shared" si="210"/>
        <v>1.1070303351262987</v>
      </c>
      <c r="J370" s="122">
        <f t="shared" si="210"/>
        <v>1.8496582431312538</v>
      </c>
      <c r="K370" s="122">
        <f t="shared" si="210"/>
        <v>2.4931135986669379</v>
      </c>
      <c r="L370" s="122">
        <f t="shared" si="210"/>
        <v>2.5375625807256439</v>
      </c>
      <c r="M370" s="122">
        <f t="shared" si="210"/>
        <v>3.1615083784044322</v>
      </c>
      <c r="N370" s="122">
        <f t="shared" si="210"/>
        <v>2.7392605702047632</v>
      </c>
      <c r="O370" s="122">
        <f t="shared" si="210"/>
        <v>4.8571501304330607</v>
      </c>
      <c r="P370" s="122">
        <f t="shared" si="210"/>
        <v>6.4457897399320032</v>
      </c>
      <c r="Q370" s="122">
        <f t="shared" si="210"/>
        <v>15.018129881958385</v>
      </c>
      <c r="R370" s="122">
        <f t="shared" si="210"/>
        <v>10.75284827030276</v>
      </c>
      <c r="S370" s="122">
        <f t="shared" si="210"/>
        <v>8.8466361687061426</v>
      </c>
      <c r="T370" s="122">
        <f t="shared" si="210"/>
        <v>9.7830092593106173</v>
      </c>
      <c r="U370" s="122">
        <f t="shared" si="210"/>
        <v>10.139095838153457</v>
      </c>
      <c r="V370" s="122">
        <f t="shared" si="210"/>
        <v>6.3451932354605356</v>
      </c>
      <c r="W370" s="122">
        <f t="shared" si="210"/>
        <v>3.4786983983554234</v>
      </c>
      <c r="DA370" s="130" t="s">
        <v>4024</v>
      </c>
    </row>
    <row r="371" spans="1:105" ht="12" customHeight="1" x14ac:dyDescent="0.25">
      <c r="A371" s="97" t="s">
        <v>53</v>
      </c>
      <c r="B371" s="98"/>
      <c r="C371" s="98">
        <f>RES_hhdet_in_fech!C110</f>
        <v>0</v>
      </c>
      <c r="D371" s="98">
        <f>RES_hhdet_in_fech!D110</f>
        <v>0</v>
      </c>
      <c r="E371" s="98">
        <f>RES_hhdet_in_fech!E110</f>
        <v>0.20140621460215041</v>
      </c>
      <c r="F371" s="98">
        <f>RES_hhdet_in_fech!F110</f>
        <v>0.4502322792663791</v>
      </c>
      <c r="G371" s="98">
        <f>RES_hhdet_in_fech!G110</f>
        <v>0.2230485337773426</v>
      </c>
      <c r="H371" s="98">
        <f>RES_hhdet_in_fech!H110</f>
        <v>0.59846243863096082</v>
      </c>
      <c r="I371" s="98">
        <f>RES_hhdet_in_fech!I110</f>
        <v>1.1070303351262987</v>
      </c>
      <c r="J371" s="98">
        <f>RES_hhdet_in_fech!J110</f>
        <v>1.8496582431312538</v>
      </c>
      <c r="K371" s="98">
        <f>RES_hhdet_in_fech!K110</f>
        <v>2.4931135986669379</v>
      </c>
      <c r="L371" s="98">
        <f>RES_hhdet_in_fech!L110</f>
        <v>2.5375625807256439</v>
      </c>
      <c r="M371" s="98">
        <f>RES_hhdet_in_fech!M110</f>
        <v>3.1615083784044322</v>
      </c>
      <c r="N371" s="98">
        <f>RES_hhdet_in_fech!N110</f>
        <v>2.7392605702047632</v>
      </c>
      <c r="O371" s="98">
        <f>RES_hhdet_in_fech!O110</f>
        <v>4.8571501304330607</v>
      </c>
      <c r="P371" s="98">
        <f>RES_hhdet_in_fech!P110</f>
        <v>6.4457897399320032</v>
      </c>
      <c r="Q371" s="98">
        <f>RES_hhdet_in_fech!Q110</f>
        <v>15.018129881958385</v>
      </c>
      <c r="R371" s="98">
        <f>RES_hhdet_in_fech!R110</f>
        <v>10.75284827030276</v>
      </c>
      <c r="S371" s="98">
        <f>RES_hhdet_in_fech!S110</f>
        <v>8.8466361687061426</v>
      </c>
      <c r="T371" s="98">
        <f>RES_hhdet_in_fech!T110</f>
        <v>9.7830092593106173</v>
      </c>
      <c r="U371" s="98">
        <f>RES_hhdet_in_fech!U110</f>
        <v>10.139095838153457</v>
      </c>
      <c r="V371" s="98">
        <f>RES_hhdet_in_fech!V110</f>
        <v>6.3451932354605356</v>
      </c>
      <c r="W371" s="98">
        <f>RES_hhdet_in_fech!W110</f>
        <v>3.4786983983554234</v>
      </c>
      <c r="DA371" s="63" t="s">
        <v>4025</v>
      </c>
    </row>
    <row r="372" spans="1:105" ht="12" customHeight="1" x14ac:dyDescent="0.25">
      <c r="A372" s="121" t="s">
        <v>55</v>
      </c>
      <c r="B372" s="122"/>
      <c r="C372" s="122">
        <v>687.40031049335516</v>
      </c>
      <c r="D372" s="122">
        <v>1011.4444969177918</v>
      </c>
      <c r="E372" s="122">
        <v>1092.2260368681323</v>
      </c>
      <c r="F372" s="122">
        <v>944.34304104941486</v>
      </c>
      <c r="G372" s="122">
        <v>1143.8548300274431</v>
      </c>
      <c r="H372" s="122">
        <v>1160.5441281665026</v>
      </c>
      <c r="I372" s="122">
        <v>1000.4931996409466</v>
      </c>
      <c r="J372" s="122">
        <v>1150.3162353973839</v>
      </c>
      <c r="K372" s="122">
        <v>1237.9978802674891</v>
      </c>
      <c r="L372" s="122">
        <v>1302.5516836552836</v>
      </c>
      <c r="M372" s="122">
        <v>1167.4319763304211</v>
      </c>
      <c r="N372" s="122">
        <v>1191.7494894075621</v>
      </c>
      <c r="O372" s="122">
        <v>1178.9041520778089</v>
      </c>
      <c r="P372" s="122">
        <v>1230.8791544264932</v>
      </c>
      <c r="Q372" s="122">
        <v>1258.0361180930743</v>
      </c>
      <c r="R372" s="122">
        <v>1244.9814810041767</v>
      </c>
      <c r="S372" s="122">
        <v>1263.7828406997628</v>
      </c>
      <c r="T372" s="122">
        <v>1244.4725139081552</v>
      </c>
      <c r="U372" s="122">
        <v>1305.9008878040418</v>
      </c>
      <c r="V372" s="122">
        <v>1288.4401725125997</v>
      </c>
      <c r="W372" s="122">
        <v>1327.3622702344028</v>
      </c>
      <c r="DA372" s="130" t="s">
        <v>4026</v>
      </c>
    </row>
    <row r="373" spans="1:105" ht="12" customHeight="1" x14ac:dyDescent="0.25">
      <c r="A373" s="97" t="s">
        <v>130</v>
      </c>
      <c r="B373" s="98"/>
      <c r="C373" s="98">
        <v>679.25161851755354</v>
      </c>
      <c r="D373" s="98">
        <v>1031.1517475162436</v>
      </c>
      <c r="E373" s="98">
        <v>1033.7554179724114</v>
      </c>
      <c r="F373" s="98">
        <v>910.1201753352027</v>
      </c>
      <c r="G373" s="98">
        <v>1142.7928393623749</v>
      </c>
      <c r="H373" s="98">
        <v>1143.9740904767862</v>
      </c>
      <c r="I373" s="98">
        <v>973.22566780847251</v>
      </c>
      <c r="J373" s="98">
        <v>1079.8562620674254</v>
      </c>
      <c r="K373" s="98">
        <v>1209.7191148681316</v>
      </c>
      <c r="L373" s="98">
        <v>1038.9269373191473</v>
      </c>
      <c r="M373" s="98">
        <v>1095.2884219386979</v>
      </c>
      <c r="N373" s="98">
        <v>1157.0217709641754</v>
      </c>
      <c r="O373" s="98">
        <v>1157.2361987604604</v>
      </c>
      <c r="P373" s="98">
        <v>1222.9128972299302</v>
      </c>
      <c r="Q373" s="98">
        <v>1249.5522440830259</v>
      </c>
      <c r="R373" s="98">
        <v>1240.950977910969</v>
      </c>
      <c r="S373" s="98">
        <v>1222.5350185545801</v>
      </c>
      <c r="T373" s="98">
        <v>1234.5109913769891</v>
      </c>
      <c r="U373" s="98">
        <v>1268.8716635421513</v>
      </c>
      <c r="V373" s="98">
        <v>1240.6643707947123</v>
      </c>
      <c r="W373" s="98">
        <v>1325.5790020130289</v>
      </c>
      <c r="DA373" s="63" t="s">
        <v>4027</v>
      </c>
    </row>
    <row r="374" spans="1:105" ht="12" customHeight="1" x14ac:dyDescent="0.25">
      <c r="A374" s="97" t="s">
        <v>129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1126.5739736138582</v>
      </c>
      <c r="L374" s="98">
        <v>0</v>
      </c>
      <c r="M374" s="98">
        <v>1026.0057729110993</v>
      </c>
      <c r="N374" s="98">
        <v>1084.7499775342017</v>
      </c>
      <c r="O374" s="98">
        <v>1089.8890141341778</v>
      </c>
      <c r="P374" s="98">
        <v>1156.731749026962</v>
      </c>
      <c r="Q374" s="98">
        <v>1185.907736560843</v>
      </c>
      <c r="R374" s="98">
        <v>1179.0013792197849</v>
      </c>
      <c r="S374" s="98">
        <v>1161.9351098492618</v>
      </c>
      <c r="T374" s="98">
        <v>1184.020866292607</v>
      </c>
      <c r="U374" s="98">
        <v>1212.2771326657571</v>
      </c>
      <c r="V374" s="98">
        <v>1185.4440948814047</v>
      </c>
      <c r="W374" s="98">
        <v>1267.8059196242637</v>
      </c>
      <c r="DA374" s="63" t="s">
        <v>4028</v>
      </c>
    </row>
    <row r="375" spans="1:105" ht="12" customHeight="1" x14ac:dyDescent="0.25">
      <c r="A375" s="100" t="s">
        <v>202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0</v>
      </c>
      <c r="J375" s="101">
        <v>0</v>
      </c>
      <c r="K375" s="101">
        <v>597.47501778481558</v>
      </c>
      <c r="L375" s="101">
        <v>0</v>
      </c>
      <c r="M375" s="101">
        <v>544.68541223094712</v>
      </c>
      <c r="N375" s="101">
        <v>557.45428965210135</v>
      </c>
      <c r="O375" s="101">
        <v>572.51466440358922</v>
      </c>
      <c r="P375" s="101">
        <v>595.20249170488739</v>
      </c>
      <c r="Q375" s="101">
        <v>617.54686256069124</v>
      </c>
      <c r="R375" s="101">
        <v>604.68751826775099</v>
      </c>
      <c r="S375" s="101">
        <v>584.39831357185119</v>
      </c>
      <c r="T375" s="101">
        <v>690.07289839172995</v>
      </c>
      <c r="U375" s="101">
        <v>643.00134924314375</v>
      </c>
      <c r="V375" s="101">
        <v>616.91046011346259</v>
      </c>
      <c r="W375" s="101">
        <v>643.70374000800621</v>
      </c>
      <c r="DA375" s="131" t="s">
        <v>4029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529.09895582904289</v>
      </c>
      <c r="L376" s="104">
        <v>0</v>
      </c>
      <c r="M376" s="104">
        <v>481.32036068015202</v>
      </c>
      <c r="N376" s="104">
        <v>527.29568788210031</v>
      </c>
      <c r="O376" s="104">
        <v>517.37434973058885</v>
      </c>
      <c r="P376" s="104">
        <v>561.5292573220745</v>
      </c>
      <c r="Q376" s="104">
        <v>568.36087400015174</v>
      </c>
      <c r="R376" s="104">
        <v>574.31386095203436</v>
      </c>
      <c r="S376" s="104">
        <v>577.53679627741053</v>
      </c>
      <c r="T376" s="104">
        <v>493.94796790087719</v>
      </c>
      <c r="U376" s="104">
        <v>569.27578342261359</v>
      </c>
      <c r="V376" s="104">
        <v>568.53363476794198</v>
      </c>
      <c r="W376" s="104">
        <v>624.10217961625779</v>
      </c>
      <c r="DA376" s="132" t="s">
        <v>4030</v>
      </c>
    </row>
    <row r="377" spans="1:105" ht="12" customHeight="1" x14ac:dyDescent="0.25">
      <c r="A377" s="106" t="s">
        <v>122</v>
      </c>
      <c r="B377" s="101"/>
      <c r="C377" s="101">
        <v>1020.3325826475353</v>
      </c>
      <c r="D377" s="101">
        <v>774.95748973636955</v>
      </c>
      <c r="E377" s="101">
        <v>1636.8053305047504</v>
      </c>
      <c r="F377" s="101">
        <v>1520.2312641023666</v>
      </c>
      <c r="G377" s="101">
        <v>1203.4325063377796</v>
      </c>
      <c r="H377" s="101">
        <v>1430.5382716989379</v>
      </c>
      <c r="I377" s="101">
        <v>1310.3515159190622</v>
      </c>
      <c r="J377" s="101">
        <v>1375.7881500532515</v>
      </c>
      <c r="K377" s="101">
        <v>1445.9440789028454</v>
      </c>
      <c r="L377" s="101">
        <v>1544.0760078006799</v>
      </c>
      <c r="M377" s="101">
        <v>1506.4480416804852</v>
      </c>
      <c r="N377" s="101">
        <v>1463.8532011751734</v>
      </c>
      <c r="O377" s="101">
        <v>1536.2406521601697</v>
      </c>
      <c r="P377" s="101">
        <v>1490.7564646906685</v>
      </c>
      <c r="Q377" s="101">
        <v>1493.2642057266391</v>
      </c>
      <c r="R377" s="101">
        <v>1489.0875005665948</v>
      </c>
      <c r="S377" s="101">
        <v>1476.6135529282726</v>
      </c>
      <c r="T377" s="101">
        <v>0</v>
      </c>
      <c r="U377" s="101">
        <v>1504.6981269973885</v>
      </c>
      <c r="V377" s="101">
        <v>0</v>
      </c>
      <c r="W377" s="101">
        <v>1471.1776684802815</v>
      </c>
      <c r="DA377" s="131" t="s">
        <v>4031</v>
      </c>
    </row>
    <row r="378" spans="1:105" ht="12" customHeight="1" x14ac:dyDescent="0.25">
      <c r="A378" s="107" t="s">
        <v>121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1197.8038741178914</v>
      </c>
      <c r="L378" s="104">
        <v>1292.555019195072</v>
      </c>
      <c r="M378" s="104">
        <v>1255.1305252684035</v>
      </c>
      <c r="N378" s="104">
        <v>1218.0019713472248</v>
      </c>
      <c r="O378" s="104">
        <v>1298.6061137159461</v>
      </c>
      <c r="P378" s="104">
        <v>1274.7140513486811</v>
      </c>
      <c r="Q378" s="104">
        <v>1295.5746306321021</v>
      </c>
      <c r="R378" s="104">
        <v>1299.4362945241385</v>
      </c>
      <c r="S378" s="104">
        <v>1292.5307101974342</v>
      </c>
      <c r="T378" s="104">
        <v>1270.9904532358651</v>
      </c>
      <c r="U378" s="104">
        <v>1341.2970642386611</v>
      </c>
      <c r="V378" s="104">
        <v>1366.6763767306018</v>
      </c>
      <c r="W378" s="104">
        <v>1318.2226794990706</v>
      </c>
      <c r="DA378" s="132" t="s">
        <v>4032</v>
      </c>
    </row>
    <row r="379" spans="1:105" ht="12" customHeight="1" x14ac:dyDescent="0.25">
      <c r="A379" s="108" t="s">
        <v>53</v>
      </c>
      <c r="B379" s="98"/>
      <c r="C379" s="98">
        <v>0</v>
      </c>
      <c r="D379" s="98">
        <v>0</v>
      </c>
      <c r="E379" s="98">
        <v>0</v>
      </c>
      <c r="F379" s="98">
        <v>0</v>
      </c>
      <c r="G379" s="98">
        <v>0</v>
      </c>
      <c r="H379" s="98">
        <v>0</v>
      </c>
      <c r="I379" s="98">
        <v>0</v>
      </c>
      <c r="J379" s="98">
        <v>0</v>
      </c>
      <c r="K379" s="98">
        <v>714.53515096490264</v>
      </c>
      <c r="L379" s="98">
        <v>797.63729863429353</v>
      </c>
      <c r="M379" s="98">
        <v>749.33680645405138</v>
      </c>
      <c r="N379" s="98">
        <v>702.64082368993718</v>
      </c>
      <c r="O379" s="98">
        <v>760.80635468864955</v>
      </c>
      <c r="P379" s="98">
        <v>726.60301448677535</v>
      </c>
      <c r="Q379" s="98">
        <v>739.54275193558021</v>
      </c>
      <c r="R379" s="98">
        <v>730.32325986325475</v>
      </c>
      <c r="S379" s="98">
        <v>709.76999884500697</v>
      </c>
      <c r="T379" s="98">
        <v>783.02495056762666</v>
      </c>
      <c r="U379" s="98">
        <v>762.9145557654773</v>
      </c>
      <c r="V379" s="98">
        <v>763.84156785754226</v>
      </c>
      <c r="W379" s="98">
        <v>707.213283153877</v>
      </c>
      <c r="DA379" s="63" t="s">
        <v>4033</v>
      </c>
    </row>
    <row r="380" spans="1:105" ht="12" customHeight="1" x14ac:dyDescent="0.25">
      <c r="A380" s="108" t="s">
        <v>52</v>
      </c>
      <c r="B380" s="98"/>
      <c r="C380" s="98">
        <v>0</v>
      </c>
      <c r="D380" s="98">
        <v>0</v>
      </c>
      <c r="E380" s="98">
        <v>0</v>
      </c>
      <c r="F380" s="98">
        <v>0</v>
      </c>
      <c r="G380" s="98">
        <v>0</v>
      </c>
      <c r="H380" s="98">
        <v>0</v>
      </c>
      <c r="I380" s="98">
        <v>0</v>
      </c>
      <c r="J380" s="98">
        <v>0</v>
      </c>
      <c r="K380" s="98">
        <v>483.26872315298897</v>
      </c>
      <c r="L380" s="98">
        <v>494.91772056077849</v>
      </c>
      <c r="M380" s="98">
        <v>505.79371881435208</v>
      </c>
      <c r="N380" s="98">
        <v>515.36114765728757</v>
      </c>
      <c r="O380" s="98">
        <v>537.79975902729689</v>
      </c>
      <c r="P380" s="98">
        <v>548.11103686190563</v>
      </c>
      <c r="Q380" s="98">
        <v>556.03187869652186</v>
      </c>
      <c r="R380" s="98">
        <v>569.11303466088373</v>
      </c>
      <c r="S380" s="98">
        <v>582.76071135242728</v>
      </c>
      <c r="T380" s="98">
        <v>487.96550266823834</v>
      </c>
      <c r="U380" s="98">
        <v>578.38250847318386</v>
      </c>
      <c r="V380" s="98">
        <v>602.8348088730595</v>
      </c>
      <c r="W380" s="98">
        <v>611.00939634519352</v>
      </c>
      <c r="DA380" s="63" t="s">
        <v>4034</v>
      </c>
    </row>
    <row r="381" spans="1:105" ht="12" customHeight="1" x14ac:dyDescent="0.25">
      <c r="A381" s="121" t="s">
        <v>54</v>
      </c>
      <c r="B381" s="122"/>
      <c r="C381" s="122">
        <v>578.67110110256863</v>
      </c>
      <c r="D381" s="122">
        <v>550.24269229571428</v>
      </c>
      <c r="E381" s="122">
        <v>906.39086557023484</v>
      </c>
      <c r="F381" s="122">
        <v>870.04134247799084</v>
      </c>
      <c r="G381" s="122">
        <v>826.04179258956583</v>
      </c>
      <c r="H381" s="122">
        <v>869.21870222608686</v>
      </c>
      <c r="I381" s="122">
        <v>887.0587206408677</v>
      </c>
      <c r="J381" s="122">
        <v>871.16510491882923</v>
      </c>
      <c r="K381" s="122">
        <v>887.350860346579</v>
      </c>
      <c r="L381" s="122">
        <v>914.45279214882169</v>
      </c>
      <c r="M381" s="122">
        <v>867.22207562511483</v>
      </c>
      <c r="N381" s="122">
        <v>896.19104219754479</v>
      </c>
      <c r="O381" s="122">
        <v>881.26480509390569</v>
      </c>
      <c r="P381" s="122">
        <v>862.37389042544999</v>
      </c>
      <c r="Q381" s="122">
        <v>845.44329348041936</v>
      </c>
      <c r="R381" s="122">
        <v>840.24387162173502</v>
      </c>
      <c r="S381" s="122">
        <v>853.67809308066978</v>
      </c>
      <c r="T381" s="122">
        <v>876.94550114898755</v>
      </c>
      <c r="U381" s="122">
        <v>904.71542134904882</v>
      </c>
      <c r="V381" s="122">
        <v>867.93841340424035</v>
      </c>
      <c r="W381" s="122">
        <v>882.83912600347685</v>
      </c>
      <c r="DA381" s="130" t="s">
        <v>4035</v>
      </c>
    </row>
    <row r="382" spans="1:105" ht="12" customHeight="1" x14ac:dyDescent="0.25">
      <c r="A382" s="97" t="s">
        <v>50</v>
      </c>
      <c r="B382" s="98"/>
      <c r="C382" s="98">
        <v>624.62824136628421</v>
      </c>
      <c r="D382" s="98">
        <v>677.45906476694222</v>
      </c>
      <c r="E382" s="98">
        <v>900.4277511857623</v>
      </c>
      <c r="F382" s="98">
        <v>904.06290316229536</v>
      </c>
      <c r="G382" s="98">
        <v>884.17788804480028</v>
      </c>
      <c r="H382" s="98">
        <v>898.73539424739249</v>
      </c>
      <c r="I382" s="98">
        <v>937.32519305026722</v>
      </c>
      <c r="J382" s="98">
        <v>966.57270537813326</v>
      </c>
      <c r="K382" s="98">
        <v>997.75787171571687</v>
      </c>
      <c r="L382" s="98">
        <v>1011.5074832198898</v>
      </c>
      <c r="M382" s="98">
        <v>968.99294332944544</v>
      </c>
      <c r="N382" s="98">
        <v>972.71336563084492</v>
      </c>
      <c r="O382" s="98">
        <v>934.22245410537596</v>
      </c>
      <c r="P382" s="98">
        <v>925.51947009893001</v>
      </c>
      <c r="Q382" s="98">
        <v>920.87262773208045</v>
      </c>
      <c r="R382" s="98">
        <v>932.08034739728112</v>
      </c>
      <c r="S382" s="98">
        <v>938.47413845272831</v>
      </c>
      <c r="T382" s="98">
        <v>963.9213772132241</v>
      </c>
      <c r="U382" s="98">
        <v>1005.4866639620212</v>
      </c>
      <c r="V382" s="98">
        <v>952.91331368775673</v>
      </c>
      <c r="W382" s="98">
        <v>919.72883104311563</v>
      </c>
      <c r="DA382" s="63" t="s">
        <v>4036</v>
      </c>
    </row>
    <row r="383" spans="1:105" ht="12" customHeight="1" x14ac:dyDescent="0.25">
      <c r="A383" s="109" t="s">
        <v>120</v>
      </c>
      <c r="B383" s="33"/>
      <c r="C383" s="33">
        <v>426.60703405350938</v>
      </c>
      <c r="D383" s="33">
        <v>336.75942347060635</v>
      </c>
      <c r="E383" s="33">
        <v>910.0492179533469</v>
      </c>
      <c r="F383" s="33">
        <v>823.37874319080242</v>
      </c>
      <c r="G383" s="33">
        <v>636.44870517212223</v>
      </c>
      <c r="H383" s="33">
        <v>763.14309027451907</v>
      </c>
      <c r="I383" s="33">
        <v>693.1737556331833</v>
      </c>
      <c r="J383" s="33">
        <v>736.65602886144939</v>
      </c>
      <c r="K383" s="33">
        <v>742.73322573629935</v>
      </c>
      <c r="L383" s="33">
        <v>829.28234896400693</v>
      </c>
      <c r="M383" s="33">
        <v>760.36266453556732</v>
      </c>
      <c r="N383" s="33">
        <v>740.64566580698045</v>
      </c>
      <c r="O383" s="33">
        <v>755.00601995070508</v>
      </c>
      <c r="P383" s="33">
        <v>699.50660296161118</v>
      </c>
      <c r="Q383" s="33">
        <v>691.87311296151438</v>
      </c>
      <c r="R383" s="33">
        <v>701.58880035277298</v>
      </c>
      <c r="S383" s="33">
        <v>706.04756804442388</v>
      </c>
      <c r="T383" s="33">
        <v>696.03567893537581</v>
      </c>
      <c r="U383" s="33">
        <v>690.80836647734031</v>
      </c>
      <c r="V383" s="33">
        <v>687.14075322654571</v>
      </c>
      <c r="W383" s="33">
        <v>675.52937514691598</v>
      </c>
      <c r="DA383" s="60" t="s">
        <v>4037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6912.4787929957538</v>
      </c>
      <c r="D385" s="117">
        <f t="shared" si="211"/>
        <v>9778.5884585212243</v>
      </c>
      <c r="E385" s="117">
        <f t="shared" si="211"/>
        <v>9150.2328543547101</v>
      </c>
      <c r="F385" s="117">
        <f t="shared" si="211"/>
        <v>7813.1552515624535</v>
      </c>
      <c r="G385" s="117">
        <f t="shared" si="211"/>
        <v>9911.1465318113351</v>
      </c>
      <c r="H385" s="117">
        <f t="shared" si="211"/>
        <v>10257.666654396426</v>
      </c>
      <c r="I385" s="117">
        <f t="shared" si="211"/>
        <v>8287.8860260343026</v>
      </c>
      <c r="J385" s="117">
        <f t="shared" si="211"/>
        <v>8984.7190656230705</v>
      </c>
      <c r="K385" s="117">
        <f t="shared" si="211"/>
        <v>9844.3549527209434</v>
      </c>
      <c r="L385" s="117">
        <f t="shared" si="211"/>
        <v>9458.447105903997</v>
      </c>
      <c r="M385" s="117">
        <f t="shared" si="211"/>
        <v>8682.592950670647</v>
      </c>
      <c r="N385" s="117">
        <f t="shared" si="211"/>
        <v>9192.8040817645633</v>
      </c>
      <c r="O385" s="117">
        <f t="shared" si="211"/>
        <v>8845.2981828920638</v>
      </c>
      <c r="P385" s="117">
        <f t="shared" si="211"/>
        <v>8465.9105961406385</v>
      </c>
      <c r="Q385" s="117">
        <f t="shared" si="211"/>
        <v>8522.9196301218672</v>
      </c>
      <c r="R385" s="117">
        <f t="shared" ref="R385:V385" si="212">R386+R389+R391+R400</f>
        <v>8463.7054716993971</v>
      </c>
      <c r="S385" s="117">
        <f t="shared" si="212"/>
        <v>8240.4042531753221</v>
      </c>
      <c r="T385" s="117">
        <f t="shared" si="212"/>
        <v>8186.1903300924077</v>
      </c>
      <c r="U385" s="117">
        <f t="shared" si="212"/>
        <v>8138.3198547250458</v>
      </c>
      <c r="V385" s="117">
        <f t="shared" si="212"/>
        <v>7602.3412835425415</v>
      </c>
      <c r="W385" s="117">
        <f t="shared" ref="W385" si="213">W386+W389+W391+W400</f>
        <v>7387.442247037503</v>
      </c>
      <c r="DA385" s="129" t="s">
        <v>4188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5993.1901185925763</v>
      </c>
      <c r="D386" s="122">
        <f t="shared" si="214"/>
        <v>8606.8025872475355</v>
      </c>
      <c r="E386" s="122">
        <f t="shared" si="214"/>
        <v>7641.5938011980425</v>
      </c>
      <c r="F386" s="122">
        <f t="shared" si="214"/>
        <v>6464.8535081379296</v>
      </c>
      <c r="G386" s="122">
        <f t="shared" si="214"/>
        <v>8436.7794099468738</v>
      </c>
      <c r="H386" s="122">
        <f t="shared" si="214"/>
        <v>8745.7018436853814</v>
      </c>
      <c r="I386" s="122">
        <f t="shared" si="214"/>
        <v>6902.5412068201349</v>
      </c>
      <c r="J386" s="122">
        <f t="shared" si="214"/>
        <v>7490.3293231599609</v>
      </c>
      <c r="K386" s="122">
        <f t="shared" si="214"/>
        <v>8238.3037750195344</v>
      </c>
      <c r="L386" s="122">
        <f t="shared" si="214"/>
        <v>7862.799996077465</v>
      </c>
      <c r="M386" s="122">
        <f t="shared" si="214"/>
        <v>7127.7261864571419</v>
      </c>
      <c r="N386" s="122">
        <f t="shared" si="214"/>
        <v>7596.0453536791501</v>
      </c>
      <c r="O386" s="122">
        <f t="shared" si="214"/>
        <v>7237.843663552313</v>
      </c>
      <c r="P386" s="122">
        <f t="shared" si="214"/>
        <v>6811.5430136425857</v>
      </c>
      <c r="Q386" s="122">
        <f t="shared" si="214"/>
        <v>6809.5575253171573</v>
      </c>
      <c r="R386" s="122">
        <f t="shared" ref="R386:V386" si="215">SUM(R387:R388)</f>
        <v>6754.4912188334401</v>
      </c>
      <c r="S386" s="122">
        <f t="shared" si="215"/>
        <v>6537.1522209368622</v>
      </c>
      <c r="T386" s="122">
        <f t="shared" si="215"/>
        <v>6462.811516433977</v>
      </c>
      <c r="U386" s="122">
        <f t="shared" si="215"/>
        <v>6340.8181629468399</v>
      </c>
      <c r="V386" s="122">
        <f t="shared" si="215"/>
        <v>5837.7044073478801</v>
      </c>
      <c r="W386" s="122">
        <f t="shared" ref="W386" si="216">SUM(W387:W388)</f>
        <v>5611.6688060618053</v>
      </c>
      <c r="DA386" s="130" t="s">
        <v>4189</v>
      </c>
    </row>
    <row r="387" spans="1:105" ht="12" customHeight="1" x14ac:dyDescent="0.25">
      <c r="A387" s="97" t="s">
        <v>202</v>
      </c>
      <c r="B387" s="98"/>
      <c r="C387" s="98">
        <v>5969.038137298051</v>
      </c>
      <c r="D387" s="98">
        <v>8572.4792233471417</v>
      </c>
      <c r="E387" s="98">
        <v>7611.1448794275839</v>
      </c>
      <c r="F387" s="98">
        <v>6439.5319986370741</v>
      </c>
      <c r="G387" s="98">
        <v>8404.2399211648681</v>
      </c>
      <c r="H387" s="98">
        <v>8712.1122499245939</v>
      </c>
      <c r="I387" s="98">
        <v>6876.7275713046765</v>
      </c>
      <c r="J387" s="98">
        <v>7462.603360926305</v>
      </c>
      <c r="K387" s="98">
        <v>8208.2369746112545</v>
      </c>
      <c r="L387" s="98">
        <v>7834.040017634381</v>
      </c>
      <c r="M387" s="98">
        <v>7102.3090013554684</v>
      </c>
      <c r="N387" s="98">
        <v>7569.2174285638221</v>
      </c>
      <c r="O387" s="98">
        <v>7212.7336601021279</v>
      </c>
      <c r="P387" s="98">
        <v>6788.7134630005794</v>
      </c>
      <c r="Q387" s="98">
        <v>6787.1539313536496</v>
      </c>
      <c r="R387" s="98">
        <v>6732.4005442019852</v>
      </c>
      <c r="S387" s="98">
        <v>6515.9780457703155</v>
      </c>
      <c r="T387" s="98">
        <v>6441.5742596190576</v>
      </c>
      <c r="U387" s="98">
        <v>6320.4267691291107</v>
      </c>
      <c r="V387" s="98">
        <v>5818.9651008784849</v>
      </c>
      <c r="W387" s="98">
        <v>5594.0837382040609</v>
      </c>
      <c r="DA387" s="63" t="s">
        <v>4190</v>
      </c>
    </row>
    <row r="388" spans="1:105" ht="12" customHeight="1" x14ac:dyDescent="0.25">
      <c r="A388" s="97" t="s">
        <v>53</v>
      </c>
      <c r="B388" s="98"/>
      <c r="C388" s="98">
        <v>24.151981294525591</v>
      </c>
      <c r="D388" s="98">
        <v>34.323363900393332</v>
      </c>
      <c r="E388" s="98">
        <v>30.448921770458469</v>
      </c>
      <c r="F388" s="98">
        <v>25.321509500855591</v>
      </c>
      <c r="G388" s="98">
        <v>32.539488782005648</v>
      </c>
      <c r="H388" s="98">
        <v>33.589593760787835</v>
      </c>
      <c r="I388" s="98">
        <v>25.813635515458738</v>
      </c>
      <c r="J388" s="98">
        <v>27.725962233655924</v>
      </c>
      <c r="K388" s="98">
        <v>30.066800408279711</v>
      </c>
      <c r="L388" s="98">
        <v>28.759978443083789</v>
      </c>
      <c r="M388" s="98">
        <v>25.417185101673653</v>
      </c>
      <c r="N388" s="98">
        <v>26.827925115328259</v>
      </c>
      <c r="O388" s="98">
        <v>25.110003450184703</v>
      </c>
      <c r="P388" s="98">
        <v>22.829550642005888</v>
      </c>
      <c r="Q388" s="98">
        <v>22.403593963508165</v>
      </c>
      <c r="R388" s="98">
        <v>22.090674631454586</v>
      </c>
      <c r="S388" s="98">
        <v>21.174175166547204</v>
      </c>
      <c r="T388" s="98">
        <v>21.237256814919363</v>
      </c>
      <c r="U388" s="98">
        <v>20.391393817729075</v>
      </c>
      <c r="V388" s="98">
        <v>18.739306469395292</v>
      </c>
      <c r="W388" s="98">
        <v>17.58506785774469</v>
      </c>
      <c r="DA388" s="63" t="s">
        <v>4191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0</v>
      </c>
      <c r="D389" s="122">
        <f t="shared" si="217"/>
        <v>0</v>
      </c>
      <c r="E389" s="122">
        <f t="shared" si="217"/>
        <v>0.4866108654260447</v>
      </c>
      <c r="F389" s="122">
        <f t="shared" si="217"/>
        <v>1.12161971853176</v>
      </c>
      <c r="G389" s="122">
        <f t="shared" si="217"/>
        <v>0.57257716624033828</v>
      </c>
      <c r="H389" s="122">
        <f t="shared" si="217"/>
        <v>1.5820556916212207</v>
      </c>
      <c r="I389" s="122">
        <f t="shared" si="217"/>
        <v>3.0120079494334506</v>
      </c>
      <c r="J389" s="122">
        <f t="shared" si="217"/>
        <v>5.1780837123441099</v>
      </c>
      <c r="K389" s="122">
        <f t="shared" si="217"/>
        <v>7.1804392862219455</v>
      </c>
      <c r="L389" s="122">
        <f t="shared" si="217"/>
        <v>7.5183273365236634</v>
      </c>
      <c r="M389" s="122">
        <f t="shared" si="217"/>
        <v>9.6792688613570057</v>
      </c>
      <c r="N389" s="122">
        <f t="shared" si="217"/>
        <v>8.7137042531019393</v>
      </c>
      <c r="O389" s="122">
        <f t="shared" si="217"/>
        <v>16.143612901534674</v>
      </c>
      <c r="P389" s="122">
        <f t="shared" si="217"/>
        <v>22.42082476865982</v>
      </c>
      <c r="Q389" s="122">
        <f t="shared" si="217"/>
        <v>54.235019711514241</v>
      </c>
      <c r="R389" s="122">
        <f t="shared" si="217"/>
        <v>39.728564563934363</v>
      </c>
      <c r="S389" s="122">
        <f t="shared" si="217"/>
        <v>33.2729283204498</v>
      </c>
      <c r="T389" s="122">
        <f t="shared" si="217"/>
        <v>37.337308037618115</v>
      </c>
      <c r="U389" s="122">
        <f t="shared" si="217"/>
        <v>39.208279422763106</v>
      </c>
      <c r="V389" s="122">
        <f t="shared" si="217"/>
        <v>24.863778548716738</v>
      </c>
      <c r="W389" s="122">
        <f t="shared" si="217"/>
        <v>13.806690633132307</v>
      </c>
      <c r="DA389" s="130" t="s">
        <v>4192</v>
      </c>
    </row>
    <row r="390" spans="1:105" ht="12" customHeight="1" x14ac:dyDescent="0.25">
      <c r="A390" s="97" t="s">
        <v>53</v>
      </c>
      <c r="B390" s="98"/>
      <c r="C390" s="98">
        <f>RES_hhdet_in_tesh!C110</f>
        <v>0</v>
      </c>
      <c r="D390" s="98">
        <f>RES_hhdet_in_tesh!D110</f>
        <v>0</v>
      </c>
      <c r="E390" s="98">
        <f>RES_hhdet_in_tesh!E110</f>
        <v>0.4866108654260447</v>
      </c>
      <c r="F390" s="98">
        <f>RES_hhdet_in_tesh!F110</f>
        <v>1.12161971853176</v>
      </c>
      <c r="G390" s="98">
        <f>RES_hhdet_in_tesh!G110</f>
        <v>0.57257716624033828</v>
      </c>
      <c r="H390" s="98">
        <f>RES_hhdet_in_tesh!H110</f>
        <v>1.5820556916212207</v>
      </c>
      <c r="I390" s="98">
        <f>RES_hhdet_in_tesh!I110</f>
        <v>3.0120079494334506</v>
      </c>
      <c r="J390" s="98">
        <f>RES_hhdet_in_tesh!J110</f>
        <v>5.1780837123441099</v>
      </c>
      <c r="K390" s="98">
        <f>RES_hhdet_in_tesh!K110</f>
        <v>7.1804392862219455</v>
      </c>
      <c r="L390" s="98">
        <f>RES_hhdet_in_tesh!L110</f>
        <v>7.5183273365236634</v>
      </c>
      <c r="M390" s="98">
        <f>RES_hhdet_in_tesh!M110</f>
        <v>9.6792688613570057</v>
      </c>
      <c r="N390" s="98">
        <f>RES_hhdet_in_tesh!N110</f>
        <v>8.7137042531019393</v>
      </c>
      <c r="O390" s="98">
        <f>RES_hhdet_in_tesh!O110</f>
        <v>16.143612901534674</v>
      </c>
      <c r="P390" s="98">
        <f>RES_hhdet_in_tesh!P110</f>
        <v>22.42082476865982</v>
      </c>
      <c r="Q390" s="98">
        <f>RES_hhdet_in_tesh!Q110</f>
        <v>54.235019711514241</v>
      </c>
      <c r="R390" s="98">
        <f>RES_hhdet_in_tesh!R110</f>
        <v>39.728564563934363</v>
      </c>
      <c r="S390" s="98">
        <f>RES_hhdet_in_tesh!S110</f>
        <v>33.2729283204498</v>
      </c>
      <c r="T390" s="98">
        <f>RES_hhdet_in_tesh!T110</f>
        <v>37.337308037618115</v>
      </c>
      <c r="U390" s="98">
        <f>RES_hhdet_in_tesh!U110</f>
        <v>39.208279422763106</v>
      </c>
      <c r="V390" s="98">
        <f>RES_hhdet_in_tesh!V110</f>
        <v>24.863778548716738</v>
      </c>
      <c r="W390" s="98">
        <f>RES_hhdet_in_tesh!W110</f>
        <v>13.806690633132307</v>
      </c>
      <c r="DA390" s="63" t="s">
        <v>4193</v>
      </c>
    </row>
    <row r="391" spans="1:105" ht="12" customHeight="1" x14ac:dyDescent="0.25">
      <c r="A391" s="121" t="s">
        <v>55</v>
      </c>
      <c r="B391" s="122"/>
      <c r="C391" s="122">
        <v>560.52363935826588</v>
      </c>
      <c r="D391" s="122">
        <v>825.17301566756908</v>
      </c>
      <c r="E391" s="122">
        <v>878.55013109400011</v>
      </c>
      <c r="F391" s="122">
        <v>773.61346642467231</v>
      </c>
      <c r="G391" s="122">
        <v>958.12767368231289</v>
      </c>
      <c r="H391" s="122">
        <v>965.68362011460943</v>
      </c>
      <c r="I391" s="122">
        <v>830.29951899386265</v>
      </c>
      <c r="J391" s="122">
        <v>918.72070009682795</v>
      </c>
      <c r="K391" s="122">
        <v>1015.2316398104032</v>
      </c>
      <c r="L391" s="122">
        <v>966.94709831861599</v>
      </c>
      <c r="M391" s="122">
        <v>963.17249008054762</v>
      </c>
      <c r="N391" s="122">
        <v>1009.790039197132</v>
      </c>
      <c r="O391" s="122">
        <v>1024.6363219648977</v>
      </c>
      <c r="P391" s="122">
        <v>1080.3541768533184</v>
      </c>
      <c r="Q391" s="122">
        <v>1109.7380270926308</v>
      </c>
      <c r="R391" s="122">
        <v>1109.2276181676439</v>
      </c>
      <c r="S391" s="122">
        <v>1101.2181845865475</v>
      </c>
      <c r="T391" s="122">
        <v>1104.9606730828402</v>
      </c>
      <c r="U391" s="122">
        <v>1156.4199472034804</v>
      </c>
      <c r="V391" s="122">
        <v>1156.2485446925264</v>
      </c>
      <c r="W391" s="122">
        <v>1195.6015855173132</v>
      </c>
      <c r="DA391" s="130" t="s">
        <v>4194</v>
      </c>
    </row>
    <row r="392" spans="1:105" ht="12" customHeight="1" x14ac:dyDescent="0.25">
      <c r="A392" s="97" t="s">
        <v>130</v>
      </c>
      <c r="B392" s="98"/>
      <c r="C392" s="98">
        <v>558.2309373670364</v>
      </c>
      <c r="D392" s="98">
        <v>852.42035417541092</v>
      </c>
      <c r="E392" s="98">
        <v>859.57259325458267</v>
      </c>
      <c r="F392" s="98">
        <v>761.17127936942143</v>
      </c>
      <c r="G392" s="98">
        <v>961.29321411282024</v>
      </c>
      <c r="H392" s="98">
        <v>967.82139476694044</v>
      </c>
      <c r="I392" s="98">
        <v>828.07453369494465</v>
      </c>
      <c r="J392" s="98">
        <v>924.02835903027733</v>
      </c>
      <c r="K392" s="98">
        <v>1041.0087859876496</v>
      </c>
      <c r="L392" s="98">
        <v>899.06811591723476</v>
      </c>
      <c r="M392" s="98">
        <v>953.20442318069763</v>
      </c>
      <c r="N392" s="98">
        <v>1012.6753294723886</v>
      </c>
      <c r="O392" s="98">
        <v>1018.6651452376419</v>
      </c>
      <c r="P392" s="98">
        <v>1082.539202558233</v>
      </c>
      <c r="Q392" s="98">
        <v>1111.8788851351487</v>
      </c>
      <c r="R392" s="98">
        <v>1109.2143409675271</v>
      </c>
      <c r="S392" s="98">
        <v>1097.2795036796817</v>
      </c>
      <c r="T392" s="98">
        <v>1112.286386958983</v>
      </c>
      <c r="U392" s="98">
        <v>1147.3826929286627</v>
      </c>
      <c r="V392" s="98">
        <v>1125.7687066297096</v>
      </c>
      <c r="W392" s="98">
        <v>1206.7081123827743</v>
      </c>
      <c r="DA392" s="63" t="s">
        <v>4195</v>
      </c>
    </row>
    <row r="393" spans="1:105" ht="12" customHeight="1" x14ac:dyDescent="0.25">
      <c r="A393" s="97" t="s">
        <v>129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1043.2486747825374</v>
      </c>
      <c r="L393" s="98">
        <v>0</v>
      </c>
      <c r="M393" s="98">
        <v>955.34759750745718</v>
      </c>
      <c r="N393" s="98">
        <v>1015.2037122650894</v>
      </c>
      <c r="O393" s="98">
        <v>1021.334331616776</v>
      </c>
      <c r="P393" s="98">
        <v>1088.4106339028435</v>
      </c>
      <c r="Q393" s="98">
        <v>1117.8675635476334</v>
      </c>
      <c r="R393" s="98">
        <v>1114.809077125492</v>
      </c>
      <c r="S393" s="98">
        <v>1102.0602510128999</v>
      </c>
      <c r="T393" s="98">
        <v>1115.6991683776798</v>
      </c>
      <c r="U393" s="98">
        <v>1150.7125361292071</v>
      </c>
      <c r="V393" s="98">
        <v>1128.3131425355491</v>
      </c>
      <c r="W393" s="98">
        <v>1210.0819845612657</v>
      </c>
      <c r="DA393" s="63" t="s">
        <v>4196</v>
      </c>
    </row>
    <row r="394" spans="1:105" ht="12" customHeight="1" x14ac:dyDescent="0.25">
      <c r="A394" s="100" t="s">
        <v>202</v>
      </c>
      <c r="B394" s="101"/>
      <c r="C394" s="101">
        <v>0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0</v>
      </c>
      <c r="J394" s="101">
        <v>0</v>
      </c>
      <c r="K394" s="101">
        <v>514.14971895349458</v>
      </c>
      <c r="L394" s="101">
        <v>0</v>
      </c>
      <c r="M394" s="101">
        <v>474.02723682730516</v>
      </c>
      <c r="N394" s="101">
        <v>487.90802438298903</v>
      </c>
      <c r="O394" s="101">
        <v>503.95998188618722</v>
      </c>
      <c r="P394" s="101">
        <v>526.88137658076892</v>
      </c>
      <c r="Q394" s="101">
        <v>549.50668954748164</v>
      </c>
      <c r="R394" s="101">
        <v>540.49521617345761</v>
      </c>
      <c r="S394" s="101">
        <v>524.52345473548928</v>
      </c>
      <c r="T394" s="101">
        <v>621.75120047680252</v>
      </c>
      <c r="U394" s="101">
        <v>581.43675270659367</v>
      </c>
      <c r="V394" s="101">
        <v>559.77950776760713</v>
      </c>
      <c r="W394" s="101">
        <v>585.97980494500803</v>
      </c>
      <c r="DA394" s="131" t="s">
        <v>4197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0</v>
      </c>
      <c r="J395" s="104">
        <v>0</v>
      </c>
      <c r="K395" s="104">
        <v>529.09895582904289</v>
      </c>
      <c r="L395" s="104">
        <v>0</v>
      </c>
      <c r="M395" s="104">
        <v>481.32036068015202</v>
      </c>
      <c r="N395" s="104">
        <v>527.29568788210031</v>
      </c>
      <c r="O395" s="104">
        <v>517.37434973058885</v>
      </c>
      <c r="P395" s="104">
        <v>561.5292573220745</v>
      </c>
      <c r="Q395" s="104">
        <v>568.36087400015174</v>
      </c>
      <c r="R395" s="104">
        <v>574.31386095203436</v>
      </c>
      <c r="S395" s="104">
        <v>577.53679627741053</v>
      </c>
      <c r="T395" s="104">
        <v>493.94796790087719</v>
      </c>
      <c r="U395" s="104">
        <v>569.27578342261359</v>
      </c>
      <c r="V395" s="104">
        <v>568.53363476794198</v>
      </c>
      <c r="W395" s="104">
        <v>624.10217961625779</v>
      </c>
      <c r="DA395" s="132" t="s">
        <v>4198</v>
      </c>
    </row>
    <row r="396" spans="1:105" ht="12" customHeight="1" x14ac:dyDescent="0.25">
      <c r="A396" s="106" t="s">
        <v>122</v>
      </c>
      <c r="B396" s="101"/>
      <c r="C396" s="101">
        <v>654.19689214279072</v>
      </c>
      <c r="D396" s="101">
        <v>498.20495357346675</v>
      </c>
      <c r="E396" s="101">
        <v>1055.3017090101441</v>
      </c>
      <c r="F396" s="101">
        <v>982.98544169923957</v>
      </c>
      <c r="G396" s="101">
        <v>780.5408555308594</v>
      </c>
      <c r="H396" s="101">
        <v>930.85046842662405</v>
      </c>
      <c r="I396" s="101">
        <v>855.58344284520399</v>
      </c>
      <c r="J396" s="101">
        <v>901.73619150979027</v>
      </c>
      <c r="K396" s="101">
        <v>951.81886815383507</v>
      </c>
      <c r="L396" s="101">
        <v>1021.3798541073759</v>
      </c>
      <c r="M396" s="101">
        <v>1005.2593315923596</v>
      </c>
      <c r="N396" s="101">
        <v>990.60593421036333</v>
      </c>
      <c r="O396" s="101">
        <v>1061.4788991150858</v>
      </c>
      <c r="P396" s="101">
        <v>1057.6811006129328</v>
      </c>
      <c r="Q396" s="101">
        <v>1086.6175070966863</v>
      </c>
      <c r="R396" s="101">
        <v>1102.9915332064945</v>
      </c>
      <c r="S396" s="101">
        <v>1112.8127974071795</v>
      </c>
      <c r="T396" s="101">
        <v>0</v>
      </c>
      <c r="U396" s="101">
        <v>1170.482412144549</v>
      </c>
      <c r="V396" s="101">
        <v>0</v>
      </c>
      <c r="W396" s="101">
        <v>1171.860637072032</v>
      </c>
      <c r="DA396" s="131" t="s">
        <v>4199</v>
      </c>
    </row>
    <row r="397" spans="1:105" ht="12" customHeight="1" x14ac:dyDescent="0.25">
      <c r="A397" s="107" t="s">
        <v>121</v>
      </c>
      <c r="B397" s="104"/>
      <c r="C397" s="104">
        <v>0</v>
      </c>
      <c r="D397" s="104">
        <v>0</v>
      </c>
      <c r="E397" s="104">
        <v>0</v>
      </c>
      <c r="F397" s="104">
        <v>0</v>
      </c>
      <c r="G397" s="104">
        <v>0</v>
      </c>
      <c r="H397" s="104">
        <v>0</v>
      </c>
      <c r="I397" s="104">
        <v>0</v>
      </c>
      <c r="J397" s="104">
        <v>0</v>
      </c>
      <c r="K397" s="104">
        <v>953.62442263729838</v>
      </c>
      <c r="L397" s="104">
        <v>1022.5411429790238</v>
      </c>
      <c r="M397" s="104">
        <v>1005.8294295403924</v>
      </c>
      <c r="N397" s="104">
        <v>990.84609997828011</v>
      </c>
      <c r="O397" s="104">
        <v>1063.4855561575177</v>
      </c>
      <c r="P397" s="104">
        <v>1063.6307037382212</v>
      </c>
      <c r="Q397" s="104">
        <v>1094.1818580624456</v>
      </c>
      <c r="R397" s="104">
        <v>1110.0754507891702</v>
      </c>
      <c r="S397" s="104">
        <v>1117.6610827895367</v>
      </c>
      <c r="T397" s="104">
        <v>1087.8677610663763</v>
      </c>
      <c r="U397" s="104">
        <v>1171.8424546714905</v>
      </c>
      <c r="V397" s="104">
        <v>1204.9914222473878</v>
      </c>
      <c r="W397" s="104">
        <v>1174.3372841309056</v>
      </c>
      <c r="DA397" s="132" t="s">
        <v>4200</v>
      </c>
    </row>
    <row r="398" spans="1:105" ht="12" customHeight="1" x14ac:dyDescent="0.25">
      <c r="A398" s="108" t="s">
        <v>53</v>
      </c>
      <c r="B398" s="98"/>
      <c r="C398" s="98">
        <v>0</v>
      </c>
      <c r="D398" s="98">
        <v>0</v>
      </c>
      <c r="E398" s="98">
        <v>0</v>
      </c>
      <c r="F398" s="98">
        <v>0</v>
      </c>
      <c r="G398" s="98">
        <v>0</v>
      </c>
      <c r="H398" s="98">
        <v>0</v>
      </c>
      <c r="I398" s="98">
        <v>0</v>
      </c>
      <c r="J398" s="98">
        <v>0</v>
      </c>
      <c r="K398" s="98">
        <v>470.35569948430941</v>
      </c>
      <c r="L398" s="98">
        <v>527.62342241824535</v>
      </c>
      <c r="M398" s="98">
        <v>500.03571072604041</v>
      </c>
      <c r="N398" s="98">
        <v>475.48495232099242</v>
      </c>
      <c r="O398" s="98">
        <v>525.68579713022098</v>
      </c>
      <c r="P398" s="98">
        <v>515.51966687631545</v>
      </c>
      <c r="Q398" s="98">
        <v>538.14997936592363</v>
      </c>
      <c r="R398" s="98">
        <v>540.96241612828658</v>
      </c>
      <c r="S398" s="98">
        <v>534.90037143710936</v>
      </c>
      <c r="T398" s="98">
        <v>599.90225839813809</v>
      </c>
      <c r="U398" s="98">
        <v>593.45994619830674</v>
      </c>
      <c r="V398" s="98">
        <v>602.15661337432812</v>
      </c>
      <c r="W398" s="98">
        <v>563.32788778571216</v>
      </c>
      <c r="DA398" s="63" t="s">
        <v>4201</v>
      </c>
    </row>
    <row r="399" spans="1:105" ht="12" customHeight="1" x14ac:dyDescent="0.25">
      <c r="A399" s="108" t="s">
        <v>52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483.26872315298897</v>
      </c>
      <c r="L399" s="98">
        <v>494.91772056077849</v>
      </c>
      <c r="M399" s="98">
        <v>505.79371881435208</v>
      </c>
      <c r="N399" s="98">
        <v>515.36114765728757</v>
      </c>
      <c r="O399" s="98">
        <v>537.79975902729689</v>
      </c>
      <c r="P399" s="98">
        <v>548.11103686190563</v>
      </c>
      <c r="Q399" s="98">
        <v>556.03187869652186</v>
      </c>
      <c r="R399" s="98">
        <v>569.11303466088373</v>
      </c>
      <c r="S399" s="98">
        <v>582.76071135242728</v>
      </c>
      <c r="T399" s="98">
        <v>487.96550266823834</v>
      </c>
      <c r="U399" s="98">
        <v>578.38250847318386</v>
      </c>
      <c r="V399" s="98">
        <v>602.8348088730595</v>
      </c>
      <c r="W399" s="98">
        <v>611.00939634519352</v>
      </c>
      <c r="DA399" s="63" t="s">
        <v>4202</v>
      </c>
    </row>
    <row r="400" spans="1:105" ht="12" customHeight="1" x14ac:dyDescent="0.25">
      <c r="A400" s="121" t="s">
        <v>54</v>
      </c>
      <c r="B400" s="122"/>
      <c r="C400" s="122">
        <v>358.76503504491194</v>
      </c>
      <c r="D400" s="122">
        <v>346.61285560611969</v>
      </c>
      <c r="E400" s="122">
        <v>629.60231119724097</v>
      </c>
      <c r="F400" s="122">
        <v>573.56665728131986</v>
      </c>
      <c r="G400" s="122">
        <v>515.6668710159089</v>
      </c>
      <c r="H400" s="122">
        <v>544.69913490481406</v>
      </c>
      <c r="I400" s="122">
        <v>552.0332922708709</v>
      </c>
      <c r="J400" s="122">
        <v>570.49095865393849</v>
      </c>
      <c r="K400" s="122">
        <v>583.63909860478475</v>
      </c>
      <c r="L400" s="122">
        <v>621.18168417139236</v>
      </c>
      <c r="M400" s="122">
        <v>582.01500527160078</v>
      </c>
      <c r="N400" s="122">
        <v>578.25498463517943</v>
      </c>
      <c r="O400" s="122">
        <v>566.6745844733174</v>
      </c>
      <c r="P400" s="122">
        <v>551.59258087607361</v>
      </c>
      <c r="Q400" s="122">
        <v>549.38905800056534</v>
      </c>
      <c r="R400" s="122">
        <v>560.25807013437998</v>
      </c>
      <c r="S400" s="122">
        <v>568.76091933146142</v>
      </c>
      <c r="T400" s="122">
        <v>581.08083253797338</v>
      </c>
      <c r="U400" s="122">
        <v>601.87346515196145</v>
      </c>
      <c r="V400" s="122">
        <v>583.52455295341804</v>
      </c>
      <c r="W400" s="122">
        <v>566.36516482525292</v>
      </c>
      <c r="DA400" s="130" t="s">
        <v>4203</v>
      </c>
    </row>
    <row r="401" spans="1:105" ht="12" customHeight="1" x14ac:dyDescent="0.25">
      <c r="A401" s="97" t="s">
        <v>50</v>
      </c>
      <c r="B401" s="98"/>
      <c r="C401" s="98">
        <v>370.0849725103771</v>
      </c>
      <c r="D401" s="98">
        <v>401.7389073587064</v>
      </c>
      <c r="E401" s="98">
        <v>534.42283718915303</v>
      </c>
      <c r="F401" s="98">
        <v>537.04296471746329</v>
      </c>
      <c r="G401" s="98">
        <v>525.6770565420037</v>
      </c>
      <c r="H401" s="98">
        <v>534.78039745402509</v>
      </c>
      <c r="I401" s="98">
        <v>558.20334485558828</v>
      </c>
      <c r="J401" s="98">
        <v>576.08320347341169</v>
      </c>
      <c r="K401" s="98">
        <v>595.12863726385842</v>
      </c>
      <c r="L401" s="98">
        <v>603.77526187283434</v>
      </c>
      <c r="M401" s="98">
        <v>578.62769739443274</v>
      </c>
      <c r="N401" s="98">
        <v>580.84932285044158</v>
      </c>
      <c r="O401" s="98">
        <v>557.86473079544794</v>
      </c>
      <c r="P401" s="98">
        <v>552.66780172514166</v>
      </c>
      <c r="Q401" s="98">
        <v>549.89297068287806</v>
      </c>
      <c r="R401" s="98">
        <v>557.98108728295745</v>
      </c>
      <c r="S401" s="98">
        <v>564.10628417946248</v>
      </c>
      <c r="T401" s="98">
        <v>582.15556876519486</v>
      </c>
      <c r="U401" s="98">
        <v>610.23324585231524</v>
      </c>
      <c r="V401" s="98">
        <v>580.95088793491345</v>
      </c>
      <c r="W401" s="98">
        <v>563.065257304802</v>
      </c>
      <c r="DA401" s="63" t="s">
        <v>4204</v>
      </c>
    </row>
    <row r="402" spans="1:105" ht="12" customHeight="1" x14ac:dyDescent="0.25">
      <c r="A402" s="109" t="s">
        <v>120</v>
      </c>
      <c r="B402" s="33"/>
      <c r="C402" s="33">
        <v>321.30935960771103</v>
      </c>
      <c r="D402" s="33">
        <v>254.1051893603626</v>
      </c>
      <c r="E402" s="33">
        <v>687.99462653962621</v>
      </c>
      <c r="F402" s="33">
        <v>623.66107965101332</v>
      </c>
      <c r="G402" s="33">
        <v>483.02171374050977</v>
      </c>
      <c r="H402" s="33">
        <v>580.34459761858682</v>
      </c>
      <c r="I402" s="33">
        <v>528.23451801553256</v>
      </c>
      <c r="J402" s="33">
        <v>562.60681021992741</v>
      </c>
      <c r="K402" s="33">
        <v>568.58942120627967</v>
      </c>
      <c r="L402" s="33">
        <v>636.45670782114723</v>
      </c>
      <c r="M402" s="33">
        <v>585.5716785426273</v>
      </c>
      <c r="N402" s="33">
        <v>572.98152591003861</v>
      </c>
      <c r="O402" s="33">
        <v>587.67856488823816</v>
      </c>
      <c r="P402" s="33">
        <v>548.8193336588057</v>
      </c>
      <c r="Q402" s="33">
        <v>548.36311812775239</v>
      </c>
      <c r="R402" s="33">
        <v>563.69586777280244</v>
      </c>
      <c r="S402" s="33">
        <v>576.8646726176753</v>
      </c>
      <c r="T402" s="33">
        <v>578.84538118535249</v>
      </c>
      <c r="U402" s="33">
        <v>584.12816378802006</v>
      </c>
      <c r="V402" s="33">
        <v>589.00043597151273</v>
      </c>
      <c r="W402" s="33">
        <v>584.90971553877205</v>
      </c>
      <c r="DA402" s="60" t="s">
        <v>4205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108.96032097089476</v>
      </c>
      <c r="D404" s="117">
        <f t="shared" si="218"/>
        <v>96.428871875979695</v>
      </c>
      <c r="E404" s="117">
        <f t="shared" si="218"/>
        <v>77.772307208881301</v>
      </c>
      <c r="F404" s="117">
        <f t="shared" si="218"/>
        <v>118.77120269946182</v>
      </c>
      <c r="G404" s="117">
        <f t="shared" si="218"/>
        <v>153.71520846600393</v>
      </c>
      <c r="H404" s="117">
        <f t="shared" si="218"/>
        <v>159.71445032709073</v>
      </c>
      <c r="I404" s="117">
        <f t="shared" si="218"/>
        <v>169.08574567761957</v>
      </c>
      <c r="J404" s="117">
        <f t="shared" si="218"/>
        <v>128.4539618695097</v>
      </c>
      <c r="K404" s="117">
        <f t="shared" si="218"/>
        <v>128.52751870074164</v>
      </c>
      <c r="L404" s="117">
        <f t="shared" si="218"/>
        <v>107.39438820862934</v>
      </c>
      <c r="M404" s="117">
        <f t="shared" si="218"/>
        <v>112.74256529612327</v>
      </c>
      <c r="N404" s="117">
        <f t="shared" si="218"/>
        <v>148.10139588472967</v>
      </c>
      <c r="O404" s="117">
        <f t="shared" si="218"/>
        <v>149.50851768605352</v>
      </c>
      <c r="P404" s="117">
        <f t="shared" si="218"/>
        <v>151.50191348803304</v>
      </c>
      <c r="Q404" s="117">
        <f t="shared" si="218"/>
        <v>140.28258392898911</v>
      </c>
      <c r="R404" s="117">
        <f t="shared" ref="R404:V404" si="219">R405+R408+R410+R419</f>
        <v>127.36965329716418</v>
      </c>
      <c r="S404" s="117">
        <f t="shared" si="219"/>
        <v>135.40807359685849</v>
      </c>
      <c r="T404" s="117">
        <f t="shared" si="219"/>
        <v>147.87204886341962</v>
      </c>
      <c r="U404" s="117">
        <f t="shared" si="219"/>
        <v>155.26247014267588</v>
      </c>
      <c r="V404" s="117">
        <f t="shared" si="219"/>
        <v>147.25427778048356</v>
      </c>
      <c r="W404" s="117">
        <f t="shared" ref="W404" si="220">W405+W408+W410+W419</f>
        <v>177.36449979285513</v>
      </c>
      <c r="DA404" s="129" t="s">
        <v>4355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0</v>
      </c>
      <c r="D405" s="122">
        <f t="shared" si="221"/>
        <v>0</v>
      </c>
      <c r="E405" s="122">
        <f t="shared" si="221"/>
        <v>0</v>
      </c>
      <c r="F405" s="122">
        <f t="shared" si="221"/>
        <v>0</v>
      </c>
      <c r="G405" s="122">
        <f t="shared" si="221"/>
        <v>0</v>
      </c>
      <c r="H405" s="122">
        <f t="shared" si="221"/>
        <v>0</v>
      </c>
      <c r="I405" s="122">
        <f t="shared" si="221"/>
        <v>0</v>
      </c>
      <c r="J405" s="122">
        <f t="shared" si="221"/>
        <v>0</v>
      </c>
      <c r="K405" s="122">
        <f t="shared" si="221"/>
        <v>0</v>
      </c>
      <c r="L405" s="122">
        <f t="shared" si="221"/>
        <v>0</v>
      </c>
      <c r="M405" s="122">
        <f t="shared" si="221"/>
        <v>0</v>
      </c>
      <c r="N405" s="122">
        <f t="shared" si="221"/>
        <v>0</v>
      </c>
      <c r="O405" s="122">
        <f t="shared" si="221"/>
        <v>0</v>
      </c>
      <c r="P405" s="122">
        <f t="shared" si="221"/>
        <v>0</v>
      </c>
      <c r="Q405" s="122">
        <f t="shared" si="221"/>
        <v>0</v>
      </c>
      <c r="R405" s="122">
        <f t="shared" ref="R405:V405" si="222">SUM(R406:R407)</f>
        <v>0</v>
      </c>
      <c r="S405" s="122">
        <f t="shared" si="222"/>
        <v>0</v>
      </c>
      <c r="T405" s="122">
        <f t="shared" si="222"/>
        <v>0</v>
      </c>
      <c r="U405" s="122">
        <f t="shared" si="222"/>
        <v>0</v>
      </c>
      <c r="V405" s="122">
        <f t="shared" si="222"/>
        <v>0</v>
      </c>
      <c r="W405" s="122">
        <f t="shared" ref="W405" si="223">SUM(W406:W407)</f>
        <v>0</v>
      </c>
      <c r="DA405" s="130" t="s">
        <v>4356</v>
      </c>
    </row>
    <row r="406" spans="1:105" ht="12" customHeight="1" x14ac:dyDescent="0.25">
      <c r="A406" s="97" t="s">
        <v>202</v>
      </c>
      <c r="B406" s="98"/>
      <c r="C406" s="98">
        <v>0</v>
      </c>
      <c r="D406" s="98">
        <v>0</v>
      </c>
      <c r="E406" s="98">
        <v>0</v>
      </c>
      <c r="F406" s="98">
        <v>0</v>
      </c>
      <c r="G406" s="98">
        <v>0</v>
      </c>
      <c r="H406" s="98">
        <v>0</v>
      </c>
      <c r="I406" s="98">
        <v>0</v>
      </c>
      <c r="J406" s="98">
        <v>0</v>
      </c>
      <c r="K406" s="98">
        <v>0</v>
      </c>
      <c r="L406" s="98">
        <v>0</v>
      </c>
      <c r="M406" s="98">
        <v>0</v>
      </c>
      <c r="N406" s="98">
        <v>0</v>
      </c>
      <c r="O406" s="98">
        <v>0</v>
      </c>
      <c r="P406" s="98">
        <v>0</v>
      </c>
      <c r="Q406" s="98">
        <v>0</v>
      </c>
      <c r="R406" s="98">
        <v>0</v>
      </c>
      <c r="S406" s="98">
        <v>0</v>
      </c>
      <c r="T406" s="98">
        <v>0</v>
      </c>
      <c r="U406" s="98">
        <v>0</v>
      </c>
      <c r="V406" s="98">
        <v>0</v>
      </c>
      <c r="W406" s="98">
        <v>0</v>
      </c>
      <c r="DA406" s="63" t="s">
        <v>4357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4358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4359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4360</v>
      </c>
    </row>
    <row r="410" spans="1:105" ht="12" customHeight="1" x14ac:dyDescent="0.25">
      <c r="A410" s="121" t="s">
        <v>55</v>
      </c>
      <c r="B410" s="122"/>
      <c r="C410" s="122">
        <v>0</v>
      </c>
      <c r="D410" s="122">
        <v>0</v>
      </c>
      <c r="E410" s="122">
        <v>0</v>
      </c>
      <c r="F410" s="122">
        <v>0</v>
      </c>
      <c r="G410" s="122">
        <v>0</v>
      </c>
      <c r="H410" s="122">
        <v>0</v>
      </c>
      <c r="I410" s="122">
        <v>0</v>
      </c>
      <c r="J410" s="122">
        <v>0</v>
      </c>
      <c r="K410" s="122">
        <v>0</v>
      </c>
      <c r="L410" s="122">
        <v>0</v>
      </c>
      <c r="M410" s="122">
        <v>0</v>
      </c>
      <c r="N410" s="122">
        <v>0</v>
      </c>
      <c r="O410" s="122">
        <v>0</v>
      </c>
      <c r="P410" s="122">
        <v>0</v>
      </c>
      <c r="Q410" s="122">
        <v>0</v>
      </c>
      <c r="R410" s="122">
        <v>0</v>
      </c>
      <c r="S410" s="122">
        <v>0</v>
      </c>
      <c r="T410" s="122">
        <v>0</v>
      </c>
      <c r="U410" s="122">
        <v>0</v>
      </c>
      <c r="V410" s="122">
        <v>0</v>
      </c>
      <c r="W410" s="122">
        <v>0</v>
      </c>
      <c r="DA410" s="130" t="s">
        <v>4361</v>
      </c>
    </row>
    <row r="411" spans="1:105" ht="12" customHeight="1" x14ac:dyDescent="0.25">
      <c r="A411" s="97" t="s">
        <v>130</v>
      </c>
      <c r="B411" s="98"/>
      <c r="C411" s="98">
        <v>0</v>
      </c>
      <c r="D411" s="98">
        <v>0</v>
      </c>
      <c r="E411" s="98">
        <v>0</v>
      </c>
      <c r="F411" s="98">
        <v>0</v>
      </c>
      <c r="G411" s="98">
        <v>0</v>
      </c>
      <c r="H411" s="98">
        <v>0</v>
      </c>
      <c r="I411" s="98">
        <v>0</v>
      </c>
      <c r="J411" s="98">
        <v>0</v>
      </c>
      <c r="K411" s="98">
        <v>0</v>
      </c>
      <c r="L411" s="98">
        <v>0</v>
      </c>
      <c r="M411" s="98">
        <v>0</v>
      </c>
      <c r="N411" s="98">
        <v>0</v>
      </c>
      <c r="O411" s="98">
        <v>0</v>
      </c>
      <c r="P411" s="98">
        <v>0</v>
      </c>
      <c r="Q411" s="98">
        <v>0</v>
      </c>
      <c r="R411" s="98">
        <v>0</v>
      </c>
      <c r="S411" s="98">
        <v>0</v>
      </c>
      <c r="T411" s="98">
        <v>0</v>
      </c>
      <c r="U411" s="98">
        <v>0</v>
      </c>
      <c r="V411" s="98">
        <v>0</v>
      </c>
      <c r="W411" s="98">
        <v>0</v>
      </c>
      <c r="DA411" s="63" t="s">
        <v>4362</v>
      </c>
    </row>
    <row r="412" spans="1:105" ht="12" customHeight="1" x14ac:dyDescent="0.25">
      <c r="A412" s="97" t="s">
        <v>129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DA412" s="63" t="s">
        <v>4363</v>
      </c>
    </row>
    <row r="413" spans="1:105" ht="12" customHeight="1" x14ac:dyDescent="0.25">
      <c r="A413" s="100" t="s">
        <v>202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DA413" s="131" t="s">
        <v>4364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4365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4366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4367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4368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4369</v>
      </c>
    </row>
    <row r="419" spans="1:105" ht="12" customHeight="1" x14ac:dyDescent="0.25">
      <c r="A419" s="121" t="s">
        <v>54</v>
      </c>
      <c r="B419" s="122"/>
      <c r="C419" s="122">
        <v>108.96032097089476</v>
      </c>
      <c r="D419" s="122">
        <v>96.428871875979695</v>
      </c>
      <c r="E419" s="122">
        <v>77.772307208881301</v>
      </c>
      <c r="F419" s="122">
        <v>118.77120269946182</v>
      </c>
      <c r="G419" s="122">
        <v>153.71520846600393</v>
      </c>
      <c r="H419" s="122">
        <v>159.71445032709073</v>
      </c>
      <c r="I419" s="122">
        <v>169.08574567761957</v>
      </c>
      <c r="J419" s="122">
        <v>128.4539618695097</v>
      </c>
      <c r="K419" s="122">
        <v>128.52751870074164</v>
      </c>
      <c r="L419" s="122">
        <v>107.39438820862934</v>
      </c>
      <c r="M419" s="122">
        <v>112.74256529612327</v>
      </c>
      <c r="N419" s="122">
        <v>148.10139588472967</v>
      </c>
      <c r="O419" s="122">
        <v>149.50851768605352</v>
      </c>
      <c r="P419" s="122">
        <v>151.50191348803304</v>
      </c>
      <c r="Q419" s="122">
        <v>140.28258392898911</v>
      </c>
      <c r="R419" s="122">
        <v>127.36965329716418</v>
      </c>
      <c r="S419" s="122">
        <v>135.40807359685849</v>
      </c>
      <c r="T419" s="122">
        <v>147.87204886341962</v>
      </c>
      <c r="U419" s="122">
        <v>155.26247014267588</v>
      </c>
      <c r="V419" s="122">
        <v>147.25427778048356</v>
      </c>
      <c r="W419" s="122">
        <v>177.36449979285513</v>
      </c>
      <c r="DA419" s="130" t="s">
        <v>4370</v>
      </c>
    </row>
    <row r="420" spans="1:105" ht="12" customHeight="1" x14ac:dyDescent="0.25">
      <c r="A420" s="97" t="s">
        <v>50</v>
      </c>
      <c r="B420" s="98"/>
      <c r="C420" s="98">
        <v>141.89055130876517</v>
      </c>
      <c r="D420" s="98">
        <v>153.89160115245863</v>
      </c>
      <c r="E420" s="98">
        <v>204.54116795935781</v>
      </c>
      <c r="F420" s="98">
        <v>205.36692908234704</v>
      </c>
      <c r="G420" s="98">
        <v>200.84984904825686</v>
      </c>
      <c r="H420" s="98">
        <v>204.15673215723771</v>
      </c>
      <c r="I420" s="98">
        <v>212.92279085329872</v>
      </c>
      <c r="J420" s="98">
        <v>219.56665575369681</v>
      </c>
      <c r="K420" s="98">
        <v>226.65067813894225</v>
      </c>
      <c r="L420" s="98">
        <v>229.77403988823019</v>
      </c>
      <c r="M420" s="98">
        <v>220.11643700671686</v>
      </c>
      <c r="N420" s="98">
        <v>220.96156813670277</v>
      </c>
      <c r="O420" s="98">
        <v>212.21797267457725</v>
      </c>
      <c r="P420" s="98">
        <v>210.24100282767296</v>
      </c>
      <c r="Q420" s="98">
        <v>209.18542611561941</v>
      </c>
      <c r="R420" s="98">
        <v>211.73137171476642</v>
      </c>
      <c r="S420" s="98">
        <v>213.18378529092183</v>
      </c>
      <c r="T420" s="98">
        <v>218.96438004775598</v>
      </c>
      <c r="U420" s="98">
        <v>228.40635058561276</v>
      </c>
      <c r="V420" s="98">
        <v>216.46378833731083</v>
      </c>
      <c r="W420" s="98">
        <v>208.92560125975416</v>
      </c>
      <c r="DA420" s="63" t="s">
        <v>4371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4372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121.20786805869488</v>
      </c>
      <c r="D423" s="118">
        <f t="shared" si="225"/>
        <v>168.89406152262666</v>
      </c>
      <c r="E423" s="118">
        <f t="shared" si="225"/>
        <v>156.64776432616463</v>
      </c>
      <c r="F423" s="118">
        <f t="shared" si="225"/>
        <v>133.15575159920104</v>
      </c>
      <c r="G423" s="118">
        <f t="shared" si="225"/>
        <v>167.09383023670901</v>
      </c>
      <c r="H423" s="118">
        <f t="shared" si="225"/>
        <v>170.87430426400095</v>
      </c>
      <c r="I423" s="118">
        <f t="shared" si="225"/>
        <v>137.33676801729675</v>
      </c>
      <c r="J423" s="118">
        <f t="shared" si="225"/>
        <v>147.47419724086359</v>
      </c>
      <c r="K423" s="118">
        <f t="shared" si="225"/>
        <v>159.74306585269855</v>
      </c>
      <c r="L423" s="118">
        <f t="shared" si="225"/>
        <v>153.69874362305626</v>
      </c>
      <c r="M423" s="118">
        <f t="shared" si="225"/>
        <v>138.58656696232833</v>
      </c>
      <c r="N423" s="118">
        <f t="shared" si="225"/>
        <v>145.59973759873355</v>
      </c>
      <c r="O423" s="118">
        <f t="shared" si="225"/>
        <v>138.77177283200035</v>
      </c>
      <c r="P423" s="118">
        <f t="shared" si="225"/>
        <v>131.72541591713821</v>
      </c>
      <c r="Q423" s="118">
        <f t="shared" si="225"/>
        <v>131.10484499354575</v>
      </c>
      <c r="R423" s="118">
        <f t="shared" ref="R423:V423" si="226">R424+R427+R429+R438</f>
        <v>129.28924533189794</v>
      </c>
      <c r="S423" s="118">
        <f t="shared" si="226"/>
        <v>125.70789246504863</v>
      </c>
      <c r="T423" s="118">
        <f t="shared" si="226"/>
        <v>124.03801441246981</v>
      </c>
      <c r="U423" s="118">
        <f t="shared" si="226"/>
        <v>122.78869962485051</v>
      </c>
      <c r="V423" s="118">
        <f t="shared" si="226"/>
        <v>114.08166799067021</v>
      </c>
      <c r="W423" s="118">
        <f t="shared" ref="W423" si="227">W424+W427+W429+W438</f>
        <v>110.98372765710917</v>
      </c>
      <c r="DA423" s="129" t="s">
        <v>4523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104.54356048311709</v>
      </c>
      <c r="D424" s="123">
        <f t="shared" si="228"/>
        <v>148.41665963203963</v>
      </c>
      <c r="E424" s="123">
        <f t="shared" si="228"/>
        <v>130.49326502432129</v>
      </c>
      <c r="F424" s="123">
        <f t="shared" si="228"/>
        <v>109.43624595856234</v>
      </c>
      <c r="G424" s="123">
        <f t="shared" si="228"/>
        <v>141.40619929788505</v>
      </c>
      <c r="H424" s="123">
        <f t="shared" si="228"/>
        <v>144.568799239767</v>
      </c>
      <c r="I424" s="123">
        <f t="shared" si="228"/>
        <v>112.93650763657988</v>
      </c>
      <c r="J424" s="123">
        <f t="shared" si="228"/>
        <v>121.39038664537074</v>
      </c>
      <c r="K424" s="123">
        <f t="shared" si="228"/>
        <v>132.35066642674121</v>
      </c>
      <c r="L424" s="123">
        <f t="shared" si="228"/>
        <v>125.17689656206929</v>
      </c>
      <c r="M424" s="123">
        <f t="shared" si="228"/>
        <v>112.44710553517525</v>
      </c>
      <c r="N424" s="123">
        <f t="shared" si="228"/>
        <v>118.81437095802178</v>
      </c>
      <c r="O424" s="123">
        <f t="shared" si="228"/>
        <v>112.32757105061776</v>
      </c>
      <c r="P424" s="123">
        <f t="shared" si="228"/>
        <v>104.86043022368604</v>
      </c>
      <c r="Q424" s="123">
        <f t="shared" si="228"/>
        <v>104.02683714533985</v>
      </c>
      <c r="R424" s="123">
        <f t="shared" ref="R424:V424" si="229">SUM(R425:R426)</f>
        <v>102.51782070754464</v>
      </c>
      <c r="S424" s="123">
        <f t="shared" si="229"/>
        <v>98.580430709301353</v>
      </c>
      <c r="T424" s="123">
        <f t="shared" si="229"/>
        <v>96.877090828517922</v>
      </c>
      <c r="U424" s="123">
        <f t="shared" si="229"/>
        <v>94.515014395175115</v>
      </c>
      <c r="V424" s="123">
        <f t="shared" si="229"/>
        <v>86.56708195613686</v>
      </c>
      <c r="W424" s="123">
        <f t="shared" ref="W424" si="230">SUM(W425:W426)</f>
        <v>82.834173706800499</v>
      </c>
      <c r="DA424" s="130" t="s">
        <v>4524</v>
      </c>
    </row>
    <row r="425" spans="1:105" ht="12" customHeight="1" x14ac:dyDescent="0.25">
      <c r="A425" s="97" t="s">
        <v>202</v>
      </c>
      <c r="B425" s="99"/>
      <c r="C425" s="99">
        <v>104.22566684681404</v>
      </c>
      <c r="D425" s="99">
        <v>147.96659938842632</v>
      </c>
      <c r="E425" s="99">
        <v>130.0948414658919</v>
      </c>
      <c r="F425" s="99">
        <v>109.10529917024132</v>
      </c>
      <c r="G425" s="99">
        <v>140.98192944716988</v>
      </c>
      <c r="H425" s="99">
        <v>144.13361007882497</v>
      </c>
      <c r="I425" s="99">
        <v>112.60301204821843</v>
      </c>
      <c r="J425" s="99">
        <v>121.03295686843587</v>
      </c>
      <c r="K425" s="99">
        <v>131.96360673778287</v>
      </c>
      <c r="L425" s="99">
        <v>124.80732135581285</v>
      </c>
      <c r="M425" s="99">
        <v>112.12107429737121</v>
      </c>
      <c r="N425" s="99">
        <v>118.47065700760571</v>
      </c>
      <c r="O425" s="99">
        <v>112.00601870044656</v>
      </c>
      <c r="P425" s="99">
        <v>104.5683333089851</v>
      </c>
      <c r="Q425" s="99">
        <v>103.74048104565087</v>
      </c>
      <c r="R425" s="99">
        <v>102.2356618422739</v>
      </c>
      <c r="S425" s="99">
        <v>98.310290285988216</v>
      </c>
      <c r="T425" s="99">
        <v>96.606434281856494</v>
      </c>
      <c r="U425" s="99">
        <v>94.255400099561555</v>
      </c>
      <c r="V425" s="99">
        <v>86.328676911049797</v>
      </c>
      <c r="W425" s="99">
        <v>82.610558823339773</v>
      </c>
      <c r="DA425" s="63" t="s">
        <v>4525</v>
      </c>
    </row>
    <row r="426" spans="1:105" ht="12" customHeight="1" x14ac:dyDescent="0.25">
      <c r="A426" s="97" t="s">
        <v>53</v>
      </c>
      <c r="B426" s="99"/>
      <c r="C426" s="99">
        <v>0.31789363630305961</v>
      </c>
      <c r="D426" s="99">
        <v>0.45006024361331309</v>
      </c>
      <c r="E426" s="99">
        <v>0.39842355842939414</v>
      </c>
      <c r="F426" s="99">
        <v>0.33094678832101992</v>
      </c>
      <c r="G426" s="99">
        <v>0.42426985071516937</v>
      </c>
      <c r="H426" s="99">
        <v>0.43518916094202414</v>
      </c>
      <c r="I426" s="99">
        <v>0.33349558836144916</v>
      </c>
      <c r="J426" s="99">
        <v>0.35742977693486733</v>
      </c>
      <c r="K426" s="99">
        <v>0.38705968895834775</v>
      </c>
      <c r="L426" s="99">
        <v>0.36957520625644213</v>
      </c>
      <c r="M426" s="99">
        <v>0.32603123780404042</v>
      </c>
      <c r="N426" s="99">
        <v>0.343713950416071</v>
      </c>
      <c r="O426" s="99">
        <v>0.32155235017120332</v>
      </c>
      <c r="P426" s="99">
        <v>0.29209691470093235</v>
      </c>
      <c r="Q426" s="99">
        <v>0.28635609968898745</v>
      </c>
      <c r="R426" s="99">
        <v>0.28215886527074818</v>
      </c>
      <c r="S426" s="99">
        <v>0.27014042331314408</v>
      </c>
      <c r="T426" s="99">
        <v>0.27065654666142652</v>
      </c>
      <c r="U426" s="99">
        <v>0.25961429561356575</v>
      </c>
      <c r="V426" s="99">
        <v>0.23840504508706137</v>
      </c>
      <c r="W426" s="99">
        <v>0.22361488346073158</v>
      </c>
      <c r="DA426" s="63" t="s">
        <v>4526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0</v>
      </c>
      <c r="D427" s="123">
        <f t="shared" si="231"/>
        <v>0</v>
      </c>
      <c r="E427" s="123">
        <f t="shared" si="231"/>
        <v>2.6353964621971151E-3</v>
      </c>
      <c r="F427" s="123">
        <f t="shared" si="231"/>
        <v>5.884440926265712E-3</v>
      </c>
      <c r="G427" s="123">
        <f t="shared" si="231"/>
        <v>2.9082438498628941E-3</v>
      </c>
      <c r="H427" s="123">
        <f t="shared" si="231"/>
        <v>7.7537218335508922E-3</v>
      </c>
      <c r="I427" s="123">
        <f t="shared" si="231"/>
        <v>1.4302120781314374E-2</v>
      </c>
      <c r="J427" s="123">
        <f t="shared" si="231"/>
        <v>2.3844904918957886E-2</v>
      </c>
      <c r="K427" s="123">
        <f t="shared" si="231"/>
        <v>3.2094661252087119E-2</v>
      </c>
      <c r="L427" s="123">
        <f t="shared" si="231"/>
        <v>3.2608515893579777E-2</v>
      </c>
      <c r="M427" s="123">
        <f t="shared" si="231"/>
        <v>4.0553290453519561E-2</v>
      </c>
      <c r="N427" s="123">
        <f t="shared" si="231"/>
        <v>3.509485238819738E-2</v>
      </c>
      <c r="O427" s="123">
        <f t="shared" si="231"/>
        <v>6.2199435482898316E-2</v>
      </c>
      <c r="P427" s="123">
        <f t="shared" si="231"/>
        <v>8.2471850864237334E-2</v>
      </c>
      <c r="Q427" s="123">
        <f t="shared" si="231"/>
        <v>0.191957286166903</v>
      </c>
      <c r="R427" s="123">
        <f t="shared" si="231"/>
        <v>0.13734354052080736</v>
      </c>
      <c r="S427" s="123">
        <f t="shared" si="231"/>
        <v>0.11286550813499056</v>
      </c>
      <c r="T427" s="123">
        <f t="shared" si="231"/>
        <v>0.12467879091717927</v>
      </c>
      <c r="U427" s="123">
        <f t="shared" si="231"/>
        <v>0.12908652776310275</v>
      </c>
      <c r="V427" s="123">
        <f t="shared" si="231"/>
        <v>8.0724763312700162E-2</v>
      </c>
      <c r="W427" s="123">
        <f t="shared" si="231"/>
        <v>4.4235754063393591E-2</v>
      </c>
      <c r="DA427" s="130" t="s">
        <v>4527</v>
      </c>
    </row>
    <row r="428" spans="1:105" ht="12" customHeight="1" x14ac:dyDescent="0.25">
      <c r="A428" s="97" t="s">
        <v>53</v>
      </c>
      <c r="B428" s="99"/>
      <c r="C428" s="99">
        <f>RES_hhdet_in_fecs!C110</f>
        <v>0</v>
      </c>
      <c r="D428" s="99">
        <f>RES_hhdet_in_fecs!D110</f>
        <v>0</v>
      </c>
      <c r="E428" s="99">
        <f>RES_hhdet_in_fecs!E110</f>
        <v>2.6353964621971151E-3</v>
      </c>
      <c r="F428" s="99">
        <f>RES_hhdet_in_fecs!F110</f>
        <v>5.884440926265712E-3</v>
      </c>
      <c r="G428" s="99">
        <f>RES_hhdet_in_fecs!G110</f>
        <v>2.9082438498628941E-3</v>
      </c>
      <c r="H428" s="99">
        <f>RES_hhdet_in_fecs!H110</f>
        <v>7.7537218335508922E-3</v>
      </c>
      <c r="I428" s="99">
        <f>RES_hhdet_in_fecs!I110</f>
        <v>1.4302120781314374E-2</v>
      </c>
      <c r="J428" s="99">
        <f>RES_hhdet_in_fecs!J110</f>
        <v>2.3844904918957886E-2</v>
      </c>
      <c r="K428" s="99">
        <f>RES_hhdet_in_fecs!K110</f>
        <v>3.2094661252087119E-2</v>
      </c>
      <c r="L428" s="99">
        <f>RES_hhdet_in_fecs!L110</f>
        <v>3.2608515893579777E-2</v>
      </c>
      <c r="M428" s="99">
        <f>RES_hhdet_in_fecs!M110</f>
        <v>4.0553290453519561E-2</v>
      </c>
      <c r="N428" s="99">
        <f>RES_hhdet_in_fecs!N110</f>
        <v>3.509485238819738E-2</v>
      </c>
      <c r="O428" s="99">
        <f>RES_hhdet_in_fecs!O110</f>
        <v>6.2199435482898316E-2</v>
      </c>
      <c r="P428" s="99">
        <f>RES_hhdet_in_fecs!P110</f>
        <v>8.2471850864237334E-2</v>
      </c>
      <c r="Q428" s="99">
        <f>RES_hhdet_in_fecs!Q110</f>
        <v>0.191957286166903</v>
      </c>
      <c r="R428" s="99">
        <f>RES_hhdet_in_fecs!R110</f>
        <v>0.13734354052080736</v>
      </c>
      <c r="S428" s="99">
        <f>RES_hhdet_in_fecs!S110</f>
        <v>0.11286550813499056</v>
      </c>
      <c r="T428" s="99">
        <f>RES_hhdet_in_fecs!T110</f>
        <v>0.12467879091717927</v>
      </c>
      <c r="U428" s="99">
        <f>RES_hhdet_in_fecs!U110</f>
        <v>0.12908652776310275</v>
      </c>
      <c r="V428" s="99">
        <f>RES_hhdet_in_fecs!V110</f>
        <v>8.0724763312700162E-2</v>
      </c>
      <c r="W428" s="99">
        <f>RES_hhdet_in_fecs!W110</f>
        <v>4.4235754063393591E-2</v>
      </c>
      <c r="DA428" s="63" t="s">
        <v>4528</v>
      </c>
    </row>
    <row r="429" spans="1:105" ht="12" customHeight="1" x14ac:dyDescent="0.25">
      <c r="A429" s="121" t="s">
        <v>55</v>
      </c>
      <c r="B429" s="123"/>
      <c r="C429" s="123">
        <v>9.0477125513556018</v>
      </c>
      <c r="D429" s="123">
        <v>13.26242258786732</v>
      </c>
      <c r="E429" s="123">
        <v>14.291756782022944</v>
      </c>
      <c r="F429" s="123">
        <v>12.342364364101158</v>
      </c>
      <c r="G429" s="123">
        <v>14.914282188844393</v>
      </c>
      <c r="H429" s="123">
        <v>15.036092099529078</v>
      </c>
      <c r="I429" s="123">
        <v>12.925729429551712</v>
      </c>
      <c r="J429" s="123">
        <v>14.829323936809979</v>
      </c>
      <c r="K429" s="123">
        <v>15.937148880513178</v>
      </c>
      <c r="L429" s="123">
        <v>16.738218635985884</v>
      </c>
      <c r="M429" s="123">
        <v>14.974879821367853</v>
      </c>
      <c r="N429" s="123">
        <v>15.268453417464251</v>
      </c>
      <c r="O429" s="123">
        <v>15.096748253311002</v>
      </c>
      <c r="P429" s="123">
        <v>15.748711352913469</v>
      </c>
      <c r="Q429" s="123">
        <v>16.079844895947957</v>
      </c>
      <c r="R429" s="123">
        <v>15.901848532187783</v>
      </c>
      <c r="S429" s="123">
        <v>16.123359180568844</v>
      </c>
      <c r="T429" s="123">
        <v>15.860081928887494</v>
      </c>
      <c r="U429" s="123">
        <v>16.626158180202967</v>
      </c>
      <c r="V429" s="123">
        <v>16.391782583923966</v>
      </c>
      <c r="W429" s="123">
        <v>16.878977196435194</v>
      </c>
      <c r="DA429" s="130" t="s">
        <v>4529</v>
      </c>
    </row>
    <row r="430" spans="1:105" ht="12" customHeight="1" x14ac:dyDescent="0.25">
      <c r="A430" s="97" t="s">
        <v>130</v>
      </c>
      <c r="B430" s="99"/>
      <c r="C430" s="99">
        <v>8.940457693391286</v>
      </c>
      <c r="D430" s="99">
        <v>13.520831117725496</v>
      </c>
      <c r="E430" s="99">
        <v>13.526669853177932</v>
      </c>
      <c r="F430" s="99">
        <v>11.895078727560518</v>
      </c>
      <c r="G430" s="99">
        <v>14.900435301944972</v>
      </c>
      <c r="H430" s="99">
        <v>14.82140951508581</v>
      </c>
      <c r="I430" s="99">
        <v>12.573450434747214</v>
      </c>
      <c r="J430" s="99">
        <v>13.920987831540643</v>
      </c>
      <c r="K430" s="99">
        <v>15.57310714707395</v>
      </c>
      <c r="L430" s="99">
        <v>13.350553718423697</v>
      </c>
      <c r="M430" s="99">
        <v>14.049480244513537</v>
      </c>
      <c r="N430" s="99">
        <v>14.823528912725211</v>
      </c>
      <c r="O430" s="99">
        <v>14.819273926140328</v>
      </c>
      <c r="P430" s="99">
        <v>15.646785599519591</v>
      </c>
      <c r="Q430" s="99">
        <v>15.971406532186885</v>
      </c>
      <c r="R430" s="99">
        <v>15.850367887154407</v>
      </c>
      <c r="S430" s="99">
        <v>15.597118887976517</v>
      </c>
      <c r="T430" s="99">
        <v>15.733128089638287</v>
      </c>
      <c r="U430" s="99">
        <v>16.154718313963453</v>
      </c>
      <c r="V430" s="99">
        <v>15.783969686406902</v>
      </c>
      <c r="W430" s="99">
        <v>16.856300837223639</v>
      </c>
      <c r="DA430" s="63" t="s">
        <v>4530</v>
      </c>
    </row>
    <row r="431" spans="1:105" ht="12" customHeight="1" x14ac:dyDescent="0.25">
      <c r="A431" s="97" t="s">
        <v>129</v>
      </c>
      <c r="B431" s="99"/>
      <c r="C431" s="99">
        <v>0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0</v>
      </c>
      <c r="J431" s="99">
        <v>0</v>
      </c>
      <c r="K431" s="99">
        <v>14.502752733725242</v>
      </c>
      <c r="L431" s="99">
        <v>0</v>
      </c>
      <c r="M431" s="99">
        <v>13.160778064061482</v>
      </c>
      <c r="N431" s="99">
        <v>13.897597312846187</v>
      </c>
      <c r="O431" s="99">
        <v>13.956842921821377</v>
      </c>
      <c r="P431" s="99">
        <v>14.800018639249993</v>
      </c>
      <c r="Q431" s="99">
        <v>15.157921295382277</v>
      </c>
      <c r="R431" s="99">
        <v>15.059100587160149</v>
      </c>
      <c r="S431" s="99">
        <v>14.823984404029485</v>
      </c>
      <c r="T431" s="99">
        <v>15.089660667506715</v>
      </c>
      <c r="U431" s="99">
        <v>15.434181532594401</v>
      </c>
      <c r="V431" s="99">
        <v>15.081446762715323</v>
      </c>
      <c r="W431" s="99">
        <v>16.121647937954826</v>
      </c>
      <c r="DA431" s="63" t="s">
        <v>4531</v>
      </c>
    </row>
    <row r="432" spans="1:105" ht="12" customHeight="1" x14ac:dyDescent="0.25">
      <c r="A432" s="100" t="s">
        <v>202</v>
      </c>
      <c r="B432" s="102"/>
      <c r="C432" s="102">
        <v>0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0</v>
      </c>
      <c r="J432" s="102">
        <v>0</v>
      </c>
      <c r="K432" s="102">
        <v>7.6914899957393095</v>
      </c>
      <c r="L432" s="102">
        <v>0</v>
      </c>
      <c r="M432" s="102">
        <v>6.9867870282679831</v>
      </c>
      <c r="N432" s="102">
        <v>7.1419916094530231</v>
      </c>
      <c r="O432" s="102">
        <v>7.3314779192154091</v>
      </c>
      <c r="P432" s="102">
        <v>7.615428537143961</v>
      </c>
      <c r="Q432" s="102">
        <v>7.8933010134932715</v>
      </c>
      <c r="R432" s="102">
        <v>7.7235279974144859</v>
      </c>
      <c r="S432" s="102">
        <v>7.4557618688827834</v>
      </c>
      <c r="T432" s="102">
        <v>8.794579697889116</v>
      </c>
      <c r="U432" s="102">
        <v>8.1864115741413244</v>
      </c>
      <c r="V432" s="102">
        <v>7.8484529989532668</v>
      </c>
      <c r="W432" s="102">
        <v>8.1854524514520755</v>
      </c>
      <c r="DA432" s="131" t="s">
        <v>4532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0</v>
      </c>
      <c r="J433" s="105">
        <v>0</v>
      </c>
      <c r="K433" s="105">
        <v>6.8112627379859356</v>
      </c>
      <c r="L433" s="105">
        <v>0</v>
      </c>
      <c r="M433" s="105">
        <v>6.1739910357934971</v>
      </c>
      <c r="N433" s="105">
        <v>6.7556057033931634</v>
      </c>
      <c r="O433" s="105">
        <v>6.6253650026059709</v>
      </c>
      <c r="P433" s="105">
        <v>7.1845901021060303</v>
      </c>
      <c r="Q433" s="105">
        <v>7.2646202818890053</v>
      </c>
      <c r="R433" s="105">
        <v>7.3355725897456692</v>
      </c>
      <c r="S433" s="105">
        <v>7.3682225351466997</v>
      </c>
      <c r="T433" s="105">
        <v>6.2950809696176009</v>
      </c>
      <c r="U433" s="105">
        <v>7.2477699584530795</v>
      </c>
      <c r="V433" s="105">
        <v>7.2329937637620558</v>
      </c>
      <c r="W433" s="105">
        <v>7.9361954865027542</v>
      </c>
      <c r="DA433" s="132" t="s">
        <v>4533</v>
      </c>
    </row>
    <row r="434" spans="1:105" ht="12" customHeight="1" x14ac:dyDescent="0.25">
      <c r="A434" s="106" t="s">
        <v>122</v>
      </c>
      <c r="B434" s="102"/>
      <c r="C434" s="102">
        <v>13.429839605326192</v>
      </c>
      <c r="D434" s="102">
        <v>10.1615202295692</v>
      </c>
      <c r="E434" s="102">
        <v>21.417566413422588</v>
      </c>
      <c r="F434" s="102">
        <v>19.869101972095411</v>
      </c>
      <c r="G434" s="102">
        <v>15.691092543902009</v>
      </c>
      <c r="H434" s="102">
        <v>18.534155387222292</v>
      </c>
      <c r="I434" s="102">
        <v>16.928899825057382</v>
      </c>
      <c r="J434" s="102">
        <v>17.735999473671864</v>
      </c>
      <c r="K434" s="102">
        <v>18.614107847577305</v>
      </c>
      <c r="L434" s="102">
        <v>19.841885841044181</v>
      </c>
      <c r="M434" s="102">
        <v>19.323505642024084</v>
      </c>
      <c r="N434" s="102">
        <v>18.754591137488124</v>
      </c>
      <c r="O434" s="102">
        <v>19.672709050424725</v>
      </c>
      <c r="P434" s="102">
        <v>19.073759739510749</v>
      </c>
      <c r="Q434" s="102">
        <v>19.086460612237222</v>
      </c>
      <c r="R434" s="102">
        <v>19.019755913224419</v>
      </c>
      <c r="S434" s="102">
        <v>18.838656387814105</v>
      </c>
      <c r="T434" s="102">
        <v>0</v>
      </c>
      <c r="U434" s="102">
        <v>19.157157565749138</v>
      </c>
      <c r="V434" s="102">
        <v>0</v>
      </c>
      <c r="W434" s="102">
        <v>18.707759648613649</v>
      </c>
      <c r="DA434" s="131" t="s">
        <v>4534</v>
      </c>
    </row>
    <row r="435" spans="1:105" ht="12" customHeight="1" x14ac:dyDescent="0.25">
      <c r="A435" s="107" t="s">
        <v>121</v>
      </c>
      <c r="B435" s="105"/>
      <c r="C435" s="105">
        <v>0</v>
      </c>
      <c r="D435" s="105">
        <v>0</v>
      </c>
      <c r="E435" s="105">
        <v>0</v>
      </c>
      <c r="F435" s="105">
        <v>0</v>
      </c>
      <c r="G435" s="105">
        <v>0</v>
      </c>
      <c r="H435" s="105">
        <v>0</v>
      </c>
      <c r="I435" s="105">
        <v>0</v>
      </c>
      <c r="J435" s="105">
        <v>0</v>
      </c>
      <c r="K435" s="105">
        <v>15.419718382189551</v>
      </c>
      <c r="L435" s="105">
        <v>16.609758201390267</v>
      </c>
      <c r="M435" s="105">
        <v>16.099806375960476</v>
      </c>
      <c r="N435" s="105">
        <v>15.60479490630166</v>
      </c>
      <c r="O435" s="105">
        <v>16.629621283822797</v>
      </c>
      <c r="P435" s="105">
        <v>16.309565061687103</v>
      </c>
      <c r="Q435" s="105">
        <v>16.559651040279583</v>
      </c>
      <c r="R435" s="105">
        <v>16.597386746735779</v>
      </c>
      <c r="S435" s="105">
        <v>16.490124902225915</v>
      </c>
      <c r="T435" s="105">
        <v>16.198037717884361</v>
      </c>
      <c r="U435" s="105">
        <v>17.076806796703991</v>
      </c>
      <c r="V435" s="105">
        <v>17.387118554574499</v>
      </c>
      <c r="W435" s="105">
        <v>16.762756517977021</v>
      </c>
      <c r="DA435" s="132" t="s">
        <v>4535</v>
      </c>
    </row>
    <row r="436" spans="1:105" ht="12" customHeight="1" x14ac:dyDescent="0.25">
      <c r="A436" s="108" t="s">
        <v>53</v>
      </c>
      <c r="B436" s="99"/>
      <c r="C436" s="99">
        <v>0</v>
      </c>
      <c r="D436" s="99">
        <v>0</v>
      </c>
      <c r="E436" s="99">
        <v>0</v>
      </c>
      <c r="F436" s="99">
        <v>0</v>
      </c>
      <c r="G436" s="99">
        <v>0</v>
      </c>
      <c r="H436" s="99">
        <v>0</v>
      </c>
      <c r="I436" s="99">
        <v>0</v>
      </c>
      <c r="J436" s="99">
        <v>0</v>
      </c>
      <c r="K436" s="99">
        <v>9.1984431175497079</v>
      </c>
      <c r="L436" s="99">
        <v>10.24990229891813</v>
      </c>
      <c r="M436" s="99">
        <v>9.6118907567090925</v>
      </c>
      <c r="N436" s="99">
        <v>9.0020921184129872</v>
      </c>
      <c r="O436" s="99">
        <v>9.7426936583523993</v>
      </c>
      <c r="P436" s="99">
        <v>9.296656866888549</v>
      </c>
      <c r="Q436" s="99">
        <v>9.4526163231879874</v>
      </c>
      <c r="R436" s="99">
        <v>9.3282430582918323</v>
      </c>
      <c r="S436" s="99">
        <v>9.0552555853927004</v>
      </c>
      <c r="T436" s="99">
        <v>9.9791998051972861</v>
      </c>
      <c r="U436" s="99">
        <v>9.7130940032253523</v>
      </c>
      <c r="V436" s="99">
        <v>9.7177386858930763</v>
      </c>
      <c r="W436" s="99">
        <v>8.9930512167280146</v>
      </c>
      <c r="DA436" s="63" t="s">
        <v>4536</v>
      </c>
    </row>
    <row r="437" spans="1:105" ht="12" customHeight="1" x14ac:dyDescent="0.25">
      <c r="A437" s="108" t="s">
        <v>52</v>
      </c>
      <c r="B437" s="99"/>
      <c r="C437" s="99">
        <v>0</v>
      </c>
      <c r="D437" s="99">
        <v>0</v>
      </c>
      <c r="E437" s="99">
        <v>0</v>
      </c>
      <c r="F437" s="99">
        <v>0</v>
      </c>
      <c r="G437" s="99">
        <v>0</v>
      </c>
      <c r="H437" s="99">
        <v>0</v>
      </c>
      <c r="I437" s="99">
        <v>0</v>
      </c>
      <c r="J437" s="99">
        <v>0</v>
      </c>
      <c r="K437" s="99">
        <v>6.2212752646398455</v>
      </c>
      <c r="L437" s="99">
        <v>6.3598559024721393</v>
      </c>
      <c r="M437" s="99">
        <v>6.4879156192513809</v>
      </c>
      <c r="N437" s="99">
        <v>6.6027027878886715</v>
      </c>
      <c r="O437" s="99">
        <v>6.8869276254704017</v>
      </c>
      <c r="P437" s="99">
        <v>7.0129081947985519</v>
      </c>
      <c r="Q437" s="99">
        <v>7.1070347170915946</v>
      </c>
      <c r="R437" s="99">
        <v>7.2691436884439478</v>
      </c>
      <c r="S437" s="99">
        <v>7.4348693168332165</v>
      </c>
      <c r="T437" s="99">
        <v>6.2188379126870759</v>
      </c>
      <c r="U437" s="99">
        <v>7.3637127934786406</v>
      </c>
      <c r="V437" s="99">
        <v>7.6693798686814221</v>
      </c>
      <c r="W437" s="99">
        <v>7.7697053012490054</v>
      </c>
      <c r="DA437" s="63" t="s">
        <v>4537</v>
      </c>
    </row>
    <row r="438" spans="1:105" ht="12" customHeight="1" x14ac:dyDescent="0.25">
      <c r="A438" s="121" t="s">
        <v>54</v>
      </c>
      <c r="B438" s="123"/>
      <c r="C438" s="123">
        <v>7.6165950242221889</v>
      </c>
      <c r="D438" s="123">
        <v>7.2149793027197013</v>
      </c>
      <c r="E438" s="123">
        <v>11.860107123358217</v>
      </c>
      <c r="F438" s="123">
        <v>11.371256835611263</v>
      </c>
      <c r="G438" s="123">
        <v>10.770440506129681</v>
      </c>
      <c r="H438" s="123">
        <v>11.261659202871334</v>
      </c>
      <c r="I438" s="123">
        <v>11.460228830383842</v>
      </c>
      <c r="J438" s="123">
        <v>11.230641753763908</v>
      </c>
      <c r="K438" s="123">
        <v>11.423155884192077</v>
      </c>
      <c r="L438" s="123">
        <v>11.751019909107503</v>
      </c>
      <c r="M438" s="123">
        <v>11.124028315331724</v>
      </c>
      <c r="N438" s="123">
        <v>11.481818370859312</v>
      </c>
      <c r="O438" s="123">
        <v>11.285254092588682</v>
      </c>
      <c r="P438" s="123">
        <v>11.033802489674464</v>
      </c>
      <c r="Q438" s="123">
        <v>10.806205666091035</v>
      </c>
      <c r="R438" s="123">
        <v>10.732232551644712</v>
      </c>
      <c r="S438" s="123">
        <v>10.891237067043447</v>
      </c>
      <c r="T438" s="123">
        <v>11.176162864147209</v>
      </c>
      <c r="U438" s="123">
        <v>11.518440521709328</v>
      </c>
      <c r="V438" s="123">
        <v>11.042078687296675</v>
      </c>
      <c r="W438" s="123">
        <v>11.226340999810079</v>
      </c>
      <c r="DA438" s="130" t="s">
        <v>4538</v>
      </c>
    </row>
    <row r="439" spans="1:105" ht="12" customHeight="1" x14ac:dyDescent="0.25">
      <c r="A439" s="97" t="s">
        <v>50</v>
      </c>
      <c r="B439" s="99"/>
      <c r="C439" s="99">
        <v>8.2214929104189522</v>
      </c>
      <c r="D439" s="99">
        <v>8.8830859531097204</v>
      </c>
      <c r="E439" s="99">
        <v>11.782079885799741</v>
      </c>
      <c r="F439" s="99">
        <v>11.815911457870603</v>
      </c>
      <c r="G439" s="99">
        <v>11.528454644126684</v>
      </c>
      <c r="H439" s="99">
        <v>11.644079559783529</v>
      </c>
      <c r="I439" s="99">
        <v>12.109639363084213</v>
      </c>
      <c r="J439" s="99">
        <v>12.46059067538023</v>
      </c>
      <c r="K439" s="99">
        <v>12.844461207640835</v>
      </c>
      <c r="L439" s="99">
        <v>12.998204692007473</v>
      </c>
      <c r="M439" s="99">
        <v>12.42946327350297</v>
      </c>
      <c r="N439" s="99">
        <v>12.462206901437408</v>
      </c>
      <c r="O439" s="99">
        <v>11.963416345053632</v>
      </c>
      <c r="P439" s="99">
        <v>11.841730306076057</v>
      </c>
      <c r="Q439" s="99">
        <v>11.770321066219468</v>
      </c>
      <c r="R439" s="99">
        <v>11.905237732681432</v>
      </c>
      <c r="S439" s="99">
        <v>11.973066201444803</v>
      </c>
      <c r="T439" s="99">
        <v>12.284620065731785</v>
      </c>
      <c r="U439" s="99">
        <v>12.801415849581453</v>
      </c>
      <c r="V439" s="99">
        <v>12.123145639611373</v>
      </c>
      <c r="W439" s="99">
        <v>11.695437119317322</v>
      </c>
      <c r="DA439" s="63" t="s">
        <v>4539</v>
      </c>
    </row>
    <row r="440" spans="1:105" ht="12" customHeight="1" x14ac:dyDescent="0.25">
      <c r="A440" s="109" t="s">
        <v>120</v>
      </c>
      <c r="B440" s="110"/>
      <c r="C440" s="110">
        <v>5.6150946654828937</v>
      </c>
      <c r="D440" s="110">
        <v>4.415710202708981</v>
      </c>
      <c r="E440" s="110">
        <v>11.90797659425299</v>
      </c>
      <c r="F440" s="110">
        <v>10.761386505081246</v>
      </c>
      <c r="G440" s="110">
        <v>8.2984093247513968</v>
      </c>
      <c r="H440" s="110">
        <v>9.887336045218122</v>
      </c>
      <c r="I440" s="110">
        <v>8.9553596328252674</v>
      </c>
      <c r="J440" s="110">
        <v>9.4966154052556444</v>
      </c>
      <c r="K440" s="110">
        <v>9.5614460943225694</v>
      </c>
      <c r="L440" s="110">
        <v>10.656551630236102</v>
      </c>
      <c r="M440" s="110">
        <v>9.7533216092519108</v>
      </c>
      <c r="N440" s="110">
        <v>9.4890024688345544</v>
      </c>
      <c r="O440" s="110">
        <v>9.6684160394557761</v>
      </c>
      <c r="P440" s="110">
        <v>8.9499668102124339</v>
      </c>
      <c r="Q440" s="110">
        <v>8.8433171226922962</v>
      </c>
      <c r="R440" s="110">
        <v>8.9612247292951519</v>
      </c>
      <c r="S440" s="110">
        <v>9.0077647611072695</v>
      </c>
      <c r="T440" s="110">
        <v>8.8705718848512944</v>
      </c>
      <c r="U440" s="110">
        <v>8.7950695803365946</v>
      </c>
      <c r="V440" s="110">
        <v>8.7419362355632728</v>
      </c>
      <c r="W440" s="110">
        <v>8.5901529479313545</v>
      </c>
      <c r="DA440" s="60" t="s">
        <v>4540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90.983550896972829</v>
      </c>
      <c r="D442" s="118">
        <f t="shared" si="232"/>
        <v>128.22035499224364</v>
      </c>
      <c r="E442" s="118">
        <f t="shared" si="232"/>
        <v>119.73062172029296</v>
      </c>
      <c r="F442" s="118">
        <f t="shared" si="232"/>
        <v>102.11629117413932</v>
      </c>
      <c r="G442" s="118">
        <f t="shared" si="232"/>
        <v>129.22761902126535</v>
      </c>
      <c r="H442" s="118">
        <f t="shared" si="232"/>
        <v>132.89905725984161</v>
      </c>
      <c r="I442" s="118">
        <f t="shared" si="232"/>
        <v>107.07416337655</v>
      </c>
      <c r="J442" s="118">
        <f t="shared" si="232"/>
        <v>115.82667913865403</v>
      </c>
      <c r="K442" s="118">
        <f t="shared" si="232"/>
        <v>126.729579278627</v>
      </c>
      <c r="L442" s="118">
        <f t="shared" si="232"/>
        <v>121.54416412195688</v>
      </c>
      <c r="M442" s="118">
        <f t="shared" si="232"/>
        <v>111.37332933336457</v>
      </c>
      <c r="N442" s="118">
        <f t="shared" si="232"/>
        <v>117.77634657772973</v>
      </c>
      <c r="O442" s="118">
        <f t="shared" si="232"/>
        <v>113.27065025365799</v>
      </c>
      <c r="P442" s="118">
        <f t="shared" si="232"/>
        <v>108.31866137201095</v>
      </c>
      <c r="Q442" s="118">
        <f t="shared" si="232"/>
        <v>108.93743330734044</v>
      </c>
      <c r="R442" s="118">
        <f t="shared" ref="R442:V442" si="233">R443+R446+R448+R457</f>
        <v>108.10487102463273</v>
      </c>
      <c r="S442" s="118">
        <f t="shared" si="233"/>
        <v>105.13119286654182</v>
      </c>
      <c r="T442" s="118">
        <f t="shared" si="233"/>
        <v>104.32825785199638</v>
      </c>
      <c r="U442" s="118">
        <f t="shared" si="233"/>
        <v>103.61352418809976</v>
      </c>
      <c r="V442" s="118">
        <f t="shared" si="233"/>
        <v>96.718441497833822</v>
      </c>
      <c r="W442" s="118">
        <f t="shared" ref="W442" si="234">W443+W446+W448+W457</f>
        <v>93.940043365635347</v>
      </c>
      <c r="DA442" s="129" t="s">
        <v>4691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78.883673211803981</v>
      </c>
      <c r="D443" s="123">
        <f t="shared" si="235"/>
        <v>112.85547886242959</v>
      </c>
      <c r="E443" s="123">
        <f t="shared" si="235"/>
        <v>99.990108592258437</v>
      </c>
      <c r="F443" s="123">
        <f t="shared" si="235"/>
        <v>84.49427177364106</v>
      </c>
      <c r="G443" s="123">
        <f t="shared" si="235"/>
        <v>110.00391446697908</v>
      </c>
      <c r="H443" s="123">
        <f t="shared" si="235"/>
        <v>113.30993385355207</v>
      </c>
      <c r="I443" s="123">
        <f t="shared" si="235"/>
        <v>89.176398248091544</v>
      </c>
      <c r="J443" s="123">
        <f t="shared" si="235"/>
        <v>96.561724948751703</v>
      </c>
      <c r="K443" s="123">
        <f t="shared" si="235"/>
        <v>106.05436073687918</v>
      </c>
      <c r="L443" s="123">
        <f t="shared" si="235"/>
        <v>101.03957261491942</v>
      </c>
      <c r="M443" s="123">
        <f t="shared" si="235"/>
        <v>91.428747204027516</v>
      </c>
      <c r="N443" s="123">
        <f t="shared" si="235"/>
        <v>97.318996710668898</v>
      </c>
      <c r="O443" s="123">
        <f t="shared" si="235"/>
        <v>92.68599444058934</v>
      </c>
      <c r="P443" s="123">
        <f t="shared" si="235"/>
        <v>87.151548877918415</v>
      </c>
      <c r="Q443" s="123">
        <f t="shared" si="235"/>
        <v>87.037746565742168</v>
      </c>
      <c r="R443" s="123">
        <f t="shared" ref="R443:V443" si="236">SUM(R444:R445)</f>
        <v>86.273489134350797</v>
      </c>
      <c r="S443" s="123">
        <f t="shared" si="236"/>
        <v>83.401079585680549</v>
      </c>
      <c r="T443" s="123">
        <f t="shared" si="236"/>
        <v>82.364792308434446</v>
      </c>
      <c r="U443" s="123">
        <f t="shared" si="236"/>
        <v>80.728519869784762</v>
      </c>
      <c r="V443" s="123">
        <f t="shared" si="236"/>
        <v>74.268393268004388</v>
      </c>
      <c r="W443" s="123">
        <f t="shared" ref="W443" si="237">SUM(W444:W445)</f>
        <v>71.358989128670331</v>
      </c>
      <c r="DA443" s="130" t="s">
        <v>4692</v>
      </c>
    </row>
    <row r="444" spans="1:105" ht="12" customHeight="1" x14ac:dyDescent="0.25">
      <c r="A444" s="97" t="s">
        <v>202</v>
      </c>
      <c r="B444" s="99"/>
      <c r="C444" s="99">
        <v>78.565779575500926</v>
      </c>
      <c r="D444" s="99">
        <v>112.40541861881628</v>
      </c>
      <c r="E444" s="99">
        <v>99.591685033829037</v>
      </c>
      <c r="F444" s="99">
        <v>84.163324985320045</v>
      </c>
      <c r="G444" s="99">
        <v>109.57964461626392</v>
      </c>
      <c r="H444" s="99">
        <v>112.87474469261004</v>
      </c>
      <c r="I444" s="99">
        <v>88.8429026597301</v>
      </c>
      <c r="J444" s="99">
        <v>96.204295171816838</v>
      </c>
      <c r="K444" s="99">
        <v>105.66730104792083</v>
      </c>
      <c r="L444" s="99">
        <v>100.66999740866298</v>
      </c>
      <c r="M444" s="99">
        <v>91.102715966223471</v>
      </c>
      <c r="N444" s="99">
        <v>96.975282760252824</v>
      </c>
      <c r="O444" s="99">
        <v>92.364442090418137</v>
      </c>
      <c r="P444" s="99">
        <v>86.859451963217481</v>
      </c>
      <c r="Q444" s="99">
        <v>86.751390466053181</v>
      </c>
      <c r="R444" s="99">
        <v>85.991330269080052</v>
      </c>
      <c r="S444" s="99">
        <v>83.130939162367412</v>
      </c>
      <c r="T444" s="99">
        <v>82.094135761773018</v>
      </c>
      <c r="U444" s="99">
        <v>80.468905574171202</v>
      </c>
      <c r="V444" s="99">
        <v>74.029988222917325</v>
      </c>
      <c r="W444" s="99">
        <v>71.135374245209604</v>
      </c>
      <c r="DA444" s="63" t="s">
        <v>4693</v>
      </c>
    </row>
    <row r="445" spans="1:105" ht="12" customHeight="1" x14ac:dyDescent="0.25">
      <c r="A445" s="97" t="s">
        <v>53</v>
      </c>
      <c r="B445" s="99"/>
      <c r="C445" s="99">
        <v>0.31789363630305961</v>
      </c>
      <c r="D445" s="99">
        <v>0.45006024361331309</v>
      </c>
      <c r="E445" s="99">
        <v>0.39842355842939414</v>
      </c>
      <c r="F445" s="99">
        <v>0.33094678832101992</v>
      </c>
      <c r="G445" s="99">
        <v>0.42426985071516937</v>
      </c>
      <c r="H445" s="99">
        <v>0.43518916094202414</v>
      </c>
      <c r="I445" s="99">
        <v>0.33349558836144916</v>
      </c>
      <c r="J445" s="99">
        <v>0.35742977693486733</v>
      </c>
      <c r="K445" s="99">
        <v>0.38705968895834775</v>
      </c>
      <c r="L445" s="99">
        <v>0.36957520625644213</v>
      </c>
      <c r="M445" s="99">
        <v>0.32603123780404042</v>
      </c>
      <c r="N445" s="99">
        <v>0.343713950416071</v>
      </c>
      <c r="O445" s="99">
        <v>0.32155235017120332</v>
      </c>
      <c r="P445" s="99">
        <v>0.29209691470093235</v>
      </c>
      <c r="Q445" s="99">
        <v>0.28635609968898745</v>
      </c>
      <c r="R445" s="99">
        <v>0.28215886527074818</v>
      </c>
      <c r="S445" s="99">
        <v>0.27014042331314408</v>
      </c>
      <c r="T445" s="99">
        <v>0.27065654666142652</v>
      </c>
      <c r="U445" s="99">
        <v>0.25961429561356575</v>
      </c>
      <c r="V445" s="99">
        <v>0.23840504508706137</v>
      </c>
      <c r="W445" s="99">
        <v>0.22361488346073158</v>
      </c>
      <c r="DA445" s="63" t="s">
        <v>4694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0</v>
      </c>
      <c r="D446" s="123">
        <f t="shared" si="238"/>
        <v>0</v>
      </c>
      <c r="E446" s="123">
        <f t="shared" si="238"/>
        <v>6.3672938580554726E-3</v>
      </c>
      <c r="F446" s="123">
        <f t="shared" si="238"/>
        <v>1.46593331473019E-2</v>
      </c>
      <c r="G446" s="123">
        <f t="shared" si="238"/>
        <v>7.4656129501961292E-3</v>
      </c>
      <c r="H446" s="123">
        <f t="shared" si="238"/>
        <v>2.0497225834387237E-2</v>
      </c>
      <c r="I446" s="123">
        <f t="shared" si="238"/>
        <v>3.8913207813913754E-2</v>
      </c>
      <c r="J446" s="123">
        <f t="shared" si="238"/>
        <v>6.6753366056546776E-2</v>
      </c>
      <c r="K446" s="123">
        <f t="shared" si="238"/>
        <v>9.2436127521704048E-2</v>
      </c>
      <c r="L446" s="123">
        <f t="shared" si="238"/>
        <v>9.6612985353866851E-2</v>
      </c>
      <c r="M446" s="123">
        <f t="shared" si="238"/>
        <v>0.12415788747977967</v>
      </c>
      <c r="N446" s="123">
        <f t="shared" si="238"/>
        <v>0.11163821647466012</v>
      </c>
      <c r="O446" s="123">
        <f t="shared" si="238"/>
        <v>0.20673102172371263</v>
      </c>
      <c r="P446" s="123">
        <f t="shared" si="238"/>
        <v>0.28686739580084675</v>
      </c>
      <c r="Q446" s="123">
        <f t="shared" si="238"/>
        <v>0.6932159517103057</v>
      </c>
      <c r="R446" s="123">
        <f t="shared" si="238"/>
        <v>0.50744338428822611</v>
      </c>
      <c r="S446" s="123">
        <f t="shared" si="238"/>
        <v>0.42449648549024965</v>
      </c>
      <c r="T446" s="123">
        <f t="shared" si="238"/>
        <v>0.47584238130022416</v>
      </c>
      <c r="U446" s="123">
        <f t="shared" si="238"/>
        <v>0.49918264222382197</v>
      </c>
      <c r="V446" s="123">
        <f t="shared" si="238"/>
        <v>0.31632175158789672</v>
      </c>
      <c r="W446" s="123">
        <f t="shared" si="238"/>
        <v>0.17556835958108247</v>
      </c>
      <c r="DA446" s="130" t="s">
        <v>4695</v>
      </c>
    </row>
    <row r="447" spans="1:105" ht="12" customHeight="1" x14ac:dyDescent="0.25">
      <c r="A447" s="97" t="s">
        <v>53</v>
      </c>
      <c r="B447" s="99"/>
      <c r="C447" s="99">
        <f>RES_hhdet_in_tess!C110</f>
        <v>0</v>
      </c>
      <c r="D447" s="99">
        <f>RES_hhdet_in_tess!D110</f>
        <v>0</v>
      </c>
      <c r="E447" s="99">
        <f>RES_hhdet_in_tess!E110</f>
        <v>6.3672938580554726E-3</v>
      </c>
      <c r="F447" s="99">
        <f>RES_hhdet_in_tess!F110</f>
        <v>1.46593331473019E-2</v>
      </c>
      <c r="G447" s="99">
        <f>RES_hhdet_in_tess!G110</f>
        <v>7.4656129501961292E-3</v>
      </c>
      <c r="H447" s="99">
        <f>RES_hhdet_in_tess!H110</f>
        <v>2.0497225834387237E-2</v>
      </c>
      <c r="I447" s="99">
        <f>RES_hhdet_in_tess!I110</f>
        <v>3.8913207813913754E-2</v>
      </c>
      <c r="J447" s="99">
        <f>RES_hhdet_in_tess!J110</f>
        <v>6.6753366056546776E-2</v>
      </c>
      <c r="K447" s="99">
        <f>RES_hhdet_in_tess!K110</f>
        <v>9.2436127521704048E-2</v>
      </c>
      <c r="L447" s="99">
        <f>RES_hhdet_in_tess!L110</f>
        <v>9.6612985353866851E-2</v>
      </c>
      <c r="M447" s="99">
        <f>RES_hhdet_in_tess!M110</f>
        <v>0.12415788747977967</v>
      </c>
      <c r="N447" s="99">
        <f>RES_hhdet_in_tess!N110</f>
        <v>0.11163821647466012</v>
      </c>
      <c r="O447" s="99">
        <f>RES_hhdet_in_tess!O110</f>
        <v>0.20673102172371263</v>
      </c>
      <c r="P447" s="99">
        <f>RES_hhdet_in_tess!P110</f>
        <v>0.28686739580084675</v>
      </c>
      <c r="Q447" s="99">
        <f>RES_hhdet_in_tess!Q110</f>
        <v>0.6932159517103057</v>
      </c>
      <c r="R447" s="99">
        <f>RES_hhdet_in_tess!R110</f>
        <v>0.50744338428822611</v>
      </c>
      <c r="S447" s="99">
        <f>RES_hhdet_in_tess!S110</f>
        <v>0.42449648549024965</v>
      </c>
      <c r="T447" s="99">
        <f>RES_hhdet_in_tess!T110</f>
        <v>0.47584238130022416</v>
      </c>
      <c r="U447" s="99">
        <f>RES_hhdet_in_tess!U110</f>
        <v>0.49918264222382197</v>
      </c>
      <c r="V447" s="99">
        <f>RES_hhdet_in_tess!V110</f>
        <v>0.31632175158789672</v>
      </c>
      <c r="W447" s="99">
        <f>RES_hhdet_in_tess!W110</f>
        <v>0.17556835958108247</v>
      </c>
      <c r="DA447" s="63" t="s">
        <v>4696</v>
      </c>
    </row>
    <row r="448" spans="1:105" ht="12" customHeight="1" x14ac:dyDescent="0.25">
      <c r="A448" s="121" t="s">
        <v>55</v>
      </c>
      <c r="B448" s="123"/>
      <c r="C448" s="123">
        <v>7.3777341815767583</v>
      </c>
      <c r="D448" s="123">
        <v>10.819964195007778</v>
      </c>
      <c r="E448" s="123">
        <v>11.495811645740641</v>
      </c>
      <c r="F448" s="123">
        <v>10.11096483432339</v>
      </c>
      <c r="G448" s="123">
        <v>12.492657392456168</v>
      </c>
      <c r="H448" s="123">
        <v>12.511465526080132</v>
      </c>
      <c r="I448" s="123">
        <v>10.726936406817302</v>
      </c>
      <c r="J448" s="123">
        <v>11.843705626289987</v>
      </c>
      <c r="K448" s="123">
        <v>13.069406700736838</v>
      </c>
      <c r="L448" s="123">
        <v>12.425589052766092</v>
      </c>
      <c r="M448" s="123">
        <v>12.354803173663914</v>
      </c>
      <c r="N448" s="123">
        <v>12.937225744116168</v>
      </c>
      <c r="O448" s="123">
        <v>13.121233457901699</v>
      </c>
      <c r="P448" s="123">
        <v>13.822791643672613</v>
      </c>
      <c r="Q448" s="123">
        <v>14.184342638614606</v>
      </c>
      <c r="R448" s="123">
        <v>14.167897146224398</v>
      </c>
      <c r="S448" s="123">
        <v>14.049357021204408</v>
      </c>
      <c r="T448" s="123">
        <v>14.082084262558396</v>
      </c>
      <c r="U448" s="123">
        <v>14.723032310115197</v>
      </c>
      <c r="V448" s="123">
        <v>14.710015382878048</v>
      </c>
      <c r="W448" s="123">
        <v>15.203484648094413</v>
      </c>
      <c r="DA448" s="130" t="s">
        <v>4697</v>
      </c>
    </row>
    <row r="449" spans="1:105" ht="12" customHeight="1" x14ac:dyDescent="0.25">
      <c r="A449" s="97" t="s">
        <v>130</v>
      </c>
      <c r="B449" s="99"/>
      <c r="C449" s="99">
        <v>7.3475571387882894</v>
      </c>
      <c r="D449" s="99">
        <v>11.177241058727803</v>
      </c>
      <c r="E449" s="99">
        <v>11.247490926432119</v>
      </c>
      <c r="F449" s="99">
        <v>9.9483480738381775</v>
      </c>
      <c r="G449" s="99">
        <v>12.533931653858421</v>
      </c>
      <c r="H449" s="99">
        <v>12.539162686214206</v>
      </c>
      <c r="I449" s="99">
        <v>10.698191026070221</v>
      </c>
      <c r="J449" s="99">
        <v>11.91212941380876</v>
      </c>
      <c r="K449" s="99">
        <v>13.401244277270301</v>
      </c>
      <c r="L449" s="99">
        <v>11.553321746616541</v>
      </c>
      <c r="M449" s="99">
        <v>12.22694081688163</v>
      </c>
      <c r="N449" s="99">
        <v>12.974191499549818</v>
      </c>
      <c r="O449" s="99">
        <v>13.044768079721013</v>
      </c>
      <c r="P449" s="99">
        <v>13.850748359814604</v>
      </c>
      <c r="Q449" s="99">
        <v>14.21170645176181</v>
      </c>
      <c r="R449" s="99">
        <v>14.167727559745876</v>
      </c>
      <c r="S449" s="99">
        <v>13.999107275034502</v>
      </c>
      <c r="T449" s="99">
        <v>14.175446246021044</v>
      </c>
      <c r="U449" s="99">
        <v>14.607973946581577</v>
      </c>
      <c r="V449" s="99">
        <v>14.322245046794386</v>
      </c>
      <c r="W449" s="99">
        <v>15.344717239902682</v>
      </c>
      <c r="DA449" s="63" t="s">
        <v>4698</v>
      </c>
    </row>
    <row r="450" spans="1:105" ht="12" customHeight="1" x14ac:dyDescent="0.25">
      <c r="A450" s="97" t="s">
        <v>129</v>
      </c>
      <c r="B450" s="99"/>
      <c r="C450" s="99">
        <v>0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0</v>
      </c>
      <c r="J450" s="99">
        <v>0</v>
      </c>
      <c r="K450" s="99">
        <v>13.430079093362398</v>
      </c>
      <c r="L450" s="99">
        <v>0</v>
      </c>
      <c r="M450" s="99">
        <v>12.254431735950289</v>
      </c>
      <c r="N450" s="99">
        <v>13.006584628504344</v>
      </c>
      <c r="O450" s="99">
        <v>13.078949005062512</v>
      </c>
      <c r="P450" s="99">
        <v>13.925871475794095</v>
      </c>
      <c r="Q450" s="99">
        <v>14.288251964739951</v>
      </c>
      <c r="R450" s="99">
        <v>14.239187776880796</v>
      </c>
      <c r="S450" s="99">
        <v>14.060100116464715</v>
      </c>
      <c r="T450" s="99">
        <v>14.218940169993648</v>
      </c>
      <c r="U450" s="99">
        <v>14.650368051895818</v>
      </c>
      <c r="V450" s="99">
        <v>14.354615847594484</v>
      </c>
      <c r="W450" s="99">
        <v>15.387620004913765</v>
      </c>
      <c r="DA450" s="63" t="s">
        <v>4699</v>
      </c>
    </row>
    <row r="451" spans="1:105" ht="12" customHeight="1" x14ac:dyDescent="0.25">
      <c r="A451" s="100" t="s">
        <v>202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6.618816355376465</v>
      </c>
      <c r="L451" s="102">
        <v>0</v>
      </c>
      <c r="M451" s="102">
        <v>6.0804407001567915</v>
      </c>
      <c r="N451" s="102">
        <v>6.2509789251111796</v>
      </c>
      <c r="O451" s="102">
        <v>6.4535840024565418</v>
      </c>
      <c r="P451" s="102">
        <v>6.7412813736880635</v>
      </c>
      <c r="Q451" s="102">
        <v>7.0236316828509455</v>
      </c>
      <c r="R451" s="102">
        <v>6.9036151871351263</v>
      </c>
      <c r="S451" s="102">
        <v>6.6918775813180131</v>
      </c>
      <c r="T451" s="102">
        <v>7.9238592003760457</v>
      </c>
      <c r="U451" s="102">
        <v>7.4025980934427409</v>
      </c>
      <c r="V451" s="102">
        <v>7.1216220838324285</v>
      </c>
      <c r="W451" s="102">
        <v>7.4514245184110122</v>
      </c>
      <c r="DA451" s="131" t="s">
        <v>4700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6.8112627379859356</v>
      </c>
      <c r="L452" s="105">
        <v>0</v>
      </c>
      <c r="M452" s="105">
        <v>6.1739910357934971</v>
      </c>
      <c r="N452" s="105">
        <v>6.7556057033931634</v>
      </c>
      <c r="O452" s="105">
        <v>6.6253650026059709</v>
      </c>
      <c r="P452" s="105">
        <v>7.1845901021060303</v>
      </c>
      <c r="Q452" s="105">
        <v>7.2646202818890053</v>
      </c>
      <c r="R452" s="105">
        <v>7.3355725897456692</v>
      </c>
      <c r="S452" s="105">
        <v>7.3682225351466997</v>
      </c>
      <c r="T452" s="105">
        <v>6.2950809696176009</v>
      </c>
      <c r="U452" s="105">
        <v>7.2477699584530795</v>
      </c>
      <c r="V452" s="105">
        <v>7.2329937637620558</v>
      </c>
      <c r="W452" s="105">
        <v>7.9361954865027542</v>
      </c>
      <c r="DA452" s="132" t="s">
        <v>4701</v>
      </c>
    </row>
    <row r="453" spans="1:105" ht="12" customHeight="1" x14ac:dyDescent="0.25">
      <c r="A453" s="106" t="s">
        <v>122</v>
      </c>
      <c r="B453" s="102"/>
      <c r="C453" s="102">
        <v>8.6106819297914345</v>
      </c>
      <c r="D453" s="102">
        <v>6.5326418303674565</v>
      </c>
      <c r="E453" s="102">
        <v>13.808602658908267</v>
      </c>
      <c r="F453" s="102">
        <v>12.847412390074549</v>
      </c>
      <c r="G453" s="102">
        <v>10.17717132778988</v>
      </c>
      <c r="H453" s="102">
        <v>12.060164740366043</v>
      </c>
      <c r="I453" s="102">
        <v>11.053588460761409</v>
      </c>
      <c r="J453" s="102">
        <v>11.624749506229922</v>
      </c>
      <c r="K453" s="102">
        <v>12.253073491346891</v>
      </c>
      <c r="L453" s="102">
        <v>13.125067913209232</v>
      </c>
      <c r="M453" s="102">
        <v>12.894659376405066</v>
      </c>
      <c r="N453" s="102">
        <v>12.691442871163705</v>
      </c>
      <c r="O453" s="102">
        <v>13.593030177982186</v>
      </c>
      <c r="P453" s="102">
        <v>13.532696769688981</v>
      </c>
      <c r="Q453" s="102">
        <v>13.888823002809566</v>
      </c>
      <c r="R453" s="102">
        <v>14.088245135331782</v>
      </c>
      <c r="S453" s="102">
        <v>14.197281253949305</v>
      </c>
      <c r="T453" s="102">
        <v>0</v>
      </c>
      <c r="U453" s="102">
        <v>14.902069455045027</v>
      </c>
      <c r="V453" s="102">
        <v>0</v>
      </c>
      <c r="W453" s="102">
        <v>14.901590480680056</v>
      </c>
      <c r="DA453" s="131" t="s">
        <v>4702</v>
      </c>
    </row>
    <row r="454" spans="1:105" ht="12" customHeight="1" x14ac:dyDescent="0.25">
      <c r="A454" s="107" t="s">
        <v>121</v>
      </c>
      <c r="B454" s="105"/>
      <c r="C454" s="105">
        <v>0</v>
      </c>
      <c r="D454" s="105">
        <v>0</v>
      </c>
      <c r="E454" s="105">
        <v>0</v>
      </c>
      <c r="F454" s="105">
        <v>0</v>
      </c>
      <c r="G454" s="105">
        <v>0</v>
      </c>
      <c r="H454" s="105">
        <v>0</v>
      </c>
      <c r="I454" s="105">
        <v>0</v>
      </c>
      <c r="J454" s="105">
        <v>0</v>
      </c>
      <c r="K454" s="105">
        <v>12.276316980753039</v>
      </c>
      <c r="L454" s="105">
        <v>13.139990858131181</v>
      </c>
      <c r="M454" s="105">
        <v>12.901972135033654</v>
      </c>
      <c r="N454" s="105">
        <v>12.694519826406815</v>
      </c>
      <c r="O454" s="105">
        <v>13.61872692028896</v>
      </c>
      <c r="P454" s="105">
        <v>13.608820068997121</v>
      </c>
      <c r="Q454" s="105">
        <v>13.985508295480095</v>
      </c>
      <c r="R454" s="105">
        <v>14.178726308050392</v>
      </c>
      <c r="S454" s="105">
        <v>14.259135746756284</v>
      </c>
      <c r="T454" s="105">
        <v>13.86424499173912</v>
      </c>
      <c r="U454" s="105">
        <v>14.91938492086323</v>
      </c>
      <c r="V454" s="105">
        <v>15.330131604367798</v>
      </c>
      <c r="W454" s="105">
        <v>14.933083969810921</v>
      </c>
      <c r="DA454" s="132" t="s">
        <v>4703</v>
      </c>
    </row>
    <row r="455" spans="1:105" ht="12" customHeight="1" x14ac:dyDescent="0.25">
      <c r="A455" s="108" t="s">
        <v>53</v>
      </c>
      <c r="B455" s="99"/>
      <c r="C455" s="99">
        <v>0</v>
      </c>
      <c r="D455" s="99">
        <v>0</v>
      </c>
      <c r="E455" s="99">
        <v>0</v>
      </c>
      <c r="F455" s="99">
        <v>0</v>
      </c>
      <c r="G455" s="99">
        <v>0</v>
      </c>
      <c r="H455" s="99">
        <v>0</v>
      </c>
      <c r="I455" s="99">
        <v>0</v>
      </c>
      <c r="J455" s="99">
        <v>0</v>
      </c>
      <c r="K455" s="99">
        <v>6.0550417161131946</v>
      </c>
      <c r="L455" s="99">
        <v>6.7801349556590429</v>
      </c>
      <c r="M455" s="99">
        <v>6.4140565157822751</v>
      </c>
      <c r="N455" s="99">
        <v>6.0918170385181423</v>
      </c>
      <c r="O455" s="99">
        <v>6.7317992948185594</v>
      </c>
      <c r="P455" s="99">
        <v>6.5959118741985678</v>
      </c>
      <c r="Q455" s="99">
        <v>6.8784735783884985</v>
      </c>
      <c r="R455" s="99">
        <v>6.9095826196064456</v>
      </c>
      <c r="S455" s="99">
        <v>6.8242664299230658</v>
      </c>
      <c r="T455" s="99">
        <v>7.6454070790520463</v>
      </c>
      <c r="U455" s="99">
        <v>7.5556721273845904</v>
      </c>
      <c r="V455" s="99">
        <v>7.6607517356863744</v>
      </c>
      <c r="W455" s="99">
        <v>7.1633786685619167</v>
      </c>
      <c r="DA455" s="63" t="s">
        <v>4704</v>
      </c>
    </row>
    <row r="456" spans="1:105" ht="12" customHeight="1" x14ac:dyDescent="0.25">
      <c r="A456" s="108" t="s">
        <v>52</v>
      </c>
      <c r="B456" s="99"/>
      <c r="C456" s="99">
        <v>0</v>
      </c>
      <c r="D456" s="99">
        <v>0</v>
      </c>
      <c r="E456" s="99">
        <v>0</v>
      </c>
      <c r="F456" s="99">
        <v>0</v>
      </c>
      <c r="G456" s="99">
        <v>0</v>
      </c>
      <c r="H456" s="99">
        <v>0</v>
      </c>
      <c r="I456" s="99">
        <v>0</v>
      </c>
      <c r="J456" s="99">
        <v>0</v>
      </c>
      <c r="K456" s="99">
        <v>6.2212752646398455</v>
      </c>
      <c r="L456" s="99">
        <v>6.3598559024721393</v>
      </c>
      <c r="M456" s="99">
        <v>6.4879156192513809</v>
      </c>
      <c r="N456" s="99">
        <v>6.6027027878886715</v>
      </c>
      <c r="O456" s="99">
        <v>6.8869276254704017</v>
      </c>
      <c r="P456" s="99">
        <v>7.0129081947985519</v>
      </c>
      <c r="Q456" s="99">
        <v>7.1070347170915946</v>
      </c>
      <c r="R456" s="99">
        <v>7.2691436884439478</v>
      </c>
      <c r="S456" s="99">
        <v>7.4348693168332165</v>
      </c>
      <c r="T456" s="99">
        <v>6.2188379126870759</v>
      </c>
      <c r="U456" s="99">
        <v>7.3637127934786406</v>
      </c>
      <c r="V456" s="99">
        <v>7.6693798686814221</v>
      </c>
      <c r="W456" s="99">
        <v>7.7697053012490054</v>
      </c>
      <c r="DA456" s="63" t="s">
        <v>4705</v>
      </c>
    </row>
    <row r="457" spans="1:105" ht="12" customHeight="1" x14ac:dyDescent="0.25">
      <c r="A457" s="121" t="s">
        <v>54</v>
      </c>
      <c r="B457" s="123"/>
      <c r="C457" s="123">
        <v>4.7221435035920898</v>
      </c>
      <c r="D457" s="123">
        <v>4.5449119348062705</v>
      </c>
      <c r="E457" s="123">
        <v>8.2383341884358128</v>
      </c>
      <c r="F457" s="123">
        <v>7.4963952330275614</v>
      </c>
      <c r="G457" s="123">
        <v>6.723581548879916</v>
      </c>
      <c r="H457" s="123">
        <v>7.0571606543750161</v>
      </c>
      <c r="I457" s="123">
        <v>7.1319155138272361</v>
      </c>
      <c r="J457" s="123">
        <v>7.3544951975557957</v>
      </c>
      <c r="K457" s="123">
        <v>7.5133757134892827</v>
      </c>
      <c r="L457" s="123">
        <v>7.9823894689175035</v>
      </c>
      <c r="M457" s="123">
        <v>7.4656210681933564</v>
      </c>
      <c r="N457" s="123">
        <v>7.4084859064700002</v>
      </c>
      <c r="O457" s="123">
        <v>7.2566913334432446</v>
      </c>
      <c r="P457" s="123">
        <v>7.0574534546190755</v>
      </c>
      <c r="Q457" s="123">
        <v>7.0221281512733693</v>
      </c>
      <c r="R457" s="123">
        <v>7.1560413597693202</v>
      </c>
      <c r="S457" s="123">
        <v>7.2562597741666064</v>
      </c>
      <c r="T457" s="123">
        <v>7.40553889970331</v>
      </c>
      <c r="U457" s="123">
        <v>7.6627893659759696</v>
      </c>
      <c r="V457" s="123">
        <v>7.4237110953635064</v>
      </c>
      <c r="W457" s="123">
        <v>7.2020012292895252</v>
      </c>
      <c r="DA457" s="130" t="s">
        <v>4706</v>
      </c>
    </row>
    <row r="458" spans="1:105" ht="12" customHeight="1" x14ac:dyDescent="0.25">
      <c r="A458" s="97" t="s">
        <v>50</v>
      </c>
      <c r="B458" s="99"/>
      <c r="C458" s="99">
        <v>4.871138985152669</v>
      </c>
      <c r="D458" s="99">
        <v>5.267744473983031</v>
      </c>
      <c r="E458" s="99">
        <v>6.9929125932274045</v>
      </c>
      <c r="F458" s="99">
        <v>7.0190382748563183</v>
      </c>
      <c r="G458" s="99">
        <v>6.8541004991695091</v>
      </c>
      <c r="H458" s="99">
        <v>6.9286527879341859</v>
      </c>
      <c r="I458" s="99">
        <v>7.2116286296233101</v>
      </c>
      <c r="J458" s="99">
        <v>7.4265877295135558</v>
      </c>
      <c r="K458" s="99">
        <v>7.6612842770633209</v>
      </c>
      <c r="L458" s="99">
        <v>7.7587112028191036</v>
      </c>
      <c r="M458" s="99">
        <v>7.422171403110509</v>
      </c>
      <c r="N458" s="99">
        <v>7.4417240429583735</v>
      </c>
      <c r="O458" s="99">
        <v>7.143874576551779</v>
      </c>
      <c r="P458" s="99">
        <v>7.0712105669494871</v>
      </c>
      <c r="Q458" s="99">
        <v>7.0285690138655914</v>
      </c>
      <c r="R458" s="99">
        <v>7.1269580063490707</v>
      </c>
      <c r="S458" s="99">
        <v>7.1968758737105549</v>
      </c>
      <c r="T458" s="99">
        <v>7.419235790896308</v>
      </c>
      <c r="U458" s="99">
        <v>7.769222432661155</v>
      </c>
      <c r="V458" s="99">
        <v>7.3909684361953216</v>
      </c>
      <c r="W458" s="99">
        <v>7.1600390121638267</v>
      </c>
      <c r="DA458" s="63" t="s">
        <v>4707</v>
      </c>
    </row>
    <row r="459" spans="1:105" ht="12" customHeight="1" x14ac:dyDescent="0.25">
      <c r="A459" s="109" t="s">
        <v>120</v>
      </c>
      <c r="B459" s="110"/>
      <c r="C459" s="110">
        <v>4.2291437484284051</v>
      </c>
      <c r="D459" s="110">
        <v>3.331918274642693</v>
      </c>
      <c r="E459" s="110">
        <v>9.002396516784529</v>
      </c>
      <c r="F459" s="110">
        <v>8.1511187674000496</v>
      </c>
      <c r="G459" s="110">
        <v>6.2979339274131005</v>
      </c>
      <c r="H459" s="110">
        <v>7.5189857993967504</v>
      </c>
      <c r="I459" s="110">
        <v>6.8244506386138113</v>
      </c>
      <c r="J459" s="110">
        <v>7.2528565459432208</v>
      </c>
      <c r="K459" s="110">
        <v>7.3196363273993432</v>
      </c>
      <c r="L459" s="110">
        <v>8.17867855957528</v>
      </c>
      <c r="M459" s="110">
        <v>7.5112432165303478</v>
      </c>
      <c r="N459" s="110">
        <v>7.3409234198825217</v>
      </c>
      <c r="O459" s="110">
        <v>7.525662991641803</v>
      </c>
      <c r="P459" s="110">
        <v>7.0219706293734303</v>
      </c>
      <c r="Q459" s="110">
        <v>7.0090148918127371</v>
      </c>
      <c r="R459" s="110">
        <v>7.1999515208155822</v>
      </c>
      <c r="S459" s="110">
        <v>7.3596475720828964</v>
      </c>
      <c r="T459" s="110">
        <v>7.3770493660218728</v>
      </c>
      <c r="U459" s="110">
        <v>7.436863960619684</v>
      </c>
      <c r="V459" s="110">
        <v>7.4933763276362386</v>
      </c>
      <c r="W459" s="110">
        <v>7.4378170691930876</v>
      </c>
      <c r="DA459" s="60" t="s">
        <v>4708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1.4341594680697038</v>
      </c>
      <c r="D461" s="118">
        <f t="shared" si="239"/>
        <v>1.2644099131368369</v>
      </c>
      <c r="E461" s="118">
        <f t="shared" si="239"/>
        <v>1.0176491508966805</v>
      </c>
      <c r="F461" s="118">
        <f t="shared" si="239"/>
        <v>1.5523145678611143</v>
      </c>
      <c r="G461" s="118">
        <f t="shared" si="239"/>
        <v>2.0042333481461303</v>
      </c>
      <c r="H461" s="118">
        <f t="shared" si="239"/>
        <v>2.0692717549118989</v>
      </c>
      <c r="I461" s="118">
        <f t="shared" si="239"/>
        <v>2.1844792146585785</v>
      </c>
      <c r="J461" s="118">
        <f t="shared" si="239"/>
        <v>1.6559667271596337</v>
      </c>
      <c r="K461" s="118">
        <f t="shared" si="239"/>
        <v>1.654576500837045</v>
      </c>
      <c r="L461" s="118">
        <f t="shared" si="239"/>
        <v>1.3800533005104998</v>
      </c>
      <c r="M461" s="118">
        <f t="shared" si="239"/>
        <v>1.4461710834484789</v>
      </c>
      <c r="N461" s="118">
        <f t="shared" si="239"/>
        <v>1.8974451293883456</v>
      </c>
      <c r="O461" s="118">
        <f t="shared" si="239"/>
        <v>1.9145682448008505</v>
      </c>
      <c r="P461" s="118">
        <f t="shared" si="239"/>
        <v>1.9384192967739362</v>
      </c>
      <c r="Q461" s="118">
        <f t="shared" si="239"/>
        <v>1.7930504210007581</v>
      </c>
      <c r="R461" s="118">
        <f t="shared" ref="R461:V461" si="240">R462+R465+R467+R476</f>
        <v>1.6268618973312923</v>
      </c>
      <c r="S461" s="118">
        <f t="shared" si="240"/>
        <v>1.7275380993004961</v>
      </c>
      <c r="T461" s="118">
        <f t="shared" si="240"/>
        <v>1.8845436791538295</v>
      </c>
      <c r="U461" s="118">
        <f t="shared" si="240"/>
        <v>1.9767337721792917</v>
      </c>
      <c r="V461" s="118">
        <f t="shared" si="240"/>
        <v>1.8733971180232105</v>
      </c>
      <c r="W461" s="118">
        <f t="shared" ref="W461" si="241">W462+W465+W467+W476</f>
        <v>2.2553988572630321</v>
      </c>
      <c r="DA461" s="129" t="s">
        <v>4859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0</v>
      </c>
      <c r="D462" s="123">
        <f t="shared" si="242"/>
        <v>0</v>
      </c>
      <c r="E462" s="123">
        <f t="shared" si="242"/>
        <v>0</v>
      </c>
      <c r="F462" s="123">
        <f t="shared" si="242"/>
        <v>0</v>
      </c>
      <c r="G462" s="123">
        <f t="shared" si="242"/>
        <v>0</v>
      </c>
      <c r="H462" s="123">
        <f t="shared" si="242"/>
        <v>0</v>
      </c>
      <c r="I462" s="123">
        <f t="shared" si="242"/>
        <v>0</v>
      </c>
      <c r="J462" s="123">
        <f t="shared" si="242"/>
        <v>0</v>
      </c>
      <c r="K462" s="123">
        <f t="shared" si="242"/>
        <v>0</v>
      </c>
      <c r="L462" s="123">
        <f t="shared" si="242"/>
        <v>0</v>
      </c>
      <c r="M462" s="123">
        <f t="shared" si="242"/>
        <v>0</v>
      </c>
      <c r="N462" s="123">
        <f t="shared" si="242"/>
        <v>0</v>
      </c>
      <c r="O462" s="123">
        <f t="shared" si="242"/>
        <v>0</v>
      </c>
      <c r="P462" s="123">
        <f t="shared" si="242"/>
        <v>0</v>
      </c>
      <c r="Q462" s="123">
        <f t="shared" si="242"/>
        <v>0</v>
      </c>
      <c r="R462" s="123">
        <f t="shared" ref="R462:V462" si="243">SUM(R463:R464)</f>
        <v>0</v>
      </c>
      <c r="S462" s="123">
        <f t="shared" si="243"/>
        <v>0</v>
      </c>
      <c r="T462" s="123">
        <f t="shared" si="243"/>
        <v>0</v>
      </c>
      <c r="U462" s="123">
        <f t="shared" si="243"/>
        <v>0</v>
      </c>
      <c r="V462" s="123">
        <f t="shared" si="243"/>
        <v>0</v>
      </c>
      <c r="W462" s="123">
        <f t="shared" ref="W462" si="244">SUM(W463:W464)</f>
        <v>0</v>
      </c>
      <c r="DA462" s="130" t="s">
        <v>4860</v>
      </c>
    </row>
    <row r="463" spans="1:105" ht="12" customHeight="1" x14ac:dyDescent="0.25">
      <c r="A463" s="97" t="s">
        <v>202</v>
      </c>
      <c r="B463" s="99"/>
      <c r="C463" s="99">
        <v>0</v>
      </c>
      <c r="D463" s="99">
        <v>0</v>
      </c>
      <c r="E463" s="99">
        <v>0</v>
      </c>
      <c r="F463" s="99">
        <v>0</v>
      </c>
      <c r="G463" s="99">
        <v>0</v>
      </c>
      <c r="H463" s="99">
        <v>0</v>
      </c>
      <c r="I463" s="99">
        <v>0</v>
      </c>
      <c r="J463" s="99">
        <v>0</v>
      </c>
      <c r="K463" s="99">
        <v>0</v>
      </c>
      <c r="L463" s="99">
        <v>0</v>
      </c>
      <c r="M463" s="99">
        <v>0</v>
      </c>
      <c r="N463" s="99">
        <v>0</v>
      </c>
      <c r="O463" s="99">
        <v>0</v>
      </c>
      <c r="P463" s="99">
        <v>0</v>
      </c>
      <c r="Q463" s="99">
        <v>0</v>
      </c>
      <c r="R463" s="99">
        <v>0</v>
      </c>
      <c r="S463" s="99">
        <v>0</v>
      </c>
      <c r="T463" s="99">
        <v>0</v>
      </c>
      <c r="U463" s="99">
        <v>0</v>
      </c>
      <c r="V463" s="99">
        <v>0</v>
      </c>
      <c r="W463" s="99">
        <v>0</v>
      </c>
      <c r="DA463" s="63" t="s">
        <v>4861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4862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4863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4864</v>
      </c>
    </row>
    <row r="467" spans="1:105" ht="12" customHeight="1" x14ac:dyDescent="0.25">
      <c r="A467" s="121" t="s">
        <v>55</v>
      </c>
      <c r="B467" s="123"/>
      <c r="C467" s="123">
        <v>0</v>
      </c>
      <c r="D467" s="123">
        <v>0</v>
      </c>
      <c r="E467" s="123">
        <v>0</v>
      </c>
      <c r="F467" s="123">
        <v>0</v>
      </c>
      <c r="G467" s="123">
        <v>0</v>
      </c>
      <c r="H467" s="123">
        <v>0</v>
      </c>
      <c r="I467" s="123">
        <v>0</v>
      </c>
      <c r="J467" s="123">
        <v>0</v>
      </c>
      <c r="K467" s="123">
        <v>0</v>
      </c>
      <c r="L467" s="123">
        <v>0</v>
      </c>
      <c r="M467" s="123">
        <v>0</v>
      </c>
      <c r="N467" s="123">
        <v>0</v>
      </c>
      <c r="O467" s="123">
        <v>0</v>
      </c>
      <c r="P467" s="123">
        <v>0</v>
      </c>
      <c r="Q467" s="123">
        <v>0</v>
      </c>
      <c r="R467" s="123">
        <v>0</v>
      </c>
      <c r="S467" s="123">
        <v>0</v>
      </c>
      <c r="T467" s="123">
        <v>0</v>
      </c>
      <c r="U467" s="123">
        <v>0</v>
      </c>
      <c r="V467" s="123">
        <v>0</v>
      </c>
      <c r="W467" s="123">
        <v>0</v>
      </c>
      <c r="DA467" s="130" t="s">
        <v>4865</v>
      </c>
    </row>
    <row r="468" spans="1:105" ht="12" customHeight="1" x14ac:dyDescent="0.25">
      <c r="A468" s="97" t="s">
        <v>130</v>
      </c>
      <c r="B468" s="99"/>
      <c r="C468" s="99">
        <v>0</v>
      </c>
      <c r="D468" s="99">
        <v>0</v>
      </c>
      <c r="E468" s="99">
        <v>0</v>
      </c>
      <c r="F468" s="99">
        <v>0</v>
      </c>
      <c r="G468" s="99">
        <v>0</v>
      </c>
      <c r="H468" s="99">
        <v>0</v>
      </c>
      <c r="I468" s="99">
        <v>0</v>
      </c>
      <c r="J468" s="99">
        <v>0</v>
      </c>
      <c r="K468" s="99">
        <v>0</v>
      </c>
      <c r="L468" s="99">
        <v>0</v>
      </c>
      <c r="M468" s="99">
        <v>0</v>
      </c>
      <c r="N468" s="99">
        <v>0</v>
      </c>
      <c r="O468" s="99">
        <v>0</v>
      </c>
      <c r="P468" s="99">
        <v>0</v>
      </c>
      <c r="Q468" s="99">
        <v>0</v>
      </c>
      <c r="R468" s="99">
        <v>0</v>
      </c>
      <c r="S468" s="99">
        <v>0</v>
      </c>
      <c r="T468" s="99">
        <v>0</v>
      </c>
      <c r="U468" s="99">
        <v>0</v>
      </c>
      <c r="V468" s="99">
        <v>0</v>
      </c>
      <c r="W468" s="99">
        <v>0</v>
      </c>
      <c r="DA468" s="63" t="s">
        <v>4866</v>
      </c>
    </row>
    <row r="469" spans="1:105" ht="12" customHeight="1" x14ac:dyDescent="0.25">
      <c r="A469" s="97" t="s">
        <v>129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DA469" s="63" t="s">
        <v>4867</v>
      </c>
    </row>
    <row r="470" spans="1:105" ht="12" customHeight="1" x14ac:dyDescent="0.25">
      <c r="A470" s="100" t="s">
        <v>202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DA470" s="131" t="s">
        <v>4868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4869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4870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4871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4872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4873</v>
      </c>
    </row>
    <row r="476" spans="1:105" ht="12" customHeight="1" x14ac:dyDescent="0.25">
      <c r="A476" s="121" t="s">
        <v>54</v>
      </c>
      <c r="B476" s="123"/>
      <c r="C476" s="123">
        <v>1.4341594680697038</v>
      </c>
      <c r="D476" s="123">
        <v>1.2644099131368369</v>
      </c>
      <c r="E476" s="123">
        <v>1.0176491508966805</v>
      </c>
      <c r="F476" s="123">
        <v>1.5523145678611143</v>
      </c>
      <c r="G476" s="123">
        <v>2.0042333481461303</v>
      </c>
      <c r="H476" s="123">
        <v>2.0692717549118989</v>
      </c>
      <c r="I476" s="123">
        <v>2.1844792146585785</v>
      </c>
      <c r="J476" s="123">
        <v>1.6559667271596337</v>
      </c>
      <c r="K476" s="123">
        <v>1.654576500837045</v>
      </c>
      <c r="L476" s="123">
        <v>1.3800533005104998</v>
      </c>
      <c r="M476" s="123">
        <v>1.4461710834484789</v>
      </c>
      <c r="N476" s="123">
        <v>1.8974451293883456</v>
      </c>
      <c r="O476" s="123">
        <v>1.9145682448008505</v>
      </c>
      <c r="P476" s="123">
        <v>1.9384192967739362</v>
      </c>
      <c r="Q476" s="123">
        <v>1.7930504210007581</v>
      </c>
      <c r="R476" s="123">
        <v>1.6268618973312923</v>
      </c>
      <c r="S476" s="123">
        <v>1.7275380993004961</v>
      </c>
      <c r="T476" s="123">
        <v>1.8845436791538295</v>
      </c>
      <c r="U476" s="123">
        <v>1.9767337721792917</v>
      </c>
      <c r="V476" s="123">
        <v>1.8733971180232105</v>
      </c>
      <c r="W476" s="123">
        <v>2.2553988572630321</v>
      </c>
      <c r="DA476" s="130" t="s">
        <v>4874</v>
      </c>
    </row>
    <row r="477" spans="1:105" ht="12" customHeight="1" x14ac:dyDescent="0.25">
      <c r="A477" s="97" t="s">
        <v>50</v>
      </c>
      <c r="B477" s="99"/>
      <c r="C477" s="99">
        <v>1.86759432953077</v>
      </c>
      <c r="D477" s="99">
        <v>2.0178818051084044</v>
      </c>
      <c r="E477" s="99">
        <v>2.6764172668582695</v>
      </c>
      <c r="F477" s="99">
        <v>2.6841024467698866</v>
      </c>
      <c r="G477" s="99">
        <v>2.6188037569598182</v>
      </c>
      <c r="H477" s="99">
        <v>2.6450691128004271</v>
      </c>
      <c r="I477" s="99">
        <v>2.7508256777182098</v>
      </c>
      <c r="J477" s="99">
        <v>2.8305477778193739</v>
      </c>
      <c r="K477" s="99">
        <v>2.9177478079276922</v>
      </c>
      <c r="L477" s="99">
        <v>2.9526721778364178</v>
      </c>
      <c r="M477" s="99">
        <v>2.8234768772089351</v>
      </c>
      <c r="N477" s="99">
        <v>2.8309149197305219</v>
      </c>
      <c r="O477" s="99">
        <v>2.717609656942384</v>
      </c>
      <c r="P477" s="99">
        <v>2.6899674563282376</v>
      </c>
      <c r="Q477" s="99">
        <v>2.6737461334024148</v>
      </c>
      <c r="R477" s="99">
        <v>2.7043938033559143</v>
      </c>
      <c r="S477" s="99">
        <v>2.7198017183202023</v>
      </c>
      <c r="T477" s="99">
        <v>2.7905742941316323</v>
      </c>
      <c r="U477" s="99">
        <v>2.907969624390923</v>
      </c>
      <c r="V477" s="99">
        <v>2.7538937634941196</v>
      </c>
      <c r="W477" s="99">
        <v>2.656735496024123</v>
      </c>
      <c r="DA477" s="63" t="s">
        <v>4875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4876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5486458</v>
      </c>
      <c r="C5" s="120">
        <v>5436296</v>
      </c>
      <c r="D5" s="120">
        <v>5183524</v>
      </c>
      <c r="E5" s="120">
        <v>4986825</v>
      </c>
      <c r="F5" s="120">
        <v>4755733</v>
      </c>
      <c r="G5" s="120">
        <v>4535914</v>
      </c>
      <c r="H5" s="120">
        <v>4319823</v>
      </c>
      <c r="I5" s="120">
        <v>4219478</v>
      </c>
      <c r="J5" s="120">
        <v>4100000</v>
      </c>
      <c r="K5" s="120">
        <v>4021188</v>
      </c>
      <c r="L5" s="120">
        <v>3932435</v>
      </c>
      <c r="M5" s="120">
        <v>3866807</v>
      </c>
      <c r="N5" s="120">
        <v>3813396</v>
      </c>
      <c r="O5" s="120">
        <v>3773299</v>
      </c>
      <c r="P5" s="120">
        <v>3736624</v>
      </c>
      <c r="Q5" s="120">
        <v>3678372</v>
      </c>
      <c r="R5" s="120">
        <v>3526481</v>
      </c>
      <c r="S5" s="120">
        <v>3364770</v>
      </c>
      <c r="T5" s="120">
        <v>3129900</v>
      </c>
      <c r="U5" s="120">
        <v>3067036</v>
      </c>
      <c r="V5" s="120">
        <v>3050198</v>
      </c>
      <c r="W5" s="120">
        <v>3078549</v>
      </c>
      <c r="DA5" s="129" t="s">
        <v>341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214</v>
      </c>
      <c r="B7" s="52">
        <v>5486458</v>
      </c>
      <c r="C7" s="52">
        <v>5436296</v>
      </c>
      <c r="D7" s="52">
        <v>5183524</v>
      </c>
      <c r="E7" s="52">
        <v>4986825</v>
      </c>
      <c r="F7" s="52">
        <v>4755733</v>
      </c>
      <c r="G7" s="52">
        <v>4535914</v>
      </c>
      <c r="H7" s="52">
        <v>4319823</v>
      </c>
      <c r="I7" s="52">
        <v>4219478</v>
      </c>
      <c r="J7" s="52">
        <v>4100000</v>
      </c>
      <c r="K7" s="52">
        <v>4021188</v>
      </c>
      <c r="L7" s="52">
        <v>3932435</v>
      </c>
      <c r="M7" s="52">
        <v>3866807</v>
      </c>
      <c r="N7" s="52">
        <v>3813396</v>
      </c>
      <c r="O7" s="52">
        <v>3773299</v>
      </c>
      <c r="P7" s="52">
        <v>3736624</v>
      </c>
      <c r="Q7" s="52">
        <v>3678372</v>
      </c>
      <c r="R7" s="52">
        <v>3526481</v>
      </c>
      <c r="S7" s="52">
        <v>3364770</v>
      </c>
      <c r="T7" s="52">
        <v>3129900</v>
      </c>
      <c r="U7" s="52">
        <v>3067036</v>
      </c>
      <c r="V7" s="52">
        <v>3050198</v>
      </c>
      <c r="W7" s="52">
        <v>3078549</v>
      </c>
      <c r="DA7" s="63" t="s">
        <v>1111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3694</v>
      </c>
      <c r="C9" s="52">
        <v>3748</v>
      </c>
      <c r="D9" s="52">
        <v>3781</v>
      </c>
      <c r="E9" s="52">
        <v>3753</v>
      </c>
      <c r="F9" s="52">
        <v>3792</v>
      </c>
      <c r="G9" s="52">
        <v>3638</v>
      </c>
      <c r="H9" s="52">
        <v>3558</v>
      </c>
      <c r="I9" s="52">
        <v>5355</v>
      </c>
      <c r="J9" s="52">
        <v>8030</v>
      </c>
      <c r="K9" s="52">
        <v>11108</v>
      </c>
      <c r="L9" s="52">
        <v>12703</v>
      </c>
      <c r="M9" s="52">
        <v>16823</v>
      </c>
      <c r="N9" s="52">
        <v>20935</v>
      </c>
      <c r="O9" s="52">
        <v>27037</v>
      </c>
      <c r="P9" s="52">
        <v>36901</v>
      </c>
      <c r="Q9" s="52">
        <v>47075</v>
      </c>
      <c r="R9" s="52">
        <v>54766</v>
      </c>
      <c r="S9" s="52">
        <v>58039</v>
      </c>
      <c r="T9" s="52">
        <v>57866</v>
      </c>
      <c r="U9" s="52">
        <v>58984</v>
      </c>
      <c r="V9" s="52">
        <v>64401</v>
      </c>
      <c r="W9" s="52">
        <v>69273</v>
      </c>
      <c r="DA9" s="63" t="s">
        <v>1112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128</v>
      </c>
      <c r="B11" s="52">
        <v>5378209</v>
      </c>
      <c r="C11" s="52">
        <v>5330348</v>
      </c>
      <c r="D11" s="52">
        <v>5106572</v>
      </c>
      <c r="E11" s="52">
        <v>4906502</v>
      </c>
      <c r="F11" s="52">
        <v>4687307</v>
      </c>
      <c r="G11" s="52">
        <v>4514117</v>
      </c>
      <c r="H11" s="52">
        <v>4261670</v>
      </c>
      <c r="I11" s="52">
        <v>4161145</v>
      </c>
      <c r="J11" s="52">
        <v>4041937</v>
      </c>
      <c r="K11" s="52">
        <v>3958020</v>
      </c>
      <c r="L11" s="52">
        <v>3869028</v>
      </c>
      <c r="M11" s="52">
        <v>3802130</v>
      </c>
      <c r="N11" s="52">
        <v>3747632</v>
      </c>
      <c r="O11" s="52">
        <v>3702670</v>
      </c>
      <c r="P11" s="52">
        <v>3660796</v>
      </c>
      <c r="Q11" s="52">
        <v>3598584</v>
      </c>
      <c r="R11" s="52">
        <v>3446258</v>
      </c>
      <c r="S11" s="52">
        <v>3285444</v>
      </c>
      <c r="T11" s="52">
        <v>3048794</v>
      </c>
      <c r="U11" s="52">
        <v>2982793</v>
      </c>
      <c r="V11" s="52">
        <v>2960754</v>
      </c>
      <c r="W11" s="52">
        <v>2894166</v>
      </c>
      <c r="DA11" s="63" t="s">
        <v>1113</v>
      </c>
    </row>
    <row r="12" spans="1:105" ht="12" customHeight="1" x14ac:dyDescent="0.25">
      <c r="A12" s="97" t="s">
        <v>127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5076</v>
      </c>
      <c r="L12" s="52">
        <v>5507</v>
      </c>
      <c r="M12" s="52">
        <v>6404</v>
      </c>
      <c r="N12" s="52">
        <v>7260</v>
      </c>
      <c r="O12" s="52">
        <v>12461</v>
      </c>
      <c r="P12" s="52">
        <v>18524</v>
      </c>
      <c r="Q12" s="52">
        <v>23713</v>
      </c>
      <c r="R12" s="52">
        <v>26125</v>
      </c>
      <c r="S12" s="52">
        <v>26619</v>
      </c>
      <c r="T12" s="52">
        <v>30719</v>
      </c>
      <c r="U12" s="52">
        <v>33513</v>
      </c>
      <c r="V12" s="52">
        <v>37703</v>
      </c>
      <c r="W12" s="52">
        <v>43507</v>
      </c>
      <c r="DA12" s="63" t="s">
        <v>1114</v>
      </c>
    </row>
    <row r="13" spans="1:105" ht="12" customHeight="1" x14ac:dyDescent="0.25">
      <c r="A13" s="97" t="s">
        <v>122</v>
      </c>
      <c r="B13" s="52">
        <v>108249</v>
      </c>
      <c r="C13" s="52">
        <v>105948</v>
      </c>
      <c r="D13" s="52">
        <v>76952</v>
      </c>
      <c r="E13" s="52">
        <v>80323</v>
      </c>
      <c r="F13" s="52">
        <v>68426</v>
      </c>
      <c r="G13" s="52">
        <v>21797</v>
      </c>
      <c r="H13" s="52">
        <v>58153</v>
      </c>
      <c r="I13" s="52">
        <v>58333</v>
      </c>
      <c r="J13" s="52">
        <v>58063</v>
      </c>
      <c r="K13" s="52">
        <v>53476</v>
      </c>
      <c r="L13" s="52">
        <v>52632</v>
      </c>
      <c r="M13" s="52">
        <v>51973</v>
      </c>
      <c r="N13" s="52">
        <v>50806</v>
      </c>
      <c r="O13" s="52">
        <v>41524</v>
      </c>
      <c r="P13" s="52">
        <v>28689</v>
      </c>
      <c r="Q13" s="52">
        <v>25631</v>
      </c>
      <c r="R13" s="52">
        <v>22382</v>
      </c>
      <c r="S13" s="52">
        <v>21575</v>
      </c>
      <c r="T13" s="52">
        <v>16173</v>
      </c>
      <c r="U13" s="52">
        <v>12690</v>
      </c>
      <c r="V13" s="52">
        <v>9138</v>
      </c>
      <c r="W13" s="52">
        <v>17881</v>
      </c>
      <c r="DA13" s="63" t="s">
        <v>1115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4616</v>
      </c>
      <c r="L14" s="52">
        <v>5268</v>
      </c>
      <c r="M14" s="52">
        <v>6300</v>
      </c>
      <c r="N14" s="52">
        <v>7698</v>
      </c>
      <c r="O14" s="52">
        <v>16644</v>
      </c>
      <c r="P14" s="52">
        <v>28615</v>
      </c>
      <c r="Q14" s="52">
        <v>30444</v>
      </c>
      <c r="R14" s="52">
        <v>31716</v>
      </c>
      <c r="S14" s="52">
        <v>31132</v>
      </c>
      <c r="T14" s="52">
        <v>34214</v>
      </c>
      <c r="U14" s="52">
        <v>38040</v>
      </c>
      <c r="V14" s="52">
        <v>42603</v>
      </c>
      <c r="W14" s="52">
        <v>122995</v>
      </c>
      <c r="DA14" s="63" t="s">
        <v>1116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4646168</v>
      </c>
      <c r="C16" s="52">
        <v>4541010</v>
      </c>
      <c r="D16" s="52">
        <v>4193954</v>
      </c>
      <c r="E16" s="52">
        <v>3715200</v>
      </c>
      <c r="F16" s="52">
        <v>3345645</v>
      </c>
      <c r="G16" s="52">
        <v>3114419</v>
      </c>
      <c r="H16" s="52">
        <v>2909399</v>
      </c>
      <c r="I16" s="52">
        <v>2852791</v>
      </c>
      <c r="J16" s="52">
        <v>2740790</v>
      </c>
      <c r="K16" s="52">
        <v>2635038</v>
      </c>
      <c r="L16" s="52">
        <v>2505073</v>
      </c>
      <c r="M16" s="52">
        <v>2407456</v>
      </c>
      <c r="N16" s="52">
        <v>2347190</v>
      </c>
      <c r="O16" s="52">
        <v>2296789</v>
      </c>
      <c r="P16" s="52">
        <v>2295512</v>
      </c>
      <c r="Q16" s="52">
        <v>2280409</v>
      </c>
      <c r="R16" s="52">
        <v>2209926</v>
      </c>
      <c r="S16" s="52">
        <v>2149520</v>
      </c>
      <c r="T16" s="52">
        <v>2055664</v>
      </c>
      <c r="U16" s="52">
        <v>2048447</v>
      </c>
      <c r="V16" s="52">
        <v>2037056</v>
      </c>
      <c r="W16" s="52">
        <v>2145810</v>
      </c>
      <c r="DA16" s="63" t="s">
        <v>1117</v>
      </c>
    </row>
    <row r="17" spans="1:105" ht="12" customHeight="1" x14ac:dyDescent="0.25">
      <c r="A17" s="109" t="s">
        <v>120</v>
      </c>
      <c r="B17" s="36">
        <v>840290</v>
      </c>
      <c r="C17" s="36">
        <v>895286</v>
      </c>
      <c r="D17" s="36">
        <v>989570</v>
      </c>
      <c r="E17" s="36">
        <v>1271625</v>
      </c>
      <c r="F17" s="36">
        <v>1410088</v>
      </c>
      <c r="G17" s="36">
        <v>1421495</v>
      </c>
      <c r="H17" s="36">
        <v>1410424</v>
      </c>
      <c r="I17" s="36">
        <v>1366687</v>
      </c>
      <c r="J17" s="36">
        <v>1359210</v>
      </c>
      <c r="K17" s="36">
        <v>1386150</v>
      </c>
      <c r="L17" s="36">
        <v>1427362</v>
      </c>
      <c r="M17" s="36">
        <v>1459351</v>
      </c>
      <c r="N17" s="36">
        <v>1466206</v>
      </c>
      <c r="O17" s="36">
        <v>1476510</v>
      </c>
      <c r="P17" s="36">
        <v>1441112</v>
      </c>
      <c r="Q17" s="36">
        <v>1397963</v>
      </c>
      <c r="R17" s="36">
        <v>1316555</v>
      </c>
      <c r="S17" s="36">
        <v>1215250</v>
      </c>
      <c r="T17" s="36">
        <v>1074236</v>
      </c>
      <c r="U17" s="36">
        <v>1018589</v>
      </c>
      <c r="V17" s="36">
        <v>1013142</v>
      </c>
      <c r="W17" s="36">
        <v>932739</v>
      </c>
      <c r="DA17" s="60" t="s">
        <v>1118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1195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214</v>
      </c>
      <c r="B21" s="52"/>
      <c r="C21" s="52">
        <v>428630</v>
      </c>
      <c r="D21" s="52">
        <v>428721</v>
      </c>
      <c r="E21" s="52">
        <v>429320</v>
      </c>
      <c r="F21" s="52">
        <v>430743</v>
      </c>
      <c r="G21" s="52">
        <v>433309</v>
      </c>
      <c r="H21" s="52">
        <v>437328</v>
      </c>
      <c r="I21" s="52">
        <v>443102</v>
      </c>
      <c r="J21" s="52">
        <v>450998</v>
      </c>
      <c r="K21" s="52">
        <v>461463</v>
      </c>
      <c r="L21" s="52">
        <v>475015</v>
      </c>
      <c r="M21" s="52">
        <v>492197</v>
      </c>
      <c r="N21" s="52">
        <v>513590</v>
      </c>
      <c r="O21" s="52">
        <v>454082</v>
      </c>
      <c r="P21" s="52">
        <v>142881</v>
      </c>
      <c r="Q21" s="52">
        <v>180613</v>
      </c>
      <c r="R21" s="52">
        <v>224600</v>
      </c>
      <c r="S21" s="52">
        <v>275015</v>
      </c>
      <c r="T21" s="52">
        <v>256492</v>
      </c>
      <c r="U21" s="52">
        <v>275632</v>
      </c>
      <c r="V21" s="52">
        <v>285309</v>
      </c>
      <c r="W21" s="52">
        <v>302036</v>
      </c>
      <c r="DA21" s="63" t="s">
        <v>1196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577</v>
      </c>
      <c r="D23" s="52">
        <v>578</v>
      </c>
      <c r="E23" s="52">
        <v>588</v>
      </c>
      <c r="F23" s="52">
        <v>609</v>
      </c>
      <c r="G23" s="52">
        <v>654</v>
      </c>
      <c r="H23" s="52">
        <v>726</v>
      </c>
      <c r="I23" s="52">
        <v>488</v>
      </c>
      <c r="J23" s="52">
        <v>410</v>
      </c>
      <c r="K23" s="52">
        <v>632</v>
      </c>
      <c r="L23" s="52">
        <v>697</v>
      </c>
      <c r="M23" s="52">
        <v>841</v>
      </c>
      <c r="N23" s="52">
        <v>1127</v>
      </c>
      <c r="O23" s="52">
        <v>1840</v>
      </c>
      <c r="P23" s="52">
        <v>2141</v>
      </c>
      <c r="Q23" s="52">
        <v>3062</v>
      </c>
      <c r="R23" s="52">
        <v>3731</v>
      </c>
      <c r="S23" s="52">
        <v>4726</v>
      </c>
      <c r="T23" s="52">
        <v>5501</v>
      </c>
      <c r="U23" s="52">
        <v>7494</v>
      </c>
      <c r="V23" s="52">
        <v>8820</v>
      </c>
      <c r="W23" s="52">
        <v>10415</v>
      </c>
      <c r="DA23" s="63" t="s">
        <v>1197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128</v>
      </c>
      <c r="B25" s="52"/>
      <c r="C25" s="52">
        <v>420173</v>
      </c>
      <c r="D25" s="52">
        <v>420263</v>
      </c>
      <c r="E25" s="52">
        <v>424386</v>
      </c>
      <c r="F25" s="52">
        <v>418761</v>
      </c>
      <c r="G25" s="52">
        <v>424878</v>
      </c>
      <c r="H25" s="52">
        <v>437275</v>
      </c>
      <c r="I25" s="52">
        <v>442980</v>
      </c>
      <c r="J25" s="52">
        <v>449829</v>
      </c>
      <c r="K25" s="52">
        <v>460484</v>
      </c>
      <c r="L25" s="52">
        <v>474294</v>
      </c>
      <c r="M25" s="52">
        <v>491099</v>
      </c>
      <c r="N25" s="52">
        <v>512441</v>
      </c>
      <c r="O25" s="52">
        <v>452712</v>
      </c>
      <c r="P25" s="52">
        <v>140980</v>
      </c>
      <c r="Q25" s="52">
        <v>179862</v>
      </c>
      <c r="R25" s="52">
        <v>223477</v>
      </c>
      <c r="S25" s="52">
        <v>273571</v>
      </c>
      <c r="T25" s="52">
        <v>254887</v>
      </c>
      <c r="U25" s="52">
        <v>273628</v>
      </c>
      <c r="V25" s="52">
        <v>283022</v>
      </c>
      <c r="W25" s="52">
        <v>299418</v>
      </c>
      <c r="DA25" s="63" t="s">
        <v>1198</v>
      </c>
    </row>
    <row r="26" spans="1:105" ht="12" customHeight="1" x14ac:dyDescent="0.25">
      <c r="A26" s="97" t="s">
        <v>127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1</v>
      </c>
      <c r="M26" s="52">
        <v>8</v>
      </c>
      <c r="N26" s="52">
        <v>24</v>
      </c>
      <c r="O26" s="52">
        <v>50</v>
      </c>
      <c r="P26" s="52">
        <v>87</v>
      </c>
      <c r="Q26" s="52">
        <v>149</v>
      </c>
      <c r="R26" s="52">
        <v>242</v>
      </c>
      <c r="S26" s="52">
        <v>404</v>
      </c>
      <c r="T26" s="52">
        <v>531</v>
      </c>
      <c r="U26" s="52">
        <v>757</v>
      </c>
      <c r="V26" s="52">
        <v>1018</v>
      </c>
      <c r="W26" s="52">
        <v>1352</v>
      </c>
      <c r="DA26" s="63" t="s">
        <v>1199</v>
      </c>
    </row>
    <row r="27" spans="1:105" ht="12" customHeight="1" x14ac:dyDescent="0.25">
      <c r="A27" s="97" t="s">
        <v>122</v>
      </c>
      <c r="B27" s="52"/>
      <c r="C27" s="52">
        <v>16914</v>
      </c>
      <c r="D27" s="52">
        <v>28996</v>
      </c>
      <c r="E27" s="52">
        <v>5110</v>
      </c>
      <c r="F27" s="52">
        <v>17424</v>
      </c>
      <c r="G27" s="52">
        <v>46629</v>
      </c>
      <c r="H27" s="52">
        <v>395</v>
      </c>
      <c r="I27" s="52">
        <v>899</v>
      </c>
      <c r="J27" s="52">
        <v>5008</v>
      </c>
      <c r="K27" s="52">
        <v>8376</v>
      </c>
      <c r="L27" s="52">
        <v>5856</v>
      </c>
      <c r="M27" s="52">
        <v>8866</v>
      </c>
      <c r="N27" s="52">
        <v>9047</v>
      </c>
      <c r="O27" s="52">
        <v>10459</v>
      </c>
      <c r="P27" s="52">
        <v>14472</v>
      </c>
      <c r="Q27" s="52">
        <v>3701</v>
      </c>
      <c r="R27" s="52">
        <v>5014</v>
      </c>
      <c r="S27" s="52">
        <v>5051</v>
      </c>
      <c r="T27" s="52">
        <v>5402</v>
      </c>
      <c r="U27" s="52">
        <v>5244</v>
      </c>
      <c r="V27" s="52">
        <v>3552</v>
      </c>
      <c r="W27" s="52">
        <v>1449</v>
      </c>
      <c r="DA27" s="63" t="s">
        <v>1200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9</v>
      </c>
      <c r="M28" s="52">
        <v>64</v>
      </c>
      <c r="N28" s="52">
        <v>182</v>
      </c>
      <c r="O28" s="52">
        <v>374</v>
      </c>
      <c r="P28" s="52">
        <v>675</v>
      </c>
      <c r="Q28" s="52">
        <v>1197</v>
      </c>
      <c r="R28" s="52">
        <v>2038</v>
      </c>
      <c r="S28" s="52">
        <v>3272</v>
      </c>
      <c r="T28" s="52">
        <v>2967</v>
      </c>
      <c r="U28" s="52">
        <v>4315</v>
      </c>
      <c r="V28" s="52">
        <v>5892</v>
      </c>
      <c r="W28" s="52">
        <v>7693</v>
      </c>
      <c r="DA28" s="63" t="s">
        <v>1201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725964</v>
      </c>
      <c r="D30" s="52">
        <v>727176</v>
      </c>
      <c r="E30" s="52">
        <v>735193</v>
      </c>
      <c r="F30" s="52">
        <v>754699</v>
      </c>
      <c r="G30" s="52">
        <v>789192</v>
      </c>
      <c r="H30" s="52">
        <v>843266</v>
      </c>
      <c r="I30" s="52">
        <v>487711</v>
      </c>
      <c r="J30" s="52">
        <v>400573</v>
      </c>
      <c r="K30" s="52">
        <v>459388</v>
      </c>
      <c r="L30" s="52">
        <v>397229</v>
      </c>
      <c r="M30" s="52">
        <v>423962</v>
      </c>
      <c r="N30" s="52">
        <v>515198</v>
      </c>
      <c r="O30" s="52">
        <v>520433</v>
      </c>
      <c r="P30" s="52">
        <v>293168</v>
      </c>
      <c r="Q30" s="52">
        <v>331143</v>
      </c>
      <c r="R30" s="52">
        <v>327148</v>
      </c>
      <c r="S30" s="52">
        <v>366295</v>
      </c>
      <c r="T30" s="52">
        <v>351539</v>
      </c>
      <c r="U30" s="52">
        <v>384476</v>
      </c>
      <c r="V30" s="52">
        <v>395990</v>
      </c>
      <c r="W30" s="52">
        <v>355496</v>
      </c>
      <c r="DA30" s="63" t="s">
        <v>1202</v>
      </c>
    </row>
    <row r="31" spans="1:105" ht="12" customHeight="1" x14ac:dyDescent="0.25">
      <c r="A31" s="109" t="s">
        <v>120</v>
      </c>
      <c r="B31" s="36"/>
      <c r="C31" s="36">
        <v>131295</v>
      </c>
      <c r="D31" s="36">
        <v>131660</v>
      </c>
      <c r="E31" s="36">
        <v>134284</v>
      </c>
      <c r="F31" s="36">
        <v>142107</v>
      </c>
      <c r="G31" s="36">
        <v>159384</v>
      </c>
      <c r="H31" s="36">
        <v>189437</v>
      </c>
      <c r="I31" s="36">
        <v>155731</v>
      </c>
      <c r="J31" s="36">
        <v>210988</v>
      </c>
      <c r="K31" s="36">
        <v>241072</v>
      </c>
      <c r="L31" s="36">
        <v>268100</v>
      </c>
      <c r="M31" s="36">
        <v>279495</v>
      </c>
      <c r="N31" s="36">
        <v>217748</v>
      </c>
      <c r="O31" s="36">
        <v>186008</v>
      </c>
      <c r="P31" s="36">
        <v>148358</v>
      </c>
      <c r="Q31" s="36">
        <v>198433</v>
      </c>
      <c r="R31" s="36">
        <v>251942</v>
      </c>
      <c r="S31" s="36">
        <v>277445</v>
      </c>
      <c r="T31" s="36">
        <v>264412</v>
      </c>
      <c r="U31" s="36">
        <v>232788</v>
      </c>
      <c r="V31" s="36">
        <v>185555</v>
      </c>
      <c r="W31" s="36">
        <v>162413</v>
      </c>
      <c r="DA31" s="60" t="s">
        <v>1203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1282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214</v>
      </c>
      <c r="B35" s="52"/>
      <c r="C35" s="52">
        <v>378468</v>
      </c>
      <c r="D35" s="52">
        <v>175949</v>
      </c>
      <c r="E35" s="52">
        <v>232621</v>
      </c>
      <c r="F35" s="52">
        <v>199651</v>
      </c>
      <c r="G35" s="52">
        <v>213490</v>
      </c>
      <c r="H35" s="52">
        <v>221237</v>
      </c>
      <c r="I35" s="52">
        <v>342757</v>
      </c>
      <c r="J35" s="52">
        <v>331520</v>
      </c>
      <c r="K35" s="52">
        <v>382651</v>
      </c>
      <c r="L35" s="52">
        <v>386262</v>
      </c>
      <c r="M35" s="52">
        <v>426569</v>
      </c>
      <c r="N35" s="52">
        <v>460179</v>
      </c>
      <c r="O35" s="52">
        <v>413985</v>
      </c>
      <c r="P35" s="52">
        <v>106206</v>
      </c>
      <c r="Q35" s="52">
        <v>122361</v>
      </c>
      <c r="R35" s="52">
        <v>72709</v>
      </c>
      <c r="S35" s="52">
        <v>113304</v>
      </c>
      <c r="T35" s="52">
        <v>21622</v>
      </c>
      <c r="U35" s="52">
        <v>212768</v>
      </c>
      <c r="V35" s="52">
        <v>268471</v>
      </c>
      <c r="W35" s="52">
        <v>330387</v>
      </c>
      <c r="DA35" s="63" t="s">
        <v>1283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631</v>
      </c>
      <c r="D37" s="52">
        <v>611</v>
      </c>
      <c r="E37" s="52">
        <v>560</v>
      </c>
      <c r="F37" s="52">
        <v>648</v>
      </c>
      <c r="G37" s="52">
        <v>500</v>
      </c>
      <c r="H37" s="52">
        <v>646</v>
      </c>
      <c r="I37" s="52">
        <v>2285</v>
      </c>
      <c r="J37" s="52">
        <v>3085</v>
      </c>
      <c r="K37" s="52">
        <v>3710</v>
      </c>
      <c r="L37" s="52">
        <v>2292</v>
      </c>
      <c r="M37" s="52">
        <v>4961</v>
      </c>
      <c r="N37" s="52">
        <v>5239</v>
      </c>
      <c r="O37" s="52">
        <v>7942</v>
      </c>
      <c r="P37" s="52">
        <v>12005</v>
      </c>
      <c r="Q37" s="52">
        <v>13236</v>
      </c>
      <c r="R37" s="52">
        <v>11422</v>
      </c>
      <c r="S37" s="52">
        <v>7999</v>
      </c>
      <c r="T37" s="52">
        <v>5328</v>
      </c>
      <c r="U37" s="52">
        <v>8612</v>
      </c>
      <c r="V37" s="52">
        <v>14237</v>
      </c>
      <c r="W37" s="52">
        <v>15287</v>
      </c>
      <c r="DA37" s="63" t="s">
        <v>1284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128</v>
      </c>
      <c r="B39" s="52"/>
      <c r="C39" s="52">
        <v>372312</v>
      </c>
      <c r="D39" s="52">
        <v>196487</v>
      </c>
      <c r="E39" s="52">
        <v>224316</v>
      </c>
      <c r="F39" s="52">
        <v>199566</v>
      </c>
      <c r="G39" s="52">
        <v>251688</v>
      </c>
      <c r="H39" s="52">
        <v>184828</v>
      </c>
      <c r="I39" s="52">
        <v>342455</v>
      </c>
      <c r="J39" s="52">
        <v>330621</v>
      </c>
      <c r="K39" s="52">
        <v>376567</v>
      </c>
      <c r="L39" s="52">
        <v>385302</v>
      </c>
      <c r="M39" s="52">
        <v>424201</v>
      </c>
      <c r="N39" s="52">
        <v>457943</v>
      </c>
      <c r="O39" s="52">
        <v>407750</v>
      </c>
      <c r="P39" s="52">
        <v>99106</v>
      </c>
      <c r="Q39" s="52">
        <v>117650</v>
      </c>
      <c r="R39" s="52">
        <v>71151</v>
      </c>
      <c r="S39" s="52">
        <v>112757</v>
      </c>
      <c r="T39" s="52">
        <v>18237</v>
      </c>
      <c r="U39" s="52">
        <v>207627</v>
      </c>
      <c r="V39" s="52">
        <v>260983</v>
      </c>
      <c r="W39" s="52">
        <v>232830</v>
      </c>
      <c r="DA39" s="63" t="s">
        <v>1285</v>
      </c>
    </row>
    <row r="40" spans="1:105" ht="12" customHeight="1" x14ac:dyDescent="0.25">
      <c r="A40" s="97" t="s">
        <v>127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5076</v>
      </c>
      <c r="L40" s="52">
        <v>432</v>
      </c>
      <c r="M40" s="52">
        <v>905</v>
      </c>
      <c r="N40" s="52">
        <v>880</v>
      </c>
      <c r="O40" s="52">
        <v>5251</v>
      </c>
      <c r="P40" s="52">
        <v>6150</v>
      </c>
      <c r="Q40" s="52">
        <v>5338</v>
      </c>
      <c r="R40" s="52">
        <v>2654</v>
      </c>
      <c r="S40" s="52">
        <v>898</v>
      </c>
      <c r="T40" s="52">
        <v>4631</v>
      </c>
      <c r="U40" s="52">
        <v>3551</v>
      </c>
      <c r="V40" s="52">
        <v>5208</v>
      </c>
      <c r="W40" s="52">
        <v>7156</v>
      </c>
      <c r="DA40" s="63" t="s">
        <v>1286</v>
      </c>
    </row>
    <row r="41" spans="1:105" ht="12" customHeight="1" x14ac:dyDescent="0.25">
      <c r="A41" s="97" t="s">
        <v>122</v>
      </c>
      <c r="B41" s="52"/>
      <c r="C41" s="52">
        <v>14613</v>
      </c>
      <c r="D41" s="52">
        <v>0</v>
      </c>
      <c r="E41" s="52">
        <v>8481</v>
      </c>
      <c r="F41" s="52">
        <v>5527</v>
      </c>
      <c r="G41" s="52">
        <v>0</v>
      </c>
      <c r="H41" s="52">
        <v>36751</v>
      </c>
      <c r="I41" s="52">
        <v>1079</v>
      </c>
      <c r="J41" s="52">
        <v>4738</v>
      </c>
      <c r="K41" s="52">
        <v>3789</v>
      </c>
      <c r="L41" s="52">
        <v>5012</v>
      </c>
      <c r="M41" s="52">
        <v>8207</v>
      </c>
      <c r="N41" s="52">
        <v>7880</v>
      </c>
      <c r="O41" s="52">
        <v>1177</v>
      </c>
      <c r="P41" s="52">
        <v>1637</v>
      </c>
      <c r="Q41" s="52">
        <v>643</v>
      </c>
      <c r="R41" s="52">
        <v>1765</v>
      </c>
      <c r="S41" s="52">
        <v>4244</v>
      </c>
      <c r="T41" s="52">
        <v>0</v>
      </c>
      <c r="U41" s="52">
        <v>1761</v>
      </c>
      <c r="V41" s="52">
        <v>0</v>
      </c>
      <c r="W41" s="52">
        <v>10192</v>
      </c>
      <c r="DA41" s="63" t="s">
        <v>1287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0</v>
      </c>
      <c r="E42" s="52">
        <v>0</v>
      </c>
      <c r="F42" s="52">
        <v>0</v>
      </c>
      <c r="G42" s="52">
        <v>0</v>
      </c>
      <c r="H42" s="52">
        <v>0</v>
      </c>
      <c r="I42" s="52">
        <v>0</v>
      </c>
      <c r="J42" s="52">
        <v>0</v>
      </c>
      <c r="K42" s="52">
        <v>4616</v>
      </c>
      <c r="L42" s="52">
        <v>661</v>
      </c>
      <c r="M42" s="52">
        <v>1096</v>
      </c>
      <c r="N42" s="52">
        <v>1580</v>
      </c>
      <c r="O42" s="52">
        <v>9320</v>
      </c>
      <c r="P42" s="52">
        <v>12646</v>
      </c>
      <c r="Q42" s="52">
        <v>3026</v>
      </c>
      <c r="R42" s="52">
        <v>3310</v>
      </c>
      <c r="S42" s="52">
        <v>2688</v>
      </c>
      <c r="T42" s="52">
        <v>6049</v>
      </c>
      <c r="U42" s="52">
        <v>8141</v>
      </c>
      <c r="V42" s="52">
        <v>10455</v>
      </c>
      <c r="W42" s="52">
        <v>88085</v>
      </c>
      <c r="DA42" s="63" t="s">
        <v>1288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620806</v>
      </c>
      <c r="D44" s="52">
        <v>380120</v>
      </c>
      <c r="E44" s="52">
        <v>256439</v>
      </c>
      <c r="F44" s="52">
        <v>385144</v>
      </c>
      <c r="G44" s="52">
        <v>557966</v>
      </c>
      <c r="H44" s="52">
        <v>638246</v>
      </c>
      <c r="I44" s="52">
        <v>431103</v>
      </c>
      <c r="J44" s="52">
        <v>288572</v>
      </c>
      <c r="K44" s="52">
        <v>353636</v>
      </c>
      <c r="L44" s="52">
        <v>267264</v>
      </c>
      <c r="M44" s="52">
        <v>326345</v>
      </c>
      <c r="N44" s="52">
        <v>454932</v>
      </c>
      <c r="O44" s="52">
        <v>470032</v>
      </c>
      <c r="P44" s="52">
        <v>291891</v>
      </c>
      <c r="Q44" s="52">
        <v>316040</v>
      </c>
      <c r="R44" s="52">
        <v>256665</v>
      </c>
      <c r="S44" s="52">
        <v>305889</v>
      </c>
      <c r="T44" s="52">
        <v>257683</v>
      </c>
      <c r="U44" s="52">
        <v>377259</v>
      </c>
      <c r="V44" s="52">
        <v>384599</v>
      </c>
      <c r="W44" s="52">
        <v>464250</v>
      </c>
      <c r="DA44" s="63" t="s">
        <v>1289</v>
      </c>
    </row>
    <row r="45" spans="1:105" ht="12" customHeight="1" x14ac:dyDescent="0.25">
      <c r="A45" s="109" t="s">
        <v>120</v>
      </c>
      <c r="B45" s="36"/>
      <c r="C45" s="36">
        <v>186291</v>
      </c>
      <c r="D45" s="36">
        <v>225944</v>
      </c>
      <c r="E45" s="36">
        <v>416339</v>
      </c>
      <c r="F45" s="36">
        <v>280570</v>
      </c>
      <c r="G45" s="36">
        <v>170791</v>
      </c>
      <c r="H45" s="36">
        <v>178366</v>
      </c>
      <c r="I45" s="36">
        <v>111994</v>
      </c>
      <c r="J45" s="36">
        <v>203511</v>
      </c>
      <c r="K45" s="36">
        <v>268012</v>
      </c>
      <c r="L45" s="36">
        <v>309312</v>
      </c>
      <c r="M45" s="36">
        <v>311484</v>
      </c>
      <c r="N45" s="36">
        <v>224603</v>
      </c>
      <c r="O45" s="36">
        <v>196312</v>
      </c>
      <c r="P45" s="36">
        <v>112960</v>
      </c>
      <c r="Q45" s="36">
        <v>155284</v>
      </c>
      <c r="R45" s="36">
        <v>170534</v>
      </c>
      <c r="S45" s="36">
        <v>176140</v>
      </c>
      <c r="T45" s="36">
        <v>123398</v>
      </c>
      <c r="U45" s="36">
        <v>177141</v>
      </c>
      <c r="V45" s="36">
        <v>180108</v>
      </c>
      <c r="W45" s="36">
        <v>82010</v>
      </c>
      <c r="DA45" s="60" t="s">
        <v>1290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1369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214</v>
      </c>
      <c r="B49" s="52"/>
      <c r="C49" s="52">
        <v>136846</v>
      </c>
      <c r="D49" s="52">
        <v>63929</v>
      </c>
      <c r="E49" s="52">
        <v>84361</v>
      </c>
      <c r="F49" s="52">
        <v>72345</v>
      </c>
      <c r="G49" s="52">
        <v>77330</v>
      </c>
      <c r="H49" s="52">
        <v>69096</v>
      </c>
      <c r="I49" s="52">
        <v>106461</v>
      </c>
      <c r="J49" s="52">
        <v>96516</v>
      </c>
      <c r="K49" s="52">
        <v>109842</v>
      </c>
      <c r="L49" s="52">
        <v>102738</v>
      </c>
      <c r="M49" s="52">
        <v>110132</v>
      </c>
      <c r="N49" s="52">
        <v>134391</v>
      </c>
      <c r="O49" s="52">
        <v>107771</v>
      </c>
      <c r="P49" s="52">
        <v>61825</v>
      </c>
      <c r="Q49" s="52">
        <v>57380</v>
      </c>
      <c r="R49" s="52">
        <v>28884</v>
      </c>
      <c r="S49" s="52">
        <v>35237</v>
      </c>
      <c r="T49" s="52">
        <v>6937</v>
      </c>
      <c r="U49" s="52">
        <v>70209</v>
      </c>
      <c r="V49" s="52">
        <v>88801</v>
      </c>
      <c r="W49" s="52">
        <v>127710</v>
      </c>
      <c r="DA49" s="63" t="s">
        <v>1370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42</v>
      </c>
      <c r="D51" s="52">
        <v>33</v>
      </c>
      <c r="E51" s="52">
        <v>146</v>
      </c>
      <c r="F51" s="52">
        <v>267</v>
      </c>
      <c r="G51" s="52">
        <v>131</v>
      </c>
      <c r="H51" s="52">
        <v>210</v>
      </c>
      <c r="I51" s="52">
        <v>951</v>
      </c>
      <c r="J51" s="52">
        <v>1232</v>
      </c>
      <c r="K51" s="52">
        <v>1815</v>
      </c>
      <c r="L51" s="52">
        <v>981</v>
      </c>
      <c r="M51" s="52">
        <v>2485</v>
      </c>
      <c r="N51" s="52">
        <v>2422</v>
      </c>
      <c r="O51" s="52">
        <v>3578</v>
      </c>
      <c r="P51" s="52">
        <v>3092</v>
      </c>
      <c r="Q51" s="52">
        <v>4068</v>
      </c>
      <c r="R51" s="52">
        <v>2839</v>
      </c>
      <c r="S51" s="52">
        <v>2905</v>
      </c>
      <c r="T51" s="52">
        <v>579</v>
      </c>
      <c r="U51" s="52">
        <v>4532</v>
      </c>
      <c r="V51" s="52">
        <v>6545</v>
      </c>
      <c r="W51" s="52">
        <v>4616</v>
      </c>
      <c r="DA51" s="63" t="s">
        <v>1371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128</v>
      </c>
      <c r="B53" s="52"/>
      <c r="C53" s="52">
        <v>131562</v>
      </c>
      <c r="D53" s="52">
        <v>63929</v>
      </c>
      <c r="E53" s="52">
        <v>81285</v>
      </c>
      <c r="F53" s="52">
        <v>70342</v>
      </c>
      <c r="G53" s="52">
        <v>77330</v>
      </c>
      <c r="H53" s="52">
        <v>57618</v>
      </c>
      <c r="I53" s="52">
        <v>106126</v>
      </c>
      <c r="J53" s="52">
        <v>95137</v>
      </c>
      <c r="K53" s="52">
        <v>106000</v>
      </c>
      <c r="L53" s="52">
        <v>101116</v>
      </c>
      <c r="M53" s="52">
        <v>107501</v>
      </c>
      <c r="N53" s="52">
        <v>131376</v>
      </c>
      <c r="O53" s="52">
        <v>103703</v>
      </c>
      <c r="P53" s="52">
        <v>50759</v>
      </c>
      <c r="Q53" s="52">
        <v>53241</v>
      </c>
      <c r="R53" s="52">
        <v>25898</v>
      </c>
      <c r="S53" s="52">
        <v>32818</v>
      </c>
      <c r="T53" s="52">
        <v>3990</v>
      </c>
      <c r="U53" s="52">
        <v>65814</v>
      </c>
      <c r="V53" s="52">
        <v>83670</v>
      </c>
      <c r="W53" s="52">
        <v>87044</v>
      </c>
      <c r="DA53" s="63" t="s">
        <v>1372</v>
      </c>
    </row>
    <row r="54" spans="1:105" ht="12" customHeight="1" x14ac:dyDescent="0.25">
      <c r="A54" s="108" t="s">
        <v>127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1429</v>
      </c>
      <c r="L54" s="52">
        <v>113</v>
      </c>
      <c r="M54" s="52">
        <v>229</v>
      </c>
      <c r="N54" s="52">
        <v>253</v>
      </c>
      <c r="O54" s="52">
        <v>1336</v>
      </c>
      <c r="P54" s="52">
        <v>3152</v>
      </c>
      <c r="Q54" s="52">
        <v>2418</v>
      </c>
      <c r="R54" s="52">
        <v>969</v>
      </c>
      <c r="S54" s="52">
        <v>263</v>
      </c>
      <c r="T54" s="52">
        <v>1014</v>
      </c>
      <c r="U54" s="52">
        <v>1128</v>
      </c>
      <c r="V54" s="52">
        <v>1673</v>
      </c>
      <c r="W54" s="52">
        <v>2678</v>
      </c>
      <c r="DA54" s="63" t="s">
        <v>1373</v>
      </c>
    </row>
    <row r="55" spans="1:105" ht="12" customHeight="1" x14ac:dyDescent="0.25">
      <c r="A55" s="108" t="s">
        <v>122</v>
      </c>
      <c r="B55" s="52"/>
      <c r="C55" s="52">
        <v>5284</v>
      </c>
      <c r="D55" s="52">
        <v>0</v>
      </c>
      <c r="E55" s="52">
        <v>3076</v>
      </c>
      <c r="F55" s="52">
        <v>2003</v>
      </c>
      <c r="G55" s="52">
        <v>0</v>
      </c>
      <c r="H55" s="52">
        <v>11478</v>
      </c>
      <c r="I55" s="52">
        <v>335</v>
      </c>
      <c r="J55" s="52">
        <v>1379</v>
      </c>
      <c r="K55" s="52">
        <v>1088</v>
      </c>
      <c r="L55" s="52">
        <v>1333</v>
      </c>
      <c r="M55" s="52">
        <v>2119</v>
      </c>
      <c r="N55" s="52">
        <v>2301</v>
      </c>
      <c r="O55" s="52">
        <v>306</v>
      </c>
      <c r="P55" s="52">
        <v>908</v>
      </c>
      <c r="Q55" s="52">
        <v>301</v>
      </c>
      <c r="R55" s="52">
        <v>702</v>
      </c>
      <c r="S55" s="52">
        <v>1320</v>
      </c>
      <c r="T55" s="52">
        <v>0</v>
      </c>
      <c r="U55" s="52">
        <v>581</v>
      </c>
      <c r="V55" s="52">
        <v>0</v>
      </c>
      <c r="W55" s="52">
        <v>3940</v>
      </c>
      <c r="DA55" s="63" t="s">
        <v>1374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1325</v>
      </c>
      <c r="L56" s="52">
        <v>176</v>
      </c>
      <c r="M56" s="52">
        <v>283</v>
      </c>
      <c r="N56" s="52">
        <v>461</v>
      </c>
      <c r="O56" s="52">
        <v>2426</v>
      </c>
      <c r="P56" s="52">
        <v>7006</v>
      </c>
      <c r="Q56" s="52">
        <v>1420</v>
      </c>
      <c r="R56" s="52">
        <v>1315</v>
      </c>
      <c r="S56" s="52">
        <v>836</v>
      </c>
      <c r="T56" s="52">
        <v>1933</v>
      </c>
      <c r="U56" s="52">
        <v>2686</v>
      </c>
      <c r="V56" s="52">
        <v>3458</v>
      </c>
      <c r="W56" s="52">
        <v>34048</v>
      </c>
      <c r="DA56" s="63" t="s">
        <v>1375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105260</v>
      </c>
      <c r="D58" s="52">
        <v>40096</v>
      </c>
      <c r="E58" s="52">
        <v>32155</v>
      </c>
      <c r="F58" s="52">
        <v>41855</v>
      </c>
      <c r="G58" s="52">
        <v>59207</v>
      </c>
      <c r="H58" s="52">
        <v>54004</v>
      </c>
      <c r="I58" s="52">
        <v>84508</v>
      </c>
      <c r="J58" s="52">
        <v>56600</v>
      </c>
      <c r="K58" s="52">
        <v>62485</v>
      </c>
      <c r="L58" s="52">
        <v>47623</v>
      </c>
      <c r="M58" s="52">
        <v>56349</v>
      </c>
      <c r="N58" s="52">
        <v>89971</v>
      </c>
      <c r="O58" s="52">
        <v>76021</v>
      </c>
      <c r="P58" s="52">
        <v>44575</v>
      </c>
      <c r="Q58" s="52">
        <v>38475</v>
      </c>
      <c r="R58" s="52">
        <v>17353</v>
      </c>
      <c r="S58" s="52">
        <v>22361</v>
      </c>
      <c r="T58" s="52">
        <v>4691</v>
      </c>
      <c r="U58" s="52">
        <v>47776</v>
      </c>
      <c r="V58" s="52">
        <v>60479</v>
      </c>
      <c r="W58" s="52">
        <v>108536</v>
      </c>
      <c r="DA58" s="63" t="s">
        <v>1376</v>
      </c>
    </row>
    <row r="59" spans="1:105" ht="12" customHeight="1" x14ac:dyDescent="0.25">
      <c r="A59" s="115" t="s">
        <v>120</v>
      </c>
      <c r="B59" s="36"/>
      <c r="C59" s="36">
        <v>31586</v>
      </c>
      <c r="D59" s="36">
        <v>23833</v>
      </c>
      <c r="E59" s="36">
        <v>52206</v>
      </c>
      <c r="F59" s="36">
        <v>30490</v>
      </c>
      <c r="G59" s="36">
        <v>18123</v>
      </c>
      <c r="H59" s="36">
        <v>15092</v>
      </c>
      <c r="I59" s="36">
        <v>21953</v>
      </c>
      <c r="J59" s="36">
        <v>39916</v>
      </c>
      <c r="K59" s="36">
        <v>47357</v>
      </c>
      <c r="L59" s="36">
        <v>55115</v>
      </c>
      <c r="M59" s="36">
        <v>53783</v>
      </c>
      <c r="N59" s="36">
        <v>44420</v>
      </c>
      <c r="O59" s="36">
        <v>31750</v>
      </c>
      <c r="P59" s="36">
        <v>17250</v>
      </c>
      <c r="Q59" s="36">
        <v>18905</v>
      </c>
      <c r="R59" s="36">
        <v>11531</v>
      </c>
      <c r="S59" s="36">
        <v>12876</v>
      </c>
      <c r="T59" s="36">
        <v>2246</v>
      </c>
      <c r="U59" s="36">
        <v>22433</v>
      </c>
      <c r="V59" s="36">
        <v>28322</v>
      </c>
      <c r="W59" s="36">
        <v>19174</v>
      </c>
      <c r="DA59" s="60" t="s">
        <v>1377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1456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214</v>
      </c>
      <c r="B63" s="52"/>
      <c r="C63" s="52">
        <v>241622</v>
      </c>
      <c r="D63" s="52">
        <v>112020</v>
      </c>
      <c r="E63" s="52">
        <v>148260</v>
      </c>
      <c r="F63" s="52">
        <v>127306</v>
      </c>
      <c r="G63" s="52">
        <v>136160</v>
      </c>
      <c r="H63" s="52">
        <v>152141</v>
      </c>
      <c r="I63" s="52">
        <v>236296</v>
      </c>
      <c r="J63" s="52">
        <v>235004</v>
      </c>
      <c r="K63" s="52">
        <v>272809</v>
      </c>
      <c r="L63" s="52">
        <v>283524</v>
      </c>
      <c r="M63" s="52">
        <v>316437</v>
      </c>
      <c r="N63" s="52">
        <v>325788</v>
      </c>
      <c r="O63" s="52">
        <v>306214</v>
      </c>
      <c r="P63" s="52">
        <v>44381</v>
      </c>
      <c r="Q63" s="52">
        <v>64981</v>
      </c>
      <c r="R63" s="52">
        <v>43825</v>
      </c>
      <c r="S63" s="52">
        <v>78067</v>
      </c>
      <c r="T63" s="52">
        <v>14685</v>
      </c>
      <c r="U63" s="52">
        <v>142559</v>
      </c>
      <c r="V63" s="52">
        <v>179670</v>
      </c>
      <c r="W63" s="52">
        <v>202677</v>
      </c>
      <c r="DA63" s="63" t="s">
        <v>1457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589</v>
      </c>
      <c r="D65" s="52">
        <v>578</v>
      </c>
      <c r="E65" s="52">
        <v>414</v>
      </c>
      <c r="F65" s="52">
        <v>381</v>
      </c>
      <c r="G65" s="52">
        <v>369</v>
      </c>
      <c r="H65" s="52">
        <v>436</v>
      </c>
      <c r="I65" s="52">
        <v>1334</v>
      </c>
      <c r="J65" s="52">
        <v>1853</v>
      </c>
      <c r="K65" s="52">
        <v>1895</v>
      </c>
      <c r="L65" s="52">
        <v>1311</v>
      </c>
      <c r="M65" s="52">
        <v>2476</v>
      </c>
      <c r="N65" s="52">
        <v>2817</v>
      </c>
      <c r="O65" s="52">
        <v>4364</v>
      </c>
      <c r="P65" s="52">
        <v>8913</v>
      </c>
      <c r="Q65" s="52">
        <v>9168</v>
      </c>
      <c r="R65" s="52">
        <v>8583</v>
      </c>
      <c r="S65" s="52">
        <v>5094</v>
      </c>
      <c r="T65" s="52">
        <v>4749</v>
      </c>
      <c r="U65" s="52">
        <v>4080</v>
      </c>
      <c r="V65" s="52">
        <v>7692</v>
      </c>
      <c r="W65" s="52">
        <v>10671</v>
      </c>
      <c r="DA65" s="63" t="s">
        <v>1458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128</v>
      </c>
      <c r="B67" s="52"/>
      <c r="C67" s="52">
        <f t="shared" ref="C67:Q67" si="0">C39-C53</f>
        <v>240750</v>
      </c>
      <c r="D67" s="52">
        <f t="shared" si="0"/>
        <v>132558</v>
      </c>
      <c r="E67" s="52">
        <f t="shared" si="0"/>
        <v>143031</v>
      </c>
      <c r="F67" s="52">
        <f t="shared" si="0"/>
        <v>129224</v>
      </c>
      <c r="G67" s="52">
        <f t="shared" si="0"/>
        <v>174358</v>
      </c>
      <c r="H67" s="52">
        <f t="shared" si="0"/>
        <v>127210</v>
      </c>
      <c r="I67" s="52">
        <f t="shared" si="0"/>
        <v>236329</v>
      </c>
      <c r="J67" s="52">
        <f t="shared" si="0"/>
        <v>235484</v>
      </c>
      <c r="K67" s="52">
        <f t="shared" si="0"/>
        <v>270567</v>
      </c>
      <c r="L67" s="52">
        <f t="shared" si="0"/>
        <v>284186</v>
      </c>
      <c r="M67" s="52">
        <f t="shared" si="0"/>
        <v>316700</v>
      </c>
      <c r="N67" s="52">
        <f t="shared" si="0"/>
        <v>326567</v>
      </c>
      <c r="O67" s="52">
        <f t="shared" si="0"/>
        <v>304047</v>
      </c>
      <c r="P67" s="52">
        <f t="shared" si="0"/>
        <v>48347</v>
      </c>
      <c r="Q67" s="52">
        <f t="shared" si="0"/>
        <v>64409</v>
      </c>
      <c r="R67" s="52">
        <f t="shared" ref="R67:V67" si="1">R39-R53</f>
        <v>45253</v>
      </c>
      <c r="S67" s="52">
        <f t="shared" si="1"/>
        <v>79939</v>
      </c>
      <c r="T67" s="52">
        <f t="shared" si="1"/>
        <v>14247</v>
      </c>
      <c r="U67" s="52">
        <f t="shared" si="1"/>
        <v>141813</v>
      </c>
      <c r="V67" s="52">
        <f t="shared" si="1"/>
        <v>177313</v>
      </c>
      <c r="W67" s="52">
        <f t="shared" ref="W67" si="2">W39-W53</f>
        <v>145786</v>
      </c>
      <c r="DA67" s="63" t="s">
        <v>1459</v>
      </c>
    </row>
    <row r="68" spans="1:105" ht="12" customHeight="1" x14ac:dyDescent="0.25">
      <c r="A68" s="108" t="s">
        <v>127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3647</v>
      </c>
      <c r="L68" s="52">
        <f t="shared" si="3"/>
        <v>319</v>
      </c>
      <c r="M68" s="52">
        <f t="shared" si="3"/>
        <v>676</v>
      </c>
      <c r="N68" s="52">
        <f t="shared" si="3"/>
        <v>627</v>
      </c>
      <c r="O68" s="52">
        <f t="shared" si="3"/>
        <v>3915</v>
      </c>
      <c r="P68" s="52">
        <f t="shared" si="3"/>
        <v>2998</v>
      </c>
      <c r="Q68" s="52">
        <f t="shared" si="3"/>
        <v>2920</v>
      </c>
      <c r="R68" s="52">
        <f t="shared" ref="R68:V68" si="4">R40-R54</f>
        <v>1685</v>
      </c>
      <c r="S68" s="52">
        <f t="shared" si="4"/>
        <v>635</v>
      </c>
      <c r="T68" s="52">
        <f t="shared" si="4"/>
        <v>3617</v>
      </c>
      <c r="U68" s="52">
        <f t="shared" si="4"/>
        <v>2423</v>
      </c>
      <c r="V68" s="52">
        <f t="shared" si="4"/>
        <v>3535</v>
      </c>
      <c r="W68" s="52">
        <f t="shared" ref="W68" si="5">W40-W54</f>
        <v>4478</v>
      </c>
      <c r="DA68" s="63" t="s">
        <v>1460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9329</v>
      </c>
      <c r="D69" s="52">
        <f t="shared" si="6"/>
        <v>0</v>
      </c>
      <c r="E69" s="52">
        <f t="shared" si="6"/>
        <v>5405</v>
      </c>
      <c r="F69" s="52">
        <f t="shared" si="6"/>
        <v>3524</v>
      </c>
      <c r="G69" s="52">
        <f t="shared" si="6"/>
        <v>0</v>
      </c>
      <c r="H69" s="52">
        <f t="shared" si="6"/>
        <v>25273</v>
      </c>
      <c r="I69" s="52">
        <f t="shared" si="6"/>
        <v>744</v>
      </c>
      <c r="J69" s="52">
        <f t="shared" si="6"/>
        <v>3359</v>
      </c>
      <c r="K69" s="52">
        <f t="shared" si="6"/>
        <v>2701</v>
      </c>
      <c r="L69" s="52">
        <f t="shared" si="6"/>
        <v>3679</v>
      </c>
      <c r="M69" s="52">
        <f t="shared" si="6"/>
        <v>6088</v>
      </c>
      <c r="N69" s="52">
        <f t="shared" si="6"/>
        <v>5579</v>
      </c>
      <c r="O69" s="52">
        <f t="shared" si="6"/>
        <v>871</v>
      </c>
      <c r="P69" s="52">
        <f t="shared" si="6"/>
        <v>729</v>
      </c>
      <c r="Q69" s="52">
        <f t="shared" si="6"/>
        <v>342</v>
      </c>
      <c r="R69" s="52">
        <f t="shared" ref="R69:V69" si="7">R41-R55</f>
        <v>1063</v>
      </c>
      <c r="S69" s="52">
        <f t="shared" si="7"/>
        <v>2924</v>
      </c>
      <c r="T69" s="52">
        <f t="shared" si="7"/>
        <v>0</v>
      </c>
      <c r="U69" s="52">
        <f t="shared" si="7"/>
        <v>1180</v>
      </c>
      <c r="V69" s="52">
        <f t="shared" si="7"/>
        <v>0</v>
      </c>
      <c r="W69" s="52">
        <f t="shared" ref="W69" si="8">W41-W55</f>
        <v>6252</v>
      </c>
      <c r="DA69" s="63" t="s">
        <v>1461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0</v>
      </c>
      <c r="E70" s="52">
        <f t="shared" si="9"/>
        <v>0</v>
      </c>
      <c r="F70" s="52">
        <f t="shared" si="9"/>
        <v>0</v>
      </c>
      <c r="G70" s="52">
        <f t="shared" si="9"/>
        <v>0</v>
      </c>
      <c r="H70" s="52">
        <f t="shared" si="9"/>
        <v>0</v>
      </c>
      <c r="I70" s="52">
        <f t="shared" si="9"/>
        <v>0</v>
      </c>
      <c r="J70" s="52">
        <f t="shared" si="9"/>
        <v>0</v>
      </c>
      <c r="K70" s="52">
        <f t="shared" si="9"/>
        <v>3291</v>
      </c>
      <c r="L70" s="52">
        <f t="shared" si="9"/>
        <v>485</v>
      </c>
      <c r="M70" s="52">
        <f t="shared" si="9"/>
        <v>813</v>
      </c>
      <c r="N70" s="52">
        <f t="shared" si="9"/>
        <v>1119</v>
      </c>
      <c r="O70" s="52">
        <f t="shared" si="9"/>
        <v>6894</v>
      </c>
      <c r="P70" s="52">
        <f t="shared" si="9"/>
        <v>5640</v>
      </c>
      <c r="Q70" s="52">
        <f t="shared" si="9"/>
        <v>1606</v>
      </c>
      <c r="R70" s="52">
        <f t="shared" ref="R70:V70" si="10">R42-R56</f>
        <v>1995</v>
      </c>
      <c r="S70" s="52">
        <f t="shared" si="10"/>
        <v>1852</v>
      </c>
      <c r="T70" s="52">
        <f t="shared" si="10"/>
        <v>4116</v>
      </c>
      <c r="U70" s="52">
        <f t="shared" si="10"/>
        <v>5455</v>
      </c>
      <c r="V70" s="52">
        <f t="shared" si="10"/>
        <v>6997</v>
      </c>
      <c r="W70" s="52">
        <f t="shared" ref="W70" si="11">W42-W56</f>
        <v>54037</v>
      </c>
      <c r="DA70" s="63" t="s">
        <v>1462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515546</v>
      </c>
      <c r="D72" s="52">
        <v>340024</v>
      </c>
      <c r="E72" s="52">
        <v>224284</v>
      </c>
      <c r="F72" s="52">
        <v>343289</v>
      </c>
      <c r="G72" s="52">
        <v>498759</v>
      </c>
      <c r="H72" s="52">
        <v>584242</v>
      </c>
      <c r="I72" s="52">
        <v>346595</v>
      </c>
      <c r="J72" s="52">
        <v>231972</v>
      </c>
      <c r="K72" s="52">
        <v>291151</v>
      </c>
      <c r="L72" s="52">
        <v>219641</v>
      </c>
      <c r="M72" s="52">
        <v>269996</v>
      </c>
      <c r="N72" s="52">
        <v>364961</v>
      </c>
      <c r="O72" s="52">
        <v>394011</v>
      </c>
      <c r="P72" s="52">
        <v>247316</v>
      </c>
      <c r="Q72" s="52">
        <v>277565</v>
      </c>
      <c r="R72" s="52">
        <v>239312</v>
      </c>
      <c r="S72" s="52">
        <v>283528</v>
      </c>
      <c r="T72" s="52">
        <v>252992</v>
      </c>
      <c r="U72" s="52">
        <v>329483</v>
      </c>
      <c r="V72" s="52">
        <v>324120</v>
      </c>
      <c r="W72" s="52">
        <v>355714</v>
      </c>
      <c r="DA72" s="63" t="s">
        <v>1463</v>
      </c>
    </row>
    <row r="73" spans="1:105" ht="12" customHeight="1" x14ac:dyDescent="0.25">
      <c r="A73" s="115" t="s">
        <v>120</v>
      </c>
      <c r="B73" s="36"/>
      <c r="C73" s="36">
        <v>154705</v>
      </c>
      <c r="D73" s="36">
        <v>202111</v>
      </c>
      <c r="E73" s="36">
        <v>364133</v>
      </c>
      <c r="F73" s="36">
        <v>250080</v>
      </c>
      <c r="G73" s="36">
        <v>152668</v>
      </c>
      <c r="H73" s="36">
        <v>163274</v>
      </c>
      <c r="I73" s="36">
        <v>90041</v>
      </c>
      <c r="J73" s="36">
        <v>163595</v>
      </c>
      <c r="K73" s="36">
        <v>220655</v>
      </c>
      <c r="L73" s="36">
        <v>254197</v>
      </c>
      <c r="M73" s="36">
        <v>257701</v>
      </c>
      <c r="N73" s="36">
        <v>180183</v>
      </c>
      <c r="O73" s="36">
        <v>164562</v>
      </c>
      <c r="P73" s="36">
        <v>95710</v>
      </c>
      <c r="Q73" s="36">
        <v>136379</v>
      </c>
      <c r="R73" s="36">
        <v>159003</v>
      </c>
      <c r="S73" s="36">
        <v>163264</v>
      </c>
      <c r="T73" s="36">
        <v>121152</v>
      </c>
      <c r="U73" s="36">
        <v>154708</v>
      </c>
      <c r="V73" s="36">
        <v>151786</v>
      </c>
      <c r="W73" s="36">
        <v>62836</v>
      </c>
      <c r="DA73" s="60" t="s">
        <v>1464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1543</v>
      </c>
    </row>
    <row r="78" spans="1:105" ht="12.95" customHeight="1" x14ac:dyDescent="0.25">
      <c r="A78" s="127" t="s">
        <v>57</v>
      </c>
      <c r="B78" s="128">
        <f>RES_hhdet_numvin!B125</f>
        <v>0</v>
      </c>
      <c r="C78" s="128">
        <f>RES_hhdet_numvin!C125</f>
        <v>0</v>
      </c>
      <c r="D78" s="128">
        <f>RES_hhdet_numvin!D125</f>
        <v>0</v>
      </c>
      <c r="E78" s="128">
        <f>RES_hhdet_numvin!E125</f>
        <v>0</v>
      </c>
      <c r="F78" s="128">
        <f>RES_hhdet_numvin!F125</f>
        <v>0</v>
      </c>
      <c r="G78" s="128">
        <f>RES_hhdet_numvin!G125</f>
        <v>0</v>
      </c>
      <c r="H78" s="128">
        <f>RES_hhdet_numvin!H125</f>
        <v>0</v>
      </c>
      <c r="I78" s="128">
        <f>RES_hhdet_numvin!I125</f>
        <v>0</v>
      </c>
      <c r="J78" s="128">
        <f>RES_hhdet_numvin!J125</f>
        <v>0</v>
      </c>
      <c r="K78" s="128">
        <f>RES_hhdet_numvin!K125</f>
        <v>0</v>
      </c>
      <c r="L78" s="128">
        <f>RES_hhdet_numvin!L125</f>
        <v>0</v>
      </c>
      <c r="M78" s="128">
        <f>RES_hhdet_numvin!M125</f>
        <v>0</v>
      </c>
      <c r="N78" s="128">
        <f>RES_hhdet_numvin!N125</f>
        <v>0</v>
      </c>
      <c r="O78" s="128">
        <f>RES_hhdet_numvin!O125</f>
        <v>0</v>
      </c>
      <c r="P78" s="128">
        <f>RES_hhdet_numvin!P125</f>
        <v>0</v>
      </c>
      <c r="Q78" s="128">
        <f>RES_hhdet_numvin!Q125</f>
        <v>0</v>
      </c>
      <c r="R78" s="128">
        <f>RES_hhdet_numvin!R125</f>
        <v>0</v>
      </c>
      <c r="S78" s="128">
        <f>RES_hhdet_numvin!S125</f>
        <v>0</v>
      </c>
      <c r="T78" s="128">
        <f>RES_hhdet_numvin!T125</f>
        <v>0</v>
      </c>
      <c r="U78" s="128">
        <f>RES_hhdet_numvin!U125</f>
        <v>0</v>
      </c>
      <c r="V78" s="128">
        <f>RES_hhdet_numvin!V125</f>
        <v>0</v>
      </c>
      <c r="W78" s="128">
        <f>RES_hhdet_numvin!W125</f>
        <v>0</v>
      </c>
      <c r="DA78" s="133"/>
    </row>
    <row r="79" spans="1:105" ht="12" customHeight="1" x14ac:dyDescent="0.25">
      <c r="A79" s="97" t="s">
        <v>214</v>
      </c>
      <c r="B79" s="52">
        <f>RES_hhdet_numvin!B126</f>
        <v>0</v>
      </c>
      <c r="C79" s="52">
        <f>RES_hhdet_numvin!C126</f>
        <v>0</v>
      </c>
      <c r="D79" s="52">
        <f>RES_hhdet_numvin!D126</f>
        <v>0</v>
      </c>
      <c r="E79" s="52">
        <f>RES_hhdet_numvin!E126</f>
        <v>0</v>
      </c>
      <c r="F79" s="52">
        <f>RES_hhdet_numvin!F126</f>
        <v>0</v>
      </c>
      <c r="G79" s="52">
        <f>RES_hhdet_numvin!G126</f>
        <v>0</v>
      </c>
      <c r="H79" s="52">
        <f>RES_hhdet_numvin!H126</f>
        <v>38944</v>
      </c>
      <c r="I79" s="52">
        <f>RES_hhdet_numvin!I126</f>
        <v>113136</v>
      </c>
      <c r="J79" s="52">
        <f>RES_hhdet_numvin!J126</f>
        <v>153700</v>
      </c>
      <c r="K79" s="52">
        <f>RES_hhdet_numvin!K126</f>
        <v>221220</v>
      </c>
      <c r="L79" s="52">
        <f>RES_hhdet_numvin!L126</f>
        <v>260744</v>
      </c>
      <c r="M79" s="52">
        <f>RES_hhdet_numvin!M126</f>
        <v>322426</v>
      </c>
      <c r="N79" s="52">
        <f>RES_hhdet_numvin!N126</f>
        <v>378276</v>
      </c>
      <c r="O79" s="52">
        <f>RES_hhdet_numvin!O126</f>
        <v>362238</v>
      </c>
      <c r="P79" s="52">
        <f>RES_hhdet_numvin!P126</f>
        <v>97311</v>
      </c>
      <c r="Q79" s="52">
        <f>RES_hhdet_numvin!Q126</f>
        <v>115906</v>
      </c>
      <c r="R79" s="52">
        <f>RES_hhdet_numvin!R126</f>
        <v>70492</v>
      </c>
      <c r="S79" s="52">
        <f>RES_hhdet_numvin!S126</f>
        <v>111533</v>
      </c>
      <c r="T79" s="52">
        <f>RES_hhdet_numvin!T126</f>
        <v>21480</v>
      </c>
      <c r="U79" s="52">
        <f>RES_hhdet_numvin!U126</f>
        <v>212351</v>
      </c>
      <c r="V79" s="52">
        <f>RES_hhdet_numvin!V126</f>
        <v>268405</v>
      </c>
      <c r="W79" s="52">
        <f>RES_hhdet_numvin!W126</f>
        <v>330387</v>
      </c>
      <c r="DA79" s="63" t="s">
        <v>1544</v>
      </c>
    </row>
    <row r="80" spans="1:105" ht="12" hidden="1" customHeight="1" x14ac:dyDescent="0.25">
      <c r="A80" s="97" t="s">
        <v>53</v>
      </c>
      <c r="B80" s="138">
        <f>RES_hhdet_numvin!B127</f>
        <v>0</v>
      </c>
      <c r="C80" s="138">
        <f>RES_hhdet_numvin!C127</f>
        <v>0</v>
      </c>
      <c r="D80" s="138">
        <f>RES_hhdet_numvin!D127</f>
        <v>0</v>
      </c>
      <c r="E80" s="138">
        <f>RES_hhdet_numvin!E127</f>
        <v>0</v>
      </c>
      <c r="F80" s="138">
        <f>RES_hhdet_numvin!F127</f>
        <v>0</v>
      </c>
      <c r="G80" s="138">
        <f>RES_hhdet_numvin!G127</f>
        <v>0</v>
      </c>
      <c r="H80" s="138">
        <f>RES_hhdet_numvin!H127</f>
        <v>0</v>
      </c>
      <c r="I80" s="138">
        <f>RES_hhdet_numvin!I127</f>
        <v>0</v>
      </c>
      <c r="J80" s="138">
        <f>RES_hhdet_numvin!J127</f>
        <v>0</v>
      </c>
      <c r="K80" s="138">
        <f>RES_hhdet_numvin!K127</f>
        <v>0</v>
      </c>
      <c r="L80" s="138">
        <f>RES_hhdet_numvin!L127</f>
        <v>0</v>
      </c>
      <c r="M80" s="138">
        <f>RES_hhdet_numvin!M127</f>
        <v>0</v>
      </c>
      <c r="N80" s="138">
        <f>RES_hhdet_numvin!N127</f>
        <v>0</v>
      </c>
      <c r="O80" s="138">
        <f>RES_hhdet_numvin!O127</f>
        <v>0</v>
      </c>
      <c r="P80" s="138">
        <f>RES_hhdet_numvin!P127</f>
        <v>0</v>
      </c>
      <c r="Q80" s="138">
        <f>RES_hhdet_numvin!Q127</f>
        <v>0</v>
      </c>
      <c r="R80" s="138">
        <f>RES_hhdet_numvin!R127</f>
        <v>0</v>
      </c>
      <c r="S80" s="138">
        <f>RES_hhdet_numvin!S127</f>
        <v>0</v>
      </c>
      <c r="T80" s="138">
        <f>RES_hhdet_numvin!T127</f>
        <v>0</v>
      </c>
      <c r="U80" s="138">
        <f>RES_hhdet_numvin!U127</f>
        <v>0</v>
      </c>
      <c r="V80" s="138">
        <f>RES_hhdet_numvin!V127</f>
        <v>0</v>
      </c>
      <c r="W80" s="138">
        <f>RES_hhdet_numvin!W127</f>
        <v>0</v>
      </c>
      <c r="DA80" s="63"/>
    </row>
    <row r="81" spans="1:105" ht="12.95" customHeight="1" x14ac:dyDescent="0.25">
      <c r="A81" s="125" t="s">
        <v>92</v>
      </c>
      <c r="B81" s="150">
        <f>RES_hhdet_numvin!B128</f>
        <v>0</v>
      </c>
      <c r="C81" s="150">
        <f>RES_hhdet_numvin!C128</f>
        <v>0</v>
      </c>
      <c r="D81" s="150">
        <f>RES_hhdet_numvin!D128</f>
        <v>0</v>
      </c>
      <c r="E81" s="150">
        <f>RES_hhdet_numvin!E128</f>
        <v>0</v>
      </c>
      <c r="F81" s="150">
        <f>RES_hhdet_numvin!F128</f>
        <v>0</v>
      </c>
      <c r="G81" s="150">
        <f>RES_hhdet_numvin!G128</f>
        <v>0</v>
      </c>
      <c r="H81" s="150">
        <f>RES_hhdet_numvin!H128</f>
        <v>0</v>
      </c>
      <c r="I81" s="150">
        <f>RES_hhdet_numvin!I128</f>
        <v>0</v>
      </c>
      <c r="J81" s="150">
        <f>RES_hhdet_numvin!J128</f>
        <v>0</v>
      </c>
      <c r="K81" s="150">
        <f>RES_hhdet_numvin!K128</f>
        <v>0</v>
      </c>
      <c r="L81" s="150">
        <f>RES_hhdet_numvin!L128</f>
        <v>0</v>
      </c>
      <c r="M81" s="150">
        <f>RES_hhdet_numvin!M128</f>
        <v>0</v>
      </c>
      <c r="N81" s="150">
        <f>RES_hhdet_numvin!N128</f>
        <v>0</v>
      </c>
      <c r="O81" s="150">
        <f>RES_hhdet_numvin!O128</f>
        <v>0</v>
      </c>
      <c r="P81" s="150">
        <f>RES_hhdet_numvin!P128</f>
        <v>0</v>
      </c>
      <c r="Q81" s="150">
        <f>RES_hhdet_numvin!Q128</f>
        <v>0</v>
      </c>
      <c r="R81" s="150">
        <f>RES_hhdet_numvin!R128</f>
        <v>0</v>
      </c>
      <c r="S81" s="150">
        <f>RES_hhdet_numvin!S128</f>
        <v>0</v>
      </c>
      <c r="T81" s="150">
        <f>RES_hhdet_numvin!T128</f>
        <v>0</v>
      </c>
      <c r="U81" s="150">
        <f>RES_hhdet_numvin!U128</f>
        <v>0</v>
      </c>
      <c r="V81" s="150">
        <f>RES_hhdet_numvin!V128</f>
        <v>0</v>
      </c>
      <c r="W81" s="150">
        <f>RES_hhdet_numvin!W128</f>
        <v>0</v>
      </c>
      <c r="DA81" s="134"/>
    </row>
    <row r="82" spans="1:105" ht="12" customHeight="1" x14ac:dyDescent="0.25">
      <c r="A82" s="97" t="s">
        <v>53</v>
      </c>
      <c r="B82" s="138">
        <f>RES_hhdet_numvin!B129</f>
        <v>0</v>
      </c>
      <c r="C82" s="138">
        <f>RES_hhdet_numvin!C129</f>
        <v>0</v>
      </c>
      <c r="D82" s="138">
        <f>RES_hhdet_numvin!D129</f>
        <v>0</v>
      </c>
      <c r="E82" s="138">
        <f>RES_hhdet_numvin!E129</f>
        <v>0</v>
      </c>
      <c r="F82" s="138">
        <f>RES_hhdet_numvin!F129</f>
        <v>0</v>
      </c>
      <c r="G82" s="138">
        <f>RES_hhdet_numvin!G129</f>
        <v>0</v>
      </c>
      <c r="H82" s="138">
        <f>RES_hhdet_numvin!H129</f>
        <v>0</v>
      </c>
      <c r="I82" s="138">
        <f>RES_hhdet_numvin!I129</f>
        <v>0</v>
      </c>
      <c r="J82" s="138">
        <f>RES_hhdet_numvin!J129</f>
        <v>0</v>
      </c>
      <c r="K82" s="138">
        <f>RES_hhdet_numvin!K129</f>
        <v>0</v>
      </c>
      <c r="L82" s="138">
        <f>RES_hhdet_numvin!L129</f>
        <v>0</v>
      </c>
      <c r="M82" s="138">
        <f>RES_hhdet_numvin!M129</f>
        <v>0</v>
      </c>
      <c r="N82" s="138">
        <f>RES_hhdet_numvin!N129</f>
        <v>0</v>
      </c>
      <c r="O82" s="138">
        <f>RES_hhdet_numvin!O129</f>
        <v>0</v>
      </c>
      <c r="P82" s="138">
        <f>RES_hhdet_numvin!P129</f>
        <v>3882</v>
      </c>
      <c r="Q82" s="138">
        <f>RES_hhdet_numvin!Q129</f>
        <v>7394</v>
      </c>
      <c r="R82" s="138">
        <f>RES_hhdet_numvin!R129</f>
        <v>8289</v>
      </c>
      <c r="S82" s="138">
        <f>RES_hhdet_numvin!S129</f>
        <v>6863</v>
      </c>
      <c r="T82" s="138">
        <f>RES_hhdet_numvin!T129</f>
        <v>4954</v>
      </c>
      <c r="U82" s="138">
        <f>RES_hhdet_numvin!U129</f>
        <v>8422</v>
      </c>
      <c r="V82" s="138">
        <f>RES_hhdet_numvin!V129</f>
        <v>14182</v>
      </c>
      <c r="W82" s="138">
        <f>RES_hhdet_numvin!W129</f>
        <v>15287</v>
      </c>
      <c r="DA82" s="63" t="s">
        <v>1545</v>
      </c>
    </row>
    <row r="83" spans="1:105" ht="12" customHeight="1" x14ac:dyDescent="0.25">
      <c r="A83" s="125" t="s">
        <v>55</v>
      </c>
      <c r="B83" s="150">
        <f>RES_hhdet_numvin!B130</f>
        <v>0</v>
      </c>
      <c r="C83" s="150">
        <f>RES_hhdet_numvin!C130</f>
        <v>0</v>
      </c>
      <c r="D83" s="150">
        <f>RES_hhdet_numvin!D130</f>
        <v>0</v>
      </c>
      <c r="E83" s="150">
        <f>RES_hhdet_numvin!E130</f>
        <v>0</v>
      </c>
      <c r="F83" s="150">
        <f>RES_hhdet_numvin!F130</f>
        <v>0</v>
      </c>
      <c r="G83" s="150">
        <f>RES_hhdet_numvin!G130</f>
        <v>0</v>
      </c>
      <c r="H83" s="150">
        <f>RES_hhdet_numvin!H130</f>
        <v>0</v>
      </c>
      <c r="I83" s="150">
        <f>RES_hhdet_numvin!I130</f>
        <v>0</v>
      </c>
      <c r="J83" s="150">
        <f>RES_hhdet_numvin!J130</f>
        <v>0</v>
      </c>
      <c r="K83" s="150">
        <f>RES_hhdet_numvin!K130</f>
        <v>0</v>
      </c>
      <c r="L83" s="150">
        <f>RES_hhdet_numvin!L130</f>
        <v>0</v>
      </c>
      <c r="M83" s="150">
        <f>RES_hhdet_numvin!M130</f>
        <v>0</v>
      </c>
      <c r="N83" s="150">
        <f>RES_hhdet_numvin!N130</f>
        <v>0</v>
      </c>
      <c r="O83" s="150">
        <f>RES_hhdet_numvin!O130</f>
        <v>0</v>
      </c>
      <c r="P83" s="150">
        <f>RES_hhdet_numvin!P130</f>
        <v>0</v>
      </c>
      <c r="Q83" s="150">
        <f>RES_hhdet_numvin!Q130</f>
        <v>0</v>
      </c>
      <c r="R83" s="150">
        <f>RES_hhdet_numvin!R130</f>
        <v>0</v>
      </c>
      <c r="S83" s="150">
        <f>RES_hhdet_numvin!S130</f>
        <v>0</v>
      </c>
      <c r="T83" s="150">
        <f>RES_hhdet_numvin!T130</f>
        <v>0</v>
      </c>
      <c r="U83" s="150">
        <f>RES_hhdet_numvin!U130</f>
        <v>0</v>
      </c>
      <c r="V83" s="150">
        <f>RES_hhdet_numvin!V130</f>
        <v>0</v>
      </c>
      <c r="W83" s="150">
        <f>RES_hhdet_numvin!W130</f>
        <v>0</v>
      </c>
      <c r="DA83" s="134"/>
    </row>
    <row r="84" spans="1:105" ht="12" customHeight="1" x14ac:dyDescent="0.25">
      <c r="A84" s="97" t="s">
        <v>128</v>
      </c>
      <c r="B84" s="138">
        <f>RES_hhdet_numvin!B131</f>
        <v>0</v>
      </c>
      <c r="C84" s="138">
        <f>RES_hhdet_numvin!C131</f>
        <v>0</v>
      </c>
      <c r="D84" s="138">
        <f>RES_hhdet_numvin!D131</f>
        <v>0</v>
      </c>
      <c r="E84" s="138">
        <f>RES_hhdet_numvin!E131</f>
        <v>0</v>
      </c>
      <c r="F84" s="138">
        <f>RES_hhdet_numvin!F131</f>
        <v>0</v>
      </c>
      <c r="G84" s="138">
        <f>RES_hhdet_numvin!G131</f>
        <v>0</v>
      </c>
      <c r="H84" s="138">
        <f>RES_hhdet_numvin!H131</f>
        <v>23605</v>
      </c>
      <c r="I84" s="138">
        <f>RES_hhdet_numvin!I131</f>
        <v>112314</v>
      </c>
      <c r="J84" s="138">
        <f>RES_hhdet_numvin!J131</f>
        <v>150049</v>
      </c>
      <c r="K84" s="138">
        <f>RES_hhdet_numvin!K131</f>
        <v>211924</v>
      </c>
      <c r="L84" s="138">
        <f>RES_hhdet_numvin!L131</f>
        <v>256782</v>
      </c>
      <c r="M84" s="138">
        <f>RES_hhdet_numvin!M131</f>
        <v>315830</v>
      </c>
      <c r="N84" s="138">
        <f>RES_hhdet_numvin!N131</f>
        <v>372741</v>
      </c>
      <c r="O84" s="138">
        <f>RES_hhdet_numvin!O131</f>
        <v>353721</v>
      </c>
      <c r="P84" s="138">
        <f>RES_hhdet_numvin!P131</f>
        <v>86776</v>
      </c>
      <c r="Q84" s="138">
        <f>RES_hhdet_numvin!Q131</f>
        <v>111422</v>
      </c>
      <c r="R84" s="138">
        <f>RES_hhdet_numvin!R131</f>
        <v>68956</v>
      </c>
      <c r="S84" s="138">
        <f>RES_hhdet_numvin!S131</f>
        <v>110972</v>
      </c>
      <c r="T84" s="138">
        <f>RES_hhdet_numvin!T131</f>
        <v>18113</v>
      </c>
      <c r="U84" s="138">
        <f>RES_hhdet_numvin!U131</f>
        <v>207212</v>
      </c>
      <c r="V84" s="138">
        <f>RES_hhdet_numvin!V131</f>
        <v>260919</v>
      </c>
      <c r="W84" s="138">
        <f>RES_hhdet_numvin!W131</f>
        <v>232830</v>
      </c>
      <c r="DA84" s="63" t="s">
        <v>1546</v>
      </c>
    </row>
    <row r="85" spans="1:105" ht="12" customHeight="1" x14ac:dyDescent="0.25">
      <c r="A85" s="97" t="s">
        <v>127</v>
      </c>
      <c r="B85" s="138">
        <f>RES_hhdet_numvin!B132</f>
        <v>0</v>
      </c>
      <c r="C85" s="138">
        <f>RES_hhdet_numvin!C132</f>
        <v>0</v>
      </c>
      <c r="D85" s="138">
        <f>RES_hhdet_numvin!D132</f>
        <v>0</v>
      </c>
      <c r="E85" s="138">
        <f>RES_hhdet_numvin!E132</f>
        <v>0</v>
      </c>
      <c r="F85" s="138">
        <f>RES_hhdet_numvin!F132</f>
        <v>0</v>
      </c>
      <c r="G85" s="138">
        <f>RES_hhdet_numvin!G132</f>
        <v>0</v>
      </c>
      <c r="H85" s="138">
        <f>RES_hhdet_numvin!H132</f>
        <v>0</v>
      </c>
      <c r="I85" s="138">
        <f>RES_hhdet_numvin!I132</f>
        <v>0</v>
      </c>
      <c r="J85" s="138">
        <f>RES_hhdet_numvin!J132</f>
        <v>0</v>
      </c>
      <c r="K85" s="138">
        <f>RES_hhdet_numvin!K132</f>
        <v>2858</v>
      </c>
      <c r="L85" s="138">
        <f>RES_hhdet_numvin!L132</f>
        <v>288</v>
      </c>
      <c r="M85" s="138">
        <f>RES_hhdet_numvin!M132</f>
        <v>673</v>
      </c>
      <c r="N85" s="138">
        <f>RES_hhdet_numvin!N132</f>
        <v>716</v>
      </c>
      <c r="O85" s="138">
        <f>RES_hhdet_numvin!O132</f>
        <v>4557</v>
      </c>
      <c r="P85" s="138">
        <f>RES_hhdet_numvin!P132</f>
        <v>5387</v>
      </c>
      <c r="Q85" s="138">
        <f>RES_hhdet_numvin!Q132</f>
        <v>5056</v>
      </c>
      <c r="R85" s="138">
        <f>RES_hhdet_numvin!R132</f>
        <v>2574</v>
      </c>
      <c r="S85" s="138">
        <f>RES_hhdet_numvin!S132</f>
        <v>886</v>
      </c>
      <c r="T85" s="138">
        <f>RES_hhdet_numvin!T132</f>
        <v>4601</v>
      </c>
      <c r="U85" s="138">
        <f>RES_hhdet_numvin!U132</f>
        <v>3547</v>
      </c>
      <c r="V85" s="138">
        <f>RES_hhdet_numvin!V132</f>
        <v>5208</v>
      </c>
      <c r="W85" s="138">
        <f>RES_hhdet_numvin!W132</f>
        <v>7156</v>
      </c>
      <c r="DA85" s="63" t="s">
        <v>1547</v>
      </c>
    </row>
    <row r="86" spans="1:105" ht="12" hidden="1" customHeight="1" x14ac:dyDescent="0.25">
      <c r="A86" s="108" t="s">
        <v>203</v>
      </c>
      <c r="B86" s="138">
        <f>RES_hhdet_numvin!B133</f>
        <v>0</v>
      </c>
      <c r="C86" s="138">
        <f>RES_hhdet_numvin!C133</f>
        <v>0</v>
      </c>
      <c r="D86" s="138">
        <f>RES_hhdet_numvin!D133</f>
        <v>0</v>
      </c>
      <c r="E86" s="138">
        <f>RES_hhdet_numvin!E133</f>
        <v>0</v>
      </c>
      <c r="F86" s="138">
        <f>RES_hhdet_numvin!F133</f>
        <v>0</v>
      </c>
      <c r="G86" s="138">
        <f>RES_hhdet_numvin!G133</f>
        <v>0</v>
      </c>
      <c r="H86" s="138">
        <f>RES_hhdet_numvin!H133</f>
        <v>0</v>
      </c>
      <c r="I86" s="138">
        <f>RES_hhdet_numvin!I133</f>
        <v>0</v>
      </c>
      <c r="J86" s="138">
        <f>RES_hhdet_numvin!J133</f>
        <v>0</v>
      </c>
      <c r="K86" s="138">
        <f>RES_hhdet_numvin!K133</f>
        <v>0</v>
      </c>
      <c r="L86" s="138">
        <f>RES_hhdet_numvin!L133</f>
        <v>0</v>
      </c>
      <c r="M86" s="138">
        <f>RES_hhdet_numvin!M133</f>
        <v>0</v>
      </c>
      <c r="N86" s="138">
        <f>RES_hhdet_numvin!N133</f>
        <v>0</v>
      </c>
      <c r="O86" s="138">
        <f>RES_hhdet_numvin!O133</f>
        <v>0</v>
      </c>
      <c r="P86" s="138">
        <f>RES_hhdet_numvin!P133</f>
        <v>0</v>
      </c>
      <c r="Q86" s="138">
        <f>RES_hhdet_numvin!Q133</f>
        <v>0</v>
      </c>
      <c r="R86" s="138">
        <f>RES_hhdet_numvin!R133</f>
        <v>0</v>
      </c>
      <c r="S86" s="138">
        <f>RES_hhdet_numvin!S133</f>
        <v>0</v>
      </c>
      <c r="T86" s="138">
        <f>RES_hhdet_numvin!T133</f>
        <v>0</v>
      </c>
      <c r="U86" s="138">
        <f>RES_hhdet_numvin!U133</f>
        <v>0</v>
      </c>
      <c r="V86" s="138">
        <f>RES_hhdet_numvin!V133</f>
        <v>0</v>
      </c>
      <c r="W86" s="138">
        <f>RES_hhdet_numvin!W133</f>
        <v>0</v>
      </c>
      <c r="DA86" s="63"/>
    </row>
    <row r="87" spans="1:105" ht="12" hidden="1" customHeight="1" x14ac:dyDescent="0.25">
      <c r="A87" s="108" t="s">
        <v>52</v>
      </c>
      <c r="B87" s="138">
        <f>RES_hhdet_numvin!B134</f>
        <v>0</v>
      </c>
      <c r="C87" s="138">
        <f>RES_hhdet_numvin!C134</f>
        <v>0</v>
      </c>
      <c r="D87" s="138">
        <f>RES_hhdet_numvin!D134</f>
        <v>0</v>
      </c>
      <c r="E87" s="138">
        <f>RES_hhdet_numvin!E134</f>
        <v>0</v>
      </c>
      <c r="F87" s="138">
        <f>RES_hhdet_numvin!F134</f>
        <v>0</v>
      </c>
      <c r="G87" s="138">
        <f>RES_hhdet_numvin!G134</f>
        <v>0</v>
      </c>
      <c r="H87" s="138">
        <f>RES_hhdet_numvin!H134</f>
        <v>0</v>
      </c>
      <c r="I87" s="138">
        <f>RES_hhdet_numvin!I134</f>
        <v>0</v>
      </c>
      <c r="J87" s="138">
        <f>RES_hhdet_numvin!J134</f>
        <v>0</v>
      </c>
      <c r="K87" s="138">
        <f>RES_hhdet_numvin!K134</f>
        <v>0</v>
      </c>
      <c r="L87" s="138">
        <f>RES_hhdet_numvin!L134</f>
        <v>0</v>
      </c>
      <c r="M87" s="138">
        <f>RES_hhdet_numvin!M134</f>
        <v>0</v>
      </c>
      <c r="N87" s="138">
        <f>RES_hhdet_numvin!N134</f>
        <v>0</v>
      </c>
      <c r="O87" s="138">
        <f>RES_hhdet_numvin!O134</f>
        <v>0</v>
      </c>
      <c r="P87" s="138">
        <f>RES_hhdet_numvin!P134</f>
        <v>0</v>
      </c>
      <c r="Q87" s="138">
        <f>RES_hhdet_numvin!Q134</f>
        <v>0</v>
      </c>
      <c r="R87" s="138">
        <f>RES_hhdet_numvin!R134</f>
        <v>0</v>
      </c>
      <c r="S87" s="138">
        <f>RES_hhdet_numvin!S134</f>
        <v>0</v>
      </c>
      <c r="T87" s="138">
        <f>RES_hhdet_numvin!T134</f>
        <v>0</v>
      </c>
      <c r="U87" s="138">
        <f>RES_hhdet_numvin!U134</f>
        <v>0</v>
      </c>
      <c r="V87" s="138">
        <f>RES_hhdet_numvin!V134</f>
        <v>0</v>
      </c>
      <c r="W87" s="138">
        <f>RES_hhdet_numvin!W134</f>
        <v>0</v>
      </c>
      <c r="DA87" s="63"/>
    </row>
    <row r="88" spans="1:105" ht="12" customHeight="1" x14ac:dyDescent="0.25">
      <c r="A88" s="97" t="s">
        <v>122</v>
      </c>
      <c r="B88" s="138">
        <f>RES_hhdet_numvin!B135</f>
        <v>0</v>
      </c>
      <c r="C88" s="138">
        <f>RES_hhdet_numvin!C135</f>
        <v>0</v>
      </c>
      <c r="D88" s="138">
        <f>RES_hhdet_numvin!D135</f>
        <v>0</v>
      </c>
      <c r="E88" s="138">
        <f>RES_hhdet_numvin!E135</f>
        <v>0</v>
      </c>
      <c r="F88" s="138">
        <f>RES_hhdet_numvin!F135</f>
        <v>0</v>
      </c>
      <c r="G88" s="138">
        <f>RES_hhdet_numvin!G135</f>
        <v>0</v>
      </c>
      <c r="H88" s="138">
        <f>RES_hhdet_numvin!H135</f>
        <v>0</v>
      </c>
      <c r="I88" s="138">
        <f>RES_hhdet_numvin!I135</f>
        <v>0</v>
      </c>
      <c r="J88" s="138">
        <f>RES_hhdet_numvin!J135</f>
        <v>0</v>
      </c>
      <c r="K88" s="138">
        <f>RES_hhdet_numvin!K135</f>
        <v>0</v>
      </c>
      <c r="L88" s="138">
        <f>RES_hhdet_numvin!L135</f>
        <v>0</v>
      </c>
      <c r="M88" s="138">
        <f>RES_hhdet_numvin!M135</f>
        <v>0</v>
      </c>
      <c r="N88" s="138">
        <f>RES_hhdet_numvin!N135</f>
        <v>0</v>
      </c>
      <c r="O88" s="138">
        <f>RES_hhdet_numvin!O135</f>
        <v>0</v>
      </c>
      <c r="P88" s="138">
        <f>RES_hhdet_numvin!P135</f>
        <v>532</v>
      </c>
      <c r="Q88" s="138">
        <f>RES_hhdet_numvin!Q135</f>
        <v>371</v>
      </c>
      <c r="R88" s="138">
        <f>RES_hhdet_numvin!R135</f>
        <v>1336</v>
      </c>
      <c r="S88" s="138">
        <f>RES_hhdet_numvin!S135</f>
        <v>3716</v>
      </c>
      <c r="T88" s="138">
        <f>RES_hhdet_numvin!T135</f>
        <v>0</v>
      </c>
      <c r="U88" s="138">
        <f>RES_hhdet_numvin!U135</f>
        <v>1734</v>
      </c>
      <c r="V88" s="138">
        <f>RES_hhdet_numvin!V135</f>
        <v>0</v>
      </c>
      <c r="W88" s="138">
        <f>RES_hhdet_numvin!W135</f>
        <v>10192</v>
      </c>
      <c r="DA88" s="63" t="s">
        <v>1548</v>
      </c>
    </row>
    <row r="89" spans="1:105" ht="12" customHeight="1" x14ac:dyDescent="0.25">
      <c r="A89" s="97" t="s">
        <v>121</v>
      </c>
      <c r="B89" s="138">
        <f>RES_hhdet_numvin!B136</f>
        <v>0</v>
      </c>
      <c r="C89" s="138">
        <f>RES_hhdet_numvin!C136</f>
        <v>0</v>
      </c>
      <c r="D89" s="138">
        <f>RES_hhdet_numvin!D136</f>
        <v>0</v>
      </c>
      <c r="E89" s="138">
        <f>RES_hhdet_numvin!E136</f>
        <v>0</v>
      </c>
      <c r="F89" s="138">
        <f>RES_hhdet_numvin!F136</f>
        <v>0</v>
      </c>
      <c r="G89" s="138">
        <f>RES_hhdet_numvin!G136</f>
        <v>0</v>
      </c>
      <c r="H89" s="138">
        <f>RES_hhdet_numvin!H136</f>
        <v>0</v>
      </c>
      <c r="I89" s="138">
        <f>RES_hhdet_numvin!I136</f>
        <v>0</v>
      </c>
      <c r="J89" s="138">
        <f>RES_hhdet_numvin!J136</f>
        <v>0</v>
      </c>
      <c r="K89" s="138">
        <f>RES_hhdet_numvin!K136</f>
        <v>0</v>
      </c>
      <c r="L89" s="138">
        <f>RES_hhdet_numvin!L136</f>
        <v>0</v>
      </c>
      <c r="M89" s="138">
        <f>RES_hhdet_numvin!M136</f>
        <v>0</v>
      </c>
      <c r="N89" s="138">
        <f>RES_hhdet_numvin!N136</f>
        <v>0</v>
      </c>
      <c r="O89" s="138">
        <f>RES_hhdet_numvin!O136</f>
        <v>0</v>
      </c>
      <c r="P89" s="138">
        <f>RES_hhdet_numvin!P136</f>
        <v>4119</v>
      </c>
      <c r="Q89" s="138">
        <f>RES_hhdet_numvin!Q136</f>
        <v>1751</v>
      </c>
      <c r="R89" s="138">
        <f>RES_hhdet_numvin!R136</f>
        <v>2503</v>
      </c>
      <c r="S89" s="138">
        <f>RES_hhdet_numvin!S136</f>
        <v>2354</v>
      </c>
      <c r="T89" s="138">
        <f>RES_hhdet_numvin!T136</f>
        <v>5732</v>
      </c>
      <c r="U89" s="138">
        <f>RES_hhdet_numvin!U136</f>
        <v>8015</v>
      </c>
      <c r="V89" s="138">
        <f>RES_hhdet_numvin!V136</f>
        <v>10436</v>
      </c>
      <c r="W89" s="138">
        <f>RES_hhdet_numvin!W136</f>
        <v>88085</v>
      </c>
      <c r="DA89" s="63" t="s">
        <v>1549</v>
      </c>
    </row>
    <row r="90" spans="1:105" ht="12" hidden="1" customHeight="1" x14ac:dyDescent="0.25">
      <c r="A90" s="108" t="s">
        <v>53</v>
      </c>
      <c r="B90" s="138">
        <f>RES_hhdet_numvin!B137</f>
        <v>0</v>
      </c>
      <c r="C90" s="138">
        <f>RES_hhdet_numvin!C137</f>
        <v>0</v>
      </c>
      <c r="D90" s="138">
        <f>RES_hhdet_numvin!D137</f>
        <v>0</v>
      </c>
      <c r="E90" s="138">
        <f>RES_hhdet_numvin!E137</f>
        <v>0</v>
      </c>
      <c r="F90" s="138">
        <f>RES_hhdet_numvin!F137</f>
        <v>0</v>
      </c>
      <c r="G90" s="138">
        <f>RES_hhdet_numvin!G137</f>
        <v>0</v>
      </c>
      <c r="H90" s="138">
        <f>RES_hhdet_numvin!H137</f>
        <v>0</v>
      </c>
      <c r="I90" s="138">
        <f>RES_hhdet_numvin!I137</f>
        <v>0</v>
      </c>
      <c r="J90" s="138">
        <f>RES_hhdet_numvin!J137</f>
        <v>0</v>
      </c>
      <c r="K90" s="138">
        <f>RES_hhdet_numvin!K137</f>
        <v>0</v>
      </c>
      <c r="L90" s="138">
        <f>RES_hhdet_numvin!L137</f>
        <v>0</v>
      </c>
      <c r="M90" s="138">
        <f>RES_hhdet_numvin!M137</f>
        <v>0</v>
      </c>
      <c r="N90" s="138">
        <f>RES_hhdet_numvin!N137</f>
        <v>0</v>
      </c>
      <c r="O90" s="138">
        <f>RES_hhdet_numvin!O137</f>
        <v>0</v>
      </c>
      <c r="P90" s="138">
        <f>RES_hhdet_numvin!P137</f>
        <v>0</v>
      </c>
      <c r="Q90" s="138">
        <f>RES_hhdet_numvin!Q137</f>
        <v>0</v>
      </c>
      <c r="R90" s="138">
        <f>RES_hhdet_numvin!R137</f>
        <v>0</v>
      </c>
      <c r="S90" s="138">
        <f>RES_hhdet_numvin!S137</f>
        <v>0</v>
      </c>
      <c r="T90" s="138">
        <f>RES_hhdet_numvin!T137</f>
        <v>0</v>
      </c>
      <c r="U90" s="138">
        <f>RES_hhdet_numvin!U137</f>
        <v>0</v>
      </c>
      <c r="V90" s="138">
        <f>RES_hhdet_numvin!V137</f>
        <v>0</v>
      </c>
      <c r="W90" s="138">
        <f>RES_hhdet_numvin!W137</f>
        <v>0</v>
      </c>
      <c r="DA90" s="63"/>
    </row>
    <row r="91" spans="1:105" ht="12" hidden="1" customHeight="1" x14ac:dyDescent="0.25">
      <c r="A91" s="103" t="s">
        <v>52</v>
      </c>
      <c r="B91" s="148">
        <f>RES_hhdet_numvin!B138</f>
        <v>0</v>
      </c>
      <c r="C91" s="148">
        <f>RES_hhdet_numvin!C138</f>
        <v>0</v>
      </c>
      <c r="D91" s="148">
        <f>RES_hhdet_numvin!D138</f>
        <v>0</v>
      </c>
      <c r="E91" s="148">
        <f>RES_hhdet_numvin!E138</f>
        <v>0</v>
      </c>
      <c r="F91" s="148">
        <f>RES_hhdet_numvin!F138</f>
        <v>0</v>
      </c>
      <c r="G91" s="148">
        <f>RES_hhdet_numvin!G138</f>
        <v>0</v>
      </c>
      <c r="H91" s="148">
        <f>RES_hhdet_numvin!H138</f>
        <v>0</v>
      </c>
      <c r="I91" s="148">
        <f>RES_hhdet_numvin!I138</f>
        <v>0</v>
      </c>
      <c r="J91" s="148">
        <f>RES_hhdet_numvin!J138</f>
        <v>0</v>
      </c>
      <c r="K91" s="148">
        <f>RES_hhdet_numvin!K138</f>
        <v>0</v>
      </c>
      <c r="L91" s="148">
        <f>RES_hhdet_numvin!L138</f>
        <v>0</v>
      </c>
      <c r="M91" s="148">
        <f>RES_hhdet_numvin!M138</f>
        <v>0</v>
      </c>
      <c r="N91" s="148">
        <f>RES_hhdet_numvin!N138</f>
        <v>0</v>
      </c>
      <c r="O91" s="148">
        <f>RES_hhdet_numvin!O138</f>
        <v>0</v>
      </c>
      <c r="P91" s="148">
        <f>RES_hhdet_numvin!P138</f>
        <v>0</v>
      </c>
      <c r="Q91" s="148">
        <f>RES_hhdet_numvin!Q138</f>
        <v>0</v>
      </c>
      <c r="R91" s="148">
        <f>RES_hhdet_numvin!R138</f>
        <v>0</v>
      </c>
      <c r="S91" s="148">
        <f>RES_hhdet_numvin!S138</f>
        <v>0</v>
      </c>
      <c r="T91" s="148">
        <f>RES_hhdet_numvin!T138</f>
        <v>0</v>
      </c>
      <c r="U91" s="148">
        <f>RES_hhdet_numvin!U138</f>
        <v>0</v>
      </c>
      <c r="V91" s="148">
        <f>RES_hhdet_numvin!V138</f>
        <v>0</v>
      </c>
      <c r="W91" s="148">
        <f>RES_hhdet_numvin!W138</f>
        <v>0</v>
      </c>
      <c r="DA91" s="132"/>
    </row>
    <row r="92" spans="1:105" ht="12" customHeight="1" x14ac:dyDescent="0.25">
      <c r="A92" s="125" t="s">
        <v>54</v>
      </c>
      <c r="B92" s="150">
        <f>RES_hhdet_numvin!B139</f>
        <v>0</v>
      </c>
      <c r="C92" s="150">
        <f>RES_hhdet_numvin!C139</f>
        <v>0</v>
      </c>
      <c r="D92" s="150">
        <f>RES_hhdet_numvin!D139</f>
        <v>0</v>
      </c>
      <c r="E92" s="150">
        <f>RES_hhdet_numvin!E139</f>
        <v>0</v>
      </c>
      <c r="F92" s="150">
        <f>RES_hhdet_numvin!F139</f>
        <v>0</v>
      </c>
      <c r="G92" s="150">
        <f>RES_hhdet_numvin!G139</f>
        <v>0</v>
      </c>
      <c r="H92" s="150">
        <f>RES_hhdet_numvin!H139</f>
        <v>0</v>
      </c>
      <c r="I92" s="150">
        <f>RES_hhdet_numvin!I139</f>
        <v>0</v>
      </c>
      <c r="J92" s="150">
        <f>RES_hhdet_numvin!J139</f>
        <v>0</v>
      </c>
      <c r="K92" s="150">
        <f>RES_hhdet_numvin!K139</f>
        <v>0</v>
      </c>
      <c r="L92" s="150">
        <f>RES_hhdet_numvin!L139</f>
        <v>0</v>
      </c>
      <c r="M92" s="150">
        <f>RES_hhdet_numvin!M139</f>
        <v>0</v>
      </c>
      <c r="N92" s="150">
        <f>RES_hhdet_numvin!N139</f>
        <v>0</v>
      </c>
      <c r="O92" s="150">
        <f>RES_hhdet_numvin!O139</f>
        <v>0</v>
      </c>
      <c r="P92" s="150">
        <f>RES_hhdet_numvin!P139</f>
        <v>0</v>
      </c>
      <c r="Q92" s="150">
        <f>RES_hhdet_numvin!Q139</f>
        <v>0</v>
      </c>
      <c r="R92" s="150">
        <f>RES_hhdet_numvin!R139</f>
        <v>0</v>
      </c>
      <c r="S92" s="150">
        <f>RES_hhdet_numvin!S139</f>
        <v>0</v>
      </c>
      <c r="T92" s="150">
        <f>RES_hhdet_numvin!T139</f>
        <v>0</v>
      </c>
      <c r="U92" s="150">
        <f>RES_hhdet_numvin!U139</f>
        <v>0</v>
      </c>
      <c r="V92" s="150">
        <f>RES_hhdet_numvin!V139</f>
        <v>0</v>
      </c>
      <c r="W92" s="150">
        <f>RES_hhdet_numvin!W139</f>
        <v>0</v>
      </c>
      <c r="DA92" s="134"/>
    </row>
    <row r="93" spans="1:105" ht="12" customHeight="1" x14ac:dyDescent="0.25">
      <c r="A93" s="97" t="s">
        <v>50</v>
      </c>
      <c r="B93" s="138">
        <f>RES_hhdet_numvin!B140</f>
        <v>0</v>
      </c>
      <c r="C93" s="138">
        <f>RES_hhdet_numvin!C140</f>
        <v>0</v>
      </c>
      <c r="D93" s="138">
        <f>RES_hhdet_numvin!D140</f>
        <v>0</v>
      </c>
      <c r="E93" s="138">
        <f>RES_hhdet_numvin!E140</f>
        <v>0</v>
      </c>
      <c r="F93" s="138">
        <f>RES_hhdet_numvin!F140</f>
        <v>0</v>
      </c>
      <c r="G93" s="138">
        <f>RES_hhdet_numvin!G140</f>
        <v>0</v>
      </c>
      <c r="H93" s="138">
        <f>RES_hhdet_numvin!H140</f>
        <v>0</v>
      </c>
      <c r="I93" s="138">
        <f>RES_hhdet_numvin!I140</f>
        <v>0</v>
      </c>
      <c r="J93" s="138">
        <f>RES_hhdet_numvin!J140</f>
        <v>0</v>
      </c>
      <c r="K93" s="138">
        <f>RES_hhdet_numvin!K140</f>
        <v>0</v>
      </c>
      <c r="L93" s="138">
        <f>RES_hhdet_numvin!L140</f>
        <v>0</v>
      </c>
      <c r="M93" s="138">
        <f>RES_hhdet_numvin!M140</f>
        <v>0</v>
      </c>
      <c r="N93" s="138">
        <f>RES_hhdet_numvin!N140</f>
        <v>0</v>
      </c>
      <c r="O93" s="138">
        <f>RES_hhdet_numvin!O140</f>
        <v>0</v>
      </c>
      <c r="P93" s="138">
        <f>RES_hhdet_numvin!P140</f>
        <v>92035</v>
      </c>
      <c r="Q93" s="138">
        <f>RES_hhdet_numvin!Q140</f>
        <v>173978</v>
      </c>
      <c r="R93" s="138">
        <f>RES_hhdet_numvin!R140</f>
        <v>185162</v>
      </c>
      <c r="S93" s="138">
        <f>RES_hhdet_numvin!S140</f>
        <v>255594</v>
      </c>
      <c r="T93" s="138">
        <f>RES_hhdet_numvin!T140</f>
        <v>230946</v>
      </c>
      <c r="U93" s="138">
        <f>RES_hhdet_numvin!U140</f>
        <v>362215</v>
      </c>
      <c r="V93" s="138">
        <f>RES_hhdet_numvin!V140</f>
        <v>381630</v>
      </c>
      <c r="W93" s="138">
        <f>RES_hhdet_numvin!W140</f>
        <v>464250</v>
      </c>
      <c r="DA93" s="63" t="s">
        <v>1550</v>
      </c>
    </row>
    <row r="94" spans="1:105" ht="12" customHeight="1" x14ac:dyDescent="0.25">
      <c r="A94" s="109" t="s">
        <v>120</v>
      </c>
      <c r="B94" s="39">
        <f>RES_hhdet_numvin!B141</f>
        <v>0</v>
      </c>
      <c r="C94" s="39">
        <f>RES_hhdet_numvin!C141</f>
        <v>0</v>
      </c>
      <c r="D94" s="39">
        <f>RES_hhdet_numvin!D141</f>
        <v>0</v>
      </c>
      <c r="E94" s="39">
        <f>RES_hhdet_numvin!E141</f>
        <v>0</v>
      </c>
      <c r="F94" s="39">
        <f>RES_hhdet_numvin!F141</f>
        <v>0</v>
      </c>
      <c r="G94" s="39">
        <f>RES_hhdet_numvin!G141</f>
        <v>0</v>
      </c>
      <c r="H94" s="39">
        <f>RES_hhdet_numvin!H141</f>
        <v>0</v>
      </c>
      <c r="I94" s="39">
        <f>RES_hhdet_numvin!I141</f>
        <v>0</v>
      </c>
      <c r="J94" s="39">
        <f>RES_hhdet_numvin!J141</f>
        <v>0</v>
      </c>
      <c r="K94" s="39">
        <f>RES_hhdet_numvin!K141</f>
        <v>0</v>
      </c>
      <c r="L94" s="39">
        <f>RES_hhdet_numvin!L141</f>
        <v>0</v>
      </c>
      <c r="M94" s="39">
        <f>RES_hhdet_numvin!M141</f>
        <v>0</v>
      </c>
      <c r="N94" s="39">
        <f>RES_hhdet_numvin!N141</f>
        <v>0</v>
      </c>
      <c r="O94" s="39">
        <f>RES_hhdet_numvin!O141</f>
        <v>0</v>
      </c>
      <c r="P94" s="39">
        <f>RES_hhdet_numvin!P141</f>
        <v>35623</v>
      </c>
      <c r="Q94" s="39">
        <f>RES_hhdet_numvin!Q141</f>
        <v>85486</v>
      </c>
      <c r="R94" s="39">
        <f>RES_hhdet_numvin!R141</f>
        <v>123026</v>
      </c>
      <c r="S94" s="39">
        <f>RES_hhdet_numvin!S141</f>
        <v>147185</v>
      </c>
      <c r="T94" s="39">
        <f>RES_hhdet_numvin!T141</f>
        <v>110596</v>
      </c>
      <c r="U94" s="39">
        <f>RES_hhdet_numvin!U141</f>
        <v>170091</v>
      </c>
      <c r="V94" s="39">
        <f>RES_hhdet_numvin!V141</f>
        <v>178722</v>
      </c>
      <c r="W94" s="39">
        <f>RES_hhdet_numvin!W141</f>
        <v>82010</v>
      </c>
      <c r="DA94" s="60" t="s">
        <v>1551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5203.5138238061736</v>
      </c>
      <c r="C98" s="117">
        <f t="shared" si="12"/>
        <v>5831.3388043048299</v>
      </c>
      <c r="D98" s="117">
        <f t="shared" si="12"/>
        <v>5262.4620027157234</v>
      </c>
      <c r="E98" s="117">
        <f t="shared" si="12"/>
        <v>5192.1275753683449</v>
      </c>
      <c r="F98" s="117">
        <f t="shared" si="12"/>
        <v>4969.9603636267584</v>
      </c>
      <c r="G98" s="117">
        <f t="shared" si="12"/>
        <v>4868.7964417776629</v>
      </c>
      <c r="H98" s="117">
        <f t="shared" si="12"/>
        <v>4756.207748576373</v>
      </c>
      <c r="I98" s="117">
        <f t="shared" si="12"/>
        <v>4629.3694766299304</v>
      </c>
      <c r="J98" s="117">
        <f t="shared" si="12"/>
        <v>4512.569954834803</v>
      </c>
      <c r="K98" s="117">
        <f t="shared" si="12"/>
        <v>4573.5748042361256</v>
      </c>
      <c r="L98" s="117">
        <f t="shared" si="12"/>
        <v>4998.5989916493691</v>
      </c>
      <c r="M98" s="117">
        <f t="shared" si="12"/>
        <v>4495.4503617316905</v>
      </c>
      <c r="N98" s="117">
        <f t="shared" si="12"/>
        <v>4608.8865841907573</v>
      </c>
      <c r="O98" s="117">
        <f t="shared" si="12"/>
        <v>4504.4012539664918</v>
      </c>
      <c r="P98" s="117">
        <f t="shared" si="12"/>
        <v>4181.944291777636</v>
      </c>
      <c r="Q98" s="117">
        <f t="shared" si="12"/>
        <v>4165.4044774176537</v>
      </c>
      <c r="R98" s="117">
        <f t="shared" ref="R98:V98" si="13">R99+R102+R104+R113</f>
        <v>4170.5585117697701</v>
      </c>
      <c r="S98" s="117">
        <f t="shared" si="13"/>
        <v>4185.9847549497154</v>
      </c>
      <c r="T98" s="117">
        <f t="shared" si="13"/>
        <v>4006.1931072336197</v>
      </c>
      <c r="U98" s="117">
        <f t="shared" si="13"/>
        <v>3890.4632496541908</v>
      </c>
      <c r="V98" s="117">
        <f t="shared" si="13"/>
        <v>3885.9750148219719</v>
      </c>
      <c r="W98" s="117">
        <f t="shared" ref="W98" si="14">W99+W102+W104+W113</f>
        <v>4318.4915811252895</v>
      </c>
      <c r="DA98" s="129" t="s">
        <v>1686</v>
      </c>
    </row>
    <row r="99" spans="1:105" ht="12" customHeight="1" x14ac:dyDescent="0.25">
      <c r="A99" s="121" t="s">
        <v>57</v>
      </c>
      <c r="B99" s="122">
        <f t="shared" ref="B99:Q99" si="15">SUM(B100:B101)</f>
        <v>4472.0370130645279</v>
      </c>
      <c r="C99" s="122">
        <f t="shared" si="15"/>
        <v>5095.1371360859903</v>
      </c>
      <c r="D99" s="122">
        <f t="shared" si="15"/>
        <v>4567.0560121966228</v>
      </c>
      <c r="E99" s="122">
        <f t="shared" si="15"/>
        <v>4327.5393699920105</v>
      </c>
      <c r="F99" s="122">
        <f t="shared" si="15"/>
        <v>4139.6823877054931</v>
      </c>
      <c r="G99" s="122">
        <f t="shared" si="15"/>
        <v>4124.0213104713721</v>
      </c>
      <c r="H99" s="122">
        <f t="shared" si="15"/>
        <v>4023.4433452667686</v>
      </c>
      <c r="I99" s="122">
        <f t="shared" si="15"/>
        <v>3892.9877339904888</v>
      </c>
      <c r="J99" s="122">
        <f t="shared" si="15"/>
        <v>3780.4392021469648</v>
      </c>
      <c r="K99" s="122">
        <f t="shared" si="15"/>
        <v>3830.8628803896604</v>
      </c>
      <c r="L99" s="122">
        <f t="shared" si="15"/>
        <v>4252.5163809175419</v>
      </c>
      <c r="M99" s="122">
        <f t="shared" si="15"/>
        <v>3771.2551518763389</v>
      </c>
      <c r="N99" s="122">
        <f t="shared" si="15"/>
        <v>3891.2138239564038</v>
      </c>
      <c r="O99" s="122">
        <f t="shared" si="15"/>
        <v>3791.0566622740348</v>
      </c>
      <c r="P99" s="122">
        <f t="shared" si="15"/>
        <v>3472.8690281891613</v>
      </c>
      <c r="Q99" s="122">
        <f t="shared" si="15"/>
        <v>3458.3457019941966</v>
      </c>
      <c r="R99" s="122">
        <f t="shared" ref="R99:V99" si="16">SUM(R100:R101)</f>
        <v>3491.7867459143254</v>
      </c>
      <c r="S99" s="122">
        <f t="shared" si="16"/>
        <v>3514.473420077366</v>
      </c>
      <c r="T99" s="122">
        <f t="shared" si="16"/>
        <v>3380.4533923921767</v>
      </c>
      <c r="U99" s="122">
        <f t="shared" si="16"/>
        <v>3264.6979912399938</v>
      </c>
      <c r="V99" s="122">
        <f t="shared" si="16"/>
        <v>3272.651859366159</v>
      </c>
      <c r="W99" s="122">
        <f t="shared" ref="W99" si="17">SUM(W100:W101)</f>
        <v>3658.8455946613371</v>
      </c>
      <c r="DA99" s="130" t="s">
        <v>1687</v>
      </c>
    </row>
    <row r="100" spans="1:105" ht="12" customHeight="1" x14ac:dyDescent="0.25">
      <c r="A100" s="97" t="s">
        <v>203</v>
      </c>
      <c r="B100" s="98">
        <v>4458.6905694024836</v>
      </c>
      <c r="C100" s="98">
        <v>5079.878971715505</v>
      </c>
      <c r="D100" s="98">
        <v>4553.5052800531193</v>
      </c>
      <c r="E100" s="98">
        <v>4314.687619218852</v>
      </c>
      <c r="F100" s="98">
        <v>4127.5768574213353</v>
      </c>
      <c r="G100" s="98">
        <v>4112.1216201043771</v>
      </c>
      <c r="H100" s="98">
        <v>4011.8547163728099</v>
      </c>
      <c r="I100" s="98">
        <v>3882.0315143114276</v>
      </c>
      <c r="J100" s="98">
        <v>3769.8688098622529</v>
      </c>
      <c r="K100" s="98">
        <v>3820.2552261100841</v>
      </c>
      <c r="L100" s="98">
        <v>4240.6580609461544</v>
      </c>
      <c r="M100" s="98">
        <v>3760.9459976502558</v>
      </c>
      <c r="N100" s="98">
        <v>3880.6114480973451</v>
      </c>
      <c r="O100" s="98">
        <v>3780.8486910643919</v>
      </c>
      <c r="P100" s="98">
        <v>3463.8274711658182</v>
      </c>
      <c r="Q100" s="98">
        <v>3449.4968395078872</v>
      </c>
      <c r="R100" s="98">
        <v>3482.8949434099186</v>
      </c>
      <c r="S100" s="98">
        <v>3505.593718119861</v>
      </c>
      <c r="T100" s="98">
        <v>3371.7793868942294</v>
      </c>
      <c r="U100" s="98">
        <v>3256.47540404454</v>
      </c>
      <c r="V100" s="98">
        <v>3264.3933321959516</v>
      </c>
      <c r="W100" s="98">
        <v>3649.7926668082296</v>
      </c>
      <c r="DA100" s="63" t="s">
        <v>1688</v>
      </c>
    </row>
    <row r="101" spans="1:105" ht="12" customHeight="1" x14ac:dyDescent="0.25">
      <c r="A101" s="97" t="s">
        <v>53</v>
      </c>
      <c r="B101" s="98">
        <v>13.346443662044036</v>
      </c>
      <c r="C101" s="98">
        <v>15.258164370485289</v>
      </c>
      <c r="D101" s="98">
        <v>13.550732143503481</v>
      </c>
      <c r="E101" s="98">
        <v>12.851750773158448</v>
      </c>
      <c r="F101" s="98">
        <v>12.105530284157901</v>
      </c>
      <c r="G101" s="98">
        <v>11.899690366994768</v>
      </c>
      <c r="H101" s="98">
        <v>11.588628893958845</v>
      </c>
      <c r="I101" s="98">
        <v>10.956219679061125</v>
      </c>
      <c r="J101" s="98">
        <v>10.57039228471179</v>
      </c>
      <c r="K101" s="98">
        <v>10.607654279576163</v>
      </c>
      <c r="L101" s="98">
        <v>11.858319971387724</v>
      </c>
      <c r="M101" s="98">
        <v>10.309154226082983</v>
      </c>
      <c r="N101" s="98">
        <v>10.602375859058824</v>
      </c>
      <c r="O101" s="98">
        <v>10.207971209642794</v>
      </c>
      <c r="P101" s="98">
        <v>9.0415570233432483</v>
      </c>
      <c r="Q101" s="98">
        <v>8.8488624863094216</v>
      </c>
      <c r="R101" s="98">
        <v>8.8918025044066358</v>
      </c>
      <c r="S101" s="98">
        <v>8.8797019575048406</v>
      </c>
      <c r="T101" s="98">
        <v>8.6740054979474959</v>
      </c>
      <c r="U101" s="98">
        <v>8.222587195453837</v>
      </c>
      <c r="V101" s="98">
        <v>8.2585271702074508</v>
      </c>
      <c r="W101" s="98">
        <v>9.0529278531075512</v>
      </c>
      <c r="DA101" s="63" t="s">
        <v>1689</v>
      </c>
    </row>
    <row r="102" spans="1:105" ht="12" customHeight="1" x14ac:dyDescent="0.25">
      <c r="A102" s="121" t="s">
        <v>92</v>
      </c>
      <c r="B102" s="122">
        <f t="shared" ref="B102:W102" si="18">B103</f>
        <v>3.2948670594256629E-2</v>
      </c>
      <c r="C102" s="122">
        <f t="shared" si="18"/>
        <v>3.5250776930258541E-2</v>
      </c>
      <c r="D102" s="122">
        <f t="shared" si="18"/>
        <v>4.039717398265541E-2</v>
      </c>
      <c r="E102" s="122">
        <f t="shared" si="18"/>
        <v>4.1274901317761389E-2</v>
      </c>
      <c r="F102" s="122">
        <f t="shared" si="18"/>
        <v>4.5249093929049543E-2</v>
      </c>
      <c r="G102" s="122">
        <f t="shared" si="18"/>
        <v>4.6827949526123222E-2</v>
      </c>
      <c r="H102" s="122">
        <f t="shared" si="18"/>
        <v>6.1044783241203868E-2</v>
      </c>
      <c r="I102" s="122">
        <f t="shared" si="18"/>
        <v>7.5575396275936263E-2</v>
      </c>
      <c r="J102" s="122">
        <f t="shared" si="18"/>
        <v>0.10184787378358634</v>
      </c>
      <c r="K102" s="122">
        <f t="shared" si="18"/>
        <v>0.14141079256175063</v>
      </c>
      <c r="L102" s="122">
        <f t="shared" si="18"/>
        <v>0.28267867367642313</v>
      </c>
      <c r="M102" s="122">
        <f t="shared" si="18"/>
        <v>0.20981969960091623</v>
      </c>
      <c r="N102" s="122">
        <f t="shared" si="18"/>
        <v>0.3265950114703261</v>
      </c>
      <c r="O102" s="122">
        <f t="shared" si="18"/>
        <v>0.40328877394430396</v>
      </c>
      <c r="P102" s="122">
        <f t="shared" si="18"/>
        <v>0.48356170110861002</v>
      </c>
      <c r="Q102" s="122">
        <f t="shared" si="18"/>
        <v>1.019177889688607</v>
      </c>
      <c r="R102" s="122">
        <f t="shared" si="18"/>
        <v>0.62994591304182068</v>
      </c>
      <c r="S102" s="122">
        <f t="shared" si="18"/>
        <v>0.67562525616991453</v>
      </c>
      <c r="T102" s="122">
        <f t="shared" si="18"/>
        <v>0.76385221653233337</v>
      </c>
      <c r="U102" s="122">
        <f t="shared" si="18"/>
        <v>1.0458312840832666</v>
      </c>
      <c r="V102" s="122">
        <f t="shared" si="18"/>
        <v>0.6382700942082522</v>
      </c>
      <c r="W102" s="122">
        <f t="shared" si="18"/>
        <v>0.79307804201399945</v>
      </c>
      <c r="DA102" s="130" t="s">
        <v>1690</v>
      </c>
    </row>
    <row r="103" spans="1:105" ht="12" customHeight="1" x14ac:dyDescent="0.25">
      <c r="A103" s="97" t="s">
        <v>53</v>
      </c>
      <c r="B103" s="98">
        <v>3.2948670594256629E-2</v>
      </c>
      <c r="C103" s="98">
        <v>3.5250776930258541E-2</v>
      </c>
      <c r="D103" s="98">
        <v>4.039717398265541E-2</v>
      </c>
      <c r="E103" s="98">
        <v>4.1274901317761389E-2</v>
      </c>
      <c r="F103" s="98">
        <v>4.5249093929049543E-2</v>
      </c>
      <c r="G103" s="98">
        <v>4.6827949526123222E-2</v>
      </c>
      <c r="H103" s="98">
        <v>6.1044783241203868E-2</v>
      </c>
      <c r="I103" s="98">
        <v>7.5575396275936263E-2</v>
      </c>
      <c r="J103" s="98">
        <v>0.10184787378358634</v>
      </c>
      <c r="K103" s="98">
        <v>0.14141079256175063</v>
      </c>
      <c r="L103" s="98">
        <v>0.28267867367642313</v>
      </c>
      <c r="M103" s="98">
        <v>0.20981969960091623</v>
      </c>
      <c r="N103" s="98">
        <v>0.3265950114703261</v>
      </c>
      <c r="O103" s="98">
        <v>0.40328877394430396</v>
      </c>
      <c r="P103" s="98">
        <v>0.48356170110861002</v>
      </c>
      <c r="Q103" s="98">
        <v>1.019177889688607</v>
      </c>
      <c r="R103" s="98">
        <v>0.62994591304182068</v>
      </c>
      <c r="S103" s="98">
        <v>0.67562525616991453</v>
      </c>
      <c r="T103" s="98">
        <v>0.76385221653233337</v>
      </c>
      <c r="U103" s="98">
        <v>1.0458312840832666</v>
      </c>
      <c r="V103" s="98">
        <v>0.6382700942082522</v>
      </c>
      <c r="W103" s="98">
        <v>0.79307804201399945</v>
      </c>
      <c r="DA103" s="63" t="s">
        <v>1691</v>
      </c>
    </row>
    <row r="104" spans="1:105" ht="12" customHeight="1" x14ac:dyDescent="0.25">
      <c r="A104" s="121" t="s">
        <v>55</v>
      </c>
      <c r="B104" s="122">
        <v>449.04827649607273</v>
      </c>
      <c r="C104" s="122">
        <v>456.62246160548813</v>
      </c>
      <c r="D104" s="122">
        <v>419.80550323154728</v>
      </c>
      <c r="E104" s="122">
        <v>473.96427722953274</v>
      </c>
      <c r="F104" s="122">
        <v>467.55018715806801</v>
      </c>
      <c r="G104" s="122">
        <v>428.24637094686784</v>
      </c>
      <c r="H104" s="122">
        <v>414.06211579944159</v>
      </c>
      <c r="I104" s="122">
        <v>423.9181453089322</v>
      </c>
      <c r="J104" s="122">
        <v>417.00164728947186</v>
      </c>
      <c r="K104" s="122">
        <v>426.84059796095033</v>
      </c>
      <c r="L104" s="122">
        <v>424.94986597748846</v>
      </c>
      <c r="M104" s="122">
        <v>426.92036201725273</v>
      </c>
      <c r="N104" s="122">
        <v>426.59896178848879</v>
      </c>
      <c r="O104" s="122">
        <v>431.33541522675756</v>
      </c>
      <c r="P104" s="122">
        <v>437.63134331338227</v>
      </c>
      <c r="Q104" s="122">
        <v>440.28488541194719</v>
      </c>
      <c r="R104" s="122">
        <v>418.71538487437715</v>
      </c>
      <c r="S104" s="122">
        <v>419.81328177219729</v>
      </c>
      <c r="T104" s="122">
        <v>385.87606695939854</v>
      </c>
      <c r="U104" s="122">
        <v>382.4030389803371</v>
      </c>
      <c r="V104" s="122">
        <v>381.36950446758243</v>
      </c>
      <c r="W104" s="122">
        <v>430.77017900332663</v>
      </c>
      <c r="DA104" s="130" t="s">
        <v>1692</v>
      </c>
    </row>
    <row r="105" spans="1:105" ht="12" customHeight="1" x14ac:dyDescent="0.25">
      <c r="A105" s="97" t="s">
        <v>128</v>
      </c>
      <c r="B105" s="98">
        <v>437.65027324583957</v>
      </c>
      <c r="C105" s="98">
        <v>447.01509535242172</v>
      </c>
      <c r="D105" s="98">
        <v>414.489388906469</v>
      </c>
      <c r="E105" s="98">
        <v>462.23035154641133</v>
      </c>
      <c r="F105" s="98">
        <v>458.26432916507702</v>
      </c>
      <c r="G105" s="98">
        <v>425.95043492571642</v>
      </c>
      <c r="H105" s="98">
        <v>406.79438078969957</v>
      </c>
      <c r="I105" s="98">
        <v>417.19462498349958</v>
      </c>
      <c r="J105" s="98">
        <v>409.9343715650902</v>
      </c>
      <c r="K105" s="98">
        <v>419.00198435060986</v>
      </c>
      <c r="L105" s="98">
        <v>416.53856069181245</v>
      </c>
      <c r="M105" s="98">
        <v>418.51273146060743</v>
      </c>
      <c r="N105" s="98">
        <v>418.2294604268979</v>
      </c>
      <c r="O105" s="98">
        <v>422.14491961386699</v>
      </c>
      <c r="P105" s="98">
        <v>428.32911138761335</v>
      </c>
      <c r="Q105" s="98">
        <v>430.38614587380533</v>
      </c>
      <c r="R105" s="98">
        <v>408.82400531679326</v>
      </c>
      <c r="S105" s="98">
        <v>409.92689432212205</v>
      </c>
      <c r="T105" s="98">
        <v>376.04039083488254</v>
      </c>
      <c r="U105" s="98">
        <v>371.92037211511098</v>
      </c>
      <c r="V105" s="98">
        <v>370.22411909832772</v>
      </c>
      <c r="W105" s="98">
        <v>407.67534903295348</v>
      </c>
      <c r="DA105" s="63" t="s">
        <v>1693</v>
      </c>
    </row>
    <row r="106" spans="1:105" ht="12" customHeight="1" x14ac:dyDescent="0.25">
      <c r="A106" s="97" t="s">
        <v>127</v>
      </c>
      <c r="B106" s="98">
        <v>0</v>
      </c>
      <c r="C106" s="98">
        <v>0</v>
      </c>
      <c r="D106" s="98">
        <v>0</v>
      </c>
      <c r="E106" s="98">
        <v>0</v>
      </c>
      <c r="F106" s="98">
        <v>0</v>
      </c>
      <c r="G106" s="98">
        <v>0</v>
      </c>
      <c r="H106" s="98">
        <v>0</v>
      </c>
      <c r="I106" s="98">
        <v>0</v>
      </c>
      <c r="J106" s="98">
        <v>0</v>
      </c>
      <c r="K106" s="98">
        <v>0.474064730736943</v>
      </c>
      <c r="L106" s="98">
        <v>0.52840118454967266</v>
      </c>
      <c r="M106" s="98">
        <v>0.63010239351345043</v>
      </c>
      <c r="N106" s="98">
        <v>0.7272108185711128</v>
      </c>
      <c r="O106" s="98">
        <v>1.2821640862515398</v>
      </c>
      <c r="P106" s="98">
        <v>1.9433233099016498</v>
      </c>
      <c r="Q106" s="98">
        <v>2.541467824574231</v>
      </c>
      <c r="R106" s="98">
        <v>2.7753730692559015</v>
      </c>
      <c r="S106" s="98">
        <v>2.9775353720389974</v>
      </c>
      <c r="T106" s="98">
        <v>3.4373330833407234</v>
      </c>
      <c r="U106" s="98">
        <v>3.7696274334125643</v>
      </c>
      <c r="V106" s="98">
        <v>4.2608927846295659</v>
      </c>
      <c r="W106" s="98">
        <v>5.5412294326300415</v>
      </c>
      <c r="DA106" s="63" t="s">
        <v>1694</v>
      </c>
    </row>
    <row r="107" spans="1:105" ht="12" customHeight="1" x14ac:dyDescent="0.25">
      <c r="A107" s="100" t="s">
        <v>203</v>
      </c>
      <c r="B107" s="101">
        <v>0</v>
      </c>
      <c r="C107" s="101">
        <v>0</v>
      </c>
      <c r="D107" s="101">
        <v>0</v>
      </c>
      <c r="E107" s="101">
        <v>0</v>
      </c>
      <c r="F107" s="101">
        <v>0</v>
      </c>
      <c r="G107" s="101">
        <v>0</v>
      </c>
      <c r="H107" s="101">
        <v>0</v>
      </c>
      <c r="I107" s="101">
        <v>0</v>
      </c>
      <c r="J107" s="101">
        <v>0</v>
      </c>
      <c r="K107" s="101">
        <v>0.25749289270501485</v>
      </c>
      <c r="L107" s="101">
        <v>0.29839125971250996</v>
      </c>
      <c r="M107" s="101">
        <v>0.34445231647862329</v>
      </c>
      <c r="N107" s="101">
        <v>0.38523077068258466</v>
      </c>
      <c r="O107" s="101">
        <v>0.69417951950539236</v>
      </c>
      <c r="P107" s="101">
        <v>1.0315515824214057</v>
      </c>
      <c r="Q107" s="101">
        <v>1.3628443689525058</v>
      </c>
      <c r="R107" s="101">
        <v>1.4691854091422123</v>
      </c>
      <c r="S107" s="101">
        <v>1.5521304642956701</v>
      </c>
      <c r="T107" s="101">
        <v>2.0607897687388848</v>
      </c>
      <c r="U107" s="101">
        <v>2.0618334706189048</v>
      </c>
      <c r="V107" s="101">
        <v>2.2889975449273523</v>
      </c>
      <c r="W107" s="101">
        <v>2.9122077185790314</v>
      </c>
      <c r="DA107" s="131" t="s">
        <v>1695</v>
      </c>
    </row>
    <row r="108" spans="1:105" ht="12" customHeight="1" x14ac:dyDescent="0.25">
      <c r="A108" s="103" t="s">
        <v>52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0.21657183803192817</v>
      </c>
      <c r="L108" s="104">
        <v>0.2300099248371627</v>
      </c>
      <c r="M108" s="104">
        <v>0.2856500770348272</v>
      </c>
      <c r="N108" s="104">
        <v>0.34198004788852815</v>
      </c>
      <c r="O108" s="104">
        <v>0.58798456674614741</v>
      </c>
      <c r="P108" s="104">
        <v>0.91177172748024415</v>
      </c>
      <c r="Q108" s="104">
        <v>1.178623455621725</v>
      </c>
      <c r="R108" s="104">
        <v>1.306187660113689</v>
      </c>
      <c r="S108" s="104">
        <v>1.4254049077433273</v>
      </c>
      <c r="T108" s="104">
        <v>1.3765433146018387</v>
      </c>
      <c r="U108" s="104">
        <v>1.7077939627936596</v>
      </c>
      <c r="V108" s="104">
        <v>1.9718952397022136</v>
      </c>
      <c r="W108" s="104">
        <v>2.6290217140510097</v>
      </c>
      <c r="DA108" s="132" t="s">
        <v>1696</v>
      </c>
    </row>
    <row r="109" spans="1:105" ht="12" customHeight="1" x14ac:dyDescent="0.25">
      <c r="A109" s="106" t="s">
        <v>122</v>
      </c>
      <c r="B109" s="101">
        <v>11.398003250233142</v>
      </c>
      <c r="C109" s="101">
        <v>9.607366253066381</v>
      </c>
      <c r="D109" s="101">
        <v>5.3161143250782947</v>
      </c>
      <c r="E109" s="101">
        <v>11.733925683121436</v>
      </c>
      <c r="F109" s="101">
        <v>9.2858579929910228</v>
      </c>
      <c r="G109" s="101">
        <v>2.2959360211514213</v>
      </c>
      <c r="H109" s="101">
        <v>7.2677350097420055</v>
      </c>
      <c r="I109" s="101">
        <v>6.7235203254326033</v>
      </c>
      <c r="J109" s="101">
        <v>7.0672757243816315</v>
      </c>
      <c r="K109" s="101">
        <v>6.8797053027826109</v>
      </c>
      <c r="L109" s="101">
        <v>7.2814881562745226</v>
      </c>
      <c r="M109" s="101">
        <v>7.0731295128642726</v>
      </c>
      <c r="N109" s="101">
        <v>6.7990697687533066</v>
      </c>
      <c r="O109" s="101">
        <v>5.9592873823930539</v>
      </c>
      <c r="P109" s="101">
        <v>4.0687927140969</v>
      </c>
      <c r="Q109" s="101">
        <v>3.7413523100885766</v>
      </c>
      <c r="R109" s="101">
        <v>3.2978235763969348</v>
      </c>
      <c r="S109" s="101">
        <v>3.1443300295475782</v>
      </c>
      <c r="T109" s="101">
        <v>2.2820409390532186</v>
      </c>
      <c r="U109" s="101">
        <v>1.8772640145891111</v>
      </c>
      <c r="V109" s="101">
        <v>1.3649463196755687</v>
      </c>
      <c r="W109" s="101">
        <v>2.501367090805672</v>
      </c>
      <c r="DA109" s="131" t="s">
        <v>1697</v>
      </c>
    </row>
    <row r="110" spans="1:105" ht="12" customHeight="1" x14ac:dyDescent="0.25">
      <c r="A110" s="107" t="s">
        <v>121</v>
      </c>
      <c r="B110" s="104">
        <v>0</v>
      </c>
      <c r="C110" s="104">
        <v>0</v>
      </c>
      <c r="D110" s="104">
        <v>0</v>
      </c>
      <c r="E110" s="104">
        <v>0</v>
      </c>
      <c r="F110" s="104">
        <v>0</v>
      </c>
      <c r="G110" s="104">
        <v>0</v>
      </c>
      <c r="H110" s="104">
        <v>0</v>
      </c>
      <c r="I110" s="104">
        <v>0</v>
      </c>
      <c r="J110" s="104">
        <v>0</v>
      </c>
      <c r="K110" s="104">
        <v>0.48484357682092671</v>
      </c>
      <c r="L110" s="104">
        <v>0.6014159448517884</v>
      </c>
      <c r="M110" s="104">
        <v>0.70439865026762005</v>
      </c>
      <c r="N110" s="104">
        <v>0.84322077426647346</v>
      </c>
      <c r="O110" s="104">
        <v>1.9490441442459661</v>
      </c>
      <c r="P110" s="104">
        <v>3.290115901770382</v>
      </c>
      <c r="Q110" s="104">
        <v>3.6159194034790665</v>
      </c>
      <c r="R110" s="104">
        <v>3.8181829119310455</v>
      </c>
      <c r="S110" s="104">
        <v>3.7645220484886792</v>
      </c>
      <c r="T110" s="104">
        <v>4.1163021021220576</v>
      </c>
      <c r="U110" s="104">
        <v>4.8357754172244398</v>
      </c>
      <c r="V110" s="104">
        <v>5.5195462649495663</v>
      </c>
      <c r="W110" s="104">
        <v>15.052233446937437</v>
      </c>
      <c r="DA110" s="132" t="s">
        <v>1698</v>
      </c>
    </row>
    <row r="111" spans="1:105" ht="12" customHeight="1" x14ac:dyDescent="0.25">
      <c r="A111" s="108" t="s">
        <v>53</v>
      </c>
      <c r="B111" s="98">
        <v>0</v>
      </c>
      <c r="C111" s="98">
        <v>0</v>
      </c>
      <c r="D111" s="98">
        <v>0</v>
      </c>
      <c r="E111" s="98">
        <v>0</v>
      </c>
      <c r="F111" s="98">
        <v>0</v>
      </c>
      <c r="G111" s="98">
        <v>0</v>
      </c>
      <c r="H111" s="98">
        <v>0</v>
      </c>
      <c r="I111" s="98">
        <v>0</v>
      </c>
      <c r="J111" s="98">
        <v>0</v>
      </c>
      <c r="K111" s="98">
        <v>0.28922746523360027</v>
      </c>
      <c r="L111" s="98">
        <v>0.37173990955115965</v>
      </c>
      <c r="M111" s="98">
        <v>0.42236242005538427</v>
      </c>
      <c r="N111" s="98">
        <v>0.49048389964386069</v>
      </c>
      <c r="O111" s="98">
        <v>1.1503335431718269</v>
      </c>
      <c r="P111" s="98">
        <v>1.8951873264695924</v>
      </c>
      <c r="Q111" s="98">
        <v>2.1023713494466616</v>
      </c>
      <c r="R111" s="98">
        <v>2.1949587141769178</v>
      </c>
      <c r="S111" s="98">
        <v>2.1223033581530082</v>
      </c>
      <c r="T111" s="98">
        <v>2.5944989851566809</v>
      </c>
      <c r="U111" s="98">
        <v>2.8169584645373833</v>
      </c>
      <c r="V111" s="98">
        <v>3.1479293325916715</v>
      </c>
      <c r="W111" s="98">
        <v>8.122211050288751</v>
      </c>
      <c r="DA111" s="63" t="s">
        <v>1699</v>
      </c>
    </row>
    <row r="112" spans="1:105" ht="12" customHeight="1" x14ac:dyDescent="0.25">
      <c r="A112" s="108" t="s">
        <v>52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0.19561611158732642</v>
      </c>
      <c r="L112" s="98">
        <v>0.22967603530062877</v>
      </c>
      <c r="M112" s="98">
        <v>0.28203623021223584</v>
      </c>
      <c r="N112" s="98">
        <v>0.35273687462261283</v>
      </c>
      <c r="O112" s="98">
        <v>0.79871060107413927</v>
      </c>
      <c r="P112" s="98">
        <v>1.3949285753007894</v>
      </c>
      <c r="Q112" s="98">
        <v>1.5135480540324049</v>
      </c>
      <c r="R112" s="98">
        <v>1.6232241977541277</v>
      </c>
      <c r="S112" s="98">
        <v>1.642218690335671</v>
      </c>
      <c r="T112" s="98">
        <v>1.521803116965377</v>
      </c>
      <c r="U112" s="98">
        <v>2.018816952687057</v>
      </c>
      <c r="V112" s="98">
        <v>2.3716169323578953</v>
      </c>
      <c r="W112" s="98">
        <v>6.9300223966486865</v>
      </c>
      <c r="DA112" s="63" t="s">
        <v>1700</v>
      </c>
    </row>
    <row r="113" spans="1:105" ht="12" customHeight="1" x14ac:dyDescent="0.25">
      <c r="A113" s="121" t="s">
        <v>54</v>
      </c>
      <c r="B113" s="122">
        <v>282.39558557497872</v>
      </c>
      <c r="C113" s="122">
        <v>279.54395583642184</v>
      </c>
      <c r="D113" s="122">
        <v>275.56009011357173</v>
      </c>
      <c r="E113" s="122">
        <v>390.58265324548381</v>
      </c>
      <c r="F113" s="122">
        <v>362.68253966926875</v>
      </c>
      <c r="G113" s="122">
        <v>316.48193240989724</v>
      </c>
      <c r="H113" s="122">
        <v>318.64124272692106</v>
      </c>
      <c r="I113" s="122">
        <v>312.38802193423328</v>
      </c>
      <c r="J113" s="122">
        <v>315.02725752458252</v>
      </c>
      <c r="K113" s="122">
        <v>315.72991509295264</v>
      </c>
      <c r="L113" s="122">
        <v>320.85006608066186</v>
      </c>
      <c r="M113" s="122">
        <v>297.06502813849812</v>
      </c>
      <c r="N113" s="122">
        <v>290.74720343439503</v>
      </c>
      <c r="O113" s="122">
        <v>281.60588769175507</v>
      </c>
      <c r="P113" s="122">
        <v>270.96035857398329</v>
      </c>
      <c r="Q113" s="122">
        <v>265.75471212182123</v>
      </c>
      <c r="R113" s="122">
        <v>259.42643506802591</v>
      </c>
      <c r="S113" s="122">
        <v>251.02242784398237</v>
      </c>
      <c r="T113" s="122">
        <v>239.09979566551181</v>
      </c>
      <c r="U113" s="122">
        <v>242.31638814977686</v>
      </c>
      <c r="V113" s="122">
        <v>231.3153808940223</v>
      </c>
      <c r="W113" s="122">
        <v>228.08272941861185</v>
      </c>
      <c r="DA113" s="130" t="s">
        <v>1701</v>
      </c>
    </row>
    <row r="114" spans="1:105" ht="12" customHeight="1" x14ac:dyDescent="0.25">
      <c r="A114" s="97" t="s">
        <v>50</v>
      </c>
      <c r="B114" s="98">
        <v>246.24929112419431</v>
      </c>
      <c r="C114" s="98">
        <v>246.20377285370702</v>
      </c>
      <c r="D114" s="98">
        <v>246.54334170943144</v>
      </c>
      <c r="E114" s="98">
        <v>290.18585740522883</v>
      </c>
      <c r="F114" s="98">
        <v>262.1068279907322</v>
      </c>
      <c r="G114" s="98">
        <v>238.1660060184428</v>
      </c>
      <c r="H114" s="98">
        <v>225.55215922919217</v>
      </c>
      <c r="I114" s="98">
        <v>230.42007300762606</v>
      </c>
      <c r="J114" s="98">
        <v>228.34182974603073</v>
      </c>
      <c r="K114" s="98">
        <v>226.60546643843844</v>
      </c>
      <c r="L114" s="98">
        <v>218.42334199691354</v>
      </c>
      <c r="M114" s="98">
        <v>201.03504076850848</v>
      </c>
      <c r="N114" s="98">
        <v>196.59828413535823</v>
      </c>
      <c r="O114" s="98">
        <v>184.63265128972338</v>
      </c>
      <c r="P114" s="98">
        <v>182.75955117631727</v>
      </c>
      <c r="Q114" s="98">
        <v>180.60365791557982</v>
      </c>
      <c r="R114" s="98">
        <v>177.52140229817709</v>
      </c>
      <c r="S114" s="98">
        <v>174.38794514748935</v>
      </c>
      <c r="T114" s="98">
        <v>171.85699312598038</v>
      </c>
      <c r="U114" s="98">
        <v>178.9901499853986</v>
      </c>
      <c r="V114" s="98">
        <v>168.81347796625315</v>
      </c>
      <c r="W114" s="98">
        <v>171.55887104846815</v>
      </c>
      <c r="DA114" s="63" t="s">
        <v>1702</v>
      </c>
    </row>
    <row r="115" spans="1:105" ht="12" customHeight="1" x14ac:dyDescent="0.25">
      <c r="A115" s="109" t="s">
        <v>120</v>
      </c>
      <c r="B115" s="33">
        <v>36.146294450784389</v>
      </c>
      <c r="C115" s="33">
        <v>33.340182982714836</v>
      </c>
      <c r="D115" s="33">
        <v>29.016748404140273</v>
      </c>
      <c r="E115" s="33">
        <v>100.39679584025501</v>
      </c>
      <c r="F115" s="33">
        <v>100.57571167853655</v>
      </c>
      <c r="G115" s="33">
        <v>78.315926391454454</v>
      </c>
      <c r="H115" s="33">
        <v>93.089083497728907</v>
      </c>
      <c r="I115" s="33">
        <v>81.967948926607235</v>
      </c>
      <c r="J115" s="33">
        <v>86.685427778551798</v>
      </c>
      <c r="K115" s="33">
        <v>89.124448654514211</v>
      </c>
      <c r="L115" s="33">
        <v>102.42672408374831</v>
      </c>
      <c r="M115" s="33">
        <v>96.029987369989627</v>
      </c>
      <c r="N115" s="33">
        <v>94.148919299036805</v>
      </c>
      <c r="O115" s="33">
        <v>96.973236402031702</v>
      </c>
      <c r="P115" s="33">
        <v>88.200807397665997</v>
      </c>
      <c r="Q115" s="33">
        <v>85.151054206241412</v>
      </c>
      <c r="R115" s="33">
        <v>81.90503276984883</v>
      </c>
      <c r="S115" s="33">
        <v>76.634482696493038</v>
      </c>
      <c r="T115" s="33">
        <v>67.242802539531425</v>
      </c>
      <c r="U115" s="33">
        <v>63.32623816437826</v>
      </c>
      <c r="V115" s="33">
        <v>62.501902927769152</v>
      </c>
      <c r="W115" s="33">
        <v>56.523858370143692</v>
      </c>
      <c r="DA115" s="60" t="s">
        <v>1703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3834.2791192618124</v>
      </c>
      <c r="C117" s="117">
        <f t="shared" si="19"/>
        <v>4309.7599237026498</v>
      </c>
      <c r="D117" s="117">
        <f t="shared" si="19"/>
        <v>3891.1843209243953</v>
      </c>
      <c r="E117" s="117">
        <f t="shared" si="19"/>
        <v>3839.9661159783086</v>
      </c>
      <c r="F117" s="117">
        <f t="shared" si="19"/>
        <v>3685.561907311203</v>
      </c>
      <c r="G117" s="117">
        <f t="shared" si="19"/>
        <v>3621.1205594086537</v>
      </c>
      <c r="H117" s="117">
        <f t="shared" si="19"/>
        <v>3546.4748731240115</v>
      </c>
      <c r="I117" s="117">
        <f t="shared" si="19"/>
        <v>3462.8591207470395</v>
      </c>
      <c r="J117" s="117">
        <f t="shared" si="19"/>
        <v>3387.3101571662564</v>
      </c>
      <c r="K117" s="117">
        <f t="shared" si="19"/>
        <v>3448.9541010331145</v>
      </c>
      <c r="L117" s="117">
        <f t="shared" si="19"/>
        <v>3790.723241793643</v>
      </c>
      <c r="M117" s="117">
        <f t="shared" si="19"/>
        <v>3428.4739101322516</v>
      </c>
      <c r="N117" s="117">
        <f t="shared" si="19"/>
        <v>3538.4015739754004</v>
      </c>
      <c r="O117" s="117">
        <f t="shared" si="19"/>
        <v>3480.8582363982155</v>
      </c>
      <c r="P117" s="117">
        <f t="shared" si="19"/>
        <v>3234.7719004854721</v>
      </c>
      <c r="Q117" s="117">
        <f t="shared" si="19"/>
        <v>3228.094867251767</v>
      </c>
      <c r="R117" s="117">
        <f t="shared" ref="R117:V117" si="20">R118+R121+R123+R132</f>
        <v>3235.1118601520884</v>
      </c>
      <c r="S117" s="117">
        <f t="shared" si="20"/>
        <v>3254.5966457833583</v>
      </c>
      <c r="T117" s="117">
        <f t="shared" si="20"/>
        <v>3117.4813377603946</v>
      </c>
      <c r="U117" s="117">
        <f t="shared" si="20"/>
        <v>3036.7985120246649</v>
      </c>
      <c r="V117" s="117">
        <f t="shared" si="20"/>
        <v>3046.6936564915873</v>
      </c>
      <c r="W117" s="117">
        <f t="shared" ref="W117" si="21">W118+W121+W123+W132</f>
        <v>3405.0964931146887</v>
      </c>
      <c r="DA117" s="129" t="s">
        <v>1854</v>
      </c>
    </row>
    <row r="118" spans="1:105" ht="12" customHeight="1" x14ac:dyDescent="0.25">
      <c r="A118" s="121" t="s">
        <v>57</v>
      </c>
      <c r="B118" s="122">
        <f t="shared" ref="B118:Q118" si="22">SUM(B119:B120)</f>
        <v>3315.9503871139436</v>
      </c>
      <c r="C118" s="122">
        <f t="shared" si="22"/>
        <v>3786.2351257195269</v>
      </c>
      <c r="D118" s="122">
        <f t="shared" si="22"/>
        <v>3397.932580567011</v>
      </c>
      <c r="E118" s="122">
        <f t="shared" si="22"/>
        <v>3225.3312541920936</v>
      </c>
      <c r="F118" s="122">
        <f t="shared" si="22"/>
        <v>3090.6719807823397</v>
      </c>
      <c r="G118" s="122">
        <f t="shared" si="22"/>
        <v>3085.3300537568098</v>
      </c>
      <c r="H118" s="122">
        <f t="shared" si="22"/>
        <v>3017.3241690704026</v>
      </c>
      <c r="I118" s="122">
        <f t="shared" si="22"/>
        <v>2929.6825610016799</v>
      </c>
      <c r="J118" s="122">
        <f t="shared" si="22"/>
        <v>2855.6527135195665</v>
      </c>
      <c r="K118" s="122">
        <f t="shared" si="22"/>
        <v>2906.4974360048473</v>
      </c>
      <c r="L118" s="122">
        <f t="shared" si="22"/>
        <v>3241.9912417192704</v>
      </c>
      <c r="M118" s="122">
        <f t="shared" si="22"/>
        <v>2890.9900228345318</v>
      </c>
      <c r="N118" s="122">
        <f t="shared" si="22"/>
        <v>3001.9514194986737</v>
      </c>
      <c r="O118" s="122">
        <f t="shared" si="22"/>
        <v>2942.4010189410806</v>
      </c>
      <c r="P118" s="122">
        <f t="shared" si="22"/>
        <v>2697.6857994517882</v>
      </c>
      <c r="Q118" s="122">
        <f t="shared" si="22"/>
        <v>2689.6058834262785</v>
      </c>
      <c r="R118" s="122">
        <f t="shared" ref="R118:V118" si="23">SUM(R119:R120)</f>
        <v>2718.7762681587737</v>
      </c>
      <c r="S118" s="122">
        <f t="shared" si="23"/>
        <v>2741.4509852770702</v>
      </c>
      <c r="T118" s="122">
        <f t="shared" si="23"/>
        <v>2639.6282304391189</v>
      </c>
      <c r="U118" s="122">
        <f t="shared" si="23"/>
        <v>2556.8595605277856</v>
      </c>
      <c r="V118" s="122">
        <f t="shared" si="23"/>
        <v>2572.7120978814964</v>
      </c>
      <c r="W118" s="122">
        <f t="shared" ref="W118" si="24">SUM(W119:W120)</f>
        <v>2888.9301564132361</v>
      </c>
      <c r="DA118" s="130" t="s">
        <v>1855</v>
      </c>
    </row>
    <row r="119" spans="1:105" ht="12" customHeight="1" x14ac:dyDescent="0.25">
      <c r="A119" s="97" t="s">
        <v>203</v>
      </c>
      <c r="B119" s="98">
        <v>3302.6039434518998</v>
      </c>
      <c r="C119" s="98">
        <v>3770.9769613490416</v>
      </c>
      <c r="D119" s="98">
        <v>3384.3818484235076</v>
      </c>
      <c r="E119" s="98">
        <v>3212.4795034189351</v>
      </c>
      <c r="F119" s="98">
        <v>3078.5664504981819</v>
      </c>
      <c r="G119" s="98">
        <v>3073.4303633898148</v>
      </c>
      <c r="H119" s="98">
        <v>3005.7355401764439</v>
      </c>
      <c r="I119" s="98">
        <v>2918.7263413226187</v>
      </c>
      <c r="J119" s="98">
        <v>2845.0823212348546</v>
      </c>
      <c r="K119" s="98">
        <v>2895.889781725271</v>
      </c>
      <c r="L119" s="98">
        <v>3230.1329217478828</v>
      </c>
      <c r="M119" s="98">
        <v>2880.6808686084487</v>
      </c>
      <c r="N119" s="98">
        <v>2991.349043639615</v>
      </c>
      <c r="O119" s="98">
        <v>2932.1930477314377</v>
      </c>
      <c r="P119" s="98">
        <v>2688.6442424284451</v>
      </c>
      <c r="Q119" s="98">
        <v>2680.7570209399692</v>
      </c>
      <c r="R119" s="98">
        <v>2709.884465654367</v>
      </c>
      <c r="S119" s="98">
        <v>2732.5712833195653</v>
      </c>
      <c r="T119" s="98">
        <v>2630.9542249411716</v>
      </c>
      <c r="U119" s="98">
        <v>2548.6369733323318</v>
      </c>
      <c r="V119" s="98">
        <v>2564.4535707112891</v>
      </c>
      <c r="W119" s="98">
        <v>2879.8772285601285</v>
      </c>
      <c r="DA119" s="63" t="s">
        <v>1856</v>
      </c>
    </row>
    <row r="120" spans="1:105" ht="12" customHeight="1" x14ac:dyDescent="0.25">
      <c r="A120" s="97" t="s">
        <v>53</v>
      </c>
      <c r="B120" s="98">
        <v>13.346443662044036</v>
      </c>
      <c r="C120" s="98">
        <v>15.258164370485289</v>
      </c>
      <c r="D120" s="98">
        <v>13.550732143503481</v>
      </c>
      <c r="E120" s="98">
        <v>12.851750773158448</v>
      </c>
      <c r="F120" s="98">
        <v>12.105530284157901</v>
      </c>
      <c r="G120" s="98">
        <v>11.899690366994768</v>
      </c>
      <c r="H120" s="98">
        <v>11.588628893958845</v>
      </c>
      <c r="I120" s="98">
        <v>10.956219679061125</v>
      </c>
      <c r="J120" s="98">
        <v>10.57039228471179</v>
      </c>
      <c r="K120" s="98">
        <v>10.607654279576163</v>
      </c>
      <c r="L120" s="98">
        <v>11.858319971387724</v>
      </c>
      <c r="M120" s="98">
        <v>10.309154226082983</v>
      </c>
      <c r="N120" s="98">
        <v>10.602375859058824</v>
      </c>
      <c r="O120" s="98">
        <v>10.207971209642794</v>
      </c>
      <c r="P120" s="98">
        <v>9.0415570233432483</v>
      </c>
      <c r="Q120" s="98">
        <v>8.8488624863094216</v>
      </c>
      <c r="R120" s="98">
        <v>8.8918025044066358</v>
      </c>
      <c r="S120" s="98">
        <v>8.8797019575048406</v>
      </c>
      <c r="T120" s="98">
        <v>8.6740054979474959</v>
      </c>
      <c r="U120" s="98">
        <v>8.222587195453837</v>
      </c>
      <c r="V120" s="98">
        <v>8.2585271702074508</v>
      </c>
      <c r="W120" s="98">
        <v>9.0529278531075512</v>
      </c>
      <c r="DA120" s="63" t="s">
        <v>1857</v>
      </c>
    </row>
    <row r="121" spans="1:105" ht="12" customHeight="1" x14ac:dyDescent="0.25">
      <c r="A121" s="121" t="s">
        <v>92</v>
      </c>
      <c r="B121" s="122">
        <f t="shared" ref="B121:W121" si="25">B122</f>
        <v>5.8804236481252263E-2</v>
      </c>
      <c r="C121" s="122">
        <f t="shared" si="25"/>
        <v>6.5250168805919107E-2</v>
      </c>
      <c r="D121" s="122">
        <f t="shared" si="25"/>
        <v>7.7847571843281935E-2</v>
      </c>
      <c r="E121" s="122">
        <f t="shared" si="25"/>
        <v>8.3042090502870244E-2</v>
      </c>
      <c r="F121" s="122">
        <f t="shared" si="25"/>
        <v>9.5932380511598747E-2</v>
      </c>
      <c r="G121" s="122">
        <f t="shared" si="25"/>
        <v>0.10470601350812042</v>
      </c>
      <c r="H121" s="122">
        <f t="shared" si="25"/>
        <v>0.14633400512188546</v>
      </c>
      <c r="I121" s="122">
        <f t="shared" si="25"/>
        <v>0.1940255699462152</v>
      </c>
      <c r="J121" s="122">
        <f t="shared" si="25"/>
        <v>0.27123777319865594</v>
      </c>
      <c r="K121" s="122">
        <f t="shared" si="25"/>
        <v>0.38887407754526471</v>
      </c>
      <c r="L121" s="122">
        <f t="shared" si="25"/>
        <v>0.79210164618172108</v>
      </c>
      <c r="M121" s="122">
        <f t="shared" si="25"/>
        <v>0.60508856444613768</v>
      </c>
      <c r="N121" s="122">
        <f t="shared" si="25"/>
        <v>0.96765238488491168</v>
      </c>
      <c r="O121" s="122">
        <f t="shared" si="25"/>
        <v>1.2385800673430321</v>
      </c>
      <c r="P121" s="122">
        <f t="shared" si="25"/>
        <v>1.550834439396604</v>
      </c>
      <c r="Q121" s="122">
        <f t="shared" si="25"/>
        <v>3.4000693743969754</v>
      </c>
      <c r="R121" s="122">
        <f t="shared" si="25"/>
        <v>2.1635389038782646</v>
      </c>
      <c r="S121" s="122">
        <f t="shared" si="25"/>
        <v>2.3681495715850573</v>
      </c>
      <c r="T121" s="122">
        <f t="shared" si="25"/>
        <v>2.7189246337199804</v>
      </c>
      <c r="U121" s="122">
        <f t="shared" si="25"/>
        <v>3.7975560118010536</v>
      </c>
      <c r="V121" s="122">
        <f t="shared" si="25"/>
        <v>2.3716706147027309</v>
      </c>
      <c r="W121" s="122">
        <f t="shared" si="25"/>
        <v>3.0119963925818256</v>
      </c>
      <c r="DA121" s="130" t="s">
        <v>1858</v>
      </c>
    </row>
    <row r="122" spans="1:105" ht="12" customHeight="1" x14ac:dyDescent="0.25">
      <c r="A122" s="97" t="s">
        <v>53</v>
      </c>
      <c r="B122" s="98">
        <v>5.8804236481252263E-2</v>
      </c>
      <c r="C122" s="98">
        <v>6.5250168805919107E-2</v>
      </c>
      <c r="D122" s="98">
        <v>7.7847571843281935E-2</v>
      </c>
      <c r="E122" s="98">
        <v>8.3042090502870244E-2</v>
      </c>
      <c r="F122" s="98">
        <v>9.5932380511598747E-2</v>
      </c>
      <c r="G122" s="98">
        <v>0.10470601350812042</v>
      </c>
      <c r="H122" s="98">
        <v>0.14633400512188546</v>
      </c>
      <c r="I122" s="98">
        <v>0.1940255699462152</v>
      </c>
      <c r="J122" s="98">
        <v>0.27123777319865594</v>
      </c>
      <c r="K122" s="98">
        <v>0.38887407754526471</v>
      </c>
      <c r="L122" s="98">
        <v>0.79210164618172108</v>
      </c>
      <c r="M122" s="98">
        <v>0.60508856444613768</v>
      </c>
      <c r="N122" s="98">
        <v>0.96765238488491168</v>
      </c>
      <c r="O122" s="98">
        <v>1.2385800673430321</v>
      </c>
      <c r="P122" s="98">
        <v>1.550834439396604</v>
      </c>
      <c r="Q122" s="98">
        <v>3.4000693743969754</v>
      </c>
      <c r="R122" s="98">
        <v>2.1635389038782646</v>
      </c>
      <c r="S122" s="98">
        <v>2.3681495715850573</v>
      </c>
      <c r="T122" s="98">
        <v>2.7189246337199804</v>
      </c>
      <c r="U122" s="98">
        <v>3.7975560118010536</v>
      </c>
      <c r="V122" s="98">
        <v>2.3716706147027309</v>
      </c>
      <c r="W122" s="98">
        <v>3.0119963925818256</v>
      </c>
      <c r="DA122" s="63" t="s">
        <v>1859</v>
      </c>
    </row>
    <row r="123" spans="1:105" ht="12" customHeight="1" x14ac:dyDescent="0.25">
      <c r="A123" s="121" t="s">
        <v>55</v>
      </c>
      <c r="B123" s="122">
        <v>347.24459071435837</v>
      </c>
      <c r="C123" s="122">
        <v>354.22280384655295</v>
      </c>
      <c r="D123" s="122">
        <v>326.67953597487787</v>
      </c>
      <c r="E123" s="122">
        <v>368.60522539660718</v>
      </c>
      <c r="F123" s="122">
        <v>364.68461201807713</v>
      </c>
      <c r="G123" s="122">
        <v>335.87569097693807</v>
      </c>
      <c r="H123" s="122">
        <v>324.84087027858658</v>
      </c>
      <c r="I123" s="122">
        <v>333.98264362536946</v>
      </c>
      <c r="J123" s="122">
        <v>329.87082446618933</v>
      </c>
      <c r="K123" s="122">
        <v>339.45929565548863</v>
      </c>
      <c r="L123" s="122">
        <v>339.77521863673996</v>
      </c>
      <c r="M123" s="122">
        <v>343.62210599799613</v>
      </c>
      <c r="N123" s="122">
        <v>346.01795580811159</v>
      </c>
      <c r="O123" s="122">
        <v>352.43696455900312</v>
      </c>
      <c r="P123" s="122">
        <v>358.44449286759897</v>
      </c>
      <c r="Q123" s="122">
        <v>361.35097557841698</v>
      </c>
      <c r="R123" s="122">
        <v>344.33254100942793</v>
      </c>
      <c r="S123" s="122">
        <v>346.23817014639093</v>
      </c>
      <c r="T123" s="122">
        <v>318.76850839579629</v>
      </c>
      <c r="U123" s="122">
        <v>317.4984905847241</v>
      </c>
      <c r="V123" s="122">
        <v>318.54277091248144</v>
      </c>
      <c r="W123" s="122">
        <v>362.35475622124005</v>
      </c>
      <c r="DA123" s="130" t="s">
        <v>1860</v>
      </c>
    </row>
    <row r="124" spans="1:105" ht="12" customHeight="1" x14ac:dyDescent="0.25">
      <c r="A124" s="97" t="s">
        <v>128</v>
      </c>
      <c r="B124" s="98">
        <v>340.19524977639139</v>
      </c>
      <c r="C124" s="98">
        <v>348.25179572747834</v>
      </c>
      <c r="D124" s="98">
        <v>323.36948267195527</v>
      </c>
      <c r="E124" s="98">
        <v>361.27017823137658</v>
      </c>
      <c r="F124" s="98">
        <v>358.85001172008702</v>
      </c>
      <c r="G124" s="98">
        <v>334.39734706834082</v>
      </c>
      <c r="H124" s="98">
        <v>320.1301688176444</v>
      </c>
      <c r="I124" s="98">
        <v>329.62382535107406</v>
      </c>
      <c r="J124" s="98">
        <v>325.28197791414391</v>
      </c>
      <c r="K124" s="98">
        <v>334.16846658965022</v>
      </c>
      <c r="L124" s="98">
        <v>334.07776966917675</v>
      </c>
      <c r="M124" s="98">
        <v>337.85934866059239</v>
      </c>
      <c r="N124" s="98">
        <v>340.19923378126953</v>
      </c>
      <c r="O124" s="98">
        <v>345.75012016115045</v>
      </c>
      <c r="P124" s="98">
        <v>351.24265787890533</v>
      </c>
      <c r="Q124" s="98">
        <v>353.53944952857188</v>
      </c>
      <c r="R124" s="98">
        <v>336.38859288622575</v>
      </c>
      <c r="S124" s="98">
        <v>338.17285289295148</v>
      </c>
      <c r="T124" s="98">
        <v>310.65395931691495</v>
      </c>
      <c r="U124" s="98">
        <v>308.59084824911162</v>
      </c>
      <c r="V124" s="98">
        <v>308.86866317166903</v>
      </c>
      <c r="W124" s="98">
        <v>341.97942885054681</v>
      </c>
      <c r="DA124" s="63" t="s">
        <v>1861</v>
      </c>
    </row>
    <row r="125" spans="1:105" ht="12" customHeight="1" x14ac:dyDescent="0.25">
      <c r="A125" s="97" t="s">
        <v>127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0.4274371845093683</v>
      </c>
      <c r="L125" s="98">
        <v>0.47442304942456021</v>
      </c>
      <c r="M125" s="98">
        <v>0.56805672192069268</v>
      </c>
      <c r="N125" s="98">
        <v>0.65824266883404348</v>
      </c>
      <c r="O125" s="98">
        <v>1.1619020006397847</v>
      </c>
      <c r="P125" s="98">
        <v>1.7696185408788867</v>
      </c>
      <c r="Q125" s="98">
        <v>2.3169812065645452</v>
      </c>
      <c r="R125" s="98">
        <v>2.5361053323380949</v>
      </c>
      <c r="S125" s="98">
        <v>2.726108675714018</v>
      </c>
      <c r="T125" s="98">
        <v>3.1112742741629598</v>
      </c>
      <c r="U125" s="98">
        <v>3.449301396514314</v>
      </c>
      <c r="V125" s="98">
        <v>3.9142129117587894</v>
      </c>
      <c r="W125" s="98">
        <v>5.1137400544677432</v>
      </c>
      <c r="DA125" s="63" t="s">
        <v>1862</v>
      </c>
    </row>
    <row r="126" spans="1:105" ht="12" customHeight="1" x14ac:dyDescent="0.25">
      <c r="A126" s="100" t="s">
        <v>203</v>
      </c>
      <c r="B126" s="101">
        <v>0</v>
      </c>
      <c r="C126" s="101">
        <v>0</v>
      </c>
      <c r="D126" s="101">
        <v>0</v>
      </c>
      <c r="E126" s="101">
        <v>0</v>
      </c>
      <c r="F126" s="101">
        <v>0</v>
      </c>
      <c r="G126" s="101">
        <v>0</v>
      </c>
      <c r="H126" s="101">
        <v>0</v>
      </c>
      <c r="I126" s="101">
        <v>0</v>
      </c>
      <c r="J126" s="101">
        <v>0</v>
      </c>
      <c r="K126" s="101">
        <v>0.21086534647744012</v>
      </c>
      <c r="L126" s="101">
        <v>0.2444131245873975</v>
      </c>
      <c r="M126" s="101">
        <v>0.28240664488586553</v>
      </c>
      <c r="N126" s="101">
        <v>0.31626262094551538</v>
      </c>
      <c r="O126" s="101">
        <v>0.57391743389363714</v>
      </c>
      <c r="P126" s="101">
        <v>0.85784681339864255</v>
      </c>
      <c r="Q126" s="101">
        <v>1.1383577509428202</v>
      </c>
      <c r="R126" s="101">
        <v>1.2299176722244058</v>
      </c>
      <c r="S126" s="101">
        <v>1.3007037679706905</v>
      </c>
      <c r="T126" s="101">
        <v>1.7347309595611209</v>
      </c>
      <c r="U126" s="101">
        <v>1.7415074337206546</v>
      </c>
      <c r="V126" s="101">
        <v>1.9423176720565758</v>
      </c>
      <c r="W126" s="101">
        <v>2.4847183404167335</v>
      </c>
      <c r="DA126" s="131" t="s">
        <v>1863</v>
      </c>
    </row>
    <row r="127" spans="1:105" ht="12" customHeight="1" x14ac:dyDescent="0.25">
      <c r="A127" s="103" t="s">
        <v>52</v>
      </c>
      <c r="B127" s="104">
        <v>0</v>
      </c>
      <c r="C127" s="104">
        <v>0</v>
      </c>
      <c r="D127" s="104">
        <v>0</v>
      </c>
      <c r="E127" s="104">
        <v>0</v>
      </c>
      <c r="F127" s="104">
        <v>0</v>
      </c>
      <c r="G127" s="104">
        <v>0</v>
      </c>
      <c r="H127" s="104">
        <v>0</v>
      </c>
      <c r="I127" s="104">
        <v>0</v>
      </c>
      <c r="J127" s="104">
        <v>0</v>
      </c>
      <c r="K127" s="104">
        <v>0.21657183803192817</v>
      </c>
      <c r="L127" s="104">
        <v>0.2300099248371627</v>
      </c>
      <c r="M127" s="104">
        <v>0.2856500770348272</v>
      </c>
      <c r="N127" s="104">
        <v>0.34198004788852815</v>
      </c>
      <c r="O127" s="104">
        <v>0.58798456674614741</v>
      </c>
      <c r="P127" s="104">
        <v>0.91177172748024415</v>
      </c>
      <c r="Q127" s="104">
        <v>1.178623455621725</v>
      </c>
      <c r="R127" s="104">
        <v>1.306187660113689</v>
      </c>
      <c r="S127" s="104">
        <v>1.4254049077433273</v>
      </c>
      <c r="T127" s="104">
        <v>1.3765433146018387</v>
      </c>
      <c r="U127" s="104">
        <v>1.7077939627936596</v>
      </c>
      <c r="V127" s="104">
        <v>1.9718952397022136</v>
      </c>
      <c r="W127" s="104">
        <v>2.6290217140510097</v>
      </c>
      <c r="DA127" s="132" t="s">
        <v>1864</v>
      </c>
    </row>
    <row r="128" spans="1:105" ht="12" customHeight="1" x14ac:dyDescent="0.25">
      <c r="A128" s="106" t="s">
        <v>122</v>
      </c>
      <c r="B128" s="101">
        <v>7.0493409379669476</v>
      </c>
      <c r="C128" s="101">
        <v>5.9710081190746269</v>
      </c>
      <c r="D128" s="101">
        <v>3.3100533029226136</v>
      </c>
      <c r="E128" s="101">
        <v>7.3350471652305815</v>
      </c>
      <c r="F128" s="101">
        <v>5.8346002979900833</v>
      </c>
      <c r="G128" s="101">
        <v>1.4783439085972256</v>
      </c>
      <c r="H128" s="101">
        <v>4.7107014609421611</v>
      </c>
      <c r="I128" s="101">
        <v>4.3588182742953947</v>
      </c>
      <c r="J128" s="101">
        <v>4.588846552045438</v>
      </c>
      <c r="K128" s="101">
        <v>4.4773865544088016</v>
      </c>
      <c r="L128" s="101">
        <v>4.7484961409767372</v>
      </c>
      <c r="M128" s="101">
        <v>4.6338388847183838</v>
      </c>
      <c r="N128" s="101">
        <v>4.4822987110440149</v>
      </c>
      <c r="O128" s="101">
        <v>3.9455121845096568</v>
      </c>
      <c r="P128" s="101">
        <v>2.7253035005654773</v>
      </c>
      <c r="Q128" s="101">
        <v>2.5161242068409573</v>
      </c>
      <c r="R128" s="101">
        <v>2.2416855895490815</v>
      </c>
      <c r="S128" s="101">
        <v>2.1896415532802886</v>
      </c>
      <c r="T128" s="101">
        <v>1.6105748278052283</v>
      </c>
      <c r="U128" s="101">
        <v>1.3680799462228459</v>
      </c>
      <c r="V128" s="101">
        <v>1.0193290583240515</v>
      </c>
      <c r="W128" s="101">
        <v>1.9423425895059996</v>
      </c>
      <c r="DA128" s="131" t="s">
        <v>1865</v>
      </c>
    </row>
    <row r="129" spans="1:105" ht="12" customHeight="1" x14ac:dyDescent="0.25">
      <c r="A129" s="107" t="s">
        <v>121</v>
      </c>
      <c r="B129" s="104">
        <v>0</v>
      </c>
      <c r="C129" s="104">
        <v>0</v>
      </c>
      <c r="D129" s="104">
        <v>0</v>
      </c>
      <c r="E129" s="104">
        <v>0</v>
      </c>
      <c r="F129" s="104">
        <v>0</v>
      </c>
      <c r="G129" s="104">
        <v>0</v>
      </c>
      <c r="H129" s="104">
        <v>0</v>
      </c>
      <c r="I129" s="104">
        <v>0</v>
      </c>
      <c r="J129" s="104">
        <v>0</v>
      </c>
      <c r="K129" s="104">
        <v>0.3860053269202835</v>
      </c>
      <c r="L129" s="104">
        <v>0.47452977716192801</v>
      </c>
      <c r="M129" s="104">
        <v>0.56086173076462975</v>
      </c>
      <c r="N129" s="104">
        <v>0.67818064696402836</v>
      </c>
      <c r="O129" s="104">
        <v>1.5794302127032429</v>
      </c>
      <c r="P129" s="104">
        <v>2.7069129472493034</v>
      </c>
      <c r="Q129" s="104">
        <v>2.9784206364395533</v>
      </c>
      <c r="R129" s="104">
        <v>3.1661572013150217</v>
      </c>
      <c r="S129" s="104">
        <v>3.1495670244451111</v>
      </c>
      <c r="T129" s="104">
        <v>3.3926999769131729</v>
      </c>
      <c r="U129" s="104">
        <v>4.0902609928752796</v>
      </c>
      <c r="V129" s="104">
        <v>4.7405657707295656</v>
      </c>
      <c r="W129" s="104">
        <v>13.319244726719475</v>
      </c>
      <c r="DA129" s="132" t="s">
        <v>1866</v>
      </c>
    </row>
    <row r="130" spans="1:105" ht="12" customHeight="1" x14ac:dyDescent="0.25">
      <c r="A130" s="108" t="s">
        <v>53</v>
      </c>
      <c r="B130" s="98">
        <v>0</v>
      </c>
      <c r="C130" s="98">
        <v>0</v>
      </c>
      <c r="D130" s="98">
        <v>0</v>
      </c>
      <c r="E130" s="98">
        <v>0</v>
      </c>
      <c r="F130" s="98">
        <v>0</v>
      </c>
      <c r="G130" s="98">
        <v>0</v>
      </c>
      <c r="H130" s="98">
        <v>0</v>
      </c>
      <c r="I130" s="98">
        <v>0</v>
      </c>
      <c r="J130" s="98">
        <v>0</v>
      </c>
      <c r="K130" s="98">
        <v>0.19038921533295708</v>
      </c>
      <c r="L130" s="98">
        <v>0.24485374186129924</v>
      </c>
      <c r="M130" s="98">
        <v>0.27882550055239391</v>
      </c>
      <c r="N130" s="98">
        <v>0.32544377234141558</v>
      </c>
      <c r="O130" s="98">
        <v>0.78071961162910375</v>
      </c>
      <c r="P130" s="98">
        <v>1.311984371948514</v>
      </c>
      <c r="Q130" s="98">
        <v>1.4648725824071482</v>
      </c>
      <c r="R130" s="98">
        <v>1.5429330035608939</v>
      </c>
      <c r="S130" s="98">
        <v>1.5073483341094402</v>
      </c>
      <c r="T130" s="98">
        <v>1.870896859947796</v>
      </c>
      <c r="U130" s="98">
        <v>2.0714440401882226</v>
      </c>
      <c r="V130" s="98">
        <v>2.3689488383716708</v>
      </c>
      <c r="W130" s="98">
        <v>6.3892223300707887</v>
      </c>
      <c r="DA130" s="63" t="s">
        <v>1867</v>
      </c>
    </row>
    <row r="131" spans="1:105" ht="12" customHeight="1" x14ac:dyDescent="0.25">
      <c r="A131" s="108" t="s">
        <v>52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0.19561611158732642</v>
      </c>
      <c r="L131" s="98">
        <v>0.22967603530062877</v>
      </c>
      <c r="M131" s="98">
        <v>0.28203623021223584</v>
      </c>
      <c r="N131" s="98">
        <v>0.35273687462261283</v>
      </c>
      <c r="O131" s="98">
        <v>0.79871060107413927</v>
      </c>
      <c r="P131" s="98">
        <v>1.3949285753007894</v>
      </c>
      <c r="Q131" s="98">
        <v>1.5135480540324049</v>
      </c>
      <c r="R131" s="98">
        <v>1.6232241977541277</v>
      </c>
      <c r="S131" s="98">
        <v>1.642218690335671</v>
      </c>
      <c r="T131" s="98">
        <v>1.521803116965377</v>
      </c>
      <c r="U131" s="98">
        <v>2.018816952687057</v>
      </c>
      <c r="V131" s="98">
        <v>2.3716169323578953</v>
      </c>
      <c r="W131" s="98">
        <v>6.9300223966486865</v>
      </c>
      <c r="DA131" s="63" t="s">
        <v>1868</v>
      </c>
    </row>
    <row r="132" spans="1:105" ht="12" customHeight="1" x14ac:dyDescent="0.25">
      <c r="A132" s="121" t="s">
        <v>54</v>
      </c>
      <c r="B132" s="122">
        <v>171.0253371970293</v>
      </c>
      <c r="C132" s="122">
        <v>169.23674396776411</v>
      </c>
      <c r="D132" s="122">
        <v>166.49435681066291</v>
      </c>
      <c r="E132" s="122">
        <v>245.94659429910524</v>
      </c>
      <c r="F132" s="122">
        <v>230.10938213027472</v>
      </c>
      <c r="G132" s="122">
        <v>199.81010866139781</v>
      </c>
      <c r="H132" s="122">
        <v>204.16349976990045</v>
      </c>
      <c r="I132" s="122">
        <v>198.99989055004409</v>
      </c>
      <c r="J132" s="122">
        <v>201.51538140730199</v>
      </c>
      <c r="K132" s="122">
        <v>202.60849529523355</v>
      </c>
      <c r="L132" s="122">
        <v>208.16467979145079</v>
      </c>
      <c r="M132" s="122">
        <v>193.25669273527737</v>
      </c>
      <c r="N132" s="122">
        <v>189.46454628373021</v>
      </c>
      <c r="O132" s="122">
        <v>184.78167283078892</v>
      </c>
      <c r="P132" s="122">
        <v>177.0907737266885</v>
      </c>
      <c r="Q132" s="122">
        <v>173.73793887267425</v>
      </c>
      <c r="R132" s="122">
        <v>169.83951208000843</v>
      </c>
      <c r="S132" s="122">
        <v>164.53934078831222</v>
      </c>
      <c r="T132" s="122">
        <v>156.36567429175966</v>
      </c>
      <c r="U132" s="122">
        <v>158.64290490035407</v>
      </c>
      <c r="V132" s="122">
        <v>153.06711708290624</v>
      </c>
      <c r="W132" s="122">
        <v>150.79958408763051</v>
      </c>
      <c r="DA132" s="130" t="s">
        <v>1869</v>
      </c>
    </row>
    <row r="133" spans="1:105" ht="12" customHeight="1" x14ac:dyDescent="0.25">
      <c r="A133" s="97" t="s">
        <v>50</v>
      </c>
      <c r="B133" s="98">
        <v>144.31407244987619</v>
      </c>
      <c r="C133" s="98">
        <v>144.50211186752773</v>
      </c>
      <c r="D133" s="98">
        <v>144.87312961931863</v>
      </c>
      <c r="E133" s="98">
        <v>170.72121450775077</v>
      </c>
      <c r="F133" s="98">
        <v>154.49313067000492</v>
      </c>
      <c r="G133" s="98">
        <v>140.77202173331818</v>
      </c>
      <c r="H133" s="98">
        <v>133.78242077148275</v>
      </c>
      <c r="I133" s="98">
        <v>136.92497664436101</v>
      </c>
      <c r="J133" s="98">
        <v>135.76294782870968</v>
      </c>
      <c r="K133" s="98">
        <v>134.83977421139141</v>
      </c>
      <c r="L133" s="98">
        <v>130.05168586290333</v>
      </c>
      <c r="M133" s="98">
        <v>119.77822199986359</v>
      </c>
      <c r="N133" s="98">
        <v>117.22817902848909</v>
      </c>
      <c r="O133" s="98">
        <v>110.17176072045952</v>
      </c>
      <c r="P133" s="98">
        <v>109.08474384124497</v>
      </c>
      <c r="Q133" s="98">
        <v>107.8229474963006</v>
      </c>
      <c r="R133" s="98">
        <v>106.02724955243976</v>
      </c>
      <c r="S133" s="98">
        <v>104.26119862161995</v>
      </c>
      <c r="T133" s="98">
        <v>102.89907524592762</v>
      </c>
      <c r="U133" s="98">
        <v>107.48327272282378</v>
      </c>
      <c r="V133" s="98">
        <v>101.75662011806939</v>
      </c>
      <c r="W133" s="98">
        <v>103.8891710900448</v>
      </c>
      <c r="DA133" s="63" t="s">
        <v>1870</v>
      </c>
    </row>
    <row r="134" spans="1:105" ht="12" customHeight="1" x14ac:dyDescent="0.25">
      <c r="A134" s="109" t="s">
        <v>120</v>
      </c>
      <c r="B134" s="33">
        <v>26.711264747153106</v>
      </c>
      <c r="C134" s="33">
        <v>24.734632100236393</v>
      </c>
      <c r="D134" s="33">
        <v>21.621227191344282</v>
      </c>
      <c r="E134" s="33">
        <v>75.225379791354456</v>
      </c>
      <c r="F134" s="33">
        <v>75.616251460269808</v>
      </c>
      <c r="G134" s="33">
        <v>59.038086928079629</v>
      </c>
      <c r="H134" s="33">
        <v>70.381078998417706</v>
      </c>
      <c r="I134" s="33">
        <v>62.074913905683069</v>
      </c>
      <c r="J134" s="33">
        <v>65.752433578592303</v>
      </c>
      <c r="K134" s="33">
        <v>67.768721083842138</v>
      </c>
      <c r="L134" s="33">
        <v>78.112993928547453</v>
      </c>
      <c r="M134" s="33">
        <v>73.478470735413779</v>
      </c>
      <c r="N134" s="33">
        <v>72.236367255241106</v>
      </c>
      <c r="O134" s="33">
        <v>74.609912110329404</v>
      </c>
      <c r="P134" s="33">
        <v>68.006029885443525</v>
      </c>
      <c r="Q134" s="33">
        <v>65.914991376373649</v>
      </c>
      <c r="R134" s="33">
        <v>63.812262527568691</v>
      </c>
      <c r="S134" s="33">
        <v>60.278142166692255</v>
      </c>
      <c r="T134" s="33">
        <v>53.466599045832034</v>
      </c>
      <c r="U134" s="33">
        <v>51.159632177530284</v>
      </c>
      <c r="V134" s="33">
        <v>51.310496964836844</v>
      </c>
      <c r="W134" s="33">
        <v>46.910412997585716</v>
      </c>
      <c r="DA134" s="60" t="s">
        <v>1871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0.73686344441325657</v>
      </c>
      <c r="C136" s="119">
        <f t="shared" si="26"/>
        <v>0.73906868874109743</v>
      </c>
      <c r="D136" s="119">
        <f t="shared" si="26"/>
        <v>0.7394227870750093</v>
      </c>
      <c r="E136" s="119">
        <f t="shared" si="26"/>
        <v>0.73957468498949397</v>
      </c>
      <c r="F136" s="119">
        <f t="shared" si="26"/>
        <v>0.74156766606921509</v>
      </c>
      <c r="G136" s="119">
        <f t="shared" si="26"/>
        <v>0.74374038896695671</v>
      </c>
      <c r="H136" s="119">
        <f t="shared" si="26"/>
        <v>0.74565180088812177</v>
      </c>
      <c r="I136" s="119">
        <f t="shared" si="26"/>
        <v>0.74801960358280095</v>
      </c>
      <c r="J136" s="119">
        <f t="shared" si="26"/>
        <v>0.75063881359602314</v>
      </c>
      <c r="K136" s="119">
        <f t="shared" si="26"/>
        <v>0.75410466618773409</v>
      </c>
      <c r="L136" s="119">
        <f t="shared" si="26"/>
        <v>0.75835714129627196</v>
      </c>
      <c r="M136" s="119">
        <f t="shared" si="26"/>
        <v>0.76265415792769886</v>
      </c>
      <c r="N136" s="119">
        <f t="shared" si="26"/>
        <v>0.76773457305560577</v>
      </c>
      <c r="O136" s="119">
        <f t="shared" si="26"/>
        <v>0.77276824157995172</v>
      </c>
      <c r="P136" s="119">
        <f t="shared" si="26"/>
        <v>0.77350908448148037</v>
      </c>
      <c r="Q136" s="119">
        <f t="shared" si="26"/>
        <v>0.77497752853356205</v>
      </c>
      <c r="R136" s="119">
        <f t="shared" ref="R136:V136" si="27">IF(R117=0,"",R117/R98)</f>
        <v>0.77570230726226486</v>
      </c>
      <c r="S136" s="119">
        <f t="shared" si="27"/>
        <v>0.77749844691502101</v>
      </c>
      <c r="T136" s="119">
        <f t="shared" si="27"/>
        <v>0.77816551881421825</v>
      </c>
      <c r="U136" s="119">
        <f t="shared" si="27"/>
        <v>0.78057504136418587</v>
      </c>
      <c r="V136" s="119">
        <f t="shared" si="27"/>
        <v>0.78402296588908083</v>
      </c>
      <c r="W136" s="119">
        <f t="shared" ref="W136" si="28">IF(W117=0,"",W117/W98)</f>
        <v>0.78849209941666876</v>
      </c>
      <c r="DA136" s="129" t="s">
        <v>2022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0.74148545225068274</v>
      </c>
      <c r="C137" s="124">
        <f t="shared" si="29"/>
        <v>0.74310759938211546</v>
      </c>
      <c r="D137" s="124">
        <f t="shared" si="29"/>
        <v>0.74400939500032603</v>
      </c>
      <c r="E137" s="124">
        <f t="shared" si="29"/>
        <v>0.74530373462507593</v>
      </c>
      <c r="F137" s="124">
        <f t="shared" si="29"/>
        <v>0.74659640313502662</v>
      </c>
      <c r="G137" s="124">
        <f t="shared" si="29"/>
        <v>0.74813630228408279</v>
      </c>
      <c r="H137" s="124">
        <f t="shared" si="29"/>
        <v>0.74993579134648991</v>
      </c>
      <c r="I137" s="124">
        <f t="shared" si="29"/>
        <v>0.75255376106685612</v>
      </c>
      <c r="J137" s="124">
        <f t="shared" si="29"/>
        <v>0.7553759129092199</v>
      </c>
      <c r="K137" s="124">
        <f t="shared" si="29"/>
        <v>0.75870568244123882</v>
      </c>
      <c r="L137" s="124">
        <f t="shared" si="29"/>
        <v>0.76237007722466765</v>
      </c>
      <c r="M137" s="124">
        <f t="shared" si="29"/>
        <v>0.76658563433348104</v>
      </c>
      <c r="N137" s="124">
        <f t="shared" si="29"/>
        <v>0.7714691495535525</v>
      </c>
      <c r="O137" s="124">
        <f t="shared" si="29"/>
        <v>0.77614271720647532</v>
      </c>
      <c r="P137" s="124">
        <f t="shared" si="29"/>
        <v>0.77678880993056842</v>
      </c>
      <c r="Q137" s="124">
        <f t="shared" si="29"/>
        <v>0.77771458240145364</v>
      </c>
      <c r="R137" s="124">
        <f t="shared" ref="R137:V137" si="30">IF(R118=0,"",R118/R99)</f>
        <v>0.77862036429915527</v>
      </c>
      <c r="S137" s="124">
        <f t="shared" si="30"/>
        <v>0.78004601475026125</v>
      </c>
      <c r="T137" s="124">
        <f t="shared" si="30"/>
        <v>0.78085035468309971</v>
      </c>
      <c r="U137" s="124">
        <f t="shared" si="30"/>
        <v>0.78318410076168854</v>
      </c>
      <c r="V137" s="124">
        <f t="shared" si="30"/>
        <v>0.78612458899914106</v>
      </c>
      <c r="W137" s="124">
        <f t="shared" ref="W137" si="31">IF(W118=0,"",W118/W99)</f>
        <v>0.78957421997487587</v>
      </c>
      <c r="DA137" s="130" t="s">
        <v>2023</v>
      </c>
    </row>
    <row r="138" spans="1:105" ht="12" customHeight="1" x14ac:dyDescent="0.25">
      <c r="A138" s="97" t="s">
        <v>203</v>
      </c>
      <c r="B138" s="111">
        <f t="shared" ref="B138:Q138" si="32">IF(B119=0,"",B119/B100)</f>
        <v>0.74071162643934885</v>
      </c>
      <c r="C138" s="111">
        <f t="shared" si="32"/>
        <v>0.74233598523619171</v>
      </c>
      <c r="D138" s="111">
        <f t="shared" si="32"/>
        <v>0.74324759504485005</v>
      </c>
      <c r="E138" s="111">
        <f t="shared" si="32"/>
        <v>0.74454509501675925</v>
      </c>
      <c r="F138" s="111">
        <f t="shared" si="32"/>
        <v>0.74585321045275155</v>
      </c>
      <c r="G138" s="111">
        <f t="shared" si="32"/>
        <v>0.74740745710526979</v>
      </c>
      <c r="H138" s="111">
        <f t="shared" si="32"/>
        <v>0.74921345678588869</v>
      </c>
      <c r="I138" s="111">
        <f t="shared" si="32"/>
        <v>0.75185539596020656</v>
      </c>
      <c r="J138" s="111">
        <f t="shared" si="32"/>
        <v>0.75469000772438311</v>
      </c>
      <c r="K138" s="111">
        <f t="shared" si="32"/>
        <v>0.75803568356713324</v>
      </c>
      <c r="L138" s="111">
        <f t="shared" si="32"/>
        <v>0.76170558326676119</v>
      </c>
      <c r="M138" s="111">
        <f t="shared" si="32"/>
        <v>0.76594582065475691</v>
      </c>
      <c r="N138" s="111">
        <f t="shared" si="32"/>
        <v>0.77084477115230554</v>
      </c>
      <c r="O138" s="111">
        <f t="shared" si="32"/>
        <v>0.77553832150473101</v>
      </c>
      <c r="P138" s="111">
        <f t="shared" si="32"/>
        <v>0.77620616638955453</v>
      </c>
      <c r="Q138" s="111">
        <f t="shared" si="32"/>
        <v>0.77714436211004378</v>
      </c>
      <c r="R138" s="111">
        <f t="shared" ref="R138:V138" si="33">IF(R119=0,"",R119/R100)</f>
        <v>0.77805518388713213</v>
      </c>
      <c r="S138" s="111">
        <f t="shared" si="33"/>
        <v>0.77948886923071981</v>
      </c>
      <c r="T138" s="111">
        <f t="shared" si="33"/>
        <v>0.7802865855243758</v>
      </c>
      <c r="U138" s="111">
        <f t="shared" si="33"/>
        <v>0.78263664149495082</v>
      </c>
      <c r="V138" s="111">
        <f t="shared" si="33"/>
        <v>0.7855835096275563</v>
      </c>
      <c r="W138" s="111">
        <f t="shared" ref="W138" si="34">IF(W119=0,"",W119/W100)</f>
        <v>0.78905228090082236</v>
      </c>
      <c r="DA138" s="63" t="s">
        <v>2024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" si="37">IF(W120=0,"",W120/W101)</f>
        <v>1</v>
      </c>
      <c r="DA139" s="63" t="s">
        <v>2025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1.78472258275278</v>
      </c>
      <c r="C140" s="124">
        <f t="shared" si="38"/>
        <v>1.8510278208906568</v>
      </c>
      <c r="D140" s="124">
        <f t="shared" si="38"/>
        <v>1.9270548944019181</v>
      </c>
      <c r="E140" s="124">
        <f t="shared" si="38"/>
        <v>2.0119270513467131</v>
      </c>
      <c r="F140" s="124">
        <f t="shared" si="38"/>
        <v>2.1200950600695001</v>
      </c>
      <c r="G140" s="124">
        <f t="shared" si="38"/>
        <v>2.2359726310397088</v>
      </c>
      <c r="H140" s="124">
        <f t="shared" si="38"/>
        <v>2.3971582394466311</v>
      </c>
      <c r="I140" s="124">
        <f t="shared" si="38"/>
        <v>2.5673113143568695</v>
      </c>
      <c r="J140" s="124">
        <f t="shared" si="38"/>
        <v>2.6631657895480605</v>
      </c>
      <c r="K140" s="124">
        <f t="shared" si="38"/>
        <v>2.749960384922197</v>
      </c>
      <c r="L140" s="124">
        <f t="shared" si="38"/>
        <v>2.8021273620677332</v>
      </c>
      <c r="M140" s="124">
        <f t="shared" si="38"/>
        <v>2.883850113202123</v>
      </c>
      <c r="N140" s="124">
        <f t="shared" si="38"/>
        <v>2.96285108743258</v>
      </c>
      <c r="O140" s="124">
        <f t="shared" si="38"/>
        <v>3.0711989704778784</v>
      </c>
      <c r="P140" s="124">
        <f t="shared" si="38"/>
        <v>3.2071076676278794</v>
      </c>
      <c r="Q140" s="124">
        <f t="shared" si="38"/>
        <v>3.3360902044645124</v>
      </c>
      <c r="R140" s="124">
        <f t="shared" ref="R140:V140" si="39">IF(R121=0,"",R121/R102)</f>
        <v>3.4344835946806631</v>
      </c>
      <c r="S140" s="124">
        <f t="shared" si="39"/>
        <v>3.5051229212625614</v>
      </c>
      <c r="T140" s="124">
        <f t="shared" si="39"/>
        <v>3.5594904025586342</v>
      </c>
      <c r="U140" s="124">
        <f t="shared" si="39"/>
        <v>3.6311363693139449</v>
      </c>
      <c r="V140" s="124">
        <f t="shared" si="39"/>
        <v>3.7157790036280653</v>
      </c>
      <c r="W140" s="124">
        <f t="shared" ref="W140" si="40">IF(W121=0,"",W121/W102)</f>
        <v>3.7978562424108291</v>
      </c>
      <c r="DA140" s="130" t="s">
        <v>2026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1.78472258275278</v>
      </c>
      <c r="C141" s="111">
        <f t="shared" si="41"/>
        <v>1.8510278208906568</v>
      </c>
      <c r="D141" s="111">
        <f t="shared" si="41"/>
        <v>1.9270548944019181</v>
      </c>
      <c r="E141" s="111">
        <f t="shared" si="41"/>
        <v>2.0119270513467131</v>
      </c>
      <c r="F141" s="111">
        <f t="shared" si="41"/>
        <v>2.1200950600695001</v>
      </c>
      <c r="G141" s="111">
        <f t="shared" si="41"/>
        <v>2.2359726310397088</v>
      </c>
      <c r="H141" s="111">
        <f t="shared" si="41"/>
        <v>2.3971582394466311</v>
      </c>
      <c r="I141" s="111">
        <f t="shared" si="41"/>
        <v>2.5673113143568695</v>
      </c>
      <c r="J141" s="111">
        <f t="shared" si="41"/>
        <v>2.6631657895480605</v>
      </c>
      <c r="K141" s="111">
        <f t="shared" si="41"/>
        <v>2.749960384922197</v>
      </c>
      <c r="L141" s="111">
        <f t="shared" si="41"/>
        <v>2.8021273620677332</v>
      </c>
      <c r="M141" s="111">
        <f t="shared" si="41"/>
        <v>2.883850113202123</v>
      </c>
      <c r="N141" s="111">
        <f t="shared" si="41"/>
        <v>2.96285108743258</v>
      </c>
      <c r="O141" s="111">
        <f t="shared" si="41"/>
        <v>3.0711989704778784</v>
      </c>
      <c r="P141" s="111">
        <f t="shared" si="41"/>
        <v>3.2071076676278794</v>
      </c>
      <c r="Q141" s="111">
        <f t="shared" si="41"/>
        <v>3.3360902044645124</v>
      </c>
      <c r="R141" s="111">
        <f t="shared" ref="R141:V141" si="42">IF(R122=0,"",R122/R103)</f>
        <v>3.4344835946806631</v>
      </c>
      <c r="S141" s="111">
        <f t="shared" si="42"/>
        <v>3.5051229212625614</v>
      </c>
      <c r="T141" s="111">
        <f t="shared" si="42"/>
        <v>3.5594904025586342</v>
      </c>
      <c r="U141" s="111">
        <f t="shared" si="42"/>
        <v>3.6311363693139449</v>
      </c>
      <c r="V141" s="111">
        <f t="shared" si="42"/>
        <v>3.7157790036280653</v>
      </c>
      <c r="W141" s="111">
        <f t="shared" ref="W141" si="43">IF(W122=0,"",W122/W103)</f>
        <v>3.7978562424108291</v>
      </c>
      <c r="DA141" s="63" t="s">
        <v>2027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0.77329010908116758</v>
      </c>
      <c r="C142" s="124">
        <f t="shared" si="44"/>
        <v>0.77574546508531972</v>
      </c>
      <c r="D142" s="124">
        <f t="shared" si="44"/>
        <v>0.77816877925655725</v>
      </c>
      <c r="E142" s="124">
        <f t="shared" si="44"/>
        <v>0.77770676632259783</v>
      </c>
      <c r="F142" s="124">
        <f t="shared" si="44"/>
        <v>0.77999030271970704</v>
      </c>
      <c r="G142" s="124">
        <f t="shared" si="44"/>
        <v>0.78430481555349807</v>
      </c>
      <c r="H142" s="124">
        <f t="shared" si="44"/>
        <v>0.78452207503071614</v>
      </c>
      <c r="I142" s="124">
        <f t="shared" si="44"/>
        <v>0.78784701084681841</v>
      </c>
      <c r="J142" s="124">
        <f t="shared" si="44"/>
        <v>0.79105400808453274</v>
      </c>
      <c r="K142" s="124">
        <f t="shared" si="44"/>
        <v>0.7952835256934585</v>
      </c>
      <c r="L142" s="124">
        <f t="shared" si="44"/>
        <v>0.79956542133546504</v>
      </c>
      <c r="M142" s="124">
        <f t="shared" si="44"/>
        <v>0.80488572710455464</v>
      </c>
      <c r="N142" s="124">
        <f t="shared" si="44"/>
        <v>0.81110829327257028</v>
      </c>
      <c r="O142" s="124">
        <f t="shared" si="44"/>
        <v>0.81708330018234954</v>
      </c>
      <c r="P142" s="124">
        <f t="shared" si="44"/>
        <v>0.81905580654656496</v>
      </c>
      <c r="Q142" s="124">
        <f t="shared" si="44"/>
        <v>0.82072082769846466</v>
      </c>
      <c r="R142" s="124">
        <f t="shared" ref="R142:V142" si="45">IF(R123=0,"",R123/R104)</f>
        <v>0.82235464338797692</v>
      </c>
      <c r="S142" s="124">
        <f t="shared" si="45"/>
        <v>0.82474324939121313</v>
      </c>
      <c r="T142" s="124">
        <f t="shared" si="45"/>
        <v>0.82609038416818104</v>
      </c>
      <c r="U142" s="124">
        <f t="shared" si="45"/>
        <v>0.83027188128870921</v>
      </c>
      <c r="V142" s="124">
        <f t="shared" si="45"/>
        <v>0.83526020612788288</v>
      </c>
      <c r="W142" s="124">
        <f t="shared" ref="W142" si="46">IF(W123=0,"",W123/W104)</f>
        <v>0.84117883243362057</v>
      </c>
      <c r="DA142" s="130" t="s">
        <v>2028</v>
      </c>
    </row>
    <row r="143" spans="1:105" ht="12" customHeight="1" x14ac:dyDescent="0.25">
      <c r="A143" s="97" t="s">
        <v>128</v>
      </c>
      <c r="B143" s="111">
        <f t="shared" ref="B143:Q143" si="47">IF(B124=0,"",B124/B105)</f>
        <v>0.77732214641002828</v>
      </c>
      <c r="C143" s="111">
        <f t="shared" si="47"/>
        <v>0.77906048218107826</v>
      </c>
      <c r="D143" s="111">
        <f t="shared" si="47"/>
        <v>0.78016347662141172</v>
      </c>
      <c r="E143" s="111">
        <f t="shared" si="47"/>
        <v>0.78158038956708886</v>
      </c>
      <c r="F143" s="111">
        <f t="shared" si="47"/>
        <v>0.78306337386958447</v>
      </c>
      <c r="G143" s="111">
        <f t="shared" si="47"/>
        <v>0.78506164015693047</v>
      </c>
      <c r="H143" s="111">
        <f t="shared" si="47"/>
        <v>0.786958188056049</v>
      </c>
      <c r="I143" s="111">
        <f t="shared" si="47"/>
        <v>0.79009605016869755</v>
      </c>
      <c r="J143" s="111">
        <f t="shared" si="47"/>
        <v>0.79349769250196911</v>
      </c>
      <c r="K143" s="111">
        <f t="shared" si="47"/>
        <v>0.79753432936018465</v>
      </c>
      <c r="L143" s="111">
        <f t="shared" si="47"/>
        <v>0.80203323580491603</v>
      </c>
      <c r="M143" s="111">
        <f t="shared" si="47"/>
        <v>0.80728571262686533</v>
      </c>
      <c r="N143" s="111">
        <f t="shared" si="47"/>
        <v>0.81342723545591256</v>
      </c>
      <c r="O143" s="111">
        <f t="shared" si="47"/>
        <v>0.81903181608203568</v>
      </c>
      <c r="P143" s="111">
        <f t="shared" si="47"/>
        <v>0.82002985214108137</v>
      </c>
      <c r="Q143" s="111">
        <f t="shared" si="47"/>
        <v>0.82144709563266038</v>
      </c>
      <c r="R143" s="111">
        <f t="shared" ref="R143:V143" si="48">IF(R124=0,"",R124/R105)</f>
        <v>0.82282006073875702</v>
      </c>
      <c r="S143" s="111">
        <f t="shared" si="48"/>
        <v>0.8249589318899726</v>
      </c>
      <c r="T143" s="111">
        <f t="shared" si="48"/>
        <v>0.82611859493923767</v>
      </c>
      <c r="U143" s="111">
        <f t="shared" si="48"/>
        <v>0.82972289604399896</v>
      </c>
      <c r="V143" s="111">
        <f t="shared" si="48"/>
        <v>0.83427482770142447</v>
      </c>
      <c r="W143" s="111">
        <f t="shared" ref="W143" si="49">IF(W124=0,"",W124/W105)</f>
        <v>0.83885236049164136</v>
      </c>
      <c r="DA143" s="63" t="s">
        <v>2029</v>
      </c>
    </row>
    <row r="144" spans="1:105" ht="12" customHeight="1" x14ac:dyDescent="0.25">
      <c r="A144" s="97" t="s">
        <v>127</v>
      </c>
      <c r="B144" s="111" t="str">
        <f t="shared" ref="B144:Q144" si="50">IF(B125=0,"",B125/B106)</f>
        <v/>
      </c>
      <c r="C144" s="111" t="str">
        <f t="shared" si="50"/>
        <v/>
      </c>
      <c r="D144" s="111" t="str">
        <f t="shared" si="50"/>
        <v/>
      </c>
      <c r="E144" s="111" t="str">
        <f t="shared" si="50"/>
        <v/>
      </c>
      <c r="F144" s="111" t="str">
        <f t="shared" si="50"/>
        <v/>
      </c>
      <c r="G144" s="111" t="str">
        <f t="shared" si="50"/>
        <v/>
      </c>
      <c r="H144" s="111" t="str">
        <f t="shared" si="50"/>
        <v/>
      </c>
      <c r="I144" s="111" t="str">
        <f t="shared" si="50"/>
        <v/>
      </c>
      <c r="J144" s="111" t="str">
        <f t="shared" si="50"/>
        <v/>
      </c>
      <c r="K144" s="111">
        <f t="shared" si="50"/>
        <v>0.90164308119886649</v>
      </c>
      <c r="L144" s="111">
        <f t="shared" si="50"/>
        <v>0.89784630181873071</v>
      </c>
      <c r="M144" s="111">
        <f t="shared" si="50"/>
        <v>0.90153081113247147</v>
      </c>
      <c r="N144" s="111">
        <f t="shared" si="50"/>
        <v>0.90516072096866773</v>
      </c>
      <c r="O144" s="111">
        <f t="shared" si="50"/>
        <v>0.90620382609269123</v>
      </c>
      <c r="P144" s="111">
        <f t="shared" si="50"/>
        <v>0.91061458063220879</v>
      </c>
      <c r="Q144" s="111">
        <f t="shared" si="50"/>
        <v>0.91167048591406274</v>
      </c>
      <c r="R144" s="111">
        <f t="shared" ref="R144:V144" si="51">IF(R125=0,"",R125/R106)</f>
        <v>0.91378898225673277</v>
      </c>
      <c r="S144" s="111">
        <f t="shared" si="51"/>
        <v>0.91555878775243438</v>
      </c>
      <c r="T144" s="111">
        <f t="shared" si="51"/>
        <v>0.90514192216109912</v>
      </c>
      <c r="U144" s="111">
        <f t="shared" si="51"/>
        <v>0.91502448383651913</v>
      </c>
      <c r="V144" s="111">
        <f t="shared" si="51"/>
        <v>0.9186367997520698</v>
      </c>
      <c r="W144" s="111">
        <f t="shared" ref="W144" si="52">IF(W125=0,"",W125/W106)</f>
        <v>0.92285297272749844</v>
      </c>
      <c r="DA144" s="63" t="s">
        <v>2030</v>
      </c>
    </row>
    <row r="145" spans="1:105" ht="12" customHeight="1" x14ac:dyDescent="0.25">
      <c r="A145" s="100" t="s">
        <v>203</v>
      </c>
      <c r="B145" s="112" t="str">
        <f t="shared" ref="B145:Q145" si="53">IF(B126=0,"",B126/B107)</f>
        <v/>
      </c>
      <c r="C145" s="112" t="str">
        <f t="shared" si="53"/>
        <v/>
      </c>
      <c r="D145" s="112" t="str">
        <f t="shared" si="53"/>
        <v/>
      </c>
      <c r="E145" s="112" t="str">
        <f t="shared" si="53"/>
        <v/>
      </c>
      <c r="F145" s="112" t="str">
        <f t="shared" si="53"/>
        <v/>
      </c>
      <c r="G145" s="112" t="str">
        <f t="shared" si="53"/>
        <v/>
      </c>
      <c r="H145" s="112" t="str">
        <f t="shared" si="53"/>
        <v/>
      </c>
      <c r="I145" s="112" t="str">
        <f t="shared" si="53"/>
        <v/>
      </c>
      <c r="J145" s="112" t="str">
        <f t="shared" si="53"/>
        <v/>
      </c>
      <c r="K145" s="112">
        <f t="shared" si="53"/>
        <v>0.81891715247849006</v>
      </c>
      <c r="L145" s="112">
        <f t="shared" si="53"/>
        <v>0.8191028276863116</v>
      </c>
      <c r="M145" s="112">
        <f t="shared" si="53"/>
        <v>0.81987152176226308</v>
      </c>
      <c r="N145" s="112">
        <f t="shared" si="53"/>
        <v>0.82096926054254271</v>
      </c>
      <c r="O145" s="112">
        <f t="shared" si="53"/>
        <v>0.82675650572716008</v>
      </c>
      <c r="P145" s="112">
        <f t="shared" si="53"/>
        <v>0.8316082569375558</v>
      </c>
      <c r="Q145" s="112">
        <f t="shared" si="53"/>
        <v>0.83528081186391956</v>
      </c>
      <c r="R145" s="112">
        <f t="shared" ref="R145:V145" si="54">IF(R126=0,"",R126/R107)</f>
        <v>0.83714258566078226</v>
      </c>
      <c r="S145" s="112">
        <f t="shared" si="54"/>
        <v>0.83801187973005054</v>
      </c>
      <c r="T145" s="112">
        <f t="shared" si="54"/>
        <v>0.84177968363201938</v>
      </c>
      <c r="U145" s="112">
        <f t="shared" si="54"/>
        <v>0.84464019938424162</v>
      </c>
      <c r="V145" s="112">
        <f t="shared" si="54"/>
        <v>0.84854510934751604</v>
      </c>
      <c r="W145" s="112">
        <f t="shared" ref="W145" si="55">IF(W126=0,"",W126/W107)</f>
        <v>0.85320779989866757</v>
      </c>
      <c r="DA145" s="131" t="s">
        <v>2031</v>
      </c>
    </row>
    <row r="146" spans="1:105" ht="12" customHeight="1" x14ac:dyDescent="0.25">
      <c r="A146" s="103" t="s">
        <v>52</v>
      </c>
      <c r="B146" s="113" t="str">
        <f t="shared" ref="B146:Q146" si="56">IF(B127=0,"",B127/B108)</f>
        <v/>
      </c>
      <c r="C146" s="113" t="str">
        <f t="shared" si="56"/>
        <v/>
      </c>
      <c r="D146" s="113" t="str">
        <f t="shared" si="56"/>
        <v/>
      </c>
      <c r="E146" s="113" t="str">
        <f t="shared" si="56"/>
        <v/>
      </c>
      <c r="F146" s="113" t="str">
        <f t="shared" si="56"/>
        <v/>
      </c>
      <c r="G146" s="113" t="str">
        <f t="shared" si="56"/>
        <v/>
      </c>
      <c r="H146" s="113" t="str">
        <f t="shared" si="56"/>
        <v/>
      </c>
      <c r="I146" s="113" t="str">
        <f t="shared" si="56"/>
        <v/>
      </c>
      <c r="J146" s="113" t="str">
        <f t="shared" si="56"/>
        <v/>
      </c>
      <c r="K146" s="113">
        <f t="shared" si="56"/>
        <v>1</v>
      </c>
      <c r="L146" s="113">
        <f t="shared" si="56"/>
        <v>1</v>
      </c>
      <c r="M146" s="113">
        <f t="shared" si="56"/>
        <v>1</v>
      </c>
      <c r="N146" s="113">
        <f t="shared" si="56"/>
        <v>1</v>
      </c>
      <c r="O146" s="113">
        <f t="shared" si="56"/>
        <v>1</v>
      </c>
      <c r="P146" s="113">
        <f t="shared" si="56"/>
        <v>1</v>
      </c>
      <c r="Q146" s="113">
        <f t="shared" si="56"/>
        <v>1</v>
      </c>
      <c r="R146" s="113">
        <f t="shared" ref="R146:V146" si="57">IF(R127=0,"",R127/R108)</f>
        <v>1</v>
      </c>
      <c r="S146" s="113">
        <f t="shared" si="57"/>
        <v>1</v>
      </c>
      <c r="T146" s="113">
        <f t="shared" si="57"/>
        <v>1</v>
      </c>
      <c r="U146" s="113">
        <f t="shared" si="57"/>
        <v>1</v>
      </c>
      <c r="V146" s="113">
        <f t="shared" si="57"/>
        <v>1</v>
      </c>
      <c r="W146" s="113">
        <f t="shared" ref="W146" si="58">IF(W127=0,"",W127/W108)</f>
        <v>1</v>
      </c>
      <c r="DA146" s="132" t="s">
        <v>2032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0.61847156762503608</v>
      </c>
      <c r="C147" s="112">
        <f t="shared" si="59"/>
        <v>0.62150312185390677</v>
      </c>
      <c r="D147" s="112">
        <f t="shared" si="59"/>
        <v>0.62264524434843938</v>
      </c>
      <c r="E147" s="112">
        <f t="shared" si="59"/>
        <v>0.62511450671462976</v>
      </c>
      <c r="F147" s="112">
        <f t="shared" si="59"/>
        <v>0.6283318463833979</v>
      </c>
      <c r="G147" s="112">
        <f t="shared" si="59"/>
        <v>0.64389595135836153</v>
      </c>
      <c r="H147" s="112">
        <f t="shared" si="59"/>
        <v>0.64816637571784341</v>
      </c>
      <c r="I147" s="112">
        <f t="shared" si="59"/>
        <v>0.6482940577732158</v>
      </c>
      <c r="J147" s="112">
        <f t="shared" si="59"/>
        <v>0.64930911584703321</v>
      </c>
      <c r="K147" s="112">
        <f t="shared" si="59"/>
        <v>0.65081080618349285</v>
      </c>
      <c r="L147" s="112">
        <f t="shared" si="59"/>
        <v>0.65213264638560409</v>
      </c>
      <c r="M147" s="112">
        <f t="shared" si="59"/>
        <v>0.65513276355120842</v>
      </c>
      <c r="N147" s="112">
        <f t="shared" si="59"/>
        <v>0.65925175994566976</v>
      </c>
      <c r="O147" s="112">
        <f t="shared" si="59"/>
        <v>0.66207785114824735</v>
      </c>
      <c r="P147" s="112">
        <f t="shared" si="59"/>
        <v>0.66980642467316731</v>
      </c>
      <c r="Q147" s="112">
        <f t="shared" si="59"/>
        <v>0.67251731414232629</v>
      </c>
      <c r="R147" s="112">
        <f t="shared" ref="R147:V147" si="60">IF(R128=0,"",R128/R109)</f>
        <v>0.67974697178866494</v>
      </c>
      <c r="S147" s="112">
        <f t="shared" si="60"/>
        <v>0.69637777609347995</v>
      </c>
      <c r="T147" s="112">
        <f t="shared" si="60"/>
        <v>0.70576070755042175</v>
      </c>
      <c r="U147" s="112">
        <f t="shared" si="60"/>
        <v>0.72876267567632802</v>
      </c>
      <c r="V147" s="112">
        <f t="shared" si="60"/>
        <v>0.74679058335886339</v>
      </c>
      <c r="W147" s="112">
        <f t="shared" ref="W147" si="61">IF(W128=0,"",W128/W109)</f>
        <v>0.77651241061158494</v>
      </c>
      <c r="DA147" s="131" t="s">
        <v>2033</v>
      </c>
    </row>
    <row r="148" spans="1:105" ht="12" customHeight="1" x14ac:dyDescent="0.25">
      <c r="A148" s="107" t="s">
        <v>121</v>
      </c>
      <c r="B148" s="113" t="str">
        <f t="shared" ref="B148:Q148" si="62">IF(B129=0,"",B129/B110)</f>
        <v/>
      </c>
      <c r="C148" s="113" t="str">
        <f t="shared" si="62"/>
        <v/>
      </c>
      <c r="D148" s="113" t="str">
        <f t="shared" si="62"/>
        <v/>
      </c>
      <c r="E148" s="113" t="str">
        <f t="shared" si="62"/>
        <v/>
      </c>
      <c r="F148" s="113" t="str">
        <f t="shared" si="62"/>
        <v/>
      </c>
      <c r="G148" s="113" t="str">
        <f t="shared" si="62"/>
        <v/>
      </c>
      <c r="H148" s="113" t="str">
        <f t="shared" si="62"/>
        <v/>
      </c>
      <c r="I148" s="113" t="str">
        <f t="shared" si="62"/>
        <v/>
      </c>
      <c r="J148" s="113" t="str">
        <f t="shared" si="62"/>
        <v/>
      </c>
      <c r="K148" s="113">
        <f t="shared" si="62"/>
        <v>0.79614404598547794</v>
      </c>
      <c r="L148" s="113">
        <f t="shared" si="62"/>
        <v>0.78902094502810372</v>
      </c>
      <c r="M148" s="113">
        <f t="shared" si="62"/>
        <v>0.79622771927734848</v>
      </c>
      <c r="N148" s="113">
        <f t="shared" si="62"/>
        <v>0.80427412091926309</v>
      </c>
      <c r="O148" s="113">
        <f t="shared" si="62"/>
        <v>0.81036143658730875</v>
      </c>
      <c r="P148" s="113">
        <f t="shared" si="62"/>
        <v>0.82274090885148987</v>
      </c>
      <c r="Q148" s="113">
        <f t="shared" si="62"/>
        <v>0.823696632611296</v>
      </c>
      <c r="R148" s="113">
        <f t="shared" ref="R148:V148" si="63">IF(R129=0,"",R129/R110)</f>
        <v>0.82923141042337811</v>
      </c>
      <c r="S148" s="113">
        <f t="shared" si="63"/>
        <v>0.83664459495184773</v>
      </c>
      <c r="T148" s="113">
        <f t="shared" si="63"/>
        <v>0.82421063681505558</v>
      </c>
      <c r="U148" s="113">
        <f t="shared" si="63"/>
        <v>0.84583353029718267</v>
      </c>
      <c r="V148" s="113">
        <f t="shared" si="63"/>
        <v>0.85886874448961281</v>
      </c>
      <c r="W148" s="113">
        <f t="shared" ref="W148" si="64">IF(W129=0,"",W129/W110)</f>
        <v>0.88486833357141692</v>
      </c>
      <c r="DA148" s="132" t="s">
        <v>2034</v>
      </c>
    </row>
    <row r="149" spans="1:105" ht="12" customHeight="1" x14ac:dyDescent="0.25">
      <c r="A149" s="108" t="s">
        <v>53</v>
      </c>
      <c r="B149" s="111" t="str">
        <f t="shared" ref="B149:Q149" si="65">IF(B130=0,"",B130/B111)</f>
        <v/>
      </c>
      <c r="C149" s="111" t="str">
        <f t="shared" si="65"/>
        <v/>
      </c>
      <c r="D149" s="111" t="str">
        <f t="shared" si="65"/>
        <v/>
      </c>
      <c r="E149" s="111" t="str">
        <f t="shared" si="65"/>
        <v/>
      </c>
      <c r="F149" s="111" t="str">
        <f t="shared" si="65"/>
        <v/>
      </c>
      <c r="G149" s="111" t="str">
        <f t="shared" si="65"/>
        <v/>
      </c>
      <c r="H149" s="111" t="str">
        <f t="shared" si="65"/>
        <v/>
      </c>
      <c r="I149" s="111" t="str">
        <f t="shared" si="65"/>
        <v/>
      </c>
      <c r="J149" s="111" t="str">
        <f t="shared" si="65"/>
        <v/>
      </c>
      <c r="K149" s="111">
        <f t="shared" si="65"/>
        <v>0.65826810458400098</v>
      </c>
      <c r="L149" s="111">
        <f t="shared" si="65"/>
        <v>0.65866950405442526</v>
      </c>
      <c r="M149" s="111">
        <f t="shared" si="65"/>
        <v>0.6601569820436004</v>
      </c>
      <c r="N149" s="111">
        <f t="shared" si="65"/>
        <v>0.66351570882901478</v>
      </c>
      <c r="O149" s="111">
        <f t="shared" si="65"/>
        <v>0.67868977329515856</v>
      </c>
      <c r="P149" s="111">
        <f t="shared" si="65"/>
        <v>0.69227160482996419</v>
      </c>
      <c r="Q149" s="111">
        <f t="shared" si="65"/>
        <v>0.6967715683495681</v>
      </c>
      <c r="R149" s="111">
        <f t="shared" ref="R149:V149" si="66">IF(R130=0,"",R130/R111)</f>
        <v>0.7029439750257328</v>
      </c>
      <c r="S149" s="111">
        <f t="shared" si="66"/>
        <v>0.71024169486366495</v>
      </c>
      <c r="T149" s="111">
        <f t="shared" si="66"/>
        <v>0.7211014036433756</v>
      </c>
      <c r="U149" s="111">
        <f t="shared" si="66"/>
        <v>0.7353477398639624</v>
      </c>
      <c r="V149" s="111">
        <f t="shared" si="66"/>
        <v>0.75254193728082497</v>
      </c>
      <c r="W149" s="111">
        <f t="shared" ref="W149" si="67">IF(W130=0,"",W130/W111)</f>
        <v>0.78663584220009242</v>
      </c>
      <c r="DA149" s="63" t="s">
        <v>2035</v>
      </c>
    </row>
    <row r="150" spans="1:105" ht="12" customHeight="1" x14ac:dyDescent="0.25">
      <c r="A150" s="108" t="s">
        <v>52</v>
      </c>
      <c r="B150" s="111" t="str">
        <f t="shared" ref="B150:Q150" si="68">IF(B131=0,"",B131/B112)</f>
        <v/>
      </c>
      <c r="C150" s="111" t="str">
        <f t="shared" si="68"/>
        <v/>
      </c>
      <c r="D150" s="111" t="str">
        <f t="shared" si="68"/>
        <v/>
      </c>
      <c r="E150" s="111" t="str">
        <f t="shared" si="68"/>
        <v/>
      </c>
      <c r="F150" s="111" t="str">
        <f t="shared" si="68"/>
        <v/>
      </c>
      <c r="G150" s="111" t="str">
        <f t="shared" si="68"/>
        <v/>
      </c>
      <c r="H150" s="111" t="str">
        <f t="shared" si="68"/>
        <v/>
      </c>
      <c r="I150" s="111" t="str">
        <f t="shared" si="68"/>
        <v/>
      </c>
      <c r="J150" s="111" t="str">
        <f t="shared" si="68"/>
        <v/>
      </c>
      <c r="K150" s="111">
        <f t="shared" si="68"/>
        <v>1</v>
      </c>
      <c r="L150" s="111">
        <f t="shared" si="68"/>
        <v>1</v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>
        <f t="shared" si="68"/>
        <v>1</v>
      </c>
      <c r="R150" s="111">
        <f t="shared" ref="R150:V150" si="69">IF(R131=0,"",R131/R112)</f>
        <v>1</v>
      </c>
      <c r="S150" s="111">
        <f t="shared" si="69"/>
        <v>1</v>
      </c>
      <c r="T150" s="111">
        <f t="shared" si="69"/>
        <v>1</v>
      </c>
      <c r="U150" s="111">
        <f t="shared" si="69"/>
        <v>1</v>
      </c>
      <c r="V150" s="111">
        <f t="shared" si="69"/>
        <v>1</v>
      </c>
      <c r="W150" s="111">
        <f t="shared" ref="W150" si="70">IF(W131=0,"",W131/W112)</f>
        <v>1</v>
      </c>
      <c r="DA150" s="63" t="s">
        <v>2036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0.605623267264638</v>
      </c>
      <c r="C151" s="124">
        <f t="shared" si="71"/>
        <v>0.60540298022681915</v>
      </c>
      <c r="D151" s="124">
        <f t="shared" si="71"/>
        <v>0.60420344884501409</v>
      </c>
      <c r="E151" s="124">
        <f t="shared" si="71"/>
        <v>0.62969154481247835</v>
      </c>
      <c r="F151" s="124">
        <f t="shared" si="71"/>
        <v>0.63446501268054467</v>
      </c>
      <c r="G151" s="124">
        <f t="shared" si="71"/>
        <v>0.63134760060365835</v>
      </c>
      <c r="H151" s="124">
        <f t="shared" si="71"/>
        <v>0.64073155760590206</v>
      </c>
      <c r="I151" s="124">
        <f t="shared" si="71"/>
        <v>0.63702791585248209</v>
      </c>
      <c r="J151" s="124">
        <f t="shared" si="71"/>
        <v>0.63967601721440603</v>
      </c>
      <c r="K151" s="124">
        <f t="shared" si="71"/>
        <v>0.64171459722334034</v>
      </c>
      <c r="L151" s="124">
        <f t="shared" si="71"/>
        <v>0.64879113890884499</v>
      </c>
      <c r="M151" s="124">
        <f t="shared" si="71"/>
        <v>0.65055349647275518</v>
      </c>
      <c r="N151" s="124">
        <f t="shared" si="71"/>
        <v>0.65164701171917372</v>
      </c>
      <c r="O151" s="124">
        <f t="shared" si="71"/>
        <v>0.65617119849798866</v>
      </c>
      <c r="P151" s="124">
        <f t="shared" si="71"/>
        <v>0.65356709246579869</v>
      </c>
      <c r="Q151" s="124">
        <f t="shared" si="71"/>
        <v>0.65375299457732006</v>
      </c>
      <c r="R151" s="124">
        <f t="shared" ref="R151:V151" si="72">IF(R132=0,"",R132/R113)</f>
        <v>0.65467311392331207</v>
      </c>
      <c r="S151" s="124">
        <f t="shared" si="72"/>
        <v>0.65547665282951584</v>
      </c>
      <c r="T151" s="124">
        <f t="shared" si="72"/>
        <v>0.65397661196878276</v>
      </c>
      <c r="U151" s="124">
        <f t="shared" si="72"/>
        <v>0.65469325501127962</v>
      </c>
      <c r="V151" s="124">
        <f t="shared" si="72"/>
        <v>0.66172476940923486</v>
      </c>
      <c r="W151" s="124">
        <f t="shared" ref="W151" si="73">IF(W132=0,"",W132/W113)</f>
        <v>0.66116178314781715</v>
      </c>
      <c r="DA151" s="130" t="s">
        <v>2037</v>
      </c>
    </row>
    <row r="152" spans="1:105" ht="12" customHeight="1" x14ac:dyDescent="0.25">
      <c r="A152" s="97" t="s">
        <v>50</v>
      </c>
      <c r="B152" s="111">
        <f t="shared" ref="B152:Q152" si="74">IF(B133=0,"",B133/B114)</f>
        <v>0.58604868176896507</v>
      </c>
      <c r="C152" s="111">
        <f t="shared" si="74"/>
        <v>0.58692078595152208</v>
      </c>
      <c r="D152" s="111">
        <f t="shared" si="74"/>
        <v>0.58761728714645933</v>
      </c>
      <c r="E152" s="111">
        <f t="shared" si="74"/>
        <v>0.58831679818685256</v>
      </c>
      <c r="F152" s="111">
        <f t="shared" si="74"/>
        <v>0.58942810400752943</v>
      </c>
      <c r="G152" s="111">
        <f t="shared" si="74"/>
        <v>0.59106681128295557</v>
      </c>
      <c r="H152" s="111">
        <f t="shared" si="74"/>
        <v>0.59313296413864658</v>
      </c>
      <c r="I152" s="111">
        <f t="shared" si="74"/>
        <v>0.59424066166244682</v>
      </c>
      <c r="J152" s="111">
        <f t="shared" si="74"/>
        <v>0.59456012934515634</v>
      </c>
      <c r="K152" s="111">
        <f t="shared" si="74"/>
        <v>0.59504201875916851</v>
      </c>
      <c r="L152" s="111">
        <f t="shared" si="74"/>
        <v>0.59541111620177045</v>
      </c>
      <c r="M152" s="111">
        <f t="shared" si="74"/>
        <v>0.59580768378477866</v>
      </c>
      <c r="N152" s="111">
        <f t="shared" si="74"/>
        <v>0.59628281876446754</v>
      </c>
      <c r="O152" s="111">
        <f t="shared" si="74"/>
        <v>0.59670789511427902</v>
      </c>
      <c r="P152" s="111">
        <f t="shared" si="74"/>
        <v>0.59687574815723565</v>
      </c>
      <c r="Q152" s="111">
        <f t="shared" si="74"/>
        <v>0.59701419528667932</v>
      </c>
      <c r="R152" s="111">
        <f t="shared" ref="R152:V152" si="75">IF(R133=0,"",R133/R114)</f>
        <v>0.59726460122452807</v>
      </c>
      <c r="S152" s="111">
        <f t="shared" si="75"/>
        <v>0.59786929958627932</v>
      </c>
      <c r="T152" s="111">
        <f t="shared" si="75"/>
        <v>0.59874825792219633</v>
      </c>
      <c r="U152" s="111">
        <f t="shared" si="75"/>
        <v>0.60049825496873377</v>
      </c>
      <c r="V152" s="111">
        <f t="shared" si="75"/>
        <v>0.60277544982759712</v>
      </c>
      <c r="W152" s="111">
        <f t="shared" ref="W152" si="76">IF(W133=0,"",W133/W114)</f>
        <v>0.60555989005485134</v>
      </c>
      <c r="DA152" s="63" t="s">
        <v>2038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0.73897657154102725</v>
      </c>
      <c r="C153" s="45">
        <f t="shared" si="77"/>
        <v>0.7418865131322171</v>
      </c>
      <c r="D153" s="45">
        <f t="shared" si="77"/>
        <v>0.74512922296487372</v>
      </c>
      <c r="E153" s="45">
        <f t="shared" si="77"/>
        <v>0.74928068333025577</v>
      </c>
      <c r="F153" s="45">
        <f t="shared" si="77"/>
        <v>0.75183411778339682</v>
      </c>
      <c r="G153" s="45">
        <f t="shared" si="77"/>
        <v>0.75384522214528316</v>
      </c>
      <c r="H153" s="45">
        <f t="shared" si="77"/>
        <v>0.7560615740742016</v>
      </c>
      <c r="I153" s="45">
        <f t="shared" si="77"/>
        <v>0.75730715137527638</v>
      </c>
      <c r="J153" s="45">
        <f t="shared" si="77"/>
        <v>0.75851772626149683</v>
      </c>
      <c r="K153" s="45">
        <f t="shared" si="77"/>
        <v>0.76038306106715658</v>
      </c>
      <c r="L153" s="45">
        <f t="shared" si="77"/>
        <v>0.76262317893403531</v>
      </c>
      <c r="M153" s="45">
        <f t="shared" si="77"/>
        <v>0.76516172445500674</v>
      </c>
      <c r="N153" s="45">
        <f t="shared" si="77"/>
        <v>0.76725646765846756</v>
      </c>
      <c r="O153" s="45">
        <f t="shared" si="77"/>
        <v>0.76938663572092802</v>
      </c>
      <c r="P153" s="45">
        <f t="shared" si="77"/>
        <v>0.77103636454061675</v>
      </c>
      <c r="Q153" s="45">
        <f t="shared" si="77"/>
        <v>0.77409483641533361</v>
      </c>
      <c r="R153" s="45">
        <f t="shared" ref="R153:V153" si="78">IF(R134=0,"",R134/R115)</f>
        <v>0.77910062873522823</v>
      </c>
      <c r="S153" s="45">
        <f t="shared" si="78"/>
        <v>0.78656683056661014</v>
      </c>
      <c r="T153" s="45">
        <f t="shared" si="78"/>
        <v>0.79512746385606869</v>
      </c>
      <c r="U153" s="45">
        <f t="shared" si="78"/>
        <v>0.80787417128321015</v>
      </c>
      <c r="V153" s="45">
        <f t="shared" si="78"/>
        <v>0.82094295631501413</v>
      </c>
      <c r="W153" s="45">
        <f t="shared" ref="W153" si="79">IF(W134=0,"",W134/W115)</f>
        <v>0.82992234341815796</v>
      </c>
      <c r="DA153" s="60" t="s">
        <v>2039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650.55881174170827</v>
      </c>
      <c r="C155" s="117">
        <f t="shared" si="80"/>
        <v>650.43855835204135</v>
      </c>
      <c r="D155" s="117">
        <f t="shared" si="80"/>
        <v>651.33565539656911</v>
      </c>
      <c r="E155" s="117">
        <f t="shared" si="80"/>
        <v>766.63354325183798</v>
      </c>
      <c r="F155" s="117">
        <f t="shared" si="80"/>
        <v>692.45237534933813</v>
      </c>
      <c r="G155" s="117">
        <f t="shared" si="80"/>
        <v>629.20381685274845</v>
      </c>
      <c r="H155" s="117">
        <f t="shared" si="80"/>
        <v>595.87966334455336</v>
      </c>
      <c r="I155" s="117">
        <f t="shared" si="80"/>
        <v>608.74006261271552</v>
      </c>
      <c r="J155" s="117">
        <f t="shared" si="80"/>
        <v>603.24961242461006</v>
      </c>
      <c r="K155" s="117">
        <f t="shared" si="80"/>
        <v>598.66236490409062</v>
      </c>
      <c r="L155" s="117">
        <f t="shared" si="80"/>
        <v>577.04624926005965</v>
      </c>
      <c r="M155" s="117">
        <f t="shared" si="80"/>
        <v>531.10860398313218</v>
      </c>
      <c r="N155" s="117">
        <f t="shared" si="80"/>
        <v>519.38726618730618</v>
      </c>
      <c r="O155" s="117">
        <f t="shared" si="80"/>
        <v>487.77561016890263</v>
      </c>
      <c r="P155" s="117">
        <f t="shared" si="80"/>
        <v>482.82712167381834</v>
      </c>
      <c r="Q155" s="117">
        <f t="shared" si="80"/>
        <v>477.13153022035925</v>
      </c>
      <c r="R155" s="117">
        <f t="shared" ref="R155:V155" si="81">R156+R159+R161+R170</f>
        <v>468.98860910660704</v>
      </c>
      <c r="S155" s="117">
        <f t="shared" si="81"/>
        <v>460.71042015715386</v>
      </c>
      <c r="T155" s="117">
        <f t="shared" si="81"/>
        <v>454.02397191532833</v>
      </c>
      <c r="U155" s="117">
        <f t="shared" si="81"/>
        <v>472.86885073404505</v>
      </c>
      <c r="V155" s="117">
        <f t="shared" si="81"/>
        <v>445.98339808548764</v>
      </c>
      <c r="W155" s="117">
        <f t="shared" ref="W155" si="82">W156+W159+W161+W170</f>
        <v>453.23637190391344</v>
      </c>
      <c r="DA155" s="129" t="s">
        <v>2190</v>
      </c>
    </row>
    <row r="156" spans="1:105" ht="12" customHeight="1" x14ac:dyDescent="0.25">
      <c r="A156" s="121" t="s">
        <v>57</v>
      </c>
      <c r="B156" s="122">
        <f t="shared" ref="B156:Q156" si="83">SUM(B157:B158)</f>
        <v>0</v>
      </c>
      <c r="C156" s="122">
        <f t="shared" si="83"/>
        <v>0</v>
      </c>
      <c r="D156" s="122">
        <f t="shared" si="83"/>
        <v>0</v>
      </c>
      <c r="E156" s="122">
        <f t="shared" si="83"/>
        <v>0</v>
      </c>
      <c r="F156" s="122">
        <f t="shared" si="83"/>
        <v>0</v>
      </c>
      <c r="G156" s="122">
        <f t="shared" si="83"/>
        <v>0</v>
      </c>
      <c r="H156" s="122">
        <f t="shared" si="83"/>
        <v>0</v>
      </c>
      <c r="I156" s="122">
        <f t="shared" si="83"/>
        <v>0</v>
      </c>
      <c r="J156" s="122">
        <f t="shared" si="83"/>
        <v>0</v>
      </c>
      <c r="K156" s="122">
        <f t="shared" si="83"/>
        <v>0</v>
      </c>
      <c r="L156" s="122">
        <f t="shared" si="83"/>
        <v>0</v>
      </c>
      <c r="M156" s="122">
        <f t="shared" si="83"/>
        <v>0</v>
      </c>
      <c r="N156" s="122">
        <f t="shared" si="83"/>
        <v>0</v>
      </c>
      <c r="O156" s="122">
        <f t="shared" si="83"/>
        <v>0</v>
      </c>
      <c r="P156" s="122">
        <f t="shared" si="83"/>
        <v>0</v>
      </c>
      <c r="Q156" s="122">
        <f t="shared" si="83"/>
        <v>0</v>
      </c>
      <c r="R156" s="122">
        <f t="shared" ref="R156:V156" si="84">SUM(R157:R158)</f>
        <v>0</v>
      </c>
      <c r="S156" s="122">
        <f t="shared" si="84"/>
        <v>0</v>
      </c>
      <c r="T156" s="122">
        <f t="shared" si="84"/>
        <v>0</v>
      </c>
      <c r="U156" s="122">
        <f t="shared" si="84"/>
        <v>0</v>
      </c>
      <c r="V156" s="122">
        <f t="shared" si="84"/>
        <v>0</v>
      </c>
      <c r="W156" s="122">
        <f t="shared" ref="W156" si="85">SUM(W157:W158)</f>
        <v>0</v>
      </c>
      <c r="DA156" s="130" t="s">
        <v>2191</v>
      </c>
    </row>
    <row r="157" spans="1:105" ht="12" customHeight="1" x14ac:dyDescent="0.25">
      <c r="A157" s="97" t="s">
        <v>203</v>
      </c>
      <c r="B157" s="98">
        <v>0</v>
      </c>
      <c r="C157" s="98">
        <v>0</v>
      </c>
      <c r="D157" s="98">
        <v>0</v>
      </c>
      <c r="E157" s="98">
        <v>0</v>
      </c>
      <c r="F157" s="98">
        <v>0</v>
      </c>
      <c r="G157" s="98">
        <v>0</v>
      </c>
      <c r="H157" s="98">
        <v>0</v>
      </c>
      <c r="I157" s="98">
        <v>0</v>
      </c>
      <c r="J157" s="98">
        <v>0</v>
      </c>
      <c r="K157" s="98">
        <v>0</v>
      </c>
      <c r="L157" s="98">
        <v>0</v>
      </c>
      <c r="M157" s="98">
        <v>0</v>
      </c>
      <c r="N157" s="98">
        <v>0</v>
      </c>
      <c r="O157" s="98">
        <v>0</v>
      </c>
      <c r="P157" s="98">
        <v>0</v>
      </c>
      <c r="Q157" s="98">
        <v>0</v>
      </c>
      <c r="R157" s="98">
        <v>0</v>
      </c>
      <c r="S157" s="98">
        <v>0</v>
      </c>
      <c r="T157" s="98">
        <v>0</v>
      </c>
      <c r="U157" s="98">
        <v>0</v>
      </c>
      <c r="V157" s="98">
        <v>0</v>
      </c>
      <c r="W157" s="98">
        <v>0</v>
      </c>
      <c r="DA157" s="63" t="s">
        <v>2192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2193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2194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2195</v>
      </c>
    </row>
    <row r="161" spans="1:105" ht="12" customHeight="1" x14ac:dyDescent="0.25">
      <c r="A161" s="121" t="s">
        <v>55</v>
      </c>
      <c r="B161" s="122">
        <v>0</v>
      </c>
      <c r="C161" s="122">
        <v>0</v>
      </c>
      <c r="D161" s="122">
        <v>0</v>
      </c>
      <c r="E161" s="122">
        <v>0</v>
      </c>
      <c r="F161" s="122">
        <v>0</v>
      </c>
      <c r="G161" s="122">
        <v>0</v>
      </c>
      <c r="H161" s="122">
        <v>0</v>
      </c>
      <c r="I161" s="122">
        <v>0</v>
      </c>
      <c r="J161" s="122">
        <v>0</v>
      </c>
      <c r="K161" s="122">
        <v>0</v>
      </c>
      <c r="L161" s="122">
        <v>0</v>
      </c>
      <c r="M161" s="122">
        <v>0</v>
      </c>
      <c r="N161" s="122">
        <v>0</v>
      </c>
      <c r="O161" s="122">
        <v>0</v>
      </c>
      <c r="P161" s="122">
        <v>0</v>
      </c>
      <c r="Q161" s="122">
        <v>0</v>
      </c>
      <c r="R161" s="122">
        <v>0</v>
      </c>
      <c r="S161" s="122">
        <v>0</v>
      </c>
      <c r="T161" s="122">
        <v>0</v>
      </c>
      <c r="U161" s="122">
        <v>0</v>
      </c>
      <c r="V161" s="122">
        <v>0</v>
      </c>
      <c r="W161" s="122">
        <v>0</v>
      </c>
      <c r="DA161" s="130" t="s">
        <v>2196</v>
      </c>
    </row>
    <row r="162" spans="1:105" ht="12" customHeight="1" x14ac:dyDescent="0.25">
      <c r="A162" s="97" t="s">
        <v>128</v>
      </c>
      <c r="B162" s="98">
        <v>0</v>
      </c>
      <c r="C162" s="98">
        <v>0</v>
      </c>
      <c r="D162" s="98">
        <v>0</v>
      </c>
      <c r="E162" s="98">
        <v>0</v>
      </c>
      <c r="F162" s="98">
        <v>0</v>
      </c>
      <c r="G162" s="98">
        <v>0</v>
      </c>
      <c r="H162" s="98">
        <v>0</v>
      </c>
      <c r="I162" s="98">
        <v>0</v>
      </c>
      <c r="J162" s="98">
        <v>0</v>
      </c>
      <c r="K162" s="98">
        <v>0</v>
      </c>
      <c r="L162" s="98">
        <v>0</v>
      </c>
      <c r="M162" s="98">
        <v>0</v>
      </c>
      <c r="N162" s="98">
        <v>0</v>
      </c>
      <c r="O162" s="98">
        <v>0</v>
      </c>
      <c r="P162" s="98">
        <v>0</v>
      </c>
      <c r="Q162" s="98">
        <v>0</v>
      </c>
      <c r="R162" s="98">
        <v>0</v>
      </c>
      <c r="S162" s="98">
        <v>0</v>
      </c>
      <c r="T162" s="98">
        <v>0</v>
      </c>
      <c r="U162" s="98">
        <v>0</v>
      </c>
      <c r="V162" s="98">
        <v>0</v>
      </c>
      <c r="W162" s="98">
        <v>0</v>
      </c>
      <c r="DA162" s="63" t="s">
        <v>2197</v>
      </c>
    </row>
    <row r="163" spans="1:105" ht="12" customHeight="1" x14ac:dyDescent="0.25">
      <c r="A163" s="97" t="s">
        <v>127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2198</v>
      </c>
    </row>
    <row r="164" spans="1:105" ht="12" customHeight="1" x14ac:dyDescent="0.25">
      <c r="A164" s="100" t="s">
        <v>203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DA164" s="131" t="s">
        <v>2199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2200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2201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2202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2203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2204</v>
      </c>
    </row>
    <row r="170" spans="1:105" ht="12" customHeight="1" x14ac:dyDescent="0.25">
      <c r="A170" s="121" t="s">
        <v>54</v>
      </c>
      <c r="B170" s="122">
        <v>650.55881174170827</v>
      </c>
      <c r="C170" s="122">
        <v>650.43855835204135</v>
      </c>
      <c r="D170" s="122">
        <v>651.33565539656911</v>
      </c>
      <c r="E170" s="122">
        <v>766.63354325183798</v>
      </c>
      <c r="F170" s="122">
        <v>692.45237534933813</v>
      </c>
      <c r="G170" s="122">
        <v>629.20381685274845</v>
      </c>
      <c r="H170" s="122">
        <v>595.87966334455336</v>
      </c>
      <c r="I170" s="122">
        <v>608.74006261271552</v>
      </c>
      <c r="J170" s="122">
        <v>603.24961242461006</v>
      </c>
      <c r="K170" s="122">
        <v>598.66236490409062</v>
      </c>
      <c r="L170" s="122">
        <v>577.04624926005965</v>
      </c>
      <c r="M170" s="122">
        <v>531.10860398313218</v>
      </c>
      <c r="N170" s="122">
        <v>519.38726618730618</v>
      </c>
      <c r="O170" s="122">
        <v>487.77561016890263</v>
      </c>
      <c r="P170" s="122">
        <v>482.82712167381834</v>
      </c>
      <c r="Q170" s="122">
        <v>477.13153022035925</v>
      </c>
      <c r="R170" s="122">
        <v>468.98860910660704</v>
      </c>
      <c r="S170" s="122">
        <v>460.71042015715386</v>
      </c>
      <c r="T170" s="122">
        <v>454.02397191532833</v>
      </c>
      <c r="U170" s="122">
        <v>472.86885073404505</v>
      </c>
      <c r="V170" s="122">
        <v>445.98339808548764</v>
      </c>
      <c r="W170" s="122">
        <v>453.23637190391344</v>
      </c>
      <c r="DA170" s="130" t="s">
        <v>2205</v>
      </c>
    </row>
    <row r="171" spans="1:105" ht="12" customHeight="1" x14ac:dyDescent="0.25">
      <c r="A171" s="97" t="s">
        <v>50</v>
      </c>
      <c r="B171" s="98">
        <v>650.55881174170827</v>
      </c>
      <c r="C171" s="98">
        <v>650.43855835204135</v>
      </c>
      <c r="D171" s="98">
        <v>651.33565539656911</v>
      </c>
      <c r="E171" s="98">
        <v>766.63354325183798</v>
      </c>
      <c r="F171" s="98">
        <v>692.45237534933813</v>
      </c>
      <c r="G171" s="98">
        <v>629.20381685274845</v>
      </c>
      <c r="H171" s="98">
        <v>595.87966334455336</v>
      </c>
      <c r="I171" s="98">
        <v>608.74006261271552</v>
      </c>
      <c r="J171" s="98">
        <v>603.24961242461006</v>
      </c>
      <c r="K171" s="98">
        <v>598.66236490409062</v>
      </c>
      <c r="L171" s="98">
        <v>577.04624926005965</v>
      </c>
      <c r="M171" s="98">
        <v>531.10860398313218</v>
      </c>
      <c r="N171" s="98">
        <v>519.38726618730618</v>
      </c>
      <c r="O171" s="98">
        <v>487.77561016890263</v>
      </c>
      <c r="P171" s="98">
        <v>482.82712167381834</v>
      </c>
      <c r="Q171" s="98">
        <v>477.13153022035925</v>
      </c>
      <c r="R171" s="98">
        <v>468.98860910660704</v>
      </c>
      <c r="S171" s="98">
        <v>460.71042015715386</v>
      </c>
      <c r="T171" s="98">
        <v>454.02397191532833</v>
      </c>
      <c r="U171" s="98">
        <v>472.86885073404505</v>
      </c>
      <c r="V171" s="98">
        <v>445.98339808548764</v>
      </c>
      <c r="W171" s="98">
        <v>453.23637190391344</v>
      </c>
      <c r="DA171" s="63" t="s">
        <v>2206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2207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11030.224923049771</v>
      </c>
      <c r="C174" s="117">
        <f t="shared" si="87"/>
        <v>12475.124660994396</v>
      </c>
      <c r="D174" s="117">
        <f t="shared" si="87"/>
        <v>11807.109042339511</v>
      </c>
      <c r="E174" s="117">
        <f t="shared" si="87"/>
        <v>12108.795416228531</v>
      </c>
      <c r="F174" s="117">
        <f t="shared" si="87"/>
        <v>12153.886483740614</v>
      </c>
      <c r="G174" s="117">
        <f t="shared" si="87"/>
        <v>12483.504453099027</v>
      </c>
      <c r="H174" s="117">
        <f t="shared" si="87"/>
        <v>12804.852447876503</v>
      </c>
      <c r="I174" s="117">
        <f t="shared" si="87"/>
        <v>12759.769576522518</v>
      </c>
      <c r="J174" s="117">
        <f t="shared" si="87"/>
        <v>12800.289896275306</v>
      </c>
      <c r="K174" s="117">
        <f t="shared" si="87"/>
        <v>13227.602134808452</v>
      </c>
      <c r="L174" s="117">
        <f t="shared" si="87"/>
        <v>14783.13214913461</v>
      </c>
      <c r="M174" s="117">
        <f t="shared" si="87"/>
        <v>13520.738869806424</v>
      </c>
      <c r="N174" s="117">
        <f t="shared" si="87"/>
        <v>14056.067341062539</v>
      </c>
      <c r="O174" s="117">
        <f t="shared" si="87"/>
        <v>13883.391319805372</v>
      </c>
      <c r="P174" s="117">
        <f t="shared" si="87"/>
        <v>13016.030543446144</v>
      </c>
      <c r="Q174" s="117">
        <f t="shared" si="87"/>
        <v>13169.862665431152</v>
      </c>
      <c r="R174" s="117">
        <f t="shared" ref="R174:V174" si="88">R175+R178+R180+R189</f>
        <v>13754.106570227494</v>
      </c>
      <c r="S174" s="117">
        <f t="shared" si="88"/>
        <v>14468.448868738484</v>
      </c>
      <c r="T174" s="117">
        <f t="shared" si="88"/>
        <v>14886.106852336176</v>
      </c>
      <c r="U174" s="117">
        <f t="shared" si="88"/>
        <v>14752.38229791833</v>
      </c>
      <c r="V174" s="117">
        <f t="shared" si="88"/>
        <v>14816.706791617966</v>
      </c>
      <c r="W174" s="117">
        <f t="shared" ref="W174" si="89">W175+W178+W180+W189</f>
        <v>16314.197723826099</v>
      </c>
      <c r="DA174" s="129" t="s">
        <v>2358</v>
      </c>
    </row>
    <row r="175" spans="1:105" ht="12" customHeight="1" x14ac:dyDescent="0.25">
      <c r="A175" s="121" t="s">
        <v>57</v>
      </c>
      <c r="B175" s="122">
        <f t="shared" ref="B175:Q175" si="90">SUM(B176:B177)</f>
        <v>9479.666200295429</v>
      </c>
      <c r="C175" s="122">
        <f t="shared" si="90"/>
        <v>10900.15056072739</v>
      </c>
      <c r="D175" s="122">
        <f t="shared" si="90"/>
        <v>10246.863219278375</v>
      </c>
      <c r="E175" s="122">
        <f t="shared" si="90"/>
        <v>10092.450180827896</v>
      </c>
      <c r="F175" s="122">
        <f t="shared" si="90"/>
        <v>10123.467017390354</v>
      </c>
      <c r="G175" s="122">
        <f t="shared" si="90"/>
        <v>10573.914726068893</v>
      </c>
      <c r="H175" s="122">
        <f t="shared" si="90"/>
        <v>10832.074857106998</v>
      </c>
      <c r="I175" s="122">
        <f t="shared" si="90"/>
        <v>10730.1062705646</v>
      </c>
      <c r="J175" s="122">
        <f t="shared" si="90"/>
        <v>10723.53851730956</v>
      </c>
      <c r="K175" s="122">
        <f t="shared" si="90"/>
        <v>11079.545472365815</v>
      </c>
      <c r="L175" s="122">
        <f t="shared" si="90"/>
        <v>12576.626316791253</v>
      </c>
      <c r="M175" s="122">
        <f t="shared" si="90"/>
        <v>11342.613535229926</v>
      </c>
      <c r="N175" s="122">
        <f t="shared" si="90"/>
        <v>11867.32685842566</v>
      </c>
      <c r="O175" s="122">
        <f t="shared" si="90"/>
        <v>11684.732374043779</v>
      </c>
      <c r="P175" s="122">
        <f t="shared" si="90"/>
        <v>10809.07974627363</v>
      </c>
      <c r="Q175" s="122">
        <f t="shared" si="90"/>
        <v>10934.337395508803</v>
      </c>
      <c r="R175" s="122">
        <f t="shared" ref="R175:V175" si="91">SUM(R176:R177)</f>
        <v>11515.581639312277</v>
      </c>
      <c r="S175" s="122">
        <f t="shared" si="91"/>
        <v>12147.435300332494</v>
      </c>
      <c r="T175" s="122">
        <f t="shared" si="91"/>
        <v>12560.999697600888</v>
      </c>
      <c r="U175" s="122">
        <f t="shared" si="91"/>
        <v>12379.521348337981</v>
      </c>
      <c r="V175" s="122">
        <f t="shared" si="91"/>
        <v>12478.187030621759</v>
      </c>
      <c r="W175" s="122">
        <f t="shared" ref="W175" si="92">SUM(W176:W177)</f>
        <v>13822.217631069489</v>
      </c>
      <c r="DA175" s="130" t="s">
        <v>2359</v>
      </c>
    </row>
    <row r="176" spans="1:105" ht="12" customHeight="1" x14ac:dyDescent="0.25">
      <c r="A176" s="97" t="s">
        <v>203</v>
      </c>
      <c r="B176" s="98">
        <v>9451.3748801414113</v>
      </c>
      <c r="C176" s="98">
        <v>10867.508399294542</v>
      </c>
      <c r="D176" s="98">
        <v>10216.460154716709</v>
      </c>
      <c r="E176" s="98">
        <v>10062.47803191715</v>
      </c>
      <c r="F176" s="98">
        <v>10093.863312303303</v>
      </c>
      <c r="G176" s="98">
        <v>10543.404139014521</v>
      </c>
      <c r="H176" s="98">
        <v>10800.875487587287</v>
      </c>
      <c r="I176" s="98">
        <v>10699.908024509643</v>
      </c>
      <c r="J176" s="98">
        <v>10693.554697243415</v>
      </c>
      <c r="K176" s="98">
        <v>11048.866225518497</v>
      </c>
      <c r="L176" s="98">
        <v>12541.555867752111</v>
      </c>
      <c r="M176" s="98">
        <v>11311.607213050063</v>
      </c>
      <c r="N176" s="98">
        <v>11834.991996994837</v>
      </c>
      <c r="O176" s="98">
        <v>11653.269533392098</v>
      </c>
      <c r="P176" s="98">
        <v>10780.93848609292</v>
      </c>
      <c r="Q176" s="98">
        <v>10906.359727476374</v>
      </c>
      <c r="R176" s="98">
        <v>11486.257317665217</v>
      </c>
      <c r="S176" s="98">
        <v>12116.743474809269</v>
      </c>
      <c r="T176" s="98">
        <v>12528.769056385152</v>
      </c>
      <c r="U176" s="98">
        <v>12348.34183525658</v>
      </c>
      <c r="V176" s="98">
        <v>12446.698363004276</v>
      </c>
      <c r="W176" s="98">
        <v>13788.017899010119</v>
      </c>
      <c r="DA176" s="63" t="s">
        <v>2360</v>
      </c>
    </row>
    <row r="177" spans="1:105" ht="12" customHeight="1" x14ac:dyDescent="0.25">
      <c r="A177" s="97" t="s">
        <v>53</v>
      </c>
      <c r="B177" s="98">
        <v>28.291320154017786</v>
      </c>
      <c r="C177" s="98">
        <v>32.642161432847644</v>
      </c>
      <c r="D177" s="98">
        <v>30.403064561666056</v>
      </c>
      <c r="E177" s="98">
        <v>29.97214891074637</v>
      </c>
      <c r="F177" s="98">
        <v>29.603705087051015</v>
      </c>
      <c r="G177" s="98">
        <v>30.51058705437298</v>
      </c>
      <c r="H177" s="98">
        <v>31.199369519709801</v>
      </c>
      <c r="I177" s="98">
        <v>30.198246054957718</v>
      </c>
      <c r="J177" s="98">
        <v>29.983820066145885</v>
      </c>
      <c r="K177" s="98">
        <v>30.679246847317454</v>
      </c>
      <c r="L177" s="98">
        <v>35.070449039142211</v>
      </c>
      <c r="M177" s="98">
        <v>31.006322179861861</v>
      </c>
      <c r="N177" s="98">
        <v>32.334861430822848</v>
      </c>
      <c r="O177" s="98">
        <v>31.462840651680587</v>
      </c>
      <c r="P177" s="98">
        <v>28.141260180709104</v>
      </c>
      <c r="Q177" s="98">
        <v>27.977668032428088</v>
      </c>
      <c r="R177" s="98">
        <v>29.324321647060959</v>
      </c>
      <c r="S177" s="98">
        <v>30.691825523224857</v>
      </c>
      <c r="T177" s="98">
        <v>32.230641215735126</v>
      </c>
      <c r="U177" s="98">
        <v>31.179513081401108</v>
      </c>
      <c r="V177" s="98">
        <v>31.488667617483408</v>
      </c>
      <c r="W177" s="98">
        <v>34.199732059369794</v>
      </c>
      <c r="DA177" s="63" t="s">
        <v>2361</v>
      </c>
    </row>
    <row r="178" spans="1:105" ht="12" customHeight="1" x14ac:dyDescent="0.25">
      <c r="A178" s="121" t="s">
        <v>92</v>
      </c>
      <c r="B178" s="122">
        <f t="shared" ref="B178:W178" si="93">B179</f>
        <v>6.9843428859057075E-2</v>
      </c>
      <c r="C178" s="122">
        <f t="shared" si="93"/>
        <v>7.5412842806739516E-2</v>
      </c>
      <c r="D178" s="122">
        <f t="shared" si="93"/>
        <v>9.0637013240081929E-2</v>
      </c>
      <c r="E178" s="122">
        <f t="shared" si="93"/>
        <v>9.625906309637193E-2</v>
      </c>
      <c r="F178" s="122">
        <f t="shared" si="93"/>
        <v>0.1106552790904885</v>
      </c>
      <c r="G178" s="122">
        <f t="shared" si="93"/>
        <v>0.12006600058749196</v>
      </c>
      <c r="H178" s="122">
        <f t="shared" si="93"/>
        <v>0.16434720336810119</v>
      </c>
      <c r="I178" s="122">
        <f t="shared" si="93"/>
        <v>0.2083058280406104</v>
      </c>
      <c r="J178" s="122">
        <f t="shared" si="93"/>
        <v>0.28890018831783149</v>
      </c>
      <c r="K178" s="122">
        <f t="shared" si="93"/>
        <v>0.40898548326841716</v>
      </c>
      <c r="L178" s="122">
        <f t="shared" si="93"/>
        <v>0.83600948899519034</v>
      </c>
      <c r="M178" s="122">
        <f t="shared" si="93"/>
        <v>0.63106410699025206</v>
      </c>
      <c r="N178" s="122">
        <f t="shared" si="93"/>
        <v>0.99604131944332353</v>
      </c>
      <c r="O178" s="122">
        <f t="shared" si="93"/>
        <v>1.2430100135113211</v>
      </c>
      <c r="P178" s="122">
        <f t="shared" si="93"/>
        <v>1.5050544512621913</v>
      </c>
      <c r="Q178" s="122">
        <f t="shared" si="93"/>
        <v>3.2223600160827943</v>
      </c>
      <c r="R178" s="122">
        <f t="shared" si="93"/>
        <v>2.0775018974088826</v>
      </c>
      <c r="S178" s="122">
        <f t="shared" si="93"/>
        <v>2.3352329369484708</v>
      </c>
      <c r="T178" s="122">
        <f t="shared" si="93"/>
        <v>2.8383019515866441</v>
      </c>
      <c r="U178" s="122">
        <f t="shared" si="93"/>
        <v>3.9657238564817598</v>
      </c>
      <c r="V178" s="122">
        <f t="shared" si="93"/>
        <v>2.4336391262606472</v>
      </c>
      <c r="W178" s="122">
        <f t="shared" si="93"/>
        <v>2.9960535397106933</v>
      </c>
      <c r="DA178" s="130" t="s">
        <v>2362</v>
      </c>
    </row>
    <row r="179" spans="1:105" ht="12" customHeight="1" x14ac:dyDescent="0.25">
      <c r="A179" s="97" t="s">
        <v>53</v>
      </c>
      <c r="B179" s="98">
        <f>RES_hhdet_fech!B129</f>
        <v>6.9843428859057075E-2</v>
      </c>
      <c r="C179" s="98">
        <f>RES_hhdet_fech!C129</f>
        <v>7.5412842806739516E-2</v>
      </c>
      <c r="D179" s="98">
        <f>RES_hhdet_fech!D129</f>
        <v>9.0637013240081929E-2</v>
      </c>
      <c r="E179" s="98">
        <f>RES_hhdet_fech!E129</f>
        <v>9.625906309637193E-2</v>
      </c>
      <c r="F179" s="98">
        <f>RES_hhdet_fech!F129</f>
        <v>0.1106552790904885</v>
      </c>
      <c r="G179" s="98">
        <f>RES_hhdet_fech!G129</f>
        <v>0.12006600058749196</v>
      </c>
      <c r="H179" s="98">
        <f>RES_hhdet_fech!H129</f>
        <v>0.16434720336810119</v>
      </c>
      <c r="I179" s="98">
        <f>RES_hhdet_fech!I129</f>
        <v>0.2083058280406104</v>
      </c>
      <c r="J179" s="98">
        <f>RES_hhdet_fech!J129</f>
        <v>0.28890018831783149</v>
      </c>
      <c r="K179" s="98">
        <f>RES_hhdet_fech!K129</f>
        <v>0.40898548326841716</v>
      </c>
      <c r="L179" s="98">
        <f>RES_hhdet_fech!L129</f>
        <v>0.83600948899519034</v>
      </c>
      <c r="M179" s="98">
        <f>RES_hhdet_fech!M129</f>
        <v>0.63106410699025206</v>
      </c>
      <c r="N179" s="98">
        <f>RES_hhdet_fech!N129</f>
        <v>0.99604131944332353</v>
      </c>
      <c r="O179" s="98">
        <f>RES_hhdet_fech!O129</f>
        <v>1.2430100135113211</v>
      </c>
      <c r="P179" s="98">
        <f>RES_hhdet_fech!P129</f>
        <v>1.5050544512621913</v>
      </c>
      <c r="Q179" s="98">
        <f>RES_hhdet_fech!Q129</f>
        <v>3.2223600160827943</v>
      </c>
      <c r="R179" s="98">
        <f>RES_hhdet_fech!R129</f>
        <v>2.0775018974088826</v>
      </c>
      <c r="S179" s="98">
        <f>RES_hhdet_fech!S129</f>
        <v>2.3352329369484708</v>
      </c>
      <c r="T179" s="98">
        <f>RES_hhdet_fech!T129</f>
        <v>2.8383019515866441</v>
      </c>
      <c r="U179" s="98">
        <f>RES_hhdet_fech!U129</f>
        <v>3.9657238564817598</v>
      </c>
      <c r="V179" s="98">
        <f>RES_hhdet_fech!V129</f>
        <v>2.4336391262606472</v>
      </c>
      <c r="W179" s="98">
        <f>RES_hhdet_fech!W129</f>
        <v>2.9960535397106933</v>
      </c>
      <c r="DA179" s="63" t="s">
        <v>2363</v>
      </c>
    </row>
    <row r="180" spans="1:105" ht="12" customHeight="1" x14ac:dyDescent="0.25">
      <c r="A180" s="121" t="s">
        <v>55</v>
      </c>
      <c r="B180" s="122">
        <v>951.8766854041944</v>
      </c>
      <c r="C180" s="122">
        <v>976.86351671649709</v>
      </c>
      <c r="D180" s="122">
        <v>941.89551405238876</v>
      </c>
      <c r="E180" s="122">
        <v>1105.3535153488372</v>
      </c>
      <c r="F180" s="122">
        <v>1143.3797222527696</v>
      </c>
      <c r="G180" s="122">
        <v>1098.0158120528902</v>
      </c>
      <c r="H180" s="122">
        <v>1114.7545644225484</v>
      </c>
      <c r="I180" s="122">
        <v>1168.4307940325514</v>
      </c>
      <c r="J180" s="122">
        <v>1182.8607702381848</v>
      </c>
      <c r="K180" s="122">
        <v>1234.4998926401483</v>
      </c>
      <c r="L180" s="122">
        <v>1256.7701541966214</v>
      </c>
      <c r="M180" s="122">
        <v>1284.026797887934</v>
      </c>
      <c r="N180" s="122">
        <v>1301.0308726395381</v>
      </c>
      <c r="O180" s="122">
        <v>1329.454909109294</v>
      </c>
      <c r="P180" s="122">
        <v>1362.0991897323988</v>
      </c>
      <c r="Q180" s="122">
        <v>1392.0596441417415</v>
      </c>
      <c r="R180" s="122">
        <v>1380.8836418199917</v>
      </c>
      <c r="S180" s="122">
        <v>1451.043746529675</v>
      </c>
      <c r="T180" s="122">
        <v>1433.8281282909372</v>
      </c>
      <c r="U180" s="122">
        <v>1450.0473236510172</v>
      </c>
      <c r="V180" s="122">
        <v>1454.1112862043658</v>
      </c>
      <c r="W180" s="122">
        <v>1627.3436550169217</v>
      </c>
      <c r="DA180" s="130" t="s">
        <v>2364</v>
      </c>
    </row>
    <row r="181" spans="1:105" ht="12" customHeight="1" x14ac:dyDescent="0.25">
      <c r="A181" s="97" t="s">
        <v>128</v>
      </c>
      <c r="B181" s="98">
        <v>946.38804067471415</v>
      </c>
      <c r="C181" s="98">
        <v>975.31822668025893</v>
      </c>
      <c r="D181" s="98">
        <v>943.98191056196481</v>
      </c>
      <c r="E181" s="98">
        <v>1095.6357479289243</v>
      </c>
      <c r="F181" s="98">
        <v>1137.031166977082</v>
      </c>
      <c r="G181" s="98">
        <v>1097.4025613837837</v>
      </c>
      <c r="H181" s="98">
        <v>1110.1325650705487</v>
      </c>
      <c r="I181" s="98">
        <v>1166.0188454279053</v>
      </c>
      <c r="J181" s="98">
        <v>1179.5178255628425</v>
      </c>
      <c r="K181" s="98">
        <v>1231.1693922712852</v>
      </c>
      <c r="L181" s="98">
        <v>1252.0828127492948</v>
      </c>
      <c r="M181" s="98">
        <v>1280.1516694292054</v>
      </c>
      <c r="N181" s="98">
        <v>1297.8885399539822</v>
      </c>
      <c r="O181" s="98">
        <v>1325.9473339804176</v>
      </c>
      <c r="P181" s="98">
        <v>1360.7607649915328</v>
      </c>
      <c r="Q181" s="98">
        <v>1390.9334550790966</v>
      </c>
      <c r="R181" s="98">
        <v>1379.6480651867346</v>
      </c>
      <c r="S181" s="98">
        <v>1451.0823441112614</v>
      </c>
      <c r="T181" s="98">
        <v>1434.4523590015212</v>
      </c>
      <c r="U181" s="98">
        <v>1450.1287644495414</v>
      </c>
      <c r="V181" s="98">
        <v>1454.2601327613004</v>
      </c>
      <c r="W181" s="98">
        <v>1638.214362705266</v>
      </c>
      <c r="DA181" s="63" t="s">
        <v>2365</v>
      </c>
    </row>
    <row r="182" spans="1:105" ht="12" customHeight="1" x14ac:dyDescent="0.25">
      <c r="A182" s="97" t="s">
        <v>127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1086.1648578547374</v>
      </c>
      <c r="L182" s="98">
        <v>1115.908076323351</v>
      </c>
      <c r="M182" s="98">
        <v>1144.2990063337645</v>
      </c>
      <c r="N182" s="98">
        <v>1164.9396446256255</v>
      </c>
      <c r="O182" s="98">
        <v>1196.6590420596588</v>
      </c>
      <c r="P182" s="98">
        <v>1220.0847599954755</v>
      </c>
      <c r="Q182" s="98">
        <v>1246.4585164170837</v>
      </c>
      <c r="R182" s="98">
        <v>1235.5057912132493</v>
      </c>
      <c r="S182" s="98">
        <v>1300.9029782040475</v>
      </c>
      <c r="T182" s="98">
        <v>1301.3504267473752</v>
      </c>
      <c r="U182" s="98">
        <v>1308.1719646282972</v>
      </c>
      <c r="V182" s="98">
        <v>1314.3299760030195</v>
      </c>
      <c r="W182" s="98">
        <v>1481.2443584132984</v>
      </c>
      <c r="DA182" s="63" t="s">
        <v>2366</v>
      </c>
    </row>
    <row r="183" spans="1:105" ht="12" customHeight="1" x14ac:dyDescent="0.25">
      <c r="A183" s="100" t="s">
        <v>203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589.96106031507531</v>
      </c>
      <c r="L183" s="101">
        <v>630.15986026084818</v>
      </c>
      <c r="M183" s="101">
        <v>625.54347917651296</v>
      </c>
      <c r="N183" s="101">
        <v>617.1121023468952</v>
      </c>
      <c r="O183" s="101">
        <v>647.88602935941844</v>
      </c>
      <c r="P183" s="101">
        <v>647.64332236887003</v>
      </c>
      <c r="Q183" s="101">
        <v>668.4046730028947</v>
      </c>
      <c r="R183" s="101">
        <v>654.03354290235131</v>
      </c>
      <c r="S183" s="101">
        <v>678.13506516994039</v>
      </c>
      <c r="T183" s="101">
        <v>780.20069046626622</v>
      </c>
      <c r="U183" s="101">
        <v>715.51706094046665</v>
      </c>
      <c r="V183" s="101">
        <v>706.0722342387902</v>
      </c>
      <c r="W183" s="101">
        <v>778.47187273482746</v>
      </c>
      <c r="DA183" s="131" t="s">
        <v>2367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496.20379753966205</v>
      </c>
      <c r="L184" s="104">
        <v>485.74821606250271</v>
      </c>
      <c r="M184" s="104">
        <v>518.75552715725178</v>
      </c>
      <c r="N184" s="104">
        <v>547.82754227873033</v>
      </c>
      <c r="O184" s="104">
        <v>548.77301270024032</v>
      </c>
      <c r="P184" s="104">
        <v>572.44143762660542</v>
      </c>
      <c r="Q184" s="104">
        <v>578.05384341418892</v>
      </c>
      <c r="R184" s="104">
        <v>581.47224831089773</v>
      </c>
      <c r="S184" s="104">
        <v>622.7679130341071</v>
      </c>
      <c r="T184" s="104">
        <v>521.14973628110886</v>
      </c>
      <c r="U184" s="104">
        <v>592.65490368783037</v>
      </c>
      <c r="V184" s="104">
        <v>608.25774176422942</v>
      </c>
      <c r="W184" s="104">
        <v>702.77248567847107</v>
      </c>
      <c r="DA184" s="132" t="s">
        <v>2368</v>
      </c>
    </row>
    <row r="185" spans="1:105" ht="12" customHeight="1" x14ac:dyDescent="0.25">
      <c r="A185" s="106" t="s">
        <v>122</v>
      </c>
      <c r="B185" s="101">
        <v>1224.5727701892067</v>
      </c>
      <c r="C185" s="101">
        <v>1054.608577067637</v>
      </c>
      <c r="D185" s="101">
        <v>803.44123090576682</v>
      </c>
      <c r="E185" s="101">
        <v>1698.9598956052728</v>
      </c>
      <c r="F185" s="101">
        <v>1578.267448900792</v>
      </c>
      <c r="G185" s="101">
        <v>1225.0188524104706</v>
      </c>
      <c r="H185" s="101">
        <v>1453.4720162897793</v>
      </c>
      <c r="I185" s="101">
        <v>1340.485512227747</v>
      </c>
      <c r="J185" s="101">
        <v>1415.5730271353252</v>
      </c>
      <c r="K185" s="101">
        <v>1496.203393510393</v>
      </c>
      <c r="L185" s="101">
        <v>1608.9775660714527</v>
      </c>
      <c r="M185" s="101">
        <v>1582.7544346990071</v>
      </c>
      <c r="N185" s="101">
        <v>1556.3748653820603</v>
      </c>
      <c r="O185" s="101">
        <v>1669.0711939416051</v>
      </c>
      <c r="P185" s="101">
        <v>1649.4147326482953</v>
      </c>
      <c r="Q185" s="101">
        <v>1697.6289402024945</v>
      </c>
      <c r="R185" s="101">
        <v>1713.5952190821354</v>
      </c>
      <c r="S185" s="101">
        <v>1694.9505559044421</v>
      </c>
      <c r="T185" s="101">
        <v>1641.0150325350232</v>
      </c>
      <c r="U185" s="101">
        <v>1720.4555153405331</v>
      </c>
      <c r="V185" s="101">
        <v>1737.177248613139</v>
      </c>
      <c r="W185" s="101">
        <v>1626.9167980577131</v>
      </c>
      <c r="DA185" s="131" t="s">
        <v>2369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1221.5621313750819</v>
      </c>
      <c r="L186" s="104">
        <v>1327.7273042191152</v>
      </c>
      <c r="M186" s="104">
        <v>1300.3422702559396</v>
      </c>
      <c r="N186" s="104">
        <v>1273.9227857520245</v>
      </c>
      <c r="O186" s="104">
        <v>1361.895181301405</v>
      </c>
      <c r="P186" s="104">
        <v>1337.202444088399</v>
      </c>
      <c r="Q186" s="104">
        <v>1381.3277710702123</v>
      </c>
      <c r="R186" s="104">
        <v>1400.0967103593789</v>
      </c>
      <c r="S186" s="104">
        <v>1406.3147701375865</v>
      </c>
      <c r="T186" s="104">
        <v>1399.210657849989</v>
      </c>
      <c r="U186" s="104">
        <v>1478.4455337097852</v>
      </c>
      <c r="V186" s="104">
        <v>1506.7559341211524</v>
      </c>
      <c r="W186" s="104">
        <v>1423.2893612576318</v>
      </c>
      <c r="DA186" s="132" t="s">
        <v>2370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728.70784676489836</v>
      </c>
      <c r="L187" s="98">
        <v>820.67865377372561</v>
      </c>
      <c r="M187" s="98">
        <v>779.69443575303467</v>
      </c>
      <c r="N187" s="98">
        <v>741.01425732113546</v>
      </c>
      <c r="O187" s="98">
        <v>803.79590886135236</v>
      </c>
      <c r="P187" s="98">
        <v>770.26135267661573</v>
      </c>
      <c r="Q187" s="98">
        <v>803.13292583315842</v>
      </c>
      <c r="R187" s="98">
        <v>804.87356053340761</v>
      </c>
      <c r="S187" s="98">
        <v>792.83014439546093</v>
      </c>
      <c r="T187" s="98">
        <v>881.9203600097095</v>
      </c>
      <c r="U187" s="98">
        <v>861.23099218111895</v>
      </c>
      <c r="V187" s="98">
        <v>859.33896997960562</v>
      </c>
      <c r="W187" s="98">
        <v>768.00938668123229</v>
      </c>
      <c r="DA187" s="63" t="s">
        <v>2371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492.85428461018324</v>
      </c>
      <c r="L188" s="98">
        <v>507.04865044538963</v>
      </c>
      <c r="M188" s="98">
        <v>520.6478345029052</v>
      </c>
      <c r="N188" s="98">
        <v>532.90852843088942</v>
      </c>
      <c r="O188" s="98">
        <v>558.0992724400528</v>
      </c>
      <c r="P188" s="98">
        <v>566.9410914117833</v>
      </c>
      <c r="Q188" s="98">
        <v>578.19484523705387</v>
      </c>
      <c r="R188" s="98">
        <v>595.22314982597129</v>
      </c>
      <c r="S188" s="98">
        <v>613.48462574212567</v>
      </c>
      <c r="T188" s="98">
        <v>517.29029784027978</v>
      </c>
      <c r="U188" s="98">
        <v>617.21454152866647</v>
      </c>
      <c r="V188" s="98">
        <v>647.41696414154694</v>
      </c>
      <c r="W188" s="98">
        <v>655.27997457639924</v>
      </c>
      <c r="DA188" s="63" t="s">
        <v>2372</v>
      </c>
    </row>
    <row r="189" spans="1:105" ht="12" customHeight="1" x14ac:dyDescent="0.25">
      <c r="A189" s="121" t="s">
        <v>54</v>
      </c>
      <c r="B189" s="122">
        <v>598.61219392128817</v>
      </c>
      <c r="C189" s="122">
        <v>598.03517070769988</v>
      </c>
      <c r="D189" s="122">
        <v>618.25967199550712</v>
      </c>
      <c r="E189" s="122">
        <v>910.89546098870062</v>
      </c>
      <c r="F189" s="122">
        <v>886.92908881839992</v>
      </c>
      <c r="G189" s="122">
        <v>811.45384897665713</v>
      </c>
      <c r="H189" s="122">
        <v>857.85867914358812</v>
      </c>
      <c r="I189" s="122">
        <v>861.02420609732599</v>
      </c>
      <c r="J189" s="122">
        <v>893.60170853924262</v>
      </c>
      <c r="K189" s="122">
        <v>913.14778431922093</v>
      </c>
      <c r="L189" s="122">
        <v>948.89966865773943</v>
      </c>
      <c r="M189" s="122">
        <v>893.46747258157268</v>
      </c>
      <c r="N189" s="122">
        <v>886.71356867789609</v>
      </c>
      <c r="O189" s="122">
        <v>867.96102663878776</v>
      </c>
      <c r="P189" s="122">
        <v>843.34655298885468</v>
      </c>
      <c r="Q189" s="122">
        <v>840.24326576452324</v>
      </c>
      <c r="R189" s="122">
        <v>855.56378719781594</v>
      </c>
      <c r="S189" s="122">
        <v>867.63458893936729</v>
      </c>
      <c r="T189" s="122">
        <v>888.44072449276416</v>
      </c>
      <c r="U189" s="122">
        <v>918.84790207284993</v>
      </c>
      <c r="V189" s="122">
        <v>881.97483566557946</v>
      </c>
      <c r="W189" s="122">
        <v>861.64038419997723</v>
      </c>
      <c r="DA189" s="130" t="s">
        <v>2373</v>
      </c>
    </row>
    <row r="190" spans="1:105" ht="12" customHeight="1" x14ac:dyDescent="0.25">
      <c r="A190" s="97" t="s">
        <v>50</v>
      </c>
      <c r="B190" s="98">
        <v>616.3959753014484</v>
      </c>
      <c r="C190" s="98">
        <v>630.55352846362655</v>
      </c>
      <c r="D190" s="98">
        <v>683.67441895659499</v>
      </c>
      <c r="E190" s="98">
        <v>908.39295909313398</v>
      </c>
      <c r="F190" s="98">
        <v>911.12548089597544</v>
      </c>
      <c r="G190" s="98">
        <v>889.36994347725522</v>
      </c>
      <c r="H190" s="98">
        <v>901.61975440134029</v>
      </c>
      <c r="I190" s="98">
        <v>939.35568679187895</v>
      </c>
      <c r="J190" s="98">
        <v>968.9233687901434</v>
      </c>
      <c r="K190" s="98">
        <v>1000.1455670388962</v>
      </c>
      <c r="L190" s="98">
        <v>1014.0476814145155</v>
      </c>
      <c r="M190" s="98">
        <v>971.16521512241695</v>
      </c>
      <c r="N190" s="98">
        <v>974.11715476557777</v>
      </c>
      <c r="O190" s="98">
        <v>934.90422259053094</v>
      </c>
      <c r="P190" s="98">
        <v>925.9344234229967</v>
      </c>
      <c r="Q190" s="98">
        <v>921.07185226781382</v>
      </c>
      <c r="R190" s="98">
        <v>934.22762062069035</v>
      </c>
      <c r="S190" s="98">
        <v>943.52776529890446</v>
      </c>
      <c r="T190" s="98">
        <v>972.28770365932951</v>
      </c>
      <c r="U190" s="98">
        <v>1016.211522353366</v>
      </c>
      <c r="V190" s="98">
        <v>963.79321371014055</v>
      </c>
      <c r="W190" s="98">
        <v>929.82587940856115</v>
      </c>
      <c r="DA190" s="63" t="s">
        <v>2374</v>
      </c>
    </row>
    <row r="191" spans="1:105" ht="12" customHeight="1" x14ac:dyDescent="0.25">
      <c r="A191" s="109" t="s">
        <v>120</v>
      </c>
      <c r="B191" s="33">
        <v>500.28133675590857</v>
      </c>
      <c r="C191" s="33">
        <v>433.09772306165127</v>
      </c>
      <c r="D191" s="33">
        <v>341.02163964161343</v>
      </c>
      <c r="E191" s="33">
        <v>918.20681067308817</v>
      </c>
      <c r="F191" s="33">
        <v>829.51952418670317</v>
      </c>
      <c r="G191" s="33">
        <v>640.74388157018859</v>
      </c>
      <c r="H191" s="33">
        <v>767.58906618051537</v>
      </c>
      <c r="I191" s="33">
        <v>697.51687549266376</v>
      </c>
      <c r="J191" s="33">
        <v>741.7187374022833</v>
      </c>
      <c r="K191" s="33">
        <v>747.76707993507216</v>
      </c>
      <c r="L191" s="33">
        <v>834.56250137946279</v>
      </c>
      <c r="M191" s="33">
        <v>765.29138850967274</v>
      </c>
      <c r="N191" s="33">
        <v>746.79269587479405</v>
      </c>
      <c r="O191" s="33">
        <v>763.82736273755597</v>
      </c>
      <c r="P191" s="33">
        <v>711.79435743707336</v>
      </c>
      <c r="Q191" s="33">
        <v>708.39268308144608</v>
      </c>
      <c r="R191" s="33">
        <v>723.52125897766666</v>
      </c>
      <c r="S191" s="33">
        <v>733.39562539412793</v>
      </c>
      <c r="T191" s="33">
        <v>727.99067759295951</v>
      </c>
      <c r="U191" s="33">
        <v>723.04349433551624</v>
      </c>
      <c r="V191" s="33">
        <v>717.46816443297712</v>
      </c>
      <c r="W191" s="33">
        <v>704.77644104596368</v>
      </c>
      <c r="DA191" s="60" t="s">
        <v>2375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8127.7695294514015</v>
      </c>
      <c r="C193" s="117">
        <f t="shared" si="94"/>
        <v>9219.9740250828527</v>
      </c>
      <c r="D193" s="117">
        <f t="shared" si="94"/>
        <v>8730.445475385226</v>
      </c>
      <c r="E193" s="117">
        <f t="shared" si="94"/>
        <v>8955.3585555594454</v>
      </c>
      <c r="F193" s="117">
        <f t="shared" si="94"/>
        <v>9012.9292334177062</v>
      </c>
      <c r="G193" s="117">
        <f t="shared" si="94"/>
        <v>9284.4864576186046</v>
      </c>
      <c r="H193" s="117">
        <f t="shared" si="94"/>
        <v>9547.9612878657881</v>
      </c>
      <c r="I193" s="117">
        <f t="shared" si="94"/>
        <v>9544.557780438261</v>
      </c>
      <c r="J193" s="117">
        <f t="shared" si="94"/>
        <v>9608.3944214252588</v>
      </c>
      <c r="K193" s="117">
        <f t="shared" si="94"/>
        <v>9974.9964923338866</v>
      </c>
      <c r="L193" s="117">
        <f t="shared" si="94"/>
        <v>11210.893836022735</v>
      </c>
      <c r="M193" s="117">
        <f t="shared" si="94"/>
        <v>10311.647717312522</v>
      </c>
      <c r="N193" s="117">
        <f t="shared" si="94"/>
        <v>10791.328858931489</v>
      </c>
      <c r="O193" s="117">
        <f t="shared" si="94"/>
        <v>10728.643897372363</v>
      </c>
      <c r="P193" s="117">
        <f t="shared" si="94"/>
        <v>10068.017869244013</v>
      </c>
      <c r="Q193" s="117">
        <f t="shared" si="94"/>
        <v>10206.347619582264</v>
      </c>
      <c r="R193" s="117">
        <f t="shared" ref="R193:V193" si="95">R194+R197+R199+R208</f>
        <v>10669.092200856543</v>
      </c>
      <c r="S193" s="117">
        <f t="shared" si="95"/>
        <v>11249.196524713563</v>
      </c>
      <c r="T193" s="117">
        <f t="shared" si="95"/>
        <v>11583.855061872073</v>
      </c>
      <c r="U193" s="117">
        <f t="shared" si="95"/>
        <v>11515.341422417881</v>
      </c>
      <c r="V193" s="117">
        <f t="shared" si="95"/>
        <v>11616.6384034732</v>
      </c>
      <c r="W193" s="117">
        <f t="shared" ref="W193" si="96">W194+W197+W199+W208</f>
        <v>12863.61601355828</v>
      </c>
      <c r="DA193" s="129" t="s">
        <v>2526</v>
      </c>
    </row>
    <row r="194" spans="1:105" ht="12" customHeight="1" x14ac:dyDescent="0.25">
      <c r="A194" s="121" t="s">
        <v>57</v>
      </c>
      <c r="B194" s="122">
        <f t="shared" ref="B194:Q194" si="97">SUM(B195:B196)</f>
        <v>7029.034579711566</v>
      </c>
      <c r="C194" s="122">
        <f t="shared" si="97"/>
        <v>8099.9847160857498</v>
      </c>
      <c r="D194" s="122">
        <f t="shared" si="97"/>
        <v>7623.7625044263987</v>
      </c>
      <c r="E194" s="122">
        <f t="shared" si="97"/>
        <v>7521.9408112885549</v>
      </c>
      <c r="F194" s="122">
        <f t="shared" si="97"/>
        <v>7558.1440624397146</v>
      </c>
      <c r="G194" s="122">
        <f t="shared" si="97"/>
        <v>7910.729463828392</v>
      </c>
      <c r="H194" s="122">
        <f t="shared" si="97"/>
        <v>8123.3606298889508</v>
      </c>
      <c r="I194" s="122">
        <f t="shared" si="97"/>
        <v>8074.9818305604476</v>
      </c>
      <c r="J194" s="122">
        <f t="shared" si="97"/>
        <v>8100.3026971298923</v>
      </c>
      <c r="K194" s="122">
        <f t="shared" si="97"/>
        <v>8406.1141087500437</v>
      </c>
      <c r="L194" s="122">
        <f t="shared" si="97"/>
        <v>9588.0435763579353</v>
      </c>
      <c r="M194" s="122">
        <f t="shared" si="97"/>
        <v>8695.084591903762</v>
      </c>
      <c r="N194" s="122">
        <f t="shared" si="97"/>
        <v>9155.2765589436749</v>
      </c>
      <c r="O194" s="122">
        <f t="shared" si="97"/>
        <v>9069.0199346208083</v>
      </c>
      <c r="P194" s="122">
        <f t="shared" si="97"/>
        <v>8396.3721925525006</v>
      </c>
      <c r="Q194" s="122">
        <f t="shared" si="97"/>
        <v>8503.7936413847274</v>
      </c>
      <c r="R194" s="122">
        <f t="shared" ref="R194:V194" si="98">SUM(R195:R196)</f>
        <v>8966.2663711179885</v>
      </c>
      <c r="S194" s="122">
        <f t="shared" si="98"/>
        <v>9475.558495461004</v>
      </c>
      <c r="T194" s="122">
        <f t="shared" si="98"/>
        <v>9808.2610690459624</v>
      </c>
      <c r="U194" s="122">
        <f t="shared" si="98"/>
        <v>9695.444295058207</v>
      </c>
      <c r="V194" s="122">
        <f t="shared" si="98"/>
        <v>9809.4096509019419</v>
      </c>
      <c r="W194" s="122">
        <f t="shared" ref="W194" si="99">SUM(W195:W196)</f>
        <v>10913.666704374669</v>
      </c>
      <c r="DA194" s="130" t="s">
        <v>2527</v>
      </c>
    </row>
    <row r="195" spans="1:105" ht="12" customHeight="1" x14ac:dyDescent="0.25">
      <c r="A195" s="97" t="s">
        <v>203</v>
      </c>
      <c r="B195" s="98">
        <v>7000.7432595575483</v>
      </c>
      <c r="C195" s="98">
        <v>8067.3425546529024</v>
      </c>
      <c r="D195" s="98">
        <v>7593.3594398647328</v>
      </c>
      <c r="E195" s="98">
        <v>7491.9686623778089</v>
      </c>
      <c r="F195" s="98">
        <v>7528.5403573526637</v>
      </c>
      <c r="G195" s="98">
        <v>7880.218876774019</v>
      </c>
      <c r="H195" s="98">
        <v>8092.1612603692411</v>
      </c>
      <c r="I195" s="98">
        <v>8044.7835845054897</v>
      </c>
      <c r="J195" s="98">
        <v>8070.3188770637462</v>
      </c>
      <c r="K195" s="98">
        <v>8375.434861902726</v>
      </c>
      <c r="L195" s="98">
        <v>9552.9731273187936</v>
      </c>
      <c r="M195" s="98">
        <v>8664.0782697238992</v>
      </c>
      <c r="N195" s="98">
        <v>9122.9416975128515</v>
      </c>
      <c r="O195" s="98">
        <v>9037.5570939691279</v>
      </c>
      <c r="P195" s="98">
        <v>8368.2309323717909</v>
      </c>
      <c r="Q195" s="98">
        <v>8475.8159733522989</v>
      </c>
      <c r="R195" s="98">
        <v>8936.9420494709284</v>
      </c>
      <c r="S195" s="98">
        <v>9444.8666699377791</v>
      </c>
      <c r="T195" s="98">
        <v>9776.0304278302265</v>
      </c>
      <c r="U195" s="98">
        <v>9664.2647819768063</v>
      </c>
      <c r="V195" s="98">
        <v>9777.920983284459</v>
      </c>
      <c r="W195" s="98">
        <v>10879.4669723153</v>
      </c>
      <c r="DA195" s="63" t="s">
        <v>2528</v>
      </c>
    </row>
    <row r="196" spans="1:105" ht="12" customHeight="1" x14ac:dyDescent="0.25">
      <c r="A196" s="97" t="s">
        <v>53</v>
      </c>
      <c r="B196" s="98">
        <v>28.291320154017786</v>
      </c>
      <c r="C196" s="98">
        <v>32.642161432847644</v>
      </c>
      <c r="D196" s="98">
        <v>30.403064561666056</v>
      </c>
      <c r="E196" s="98">
        <v>29.97214891074637</v>
      </c>
      <c r="F196" s="98">
        <v>29.603705087051015</v>
      </c>
      <c r="G196" s="98">
        <v>30.51058705437298</v>
      </c>
      <c r="H196" s="98">
        <v>31.199369519709801</v>
      </c>
      <c r="I196" s="98">
        <v>30.198246054957718</v>
      </c>
      <c r="J196" s="98">
        <v>29.983820066145885</v>
      </c>
      <c r="K196" s="98">
        <v>30.679246847317454</v>
      </c>
      <c r="L196" s="98">
        <v>35.070449039142211</v>
      </c>
      <c r="M196" s="98">
        <v>31.006322179861861</v>
      </c>
      <c r="N196" s="98">
        <v>32.334861430822848</v>
      </c>
      <c r="O196" s="98">
        <v>31.462840651680587</v>
      </c>
      <c r="P196" s="98">
        <v>28.141260180709104</v>
      </c>
      <c r="Q196" s="98">
        <v>27.977668032428088</v>
      </c>
      <c r="R196" s="98">
        <v>29.324321647060959</v>
      </c>
      <c r="S196" s="98">
        <v>30.691825523224857</v>
      </c>
      <c r="T196" s="98">
        <v>32.230641215735126</v>
      </c>
      <c r="U196" s="98">
        <v>31.179513081401108</v>
      </c>
      <c r="V196" s="98">
        <v>31.488667617483408</v>
      </c>
      <c r="W196" s="98">
        <v>34.199732059369794</v>
      </c>
      <c r="DA196" s="63" t="s">
        <v>2529</v>
      </c>
    </row>
    <row r="197" spans="1:105" ht="12" customHeight="1" x14ac:dyDescent="0.25">
      <c r="A197" s="121" t="s">
        <v>92</v>
      </c>
      <c r="B197" s="122">
        <f t="shared" ref="B197:W197" si="100">B198</f>
        <v>0.1246511447416464</v>
      </c>
      <c r="C197" s="122">
        <f t="shared" si="100"/>
        <v>0.1395912700877287</v>
      </c>
      <c r="D197" s="122">
        <f t="shared" si="100"/>
        <v>0.17466249997827132</v>
      </c>
      <c r="E197" s="122">
        <f t="shared" si="100"/>
        <v>0.1936662129808808</v>
      </c>
      <c r="F197" s="122">
        <f t="shared" si="100"/>
        <v>0.23459971057035653</v>
      </c>
      <c r="G197" s="122">
        <f t="shared" si="100"/>
        <v>0.26846429123202964</v>
      </c>
      <c r="H197" s="122">
        <f t="shared" si="100"/>
        <v>0.39396625268385488</v>
      </c>
      <c r="I197" s="122">
        <f t="shared" si="100"/>
        <v>0.53478590917513558</v>
      </c>
      <c r="J197" s="122">
        <f t="shared" si="100"/>
        <v>0.76938909812204104</v>
      </c>
      <c r="K197" s="122">
        <f t="shared" si="100"/>
        <v>1.1246938769964072</v>
      </c>
      <c r="L197" s="122">
        <f t="shared" si="100"/>
        <v>2.342605064061686</v>
      </c>
      <c r="M197" s="122">
        <f t="shared" si="100"/>
        <v>1.8198942963816351</v>
      </c>
      <c r="N197" s="122">
        <f t="shared" si="100"/>
        <v>2.9511221064404336</v>
      </c>
      <c r="O197" s="122">
        <f t="shared" si="100"/>
        <v>3.8175310737896631</v>
      </c>
      <c r="P197" s="122">
        <f t="shared" si="100"/>
        <v>4.8268716708404442</v>
      </c>
      <c r="Q197" s="122">
        <f t="shared" si="100"/>
        <v>10.750083684911919</v>
      </c>
      <c r="R197" s="122">
        <f t="shared" si="100"/>
        <v>7.1351461845687583</v>
      </c>
      <c r="S197" s="122">
        <f t="shared" si="100"/>
        <v>8.1852784937853755</v>
      </c>
      <c r="T197" s="122">
        <f t="shared" si="100"/>
        <v>10.1029085562361</v>
      </c>
      <c r="U197" s="122">
        <f t="shared" si="100"/>
        <v>14.400084125926872</v>
      </c>
      <c r="V197" s="122">
        <f t="shared" si="100"/>
        <v>9.0428651677670633</v>
      </c>
      <c r="W197" s="122">
        <f t="shared" si="100"/>
        <v>11.378580638387316</v>
      </c>
      <c r="DA197" s="130" t="s">
        <v>2530</v>
      </c>
    </row>
    <row r="198" spans="1:105" ht="12" customHeight="1" x14ac:dyDescent="0.25">
      <c r="A198" s="97" t="s">
        <v>53</v>
      </c>
      <c r="B198" s="98">
        <f>RES_hhdet_tesh!B129</f>
        <v>0.1246511447416464</v>
      </c>
      <c r="C198" s="98">
        <f>RES_hhdet_tesh!C129</f>
        <v>0.1395912700877287</v>
      </c>
      <c r="D198" s="98">
        <f>RES_hhdet_tesh!D129</f>
        <v>0.17466249997827132</v>
      </c>
      <c r="E198" s="98">
        <f>RES_hhdet_tesh!E129</f>
        <v>0.1936662129808808</v>
      </c>
      <c r="F198" s="98">
        <f>RES_hhdet_tesh!F129</f>
        <v>0.23459971057035653</v>
      </c>
      <c r="G198" s="98">
        <f>RES_hhdet_tesh!G129</f>
        <v>0.26846429123202964</v>
      </c>
      <c r="H198" s="98">
        <f>RES_hhdet_tesh!H129</f>
        <v>0.39396625268385488</v>
      </c>
      <c r="I198" s="98">
        <f>RES_hhdet_tesh!I129</f>
        <v>0.53478590917513558</v>
      </c>
      <c r="J198" s="98">
        <f>RES_hhdet_tesh!J129</f>
        <v>0.76938909812204104</v>
      </c>
      <c r="K198" s="98">
        <f>RES_hhdet_tesh!K129</f>
        <v>1.1246938769964072</v>
      </c>
      <c r="L198" s="98">
        <f>RES_hhdet_tesh!L129</f>
        <v>2.342605064061686</v>
      </c>
      <c r="M198" s="98">
        <f>RES_hhdet_tesh!M129</f>
        <v>1.8198942963816351</v>
      </c>
      <c r="N198" s="98">
        <f>RES_hhdet_tesh!N129</f>
        <v>2.9511221064404336</v>
      </c>
      <c r="O198" s="98">
        <f>RES_hhdet_tesh!O129</f>
        <v>3.8175310737896631</v>
      </c>
      <c r="P198" s="98">
        <f>RES_hhdet_tesh!P129</f>
        <v>4.8268716708404442</v>
      </c>
      <c r="Q198" s="98">
        <f>RES_hhdet_tesh!Q129</f>
        <v>10.750083684911919</v>
      </c>
      <c r="R198" s="98">
        <f>RES_hhdet_tesh!R129</f>
        <v>7.1351461845687583</v>
      </c>
      <c r="S198" s="98">
        <f>RES_hhdet_tesh!S129</f>
        <v>8.1852784937853755</v>
      </c>
      <c r="T198" s="98">
        <f>RES_hhdet_tesh!T129</f>
        <v>10.1029085562361</v>
      </c>
      <c r="U198" s="98">
        <f>RES_hhdet_tesh!U129</f>
        <v>14.400084125926872</v>
      </c>
      <c r="V198" s="98">
        <f>RES_hhdet_tesh!V129</f>
        <v>9.0428651677670633</v>
      </c>
      <c r="W198" s="98">
        <f>RES_hhdet_tesh!W129</f>
        <v>11.378580638387316</v>
      </c>
      <c r="DA198" s="63" t="s">
        <v>2531</v>
      </c>
    </row>
    <row r="199" spans="1:105" ht="12" customHeight="1" x14ac:dyDescent="0.25">
      <c r="A199" s="121" t="s">
        <v>55</v>
      </c>
      <c r="B199" s="122">
        <v>736.0768258880297</v>
      </c>
      <c r="C199" s="122">
        <v>757.79744310012018</v>
      </c>
      <c r="D199" s="122">
        <v>732.95368235737499</v>
      </c>
      <c r="E199" s="122">
        <v>859.64090806526019</v>
      </c>
      <c r="F199" s="122">
        <v>891.82509568351225</v>
      </c>
      <c r="G199" s="122">
        <v>861.17908894696632</v>
      </c>
      <c r="H199" s="122">
        <v>874.5495640307397</v>
      </c>
      <c r="I199" s="122">
        <v>920.54470845992012</v>
      </c>
      <c r="J199" s="122">
        <v>935.70675330287361</v>
      </c>
      <c r="K199" s="122">
        <v>981.77742708705296</v>
      </c>
      <c r="L199" s="122">
        <v>1004.8699578620589</v>
      </c>
      <c r="M199" s="122">
        <v>1033.4948428397629</v>
      </c>
      <c r="N199" s="122">
        <v>1055.2769306015787</v>
      </c>
      <c r="O199" s="122">
        <v>1086.2754045786476</v>
      </c>
      <c r="P199" s="122">
        <v>1115.6352504426927</v>
      </c>
      <c r="Q199" s="122">
        <v>1142.4923433456404</v>
      </c>
      <c r="R199" s="122">
        <v>1135.5760748291702</v>
      </c>
      <c r="S199" s="122">
        <v>1196.738534521684</v>
      </c>
      <c r="T199" s="122">
        <v>1184.4716293310044</v>
      </c>
      <c r="U199" s="122">
        <v>1203.9335193653878</v>
      </c>
      <c r="V199" s="122">
        <v>1214.5612926479394</v>
      </c>
      <c r="W199" s="122">
        <v>1368.8870356953948</v>
      </c>
      <c r="DA199" s="130" t="s">
        <v>2532</v>
      </c>
    </row>
    <row r="200" spans="1:105" ht="12" customHeight="1" x14ac:dyDescent="0.25">
      <c r="A200" s="97" t="s">
        <v>128</v>
      </c>
      <c r="B200" s="98">
        <v>735.64838311405003</v>
      </c>
      <c r="C200" s="98">
        <v>759.83188795751664</v>
      </c>
      <c r="D200" s="98">
        <v>736.46020921174511</v>
      </c>
      <c r="E200" s="98">
        <v>856.32741468991753</v>
      </c>
      <c r="F200" s="98">
        <v>890.36746180794478</v>
      </c>
      <c r="G200" s="98">
        <v>861.5286547523699</v>
      </c>
      <c r="H200" s="98">
        <v>873.62791190993312</v>
      </c>
      <c r="I200" s="98">
        <v>921.26688419485288</v>
      </c>
      <c r="J200" s="98">
        <v>935.94467284905556</v>
      </c>
      <c r="K200" s="98">
        <v>981.8998555938656</v>
      </c>
      <c r="L200" s="98">
        <v>1004.2120298050377</v>
      </c>
      <c r="M200" s="98">
        <v>1033.4481527256273</v>
      </c>
      <c r="N200" s="98">
        <v>1055.7378869846784</v>
      </c>
      <c r="O200" s="98">
        <v>1085.993052979115</v>
      </c>
      <c r="P200" s="98">
        <v>1115.8644489153914</v>
      </c>
      <c r="Q200" s="98">
        <v>1142.5782468930254</v>
      </c>
      <c r="R200" s="98">
        <v>1135.2021047950577</v>
      </c>
      <c r="S200" s="98">
        <v>1197.083340682424</v>
      </c>
      <c r="T200" s="98">
        <v>1185.0277673256116</v>
      </c>
      <c r="U200" s="98">
        <v>1203.2050380757794</v>
      </c>
      <c r="V200" s="98">
        <v>1213.2526216924846</v>
      </c>
      <c r="W200" s="98">
        <v>1374.2199851466223</v>
      </c>
      <c r="DA200" s="63" t="s">
        <v>2533</v>
      </c>
    </row>
    <row r="201" spans="1:105" ht="12" customHeight="1" x14ac:dyDescent="0.25">
      <c r="A201" s="97" t="s">
        <v>127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979.33302912607439</v>
      </c>
      <c r="L201" s="98">
        <v>1001.9139394965745</v>
      </c>
      <c r="M201" s="98">
        <v>1031.6208113581597</v>
      </c>
      <c r="N201" s="98">
        <v>1054.4576086143149</v>
      </c>
      <c r="O201" s="98">
        <v>1084.4170024428774</v>
      </c>
      <c r="P201" s="98">
        <v>1111.026972059029</v>
      </c>
      <c r="Q201" s="98">
        <v>1136.3594413336846</v>
      </c>
      <c r="R201" s="98">
        <v>1128.9915795250542</v>
      </c>
      <c r="S201" s="98">
        <v>1191.0531537080292</v>
      </c>
      <c r="T201" s="98">
        <v>1177.9068266712854</v>
      </c>
      <c r="U201" s="98">
        <v>1197.0093767034127</v>
      </c>
      <c r="V201" s="98">
        <v>1207.3918829736285</v>
      </c>
      <c r="W201" s="98">
        <v>1366.9707594975487</v>
      </c>
      <c r="DA201" s="63" t="s">
        <v>2534</v>
      </c>
    </row>
    <row r="202" spans="1:105" ht="12" customHeight="1" x14ac:dyDescent="0.25">
      <c r="A202" s="100" t="s">
        <v>203</v>
      </c>
      <c r="B202" s="101">
        <v>0</v>
      </c>
      <c r="C202" s="101">
        <v>0</v>
      </c>
      <c r="D202" s="101">
        <v>0</v>
      </c>
      <c r="E202" s="101">
        <v>0</v>
      </c>
      <c r="F202" s="101">
        <v>0</v>
      </c>
      <c r="G202" s="101">
        <v>0</v>
      </c>
      <c r="H202" s="101">
        <v>0</v>
      </c>
      <c r="I202" s="101">
        <v>0</v>
      </c>
      <c r="J202" s="101">
        <v>0</v>
      </c>
      <c r="K202" s="101">
        <v>483.12923158641217</v>
      </c>
      <c r="L202" s="101">
        <v>516.16572343407165</v>
      </c>
      <c r="M202" s="101">
        <v>512.86528420090826</v>
      </c>
      <c r="N202" s="101">
        <v>506.63006633558456</v>
      </c>
      <c r="O202" s="101">
        <v>535.64398974263702</v>
      </c>
      <c r="P202" s="101">
        <v>538.58553443242351</v>
      </c>
      <c r="Q202" s="101">
        <v>558.30559791949565</v>
      </c>
      <c r="R202" s="101">
        <v>547.51933121415664</v>
      </c>
      <c r="S202" s="101">
        <v>568.28524067392209</v>
      </c>
      <c r="T202" s="101">
        <v>656.75709039017659</v>
      </c>
      <c r="U202" s="101">
        <v>604.35447301558247</v>
      </c>
      <c r="V202" s="101">
        <v>599.13414120939922</v>
      </c>
      <c r="W202" s="101">
        <v>664.1982738190776</v>
      </c>
      <c r="DA202" s="131" t="s">
        <v>2535</v>
      </c>
    </row>
    <row r="203" spans="1:105" ht="12" customHeight="1" x14ac:dyDescent="0.25">
      <c r="A203" s="103" t="s">
        <v>52</v>
      </c>
      <c r="B203" s="104">
        <v>0</v>
      </c>
      <c r="C203" s="104">
        <v>0</v>
      </c>
      <c r="D203" s="104">
        <v>0</v>
      </c>
      <c r="E203" s="104">
        <v>0</v>
      </c>
      <c r="F203" s="104">
        <v>0</v>
      </c>
      <c r="G203" s="104">
        <v>0</v>
      </c>
      <c r="H203" s="104">
        <v>0</v>
      </c>
      <c r="I203" s="104">
        <v>0</v>
      </c>
      <c r="J203" s="104">
        <v>0</v>
      </c>
      <c r="K203" s="104">
        <v>496.20379753966205</v>
      </c>
      <c r="L203" s="104">
        <v>485.74821606250271</v>
      </c>
      <c r="M203" s="104">
        <v>518.75552715725178</v>
      </c>
      <c r="N203" s="104">
        <v>547.82754227873033</v>
      </c>
      <c r="O203" s="104">
        <v>548.77301270024032</v>
      </c>
      <c r="P203" s="104">
        <v>572.44143762660542</v>
      </c>
      <c r="Q203" s="104">
        <v>578.05384341418892</v>
      </c>
      <c r="R203" s="104">
        <v>581.47224831089773</v>
      </c>
      <c r="S203" s="104">
        <v>622.7679130341071</v>
      </c>
      <c r="T203" s="104">
        <v>521.14973628110886</v>
      </c>
      <c r="U203" s="104">
        <v>592.65490368783037</v>
      </c>
      <c r="V203" s="104">
        <v>608.25774176422942</v>
      </c>
      <c r="W203" s="104">
        <v>702.77248567847107</v>
      </c>
      <c r="DA203" s="132" t="s">
        <v>2536</v>
      </c>
    </row>
    <row r="204" spans="1:105" ht="12" customHeight="1" x14ac:dyDescent="0.25">
      <c r="A204" s="106" t="s">
        <v>122</v>
      </c>
      <c r="B204" s="101">
        <v>757.36344084985171</v>
      </c>
      <c r="C204" s="101">
        <v>655.44252298144283</v>
      </c>
      <c r="D204" s="101">
        <v>500.25886153693205</v>
      </c>
      <c r="E204" s="101">
        <v>1062.0444770692288</v>
      </c>
      <c r="F204" s="101">
        <v>991.67570025464988</v>
      </c>
      <c r="G204" s="101">
        <v>788.78467940476821</v>
      </c>
      <c r="H204" s="101">
        <v>942.09168900585246</v>
      </c>
      <c r="I204" s="101">
        <v>869.02879210833373</v>
      </c>
      <c r="J204" s="101">
        <v>919.14447066614605</v>
      </c>
      <c r="K204" s="101">
        <v>973.7453367449765</v>
      </c>
      <c r="L204" s="101">
        <v>1049.2667981372445</v>
      </c>
      <c r="M204" s="101">
        <v>1036.9142868272911</v>
      </c>
      <c r="N204" s="101">
        <v>1026.0428691383279</v>
      </c>
      <c r="O204" s="101">
        <v>1105.0550694982976</v>
      </c>
      <c r="P204" s="101">
        <v>1104.7885848784031</v>
      </c>
      <c r="Q204" s="101">
        <v>1141.6848552752656</v>
      </c>
      <c r="R204" s="101">
        <v>1164.8111610426154</v>
      </c>
      <c r="S204" s="101">
        <v>1180.3258987091431</v>
      </c>
      <c r="T204" s="101">
        <v>1158.1639304627963</v>
      </c>
      <c r="U204" s="101">
        <v>1253.8037647416627</v>
      </c>
      <c r="V204" s="101">
        <v>1297.3076108895511</v>
      </c>
      <c r="W204" s="101">
        <v>1263.3210847242758</v>
      </c>
      <c r="DA204" s="131" t="s">
        <v>2537</v>
      </c>
    </row>
    <row r="205" spans="1:105" ht="12" customHeight="1" x14ac:dyDescent="0.25">
      <c r="A205" s="107" t="s">
        <v>121</v>
      </c>
      <c r="B205" s="104">
        <v>0</v>
      </c>
      <c r="C205" s="104">
        <v>0</v>
      </c>
      <c r="D205" s="104">
        <v>0</v>
      </c>
      <c r="E205" s="104">
        <v>0</v>
      </c>
      <c r="F205" s="104">
        <v>0</v>
      </c>
      <c r="G205" s="104">
        <v>0</v>
      </c>
      <c r="H205" s="104">
        <v>0</v>
      </c>
      <c r="I205" s="104">
        <v>0</v>
      </c>
      <c r="J205" s="104">
        <v>0</v>
      </c>
      <c r="K205" s="104">
        <v>972.53941769560174</v>
      </c>
      <c r="L205" s="104">
        <v>1047.6046523145828</v>
      </c>
      <c r="M205" s="104">
        <v>1035.3685601258167</v>
      </c>
      <c r="N205" s="104">
        <v>1024.5831286297284</v>
      </c>
      <c r="O205" s="104">
        <v>1103.6273356007398</v>
      </c>
      <c r="P205" s="104">
        <v>1100.1711541677232</v>
      </c>
      <c r="Q205" s="104">
        <v>1137.795033563001</v>
      </c>
      <c r="R205" s="104">
        <v>1161.0041698604396</v>
      </c>
      <c r="S205" s="104">
        <v>1176.5856512365617</v>
      </c>
      <c r="T205" s="104">
        <v>1153.2443073449524</v>
      </c>
      <c r="U205" s="104">
        <v>1250.5188051298501</v>
      </c>
      <c r="V205" s="104">
        <v>1294.1055773909079</v>
      </c>
      <c r="W205" s="104">
        <v>1259.4236852859667</v>
      </c>
      <c r="DA205" s="132" t="s">
        <v>2538</v>
      </c>
    </row>
    <row r="206" spans="1:105" ht="12" customHeight="1" x14ac:dyDescent="0.25">
      <c r="A206" s="108" t="s">
        <v>53</v>
      </c>
      <c r="B206" s="98">
        <v>0</v>
      </c>
      <c r="C206" s="98">
        <v>0</v>
      </c>
      <c r="D206" s="98">
        <v>0</v>
      </c>
      <c r="E206" s="98">
        <v>0</v>
      </c>
      <c r="F206" s="98">
        <v>0</v>
      </c>
      <c r="G206" s="98">
        <v>0</v>
      </c>
      <c r="H206" s="98">
        <v>0</v>
      </c>
      <c r="I206" s="98">
        <v>0</v>
      </c>
      <c r="J206" s="98">
        <v>0</v>
      </c>
      <c r="K206" s="98">
        <v>479.68513308541827</v>
      </c>
      <c r="L206" s="98">
        <v>540.55600186919332</v>
      </c>
      <c r="M206" s="98">
        <v>514.72072562291135</v>
      </c>
      <c r="N206" s="98">
        <v>491.67460019883907</v>
      </c>
      <c r="O206" s="98">
        <v>545.528063160687</v>
      </c>
      <c r="P206" s="98">
        <v>533.2300627559398</v>
      </c>
      <c r="Q206" s="98">
        <v>559.60018832594722</v>
      </c>
      <c r="R206" s="98">
        <v>565.78102003446838</v>
      </c>
      <c r="S206" s="98">
        <v>563.10102549443627</v>
      </c>
      <c r="T206" s="98">
        <v>635.95400950467251</v>
      </c>
      <c r="U206" s="98">
        <v>633.30426360118372</v>
      </c>
      <c r="V206" s="98">
        <v>646.68861324936108</v>
      </c>
      <c r="W206" s="98">
        <v>604.14371070956759</v>
      </c>
      <c r="DA206" s="63" t="s">
        <v>2539</v>
      </c>
    </row>
    <row r="207" spans="1:105" ht="12" customHeight="1" x14ac:dyDescent="0.25">
      <c r="A207" s="108" t="s">
        <v>52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492.85428461018324</v>
      </c>
      <c r="L207" s="98">
        <v>507.04865044538963</v>
      </c>
      <c r="M207" s="98">
        <v>520.6478345029052</v>
      </c>
      <c r="N207" s="98">
        <v>532.90852843088942</v>
      </c>
      <c r="O207" s="98">
        <v>558.0992724400528</v>
      </c>
      <c r="P207" s="98">
        <v>566.9410914117833</v>
      </c>
      <c r="Q207" s="98">
        <v>578.19484523705387</v>
      </c>
      <c r="R207" s="98">
        <v>595.22314982597129</v>
      </c>
      <c r="S207" s="98">
        <v>613.48462574212567</v>
      </c>
      <c r="T207" s="98">
        <v>517.29029784027978</v>
      </c>
      <c r="U207" s="98">
        <v>617.21454152866647</v>
      </c>
      <c r="V207" s="98">
        <v>647.41696414154694</v>
      </c>
      <c r="W207" s="98">
        <v>655.27997457639924</v>
      </c>
      <c r="DA207" s="63" t="s">
        <v>2540</v>
      </c>
    </row>
    <row r="208" spans="1:105" ht="12" customHeight="1" x14ac:dyDescent="0.25">
      <c r="A208" s="121" t="s">
        <v>54</v>
      </c>
      <c r="B208" s="122">
        <v>362.53347270706359</v>
      </c>
      <c r="C208" s="122">
        <v>362.05227462689606</v>
      </c>
      <c r="D208" s="122">
        <v>373.55462610147259</v>
      </c>
      <c r="E208" s="122">
        <v>573.58316999264946</v>
      </c>
      <c r="F208" s="122">
        <v>562.72547558391</v>
      </c>
      <c r="G208" s="122">
        <v>512.30944055201587</v>
      </c>
      <c r="H208" s="122">
        <v>549.65712769341292</v>
      </c>
      <c r="I208" s="122">
        <v>548.49645550871753</v>
      </c>
      <c r="J208" s="122">
        <v>571.61558189437119</v>
      </c>
      <c r="K208" s="122">
        <v>585.98026261979442</v>
      </c>
      <c r="L208" s="122">
        <v>615.63769673868035</v>
      </c>
      <c r="M208" s="122">
        <v>581.2483882726176</v>
      </c>
      <c r="N208" s="122">
        <v>577.82424727979526</v>
      </c>
      <c r="O208" s="122">
        <v>569.53102709911809</v>
      </c>
      <c r="P208" s="122">
        <v>551.18355457797929</v>
      </c>
      <c r="Q208" s="122">
        <v>549.31155116698403</v>
      </c>
      <c r="R208" s="122">
        <v>560.11460872481609</v>
      </c>
      <c r="S208" s="122">
        <v>568.71421623708932</v>
      </c>
      <c r="T208" s="122">
        <v>581.01945493886853</v>
      </c>
      <c r="U208" s="122">
        <v>601.56352386835954</v>
      </c>
      <c r="V208" s="122">
        <v>583.6245947555534</v>
      </c>
      <c r="W208" s="122">
        <v>569.68369284982725</v>
      </c>
      <c r="DA208" s="130" t="s">
        <v>2541</v>
      </c>
    </row>
    <row r="209" spans="1:105" ht="12" customHeight="1" x14ac:dyDescent="0.25">
      <c r="A209" s="97" t="s">
        <v>50</v>
      </c>
      <c r="B209" s="98">
        <v>361.23804877310937</v>
      </c>
      <c r="C209" s="98">
        <v>370.0849725103771</v>
      </c>
      <c r="D209" s="98">
        <v>401.73890735870634</v>
      </c>
      <c r="E209" s="98">
        <v>534.42283718915303</v>
      </c>
      <c r="F209" s="98">
        <v>537.04296471746318</v>
      </c>
      <c r="G209" s="98">
        <v>525.6770565420037</v>
      </c>
      <c r="H209" s="98">
        <v>534.78039745402543</v>
      </c>
      <c r="I209" s="98">
        <v>558.20334485558828</v>
      </c>
      <c r="J209" s="98">
        <v>576.08320347341237</v>
      </c>
      <c r="K209" s="98">
        <v>595.12863726385808</v>
      </c>
      <c r="L209" s="98">
        <v>603.77526187283399</v>
      </c>
      <c r="M209" s="98">
        <v>578.62769739443365</v>
      </c>
      <c r="N209" s="98">
        <v>580.84932285044169</v>
      </c>
      <c r="O209" s="98">
        <v>557.86473079544703</v>
      </c>
      <c r="P209" s="98">
        <v>552.66780172513984</v>
      </c>
      <c r="Q209" s="98">
        <v>549.89297068288022</v>
      </c>
      <c r="R209" s="98">
        <v>557.98108728295631</v>
      </c>
      <c r="S209" s="98">
        <v>564.10628417946327</v>
      </c>
      <c r="T209" s="98">
        <v>582.15556876519622</v>
      </c>
      <c r="U209" s="98">
        <v>610.23324585231671</v>
      </c>
      <c r="V209" s="98">
        <v>580.95088793491539</v>
      </c>
      <c r="W209" s="98">
        <v>563.06525730480371</v>
      </c>
      <c r="DA209" s="63" t="s">
        <v>2542</v>
      </c>
    </row>
    <row r="210" spans="1:105" ht="12" customHeight="1" x14ac:dyDescent="0.25">
      <c r="A210" s="109" t="s">
        <v>120</v>
      </c>
      <c r="B210" s="33">
        <v>369.69618704184342</v>
      </c>
      <c r="C210" s="33">
        <v>321.30935960771109</v>
      </c>
      <c r="D210" s="33">
        <v>254.1051893603626</v>
      </c>
      <c r="E210" s="33">
        <v>687.99462653962632</v>
      </c>
      <c r="F210" s="33">
        <v>623.6610796510131</v>
      </c>
      <c r="G210" s="33">
        <v>483.02171374050988</v>
      </c>
      <c r="H210" s="33">
        <v>580.34459761858693</v>
      </c>
      <c r="I210" s="33">
        <v>528.23451801553256</v>
      </c>
      <c r="J210" s="33">
        <v>562.60681021992809</v>
      </c>
      <c r="K210" s="33">
        <v>568.58942120627921</v>
      </c>
      <c r="L210" s="33">
        <v>636.45670782114621</v>
      </c>
      <c r="M210" s="33">
        <v>585.57167854262775</v>
      </c>
      <c r="N210" s="33">
        <v>572.98152591003861</v>
      </c>
      <c r="O210" s="33">
        <v>587.67856488823713</v>
      </c>
      <c r="P210" s="33">
        <v>548.81933365880525</v>
      </c>
      <c r="Q210" s="33">
        <v>548.36311812775125</v>
      </c>
      <c r="R210" s="33">
        <v>563.69586777280392</v>
      </c>
      <c r="S210" s="33">
        <v>576.86467261767621</v>
      </c>
      <c r="T210" s="33">
        <v>578.8453811853509</v>
      </c>
      <c r="U210" s="33">
        <v>584.12816378802165</v>
      </c>
      <c r="V210" s="33">
        <v>589.00043597151489</v>
      </c>
      <c r="W210" s="33">
        <v>584.90971553877546</v>
      </c>
      <c r="DA210" s="60" t="s">
        <v>2543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118.57537444772352</v>
      </c>
      <c r="C212" s="117">
        <f t="shared" si="101"/>
        <v>119.64737724951721</v>
      </c>
      <c r="D212" s="117">
        <f t="shared" si="101"/>
        <v>125.65498980935925</v>
      </c>
      <c r="E212" s="117">
        <f t="shared" si="101"/>
        <v>153.73179192208229</v>
      </c>
      <c r="F212" s="117">
        <f t="shared" si="101"/>
        <v>145.60371142562843</v>
      </c>
      <c r="G212" s="117">
        <f t="shared" si="101"/>
        <v>138.71599348064103</v>
      </c>
      <c r="H212" s="117">
        <f t="shared" si="101"/>
        <v>137.94075899511469</v>
      </c>
      <c r="I212" s="117">
        <f t="shared" si="101"/>
        <v>144.26904527354225</v>
      </c>
      <c r="J212" s="117">
        <f t="shared" si="101"/>
        <v>147.13405181088049</v>
      </c>
      <c r="K212" s="117">
        <f t="shared" si="101"/>
        <v>148.87698981099382</v>
      </c>
      <c r="L212" s="117">
        <f t="shared" si="101"/>
        <v>146.74018750724667</v>
      </c>
      <c r="M212" s="117">
        <f t="shared" si="101"/>
        <v>137.35068856116484</v>
      </c>
      <c r="N212" s="117">
        <f t="shared" si="101"/>
        <v>136.20071615623087</v>
      </c>
      <c r="O212" s="117">
        <f t="shared" si="101"/>
        <v>129.27033086137692</v>
      </c>
      <c r="P212" s="117">
        <f t="shared" si="101"/>
        <v>129.21479968918959</v>
      </c>
      <c r="Q212" s="117">
        <f t="shared" si="101"/>
        <v>129.71269089161163</v>
      </c>
      <c r="R212" s="117">
        <f t="shared" ref="R212:V212" si="102">R213+R216+R218+R227</f>
        <v>132.99053904064903</v>
      </c>
      <c r="S212" s="117">
        <f t="shared" si="102"/>
        <v>136.92181639670881</v>
      </c>
      <c r="T212" s="117">
        <f t="shared" si="102"/>
        <v>145.06021659328678</v>
      </c>
      <c r="U212" s="117">
        <f t="shared" si="102"/>
        <v>154.1777960004529</v>
      </c>
      <c r="V212" s="117">
        <f t="shared" si="102"/>
        <v>146.21457298361867</v>
      </c>
      <c r="W212" s="117">
        <f t="shared" ref="W212" si="103">W213+W216+W218+W227</f>
        <v>147.22402401388234</v>
      </c>
      <c r="DA212" s="129" t="s">
        <v>2694</v>
      </c>
    </row>
    <row r="213" spans="1:105" ht="12" customHeight="1" x14ac:dyDescent="0.25">
      <c r="A213" s="121" t="s">
        <v>57</v>
      </c>
      <c r="B213" s="122">
        <f t="shared" ref="B213:Q213" si="104">SUM(B214:B215)</f>
        <v>0</v>
      </c>
      <c r="C213" s="122">
        <f t="shared" si="104"/>
        <v>0</v>
      </c>
      <c r="D213" s="122">
        <f t="shared" si="104"/>
        <v>0</v>
      </c>
      <c r="E213" s="122">
        <f t="shared" si="104"/>
        <v>0</v>
      </c>
      <c r="F213" s="122">
        <f t="shared" si="104"/>
        <v>0</v>
      </c>
      <c r="G213" s="122">
        <f t="shared" si="104"/>
        <v>0</v>
      </c>
      <c r="H213" s="122">
        <f t="shared" si="104"/>
        <v>0</v>
      </c>
      <c r="I213" s="122">
        <f t="shared" si="104"/>
        <v>0</v>
      </c>
      <c r="J213" s="122">
        <f t="shared" si="104"/>
        <v>0</v>
      </c>
      <c r="K213" s="122">
        <f t="shared" si="104"/>
        <v>0</v>
      </c>
      <c r="L213" s="122">
        <f t="shared" si="104"/>
        <v>0</v>
      </c>
      <c r="M213" s="122">
        <f t="shared" si="104"/>
        <v>0</v>
      </c>
      <c r="N213" s="122">
        <f t="shared" si="104"/>
        <v>0</v>
      </c>
      <c r="O213" s="122">
        <f t="shared" si="104"/>
        <v>0</v>
      </c>
      <c r="P213" s="122">
        <f t="shared" si="104"/>
        <v>0</v>
      </c>
      <c r="Q213" s="122">
        <f t="shared" si="104"/>
        <v>0</v>
      </c>
      <c r="R213" s="122">
        <f t="shared" ref="R213:V213" si="105">SUM(R214:R215)</f>
        <v>0</v>
      </c>
      <c r="S213" s="122">
        <f t="shared" si="105"/>
        <v>0</v>
      </c>
      <c r="T213" s="122">
        <f t="shared" si="105"/>
        <v>0</v>
      </c>
      <c r="U213" s="122">
        <f t="shared" si="105"/>
        <v>0</v>
      </c>
      <c r="V213" s="122">
        <f t="shared" si="105"/>
        <v>0</v>
      </c>
      <c r="W213" s="122">
        <f t="shared" ref="W213" si="106">SUM(W214:W215)</f>
        <v>0</v>
      </c>
      <c r="DA213" s="130" t="s">
        <v>2695</v>
      </c>
    </row>
    <row r="214" spans="1:105" ht="12" customHeight="1" x14ac:dyDescent="0.25">
      <c r="A214" s="97" t="s">
        <v>203</v>
      </c>
      <c r="B214" s="98">
        <v>0</v>
      </c>
      <c r="C214" s="98">
        <v>0</v>
      </c>
      <c r="D214" s="98">
        <v>0</v>
      </c>
      <c r="E214" s="98">
        <v>0</v>
      </c>
      <c r="F214" s="98">
        <v>0</v>
      </c>
      <c r="G214" s="98">
        <v>0</v>
      </c>
      <c r="H214" s="98">
        <v>0</v>
      </c>
      <c r="I214" s="98">
        <v>0</v>
      </c>
      <c r="J214" s="98">
        <v>0</v>
      </c>
      <c r="K214" s="98">
        <v>0</v>
      </c>
      <c r="L214" s="98">
        <v>0</v>
      </c>
      <c r="M214" s="98">
        <v>0</v>
      </c>
      <c r="N214" s="98">
        <v>0</v>
      </c>
      <c r="O214" s="98">
        <v>0</v>
      </c>
      <c r="P214" s="98">
        <v>0</v>
      </c>
      <c r="Q214" s="98">
        <v>0</v>
      </c>
      <c r="R214" s="98">
        <v>0</v>
      </c>
      <c r="S214" s="98">
        <v>0</v>
      </c>
      <c r="T214" s="98">
        <v>0</v>
      </c>
      <c r="U214" s="98">
        <v>0</v>
      </c>
      <c r="V214" s="98">
        <v>0</v>
      </c>
      <c r="W214" s="98">
        <v>0</v>
      </c>
      <c r="DA214" s="63" t="s">
        <v>2696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2697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2698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2699</v>
      </c>
    </row>
    <row r="218" spans="1:105" ht="12" customHeight="1" x14ac:dyDescent="0.25">
      <c r="A218" s="121" t="s">
        <v>55</v>
      </c>
      <c r="B218" s="122">
        <v>0</v>
      </c>
      <c r="C218" s="122">
        <v>0</v>
      </c>
      <c r="D218" s="122">
        <v>0</v>
      </c>
      <c r="E218" s="122">
        <v>0</v>
      </c>
      <c r="F218" s="122">
        <v>0</v>
      </c>
      <c r="G218" s="122">
        <v>0</v>
      </c>
      <c r="H218" s="122">
        <v>0</v>
      </c>
      <c r="I218" s="122">
        <v>0</v>
      </c>
      <c r="J218" s="122">
        <v>0</v>
      </c>
      <c r="K218" s="122">
        <v>0</v>
      </c>
      <c r="L218" s="122">
        <v>0</v>
      </c>
      <c r="M218" s="122">
        <v>0</v>
      </c>
      <c r="N218" s="122">
        <v>0</v>
      </c>
      <c r="O218" s="122">
        <v>0</v>
      </c>
      <c r="P218" s="122">
        <v>0</v>
      </c>
      <c r="Q218" s="122">
        <v>0</v>
      </c>
      <c r="R218" s="122">
        <v>0</v>
      </c>
      <c r="S218" s="122">
        <v>0</v>
      </c>
      <c r="T218" s="122">
        <v>0</v>
      </c>
      <c r="U218" s="122">
        <v>0</v>
      </c>
      <c r="V218" s="122">
        <v>0</v>
      </c>
      <c r="W218" s="122">
        <v>0</v>
      </c>
      <c r="DA218" s="130" t="s">
        <v>2700</v>
      </c>
    </row>
    <row r="219" spans="1:105" ht="12" customHeight="1" x14ac:dyDescent="0.25">
      <c r="A219" s="97" t="s">
        <v>128</v>
      </c>
      <c r="B219" s="98">
        <v>0</v>
      </c>
      <c r="C219" s="98">
        <v>0</v>
      </c>
      <c r="D219" s="98">
        <v>0</v>
      </c>
      <c r="E219" s="98">
        <v>0</v>
      </c>
      <c r="F219" s="98">
        <v>0</v>
      </c>
      <c r="G219" s="98">
        <v>0</v>
      </c>
      <c r="H219" s="98">
        <v>0</v>
      </c>
      <c r="I219" s="98">
        <v>0</v>
      </c>
      <c r="J219" s="98">
        <v>0</v>
      </c>
      <c r="K219" s="98">
        <v>0</v>
      </c>
      <c r="L219" s="98">
        <v>0</v>
      </c>
      <c r="M219" s="98">
        <v>0</v>
      </c>
      <c r="N219" s="98">
        <v>0</v>
      </c>
      <c r="O219" s="98">
        <v>0</v>
      </c>
      <c r="P219" s="98">
        <v>0</v>
      </c>
      <c r="Q219" s="98">
        <v>0</v>
      </c>
      <c r="R219" s="98">
        <v>0</v>
      </c>
      <c r="S219" s="98">
        <v>0</v>
      </c>
      <c r="T219" s="98">
        <v>0</v>
      </c>
      <c r="U219" s="98">
        <v>0</v>
      </c>
      <c r="V219" s="98">
        <v>0</v>
      </c>
      <c r="W219" s="98">
        <v>0</v>
      </c>
      <c r="DA219" s="63" t="s">
        <v>2701</v>
      </c>
    </row>
    <row r="220" spans="1:105" ht="12" customHeight="1" x14ac:dyDescent="0.25">
      <c r="A220" s="97" t="s">
        <v>127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DA220" s="63" t="s">
        <v>2702</v>
      </c>
    </row>
    <row r="221" spans="1:105" ht="12" customHeight="1" x14ac:dyDescent="0.25">
      <c r="A221" s="100" t="s">
        <v>203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0</v>
      </c>
      <c r="L221" s="101">
        <v>0</v>
      </c>
      <c r="M221" s="101">
        <v>0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DA221" s="131" t="s">
        <v>2703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2704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2705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2706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2707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2708</v>
      </c>
    </row>
    <row r="227" spans="1:105" ht="12" customHeight="1" x14ac:dyDescent="0.25">
      <c r="A227" s="121" t="s">
        <v>54</v>
      </c>
      <c r="B227" s="122">
        <v>118.57537444772352</v>
      </c>
      <c r="C227" s="122">
        <v>119.64737724951721</v>
      </c>
      <c r="D227" s="122">
        <v>125.65498980935925</v>
      </c>
      <c r="E227" s="122">
        <v>153.73179192208229</v>
      </c>
      <c r="F227" s="122">
        <v>145.60371142562843</v>
      </c>
      <c r="G227" s="122">
        <v>138.71599348064103</v>
      </c>
      <c r="H227" s="122">
        <v>137.94075899511469</v>
      </c>
      <c r="I227" s="122">
        <v>144.26904527354225</v>
      </c>
      <c r="J227" s="122">
        <v>147.13405181088049</v>
      </c>
      <c r="K227" s="122">
        <v>148.87698981099382</v>
      </c>
      <c r="L227" s="122">
        <v>146.74018750724667</v>
      </c>
      <c r="M227" s="122">
        <v>137.35068856116484</v>
      </c>
      <c r="N227" s="122">
        <v>136.20071615623087</v>
      </c>
      <c r="O227" s="122">
        <v>129.27033086137692</v>
      </c>
      <c r="P227" s="122">
        <v>129.21479968918959</v>
      </c>
      <c r="Q227" s="122">
        <v>129.71269089161163</v>
      </c>
      <c r="R227" s="122">
        <v>132.99053904064903</v>
      </c>
      <c r="S227" s="122">
        <v>136.92181639670881</v>
      </c>
      <c r="T227" s="122">
        <v>145.06021659328678</v>
      </c>
      <c r="U227" s="122">
        <v>154.1777960004529</v>
      </c>
      <c r="V227" s="122">
        <v>146.21457298361867</v>
      </c>
      <c r="W227" s="122">
        <v>147.22402401388234</v>
      </c>
      <c r="DA227" s="130" t="s">
        <v>2709</v>
      </c>
    </row>
    <row r="228" spans="1:105" ht="12" customHeight="1" x14ac:dyDescent="0.25">
      <c r="A228" s="97" t="s">
        <v>50</v>
      </c>
      <c r="B228" s="98">
        <v>140.02050974947704</v>
      </c>
      <c r="C228" s="98">
        <v>143.23653952579741</v>
      </c>
      <c r="D228" s="98">
        <v>155.30348101018015</v>
      </c>
      <c r="E228" s="98">
        <v>206.35054458759635</v>
      </c>
      <c r="F228" s="98">
        <v>206.97126424032979</v>
      </c>
      <c r="G228" s="98">
        <v>202.02927636029332</v>
      </c>
      <c r="H228" s="98">
        <v>204.81194340980846</v>
      </c>
      <c r="I228" s="98">
        <v>213.38403781164322</v>
      </c>
      <c r="J228" s="98">
        <v>220.10063245436899</v>
      </c>
      <c r="K228" s="98">
        <v>227.19306700855572</v>
      </c>
      <c r="L228" s="98">
        <v>230.35107131012134</v>
      </c>
      <c r="M228" s="98">
        <v>220.60989026720827</v>
      </c>
      <c r="N228" s="98">
        <v>221.28045287654862</v>
      </c>
      <c r="O228" s="98">
        <v>212.37284320366504</v>
      </c>
      <c r="P228" s="98">
        <v>210.33526362476795</v>
      </c>
      <c r="Q228" s="98">
        <v>209.23068196115665</v>
      </c>
      <c r="R228" s="98">
        <v>212.21914630019603</v>
      </c>
      <c r="S228" s="98">
        <v>214.33176716529917</v>
      </c>
      <c r="T228" s="98">
        <v>220.86487476325328</v>
      </c>
      <c r="U228" s="98">
        <v>230.84260941779067</v>
      </c>
      <c r="V228" s="98">
        <v>218.93526642639557</v>
      </c>
      <c r="W228" s="98">
        <v>211.21924676644878</v>
      </c>
      <c r="DA228" s="63" t="s">
        <v>2710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2711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148.48813972162102</v>
      </c>
      <c r="C231" s="118">
        <f t="shared" si="108"/>
        <v>167.82367874322512</v>
      </c>
      <c r="D231" s="118">
        <f t="shared" si="108"/>
        <v>158.70992918104349</v>
      </c>
      <c r="E231" s="118">
        <f t="shared" si="108"/>
        <v>162.62637547896119</v>
      </c>
      <c r="F231" s="118">
        <f t="shared" si="108"/>
        <v>163.08817691201347</v>
      </c>
      <c r="G231" s="118">
        <f t="shared" si="108"/>
        <v>167.35075109126137</v>
      </c>
      <c r="H231" s="118">
        <f t="shared" si="108"/>
        <v>171.49532781871383</v>
      </c>
      <c r="I231" s="118">
        <f t="shared" si="108"/>
        <v>170.7144420967106</v>
      </c>
      <c r="J231" s="118">
        <f t="shared" si="108"/>
        <v>171.07021669676416</v>
      </c>
      <c r="K231" s="118">
        <f t="shared" si="108"/>
        <v>176.58107849912167</v>
      </c>
      <c r="L231" s="118">
        <f t="shared" si="108"/>
        <v>197.11940649727404</v>
      </c>
      <c r="M231" s="118">
        <f t="shared" si="108"/>
        <v>180.06899380536376</v>
      </c>
      <c r="N231" s="118">
        <f t="shared" si="108"/>
        <v>186.91578910987417</v>
      </c>
      <c r="O231" s="118">
        <f t="shared" si="108"/>
        <v>184.39006339427962</v>
      </c>
      <c r="P231" s="118">
        <f t="shared" si="108"/>
        <v>172.64060616140907</v>
      </c>
      <c r="Q231" s="118">
        <f t="shared" si="108"/>
        <v>174.44618405826782</v>
      </c>
      <c r="R231" s="118">
        <f t="shared" ref="R231:V231" si="109">R232+R235+R237+R246</f>
        <v>181.93252879033545</v>
      </c>
      <c r="S231" s="118">
        <f t="shared" si="109"/>
        <v>191.11800062909407</v>
      </c>
      <c r="T231" s="118">
        <f t="shared" si="109"/>
        <v>196.34985399132182</v>
      </c>
      <c r="U231" s="118">
        <f t="shared" si="109"/>
        <v>194.29114526114941</v>
      </c>
      <c r="V231" s="118">
        <f t="shared" si="109"/>
        <v>194.83942918074001</v>
      </c>
      <c r="W231" s="118">
        <f t="shared" ref="W231" si="110">W232+W235+W237+W246</f>
        <v>214.12921114920582</v>
      </c>
      <c r="DA231" s="129" t="s">
        <v>2862</v>
      </c>
    </row>
    <row r="232" spans="1:105" ht="12" customHeight="1" x14ac:dyDescent="0.25">
      <c r="A232" s="121" t="s">
        <v>57</v>
      </c>
      <c r="B232" s="123">
        <f t="shared" ref="B232:Q232" si="111">SUM(B233:B234)</f>
        <v>127.6146233720319</v>
      </c>
      <c r="C232" s="123">
        <f t="shared" si="111"/>
        <v>146.63607905065092</v>
      </c>
      <c r="D232" s="123">
        <f t="shared" si="111"/>
        <v>137.73726744013135</v>
      </c>
      <c r="E232" s="123">
        <f t="shared" si="111"/>
        <v>135.54598423641011</v>
      </c>
      <c r="F232" s="123">
        <f t="shared" si="111"/>
        <v>135.84278428993159</v>
      </c>
      <c r="G232" s="123">
        <f t="shared" si="111"/>
        <v>141.75126688429927</v>
      </c>
      <c r="H232" s="123">
        <f t="shared" si="111"/>
        <v>145.07392694591155</v>
      </c>
      <c r="I232" s="123">
        <f t="shared" si="111"/>
        <v>143.55934052196864</v>
      </c>
      <c r="J232" s="123">
        <f t="shared" si="111"/>
        <v>143.31535244729491</v>
      </c>
      <c r="K232" s="123">
        <f t="shared" si="111"/>
        <v>147.90572538026726</v>
      </c>
      <c r="L232" s="123">
        <f t="shared" si="111"/>
        <v>167.69769019815016</v>
      </c>
      <c r="M232" s="123">
        <f t="shared" si="111"/>
        <v>151.06075385961466</v>
      </c>
      <c r="N232" s="123">
        <f t="shared" si="111"/>
        <v>157.81019758544758</v>
      </c>
      <c r="O232" s="123">
        <f t="shared" si="111"/>
        <v>155.18892276136808</v>
      </c>
      <c r="P232" s="123">
        <f t="shared" si="111"/>
        <v>143.36829290734141</v>
      </c>
      <c r="Q232" s="123">
        <f t="shared" si="111"/>
        <v>144.83472472791223</v>
      </c>
      <c r="R232" s="123">
        <f t="shared" ref="R232:V232" si="112">SUM(R233:R234)</f>
        <v>152.32242657379575</v>
      </c>
      <c r="S232" s="123">
        <f t="shared" si="112"/>
        <v>160.4590490959275</v>
      </c>
      <c r="T232" s="123">
        <f t="shared" si="112"/>
        <v>165.68136189496121</v>
      </c>
      <c r="U232" s="123">
        <f t="shared" si="112"/>
        <v>163.04020137092238</v>
      </c>
      <c r="V232" s="123">
        <f t="shared" si="112"/>
        <v>164.08793616893649</v>
      </c>
      <c r="W232" s="123">
        <f t="shared" ref="W232" si="113">SUM(W233:W234)</f>
        <v>181.42115277608752</v>
      </c>
      <c r="DA232" s="130" t="s">
        <v>2863</v>
      </c>
    </row>
    <row r="233" spans="1:105" ht="12" customHeight="1" x14ac:dyDescent="0.25">
      <c r="A233" s="97" t="s">
        <v>203</v>
      </c>
      <c r="B233" s="99">
        <v>127.23376753915035</v>
      </c>
      <c r="C233" s="99">
        <v>146.19695497272335</v>
      </c>
      <c r="D233" s="99">
        <v>137.32859261497595</v>
      </c>
      <c r="E233" s="99">
        <v>135.14344527401772</v>
      </c>
      <c r="F233" s="99">
        <v>135.445543925794</v>
      </c>
      <c r="G233" s="99">
        <v>141.34224955435255</v>
      </c>
      <c r="H233" s="99">
        <v>144.65607393860049</v>
      </c>
      <c r="I233" s="99">
        <v>143.1553146736448</v>
      </c>
      <c r="J233" s="99">
        <v>142.91463194505027</v>
      </c>
      <c r="K233" s="99">
        <v>147.49617462113275</v>
      </c>
      <c r="L233" s="99">
        <v>167.23005816791132</v>
      </c>
      <c r="M233" s="99">
        <v>150.64781213429217</v>
      </c>
      <c r="N233" s="99">
        <v>157.38021272599516</v>
      </c>
      <c r="O233" s="99">
        <v>154.77105402535892</v>
      </c>
      <c r="P233" s="99">
        <v>142.99503593014495</v>
      </c>
      <c r="Q233" s="99">
        <v>144.46413639672812</v>
      </c>
      <c r="R233" s="99">
        <v>151.93453892983499</v>
      </c>
      <c r="S233" s="99">
        <v>160.05363173689534</v>
      </c>
      <c r="T233" s="99">
        <v>165.25623518053331</v>
      </c>
      <c r="U233" s="99">
        <v>162.62956238510074</v>
      </c>
      <c r="V233" s="99">
        <v>163.67386075322244</v>
      </c>
      <c r="W233" s="99">
        <v>180.97227004392033</v>
      </c>
      <c r="DA233" s="63" t="s">
        <v>2864</v>
      </c>
    </row>
    <row r="234" spans="1:105" ht="12" customHeight="1" x14ac:dyDescent="0.25">
      <c r="A234" s="97" t="s">
        <v>53</v>
      </c>
      <c r="B234" s="99">
        <v>0.3808558328815459</v>
      </c>
      <c r="C234" s="99">
        <v>0.43912407792757513</v>
      </c>
      <c r="D234" s="99">
        <v>0.40867482515538905</v>
      </c>
      <c r="E234" s="99">
        <v>0.40253896239239134</v>
      </c>
      <c r="F234" s="99">
        <v>0.39724036413758951</v>
      </c>
      <c r="G234" s="99">
        <v>0.40901732994672646</v>
      </c>
      <c r="H234" s="99">
        <v>0.41785300731107849</v>
      </c>
      <c r="I234" s="99">
        <v>0.40402584832384497</v>
      </c>
      <c r="J234" s="99">
        <v>0.40072050224463451</v>
      </c>
      <c r="K234" s="99">
        <v>0.40955075913451205</v>
      </c>
      <c r="L234" s="99">
        <v>0.46763203023882127</v>
      </c>
      <c r="M234" s="99">
        <v>0.41294172532248563</v>
      </c>
      <c r="N234" s="99">
        <v>0.42998485945243148</v>
      </c>
      <c r="O234" s="99">
        <v>0.41786873600915186</v>
      </c>
      <c r="P234" s="99">
        <v>0.373256977196463</v>
      </c>
      <c r="Q234" s="99">
        <v>0.37058833118411155</v>
      </c>
      <c r="R234" s="99">
        <v>0.38788764396077624</v>
      </c>
      <c r="S234" s="99">
        <v>0.40541735903215542</v>
      </c>
      <c r="T234" s="99">
        <v>0.42512671442789629</v>
      </c>
      <c r="U234" s="99">
        <v>0.41063898582164771</v>
      </c>
      <c r="V234" s="99">
        <v>0.41407541571405826</v>
      </c>
      <c r="W234" s="99">
        <v>0.44888273216720515</v>
      </c>
      <c r="DA234" s="63" t="s">
        <v>2865</v>
      </c>
    </row>
    <row r="235" spans="1:105" ht="12" customHeight="1" x14ac:dyDescent="0.25">
      <c r="A235" s="121" t="s">
        <v>92</v>
      </c>
      <c r="B235" s="123">
        <f t="shared" ref="B235:W235" si="114">B236</f>
        <v>9.4022750174284624E-4</v>
      </c>
      <c r="C235" s="123">
        <f t="shared" si="114"/>
        <v>1.0145037463138882E-3</v>
      </c>
      <c r="D235" s="123">
        <f t="shared" si="114"/>
        <v>1.2183332855596632E-3</v>
      </c>
      <c r="E235" s="123">
        <f t="shared" si="114"/>
        <v>1.2928009765020342E-3</v>
      </c>
      <c r="F235" s="123">
        <f t="shared" si="114"/>
        <v>1.4848392534108647E-3</v>
      </c>
      <c r="G235" s="123">
        <f t="shared" si="114"/>
        <v>1.6095748957619422E-3</v>
      </c>
      <c r="H235" s="123">
        <f t="shared" si="114"/>
        <v>2.2011013115871853E-3</v>
      </c>
      <c r="I235" s="123">
        <f t="shared" si="114"/>
        <v>2.7869479151783946E-3</v>
      </c>
      <c r="J235" s="123">
        <f t="shared" si="114"/>
        <v>3.861023322108395E-3</v>
      </c>
      <c r="K235" s="123">
        <f t="shared" si="114"/>
        <v>5.4597270911238647E-3</v>
      </c>
      <c r="L235" s="123">
        <f t="shared" si="114"/>
        <v>1.1147414000927273E-2</v>
      </c>
      <c r="M235" s="123">
        <f t="shared" si="114"/>
        <v>8.4045021404989262E-3</v>
      </c>
      <c r="N235" s="123">
        <f t="shared" si="114"/>
        <v>1.3245230311746323E-2</v>
      </c>
      <c r="O235" s="123">
        <f t="shared" si="114"/>
        <v>1.6508840665184821E-2</v>
      </c>
      <c r="P235" s="123">
        <f t="shared" si="114"/>
        <v>1.9962577062533356E-2</v>
      </c>
      <c r="Q235" s="123">
        <f t="shared" si="114"/>
        <v>4.2682936242234473E-2</v>
      </c>
      <c r="R235" s="123">
        <f t="shared" si="114"/>
        <v>2.7480169055871036E-2</v>
      </c>
      <c r="S235" s="123">
        <f t="shared" si="114"/>
        <v>3.0846779358436691E-2</v>
      </c>
      <c r="T235" s="123">
        <f t="shared" si="114"/>
        <v>3.7437604022697211E-2</v>
      </c>
      <c r="U235" s="123">
        <f t="shared" si="114"/>
        <v>5.2229193516360219E-2</v>
      </c>
      <c r="V235" s="123">
        <f t="shared" si="114"/>
        <v>3.2002310962972139E-2</v>
      </c>
      <c r="W235" s="123">
        <f t="shared" si="114"/>
        <v>3.9324188162933357E-2</v>
      </c>
      <c r="DA235" s="130" t="s">
        <v>2866</v>
      </c>
    </row>
    <row r="236" spans="1:105" ht="12" customHeight="1" x14ac:dyDescent="0.25">
      <c r="A236" s="97" t="s">
        <v>53</v>
      </c>
      <c r="B236" s="99">
        <f>RES_hhdet_fecs!B129</f>
        <v>9.4022750174284624E-4</v>
      </c>
      <c r="C236" s="99">
        <f>RES_hhdet_fecs!C129</f>
        <v>1.0145037463138882E-3</v>
      </c>
      <c r="D236" s="99">
        <f>RES_hhdet_fecs!D129</f>
        <v>1.2183332855596632E-3</v>
      </c>
      <c r="E236" s="99">
        <f>RES_hhdet_fecs!E129</f>
        <v>1.2928009765020342E-3</v>
      </c>
      <c r="F236" s="99">
        <f>RES_hhdet_fecs!F129</f>
        <v>1.4848392534108647E-3</v>
      </c>
      <c r="G236" s="99">
        <f>RES_hhdet_fecs!G129</f>
        <v>1.6095748957619422E-3</v>
      </c>
      <c r="H236" s="99">
        <f>RES_hhdet_fecs!H129</f>
        <v>2.2011013115871853E-3</v>
      </c>
      <c r="I236" s="99">
        <f>RES_hhdet_fecs!I129</f>
        <v>2.7869479151783946E-3</v>
      </c>
      <c r="J236" s="99">
        <f>RES_hhdet_fecs!J129</f>
        <v>3.861023322108395E-3</v>
      </c>
      <c r="K236" s="99">
        <f>RES_hhdet_fecs!K129</f>
        <v>5.4597270911238647E-3</v>
      </c>
      <c r="L236" s="99">
        <f>RES_hhdet_fecs!L129</f>
        <v>1.1147414000927273E-2</v>
      </c>
      <c r="M236" s="99">
        <f>RES_hhdet_fecs!M129</f>
        <v>8.4045021404989262E-3</v>
      </c>
      <c r="N236" s="99">
        <f>RES_hhdet_fecs!N129</f>
        <v>1.3245230311746323E-2</v>
      </c>
      <c r="O236" s="99">
        <f>RES_hhdet_fecs!O129</f>
        <v>1.6508840665184821E-2</v>
      </c>
      <c r="P236" s="99">
        <f>RES_hhdet_fecs!P129</f>
        <v>1.9962577062533356E-2</v>
      </c>
      <c r="Q236" s="99">
        <f>RES_hhdet_fecs!Q129</f>
        <v>4.2682936242234473E-2</v>
      </c>
      <c r="R236" s="99">
        <f>RES_hhdet_fecs!R129</f>
        <v>2.7480169055871036E-2</v>
      </c>
      <c r="S236" s="99">
        <f>RES_hhdet_fecs!S129</f>
        <v>3.0846779358436691E-2</v>
      </c>
      <c r="T236" s="99">
        <f>RES_hhdet_fecs!T129</f>
        <v>3.7437604022697211E-2</v>
      </c>
      <c r="U236" s="99">
        <f>RES_hhdet_fecs!U129</f>
        <v>5.2229193516360219E-2</v>
      </c>
      <c r="V236" s="99">
        <f>RES_hhdet_fecs!V129</f>
        <v>3.2002310962972139E-2</v>
      </c>
      <c r="W236" s="99">
        <f>RES_hhdet_fecs!W129</f>
        <v>3.9324188162933357E-2</v>
      </c>
      <c r="DA236" s="63" t="s">
        <v>2867</v>
      </c>
    </row>
    <row r="237" spans="1:105" ht="12" customHeight="1" x14ac:dyDescent="0.25">
      <c r="A237" s="121" t="s">
        <v>55</v>
      </c>
      <c r="B237" s="123">
        <v>12.814099372052647</v>
      </c>
      <c r="C237" s="123">
        <v>13.141418098850387</v>
      </c>
      <c r="D237" s="123">
        <v>12.660861333213957</v>
      </c>
      <c r="E237" s="123">
        <v>14.845377235723303</v>
      </c>
      <c r="F237" s="123">
        <v>15.342558503391411</v>
      </c>
      <c r="G237" s="123">
        <v>14.71972646363062</v>
      </c>
      <c r="H237" s="123">
        <v>14.929902569455701</v>
      </c>
      <c r="I237" s="123">
        <v>15.632571570798348</v>
      </c>
      <c r="J237" s="123">
        <v>15.808411366185474</v>
      </c>
      <c r="K237" s="123">
        <v>16.479882009439041</v>
      </c>
      <c r="L237" s="123">
        <v>16.757868657301266</v>
      </c>
      <c r="M237" s="123">
        <v>17.10064928708395</v>
      </c>
      <c r="N237" s="123">
        <v>17.300942455313006</v>
      </c>
      <c r="O237" s="123">
        <v>17.656944857615343</v>
      </c>
      <c r="P237" s="123">
        <v>18.066462657908438</v>
      </c>
      <c r="Q237" s="123">
        <v>18.439030008980509</v>
      </c>
      <c r="R237" s="123">
        <v>18.265646818916832</v>
      </c>
      <c r="S237" s="123">
        <v>19.167264036250572</v>
      </c>
      <c r="T237" s="123">
        <v>18.912395727859035</v>
      </c>
      <c r="U237" s="123">
        <v>19.097346415349818</v>
      </c>
      <c r="V237" s="123">
        <v>19.121537393829488</v>
      </c>
      <c r="W237" s="123">
        <v>21.359420733789875</v>
      </c>
      <c r="DA237" s="130" t="s">
        <v>2868</v>
      </c>
    </row>
    <row r="238" spans="1:105" ht="12" customHeight="1" x14ac:dyDescent="0.25">
      <c r="A238" s="97" t="s">
        <v>128</v>
      </c>
      <c r="B238" s="99">
        <v>12.740211609005286</v>
      </c>
      <c r="C238" s="99">
        <v>13.120629828940942</v>
      </c>
      <c r="D238" s="99">
        <v>12.688906457646278</v>
      </c>
      <c r="E238" s="99">
        <v>14.7148634035109</v>
      </c>
      <c r="F238" s="99">
        <v>15.257369760899685</v>
      </c>
      <c r="G238" s="99">
        <v>14.71150537791965</v>
      </c>
      <c r="H238" s="99">
        <v>14.868000154158404</v>
      </c>
      <c r="I238" s="99">
        <v>15.600301829723579</v>
      </c>
      <c r="J238" s="99">
        <v>15.763734388191208</v>
      </c>
      <c r="K238" s="99">
        <v>16.435421695235309</v>
      </c>
      <c r="L238" s="99">
        <v>16.695367290552596</v>
      </c>
      <c r="M238" s="99">
        <v>17.049040385444112</v>
      </c>
      <c r="N238" s="99">
        <v>17.259156116409336</v>
      </c>
      <c r="O238" s="99">
        <v>17.610359553961828</v>
      </c>
      <c r="P238" s="99">
        <v>18.048710205823046</v>
      </c>
      <c r="Q238" s="99">
        <v>18.424112664016675</v>
      </c>
      <c r="R238" s="99">
        <v>18.24930322144251</v>
      </c>
      <c r="S238" s="99">
        <v>19.167773883068904</v>
      </c>
      <c r="T238" s="99">
        <v>18.920629419185847</v>
      </c>
      <c r="U238" s="99">
        <v>19.098419003200153</v>
      </c>
      <c r="V238" s="99">
        <v>19.123494723389729</v>
      </c>
      <c r="W238" s="99">
        <v>21.50210234776463</v>
      </c>
      <c r="DA238" s="63" t="s">
        <v>2869</v>
      </c>
    </row>
    <row r="239" spans="1:105" ht="12" customHeight="1" x14ac:dyDescent="0.25">
      <c r="A239" s="97" t="s">
        <v>127</v>
      </c>
      <c r="B239" s="99">
        <v>0</v>
      </c>
      <c r="C239" s="99">
        <v>0</v>
      </c>
      <c r="D239" s="99">
        <v>0</v>
      </c>
      <c r="E239" s="99">
        <v>0</v>
      </c>
      <c r="F239" s="99">
        <v>0</v>
      </c>
      <c r="G239" s="99">
        <v>0</v>
      </c>
      <c r="H239" s="99">
        <v>0</v>
      </c>
      <c r="I239" s="99">
        <v>0</v>
      </c>
      <c r="J239" s="99">
        <v>0</v>
      </c>
      <c r="K239" s="99">
        <v>14.499692391194838</v>
      </c>
      <c r="L239" s="99">
        <v>14.879603015877144</v>
      </c>
      <c r="M239" s="99">
        <v>15.239756692819601</v>
      </c>
      <c r="N239" s="99">
        <v>15.491218678532254</v>
      </c>
      <c r="O239" s="99">
        <v>15.893237577474816</v>
      </c>
      <c r="P239" s="99">
        <v>16.182827155393859</v>
      </c>
      <c r="Q239" s="99">
        <v>16.510417557096943</v>
      </c>
      <c r="R239" s="99">
        <v>16.342660410752714</v>
      </c>
      <c r="S239" s="99">
        <v>17.184010425885369</v>
      </c>
      <c r="T239" s="99">
        <v>17.164996114702149</v>
      </c>
      <c r="U239" s="99">
        <v>17.22882610234582</v>
      </c>
      <c r="V239" s="99">
        <v>17.283415665918028</v>
      </c>
      <c r="W239" s="99">
        <v>19.441819411262152</v>
      </c>
      <c r="DA239" s="63" t="s">
        <v>2870</v>
      </c>
    </row>
    <row r="240" spans="1:105" ht="12" customHeight="1" x14ac:dyDescent="0.25">
      <c r="A240" s="100" t="s">
        <v>203</v>
      </c>
      <c r="B240" s="102">
        <v>0</v>
      </c>
      <c r="C240" s="102">
        <v>0</v>
      </c>
      <c r="D240" s="102">
        <v>0</v>
      </c>
      <c r="E240" s="102">
        <v>0</v>
      </c>
      <c r="F240" s="102">
        <v>0</v>
      </c>
      <c r="G240" s="102">
        <v>0</v>
      </c>
      <c r="H240" s="102">
        <v>0</v>
      </c>
      <c r="I240" s="102">
        <v>0</v>
      </c>
      <c r="J240" s="102">
        <v>0</v>
      </c>
      <c r="K240" s="102">
        <v>7.8756496635759996</v>
      </c>
      <c r="L240" s="102">
        <v>8.4025994220916882</v>
      </c>
      <c r="M240" s="102">
        <v>8.3309785035759578</v>
      </c>
      <c r="N240" s="102">
        <v>8.2062779567406281</v>
      </c>
      <c r="O240" s="102">
        <v>8.6047957068983649</v>
      </c>
      <c r="P240" s="102">
        <v>8.5901408556888423</v>
      </c>
      <c r="Q240" s="102">
        <v>8.853596090878602</v>
      </c>
      <c r="R240" s="102">
        <v>8.6512326894060863</v>
      </c>
      <c r="S240" s="102">
        <v>8.9576857192888344</v>
      </c>
      <c r="T240" s="102">
        <v>10.290957412611771</v>
      </c>
      <c r="U240" s="102">
        <v>9.423469810949209</v>
      </c>
      <c r="V240" s="102">
        <v>9.2848372458366697</v>
      </c>
      <c r="W240" s="102">
        <v>10.217699382612338</v>
      </c>
      <c r="DA240" s="131" t="s">
        <v>2871</v>
      </c>
    </row>
    <row r="241" spans="1:105" ht="12" customHeight="1" x14ac:dyDescent="0.25">
      <c r="A241" s="103" t="s">
        <v>52</v>
      </c>
      <c r="B241" s="105">
        <v>0</v>
      </c>
      <c r="C241" s="105">
        <v>0</v>
      </c>
      <c r="D241" s="105">
        <v>0</v>
      </c>
      <c r="E241" s="105">
        <v>0</v>
      </c>
      <c r="F241" s="105">
        <v>0</v>
      </c>
      <c r="G241" s="105">
        <v>0</v>
      </c>
      <c r="H241" s="105">
        <v>0</v>
      </c>
      <c r="I241" s="105">
        <v>0</v>
      </c>
      <c r="J241" s="105">
        <v>0</v>
      </c>
      <c r="K241" s="105">
        <v>6.6240427276188374</v>
      </c>
      <c r="L241" s="105">
        <v>6.4770035937854544</v>
      </c>
      <c r="M241" s="105">
        <v>6.9087781892436446</v>
      </c>
      <c r="N241" s="105">
        <v>7.2849407217916262</v>
      </c>
      <c r="O241" s="105">
        <v>7.2884418705764515</v>
      </c>
      <c r="P241" s="105">
        <v>7.5926862997050177</v>
      </c>
      <c r="Q241" s="105">
        <v>7.6568214662183403</v>
      </c>
      <c r="R241" s="105">
        <v>7.6914277213466242</v>
      </c>
      <c r="S241" s="105">
        <v>8.2263247065965341</v>
      </c>
      <c r="T241" s="105">
        <v>6.8740387020903748</v>
      </c>
      <c r="U241" s="105">
        <v>7.805356291396607</v>
      </c>
      <c r="V241" s="105">
        <v>7.9985784200813619</v>
      </c>
      <c r="W241" s="105">
        <v>9.2241200286498159</v>
      </c>
      <c r="DA241" s="132" t="s">
        <v>2872</v>
      </c>
    </row>
    <row r="242" spans="1:105" ht="12" customHeight="1" x14ac:dyDescent="0.25">
      <c r="A242" s="106" t="s">
        <v>122</v>
      </c>
      <c r="B242" s="102">
        <v>16.485115568148508</v>
      </c>
      <c r="C242" s="102">
        <v>14.187296387589056</v>
      </c>
      <c r="D242" s="102">
        <v>10.799773289204627</v>
      </c>
      <c r="E242" s="102">
        <v>22.817768440954993</v>
      </c>
      <c r="F242" s="102">
        <v>21.178144231077702</v>
      </c>
      <c r="G242" s="102">
        <v>16.422297586552641</v>
      </c>
      <c r="H242" s="102">
        <v>19.466343788309679</v>
      </c>
      <c r="I242" s="102">
        <v>17.934511668591597</v>
      </c>
      <c r="J242" s="102">
        <v>18.918507820092429</v>
      </c>
      <c r="K242" s="102">
        <v>19.97347714177652</v>
      </c>
      <c r="L242" s="102">
        <v>21.454229028859729</v>
      </c>
      <c r="M242" s="102">
        <v>21.079099392539927</v>
      </c>
      <c r="N242" s="102">
        <v>20.696474273697611</v>
      </c>
      <c r="O242" s="102">
        <v>22.167504766751254</v>
      </c>
      <c r="P242" s="102">
        <v>21.877327216271862</v>
      </c>
      <c r="Q242" s="102">
        <v>22.486558750725695</v>
      </c>
      <c r="R242" s="102">
        <v>22.666591242319075</v>
      </c>
      <c r="S242" s="102">
        <v>22.389100887624913</v>
      </c>
      <c r="T242" s="102">
        <v>21.645220287079226</v>
      </c>
      <c r="U242" s="102">
        <v>22.658663915830129</v>
      </c>
      <c r="V242" s="102">
        <v>22.843849734343827</v>
      </c>
      <c r="W242" s="102">
        <v>21.353818095799568</v>
      </c>
      <c r="DA242" s="131" t="s">
        <v>2873</v>
      </c>
    </row>
    <row r="243" spans="1:105" ht="12" customHeight="1" x14ac:dyDescent="0.25">
      <c r="A243" s="107" t="s">
        <v>121</v>
      </c>
      <c r="B243" s="105">
        <v>0</v>
      </c>
      <c r="C243" s="105">
        <v>0</v>
      </c>
      <c r="D243" s="105">
        <v>0</v>
      </c>
      <c r="E243" s="105">
        <v>0</v>
      </c>
      <c r="F243" s="105">
        <v>0</v>
      </c>
      <c r="G243" s="105">
        <v>0</v>
      </c>
      <c r="H243" s="105">
        <v>0</v>
      </c>
      <c r="I243" s="105">
        <v>0</v>
      </c>
      <c r="J243" s="105">
        <v>0</v>
      </c>
      <c r="K243" s="105">
        <v>16.307170144184362</v>
      </c>
      <c r="L243" s="105">
        <v>17.704016683177553</v>
      </c>
      <c r="M243" s="105">
        <v>17.317938498942535</v>
      </c>
      <c r="N243" s="105">
        <v>16.940462576489686</v>
      </c>
      <c r="O243" s="105">
        <v>18.087795195853516</v>
      </c>
      <c r="P243" s="105">
        <v>17.736239918719281</v>
      </c>
      <c r="Q243" s="105">
        <v>18.296877098757687</v>
      </c>
      <c r="R243" s="105">
        <v>18.519787800546212</v>
      </c>
      <c r="S243" s="105">
        <v>18.576425818844115</v>
      </c>
      <c r="T243" s="105">
        <v>18.455786398498862</v>
      </c>
      <c r="U243" s="105">
        <v>19.471355212319736</v>
      </c>
      <c r="V243" s="105">
        <v>19.813813571915865</v>
      </c>
      <c r="W243" s="105">
        <v>18.681141011185307</v>
      </c>
      <c r="DA243" s="132" t="s">
        <v>2874</v>
      </c>
    </row>
    <row r="244" spans="1:105" ht="12" customHeight="1" x14ac:dyDescent="0.25">
      <c r="A244" s="108" t="s">
        <v>53</v>
      </c>
      <c r="B244" s="99">
        <v>0</v>
      </c>
      <c r="C244" s="99">
        <v>0</v>
      </c>
      <c r="D244" s="99">
        <v>0</v>
      </c>
      <c r="E244" s="99">
        <v>0</v>
      </c>
      <c r="F244" s="99">
        <v>0</v>
      </c>
      <c r="G244" s="99">
        <v>0</v>
      </c>
      <c r="H244" s="99">
        <v>0</v>
      </c>
      <c r="I244" s="99">
        <v>0</v>
      </c>
      <c r="J244" s="99">
        <v>0</v>
      </c>
      <c r="K244" s="99">
        <v>9.7278415378027834</v>
      </c>
      <c r="L244" s="99">
        <v>10.942991480078772</v>
      </c>
      <c r="M244" s="99">
        <v>10.383958589365161</v>
      </c>
      <c r="N244" s="99">
        <v>9.8539129962916938</v>
      </c>
      <c r="O244" s="99">
        <v>10.6754880833457</v>
      </c>
      <c r="P244" s="99">
        <v>10.216508511172428</v>
      </c>
      <c r="Q244" s="99">
        <v>10.63818794184515</v>
      </c>
      <c r="R244" s="99">
        <v>10.646469945295907</v>
      </c>
      <c r="S244" s="99">
        <v>10.472726787093933</v>
      </c>
      <c r="T244" s="99">
        <v>11.632654235093343</v>
      </c>
      <c r="U244" s="99">
        <v>11.342544710821185</v>
      </c>
      <c r="V244" s="99">
        <v>11.300292078284958</v>
      </c>
      <c r="W244" s="99">
        <v>10.080375811864878</v>
      </c>
      <c r="DA244" s="63" t="s">
        <v>2875</v>
      </c>
    </row>
    <row r="245" spans="1:105" ht="12" customHeight="1" x14ac:dyDescent="0.25">
      <c r="A245" s="108" t="s">
        <v>52</v>
      </c>
      <c r="B245" s="99">
        <v>0</v>
      </c>
      <c r="C245" s="99">
        <v>0</v>
      </c>
      <c r="D245" s="99">
        <v>0</v>
      </c>
      <c r="E245" s="99">
        <v>0</v>
      </c>
      <c r="F245" s="99">
        <v>0</v>
      </c>
      <c r="G245" s="99">
        <v>0</v>
      </c>
      <c r="H245" s="99">
        <v>0</v>
      </c>
      <c r="I245" s="99">
        <v>0</v>
      </c>
      <c r="J245" s="99">
        <v>0</v>
      </c>
      <c r="K245" s="99">
        <v>6.5793286063815728</v>
      </c>
      <c r="L245" s="99">
        <v>6.7610252030987823</v>
      </c>
      <c r="M245" s="99">
        <v>6.9339799095773795</v>
      </c>
      <c r="N245" s="99">
        <v>7.086549580197997</v>
      </c>
      <c r="O245" s="99">
        <v>7.4123071125078184</v>
      </c>
      <c r="P245" s="99">
        <v>7.5197314075468515</v>
      </c>
      <c r="Q245" s="99">
        <v>7.6586891569125344</v>
      </c>
      <c r="R245" s="99">
        <v>7.8733178552503063</v>
      </c>
      <c r="S245" s="99">
        <v>8.1036990317501836</v>
      </c>
      <c r="T245" s="99">
        <v>6.8231321634055231</v>
      </c>
      <c r="U245" s="99">
        <v>8.1288105014985526</v>
      </c>
      <c r="V245" s="99">
        <v>8.5135214936309094</v>
      </c>
      <c r="W245" s="99">
        <v>8.6007651993204259</v>
      </c>
      <c r="DA245" s="63" t="s">
        <v>2876</v>
      </c>
    </row>
    <row r="246" spans="1:105" ht="12" customHeight="1" x14ac:dyDescent="0.25">
      <c r="A246" s="121" t="s">
        <v>54</v>
      </c>
      <c r="B246" s="123">
        <v>8.0584767500347425</v>
      </c>
      <c r="C246" s="123">
        <v>8.0451670899775003</v>
      </c>
      <c r="D246" s="123">
        <v>8.310582074412638</v>
      </c>
      <c r="E246" s="123">
        <v>12.233721205851293</v>
      </c>
      <c r="F246" s="123">
        <v>11.901349279437053</v>
      </c>
      <c r="G246" s="123">
        <v>10.878148168435736</v>
      </c>
      <c r="H246" s="123">
        <v>11.489297202035001</v>
      </c>
      <c r="I246" s="123">
        <v>11.519743056028435</v>
      </c>
      <c r="J246" s="123">
        <v>11.942591859961658</v>
      </c>
      <c r="K246" s="123">
        <v>12.190011382324233</v>
      </c>
      <c r="L246" s="123">
        <v>12.652700227821686</v>
      </c>
      <c r="M246" s="123">
        <v>11.899186156524642</v>
      </c>
      <c r="N246" s="123">
        <v>11.791403838801809</v>
      </c>
      <c r="O246" s="123">
        <v>11.527686934631021</v>
      </c>
      <c r="P246" s="123">
        <v>11.185888019096685</v>
      </c>
      <c r="Q246" s="123">
        <v>11.129746385132821</v>
      </c>
      <c r="R246" s="123">
        <v>11.316975228566994</v>
      </c>
      <c r="S246" s="123">
        <v>11.460840717557568</v>
      </c>
      <c r="T246" s="123">
        <v>11.71865876447888</v>
      </c>
      <c r="U246" s="123">
        <v>12.101368281360871</v>
      </c>
      <c r="V246" s="123">
        <v>11.597953307011036</v>
      </c>
      <c r="W246" s="123">
        <v>11.30931345116548</v>
      </c>
      <c r="DA246" s="130" t="s">
        <v>2877</v>
      </c>
    </row>
    <row r="247" spans="1:105" ht="12" customHeight="1" x14ac:dyDescent="0.25">
      <c r="A247" s="97" t="s">
        <v>50</v>
      </c>
      <c r="B247" s="99">
        <v>8.2978808086807074</v>
      </c>
      <c r="C247" s="99">
        <v>8.4826256784556779</v>
      </c>
      <c r="D247" s="99">
        <v>9.1898802853769883</v>
      </c>
      <c r="E247" s="99">
        <v>12.200111519758174</v>
      </c>
      <c r="F247" s="99">
        <v>12.226031057324251</v>
      </c>
      <c r="G247" s="99">
        <v>11.922671922623669</v>
      </c>
      <c r="H247" s="99">
        <v>12.07538907443859</v>
      </c>
      <c r="I247" s="99">
        <v>12.567749052154291</v>
      </c>
      <c r="J247" s="99">
        <v>12.949232556812676</v>
      </c>
      <c r="K247" s="99">
        <v>13.351383046145823</v>
      </c>
      <c r="L247" s="99">
        <v>13.521388776333666</v>
      </c>
      <c r="M247" s="99">
        <v>12.933963505233127</v>
      </c>
      <c r="N247" s="99">
        <v>12.953685568691194</v>
      </c>
      <c r="O247" s="99">
        <v>12.416782391282792</v>
      </c>
      <c r="P247" s="99">
        <v>12.281308006452925</v>
      </c>
      <c r="Q247" s="99">
        <v>12.200390691495528</v>
      </c>
      <c r="R247" s="99">
        <v>12.357501566347764</v>
      </c>
      <c r="S247" s="99">
        <v>12.463336027097315</v>
      </c>
      <c r="T247" s="99">
        <v>12.824612274034994</v>
      </c>
      <c r="U247" s="99">
        <v>13.383662144755563</v>
      </c>
      <c r="V247" s="99">
        <v>12.673863514245115</v>
      </c>
      <c r="W247" s="99">
        <v>12.204270503175993</v>
      </c>
      <c r="DA247" s="63" t="s">
        <v>2878</v>
      </c>
    </row>
    <row r="248" spans="1:105" ht="12" customHeight="1" x14ac:dyDescent="0.25">
      <c r="A248" s="109" t="s">
        <v>120</v>
      </c>
      <c r="B248" s="110">
        <v>6.7347534207662596</v>
      </c>
      <c r="C248" s="110">
        <v>5.826318783553317</v>
      </c>
      <c r="D248" s="110">
        <v>4.583977337944491</v>
      </c>
      <c r="E248" s="110">
        <v>12.331915803923172</v>
      </c>
      <c r="F248" s="110">
        <v>11.130993126644171</v>
      </c>
      <c r="G248" s="110">
        <v>8.5896528687728964</v>
      </c>
      <c r="H248" s="110">
        <v>10.28031670575932</v>
      </c>
      <c r="I248" s="110">
        <v>9.3321594515206954</v>
      </c>
      <c r="J248" s="110">
        <v>9.9127430834500743</v>
      </c>
      <c r="K248" s="110">
        <v>9.9822716237893587</v>
      </c>
      <c r="L248" s="110">
        <v>11.128119758195512</v>
      </c>
      <c r="M248" s="110">
        <v>10.192139026113701</v>
      </c>
      <c r="N248" s="110">
        <v>9.9307539345052405</v>
      </c>
      <c r="O248" s="110">
        <v>10.14465216697773</v>
      </c>
      <c r="P248" s="110">
        <v>9.4410203571688829</v>
      </c>
      <c r="Q248" s="110">
        <v>9.3832717559557413</v>
      </c>
      <c r="R248" s="110">
        <v>9.5703818788425234</v>
      </c>
      <c r="S248" s="110">
        <v>9.6876387280394685</v>
      </c>
      <c r="T248" s="110">
        <v>9.6022999613218811</v>
      </c>
      <c r="U248" s="110">
        <v>9.5225940970831378</v>
      </c>
      <c r="V248" s="110">
        <v>9.4346935239723102</v>
      </c>
      <c r="W248" s="110">
        <v>9.2504226019840061</v>
      </c>
      <c r="DA248" s="60" t="s">
        <v>2879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109.41548208979057</v>
      </c>
      <c r="C250" s="118">
        <f t="shared" si="115"/>
        <v>124.03322618846258</v>
      </c>
      <c r="D250" s="118">
        <f t="shared" si="115"/>
        <v>117.35373817152453</v>
      </c>
      <c r="E250" s="118">
        <f t="shared" si="115"/>
        <v>120.27435041583593</v>
      </c>
      <c r="F250" s="118">
        <f t="shared" si="115"/>
        <v>120.94091871612508</v>
      </c>
      <c r="G250" s="118">
        <f t="shared" si="115"/>
        <v>124.46551271052707</v>
      </c>
      <c r="H250" s="118">
        <f t="shared" si="115"/>
        <v>127.87580003192279</v>
      </c>
      <c r="I250" s="118">
        <f t="shared" si="115"/>
        <v>127.69774930304052</v>
      </c>
      <c r="J250" s="118">
        <f t="shared" si="115"/>
        <v>128.41194450287364</v>
      </c>
      <c r="K250" s="118">
        <f t="shared" si="115"/>
        <v>133.1606152566502</v>
      </c>
      <c r="L250" s="118">
        <f t="shared" si="115"/>
        <v>149.48690960529052</v>
      </c>
      <c r="M250" s="118">
        <f t="shared" si="115"/>
        <v>137.33036683951769</v>
      </c>
      <c r="N250" s="118">
        <f t="shared" si="115"/>
        <v>143.50171354962086</v>
      </c>
      <c r="O250" s="118">
        <f t="shared" si="115"/>
        <v>142.49078505401332</v>
      </c>
      <c r="P250" s="118">
        <f t="shared" si="115"/>
        <v>133.53907721623932</v>
      </c>
      <c r="Q250" s="118">
        <f t="shared" si="115"/>
        <v>135.19187258358724</v>
      </c>
      <c r="R250" s="118">
        <f t="shared" ref="R250:V250" si="116">R251+R254+R256+R265</f>
        <v>141.12548234872165</v>
      </c>
      <c r="S250" s="118">
        <f t="shared" si="116"/>
        <v>148.59394866662458</v>
      </c>
      <c r="T250" s="118">
        <f t="shared" si="116"/>
        <v>152.79268600025298</v>
      </c>
      <c r="U250" s="118">
        <f t="shared" si="116"/>
        <v>151.65881874891673</v>
      </c>
      <c r="V250" s="118">
        <f t="shared" si="116"/>
        <v>152.75858713841927</v>
      </c>
      <c r="W250" s="118">
        <f t="shared" ref="W250" si="117">W251+W254+W256+W265</f>
        <v>168.83919124547242</v>
      </c>
      <c r="DA250" s="129" t="s">
        <v>3030</v>
      </c>
    </row>
    <row r="251" spans="1:105" ht="12" customHeight="1" x14ac:dyDescent="0.25">
      <c r="A251" s="121" t="s">
        <v>57</v>
      </c>
      <c r="B251" s="123">
        <f t="shared" ref="B251:Q251" si="118">SUM(B252:B253)</f>
        <v>94.6243867248116</v>
      </c>
      <c r="C251" s="123">
        <f t="shared" si="118"/>
        <v>108.96638468613531</v>
      </c>
      <c r="D251" s="123">
        <f t="shared" si="118"/>
        <v>102.47782101713025</v>
      </c>
      <c r="E251" s="123">
        <f t="shared" si="118"/>
        <v>101.02292826482814</v>
      </c>
      <c r="F251" s="123">
        <f t="shared" si="118"/>
        <v>101.41973414271023</v>
      </c>
      <c r="G251" s="123">
        <f t="shared" si="118"/>
        <v>106.0492686509038</v>
      </c>
      <c r="H251" s="123">
        <f t="shared" si="118"/>
        <v>108.79613020792505</v>
      </c>
      <c r="I251" s="123">
        <f t="shared" si="118"/>
        <v>108.03612164608502</v>
      </c>
      <c r="J251" s="123">
        <f t="shared" si="118"/>
        <v>108.256965188782</v>
      </c>
      <c r="K251" s="123">
        <f t="shared" si="118"/>
        <v>112.21691431160214</v>
      </c>
      <c r="L251" s="123">
        <f t="shared" si="118"/>
        <v>127.84770102676211</v>
      </c>
      <c r="M251" s="123">
        <f t="shared" si="118"/>
        <v>115.80100382036656</v>
      </c>
      <c r="N251" s="123">
        <f t="shared" si="118"/>
        <v>121.74569892212332</v>
      </c>
      <c r="O251" s="123">
        <f t="shared" si="118"/>
        <v>120.44875219235405</v>
      </c>
      <c r="P251" s="123">
        <f t="shared" si="118"/>
        <v>111.36688562927084</v>
      </c>
      <c r="Q251" s="123">
        <f t="shared" si="118"/>
        <v>112.64007745899775</v>
      </c>
      <c r="R251" s="123">
        <f t="shared" ref="R251:V251" si="119">SUM(R252:R253)</f>
        <v>118.60134326982019</v>
      </c>
      <c r="S251" s="123">
        <f t="shared" si="119"/>
        <v>125.16544177789473</v>
      </c>
      <c r="T251" s="123">
        <f t="shared" si="119"/>
        <v>129.37235020005949</v>
      </c>
      <c r="U251" s="123">
        <f t="shared" si="119"/>
        <v>127.69049349869046</v>
      </c>
      <c r="V251" s="123">
        <f t="shared" si="119"/>
        <v>128.99356138052249</v>
      </c>
      <c r="W251" s="123">
        <f t="shared" ref="W251" si="120">SUM(W252:W253)</f>
        <v>143.2454651901221</v>
      </c>
      <c r="DA251" s="130" t="s">
        <v>3031</v>
      </c>
    </row>
    <row r="252" spans="1:105" ht="12" customHeight="1" x14ac:dyDescent="0.25">
      <c r="A252" s="97" t="s">
        <v>203</v>
      </c>
      <c r="B252" s="99">
        <v>94.24353089193005</v>
      </c>
      <c r="C252" s="99">
        <v>108.52726060820774</v>
      </c>
      <c r="D252" s="99">
        <v>102.06914619197487</v>
      </c>
      <c r="E252" s="99">
        <v>100.62038930243575</v>
      </c>
      <c r="F252" s="99">
        <v>101.02249377857264</v>
      </c>
      <c r="G252" s="99">
        <v>105.64025132095708</v>
      </c>
      <c r="H252" s="99">
        <v>108.37827720061397</v>
      </c>
      <c r="I252" s="99">
        <v>107.63209579776118</v>
      </c>
      <c r="J252" s="99">
        <v>107.85624468653737</v>
      </c>
      <c r="K252" s="99">
        <v>111.80736355246762</v>
      </c>
      <c r="L252" s="99">
        <v>127.38006899652329</v>
      </c>
      <c r="M252" s="99">
        <v>115.38806209504408</v>
      </c>
      <c r="N252" s="99">
        <v>121.31571406267089</v>
      </c>
      <c r="O252" s="99">
        <v>120.0308834563449</v>
      </c>
      <c r="P252" s="99">
        <v>110.99362865207438</v>
      </c>
      <c r="Q252" s="99">
        <v>112.26948912781364</v>
      </c>
      <c r="R252" s="99">
        <v>118.21345562585941</v>
      </c>
      <c r="S252" s="99">
        <v>124.76002441886257</v>
      </c>
      <c r="T252" s="99">
        <v>128.94722348563158</v>
      </c>
      <c r="U252" s="99">
        <v>127.27985451286881</v>
      </c>
      <c r="V252" s="99">
        <v>128.57948596480844</v>
      </c>
      <c r="W252" s="99">
        <v>142.79658245795491</v>
      </c>
      <c r="DA252" s="63" t="s">
        <v>3032</v>
      </c>
    </row>
    <row r="253" spans="1:105" ht="12" customHeight="1" x14ac:dyDescent="0.25">
      <c r="A253" s="97" t="s">
        <v>53</v>
      </c>
      <c r="B253" s="99">
        <v>0.3808558328815459</v>
      </c>
      <c r="C253" s="99">
        <v>0.43912407792757513</v>
      </c>
      <c r="D253" s="99">
        <v>0.40867482515538905</v>
      </c>
      <c r="E253" s="99">
        <v>0.40253896239239134</v>
      </c>
      <c r="F253" s="99">
        <v>0.39724036413758951</v>
      </c>
      <c r="G253" s="99">
        <v>0.40901732994672646</v>
      </c>
      <c r="H253" s="99">
        <v>0.41785300731107849</v>
      </c>
      <c r="I253" s="99">
        <v>0.40402584832384497</v>
      </c>
      <c r="J253" s="99">
        <v>0.40072050224463451</v>
      </c>
      <c r="K253" s="99">
        <v>0.40955075913451205</v>
      </c>
      <c r="L253" s="99">
        <v>0.46763203023882127</v>
      </c>
      <c r="M253" s="99">
        <v>0.41294172532248563</v>
      </c>
      <c r="N253" s="99">
        <v>0.42998485945243148</v>
      </c>
      <c r="O253" s="99">
        <v>0.41786873600915186</v>
      </c>
      <c r="P253" s="99">
        <v>0.373256977196463</v>
      </c>
      <c r="Q253" s="99">
        <v>0.37058833118411155</v>
      </c>
      <c r="R253" s="99">
        <v>0.38788764396077624</v>
      </c>
      <c r="S253" s="99">
        <v>0.40541735903215542</v>
      </c>
      <c r="T253" s="99">
        <v>0.42512671442789629</v>
      </c>
      <c r="U253" s="99">
        <v>0.41063898582164771</v>
      </c>
      <c r="V253" s="99">
        <v>0.41407541571405826</v>
      </c>
      <c r="W253" s="99">
        <v>0.44888273216720515</v>
      </c>
      <c r="DA253" s="63" t="s">
        <v>3033</v>
      </c>
    </row>
    <row r="254" spans="1:105" ht="12" customHeight="1" x14ac:dyDescent="0.25">
      <c r="A254" s="121" t="s">
        <v>92</v>
      </c>
      <c r="B254" s="123">
        <f t="shared" ref="B254:W254" si="121">B255</f>
        <v>1.6780452552856867E-3</v>
      </c>
      <c r="C254" s="123">
        <f t="shared" si="121"/>
        <v>1.8778746588248047E-3</v>
      </c>
      <c r="D254" s="123">
        <f t="shared" si="121"/>
        <v>2.3477951209505184E-3</v>
      </c>
      <c r="E254" s="123">
        <f t="shared" si="121"/>
        <v>2.6010212566318892E-3</v>
      </c>
      <c r="F254" s="123">
        <f t="shared" si="121"/>
        <v>3.1480003661536588E-3</v>
      </c>
      <c r="G254" s="123">
        <f t="shared" si="121"/>
        <v>3.5989654145322952E-3</v>
      </c>
      <c r="H254" s="123">
        <f t="shared" si="121"/>
        <v>5.2763881449280079E-3</v>
      </c>
      <c r="I254" s="123">
        <f t="shared" si="121"/>
        <v>7.1549629151607822E-3</v>
      </c>
      <c r="J254" s="123">
        <f t="shared" si="121"/>
        <v>1.0282545224086278E-2</v>
      </c>
      <c r="K254" s="123">
        <f t="shared" si="121"/>
        <v>1.501403321307713E-2</v>
      </c>
      <c r="L254" s="123">
        <f t="shared" si="121"/>
        <v>3.1236473788295253E-2</v>
      </c>
      <c r="M254" s="123">
        <f t="shared" si="121"/>
        <v>2.4237324449285315E-2</v>
      </c>
      <c r="N254" s="123">
        <f t="shared" si="121"/>
        <v>3.9243645032452576E-2</v>
      </c>
      <c r="O254" s="123">
        <f t="shared" si="121"/>
        <v>5.0701934454698949E-2</v>
      </c>
      <c r="P254" s="123">
        <f t="shared" si="121"/>
        <v>6.4022133962863159E-2</v>
      </c>
      <c r="Q254" s="123">
        <f t="shared" si="121"/>
        <v>0.14239412549550176</v>
      </c>
      <c r="R254" s="123">
        <f t="shared" si="121"/>
        <v>9.4380189801440292E-2</v>
      </c>
      <c r="S254" s="123">
        <f t="shared" si="121"/>
        <v>0.10812175337638531</v>
      </c>
      <c r="T254" s="123">
        <f t="shared" si="121"/>
        <v>0.13325879221358125</v>
      </c>
      <c r="U254" s="123">
        <f t="shared" si="121"/>
        <v>0.18965132411719166</v>
      </c>
      <c r="V254" s="123">
        <f t="shared" si="121"/>
        <v>0.11891351514378812</v>
      </c>
      <c r="W254" s="123">
        <f t="shared" si="121"/>
        <v>0.14934761349233444</v>
      </c>
      <c r="DA254" s="130" t="s">
        <v>3034</v>
      </c>
    </row>
    <row r="255" spans="1:105" ht="12" customHeight="1" x14ac:dyDescent="0.25">
      <c r="A255" s="97" t="s">
        <v>53</v>
      </c>
      <c r="B255" s="99">
        <f>RES_hhdet_tess!B129</f>
        <v>1.6780452552856867E-3</v>
      </c>
      <c r="C255" s="99">
        <f>RES_hhdet_tess!C129</f>
        <v>1.8778746588248047E-3</v>
      </c>
      <c r="D255" s="99">
        <f>RES_hhdet_tess!D129</f>
        <v>2.3477951209505184E-3</v>
      </c>
      <c r="E255" s="99">
        <f>RES_hhdet_tess!E129</f>
        <v>2.6010212566318892E-3</v>
      </c>
      <c r="F255" s="99">
        <f>RES_hhdet_tess!F129</f>
        <v>3.1480003661536588E-3</v>
      </c>
      <c r="G255" s="99">
        <f>RES_hhdet_tess!G129</f>
        <v>3.5989654145322952E-3</v>
      </c>
      <c r="H255" s="99">
        <f>RES_hhdet_tess!H129</f>
        <v>5.2763881449280079E-3</v>
      </c>
      <c r="I255" s="99">
        <f>RES_hhdet_tess!I129</f>
        <v>7.1549629151607822E-3</v>
      </c>
      <c r="J255" s="99">
        <f>RES_hhdet_tess!J129</f>
        <v>1.0282545224086278E-2</v>
      </c>
      <c r="K255" s="99">
        <f>RES_hhdet_tess!K129</f>
        <v>1.501403321307713E-2</v>
      </c>
      <c r="L255" s="99">
        <f>RES_hhdet_tess!L129</f>
        <v>3.1236473788295253E-2</v>
      </c>
      <c r="M255" s="99">
        <f>RES_hhdet_tess!M129</f>
        <v>2.4237324449285315E-2</v>
      </c>
      <c r="N255" s="99">
        <f>RES_hhdet_tess!N129</f>
        <v>3.9243645032452576E-2</v>
      </c>
      <c r="O255" s="99">
        <f>RES_hhdet_tess!O129</f>
        <v>5.0701934454698949E-2</v>
      </c>
      <c r="P255" s="99">
        <f>RES_hhdet_tess!P129</f>
        <v>6.4022133962863159E-2</v>
      </c>
      <c r="Q255" s="99">
        <f>RES_hhdet_tess!Q129</f>
        <v>0.14239412549550176</v>
      </c>
      <c r="R255" s="99">
        <f>RES_hhdet_tess!R129</f>
        <v>9.4380189801440292E-2</v>
      </c>
      <c r="S255" s="99">
        <f>RES_hhdet_tess!S129</f>
        <v>0.10812175337638531</v>
      </c>
      <c r="T255" s="99">
        <f>RES_hhdet_tess!T129</f>
        <v>0.13325879221358125</v>
      </c>
      <c r="U255" s="99">
        <f>RES_hhdet_tess!U129</f>
        <v>0.18965132411719166</v>
      </c>
      <c r="V255" s="99">
        <f>RES_hhdet_tess!V129</f>
        <v>0.11891351514378812</v>
      </c>
      <c r="W255" s="99">
        <f>RES_hhdet_tess!W129</f>
        <v>0.14934761349233444</v>
      </c>
      <c r="DA255" s="63" t="s">
        <v>3035</v>
      </c>
    </row>
    <row r="256" spans="1:105" ht="12" customHeight="1" x14ac:dyDescent="0.25">
      <c r="A256" s="121" t="s">
        <v>55</v>
      </c>
      <c r="B256" s="123">
        <v>9.909016301191512</v>
      </c>
      <c r="C256" s="123">
        <v>10.194395494973334</v>
      </c>
      <c r="D256" s="123">
        <v>9.8522870080036551</v>
      </c>
      <c r="E256" s="123">
        <v>11.545350324833477</v>
      </c>
      <c r="F256" s="123">
        <v>11.967046851555081</v>
      </c>
      <c r="G256" s="123">
        <v>11.544752349055756</v>
      </c>
      <c r="H256" s="123">
        <v>11.712838143795807</v>
      </c>
      <c r="I256" s="123">
        <v>12.31607478390243</v>
      </c>
      <c r="J256" s="123">
        <v>12.505307172670102</v>
      </c>
      <c r="K256" s="123">
        <v>13.106178667478877</v>
      </c>
      <c r="L256" s="123">
        <v>13.399012313659469</v>
      </c>
      <c r="M256" s="123">
        <v>13.76406853539455</v>
      </c>
      <c r="N256" s="123">
        <v>14.032937906935887</v>
      </c>
      <c r="O256" s="123">
        <v>14.427194775398112</v>
      </c>
      <c r="P256" s="123">
        <v>14.797441143716597</v>
      </c>
      <c r="Q256" s="123">
        <v>15.133295970927314</v>
      </c>
      <c r="R256" s="123">
        <v>15.020839476021086</v>
      </c>
      <c r="S256" s="123">
        <v>15.808071623196636</v>
      </c>
      <c r="T256" s="123">
        <v>15.623348252367736</v>
      </c>
      <c r="U256" s="123">
        <v>15.855989735894681</v>
      </c>
      <c r="V256" s="123">
        <v>15.971459265052037</v>
      </c>
      <c r="W256" s="123">
        <v>17.967092594307836</v>
      </c>
      <c r="DA256" s="130" t="s">
        <v>3036</v>
      </c>
    </row>
    <row r="257" spans="1:105" ht="12" customHeight="1" x14ac:dyDescent="0.25">
      <c r="A257" s="97" t="s">
        <v>128</v>
      </c>
      <c r="B257" s="99">
        <v>9.9032486336299499</v>
      </c>
      <c r="C257" s="99">
        <v>10.221764201054167</v>
      </c>
      <c r="D257" s="99">
        <v>9.899421376521202</v>
      </c>
      <c r="E257" s="99">
        <v>11.500848671342551</v>
      </c>
      <c r="F257" s="99">
        <v>11.947487441345885</v>
      </c>
      <c r="G257" s="99">
        <v>11.549438541167106</v>
      </c>
      <c r="H257" s="99">
        <v>11.700494461333557</v>
      </c>
      <c r="I257" s="99">
        <v>12.325736857104102</v>
      </c>
      <c r="J257" s="99">
        <v>12.508486862243663</v>
      </c>
      <c r="K257" s="99">
        <v>13.107813019461322</v>
      </c>
      <c r="L257" s="99">
        <v>13.390239450993452</v>
      </c>
      <c r="M257" s="99">
        <v>13.763446717167454</v>
      </c>
      <c r="N257" s="99">
        <v>14.039067646072851</v>
      </c>
      <c r="O257" s="99">
        <v>14.423444767338985</v>
      </c>
      <c r="P257" s="99">
        <v>14.800481161418299</v>
      </c>
      <c r="Q257" s="99">
        <v>15.134433837465414</v>
      </c>
      <c r="R257" s="99">
        <v>15.015892785107322</v>
      </c>
      <c r="S257" s="99">
        <v>15.812626269285037</v>
      </c>
      <c r="T257" s="99">
        <v>15.630683791143815</v>
      </c>
      <c r="U257" s="99">
        <v>15.846395525196973</v>
      </c>
      <c r="V257" s="99">
        <v>15.954250265405067</v>
      </c>
      <c r="W257" s="99">
        <v>18.037089309955224</v>
      </c>
      <c r="DA257" s="63" t="s">
        <v>3037</v>
      </c>
    </row>
    <row r="258" spans="1:105" ht="12" customHeight="1" x14ac:dyDescent="0.25">
      <c r="A258" s="97" t="s">
        <v>127</v>
      </c>
      <c r="B258" s="99">
        <v>0</v>
      </c>
      <c r="C258" s="99">
        <v>0</v>
      </c>
      <c r="D258" s="99">
        <v>0</v>
      </c>
      <c r="E258" s="99">
        <v>0</v>
      </c>
      <c r="F258" s="99">
        <v>0</v>
      </c>
      <c r="G258" s="99">
        <v>0</v>
      </c>
      <c r="H258" s="99">
        <v>0</v>
      </c>
      <c r="I258" s="99">
        <v>0</v>
      </c>
      <c r="J258" s="99">
        <v>0</v>
      </c>
      <c r="K258" s="99">
        <v>13.073547324032674</v>
      </c>
      <c r="L258" s="99">
        <v>13.359596540336124</v>
      </c>
      <c r="M258" s="99">
        <v>13.739110212739163</v>
      </c>
      <c r="N258" s="99">
        <v>14.02204266774355</v>
      </c>
      <c r="O258" s="99">
        <v>14.402512701707812</v>
      </c>
      <c r="P258" s="99">
        <v>14.736318363552501</v>
      </c>
      <c r="Q258" s="99">
        <v>15.052060396922643</v>
      </c>
      <c r="R258" s="99">
        <v>14.933743024109118</v>
      </c>
      <c r="S258" s="99">
        <v>15.732971754248799</v>
      </c>
      <c r="T258" s="99">
        <v>15.536757577149295</v>
      </c>
      <c r="U258" s="99">
        <v>15.76479771140813</v>
      </c>
      <c r="V258" s="99">
        <v>15.877181656123726</v>
      </c>
      <c r="W258" s="99">
        <v>17.941940838914462</v>
      </c>
      <c r="DA258" s="63" t="s">
        <v>3038</v>
      </c>
    </row>
    <row r="259" spans="1:105" ht="12" customHeight="1" x14ac:dyDescent="0.25">
      <c r="A259" s="100" t="s">
        <v>203</v>
      </c>
      <c r="B259" s="102">
        <v>0</v>
      </c>
      <c r="C259" s="102">
        <v>0</v>
      </c>
      <c r="D259" s="102">
        <v>0</v>
      </c>
      <c r="E259" s="102">
        <v>0</v>
      </c>
      <c r="F259" s="102">
        <v>0</v>
      </c>
      <c r="G259" s="102">
        <v>0</v>
      </c>
      <c r="H259" s="102">
        <v>0</v>
      </c>
      <c r="I259" s="102">
        <v>0</v>
      </c>
      <c r="J259" s="102">
        <v>0</v>
      </c>
      <c r="K259" s="102">
        <v>6.4495045964138358</v>
      </c>
      <c r="L259" s="102">
        <v>6.8825929465506679</v>
      </c>
      <c r="M259" s="102">
        <v>6.8303320234955232</v>
      </c>
      <c r="N259" s="102">
        <v>6.7371019459519221</v>
      </c>
      <c r="O259" s="102">
        <v>7.1140708311313592</v>
      </c>
      <c r="P259" s="102">
        <v>7.1436320638474822</v>
      </c>
      <c r="Q259" s="102">
        <v>7.3952389307043038</v>
      </c>
      <c r="R259" s="102">
        <v>7.2423153027624956</v>
      </c>
      <c r="S259" s="102">
        <v>7.5066470476522662</v>
      </c>
      <c r="T259" s="102">
        <v>8.6627188750589212</v>
      </c>
      <c r="U259" s="102">
        <v>7.9594414200115242</v>
      </c>
      <c r="V259" s="102">
        <v>7.8786032360423661</v>
      </c>
      <c r="W259" s="102">
        <v>8.7178208102646462</v>
      </c>
      <c r="DA259" s="131" t="s">
        <v>3039</v>
      </c>
    </row>
    <row r="260" spans="1:105" ht="12" customHeight="1" x14ac:dyDescent="0.25">
      <c r="A260" s="103" t="s">
        <v>52</v>
      </c>
      <c r="B260" s="105">
        <v>0</v>
      </c>
      <c r="C260" s="105">
        <v>0</v>
      </c>
      <c r="D260" s="105">
        <v>0</v>
      </c>
      <c r="E260" s="105">
        <v>0</v>
      </c>
      <c r="F260" s="105">
        <v>0</v>
      </c>
      <c r="G260" s="105">
        <v>0</v>
      </c>
      <c r="H260" s="105">
        <v>0</v>
      </c>
      <c r="I260" s="105">
        <v>0</v>
      </c>
      <c r="J260" s="105">
        <v>0</v>
      </c>
      <c r="K260" s="105">
        <v>6.6240427276188374</v>
      </c>
      <c r="L260" s="105">
        <v>6.4770035937854544</v>
      </c>
      <c r="M260" s="105">
        <v>6.9087781892436446</v>
      </c>
      <c r="N260" s="105">
        <v>7.2849407217916262</v>
      </c>
      <c r="O260" s="105">
        <v>7.2884418705764515</v>
      </c>
      <c r="P260" s="105">
        <v>7.5926862997050177</v>
      </c>
      <c r="Q260" s="105">
        <v>7.6568214662183403</v>
      </c>
      <c r="R260" s="105">
        <v>7.6914277213466242</v>
      </c>
      <c r="S260" s="105">
        <v>8.2263247065965341</v>
      </c>
      <c r="T260" s="105">
        <v>6.8740387020903748</v>
      </c>
      <c r="U260" s="105">
        <v>7.805356291396607</v>
      </c>
      <c r="V260" s="105">
        <v>7.9985784200813619</v>
      </c>
      <c r="W260" s="105">
        <v>9.2241200286498159</v>
      </c>
      <c r="DA260" s="132" t="s">
        <v>3040</v>
      </c>
    </row>
    <row r="261" spans="1:105" ht="12" customHeight="1" x14ac:dyDescent="0.25">
      <c r="A261" s="106" t="s">
        <v>122</v>
      </c>
      <c r="B261" s="102">
        <v>10.195575267912695</v>
      </c>
      <c r="C261" s="102">
        <v>8.8174489955532511</v>
      </c>
      <c r="D261" s="102">
        <v>6.7244274785645626</v>
      </c>
      <c r="E261" s="102">
        <v>14.263718063296224</v>
      </c>
      <c r="F261" s="102">
        <v>13.30690246768696</v>
      </c>
      <c r="G261" s="102">
        <v>10.574250927983437</v>
      </c>
      <c r="H261" s="102">
        <v>12.617429501746237</v>
      </c>
      <c r="I261" s="102">
        <v>11.626837343812333</v>
      </c>
      <c r="J261" s="102">
        <v>12.283959585809393</v>
      </c>
      <c r="K261" s="102">
        <v>12.998954760927141</v>
      </c>
      <c r="L261" s="102">
        <v>13.991003152753141</v>
      </c>
      <c r="M261" s="102">
        <v>13.80960863820528</v>
      </c>
      <c r="N261" s="102">
        <v>13.644187089605424</v>
      </c>
      <c r="O261" s="102">
        <v>14.676613921289201</v>
      </c>
      <c r="P261" s="102">
        <v>14.653574324136034</v>
      </c>
      <c r="Q261" s="102">
        <v>15.122600095341671</v>
      </c>
      <c r="R261" s="102">
        <v>15.407546757737865</v>
      </c>
      <c r="S261" s="102">
        <v>15.591272284856798</v>
      </c>
      <c r="T261" s="102">
        <v>15.276345984893776</v>
      </c>
      <c r="U261" s="102">
        <v>16.512788542551029</v>
      </c>
      <c r="V261" s="102">
        <v>17.05957186927284</v>
      </c>
      <c r="W261" s="102">
        <v>16.581504765330607</v>
      </c>
      <c r="DA261" s="131" t="s">
        <v>3041</v>
      </c>
    </row>
    <row r="262" spans="1:105" ht="12" customHeight="1" x14ac:dyDescent="0.25">
      <c r="A262" s="107" t="s">
        <v>121</v>
      </c>
      <c r="B262" s="105">
        <v>0</v>
      </c>
      <c r="C262" s="105">
        <v>0</v>
      </c>
      <c r="D262" s="105">
        <v>0</v>
      </c>
      <c r="E262" s="105">
        <v>0</v>
      </c>
      <c r="F262" s="105">
        <v>0</v>
      </c>
      <c r="G262" s="105">
        <v>0</v>
      </c>
      <c r="H262" s="105">
        <v>0</v>
      </c>
      <c r="I262" s="105">
        <v>0</v>
      </c>
      <c r="J262" s="105">
        <v>0</v>
      </c>
      <c r="K262" s="105">
        <v>12.982856417164527</v>
      </c>
      <c r="L262" s="105">
        <v>13.968839974154067</v>
      </c>
      <c r="M262" s="105">
        <v>13.789022673598408</v>
      </c>
      <c r="N262" s="105">
        <v>13.624775646671921</v>
      </c>
      <c r="O262" s="105">
        <v>14.657651699608875</v>
      </c>
      <c r="P262" s="105">
        <v>14.592330150335178</v>
      </c>
      <c r="Q262" s="105">
        <v>15.071076053549444</v>
      </c>
      <c r="R262" s="105">
        <v>15.357189758588607</v>
      </c>
      <c r="S262" s="105">
        <v>15.54186625485988</v>
      </c>
      <c r="T262" s="105">
        <v>15.21145546042939</v>
      </c>
      <c r="U262" s="105">
        <v>16.469525118906851</v>
      </c>
      <c r="V262" s="105">
        <v>17.01746518606263</v>
      </c>
      <c r="W262" s="105">
        <v>16.530350115780191</v>
      </c>
      <c r="DA262" s="132" t="s">
        <v>3042</v>
      </c>
    </row>
    <row r="263" spans="1:105" ht="12" customHeight="1" x14ac:dyDescent="0.25">
      <c r="A263" s="108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6.4035278107829514</v>
      </c>
      <c r="L263" s="99">
        <v>7.2078147710552871</v>
      </c>
      <c r="M263" s="99">
        <v>6.8550427640210279</v>
      </c>
      <c r="N263" s="99">
        <v>6.538226066473924</v>
      </c>
      <c r="O263" s="99">
        <v>7.2453445871010569</v>
      </c>
      <c r="P263" s="99">
        <v>7.0725987427883243</v>
      </c>
      <c r="Q263" s="99">
        <v>7.4123868966369102</v>
      </c>
      <c r="R263" s="99">
        <v>7.4838719033383017</v>
      </c>
      <c r="S263" s="99">
        <v>7.4381672231096978</v>
      </c>
      <c r="T263" s="99">
        <v>8.3883232970238648</v>
      </c>
      <c r="U263" s="99">
        <v>8.3407146174082989</v>
      </c>
      <c r="V263" s="99">
        <v>8.5039436924317204</v>
      </c>
      <c r="W263" s="99">
        <v>7.9295849164597678</v>
      </c>
      <c r="DA263" s="63" t="s">
        <v>3043</v>
      </c>
    </row>
    <row r="264" spans="1:105" ht="12" customHeight="1" x14ac:dyDescent="0.25">
      <c r="A264" s="108" t="s">
        <v>52</v>
      </c>
      <c r="B264" s="99">
        <v>0</v>
      </c>
      <c r="C264" s="99">
        <v>0</v>
      </c>
      <c r="D264" s="99">
        <v>0</v>
      </c>
      <c r="E264" s="99">
        <v>0</v>
      </c>
      <c r="F264" s="99">
        <v>0</v>
      </c>
      <c r="G264" s="99">
        <v>0</v>
      </c>
      <c r="H264" s="99">
        <v>0</v>
      </c>
      <c r="I264" s="99">
        <v>0</v>
      </c>
      <c r="J264" s="99">
        <v>0</v>
      </c>
      <c r="K264" s="99">
        <v>6.5793286063815728</v>
      </c>
      <c r="L264" s="99">
        <v>6.7610252030987823</v>
      </c>
      <c r="M264" s="99">
        <v>6.9339799095773795</v>
      </c>
      <c r="N264" s="99">
        <v>7.086549580197997</v>
      </c>
      <c r="O264" s="99">
        <v>7.4123071125078184</v>
      </c>
      <c r="P264" s="99">
        <v>7.5197314075468515</v>
      </c>
      <c r="Q264" s="99">
        <v>7.6586891569125344</v>
      </c>
      <c r="R264" s="99">
        <v>7.8733178552503063</v>
      </c>
      <c r="S264" s="99">
        <v>8.1036990317501836</v>
      </c>
      <c r="T264" s="99">
        <v>6.8231321634055231</v>
      </c>
      <c r="U264" s="99">
        <v>8.1288105014985526</v>
      </c>
      <c r="V264" s="99">
        <v>8.5135214936309094</v>
      </c>
      <c r="W264" s="99">
        <v>8.6007651993204259</v>
      </c>
      <c r="DA264" s="63" t="s">
        <v>3044</v>
      </c>
    </row>
    <row r="265" spans="1:105" ht="12" customHeight="1" x14ac:dyDescent="0.25">
      <c r="A265" s="121" t="s">
        <v>54</v>
      </c>
      <c r="B265" s="123">
        <v>4.8804010185321625</v>
      </c>
      <c r="C265" s="123">
        <v>4.8705681326951051</v>
      </c>
      <c r="D265" s="123">
        <v>5.0212823512696678</v>
      </c>
      <c r="E265" s="123">
        <v>7.703470804917675</v>
      </c>
      <c r="F265" s="123">
        <v>7.5509897214936208</v>
      </c>
      <c r="G265" s="123">
        <v>6.8678927451529832</v>
      </c>
      <c r="H265" s="123">
        <v>7.3615552920570169</v>
      </c>
      <c r="I265" s="123">
        <v>7.3383979101378962</v>
      </c>
      <c r="J265" s="123">
        <v>7.6393895961974581</v>
      </c>
      <c r="K265" s="123">
        <v>7.8225082443561282</v>
      </c>
      <c r="L265" s="123">
        <v>8.208959791080634</v>
      </c>
      <c r="M265" s="123">
        <v>7.741057159307311</v>
      </c>
      <c r="N265" s="123">
        <v>7.6838330755291917</v>
      </c>
      <c r="O265" s="123">
        <v>7.5641361518064425</v>
      </c>
      <c r="P265" s="123">
        <v>7.3107283092890318</v>
      </c>
      <c r="Q265" s="123">
        <v>7.2761050281666844</v>
      </c>
      <c r="R265" s="123">
        <v>7.40891941307894</v>
      </c>
      <c r="S265" s="123">
        <v>7.5123135121568616</v>
      </c>
      <c r="T265" s="123">
        <v>7.663728755612178</v>
      </c>
      <c r="U265" s="123">
        <v>7.9226841902144027</v>
      </c>
      <c r="V265" s="123">
        <v>7.6746529777009513</v>
      </c>
      <c r="W265" s="123">
        <v>7.4772858475501636</v>
      </c>
      <c r="DA265" s="130" t="s">
        <v>3045</v>
      </c>
    </row>
    <row r="266" spans="1:105" ht="12" customHeight="1" x14ac:dyDescent="0.25">
      <c r="A266" s="97" t="s">
        <v>50</v>
      </c>
      <c r="B266" s="99">
        <v>4.8629621094033224</v>
      </c>
      <c r="C266" s="99">
        <v>4.9786293301317688</v>
      </c>
      <c r="D266" s="99">
        <v>5.4001325224939576</v>
      </c>
      <c r="E266" s="99">
        <v>7.177530546826663</v>
      </c>
      <c r="F266" s="99">
        <v>7.2063663056558021</v>
      </c>
      <c r="G266" s="99">
        <v>7.0470956752779976</v>
      </c>
      <c r="H266" s="99">
        <v>7.1623113148491875</v>
      </c>
      <c r="I266" s="99">
        <v>7.4682675123597546</v>
      </c>
      <c r="J266" s="99">
        <v>7.6990973838990557</v>
      </c>
      <c r="K266" s="99">
        <v>7.944633921005547</v>
      </c>
      <c r="L266" s="99">
        <v>8.05078518391492</v>
      </c>
      <c r="M266" s="99">
        <v>7.706154838209808</v>
      </c>
      <c r="N266" s="99">
        <v>7.7240601442877885</v>
      </c>
      <c r="O266" s="99">
        <v>7.4091920847943982</v>
      </c>
      <c r="P266" s="99">
        <v>7.3304149047010387</v>
      </c>
      <c r="Q266" s="99">
        <v>7.2838064308662984</v>
      </c>
      <c r="R266" s="99">
        <v>7.3806982451561787</v>
      </c>
      <c r="S266" s="99">
        <v>7.4514459810291109</v>
      </c>
      <c r="T266" s="99">
        <v>7.6787142576060692</v>
      </c>
      <c r="U266" s="99">
        <v>8.0368657630168165</v>
      </c>
      <c r="V266" s="99">
        <v>7.6394937808526695</v>
      </c>
      <c r="W266" s="99">
        <v>7.3904167041029192</v>
      </c>
      <c r="DA266" s="63" t="s">
        <v>3046</v>
      </c>
    </row>
    <row r="267" spans="1:105" ht="12" customHeight="1" x14ac:dyDescent="0.25">
      <c r="A267" s="109" t="s">
        <v>120</v>
      </c>
      <c r="B267" s="110">
        <v>4.9768249930520554</v>
      </c>
      <c r="C267" s="110">
        <v>4.3224673267271116</v>
      </c>
      <c r="D267" s="110">
        <v>3.4156554719111694</v>
      </c>
      <c r="E267" s="110">
        <v>9.2400663003347354</v>
      </c>
      <c r="F267" s="110">
        <v>8.3686603974235751</v>
      </c>
      <c r="G267" s="110">
        <v>6.4752687750109734</v>
      </c>
      <c r="H267" s="110">
        <v>7.7725524305377025</v>
      </c>
      <c r="I267" s="110">
        <v>7.0673110904110006</v>
      </c>
      <c r="J267" s="110">
        <v>7.5189913446729282</v>
      </c>
      <c r="K267" s="110">
        <v>7.5903502537007661</v>
      </c>
      <c r="L267" s="110">
        <v>8.4865620655537111</v>
      </c>
      <c r="M267" s="110">
        <v>7.7986346731063323</v>
      </c>
      <c r="N267" s="110">
        <v>7.6194351849739173</v>
      </c>
      <c r="O267" s="110">
        <v>7.8051598013100172</v>
      </c>
      <c r="P267" s="110">
        <v>7.2793700137454493</v>
      </c>
      <c r="Q267" s="110">
        <v>7.2635422149671793</v>
      </c>
      <c r="R267" s="110">
        <v>7.4562905390424437</v>
      </c>
      <c r="S267" s="110">
        <v>7.6199752899883517</v>
      </c>
      <c r="T267" s="110">
        <v>7.6350524154310939</v>
      </c>
      <c r="U267" s="110">
        <v>7.6930578146474282</v>
      </c>
      <c r="V267" s="110">
        <v>7.7453451934959467</v>
      </c>
      <c r="W267" s="110">
        <v>7.6771324034468611</v>
      </c>
      <c r="DA267" s="60" t="s">
        <v>3047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1.5962536477151812</v>
      </c>
      <c r="C269" s="118">
        <f t="shared" si="122"/>
        <v>1.6095761403310807</v>
      </c>
      <c r="D269" s="118">
        <f t="shared" si="122"/>
        <v>1.6890412769438283</v>
      </c>
      <c r="E269" s="118">
        <f t="shared" si="122"/>
        <v>2.0646846574571152</v>
      </c>
      <c r="F269" s="118">
        <f t="shared" si="122"/>
        <v>1.9537983903170568</v>
      </c>
      <c r="G269" s="118">
        <f t="shared" si="122"/>
        <v>1.8595920548250267</v>
      </c>
      <c r="H269" s="118">
        <f t="shared" si="122"/>
        <v>1.8474399279276688</v>
      </c>
      <c r="I269" s="118">
        <f t="shared" si="122"/>
        <v>1.9301923461857731</v>
      </c>
      <c r="J269" s="118">
        <f t="shared" si="122"/>
        <v>1.9663815687552841</v>
      </c>
      <c r="K269" s="118">
        <f t="shared" si="122"/>
        <v>1.987424414236717</v>
      </c>
      <c r="L269" s="118">
        <f t="shared" si="122"/>
        <v>1.9566448015835689</v>
      </c>
      <c r="M269" s="118">
        <f t="shared" si="122"/>
        <v>1.8292343729020586</v>
      </c>
      <c r="N269" s="118">
        <f t="shared" si="122"/>
        <v>1.8111797361200912</v>
      </c>
      <c r="O269" s="118">
        <f t="shared" si="122"/>
        <v>1.716883429520947</v>
      </c>
      <c r="P269" s="118">
        <f t="shared" si="122"/>
        <v>1.7138651656436967</v>
      </c>
      <c r="Q269" s="118">
        <f t="shared" si="122"/>
        <v>1.7181564094336359</v>
      </c>
      <c r="R269" s="118">
        <f t="shared" ref="R269:V269" si="123">R270+R273+R275+R284</f>
        <v>1.7591331686515292</v>
      </c>
      <c r="S269" s="118">
        <f t="shared" si="123"/>
        <v>1.8086405826670018</v>
      </c>
      <c r="T269" s="118">
        <f t="shared" si="123"/>
        <v>1.9133647655882184</v>
      </c>
      <c r="U269" s="118">
        <f t="shared" si="123"/>
        <v>2.0305453013507373</v>
      </c>
      <c r="V269" s="118">
        <f t="shared" si="123"/>
        <v>1.9227190183820202</v>
      </c>
      <c r="W269" s="118">
        <f t="shared" ref="W269" si="124">W270+W273+W275+W284</f>
        <v>1.9323637397298226</v>
      </c>
      <c r="DA269" s="129" t="s">
        <v>3198</v>
      </c>
    </row>
    <row r="270" spans="1:105" ht="12" customHeight="1" x14ac:dyDescent="0.25">
      <c r="A270" s="121" t="s">
        <v>57</v>
      </c>
      <c r="B270" s="123">
        <f t="shared" ref="B270:Q270" si="125">SUM(B271:B272)</f>
        <v>0</v>
      </c>
      <c r="C270" s="123">
        <f t="shared" si="125"/>
        <v>0</v>
      </c>
      <c r="D270" s="123">
        <f t="shared" si="125"/>
        <v>0</v>
      </c>
      <c r="E270" s="123">
        <f t="shared" si="125"/>
        <v>0</v>
      </c>
      <c r="F270" s="123">
        <f t="shared" si="125"/>
        <v>0</v>
      </c>
      <c r="G270" s="123">
        <f t="shared" si="125"/>
        <v>0</v>
      </c>
      <c r="H270" s="123">
        <f t="shared" si="125"/>
        <v>0</v>
      </c>
      <c r="I270" s="123">
        <f t="shared" si="125"/>
        <v>0</v>
      </c>
      <c r="J270" s="123">
        <f t="shared" si="125"/>
        <v>0</v>
      </c>
      <c r="K270" s="123">
        <f t="shared" si="125"/>
        <v>0</v>
      </c>
      <c r="L270" s="123">
        <f t="shared" si="125"/>
        <v>0</v>
      </c>
      <c r="M270" s="123">
        <f t="shared" si="125"/>
        <v>0</v>
      </c>
      <c r="N270" s="123">
        <f t="shared" si="125"/>
        <v>0</v>
      </c>
      <c r="O270" s="123">
        <f t="shared" si="125"/>
        <v>0</v>
      </c>
      <c r="P270" s="123">
        <f t="shared" si="125"/>
        <v>0</v>
      </c>
      <c r="Q270" s="123">
        <f t="shared" si="125"/>
        <v>0</v>
      </c>
      <c r="R270" s="123">
        <f t="shared" ref="R270:V270" si="126">SUM(R271:R272)</f>
        <v>0</v>
      </c>
      <c r="S270" s="123">
        <f t="shared" si="126"/>
        <v>0</v>
      </c>
      <c r="T270" s="123">
        <f t="shared" si="126"/>
        <v>0</v>
      </c>
      <c r="U270" s="123">
        <f t="shared" si="126"/>
        <v>0</v>
      </c>
      <c r="V270" s="123">
        <f t="shared" si="126"/>
        <v>0</v>
      </c>
      <c r="W270" s="123">
        <f t="shared" ref="W270" si="127">SUM(W271:W272)</f>
        <v>0</v>
      </c>
      <c r="DA270" s="130" t="s">
        <v>3199</v>
      </c>
    </row>
    <row r="271" spans="1:105" ht="12" customHeight="1" x14ac:dyDescent="0.25">
      <c r="A271" s="97" t="s">
        <v>203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DA271" s="63" t="s">
        <v>3200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3201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3202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3203</v>
      </c>
    </row>
    <row r="275" spans="1:105" ht="12" customHeight="1" x14ac:dyDescent="0.25">
      <c r="A275" s="121" t="s">
        <v>55</v>
      </c>
      <c r="B275" s="123">
        <v>0</v>
      </c>
      <c r="C275" s="123">
        <v>0</v>
      </c>
      <c r="D275" s="123">
        <v>0</v>
      </c>
      <c r="E275" s="123">
        <v>0</v>
      </c>
      <c r="F275" s="123">
        <v>0</v>
      </c>
      <c r="G275" s="123">
        <v>0</v>
      </c>
      <c r="H275" s="123">
        <v>0</v>
      </c>
      <c r="I275" s="123">
        <v>0</v>
      </c>
      <c r="J275" s="123">
        <v>0</v>
      </c>
      <c r="K275" s="123">
        <v>0</v>
      </c>
      <c r="L275" s="123">
        <v>0</v>
      </c>
      <c r="M275" s="123">
        <v>0</v>
      </c>
      <c r="N275" s="123">
        <v>0</v>
      </c>
      <c r="O275" s="123">
        <v>0</v>
      </c>
      <c r="P275" s="123">
        <v>0</v>
      </c>
      <c r="Q275" s="123">
        <v>0</v>
      </c>
      <c r="R275" s="123">
        <v>0</v>
      </c>
      <c r="S275" s="123">
        <v>0</v>
      </c>
      <c r="T275" s="123">
        <v>0</v>
      </c>
      <c r="U275" s="123">
        <v>0</v>
      </c>
      <c r="V275" s="123">
        <v>0</v>
      </c>
      <c r="W275" s="123">
        <v>0</v>
      </c>
      <c r="DA275" s="130" t="s">
        <v>3204</v>
      </c>
    </row>
    <row r="276" spans="1:105" ht="12" customHeight="1" x14ac:dyDescent="0.25">
      <c r="A276" s="97" t="s">
        <v>128</v>
      </c>
      <c r="B276" s="99">
        <v>0</v>
      </c>
      <c r="C276" s="99">
        <v>0</v>
      </c>
      <c r="D276" s="99">
        <v>0</v>
      </c>
      <c r="E276" s="99">
        <v>0</v>
      </c>
      <c r="F276" s="99">
        <v>0</v>
      </c>
      <c r="G276" s="99">
        <v>0</v>
      </c>
      <c r="H276" s="99">
        <v>0</v>
      </c>
      <c r="I276" s="99">
        <v>0</v>
      </c>
      <c r="J276" s="99">
        <v>0</v>
      </c>
      <c r="K276" s="99">
        <v>0</v>
      </c>
      <c r="L276" s="99">
        <v>0</v>
      </c>
      <c r="M276" s="99">
        <v>0</v>
      </c>
      <c r="N276" s="99">
        <v>0</v>
      </c>
      <c r="O276" s="99">
        <v>0</v>
      </c>
      <c r="P276" s="99">
        <v>0</v>
      </c>
      <c r="Q276" s="99">
        <v>0</v>
      </c>
      <c r="R276" s="99">
        <v>0</v>
      </c>
      <c r="S276" s="99">
        <v>0</v>
      </c>
      <c r="T276" s="99">
        <v>0</v>
      </c>
      <c r="U276" s="99">
        <v>0</v>
      </c>
      <c r="V276" s="99">
        <v>0</v>
      </c>
      <c r="W276" s="99">
        <v>0</v>
      </c>
      <c r="DA276" s="63" t="s">
        <v>3205</v>
      </c>
    </row>
    <row r="277" spans="1:105" ht="12" customHeight="1" x14ac:dyDescent="0.25">
      <c r="A277" s="97" t="s">
        <v>127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0</v>
      </c>
      <c r="L277" s="99">
        <v>0</v>
      </c>
      <c r="M277" s="99">
        <v>0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DA277" s="63" t="s">
        <v>3206</v>
      </c>
    </row>
    <row r="278" spans="1:105" ht="12" customHeight="1" x14ac:dyDescent="0.25">
      <c r="A278" s="100" t="s">
        <v>203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0</v>
      </c>
      <c r="L278" s="102">
        <v>0</v>
      </c>
      <c r="M278" s="102">
        <v>0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DA278" s="131" t="s">
        <v>3207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3208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3209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3210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3211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3212</v>
      </c>
    </row>
    <row r="284" spans="1:105" ht="12" customHeight="1" x14ac:dyDescent="0.25">
      <c r="A284" s="121" t="s">
        <v>54</v>
      </c>
      <c r="B284" s="123">
        <v>1.5962536477151812</v>
      </c>
      <c r="C284" s="123">
        <v>1.6095761403310807</v>
      </c>
      <c r="D284" s="123">
        <v>1.6890412769438283</v>
      </c>
      <c r="E284" s="123">
        <v>2.0646846574571152</v>
      </c>
      <c r="F284" s="123">
        <v>1.9537983903170568</v>
      </c>
      <c r="G284" s="123">
        <v>1.8595920548250267</v>
      </c>
      <c r="H284" s="123">
        <v>1.8474399279276688</v>
      </c>
      <c r="I284" s="123">
        <v>1.9301923461857731</v>
      </c>
      <c r="J284" s="123">
        <v>1.9663815687552841</v>
      </c>
      <c r="K284" s="123">
        <v>1.987424414236717</v>
      </c>
      <c r="L284" s="123">
        <v>1.9566448015835689</v>
      </c>
      <c r="M284" s="123">
        <v>1.8292343729020586</v>
      </c>
      <c r="N284" s="123">
        <v>1.8111797361200912</v>
      </c>
      <c r="O284" s="123">
        <v>1.716883429520947</v>
      </c>
      <c r="P284" s="123">
        <v>1.7138651656436967</v>
      </c>
      <c r="Q284" s="123">
        <v>1.7181564094336359</v>
      </c>
      <c r="R284" s="123">
        <v>1.7591331686515292</v>
      </c>
      <c r="S284" s="123">
        <v>1.8086405826670018</v>
      </c>
      <c r="T284" s="123">
        <v>1.9133647655882184</v>
      </c>
      <c r="U284" s="123">
        <v>2.0305453013507373</v>
      </c>
      <c r="V284" s="123">
        <v>1.9227190183820202</v>
      </c>
      <c r="W284" s="123">
        <v>1.9323637397298226</v>
      </c>
      <c r="DA284" s="130" t="s">
        <v>3213</v>
      </c>
    </row>
    <row r="285" spans="1:105" ht="12" customHeight="1" x14ac:dyDescent="0.25">
      <c r="A285" s="97" t="s">
        <v>50</v>
      </c>
      <c r="B285" s="99">
        <v>1.8849466044999099</v>
      </c>
      <c r="C285" s="99">
        <v>1.9269132491179917</v>
      </c>
      <c r="D285" s="99">
        <v>2.0875732056262373</v>
      </c>
      <c r="E285" s="99">
        <v>2.7713773328282669</v>
      </c>
      <c r="F285" s="99">
        <v>2.7772652149817767</v>
      </c>
      <c r="G285" s="99">
        <v>2.7083541539431932</v>
      </c>
      <c r="H285" s="99">
        <v>2.7430453821494698</v>
      </c>
      <c r="I285" s="99">
        <v>2.8548898746873688</v>
      </c>
      <c r="J285" s="99">
        <v>2.9415476676055681</v>
      </c>
      <c r="K285" s="99">
        <v>3.0329001727624858</v>
      </c>
      <c r="L285" s="99">
        <v>3.0715186744319554</v>
      </c>
      <c r="M285" s="99">
        <v>2.9380791498487575</v>
      </c>
      <c r="N285" s="99">
        <v>2.9425592137838912</v>
      </c>
      <c r="O285" s="99">
        <v>2.8205962880037996</v>
      </c>
      <c r="P285" s="99">
        <v>2.7898219267458466</v>
      </c>
      <c r="Q285" s="99">
        <v>2.7714407494801252</v>
      </c>
      <c r="R285" s="99">
        <v>2.8071300558115584</v>
      </c>
      <c r="S285" s="99">
        <v>2.8311714119154261</v>
      </c>
      <c r="T285" s="99">
        <v>2.9132389241697889</v>
      </c>
      <c r="U285" s="99">
        <v>3.0402326928026744</v>
      </c>
      <c r="V285" s="99">
        <v>2.878994835895921</v>
      </c>
      <c r="W285" s="99">
        <v>2.7723220875014589</v>
      </c>
      <c r="DA285" s="63" t="s">
        <v>3214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3215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143.46261094130782</v>
      </c>
      <c r="D290" s="117">
        <f t="shared" si="129"/>
        <v>62.670815527443551</v>
      </c>
      <c r="E290" s="117">
        <f t="shared" si="129"/>
        <v>84.621738560850545</v>
      </c>
      <c r="F290" s="117">
        <f t="shared" si="129"/>
        <v>71.920246301928984</v>
      </c>
      <c r="G290" s="117">
        <f t="shared" si="129"/>
        <v>78.207404537245651</v>
      </c>
      <c r="H290" s="117">
        <f t="shared" si="129"/>
        <v>71.326368516490874</v>
      </c>
      <c r="I290" s="117">
        <f t="shared" si="129"/>
        <v>107.86331144733812</v>
      </c>
      <c r="J290" s="117">
        <f t="shared" si="129"/>
        <v>96.441061233948375</v>
      </c>
      <c r="K290" s="117">
        <f t="shared" si="129"/>
        <v>111.74374428758733</v>
      </c>
      <c r="L290" s="117">
        <f t="shared" si="129"/>
        <v>114.77279538055774</v>
      </c>
      <c r="M290" s="117">
        <f t="shared" si="129"/>
        <v>110.82718549342864</v>
      </c>
      <c r="N290" s="117">
        <f t="shared" si="129"/>
        <v>138.27937295526854</v>
      </c>
      <c r="O290" s="117">
        <f t="shared" si="129"/>
        <v>107.01843028409445</v>
      </c>
      <c r="P290" s="117">
        <f t="shared" si="129"/>
        <v>55.801366323737227</v>
      </c>
      <c r="Q290" s="117">
        <f t="shared" si="129"/>
        <v>50.49220778920985</v>
      </c>
      <c r="R290" s="117">
        <f t="shared" ref="R290:V290" si="130">R291+R294+R296+R305</f>
        <v>25.403500067309928</v>
      </c>
      <c r="S290" s="117">
        <f t="shared" si="130"/>
        <v>31.191837098906781</v>
      </c>
      <c r="T290" s="117">
        <f t="shared" si="130"/>
        <v>5.9822929287550899</v>
      </c>
      <c r="U290" s="117">
        <f t="shared" si="130"/>
        <v>57.264387450189993</v>
      </c>
      <c r="V290" s="117">
        <f t="shared" si="130"/>
        <v>68.721566316818922</v>
      </c>
      <c r="W290" s="117">
        <f t="shared" ref="W290" si="131">W291+W294+W296+W305</f>
        <v>98.524766963954292</v>
      </c>
      <c r="DA290" s="129" t="s">
        <v>3366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125.50333644978792</v>
      </c>
      <c r="D291" s="122">
        <f t="shared" si="132"/>
        <v>54.635634573913023</v>
      </c>
      <c r="E291" s="122">
        <f t="shared" si="132"/>
        <v>70.242070943131495</v>
      </c>
      <c r="F291" s="122">
        <f t="shared" si="132"/>
        <v>59.644316429349153</v>
      </c>
      <c r="G291" s="122">
        <f t="shared" si="132"/>
        <v>65.729663303535787</v>
      </c>
      <c r="H291" s="122">
        <f t="shared" si="132"/>
        <v>59.50058779212759</v>
      </c>
      <c r="I291" s="122">
        <f t="shared" si="132"/>
        <v>89.559270157353438</v>
      </c>
      <c r="J291" s="122">
        <f t="shared" si="132"/>
        <v>79.856182996625137</v>
      </c>
      <c r="K291" s="122">
        <f t="shared" si="132"/>
        <v>92.277140272193407</v>
      </c>
      <c r="L291" s="122">
        <f t="shared" si="132"/>
        <v>96.145214367145044</v>
      </c>
      <c r="M291" s="122">
        <f t="shared" si="132"/>
        <v>91.049650176286079</v>
      </c>
      <c r="N291" s="122">
        <f t="shared" si="132"/>
        <v>113.66159604242281</v>
      </c>
      <c r="O291" s="122">
        <f t="shared" si="132"/>
        <v>87.228378242966983</v>
      </c>
      <c r="P291" s="122">
        <f t="shared" si="132"/>
        <v>44.457878368777898</v>
      </c>
      <c r="Q291" s="122">
        <f t="shared" si="132"/>
        <v>39.950612854932587</v>
      </c>
      <c r="R291" s="122">
        <f t="shared" ref="R291:V291" si="133">SUM(R292:R293)</f>
        <v>20.162307612392876</v>
      </c>
      <c r="S291" s="122">
        <f t="shared" si="133"/>
        <v>24.603275304629911</v>
      </c>
      <c r="T291" s="122">
        <f t="shared" si="133"/>
        <v>4.6989852789990261</v>
      </c>
      <c r="U291" s="122">
        <f t="shared" si="133"/>
        <v>43.993707495112304</v>
      </c>
      <c r="V291" s="122">
        <f t="shared" si="133"/>
        <v>52.286666770948528</v>
      </c>
      <c r="W291" s="122">
        <f t="shared" ref="W291" si="134">SUM(W292:W293)</f>
        <v>73.483704767496363</v>
      </c>
      <c r="DA291" s="130" t="s">
        <v>3367</v>
      </c>
    </row>
    <row r="292" spans="1:105" ht="12" customHeight="1" x14ac:dyDescent="0.25">
      <c r="A292" s="97" t="s">
        <v>203</v>
      </c>
      <c r="B292" s="98"/>
      <c r="C292" s="98">
        <v>125.11621941234489</v>
      </c>
      <c r="D292" s="98">
        <v>54.468593023146695</v>
      </c>
      <c r="E292" s="98">
        <v>70.027131568083462</v>
      </c>
      <c r="F292" s="98">
        <v>59.464613255150525</v>
      </c>
      <c r="G292" s="98">
        <v>65.534322246511266</v>
      </c>
      <c r="H292" s="98">
        <v>59.32419102341931</v>
      </c>
      <c r="I292" s="98">
        <v>89.300281417065264</v>
      </c>
      <c r="J292" s="98">
        <v>79.627183441775543</v>
      </c>
      <c r="K292" s="98">
        <v>92.015720492163567</v>
      </c>
      <c r="L292" s="98">
        <v>95.871660362345196</v>
      </c>
      <c r="M292" s="98">
        <v>90.796367998671599</v>
      </c>
      <c r="N292" s="98">
        <v>113.3472183641199</v>
      </c>
      <c r="O292" s="98">
        <v>86.990182796984087</v>
      </c>
      <c r="P292" s="98">
        <v>44.339904782759199</v>
      </c>
      <c r="Q292" s="98">
        <v>39.845972390659583</v>
      </c>
      <c r="R292" s="98">
        <v>20.109589307173646</v>
      </c>
      <c r="S292" s="98">
        <v>24.539304018279896</v>
      </c>
      <c r="T292" s="98">
        <v>4.6865411878726464</v>
      </c>
      <c r="U292" s="98">
        <v>43.879263441234897</v>
      </c>
      <c r="V292" s="98">
        <v>52.150416365817314</v>
      </c>
      <c r="W292" s="98">
        <v>73.29617016544637</v>
      </c>
      <c r="DA292" s="63" t="s">
        <v>3368</v>
      </c>
    </row>
    <row r="293" spans="1:105" ht="12" customHeight="1" x14ac:dyDescent="0.25">
      <c r="A293" s="97" t="s">
        <v>53</v>
      </c>
      <c r="B293" s="98"/>
      <c r="C293" s="98">
        <v>0.38711703744302861</v>
      </c>
      <c r="D293" s="98">
        <v>0.16704155076632579</v>
      </c>
      <c r="E293" s="98">
        <v>0.21493937504802965</v>
      </c>
      <c r="F293" s="98">
        <v>0.17970317419863127</v>
      </c>
      <c r="G293" s="98">
        <v>0.19534105702452151</v>
      </c>
      <c r="H293" s="98">
        <v>0.17639676870827786</v>
      </c>
      <c r="I293" s="98">
        <v>0.25898874028817687</v>
      </c>
      <c r="J293" s="98">
        <v>0.22899955484959339</v>
      </c>
      <c r="K293" s="98">
        <v>0.26141978002984506</v>
      </c>
      <c r="L293" s="98">
        <v>0.27355400479985309</v>
      </c>
      <c r="M293" s="98">
        <v>0.25328217761447397</v>
      </c>
      <c r="N293" s="98">
        <v>0.3143776783029163</v>
      </c>
      <c r="O293" s="98">
        <v>0.23819544598289674</v>
      </c>
      <c r="P293" s="98">
        <v>0.1179735860187011</v>
      </c>
      <c r="Q293" s="98">
        <v>0.10464046427300626</v>
      </c>
      <c r="R293" s="98">
        <v>5.271830521922994E-2</v>
      </c>
      <c r="S293" s="98">
        <v>6.3971286350015463E-2</v>
      </c>
      <c r="T293" s="98">
        <v>1.2444091126379427E-2</v>
      </c>
      <c r="U293" s="98">
        <v>0.11444405387740873</v>
      </c>
      <c r="V293" s="98">
        <v>0.1362504051312165</v>
      </c>
      <c r="W293" s="98">
        <v>0.18753460204999645</v>
      </c>
      <c r="DA293" s="63" t="s">
        <v>3369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3.2580373419553027E-4</v>
      </c>
      <c r="D294" s="122">
        <f t="shared" si="135"/>
        <v>2.913570239777342E-4</v>
      </c>
      <c r="E294" s="122">
        <f t="shared" si="135"/>
        <v>1.3299390934296427E-3</v>
      </c>
      <c r="F294" s="122">
        <f t="shared" si="135"/>
        <v>2.6719524332610364E-3</v>
      </c>
      <c r="G294" s="122">
        <f t="shared" si="135"/>
        <v>1.4345875644951852E-3</v>
      </c>
      <c r="H294" s="122">
        <f t="shared" si="135"/>
        <v>3.1770482339703804E-3</v>
      </c>
      <c r="I294" s="122">
        <f t="shared" si="135"/>
        <v>1.2311167276345224E-2</v>
      </c>
      <c r="J294" s="122">
        <f t="shared" si="135"/>
        <v>1.4401569495444648E-2</v>
      </c>
      <c r="K294" s="122">
        <f t="shared" si="135"/>
        <v>2.1269710340475801E-2</v>
      </c>
      <c r="L294" s="122">
        <f t="shared" si="135"/>
        <v>1.9692183837975132E-2</v>
      </c>
      <c r="M294" s="122">
        <f t="shared" si="135"/>
        <v>2.7696498807715866E-2</v>
      </c>
      <c r="N294" s="122">
        <f t="shared" si="135"/>
        <v>3.3086875998287558E-2</v>
      </c>
      <c r="O294" s="122">
        <f t="shared" si="135"/>
        <v>4.6074711748890169E-2</v>
      </c>
      <c r="P294" s="122">
        <f t="shared" si="135"/>
        <v>3.4537734317599544E-2</v>
      </c>
      <c r="Q294" s="122">
        <f t="shared" si="135"/>
        <v>7.3941603405847545E-2</v>
      </c>
      <c r="R294" s="122">
        <f t="shared" si="135"/>
        <v>2.6878755209918215E-2</v>
      </c>
      <c r="S294" s="122">
        <f t="shared" si="135"/>
        <v>2.7158630751129727E-2</v>
      </c>
      <c r="T294" s="122">
        <f t="shared" si="135"/>
        <v>5.9214721700843369E-3</v>
      </c>
      <c r="U294" s="122">
        <f t="shared" si="135"/>
        <v>6.0941516481154638E-2</v>
      </c>
      <c r="V294" s="122">
        <f t="shared" si="135"/>
        <v>4.8829655379912525E-2</v>
      </c>
      <c r="W294" s="122">
        <f t="shared" si="135"/>
        <v>3.8172605074098719E-2</v>
      </c>
      <c r="DA294" s="130" t="s">
        <v>3370</v>
      </c>
    </row>
    <row r="295" spans="1:105" ht="12" customHeight="1" x14ac:dyDescent="0.25">
      <c r="A295" s="97" t="s">
        <v>53</v>
      </c>
      <c r="B295" s="98"/>
      <c r="C295" s="98">
        <v>3.2580373419553027E-4</v>
      </c>
      <c r="D295" s="98">
        <v>2.913570239777342E-4</v>
      </c>
      <c r="E295" s="98">
        <v>1.3299390934296427E-3</v>
      </c>
      <c r="F295" s="98">
        <v>2.6719524332610364E-3</v>
      </c>
      <c r="G295" s="98">
        <v>1.4345875644951852E-3</v>
      </c>
      <c r="H295" s="98">
        <v>3.1770482339703804E-3</v>
      </c>
      <c r="I295" s="98">
        <v>1.2311167276345224E-2</v>
      </c>
      <c r="J295" s="98">
        <v>1.4401569495444648E-2</v>
      </c>
      <c r="K295" s="98">
        <v>2.1269710340475801E-2</v>
      </c>
      <c r="L295" s="98">
        <v>1.9692183837975132E-2</v>
      </c>
      <c r="M295" s="98">
        <v>2.7696498807715866E-2</v>
      </c>
      <c r="N295" s="98">
        <v>3.3086875998287558E-2</v>
      </c>
      <c r="O295" s="98">
        <v>4.6074711748890169E-2</v>
      </c>
      <c r="P295" s="98">
        <v>3.4537734317599544E-2</v>
      </c>
      <c r="Q295" s="98">
        <v>7.3941603405847545E-2</v>
      </c>
      <c r="R295" s="98">
        <v>2.6878755209918215E-2</v>
      </c>
      <c r="S295" s="98">
        <v>2.7158630751129727E-2</v>
      </c>
      <c r="T295" s="98">
        <v>5.9214721700843369E-3</v>
      </c>
      <c r="U295" s="98">
        <v>6.0941516481154638E-2</v>
      </c>
      <c r="V295" s="98">
        <v>4.8829655379912525E-2</v>
      </c>
      <c r="W295" s="98">
        <v>3.8172605074098719E-2</v>
      </c>
      <c r="DA295" s="63" t="s">
        <v>3371</v>
      </c>
    </row>
    <row r="296" spans="1:105" ht="12" customHeight="1" x14ac:dyDescent="0.25">
      <c r="A296" s="121" t="s">
        <v>55</v>
      </c>
      <c r="B296" s="122"/>
      <c r="C296" s="122">
        <v>11.146981493991268</v>
      </c>
      <c r="D296" s="122">
        <v>5.0091470341273387</v>
      </c>
      <c r="E296" s="122">
        <v>7.8036787094209341</v>
      </c>
      <c r="F296" s="122">
        <v>6.861016244158149</v>
      </c>
      <c r="G296" s="122">
        <v>6.9832817019232944</v>
      </c>
      <c r="H296" s="122">
        <v>6.6590042135876759</v>
      </c>
      <c r="I296" s="122">
        <v>10.172321621271767</v>
      </c>
      <c r="J296" s="122">
        <v>9.3381140562683846</v>
      </c>
      <c r="K296" s="122">
        <v>11.060251073295017</v>
      </c>
      <c r="L296" s="122">
        <v>10.535926874584867</v>
      </c>
      <c r="M296" s="122">
        <v>11.538629140743511</v>
      </c>
      <c r="N296" s="122">
        <v>14.230822909218999</v>
      </c>
      <c r="O296" s="122">
        <v>11.576138437118937</v>
      </c>
      <c r="P296" s="122">
        <v>6.7241248310675568</v>
      </c>
      <c r="Q296" s="122">
        <v>6.2965066797511033</v>
      </c>
      <c r="R296" s="122">
        <v>3.1279499228152305</v>
      </c>
      <c r="S296" s="122">
        <v>3.9753078328222609</v>
      </c>
      <c r="T296" s="122">
        <v>0.75416594410394289</v>
      </c>
      <c r="U296" s="122">
        <v>7.7467087788686149</v>
      </c>
      <c r="V296" s="122">
        <v>9.7573128215821434</v>
      </c>
      <c r="W296" s="122">
        <v>15.305874230664784</v>
      </c>
      <c r="DA296" s="130" t="s">
        <v>3372</v>
      </c>
    </row>
    <row r="297" spans="1:105" ht="12" customHeight="1" x14ac:dyDescent="0.25">
      <c r="A297" s="97" t="s">
        <v>128</v>
      </c>
      <c r="B297" s="98"/>
      <c r="C297" s="98">
        <v>10.683401324884683</v>
      </c>
      <c r="D297" s="98">
        <v>5.0091470341273387</v>
      </c>
      <c r="E297" s="98">
        <v>7.3707626993923343</v>
      </c>
      <c r="F297" s="98">
        <v>6.5991913755427545</v>
      </c>
      <c r="G297" s="98">
        <v>6.9832817019232944</v>
      </c>
      <c r="H297" s="98">
        <v>5.2471625727828251</v>
      </c>
      <c r="I297" s="98">
        <v>10.13457718809611</v>
      </c>
      <c r="J297" s="98">
        <v>9.1749831999551059</v>
      </c>
      <c r="K297" s="98">
        <v>10.65766896778354</v>
      </c>
      <c r="L297" s="98">
        <v>10.328822865539209</v>
      </c>
      <c r="M297" s="98">
        <v>11.211794729113763</v>
      </c>
      <c r="N297" s="98">
        <v>13.86855134942379</v>
      </c>
      <c r="O297" s="98">
        <v>11.13319218857095</v>
      </c>
      <c r="P297" s="98">
        <v>5.5233791389950611</v>
      </c>
      <c r="Q297" s="98">
        <v>5.8530103004931426</v>
      </c>
      <c r="R297" s="98">
        <v>2.7939543359575421</v>
      </c>
      <c r="S297" s="98">
        <v>3.6872984778040681</v>
      </c>
      <c r="T297" s="98">
        <v>0.43790700405798261</v>
      </c>
      <c r="U297" s="98">
        <v>7.2451849696946713</v>
      </c>
      <c r="V297" s="98">
        <v>9.1785092070127927</v>
      </c>
      <c r="W297" s="98">
        <v>10.640228176470515</v>
      </c>
      <c r="DA297" s="63" t="s">
        <v>3373</v>
      </c>
    </row>
    <row r="298" spans="1:105" ht="12" customHeight="1" x14ac:dyDescent="0.25">
      <c r="A298" s="97" t="s">
        <v>127</v>
      </c>
      <c r="B298" s="98"/>
      <c r="C298" s="98">
        <v>0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0</v>
      </c>
      <c r="J298" s="98">
        <v>0</v>
      </c>
      <c r="K298" s="98">
        <v>0.1308471707692154</v>
      </c>
      <c r="L298" s="98">
        <v>1.0565487826685611E-2</v>
      </c>
      <c r="M298" s="98">
        <v>2.1815895811013199E-2</v>
      </c>
      <c r="N298" s="98">
        <v>2.4367421816263148E-2</v>
      </c>
      <c r="O298" s="98">
        <v>0.13163858978307882</v>
      </c>
      <c r="P298" s="98">
        <v>0.31645906148883451</v>
      </c>
      <c r="Q298" s="98">
        <v>0.24666159839628382</v>
      </c>
      <c r="R298" s="98">
        <v>9.7185771492512896E-2</v>
      </c>
      <c r="S298" s="98">
        <v>2.750328764154826E-2</v>
      </c>
      <c r="T298" s="98">
        <v>0.10501005388044628</v>
      </c>
      <c r="U298" s="98">
        <v>0.11657509667776703</v>
      </c>
      <c r="V298" s="98">
        <v>0.17244360504790518</v>
      </c>
      <c r="W298" s="98">
        <v>0.30801184908707635</v>
      </c>
      <c r="DA298" s="63" t="s">
        <v>3374</v>
      </c>
    </row>
    <row r="299" spans="1:105" ht="12" customHeight="1" x14ac:dyDescent="0.25">
      <c r="A299" s="100" t="s">
        <v>203</v>
      </c>
      <c r="B299" s="101"/>
      <c r="C299" s="101">
        <v>0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0</v>
      </c>
      <c r="J299" s="101">
        <v>0</v>
      </c>
      <c r="K299" s="101">
        <v>7.1070919895806467E-2</v>
      </c>
      <c r="L299" s="101">
        <v>5.9594597980206559E-3</v>
      </c>
      <c r="M299" s="101">
        <v>1.1894925026206121E-2</v>
      </c>
      <c r="N299" s="101">
        <v>1.2849012044823515E-2</v>
      </c>
      <c r="O299" s="101">
        <v>7.0952029760507351E-2</v>
      </c>
      <c r="P299" s="101">
        <v>0.16703628743688936</v>
      </c>
      <c r="Q299" s="101">
        <v>0.13133917206947732</v>
      </c>
      <c r="R299" s="101">
        <v>5.0993209649309722E-2</v>
      </c>
      <c r="S299" s="101">
        <v>1.4177154432267499E-2</v>
      </c>
      <c r="T299" s="101">
        <v>6.2346710523996929E-2</v>
      </c>
      <c r="U299" s="101">
        <v>6.3014102333639591E-2</v>
      </c>
      <c r="V299" s="101">
        <v>9.1520320996133067E-2</v>
      </c>
      <c r="W299" s="101">
        <v>0.15995559254550784</v>
      </c>
      <c r="DA299" s="131" t="s">
        <v>3375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0</v>
      </c>
      <c r="J300" s="104">
        <v>0</v>
      </c>
      <c r="K300" s="104">
        <v>5.9776250873408932E-2</v>
      </c>
      <c r="L300" s="104">
        <v>4.6060280286649539E-3</v>
      </c>
      <c r="M300" s="104">
        <v>9.9209707848070781E-3</v>
      </c>
      <c r="N300" s="104">
        <v>1.1518409771439635E-2</v>
      </c>
      <c r="O300" s="104">
        <v>6.0686560022571473E-2</v>
      </c>
      <c r="P300" s="104">
        <v>0.14942277405194518</v>
      </c>
      <c r="Q300" s="104">
        <v>0.11532242632680649</v>
      </c>
      <c r="R300" s="104">
        <v>4.6192561843203174E-2</v>
      </c>
      <c r="S300" s="104">
        <v>1.3326133209280762E-2</v>
      </c>
      <c r="T300" s="104">
        <v>4.2663343356449349E-2</v>
      </c>
      <c r="U300" s="104">
        <v>5.3560994344127442E-2</v>
      </c>
      <c r="V300" s="104">
        <v>8.0923284051772126E-2</v>
      </c>
      <c r="W300" s="104">
        <v>0.14805625654156851</v>
      </c>
      <c r="DA300" s="132" t="s">
        <v>3376</v>
      </c>
    </row>
    <row r="301" spans="1:105" ht="12" customHeight="1" x14ac:dyDescent="0.25">
      <c r="A301" s="106" t="s">
        <v>122</v>
      </c>
      <c r="B301" s="101"/>
      <c r="C301" s="101">
        <v>0.46358016910658445</v>
      </c>
      <c r="D301" s="101">
        <v>0</v>
      </c>
      <c r="E301" s="101">
        <v>0.43291601002859958</v>
      </c>
      <c r="F301" s="101">
        <v>0.26182486861539472</v>
      </c>
      <c r="G301" s="101">
        <v>0</v>
      </c>
      <c r="H301" s="101">
        <v>1.4118416408048506</v>
      </c>
      <c r="I301" s="101">
        <v>3.774443317565656E-2</v>
      </c>
      <c r="J301" s="101">
        <v>0.16313085631327895</v>
      </c>
      <c r="K301" s="101">
        <v>0.1352697470203178</v>
      </c>
      <c r="L301" s="101">
        <v>0.17697792935497048</v>
      </c>
      <c r="M301" s="101">
        <v>0.27447664663120791</v>
      </c>
      <c r="N301" s="101">
        <v>0.28962392226174322</v>
      </c>
      <c r="O301" s="101">
        <v>4.0420433324248661E-2</v>
      </c>
      <c r="P301" s="101">
        <v>0.11638924075142966</v>
      </c>
      <c r="Q301" s="101">
        <v>3.8647680646923331E-2</v>
      </c>
      <c r="R301" s="101">
        <v>8.9883011642110891E-2</v>
      </c>
      <c r="S301" s="101">
        <v>0.16759500342780051</v>
      </c>
      <c r="T301" s="101">
        <v>0</v>
      </c>
      <c r="U301" s="101">
        <v>7.5170215974676061E-2</v>
      </c>
      <c r="V301" s="101">
        <v>0</v>
      </c>
      <c r="W301" s="101">
        <v>0.49840412844473853</v>
      </c>
      <c r="DA301" s="131" t="s">
        <v>3377</v>
      </c>
    </row>
    <row r="302" spans="1:105" ht="12" customHeight="1" x14ac:dyDescent="0.25">
      <c r="A302" s="107" t="s">
        <v>121</v>
      </c>
      <c r="B302" s="104"/>
      <c r="C302" s="104">
        <v>0</v>
      </c>
      <c r="D302" s="104">
        <v>0</v>
      </c>
      <c r="E302" s="104">
        <v>0</v>
      </c>
      <c r="F302" s="104">
        <v>0</v>
      </c>
      <c r="G302" s="104">
        <v>0</v>
      </c>
      <c r="H302" s="104">
        <v>0</v>
      </c>
      <c r="I302" s="104">
        <v>0</v>
      </c>
      <c r="J302" s="104">
        <v>0</v>
      </c>
      <c r="K302" s="104">
        <v>0.13646518772194383</v>
      </c>
      <c r="L302" s="104">
        <v>1.9560591864001095E-2</v>
      </c>
      <c r="M302" s="104">
        <v>3.0541869187528652E-2</v>
      </c>
      <c r="N302" s="104">
        <v>4.8280215717202993E-2</v>
      </c>
      <c r="O302" s="104">
        <v>0.27088722544066085</v>
      </c>
      <c r="P302" s="104">
        <v>0.7678973898322321</v>
      </c>
      <c r="Q302" s="104">
        <v>0.15818710021475368</v>
      </c>
      <c r="R302" s="104">
        <v>0.14692680372306466</v>
      </c>
      <c r="S302" s="104">
        <v>9.2911063948843922E-2</v>
      </c>
      <c r="T302" s="104">
        <v>0.21124888616551396</v>
      </c>
      <c r="U302" s="104">
        <v>0.30977849652150002</v>
      </c>
      <c r="V302" s="104">
        <v>0.40636000952144635</v>
      </c>
      <c r="W302" s="104">
        <v>3.8592300766624543</v>
      </c>
      <c r="DA302" s="132" t="s">
        <v>3378</v>
      </c>
    </row>
    <row r="303" spans="1:105" ht="12" customHeight="1" x14ac:dyDescent="0.25">
      <c r="A303" s="108" t="s">
        <v>53</v>
      </c>
      <c r="B303" s="98"/>
      <c r="C303" s="98">
        <v>0</v>
      </c>
      <c r="D303" s="98">
        <v>0</v>
      </c>
      <c r="E303" s="98">
        <v>0</v>
      </c>
      <c r="F303" s="98">
        <v>0</v>
      </c>
      <c r="G303" s="98">
        <v>0</v>
      </c>
      <c r="H303" s="98">
        <v>0</v>
      </c>
      <c r="I303" s="98">
        <v>0</v>
      </c>
      <c r="J303" s="98">
        <v>0</v>
      </c>
      <c r="K303" s="98">
        <v>8.1406627259543951E-2</v>
      </c>
      <c r="L303" s="98">
        <v>1.2070865396357325E-2</v>
      </c>
      <c r="M303" s="98">
        <v>1.8234077061607616E-2</v>
      </c>
      <c r="N303" s="98">
        <v>2.7851884756755041E-2</v>
      </c>
      <c r="O303" s="98">
        <v>0.15870302807176814</v>
      </c>
      <c r="P303" s="98">
        <v>0.43771115386881759</v>
      </c>
      <c r="Q303" s="98">
        <v>9.0296707459030429E-2</v>
      </c>
      <c r="R303" s="98">
        <v>8.2577393527100598E-2</v>
      </c>
      <c r="S303" s="98">
        <v>5.1020440157732223E-2</v>
      </c>
      <c r="T303" s="98">
        <v>0.13014507561884972</v>
      </c>
      <c r="U303" s="98">
        <v>0.17619849499450321</v>
      </c>
      <c r="V303" s="98">
        <v>0.2271164352236785</v>
      </c>
      <c r="W303" s="98">
        <v>2.0704383374740498</v>
      </c>
      <c r="DA303" s="63" t="s">
        <v>3379</v>
      </c>
    </row>
    <row r="304" spans="1:105" ht="12" customHeight="1" x14ac:dyDescent="0.25">
      <c r="A304" s="108" t="s">
        <v>52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5.5058560462399868E-2</v>
      </c>
      <c r="L304" s="98">
        <v>7.4897264676437687E-3</v>
      </c>
      <c r="M304" s="98">
        <v>1.2307792125921037E-2</v>
      </c>
      <c r="N304" s="98">
        <v>2.0428330960447952E-2</v>
      </c>
      <c r="O304" s="98">
        <v>0.11218419736889271</v>
      </c>
      <c r="P304" s="98">
        <v>0.33018623596341456</v>
      </c>
      <c r="Q304" s="98">
        <v>6.7890392755723256E-2</v>
      </c>
      <c r="R304" s="98">
        <v>6.434941019596406E-2</v>
      </c>
      <c r="S304" s="98">
        <v>4.1890623791111699E-2</v>
      </c>
      <c r="T304" s="98">
        <v>8.110381054666424E-2</v>
      </c>
      <c r="U304" s="98">
        <v>0.13358000152699678</v>
      </c>
      <c r="V304" s="98">
        <v>0.17924357429776783</v>
      </c>
      <c r="W304" s="98">
        <v>1.7887917391884045</v>
      </c>
      <c r="DA304" s="63" t="s">
        <v>3380</v>
      </c>
    </row>
    <row r="305" spans="1:105" ht="12" customHeight="1" x14ac:dyDescent="0.25">
      <c r="A305" s="121" t="s">
        <v>54</v>
      </c>
      <c r="B305" s="122"/>
      <c r="C305" s="122">
        <v>6.8119671937944304</v>
      </c>
      <c r="D305" s="122">
        <v>3.0257425623792158</v>
      </c>
      <c r="E305" s="122">
        <v>6.5746589692046946</v>
      </c>
      <c r="F305" s="122">
        <v>5.4122416759884295</v>
      </c>
      <c r="G305" s="122">
        <v>5.4930249442220855</v>
      </c>
      <c r="H305" s="122">
        <v>5.1635994625416375</v>
      </c>
      <c r="I305" s="122">
        <v>8.1194085014365651</v>
      </c>
      <c r="J305" s="122">
        <v>7.2323626115594113</v>
      </c>
      <c r="K305" s="122">
        <v>8.3850832317584256</v>
      </c>
      <c r="L305" s="122">
        <v>8.0719619549898596</v>
      </c>
      <c r="M305" s="122">
        <v>8.211209677591345</v>
      </c>
      <c r="N305" s="122">
        <v>10.353867127628446</v>
      </c>
      <c r="O305" s="122">
        <v>8.1678388922596454</v>
      </c>
      <c r="P305" s="122">
        <v>4.5848253895741689</v>
      </c>
      <c r="Q305" s="122">
        <v>4.1711466511203117</v>
      </c>
      <c r="R305" s="122">
        <v>2.0863637768919041</v>
      </c>
      <c r="S305" s="122">
        <v>2.5860953307034791</v>
      </c>
      <c r="T305" s="122">
        <v>0.52322023348203683</v>
      </c>
      <c r="U305" s="122">
        <v>5.4630296597279182</v>
      </c>
      <c r="V305" s="122">
        <v>6.6287570689083459</v>
      </c>
      <c r="W305" s="122">
        <v>9.6970153607190497</v>
      </c>
      <c r="DA305" s="130" t="s">
        <v>3381</v>
      </c>
    </row>
    <row r="306" spans="1:105" ht="12" customHeight="1" x14ac:dyDescent="0.25">
      <c r="A306" s="97" t="s">
        <v>50</v>
      </c>
      <c r="B306" s="98"/>
      <c r="C306" s="98">
        <v>5.6533421054355184</v>
      </c>
      <c r="D306" s="98">
        <v>2.3356318711001993</v>
      </c>
      <c r="E306" s="98">
        <v>2.4895317574701799</v>
      </c>
      <c r="F306" s="98">
        <v>3.2536158909594044</v>
      </c>
      <c r="G306" s="98">
        <v>4.5012485139697755</v>
      </c>
      <c r="H306" s="98">
        <v>4.1732851445344972</v>
      </c>
      <c r="I306" s="98">
        <v>6.8109610846338766</v>
      </c>
      <c r="J306" s="98">
        <v>4.7040425730354549</v>
      </c>
      <c r="K306" s="98">
        <v>5.3606965274425251</v>
      </c>
      <c r="L306" s="98">
        <v>4.1419622419072066</v>
      </c>
      <c r="M306" s="98">
        <v>4.6949082857842575</v>
      </c>
      <c r="N306" s="98">
        <v>7.5250209990690244</v>
      </c>
      <c r="O306" s="98">
        <v>6.1066659659109881</v>
      </c>
      <c r="P306" s="98">
        <v>3.547294099712794</v>
      </c>
      <c r="Q306" s="98">
        <v>3.0464810276863115</v>
      </c>
      <c r="R306" s="98">
        <v>1.3907472285799671</v>
      </c>
      <c r="S306" s="98">
        <v>1.80440414530881</v>
      </c>
      <c r="T306" s="98">
        <v>0.38880096135057901</v>
      </c>
      <c r="U306" s="98">
        <v>4.1305357573043437</v>
      </c>
      <c r="V306" s="98">
        <v>4.9553950385659356</v>
      </c>
      <c r="W306" s="98">
        <v>8.5832922103263609</v>
      </c>
      <c r="DA306" s="63" t="s">
        <v>3382</v>
      </c>
    </row>
    <row r="307" spans="1:105" ht="12" customHeight="1" x14ac:dyDescent="0.25">
      <c r="A307" s="109" t="s">
        <v>120</v>
      </c>
      <c r="B307" s="33"/>
      <c r="C307" s="33">
        <v>1.1586250883589122</v>
      </c>
      <c r="D307" s="33">
        <v>0.69011069127901647</v>
      </c>
      <c r="E307" s="33">
        <v>4.0851272117345152</v>
      </c>
      <c r="F307" s="33">
        <v>2.1586257850290256</v>
      </c>
      <c r="G307" s="33">
        <v>0.99177643025231033</v>
      </c>
      <c r="H307" s="33">
        <v>0.99031431800714032</v>
      </c>
      <c r="I307" s="33">
        <v>1.3084474168026887</v>
      </c>
      <c r="J307" s="33">
        <v>2.5283200385239568</v>
      </c>
      <c r="K307" s="33">
        <v>3.024386704315901</v>
      </c>
      <c r="L307" s="33">
        <v>3.9299997130826525</v>
      </c>
      <c r="M307" s="33">
        <v>3.5163013918070876</v>
      </c>
      <c r="N307" s="33">
        <v>2.8288461285594217</v>
      </c>
      <c r="O307" s="33">
        <v>2.0611729263486573</v>
      </c>
      <c r="P307" s="33">
        <v>1.0375312898613753</v>
      </c>
      <c r="Q307" s="33">
        <v>1.1246656234340007</v>
      </c>
      <c r="R307" s="33">
        <v>0.69561654831193676</v>
      </c>
      <c r="S307" s="33">
        <v>0.7816911853946692</v>
      </c>
      <c r="T307" s="33">
        <v>0.1344192721314578</v>
      </c>
      <c r="U307" s="33">
        <v>1.3324939024235747</v>
      </c>
      <c r="V307" s="33">
        <v>1.6733620303424099</v>
      </c>
      <c r="W307" s="33">
        <v>1.1137231503926885</v>
      </c>
      <c r="DA307" s="60" t="s">
        <v>3383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109.15993398596822</v>
      </c>
      <c r="D309" s="117">
        <f t="shared" si="136"/>
        <v>47.824696185330623</v>
      </c>
      <c r="E309" s="117">
        <f t="shared" si="136"/>
        <v>64.736478076808694</v>
      </c>
      <c r="F309" s="117">
        <f t="shared" si="136"/>
        <v>54.960041349174027</v>
      </c>
      <c r="G309" s="117">
        <f t="shared" si="136"/>
        <v>59.740475055444456</v>
      </c>
      <c r="H309" s="117">
        <f t="shared" si="136"/>
        <v>54.355208052502263</v>
      </c>
      <c r="I309" s="117">
        <f t="shared" si="136"/>
        <v>82.619869479048248</v>
      </c>
      <c r="J309" s="117">
        <f t="shared" si="136"/>
        <v>74.24036119501929</v>
      </c>
      <c r="K309" s="117">
        <f t="shared" si="136"/>
        <v>86.246449605477892</v>
      </c>
      <c r="L309" s="117">
        <f t="shared" si="136"/>
        <v>88.959893665000578</v>
      </c>
      <c r="M309" s="117">
        <f t="shared" si="136"/>
        <v>86.096470450368088</v>
      </c>
      <c r="N309" s="117">
        <f t="shared" si="136"/>
        <v>107.55484450777867</v>
      </c>
      <c r="O309" s="117">
        <f t="shared" si="136"/>
        <v>83.727103717649868</v>
      </c>
      <c r="P309" s="117">
        <f t="shared" si="136"/>
        <v>43.913671391966147</v>
      </c>
      <c r="Q309" s="117">
        <f t="shared" si="136"/>
        <v>40.135086661587309</v>
      </c>
      <c r="R309" s="117">
        <f t="shared" ref="R309:V309" si="137">R310+R313+R315+R324</f>
        <v>20.274945223571578</v>
      </c>
      <c r="S309" s="117">
        <f t="shared" si="137"/>
        <v>24.97029599109409</v>
      </c>
      <c r="T309" s="117">
        <f t="shared" si="137"/>
        <v>4.8109919826422081</v>
      </c>
      <c r="U309" s="117">
        <f t="shared" si="137"/>
        <v>46.173397506075318</v>
      </c>
      <c r="V309" s="117">
        <f t="shared" si="137"/>
        <v>55.604710924736203</v>
      </c>
      <c r="W309" s="117">
        <f t="shared" ref="W309" si="138">W310+W313+W315+W324</f>
        <v>79.646878497704293</v>
      </c>
      <c r="DA309" s="129" t="s">
        <v>3534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96.061104687434877</v>
      </c>
      <c r="D310" s="122">
        <f t="shared" si="139"/>
        <v>41.886735096409886</v>
      </c>
      <c r="E310" s="122">
        <f t="shared" si="139"/>
        <v>53.942120130964298</v>
      </c>
      <c r="F310" s="122">
        <f t="shared" si="139"/>
        <v>45.880151659295358</v>
      </c>
      <c r="G310" s="122">
        <f t="shared" si="139"/>
        <v>50.647673627039694</v>
      </c>
      <c r="H310" s="122">
        <f t="shared" si="139"/>
        <v>45.928318046914825</v>
      </c>
      <c r="I310" s="122">
        <f t="shared" si="139"/>
        <v>69.253339029715875</v>
      </c>
      <c r="J310" s="122">
        <f t="shared" si="139"/>
        <v>61.865556413344052</v>
      </c>
      <c r="K310" s="122">
        <f t="shared" si="139"/>
        <v>71.629023755104342</v>
      </c>
      <c r="L310" s="122">
        <f t="shared" si="139"/>
        <v>74.787970795037538</v>
      </c>
      <c r="M310" s="122">
        <f t="shared" si="139"/>
        <v>71.027771278523659</v>
      </c>
      <c r="N310" s="122">
        <f t="shared" si="139"/>
        <v>89.012739237478186</v>
      </c>
      <c r="O310" s="122">
        <f t="shared" si="139"/>
        <v>68.65874800911844</v>
      </c>
      <c r="P310" s="122">
        <f t="shared" si="139"/>
        <v>35.199210367350467</v>
      </c>
      <c r="Q310" s="122">
        <f t="shared" si="139"/>
        <v>31.805399709688022</v>
      </c>
      <c r="R310" s="122">
        <f t="shared" ref="R310:V310" si="140">SUM(R311:R312)</f>
        <v>16.119260077645848</v>
      </c>
      <c r="S310" s="122">
        <f t="shared" si="140"/>
        <v>19.750003641222559</v>
      </c>
      <c r="T310" s="122">
        <f t="shared" si="140"/>
        <v>3.7869210766722166</v>
      </c>
      <c r="U310" s="122">
        <f t="shared" si="140"/>
        <v>35.587019796371884</v>
      </c>
      <c r="V310" s="122">
        <f t="shared" si="140"/>
        <v>42.444985455382415</v>
      </c>
      <c r="W310" s="122">
        <f t="shared" ref="W310" si="141">SUM(W311:W312)</f>
        <v>59.84520986182585</v>
      </c>
      <c r="DA310" s="130" t="s">
        <v>3535</v>
      </c>
    </row>
    <row r="311" spans="1:105" ht="12" customHeight="1" x14ac:dyDescent="0.25">
      <c r="A311" s="97" t="s">
        <v>203</v>
      </c>
      <c r="B311" s="98"/>
      <c r="C311" s="98">
        <v>95.673987649991844</v>
      </c>
      <c r="D311" s="98">
        <v>41.719693545643558</v>
      </c>
      <c r="E311" s="98">
        <v>53.727180755916265</v>
      </c>
      <c r="F311" s="98">
        <v>45.700448485096729</v>
      </c>
      <c r="G311" s="98">
        <v>50.452332570015173</v>
      </c>
      <c r="H311" s="98">
        <v>45.751921278206545</v>
      </c>
      <c r="I311" s="98">
        <v>68.9943502894277</v>
      </c>
      <c r="J311" s="98">
        <v>61.636556858494458</v>
      </c>
      <c r="K311" s="98">
        <v>71.367603975074502</v>
      </c>
      <c r="L311" s="98">
        <v>74.514416790237689</v>
      </c>
      <c r="M311" s="98">
        <v>70.774489100909179</v>
      </c>
      <c r="N311" s="98">
        <v>88.698361559175268</v>
      </c>
      <c r="O311" s="98">
        <v>68.420552563135544</v>
      </c>
      <c r="P311" s="98">
        <v>35.081236781331768</v>
      </c>
      <c r="Q311" s="98">
        <v>31.700759245415014</v>
      </c>
      <c r="R311" s="98">
        <v>16.066541772426618</v>
      </c>
      <c r="S311" s="98">
        <v>19.686032354872545</v>
      </c>
      <c r="T311" s="98">
        <v>3.7744769855458373</v>
      </c>
      <c r="U311" s="98">
        <v>35.472575742494477</v>
      </c>
      <c r="V311" s="98">
        <v>42.308735050251201</v>
      </c>
      <c r="W311" s="98">
        <v>59.657675259775857</v>
      </c>
      <c r="DA311" s="63" t="s">
        <v>3536</v>
      </c>
    </row>
    <row r="312" spans="1:105" ht="12" customHeight="1" x14ac:dyDescent="0.25">
      <c r="A312" s="97" t="s">
        <v>53</v>
      </c>
      <c r="B312" s="98"/>
      <c r="C312" s="98">
        <v>0.38711703744302861</v>
      </c>
      <c r="D312" s="98">
        <v>0.16704155076632579</v>
      </c>
      <c r="E312" s="98">
        <v>0.21493937504802965</v>
      </c>
      <c r="F312" s="98">
        <v>0.17970317419863127</v>
      </c>
      <c r="G312" s="98">
        <v>0.19534105702452151</v>
      </c>
      <c r="H312" s="98">
        <v>0.17639676870827786</v>
      </c>
      <c r="I312" s="98">
        <v>0.25898874028817687</v>
      </c>
      <c r="J312" s="98">
        <v>0.22899955484959339</v>
      </c>
      <c r="K312" s="98">
        <v>0.26141978002984506</v>
      </c>
      <c r="L312" s="98">
        <v>0.27355400479985309</v>
      </c>
      <c r="M312" s="98">
        <v>0.25328217761447397</v>
      </c>
      <c r="N312" s="98">
        <v>0.3143776783029163</v>
      </c>
      <c r="O312" s="98">
        <v>0.23819544598289674</v>
      </c>
      <c r="P312" s="98">
        <v>0.1179735860187011</v>
      </c>
      <c r="Q312" s="98">
        <v>0.10464046427300626</v>
      </c>
      <c r="R312" s="98">
        <v>5.271830521922994E-2</v>
      </c>
      <c r="S312" s="98">
        <v>6.3971286350015463E-2</v>
      </c>
      <c r="T312" s="98">
        <v>1.2444091126379427E-2</v>
      </c>
      <c r="U312" s="98">
        <v>0.11444405387740873</v>
      </c>
      <c r="V312" s="98">
        <v>0.1362504051312165</v>
      </c>
      <c r="W312" s="98">
        <v>0.18753460204999645</v>
      </c>
      <c r="DA312" s="63" t="s">
        <v>3537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7.3851269464868079E-4</v>
      </c>
      <c r="D313" s="122">
        <f t="shared" si="142"/>
        <v>6.8207023494670641E-4</v>
      </c>
      <c r="E313" s="122">
        <f t="shared" si="142"/>
        <v>3.2132216699276473E-3</v>
      </c>
      <c r="F313" s="122">
        <f t="shared" si="142"/>
        <v>6.6563742186760803E-3</v>
      </c>
      <c r="G313" s="122">
        <f t="shared" si="142"/>
        <v>3.6826607576907603E-3</v>
      </c>
      <c r="H313" s="122">
        <f t="shared" si="142"/>
        <v>8.3986344282626097E-3</v>
      </c>
      <c r="I313" s="122">
        <f t="shared" si="142"/>
        <v>3.3496221852788027E-2</v>
      </c>
      <c r="J313" s="122">
        <f t="shared" si="142"/>
        <v>4.031692487705793E-2</v>
      </c>
      <c r="K313" s="122">
        <f t="shared" si="142"/>
        <v>6.1259087358464449E-2</v>
      </c>
      <c r="L313" s="122">
        <f t="shared" si="142"/>
        <v>5.8344288802745801E-2</v>
      </c>
      <c r="M313" s="122">
        <f t="shared" si="142"/>
        <v>8.4795555282833904E-2</v>
      </c>
      <c r="N313" s="122">
        <f t="shared" si="142"/>
        <v>0.10525075826816405</v>
      </c>
      <c r="O313" s="122">
        <f t="shared" si="142"/>
        <v>0.15313759942552088</v>
      </c>
      <c r="P313" s="122">
        <f t="shared" si="142"/>
        <v>0.12013492842377402</v>
      </c>
      <c r="Q313" s="122">
        <f t="shared" si="142"/>
        <v>0.26702554510696308</v>
      </c>
      <c r="R313" s="122">
        <f t="shared" si="142"/>
        <v>9.9308977018175315E-2</v>
      </c>
      <c r="S313" s="122">
        <f t="shared" si="142"/>
        <v>0.10214585035840412</v>
      </c>
      <c r="T313" s="122">
        <f t="shared" si="142"/>
        <v>2.2599572850266487E-2</v>
      </c>
      <c r="U313" s="122">
        <f t="shared" si="142"/>
        <v>0.23566322330721712</v>
      </c>
      <c r="V313" s="122">
        <f t="shared" si="142"/>
        <v>0.19134007317401749</v>
      </c>
      <c r="W313" s="122">
        <f t="shared" si="142"/>
        <v>0.15150418017496942</v>
      </c>
      <c r="DA313" s="130" t="s">
        <v>3538</v>
      </c>
    </row>
    <row r="314" spans="1:105" ht="12" customHeight="1" x14ac:dyDescent="0.25">
      <c r="A314" s="97" t="s">
        <v>53</v>
      </c>
      <c r="B314" s="98"/>
      <c r="C314" s="98">
        <v>7.3851269464868079E-4</v>
      </c>
      <c r="D314" s="98">
        <v>6.8207023494670641E-4</v>
      </c>
      <c r="E314" s="98">
        <v>3.2132216699276473E-3</v>
      </c>
      <c r="F314" s="98">
        <v>6.6563742186760803E-3</v>
      </c>
      <c r="G314" s="98">
        <v>3.6826607576907603E-3</v>
      </c>
      <c r="H314" s="98">
        <v>8.3986344282626097E-3</v>
      </c>
      <c r="I314" s="98">
        <v>3.3496221852788027E-2</v>
      </c>
      <c r="J314" s="98">
        <v>4.031692487705793E-2</v>
      </c>
      <c r="K314" s="98">
        <v>6.1259087358464449E-2</v>
      </c>
      <c r="L314" s="98">
        <v>5.8344288802745801E-2</v>
      </c>
      <c r="M314" s="98">
        <v>8.4795555282833904E-2</v>
      </c>
      <c r="N314" s="98">
        <v>0.10525075826816405</v>
      </c>
      <c r="O314" s="98">
        <v>0.15313759942552088</v>
      </c>
      <c r="P314" s="98">
        <v>0.12013492842377402</v>
      </c>
      <c r="Q314" s="98">
        <v>0.26702554510696308</v>
      </c>
      <c r="R314" s="98">
        <v>9.9308977018175315E-2</v>
      </c>
      <c r="S314" s="98">
        <v>0.10214585035840412</v>
      </c>
      <c r="T314" s="98">
        <v>2.2599572850266487E-2</v>
      </c>
      <c r="U314" s="98">
        <v>0.23566322330721712</v>
      </c>
      <c r="V314" s="98">
        <v>0.19134007317401749</v>
      </c>
      <c r="W314" s="98">
        <v>0.15150418017496942</v>
      </c>
      <c r="DA314" s="63" t="s">
        <v>3539</v>
      </c>
    </row>
    <row r="315" spans="1:105" ht="12" customHeight="1" x14ac:dyDescent="0.25">
      <c r="A315" s="121" t="s">
        <v>55</v>
      </c>
      <c r="B315" s="122"/>
      <c r="C315" s="122">
        <v>8.8759049183398488</v>
      </c>
      <c r="D315" s="122">
        <v>4.0314998091002154</v>
      </c>
      <c r="E315" s="122">
        <v>6.2252106052626024</v>
      </c>
      <c r="F315" s="122">
        <v>5.505446591084854</v>
      </c>
      <c r="G315" s="122">
        <v>5.6602654568300785</v>
      </c>
      <c r="H315" s="122">
        <v>5.1821335679462006</v>
      </c>
      <c r="I315" s="122">
        <v>8.2798114724451093</v>
      </c>
      <c r="J315" s="122">
        <v>7.5998943268468624</v>
      </c>
      <c r="K315" s="122">
        <v>9.0434150760419101</v>
      </c>
      <c r="L315" s="122">
        <v>8.6250230568496651</v>
      </c>
      <c r="M315" s="122">
        <v>9.4723908300149855</v>
      </c>
      <c r="N315" s="122">
        <v>11.754873961120797</v>
      </c>
      <c r="O315" s="122">
        <v>9.6642955695528308</v>
      </c>
      <c r="P315" s="122">
        <v>5.6620560387961572</v>
      </c>
      <c r="Q315" s="122">
        <v>5.3520907451217381</v>
      </c>
      <c r="R315" s="122">
        <v>2.6649210649600623</v>
      </c>
      <c r="S315" s="122">
        <v>3.3948713365585137</v>
      </c>
      <c r="T315" s="122">
        <v>0.65486957050409045</v>
      </c>
      <c r="U315" s="122">
        <v>6.7171589703087786</v>
      </c>
      <c r="V315" s="122">
        <v>8.51292545645485</v>
      </c>
      <c r="W315" s="122">
        <v>13.431083660125289</v>
      </c>
      <c r="DA315" s="130" t="s">
        <v>3540</v>
      </c>
    </row>
    <row r="316" spans="1:105" ht="12" customHeight="1" x14ac:dyDescent="0.25">
      <c r="A316" s="97" t="s">
        <v>128</v>
      </c>
      <c r="B316" s="98"/>
      <c r="C316" s="98">
        <v>8.5786756510928583</v>
      </c>
      <c r="D316" s="98">
        <v>4.0314998091002154</v>
      </c>
      <c r="E316" s="98">
        <v>5.9460955530772885</v>
      </c>
      <c r="F316" s="98">
        <v>5.336149958262534</v>
      </c>
      <c r="G316" s="98">
        <v>5.6602654568300785</v>
      </c>
      <c r="H316" s="98">
        <v>4.2634489869831054</v>
      </c>
      <c r="I316" s="98">
        <v>8.2551665495428619</v>
      </c>
      <c r="J316" s="98">
        <v>7.492973070777043</v>
      </c>
      <c r="K316" s="98">
        <v>8.7277479231556629</v>
      </c>
      <c r="L316" s="98">
        <v>8.4829803029056929</v>
      </c>
      <c r="M316" s="98">
        <v>9.2450266053435364</v>
      </c>
      <c r="N316" s="98">
        <v>11.497435561578309</v>
      </c>
      <c r="O316" s="98">
        <v>9.2946040418368678</v>
      </c>
      <c r="P316" s="98">
        <v>4.6487312797176363</v>
      </c>
      <c r="Q316" s="98">
        <v>4.9636651312367963</v>
      </c>
      <c r="R316" s="98">
        <v>2.3831395240266651</v>
      </c>
      <c r="S316" s="98">
        <v>3.1627402291553408</v>
      </c>
      <c r="T316" s="98">
        <v>0.37762912398725235</v>
      </c>
      <c r="U316" s="98">
        <v>6.2798636338602005</v>
      </c>
      <c r="V316" s="98">
        <v>7.9940072045904156</v>
      </c>
      <c r="W316" s="98">
        <v>9.3081049079733518</v>
      </c>
      <c r="DA316" s="63" t="s">
        <v>3541</v>
      </c>
    </row>
    <row r="317" spans="1:105" ht="12" customHeight="1" x14ac:dyDescent="0.25">
      <c r="A317" s="97" t="s">
        <v>127</v>
      </c>
      <c r="B317" s="98"/>
      <c r="C317" s="98">
        <v>0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0</v>
      </c>
      <c r="J317" s="98">
        <v>0</v>
      </c>
      <c r="K317" s="98">
        <v>0.11797744621850961</v>
      </c>
      <c r="L317" s="98">
        <v>9.5004850970724711E-3</v>
      </c>
      <c r="M317" s="98">
        <v>1.972929326954586E-2</v>
      </c>
      <c r="N317" s="98">
        <v>2.2170617366390769E-2</v>
      </c>
      <c r="O317" s="98">
        <v>0.11992123516502859</v>
      </c>
      <c r="P317" s="98">
        <v>0.29000823717426372</v>
      </c>
      <c r="Q317" s="98">
        <v>0.22670505429037707</v>
      </c>
      <c r="R317" s="98">
        <v>8.9687880219836313E-2</v>
      </c>
      <c r="S317" s="98">
        <v>2.5486433474580565E-2</v>
      </c>
      <c r="T317" s="98">
        <v>9.6428031887319132E-2</v>
      </c>
      <c r="U317" s="98">
        <v>0.10817933346460472</v>
      </c>
      <c r="V317" s="98">
        <v>0.16063275417471207</v>
      </c>
      <c r="W317" s="98">
        <v>0.28798590949046859</v>
      </c>
      <c r="DA317" s="63" t="s">
        <v>3542</v>
      </c>
    </row>
    <row r="318" spans="1:105" ht="12" customHeight="1" x14ac:dyDescent="0.25">
      <c r="A318" s="100" t="s">
        <v>203</v>
      </c>
      <c r="B318" s="101"/>
      <c r="C318" s="101">
        <v>0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0</v>
      </c>
      <c r="J318" s="101">
        <v>0</v>
      </c>
      <c r="K318" s="101">
        <v>5.8201195345100688E-2</v>
      </c>
      <c r="L318" s="101">
        <v>4.8944570684075171E-3</v>
      </c>
      <c r="M318" s="101">
        <v>9.8083224847387799E-3</v>
      </c>
      <c r="N318" s="101">
        <v>1.0652207594951134E-2</v>
      </c>
      <c r="O318" s="101">
        <v>5.9234675142457109E-2</v>
      </c>
      <c r="P318" s="101">
        <v>0.14058546312231854</v>
      </c>
      <c r="Q318" s="101">
        <v>0.1113826279635706</v>
      </c>
      <c r="R318" s="101">
        <v>4.3495318376633139E-2</v>
      </c>
      <c r="S318" s="101">
        <v>1.2160300265299802E-2</v>
      </c>
      <c r="T318" s="101">
        <v>5.3764688530869784E-2</v>
      </c>
      <c r="U318" s="101">
        <v>5.4618339120477276E-2</v>
      </c>
      <c r="V318" s="101">
        <v>7.9709470122939927E-2</v>
      </c>
      <c r="W318" s="101">
        <v>0.13992965294890009</v>
      </c>
      <c r="DA318" s="131" t="s">
        <v>3543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0</v>
      </c>
      <c r="J319" s="104">
        <v>0</v>
      </c>
      <c r="K319" s="104">
        <v>5.9776250873408932E-2</v>
      </c>
      <c r="L319" s="104">
        <v>4.6060280286649539E-3</v>
      </c>
      <c r="M319" s="104">
        <v>9.9209707848070781E-3</v>
      </c>
      <c r="N319" s="104">
        <v>1.1518409771439635E-2</v>
      </c>
      <c r="O319" s="104">
        <v>6.0686560022571473E-2</v>
      </c>
      <c r="P319" s="104">
        <v>0.14942277405194518</v>
      </c>
      <c r="Q319" s="104">
        <v>0.11532242632680649</v>
      </c>
      <c r="R319" s="104">
        <v>4.6192561843203174E-2</v>
      </c>
      <c r="S319" s="104">
        <v>1.3326133209280762E-2</v>
      </c>
      <c r="T319" s="104">
        <v>4.2663343356449349E-2</v>
      </c>
      <c r="U319" s="104">
        <v>5.3560994344127442E-2</v>
      </c>
      <c r="V319" s="104">
        <v>8.0923284051772126E-2</v>
      </c>
      <c r="W319" s="104">
        <v>0.14805625654156851</v>
      </c>
      <c r="DA319" s="132" t="s">
        <v>3544</v>
      </c>
    </row>
    <row r="320" spans="1:105" ht="12" customHeight="1" x14ac:dyDescent="0.25">
      <c r="A320" s="106" t="s">
        <v>122</v>
      </c>
      <c r="B320" s="101"/>
      <c r="C320" s="101">
        <v>0.29722926724699111</v>
      </c>
      <c r="D320" s="101">
        <v>0</v>
      </c>
      <c r="E320" s="101">
        <v>0.27911505218531413</v>
      </c>
      <c r="F320" s="101">
        <v>0.16929663282231963</v>
      </c>
      <c r="G320" s="101">
        <v>0</v>
      </c>
      <c r="H320" s="101">
        <v>0.9186845809630948</v>
      </c>
      <c r="I320" s="101">
        <v>2.4644922902247922E-2</v>
      </c>
      <c r="J320" s="101">
        <v>0.10692125606981952</v>
      </c>
      <c r="K320" s="101">
        <v>8.9043759978621892E-2</v>
      </c>
      <c r="L320" s="101">
        <v>0.11706787149829168</v>
      </c>
      <c r="M320" s="101">
        <v>0.18315946033054253</v>
      </c>
      <c r="N320" s="101">
        <v>0.19599176737902371</v>
      </c>
      <c r="O320" s="101">
        <v>2.792885151583975E-2</v>
      </c>
      <c r="P320" s="101">
        <v>8.2577337863847203E-2</v>
      </c>
      <c r="Q320" s="101">
        <v>2.8123118627351899E-2</v>
      </c>
      <c r="R320" s="101">
        <v>6.6577820834992196E-2</v>
      </c>
      <c r="S320" s="101">
        <v>0.12630377408232821</v>
      </c>
      <c r="T320" s="101">
        <v>0</v>
      </c>
      <c r="U320" s="101">
        <v>5.8473798921408686E-2</v>
      </c>
      <c r="V320" s="101">
        <v>0</v>
      </c>
      <c r="W320" s="101">
        <v>0.3970017979418578</v>
      </c>
      <c r="DA320" s="131" t="s">
        <v>3545</v>
      </c>
    </row>
    <row r="321" spans="1:105" ht="12" customHeight="1" x14ac:dyDescent="0.25">
      <c r="A321" s="107" t="s">
        <v>121</v>
      </c>
      <c r="B321" s="104"/>
      <c r="C321" s="104">
        <v>0</v>
      </c>
      <c r="D321" s="104">
        <v>0</v>
      </c>
      <c r="E321" s="104">
        <v>0</v>
      </c>
      <c r="F321" s="104">
        <v>0</v>
      </c>
      <c r="G321" s="104">
        <v>0</v>
      </c>
      <c r="H321" s="104">
        <v>0</v>
      </c>
      <c r="I321" s="104">
        <v>0</v>
      </c>
      <c r="J321" s="104">
        <v>0</v>
      </c>
      <c r="K321" s="104">
        <v>0.10864594668911612</v>
      </c>
      <c r="L321" s="104">
        <v>1.5474397348607758E-2</v>
      </c>
      <c r="M321" s="104">
        <v>2.4475471071361228E-2</v>
      </c>
      <c r="N321" s="104">
        <v>3.9276014797075431E-2</v>
      </c>
      <c r="O321" s="104">
        <v>0.22184144103509357</v>
      </c>
      <c r="P321" s="104">
        <v>0.64073918404041086</v>
      </c>
      <c r="Q321" s="104">
        <v>0.13359744096721179</v>
      </c>
      <c r="R321" s="104">
        <v>0.12551583987856912</v>
      </c>
      <c r="S321" s="104">
        <v>8.0340899846264191E-2</v>
      </c>
      <c r="T321" s="104">
        <v>0.180812414629519</v>
      </c>
      <c r="U321" s="104">
        <v>0.27064220406256445</v>
      </c>
      <c r="V321" s="104">
        <v>0.35828549768972195</v>
      </c>
      <c r="W321" s="104">
        <v>3.4379910447196105</v>
      </c>
      <c r="DA321" s="132" t="s">
        <v>3546</v>
      </c>
    </row>
    <row r="322" spans="1:105" ht="12" customHeight="1" x14ac:dyDescent="0.25">
      <c r="A322" s="108" t="s">
        <v>53</v>
      </c>
      <c r="B322" s="98"/>
      <c r="C322" s="98">
        <v>0</v>
      </c>
      <c r="D322" s="98">
        <v>0</v>
      </c>
      <c r="E322" s="98">
        <v>0</v>
      </c>
      <c r="F322" s="98">
        <v>0</v>
      </c>
      <c r="G322" s="98">
        <v>0</v>
      </c>
      <c r="H322" s="98">
        <v>0</v>
      </c>
      <c r="I322" s="98">
        <v>0</v>
      </c>
      <c r="J322" s="98">
        <v>0</v>
      </c>
      <c r="K322" s="98">
        <v>5.3587386226716251E-2</v>
      </c>
      <c r="L322" s="98">
        <v>7.9846708809639903E-3</v>
      </c>
      <c r="M322" s="98">
        <v>1.2167678945440191E-2</v>
      </c>
      <c r="N322" s="98">
        <v>1.8847683836627476E-2</v>
      </c>
      <c r="O322" s="98">
        <v>0.10965724366620085</v>
      </c>
      <c r="P322" s="98">
        <v>0.31055294807699629</v>
      </c>
      <c r="Q322" s="98">
        <v>6.5707048211488539E-2</v>
      </c>
      <c r="R322" s="98">
        <v>6.1166429682605064E-2</v>
      </c>
      <c r="S322" s="98">
        <v>3.8450276055152485E-2</v>
      </c>
      <c r="T322" s="98">
        <v>9.9708604082854757E-2</v>
      </c>
      <c r="U322" s="98">
        <v>0.1370622025355677</v>
      </c>
      <c r="V322" s="98">
        <v>0.1790419233919541</v>
      </c>
      <c r="W322" s="98">
        <v>1.6491993055312058</v>
      </c>
      <c r="DA322" s="63" t="s">
        <v>3547</v>
      </c>
    </row>
    <row r="323" spans="1:105" ht="12" customHeight="1" x14ac:dyDescent="0.25">
      <c r="A323" s="108" t="s">
        <v>52</v>
      </c>
      <c r="B323" s="98"/>
      <c r="C323" s="98">
        <v>0</v>
      </c>
      <c r="D323" s="98">
        <v>0</v>
      </c>
      <c r="E323" s="98">
        <v>0</v>
      </c>
      <c r="F323" s="98">
        <v>0</v>
      </c>
      <c r="G323" s="98">
        <v>0</v>
      </c>
      <c r="H323" s="98">
        <v>0</v>
      </c>
      <c r="I323" s="98">
        <v>0</v>
      </c>
      <c r="J323" s="98">
        <v>0</v>
      </c>
      <c r="K323" s="98">
        <v>5.5058560462399868E-2</v>
      </c>
      <c r="L323" s="98">
        <v>7.4897264676437687E-3</v>
      </c>
      <c r="M323" s="98">
        <v>1.2307792125921037E-2</v>
      </c>
      <c r="N323" s="98">
        <v>2.0428330960447952E-2</v>
      </c>
      <c r="O323" s="98">
        <v>0.11218419736889271</v>
      </c>
      <c r="P323" s="98">
        <v>0.33018623596341456</v>
      </c>
      <c r="Q323" s="98">
        <v>6.7890392755723256E-2</v>
      </c>
      <c r="R323" s="98">
        <v>6.434941019596406E-2</v>
      </c>
      <c r="S323" s="98">
        <v>4.1890623791111699E-2</v>
      </c>
      <c r="T323" s="98">
        <v>8.110381054666424E-2</v>
      </c>
      <c r="U323" s="98">
        <v>0.13358000152699678</v>
      </c>
      <c r="V323" s="98">
        <v>0.17924357429776783</v>
      </c>
      <c r="W323" s="98">
        <v>1.7887917391884045</v>
      </c>
      <c r="DA323" s="63" t="s">
        <v>3548</v>
      </c>
    </row>
    <row r="324" spans="1:105" ht="12" customHeight="1" x14ac:dyDescent="0.25">
      <c r="A324" s="121" t="s">
        <v>54</v>
      </c>
      <c r="B324" s="122"/>
      <c r="C324" s="122">
        <v>4.2221858674988351</v>
      </c>
      <c r="D324" s="122">
        <v>1.9057792095855728</v>
      </c>
      <c r="E324" s="122">
        <v>4.5659341189118603</v>
      </c>
      <c r="F324" s="122">
        <v>3.5677867245751345</v>
      </c>
      <c r="G324" s="122">
        <v>3.4288533108169963</v>
      </c>
      <c r="H324" s="122">
        <v>3.2363578032129743</v>
      </c>
      <c r="I324" s="122">
        <v>5.0532227550344828</v>
      </c>
      <c r="J324" s="122">
        <v>4.734593529951308</v>
      </c>
      <c r="K324" s="122">
        <v>5.5127516869731714</v>
      </c>
      <c r="L324" s="122">
        <v>5.4885555243106214</v>
      </c>
      <c r="M324" s="122">
        <v>5.5115127865466045</v>
      </c>
      <c r="N324" s="122">
        <v>6.681980550911522</v>
      </c>
      <c r="O324" s="122">
        <v>5.2509225395530787</v>
      </c>
      <c r="P324" s="122">
        <v>2.9322700573957512</v>
      </c>
      <c r="Q324" s="122">
        <v>2.7105706616705838</v>
      </c>
      <c r="R324" s="122">
        <v>1.3914551039474932</v>
      </c>
      <c r="S324" s="122">
        <v>1.7232751629546128</v>
      </c>
      <c r="T324" s="122">
        <v>0.34660176261563469</v>
      </c>
      <c r="U324" s="122">
        <v>3.6335555160874344</v>
      </c>
      <c r="V324" s="122">
        <v>4.4554599397249186</v>
      </c>
      <c r="W324" s="122">
        <v>6.2190807955781944</v>
      </c>
      <c r="DA324" s="130" t="s">
        <v>3549</v>
      </c>
    </row>
    <row r="325" spans="1:105" ht="12" customHeight="1" x14ac:dyDescent="0.25">
      <c r="A325" s="97" t="s">
        <v>50</v>
      </c>
      <c r="B325" s="98"/>
      <c r="C325" s="98">
        <v>3.3495394846468005</v>
      </c>
      <c r="D325" s="98">
        <v>1.3850492888611083</v>
      </c>
      <c r="E325" s="98">
        <v>1.4775895382473963</v>
      </c>
      <c r="F325" s="98">
        <v>1.9327543670033898</v>
      </c>
      <c r="G325" s="98">
        <v>2.6761617787345151</v>
      </c>
      <c r="H325" s="98">
        <v>2.4832571439473066</v>
      </c>
      <c r="I325" s="98">
        <v>4.0561176497898579</v>
      </c>
      <c r="J325" s="98">
        <v>2.8036379463968268</v>
      </c>
      <c r="K325" s="98">
        <v>3.1974731641816159</v>
      </c>
      <c r="L325" s="98">
        <v>2.4723636540128968</v>
      </c>
      <c r="M325" s="98">
        <v>2.8035332863696376</v>
      </c>
      <c r="N325" s="98">
        <v>4.4935162877194399</v>
      </c>
      <c r="O325" s="98">
        <v>3.6465550042820936</v>
      </c>
      <c r="P325" s="98">
        <v>2.1182431007651061</v>
      </c>
      <c r="Q325" s="98">
        <v>1.8191859025815764</v>
      </c>
      <c r="R325" s="98">
        <v>0.83255767907318656</v>
      </c>
      <c r="S325" s="98">
        <v>1.0846071040874428</v>
      </c>
      <c r="T325" s="98">
        <v>0.23481442588800766</v>
      </c>
      <c r="U325" s="98">
        <v>2.5068360751367336</v>
      </c>
      <c r="V325" s="98">
        <v>3.0210944756161329</v>
      </c>
      <c r="W325" s="98">
        <v>5.2547593092720541</v>
      </c>
      <c r="DA325" s="63" t="s">
        <v>3550</v>
      </c>
    </row>
    <row r="326" spans="1:105" ht="12" customHeight="1" x14ac:dyDescent="0.25">
      <c r="A326" s="109" t="s">
        <v>120</v>
      </c>
      <c r="B326" s="33"/>
      <c r="C326" s="33">
        <v>0.87264638285203455</v>
      </c>
      <c r="D326" s="33">
        <v>0.52072992072446456</v>
      </c>
      <c r="E326" s="33">
        <v>3.0883445806644643</v>
      </c>
      <c r="F326" s="33">
        <v>1.6350323575717447</v>
      </c>
      <c r="G326" s="33">
        <v>0.7526915320824813</v>
      </c>
      <c r="H326" s="33">
        <v>0.75310065926566749</v>
      </c>
      <c r="I326" s="33">
        <v>0.9971051052446247</v>
      </c>
      <c r="J326" s="33">
        <v>1.9309555835544816</v>
      </c>
      <c r="K326" s="33">
        <v>2.3152785227915551</v>
      </c>
      <c r="L326" s="33">
        <v>3.0161918702977242</v>
      </c>
      <c r="M326" s="33">
        <v>2.7079795001769669</v>
      </c>
      <c r="N326" s="33">
        <v>2.1884642631920825</v>
      </c>
      <c r="O326" s="33">
        <v>1.6043675352709852</v>
      </c>
      <c r="P326" s="33">
        <v>0.81402695663064484</v>
      </c>
      <c r="Q326" s="33">
        <v>0.89138475908900761</v>
      </c>
      <c r="R326" s="33">
        <v>0.5588974248743066</v>
      </c>
      <c r="S326" s="33">
        <v>0.63866805886717004</v>
      </c>
      <c r="T326" s="33">
        <v>0.111787336727627</v>
      </c>
      <c r="U326" s="33">
        <v>1.1267194409507011</v>
      </c>
      <c r="V326" s="33">
        <v>1.434365464108786</v>
      </c>
      <c r="W326" s="33">
        <v>0.96432148630614056</v>
      </c>
      <c r="DA326" s="60" t="s">
        <v>3551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0.76089465589488536</v>
      </c>
      <c r="D328" s="119">
        <f t="shared" si="143"/>
        <v>0.7631095236727562</v>
      </c>
      <c r="E328" s="119">
        <f t="shared" si="143"/>
        <v>0.76501002198456858</v>
      </c>
      <c r="F328" s="119">
        <f t="shared" si="143"/>
        <v>0.76418038278742573</v>
      </c>
      <c r="G328" s="119">
        <f t="shared" si="143"/>
        <v>0.7638723648857767</v>
      </c>
      <c r="H328" s="119">
        <f t="shared" si="143"/>
        <v>0.76206330397902111</v>
      </c>
      <c r="I328" s="119">
        <f t="shared" si="143"/>
        <v>0.76596822747636095</v>
      </c>
      <c r="J328" s="119">
        <f t="shared" si="143"/>
        <v>0.76980033447501939</v>
      </c>
      <c r="K328" s="119">
        <f t="shared" si="143"/>
        <v>0.77182351598592602</v>
      </c>
      <c r="L328" s="119">
        <f t="shared" si="143"/>
        <v>0.77509564326661151</v>
      </c>
      <c r="M328" s="119">
        <f t="shared" si="143"/>
        <v>0.77685335116150778</v>
      </c>
      <c r="N328" s="119">
        <f t="shared" si="143"/>
        <v>0.77780830364750908</v>
      </c>
      <c r="O328" s="119">
        <f t="shared" si="143"/>
        <v>0.78236153805830733</v>
      </c>
      <c r="P328" s="119">
        <f t="shared" si="143"/>
        <v>0.78696408860665845</v>
      </c>
      <c r="Q328" s="119">
        <f t="shared" si="143"/>
        <v>0.79487684177209117</v>
      </c>
      <c r="R328" s="119">
        <f t="shared" ref="R328:V328" si="144">IF(R309=0,"",R309/R290)</f>
        <v>0.79811621114611897</v>
      </c>
      <c r="S328" s="119">
        <f t="shared" si="144"/>
        <v>0.80053944600682903</v>
      </c>
      <c r="T328" s="119">
        <f t="shared" si="144"/>
        <v>0.80420535068037391</v>
      </c>
      <c r="U328" s="119">
        <f t="shared" si="144"/>
        <v>0.80631959167009515</v>
      </c>
      <c r="V328" s="119">
        <f t="shared" si="144"/>
        <v>0.8091304361194035</v>
      </c>
      <c r="W328" s="119">
        <f t="shared" ref="W328" si="145">IF(W309=0,"",W309/W290)</f>
        <v>0.80839448751848808</v>
      </c>
      <c r="DA328" s="129" t="s">
        <v>3702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0.76540678044736721</v>
      </c>
      <c r="D329" s="124">
        <f t="shared" si="146"/>
        <v>0.76665596406213654</v>
      </c>
      <c r="E329" s="124">
        <f t="shared" si="146"/>
        <v>0.7679460387014535</v>
      </c>
      <c r="F329" s="124">
        <f t="shared" si="146"/>
        <v>0.76922923098032403</v>
      </c>
      <c r="G329" s="124">
        <f t="shared" si="146"/>
        <v>0.77054515543692448</v>
      </c>
      <c r="H329" s="124">
        <f t="shared" si="146"/>
        <v>0.77189687952950803</v>
      </c>
      <c r="I329" s="124">
        <f t="shared" si="146"/>
        <v>0.77326823798406863</v>
      </c>
      <c r="J329" s="124">
        <f t="shared" si="146"/>
        <v>0.77471216494230133</v>
      </c>
      <c r="K329" s="124">
        <f t="shared" si="146"/>
        <v>0.7762380102354437</v>
      </c>
      <c r="L329" s="124">
        <f t="shared" si="146"/>
        <v>0.77786472563728815</v>
      </c>
      <c r="M329" s="124">
        <f t="shared" si="146"/>
        <v>0.78009933196890935</v>
      </c>
      <c r="N329" s="124">
        <f t="shared" si="146"/>
        <v>0.78313821322951738</v>
      </c>
      <c r="O329" s="124">
        <f t="shared" si="146"/>
        <v>0.78711480589350791</v>
      </c>
      <c r="P329" s="124">
        <f t="shared" si="146"/>
        <v>0.79174291844008338</v>
      </c>
      <c r="Q329" s="124">
        <f t="shared" si="146"/>
        <v>0.79611794255018797</v>
      </c>
      <c r="R329" s="124">
        <f t="shared" ref="R329:V329" si="147">IF(R310=0,"",R310/R291)</f>
        <v>0.79947496028371545</v>
      </c>
      <c r="S329" s="124">
        <f t="shared" si="147"/>
        <v>0.80273879785046143</v>
      </c>
      <c r="T329" s="124">
        <f t="shared" si="147"/>
        <v>0.80590188132679219</v>
      </c>
      <c r="U329" s="124">
        <f t="shared" si="147"/>
        <v>0.80891158810213026</v>
      </c>
      <c r="V329" s="124">
        <f t="shared" si="147"/>
        <v>0.81177455126984033</v>
      </c>
      <c r="W329" s="124">
        <f t="shared" ref="W329" si="148">IF(W310=0,"",W310/W291)</f>
        <v>0.81440109819145712</v>
      </c>
      <c r="DA329" s="130" t="s">
        <v>3703</v>
      </c>
    </row>
    <row r="330" spans="1:105" ht="12" customHeight="1" x14ac:dyDescent="0.25">
      <c r="A330" s="97" t="s">
        <v>203</v>
      </c>
      <c r="B330" s="111"/>
      <c r="C330" s="111">
        <f t="shared" ref="C330:Q330" si="149">IF(C311=0,"",C311/C292)</f>
        <v>0.76468093504871315</v>
      </c>
      <c r="D330" s="111">
        <f t="shared" si="149"/>
        <v>0.7659403562694298</v>
      </c>
      <c r="E330" s="111">
        <f t="shared" si="149"/>
        <v>0.76723377857738373</v>
      </c>
      <c r="F330" s="111">
        <f t="shared" si="149"/>
        <v>0.76853183739723363</v>
      </c>
      <c r="G330" s="111">
        <f t="shared" si="149"/>
        <v>0.76986120921851775</v>
      </c>
      <c r="H330" s="111">
        <f t="shared" si="149"/>
        <v>0.77121862917852746</v>
      </c>
      <c r="I330" s="111">
        <f t="shared" si="149"/>
        <v>0.77261067036506448</v>
      </c>
      <c r="J330" s="111">
        <f t="shared" si="149"/>
        <v>0.77406426039876108</v>
      </c>
      <c r="K330" s="111">
        <f t="shared" si="149"/>
        <v>0.77560229483996113</v>
      </c>
      <c r="L330" s="111">
        <f t="shared" si="149"/>
        <v>0.77723089918972721</v>
      </c>
      <c r="M330" s="111">
        <f t="shared" si="149"/>
        <v>0.7794859052285511</v>
      </c>
      <c r="N330" s="111">
        <f t="shared" si="149"/>
        <v>0.78253672952289022</v>
      </c>
      <c r="O330" s="111">
        <f t="shared" si="149"/>
        <v>0.78653188627978898</v>
      </c>
      <c r="P330" s="111">
        <f t="shared" si="149"/>
        <v>0.79118881633170524</v>
      </c>
      <c r="Q330" s="111">
        <f t="shared" si="149"/>
        <v>0.79558252298659138</v>
      </c>
      <c r="R330" s="111">
        <f t="shared" ref="R330:V330" si="150">IF(R311=0,"",R311/R292)</f>
        <v>0.79894927375245994</v>
      </c>
      <c r="S330" s="111">
        <f t="shared" si="150"/>
        <v>0.80222455943363202</v>
      </c>
      <c r="T330" s="111">
        <f t="shared" si="150"/>
        <v>0.8053864959755489</v>
      </c>
      <c r="U330" s="111">
        <f t="shared" si="150"/>
        <v>0.8084131993236614</v>
      </c>
      <c r="V330" s="111">
        <f t="shared" si="150"/>
        <v>0.81128278542341659</v>
      </c>
      <c r="W330" s="111">
        <f t="shared" ref="W330" si="151">IF(W311=0,"",W311/W292)</f>
        <v>0.81392622732012765</v>
      </c>
      <c r="DA330" s="63" t="s">
        <v>3704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>
        <f t="shared" si="152"/>
        <v>1</v>
      </c>
      <c r="E331" s="111">
        <f t="shared" si="152"/>
        <v>1</v>
      </c>
      <c r="F331" s="111">
        <f t="shared" si="152"/>
        <v>1</v>
      </c>
      <c r="G331" s="111">
        <f t="shared" si="152"/>
        <v>1</v>
      </c>
      <c r="H331" s="111">
        <f t="shared" si="152"/>
        <v>1</v>
      </c>
      <c r="I331" s="111">
        <f t="shared" si="152"/>
        <v>1</v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>
        <f t="shared" si="152"/>
        <v>1</v>
      </c>
      <c r="Q331" s="111">
        <f t="shared" si="152"/>
        <v>1</v>
      </c>
      <c r="R331" s="111">
        <f t="shared" ref="R331:V331" si="153">IF(R312=0,"",R312/R293)</f>
        <v>1</v>
      </c>
      <c r="S331" s="111">
        <f t="shared" si="153"/>
        <v>1</v>
      </c>
      <c r="T331" s="111">
        <f t="shared" si="153"/>
        <v>1</v>
      </c>
      <c r="U331" s="111">
        <f t="shared" si="153"/>
        <v>1</v>
      </c>
      <c r="V331" s="111">
        <f t="shared" si="153"/>
        <v>1</v>
      </c>
      <c r="W331" s="111">
        <f t="shared" ref="W331" si="154">IF(W312=0,"",W312/W293)</f>
        <v>1</v>
      </c>
      <c r="DA331" s="63" t="s">
        <v>3705</v>
      </c>
    </row>
    <row r="332" spans="1:105" ht="12" customHeight="1" x14ac:dyDescent="0.25">
      <c r="A332" s="121" t="s">
        <v>92</v>
      </c>
      <c r="B332" s="124"/>
      <c r="C332" s="124">
        <f t="shared" ref="C332:Q332" si="155">IF(C313=0,"",C313/C294)</f>
        <v>2.2667410380430577</v>
      </c>
      <c r="D332" s="124">
        <f t="shared" si="155"/>
        <v>2.3410118130491027</v>
      </c>
      <c r="E332" s="124">
        <f t="shared" si="155"/>
        <v>2.4160667851648765</v>
      </c>
      <c r="F332" s="124">
        <f t="shared" si="155"/>
        <v>2.491202364164911</v>
      </c>
      <c r="G332" s="124">
        <f t="shared" si="155"/>
        <v>2.5670519171038864</v>
      </c>
      <c r="H332" s="124">
        <f t="shared" si="155"/>
        <v>2.6435338118133558</v>
      </c>
      <c r="I332" s="124">
        <f t="shared" si="155"/>
        <v>2.7207998316413047</v>
      </c>
      <c r="J332" s="124">
        <f t="shared" si="155"/>
        <v>2.7994813266575251</v>
      </c>
      <c r="K332" s="124">
        <f t="shared" si="155"/>
        <v>2.8801091494833253</v>
      </c>
      <c r="L332" s="124">
        <f t="shared" si="155"/>
        <v>2.9628145503208501</v>
      </c>
      <c r="M332" s="124">
        <f t="shared" si="155"/>
        <v>3.061598358389293</v>
      </c>
      <c r="N332" s="124">
        <f t="shared" si="155"/>
        <v>3.1810424856553818</v>
      </c>
      <c r="O332" s="124">
        <f t="shared" si="155"/>
        <v>3.3236800321210822</v>
      </c>
      <c r="P332" s="124">
        <f t="shared" si="155"/>
        <v>3.4783673798358086</v>
      </c>
      <c r="Q332" s="124">
        <f t="shared" si="155"/>
        <v>3.6113031474490018</v>
      </c>
      <c r="R332" s="124">
        <f t="shared" ref="R332:V332" si="156">IF(R313=0,"",R313/R294)</f>
        <v>3.694701493524911</v>
      </c>
      <c r="S332" s="124">
        <f t="shared" si="156"/>
        <v>3.7610824821923368</v>
      </c>
      <c r="T332" s="124">
        <f t="shared" si="156"/>
        <v>3.8165463251589702</v>
      </c>
      <c r="U332" s="124">
        <f t="shared" si="156"/>
        <v>3.8670390386509808</v>
      </c>
      <c r="V332" s="124">
        <f t="shared" si="156"/>
        <v>3.9185218835832845</v>
      </c>
      <c r="W332" s="124">
        <f t="shared" ref="W332" si="157">IF(W313=0,"",W313/W294)</f>
        <v>3.968924307913416</v>
      </c>
      <c r="DA332" s="130" t="s">
        <v>3706</v>
      </c>
    </row>
    <row r="333" spans="1:105" ht="12" customHeight="1" x14ac:dyDescent="0.25">
      <c r="A333" s="97" t="s">
        <v>53</v>
      </c>
      <c r="B333" s="111"/>
      <c r="C333" s="111">
        <f t="shared" ref="C333:Q333" si="158">IF(C314=0,"",C314/C295)</f>
        <v>2.2667410380430577</v>
      </c>
      <c r="D333" s="111">
        <f t="shared" si="158"/>
        <v>2.3410118130491027</v>
      </c>
      <c r="E333" s="111">
        <f t="shared" si="158"/>
        <v>2.4160667851648765</v>
      </c>
      <c r="F333" s="111">
        <f t="shared" si="158"/>
        <v>2.491202364164911</v>
      </c>
      <c r="G333" s="111">
        <f t="shared" si="158"/>
        <v>2.5670519171038864</v>
      </c>
      <c r="H333" s="111">
        <f t="shared" si="158"/>
        <v>2.6435338118133558</v>
      </c>
      <c r="I333" s="111">
        <f t="shared" si="158"/>
        <v>2.7207998316413047</v>
      </c>
      <c r="J333" s="111">
        <f t="shared" si="158"/>
        <v>2.7994813266575251</v>
      </c>
      <c r="K333" s="111">
        <f t="shared" si="158"/>
        <v>2.8801091494833253</v>
      </c>
      <c r="L333" s="111">
        <f t="shared" si="158"/>
        <v>2.9628145503208501</v>
      </c>
      <c r="M333" s="111">
        <f t="shared" si="158"/>
        <v>3.061598358389293</v>
      </c>
      <c r="N333" s="111">
        <f t="shared" si="158"/>
        <v>3.1810424856553818</v>
      </c>
      <c r="O333" s="111">
        <f t="shared" si="158"/>
        <v>3.3236800321210822</v>
      </c>
      <c r="P333" s="111">
        <f t="shared" si="158"/>
        <v>3.4783673798358086</v>
      </c>
      <c r="Q333" s="111">
        <f t="shared" si="158"/>
        <v>3.6113031474490018</v>
      </c>
      <c r="R333" s="111">
        <f t="shared" ref="R333:V333" si="159">IF(R314=0,"",R314/R295)</f>
        <v>3.694701493524911</v>
      </c>
      <c r="S333" s="111">
        <f t="shared" si="159"/>
        <v>3.7610824821923368</v>
      </c>
      <c r="T333" s="111">
        <f t="shared" si="159"/>
        <v>3.8165463251589702</v>
      </c>
      <c r="U333" s="111">
        <f t="shared" si="159"/>
        <v>3.8670390386509808</v>
      </c>
      <c r="V333" s="111">
        <f t="shared" si="159"/>
        <v>3.9185218835832845</v>
      </c>
      <c r="W333" s="111">
        <f t="shared" ref="W333" si="160">IF(W314=0,"",W314/W295)</f>
        <v>3.968924307913416</v>
      </c>
      <c r="DA333" s="63" t="s">
        <v>3707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0.79626084632188243</v>
      </c>
      <c r="D334" s="124">
        <f t="shared" si="161"/>
        <v>0.80482760470666781</v>
      </c>
      <c r="E334" s="124">
        <f t="shared" si="161"/>
        <v>0.7977276919085946</v>
      </c>
      <c r="F334" s="124">
        <f t="shared" si="161"/>
        <v>0.80242436326724886</v>
      </c>
      <c r="G334" s="124">
        <f t="shared" si="161"/>
        <v>0.81054519901025346</v>
      </c>
      <c r="H334" s="124">
        <f t="shared" si="161"/>
        <v>0.77821448999417575</v>
      </c>
      <c r="I334" s="124">
        <f t="shared" si="161"/>
        <v>0.81395494369061727</v>
      </c>
      <c r="J334" s="124">
        <f t="shared" si="161"/>
        <v>0.81385751780845839</v>
      </c>
      <c r="K334" s="124">
        <f t="shared" si="161"/>
        <v>0.81765007106188048</v>
      </c>
      <c r="L334" s="124">
        <f t="shared" si="161"/>
        <v>0.81862973799251104</v>
      </c>
      <c r="M334" s="124">
        <f t="shared" si="161"/>
        <v>0.82092861417717911</v>
      </c>
      <c r="N334" s="124">
        <f t="shared" si="161"/>
        <v>0.82601505451281843</v>
      </c>
      <c r="O334" s="124">
        <f t="shared" si="161"/>
        <v>0.83484623322784624</v>
      </c>
      <c r="P334" s="124">
        <f t="shared" si="161"/>
        <v>0.84205100009977352</v>
      </c>
      <c r="Q334" s="124">
        <f t="shared" si="161"/>
        <v>0.85000953978711613</v>
      </c>
      <c r="R334" s="124">
        <f t="shared" ref="R334:V334" si="162">IF(R315=0,"",R315/R296)</f>
        <v>0.85197050167656418</v>
      </c>
      <c r="S334" s="124">
        <f t="shared" si="162"/>
        <v>0.85398954730716603</v>
      </c>
      <c r="T334" s="124">
        <f t="shared" si="162"/>
        <v>0.86833617405274011</v>
      </c>
      <c r="U334" s="124">
        <f t="shared" si="162"/>
        <v>0.86709842360819978</v>
      </c>
      <c r="V334" s="124">
        <f t="shared" si="162"/>
        <v>0.87246618122411324</v>
      </c>
      <c r="W334" s="124">
        <f t="shared" ref="W334" si="163">IF(W315=0,"",W315/W296)</f>
        <v>0.87751169634051884</v>
      </c>
      <c r="DA334" s="130" t="s">
        <v>3708</v>
      </c>
    </row>
    <row r="335" spans="1:105" ht="12" customHeight="1" x14ac:dyDescent="0.25">
      <c r="A335" s="97" t="s">
        <v>128</v>
      </c>
      <c r="B335" s="111"/>
      <c r="C335" s="111">
        <f t="shared" ref="C335:Q335" si="164">IF(C316=0,"",C316/C297)</f>
        <v>0.80299105034186824</v>
      </c>
      <c r="D335" s="111">
        <f t="shared" si="164"/>
        <v>0.80482760470666781</v>
      </c>
      <c r="E335" s="111">
        <f t="shared" si="164"/>
        <v>0.80671374124790385</v>
      </c>
      <c r="F335" s="111">
        <f t="shared" si="164"/>
        <v>0.80860663899501761</v>
      </c>
      <c r="G335" s="111">
        <f t="shared" si="164"/>
        <v>0.81054519901025346</v>
      </c>
      <c r="H335" s="111">
        <f t="shared" si="164"/>
        <v>0.81252466029883108</v>
      </c>
      <c r="I335" s="111">
        <f t="shared" si="164"/>
        <v>0.8145546080836239</v>
      </c>
      <c r="J335" s="111">
        <f t="shared" si="164"/>
        <v>0.81667430963946686</v>
      </c>
      <c r="K335" s="111">
        <f t="shared" si="164"/>
        <v>0.81891715247848984</v>
      </c>
      <c r="L335" s="111">
        <f t="shared" si="164"/>
        <v>0.82129206912900665</v>
      </c>
      <c r="M335" s="111">
        <f t="shared" si="164"/>
        <v>0.82458043771858369</v>
      </c>
      <c r="N335" s="111">
        <f t="shared" si="164"/>
        <v>0.82902931040854555</v>
      </c>
      <c r="O335" s="111">
        <f t="shared" si="164"/>
        <v>0.83485525843867769</v>
      </c>
      <c r="P335" s="111">
        <f t="shared" si="164"/>
        <v>0.84164623914690007</v>
      </c>
      <c r="Q335" s="111">
        <f t="shared" si="164"/>
        <v>0.84805337363212652</v>
      </c>
      <c r="R335" s="111">
        <f t="shared" ref="R335:V335" si="165">IF(R316=0,"",R316/R297)</f>
        <v>0.85296294694448438</v>
      </c>
      <c r="S335" s="111">
        <f t="shared" si="165"/>
        <v>0.85773914105236138</v>
      </c>
      <c r="T335" s="111">
        <f t="shared" si="165"/>
        <v>0.86235004347464383</v>
      </c>
      <c r="U335" s="111">
        <f t="shared" si="165"/>
        <v>0.86676374173023329</v>
      </c>
      <c r="V335" s="111">
        <f t="shared" si="165"/>
        <v>0.87094832333802485</v>
      </c>
      <c r="W335" s="111">
        <f t="shared" ref="W335" si="166">IF(W316=0,"",W316/W297)</f>
        <v>0.87480312955665918</v>
      </c>
      <c r="DA335" s="63" t="s">
        <v>3709</v>
      </c>
    </row>
    <row r="336" spans="1:105" ht="12" customHeight="1" x14ac:dyDescent="0.25">
      <c r="A336" s="97" t="s">
        <v>127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 t="str">
        <f t="shared" si="167"/>
        <v/>
      </c>
      <c r="K336" s="111">
        <f t="shared" si="167"/>
        <v>0.90164308119886638</v>
      </c>
      <c r="L336" s="111">
        <f t="shared" si="167"/>
        <v>0.89919985266338331</v>
      </c>
      <c r="M336" s="111">
        <f t="shared" si="167"/>
        <v>0.90435402884469351</v>
      </c>
      <c r="N336" s="111">
        <f t="shared" si="167"/>
        <v>0.90984666057669661</v>
      </c>
      <c r="O336" s="111">
        <f t="shared" si="167"/>
        <v>0.91098845226647651</v>
      </c>
      <c r="P336" s="111">
        <f t="shared" si="167"/>
        <v>0.91641628402066144</v>
      </c>
      <c r="Q336" s="111">
        <f t="shared" si="167"/>
        <v>0.91909342907182179</v>
      </c>
      <c r="R336" s="111">
        <f t="shared" ref="R336:V336" si="168">IF(R317=0,"",R317/R298)</f>
        <v>0.92284990737297168</v>
      </c>
      <c r="S336" s="111">
        <f t="shared" si="168"/>
        <v>0.92666861528507216</v>
      </c>
      <c r="T336" s="111">
        <f t="shared" si="168"/>
        <v>0.9182742825472906</v>
      </c>
      <c r="U336" s="111">
        <f t="shared" si="168"/>
        <v>0.92797978768681966</v>
      </c>
      <c r="V336" s="111">
        <f t="shared" si="168"/>
        <v>0.93150890768079198</v>
      </c>
      <c r="W336" s="111">
        <f t="shared" ref="W336" si="169">IF(W317=0,"",W317/W298)</f>
        <v>0.93498321686012043</v>
      </c>
      <c r="DA336" s="63" t="s">
        <v>3710</v>
      </c>
    </row>
    <row r="337" spans="1:105" ht="12" customHeight="1" x14ac:dyDescent="0.25">
      <c r="A337" s="100" t="s">
        <v>203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 t="str">
        <f t="shared" si="170"/>
        <v/>
      </c>
      <c r="K337" s="112">
        <f t="shared" si="170"/>
        <v>0.81891715247848995</v>
      </c>
      <c r="L337" s="112">
        <f t="shared" si="170"/>
        <v>0.82129206912900676</v>
      </c>
      <c r="M337" s="112">
        <f t="shared" si="170"/>
        <v>0.8245804377185838</v>
      </c>
      <c r="N337" s="112">
        <f t="shared" si="170"/>
        <v>0.82902931040854555</v>
      </c>
      <c r="O337" s="112">
        <f t="shared" si="170"/>
        <v>0.83485525843867758</v>
      </c>
      <c r="P337" s="112">
        <f t="shared" si="170"/>
        <v>0.84164623914690018</v>
      </c>
      <c r="Q337" s="112">
        <f t="shared" si="170"/>
        <v>0.84805337363212652</v>
      </c>
      <c r="R337" s="112">
        <f t="shared" ref="R337:V337" si="171">IF(R318=0,"",R318/R299)</f>
        <v>0.85296294694448438</v>
      </c>
      <c r="S337" s="112">
        <f t="shared" si="171"/>
        <v>0.85773914105236138</v>
      </c>
      <c r="T337" s="112">
        <f t="shared" si="171"/>
        <v>0.86235004347464383</v>
      </c>
      <c r="U337" s="112">
        <f t="shared" si="171"/>
        <v>0.86676374173023329</v>
      </c>
      <c r="V337" s="112">
        <f t="shared" si="171"/>
        <v>0.87094832333802485</v>
      </c>
      <c r="W337" s="112">
        <f t="shared" ref="W337" si="172">IF(W318=0,"",W318/W299)</f>
        <v>0.87480312955665918</v>
      </c>
      <c r="DA337" s="131" t="s">
        <v>3711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 t="str">
        <f t="shared" si="173"/>
        <v/>
      </c>
      <c r="K338" s="113">
        <f t="shared" si="173"/>
        <v>1</v>
      </c>
      <c r="L338" s="113">
        <f t="shared" si="173"/>
        <v>1</v>
      </c>
      <c r="M338" s="113">
        <f t="shared" si="173"/>
        <v>1</v>
      </c>
      <c r="N338" s="113">
        <f t="shared" si="173"/>
        <v>1</v>
      </c>
      <c r="O338" s="113">
        <f t="shared" si="173"/>
        <v>1</v>
      </c>
      <c r="P338" s="113">
        <f t="shared" si="173"/>
        <v>1</v>
      </c>
      <c r="Q338" s="113">
        <f t="shared" si="173"/>
        <v>1</v>
      </c>
      <c r="R338" s="113">
        <f t="shared" ref="R338:V338" si="174">IF(R319=0,"",R319/R300)</f>
        <v>1</v>
      </c>
      <c r="S338" s="113">
        <f t="shared" si="174"/>
        <v>1</v>
      </c>
      <c r="T338" s="113">
        <f t="shared" si="174"/>
        <v>1</v>
      </c>
      <c r="U338" s="113">
        <f t="shared" si="174"/>
        <v>1</v>
      </c>
      <c r="V338" s="113">
        <f t="shared" si="174"/>
        <v>1</v>
      </c>
      <c r="W338" s="113">
        <f t="shared" ref="W338" si="175">IF(W319=0,"",W319/W300)</f>
        <v>1</v>
      </c>
      <c r="DA338" s="132" t="s">
        <v>3712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0.64116044441636455</v>
      </c>
      <c r="D339" s="112" t="str">
        <f t="shared" si="176"/>
        <v/>
      </c>
      <c r="E339" s="112">
        <f t="shared" si="176"/>
        <v>0.6447325710289048</v>
      </c>
      <c r="F339" s="112">
        <f t="shared" si="176"/>
        <v>0.6466025695634221</v>
      </c>
      <c r="G339" s="112" t="str">
        <f t="shared" si="176"/>
        <v/>
      </c>
      <c r="H339" s="112">
        <f t="shared" si="176"/>
        <v>0.65069945127796269</v>
      </c>
      <c r="I339" s="112">
        <f t="shared" si="176"/>
        <v>0.65294192623199265</v>
      </c>
      <c r="J339" s="112">
        <f t="shared" si="176"/>
        <v>0.6554324453767737</v>
      </c>
      <c r="K339" s="112">
        <f t="shared" si="176"/>
        <v>0.65826810458400087</v>
      </c>
      <c r="L339" s="112">
        <f t="shared" si="176"/>
        <v>0.66148288617099127</v>
      </c>
      <c r="M339" s="112">
        <f t="shared" si="176"/>
        <v>0.66730435021905199</v>
      </c>
      <c r="N339" s="112">
        <f t="shared" si="176"/>
        <v>0.67671125316056979</v>
      </c>
      <c r="O339" s="112">
        <f t="shared" si="176"/>
        <v>0.69095873593925394</v>
      </c>
      <c r="P339" s="112">
        <f t="shared" si="176"/>
        <v>0.70949288208010641</v>
      </c>
      <c r="Q339" s="112">
        <f t="shared" si="176"/>
        <v>0.7276793369381851</v>
      </c>
      <c r="R339" s="112">
        <f t="shared" ref="R339:V339" si="177">IF(R320=0,"",R320/R301)</f>
        <v>0.7407164003369906</v>
      </c>
      <c r="S339" s="112">
        <f t="shared" si="177"/>
        <v>0.75362493808915698</v>
      </c>
      <c r="T339" s="112" t="str">
        <f t="shared" si="177"/>
        <v/>
      </c>
      <c r="U339" s="112">
        <f t="shared" si="177"/>
        <v>0.77788520577229425</v>
      </c>
      <c r="V339" s="112" t="str">
        <f t="shared" si="177"/>
        <v/>
      </c>
      <c r="W339" s="112">
        <f t="shared" ref="W339" si="178">IF(W320=0,"",W320/W301)</f>
        <v>0.79654596598285621</v>
      </c>
      <c r="DA339" s="131" t="s">
        <v>3713</v>
      </c>
    </row>
    <row r="340" spans="1:105" ht="12" customHeight="1" x14ac:dyDescent="0.25">
      <c r="A340" s="107" t="s">
        <v>121</v>
      </c>
      <c r="B340" s="113"/>
      <c r="C340" s="113" t="str">
        <f t="shared" ref="C340:Q340" si="179">IF(C321=0,"",C321/C302)</f>
        <v/>
      </c>
      <c r="D340" s="113" t="str">
        <f t="shared" si="179"/>
        <v/>
      </c>
      <c r="E340" s="113" t="str">
        <f t="shared" si="179"/>
        <v/>
      </c>
      <c r="F340" s="113" t="str">
        <f t="shared" si="179"/>
        <v/>
      </c>
      <c r="G340" s="113" t="str">
        <f t="shared" si="179"/>
        <v/>
      </c>
      <c r="H340" s="113" t="str">
        <f t="shared" si="179"/>
        <v/>
      </c>
      <c r="I340" s="113" t="str">
        <f t="shared" si="179"/>
        <v/>
      </c>
      <c r="J340" s="113" t="str">
        <f t="shared" si="179"/>
        <v/>
      </c>
      <c r="K340" s="113">
        <f t="shared" si="179"/>
        <v>0.79614404598547794</v>
      </c>
      <c r="L340" s="113">
        <f t="shared" si="179"/>
        <v>0.79110067099178716</v>
      </c>
      <c r="M340" s="113">
        <f t="shared" si="179"/>
        <v>0.80137436648296057</v>
      </c>
      <c r="N340" s="113">
        <f t="shared" si="179"/>
        <v>0.81350122847692197</v>
      </c>
      <c r="O340" s="113">
        <f t="shared" si="179"/>
        <v>0.81894390063694233</v>
      </c>
      <c r="P340" s="113">
        <f t="shared" si="179"/>
        <v>0.83440729519916401</v>
      </c>
      <c r="Q340" s="113">
        <f t="shared" si="179"/>
        <v>0.84455332189439503</v>
      </c>
      <c r="R340" s="113">
        <f t="shared" ref="R340:V340" si="180">IF(R321=0,"",R321/R302)</f>
        <v>0.85427462313239977</v>
      </c>
      <c r="S340" s="113">
        <f t="shared" si="180"/>
        <v>0.86470756475783372</v>
      </c>
      <c r="T340" s="113">
        <f t="shared" si="180"/>
        <v>0.85592126856400119</v>
      </c>
      <c r="U340" s="113">
        <f t="shared" si="180"/>
        <v>0.87366362449816026</v>
      </c>
      <c r="V340" s="113">
        <f t="shared" si="180"/>
        <v>0.88169477629371107</v>
      </c>
      <c r="W340" s="113">
        <f t="shared" ref="W340" si="181">IF(W321=0,"",W321/W302)</f>
        <v>0.89084894562514905</v>
      </c>
      <c r="DA340" s="132" t="s">
        <v>3714</v>
      </c>
    </row>
    <row r="341" spans="1:105" ht="12" customHeight="1" x14ac:dyDescent="0.25">
      <c r="A341" s="108" t="s">
        <v>53</v>
      </c>
      <c r="B341" s="111"/>
      <c r="C341" s="111" t="str">
        <f t="shared" ref="C341:Q341" si="182">IF(C322=0,"",C322/C303)</f>
        <v/>
      </c>
      <c r="D341" s="111" t="str">
        <f t="shared" si="182"/>
        <v/>
      </c>
      <c r="E341" s="111" t="str">
        <f t="shared" si="182"/>
        <v/>
      </c>
      <c r="F341" s="111" t="str">
        <f t="shared" si="182"/>
        <v/>
      </c>
      <c r="G341" s="111" t="str">
        <f t="shared" si="182"/>
        <v/>
      </c>
      <c r="H341" s="111" t="str">
        <f t="shared" si="182"/>
        <v/>
      </c>
      <c r="I341" s="111" t="str">
        <f t="shared" si="182"/>
        <v/>
      </c>
      <c r="J341" s="111" t="str">
        <f t="shared" si="182"/>
        <v/>
      </c>
      <c r="K341" s="111">
        <f t="shared" si="182"/>
        <v>0.65826810458400087</v>
      </c>
      <c r="L341" s="111">
        <f t="shared" si="182"/>
        <v>0.66148288617099127</v>
      </c>
      <c r="M341" s="111">
        <f t="shared" si="182"/>
        <v>0.66730435021905199</v>
      </c>
      <c r="N341" s="111">
        <f t="shared" si="182"/>
        <v>0.67671125316056979</v>
      </c>
      <c r="O341" s="111">
        <f t="shared" si="182"/>
        <v>0.69095873593925394</v>
      </c>
      <c r="P341" s="111">
        <f t="shared" si="182"/>
        <v>0.70949288208010641</v>
      </c>
      <c r="Q341" s="111">
        <f t="shared" si="182"/>
        <v>0.7276793369381851</v>
      </c>
      <c r="R341" s="111">
        <f t="shared" ref="R341:V341" si="183">IF(R322=0,"",R322/R303)</f>
        <v>0.7407164003369906</v>
      </c>
      <c r="S341" s="111">
        <f t="shared" si="183"/>
        <v>0.75362493808915698</v>
      </c>
      <c r="T341" s="111">
        <f t="shared" si="183"/>
        <v>0.76613428213655244</v>
      </c>
      <c r="U341" s="111">
        <f t="shared" si="183"/>
        <v>0.77788520577229425</v>
      </c>
      <c r="V341" s="111">
        <f t="shared" si="183"/>
        <v>0.78832658330350414</v>
      </c>
      <c r="W341" s="111">
        <f t="shared" ref="W341" si="184">IF(W322=0,"",W322/W303)</f>
        <v>0.79654596598285621</v>
      </c>
      <c r="DA341" s="63" t="s">
        <v>3715</v>
      </c>
    </row>
    <row r="342" spans="1:105" ht="12" customHeight="1" x14ac:dyDescent="0.25">
      <c r="A342" s="108" t="s">
        <v>52</v>
      </c>
      <c r="B342" s="111"/>
      <c r="C342" s="111" t="str">
        <f t="shared" ref="C342:Q342" si="185">IF(C323=0,"",C323/C304)</f>
        <v/>
      </c>
      <c r="D342" s="111" t="str">
        <f t="shared" si="185"/>
        <v/>
      </c>
      <c r="E342" s="111" t="str">
        <f t="shared" si="185"/>
        <v/>
      </c>
      <c r="F342" s="111" t="str">
        <f t="shared" si="185"/>
        <v/>
      </c>
      <c r="G342" s="111" t="str">
        <f t="shared" si="185"/>
        <v/>
      </c>
      <c r="H342" s="111" t="str">
        <f t="shared" si="185"/>
        <v/>
      </c>
      <c r="I342" s="111" t="str">
        <f t="shared" si="185"/>
        <v/>
      </c>
      <c r="J342" s="111" t="str">
        <f t="shared" si="185"/>
        <v/>
      </c>
      <c r="K342" s="111">
        <f t="shared" si="185"/>
        <v>1</v>
      </c>
      <c r="L342" s="111">
        <f t="shared" si="185"/>
        <v>1</v>
      </c>
      <c r="M342" s="111">
        <f t="shared" si="185"/>
        <v>1</v>
      </c>
      <c r="N342" s="111">
        <f t="shared" si="185"/>
        <v>1</v>
      </c>
      <c r="O342" s="111">
        <f t="shared" si="185"/>
        <v>1</v>
      </c>
      <c r="P342" s="111">
        <f t="shared" si="185"/>
        <v>1</v>
      </c>
      <c r="Q342" s="111">
        <f t="shared" si="185"/>
        <v>1</v>
      </c>
      <c r="R342" s="111">
        <f t="shared" ref="R342:V342" si="186">IF(R323=0,"",R323/R304)</f>
        <v>1</v>
      </c>
      <c r="S342" s="111">
        <f t="shared" si="186"/>
        <v>1</v>
      </c>
      <c r="T342" s="111">
        <f t="shared" si="186"/>
        <v>1</v>
      </c>
      <c r="U342" s="111">
        <f t="shared" si="186"/>
        <v>1</v>
      </c>
      <c r="V342" s="111">
        <f t="shared" si="186"/>
        <v>1</v>
      </c>
      <c r="W342" s="111">
        <f t="shared" ref="W342" si="187">IF(W323=0,"",W323/W304)</f>
        <v>1</v>
      </c>
      <c r="DA342" s="63" t="s">
        <v>3716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0.61981887865595775</v>
      </c>
      <c r="D343" s="124">
        <f t="shared" si="188"/>
        <v>0.62985504228985423</v>
      </c>
      <c r="E343" s="124">
        <f t="shared" si="188"/>
        <v>0.69447467013854558</v>
      </c>
      <c r="F343" s="124">
        <f t="shared" si="188"/>
        <v>0.65920683852750439</v>
      </c>
      <c r="G343" s="124">
        <f t="shared" si="188"/>
        <v>0.62421950485109001</v>
      </c>
      <c r="H343" s="124">
        <f t="shared" si="188"/>
        <v>0.62676391278807042</v>
      </c>
      <c r="I343" s="124">
        <f t="shared" si="188"/>
        <v>0.6223634091252358</v>
      </c>
      <c r="J343" s="124">
        <f t="shared" si="188"/>
        <v>0.65463995436070299</v>
      </c>
      <c r="K343" s="124">
        <f t="shared" si="188"/>
        <v>0.65744746171316171</v>
      </c>
      <c r="L343" s="124">
        <f t="shared" si="188"/>
        <v>0.67995309627515665</v>
      </c>
      <c r="M343" s="124">
        <f t="shared" si="188"/>
        <v>0.67121812777326828</v>
      </c>
      <c r="N343" s="124">
        <f t="shared" si="188"/>
        <v>0.6453608558565721</v>
      </c>
      <c r="O343" s="124">
        <f t="shared" si="188"/>
        <v>0.64287782959690609</v>
      </c>
      <c r="P343" s="124">
        <f t="shared" si="188"/>
        <v>0.63955981051398247</v>
      </c>
      <c r="Q343" s="124">
        <f t="shared" si="188"/>
        <v>0.64983825513364835</v>
      </c>
      <c r="R343" s="124">
        <f t="shared" ref="R343:V343" si="189">IF(R324=0,"",R324/R305)</f>
        <v>0.66692832734105956</v>
      </c>
      <c r="S343" s="124">
        <f t="shared" si="189"/>
        <v>0.66636180905436349</v>
      </c>
      <c r="T343" s="124">
        <f t="shared" si="189"/>
        <v>0.66243952438344345</v>
      </c>
      <c r="U343" s="124">
        <f t="shared" si="189"/>
        <v>0.66511729615401738</v>
      </c>
      <c r="V343" s="124">
        <f t="shared" si="189"/>
        <v>0.67214108065943412</v>
      </c>
      <c r="W343" s="124">
        <f t="shared" ref="W343" si="190">IF(W324=0,"",W324/W305)</f>
        <v>0.64133968692785892</v>
      </c>
      <c r="DA343" s="130" t="s">
        <v>3717</v>
      </c>
    </row>
    <row r="344" spans="1:105" ht="12" customHeight="1" x14ac:dyDescent="0.25">
      <c r="A344" s="97" t="s">
        <v>50</v>
      </c>
      <c r="B344" s="111"/>
      <c r="C344" s="111">
        <f t="shared" ref="C344:Q344" si="191">IF(C325=0,"",C325/C306)</f>
        <v>0.59248837628742101</v>
      </c>
      <c r="D344" s="111">
        <f t="shared" si="191"/>
        <v>0.59300838715164517</v>
      </c>
      <c r="E344" s="111">
        <f t="shared" si="191"/>
        <v>0.59352106427792584</v>
      </c>
      <c r="F344" s="111">
        <f t="shared" si="191"/>
        <v>0.5940327413490325</v>
      </c>
      <c r="G344" s="111">
        <f t="shared" si="191"/>
        <v>0.59453766447885681</v>
      </c>
      <c r="H344" s="111">
        <f t="shared" si="191"/>
        <v>0.59503653786980759</v>
      </c>
      <c r="I344" s="111">
        <f t="shared" si="191"/>
        <v>0.59552794376417939</v>
      </c>
      <c r="J344" s="111">
        <f t="shared" si="191"/>
        <v>0.59600607410907791</v>
      </c>
      <c r="K344" s="111">
        <f t="shared" si="191"/>
        <v>0.59646599053184279</v>
      </c>
      <c r="L344" s="111">
        <f t="shared" si="191"/>
        <v>0.59690637181532413</v>
      </c>
      <c r="M344" s="111">
        <f t="shared" si="191"/>
        <v>0.59714335525115025</v>
      </c>
      <c r="N344" s="111">
        <f t="shared" si="191"/>
        <v>0.59714335525115025</v>
      </c>
      <c r="O344" s="111">
        <f t="shared" si="191"/>
        <v>0.59714335525115025</v>
      </c>
      <c r="P344" s="111">
        <f t="shared" si="191"/>
        <v>0.59714335525115025</v>
      </c>
      <c r="Q344" s="111">
        <f t="shared" si="191"/>
        <v>0.59714335525115025</v>
      </c>
      <c r="R344" s="111">
        <f t="shared" ref="R344:V344" si="192">IF(R325=0,"",R325/R306)</f>
        <v>0.59864054514297027</v>
      </c>
      <c r="S344" s="111">
        <f t="shared" si="192"/>
        <v>0.60108878984082614</v>
      </c>
      <c r="T344" s="111">
        <f t="shared" si="192"/>
        <v>0.60394507532165587</v>
      </c>
      <c r="U344" s="111">
        <f t="shared" si="192"/>
        <v>0.60690337099823011</v>
      </c>
      <c r="V344" s="111">
        <f t="shared" si="192"/>
        <v>0.60965764628331653</v>
      </c>
      <c r="W344" s="111">
        <f t="shared" ref="W344" si="193">IF(W325=0,"",W325/W306)</f>
        <v>0.6122079011769137</v>
      </c>
      <c r="DA344" s="63" t="s">
        <v>3718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0.75317407815504789</v>
      </c>
      <c r="D345" s="45">
        <f t="shared" si="194"/>
        <v>0.75455999639618665</v>
      </c>
      <c r="E345" s="45">
        <f t="shared" si="194"/>
        <v>0.75599716253467064</v>
      </c>
      <c r="F345" s="45">
        <f t="shared" si="194"/>
        <v>0.7574413170227926</v>
      </c>
      <c r="G345" s="45">
        <f t="shared" si="194"/>
        <v>0.75893266781001723</v>
      </c>
      <c r="H345" s="45">
        <f t="shared" si="194"/>
        <v>0.76046629395520615</v>
      </c>
      <c r="I345" s="45">
        <f t="shared" si="194"/>
        <v>0.76205210269828227</v>
      </c>
      <c r="J345" s="45">
        <f t="shared" si="194"/>
        <v>0.76373068050426918</v>
      </c>
      <c r="K345" s="45">
        <f t="shared" si="194"/>
        <v>0.76553653654394638</v>
      </c>
      <c r="L345" s="45">
        <f t="shared" si="194"/>
        <v>0.76747890343530167</v>
      </c>
      <c r="M345" s="45">
        <f t="shared" si="194"/>
        <v>0.77012155627117329</v>
      </c>
      <c r="N345" s="45">
        <f t="shared" si="194"/>
        <v>0.7736243555624388</v>
      </c>
      <c r="O345" s="45">
        <f t="shared" si="194"/>
        <v>0.77837599881204667</v>
      </c>
      <c r="P345" s="45">
        <f t="shared" si="194"/>
        <v>0.78458063345675777</v>
      </c>
      <c r="Q345" s="45">
        <f t="shared" si="194"/>
        <v>0.79257758085224983</v>
      </c>
      <c r="R345" s="45">
        <f t="shared" ref="R345:V345" si="195">IF(R326=0,"",R326/R307)</f>
        <v>0.80345619469604546</v>
      </c>
      <c r="S345" s="45">
        <f t="shared" si="195"/>
        <v>0.8170337222681</v>
      </c>
      <c r="T345" s="45">
        <f t="shared" si="195"/>
        <v>0.83163176645014503</v>
      </c>
      <c r="U345" s="45">
        <f t="shared" si="195"/>
        <v>0.8455719301239536</v>
      </c>
      <c r="V345" s="45">
        <f t="shared" si="195"/>
        <v>0.85717581617128036</v>
      </c>
      <c r="W345" s="45">
        <f t="shared" ref="W345" si="196">IF(W326=0,"",W326/W307)</f>
        <v>0.86585385781567858</v>
      </c>
      <c r="DA345" s="60" t="s">
        <v>3719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14.93539943076062</v>
      </c>
      <c r="D347" s="117">
        <f t="shared" si="197"/>
        <v>6.1704376398089815</v>
      </c>
      <c r="E347" s="117">
        <f t="shared" si="197"/>
        <v>6.5770212557331513</v>
      </c>
      <c r="F347" s="117">
        <f t="shared" si="197"/>
        <v>8.5956328167416363</v>
      </c>
      <c r="G347" s="117">
        <f t="shared" si="197"/>
        <v>11.891717012600145</v>
      </c>
      <c r="H347" s="117">
        <f t="shared" si="197"/>
        <v>11.025280163419469</v>
      </c>
      <c r="I347" s="117">
        <f t="shared" si="197"/>
        <v>17.993679209430571</v>
      </c>
      <c r="J347" s="117">
        <f t="shared" si="197"/>
        <v>12.427472715659238</v>
      </c>
      <c r="K347" s="117">
        <f t="shared" si="197"/>
        <v>14.162267623511807</v>
      </c>
      <c r="L347" s="117">
        <f t="shared" si="197"/>
        <v>10.942529101597188</v>
      </c>
      <c r="M347" s="117">
        <f t="shared" si="197"/>
        <v>12.403341108891487</v>
      </c>
      <c r="N347" s="117">
        <f t="shared" si="197"/>
        <v>19.880133246827285</v>
      </c>
      <c r="O347" s="117">
        <f t="shared" si="197"/>
        <v>16.133022500694036</v>
      </c>
      <c r="P347" s="117">
        <f t="shared" si="197"/>
        <v>9.3714927010435201</v>
      </c>
      <c r="Q347" s="117">
        <f t="shared" si="197"/>
        <v>8.0484092697984586</v>
      </c>
      <c r="R347" s="117">
        <f t="shared" ref="R347:V347" si="198">R348+R351+R353+R362</f>
        <v>3.6741744933663414</v>
      </c>
      <c r="S347" s="117">
        <f t="shared" si="198"/>
        <v>4.7670026228903026</v>
      </c>
      <c r="T347" s="117">
        <f t="shared" si="198"/>
        <v>1.0271619068040234</v>
      </c>
      <c r="U347" s="117">
        <f t="shared" si="198"/>
        <v>10.912341805578235</v>
      </c>
      <c r="V347" s="117">
        <f t="shared" si="198"/>
        <v>13.091513454852221</v>
      </c>
      <c r="W347" s="117">
        <f t="shared" ref="W347" si="199">W348+W351+W353+W362</f>
        <v>22.675949058328676</v>
      </c>
      <c r="DA347" s="129" t="s">
        <v>3870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0</v>
      </c>
      <c r="D348" s="122">
        <f t="shared" si="200"/>
        <v>0</v>
      </c>
      <c r="E348" s="122">
        <f t="shared" si="200"/>
        <v>0</v>
      </c>
      <c r="F348" s="122">
        <f t="shared" si="200"/>
        <v>0</v>
      </c>
      <c r="G348" s="122">
        <f t="shared" si="200"/>
        <v>0</v>
      </c>
      <c r="H348" s="122">
        <f t="shared" si="200"/>
        <v>0</v>
      </c>
      <c r="I348" s="122">
        <f t="shared" si="200"/>
        <v>0</v>
      </c>
      <c r="J348" s="122">
        <f t="shared" si="200"/>
        <v>0</v>
      </c>
      <c r="K348" s="122">
        <f t="shared" si="200"/>
        <v>0</v>
      </c>
      <c r="L348" s="122">
        <f t="shared" si="200"/>
        <v>0</v>
      </c>
      <c r="M348" s="122">
        <f t="shared" si="200"/>
        <v>0</v>
      </c>
      <c r="N348" s="122">
        <f t="shared" si="200"/>
        <v>0</v>
      </c>
      <c r="O348" s="122">
        <f t="shared" si="200"/>
        <v>0</v>
      </c>
      <c r="P348" s="122">
        <f t="shared" si="200"/>
        <v>0</v>
      </c>
      <c r="Q348" s="122">
        <f t="shared" si="200"/>
        <v>0</v>
      </c>
      <c r="R348" s="122">
        <f t="shared" ref="R348:V348" si="201">SUM(R349:R350)</f>
        <v>0</v>
      </c>
      <c r="S348" s="122">
        <f t="shared" si="201"/>
        <v>0</v>
      </c>
      <c r="T348" s="122">
        <f t="shared" si="201"/>
        <v>0</v>
      </c>
      <c r="U348" s="122">
        <f t="shared" si="201"/>
        <v>0</v>
      </c>
      <c r="V348" s="122">
        <f t="shared" si="201"/>
        <v>0</v>
      </c>
      <c r="W348" s="122">
        <f t="shared" ref="W348" si="202">SUM(W349:W350)</f>
        <v>0</v>
      </c>
      <c r="DA348" s="130" t="s">
        <v>3871</v>
      </c>
    </row>
    <row r="349" spans="1:105" ht="12" customHeight="1" x14ac:dyDescent="0.25">
      <c r="A349" s="97" t="s">
        <v>203</v>
      </c>
      <c r="B349" s="98"/>
      <c r="C349" s="98">
        <v>0</v>
      </c>
      <c r="D349" s="98">
        <v>0</v>
      </c>
      <c r="E349" s="98">
        <v>0</v>
      </c>
      <c r="F349" s="98">
        <v>0</v>
      </c>
      <c r="G349" s="98">
        <v>0</v>
      </c>
      <c r="H349" s="98">
        <v>0</v>
      </c>
      <c r="I349" s="98">
        <v>0</v>
      </c>
      <c r="J349" s="98">
        <v>0</v>
      </c>
      <c r="K349" s="98">
        <v>0</v>
      </c>
      <c r="L349" s="98">
        <v>0</v>
      </c>
      <c r="M349" s="98">
        <v>0</v>
      </c>
      <c r="N349" s="98">
        <v>0</v>
      </c>
      <c r="O349" s="98">
        <v>0</v>
      </c>
      <c r="P349" s="98">
        <v>0</v>
      </c>
      <c r="Q349" s="98">
        <v>0</v>
      </c>
      <c r="R349" s="98">
        <v>0</v>
      </c>
      <c r="S349" s="98">
        <v>0</v>
      </c>
      <c r="T349" s="98">
        <v>0</v>
      </c>
      <c r="U349" s="98">
        <v>0</v>
      </c>
      <c r="V349" s="98">
        <v>0</v>
      </c>
      <c r="W349" s="98">
        <v>0</v>
      </c>
      <c r="DA349" s="63" t="s">
        <v>3872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3873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3874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3875</v>
      </c>
    </row>
    <row r="353" spans="1:105" ht="12" customHeight="1" x14ac:dyDescent="0.25">
      <c r="A353" s="121" t="s">
        <v>55</v>
      </c>
      <c r="B353" s="122"/>
      <c r="C353" s="122">
        <v>0</v>
      </c>
      <c r="D353" s="122">
        <v>0</v>
      </c>
      <c r="E353" s="122">
        <v>0</v>
      </c>
      <c r="F353" s="122">
        <v>0</v>
      </c>
      <c r="G353" s="122">
        <v>0</v>
      </c>
      <c r="H353" s="122">
        <v>0</v>
      </c>
      <c r="I353" s="122">
        <v>0</v>
      </c>
      <c r="J353" s="122">
        <v>0</v>
      </c>
      <c r="K353" s="122">
        <v>0</v>
      </c>
      <c r="L353" s="122">
        <v>0</v>
      </c>
      <c r="M353" s="122">
        <v>0</v>
      </c>
      <c r="N353" s="122">
        <v>0</v>
      </c>
      <c r="O353" s="122">
        <v>0</v>
      </c>
      <c r="P353" s="122">
        <v>0</v>
      </c>
      <c r="Q353" s="122">
        <v>0</v>
      </c>
      <c r="R353" s="122">
        <v>0</v>
      </c>
      <c r="S353" s="122">
        <v>0</v>
      </c>
      <c r="T353" s="122">
        <v>0</v>
      </c>
      <c r="U353" s="122">
        <v>0</v>
      </c>
      <c r="V353" s="122">
        <v>0</v>
      </c>
      <c r="W353" s="122">
        <v>0</v>
      </c>
      <c r="DA353" s="130" t="s">
        <v>3876</v>
      </c>
    </row>
    <row r="354" spans="1:105" ht="12" customHeight="1" x14ac:dyDescent="0.25">
      <c r="A354" s="97" t="s">
        <v>128</v>
      </c>
      <c r="B354" s="98"/>
      <c r="C354" s="98">
        <v>0</v>
      </c>
      <c r="D354" s="98">
        <v>0</v>
      </c>
      <c r="E354" s="98">
        <v>0</v>
      </c>
      <c r="F354" s="98">
        <v>0</v>
      </c>
      <c r="G354" s="98">
        <v>0</v>
      </c>
      <c r="H354" s="98">
        <v>0</v>
      </c>
      <c r="I354" s="98">
        <v>0</v>
      </c>
      <c r="J354" s="98">
        <v>0</v>
      </c>
      <c r="K354" s="98">
        <v>0</v>
      </c>
      <c r="L354" s="98">
        <v>0</v>
      </c>
      <c r="M354" s="98">
        <v>0</v>
      </c>
      <c r="N354" s="98">
        <v>0</v>
      </c>
      <c r="O354" s="98">
        <v>0</v>
      </c>
      <c r="P354" s="98">
        <v>0</v>
      </c>
      <c r="Q354" s="98">
        <v>0</v>
      </c>
      <c r="R354" s="98">
        <v>0</v>
      </c>
      <c r="S354" s="98">
        <v>0</v>
      </c>
      <c r="T354" s="98">
        <v>0</v>
      </c>
      <c r="U354" s="98">
        <v>0</v>
      </c>
      <c r="V354" s="98">
        <v>0</v>
      </c>
      <c r="W354" s="98">
        <v>0</v>
      </c>
      <c r="DA354" s="63" t="s">
        <v>3877</v>
      </c>
    </row>
    <row r="355" spans="1:105" ht="12" customHeight="1" x14ac:dyDescent="0.25">
      <c r="A355" s="97" t="s">
        <v>127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DA355" s="63" t="s">
        <v>3878</v>
      </c>
    </row>
    <row r="356" spans="1:105" ht="12" customHeight="1" x14ac:dyDescent="0.25">
      <c r="A356" s="100" t="s">
        <v>203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DA356" s="131" t="s">
        <v>3879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3880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3881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3882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3883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3884</v>
      </c>
    </row>
    <row r="362" spans="1:105" ht="12" customHeight="1" x14ac:dyDescent="0.25">
      <c r="A362" s="121" t="s">
        <v>54</v>
      </c>
      <c r="B362" s="122"/>
      <c r="C362" s="122">
        <v>14.93539943076062</v>
      </c>
      <c r="D362" s="122">
        <v>6.1704376398089815</v>
      </c>
      <c r="E362" s="122">
        <v>6.5770212557331513</v>
      </c>
      <c r="F362" s="122">
        <v>8.5956328167416363</v>
      </c>
      <c r="G362" s="122">
        <v>11.891717012600145</v>
      </c>
      <c r="H362" s="122">
        <v>11.025280163419469</v>
      </c>
      <c r="I362" s="122">
        <v>17.993679209430571</v>
      </c>
      <c r="J362" s="122">
        <v>12.427472715659238</v>
      </c>
      <c r="K362" s="122">
        <v>14.162267623511807</v>
      </c>
      <c r="L362" s="122">
        <v>10.942529101597188</v>
      </c>
      <c r="M362" s="122">
        <v>12.403341108891487</v>
      </c>
      <c r="N362" s="122">
        <v>19.880133246827285</v>
      </c>
      <c r="O362" s="122">
        <v>16.133022500694036</v>
      </c>
      <c r="P362" s="122">
        <v>9.3714927010435201</v>
      </c>
      <c r="Q362" s="122">
        <v>8.0484092697984586</v>
      </c>
      <c r="R362" s="122">
        <v>3.6741744933663414</v>
      </c>
      <c r="S362" s="122">
        <v>4.7670026228903026</v>
      </c>
      <c r="T362" s="122">
        <v>1.0271619068040234</v>
      </c>
      <c r="U362" s="122">
        <v>10.912341805578235</v>
      </c>
      <c r="V362" s="122">
        <v>13.091513454852221</v>
      </c>
      <c r="W362" s="122">
        <v>22.675949058328676</v>
      </c>
      <c r="DA362" s="130" t="s">
        <v>3885</v>
      </c>
    </row>
    <row r="363" spans="1:105" ht="12" customHeight="1" x14ac:dyDescent="0.25">
      <c r="A363" s="97" t="s">
        <v>50</v>
      </c>
      <c r="B363" s="98"/>
      <c r="C363" s="98">
        <v>14.93539943076062</v>
      </c>
      <c r="D363" s="98">
        <v>6.1704376398089815</v>
      </c>
      <c r="E363" s="98">
        <v>6.5770212557331513</v>
      </c>
      <c r="F363" s="98">
        <v>8.5956328167416363</v>
      </c>
      <c r="G363" s="98">
        <v>11.891717012600145</v>
      </c>
      <c r="H363" s="98">
        <v>11.025280163419469</v>
      </c>
      <c r="I363" s="98">
        <v>17.993679209430571</v>
      </c>
      <c r="J363" s="98">
        <v>12.427472715659238</v>
      </c>
      <c r="K363" s="98">
        <v>14.162267623511807</v>
      </c>
      <c r="L363" s="98">
        <v>10.942529101597188</v>
      </c>
      <c r="M363" s="98">
        <v>12.403341108891487</v>
      </c>
      <c r="N363" s="98">
        <v>19.880133246827285</v>
      </c>
      <c r="O363" s="98">
        <v>16.133022500694036</v>
      </c>
      <c r="P363" s="98">
        <v>9.3714927010435201</v>
      </c>
      <c r="Q363" s="98">
        <v>8.0484092697984586</v>
      </c>
      <c r="R363" s="98">
        <v>3.6741744933663414</v>
      </c>
      <c r="S363" s="98">
        <v>4.7670026228903026</v>
      </c>
      <c r="T363" s="98">
        <v>1.0271619068040234</v>
      </c>
      <c r="U363" s="98">
        <v>10.912341805578235</v>
      </c>
      <c r="V363" s="98">
        <v>13.091513454852221</v>
      </c>
      <c r="W363" s="98">
        <v>22.675949058328676</v>
      </c>
      <c r="DA363" s="63" t="s">
        <v>3886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3887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12192.31958001995</v>
      </c>
      <c r="D366" s="117">
        <f t="shared" si="204"/>
        <v>11401.110365939847</v>
      </c>
      <c r="E366" s="117">
        <f t="shared" si="204"/>
        <v>11665.94539494188</v>
      </c>
      <c r="F366" s="117">
        <f t="shared" si="204"/>
        <v>11561.717665235115</v>
      </c>
      <c r="G366" s="117">
        <f t="shared" si="204"/>
        <v>11761.956740827196</v>
      </c>
      <c r="H366" s="117">
        <f t="shared" si="204"/>
        <v>12005.407922988144</v>
      </c>
      <c r="I366" s="117">
        <f t="shared" si="204"/>
        <v>11783.191141662603</v>
      </c>
      <c r="J366" s="117">
        <f t="shared" si="204"/>
        <v>11620.970016896885</v>
      </c>
      <c r="K366" s="117">
        <f t="shared" si="204"/>
        <v>11831.355456607133</v>
      </c>
      <c r="L366" s="117">
        <f t="shared" si="204"/>
        <v>12992.34567809269</v>
      </c>
      <c r="M366" s="117">
        <f t="shared" si="204"/>
        <v>11703.411971893504</v>
      </c>
      <c r="N366" s="117">
        <f t="shared" si="204"/>
        <v>11966.494091641354</v>
      </c>
      <c r="O366" s="117">
        <f t="shared" si="204"/>
        <v>11548.787189540959</v>
      </c>
      <c r="P366" s="117">
        <f t="shared" si="204"/>
        <v>10496.884599192301</v>
      </c>
      <c r="Q366" s="117">
        <f t="shared" si="204"/>
        <v>10233.955674250794</v>
      </c>
      <c r="R366" s="117">
        <f t="shared" ref="R366:V366" si="205">R367+R370+R372+R381</f>
        <v>10228.593885293396</v>
      </c>
      <c r="S366" s="117">
        <f t="shared" si="205"/>
        <v>10294.890752909892</v>
      </c>
      <c r="T366" s="117">
        <f t="shared" si="205"/>
        <v>10029.417148828268</v>
      </c>
      <c r="U366" s="117">
        <f t="shared" si="205"/>
        <v>9485.7472125469612</v>
      </c>
      <c r="V366" s="117">
        <f t="shared" si="205"/>
        <v>9000.2569370232795</v>
      </c>
      <c r="W366" s="117">
        <f t="shared" ref="W366" si="206">W367+W370+W372+W381</f>
        <v>8972.2264489138561</v>
      </c>
      <c r="DA366" s="129" t="s">
        <v>4038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10666.031911133929</v>
      </c>
      <c r="D367" s="122">
        <f t="shared" si="207"/>
        <v>9939.3456818440536</v>
      </c>
      <c r="E367" s="122">
        <f t="shared" si="207"/>
        <v>9683.5656887497698</v>
      </c>
      <c r="F367" s="122">
        <f t="shared" si="207"/>
        <v>9588.2700956988156</v>
      </c>
      <c r="G367" s="122">
        <f t="shared" si="207"/>
        <v>9885.3741655259437</v>
      </c>
      <c r="H367" s="122">
        <f t="shared" si="207"/>
        <v>10014.933368392436</v>
      </c>
      <c r="I367" s="122">
        <f t="shared" si="207"/>
        <v>9783.6232228705394</v>
      </c>
      <c r="J367" s="122">
        <f t="shared" si="207"/>
        <v>9622.5227760241869</v>
      </c>
      <c r="K367" s="122">
        <f t="shared" si="207"/>
        <v>9770.2439992499185</v>
      </c>
      <c r="L367" s="122">
        <f t="shared" si="207"/>
        <v>10883.692918782699</v>
      </c>
      <c r="M367" s="122">
        <f t="shared" si="207"/>
        <v>9614.8933239222679</v>
      </c>
      <c r="N367" s="122">
        <f t="shared" si="207"/>
        <v>9836.1077897580744</v>
      </c>
      <c r="O367" s="122">
        <f t="shared" si="207"/>
        <v>9413.1634573837673</v>
      </c>
      <c r="P367" s="122">
        <f t="shared" si="207"/>
        <v>8363.0428698566429</v>
      </c>
      <c r="Q367" s="122">
        <f t="shared" si="207"/>
        <v>8097.3445016184378</v>
      </c>
      <c r="R367" s="122">
        <f t="shared" ref="R367:V367" si="208">SUM(R368:R369)</f>
        <v>8118.2536190323062</v>
      </c>
      <c r="S367" s="122">
        <f t="shared" si="208"/>
        <v>8120.3306692637252</v>
      </c>
      <c r="T367" s="122">
        <f t="shared" si="208"/>
        <v>7877.9297671556396</v>
      </c>
      <c r="U367" s="122">
        <f t="shared" si="208"/>
        <v>7287.4819206676657</v>
      </c>
      <c r="V367" s="122">
        <f t="shared" si="208"/>
        <v>6847.8275531371428</v>
      </c>
      <c r="W367" s="122">
        <f t="shared" ref="W367" si="209">SUM(W368:W369)</f>
        <v>6691.8446985042892</v>
      </c>
      <c r="DA367" s="130" t="s">
        <v>4039</v>
      </c>
    </row>
    <row r="368" spans="1:105" ht="12" customHeight="1" x14ac:dyDescent="0.25">
      <c r="A368" s="97" t="s">
        <v>203</v>
      </c>
      <c r="B368" s="98"/>
      <c r="C368" s="98">
        <v>10633.132366057986</v>
      </c>
      <c r="D368" s="98">
        <v>9908.9573880272819</v>
      </c>
      <c r="E368" s="98">
        <v>9653.9341655126264</v>
      </c>
      <c r="F368" s="98">
        <v>9559.3814659948948</v>
      </c>
      <c r="G368" s="98">
        <v>9855.995961812052</v>
      </c>
      <c r="H368" s="98">
        <v>9985.2428737172413</v>
      </c>
      <c r="I368" s="98">
        <v>9755.3308054636818</v>
      </c>
      <c r="J368" s="98">
        <v>9594.9287519981099</v>
      </c>
      <c r="K368" s="98">
        <v>9742.5650418224577</v>
      </c>
      <c r="L368" s="98">
        <v>10852.726449941352</v>
      </c>
      <c r="M368" s="98">
        <v>9588.1465861380057</v>
      </c>
      <c r="N368" s="98">
        <v>9808.9020066426656</v>
      </c>
      <c r="O368" s="98">
        <v>9387.4588333496486</v>
      </c>
      <c r="P368" s="98">
        <v>8340.8506692032261</v>
      </c>
      <c r="Q368" s="98">
        <v>8076.1355682009571</v>
      </c>
      <c r="R368" s="98">
        <v>8097.0268537054944</v>
      </c>
      <c r="S368" s="98">
        <v>8099.2168950987652</v>
      </c>
      <c r="T368" s="98">
        <v>7857.0670340145425</v>
      </c>
      <c r="U368" s="98">
        <v>7268.5244601341974</v>
      </c>
      <c r="V368" s="98">
        <v>6829.98324719829</v>
      </c>
      <c r="W368" s="98">
        <v>6674.7667294976218</v>
      </c>
      <c r="DA368" s="63" t="s">
        <v>4040</v>
      </c>
    </row>
    <row r="369" spans="1:105" ht="12" customHeight="1" x14ac:dyDescent="0.25">
      <c r="A369" s="97" t="s">
        <v>53</v>
      </c>
      <c r="B369" s="98"/>
      <c r="C369" s="98">
        <v>32.899545075942463</v>
      </c>
      <c r="D369" s="98">
        <v>30.388293816771245</v>
      </c>
      <c r="E369" s="98">
        <v>29.631523237142577</v>
      </c>
      <c r="F369" s="98">
        <v>28.88862970391985</v>
      </c>
      <c r="G369" s="98">
        <v>29.378203713890922</v>
      </c>
      <c r="H369" s="98">
        <v>29.690494675194969</v>
      </c>
      <c r="I369" s="98">
        <v>28.292417406857879</v>
      </c>
      <c r="J369" s="98">
        <v>27.594024026076205</v>
      </c>
      <c r="K369" s="98">
        <v>27.678957427460332</v>
      </c>
      <c r="L369" s="98">
        <v>30.966468841346838</v>
      </c>
      <c r="M369" s="98">
        <v>26.746737784261907</v>
      </c>
      <c r="N369" s="98">
        <v>27.205783115408892</v>
      </c>
      <c r="O369" s="98">
        <v>25.704624034119465</v>
      </c>
      <c r="P369" s="98">
        <v>22.192200653416801</v>
      </c>
      <c r="Q369" s="98">
        <v>21.208933417481052</v>
      </c>
      <c r="R369" s="98">
        <v>21.22676532681222</v>
      </c>
      <c r="S369" s="98">
        <v>21.113774164959555</v>
      </c>
      <c r="T369" s="98">
        <v>20.862733141097412</v>
      </c>
      <c r="U369" s="98">
        <v>18.957460533468126</v>
      </c>
      <c r="V369" s="98">
        <v>17.844305938852578</v>
      </c>
      <c r="W369" s="98">
        <v>17.077969006667129</v>
      </c>
      <c r="DA369" s="63" t="s">
        <v>4041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2.7688770067769736E-2</v>
      </c>
      <c r="D370" s="122">
        <f t="shared" si="210"/>
        <v>5.300383533077397E-2</v>
      </c>
      <c r="E370" s="122">
        <f t="shared" si="210"/>
        <v>0.18334528581437803</v>
      </c>
      <c r="F370" s="122">
        <f t="shared" si="210"/>
        <v>0.42953634389143486</v>
      </c>
      <c r="G370" s="122">
        <f t="shared" si="210"/>
        <v>0.2157539554516876</v>
      </c>
      <c r="H370" s="122">
        <f t="shared" si="210"/>
        <v>0.53474978234739379</v>
      </c>
      <c r="I370" s="122">
        <f t="shared" si="210"/>
        <v>1.3448950829307909</v>
      </c>
      <c r="J370" s="122">
        <f t="shared" si="210"/>
        <v>1.7353625640517765</v>
      </c>
      <c r="K370" s="122">
        <f t="shared" si="210"/>
        <v>2.252023190216252</v>
      </c>
      <c r="L370" s="122">
        <f t="shared" si="210"/>
        <v>2.2291664042092583</v>
      </c>
      <c r="M370" s="122">
        <f t="shared" si="210"/>
        <v>2.924765564356731</v>
      </c>
      <c r="N370" s="122">
        <f t="shared" si="210"/>
        <v>2.8632897132998814</v>
      </c>
      <c r="O370" s="122">
        <f t="shared" si="210"/>
        <v>4.972106574492142</v>
      </c>
      <c r="P370" s="122">
        <f t="shared" si="210"/>
        <v>6.4969486472087778</v>
      </c>
      <c r="Q370" s="122">
        <f t="shared" si="210"/>
        <v>14.98676973875927</v>
      </c>
      <c r="R370" s="122">
        <f t="shared" si="210"/>
        <v>10.822598085145716</v>
      </c>
      <c r="S370" s="122">
        <f t="shared" si="210"/>
        <v>8.9637277757935898</v>
      </c>
      <c r="T370" s="122">
        <f t="shared" si="210"/>
        <v>9.9274500991899721</v>
      </c>
      <c r="U370" s="122">
        <f t="shared" si="210"/>
        <v>10.094857307123423</v>
      </c>
      <c r="V370" s="122">
        <f t="shared" si="210"/>
        <v>6.3950731643605669</v>
      </c>
      <c r="W370" s="122">
        <f t="shared" si="210"/>
        <v>3.4762148383976834</v>
      </c>
      <c r="DA370" s="130" t="s">
        <v>4042</v>
      </c>
    </row>
    <row r="371" spans="1:105" ht="12" customHeight="1" x14ac:dyDescent="0.25">
      <c r="A371" s="97" t="s">
        <v>53</v>
      </c>
      <c r="B371" s="98"/>
      <c r="C371" s="98">
        <f>RES_hhdet_in_fech!C129</f>
        <v>2.7688770067769736E-2</v>
      </c>
      <c r="D371" s="98">
        <f>RES_hhdet_in_fech!D129</f>
        <v>5.300383533077397E-2</v>
      </c>
      <c r="E371" s="98">
        <f>RES_hhdet_in_fech!E129</f>
        <v>0.18334528581437803</v>
      </c>
      <c r="F371" s="98">
        <f>RES_hhdet_in_fech!F129</f>
        <v>0.42953634389143486</v>
      </c>
      <c r="G371" s="98">
        <f>RES_hhdet_in_fech!G129</f>
        <v>0.2157539554516876</v>
      </c>
      <c r="H371" s="98">
        <f>RES_hhdet_in_fech!H129</f>
        <v>0.53474978234739379</v>
      </c>
      <c r="I371" s="98">
        <f>RES_hhdet_in_fech!I129</f>
        <v>1.3448950829307909</v>
      </c>
      <c r="J371" s="98">
        <f>RES_hhdet_in_fech!J129</f>
        <v>1.7353625640517765</v>
      </c>
      <c r="K371" s="98">
        <f>RES_hhdet_in_fech!K129</f>
        <v>2.252023190216252</v>
      </c>
      <c r="L371" s="98">
        <f>RES_hhdet_in_fech!L129</f>
        <v>2.2291664042092583</v>
      </c>
      <c r="M371" s="98">
        <f>RES_hhdet_in_fech!M129</f>
        <v>2.924765564356731</v>
      </c>
      <c r="N371" s="98">
        <f>RES_hhdet_in_fech!N129</f>
        <v>2.8632897132998814</v>
      </c>
      <c r="O371" s="98">
        <f>RES_hhdet_in_fech!O129</f>
        <v>4.972106574492142</v>
      </c>
      <c r="P371" s="98">
        <f>RES_hhdet_in_fech!P129</f>
        <v>6.4969486472087778</v>
      </c>
      <c r="Q371" s="98">
        <f>RES_hhdet_in_fech!Q129</f>
        <v>14.98676973875927</v>
      </c>
      <c r="R371" s="98">
        <f>RES_hhdet_in_fech!R129</f>
        <v>10.822598085145716</v>
      </c>
      <c r="S371" s="98">
        <f>RES_hhdet_in_fech!S129</f>
        <v>8.9637277757935898</v>
      </c>
      <c r="T371" s="98">
        <f>RES_hhdet_in_fech!T129</f>
        <v>9.9274500991899721</v>
      </c>
      <c r="U371" s="98">
        <f>RES_hhdet_in_fech!U129</f>
        <v>10.094857307123423</v>
      </c>
      <c r="V371" s="98">
        <f>RES_hhdet_in_fech!V129</f>
        <v>6.3950731643605669</v>
      </c>
      <c r="W371" s="98">
        <f>RES_hhdet_in_fech!W129</f>
        <v>3.4762148383976834</v>
      </c>
      <c r="DA371" s="63" t="s">
        <v>4043</v>
      </c>
    </row>
    <row r="372" spans="1:105" ht="12" customHeight="1" x14ac:dyDescent="0.25">
      <c r="A372" s="121" t="s">
        <v>55</v>
      </c>
      <c r="B372" s="122"/>
      <c r="C372" s="122">
        <v>947.3378452794999</v>
      </c>
      <c r="D372" s="122">
        <v>911.26687429650008</v>
      </c>
      <c r="E372" s="122">
        <v>1075.8144568054606</v>
      </c>
      <c r="F372" s="122">
        <v>1102.9596920251472</v>
      </c>
      <c r="G372" s="122">
        <v>1050.2465562313191</v>
      </c>
      <c r="H372" s="122">
        <v>1120.8205830152929</v>
      </c>
      <c r="I372" s="122">
        <v>1111.2435582550479</v>
      </c>
      <c r="J372" s="122">
        <v>1125.2255219279841</v>
      </c>
      <c r="K372" s="122">
        <v>1171.0522385100512</v>
      </c>
      <c r="L372" s="122">
        <v>1192.6729112054156</v>
      </c>
      <c r="M372" s="122">
        <v>1218.4856073334456</v>
      </c>
      <c r="N372" s="122">
        <v>1231.5145391746244</v>
      </c>
      <c r="O372" s="122">
        <v>1249.2274361720058</v>
      </c>
      <c r="P372" s="122">
        <v>1264.8859164628495</v>
      </c>
      <c r="Q372" s="122">
        <v>1276.2002907895667</v>
      </c>
      <c r="R372" s="122">
        <v>1259.4535937661381</v>
      </c>
      <c r="S372" s="122">
        <v>1312.053526001728</v>
      </c>
      <c r="T372" s="122">
        <v>1264.3721969048372</v>
      </c>
      <c r="U372" s="122">
        <v>1283.2289748927058</v>
      </c>
      <c r="V372" s="122">
        <v>1277.8859260030893</v>
      </c>
      <c r="W372" s="122">
        <v>1393.8400853702251</v>
      </c>
      <c r="DA372" s="130" t="s">
        <v>4044</v>
      </c>
    </row>
    <row r="373" spans="1:105" ht="12" customHeight="1" x14ac:dyDescent="0.25">
      <c r="A373" s="97" t="s">
        <v>128</v>
      </c>
      <c r="B373" s="98"/>
      <c r="C373" s="98">
        <v>944.40611581162375</v>
      </c>
      <c r="D373" s="98">
        <v>911.26687429650008</v>
      </c>
      <c r="E373" s="98">
        <v>1054.5853502359948</v>
      </c>
      <c r="F373" s="98">
        <v>1091.077815495184</v>
      </c>
      <c r="G373" s="98">
        <v>1050.2465562313191</v>
      </c>
      <c r="H373" s="98">
        <v>1059.122161849843</v>
      </c>
      <c r="I373" s="98">
        <v>1110.6150490695752</v>
      </c>
      <c r="J373" s="98">
        <v>1121.5936451168093</v>
      </c>
      <c r="K373" s="98">
        <v>1169.3272650502129</v>
      </c>
      <c r="L373" s="98">
        <v>1187.98419563888</v>
      </c>
      <c r="M373" s="98">
        <v>1212.9484628012117</v>
      </c>
      <c r="N373" s="98">
        <v>1227.7071321535034</v>
      </c>
      <c r="O373" s="98">
        <v>1248.5562148933025</v>
      </c>
      <c r="P373" s="98">
        <v>1265.5272835657236</v>
      </c>
      <c r="Q373" s="98">
        <v>1278.5355232759575</v>
      </c>
      <c r="R373" s="98">
        <v>1254.6794705068428</v>
      </c>
      <c r="S373" s="98">
        <v>1306.7000212341188</v>
      </c>
      <c r="T373" s="98">
        <v>1276.4056283695081</v>
      </c>
      <c r="U373" s="98">
        <v>1280.2975232860642</v>
      </c>
      <c r="V373" s="98">
        <v>1275.7985189142914</v>
      </c>
      <c r="W373" s="98">
        <v>1421.6471404387676</v>
      </c>
      <c r="DA373" s="63" t="s">
        <v>4045</v>
      </c>
    </row>
    <row r="374" spans="1:105" ht="12" customHeight="1" x14ac:dyDescent="0.25">
      <c r="A374" s="97" t="s">
        <v>127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1064.9073450286739</v>
      </c>
      <c r="L374" s="98">
        <v>1087.4037471181739</v>
      </c>
      <c r="M374" s="98">
        <v>1107.9426562536398</v>
      </c>
      <c r="N374" s="98">
        <v>1120.1308921863258</v>
      </c>
      <c r="O374" s="98">
        <v>1145.9257478871307</v>
      </c>
      <c r="P374" s="98">
        <v>1167.6455853791704</v>
      </c>
      <c r="Q374" s="98">
        <v>1186.3831221458979</v>
      </c>
      <c r="R374" s="98">
        <v>1166.4298477377965</v>
      </c>
      <c r="S374" s="98">
        <v>1216.2100200426096</v>
      </c>
      <c r="T374" s="98">
        <v>1204.4052530863808</v>
      </c>
      <c r="U374" s="98">
        <v>1201.9223176971902</v>
      </c>
      <c r="V374" s="98">
        <v>1198.7562024549536</v>
      </c>
      <c r="W374" s="98">
        <v>1337.6317419278184</v>
      </c>
      <c r="DA374" s="63" t="s">
        <v>4046</v>
      </c>
    </row>
    <row r="375" spans="1:105" ht="12" customHeight="1" x14ac:dyDescent="0.25">
      <c r="A375" s="100" t="s">
        <v>203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0</v>
      </c>
      <c r="J375" s="101">
        <v>0</v>
      </c>
      <c r="K375" s="101">
        <v>578.41483442143397</v>
      </c>
      <c r="L375" s="101">
        <v>613.34971195557728</v>
      </c>
      <c r="M375" s="101">
        <v>604.09597403832834</v>
      </c>
      <c r="N375" s="101">
        <v>590.64826119089912</v>
      </c>
      <c r="O375" s="101">
        <v>617.64379200202131</v>
      </c>
      <c r="P375" s="101">
        <v>616.31726614562922</v>
      </c>
      <c r="Q375" s="101">
        <v>631.70991363441726</v>
      </c>
      <c r="R375" s="101">
        <v>612.02376493443967</v>
      </c>
      <c r="S375" s="101">
        <v>626.92131576909128</v>
      </c>
      <c r="T375" s="101">
        <v>715.08110788371243</v>
      </c>
      <c r="U375" s="101">
        <v>649.69327140091173</v>
      </c>
      <c r="V375" s="101">
        <v>636.21119736104458</v>
      </c>
      <c r="W375" s="101">
        <v>694.65404828388955</v>
      </c>
      <c r="DA375" s="131" t="s">
        <v>4047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486.49251060723998</v>
      </c>
      <c r="L376" s="104">
        <v>474.05403516259656</v>
      </c>
      <c r="M376" s="104">
        <v>503.84668221531149</v>
      </c>
      <c r="N376" s="104">
        <v>529.48263099542658</v>
      </c>
      <c r="O376" s="104">
        <v>528.28195588510948</v>
      </c>
      <c r="P376" s="104">
        <v>551.32831923354138</v>
      </c>
      <c r="Q376" s="104">
        <v>554.67320851148031</v>
      </c>
      <c r="R376" s="104">
        <v>554.40608280335687</v>
      </c>
      <c r="S376" s="104">
        <v>589.28870427351808</v>
      </c>
      <c r="T376" s="104">
        <v>489.3241452026686</v>
      </c>
      <c r="U376" s="104">
        <v>552.22904629627851</v>
      </c>
      <c r="V376" s="104">
        <v>562.54500509390903</v>
      </c>
      <c r="W376" s="104">
        <v>642.97769364392889</v>
      </c>
      <c r="DA376" s="132" t="s">
        <v>4048</v>
      </c>
    </row>
    <row r="377" spans="1:105" ht="12" customHeight="1" x14ac:dyDescent="0.25">
      <c r="A377" s="106" t="s">
        <v>122</v>
      </c>
      <c r="B377" s="101"/>
      <c r="C377" s="101">
        <v>1020.3325826475353</v>
      </c>
      <c r="D377" s="101">
        <v>0</v>
      </c>
      <c r="E377" s="101">
        <v>1636.8053305047506</v>
      </c>
      <c r="F377" s="101">
        <v>1520.2312641023668</v>
      </c>
      <c r="G377" s="101">
        <v>0</v>
      </c>
      <c r="H377" s="101">
        <v>1430.5382716989384</v>
      </c>
      <c r="I377" s="101">
        <v>1310.3515159190622</v>
      </c>
      <c r="J377" s="101">
        <v>1375.7881500532519</v>
      </c>
      <c r="K377" s="101">
        <v>1445.9440789028456</v>
      </c>
      <c r="L377" s="101">
        <v>1544.0760078006799</v>
      </c>
      <c r="M377" s="101">
        <v>1506.4480416804849</v>
      </c>
      <c r="N377" s="101">
        <v>1463.8532011751734</v>
      </c>
      <c r="O377" s="101">
        <v>1536.2406521601697</v>
      </c>
      <c r="P377" s="101">
        <v>1490.7564646906685</v>
      </c>
      <c r="Q377" s="101">
        <v>1493.2642057266389</v>
      </c>
      <c r="R377" s="101">
        <v>1489.0875005665948</v>
      </c>
      <c r="S377" s="101">
        <v>1476.6135529282726</v>
      </c>
      <c r="T377" s="101">
        <v>0</v>
      </c>
      <c r="U377" s="101">
        <v>1504.6981269973883</v>
      </c>
      <c r="V377" s="101">
        <v>0</v>
      </c>
      <c r="W377" s="101">
        <v>1471.1776684802815</v>
      </c>
      <c r="DA377" s="131" t="s">
        <v>4049</v>
      </c>
    </row>
    <row r="378" spans="1:105" ht="12" customHeight="1" x14ac:dyDescent="0.25">
      <c r="A378" s="107" t="s">
        <v>121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1197.8038741178918</v>
      </c>
      <c r="L378" s="104">
        <v>1292.5550191950724</v>
      </c>
      <c r="M378" s="104">
        <v>1255.1305252684035</v>
      </c>
      <c r="N378" s="104">
        <v>1218.0019713472252</v>
      </c>
      <c r="O378" s="104">
        <v>1298.6061137159463</v>
      </c>
      <c r="P378" s="104">
        <v>1274.7140513486809</v>
      </c>
      <c r="Q378" s="104">
        <v>1295.5746306321023</v>
      </c>
      <c r="R378" s="104">
        <v>1299.4362945241385</v>
      </c>
      <c r="S378" s="104">
        <v>1292.5307101974338</v>
      </c>
      <c r="T378" s="104">
        <v>1270.9904532358653</v>
      </c>
      <c r="U378" s="104">
        <v>1341.2970642386617</v>
      </c>
      <c r="V378" s="104">
        <v>1366.6763767306018</v>
      </c>
      <c r="W378" s="104">
        <v>1318.2226794990702</v>
      </c>
      <c r="DA378" s="132" t="s">
        <v>4050</v>
      </c>
    </row>
    <row r="379" spans="1:105" ht="12" customHeight="1" x14ac:dyDescent="0.25">
      <c r="A379" s="108" t="s">
        <v>53</v>
      </c>
      <c r="B379" s="98"/>
      <c r="C379" s="98">
        <v>0</v>
      </c>
      <c r="D379" s="98">
        <v>0</v>
      </c>
      <c r="E379" s="98">
        <v>0</v>
      </c>
      <c r="F379" s="98">
        <v>0</v>
      </c>
      <c r="G379" s="98">
        <v>0</v>
      </c>
      <c r="H379" s="98">
        <v>0</v>
      </c>
      <c r="I379" s="98">
        <v>0</v>
      </c>
      <c r="J379" s="98">
        <v>0</v>
      </c>
      <c r="K379" s="98">
        <v>714.53515096490275</v>
      </c>
      <c r="L379" s="98">
        <v>797.63729863429387</v>
      </c>
      <c r="M379" s="98">
        <v>749.3368064540515</v>
      </c>
      <c r="N379" s="98">
        <v>702.64082368993741</v>
      </c>
      <c r="O379" s="98">
        <v>760.80635468864944</v>
      </c>
      <c r="P379" s="98">
        <v>726.60301448677535</v>
      </c>
      <c r="Q379" s="98">
        <v>739.54275193558021</v>
      </c>
      <c r="R379" s="98">
        <v>730.32325986325475</v>
      </c>
      <c r="S379" s="98">
        <v>709.76999884500674</v>
      </c>
      <c r="T379" s="98">
        <v>783.02495056762655</v>
      </c>
      <c r="U379" s="98">
        <v>762.91455576547742</v>
      </c>
      <c r="V379" s="98">
        <v>763.84156785754215</v>
      </c>
      <c r="W379" s="98">
        <v>707.21328315387689</v>
      </c>
      <c r="DA379" s="63" t="s">
        <v>4051</v>
      </c>
    </row>
    <row r="380" spans="1:105" ht="12" customHeight="1" x14ac:dyDescent="0.25">
      <c r="A380" s="108" t="s">
        <v>52</v>
      </c>
      <c r="B380" s="98"/>
      <c r="C380" s="98">
        <v>0</v>
      </c>
      <c r="D380" s="98">
        <v>0</v>
      </c>
      <c r="E380" s="98">
        <v>0</v>
      </c>
      <c r="F380" s="98">
        <v>0</v>
      </c>
      <c r="G380" s="98">
        <v>0</v>
      </c>
      <c r="H380" s="98">
        <v>0</v>
      </c>
      <c r="I380" s="98">
        <v>0</v>
      </c>
      <c r="J380" s="98">
        <v>0</v>
      </c>
      <c r="K380" s="98">
        <v>483.26872315298908</v>
      </c>
      <c r="L380" s="98">
        <v>494.9177205607786</v>
      </c>
      <c r="M380" s="98">
        <v>505.79371881435219</v>
      </c>
      <c r="N380" s="98">
        <v>515.3611476572878</v>
      </c>
      <c r="O380" s="98">
        <v>537.79975902729689</v>
      </c>
      <c r="P380" s="98">
        <v>548.11103686190563</v>
      </c>
      <c r="Q380" s="98">
        <v>556.0318786965222</v>
      </c>
      <c r="R380" s="98">
        <v>569.11303466088361</v>
      </c>
      <c r="S380" s="98">
        <v>582.76071135242705</v>
      </c>
      <c r="T380" s="98">
        <v>487.96550266823857</v>
      </c>
      <c r="U380" s="98">
        <v>578.3825084731842</v>
      </c>
      <c r="V380" s="98">
        <v>602.8348088730595</v>
      </c>
      <c r="W380" s="98">
        <v>611.0093963451933</v>
      </c>
      <c r="DA380" s="63" t="s">
        <v>4052</v>
      </c>
    </row>
    <row r="381" spans="1:105" ht="12" customHeight="1" x14ac:dyDescent="0.25">
      <c r="A381" s="121" t="s">
        <v>54</v>
      </c>
      <c r="B381" s="122"/>
      <c r="C381" s="122">
        <v>578.92213483645287</v>
      </c>
      <c r="D381" s="122">
        <v>550.44480596396443</v>
      </c>
      <c r="E381" s="122">
        <v>906.38190410083575</v>
      </c>
      <c r="F381" s="122">
        <v>870.0583411672601</v>
      </c>
      <c r="G381" s="122">
        <v>826.12026511448153</v>
      </c>
      <c r="H381" s="122">
        <v>869.11922179806709</v>
      </c>
      <c r="I381" s="122">
        <v>886.97946545408411</v>
      </c>
      <c r="J381" s="122">
        <v>871.48635638066185</v>
      </c>
      <c r="K381" s="122">
        <v>887.80719565694801</v>
      </c>
      <c r="L381" s="122">
        <v>913.75068170036479</v>
      </c>
      <c r="M381" s="122">
        <v>867.10827507343311</v>
      </c>
      <c r="N381" s="122">
        <v>896.00847299535542</v>
      </c>
      <c r="O381" s="122">
        <v>881.42418941069195</v>
      </c>
      <c r="P381" s="122">
        <v>862.45886422559784</v>
      </c>
      <c r="Q381" s="122">
        <v>845.42411210402963</v>
      </c>
      <c r="R381" s="122">
        <v>840.06407440980627</v>
      </c>
      <c r="S381" s="122">
        <v>853.54282986864541</v>
      </c>
      <c r="T381" s="122">
        <v>877.18773466860148</v>
      </c>
      <c r="U381" s="122">
        <v>904.9414596794669</v>
      </c>
      <c r="V381" s="122">
        <v>868.14838471868643</v>
      </c>
      <c r="W381" s="122">
        <v>883.06545020094393</v>
      </c>
      <c r="DA381" s="130" t="s">
        <v>4053</v>
      </c>
    </row>
    <row r="382" spans="1:105" ht="12" customHeight="1" x14ac:dyDescent="0.25">
      <c r="A382" s="97" t="s">
        <v>50</v>
      </c>
      <c r="B382" s="98"/>
      <c r="C382" s="98">
        <v>624.62824136628421</v>
      </c>
      <c r="D382" s="98">
        <v>677.45906476694233</v>
      </c>
      <c r="E382" s="98">
        <v>900.42775118576253</v>
      </c>
      <c r="F382" s="98">
        <v>904.06290316229536</v>
      </c>
      <c r="G382" s="98">
        <v>884.17788804480028</v>
      </c>
      <c r="H382" s="98">
        <v>898.73539424739272</v>
      </c>
      <c r="I382" s="98">
        <v>937.32519305026733</v>
      </c>
      <c r="J382" s="98">
        <v>966.57270537813326</v>
      </c>
      <c r="K382" s="98">
        <v>997.75787171571687</v>
      </c>
      <c r="L382" s="98">
        <v>1011.5074832198898</v>
      </c>
      <c r="M382" s="98">
        <v>968.99294332944521</v>
      </c>
      <c r="N382" s="98">
        <v>972.71336563084503</v>
      </c>
      <c r="O382" s="98">
        <v>934.22245410537596</v>
      </c>
      <c r="P382" s="98">
        <v>925.51947009892979</v>
      </c>
      <c r="Q382" s="98">
        <v>920.87262773208067</v>
      </c>
      <c r="R382" s="98">
        <v>932.080347397281</v>
      </c>
      <c r="S382" s="98">
        <v>938.47413845272854</v>
      </c>
      <c r="T382" s="98">
        <v>963.92137721322388</v>
      </c>
      <c r="U382" s="98">
        <v>1005.486663962021</v>
      </c>
      <c r="V382" s="98">
        <v>952.91331368775661</v>
      </c>
      <c r="W382" s="98">
        <v>919.72883104311541</v>
      </c>
      <c r="DA382" s="63" t="s">
        <v>4054</v>
      </c>
    </row>
    <row r="383" spans="1:105" ht="12" customHeight="1" x14ac:dyDescent="0.25">
      <c r="A383" s="109" t="s">
        <v>120</v>
      </c>
      <c r="B383" s="33"/>
      <c r="C383" s="33">
        <v>426.60703405350949</v>
      </c>
      <c r="D383" s="33">
        <v>336.75942347060641</v>
      </c>
      <c r="E383" s="33">
        <v>910.04921795334667</v>
      </c>
      <c r="F383" s="33">
        <v>823.37874319080242</v>
      </c>
      <c r="G383" s="33">
        <v>636.44870517212212</v>
      </c>
      <c r="H383" s="33">
        <v>763.14309027451918</v>
      </c>
      <c r="I383" s="33">
        <v>693.17375563318319</v>
      </c>
      <c r="J383" s="33">
        <v>736.6560288614495</v>
      </c>
      <c r="K383" s="33">
        <v>742.73322573629923</v>
      </c>
      <c r="L383" s="33">
        <v>829.28234896400704</v>
      </c>
      <c r="M383" s="33">
        <v>760.36266453556755</v>
      </c>
      <c r="N383" s="33">
        <v>740.64566580698056</v>
      </c>
      <c r="O383" s="33">
        <v>755.00601995070497</v>
      </c>
      <c r="P383" s="33">
        <v>699.50660296161141</v>
      </c>
      <c r="Q383" s="33">
        <v>691.87311296151427</v>
      </c>
      <c r="R383" s="33">
        <v>701.58880035277286</v>
      </c>
      <c r="S383" s="33">
        <v>706.04756804442388</v>
      </c>
      <c r="T383" s="33">
        <v>696.03567893537581</v>
      </c>
      <c r="U383" s="33">
        <v>690.80836647734031</v>
      </c>
      <c r="V383" s="33">
        <v>687.14075322654571</v>
      </c>
      <c r="W383" s="33">
        <v>675.52937514691598</v>
      </c>
      <c r="DA383" s="60" t="s">
        <v>4055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9277.0708113997498</v>
      </c>
      <c r="D385" s="117">
        <f t="shared" si="211"/>
        <v>8700.2959006928795</v>
      </c>
      <c r="E385" s="117">
        <f t="shared" si="211"/>
        <v>8924.5651430552607</v>
      </c>
      <c r="F385" s="117">
        <f t="shared" si="211"/>
        <v>8835.2378310995082</v>
      </c>
      <c r="G385" s="117">
        <f t="shared" si="211"/>
        <v>8984.6337112998699</v>
      </c>
      <c r="H385" s="117">
        <f t="shared" si="211"/>
        <v>9148.8808274082621</v>
      </c>
      <c r="I385" s="117">
        <f t="shared" si="211"/>
        <v>9025.550032794461</v>
      </c>
      <c r="J385" s="117">
        <f t="shared" si="211"/>
        <v>8945.8266059313901</v>
      </c>
      <c r="K385" s="117">
        <f t="shared" si="211"/>
        <v>9131.7183673977888</v>
      </c>
      <c r="L385" s="117">
        <f t="shared" si="211"/>
        <v>10070.310530903431</v>
      </c>
      <c r="M385" s="117">
        <f t="shared" si="211"/>
        <v>9091.8348103891767</v>
      </c>
      <c r="N385" s="117">
        <f t="shared" si="211"/>
        <v>9307.6384700275012</v>
      </c>
      <c r="O385" s="117">
        <f t="shared" si="211"/>
        <v>9035.32690831734</v>
      </c>
      <c r="P385" s="117">
        <f t="shared" si="211"/>
        <v>8260.6712218126377</v>
      </c>
      <c r="Q385" s="117">
        <f t="shared" si="211"/>
        <v>8134.7343651840429</v>
      </c>
      <c r="R385" s="117">
        <f t="shared" ref="R385:V385" si="212">R386+R389+R391+R400</f>
        <v>8163.6065970827258</v>
      </c>
      <c r="S385" s="117">
        <f t="shared" si="212"/>
        <v>8241.4661400353125</v>
      </c>
      <c r="T385" s="117">
        <f t="shared" si="212"/>
        <v>8065.7109352931939</v>
      </c>
      <c r="U385" s="117">
        <f t="shared" si="212"/>
        <v>7648.5438191066096</v>
      </c>
      <c r="V385" s="117">
        <f t="shared" si="212"/>
        <v>7282.3818206403312</v>
      </c>
      <c r="W385" s="117">
        <f t="shared" ref="W385" si="213">W386+W389+W391+W400</f>
        <v>7253.0984020695414</v>
      </c>
      <c r="DA385" s="129" t="s">
        <v>4206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8163.8531452498974</v>
      </c>
      <c r="D386" s="122">
        <f t="shared" si="214"/>
        <v>7620.058645860986</v>
      </c>
      <c r="E386" s="122">
        <f t="shared" si="214"/>
        <v>7436.4559111806957</v>
      </c>
      <c r="F386" s="122">
        <f t="shared" si="214"/>
        <v>7375.5776321460371</v>
      </c>
      <c r="G386" s="122">
        <f t="shared" si="214"/>
        <v>7617.1271729273458</v>
      </c>
      <c r="H386" s="122">
        <f t="shared" si="214"/>
        <v>7730.4958157580668</v>
      </c>
      <c r="I386" s="122">
        <f t="shared" si="214"/>
        <v>7565.3650906491166</v>
      </c>
      <c r="J386" s="122">
        <f t="shared" si="214"/>
        <v>7454.6854520203005</v>
      </c>
      <c r="K386" s="122">
        <f t="shared" si="214"/>
        <v>7584.0347614925404</v>
      </c>
      <c r="L386" s="122">
        <f t="shared" si="214"/>
        <v>8466.0408061893995</v>
      </c>
      <c r="M386" s="122">
        <f t="shared" si="214"/>
        <v>7500.5718589440867</v>
      </c>
      <c r="N386" s="122">
        <f t="shared" si="214"/>
        <v>7703.0318796040747</v>
      </c>
      <c r="O386" s="122">
        <f t="shared" si="214"/>
        <v>7409.2403276024852</v>
      </c>
      <c r="P386" s="122">
        <f t="shared" si="214"/>
        <v>6621.3799688198287</v>
      </c>
      <c r="Q386" s="122">
        <f t="shared" si="214"/>
        <v>6446.4412447485474</v>
      </c>
      <c r="R386" s="122">
        <f t="shared" ref="R386:V386" si="215">SUM(R387:R388)</f>
        <v>6490.3404896489819</v>
      </c>
      <c r="S386" s="122">
        <f t="shared" si="215"/>
        <v>6518.5044795929962</v>
      </c>
      <c r="T386" s="122">
        <f t="shared" si="215"/>
        <v>6348.8384203110681</v>
      </c>
      <c r="U386" s="122">
        <f t="shared" si="215"/>
        <v>5894.9285737128439</v>
      </c>
      <c r="V386" s="122">
        <f t="shared" si="215"/>
        <v>5558.8921391211534</v>
      </c>
      <c r="W386" s="122">
        <f t="shared" ref="W386" si="216">SUM(W387:W388)</f>
        <v>5449.8456713885735</v>
      </c>
      <c r="DA386" s="130" t="s">
        <v>4207</v>
      </c>
    </row>
    <row r="387" spans="1:105" ht="12" customHeight="1" x14ac:dyDescent="0.25">
      <c r="A387" s="97" t="s">
        <v>203</v>
      </c>
      <c r="B387" s="98"/>
      <c r="C387" s="98">
        <v>8130.9536001739552</v>
      </c>
      <c r="D387" s="98">
        <v>7589.6703520442143</v>
      </c>
      <c r="E387" s="98">
        <v>7406.8243879435531</v>
      </c>
      <c r="F387" s="98">
        <v>7346.6890024421173</v>
      </c>
      <c r="G387" s="98">
        <v>7587.748969213455</v>
      </c>
      <c r="H387" s="98">
        <v>7700.8053210828721</v>
      </c>
      <c r="I387" s="98">
        <v>7537.072673242259</v>
      </c>
      <c r="J387" s="98">
        <v>7427.0914279942244</v>
      </c>
      <c r="K387" s="98">
        <v>7556.3558040650796</v>
      </c>
      <c r="L387" s="98">
        <v>8435.0743373480527</v>
      </c>
      <c r="M387" s="98">
        <v>7473.8251211598244</v>
      </c>
      <c r="N387" s="98">
        <v>7675.8260964886658</v>
      </c>
      <c r="O387" s="98">
        <v>7383.5357035683655</v>
      </c>
      <c r="P387" s="98">
        <v>6599.1877681664118</v>
      </c>
      <c r="Q387" s="98">
        <v>6425.2323113310667</v>
      </c>
      <c r="R387" s="98">
        <v>6469.1137243221701</v>
      </c>
      <c r="S387" s="98">
        <v>6497.3907054280362</v>
      </c>
      <c r="T387" s="98">
        <v>6327.975687169971</v>
      </c>
      <c r="U387" s="98">
        <v>5875.9711131793756</v>
      </c>
      <c r="V387" s="98">
        <v>5541.0478331823006</v>
      </c>
      <c r="W387" s="98">
        <v>5432.767702381906</v>
      </c>
      <c r="DA387" s="63" t="s">
        <v>4208</v>
      </c>
    </row>
    <row r="388" spans="1:105" ht="12" customHeight="1" x14ac:dyDescent="0.25">
      <c r="A388" s="97" t="s">
        <v>53</v>
      </c>
      <c r="B388" s="98"/>
      <c r="C388" s="98">
        <v>32.899545075942463</v>
      </c>
      <c r="D388" s="98">
        <v>30.388293816771245</v>
      </c>
      <c r="E388" s="98">
        <v>29.631523237142577</v>
      </c>
      <c r="F388" s="98">
        <v>28.88862970391985</v>
      </c>
      <c r="G388" s="98">
        <v>29.378203713890922</v>
      </c>
      <c r="H388" s="98">
        <v>29.690494675194969</v>
      </c>
      <c r="I388" s="98">
        <v>28.292417406857879</v>
      </c>
      <c r="J388" s="98">
        <v>27.594024026076205</v>
      </c>
      <c r="K388" s="98">
        <v>27.678957427460332</v>
      </c>
      <c r="L388" s="98">
        <v>30.966468841346838</v>
      </c>
      <c r="M388" s="98">
        <v>26.746737784261907</v>
      </c>
      <c r="N388" s="98">
        <v>27.205783115408892</v>
      </c>
      <c r="O388" s="98">
        <v>25.704624034119465</v>
      </c>
      <c r="P388" s="98">
        <v>22.192200653416801</v>
      </c>
      <c r="Q388" s="98">
        <v>21.208933417481052</v>
      </c>
      <c r="R388" s="98">
        <v>21.22676532681222</v>
      </c>
      <c r="S388" s="98">
        <v>21.113774164959555</v>
      </c>
      <c r="T388" s="98">
        <v>20.862733141097412</v>
      </c>
      <c r="U388" s="98">
        <v>18.957460533468126</v>
      </c>
      <c r="V388" s="98">
        <v>17.844305938852578</v>
      </c>
      <c r="W388" s="98">
        <v>17.077969006667129</v>
      </c>
      <c r="DA388" s="63" t="s">
        <v>4209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6.2763271405551907E-2</v>
      </c>
      <c r="D389" s="122">
        <f t="shared" si="217"/>
        <v>0.12408260464625123</v>
      </c>
      <c r="E389" s="122">
        <f t="shared" si="217"/>
        <v>0.44297445527267981</v>
      </c>
      <c r="F389" s="122">
        <f t="shared" si="217"/>
        <v>1.0700619553970947</v>
      </c>
      <c r="G389" s="122">
        <f t="shared" si="217"/>
        <v>0.55385160496500119</v>
      </c>
      <c r="H389" s="122">
        <f t="shared" si="217"/>
        <v>1.4136291304951683</v>
      </c>
      <c r="I389" s="122">
        <f t="shared" si="217"/>
        <v>3.6591903152133152</v>
      </c>
      <c r="J389" s="122">
        <f t="shared" si="217"/>
        <v>4.8581150930434713</v>
      </c>
      <c r="K389" s="122">
        <f t="shared" si="217"/>
        <v>6.4860725949904543</v>
      </c>
      <c r="L389" s="122">
        <f t="shared" si="217"/>
        <v>6.6046066574776008</v>
      </c>
      <c r="M389" s="122">
        <f t="shared" si="217"/>
        <v>8.9544574505081016</v>
      </c>
      <c r="N389" s="122">
        <f t="shared" si="217"/>
        <v>9.1082462267469388</v>
      </c>
      <c r="O389" s="122">
        <f t="shared" si="217"/>
        <v>16.525691339217488</v>
      </c>
      <c r="P389" s="122">
        <f t="shared" si="217"/>
        <v>22.598774242919397</v>
      </c>
      <c r="Q389" s="122">
        <f t="shared" si="217"/>
        <v>54.121768727674805</v>
      </c>
      <c r="R389" s="122">
        <f t="shared" si="217"/>
        <v>39.986269309007717</v>
      </c>
      <c r="S389" s="122">
        <f t="shared" si="217"/>
        <v>33.713319512678147</v>
      </c>
      <c r="T389" s="122">
        <f t="shared" si="217"/>
        <v>37.888573194262534</v>
      </c>
      <c r="U389" s="122">
        <f t="shared" si="217"/>
        <v>39.037207296257392</v>
      </c>
      <c r="V389" s="122">
        <f t="shared" si="217"/>
        <v>25.059234141663087</v>
      </c>
      <c r="W389" s="122">
        <f t="shared" si="217"/>
        <v>13.79683357164587</v>
      </c>
      <c r="DA389" s="130" t="s">
        <v>4210</v>
      </c>
    </row>
    <row r="390" spans="1:105" ht="12" customHeight="1" x14ac:dyDescent="0.25">
      <c r="A390" s="97" t="s">
        <v>53</v>
      </c>
      <c r="B390" s="98"/>
      <c r="C390" s="98">
        <f>RES_hhdet_in_tesh!C129</f>
        <v>6.2763271405551907E-2</v>
      </c>
      <c r="D390" s="98">
        <f>RES_hhdet_in_tesh!D129</f>
        <v>0.12408260464625123</v>
      </c>
      <c r="E390" s="98">
        <f>RES_hhdet_in_tesh!E129</f>
        <v>0.44297445527267981</v>
      </c>
      <c r="F390" s="98">
        <f>RES_hhdet_in_tesh!F129</f>
        <v>1.0700619553970947</v>
      </c>
      <c r="G390" s="98">
        <f>RES_hhdet_in_tesh!G129</f>
        <v>0.55385160496500119</v>
      </c>
      <c r="H390" s="98">
        <f>RES_hhdet_in_tesh!H129</f>
        <v>1.4136291304951683</v>
      </c>
      <c r="I390" s="98">
        <f>RES_hhdet_in_tesh!I129</f>
        <v>3.6591903152133152</v>
      </c>
      <c r="J390" s="98">
        <f>RES_hhdet_in_tesh!J129</f>
        <v>4.8581150930434713</v>
      </c>
      <c r="K390" s="98">
        <f>RES_hhdet_in_tesh!K129</f>
        <v>6.4860725949904543</v>
      </c>
      <c r="L390" s="98">
        <f>RES_hhdet_in_tesh!L129</f>
        <v>6.6046066574776008</v>
      </c>
      <c r="M390" s="98">
        <f>RES_hhdet_in_tesh!M129</f>
        <v>8.9544574505081016</v>
      </c>
      <c r="N390" s="98">
        <f>RES_hhdet_in_tesh!N129</f>
        <v>9.1082462267469388</v>
      </c>
      <c r="O390" s="98">
        <f>RES_hhdet_in_tesh!O129</f>
        <v>16.525691339217488</v>
      </c>
      <c r="P390" s="98">
        <f>RES_hhdet_in_tesh!P129</f>
        <v>22.598774242919397</v>
      </c>
      <c r="Q390" s="98">
        <f>RES_hhdet_in_tesh!Q129</f>
        <v>54.121768727674805</v>
      </c>
      <c r="R390" s="98">
        <f>RES_hhdet_in_tesh!R129</f>
        <v>39.986269309007717</v>
      </c>
      <c r="S390" s="98">
        <f>RES_hhdet_in_tesh!S129</f>
        <v>33.713319512678147</v>
      </c>
      <c r="T390" s="98">
        <f>RES_hhdet_in_tesh!T129</f>
        <v>37.888573194262534</v>
      </c>
      <c r="U390" s="98">
        <f>RES_hhdet_in_tesh!U129</f>
        <v>39.037207296257392</v>
      </c>
      <c r="V390" s="98">
        <f>RES_hhdet_in_tesh!V129</f>
        <v>25.059234141663087</v>
      </c>
      <c r="W390" s="98">
        <f>RES_hhdet_in_tesh!W129</f>
        <v>13.79683357164587</v>
      </c>
      <c r="DA390" s="63" t="s">
        <v>4211</v>
      </c>
    </row>
    <row r="391" spans="1:105" ht="12" customHeight="1" x14ac:dyDescent="0.25">
      <c r="A391" s="121" t="s">
        <v>55</v>
      </c>
      <c r="B391" s="122"/>
      <c r="C391" s="122">
        <v>754.32803443500313</v>
      </c>
      <c r="D391" s="122">
        <v>733.41273568858435</v>
      </c>
      <c r="E391" s="122">
        <v>858.20698354931847</v>
      </c>
      <c r="F391" s="122">
        <v>885.04172858271966</v>
      </c>
      <c r="G391" s="122">
        <v>851.27230393034802</v>
      </c>
      <c r="H391" s="122">
        <v>872.23881838622083</v>
      </c>
      <c r="I391" s="122">
        <v>904.50218788604866</v>
      </c>
      <c r="J391" s="122">
        <v>915.77325025103619</v>
      </c>
      <c r="K391" s="122">
        <v>957.51094603491765</v>
      </c>
      <c r="L391" s="122">
        <v>976.35751281085493</v>
      </c>
      <c r="M391" s="122">
        <v>1000.2897010230839</v>
      </c>
      <c r="N391" s="122">
        <v>1017.249549209656</v>
      </c>
      <c r="O391" s="122">
        <v>1042.9128195330786</v>
      </c>
      <c r="P391" s="122">
        <v>1065.0984509696614</v>
      </c>
      <c r="Q391" s="122">
        <v>1084.7824218502233</v>
      </c>
      <c r="R391" s="122">
        <v>1073.0173101192884</v>
      </c>
      <c r="S391" s="122">
        <v>1120.4799967129868</v>
      </c>
      <c r="T391" s="122">
        <v>1097.9001160390042</v>
      </c>
      <c r="U391" s="122">
        <v>1112.6858212578313</v>
      </c>
      <c r="V391" s="122">
        <v>1114.912253899955</v>
      </c>
      <c r="W391" s="122">
        <v>1223.1109777406398</v>
      </c>
      <c r="DA391" s="130" t="s">
        <v>4212</v>
      </c>
    </row>
    <row r="392" spans="1:105" ht="12" customHeight="1" x14ac:dyDescent="0.25">
      <c r="A392" s="97" t="s">
        <v>128</v>
      </c>
      <c r="B392" s="98"/>
      <c r="C392" s="98">
        <v>758.34965888485988</v>
      </c>
      <c r="D392" s="98">
        <v>733.41273568858435</v>
      </c>
      <c r="E392" s="98">
        <v>850.74849335411045</v>
      </c>
      <c r="F392" s="98">
        <v>882.2527652695868</v>
      </c>
      <c r="G392" s="98">
        <v>851.27230393034802</v>
      </c>
      <c r="H392" s="98">
        <v>860.56287477200738</v>
      </c>
      <c r="I392" s="98">
        <v>904.65660602664263</v>
      </c>
      <c r="J392" s="98">
        <v>915.97671582178339</v>
      </c>
      <c r="K392" s="98">
        <v>957.58215421038074</v>
      </c>
      <c r="L392" s="98">
        <v>975.68199812881448</v>
      </c>
      <c r="M392" s="98">
        <v>1000.1735743867065</v>
      </c>
      <c r="N392" s="98">
        <v>1017.8051971528721</v>
      </c>
      <c r="O392" s="98">
        <v>1042.3637214599653</v>
      </c>
      <c r="P392" s="98">
        <v>1065.1262787508838</v>
      </c>
      <c r="Q392" s="98">
        <v>1084.2663638226918</v>
      </c>
      <c r="R392" s="98">
        <v>1070.195098634262</v>
      </c>
      <c r="S392" s="98">
        <v>1120.8077538264554</v>
      </c>
      <c r="T392" s="98">
        <v>1100.7084491157254</v>
      </c>
      <c r="U392" s="98">
        <v>1109.7154718113795</v>
      </c>
      <c r="V392" s="98">
        <v>1111.1545809655377</v>
      </c>
      <c r="W392" s="98">
        <v>1243.6613675811093</v>
      </c>
      <c r="DA392" s="63" t="s">
        <v>4213</v>
      </c>
    </row>
    <row r="393" spans="1:105" ht="12" customHeight="1" x14ac:dyDescent="0.25">
      <c r="A393" s="97" t="s">
        <v>127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960.16633976295793</v>
      </c>
      <c r="L393" s="98">
        <v>977.79328919427292</v>
      </c>
      <c r="M393" s="98">
        <v>1001.9724049118705</v>
      </c>
      <c r="N393" s="98">
        <v>1019.1473516645243</v>
      </c>
      <c r="O393" s="98">
        <v>1043.925123480002</v>
      </c>
      <c r="P393" s="98">
        <v>1070.0494284063093</v>
      </c>
      <c r="Q393" s="98">
        <v>1090.396931926007</v>
      </c>
      <c r="R393" s="98">
        <v>1076.4396769418952</v>
      </c>
      <c r="S393" s="98">
        <v>1127.0236551687146</v>
      </c>
      <c r="T393" s="98">
        <v>1105.9743696740843</v>
      </c>
      <c r="U393" s="98">
        <v>1115.3596171926888</v>
      </c>
      <c r="V393" s="98">
        <v>1116.652080724388</v>
      </c>
      <c r="W393" s="98">
        <v>1250.6632290418781</v>
      </c>
      <c r="DA393" s="63" t="s">
        <v>4214</v>
      </c>
    </row>
    <row r="394" spans="1:105" ht="12" customHeight="1" x14ac:dyDescent="0.25">
      <c r="A394" s="100" t="s">
        <v>203</v>
      </c>
      <c r="B394" s="101"/>
      <c r="C394" s="101">
        <v>0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0</v>
      </c>
      <c r="J394" s="101">
        <v>0</v>
      </c>
      <c r="K394" s="101">
        <v>473.67382915571795</v>
      </c>
      <c r="L394" s="101">
        <v>503.73925403167635</v>
      </c>
      <c r="M394" s="101">
        <v>498.12572269655897</v>
      </c>
      <c r="N394" s="101">
        <v>489.66472066909756</v>
      </c>
      <c r="O394" s="101">
        <v>515.64316759489236</v>
      </c>
      <c r="P394" s="101">
        <v>518.72110917276802</v>
      </c>
      <c r="Q394" s="101">
        <v>535.72372341452694</v>
      </c>
      <c r="R394" s="101">
        <v>522.03359413853809</v>
      </c>
      <c r="S394" s="101">
        <v>537.73495089519656</v>
      </c>
      <c r="T394" s="101">
        <v>616.65022447141575</v>
      </c>
      <c r="U394" s="101">
        <v>563.13057089641018</v>
      </c>
      <c r="V394" s="101">
        <v>554.10707563047902</v>
      </c>
      <c r="W394" s="101">
        <v>607.68553539794914</v>
      </c>
      <c r="DA394" s="131" t="s">
        <v>4215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0</v>
      </c>
      <c r="J395" s="104">
        <v>0</v>
      </c>
      <c r="K395" s="104">
        <v>486.49251060723998</v>
      </c>
      <c r="L395" s="104">
        <v>474.05403516259656</v>
      </c>
      <c r="M395" s="104">
        <v>503.84668221531149</v>
      </c>
      <c r="N395" s="104">
        <v>529.48263099542658</v>
      </c>
      <c r="O395" s="104">
        <v>528.28195588510948</v>
      </c>
      <c r="P395" s="104">
        <v>551.32831923354138</v>
      </c>
      <c r="Q395" s="104">
        <v>554.67320851148031</v>
      </c>
      <c r="R395" s="104">
        <v>554.40608280335687</v>
      </c>
      <c r="S395" s="104">
        <v>589.28870427351808</v>
      </c>
      <c r="T395" s="104">
        <v>489.3241452026686</v>
      </c>
      <c r="U395" s="104">
        <v>552.22904629627851</v>
      </c>
      <c r="V395" s="104">
        <v>562.54500509390903</v>
      </c>
      <c r="W395" s="104">
        <v>642.97769364392889</v>
      </c>
      <c r="DA395" s="132" t="s">
        <v>4216</v>
      </c>
    </row>
    <row r="396" spans="1:105" ht="12" customHeight="1" x14ac:dyDescent="0.25">
      <c r="A396" s="106" t="s">
        <v>122</v>
      </c>
      <c r="B396" s="101"/>
      <c r="C396" s="101">
        <v>654.19689214279083</v>
      </c>
      <c r="D396" s="101">
        <v>0</v>
      </c>
      <c r="E396" s="101">
        <v>1055.3017090101441</v>
      </c>
      <c r="F396" s="101">
        <v>982.9854416992398</v>
      </c>
      <c r="G396" s="101">
        <v>0</v>
      </c>
      <c r="H396" s="101">
        <v>930.85046842662427</v>
      </c>
      <c r="I396" s="101">
        <v>855.58344284520388</v>
      </c>
      <c r="J396" s="101">
        <v>901.73619150979027</v>
      </c>
      <c r="K396" s="101">
        <v>951.81886815383507</v>
      </c>
      <c r="L396" s="101">
        <v>1021.379854107376</v>
      </c>
      <c r="M396" s="101">
        <v>1005.2593315923593</v>
      </c>
      <c r="N396" s="101">
        <v>990.60593421036322</v>
      </c>
      <c r="O396" s="101">
        <v>1061.4788991150861</v>
      </c>
      <c r="P396" s="101">
        <v>1057.6811006129328</v>
      </c>
      <c r="Q396" s="101">
        <v>1086.6175070966863</v>
      </c>
      <c r="R396" s="101">
        <v>1102.9915332064948</v>
      </c>
      <c r="S396" s="101">
        <v>1112.8127974071795</v>
      </c>
      <c r="T396" s="101">
        <v>0</v>
      </c>
      <c r="U396" s="101">
        <v>1170.4824121445492</v>
      </c>
      <c r="V396" s="101">
        <v>0</v>
      </c>
      <c r="W396" s="101">
        <v>1171.860637072032</v>
      </c>
      <c r="DA396" s="131" t="s">
        <v>4217</v>
      </c>
    </row>
    <row r="397" spans="1:105" ht="12" customHeight="1" x14ac:dyDescent="0.25">
      <c r="A397" s="107" t="s">
        <v>121</v>
      </c>
      <c r="B397" s="104"/>
      <c r="C397" s="104">
        <v>0</v>
      </c>
      <c r="D397" s="104">
        <v>0</v>
      </c>
      <c r="E397" s="104">
        <v>0</v>
      </c>
      <c r="F397" s="104">
        <v>0</v>
      </c>
      <c r="G397" s="104">
        <v>0</v>
      </c>
      <c r="H397" s="104">
        <v>0</v>
      </c>
      <c r="I397" s="104">
        <v>0</v>
      </c>
      <c r="J397" s="104">
        <v>0</v>
      </c>
      <c r="K397" s="104">
        <v>953.62442263729838</v>
      </c>
      <c r="L397" s="104">
        <v>1022.5411429790241</v>
      </c>
      <c r="M397" s="104">
        <v>1005.8294295403925</v>
      </c>
      <c r="N397" s="104">
        <v>990.84609997828056</v>
      </c>
      <c r="O397" s="104">
        <v>1063.485556157518</v>
      </c>
      <c r="P397" s="104">
        <v>1063.6307037382212</v>
      </c>
      <c r="Q397" s="104">
        <v>1094.1818580624458</v>
      </c>
      <c r="R397" s="104">
        <v>1110.0754507891702</v>
      </c>
      <c r="S397" s="104">
        <v>1117.6610827895365</v>
      </c>
      <c r="T397" s="104">
        <v>1087.8677610663767</v>
      </c>
      <c r="U397" s="104">
        <v>1171.8424546714909</v>
      </c>
      <c r="V397" s="104">
        <v>1204.9914222473874</v>
      </c>
      <c r="W397" s="104">
        <v>1174.3372841309053</v>
      </c>
      <c r="DA397" s="132" t="s">
        <v>4218</v>
      </c>
    </row>
    <row r="398" spans="1:105" ht="12" customHeight="1" x14ac:dyDescent="0.25">
      <c r="A398" s="108" t="s">
        <v>53</v>
      </c>
      <c r="B398" s="98"/>
      <c r="C398" s="98">
        <v>0</v>
      </c>
      <c r="D398" s="98">
        <v>0</v>
      </c>
      <c r="E398" s="98">
        <v>0</v>
      </c>
      <c r="F398" s="98">
        <v>0</v>
      </c>
      <c r="G398" s="98">
        <v>0</v>
      </c>
      <c r="H398" s="98">
        <v>0</v>
      </c>
      <c r="I398" s="98">
        <v>0</v>
      </c>
      <c r="J398" s="98">
        <v>0</v>
      </c>
      <c r="K398" s="98">
        <v>470.35569948430947</v>
      </c>
      <c r="L398" s="98">
        <v>527.62342241824547</v>
      </c>
      <c r="M398" s="98">
        <v>500.03571072604035</v>
      </c>
      <c r="N398" s="98">
        <v>475.48495232099248</v>
      </c>
      <c r="O398" s="98">
        <v>525.68579713022086</v>
      </c>
      <c r="P398" s="98">
        <v>515.51966687631557</v>
      </c>
      <c r="Q398" s="98">
        <v>538.14997936592374</v>
      </c>
      <c r="R398" s="98">
        <v>540.96241612828658</v>
      </c>
      <c r="S398" s="98">
        <v>534.90037143710924</v>
      </c>
      <c r="T398" s="98">
        <v>599.90225839813809</v>
      </c>
      <c r="U398" s="98">
        <v>593.45994619830685</v>
      </c>
      <c r="V398" s="98">
        <v>602.156613374328</v>
      </c>
      <c r="W398" s="98">
        <v>563.32788778571205</v>
      </c>
      <c r="DA398" s="63" t="s">
        <v>4219</v>
      </c>
    </row>
    <row r="399" spans="1:105" ht="12" customHeight="1" x14ac:dyDescent="0.25">
      <c r="A399" s="108" t="s">
        <v>52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483.26872315298908</v>
      </c>
      <c r="L399" s="98">
        <v>494.9177205607786</v>
      </c>
      <c r="M399" s="98">
        <v>505.79371881435219</v>
      </c>
      <c r="N399" s="98">
        <v>515.3611476572878</v>
      </c>
      <c r="O399" s="98">
        <v>537.79975902729689</v>
      </c>
      <c r="P399" s="98">
        <v>548.11103686190563</v>
      </c>
      <c r="Q399" s="98">
        <v>556.0318786965222</v>
      </c>
      <c r="R399" s="98">
        <v>569.11303466088361</v>
      </c>
      <c r="S399" s="98">
        <v>582.76071135242705</v>
      </c>
      <c r="T399" s="98">
        <v>487.96550266823857</v>
      </c>
      <c r="U399" s="98">
        <v>578.3825084731842</v>
      </c>
      <c r="V399" s="98">
        <v>602.8348088730595</v>
      </c>
      <c r="W399" s="98">
        <v>611.0093963451933</v>
      </c>
      <c r="DA399" s="63" t="s">
        <v>4220</v>
      </c>
    </row>
    <row r="400" spans="1:105" ht="12" customHeight="1" x14ac:dyDescent="0.25">
      <c r="A400" s="121" t="s">
        <v>54</v>
      </c>
      <c r="B400" s="122"/>
      <c r="C400" s="122">
        <v>358.82686844344335</v>
      </c>
      <c r="D400" s="122">
        <v>346.70043653866338</v>
      </c>
      <c r="E400" s="122">
        <v>629.45927386997471</v>
      </c>
      <c r="F400" s="122">
        <v>573.54840841535452</v>
      </c>
      <c r="G400" s="122">
        <v>515.68038283721285</v>
      </c>
      <c r="H400" s="122">
        <v>544.7325641334794</v>
      </c>
      <c r="I400" s="122">
        <v>552.02356394408321</v>
      </c>
      <c r="J400" s="122">
        <v>570.50978856701181</v>
      </c>
      <c r="K400" s="122">
        <v>583.6865872753408</v>
      </c>
      <c r="L400" s="122">
        <v>621.30760524569803</v>
      </c>
      <c r="M400" s="122">
        <v>582.01879297149799</v>
      </c>
      <c r="N400" s="122">
        <v>578.24879498702296</v>
      </c>
      <c r="O400" s="122">
        <v>566.6480698425579</v>
      </c>
      <c r="P400" s="122">
        <v>551.59402778022775</v>
      </c>
      <c r="Q400" s="122">
        <v>549.38892985759651</v>
      </c>
      <c r="R400" s="122">
        <v>560.26252800544751</v>
      </c>
      <c r="S400" s="122">
        <v>568.76834421665149</v>
      </c>
      <c r="T400" s="122">
        <v>581.08382574885854</v>
      </c>
      <c r="U400" s="122">
        <v>601.89221683967673</v>
      </c>
      <c r="V400" s="122">
        <v>583.51819347755998</v>
      </c>
      <c r="W400" s="122">
        <v>566.3449193686821</v>
      </c>
      <c r="DA400" s="130" t="s">
        <v>4221</v>
      </c>
    </row>
    <row r="401" spans="1:105" ht="12" customHeight="1" x14ac:dyDescent="0.25">
      <c r="A401" s="97" t="s">
        <v>50</v>
      </c>
      <c r="B401" s="98"/>
      <c r="C401" s="98">
        <v>370.08497251037704</v>
      </c>
      <c r="D401" s="98">
        <v>401.73890735870634</v>
      </c>
      <c r="E401" s="98">
        <v>534.42283718915303</v>
      </c>
      <c r="F401" s="98">
        <v>537.04296471746318</v>
      </c>
      <c r="G401" s="98">
        <v>525.6770565420037</v>
      </c>
      <c r="H401" s="98">
        <v>534.78039745402521</v>
      </c>
      <c r="I401" s="98">
        <v>558.20334485558817</v>
      </c>
      <c r="J401" s="98">
        <v>576.08320347341157</v>
      </c>
      <c r="K401" s="98">
        <v>595.12863726385831</v>
      </c>
      <c r="L401" s="98">
        <v>603.77526187283434</v>
      </c>
      <c r="M401" s="98">
        <v>578.62769739443263</v>
      </c>
      <c r="N401" s="98">
        <v>580.84932285044158</v>
      </c>
      <c r="O401" s="98">
        <v>557.86473079544794</v>
      </c>
      <c r="P401" s="98">
        <v>552.66780172514154</v>
      </c>
      <c r="Q401" s="98">
        <v>549.89297068287806</v>
      </c>
      <c r="R401" s="98">
        <v>557.98108728295745</v>
      </c>
      <c r="S401" s="98">
        <v>564.10628417946236</v>
      </c>
      <c r="T401" s="98">
        <v>582.15556876519497</v>
      </c>
      <c r="U401" s="98">
        <v>610.23324585231524</v>
      </c>
      <c r="V401" s="98">
        <v>580.95088793491334</v>
      </c>
      <c r="W401" s="98">
        <v>563.065257304802</v>
      </c>
      <c r="DA401" s="63" t="s">
        <v>4222</v>
      </c>
    </row>
    <row r="402" spans="1:105" ht="12" customHeight="1" x14ac:dyDescent="0.25">
      <c r="A402" s="109" t="s">
        <v>120</v>
      </c>
      <c r="B402" s="33"/>
      <c r="C402" s="33">
        <v>321.30935960771103</v>
      </c>
      <c r="D402" s="33">
        <v>254.10518936036266</v>
      </c>
      <c r="E402" s="33">
        <v>687.9946265396261</v>
      </c>
      <c r="F402" s="33">
        <v>623.66107965101321</v>
      </c>
      <c r="G402" s="33">
        <v>483.02171374050965</v>
      </c>
      <c r="H402" s="33">
        <v>580.34459761858693</v>
      </c>
      <c r="I402" s="33">
        <v>528.23451801553244</v>
      </c>
      <c r="J402" s="33">
        <v>562.60681021992741</v>
      </c>
      <c r="K402" s="33">
        <v>568.58942120627967</v>
      </c>
      <c r="L402" s="33">
        <v>636.45670782114723</v>
      </c>
      <c r="M402" s="33">
        <v>585.5716785426273</v>
      </c>
      <c r="N402" s="33">
        <v>572.98152591003873</v>
      </c>
      <c r="O402" s="33">
        <v>587.67856488823804</v>
      </c>
      <c r="P402" s="33">
        <v>548.81933365880582</v>
      </c>
      <c r="Q402" s="33">
        <v>548.36311812775239</v>
      </c>
      <c r="R402" s="33">
        <v>563.69586777280256</v>
      </c>
      <c r="S402" s="33">
        <v>576.8646726176753</v>
      </c>
      <c r="T402" s="33">
        <v>578.84538118535272</v>
      </c>
      <c r="U402" s="33">
        <v>584.12816378802006</v>
      </c>
      <c r="V402" s="33">
        <v>589.00043597151262</v>
      </c>
      <c r="W402" s="33">
        <v>584.90971553877205</v>
      </c>
      <c r="DA402" s="60" t="s">
        <v>4223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109.14019723456016</v>
      </c>
      <c r="D404" s="117">
        <f t="shared" si="218"/>
        <v>96.520165180262197</v>
      </c>
      <c r="E404" s="117">
        <f t="shared" si="218"/>
        <v>77.962817602128368</v>
      </c>
      <c r="F404" s="117">
        <f t="shared" si="218"/>
        <v>118.8144697870155</v>
      </c>
      <c r="G404" s="117">
        <f t="shared" si="218"/>
        <v>153.77883114703405</v>
      </c>
      <c r="H404" s="117">
        <f t="shared" si="218"/>
        <v>159.56466602146966</v>
      </c>
      <c r="I404" s="117">
        <f t="shared" si="218"/>
        <v>169.01662777383805</v>
      </c>
      <c r="J404" s="117">
        <f t="shared" si="218"/>
        <v>128.76075174747439</v>
      </c>
      <c r="K404" s="117">
        <f t="shared" si="218"/>
        <v>128.9330822773785</v>
      </c>
      <c r="L404" s="117">
        <f t="shared" si="218"/>
        <v>106.50907260796578</v>
      </c>
      <c r="M404" s="117">
        <f t="shared" si="218"/>
        <v>112.6224994451339</v>
      </c>
      <c r="N404" s="117">
        <f t="shared" si="218"/>
        <v>147.92756395016991</v>
      </c>
      <c r="O404" s="117">
        <f t="shared" si="218"/>
        <v>149.69725158617842</v>
      </c>
      <c r="P404" s="117">
        <f t="shared" si="218"/>
        <v>151.58095755832625</v>
      </c>
      <c r="Q404" s="117">
        <f t="shared" si="218"/>
        <v>140.26506221328788</v>
      </c>
      <c r="R404" s="117">
        <f t="shared" ref="R404:V404" si="219">R405+R408+R410+R419</f>
        <v>127.20449014562878</v>
      </c>
      <c r="S404" s="117">
        <f t="shared" si="219"/>
        <v>135.28400893635393</v>
      </c>
      <c r="T404" s="117">
        <f t="shared" si="219"/>
        <v>148.07004566873627</v>
      </c>
      <c r="U404" s="117">
        <f t="shared" si="219"/>
        <v>155.42653798769723</v>
      </c>
      <c r="V404" s="117">
        <f t="shared" si="219"/>
        <v>147.42529312566549</v>
      </c>
      <c r="W404" s="117">
        <f t="shared" ref="W404" si="220">W405+W408+W410+W419</f>
        <v>177.55813216137091</v>
      </c>
      <c r="DA404" s="129" t="s">
        <v>4373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0</v>
      </c>
      <c r="D405" s="122">
        <f t="shared" si="221"/>
        <v>0</v>
      </c>
      <c r="E405" s="122">
        <f t="shared" si="221"/>
        <v>0</v>
      </c>
      <c r="F405" s="122">
        <f t="shared" si="221"/>
        <v>0</v>
      </c>
      <c r="G405" s="122">
        <f t="shared" si="221"/>
        <v>0</v>
      </c>
      <c r="H405" s="122">
        <f t="shared" si="221"/>
        <v>0</v>
      </c>
      <c r="I405" s="122">
        <f t="shared" si="221"/>
        <v>0</v>
      </c>
      <c r="J405" s="122">
        <f t="shared" si="221"/>
        <v>0</v>
      </c>
      <c r="K405" s="122">
        <f t="shared" si="221"/>
        <v>0</v>
      </c>
      <c r="L405" s="122">
        <f t="shared" si="221"/>
        <v>0</v>
      </c>
      <c r="M405" s="122">
        <f t="shared" si="221"/>
        <v>0</v>
      </c>
      <c r="N405" s="122">
        <f t="shared" si="221"/>
        <v>0</v>
      </c>
      <c r="O405" s="122">
        <f t="shared" si="221"/>
        <v>0</v>
      </c>
      <c r="P405" s="122">
        <f t="shared" si="221"/>
        <v>0</v>
      </c>
      <c r="Q405" s="122">
        <f t="shared" si="221"/>
        <v>0</v>
      </c>
      <c r="R405" s="122">
        <f t="shared" ref="R405:V405" si="222">SUM(R406:R407)</f>
        <v>0</v>
      </c>
      <c r="S405" s="122">
        <f t="shared" si="222"/>
        <v>0</v>
      </c>
      <c r="T405" s="122">
        <f t="shared" si="222"/>
        <v>0</v>
      </c>
      <c r="U405" s="122">
        <f t="shared" si="222"/>
        <v>0</v>
      </c>
      <c r="V405" s="122">
        <f t="shared" si="222"/>
        <v>0</v>
      </c>
      <c r="W405" s="122">
        <f t="shared" ref="W405" si="223">SUM(W406:W407)</f>
        <v>0</v>
      </c>
      <c r="DA405" s="130" t="s">
        <v>4374</v>
      </c>
    </row>
    <row r="406" spans="1:105" ht="12" customHeight="1" x14ac:dyDescent="0.25">
      <c r="A406" s="97" t="s">
        <v>203</v>
      </c>
      <c r="B406" s="98"/>
      <c r="C406" s="98">
        <v>0</v>
      </c>
      <c r="D406" s="98">
        <v>0</v>
      </c>
      <c r="E406" s="98">
        <v>0</v>
      </c>
      <c r="F406" s="98">
        <v>0</v>
      </c>
      <c r="G406" s="98">
        <v>0</v>
      </c>
      <c r="H406" s="98">
        <v>0</v>
      </c>
      <c r="I406" s="98">
        <v>0</v>
      </c>
      <c r="J406" s="98">
        <v>0</v>
      </c>
      <c r="K406" s="98">
        <v>0</v>
      </c>
      <c r="L406" s="98">
        <v>0</v>
      </c>
      <c r="M406" s="98">
        <v>0</v>
      </c>
      <c r="N406" s="98">
        <v>0</v>
      </c>
      <c r="O406" s="98">
        <v>0</v>
      </c>
      <c r="P406" s="98">
        <v>0</v>
      </c>
      <c r="Q406" s="98">
        <v>0</v>
      </c>
      <c r="R406" s="98">
        <v>0</v>
      </c>
      <c r="S406" s="98">
        <v>0</v>
      </c>
      <c r="T406" s="98">
        <v>0</v>
      </c>
      <c r="U406" s="98">
        <v>0</v>
      </c>
      <c r="V406" s="98">
        <v>0</v>
      </c>
      <c r="W406" s="98">
        <v>0</v>
      </c>
      <c r="DA406" s="63" t="s">
        <v>4375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4376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4377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4378</v>
      </c>
    </row>
    <row r="410" spans="1:105" ht="12" customHeight="1" x14ac:dyDescent="0.25">
      <c r="A410" s="121" t="s">
        <v>55</v>
      </c>
      <c r="B410" s="122"/>
      <c r="C410" s="122">
        <v>0</v>
      </c>
      <c r="D410" s="122">
        <v>0</v>
      </c>
      <c r="E410" s="122">
        <v>0</v>
      </c>
      <c r="F410" s="122">
        <v>0</v>
      </c>
      <c r="G410" s="122">
        <v>0</v>
      </c>
      <c r="H410" s="122">
        <v>0</v>
      </c>
      <c r="I410" s="122">
        <v>0</v>
      </c>
      <c r="J410" s="122">
        <v>0</v>
      </c>
      <c r="K410" s="122">
        <v>0</v>
      </c>
      <c r="L410" s="122">
        <v>0</v>
      </c>
      <c r="M410" s="122">
        <v>0</v>
      </c>
      <c r="N410" s="122">
        <v>0</v>
      </c>
      <c r="O410" s="122">
        <v>0</v>
      </c>
      <c r="P410" s="122">
        <v>0</v>
      </c>
      <c r="Q410" s="122">
        <v>0</v>
      </c>
      <c r="R410" s="122">
        <v>0</v>
      </c>
      <c r="S410" s="122">
        <v>0</v>
      </c>
      <c r="T410" s="122">
        <v>0</v>
      </c>
      <c r="U410" s="122">
        <v>0</v>
      </c>
      <c r="V410" s="122">
        <v>0</v>
      </c>
      <c r="W410" s="122">
        <v>0</v>
      </c>
      <c r="DA410" s="130" t="s">
        <v>4379</v>
      </c>
    </row>
    <row r="411" spans="1:105" ht="12" customHeight="1" x14ac:dyDescent="0.25">
      <c r="A411" s="97" t="s">
        <v>128</v>
      </c>
      <c r="B411" s="98"/>
      <c r="C411" s="98">
        <v>0</v>
      </c>
      <c r="D411" s="98">
        <v>0</v>
      </c>
      <c r="E411" s="98">
        <v>0</v>
      </c>
      <c r="F411" s="98">
        <v>0</v>
      </c>
      <c r="G411" s="98">
        <v>0</v>
      </c>
      <c r="H411" s="98">
        <v>0</v>
      </c>
      <c r="I411" s="98">
        <v>0</v>
      </c>
      <c r="J411" s="98">
        <v>0</v>
      </c>
      <c r="K411" s="98">
        <v>0</v>
      </c>
      <c r="L411" s="98">
        <v>0</v>
      </c>
      <c r="M411" s="98">
        <v>0</v>
      </c>
      <c r="N411" s="98">
        <v>0</v>
      </c>
      <c r="O411" s="98">
        <v>0</v>
      </c>
      <c r="P411" s="98">
        <v>0</v>
      </c>
      <c r="Q411" s="98">
        <v>0</v>
      </c>
      <c r="R411" s="98">
        <v>0</v>
      </c>
      <c r="S411" s="98">
        <v>0</v>
      </c>
      <c r="T411" s="98">
        <v>0</v>
      </c>
      <c r="U411" s="98">
        <v>0</v>
      </c>
      <c r="V411" s="98">
        <v>0</v>
      </c>
      <c r="W411" s="98">
        <v>0</v>
      </c>
      <c r="DA411" s="63" t="s">
        <v>4380</v>
      </c>
    </row>
    <row r="412" spans="1:105" ht="12" customHeight="1" x14ac:dyDescent="0.25">
      <c r="A412" s="97" t="s">
        <v>127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DA412" s="63" t="s">
        <v>4381</v>
      </c>
    </row>
    <row r="413" spans="1:105" ht="12" customHeight="1" x14ac:dyDescent="0.25">
      <c r="A413" s="100" t="s">
        <v>203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DA413" s="131" t="s">
        <v>4382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4383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4384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4385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4386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4387</v>
      </c>
    </row>
    <row r="419" spans="1:105" ht="12" customHeight="1" x14ac:dyDescent="0.25">
      <c r="A419" s="121" t="s">
        <v>54</v>
      </c>
      <c r="B419" s="122"/>
      <c r="C419" s="122">
        <v>109.14019723456016</v>
      </c>
      <c r="D419" s="122">
        <v>96.520165180262197</v>
      </c>
      <c r="E419" s="122">
        <v>77.962817602128368</v>
      </c>
      <c r="F419" s="122">
        <v>118.8144697870155</v>
      </c>
      <c r="G419" s="122">
        <v>153.77883114703405</v>
      </c>
      <c r="H419" s="122">
        <v>159.56466602146966</v>
      </c>
      <c r="I419" s="122">
        <v>169.01662777383805</v>
      </c>
      <c r="J419" s="122">
        <v>128.76075174747439</v>
      </c>
      <c r="K419" s="122">
        <v>128.9330822773785</v>
      </c>
      <c r="L419" s="122">
        <v>106.50907260796578</v>
      </c>
      <c r="M419" s="122">
        <v>112.6224994451339</v>
      </c>
      <c r="N419" s="122">
        <v>147.92756395016991</v>
      </c>
      <c r="O419" s="122">
        <v>149.69725158617842</v>
      </c>
      <c r="P419" s="122">
        <v>151.58095755832625</v>
      </c>
      <c r="Q419" s="122">
        <v>140.26506221328788</v>
      </c>
      <c r="R419" s="122">
        <v>127.20449014562878</v>
      </c>
      <c r="S419" s="122">
        <v>135.28400893635393</v>
      </c>
      <c r="T419" s="122">
        <v>148.07004566873627</v>
      </c>
      <c r="U419" s="122">
        <v>155.42653798769723</v>
      </c>
      <c r="V419" s="122">
        <v>147.42529312566549</v>
      </c>
      <c r="W419" s="122">
        <v>177.55813216137091</v>
      </c>
      <c r="DA419" s="130" t="s">
        <v>4388</v>
      </c>
    </row>
    <row r="420" spans="1:105" ht="12" customHeight="1" x14ac:dyDescent="0.25">
      <c r="A420" s="97" t="s">
        <v>50</v>
      </c>
      <c r="B420" s="98"/>
      <c r="C420" s="98">
        <v>141.89055130876517</v>
      </c>
      <c r="D420" s="98">
        <v>153.89160115245863</v>
      </c>
      <c r="E420" s="98">
        <v>204.54116795935784</v>
      </c>
      <c r="F420" s="98">
        <v>205.36692908234704</v>
      </c>
      <c r="G420" s="98">
        <v>200.84984904825686</v>
      </c>
      <c r="H420" s="98">
        <v>204.15673215723777</v>
      </c>
      <c r="I420" s="98">
        <v>212.92279085329875</v>
      </c>
      <c r="J420" s="98">
        <v>219.56665575369678</v>
      </c>
      <c r="K420" s="98">
        <v>226.65067813894228</v>
      </c>
      <c r="L420" s="98">
        <v>229.77403988823022</v>
      </c>
      <c r="M420" s="98">
        <v>220.11643700671684</v>
      </c>
      <c r="N420" s="98">
        <v>220.96156813670277</v>
      </c>
      <c r="O420" s="98">
        <v>212.21797267457725</v>
      </c>
      <c r="P420" s="98">
        <v>210.2410028276729</v>
      </c>
      <c r="Q420" s="98">
        <v>209.18542611561946</v>
      </c>
      <c r="R420" s="98">
        <v>211.73137171476642</v>
      </c>
      <c r="S420" s="98">
        <v>213.18378529092183</v>
      </c>
      <c r="T420" s="98">
        <v>218.96438004775601</v>
      </c>
      <c r="U420" s="98">
        <v>228.40635058561276</v>
      </c>
      <c r="V420" s="98">
        <v>216.46378833731083</v>
      </c>
      <c r="W420" s="98">
        <v>208.92560125975416</v>
      </c>
      <c r="DA420" s="63" t="s">
        <v>4389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4390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160.47796489226567</v>
      </c>
      <c r="D423" s="118">
        <f t="shared" si="225"/>
        <v>149.49544350163055</v>
      </c>
      <c r="E423" s="118">
        <f t="shared" si="225"/>
        <v>152.64867215118346</v>
      </c>
      <c r="F423" s="118">
        <f t="shared" si="225"/>
        <v>151.109211267783</v>
      </c>
      <c r="G423" s="118">
        <f t="shared" si="225"/>
        <v>153.35961987542478</v>
      </c>
      <c r="H423" s="118">
        <f t="shared" si="225"/>
        <v>155.54291718976111</v>
      </c>
      <c r="I423" s="118">
        <f t="shared" si="225"/>
        <v>152.23126011099376</v>
      </c>
      <c r="J423" s="118">
        <f t="shared" si="225"/>
        <v>149.81195912703708</v>
      </c>
      <c r="K423" s="118">
        <f t="shared" si="225"/>
        <v>152.30888224903819</v>
      </c>
      <c r="L423" s="118">
        <f t="shared" si="225"/>
        <v>166.95592603584868</v>
      </c>
      <c r="M423" s="118">
        <f t="shared" si="225"/>
        <v>150.12196970135031</v>
      </c>
      <c r="N423" s="118">
        <f t="shared" si="225"/>
        <v>153.31230198337676</v>
      </c>
      <c r="O423" s="118">
        <f t="shared" si="225"/>
        <v>147.89084636293293</v>
      </c>
      <c r="P423" s="118">
        <f t="shared" si="225"/>
        <v>134.30433447753589</v>
      </c>
      <c r="Q423" s="118">
        <f t="shared" si="225"/>
        <v>130.80738903061004</v>
      </c>
      <c r="R423" s="118">
        <f t="shared" ref="R423:V423" si="226">R424+R427+R429+R438</f>
        <v>130.64736555760228</v>
      </c>
      <c r="S423" s="118">
        <f t="shared" si="226"/>
        <v>131.34236040265785</v>
      </c>
      <c r="T423" s="118">
        <f t="shared" si="226"/>
        <v>127.81911685607955</v>
      </c>
      <c r="U423" s="118">
        <f t="shared" si="226"/>
        <v>120.76837919792479</v>
      </c>
      <c r="V423" s="118">
        <f t="shared" si="226"/>
        <v>114.50299211288863</v>
      </c>
      <c r="W423" s="118">
        <f t="shared" ref="W423" si="227">W424+W427+W429+W438</f>
        <v>114.09244411152812</v>
      </c>
      <c r="DA423" s="129" t="s">
        <v>4541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140.38863428249599</v>
      </c>
      <c r="D424" s="123">
        <f t="shared" si="228"/>
        <v>130.32826129482035</v>
      </c>
      <c r="E424" s="123">
        <f t="shared" si="228"/>
        <v>126.70927164782746</v>
      </c>
      <c r="F424" s="123">
        <f t="shared" si="228"/>
        <v>125.31666777680776</v>
      </c>
      <c r="G424" s="123">
        <f t="shared" si="228"/>
        <v>128.8915830721534</v>
      </c>
      <c r="H424" s="123">
        <f t="shared" si="228"/>
        <v>129.75418757725276</v>
      </c>
      <c r="I424" s="123">
        <f t="shared" si="228"/>
        <v>126.39812710859702</v>
      </c>
      <c r="J424" s="123">
        <f t="shared" si="228"/>
        <v>124.0489379737387</v>
      </c>
      <c r="K424" s="123">
        <f t="shared" si="228"/>
        <v>125.77552489939873</v>
      </c>
      <c r="L424" s="123">
        <f t="shared" si="228"/>
        <v>139.859042775402</v>
      </c>
      <c r="M424" s="123">
        <f t="shared" si="228"/>
        <v>123.3321297859127</v>
      </c>
      <c r="N424" s="123">
        <f t="shared" si="228"/>
        <v>126.01822357124431</v>
      </c>
      <c r="O424" s="123">
        <f t="shared" si="228"/>
        <v>120.54258926217615</v>
      </c>
      <c r="P424" s="123">
        <f t="shared" si="228"/>
        <v>107.00250119255615</v>
      </c>
      <c r="Q424" s="123">
        <f t="shared" si="228"/>
        <v>103.49785811590546</v>
      </c>
      <c r="R424" s="123">
        <f t="shared" ref="R424:V424" si="229">SUM(R425:R426)</f>
        <v>103.69249773226463</v>
      </c>
      <c r="S424" s="123">
        <f t="shared" si="229"/>
        <v>103.59929240140107</v>
      </c>
      <c r="T424" s="123">
        <f t="shared" si="229"/>
        <v>100.39965538871775</v>
      </c>
      <c r="U424" s="123">
        <f t="shared" si="229"/>
        <v>92.781028238776372</v>
      </c>
      <c r="V424" s="123">
        <f t="shared" si="229"/>
        <v>87.119373346091805</v>
      </c>
      <c r="W424" s="123">
        <f t="shared" ref="W424" si="230">SUM(W425:W426)</f>
        <v>85.094699918051163</v>
      </c>
      <c r="DA424" s="130" t="s">
        <v>4542</v>
      </c>
    </row>
    <row r="425" spans="1:105" ht="12" customHeight="1" x14ac:dyDescent="0.25">
      <c r="A425" s="97" t="s">
        <v>203</v>
      </c>
      <c r="B425" s="99"/>
      <c r="C425" s="99">
        <v>139.95560330713337</v>
      </c>
      <c r="D425" s="99">
        <v>129.92979909986013</v>
      </c>
      <c r="E425" s="99">
        <v>126.32154373355762</v>
      </c>
      <c r="F425" s="99">
        <v>124.93909947981565</v>
      </c>
      <c r="G425" s="99">
        <v>128.50853199881061</v>
      </c>
      <c r="H425" s="99">
        <v>129.36951542082033</v>
      </c>
      <c r="I425" s="99">
        <v>126.03260725055078</v>
      </c>
      <c r="J425" s="99">
        <v>123.69320908075177</v>
      </c>
      <c r="K425" s="99">
        <v>125.4192046888314</v>
      </c>
      <c r="L425" s="99">
        <v>139.46111343996375</v>
      </c>
      <c r="M425" s="99">
        <v>122.98904411406744</v>
      </c>
      <c r="N425" s="99">
        <v>125.66966858055599</v>
      </c>
      <c r="O425" s="99">
        <v>120.21342235127405</v>
      </c>
      <c r="P425" s="99">
        <v>106.71855897034877</v>
      </c>
      <c r="Q425" s="99">
        <v>103.22677181332892</v>
      </c>
      <c r="R425" s="99">
        <v>103.42137337242033</v>
      </c>
      <c r="S425" s="99">
        <v>103.32992257491209</v>
      </c>
      <c r="T425" s="99">
        <v>100.13377192951687</v>
      </c>
      <c r="U425" s="99">
        <v>92.53967015374252</v>
      </c>
      <c r="V425" s="99">
        <v>86.892354669128096</v>
      </c>
      <c r="W425" s="99">
        <v>84.877533394722107</v>
      </c>
      <c r="DA425" s="63" t="s">
        <v>4543</v>
      </c>
    </row>
    <row r="426" spans="1:105" ht="12" customHeight="1" x14ac:dyDescent="0.25">
      <c r="A426" s="97" t="s">
        <v>53</v>
      </c>
      <c r="B426" s="99"/>
      <c r="C426" s="99">
        <v>0.43303097536260343</v>
      </c>
      <c r="D426" s="99">
        <v>0.39846219496021701</v>
      </c>
      <c r="E426" s="99">
        <v>0.38772791426984787</v>
      </c>
      <c r="F426" s="99">
        <v>0.37756829699210659</v>
      </c>
      <c r="G426" s="99">
        <v>0.3830510733427715</v>
      </c>
      <c r="H426" s="99">
        <v>0.38467215643243541</v>
      </c>
      <c r="I426" s="99">
        <v>0.36551985804623677</v>
      </c>
      <c r="J426" s="99">
        <v>0.35572889298692772</v>
      </c>
      <c r="K426" s="99">
        <v>0.35632021056733115</v>
      </c>
      <c r="L426" s="99">
        <v>0.39792933543824022</v>
      </c>
      <c r="M426" s="99">
        <v>0.34308567184525879</v>
      </c>
      <c r="N426" s="99">
        <v>0.34855499068831425</v>
      </c>
      <c r="O426" s="99">
        <v>0.3291669109020976</v>
      </c>
      <c r="P426" s="99">
        <v>0.28394222220737964</v>
      </c>
      <c r="Q426" s="99">
        <v>0.27108630257653032</v>
      </c>
      <c r="R426" s="99">
        <v>0.271124359844298</v>
      </c>
      <c r="S426" s="99">
        <v>0.26936982648898988</v>
      </c>
      <c r="T426" s="99">
        <v>0.26588345920088463</v>
      </c>
      <c r="U426" s="99">
        <v>0.24135808503385603</v>
      </c>
      <c r="V426" s="99">
        <v>0.22701867696370229</v>
      </c>
      <c r="W426" s="99">
        <v>0.21716652332905093</v>
      </c>
      <c r="DA426" s="63" t="s">
        <v>4544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3.6444562018594147E-4</v>
      </c>
      <c r="D427" s="123">
        <f t="shared" si="231"/>
        <v>6.9500527718189934E-4</v>
      </c>
      <c r="E427" s="123">
        <f t="shared" si="231"/>
        <v>2.3990695547811153E-3</v>
      </c>
      <c r="F427" s="123">
        <f t="shared" si="231"/>
        <v>5.6139494161365176E-3</v>
      </c>
      <c r="G427" s="123">
        <f t="shared" si="231"/>
        <v>2.8131326550316091E-3</v>
      </c>
      <c r="H427" s="123">
        <f t="shared" si="231"/>
        <v>6.9282561364396207E-3</v>
      </c>
      <c r="I427" s="123">
        <f t="shared" si="231"/>
        <v>1.7375180520303918E-2</v>
      </c>
      <c r="J427" s="123">
        <f t="shared" si="231"/>
        <v>2.2371459967481806E-2</v>
      </c>
      <c r="K427" s="123">
        <f t="shared" si="231"/>
        <v>2.8991026105060755E-2</v>
      </c>
      <c r="L427" s="123">
        <f t="shared" si="231"/>
        <v>2.8645523335351687E-2</v>
      </c>
      <c r="M427" s="123">
        <f t="shared" si="231"/>
        <v>3.7516543764363121E-2</v>
      </c>
      <c r="N427" s="123">
        <f t="shared" si="231"/>
        <v>3.6683888683650065E-2</v>
      </c>
      <c r="O427" s="123">
        <f t="shared" si="231"/>
        <v>6.3671538616131854E-2</v>
      </c>
      <c r="P427" s="123">
        <f t="shared" si="231"/>
        <v>8.3126412980213518E-2</v>
      </c>
      <c r="Q427" s="123">
        <f t="shared" si="231"/>
        <v>0.19155645010877703</v>
      </c>
      <c r="R427" s="123">
        <f t="shared" si="231"/>
        <v>0.13823443810258199</v>
      </c>
      <c r="S427" s="123">
        <f t="shared" si="231"/>
        <v>0.11435936449804705</v>
      </c>
      <c r="T427" s="123">
        <f t="shared" si="231"/>
        <v>0.12651960582370517</v>
      </c>
      <c r="U427" s="123">
        <f t="shared" si="231"/>
        <v>0.12852330216042934</v>
      </c>
      <c r="V427" s="123">
        <f t="shared" si="231"/>
        <v>8.1359345319124601E-2</v>
      </c>
      <c r="W427" s="123">
        <f t="shared" si="231"/>
        <v>4.4204172668598274E-2</v>
      </c>
      <c r="DA427" s="130" t="s">
        <v>4545</v>
      </c>
    </row>
    <row r="428" spans="1:105" ht="12" customHeight="1" x14ac:dyDescent="0.25">
      <c r="A428" s="97" t="s">
        <v>53</v>
      </c>
      <c r="B428" s="99"/>
      <c r="C428" s="99">
        <f>RES_hhdet_in_fecs!C129</f>
        <v>3.6444562018594147E-4</v>
      </c>
      <c r="D428" s="99">
        <f>RES_hhdet_in_fecs!D129</f>
        <v>6.9500527718189934E-4</v>
      </c>
      <c r="E428" s="99">
        <f>RES_hhdet_in_fecs!E129</f>
        <v>2.3990695547811153E-3</v>
      </c>
      <c r="F428" s="99">
        <f>RES_hhdet_in_fecs!F129</f>
        <v>5.6139494161365176E-3</v>
      </c>
      <c r="G428" s="99">
        <f>RES_hhdet_in_fecs!G129</f>
        <v>2.8131326550316091E-3</v>
      </c>
      <c r="H428" s="99">
        <f>RES_hhdet_in_fecs!H129</f>
        <v>6.9282561364396207E-3</v>
      </c>
      <c r="I428" s="99">
        <f>RES_hhdet_in_fecs!I129</f>
        <v>1.7375180520303918E-2</v>
      </c>
      <c r="J428" s="99">
        <f>RES_hhdet_in_fecs!J129</f>
        <v>2.2371459967481806E-2</v>
      </c>
      <c r="K428" s="99">
        <f>RES_hhdet_in_fecs!K129</f>
        <v>2.8991026105060755E-2</v>
      </c>
      <c r="L428" s="99">
        <f>RES_hhdet_in_fecs!L129</f>
        <v>2.8645523335351687E-2</v>
      </c>
      <c r="M428" s="99">
        <f>RES_hhdet_in_fecs!M129</f>
        <v>3.7516543764363121E-2</v>
      </c>
      <c r="N428" s="99">
        <f>RES_hhdet_in_fecs!N129</f>
        <v>3.6683888683650065E-2</v>
      </c>
      <c r="O428" s="99">
        <f>RES_hhdet_in_fecs!O129</f>
        <v>6.3671538616131854E-2</v>
      </c>
      <c r="P428" s="99">
        <f>RES_hhdet_in_fecs!P129</f>
        <v>8.3126412980213518E-2</v>
      </c>
      <c r="Q428" s="99">
        <f>RES_hhdet_in_fecs!Q129</f>
        <v>0.19155645010877703</v>
      </c>
      <c r="R428" s="99">
        <f>RES_hhdet_in_fecs!R129</f>
        <v>0.13823443810258199</v>
      </c>
      <c r="S428" s="99">
        <f>RES_hhdet_in_fecs!S129</f>
        <v>0.11435936449804705</v>
      </c>
      <c r="T428" s="99">
        <f>RES_hhdet_in_fecs!T129</f>
        <v>0.12651960582370517</v>
      </c>
      <c r="U428" s="99">
        <f>RES_hhdet_in_fecs!U129</f>
        <v>0.12852330216042934</v>
      </c>
      <c r="V428" s="99">
        <f>RES_hhdet_in_fecs!V129</f>
        <v>8.1359345319124601E-2</v>
      </c>
      <c r="W428" s="99">
        <f>RES_hhdet_in_fecs!W129</f>
        <v>4.4204172668598274E-2</v>
      </c>
      <c r="DA428" s="63" t="s">
        <v>4546</v>
      </c>
    </row>
    <row r="429" spans="1:105" ht="12" customHeight="1" x14ac:dyDescent="0.25">
      <c r="A429" s="121" t="s">
        <v>55</v>
      </c>
      <c r="B429" s="123"/>
      <c r="C429" s="123">
        <v>12.469066979265437</v>
      </c>
      <c r="D429" s="123">
        <v>11.948857711989159</v>
      </c>
      <c r="E429" s="123">
        <v>14.077011571098515</v>
      </c>
      <c r="F429" s="123">
        <v>14.41545053666449</v>
      </c>
      <c r="G429" s="123">
        <v>13.693759991484342</v>
      </c>
      <c r="H429" s="123">
        <v>14.52143102898709</v>
      </c>
      <c r="I429" s="123">
        <v>14.356552917592847</v>
      </c>
      <c r="J429" s="123">
        <v>14.505866520150226</v>
      </c>
      <c r="K429" s="123">
        <v>15.075335886649842</v>
      </c>
      <c r="L429" s="123">
        <v>15.326240178779143</v>
      </c>
      <c r="M429" s="123">
        <v>15.629754798424647</v>
      </c>
      <c r="N429" s="123">
        <v>15.777915192281844</v>
      </c>
      <c r="O429" s="123">
        <v>15.997290434322924</v>
      </c>
      <c r="P429" s="123">
        <v>16.183817169298283</v>
      </c>
      <c r="Q429" s="123">
        <v>16.312013969174199</v>
      </c>
      <c r="R429" s="123">
        <v>16.086697342063921</v>
      </c>
      <c r="S429" s="123">
        <v>16.739197259668611</v>
      </c>
      <c r="T429" s="123">
        <v>16.113691871380414</v>
      </c>
      <c r="U429" s="123">
        <v>16.337509314249964</v>
      </c>
      <c r="V429" s="123">
        <v>16.257509438913548</v>
      </c>
      <c r="W429" s="123">
        <v>17.724321041825817</v>
      </c>
      <c r="DA429" s="130" t="s">
        <v>4547</v>
      </c>
    </row>
    <row r="430" spans="1:105" ht="12" customHeight="1" x14ac:dyDescent="0.25">
      <c r="A430" s="97" t="s">
        <v>128</v>
      </c>
      <c r="B430" s="99"/>
      <c r="C430" s="99">
        <v>12.430478917696705</v>
      </c>
      <c r="D430" s="99">
        <v>11.948857711989159</v>
      </c>
      <c r="E430" s="99">
        <v>13.799229118063035</v>
      </c>
      <c r="F430" s="99">
        <v>14.260156916563156</v>
      </c>
      <c r="G430" s="99">
        <v>13.693759991484342</v>
      </c>
      <c r="H430" s="99">
        <v>13.722061905035828</v>
      </c>
      <c r="I430" s="99">
        <v>14.348432982666429</v>
      </c>
      <c r="J430" s="99">
        <v>14.459046110184531</v>
      </c>
      <c r="K430" s="99">
        <v>15.053129742937838</v>
      </c>
      <c r="L430" s="99">
        <v>15.265988637700644</v>
      </c>
      <c r="M430" s="99">
        <v>15.55872875527618</v>
      </c>
      <c r="N430" s="99">
        <v>15.729135463605635</v>
      </c>
      <c r="O430" s="99">
        <v>15.988694944478402</v>
      </c>
      <c r="P430" s="99">
        <v>16.192023259504698</v>
      </c>
      <c r="Q430" s="99">
        <v>16.341862218868382</v>
      </c>
      <c r="R430" s="99">
        <v>16.025718615792364</v>
      </c>
      <c r="S430" s="99">
        <v>16.670897170869132</v>
      </c>
      <c r="T430" s="99">
        <v>16.267050990832544</v>
      </c>
      <c r="U430" s="99">
        <v>16.300187356232467</v>
      </c>
      <c r="V430" s="99">
        <v>16.230953046235268</v>
      </c>
      <c r="W430" s="99">
        <v>18.077920551866931</v>
      </c>
      <c r="DA430" s="63" t="s">
        <v>4548</v>
      </c>
    </row>
    <row r="431" spans="1:105" ht="12" customHeight="1" x14ac:dyDescent="0.25">
      <c r="A431" s="97" t="s">
        <v>127</v>
      </c>
      <c r="B431" s="99"/>
      <c r="C431" s="99">
        <v>0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0</v>
      </c>
      <c r="J431" s="99">
        <v>0</v>
      </c>
      <c r="K431" s="99">
        <v>13.708898191333745</v>
      </c>
      <c r="L431" s="99">
        <v>13.973496708995999</v>
      </c>
      <c r="M431" s="99">
        <v>14.211798599620895</v>
      </c>
      <c r="N431" s="99">
        <v>14.350890435297437</v>
      </c>
      <c r="O431" s="99">
        <v>14.674435154332498</v>
      </c>
      <c r="P431" s="99">
        <v>14.939657740168837</v>
      </c>
      <c r="Q431" s="99">
        <v>15.163997533070143</v>
      </c>
      <c r="R431" s="99">
        <v>14.898527444109888</v>
      </c>
      <c r="S431" s="99">
        <v>15.516424468380983</v>
      </c>
      <c r="T431" s="99">
        <v>15.34944787936252</v>
      </c>
      <c r="U431" s="99">
        <v>15.302348563337732</v>
      </c>
      <c r="V431" s="99">
        <v>15.250805944254882</v>
      </c>
      <c r="W431" s="99">
        <v>17.009565644230978</v>
      </c>
      <c r="DA431" s="63" t="s">
        <v>4549</v>
      </c>
    </row>
    <row r="432" spans="1:105" ht="12" customHeight="1" x14ac:dyDescent="0.25">
      <c r="A432" s="100" t="s">
        <v>203</v>
      </c>
      <c r="B432" s="102"/>
      <c r="C432" s="102">
        <v>0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0</v>
      </c>
      <c r="J432" s="102">
        <v>0</v>
      </c>
      <c r="K432" s="102">
        <v>7.4461220635369862</v>
      </c>
      <c r="L432" s="102">
        <v>7.8817460434440516</v>
      </c>
      <c r="M432" s="102">
        <v>7.7488580021862754</v>
      </c>
      <c r="N432" s="102">
        <v>7.5672660590629963</v>
      </c>
      <c r="O432" s="102">
        <v>7.9093901074491066</v>
      </c>
      <c r="P432" s="102">
        <v>7.8855854300877324</v>
      </c>
      <c r="Q432" s="102">
        <v>8.0743289356995991</v>
      </c>
      <c r="R432" s="102">
        <v>7.8172321087353671</v>
      </c>
      <c r="S432" s="102">
        <v>7.998270926437792</v>
      </c>
      <c r="T432" s="102">
        <v>9.1132948539129615</v>
      </c>
      <c r="U432" s="102">
        <v>8.2716101963060957</v>
      </c>
      <c r="V432" s="102">
        <v>8.0940006739026167</v>
      </c>
      <c r="W432" s="102">
        <v>8.833345728837541</v>
      </c>
      <c r="DA432" s="131" t="s">
        <v>4550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0</v>
      </c>
      <c r="J433" s="105">
        <v>0</v>
      </c>
      <c r="K433" s="105">
        <v>6.2627761277967577</v>
      </c>
      <c r="L433" s="105">
        <v>6.0917506655519462</v>
      </c>
      <c r="M433" s="105">
        <v>6.4629405974346188</v>
      </c>
      <c r="N433" s="105">
        <v>6.7836243762344379</v>
      </c>
      <c r="O433" s="105">
        <v>6.765045046883392</v>
      </c>
      <c r="P433" s="105">
        <v>7.054072310081108</v>
      </c>
      <c r="Q433" s="105">
        <v>7.0896685973705384</v>
      </c>
      <c r="R433" s="105">
        <v>7.0812953353745209</v>
      </c>
      <c r="S433" s="105">
        <v>7.518153541943188</v>
      </c>
      <c r="T433" s="105">
        <v>6.2361530254495623</v>
      </c>
      <c r="U433" s="105">
        <v>7.0307383670316375</v>
      </c>
      <c r="V433" s="105">
        <v>7.1568052703522671</v>
      </c>
      <c r="W433" s="105">
        <v>8.1762199153934372</v>
      </c>
      <c r="DA433" s="132" t="s">
        <v>4551</v>
      </c>
    </row>
    <row r="434" spans="1:105" ht="12" customHeight="1" x14ac:dyDescent="0.25">
      <c r="A434" s="106" t="s">
        <v>122</v>
      </c>
      <c r="B434" s="102"/>
      <c r="C434" s="102">
        <v>13.429839605326192</v>
      </c>
      <c r="D434" s="102">
        <v>0</v>
      </c>
      <c r="E434" s="102">
        <v>21.417566413422591</v>
      </c>
      <c r="F434" s="102">
        <v>19.869101972095415</v>
      </c>
      <c r="G434" s="102">
        <v>0</v>
      </c>
      <c r="H434" s="102">
        <v>18.534155387222299</v>
      </c>
      <c r="I434" s="102">
        <v>16.928899825057382</v>
      </c>
      <c r="J434" s="102">
        <v>17.735999473671871</v>
      </c>
      <c r="K434" s="102">
        <v>18.614107847577309</v>
      </c>
      <c r="L434" s="102">
        <v>19.841885841044181</v>
      </c>
      <c r="M434" s="102">
        <v>19.323505642024081</v>
      </c>
      <c r="N434" s="102">
        <v>18.754591137488124</v>
      </c>
      <c r="O434" s="102">
        <v>19.672709050424725</v>
      </c>
      <c r="P434" s="102">
        <v>19.073759739510749</v>
      </c>
      <c r="Q434" s="102">
        <v>19.086460612237218</v>
      </c>
      <c r="R434" s="102">
        <v>19.019755913224419</v>
      </c>
      <c r="S434" s="102">
        <v>18.838656387814105</v>
      </c>
      <c r="T434" s="102">
        <v>0</v>
      </c>
      <c r="U434" s="102">
        <v>19.157157565749134</v>
      </c>
      <c r="V434" s="102">
        <v>0</v>
      </c>
      <c r="W434" s="102">
        <v>18.707759648613649</v>
      </c>
      <c r="DA434" s="131" t="s">
        <v>4552</v>
      </c>
    </row>
    <row r="435" spans="1:105" ht="12" customHeight="1" x14ac:dyDescent="0.25">
      <c r="A435" s="107" t="s">
        <v>121</v>
      </c>
      <c r="B435" s="105"/>
      <c r="C435" s="105">
        <v>0</v>
      </c>
      <c r="D435" s="105">
        <v>0</v>
      </c>
      <c r="E435" s="105">
        <v>0</v>
      </c>
      <c r="F435" s="105">
        <v>0</v>
      </c>
      <c r="G435" s="105">
        <v>0</v>
      </c>
      <c r="H435" s="105">
        <v>0</v>
      </c>
      <c r="I435" s="105">
        <v>0</v>
      </c>
      <c r="J435" s="105">
        <v>0</v>
      </c>
      <c r="K435" s="105">
        <v>15.419718382189556</v>
      </c>
      <c r="L435" s="105">
        <v>16.609758201390274</v>
      </c>
      <c r="M435" s="105">
        <v>16.099806375960476</v>
      </c>
      <c r="N435" s="105">
        <v>15.604794906301665</v>
      </c>
      <c r="O435" s="105">
        <v>16.6296212838228</v>
      </c>
      <c r="P435" s="105">
        <v>16.309565061687099</v>
      </c>
      <c r="Q435" s="105">
        <v>16.559651040279586</v>
      </c>
      <c r="R435" s="105">
        <v>16.597386746735779</v>
      </c>
      <c r="S435" s="105">
        <v>16.490124902225912</v>
      </c>
      <c r="T435" s="105">
        <v>16.198037717884365</v>
      </c>
      <c r="U435" s="105">
        <v>17.076806796704002</v>
      </c>
      <c r="V435" s="105">
        <v>17.387118554574499</v>
      </c>
      <c r="W435" s="105">
        <v>16.762756517977014</v>
      </c>
      <c r="DA435" s="132" t="s">
        <v>4553</v>
      </c>
    </row>
    <row r="436" spans="1:105" ht="12" customHeight="1" x14ac:dyDescent="0.25">
      <c r="A436" s="108" t="s">
        <v>53</v>
      </c>
      <c r="B436" s="99"/>
      <c r="C436" s="99">
        <v>0</v>
      </c>
      <c r="D436" s="99">
        <v>0</v>
      </c>
      <c r="E436" s="99">
        <v>0</v>
      </c>
      <c r="F436" s="99">
        <v>0</v>
      </c>
      <c r="G436" s="99">
        <v>0</v>
      </c>
      <c r="H436" s="99">
        <v>0</v>
      </c>
      <c r="I436" s="99">
        <v>0</v>
      </c>
      <c r="J436" s="99">
        <v>0</v>
      </c>
      <c r="K436" s="99">
        <v>9.1984431175497097</v>
      </c>
      <c r="L436" s="99">
        <v>10.249902298918133</v>
      </c>
      <c r="M436" s="99">
        <v>9.6118907567090943</v>
      </c>
      <c r="N436" s="99">
        <v>9.0020921184129907</v>
      </c>
      <c r="O436" s="99">
        <v>9.7426936583523975</v>
      </c>
      <c r="P436" s="99">
        <v>9.296656866888549</v>
      </c>
      <c r="Q436" s="99">
        <v>9.4526163231879874</v>
      </c>
      <c r="R436" s="99">
        <v>9.3282430582918323</v>
      </c>
      <c r="S436" s="99">
        <v>9.0552555853926968</v>
      </c>
      <c r="T436" s="99">
        <v>9.9791998051972843</v>
      </c>
      <c r="U436" s="99">
        <v>9.7130940032253541</v>
      </c>
      <c r="V436" s="99">
        <v>9.7177386858930745</v>
      </c>
      <c r="W436" s="99">
        <v>8.9930512167280128</v>
      </c>
      <c r="DA436" s="63" t="s">
        <v>4554</v>
      </c>
    </row>
    <row r="437" spans="1:105" ht="12" customHeight="1" x14ac:dyDescent="0.25">
      <c r="A437" s="108" t="s">
        <v>52</v>
      </c>
      <c r="B437" s="99"/>
      <c r="C437" s="99">
        <v>0</v>
      </c>
      <c r="D437" s="99">
        <v>0</v>
      </c>
      <c r="E437" s="99">
        <v>0</v>
      </c>
      <c r="F437" s="99">
        <v>0</v>
      </c>
      <c r="G437" s="99">
        <v>0</v>
      </c>
      <c r="H437" s="99">
        <v>0</v>
      </c>
      <c r="I437" s="99">
        <v>0</v>
      </c>
      <c r="J437" s="99">
        <v>0</v>
      </c>
      <c r="K437" s="99">
        <v>6.2212752646398464</v>
      </c>
      <c r="L437" s="99">
        <v>6.3598559024721402</v>
      </c>
      <c r="M437" s="99">
        <v>6.4879156192513818</v>
      </c>
      <c r="N437" s="99">
        <v>6.6027027878886742</v>
      </c>
      <c r="O437" s="99">
        <v>6.8869276254704017</v>
      </c>
      <c r="P437" s="99">
        <v>7.0129081947985519</v>
      </c>
      <c r="Q437" s="99">
        <v>7.1070347170915991</v>
      </c>
      <c r="R437" s="99">
        <v>7.269143688443946</v>
      </c>
      <c r="S437" s="99">
        <v>7.4348693168332138</v>
      </c>
      <c r="T437" s="99">
        <v>6.2188379126870785</v>
      </c>
      <c r="U437" s="99">
        <v>7.363712793478645</v>
      </c>
      <c r="V437" s="99">
        <v>7.6693798686814221</v>
      </c>
      <c r="W437" s="99">
        <v>7.7697053012490027</v>
      </c>
      <c r="DA437" s="63" t="s">
        <v>4555</v>
      </c>
    </row>
    <row r="438" spans="1:105" ht="12" customHeight="1" x14ac:dyDescent="0.25">
      <c r="A438" s="121" t="s">
        <v>54</v>
      </c>
      <c r="B438" s="123"/>
      <c r="C438" s="123">
        <v>7.6198991848840425</v>
      </c>
      <c r="D438" s="123">
        <v>7.217629489543878</v>
      </c>
      <c r="E438" s="123">
        <v>11.859989862702696</v>
      </c>
      <c r="F438" s="123">
        <v>11.371479004894619</v>
      </c>
      <c r="G438" s="123">
        <v>10.771463679132006</v>
      </c>
      <c r="H438" s="123">
        <v>11.260370327384825</v>
      </c>
      <c r="I438" s="123">
        <v>11.459204904283574</v>
      </c>
      <c r="J438" s="123">
        <v>11.234783173180668</v>
      </c>
      <c r="K438" s="123">
        <v>11.429030436884538</v>
      </c>
      <c r="L438" s="123">
        <v>11.741997558332214</v>
      </c>
      <c r="M438" s="123">
        <v>11.122568573248596</v>
      </c>
      <c r="N438" s="123">
        <v>11.479479331166937</v>
      </c>
      <c r="O438" s="123">
        <v>11.287295127817718</v>
      </c>
      <c r="P438" s="123">
        <v>11.034889702701248</v>
      </c>
      <c r="Q438" s="123">
        <v>10.805960495421608</v>
      </c>
      <c r="R438" s="123">
        <v>10.729936045171142</v>
      </c>
      <c r="S438" s="123">
        <v>10.889511377090116</v>
      </c>
      <c r="T438" s="123">
        <v>11.179249990157679</v>
      </c>
      <c r="U438" s="123">
        <v>11.521318342738027</v>
      </c>
      <c r="V438" s="123">
        <v>11.044749982564152</v>
      </c>
      <c r="W438" s="123">
        <v>11.229218978982543</v>
      </c>
      <c r="DA438" s="130" t="s">
        <v>4556</v>
      </c>
    </row>
    <row r="439" spans="1:105" ht="12" customHeight="1" x14ac:dyDescent="0.25">
      <c r="A439" s="97" t="s">
        <v>50</v>
      </c>
      <c r="B439" s="99"/>
      <c r="C439" s="99">
        <v>8.2214929104189522</v>
      </c>
      <c r="D439" s="99">
        <v>8.8830859531097222</v>
      </c>
      <c r="E439" s="99">
        <v>11.782079885799742</v>
      </c>
      <c r="F439" s="99">
        <v>11.815911457870603</v>
      </c>
      <c r="G439" s="99">
        <v>11.528454644126684</v>
      </c>
      <c r="H439" s="99">
        <v>11.644079559783533</v>
      </c>
      <c r="I439" s="99">
        <v>12.109639363084215</v>
      </c>
      <c r="J439" s="99">
        <v>12.46059067538023</v>
      </c>
      <c r="K439" s="99">
        <v>12.844461207640835</v>
      </c>
      <c r="L439" s="99">
        <v>12.998204692007473</v>
      </c>
      <c r="M439" s="99">
        <v>12.429463273502966</v>
      </c>
      <c r="N439" s="99">
        <v>12.462206901437408</v>
      </c>
      <c r="O439" s="99">
        <v>11.963416345053632</v>
      </c>
      <c r="P439" s="99">
        <v>11.841730306076055</v>
      </c>
      <c r="Q439" s="99">
        <v>11.770321066219472</v>
      </c>
      <c r="R439" s="99">
        <v>11.90523773268143</v>
      </c>
      <c r="S439" s="99">
        <v>11.973066201444807</v>
      </c>
      <c r="T439" s="99">
        <v>12.284620065731783</v>
      </c>
      <c r="U439" s="99">
        <v>12.801415849581449</v>
      </c>
      <c r="V439" s="99">
        <v>12.123145639611371</v>
      </c>
      <c r="W439" s="99">
        <v>11.695437119317321</v>
      </c>
      <c r="DA439" s="63" t="s">
        <v>4557</v>
      </c>
    </row>
    <row r="440" spans="1:105" ht="12" customHeight="1" x14ac:dyDescent="0.25">
      <c r="A440" s="109" t="s">
        <v>120</v>
      </c>
      <c r="B440" s="110"/>
      <c r="C440" s="110">
        <v>5.6150946654828955</v>
      </c>
      <c r="D440" s="110">
        <v>4.4157102027089818</v>
      </c>
      <c r="E440" s="110">
        <v>11.907976594252986</v>
      </c>
      <c r="F440" s="110">
        <v>10.761386505081246</v>
      </c>
      <c r="G440" s="110">
        <v>8.298409324751395</v>
      </c>
      <c r="H440" s="110">
        <v>9.8873360452181238</v>
      </c>
      <c r="I440" s="110">
        <v>8.9553596328252656</v>
      </c>
      <c r="J440" s="110">
        <v>9.4966154052556462</v>
      </c>
      <c r="K440" s="110">
        <v>9.5614460943225676</v>
      </c>
      <c r="L440" s="110">
        <v>10.656551630236104</v>
      </c>
      <c r="M440" s="110">
        <v>9.7533216092519144</v>
      </c>
      <c r="N440" s="110">
        <v>9.4890024688345544</v>
      </c>
      <c r="O440" s="110">
        <v>9.6684160394557743</v>
      </c>
      <c r="P440" s="110">
        <v>8.9499668102124375</v>
      </c>
      <c r="Q440" s="110">
        <v>8.8433171226922944</v>
      </c>
      <c r="R440" s="110">
        <v>8.9612247292951501</v>
      </c>
      <c r="S440" s="110">
        <v>9.0077647611072695</v>
      </c>
      <c r="T440" s="110">
        <v>8.8705718848512944</v>
      </c>
      <c r="U440" s="110">
        <v>8.7950695803365946</v>
      </c>
      <c r="V440" s="110">
        <v>8.7419362355632728</v>
      </c>
      <c r="W440" s="110">
        <v>8.5901529479313545</v>
      </c>
      <c r="DA440" s="60" t="s">
        <v>4558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122.10682587541191</v>
      </c>
      <c r="D442" s="118">
        <f t="shared" si="232"/>
        <v>114.08139668177671</v>
      </c>
      <c r="E442" s="118">
        <f t="shared" si="232"/>
        <v>116.77776403829203</v>
      </c>
      <c r="F442" s="118">
        <f t="shared" si="232"/>
        <v>115.47469490932036</v>
      </c>
      <c r="G442" s="118">
        <f t="shared" si="232"/>
        <v>117.14717551222448</v>
      </c>
      <c r="H442" s="118">
        <f t="shared" si="232"/>
        <v>118.53354938416463</v>
      </c>
      <c r="I442" s="118">
        <f t="shared" si="232"/>
        <v>116.60430847371074</v>
      </c>
      <c r="J442" s="118">
        <f t="shared" si="232"/>
        <v>115.32529624435107</v>
      </c>
      <c r="K442" s="118">
        <f t="shared" si="232"/>
        <v>117.55557701333905</v>
      </c>
      <c r="L442" s="118">
        <f t="shared" si="232"/>
        <v>129.40681088792894</v>
      </c>
      <c r="M442" s="118">
        <f t="shared" si="232"/>
        <v>116.62275524546031</v>
      </c>
      <c r="N442" s="118">
        <f t="shared" si="232"/>
        <v>119.24758153398489</v>
      </c>
      <c r="O442" s="118">
        <f t="shared" si="232"/>
        <v>115.70411002524899</v>
      </c>
      <c r="P442" s="118">
        <f t="shared" si="232"/>
        <v>105.69268817803787</v>
      </c>
      <c r="Q442" s="118">
        <f t="shared" si="232"/>
        <v>103.9757642731046</v>
      </c>
      <c r="R442" s="118">
        <f t="shared" ref="R442:V442" si="233">R443+R446+R448+R457</f>
        <v>104.27178039505547</v>
      </c>
      <c r="S442" s="118">
        <f t="shared" si="233"/>
        <v>105.14474043397301</v>
      </c>
      <c r="T442" s="118">
        <f t="shared" si="233"/>
        <v>102.79281769489913</v>
      </c>
      <c r="U442" s="118">
        <f t="shared" si="233"/>
        <v>97.377910201529915</v>
      </c>
      <c r="V442" s="118">
        <f t="shared" si="233"/>
        <v>92.647855945278181</v>
      </c>
      <c r="W442" s="118">
        <f t="shared" ref="W442" si="234">W443+W446+W448+W457</f>
        <v>92.231702887270515</v>
      </c>
      <c r="DA442" s="129" t="s">
        <v>4709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107.45441257756811</v>
      </c>
      <c r="D443" s="123">
        <f t="shared" si="235"/>
        <v>99.916938807522513</v>
      </c>
      <c r="E443" s="123">
        <f t="shared" si="235"/>
        <v>97.305883228695478</v>
      </c>
      <c r="F443" s="123">
        <f t="shared" si="235"/>
        <v>96.397243982970579</v>
      </c>
      <c r="G443" s="123">
        <f t="shared" si="235"/>
        <v>99.316784912843701</v>
      </c>
      <c r="H443" s="123">
        <f t="shared" si="235"/>
        <v>100.15685249676787</v>
      </c>
      <c r="I443" s="123">
        <f t="shared" si="235"/>
        <v>97.739657033751158</v>
      </c>
      <c r="J443" s="123">
        <f t="shared" si="235"/>
        <v>96.102221296428368</v>
      </c>
      <c r="K443" s="123">
        <f t="shared" si="235"/>
        <v>97.631743184227773</v>
      </c>
      <c r="L443" s="123">
        <f t="shared" si="235"/>
        <v>108.79141593638181</v>
      </c>
      <c r="M443" s="123">
        <f t="shared" si="235"/>
        <v>96.211312056293309</v>
      </c>
      <c r="N443" s="123">
        <f t="shared" si="235"/>
        <v>98.689686441942101</v>
      </c>
      <c r="O443" s="123">
        <f t="shared" si="235"/>
        <v>94.88085674899861</v>
      </c>
      <c r="P443" s="123">
        <f t="shared" si="235"/>
        <v>84.718472574582918</v>
      </c>
      <c r="Q443" s="123">
        <f t="shared" si="235"/>
        <v>82.396501861585932</v>
      </c>
      <c r="R443" s="123">
        <f t="shared" ref="R443:V443" si="236">SUM(R444:R445)</f>
        <v>82.899555506221517</v>
      </c>
      <c r="S443" s="123">
        <f t="shared" si="236"/>
        <v>83.163171440459152</v>
      </c>
      <c r="T443" s="123">
        <f t="shared" si="236"/>
        <v>80.912271162329233</v>
      </c>
      <c r="U443" s="123">
        <f t="shared" si="236"/>
        <v>75.051648898377181</v>
      </c>
      <c r="V443" s="123">
        <f t="shared" si="236"/>
        <v>70.721290204933368</v>
      </c>
      <c r="W443" s="123">
        <f t="shared" ref="W443" si="237">SUM(W444:W445)</f>
        <v>69.301217063533358</v>
      </c>
      <c r="DA443" s="130" t="s">
        <v>4710</v>
      </c>
    </row>
    <row r="444" spans="1:105" ht="12" customHeight="1" x14ac:dyDescent="0.25">
      <c r="A444" s="97" t="s">
        <v>203</v>
      </c>
      <c r="B444" s="99"/>
      <c r="C444" s="99">
        <v>107.02138160220551</v>
      </c>
      <c r="D444" s="99">
        <v>99.518476612562296</v>
      </c>
      <c r="E444" s="99">
        <v>96.918155314425633</v>
      </c>
      <c r="F444" s="99">
        <v>96.01967568597847</v>
      </c>
      <c r="G444" s="99">
        <v>98.933733839500931</v>
      </c>
      <c r="H444" s="99">
        <v>99.772180340335439</v>
      </c>
      <c r="I444" s="99">
        <v>97.374137175704917</v>
      </c>
      <c r="J444" s="99">
        <v>95.746492403441437</v>
      </c>
      <c r="K444" s="99">
        <v>97.27542297366044</v>
      </c>
      <c r="L444" s="99">
        <v>108.39348660094358</v>
      </c>
      <c r="M444" s="99">
        <v>95.86822638444805</v>
      </c>
      <c r="N444" s="99">
        <v>98.341131451253787</v>
      </c>
      <c r="O444" s="99">
        <v>94.551689838096507</v>
      </c>
      <c r="P444" s="99">
        <v>84.434530352375532</v>
      </c>
      <c r="Q444" s="99">
        <v>82.125415559009397</v>
      </c>
      <c r="R444" s="99">
        <v>82.628431146377224</v>
      </c>
      <c r="S444" s="99">
        <v>82.893801613970169</v>
      </c>
      <c r="T444" s="99">
        <v>80.646387703128354</v>
      </c>
      <c r="U444" s="99">
        <v>74.810290813343329</v>
      </c>
      <c r="V444" s="99">
        <v>70.494271527969659</v>
      </c>
      <c r="W444" s="99">
        <v>69.084050540204302</v>
      </c>
      <c r="DA444" s="63" t="s">
        <v>4711</v>
      </c>
    </row>
    <row r="445" spans="1:105" ht="12" customHeight="1" x14ac:dyDescent="0.25">
      <c r="A445" s="97" t="s">
        <v>53</v>
      </c>
      <c r="B445" s="99"/>
      <c r="C445" s="99">
        <v>0.43303097536260343</v>
      </c>
      <c r="D445" s="99">
        <v>0.39846219496021701</v>
      </c>
      <c r="E445" s="99">
        <v>0.38772791426984787</v>
      </c>
      <c r="F445" s="99">
        <v>0.37756829699210659</v>
      </c>
      <c r="G445" s="99">
        <v>0.3830510733427715</v>
      </c>
      <c r="H445" s="99">
        <v>0.38467215643243541</v>
      </c>
      <c r="I445" s="99">
        <v>0.36551985804623677</v>
      </c>
      <c r="J445" s="99">
        <v>0.35572889298692772</v>
      </c>
      <c r="K445" s="99">
        <v>0.35632021056733115</v>
      </c>
      <c r="L445" s="99">
        <v>0.39792933543824022</v>
      </c>
      <c r="M445" s="99">
        <v>0.34308567184525879</v>
      </c>
      <c r="N445" s="99">
        <v>0.34855499068831425</v>
      </c>
      <c r="O445" s="99">
        <v>0.3291669109020976</v>
      </c>
      <c r="P445" s="99">
        <v>0.28394222220737964</v>
      </c>
      <c r="Q445" s="99">
        <v>0.27108630257653032</v>
      </c>
      <c r="R445" s="99">
        <v>0.271124359844298</v>
      </c>
      <c r="S445" s="99">
        <v>0.26936982648898988</v>
      </c>
      <c r="T445" s="99">
        <v>0.26588345920088463</v>
      </c>
      <c r="U445" s="99">
        <v>0.24135808503385603</v>
      </c>
      <c r="V445" s="99">
        <v>0.22701867696370229</v>
      </c>
      <c r="W445" s="99">
        <v>0.21716652332905093</v>
      </c>
      <c r="DA445" s="63" t="s">
        <v>4712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8.2610384341052676E-4</v>
      </c>
      <c r="D446" s="123">
        <f t="shared" si="238"/>
        <v>1.627015564014292E-3</v>
      </c>
      <c r="E446" s="123">
        <f t="shared" si="238"/>
        <v>5.7963122666069419E-3</v>
      </c>
      <c r="F446" s="123">
        <f t="shared" si="238"/>
        <v>1.3985484057781513E-2</v>
      </c>
      <c r="G446" s="123">
        <f t="shared" si="238"/>
        <v>7.2214575751664385E-3</v>
      </c>
      <c r="H446" s="123">
        <f t="shared" si="238"/>
        <v>1.8315079353581506E-2</v>
      </c>
      <c r="I446" s="123">
        <f t="shared" si="238"/>
        <v>4.7274388234380189E-2</v>
      </c>
      <c r="J446" s="123">
        <f t="shared" si="238"/>
        <v>6.2628484429031669E-2</v>
      </c>
      <c r="K446" s="123">
        <f t="shared" si="238"/>
        <v>8.3497319538095402E-2</v>
      </c>
      <c r="L446" s="123">
        <f t="shared" si="238"/>
        <v>8.4871373339535441E-2</v>
      </c>
      <c r="M446" s="123">
        <f t="shared" si="238"/>
        <v>0.1148605888014142</v>
      </c>
      <c r="N446" s="123">
        <f t="shared" si="238"/>
        <v>0.1166930084417435</v>
      </c>
      <c r="O446" s="123">
        <f t="shared" si="238"/>
        <v>0.21162382151286388</v>
      </c>
      <c r="P446" s="123">
        <f t="shared" si="238"/>
        <v>0.28914420331313462</v>
      </c>
      <c r="Q446" s="123">
        <f t="shared" si="238"/>
        <v>0.69176841119198418</v>
      </c>
      <c r="R446" s="123">
        <f t="shared" si="238"/>
        <v>0.51073498491418656</v>
      </c>
      <c r="S446" s="123">
        <f t="shared" si="238"/>
        <v>0.43011500248825296</v>
      </c>
      <c r="T446" s="123">
        <f t="shared" si="238"/>
        <v>0.48286793666702332</v>
      </c>
      <c r="U446" s="123">
        <f t="shared" si="238"/>
        <v>0.49700462683071622</v>
      </c>
      <c r="V446" s="123">
        <f t="shared" si="238"/>
        <v>0.31880837506699905</v>
      </c>
      <c r="W446" s="123">
        <f t="shared" si="238"/>
        <v>0.17544301541560151</v>
      </c>
      <c r="DA446" s="130" t="s">
        <v>4713</v>
      </c>
    </row>
    <row r="447" spans="1:105" ht="12" customHeight="1" x14ac:dyDescent="0.25">
      <c r="A447" s="97" t="s">
        <v>53</v>
      </c>
      <c r="B447" s="99"/>
      <c r="C447" s="99">
        <f>RES_hhdet_in_tess!C129</f>
        <v>8.2610384341052676E-4</v>
      </c>
      <c r="D447" s="99">
        <f>RES_hhdet_in_tess!D129</f>
        <v>1.627015564014292E-3</v>
      </c>
      <c r="E447" s="99">
        <f>RES_hhdet_in_tess!E129</f>
        <v>5.7963122666069419E-3</v>
      </c>
      <c r="F447" s="99">
        <f>RES_hhdet_in_tess!F129</f>
        <v>1.3985484057781513E-2</v>
      </c>
      <c r="G447" s="99">
        <f>RES_hhdet_in_tess!G129</f>
        <v>7.2214575751664385E-3</v>
      </c>
      <c r="H447" s="99">
        <f>RES_hhdet_in_tess!H129</f>
        <v>1.8315079353581506E-2</v>
      </c>
      <c r="I447" s="99">
        <f>RES_hhdet_in_tess!I129</f>
        <v>4.7274388234380189E-2</v>
      </c>
      <c r="J447" s="99">
        <f>RES_hhdet_in_tess!J129</f>
        <v>6.2628484429031669E-2</v>
      </c>
      <c r="K447" s="99">
        <f>RES_hhdet_in_tess!K129</f>
        <v>8.3497319538095402E-2</v>
      </c>
      <c r="L447" s="99">
        <f>RES_hhdet_in_tess!L129</f>
        <v>8.4871373339535441E-2</v>
      </c>
      <c r="M447" s="99">
        <f>RES_hhdet_in_tess!M129</f>
        <v>0.1148605888014142</v>
      </c>
      <c r="N447" s="99">
        <f>RES_hhdet_in_tess!N129</f>
        <v>0.1166930084417435</v>
      </c>
      <c r="O447" s="99">
        <f>RES_hhdet_in_tess!O129</f>
        <v>0.21162382151286388</v>
      </c>
      <c r="P447" s="99">
        <f>RES_hhdet_in_tess!P129</f>
        <v>0.28914420331313462</v>
      </c>
      <c r="Q447" s="99">
        <f>RES_hhdet_in_tess!Q129</f>
        <v>0.69176841119198418</v>
      </c>
      <c r="R447" s="99">
        <f>RES_hhdet_in_tess!R129</f>
        <v>0.51073498491418656</v>
      </c>
      <c r="S447" s="99">
        <f>RES_hhdet_in_tess!S129</f>
        <v>0.43011500248825296</v>
      </c>
      <c r="T447" s="99">
        <f>RES_hhdet_in_tess!T129</f>
        <v>0.48286793666702332</v>
      </c>
      <c r="U447" s="99">
        <f>RES_hhdet_in_tess!U129</f>
        <v>0.49700462683071622</v>
      </c>
      <c r="V447" s="99">
        <f>RES_hhdet_in_tess!V129</f>
        <v>0.31880837506699905</v>
      </c>
      <c r="W447" s="99">
        <f>RES_hhdet_in_tess!W129</f>
        <v>0.17544301541560151</v>
      </c>
      <c r="DA447" s="63" t="s">
        <v>4714</v>
      </c>
    </row>
    <row r="448" spans="1:105" ht="12" customHeight="1" x14ac:dyDescent="0.25">
      <c r="A448" s="121" t="s">
        <v>55</v>
      </c>
      <c r="B448" s="123"/>
      <c r="C448" s="123">
        <v>9.9286298257541343</v>
      </c>
      <c r="D448" s="123">
        <v>9.6167705313210305</v>
      </c>
      <c r="E448" s="123">
        <v>11.229621949582997</v>
      </c>
      <c r="F448" s="123">
        <v>11.567308718093525</v>
      </c>
      <c r="G448" s="123">
        <v>11.099411417496324</v>
      </c>
      <c r="H448" s="123">
        <v>11.300788042208787</v>
      </c>
      <c r="I448" s="123">
        <v>11.685587221630653</v>
      </c>
      <c r="J448" s="123">
        <v>11.805708519750283</v>
      </c>
      <c r="K448" s="123">
        <v>12.326349459000962</v>
      </c>
      <c r="L448" s="123">
        <v>12.546515981964268</v>
      </c>
      <c r="M448" s="123">
        <v>12.830912946599861</v>
      </c>
      <c r="N448" s="123">
        <v>13.032795477651316</v>
      </c>
      <c r="O448" s="123">
        <v>13.355277660946347</v>
      </c>
      <c r="P448" s="123">
        <v>13.62759943283951</v>
      </c>
      <c r="Q448" s="123">
        <v>13.865367486938769</v>
      </c>
      <c r="R448" s="123">
        <v>13.705391604837251</v>
      </c>
      <c r="S448" s="123">
        <v>14.295099490069752</v>
      </c>
      <c r="T448" s="123">
        <v>13.992101549459207</v>
      </c>
      <c r="U448" s="123">
        <v>14.166228572070423</v>
      </c>
      <c r="V448" s="123">
        <v>14.184127176383878</v>
      </c>
      <c r="W448" s="123">
        <v>15.553299023896525</v>
      </c>
      <c r="DA448" s="130" t="s">
        <v>4715</v>
      </c>
    </row>
    <row r="449" spans="1:105" ht="12" customHeight="1" x14ac:dyDescent="0.25">
      <c r="A449" s="97" t="s">
        <v>128</v>
      </c>
      <c r="B449" s="99"/>
      <c r="C449" s="99">
        <v>9.9815633223737272</v>
      </c>
      <c r="D449" s="99">
        <v>9.6167705313210305</v>
      </c>
      <c r="E449" s="99">
        <v>11.132027748169644</v>
      </c>
      <c r="F449" s="99">
        <v>11.530857555843689</v>
      </c>
      <c r="G449" s="99">
        <v>11.099411417496324</v>
      </c>
      <c r="H449" s="99">
        <v>11.149513687988767</v>
      </c>
      <c r="I449" s="99">
        <v>11.687582204809997</v>
      </c>
      <c r="J449" s="99">
        <v>11.80833150008017</v>
      </c>
      <c r="K449" s="99">
        <v>12.327266144975916</v>
      </c>
      <c r="L449" s="99">
        <v>12.537835395557069</v>
      </c>
      <c r="M449" s="99">
        <v>12.829423367370348</v>
      </c>
      <c r="N449" s="99">
        <v>13.039914326715579</v>
      </c>
      <c r="O449" s="99">
        <v>13.348246049969697</v>
      </c>
      <c r="P449" s="99">
        <v>13.62795548054126</v>
      </c>
      <c r="Q449" s="99">
        <v>13.858771386142719</v>
      </c>
      <c r="R449" s="99">
        <v>13.669344177429341</v>
      </c>
      <c r="S449" s="99">
        <v>14.299281019913529</v>
      </c>
      <c r="T449" s="99">
        <v>14.027892129148693</v>
      </c>
      <c r="U449" s="99">
        <v>14.128411383791892</v>
      </c>
      <c r="V449" s="99">
        <v>14.136321341796815</v>
      </c>
      <c r="W449" s="99">
        <v>15.81462147464984</v>
      </c>
      <c r="DA449" s="63" t="s">
        <v>4716</v>
      </c>
    </row>
    <row r="450" spans="1:105" ht="12" customHeight="1" x14ac:dyDescent="0.25">
      <c r="A450" s="97" t="s">
        <v>127</v>
      </c>
      <c r="B450" s="99"/>
      <c r="C450" s="99">
        <v>0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0</v>
      </c>
      <c r="J450" s="99">
        <v>0</v>
      </c>
      <c r="K450" s="99">
        <v>12.360533205075724</v>
      </c>
      <c r="L450" s="99">
        <v>12.564966181921474</v>
      </c>
      <c r="M450" s="99">
        <v>12.852497320696529</v>
      </c>
      <c r="N450" s="99">
        <v>13.057109738857427</v>
      </c>
      <c r="O450" s="99">
        <v>13.368240969130138</v>
      </c>
      <c r="P450" s="99">
        <v>13.69094563078604</v>
      </c>
      <c r="Q450" s="99">
        <v>13.93713049110608</v>
      </c>
      <c r="R450" s="99">
        <v>13.749104671790489</v>
      </c>
      <c r="S450" s="99">
        <v>14.378583576290014</v>
      </c>
      <c r="T450" s="99">
        <v>14.09500323891865</v>
      </c>
      <c r="U450" s="99">
        <v>14.200270170915859</v>
      </c>
      <c r="V450" s="99">
        <v>14.206261586384594</v>
      </c>
      <c r="W450" s="99">
        <v>15.903658403436467</v>
      </c>
      <c r="DA450" s="63" t="s">
        <v>4717</v>
      </c>
    </row>
    <row r="451" spans="1:105" ht="12" customHeight="1" x14ac:dyDescent="0.25">
      <c r="A451" s="100" t="s">
        <v>203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6.0977570772789669</v>
      </c>
      <c r="L451" s="102">
        <v>6.4732155163695273</v>
      </c>
      <c r="M451" s="102">
        <v>6.3895567232619088</v>
      </c>
      <c r="N451" s="102">
        <v>6.2734853626229876</v>
      </c>
      <c r="O451" s="102">
        <v>6.6031959222467442</v>
      </c>
      <c r="P451" s="102">
        <v>6.6368733207049315</v>
      </c>
      <c r="Q451" s="102">
        <v>6.8474618937355443</v>
      </c>
      <c r="R451" s="102">
        <v>6.6678093364159654</v>
      </c>
      <c r="S451" s="102">
        <v>6.8604300343468259</v>
      </c>
      <c r="T451" s="102">
        <v>7.8588502134690881</v>
      </c>
      <c r="U451" s="102">
        <v>7.1695318038842206</v>
      </c>
      <c r="V451" s="102">
        <v>7.0494563160323267</v>
      </c>
      <c r="W451" s="102">
        <v>7.7274384880430285</v>
      </c>
      <c r="DA451" s="131" t="s">
        <v>4718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6.2627761277967577</v>
      </c>
      <c r="L452" s="105">
        <v>6.0917506655519462</v>
      </c>
      <c r="M452" s="105">
        <v>6.4629405974346188</v>
      </c>
      <c r="N452" s="105">
        <v>6.7836243762344379</v>
      </c>
      <c r="O452" s="105">
        <v>6.765045046883392</v>
      </c>
      <c r="P452" s="105">
        <v>7.054072310081108</v>
      </c>
      <c r="Q452" s="105">
        <v>7.0896685973705384</v>
      </c>
      <c r="R452" s="105">
        <v>7.0812953353745209</v>
      </c>
      <c r="S452" s="105">
        <v>7.518153541943188</v>
      </c>
      <c r="T452" s="105">
        <v>6.2361530254495623</v>
      </c>
      <c r="U452" s="105">
        <v>7.0307383670316375</v>
      </c>
      <c r="V452" s="105">
        <v>7.1568052703522671</v>
      </c>
      <c r="W452" s="105">
        <v>8.1762199153934372</v>
      </c>
      <c r="DA452" s="132" t="s">
        <v>4719</v>
      </c>
    </row>
    <row r="453" spans="1:105" ht="12" customHeight="1" x14ac:dyDescent="0.25">
      <c r="A453" s="106" t="s">
        <v>122</v>
      </c>
      <c r="B453" s="102"/>
      <c r="C453" s="102">
        <v>8.6106819297914363</v>
      </c>
      <c r="D453" s="102">
        <v>0</v>
      </c>
      <c r="E453" s="102">
        <v>13.808602658908267</v>
      </c>
      <c r="F453" s="102">
        <v>12.847412390074552</v>
      </c>
      <c r="G453" s="102">
        <v>0</v>
      </c>
      <c r="H453" s="102">
        <v>12.060164740366044</v>
      </c>
      <c r="I453" s="102">
        <v>11.053588460761407</v>
      </c>
      <c r="J453" s="102">
        <v>11.624749506229922</v>
      </c>
      <c r="K453" s="102">
        <v>12.253073491346891</v>
      </c>
      <c r="L453" s="102">
        <v>13.125067913209234</v>
      </c>
      <c r="M453" s="102">
        <v>12.894659376405063</v>
      </c>
      <c r="N453" s="102">
        <v>12.691442871163703</v>
      </c>
      <c r="O453" s="102">
        <v>13.59303017798219</v>
      </c>
      <c r="P453" s="102">
        <v>13.532696769688981</v>
      </c>
      <c r="Q453" s="102">
        <v>13.888823002809566</v>
      </c>
      <c r="R453" s="102">
        <v>14.088245135331784</v>
      </c>
      <c r="S453" s="102">
        <v>14.197281253949305</v>
      </c>
      <c r="T453" s="102">
        <v>0</v>
      </c>
      <c r="U453" s="102">
        <v>14.90206945504503</v>
      </c>
      <c r="V453" s="102">
        <v>0</v>
      </c>
      <c r="W453" s="102">
        <v>14.901590480680056</v>
      </c>
      <c r="DA453" s="131" t="s">
        <v>4720</v>
      </c>
    </row>
    <row r="454" spans="1:105" ht="12" customHeight="1" x14ac:dyDescent="0.25">
      <c r="A454" s="107" t="s">
        <v>121</v>
      </c>
      <c r="B454" s="105"/>
      <c r="C454" s="105">
        <v>0</v>
      </c>
      <c r="D454" s="105">
        <v>0</v>
      </c>
      <c r="E454" s="105">
        <v>0</v>
      </c>
      <c r="F454" s="105">
        <v>0</v>
      </c>
      <c r="G454" s="105">
        <v>0</v>
      </c>
      <c r="H454" s="105">
        <v>0</v>
      </c>
      <c r="I454" s="105">
        <v>0</v>
      </c>
      <c r="J454" s="105">
        <v>0</v>
      </c>
      <c r="K454" s="105">
        <v>12.276316980753039</v>
      </c>
      <c r="L454" s="105">
        <v>13.139990858131185</v>
      </c>
      <c r="M454" s="105">
        <v>12.901972135033656</v>
      </c>
      <c r="N454" s="105">
        <v>12.69451982640682</v>
      </c>
      <c r="O454" s="105">
        <v>13.618726920288962</v>
      </c>
      <c r="P454" s="105">
        <v>13.608820068997121</v>
      </c>
      <c r="Q454" s="105">
        <v>13.985508295480098</v>
      </c>
      <c r="R454" s="105">
        <v>14.178726308050392</v>
      </c>
      <c r="S454" s="105">
        <v>14.25913574675628</v>
      </c>
      <c r="T454" s="105">
        <v>13.864244991739126</v>
      </c>
      <c r="U454" s="105">
        <v>14.919384920863235</v>
      </c>
      <c r="V454" s="105">
        <v>15.330131604367793</v>
      </c>
      <c r="W454" s="105">
        <v>14.933083969810918</v>
      </c>
      <c r="DA454" s="132" t="s">
        <v>4721</v>
      </c>
    </row>
    <row r="455" spans="1:105" ht="12" customHeight="1" x14ac:dyDescent="0.25">
      <c r="A455" s="108" t="s">
        <v>53</v>
      </c>
      <c r="B455" s="99"/>
      <c r="C455" s="99">
        <v>0</v>
      </c>
      <c r="D455" s="99">
        <v>0</v>
      </c>
      <c r="E455" s="99">
        <v>0</v>
      </c>
      <c r="F455" s="99">
        <v>0</v>
      </c>
      <c r="G455" s="99">
        <v>0</v>
      </c>
      <c r="H455" s="99">
        <v>0</v>
      </c>
      <c r="I455" s="99">
        <v>0</v>
      </c>
      <c r="J455" s="99">
        <v>0</v>
      </c>
      <c r="K455" s="99">
        <v>6.0550417161131955</v>
      </c>
      <c r="L455" s="99">
        <v>6.7801349556590447</v>
      </c>
      <c r="M455" s="99">
        <v>6.4140565157822742</v>
      </c>
      <c r="N455" s="99">
        <v>6.0918170385181432</v>
      </c>
      <c r="O455" s="99">
        <v>6.7317992948185577</v>
      </c>
      <c r="P455" s="99">
        <v>6.5959118741985687</v>
      </c>
      <c r="Q455" s="99">
        <v>6.8784735783885003</v>
      </c>
      <c r="R455" s="99">
        <v>6.9095826196064456</v>
      </c>
      <c r="S455" s="99">
        <v>6.824266429923064</v>
      </c>
      <c r="T455" s="99">
        <v>7.6454070790520463</v>
      </c>
      <c r="U455" s="99">
        <v>7.5556721273845922</v>
      </c>
      <c r="V455" s="99">
        <v>7.6607517356863726</v>
      </c>
      <c r="W455" s="99">
        <v>7.163378668561915</v>
      </c>
      <c r="DA455" s="63" t="s">
        <v>4722</v>
      </c>
    </row>
    <row r="456" spans="1:105" ht="12" customHeight="1" x14ac:dyDescent="0.25">
      <c r="A456" s="108" t="s">
        <v>52</v>
      </c>
      <c r="B456" s="99"/>
      <c r="C456" s="99">
        <v>0</v>
      </c>
      <c r="D456" s="99">
        <v>0</v>
      </c>
      <c r="E456" s="99">
        <v>0</v>
      </c>
      <c r="F456" s="99">
        <v>0</v>
      </c>
      <c r="G456" s="99">
        <v>0</v>
      </c>
      <c r="H456" s="99">
        <v>0</v>
      </c>
      <c r="I456" s="99">
        <v>0</v>
      </c>
      <c r="J456" s="99">
        <v>0</v>
      </c>
      <c r="K456" s="99">
        <v>6.2212752646398464</v>
      </c>
      <c r="L456" s="99">
        <v>6.3598559024721402</v>
      </c>
      <c r="M456" s="99">
        <v>6.4879156192513818</v>
      </c>
      <c r="N456" s="99">
        <v>6.6027027878886742</v>
      </c>
      <c r="O456" s="99">
        <v>6.8869276254704017</v>
      </c>
      <c r="P456" s="99">
        <v>7.0129081947985519</v>
      </c>
      <c r="Q456" s="99">
        <v>7.1070347170915991</v>
      </c>
      <c r="R456" s="99">
        <v>7.269143688443946</v>
      </c>
      <c r="S456" s="99">
        <v>7.4348693168332138</v>
      </c>
      <c r="T456" s="99">
        <v>6.2188379126870785</v>
      </c>
      <c r="U456" s="99">
        <v>7.363712793478645</v>
      </c>
      <c r="V456" s="99">
        <v>7.6693798686814221</v>
      </c>
      <c r="W456" s="99">
        <v>7.7697053012490027</v>
      </c>
      <c r="DA456" s="63" t="s">
        <v>4723</v>
      </c>
    </row>
    <row r="457" spans="1:105" ht="12" customHeight="1" x14ac:dyDescent="0.25">
      <c r="A457" s="121" t="s">
        <v>54</v>
      </c>
      <c r="B457" s="123"/>
      <c r="C457" s="123">
        <v>4.7229573682462735</v>
      </c>
      <c r="D457" s="123">
        <v>4.5460603273691573</v>
      </c>
      <c r="E457" s="123">
        <v>8.2364625477469477</v>
      </c>
      <c r="F457" s="123">
        <v>7.4961567241984755</v>
      </c>
      <c r="G457" s="123">
        <v>6.7237577243092819</v>
      </c>
      <c r="H457" s="123">
        <v>7.0575937658343992</v>
      </c>
      <c r="I457" s="123">
        <v>7.1317898300945481</v>
      </c>
      <c r="J457" s="123">
        <v>7.3547379437433866</v>
      </c>
      <c r="K457" s="123">
        <v>7.5139870505722071</v>
      </c>
      <c r="L457" s="123">
        <v>7.9840075962433161</v>
      </c>
      <c r="M457" s="123">
        <v>7.4656696537657155</v>
      </c>
      <c r="N457" s="123">
        <v>7.4084066059497253</v>
      </c>
      <c r="O457" s="123">
        <v>7.256351793791187</v>
      </c>
      <c r="P457" s="123">
        <v>7.0574719673023045</v>
      </c>
      <c r="Q457" s="123">
        <v>7.0221265133879118</v>
      </c>
      <c r="R457" s="123">
        <v>7.1560982990825339</v>
      </c>
      <c r="S457" s="123">
        <v>7.2563545009558448</v>
      </c>
      <c r="T457" s="123">
        <v>7.4055770464436668</v>
      </c>
      <c r="U457" s="123">
        <v>7.6630281042516009</v>
      </c>
      <c r="V457" s="123">
        <v>7.4236301888939344</v>
      </c>
      <c r="W457" s="123">
        <v>7.2017437844250347</v>
      </c>
      <c r="DA457" s="130" t="s">
        <v>4724</v>
      </c>
    </row>
    <row r="458" spans="1:105" ht="12" customHeight="1" x14ac:dyDescent="0.25">
      <c r="A458" s="97" t="s">
        <v>50</v>
      </c>
      <c r="B458" s="99"/>
      <c r="C458" s="99">
        <v>4.871138985152669</v>
      </c>
      <c r="D458" s="99">
        <v>5.2677444739830301</v>
      </c>
      <c r="E458" s="99">
        <v>6.9929125932274045</v>
      </c>
      <c r="F458" s="99">
        <v>7.0190382748563174</v>
      </c>
      <c r="G458" s="99">
        <v>6.8541004991695091</v>
      </c>
      <c r="H458" s="99">
        <v>6.9286527879341868</v>
      </c>
      <c r="I458" s="99">
        <v>7.2116286296233092</v>
      </c>
      <c r="J458" s="99">
        <v>7.4265877295135541</v>
      </c>
      <c r="K458" s="99">
        <v>7.6612842770633192</v>
      </c>
      <c r="L458" s="99">
        <v>7.7587112028191036</v>
      </c>
      <c r="M458" s="99">
        <v>7.4221714031105073</v>
      </c>
      <c r="N458" s="99">
        <v>7.4417240429583735</v>
      </c>
      <c r="O458" s="99">
        <v>7.143874576551779</v>
      </c>
      <c r="P458" s="99">
        <v>7.0712105669494854</v>
      </c>
      <c r="Q458" s="99">
        <v>7.0285690138655914</v>
      </c>
      <c r="R458" s="99">
        <v>7.1269580063490707</v>
      </c>
      <c r="S458" s="99">
        <v>7.196875873710554</v>
      </c>
      <c r="T458" s="99">
        <v>7.4192357908963089</v>
      </c>
      <c r="U458" s="99">
        <v>7.769222432661155</v>
      </c>
      <c r="V458" s="99">
        <v>7.3909684361953198</v>
      </c>
      <c r="W458" s="99">
        <v>7.1600390121638267</v>
      </c>
      <c r="DA458" s="63" t="s">
        <v>4725</v>
      </c>
    </row>
    <row r="459" spans="1:105" ht="12" customHeight="1" x14ac:dyDescent="0.25">
      <c r="A459" s="109" t="s">
        <v>120</v>
      </c>
      <c r="B459" s="110"/>
      <c r="C459" s="110">
        <v>4.2291437484284051</v>
      </c>
      <c r="D459" s="110">
        <v>3.3319182746426939</v>
      </c>
      <c r="E459" s="110">
        <v>9.002396516784529</v>
      </c>
      <c r="F459" s="110">
        <v>8.1511187674000478</v>
      </c>
      <c r="G459" s="110">
        <v>6.2979339274130988</v>
      </c>
      <c r="H459" s="110">
        <v>7.5189857993967513</v>
      </c>
      <c r="I459" s="110">
        <v>6.8244506386138095</v>
      </c>
      <c r="J459" s="110">
        <v>7.2528565459432208</v>
      </c>
      <c r="K459" s="110">
        <v>7.3196363273993432</v>
      </c>
      <c r="L459" s="110">
        <v>8.17867855957528</v>
      </c>
      <c r="M459" s="110">
        <v>7.5112432165303478</v>
      </c>
      <c r="N459" s="110">
        <v>7.3409234198825235</v>
      </c>
      <c r="O459" s="110">
        <v>7.5256629916418012</v>
      </c>
      <c r="P459" s="110">
        <v>7.0219706293734321</v>
      </c>
      <c r="Q459" s="110">
        <v>7.0090148918127371</v>
      </c>
      <c r="R459" s="110">
        <v>7.199951520815584</v>
      </c>
      <c r="S459" s="110">
        <v>7.3596475720828964</v>
      </c>
      <c r="T459" s="110">
        <v>7.3770493660218754</v>
      </c>
      <c r="U459" s="110">
        <v>7.436863960619684</v>
      </c>
      <c r="V459" s="110">
        <v>7.4933763276362377</v>
      </c>
      <c r="W459" s="110">
        <v>7.4378170691930876</v>
      </c>
      <c r="DA459" s="60" t="s">
        <v>4726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1.4365270386157345</v>
      </c>
      <c r="D461" s="118">
        <f t="shared" si="239"/>
        <v>1.2656069836479</v>
      </c>
      <c r="E461" s="118">
        <f t="shared" si="239"/>
        <v>1.0201419757450441</v>
      </c>
      <c r="F461" s="118">
        <f t="shared" si="239"/>
        <v>1.5528800595694743</v>
      </c>
      <c r="G461" s="118">
        <f t="shared" si="239"/>
        <v>2.0050628997584372</v>
      </c>
      <c r="H461" s="118">
        <f t="shared" si="239"/>
        <v>2.0673311388166362</v>
      </c>
      <c r="I461" s="118">
        <f t="shared" si="239"/>
        <v>2.1835862557425778</v>
      </c>
      <c r="J461" s="118">
        <f t="shared" si="239"/>
        <v>1.6599217147890146</v>
      </c>
      <c r="K461" s="118">
        <f t="shared" si="239"/>
        <v>1.6597974525078012</v>
      </c>
      <c r="L461" s="118">
        <f t="shared" si="239"/>
        <v>1.3686767031196223</v>
      </c>
      <c r="M461" s="118">
        <f t="shared" si="239"/>
        <v>1.4446309751375281</v>
      </c>
      <c r="N461" s="118">
        <f t="shared" si="239"/>
        <v>1.8952180298016592</v>
      </c>
      <c r="O461" s="118">
        <f t="shared" si="239"/>
        <v>1.9169851233672968</v>
      </c>
      <c r="P461" s="118">
        <f t="shared" si="239"/>
        <v>1.9394306407736541</v>
      </c>
      <c r="Q461" s="118">
        <f t="shared" si="239"/>
        <v>1.7928264636224804</v>
      </c>
      <c r="R461" s="118">
        <f t="shared" ref="R461:V461" si="240">R462+R465+R467+R476</f>
        <v>1.6247523081856801</v>
      </c>
      <c r="S461" s="118">
        <f t="shared" si="240"/>
        <v>1.7259552806242884</v>
      </c>
      <c r="T461" s="118">
        <f t="shared" si="240"/>
        <v>1.8870670338433746</v>
      </c>
      <c r="U461" s="118">
        <f t="shared" si="240"/>
        <v>1.9788226121280852</v>
      </c>
      <c r="V461" s="118">
        <f t="shared" si="240"/>
        <v>1.8755728079904601</v>
      </c>
      <c r="W461" s="118">
        <f t="shared" ref="W461" si="241">W462+W465+W467+W476</f>
        <v>2.2578611212628159</v>
      </c>
      <c r="DA461" s="129" t="s">
        <v>4877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0</v>
      </c>
      <c r="D462" s="123">
        <f t="shared" si="242"/>
        <v>0</v>
      </c>
      <c r="E462" s="123">
        <f t="shared" si="242"/>
        <v>0</v>
      </c>
      <c r="F462" s="123">
        <f t="shared" si="242"/>
        <v>0</v>
      </c>
      <c r="G462" s="123">
        <f t="shared" si="242"/>
        <v>0</v>
      </c>
      <c r="H462" s="123">
        <f t="shared" si="242"/>
        <v>0</v>
      </c>
      <c r="I462" s="123">
        <f t="shared" si="242"/>
        <v>0</v>
      </c>
      <c r="J462" s="123">
        <f t="shared" si="242"/>
        <v>0</v>
      </c>
      <c r="K462" s="123">
        <f t="shared" si="242"/>
        <v>0</v>
      </c>
      <c r="L462" s="123">
        <f t="shared" si="242"/>
        <v>0</v>
      </c>
      <c r="M462" s="123">
        <f t="shared" si="242"/>
        <v>0</v>
      </c>
      <c r="N462" s="123">
        <f t="shared" si="242"/>
        <v>0</v>
      </c>
      <c r="O462" s="123">
        <f t="shared" si="242"/>
        <v>0</v>
      </c>
      <c r="P462" s="123">
        <f t="shared" si="242"/>
        <v>0</v>
      </c>
      <c r="Q462" s="123">
        <f t="shared" si="242"/>
        <v>0</v>
      </c>
      <c r="R462" s="123">
        <f t="shared" ref="R462:V462" si="243">SUM(R463:R464)</f>
        <v>0</v>
      </c>
      <c r="S462" s="123">
        <f t="shared" si="243"/>
        <v>0</v>
      </c>
      <c r="T462" s="123">
        <f t="shared" si="243"/>
        <v>0</v>
      </c>
      <c r="U462" s="123">
        <f t="shared" si="243"/>
        <v>0</v>
      </c>
      <c r="V462" s="123">
        <f t="shared" si="243"/>
        <v>0</v>
      </c>
      <c r="W462" s="123">
        <f t="shared" ref="W462" si="244">SUM(W463:W464)</f>
        <v>0</v>
      </c>
      <c r="DA462" s="130" t="s">
        <v>4878</v>
      </c>
    </row>
    <row r="463" spans="1:105" ht="12" customHeight="1" x14ac:dyDescent="0.25">
      <c r="A463" s="97" t="s">
        <v>203</v>
      </c>
      <c r="B463" s="99"/>
      <c r="C463" s="99">
        <v>0</v>
      </c>
      <c r="D463" s="99">
        <v>0</v>
      </c>
      <c r="E463" s="99">
        <v>0</v>
      </c>
      <c r="F463" s="99">
        <v>0</v>
      </c>
      <c r="G463" s="99">
        <v>0</v>
      </c>
      <c r="H463" s="99">
        <v>0</v>
      </c>
      <c r="I463" s="99">
        <v>0</v>
      </c>
      <c r="J463" s="99">
        <v>0</v>
      </c>
      <c r="K463" s="99">
        <v>0</v>
      </c>
      <c r="L463" s="99">
        <v>0</v>
      </c>
      <c r="M463" s="99">
        <v>0</v>
      </c>
      <c r="N463" s="99">
        <v>0</v>
      </c>
      <c r="O463" s="99">
        <v>0</v>
      </c>
      <c r="P463" s="99">
        <v>0</v>
      </c>
      <c r="Q463" s="99">
        <v>0</v>
      </c>
      <c r="R463" s="99">
        <v>0</v>
      </c>
      <c r="S463" s="99">
        <v>0</v>
      </c>
      <c r="T463" s="99">
        <v>0</v>
      </c>
      <c r="U463" s="99">
        <v>0</v>
      </c>
      <c r="V463" s="99">
        <v>0</v>
      </c>
      <c r="W463" s="99">
        <v>0</v>
      </c>
      <c r="DA463" s="63" t="s">
        <v>4879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4880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4881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4882</v>
      </c>
    </row>
    <row r="467" spans="1:105" ht="12" customHeight="1" x14ac:dyDescent="0.25">
      <c r="A467" s="121" t="s">
        <v>55</v>
      </c>
      <c r="B467" s="123"/>
      <c r="C467" s="123">
        <v>0</v>
      </c>
      <c r="D467" s="123">
        <v>0</v>
      </c>
      <c r="E467" s="123">
        <v>0</v>
      </c>
      <c r="F467" s="123">
        <v>0</v>
      </c>
      <c r="G467" s="123">
        <v>0</v>
      </c>
      <c r="H467" s="123">
        <v>0</v>
      </c>
      <c r="I467" s="123">
        <v>0</v>
      </c>
      <c r="J467" s="123">
        <v>0</v>
      </c>
      <c r="K467" s="123">
        <v>0</v>
      </c>
      <c r="L467" s="123">
        <v>0</v>
      </c>
      <c r="M467" s="123">
        <v>0</v>
      </c>
      <c r="N467" s="123">
        <v>0</v>
      </c>
      <c r="O467" s="123">
        <v>0</v>
      </c>
      <c r="P467" s="123">
        <v>0</v>
      </c>
      <c r="Q467" s="123">
        <v>0</v>
      </c>
      <c r="R467" s="123">
        <v>0</v>
      </c>
      <c r="S467" s="123">
        <v>0</v>
      </c>
      <c r="T467" s="123">
        <v>0</v>
      </c>
      <c r="U467" s="123">
        <v>0</v>
      </c>
      <c r="V467" s="123">
        <v>0</v>
      </c>
      <c r="W467" s="123">
        <v>0</v>
      </c>
      <c r="DA467" s="130" t="s">
        <v>4883</v>
      </c>
    </row>
    <row r="468" spans="1:105" ht="12" customHeight="1" x14ac:dyDescent="0.25">
      <c r="A468" s="97" t="s">
        <v>128</v>
      </c>
      <c r="B468" s="99"/>
      <c r="C468" s="99">
        <v>0</v>
      </c>
      <c r="D468" s="99">
        <v>0</v>
      </c>
      <c r="E468" s="99">
        <v>0</v>
      </c>
      <c r="F468" s="99">
        <v>0</v>
      </c>
      <c r="G468" s="99">
        <v>0</v>
      </c>
      <c r="H468" s="99">
        <v>0</v>
      </c>
      <c r="I468" s="99">
        <v>0</v>
      </c>
      <c r="J468" s="99">
        <v>0</v>
      </c>
      <c r="K468" s="99">
        <v>0</v>
      </c>
      <c r="L468" s="99">
        <v>0</v>
      </c>
      <c r="M468" s="99">
        <v>0</v>
      </c>
      <c r="N468" s="99">
        <v>0</v>
      </c>
      <c r="O468" s="99">
        <v>0</v>
      </c>
      <c r="P468" s="99">
        <v>0</v>
      </c>
      <c r="Q468" s="99">
        <v>0</v>
      </c>
      <c r="R468" s="99">
        <v>0</v>
      </c>
      <c r="S468" s="99">
        <v>0</v>
      </c>
      <c r="T468" s="99">
        <v>0</v>
      </c>
      <c r="U468" s="99">
        <v>0</v>
      </c>
      <c r="V468" s="99">
        <v>0</v>
      </c>
      <c r="W468" s="99">
        <v>0</v>
      </c>
      <c r="DA468" s="63" t="s">
        <v>4884</v>
      </c>
    </row>
    <row r="469" spans="1:105" ht="12" customHeight="1" x14ac:dyDescent="0.25">
      <c r="A469" s="97" t="s">
        <v>127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DA469" s="63" t="s">
        <v>4885</v>
      </c>
    </row>
    <row r="470" spans="1:105" ht="12" customHeight="1" x14ac:dyDescent="0.25">
      <c r="A470" s="100" t="s">
        <v>203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DA470" s="131" t="s">
        <v>4886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4887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4888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4889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4890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4891</v>
      </c>
    </row>
    <row r="476" spans="1:105" ht="12" customHeight="1" x14ac:dyDescent="0.25">
      <c r="A476" s="121" t="s">
        <v>54</v>
      </c>
      <c r="B476" s="123"/>
      <c r="C476" s="123">
        <v>1.4365270386157345</v>
      </c>
      <c r="D476" s="123">
        <v>1.2656069836479</v>
      </c>
      <c r="E476" s="123">
        <v>1.0201419757450441</v>
      </c>
      <c r="F476" s="123">
        <v>1.5528800595694743</v>
      </c>
      <c r="G476" s="123">
        <v>2.0050628997584372</v>
      </c>
      <c r="H476" s="123">
        <v>2.0673311388166362</v>
      </c>
      <c r="I476" s="123">
        <v>2.1835862557425778</v>
      </c>
      <c r="J476" s="123">
        <v>1.6599217147890146</v>
      </c>
      <c r="K476" s="123">
        <v>1.6597974525078012</v>
      </c>
      <c r="L476" s="123">
        <v>1.3686767031196223</v>
      </c>
      <c r="M476" s="123">
        <v>1.4446309751375281</v>
      </c>
      <c r="N476" s="123">
        <v>1.8952180298016592</v>
      </c>
      <c r="O476" s="123">
        <v>1.9169851233672968</v>
      </c>
      <c r="P476" s="123">
        <v>1.9394306407736541</v>
      </c>
      <c r="Q476" s="123">
        <v>1.7928264636224804</v>
      </c>
      <c r="R476" s="123">
        <v>1.6247523081856801</v>
      </c>
      <c r="S476" s="123">
        <v>1.7259552806242884</v>
      </c>
      <c r="T476" s="123">
        <v>1.8870670338433746</v>
      </c>
      <c r="U476" s="123">
        <v>1.9788226121280852</v>
      </c>
      <c r="V476" s="123">
        <v>1.8755728079904601</v>
      </c>
      <c r="W476" s="123">
        <v>2.2578611212628159</v>
      </c>
      <c r="DA476" s="130" t="s">
        <v>4892</v>
      </c>
    </row>
    <row r="477" spans="1:105" ht="12" customHeight="1" x14ac:dyDescent="0.25">
      <c r="A477" s="97" t="s">
        <v>50</v>
      </c>
      <c r="B477" s="99"/>
      <c r="C477" s="99">
        <v>1.86759432953077</v>
      </c>
      <c r="D477" s="99">
        <v>2.0178818051084044</v>
      </c>
      <c r="E477" s="99">
        <v>2.67641726685827</v>
      </c>
      <c r="F477" s="99">
        <v>2.6841024467698866</v>
      </c>
      <c r="G477" s="99">
        <v>2.6188037569598182</v>
      </c>
      <c r="H477" s="99">
        <v>2.6450691128004276</v>
      </c>
      <c r="I477" s="99">
        <v>2.7508256777182103</v>
      </c>
      <c r="J477" s="99">
        <v>2.8305477778193735</v>
      </c>
      <c r="K477" s="99">
        <v>2.9177478079276926</v>
      </c>
      <c r="L477" s="99">
        <v>2.9526721778364182</v>
      </c>
      <c r="M477" s="99">
        <v>2.8234768772089347</v>
      </c>
      <c r="N477" s="99">
        <v>2.8309149197305219</v>
      </c>
      <c r="O477" s="99">
        <v>2.717609656942384</v>
      </c>
      <c r="P477" s="99">
        <v>2.6899674563282368</v>
      </c>
      <c r="Q477" s="99">
        <v>2.6737461334024153</v>
      </c>
      <c r="R477" s="99">
        <v>2.7043938033559143</v>
      </c>
      <c r="S477" s="99">
        <v>2.7198017183202023</v>
      </c>
      <c r="T477" s="99">
        <v>2.7905742941316327</v>
      </c>
      <c r="U477" s="99">
        <v>2.907969624390923</v>
      </c>
      <c r="V477" s="99">
        <v>2.7538937634941196</v>
      </c>
      <c r="W477" s="99">
        <v>2.656735496024123</v>
      </c>
      <c r="DA477" s="63" t="s">
        <v>4893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4894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7">
    <tabColor theme="9" tint="0.59999389629810485"/>
    <pageSetUpPr fitToPage="1"/>
  </sheetPr>
  <dimension ref="A1:DA45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516</v>
      </c>
      <c r="C5" s="120">
        <v>686</v>
      </c>
      <c r="D5" s="120">
        <v>2006</v>
      </c>
      <c r="E5" s="120">
        <v>4576</v>
      </c>
      <c r="F5" s="120">
        <v>9444</v>
      </c>
      <c r="G5" s="120">
        <v>17079</v>
      </c>
      <c r="H5" s="120">
        <v>28932</v>
      </c>
      <c r="I5" s="120">
        <v>43382</v>
      </c>
      <c r="J5" s="120">
        <v>61627</v>
      </c>
      <c r="K5" s="120">
        <v>80815</v>
      </c>
      <c r="L5" s="120">
        <v>99908</v>
      </c>
      <c r="M5" s="120">
        <v>123911</v>
      </c>
      <c r="N5" s="120">
        <v>150515</v>
      </c>
      <c r="O5" s="120">
        <v>186217</v>
      </c>
      <c r="P5" s="120">
        <v>227544</v>
      </c>
      <c r="Q5" s="120">
        <v>268099</v>
      </c>
      <c r="R5" s="120">
        <v>300381</v>
      </c>
      <c r="S5" s="120">
        <v>335643</v>
      </c>
      <c r="T5" s="120">
        <v>371698</v>
      </c>
      <c r="U5" s="120">
        <v>431925</v>
      </c>
      <c r="V5" s="120">
        <v>497004</v>
      </c>
      <c r="W5" s="120">
        <v>538432</v>
      </c>
      <c r="DA5" s="129" t="s">
        <v>342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53</v>
      </c>
      <c r="B7" s="52">
        <v>516</v>
      </c>
      <c r="C7" s="52">
        <v>686</v>
      </c>
      <c r="D7" s="52">
        <v>2006</v>
      </c>
      <c r="E7" s="52">
        <v>4576</v>
      </c>
      <c r="F7" s="52">
        <v>9444</v>
      </c>
      <c r="G7" s="52">
        <v>17079</v>
      </c>
      <c r="H7" s="52">
        <v>28932</v>
      </c>
      <c r="I7" s="52">
        <v>43382</v>
      </c>
      <c r="J7" s="52">
        <v>61627</v>
      </c>
      <c r="K7" s="52">
        <v>80815</v>
      </c>
      <c r="L7" s="52">
        <v>99908</v>
      </c>
      <c r="M7" s="52">
        <v>123911</v>
      </c>
      <c r="N7" s="52">
        <v>150515</v>
      </c>
      <c r="O7" s="52">
        <v>186217</v>
      </c>
      <c r="P7" s="52">
        <v>227544</v>
      </c>
      <c r="Q7" s="52">
        <v>268099</v>
      </c>
      <c r="R7" s="52">
        <v>300381</v>
      </c>
      <c r="S7" s="52">
        <v>335643</v>
      </c>
      <c r="T7" s="52">
        <v>371698</v>
      </c>
      <c r="U7" s="52">
        <v>431925</v>
      </c>
      <c r="V7" s="52">
        <v>497004</v>
      </c>
      <c r="W7" s="52">
        <v>538432</v>
      </c>
      <c r="DA7" s="63" t="s">
        <v>1119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3</v>
      </c>
      <c r="C9" s="52">
        <v>4</v>
      </c>
      <c r="D9" s="52">
        <v>6</v>
      </c>
      <c r="E9" s="52">
        <v>12</v>
      </c>
      <c r="F9" s="52">
        <v>27</v>
      </c>
      <c r="G9" s="52">
        <v>55</v>
      </c>
      <c r="H9" s="52">
        <v>102</v>
      </c>
      <c r="I9" s="52">
        <v>215</v>
      </c>
      <c r="J9" s="52">
        <v>410</v>
      </c>
      <c r="K9" s="52">
        <v>691</v>
      </c>
      <c r="L9" s="52">
        <v>1000</v>
      </c>
      <c r="M9" s="52">
        <v>1436</v>
      </c>
      <c r="N9" s="52">
        <v>2018</v>
      </c>
      <c r="O9" s="52">
        <v>2978</v>
      </c>
      <c r="P9" s="52">
        <v>5692</v>
      </c>
      <c r="Q9" s="52">
        <v>11288</v>
      </c>
      <c r="R9" s="52">
        <v>19733</v>
      </c>
      <c r="S9" s="52">
        <v>26656</v>
      </c>
      <c r="T9" s="52">
        <v>33470</v>
      </c>
      <c r="U9" s="52">
        <v>42314</v>
      </c>
      <c r="V9" s="52">
        <v>55286</v>
      </c>
      <c r="W9" s="52">
        <v>68917</v>
      </c>
      <c r="DA9" s="63" t="s">
        <v>1120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124</v>
      </c>
      <c r="B11" s="52">
        <v>275</v>
      </c>
      <c r="C11" s="52">
        <v>317</v>
      </c>
      <c r="D11" s="52">
        <v>479</v>
      </c>
      <c r="E11" s="52">
        <v>612</v>
      </c>
      <c r="F11" s="52">
        <v>1229</v>
      </c>
      <c r="G11" s="52">
        <v>2976</v>
      </c>
      <c r="H11" s="52">
        <v>8463</v>
      </c>
      <c r="I11" s="52">
        <v>12308</v>
      </c>
      <c r="J11" s="52">
        <v>13943</v>
      </c>
      <c r="K11" s="52">
        <v>15525</v>
      </c>
      <c r="L11" s="52">
        <v>16194</v>
      </c>
      <c r="M11" s="52">
        <v>16957</v>
      </c>
      <c r="N11" s="52">
        <v>19195</v>
      </c>
      <c r="O11" s="52">
        <v>22194</v>
      </c>
      <c r="P11" s="52">
        <v>26061</v>
      </c>
      <c r="Q11" s="52">
        <v>29368</v>
      </c>
      <c r="R11" s="52">
        <v>33015</v>
      </c>
      <c r="S11" s="52">
        <v>37754</v>
      </c>
      <c r="T11" s="52">
        <v>41810</v>
      </c>
      <c r="U11" s="52">
        <v>47538</v>
      </c>
      <c r="V11" s="52">
        <v>54633</v>
      </c>
      <c r="W11" s="52">
        <v>62527</v>
      </c>
      <c r="DA11" s="63" t="s">
        <v>1121</v>
      </c>
    </row>
    <row r="12" spans="1:105" ht="12" customHeight="1" x14ac:dyDescent="0.25">
      <c r="A12" s="97" t="s">
        <v>123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18</v>
      </c>
      <c r="L12" s="52">
        <v>19</v>
      </c>
      <c r="M12" s="52">
        <v>22</v>
      </c>
      <c r="N12" s="52">
        <v>27</v>
      </c>
      <c r="O12" s="52">
        <v>76</v>
      </c>
      <c r="P12" s="52">
        <v>145</v>
      </c>
      <c r="Q12" s="52">
        <v>208</v>
      </c>
      <c r="R12" s="52">
        <v>273</v>
      </c>
      <c r="S12" s="52">
        <v>317</v>
      </c>
      <c r="T12" s="52">
        <v>450</v>
      </c>
      <c r="U12" s="52">
        <v>615</v>
      </c>
      <c r="V12" s="52">
        <v>787</v>
      </c>
      <c r="W12" s="52">
        <v>864</v>
      </c>
      <c r="DA12" s="63" t="s">
        <v>1122</v>
      </c>
    </row>
    <row r="13" spans="1:105" ht="12" customHeight="1" x14ac:dyDescent="0.25">
      <c r="A13" s="97" t="s">
        <v>122</v>
      </c>
      <c r="B13" s="52">
        <v>241</v>
      </c>
      <c r="C13" s="52">
        <v>369</v>
      </c>
      <c r="D13" s="52">
        <v>1527</v>
      </c>
      <c r="E13" s="52">
        <v>3964</v>
      </c>
      <c r="F13" s="52">
        <v>8215</v>
      </c>
      <c r="G13" s="52">
        <v>14103</v>
      </c>
      <c r="H13" s="52">
        <v>20469</v>
      </c>
      <c r="I13" s="52">
        <v>31074</v>
      </c>
      <c r="J13" s="52">
        <v>47684</v>
      </c>
      <c r="K13" s="52">
        <v>54418</v>
      </c>
      <c r="L13" s="52">
        <v>70282</v>
      </c>
      <c r="M13" s="52">
        <v>90283</v>
      </c>
      <c r="N13" s="52">
        <v>109717</v>
      </c>
      <c r="O13" s="52">
        <v>104949</v>
      </c>
      <c r="P13" s="52">
        <v>98841</v>
      </c>
      <c r="Q13" s="52">
        <v>93597</v>
      </c>
      <c r="R13" s="52">
        <v>94777</v>
      </c>
      <c r="S13" s="52">
        <v>113736</v>
      </c>
      <c r="T13" s="52">
        <v>94468</v>
      </c>
      <c r="U13" s="52">
        <v>92362</v>
      </c>
      <c r="V13" s="52">
        <v>77399</v>
      </c>
      <c r="W13" s="52">
        <v>76530</v>
      </c>
      <c r="DA13" s="63" t="s">
        <v>1123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10854</v>
      </c>
      <c r="L14" s="52">
        <v>13413</v>
      </c>
      <c r="M14" s="52">
        <v>16649</v>
      </c>
      <c r="N14" s="52">
        <v>21576</v>
      </c>
      <c r="O14" s="52">
        <v>58998</v>
      </c>
      <c r="P14" s="52">
        <v>102497</v>
      </c>
      <c r="Q14" s="52">
        <v>144926</v>
      </c>
      <c r="R14" s="52">
        <v>172316</v>
      </c>
      <c r="S14" s="52">
        <v>183836</v>
      </c>
      <c r="T14" s="52">
        <v>234970</v>
      </c>
      <c r="U14" s="52">
        <v>291410</v>
      </c>
      <c r="V14" s="52">
        <v>364185</v>
      </c>
      <c r="W14" s="52">
        <v>398511</v>
      </c>
      <c r="DA14" s="63" t="s">
        <v>1124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437</v>
      </c>
      <c r="C16" s="52">
        <v>562</v>
      </c>
      <c r="D16" s="52">
        <v>1373</v>
      </c>
      <c r="E16" s="52">
        <v>2312</v>
      </c>
      <c r="F16" s="52">
        <v>5105</v>
      </c>
      <c r="G16" s="52">
        <v>10966</v>
      </c>
      <c r="H16" s="52">
        <v>20293</v>
      </c>
      <c r="I16" s="52">
        <v>31912</v>
      </c>
      <c r="J16" s="52">
        <v>42567</v>
      </c>
      <c r="K16" s="52">
        <v>53277</v>
      </c>
      <c r="L16" s="52">
        <v>61211</v>
      </c>
      <c r="M16" s="52">
        <v>72397</v>
      </c>
      <c r="N16" s="52">
        <v>89981</v>
      </c>
      <c r="O16" s="52">
        <v>115349</v>
      </c>
      <c r="P16" s="52">
        <v>146217</v>
      </c>
      <c r="Q16" s="52">
        <v>174507</v>
      </c>
      <c r="R16" s="52">
        <v>194571</v>
      </c>
      <c r="S16" s="52">
        <v>218482</v>
      </c>
      <c r="T16" s="52">
        <v>245578</v>
      </c>
      <c r="U16" s="52">
        <v>288173</v>
      </c>
      <c r="V16" s="52">
        <v>332448</v>
      </c>
      <c r="W16" s="52">
        <v>377449</v>
      </c>
      <c r="DA16" s="63" t="s">
        <v>1125</v>
      </c>
    </row>
    <row r="17" spans="1:105" ht="12" customHeight="1" x14ac:dyDescent="0.25">
      <c r="A17" s="109" t="s">
        <v>120</v>
      </c>
      <c r="B17" s="36">
        <v>79</v>
      </c>
      <c r="C17" s="36">
        <v>124</v>
      </c>
      <c r="D17" s="36">
        <v>633</v>
      </c>
      <c r="E17" s="36">
        <v>2264</v>
      </c>
      <c r="F17" s="36">
        <v>4339</v>
      </c>
      <c r="G17" s="36">
        <v>6113</v>
      </c>
      <c r="H17" s="36">
        <v>8639</v>
      </c>
      <c r="I17" s="36">
        <v>11470</v>
      </c>
      <c r="J17" s="36">
        <v>19060</v>
      </c>
      <c r="K17" s="36">
        <v>27538</v>
      </c>
      <c r="L17" s="36">
        <v>38697</v>
      </c>
      <c r="M17" s="36">
        <v>51514</v>
      </c>
      <c r="N17" s="36">
        <v>60534</v>
      </c>
      <c r="O17" s="36">
        <v>70868</v>
      </c>
      <c r="P17" s="36">
        <v>81327</v>
      </c>
      <c r="Q17" s="36">
        <v>93592</v>
      </c>
      <c r="R17" s="36">
        <v>105810</v>
      </c>
      <c r="S17" s="36">
        <v>117161</v>
      </c>
      <c r="T17" s="36">
        <v>126120</v>
      </c>
      <c r="U17" s="36">
        <v>143752</v>
      </c>
      <c r="V17" s="36">
        <v>164556</v>
      </c>
      <c r="W17" s="36">
        <v>160983</v>
      </c>
      <c r="DA17" s="60" t="s">
        <v>1126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1204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53</v>
      </c>
      <c r="B21" s="52"/>
      <c r="C21" s="52">
        <v>40</v>
      </c>
      <c r="D21" s="52">
        <v>41</v>
      </c>
      <c r="E21" s="52">
        <v>40</v>
      </c>
      <c r="F21" s="52">
        <v>44</v>
      </c>
      <c r="G21" s="52">
        <v>55</v>
      </c>
      <c r="H21" s="52">
        <v>78</v>
      </c>
      <c r="I21" s="52">
        <v>127</v>
      </c>
      <c r="J21" s="52">
        <v>219</v>
      </c>
      <c r="K21" s="52">
        <v>376</v>
      </c>
      <c r="L21" s="52">
        <v>621</v>
      </c>
      <c r="M21" s="52">
        <v>991</v>
      </c>
      <c r="N21" s="52">
        <v>1508</v>
      </c>
      <c r="O21" s="52">
        <v>2202</v>
      </c>
      <c r="P21" s="52">
        <v>3092</v>
      </c>
      <c r="Q21" s="52">
        <v>4306</v>
      </c>
      <c r="R21" s="52">
        <v>5869</v>
      </c>
      <c r="S21" s="52">
        <v>7838</v>
      </c>
      <c r="T21" s="52">
        <v>10235</v>
      </c>
      <c r="U21" s="52">
        <v>12929</v>
      </c>
      <c r="V21" s="52">
        <v>15937</v>
      </c>
      <c r="W21" s="52">
        <v>19139</v>
      </c>
      <c r="DA21" s="63" t="s">
        <v>1205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0</v>
      </c>
      <c r="D23" s="52">
        <v>1</v>
      </c>
      <c r="E23" s="52">
        <v>0</v>
      </c>
      <c r="F23" s="52">
        <v>1</v>
      </c>
      <c r="G23" s="52">
        <v>0</v>
      </c>
      <c r="H23" s="52">
        <v>1</v>
      </c>
      <c r="I23" s="52">
        <v>0</v>
      </c>
      <c r="J23" s="52">
        <v>6</v>
      </c>
      <c r="K23" s="52">
        <v>12</v>
      </c>
      <c r="L23" s="52">
        <v>17</v>
      </c>
      <c r="M23" s="52">
        <v>33</v>
      </c>
      <c r="N23" s="52">
        <v>66</v>
      </c>
      <c r="O23" s="52">
        <v>103</v>
      </c>
      <c r="P23" s="52">
        <v>163</v>
      </c>
      <c r="Q23" s="52">
        <v>260</v>
      </c>
      <c r="R23" s="52">
        <v>382</v>
      </c>
      <c r="S23" s="52">
        <v>616</v>
      </c>
      <c r="T23" s="52">
        <v>1025</v>
      </c>
      <c r="U23" s="52">
        <v>1737</v>
      </c>
      <c r="V23" s="52">
        <v>2800</v>
      </c>
      <c r="W23" s="52">
        <v>4272</v>
      </c>
      <c r="DA23" s="63" t="s">
        <v>1206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124</v>
      </c>
      <c r="B25" s="52"/>
      <c r="C25" s="52">
        <v>43</v>
      </c>
      <c r="D25" s="52">
        <v>43</v>
      </c>
      <c r="E25" s="52">
        <v>44</v>
      </c>
      <c r="F25" s="52">
        <v>49</v>
      </c>
      <c r="G25" s="52">
        <v>62</v>
      </c>
      <c r="H25" s="52">
        <v>86</v>
      </c>
      <c r="I25" s="52">
        <v>129</v>
      </c>
      <c r="J25" s="52">
        <v>274</v>
      </c>
      <c r="K25" s="52">
        <v>585</v>
      </c>
      <c r="L25" s="52">
        <v>1021</v>
      </c>
      <c r="M25" s="52">
        <v>1606</v>
      </c>
      <c r="N25" s="52">
        <v>2388</v>
      </c>
      <c r="O25" s="52">
        <v>3178</v>
      </c>
      <c r="P25" s="52">
        <v>3715</v>
      </c>
      <c r="Q25" s="52">
        <v>2844</v>
      </c>
      <c r="R25" s="52">
        <v>2441</v>
      </c>
      <c r="S25" s="52">
        <v>2943</v>
      </c>
      <c r="T25" s="52">
        <v>3598</v>
      </c>
      <c r="U25" s="52">
        <v>4750</v>
      </c>
      <c r="V25" s="52">
        <v>6027</v>
      </c>
      <c r="W25" s="52">
        <v>6816</v>
      </c>
      <c r="DA25" s="63" t="s">
        <v>1207</v>
      </c>
    </row>
    <row r="26" spans="1:105" ht="12" customHeight="1" x14ac:dyDescent="0.25">
      <c r="A26" s="97" t="s">
        <v>123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1</v>
      </c>
      <c r="O26" s="52">
        <v>2</v>
      </c>
      <c r="P26" s="52">
        <v>1</v>
      </c>
      <c r="Q26" s="52">
        <v>3</v>
      </c>
      <c r="R26" s="52">
        <v>7</v>
      </c>
      <c r="S26" s="52">
        <v>13</v>
      </c>
      <c r="T26" s="52">
        <v>10</v>
      </c>
      <c r="U26" s="52">
        <v>26</v>
      </c>
      <c r="V26" s="52">
        <v>48</v>
      </c>
      <c r="W26" s="52">
        <v>65</v>
      </c>
      <c r="DA26" s="63" t="s">
        <v>1208</v>
      </c>
    </row>
    <row r="27" spans="1:105" ht="12" customHeight="1" x14ac:dyDescent="0.25">
      <c r="A27" s="97" t="s">
        <v>122</v>
      </c>
      <c r="B27" s="52"/>
      <c r="C27" s="52">
        <v>38</v>
      </c>
      <c r="D27" s="52">
        <v>37</v>
      </c>
      <c r="E27" s="52">
        <v>42</v>
      </c>
      <c r="F27" s="52">
        <v>68</v>
      </c>
      <c r="G27" s="52">
        <v>133</v>
      </c>
      <c r="H27" s="52">
        <v>307</v>
      </c>
      <c r="I27" s="52">
        <v>619</v>
      </c>
      <c r="J27" s="52">
        <v>1205</v>
      </c>
      <c r="K27" s="52">
        <v>2176</v>
      </c>
      <c r="L27" s="52">
        <v>3657</v>
      </c>
      <c r="M27" s="52">
        <v>5404</v>
      </c>
      <c r="N27" s="52">
        <v>7433</v>
      </c>
      <c r="O27" s="52">
        <v>9602</v>
      </c>
      <c r="P27" s="52">
        <v>11977</v>
      </c>
      <c r="Q27" s="52">
        <v>14959</v>
      </c>
      <c r="R27" s="52">
        <v>16793</v>
      </c>
      <c r="S27" s="52">
        <v>16250</v>
      </c>
      <c r="T27" s="52">
        <v>19268</v>
      </c>
      <c r="U27" s="52">
        <v>18586</v>
      </c>
      <c r="V27" s="52">
        <v>14963</v>
      </c>
      <c r="W27" s="52">
        <v>9685</v>
      </c>
      <c r="DA27" s="63" t="s">
        <v>1209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19</v>
      </c>
      <c r="M28" s="52">
        <v>156</v>
      </c>
      <c r="N28" s="52">
        <v>453</v>
      </c>
      <c r="O28" s="52">
        <v>947</v>
      </c>
      <c r="P28" s="52">
        <v>1810</v>
      </c>
      <c r="Q28" s="52">
        <v>3430</v>
      </c>
      <c r="R28" s="52">
        <v>6268</v>
      </c>
      <c r="S28" s="52">
        <v>10776</v>
      </c>
      <c r="T28" s="52">
        <v>12864</v>
      </c>
      <c r="U28" s="52">
        <v>19772</v>
      </c>
      <c r="V28" s="52">
        <v>29440</v>
      </c>
      <c r="W28" s="52">
        <v>41930</v>
      </c>
      <c r="DA28" s="63" t="s">
        <v>1210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68</v>
      </c>
      <c r="D30" s="52">
        <v>69</v>
      </c>
      <c r="E30" s="52">
        <v>73</v>
      </c>
      <c r="F30" s="52">
        <v>88</v>
      </c>
      <c r="G30" s="52">
        <v>135</v>
      </c>
      <c r="H30" s="52">
        <v>242</v>
      </c>
      <c r="I30" s="52">
        <v>444</v>
      </c>
      <c r="J30" s="52">
        <v>919</v>
      </c>
      <c r="K30" s="52">
        <v>1775</v>
      </c>
      <c r="L30" s="52">
        <v>3093</v>
      </c>
      <c r="M30" s="52">
        <v>4764</v>
      </c>
      <c r="N30" s="52">
        <v>7101</v>
      </c>
      <c r="O30" s="52">
        <v>9504</v>
      </c>
      <c r="P30" s="52">
        <v>11559</v>
      </c>
      <c r="Q30" s="52">
        <v>13131</v>
      </c>
      <c r="R30" s="52">
        <v>14663</v>
      </c>
      <c r="S30" s="52">
        <v>17512</v>
      </c>
      <c r="T30" s="52">
        <v>21445</v>
      </c>
      <c r="U30" s="52">
        <v>27751</v>
      </c>
      <c r="V30" s="52">
        <v>34434</v>
      </c>
      <c r="W30" s="52">
        <v>39942</v>
      </c>
      <c r="DA30" s="63" t="s">
        <v>1211</v>
      </c>
    </row>
    <row r="31" spans="1:105" ht="12" customHeight="1" x14ac:dyDescent="0.25">
      <c r="A31" s="109" t="s">
        <v>120</v>
      </c>
      <c r="B31" s="36"/>
      <c r="C31" s="36">
        <v>12</v>
      </c>
      <c r="D31" s="36">
        <v>13</v>
      </c>
      <c r="E31" s="36">
        <v>13</v>
      </c>
      <c r="F31" s="36">
        <v>25</v>
      </c>
      <c r="G31" s="36">
        <v>63</v>
      </c>
      <c r="H31" s="36">
        <v>149</v>
      </c>
      <c r="I31" s="36">
        <v>304</v>
      </c>
      <c r="J31" s="36">
        <v>564</v>
      </c>
      <c r="K31" s="36">
        <v>979</v>
      </c>
      <c r="L31" s="36">
        <v>1615</v>
      </c>
      <c r="M31" s="36">
        <v>2399</v>
      </c>
      <c r="N31" s="36">
        <v>3165</v>
      </c>
      <c r="O31" s="36">
        <v>4231</v>
      </c>
      <c r="P31" s="36">
        <v>5956</v>
      </c>
      <c r="Q31" s="36">
        <v>8089</v>
      </c>
      <c r="R31" s="36">
        <v>10854</v>
      </c>
      <c r="S31" s="36">
        <v>12495</v>
      </c>
      <c r="T31" s="36">
        <v>14287</v>
      </c>
      <c r="U31" s="36">
        <v>15401</v>
      </c>
      <c r="V31" s="36">
        <v>16055</v>
      </c>
      <c r="W31" s="36">
        <v>18569</v>
      </c>
      <c r="DA31" s="60" t="s">
        <v>1212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1291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53</v>
      </c>
      <c r="B35" s="52"/>
      <c r="C35" s="52">
        <v>210</v>
      </c>
      <c r="D35" s="52">
        <v>1361</v>
      </c>
      <c r="E35" s="52">
        <v>2610</v>
      </c>
      <c r="F35" s="52">
        <v>4912</v>
      </c>
      <c r="G35" s="52">
        <v>7690</v>
      </c>
      <c r="H35" s="52">
        <v>11931</v>
      </c>
      <c r="I35" s="52">
        <v>14577</v>
      </c>
      <c r="J35" s="52">
        <v>18464</v>
      </c>
      <c r="K35" s="52">
        <v>19564</v>
      </c>
      <c r="L35" s="52">
        <v>19714</v>
      </c>
      <c r="M35" s="52">
        <v>24994</v>
      </c>
      <c r="N35" s="52">
        <v>28112</v>
      </c>
      <c r="O35" s="52">
        <v>37904</v>
      </c>
      <c r="P35" s="52">
        <v>44419</v>
      </c>
      <c r="Q35" s="52">
        <v>44861</v>
      </c>
      <c r="R35" s="52">
        <v>38151</v>
      </c>
      <c r="S35" s="52">
        <v>43100</v>
      </c>
      <c r="T35" s="52">
        <v>46290</v>
      </c>
      <c r="U35" s="52">
        <v>73156</v>
      </c>
      <c r="V35" s="52">
        <v>81016</v>
      </c>
      <c r="W35" s="52">
        <v>60567</v>
      </c>
      <c r="DA35" s="63" t="s">
        <v>1292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1</v>
      </c>
      <c r="D37" s="52">
        <v>3</v>
      </c>
      <c r="E37" s="52">
        <v>6</v>
      </c>
      <c r="F37" s="52">
        <v>16</v>
      </c>
      <c r="G37" s="52">
        <v>28</v>
      </c>
      <c r="H37" s="52">
        <v>48</v>
      </c>
      <c r="I37" s="52">
        <v>113</v>
      </c>
      <c r="J37" s="52">
        <v>201</v>
      </c>
      <c r="K37" s="52">
        <v>293</v>
      </c>
      <c r="L37" s="52">
        <v>326</v>
      </c>
      <c r="M37" s="52">
        <v>469</v>
      </c>
      <c r="N37" s="52">
        <v>648</v>
      </c>
      <c r="O37" s="52">
        <v>1063</v>
      </c>
      <c r="P37" s="52">
        <v>2877</v>
      </c>
      <c r="Q37" s="52">
        <v>5856</v>
      </c>
      <c r="R37" s="52">
        <v>8827</v>
      </c>
      <c r="S37" s="52">
        <v>7539</v>
      </c>
      <c r="T37" s="52">
        <v>7839</v>
      </c>
      <c r="U37" s="52">
        <v>10581</v>
      </c>
      <c r="V37" s="52">
        <v>15772</v>
      </c>
      <c r="W37" s="52">
        <v>17903</v>
      </c>
      <c r="DA37" s="63" t="s">
        <v>1293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124</v>
      </c>
      <c r="B39" s="52"/>
      <c r="C39" s="52">
        <v>85</v>
      </c>
      <c r="D39" s="52">
        <v>205</v>
      </c>
      <c r="E39" s="52">
        <v>177</v>
      </c>
      <c r="F39" s="52">
        <v>666</v>
      </c>
      <c r="G39" s="52">
        <v>1809</v>
      </c>
      <c r="H39" s="52">
        <v>5573</v>
      </c>
      <c r="I39" s="52">
        <v>3974</v>
      </c>
      <c r="J39" s="52">
        <v>1909</v>
      </c>
      <c r="K39" s="52">
        <v>2167</v>
      </c>
      <c r="L39" s="52">
        <v>1690</v>
      </c>
      <c r="M39" s="52">
        <v>2369</v>
      </c>
      <c r="N39" s="52">
        <v>4626</v>
      </c>
      <c r="O39" s="52">
        <v>6177</v>
      </c>
      <c r="P39" s="52">
        <v>7582</v>
      </c>
      <c r="Q39" s="52">
        <v>6151</v>
      </c>
      <c r="R39" s="52">
        <v>6088</v>
      </c>
      <c r="S39" s="52">
        <v>7682</v>
      </c>
      <c r="T39" s="52">
        <v>7654</v>
      </c>
      <c r="U39" s="52">
        <v>10478</v>
      </c>
      <c r="V39" s="52">
        <v>13122</v>
      </c>
      <c r="W39" s="52">
        <v>14710</v>
      </c>
      <c r="DA39" s="63" t="s">
        <v>1294</v>
      </c>
    </row>
    <row r="40" spans="1:105" ht="12" customHeight="1" x14ac:dyDescent="0.25">
      <c r="A40" s="97" t="s">
        <v>123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18</v>
      </c>
      <c r="L40" s="52">
        <v>1</v>
      </c>
      <c r="M40" s="52">
        <v>3</v>
      </c>
      <c r="N40" s="52">
        <v>6</v>
      </c>
      <c r="O40" s="52">
        <v>51</v>
      </c>
      <c r="P40" s="52">
        <v>70</v>
      </c>
      <c r="Q40" s="52">
        <v>66</v>
      </c>
      <c r="R40" s="52">
        <v>72</v>
      </c>
      <c r="S40" s="52">
        <v>57</v>
      </c>
      <c r="T40" s="52">
        <v>143</v>
      </c>
      <c r="U40" s="52">
        <v>191</v>
      </c>
      <c r="V40" s="52">
        <v>220</v>
      </c>
      <c r="W40" s="52">
        <v>142</v>
      </c>
      <c r="DA40" s="63" t="s">
        <v>1295</v>
      </c>
    </row>
    <row r="41" spans="1:105" ht="12" customHeight="1" x14ac:dyDescent="0.25">
      <c r="A41" s="97" t="s">
        <v>122</v>
      </c>
      <c r="B41" s="52"/>
      <c r="C41" s="52">
        <v>166</v>
      </c>
      <c r="D41" s="52">
        <v>1195</v>
      </c>
      <c r="E41" s="52">
        <v>2479</v>
      </c>
      <c r="F41" s="52">
        <v>4319</v>
      </c>
      <c r="G41" s="52">
        <v>6021</v>
      </c>
      <c r="H41" s="52">
        <v>6673</v>
      </c>
      <c r="I41" s="52">
        <v>11224</v>
      </c>
      <c r="J41" s="52">
        <v>17815</v>
      </c>
      <c r="K41" s="52">
        <v>8910</v>
      </c>
      <c r="L41" s="52">
        <v>19521</v>
      </c>
      <c r="M41" s="52">
        <v>25405</v>
      </c>
      <c r="N41" s="52">
        <v>26867</v>
      </c>
      <c r="O41" s="52">
        <v>4834</v>
      </c>
      <c r="P41" s="52">
        <v>5869</v>
      </c>
      <c r="Q41" s="52">
        <v>9715</v>
      </c>
      <c r="R41" s="52">
        <v>17973</v>
      </c>
      <c r="S41" s="52">
        <v>35209</v>
      </c>
      <c r="T41" s="52">
        <v>0</v>
      </c>
      <c r="U41" s="52">
        <v>16480</v>
      </c>
      <c r="V41" s="52">
        <v>0</v>
      </c>
      <c r="W41" s="52">
        <v>8816</v>
      </c>
      <c r="DA41" s="63" t="s">
        <v>1296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0</v>
      </c>
      <c r="E42" s="52">
        <v>0</v>
      </c>
      <c r="F42" s="52">
        <v>0</v>
      </c>
      <c r="G42" s="52">
        <v>0</v>
      </c>
      <c r="H42" s="52">
        <v>0</v>
      </c>
      <c r="I42" s="52">
        <v>0</v>
      </c>
      <c r="J42" s="52">
        <v>0</v>
      </c>
      <c r="K42" s="52">
        <v>10854</v>
      </c>
      <c r="L42" s="52">
        <v>2578</v>
      </c>
      <c r="M42" s="52">
        <v>3392</v>
      </c>
      <c r="N42" s="52">
        <v>5380</v>
      </c>
      <c r="O42" s="52">
        <v>38369</v>
      </c>
      <c r="P42" s="52">
        <v>45309</v>
      </c>
      <c r="Q42" s="52">
        <v>45859</v>
      </c>
      <c r="R42" s="52">
        <v>33658</v>
      </c>
      <c r="S42" s="52">
        <v>22296</v>
      </c>
      <c r="T42" s="52">
        <v>63998</v>
      </c>
      <c r="U42" s="52">
        <v>76212</v>
      </c>
      <c r="V42" s="52">
        <v>102215</v>
      </c>
      <c r="W42" s="52">
        <v>76256</v>
      </c>
      <c r="DA42" s="63" t="s">
        <v>1297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193</v>
      </c>
      <c r="D44" s="52">
        <v>880</v>
      </c>
      <c r="E44" s="52">
        <v>1012</v>
      </c>
      <c r="F44" s="52">
        <v>2881</v>
      </c>
      <c r="G44" s="52">
        <v>5996</v>
      </c>
      <c r="H44" s="52">
        <v>9569</v>
      </c>
      <c r="I44" s="52">
        <v>12063</v>
      </c>
      <c r="J44" s="52">
        <v>11574</v>
      </c>
      <c r="K44" s="52">
        <v>12485</v>
      </c>
      <c r="L44" s="52">
        <v>11027</v>
      </c>
      <c r="M44" s="52">
        <v>15950</v>
      </c>
      <c r="N44" s="52">
        <v>24685</v>
      </c>
      <c r="O44" s="52">
        <v>34872</v>
      </c>
      <c r="P44" s="52">
        <v>42427</v>
      </c>
      <c r="Q44" s="52">
        <v>41421</v>
      </c>
      <c r="R44" s="52">
        <v>34727</v>
      </c>
      <c r="S44" s="52">
        <v>41423</v>
      </c>
      <c r="T44" s="52">
        <v>48541</v>
      </c>
      <c r="U44" s="52">
        <v>70346</v>
      </c>
      <c r="V44" s="52">
        <v>78709</v>
      </c>
      <c r="W44" s="52">
        <v>84943</v>
      </c>
      <c r="DA44" s="63" t="s">
        <v>1298</v>
      </c>
    </row>
    <row r="45" spans="1:105" ht="12" customHeight="1" x14ac:dyDescent="0.25">
      <c r="A45" s="109" t="s">
        <v>120</v>
      </c>
      <c r="B45" s="36"/>
      <c r="C45" s="36">
        <v>57</v>
      </c>
      <c r="D45" s="36">
        <v>522</v>
      </c>
      <c r="E45" s="36">
        <v>1644</v>
      </c>
      <c r="F45" s="36">
        <v>2100</v>
      </c>
      <c r="G45" s="36">
        <v>1837</v>
      </c>
      <c r="H45" s="36">
        <v>2675</v>
      </c>
      <c r="I45" s="36">
        <v>3135</v>
      </c>
      <c r="J45" s="36">
        <v>8154</v>
      </c>
      <c r="K45" s="36">
        <v>9457</v>
      </c>
      <c r="L45" s="36">
        <v>12774</v>
      </c>
      <c r="M45" s="36">
        <v>15216</v>
      </c>
      <c r="N45" s="36">
        <v>12185</v>
      </c>
      <c r="O45" s="36">
        <v>14565</v>
      </c>
      <c r="P45" s="36">
        <v>16415</v>
      </c>
      <c r="Q45" s="36">
        <v>20354</v>
      </c>
      <c r="R45" s="36">
        <v>23072</v>
      </c>
      <c r="S45" s="36">
        <v>23846</v>
      </c>
      <c r="T45" s="36">
        <v>23246</v>
      </c>
      <c r="U45" s="36">
        <v>33033</v>
      </c>
      <c r="V45" s="36">
        <v>36859</v>
      </c>
      <c r="W45" s="36">
        <v>14996</v>
      </c>
      <c r="DA45" s="60" t="s">
        <v>1299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1378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53</v>
      </c>
      <c r="B49" s="52"/>
      <c r="C49" s="52">
        <v>75</v>
      </c>
      <c r="D49" s="52">
        <v>494</v>
      </c>
      <c r="E49" s="52">
        <v>946</v>
      </c>
      <c r="F49" s="52">
        <v>1779</v>
      </c>
      <c r="G49" s="52">
        <v>2785</v>
      </c>
      <c r="H49" s="52">
        <v>3726</v>
      </c>
      <c r="I49" s="52">
        <v>4527</v>
      </c>
      <c r="J49" s="52">
        <v>5375</v>
      </c>
      <c r="K49" s="52">
        <v>5615</v>
      </c>
      <c r="L49" s="52">
        <v>5243</v>
      </c>
      <c r="M49" s="52">
        <v>6452</v>
      </c>
      <c r="N49" s="52">
        <v>8209</v>
      </c>
      <c r="O49" s="52">
        <v>9867</v>
      </c>
      <c r="P49" s="52">
        <v>25857</v>
      </c>
      <c r="Q49" s="52">
        <v>21037</v>
      </c>
      <c r="R49" s="52">
        <v>15155</v>
      </c>
      <c r="S49" s="52">
        <v>13403</v>
      </c>
      <c r="T49" s="52">
        <v>14852</v>
      </c>
      <c r="U49" s="52">
        <v>24140</v>
      </c>
      <c r="V49" s="52">
        <v>26797</v>
      </c>
      <c r="W49" s="52">
        <v>23412</v>
      </c>
      <c r="DA49" s="63" t="s">
        <v>1379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0</v>
      </c>
      <c r="D51" s="52">
        <v>2</v>
      </c>
      <c r="E51" s="52">
        <v>4</v>
      </c>
      <c r="F51" s="52">
        <v>9</v>
      </c>
      <c r="G51" s="52">
        <v>14</v>
      </c>
      <c r="H51" s="52">
        <v>21</v>
      </c>
      <c r="I51" s="52">
        <v>42</v>
      </c>
      <c r="J51" s="52">
        <v>71</v>
      </c>
      <c r="K51" s="52">
        <v>96</v>
      </c>
      <c r="L51" s="52">
        <v>98</v>
      </c>
      <c r="M51" s="52">
        <v>152</v>
      </c>
      <c r="N51" s="52">
        <v>231</v>
      </c>
      <c r="O51" s="52">
        <v>352</v>
      </c>
      <c r="P51" s="52">
        <v>1362</v>
      </c>
      <c r="Q51" s="52">
        <v>1618</v>
      </c>
      <c r="R51" s="52">
        <v>1609</v>
      </c>
      <c r="S51" s="52">
        <v>1636</v>
      </c>
      <c r="T51" s="52">
        <v>2124</v>
      </c>
      <c r="U51" s="52">
        <v>3926</v>
      </c>
      <c r="V51" s="52">
        <v>5026</v>
      </c>
      <c r="W51" s="52">
        <v>4680</v>
      </c>
      <c r="DA51" s="63" t="s">
        <v>1380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124</v>
      </c>
      <c r="B53" s="52"/>
      <c r="C53" s="52">
        <v>25</v>
      </c>
      <c r="D53" s="52">
        <v>72</v>
      </c>
      <c r="E53" s="52">
        <v>63</v>
      </c>
      <c r="F53" s="52">
        <v>238</v>
      </c>
      <c r="G53" s="52">
        <v>643</v>
      </c>
      <c r="H53" s="52">
        <v>1696</v>
      </c>
      <c r="I53" s="52">
        <v>1184</v>
      </c>
      <c r="J53" s="52">
        <v>520</v>
      </c>
      <c r="K53" s="52">
        <v>554</v>
      </c>
      <c r="L53" s="52">
        <v>373</v>
      </c>
      <c r="M53" s="52">
        <v>490</v>
      </c>
      <c r="N53" s="52">
        <v>1029</v>
      </c>
      <c r="O53" s="52">
        <v>1233</v>
      </c>
      <c r="P53" s="52">
        <v>3332</v>
      </c>
      <c r="Q53" s="52">
        <v>2094</v>
      </c>
      <c r="R53" s="52">
        <v>1595</v>
      </c>
      <c r="S53" s="52">
        <v>1578</v>
      </c>
      <c r="T53" s="52">
        <v>1583</v>
      </c>
      <c r="U53" s="52">
        <v>2446</v>
      </c>
      <c r="V53" s="52">
        <v>3041</v>
      </c>
      <c r="W53" s="52">
        <v>3444</v>
      </c>
      <c r="DA53" s="63" t="s">
        <v>1381</v>
      </c>
    </row>
    <row r="54" spans="1:105" ht="12" customHeight="1" x14ac:dyDescent="0.25">
      <c r="A54" s="108" t="s">
        <v>123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5</v>
      </c>
      <c r="L54" s="52">
        <v>0</v>
      </c>
      <c r="M54" s="52">
        <v>1</v>
      </c>
      <c r="N54" s="52">
        <v>2</v>
      </c>
      <c r="O54" s="52">
        <v>10</v>
      </c>
      <c r="P54" s="52">
        <v>32</v>
      </c>
      <c r="Q54" s="52">
        <v>23</v>
      </c>
      <c r="R54" s="52">
        <v>20</v>
      </c>
      <c r="S54" s="52">
        <v>12</v>
      </c>
      <c r="T54" s="52">
        <v>31</v>
      </c>
      <c r="U54" s="52">
        <v>46</v>
      </c>
      <c r="V54" s="52">
        <v>54</v>
      </c>
      <c r="W54" s="52">
        <v>36</v>
      </c>
      <c r="DA54" s="63" t="s">
        <v>1382</v>
      </c>
    </row>
    <row r="55" spans="1:105" ht="12" customHeight="1" x14ac:dyDescent="0.25">
      <c r="A55" s="108" t="s">
        <v>122</v>
      </c>
      <c r="B55" s="52"/>
      <c r="C55" s="52">
        <v>50</v>
      </c>
      <c r="D55" s="52">
        <v>422</v>
      </c>
      <c r="E55" s="52">
        <v>883</v>
      </c>
      <c r="F55" s="52">
        <v>1541</v>
      </c>
      <c r="G55" s="52">
        <v>2142</v>
      </c>
      <c r="H55" s="52">
        <v>2030</v>
      </c>
      <c r="I55" s="52">
        <v>3343</v>
      </c>
      <c r="J55" s="52">
        <v>4855</v>
      </c>
      <c r="K55" s="52">
        <v>2280</v>
      </c>
      <c r="L55" s="52">
        <v>4301</v>
      </c>
      <c r="M55" s="52">
        <v>5258</v>
      </c>
      <c r="N55" s="52">
        <v>5981</v>
      </c>
      <c r="O55" s="52">
        <v>965</v>
      </c>
      <c r="P55" s="52">
        <v>2581</v>
      </c>
      <c r="Q55" s="52">
        <v>3308</v>
      </c>
      <c r="R55" s="52">
        <v>4714</v>
      </c>
      <c r="S55" s="52">
        <v>7233</v>
      </c>
      <c r="T55" s="52">
        <v>0</v>
      </c>
      <c r="U55" s="52">
        <v>3849</v>
      </c>
      <c r="V55" s="52">
        <v>0</v>
      </c>
      <c r="W55" s="52">
        <v>2067</v>
      </c>
      <c r="DA55" s="63" t="s">
        <v>1383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2776</v>
      </c>
      <c r="L56" s="52">
        <v>569</v>
      </c>
      <c r="M56" s="52">
        <v>703</v>
      </c>
      <c r="N56" s="52">
        <v>1197</v>
      </c>
      <c r="O56" s="52">
        <v>7659</v>
      </c>
      <c r="P56" s="52">
        <v>19912</v>
      </c>
      <c r="Q56" s="52">
        <v>15612</v>
      </c>
      <c r="R56" s="52">
        <v>8826</v>
      </c>
      <c r="S56" s="52">
        <v>4580</v>
      </c>
      <c r="T56" s="52">
        <v>13238</v>
      </c>
      <c r="U56" s="52">
        <v>17799</v>
      </c>
      <c r="V56" s="52">
        <v>23702</v>
      </c>
      <c r="W56" s="52">
        <v>17865</v>
      </c>
      <c r="DA56" s="63" t="s">
        <v>1384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58</v>
      </c>
      <c r="D58" s="52">
        <v>310</v>
      </c>
      <c r="E58" s="52">
        <v>361</v>
      </c>
      <c r="F58" s="52">
        <v>1029</v>
      </c>
      <c r="G58" s="52">
        <v>2132</v>
      </c>
      <c r="H58" s="52">
        <v>2912</v>
      </c>
      <c r="I58" s="52">
        <v>3593</v>
      </c>
      <c r="J58" s="52">
        <v>3152</v>
      </c>
      <c r="K58" s="52">
        <v>3194</v>
      </c>
      <c r="L58" s="52">
        <v>2430</v>
      </c>
      <c r="M58" s="52">
        <v>3301</v>
      </c>
      <c r="N58" s="52">
        <v>5496</v>
      </c>
      <c r="O58" s="52">
        <v>6960</v>
      </c>
      <c r="P58" s="52">
        <v>18642</v>
      </c>
      <c r="Q58" s="52">
        <v>14106</v>
      </c>
      <c r="R58" s="52">
        <v>9105</v>
      </c>
      <c r="S58" s="52">
        <v>8505</v>
      </c>
      <c r="T58" s="52">
        <v>10043</v>
      </c>
      <c r="U58" s="52">
        <v>16427</v>
      </c>
      <c r="V58" s="52">
        <v>18250</v>
      </c>
      <c r="W58" s="52">
        <v>19897</v>
      </c>
      <c r="DA58" s="63" t="s">
        <v>1385</v>
      </c>
    </row>
    <row r="59" spans="1:105" ht="12" customHeight="1" x14ac:dyDescent="0.25">
      <c r="A59" s="115" t="s">
        <v>120</v>
      </c>
      <c r="B59" s="36"/>
      <c r="C59" s="36">
        <v>17</v>
      </c>
      <c r="D59" s="36">
        <v>184</v>
      </c>
      <c r="E59" s="36">
        <v>585</v>
      </c>
      <c r="F59" s="36">
        <v>750</v>
      </c>
      <c r="G59" s="36">
        <v>653</v>
      </c>
      <c r="H59" s="36">
        <v>814</v>
      </c>
      <c r="I59" s="36">
        <v>934</v>
      </c>
      <c r="J59" s="36">
        <v>2223</v>
      </c>
      <c r="K59" s="36">
        <v>2421</v>
      </c>
      <c r="L59" s="36">
        <v>2813</v>
      </c>
      <c r="M59" s="36">
        <v>3151</v>
      </c>
      <c r="N59" s="36">
        <v>2713</v>
      </c>
      <c r="O59" s="36">
        <v>2907</v>
      </c>
      <c r="P59" s="36">
        <v>7215</v>
      </c>
      <c r="Q59" s="36">
        <v>6931</v>
      </c>
      <c r="R59" s="36">
        <v>6050</v>
      </c>
      <c r="S59" s="36">
        <v>4898</v>
      </c>
      <c r="T59" s="36">
        <v>4809</v>
      </c>
      <c r="U59" s="36">
        <v>7713</v>
      </c>
      <c r="V59" s="36">
        <v>8547</v>
      </c>
      <c r="W59" s="36">
        <v>3515</v>
      </c>
      <c r="DA59" s="60" t="s">
        <v>1386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1465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53</v>
      </c>
      <c r="B63" s="52"/>
      <c r="C63" s="52">
        <v>135</v>
      </c>
      <c r="D63" s="52">
        <v>867</v>
      </c>
      <c r="E63" s="52">
        <v>1664</v>
      </c>
      <c r="F63" s="52">
        <v>3133</v>
      </c>
      <c r="G63" s="52">
        <v>4905</v>
      </c>
      <c r="H63" s="52">
        <v>8205</v>
      </c>
      <c r="I63" s="52">
        <v>10050</v>
      </c>
      <c r="J63" s="52">
        <v>13089</v>
      </c>
      <c r="K63" s="52">
        <v>13949</v>
      </c>
      <c r="L63" s="52">
        <v>14471</v>
      </c>
      <c r="M63" s="52">
        <v>18542</v>
      </c>
      <c r="N63" s="52">
        <v>19903</v>
      </c>
      <c r="O63" s="52">
        <v>28037</v>
      </c>
      <c r="P63" s="52">
        <v>18562</v>
      </c>
      <c r="Q63" s="52">
        <v>23824</v>
      </c>
      <c r="R63" s="52">
        <v>22996</v>
      </c>
      <c r="S63" s="52">
        <v>29697</v>
      </c>
      <c r="T63" s="52">
        <v>31438</v>
      </c>
      <c r="U63" s="52">
        <v>49016</v>
      </c>
      <c r="V63" s="52">
        <v>54219</v>
      </c>
      <c r="W63" s="52">
        <v>37155</v>
      </c>
      <c r="DA63" s="63" t="s">
        <v>1466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1</v>
      </c>
      <c r="D65" s="52">
        <v>1</v>
      </c>
      <c r="E65" s="52">
        <v>2</v>
      </c>
      <c r="F65" s="52">
        <v>7</v>
      </c>
      <c r="G65" s="52">
        <v>14</v>
      </c>
      <c r="H65" s="52">
        <v>27</v>
      </c>
      <c r="I65" s="52">
        <v>71</v>
      </c>
      <c r="J65" s="52">
        <v>130</v>
      </c>
      <c r="K65" s="52">
        <v>197</v>
      </c>
      <c r="L65" s="52">
        <v>228</v>
      </c>
      <c r="M65" s="52">
        <v>317</v>
      </c>
      <c r="N65" s="52">
        <v>417</v>
      </c>
      <c r="O65" s="52">
        <v>711</v>
      </c>
      <c r="P65" s="52">
        <v>1515</v>
      </c>
      <c r="Q65" s="52">
        <v>4238</v>
      </c>
      <c r="R65" s="52">
        <v>7218</v>
      </c>
      <c r="S65" s="52">
        <v>5903</v>
      </c>
      <c r="T65" s="52">
        <v>5715</v>
      </c>
      <c r="U65" s="52">
        <v>6655</v>
      </c>
      <c r="V65" s="52">
        <v>10746</v>
      </c>
      <c r="W65" s="52">
        <v>13223</v>
      </c>
      <c r="DA65" s="63" t="s">
        <v>1467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124</v>
      </c>
      <c r="B67" s="52"/>
      <c r="C67" s="52">
        <f t="shared" ref="C67:Q67" si="0">C39-C53</f>
        <v>60</v>
      </c>
      <c r="D67" s="52">
        <f t="shared" si="0"/>
        <v>133</v>
      </c>
      <c r="E67" s="52">
        <f t="shared" si="0"/>
        <v>114</v>
      </c>
      <c r="F67" s="52">
        <f t="shared" si="0"/>
        <v>428</v>
      </c>
      <c r="G67" s="52">
        <f t="shared" si="0"/>
        <v>1166</v>
      </c>
      <c r="H67" s="52">
        <f t="shared" si="0"/>
        <v>3877</v>
      </c>
      <c r="I67" s="52">
        <f t="shared" si="0"/>
        <v>2790</v>
      </c>
      <c r="J67" s="52">
        <f t="shared" si="0"/>
        <v>1389</v>
      </c>
      <c r="K67" s="52">
        <f t="shared" si="0"/>
        <v>1613</v>
      </c>
      <c r="L67" s="52">
        <f t="shared" si="0"/>
        <v>1317</v>
      </c>
      <c r="M67" s="52">
        <f t="shared" si="0"/>
        <v>1879</v>
      </c>
      <c r="N67" s="52">
        <f t="shared" si="0"/>
        <v>3597</v>
      </c>
      <c r="O67" s="52">
        <f t="shared" si="0"/>
        <v>4944</v>
      </c>
      <c r="P67" s="52">
        <f t="shared" si="0"/>
        <v>4250</v>
      </c>
      <c r="Q67" s="52">
        <f t="shared" si="0"/>
        <v>4057</v>
      </c>
      <c r="R67" s="52">
        <f t="shared" ref="R67:V67" si="1">R39-R53</f>
        <v>4493</v>
      </c>
      <c r="S67" s="52">
        <f t="shared" si="1"/>
        <v>6104</v>
      </c>
      <c r="T67" s="52">
        <f t="shared" si="1"/>
        <v>6071</v>
      </c>
      <c r="U67" s="52">
        <f t="shared" si="1"/>
        <v>8032</v>
      </c>
      <c r="V67" s="52">
        <f t="shared" si="1"/>
        <v>10081</v>
      </c>
      <c r="W67" s="52">
        <f t="shared" ref="W67" si="2">W39-W53</f>
        <v>11266</v>
      </c>
      <c r="DA67" s="63" t="s">
        <v>1468</v>
      </c>
    </row>
    <row r="68" spans="1:105" ht="12" customHeight="1" x14ac:dyDescent="0.25">
      <c r="A68" s="108" t="s">
        <v>123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13</v>
      </c>
      <c r="L68" s="52">
        <f t="shared" si="3"/>
        <v>1</v>
      </c>
      <c r="M68" s="52">
        <f t="shared" si="3"/>
        <v>2</v>
      </c>
      <c r="N68" s="52">
        <f t="shared" si="3"/>
        <v>4</v>
      </c>
      <c r="O68" s="52">
        <f t="shared" si="3"/>
        <v>41</v>
      </c>
      <c r="P68" s="52">
        <f t="shared" si="3"/>
        <v>38</v>
      </c>
      <c r="Q68" s="52">
        <f t="shared" si="3"/>
        <v>43</v>
      </c>
      <c r="R68" s="52">
        <f t="shared" ref="R68:V68" si="4">R40-R54</f>
        <v>52</v>
      </c>
      <c r="S68" s="52">
        <f t="shared" si="4"/>
        <v>45</v>
      </c>
      <c r="T68" s="52">
        <f t="shared" si="4"/>
        <v>112</v>
      </c>
      <c r="U68" s="52">
        <f t="shared" si="4"/>
        <v>145</v>
      </c>
      <c r="V68" s="52">
        <f t="shared" si="4"/>
        <v>166</v>
      </c>
      <c r="W68" s="52">
        <f t="shared" ref="W68" si="5">W40-W54</f>
        <v>106</v>
      </c>
      <c r="DA68" s="63" t="s">
        <v>1469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116</v>
      </c>
      <c r="D69" s="52">
        <f t="shared" si="6"/>
        <v>773</v>
      </c>
      <c r="E69" s="52">
        <f t="shared" si="6"/>
        <v>1596</v>
      </c>
      <c r="F69" s="52">
        <f t="shared" si="6"/>
        <v>2778</v>
      </c>
      <c r="G69" s="52">
        <f t="shared" si="6"/>
        <v>3879</v>
      </c>
      <c r="H69" s="52">
        <f t="shared" si="6"/>
        <v>4643</v>
      </c>
      <c r="I69" s="52">
        <f t="shared" si="6"/>
        <v>7881</v>
      </c>
      <c r="J69" s="52">
        <f t="shared" si="6"/>
        <v>12960</v>
      </c>
      <c r="K69" s="52">
        <f t="shared" si="6"/>
        <v>6630</v>
      </c>
      <c r="L69" s="52">
        <f t="shared" si="6"/>
        <v>15220</v>
      </c>
      <c r="M69" s="52">
        <f t="shared" si="6"/>
        <v>20147</v>
      </c>
      <c r="N69" s="52">
        <f t="shared" si="6"/>
        <v>20886</v>
      </c>
      <c r="O69" s="52">
        <f t="shared" si="6"/>
        <v>3869</v>
      </c>
      <c r="P69" s="52">
        <f t="shared" si="6"/>
        <v>3288</v>
      </c>
      <c r="Q69" s="52">
        <f t="shared" si="6"/>
        <v>6407</v>
      </c>
      <c r="R69" s="52">
        <f t="shared" ref="R69:V69" si="7">R41-R55</f>
        <v>13259</v>
      </c>
      <c r="S69" s="52">
        <f t="shared" si="7"/>
        <v>27976</v>
      </c>
      <c r="T69" s="52">
        <f t="shared" si="7"/>
        <v>0</v>
      </c>
      <c r="U69" s="52">
        <f t="shared" si="7"/>
        <v>12631</v>
      </c>
      <c r="V69" s="52">
        <f t="shared" si="7"/>
        <v>0</v>
      </c>
      <c r="W69" s="52">
        <f t="shared" ref="W69" si="8">W41-W55</f>
        <v>6749</v>
      </c>
      <c r="DA69" s="63" t="s">
        <v>1470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0</v>
      </c>
      <c r="E70" s="52">
        <f t="shared" si="9"/>
        <v>0</v>
      </c>
      <c r="F70" s="52">
        <f t="shared" si="9"/>
        <v>0</v>
      </c>
      <c r="G70" s="52">
        <f t="shared" si="9"/>
        <v>0</v>
      </c>
      <c r="H70" s="52">
        <f t="shared" si="9"/>
        <v>0</v>
      </c>
      <c r="I70" s="52">
        <f t="shared" si="9"/>
        <v>0</v>
      </c>
      <c r="J70" s="52">
        <f t="shared" si="9"/>
        <v>0</v>
      </c>
      <c r="K70" s="52">
        <f t="shared" si="9"/>
        <v>8078</v>
      </c>
      <c r="L70" s="52">
        <f t="shared" si="9"/>
        <v>2009</v>
      </c>
      <c r="M70" s="52">
        <f t="shared" si="9"/>
        <v>2689</v>
      </c>
      <c r="N70" s="52">
        <f t="shared" si="9"/>
        <v>4183</v>
      </c>
      <c r="O70" s="52">
        <f t="shared" si="9"/>
        <v>30710</v>
      </c>
      <c r="P70" s="52">
        <f t="shared" si="9"/>
        <v>25397</v>
      </c>
      <c r="Q70" s="52">
        <f t="shared" si="9"/>
        <v>30247</v>
      </c>
      <c r="R70" s="52">
        <f t="shared" ref="R70:V70" si="10">R42-R56</f>
        <v>24832</v>
      </c>
      <c r="S70" s="52">
        <f t="shared" si="10"/>
        <v>17716</v>
      </c>
      <c r="T70" s="52">
        <f t="shared" si="10"/>
        <v>50760</v>
      </c>
      <c r="U70" s="52">
        <f t="shared" si="10"/>
        <v>58413</v>
      </c>
      <c r="V70" s="52">
        <f t="shared" si="10"/>
        <v>78513</v>
      </c>
      <c r="W70" s="52">
        <f t="shared" ref="W70" si="11">W42-W56</f>
        <v>58391</v>
      </c>
      <c r="DA70" s="63" t="s">
        <v>1471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135</v>
      </c>
      <c r="D72" s="52">
        <v>570</v>
      </c>
      <c r="E72" s="52">
        <v>651</v>
      </c>
      <c r="F72" s="52">
        <v>1852</v>
      </c>
      <c r="G72" s="52">
        <v>3864</v>
      </c>
      <c r="H72" s="52">
        <v>6657</v>
      </c>
      <c r="I72" s="52">
        <v>8470</v>
      </c>
      <c r="J72" s="52">
        <v>8422</v>
      </c>
      <c r="K72" s="52">
        <v>9291</v>
      </c>
      <c r="L72" s="52">
        <v>8597</v>
      </c>
      <c r="M72" s="52">
        <v>12649</v>
      </c>
      <c r="N72" s="52">
        <v>19189</v>
      </c>
      <c r="O72" s="52">
        <v>27912</v>
      </c>
      <c r="P72" s="52">
        <v>23785</v>
      </c>
      <c r="Q72" s="52">
        <v>27315</v>
      </c>
      <c r="R72" s="52">
        <v>25622</v>
      </c>
      <c r="S72" s="52">
        <v>32918</v>
      </c>
      <c r="T72" s="52">
        <v>38498</v>
      </c>
      <c r="U72" s="52">
        <v>53919</v>
      </c>
      <c r="V72" s="52">
        <v>60459</v>
      </c>
      <c r="W72" s="52">
        <v>65046</v>
      </c>
      <c r="DA72" s="63" t="s">
        <v>1472</v>
      </c>
    </row>
    <row r="73" spans="1:105" ht="12" customHeight="1" x14ac:dyDescent="0.25">
      <c r="A73" s="115" t="s">
        <v>120</v>
      </c>
      <c r="B73" s="36"/>
      <c r="C73" s="36">
        <v>40</v>
      </c>
      <c r="D73" s="36">
        <v>338</v>
      </c>
      <c r="E73" s="36">
        <v>1059</v>
      </c>
      <c r="F73" s="36">
        <v>1350</v>
      </c>
      <c r="G73" s="36">
        <v>1184</v>
      </c>
      <c r="H73" s="36">
        <v>1861</v>
      </c>
      <c r="I73" s="36">
        <v>2201</v>
      </c>
      <c r="J73" s="36">
        <v>5931</v>
      </c>
      <c r="K73" s="36">
        <v>7036</v>
      </c>
      <c r="L73" s="36">
        <v>9961</v>
      </c>
      <c r="M73" s="36">
        <v>12065</v>
      </c>
      <c r="N73" s="36">
        <v>9472</v>
      </c>
      <c r="O73" s="36">
        <v>11658</v>
      </c>
      <c r="P73" s="36">
        <v>9200</v>
      </c>
      <c r="Q73" s="36">
        <v>13423</v>
      </c>
      <c r="R73" s="36">
        <v>17022</v>
      </c>
      <c r="S73" s="36">
        <v>18948</v>
      </c>
      <c r="T73" s="36">
        <v>18437</v>
      </c>
      <c r="U73" s="36">
        <v>25320</v>
      </c>
      <c r="V73" s="36">
        <v>28312</v>
      </c>
      <c r="W73" s="36">
        <v>11481</v>
      </c>
      <c r="DA73" s="60" t="s">
        <v>1473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1552</v>
      </c>
    </row>
    <row r="78" spans="1:105" ht="12.95" customHeight="1" x14ac:dyDescent="0.25">
      <c r="A78" s="127" t="s">
        <v>57</v>
      </c>
      <c r="B78" s="128">
        <f>RES_hhdet_numvin!B144</f>
        <v>0</v>
      </c>
      <c r="C78" s="128">
        <f>RES_hhdet_numvin!C144</f>
        <v>0</v>
      </c>
      <c r="D78" s="128">
        <f>RES_hhdet_numvin!D144</f>
        <v>0</v>
      </c>
      <c r="E78" s="128">
        <f>RES_hhdet_numvin!E144</f>
        <v>0</v>
      </c>
      <c r="F78" s="128">
        <f>RES_hhdet_numvin!F144</f>
        <v>0</v>
      </c>
      <c r="G78" s="128">
        <f>RES_hhdet_numvin!G144</f>
        <v>0</v>
      </c>
      <c r="H78" s="128">
        <f>RES_hhdet_numvin!H144</f>
        <v>0</v>
      </c>
      <c r="I78" s="128">
        <f>RES_hhdet_numvin!I144</f>
        <v>0</v>
      </c>
      <c r="J78" s="128">
        <f>RES_hhdet_numvin!J144</f>
        <v>0</v>
      </c>
      <c r="K78" s="128">
        <f>RES_hhdet_numvin!K144</f>
        <v>0</v>
      </c>
      <c r="L78" s="128">
        <f>RES_hhdet_numvin!L144</f>
        <v>0</v>
      </c>
      <c r="M78" s="128">
        <f>RES_hhdet_numvin!M144</f>
        <v>0</v>
      </c>
      <c r="N78" s="128">
        <f>RES_hhdet_numvin!N144</f>
        <v>0</v>
      </c>
      <c r="O78" s="128">
        <f>RES_hhdet_numvin!O144</f>
        <v>0</v>
      </c>
      <c r="P78" s="128">
        <f>RES_hhdet_numvin!P144</f>
        <v>0</v>
      </c>
      <c r="Q78" s="128">
        <f>RES_hhdet_numvin!Q144</f>
        <v>0</v>
      </c>
      <c r="R78" s="128">
        <f>RES_hhdet_numvin!R144</f>
        <v>0</v>
      </c>
      <c r="S78" s="128">
        <f>RES_hhdet_numvin!S144</f>
        <v>0</v>
      </c>
      <c r="T78" s="128">
        <f>RES_hhdet_numvin!T144</f>
        <v>0</v>
      </c>
      <c r="U78" s="128">
        <f>RES_hhdet_numvin!U144</f>
        <v>0</v>
      </c>
      <c r="V78" s="128">
        <f>RES_hhdet_numvin!V144</f>
        <v>0</v>
      </c>
      <c r="W78" s="128">
        <f>RES_hhdet_numvin!W144</f>
        <v>0</v>
      </c>
      <c r="DA78" s="133"/>
    </row>
    <row r="79" spans="1:105" ht="12" customHeight="1" x14ac:dyDescent="0.25">
      <c r="A79" s="97" t="s">
        <v>53</v>
      </c>
      <c r="B79" s="138">
        <f>RES_hhdet_numvin!B145</f>
        <v>0</v>
      </c>
      <c r="C79" s="138">
        <f>RES_hhdet_numvin!C145</f>
        <v>0</v>
      </c>
      <c r="D79" s="138">
        <f>RES_hhdet_numvin!D145</f>
        <v>0</v>
      </c>
      <c r="E79" s="138">
        <f>RES_hhdet_numvin!E145</f>
        <v>0</v>
      </c>
      <c r="F79" s="138">
        <f>RES_hhdet_numvin!F145</f>
        <v>0</v>
      </c>
      <c r="G79" s="138">
        <f>RES_hhdet_numvin!G145</f>
        <v>0</v>
      </c>
      <c r="H79" s="138">
        <f>RES_hhdet_numvin!H145</f>
        <v>2100</v>
      </c>
      <c r="I79" s="138">
        <f>RES_hhdet_numvin!I145</f>
        <v>4811</v>
      </c>
      <c r="J79" s="138">
        <f>RES_hhdet_numvin!J145</f>
        <v>8560</v>
      </c>
      <c r="K79" s="138">
        <f>RES_hhdet_numvin!K145</f>
        <v>11309</v>
      </c>
      <c r="L79" s="138">
        <f>RES_hhdet_numvin!L145</f>
        <v>13307</v>
      </c>
      <c r="M79" s="138">
        <f>RES_hhdet_numvin!M145</f>
        <v>18893</v>
      </c>
      <c r="N79" s="138">
        <f>RES_hhdet_numvin!N145</f>
        <v>23109</v>
      </c>
      <c r="O79" s="138">
        <f>RES_hhdet_numvin!O145</f>
        <v>33168</v>
      </c>
      <c r="P79" s="138">
        <f>RES_hhdet_numvin!P145</f>
        <v>40699</v>
      </c>
      <c r="Q79" s="138">
        <f>RES_hhdet_numvin!Q145</f>
        <v>42497</v>
      </c>
      <c r="R79" s="138">
        <f>RES_hhdet_numvin!R145</f>
        <v>36989</v>
      </c>
      <c r="S79" s="138">
        <f>RES_hhdet_numvin!S145</f>
        <v>42428</v>
      </c>
      <c r="T79" s="138">
        <f>RES_hhdet_numvin!T145</f>
        <v>45984</v>
      </c>
      <c r="U79" s="138">
        <f>RES_hhdet_numvin!U145</f>
        <v>73013</v>
      </c>
      <c r="V79" s="138">
        <f>RES_hhdet_numvin!V145</f>
        <v>80998</v>
      </c>
      <c r="W79" s="138">
        <f>RES_hhdet_numvin!W145</f>
        <v>60567</v>
      </c>
      <c r="DA79" s="63" t="s">
        <v>1553</v>
      </c>
    </row>
    <row r="80" spans="1:105" ht="12.95" customHeight="1" x14ac:dyDescent="0.25">
      <c r="A80" s="125" t="s">
        <v>92</v>
      </c>
      <c r="B80" s="150">
        <f>RES_hhdet_numvin!B146</f>
        <v>0</v>
      </c>
      <c r="C80" s="150">
        <f>RES_hhdet_numvin!C146</f>
        <v>0</v>
      </c>
      <c r="D80" s="150">
        <f>RES_hhdet_numvin!D146</f>
        <v>0</v>
      </c>
      <c r="E80" s="150">
        <f>RES_hhdet_numvin!E146</f>
        <v>0</v>
      </c>
      <c r="F80" s="150">
        <f>RES_hhdet_numvin!F146</f>
        <v>0</v>
      </c>
      <c r="G80" s="150">
        <f>RES_hhdet_numvin!G146</f>
        <v>0</v>
      </c>
      <c r="H80" s="150">
        <f>RES_hhdet_numvin!H146</f>
        <v>0</v>
      </c>
      <c r="I80" s="150">
        <f>RES_hhdet_numvin!I146</f>
        <v>0</v>
      </c>
      <c r="J80" s="150">
        <f>RES_hhdet_numvin!J146</f>
        <v>0</v>
      </c>
      <c r="K80" s="150">
        <f>RES_hhdet_numvin!K146</f>
        <v>0</v>
      </c>
      <c r="L80" s="150">
        <f>RES_hhdet_numvin!L146</f>
        <v>0</v>
      </c>
      <c r="M80" s="150">
        <f>RES_hhdet_numvin!M146</f>
        <v>0</v>
      </c>
      <c r="N80" s="150">
        <f>RES_hhdet_numvin!N146</f>
        <v>0</v>
      </c>
      <c r="O80" s="150">
        <f>RES_hhdet_numvin!O146</f>
        <v>0</v>
      </c>
      <c r="P80" s="150">
        <f>RES_hhdet_numvin!P146</f>
        <v>0</v>
      </c>
      <c r="Q80" s="150">
        <f>RES_hhdet_numvin!Q146</f>
        <v>0</v>
      </c>
      <c r="R80" s="150">
        <f>RES_hhdet_numvin!R146</f>
        <v>0</v>
      </c>
      <c r="S80" s="150">
        <f>RES_hhdet_numvin!S146</f>
        <v>0</v>
      </c>
      <c r="T80" s="150">
        <f>RES_hhdet_numvin!T146</f>
        <v>0</v>
      </c>
      <c r="U80" s="150">
        <f>RES_hhdet_numvin!U146</f>
        <v>0</v>
      </c>
      <c r="V80" s="150">
        <f>RES_hhdet_numvin!V146</f>
        <v>0</v>
      </c>
      <c r="W80" s="150">
        <f>RES_hhdet_numvin!W146</f>
        <v>0</v>
      </c>
      <c r="DA80" s="134"/>
    </row>
    <row r="81" spans="1:105" ht="12" customHeight="1" x14ac:dyDescent="0.25">
      <c r="A81" s="97" t="s">
        <v>53</v>
      </c>
      <c r="B81" s="138">
        <f>RES_hhdet_numvin!B147</f>
        <v>0</v>
      </c>
      <c r="C81" s="138">
        <f>RES_hhdet_numvin!C147</f>
        <v>0</v>
      </c>
      <c r="D81" s="138">
        <f>RES_hhdet_numvin!D147</f>
        <v>0</v>
      </c>
      <c r="E81" s="138">
        <f>RES_hhdet_numvin!E147</f>
        <v>0</v>
      </c>
      <c r="F81" s="138">
        <f>RES_hhdet_numvin!F147</f>
        <v>0</v>
      </c>
      <c r="G81" s="138">
        <f>RES_hhdet_numvin!G147</f>
        <v>0</v>
      </c>
      <c r="H81" s="138">
        <f>RES_hhdet_numvin!H147</f>
        <v>0</v>
      </c>
      <c r="I81" s="138">
        <f>RES_hhdet_numvin!I147</f>
        <v>0</v>
      </c>
      <c r="J81" s="138">
        <f>RES_hhdet_numvin!J147</f>
        <v>0</v>
      </c>
      <c r="K81" s="138">
        <f>RES_hhdet_numvin!K147</f>
        <v>0</v>
      </c>
      <c r="L81" s="138">
        <f>RES_hhdet_numvin!L147</f>
        <v>0</v>
      </c>
      <c r="M81" s="138">
        <f>RES_hhdet_numvin!M147</f>
        <v>0</v>
      </c>
      <c r="N81" s="138">
        <f>RES_hhdet_numvin!N147</f>
        <v>0</v>
      </c>
      <c r="O81" s="138">
        <f>RES_hhdet_numvin!O147</f>
        <v>0</v>
      </c>
      <c r="P81" s="138">
        <f>RES_hhdet_numvin!P147</f>
        <v>933</v>
      </c>
      <c r="Q81" s="138">
        <f>RES_hhdet_numvin!Q147</f>
        <v>3345</v>
      </c>
      <c r="R81" s="138">
        <f>RES_hhdet_numvin!R147</f>
        <v>6613</v>
      </c>
      <c r="S81" s="138">
        <f>RES_hhdet_numvin!S147</f>
        <v>6574</v>
      </c>
      <c r="T81" s="138">
        <f>RES_hhdet_numvin!T147</f>
        <v>7402</v>
      </c>
      <c r="U81" s="138">
        <f>RES_hhdet_numvin!U147</f>
        <v>10410</v>
      </c>
      <c r="V81" s="138">
        <f>RES_hhdet_numvin!V147</f>
        <v>15737</v>
      </c>
      <c r="W81" s="138">
        <f>RES_hhdet_numvin!W147</f>
        <v>17903</v>
      </c>
      <c r="DA81" s="63" t="s">
        <v>1554</v>
      </c>
    </row>
    <row r="82" spans="1:105" ht="12" customHeight="1" x14ac:dyDescent="0.25">
      <c r="A82" s="125" t="s">
        <v>55</v>
      </c>
      <c r="B82" s="150">
        <f>RES_hhdet_numvin!B148</f>
        <v>0</v>
      </c>
      <c r="C82" s="150">
        <f>RES_hhdet_numvin!C148</f>
        <v>0</v>
      </c>
      <c r="D82" s="150">
        <f>RES_hhdet_numvin!D148</f>
        <v>0</v>
      </c>
      <c r="E82" s="150">
        <f>RES_hhdet_numvin!E148</f>
        <v>0</v>
      </c>
      <c r="F82" s="150">
        <f>RES_hhdet_numvin!F148</f>
        <v>0</v>
      </c>
      <c r="G82" s="150">
        <f>RES_hhdet_numvin!G148</f>
        <v>0</v>
      </c>
      <c r="H82" s="150">
        <f>RES_hhdet_numvin!H148</f>
        <v>0</v>
      </c>
      <c r="I82" s="150">
        <f>RES_hhdet_numvin!I148</f>
        <v>0</v>
      </c>
      <c r="J82" s="150">
        <f>RES_hhdet_numvin!J148</f>
        <v>0</v>
      </c>
      <c r="K82" s="150">
        <f>RES_hhdet_numvin!K148</f>
        <v>0</v>
      </c>
      <c r="L82" s="150">
        <f>RES_hhdet_numvin!L148</f>
        <v>0</v>
      </c>
      <c r="M82" s="150">
        <f>RES_hhdet_numvin!M148</f>
        <v>0</v>
      </c>
      <c r="N82" s="150">
        <f>RES_hhdet_numvin!N148</f>
        <v>0</v>
      </c>
      <c r="O82" s="150">
        <f>RES_hhdet_numvin!O148</f>
        <v>0</v>
      </c>
      <c r="P82" s="150">
        <f>RES_hhdet_numvin!P148</f>
        <v>0</v>
      </c>
      <c r="Q82" s="150">
        <f>RES_hhdet_numvin!Q148</f>
        <v>0</v>
      </c>
      <c r="R82" s="150">
        <f>RES_hhdet_numvin!R148</f>
        <v>0</v>
      </c>
      <c r="S82" s="150">
        <f>RES_hhdet_numvin!S148</f>
        <v>0</v>
      </c>
      <c r="T82" s="150">
        <f>RES_hhdet_numvin!T148</f>
        <v>0</v>
      </c>
      <c r="U82" s="150">
        <f>RES_hhdet_numvin!U148</f>
        <v>0</v>
      </c>
      <c r="V82" s="150">
        <f>RES_hhdet_numvin!V148</f>
        <v>0</v>
      </c>
      <c r="W82" s="150">
        <f>RES_hhdet_numvin!W148</f>
        <v>0</v>
      </c>
      <c r="DA82" s="134"/>
    </row>
    <row r="83" spans="1:105" ht="12" customHeight="1" x14ac:dyDescent="0.25">
      <c r="A83" s="97" t="s">
        <v>124</v>
      </c>
      <c r="B83" s="138">
        <f>RES_hhdet_numvin!B149</f>
        <v>0</v>
      </c>
      <c r="C83" s="138">
        <f>RES_hhdet_numvin!C149</f>
        <v>0</v>
      </c>
      <c r="D83" s="138">
        <f>RES_hhdet_numvin!D149</f>
        <v>0</v>
      </c>
      <c r="E83" s="138">
        <f>RES_hhdet_numvin!E149</f>
        <v>0</v>
      </c>
      <c r="F83" s="138">
        <f>RES_hhdet_numvin!F149</f>
        <v>0</v>
      </c>
      <c r="G83" s="138">
        <f>RES_hhdet_numvin!G149</f>
        <v>0</v>
      </c>
      <c r="H83" s="138">
        <f>RES_hhdet_numvin!H149</f>
        <v>0</v>
      </c>
      <c r="I83" s="138">
        <f>RES_hhdet_numvin!I149</f>
        <v>0</v>
      </c>
      <c r="J83" s="138">
        <f>RES_hhdet_numvin!J149</f>
        <v>0</v>
      </c>
      <c r="K83" s="138">
        <f>RES_hhdet_numvin!K149</f>
        <v>0</v>
      </c>
      <c r="L83" s="138">
        <f>RES_hhdet_numvin!L149</f>
        <v>0</v>
      </c>
      <c r="M83" s="138">
        <f>RES_hhdet_numvin!M149</f>
        <v>0</v>
      </c>
      <c r="N83" s="138">
        <f>RES_hhdet_numvin!N149</f>
        <v>0</v>
      </c>
      <c r="O83" s="138">
        <f>RES_hhdet_numvin!O149</f>
        <v>0</v>
      </c>
      <c r="P83" s="138">
        <f>RES_hhdet_numvin!P149</f>
        <v>2496</v>
      </c>
      <c r="Q83" s="138">
        <f>RES_hhdet_numvin!Q149</f>
        <v>3552</v>
      </c>
      <c r="R83" s="138">
        <f>RES_hhdet_numvin!R149</f>
        <v>4582</v>
      </c>
      <c r="S83" s="138">
        <f>RES_hhdet_numvin!S149</f>
        <v>6668</v>
      </c>
      <c r="T83" s="138">
        <f>RES_hhdet_numvin!T149</f>
        <v>7179</v>
      </c>
      <c r="U83" s="138">
        <f>RES_hhdet_numvin!U149</f>
        <v>10259</v>
      </c>
      <c r="V83" s="138">
        <f>RES_hhdet_numvin!V149</f>
        <v>13081</v>
      </c>
      <c r="W83" s="138">
        <f>RES_hhdet_numvin!W149</f>
        <v>14710</v>
      </c>
      <c r="DA83" s="63" t="s">
        <v>1555</v>
      </c>
    </row>
    <row r="84" spans="1:105" ht="12" customHeight="1" x14ac:dyDescent="0.25">
      <c r="A84" s="97" t="s">
        <v>123</v>
      </c>
      <c r="B84" s="138">
        <f>RES_hhdet_numvin!B150</f>
        <v>0</v>
      </c>
      <c r="C84" s="138">
        <f>RES_hhdet_numvin!C150</f>
        <v>0</v>
      </c>
      <c r="D84" s="138">
        <f>RES_hhdet_numvin!D150</f>
        <v>0</v>
      </c>
      <c r="E84" s="138">
        <f>RES_hhdet_numvin!E150</f>
        <v>0</v>
      </c>
      <c r="F84" s="138">
        <f>RES_hhdet_numvin!F150</f>
        <v>0</v>
      </c>
      <c r="G84" s="138">
        <f>RES_hhdet_numvin!G150</f>
        <v>0</v>
      </c>
      <c r="H84" s="138">
        <f>RES_hhdet_numvin!H150</f>
        <v>0</v>
      </c>
      <c r="I84" s="138">
        <f>RES_hhdet_numvin!I150</f>
        <v>0</v>
      </c>
      <c r="J84" s="138">
        <f>RES_hhdet_numvin!J150</f>
        <v>0</v>
      </c>
      <c r="K84" s="138">
        <f>RES_hhdet_numvin!K150</f>
        <v>0</v>
      </c>
      <c r="L84" s="138">
        <f>RES_hhdet_numvin!L150</f>
        <v>0</v>
      </c>
      <c r="M84" s="138">
        <f>RES_hhdet_numvin!M150</f>
        <v>0</v>
      </c>
      <c r="N84" s="138">
        <f>RES_hhdet_numvin!N150</f>
        <v>0</v>
      </c>
      <c r="O84" s="138">
        <f>RES_hhdet_numvin!O150</f>
        <v>0</v>
      </c>
      <c r="P84" s="138">
        <f>RES_hhdet_numvin!P150</f>
        <v>21</v>
      </c>
      <c r="Q84" s="138">
        <f>RES_hhdet_numvin!Q150</f>
        <v>41</v>
      </c>
      <c r="R84" s="138">
        <f>RES_hhdet_numvin!R150</f>
        <v>58</v>
      </c>
      <c r="S84" s="138">
        <f>RES_hhdet_numvin!S150</f>
        <v>54</v>
      </c>
      <c r="T84" s="138">
        <f>RES_hhdet_numvin!T150</f>
        <v>139</v>
      </c>
      <c r="U84" s="138">
        <f>RES_hhdet_numvin!U150</f>
        <v>189</v>
      </c>
      <c r="V84" s="138">
        <f>RES_hhdet_numvin!V150</f>
        <v>220</v>
      </c>
      <c r="W84" s="138">
        <f>RES_hhdet_numvin!W150</f>
        <v>142</v>
      </c>
      <c r="DA84" s="63" t="s">
        <v>1556</v>
      </c>
    </row>
    <row r="85" spans="1:105" ht="12" hidden="1" customHeight="1" x14ac:dyDescent="0.25">
      <c r="A85" s="108" t="s">
        <v>50</v>
      </c>
      <c r="B85" s="138">
        <f>RES_hhdet_numvin!B151</f>
        <v>0</v>
      </c>
      <c r="C85" s="138">
        <f>RES_hhdet_numvin!C151</f>
        <v>0</v>
      </c>
      <c r="D85" s="138">
        <f>RES_hhdet_numvin!D151</f>
        <v>0</v>
      </c>
      <c r="E85" s="138">
        <f>RES_hhdet_numvin!E151</f>
        <v>0</v>
      </c>
      <c r="F85" s="138">
        <f>RES_hhdet_numvin!F151</f>
        <v>0</v>
      </c>
      <c r="G85" s="138">
        <f>RES_hhdet_numvin!G151</f>
        <v>0</v>
      </c>
      <c r="H85" s="138">
        <f>RES_hhdet_numvin!H151</f>
        <v>0</v>
      </c>
      <c r="I85" s="138">
        <f>RES_hhdet_numvin!I151</f>
        <v>0</v>
      </c>
      <c r="J85" s="138">
        <f>RES_hhdet_numvin!J151</f>
        <v>0</v>
      </c>
      <c r="K85" s="138">
        <f>RES_hhdet_numvin!K151</f>
        <v>0</v>
      </c>
      <c r="L85" s="138">
        <f>RES_hhdet_numvin!L151</f>
        <v>0</v>
      </c>
      <c r="M85" s="138">
        <f>RES_hhdet_numvin!M151</f>
        <v>0</v>
      </c>
      <c r="N85" s="138">
        <f>RES_hhdet_numvin!N151</f>
        <v>0</v>
      </c>
      <c r="O85" s="138">
        <f>RES_hhdet_numvin!O151</f>
        <v>0</v>
      </c>
      <c r="P85" s="138">
        <f>RES_hhdet_numvin!P151</f>
        <v>0</v>
      </c>
      <c r="Q85" s="138">
        <f>RES_hhdet_numvin!Q151</f>
        <v>0</v>
      </c>
      <c r="R85" s="138">
        <f>RES_hhdet_numvin!R151</f>
        <v>0</v>
      </c>
      <c r="S85" s="138">
        <f>RES_hhdet_numvin!S151</f>
        <v>0</v>
      </c>
      <c r="T85" s="138">
        <f>RES_hhdet_numvin!T151</f>
        <v>0</v>
      </c>
      <c r="U85" s="138">
        <f>RES_hhdet_numvin!U151</f>
        <v>0</v>
      </c>
      <c r="V85" s="138">
        <f>RES_hhdet_numvin!V151</f>
        <v>0</v>
      </c>
      <c r="W85" s="138">
        <f>RES_hhdet_numvin!W151</f>
        <v>0</v>
      </c>
      <c r="DA85" s="63"/>
    </row>
    <row r="86" spans="1:105" ht="12" hidden="1" customHeight="1" x14ac:dyDescent="0.25">
      <c r="A86" s="108" t="s">
        <v>52</v>
      </c>
      <c r="B86" s="138">
        <f>RES_hhdet_numvin!B152</f>
        <v>0</v>
      </c>
      <c r="C86" s="138">
        <f>RES_hhdet_numvin!C152</f>
        <v>0</v>
      </c>
      <c r="D86" s="138">
        <f>RES_hhdet_numvin!D152</f>
        <v>0</v>
      </c>
      <c r="E86" s="138">
        <f>RES_hhdet_numvin!E152</f>
        <v>0</v>
      </c>
      <c r="F86" s="138">
        <f>RES_hhdet_numvin!F152</f>
        <v>0</v>
      </c>
      <c r="G86" s="138">
        <f>RES_hhdet_numvin!G152</f>
        <v>0</v>
      </c>
      <c r="H86" s="138">
        <f>RES_hhdet_numvin!H152</f>
        <v>0</v>
      </c>
      <c r="I86" s="138">
        <f>RES_hhdet_numvin!I152</f>
        <v>0</v>
      </c>
      <c r="J86" s="138">
        <f>RES_hhdet_numvin!J152</f>
        <v>0</v>
      </c>
      <c r="K86" s="138">
        <f>RES_hhdet_numvin!K152</f>
        <v>0</v>
      </c>
      <c r="L86" s="138">
        <f>RES_hhdet_numvin!L152</f>
        <v>0</v>
      </c>
      <c r="M86" s="138">
        <f>RES_hhdet_numvin!M152</f>
        <v>0</v>
      </c>
      <c r="N86" s="138">
        <f>RES_hhdet_numvin!N152</f>
        <v>0</v>
      </c>
      <c r="O86" s="138">
        <f>RES_hhdet_numvin!O152</f>
        <v>0</v>
      </c>
      <c r="P86" s="138">
        <f>RES_hhdet_numvin!P152</f>
        <v>0</v>
      </c>
      <c r="Q86" s="138">
        <f>RES_hhdet_numvin!Q152</f>
        <v>0</v>
      </c>
      <c r="R86" s="138">
        <f>RES_hhdet_numvin!R152</f>
        <v>0</v>
      </c>
      <c r="S86" s="138">
        <f>RES_hhdet_numvin!S152</f>
        <v>0</v>
      </c>
      <c r="T86" s="138">
        <f>RES_hhdet_numvin!T152</f>
        <v>0</v>
      </c>
      <c r="U86" s="138">
        <f>RES_hhdet_numvin!U152</f>
        <v>0</v>
      </c>
      <c r="V86" s="138">
        <f>RES_hhdet_numvin!V152</f>
        <v>0</v>
      </c>
      <c r="W86" s="138">
        <f>RES_hhdet_numvin!W152</f>
        <v>0</v>
      </c>
      <c r="DA86" s="63"/>
    </row>
    <row r="87" spans="1:105" ht="12" customHeight="1" x14ac:dyDescent="0.25">
      <c r="A87" s="97" t="s">
        <v>122</v>
      </c>
      <c r="B87" s="138">
        <f>RES_hhdet_numvin!B153</f>
        <v>0</v>
      </c>
      <c r="C87" s="138">
        <f>RES_hhdet_numvin!C153</f>
        <v>0</v>
      </c>
      <c r="D87" s="138">
        <f>RES_hhdet_numvin!D153</f>
        <v>0</v>
      </c>
      <c r="E87" s="138">
        <f>RES_hhdet_numvin!E153</f>
        <v>0</v>
      </c>
      <c r="F87" s="138">
        <f>RES_hhdet_numvin!F153</f>
        <v>0</v>
      </c>
      <c r="G87" s="138">
        <f>RES_hhdet_numvin!G153</f>
        <v>0</v>
      </c>
      <c r="H87" s="138">
        <f>RES_hhdet_numvin!H153</f>
        <v>0</v>
      </c>
      <c r="I87" s="138">
        <f>RES_hhdet_numvin!I153</f>
        <v>0</v>
      </c>
      <c r="J87" s="138">
        <f>RES_hhdet_numvin!J153</f>
        <v>0</v>
      </c>
      <c r="K87" s="138">
        <f>RES_hhdet_numvin!K153</f>
        <v>0</v>
      </c>
      <c r="L87" s="138">
        <f>RES_hhdet_numvin!L153</f>
        <v>0</v>
      </c>
      <c r="M87" s="138">
        <f>RES_hhdet_numvin!M153</f>
        <v>0</v>
      </c>
      <c r="N87" s="138">
        <f>RES_hhdet_numvin!N153</f>
        <v>0</v>
      </c>
      <c r="O87" s="138">
        <f>RES_hhdet_numvin!O153</f>
        <v>0</v>
      </c>
      <c r="P87" s="138">
        <f>RES_hhdet_numvin!P153</f>
        <v>1931</v>
      </c>
      <c r="Q87" s="138">
        <f>RES_hhdet_numvin!Q153</f>
        <v>5604</v>
      </c>
      <c r="R87" s="138">
        <f>RES_hhdet_numvin!R153</f>
        <v>13513</v>
      </c>
      <c r="S87" s="138">
        <f>RES_hhdet_numvin!S153</f>
        <v>30533</v>
      </c>
      <c r="T87" s="138">
        <f>RES_hhdet_numvin!T153</f>
        <v>0</v>
      </c>
      <c r="U87" s="138">
        <f>RES_hhdet_numvin!U153</f>
        <v>16133</v>
      </c>
      <c r="V87" s="138">
        <f>RES_hhdet_numvin!V153</f>
        <v>0</v>
      </c>
      <c r="W87" s="138">
        <f>RES_hhdet_numvin!W153</f>
        <v>8816</v>
      </c>
      <c r="DA87" s="63" t="s">
        <v>1557</v>
      </c>
    </row>
    <row r="88" spans="1:105" ht="12" customHeight="1" x14ac:dyDescent="0.25">
      <c r="A88" s="97" t="s">
        <v>121</v>
      </c>
      <c r="B88" s="138">
        <f>RES_hhdet_numvin!B154</f>
        <v>0</v>
      </c>
      <c r="C88" s="138">
        <f>RES_hhdet_numvin!C154</f>
        <v>0</v>
      </c>
      <c r="D88" s="138">
        <f>RES_hhdet_numvin!D154</f>
        <v>0</v>
      </c>
      <c r="E88" s="138">
        <f>RES_hhdet_numvin!E154</f>
        <v>0</v>
      </c>
      <c r="F88" s="138">
        <f>RES_hhdet_numvin!F154</f>
        <v>0</v>
      </c>
      <c r="G88" s="138">
        <f>RES_hhdet_numvin!G154</f>
        <v>0</v>
      </c>
      <c r="H88" s="138">
        <f>RES_hhdet_numvin!H154</f>
        <v>0</v>
      </c>
      <c r="I88" s="138">
        <f>RES_hhdet_numvin!I154</f>
        <v>0</v>
      </c>
      <c r="J88" s="138">
        <f>RES_hhdet_numvin!J154</f>
        <v>0</v>
      </c>
      <c r="K88" s="138">
        <f>RES_hhdet_numvin!K154</f>
        <v>0</v>
      </c>
      <c r="L88" s="138">
        <f>RES_hhdet_numvin!L154</f>
        <v>0</v>
      </c>
      <c r="M88" s="138">
        <f>RES_hhdet_numvin!M154</f>
        <v>0</v>
      </c>
      <c r="N88" s="138">
        <f>RES_hhdet_numvin!N154</f>
        <v>0</v>
      </c>
      <c r="O88" s="138">
        <f>RES_hhdet_numvin!O154</f>
        <v>0</v>
      </c>
      <c r="P88" s="138">
        <f>RES_hhdet_numvin!P154</f>
        <v>14916</v>
      </c>
      <c r="Q88" s="138">
        <f>RES_hhdet_numvin!Q154</f>
        <v>26429</v>
      </c>
      <c r="R88" s="138">
        <f>RES_hhdet_numvin!R154</f>
        <v>25280</v>
      </c>
      <c r="S88" s="138">
        <f>RES_hhdet_numvin!S154</f>
        <v>19338</v>
      </c>
      <c r="T88" s="138">
        <f>RES_hhdet_numvin!T154</f>
        <v>59927</v>
      </c>
      <c r="U88" s="138">
        <f>RES_hhdet_numvin!U154</f>
        <v>74530</v>
      </c>
      <c r="V88" s="138">
        <f>RES_hhdet_numvin!V154</f>
        <v>101835</v>
      </c>
      <c r="W88" s="138">
        <f>RES_hhdet_numvin!W154</f>
        <v>76256</v>
      </c>
      <c r="DA88" s="63" t="s">
        <v>1558</v>
      </c>
    </row>
    <row r="89" spans="1:105" ht="12" hidden="1" customHeight="1" x14ac:dyDescent="0.25">
      <c r="A89" s="108" t="s">
        <v>53</v>
      </c>
      <c r="B89" s="138">
        <f>RES_hhdet_numvin!B155</f>
        <v>0</v>
      </c>
      <c r="C89" s="138">
        <f>RES_hhdet_numvin!C155</f>
        <v>0</v>
      </c>
      <c r="D89" s="138">
        <f>RES_hhdet_numvin!D155</f>
        <v>0</v>
      </c>
      <c r="E89" s="138">
        <f>RES_hhdet_numvin!E155</f>
        <v>0</v>
      </c>
      <c r="F89" s="138">
        <f>RES_hhdet_numvin!F155</f>
        <v>0</v>
      </c>
      <c r="G89" s="138">
        <f>RES_hhdet_numvin!G155</f>
        <v>0</v>
      </c>
      <c r="H89" s="138">
        <f>RES_hhdet_numvin!H155</f>
        <v>0</v>
      </c>
      <c r="I89" s="138">
        <f>RES_hhdet_numvin!I155</f>
        <v>0</v>
      </c>
      <c r="J89" s="138">
        <f>RES_hhdet_numvin!J155</f>
        <v>0</v>
      </c>
      <c r="K89" s="138">
        <f>RES_hhdet_numvin!K155</f>
        <v>0</v>
      </c>
      <c r="L89" s="138">
        <f>RES_hhdet_numvin!L155</f>
        <v>0</v>
      </c>
      <c r="M89" s="138">
        <f>RES_hhdet_numvin!M155</f>
        <v>0</v>
      </c>
      <c r="N89" s="138">
        <f>RES_hhdet_numvin!N155</f>
        <v>0</v>
      </c>
      <c r="O89" s="138">
        <f>RES_hhdet_numvin!O155</f>
        <v>0</v>
      </c>
      <c r="P89" s="138">
        <f>RES_hhdet_numvin!P155</f>
        <v>0</v>
      </c>
      <c r="Q89" s="138">
        <f>RES_hhdet_numvin!Q155</f>
        <v>0</v>
      </c>
      <c r="R89" s="138">
        <f>RES_hhdet_numvin!R155</f>
        <v>0</v>
      </c>
      <c r="S89" s="138">
        <f>RES_hhdet_numvin!S155</f>
        <v>0</v>
      </c>
      <c r="T89" s="138">
        <f>RES_hhdet_numvin!T155</f>
        <v>0</v>
      </c>
      <c r="U89" s="138">
        <f>RES_hhdet_numvin!U155</f>
        <v>0</v>
      </c>
      <c r="V89" s="138">
        <f>RES_hhdet_numvin!V155</f>
        <v>0</v>
      </c>
      <c r="W89" s="138">
        <f>RES_hhdet_numvin!W155</f>
        <v>0</v>
      </c>
      <c r="DA89" s="63"/>
    </row>
    <row r="90" spans="1:105" ht="12" hidden="1" customHeight="1" x14ac:dyDescent="0.25">
      <c r="A90" s="103" t="s">
        <v>52</v>
      </c>
      <c r="B90" s="148">
        <f>RES_hhdet_numvin!B156</f>
        <v>0</v>
      </c>
      <c r="C90" s="148">
        <f>RES_hhdet_numvin!C156</f>
        <v>0</v>
      </c>
      <c r="D90" s="148">
        <f>RES_hhdet_numvin!D156</f>
        <v>0</v>
      </c>
      <c r="E90" s="148">
        <f>RES_hhdet_numvin!E156</f>
        <v>0</v>
      </c>
      <c r="F90" s="148">
        <f>RES_hhdet_numvin!F156</f>
        <v>0</v>
      </c>
      <c r="G90" s="148">
        <f>RES_hhdet_numvin!G156</f>
        <v>0</v>
      </c>
      <c r="H90" s="148">
        <f>RES_hhdet_numvin!H156</f>
        <v>0</v>
      </c>
      <c r="I90" s="148">
        <f>RES_hhdet_numvin!I156</f>
        <v>0</v>
      </c>
      <c r="J90" s="148">
        <f>RES_hhdet_numvin!J156</f>
        <v>0</v>
      </c>
      <c r="K90" s="148">
        <f>RES_hhdet_numvin!K156</f>
        <v>0</v>
      </c>
      <c r="L90" s="148">
        <f>RES_hhdet_numvin!L156</f>
        <v>0</v>
      </c>
      <c r="M90" s="148">
        <f>RES_hhdet_numvin!M156</f>
        <v>0</v>
      </c>
      <c r="N90" s="148">
        <f>RES_hhdet_numvin!N156</f>
        <v>0</v>
      </c>
      <c r="O90" s="148">
        <f>RES_hhdet_numvin!O156</f>
        <v>0</v>
      </c>
      <c r="P90" s="148">
        <f>RES_hhdet_numvin!P156</f>
        <v>0</v>
      </c>
      <c r="Q90" s="148">
        <f>RES_hhdet_numvin!Q156</f>
        <v>0</v>
      </c>
      <c r="R90" s="148">
        <f>RES_hhdet_numvin!R156</f>
        <v>0</v>
      </c>
      <c r="S90" s="148">
        <f>RES_hhdet_numvin!S156</f>
        <v>0</v>
      </c>
      <c r="T90" s="148">
        <f>RES_hhdet_numvin!T156</f>
        <v>0</v>
      </c>
      <c r="U90" s="148">
        <f>RES_hhdet_numvin!U156</f>
        <v>0</v>
      </c>
      <c r="V90" s="148">
        <f>RES_hhdet_numvin!V156</f>
        <v>0</v>
      </c>
      <c r="W90" s="148">
        <f>RES_hhdet_numvin!W156</f>
        <v>0</v>
      </c>
      <c r="DA90" s="132"/>
    </row>
    <row r="91" spans="1:105" ht="12" customHeight="1" x14ac:dyDescent="0.25">
      <c r="A91" s="125" t="s">
        <v>54</v>
      </c>
      <c r="B91" s="150">
        <f>RES_hhdet_numvin!B157</f>
        <v>0</v>
      </c>
      <c r="C91" s="150">
        <f>RES_hhdet_numvin!C157</f>
        <v>0</v>
      </c>
      <c r="D91" s="150">
        <f>RES_hhdet_numvin!D157</f>
        <v>0</v>
      </c>
      <c r="E91" s="150">
        <f>RES_hhdet_numvin!E157</f>
        <v>0</v>
      </c>
      <c r="F91" s="150">
        <f>RES_hhdet_numvin!F157</f>
        <v>0</v>
      </c>
      <c r="G91" s="150">
        <f>RES_hhdet_numvin!G157</f>
        <v>0</v>
      </c>
      <c r="H91" s="150">
        <f>RES_hhdet_numvin!H157</f>
        <v>0</v>
      </c>
      <c r="I91" s="150">
        <f>RES_hhdet_numvin!I157</f>
        <v>0</v>
      </c>
      <c r="J91" s="150">
        <f>RES_hhdet_numvin!J157</f>
        <v>0</v>
      </c>
      <c r="K91" s="150">
        <f>RES_hhdet_numvin!K157</f>
        <v>0</v>
      </c>
      <c r="L91" s="150">
        <f>RES_hhdet_numvin!L157</f>
        <v>0</v>
      </c>
      <c r="M91" s="150">
        <f>RES_hhdet_numvin!M157</f>
        <v>0</v>
      </c>
      <c r="N91" s="150">
        <f>RES_hhdet_numvin!N157</f>
        <v>0</v>
      </c>
      <c r="O91" s="150">
        <f>RES_hhdet_numvin!O157</f>
        <v>0</v>
      </c>
      <c r="P91" s="150">
        <f>RES_hhdet_numvin!P157</f>
        <v>0</v>
      </c>
      <c r="Q91" s="150">
        <f>RES_hhdet_numvin!Q157</f>
        <v>0</v>
      </c>
      <c r="R91" s="150">
        <f>RES_hhdet_numvin!R157</f>
        <v>0</v>
      </c>
      <c r="S91" s="150">
        <f>RES_hhdet_numvin!S157</f>
        <v>0</v>
      </c>
      <c r="T91" s="150">
        <f>RES_hhdet_numvin!T157</f>
        <v>0</v>
      </c>
      <c r="U91" s="150">
        <f>RES_hhdet_numvin!U157</f>
        <v>0</v>
      </c>
      <c r="V91" s="150">
        <f>RES_hhdet_numvin!V157</f>
        <v>0</v>
      </c>
      <c r="W91" s="150">
        <f>RES_hhdet_numvin!W157</f>
        <v>0</v>
      </c>
      <c r="DA91" s="134"/>
    </row>
    <row r="92" spans="1:105" ht="12" customHeight="1" x14ac:dyDescent="0.25">
      <c r="A92" s="97" t="s">
        <v>50</v>
      </c>
      <c r="B92" s="138">
        <f>RES_hhdet_numvin!B158</f>
        <v>0</v>
      </c>
      <c r="C92" s="138">
        <f>RES_hhdet_numvin!C158</f>
        <v>0</v>
      </c>
      <c r="D92" s="138">
        <f>RES_hhdet_numvin!D158</f>
        <v>0</v>
      </c>
      <c r="E92" s="138">
        <f>RES_hhdet_numvin!E158</f>
        <v>0</v>
      </c>
      <c r="F92" s="138">
        <f>RES_hhdet_numvin!F158</f>
        <v>0</v>
      </c>
      <c r="G92" s="138">
        <f>RES_hhdet_numvin!G158</f>
        <v>0</v>
      </c>
      <c r="H92" s="138">
        <f>RES_hhdet_numvin!H158</f>
        <v>0</v>
      </c>
      <c r="I92" s="138">
        <f>RES_hhdet_numvin!I158</f>
        <v>0</v>
      </c>
      <c r="J92" s="138">
        <f>RES_hhdet_numvin!J158</f>
        <v>0</v>
      </c>
      <c r="K92" s="138">
        <f>RES_hhdet_numvin!K158</f>
        <v>0</v>
      </c>
      <c r="L92" s="138">
        <f>RES_hhdet_numvin!L158</f>
        <v>0</v>
      </c>
      <c r="M92" s="138">
        <f>RES_hhdet_numvin!M158</f>
        <v>0</v>
      </c>
      <c r="N92" s="138">
        <f>RES_hhdet_numvin!N158</f>
        <v>0</v>
      </c>
      <c r="O92" s="138">
        <f>RES_hhdet_numvin!O158</f>
        <v>0</v>
      </c>
      <c r="P92" s="138">
        <f>RES_hhdet_numvin!P158</f>
        <v>13964</v>
      </c>
      <c r="Q92" s="138">
        <f>RES_hhdet_numvin!Q158</f>
        <v>23875</v>
      </c>
      <c r="R92" s="138">
        <f>RES_hhdet_numvin!R158</f>
        <v>26085</v>
      </c>
      <c r="S92" s="138">
        <f>RES_hhdet_numvin!S158</f>
        <v>35909</v>
      </c>
      <c r="T92" s="138">
        <f>RES_hhdet_numvin!T158</f>
        <v>45457</v>
      </c>
      <c r="U92" s="138">
        <f>RES_hhdet_numvin!U158</f>
        <v>68796</v>
      </c>
      <c r="V92" s="138">
        <f>RES_hhdet_numvin!V158</f>
        <v>78420</v>
      </c>
      <c r="W92" s="138">
        <f>RES_hhdet_numvin!W158</f>
        <v>84943</v>
      </c>
      <c r="DA92" s="63" t="s">
        <v>1559</v>
      </c>
    </row>
    <row r="93" spans="1:105" ht="12" customHeight="1" x14ac:dyDescent="0.25">
      <c r="A93" s="109" t="s">
        <v>120</v>
      </c>
      <c r="B93" s="39">
        <f>RES_hhdet_numvin!B159</f>
        <v>0</v>
      </c>
      <c r="C93" s="39">
        <f>RES_hhdet_numvin!C159</f>
        <v>0</v>
      </c>
      <c r="D93" s="39">
        <f>RES_hhdet_numvin!D159</f>
        <v>0</v>
      </c>
      <c r="E93" s="39">
        <f>RES_hhdet_numvin!E159</f>
        <v>0</v>
      </c>
      <c r="F93" s="39">
        <f>RES_hhdet_numvin!F159</f>
        <v>0</v>
      </c>
      <c r="G93" s="39">
        <f>RES_hhdet_numvin!G159</f>
        <v>0</v>
      </c>
      <c r="H93" s="39">
        <f>RES_hhdet_numvin!H159</f>
        <v>0</v>
      </c>
      <c r="I93" s="39">
        <f>RES_hhdet_numvin!I159</f>
        <v>0</v>
      </c>
      <c r="J93" s="39">
        <f>RES_hhdet_numvin!J159</f>
        <v>0</v>
      </c>
      <c r="K93" s="39">
        <f>RES_hhdet_numvin!K159</f>
        <v>0</v>
      </c>
      <c r="L93" s="39">
        <f>RES_hhdet_numvin!L159</f>
        <v>0</v>
      </c>
      <c r="M93" s="39">
        <f>RES_hhdet_numvin!M159</f>
        <v>0</v>
      </c>
      <c r="N93" s="39">
        <f>RES_hhdet_numvin!N159</f>
        <v>0</v>
      </c>
      <c r="O93" s="39">
        <f>RES_hhdet_numvin!O159</f>
        <v>0</v>
      </c>
      <c r="P93" s="39">
        <f>RES_hhdet_numvin!P159</f>
        <v>5405</v>
      </c>
      <c r="Q93" s="39">
        <f>RES_hhdet_numvin!Q159</f>
        <v>11739</v>
      </c>
      <c r="R93" s="39">
        <f>RES_hhdet_numvin!R159</f>
        <v>17335</v>
      </c>
      <c r="S93" s="39">
        <f>RES_hhdet_numvin!S159</f>
        <v>20679</v>
      </c>
      <c r="T93" s="39">
        <f>RES_hhdet_numvin!T159</f>
        <v>21778</v>
      </c>
      <c r="U93" s="39">
        <f>RES_hhdet_numvin!U159</f>
        <v>32318</v>
      </c>
      <c r="V93" s="39">
        <f>RES_hhdet_numvin!V159</f>
        <v>36733</v>
      </c>
      <c r="W93" s="39">
        <f>RES_hhdet_numvin!W159</f>
        <v>14996</v>
      </c>
      <c r="DA93" s="60" t="s">
        <v>1560</v>
      </c>
    </row>
    <row r="95" spans="1:105" s="2" customFormat="1" ht="12" customHeight="1" x14ac:dyDescent="0.25">
      <c r="A95" s="135" t="str">
        <f>RES_hh_SLD!$A$108</f>
        <v>Thermal uses of total stock</v>
      </c>
      <c r="B95" s="136"/>
      <c r="C95" s="137"/>
      <c r="D95" s="137"/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DA95" s="142"/>
    </row>
    <row r="97" spans="1:105" ht="12" customHeight="1" x14ac:dyDescent="0.25">
      <c r="A97" s="116" t="str">
        <f>RES_hh_SLD!$A$110</f>
        <v>Final energy consumption (ktoe)</v>
      </c>
      <c r="B97" s="117">
        <f t="shared" ref="B97:Q97" si="12">B98+B100+B102+B111</f>
        <v>0.29117815027406191</v>
      </c>
      <c r="C97" s="117">
        <f t="shared" si="12"/>
        <v>0.45403905918153209</v>
      </c>
      <c r="D97" s="117">
        <f t="shared" si="12"/>
        <v>0.72325289150486571</v>
      </c>
      <c r="E97" s="117">
        <f t="shared" si="12"/>
        <v>2.5347148512039839</v>
      </c>
      <c r="F97" s="117">
        <f t="shared" si="12"/>
        <v>5.0141708475850502</v>
      </c>
      <c r="G97" s="117">
        <f t="shared" si="12"/>
        <v>8.991069160191234</v>
      </c>
      <c r="H97" s="117">
        <f t="shared" si="12"/>
        <v>17.666988100110007</v>
      </c>
      <c r="I97" s="117">
        <f t="shared" si="12"/>
        <v>23.232385812058965</v>
      </c>
      <c r="J97" s="117">
        <f t="shared" si="12"/>
        <v>36.068354826599645</v>
      </c>
      <c r="K97" s="117">
        <f t="shared" si="12"/>
        <v>47.297011589292893</v>
      </c>
      <c r="L97" s="117">
        <f t="shared" si="12"/>
        <v>60.379965277434465</v>
      </c>
      <c r="M97" s="117">
        <f t="shared" si="12"/>
        <v>71.258668614152882</v>
      </c>
      <c r="N97" s="117">
        <f t="shared" si="12"/>
        <v>83.030503460859478</v>
      </c>
      <c r="O97" s="117">
        <f t="shared" si="12"/>
        <v>100.50008443979058</v>
      </c>
      <c r="P97" s="117">
        <f t="shared" si="12"/>
        <v>116.65748616806817</v>
      </c>
      <c r="Q97" s="117">
        <f t="shared" si="12"/>
        <v>135.16237833355657</v>
      </c>
      <c r="R97" s="117">
        <f t="shared" ref="R97:V97" si="13">R98+R100+R102+R111</f>
        <v>152.75508085685692</v>
      </c>
      <c r="S97" s="117">
        <f t="shared" si="13"/>
        <v>171.58035545707645</v>
      </c>
      <c r="T97" s="117">
        <f t="shared" si="13"/>
        <v>191.1580181246722</v>
      </c>
      <c r="U97" s="117">
        <f t="shared" si="13"/>
        <v>223.50878262213604</v>
      </c>
      <c r="V97" s="117">
        <f t="shared" si="13"/>
        <v>252.08995439087087</v>
      </c>
      <c r="W97" s="117">
        <f t="shared" ref="W97" si="14">W98+W100+W102+W111</f>
        <v>288.07420130375169</v>
      </c>
      <c r="DA97" s="129" t="s">
        <v>1704</v>
      </c>
    </row>
    <row r="98" spans="1:105" ht="12" customHeight="1" x14ac:dyDescent="0.25">
      <c r="A98" s="121" t="s">
        <v>57</v>
      </c>
      <c r="B98" s="122">
        <f t="shared" ref="B98:W98" si="15">B99</f>
        <v>0.20790484757167421</v>
      </c>
      <c r="C98" s="122">
        <f t="shared" si="15"/>
        <v>0.34837646120267562</v>
      </c>
      <c r="D98" s="122">
        <f t="shared" si="15"/>
        <v>0.46509056199024817</v>
      </c>
      <c r="E98" s="122">
        <f t="shared" si="15"/>
        <v>1.5397151562079134</v>
      </c>
      <c r="F98" s="122">
        <f t="shared" si="15"/>
        <v>3.0681837796289804</v>
      </c>
      <c r="G98" s="122">
        <f t="shared" si="15"/>
        <v>5.9606447677570271</v>
      </c>
      <c r="H98" s="122">
        <f t="shared" si="15"/>
        <v>11.863330211502682</v>
      </c>
      <c r="I98" s="122">
        <f t="shared" si="15"/>
        <v>14.723133735765451</v>
      </c>
      <c r="J98" s="122">
        <f t="shared" si="15"/>
        <v>23.57988047141394</v>
      </c>
      <c r="K98" s="122">
        <f t="shared" si="15"/>
        <v>30.57555994220462</v>
      </c>
      <c r="L98" s="122">
        <f t="shared" si="15"/>
        <v>38.66189635782321</v>
      </c>
      <c r="M98" s="122">
        <f t="shared" si="15"/>
        <v>45.252415928269151</v>
      </c>
      <c r="N98" s="122">
        <f t="shared" si="15"/>
        <v>51.704170951185148</v>
      </c>
      <c r="O98" s="122">
        <f t="shared" si="15"/>
        <v>61.361218253341001</v>
      </c>
      <c r="P98" s="122">
        <f t="shared" si="15"/>
        <v>70.321482723349604</v>
      </c>
      <c r="Q98" s="122">
        <f t="shared" si="15"/>
        <v>80.519356647548236</v>
      </c>
      <c r="R98" s="122">
        <f t="shared" si="15"/>
        <v>91.20236841054782</v>
      </c>
      <c r="S98" s="122">
        <f t="shared" si="15"/>
        <v>102.36767768731768</v>
      </c>
      <c r="T98" s="122">
        <f t="shared" si="15"/>
        <v>115.02580794665678</v>
      </c>
      <c r="U98" s="122">
        <f t="shared" si="15"/>
        <v>131.03774685070718</v>
      </c>
      <c r="V98" s="122">
        <f t="shared" si="15"/>
        <v>147.06752119362901</v>
      </c>
      <c r="W98" s="122">
        <f t="shared" si="15"/>
        <v>177.20066949854154</v>
      </c>
      <c r="DA98" s="130" t="s">
        <v>1705</v>
      </c>
    </row>
    <row r="99" spans="1:105" ht="12" customHeight="1" x14ac:dyDescent="0.25">
      <c r="A99" s="97" t="s">
        <v>53</v>
      </c>
      <c r="B99" s="98">
        <v>0.20790484757167421</v>
      </c>
      <c r="C99" s="98">
        <v>0.34837646120267562</v>
      </c>
      <c r="D99" s="98">
        <v>0.46509056199024817</v>
      </c>
      <c r="E99" s="98">
        <v>1.5397151562079134</v>
      </c>
      <c r="F99" s="98">
        <v>3.0681837796289804</v>
      </c>
      <c r="G99" s="98">
        <v>5.9606447677570271</v>
      </c>
      <c r="H99" s="98">
        <v>11.863330211502682</v>
      </c>
      <c r="I99" s="98">
        <v>14.723133735765451</v>
      </c>
      <c r="J99" s="98">
        <v>23.57988047141394</v>
      </c>
      <c r="K99" s="98">
        <v>30.57555994220462</v>
      </c>
      <c r="L99" s="98">
        <v>38.66189635782321</v>
      </c>
      <c r="M99" s="98">
        <v>45.252415928269151</v>
      </c>
      <c r="N99" s="98">
        <v>51.704170951185148</v>
      </c>
      <c r="O99" s="98">
        <v>61.361218253341001</v>
      </c>
      <c r="P99" s="98">
        <v>70.321482723349604</v>
      </c>
      <c r="Q99" s="98">
        <v>80.519356647548236</v>
      </c>
      <c r="R99" s="98">
        <v>91.20236841054782</v>
      </c>
      <c r="S99" s="98">
        <v>102.36767768731768</v>
      </c>
      <c r="T99" s="98">
        <v>115.02580794665678</v>
      </c>
      <c r="U99" s="98">
        <v>131.03774685070718</v>
      </c>
      <c r="V99" s="98">
        <v>147.06752119362901</v>
      </c>
      <c r="W99" s="98">
        <v>177.20066949854154</v>
      </c>
      <c r="DA99" s="63" t="s">
        <v>1706</v>
      </c>
    </row>
    <row r="100" spans="1:105" ht="12" customHeight="1" x14ac:dyDescent="0.25">
      <c r="A100" s="121" t="s">
        <v>92</v>
      </c>
      <c r="B100" s="122">
        <f t="shared" ref="B100:W100" si="16">B101</f>
        <v>2.6758530531339977E-5</v>
      </c>
      <c r="C100" s="122">
        <f t="shared" si="16"/>
        <v>3.6940068986221258E-5</v>
      </c>
      <c r="D100" s="122">
        <f t="shared" si="16"/>
        <v>5.8601089888375758E-5</v>
      </c>
      <c r="E100" s="122">
        <f t="shared" si="16"/>
        <v>1.1774294501721053E-4</v>
      </c>
      <c r="F100" s="122">
        <f t="shared" si="16"/>
        <v>2.8161942873619107E-4</v>
      </c>
      <c r="G100" s="122">
        <f t="shared" si="16"/>
        <v>6.2983475106898729E-4</v>
      </c>
      <c r="H100" s="122">
        <f t="shared" si="16"/>
        <v>1.6126566342718567E-3</v>
      </c>
      <c r="I100" s="122">
        <f t="shared" si="16"/>
        <v>2.921896240260484E-3</v>
      </c>
      <c r="J100" s="122">
        <f t="shared" si="16"/>
        <v>5.0630787173707318E-3</v>
      </c>
      <c r="K100" s="122">
        <f t="shared" si="16"/>
        <v>8.6550702014722147E-3</v>
      </c>
      <c r="L100" s="122">
        <f t="shared" si="16"/>
        <v>2.1831379498371134E-2</v>
      </c>
      <c r="M100" s="122">
        <f t="shared" si="16"/>
        <v>1.7732526214647371E-2</v>
      </c>
      <c r="N100" s="122">
        <f t="shared" si="16"/>
        <v>3.1141832134229757E-2</v>
      </c>
      <c r="O100" s="122">
        <f t="shared" si="16"/>
        <v>4.4082530039643346E-2</v>
      </c>
      <c r="P100" s="122">
        <f t="shared" si="16"/>
        <v>7.2536979892337747E-2</v>
      </c>
      <c r="Q100" s="122">
        <f t="shared" si="16"/>
        <v>0.23475229132894651</v>
      </c>
      <c r="R100" s="122">
        <f t="shared" si="16"/>
        <v>0.21664298857803371</v>
      </c>
      <c r="S100" s="122">
        <f t="shared" si="16"/>
        <v>0.2959676983217604</v>
      </c>
      <c r="T100" s="122">
        <f t="shared" si="16"/>
        <v>0.41798256177016219</v>
      </c>
      <c r="U100" s="122">
        <f t="shared" si="16"/>
        <v>0.71098985246388957</v>
      </c>
      <c r="V100" s="122">
        <f t="shared" si="16"/>
        <v>0.52736623642341207</v>
      </c>
      <c r="W100" s="122">
        <f t="shared" si="16"/>
        <v>0.7724940487317189</v>
      </c>
      <c r="DA100" s="130" t="s">
        <v>1707</v>
      </c>
    </row>
    <row r="101" spans="1:105" ht="12" customHeight="1" x14ac:dyDescent="0.25">
      <c r="A101" s="97" t="s">
        <v>53</v>
      </c>
      <c r="B101" s="98">
        <v>2.6758530531339977E-5</v>
      </c>
      <c r="C101" s="98">
        <v>3.6940068986221258E-5</v>
      </c>
      <c r="D101" s="98">
        <v>5.8601089888375758E-5</v>
      </c>
      <c r="E101" s="98">
        <v>1.1774294501721053E-4</v>
      </c>
      <c r="F101" s="98">
        <v>2.8161942873619107E-4</v>
      </c>
      <c r="G101" s="98">
        <v>6.2983475106898729E-4</v>
      </c>
      <c r="H101" s="98">
        <v>1.6126566342718567E-3</v>
      </c>
      <c r="I101" s="98">
        <v>2.921896240260484E-3</v>
      </c>
      <c r="J101" s="98">
        <v>5.0630787173707318E-3</v>
      </c>
      <c r="K101" s="98">
        <v>8.6550702014722147E-3</v>
      </c>
      <c r="L101" s="98">
        <v>2.1831379498371134E-2</v>
      </c>
      <c r="M101" s="98">
        <v>1.7732526214647371E-2</v>
      </c>
      <c r="N101" s="98">
        <v>3.1141832134229757E-2</v>
      </c>
      <c r="O101" s="98">
        <v>4.4082530039643346E-2</v>
      </c>
      <c r="P101" s="98">
        <v>7.2536979892337747E-2</v>
      </c>
      <c r="Q101" s="98">
        <v>0.23475229132894651</v>
      </c>
      <c r="R101" s="98">
        <v>0.21664298857803371</v>
      </c>
      <c r="S101" s="98">
        <v>0.2959676983217604</v>
      </c>
      <c r="T101" s="98">
        <v>0.41798256177016219</v>
      </c>
      <c r="U101" s="98">
        <v>0.71098985246388957</v>
      </c>
      <c r="V101" s="98">
        <v>0.52736623642341207</v>
      </c>
      <c r="W101" s="98">
        <v>0.7724940487317189</v>
      </c>
      <c r="DA101" s="63" t="s">
        <v>1708</v>
      </c>
    </row>
    <row r="102" spans="1:105" ht="12" customHeight="1" x14ac:dyDescent="0.25">
      <c r="A102" s="121" t="s">
        <v>55</v>
      </c>
      <c r="B102" s="122">
        <v>5.6687019940519286E-2</v>
      </c>
      <c r="C102" s="122">
        <v>7.0628051645705264E-2</v>
      </c>
      <c r="D102" s="122">
        <v>0.15954249462494602</v>
      </c>
      <c r="E102" s="122">
        <v>0.63823848987258314</v>
      </c>
      <c r="F102" s="122">
        <v>1.2408438776971986</v>
      </c>
      <c r="G102" s="122">
        <v>1.8601636213717114</v>
      </c>
      <c r="H102" s="122">
        <v>3.6640854994000276</v>
      </c>
      <c r="I102" s="122">
        <v>5.2457923987018331</v>
      </c>
      <c r="J102" s="122">
        <v>7.7300542490702702</v>
      </c>
      <c r="K102" s="122">
        <v>10.370424478143512</v>
      </c>
      <c r="L102" s="122">
        <v>13.593432500407303</v>
      </c>
      <c r="M102" s="122">
        <v>16.562997073096533</v>
      </c>
      <c r="N102" s="122">
        <v>19.87930706000526</v>
      </c>
      <c r="O102" s="122">
        <v>25.176286040149453</v>
      </c>
      <c r="P102" s="122">
        <v>29.664279235574703</v>
      </c>
      <c r="Q102" s="122">
        <v>34.919833622162912</v>
      </c>
      <c r="R102" s="122">
        <v>39.174749320223448</v>
      </c>
      <c r="S102" s="122">
        <v>43.867782341469237</v>
      </c>
      <c r="T102" s="122">
        <v>47.374622285017516</v>
      </c>
      <c r="U102" s="122">
        <v>57.745687717903493</v>
      </c>
      <c r="V102" s="122">
        <v>66.897612732252895</v>
      </c>
      <c r="W102" s="122">
        <v>70.239075044711583</v>
      </c>
      <c r="DA102" s="130" t="s">
        <v>1709</v>
      </c>
    </row>
    <row r="103" spans="1:105" ht="12" customHeight="1" x14ac:dyDescent="0.25">
      <c r="A103" s="97" t="s">
        <v>124</v>
      </c>
      <c r="B103" s="98">
        <v>3.1311092372540025E-2</v>
      </c>
      <c r="C103" s="98">
        <v>3.7543891456683916E-2</v>
      </c>
      <c r="D103" s="98">
        <v>5.7016656888406902E-2</v>
      </c>
      <c r="E103" s="98">
        <v>7.628797355450509E-2</v>
      </c>
      <c r="F103" s="98">
        <v>0.15713686231848997</v>
      </c>
      <c r="G103" s="98">
        <v>0.38311246605716265</v>
      </c>
      <c r="H103" s="98">
        <v>1.1056798146023481</v>
      </c>
      <c r="I103" s="98">
        <v>1.6756429813273974</v>
      </c>
      <c r="J103" s="98">
        <v>1.9568063263701465</v>
      </c>
      <c r="K103" s="98">
        <v>2.2592890604770011</v>
      </c>
      <c r="L103" s="98">
        <v>2.4008527139406466</v>
      </c>
      <c r="M103" s="98">
        <v>2.5014500354177662</v>
      </c>
      <c r="N103" s="98">
        <v>2.9463107552948022</v>
      </c>
      <c r="O103" s="98">
        <v>3.3038713011383498</v>
      </c>
      <c r="P103" s="98">
        <v>3.8049683921661499</v>
      </c>
      <c r="Q103" s="98">
        <v>4.1865557342587065</v>
      </c>
      <c r="R103" s="98">
        <v>4.7720004903439408</v>
      </c>
      <c r="S103" s="98">
        <v>5.4841853349204452</v>
      </c>
      <c r="T103" s="98">
        <v>6.1782943709058262</v>
      </c>
      <c r="U103" s="98">
        <v>7.2895503809277677</v>
      </c>
      <c r="V103" s="98">
        <v>8.1007528741230495</v>
      </c>
      <c r="W103" s="98">
        <v>8.7842801227019756</v>
      </c>
      <c r="DA103" s="63" t="s">
        <v>1710</v>
      </c>
    </row>
    <row r="104" spans="1:105" ht="12" customHeight="1" x14ac:dyDescent="0.25">
      <c r="A104" s="97" t="s">
        <v>123</v>
      </c>
      <c r="B104" s="98">
        <v>0</v>
      </c>
      <c r="C104" s="98">
        <v>0</v>
      </c>
      <c r="D104" s="98">
        <v>0</v>
      </c>
      <c r="E104" s="98">
        <v>0</v>
      </c>
      <c r="F104" s="98">
        <v>0</v>
      </c>
      <c r="G104" s="98">
        <v>0</v>
      </c>
      <c r="H104" s="98">
        <v>0</v>
      </c>
      <c r="I104" s="98">
        <v>0</v>
      </c>
      <c r="J104" s="98">
        <v>0</v>
      </c>
      <c r="K104" s="98">
        <v>2.0493975122541823E-3</v>
      </c>
      <c r="L104" s="98">
        <v>2.2351151041549375E-3</v>
      </c>
      <c r="M104" s="98">
        <v>2.5601125402806E-3</v>
      </c>
      <c r="N104" s="98">
        <v>3.2691762100961527E-3</v>
      </c>
      <c r="O104" s="98">
        <v>8.9327261056913222E-3</v>
      </c>
      <c r="P104" s="98">
        <v>1.6898801909102045E-2</v>
      </c>
      <c r="Q104" s="98">
        <v>2.4095743763088231E-2</v>
      </c>
      <c r="R104" s="98">
        <v>3.2395319093425308E-2</v>
      </c>
      <c r="S104" s="98">
        <v>3.8351150243912349E-2</v>
      </c>
      <c r="T104" s="98">
        <v>5.7348631943465463E-2</v>
      </c>
      <c r="U104" s="98">
        <v>8.1177389483063161E-2</v>
      </c>
      <c r="V104" s="98">
        <v>0.10181121095607559</v>
      </c>
      <c r="W104" s="98">
        <v>0.1071855808116986</v>
      </c>
      <c r="DA104" s="63" t="s">
        <v>1711</v>
      </c>
    </row>
    <row r="105" spans="1:105" ht="12" customHeight="1" x14ac:dyDescent="0.25">
      <c r="A105" s="100" t="s">
        <v>50</v>
      </c>
      <c r="B105" s="101">
        <v>0</v>
      </c>
      <c r="C105" s="101">
        <v>0</v>
      </c>
      <c r="D105" s="101">
        <v>0</v>
      </c>
      <c r="E105" s="101">
        <v>0</v>
      </c>
      <c r="F105" s="101">
        <v>0</v>
      </c>
      <c r="G105" s="101">
        <v>0</v>
      </c>
      <c r="H105" s="101">
        <v>0</v>
      </c>
      <c r="I105" s="101">
        <v>0</v>
      </c>
      <c r="J105" s="101">
        <v>0</v>
      </c>
      <c r="K105" s="101">
        <v>1.2727773054889563E-3</v>
      </c>
      <c r="L105" s="101">
        <v>1.4338017889579827E-3</v>
      </c>
      <c r="M105" s="101">
        <v>1.5967602485838579E-3</v>
      </c>
      <c r="N105" s="101">
        <v>1.9785148821341849E-3</v>
      </c>
      <c r="O105" s="101">
        <v>5.4031784190665703E-3</v>
      </c>
      <c r="P105" s="101">
        <v>9.9174862434549191E-3</v>
      </c>
      <c r="Q105" s="101">
        <v>1.4132551599096597E-2</v>
      </c>
      <c r="R105" s="101">
        <v>1.8635821258376341E-2</v>
      </c>
      <c r="S105" s="101">
        <v>2.1554556643943061E-2</v>
      </c>
      <c r="T105" s="101">
        <v>3.6322227339474641E-2</v>
      </c>
      <c r="U105" s="101">
        <v>4.6905489974092669E-2</v>
      </c>
      <c r="V105" s="101">
        <v>5.7356966148526298E-2</v>
      </c>
      <c r="W105" s="101">
        <v>5.8496439963975071E-2</v>
      </c>
      <c r="DA105" s="131" t="s">
        <v>1712</v>
      </c>
    </row>
    <row r="106" spans="1:105" ht="12" customHeight="1" x14ac:dyDescent="0.25">
      <c r="A106" s="103" t="s">
        <v>52</v>
      </c>
      <c r="B106" s="104">
        <v>0</v>
      </c>
      <c r="C106" s="104">
        <v>0</v>
      </c>
      <c r="D106" s="104">
        <v>0</v>
      </c>
      <c r="E106" s="104">
        <v>0</v>
      </c>
      <c r="F106" s="104">
        <v>0</v>
      </c>
      <c r="G106" s="104">
        <v>0</v>
      </c>
      <c r="H106" s="104">
        <v>0</v>
      </c>
      <c r="I106" s="104">
        <v>0</v>
      </c>
      <c r="J106" s="104">
        <v>0</v>
      </c>
      <c r="K106" s="104">
        <v>7.7662020676522625E-4</v>
      </c>
      <c r="L106" s="104">
        <v>8.013133151969548E-4</v>
      </c>
      <c r="M106" s="104">
        <v>9.6335229169674196E-4</v>
      </c>
      <c r="N106" s="104">
        <v>1.2906613279619675E-3</v>
      </c>
      <c r="O106" s="104">
        <v>3.5295476866247515E-3</v>
      </c>
      <c r="P106" s="104">
        <v>6.9813156656471269E-3</v>
      </c>
      <c r="Q106" s="104">
        <v>9.9631921639916337E-3</v>
      </c>
      <c r="R106" s="104">
        <v>1.3759497835048968E-2</v>
      </c>
      <c r="S106" s="104">
        <v>1.6796593599969292E-2</v>
      </c>
      <c r="T106" s="104">
        <v>2.1026404603990821E-2</v>
      </c>
      <c r="U106" s="104">
        <v>3.4271899508970485E-2</v>
      </c>
      <c r="V106" s="104">
        <v>4.4454244807549295E-2</v>
      </c>
      <c r="W106" s="104">
        <v>4.8689140847723529E-2</v>
      </c>
      <c r="DA106" s="132" t="s">
        <v>1713</v>
      </c>
    </row>
    <row r="107" spans="1:105" ht="12" customHeight="1" x14ac:dyDescent="0.25">
      <c r="A107" s="106" t="s">
        <v>122</v>
      </c>
      <c r="B107" s="101">
        <v>2.537592756797926E-2</v>
      </c>
      <c r="C107" s="101">
        <v>3.3084160189021342E-2</v>
      </c>
      <c r="D107" s="101">
        <v>0.1025258377365391</v>
      </c>
      <c r="E107" s="101">
        <v>0.56195051631807802</v>
      </c>
      <c r="F107" s="101">
        <v>1.0837070153787087</v>
      </c>
      <c r="G107" s="101">
        <v>1.4770511553145487</v>
      </c>
      <c r="H107" s="101">
        <v>2.5584056847976795</v>
      </c>
      <c r="I107" s="101">
        <v>3.5701494173744357</v>
      </c>
      <c r="J107" s="101">
        <v>5.7732479227001239</v>
      </c>
      <c r="K107" s="101">
        <v>6.9684601452980655</v>
      </c>
      <c r="L107" s="101">
        <v>9.6585899879092736</v>
      </c>
      <c r="M107" s="101">
        <v>12.197143133816558</v>
      </c>
      <c r="N107" s="101">
        <v>14.566919075661451</v>
      </c>
      <c r="O107" s="101">
        <v>14.96497987620473</v>
      </c>
      <c r="P107" s="101">
        <v>14.038083711397674</v>
      </c>
      <c r="Q107" s="101">
        <v>13.575360491354006</v>
      </c>
      <c r="R107" s="101">
        <v>13.733898204552395</v>
      </c>
      <c r="S107" s="101">
        <v>16.196865788257401</v>
      </c>
      <c r="T107" s="101">
        <v>13.044489666339324</v>
      </c>
      <c r="U107" s="101">
        <v>13.48544792520438</v>
      </c>
      <c r="V107" s="101">
        <v>11.573169075113746</v>
      </c>
      <c r="W107" s="101">
        <v>11.173689980596279</v>
      </c>
      <c r="DA107" s="131" t="s">
        <v>1714</v>
      </c>
    </row>
    <row r="108" spans="1:105" ht="12" customHeight="1" x14ac:dyDescent="0.25">
      <c r="A108" s="107" t="s">
        <v>121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1.1406258748561906</v>
      </c>
      <c r="L108" s="104">
        <v>1.5317546834532276</v>
      </c>
      <c r="M108" s="104">
        <v>1.8618437913219261</v>
      </c>
      <c r="N108" s="104">
        <v>2.3628080528389126</v>
      </c>
      <c r="O108" s="104">
        <v>6.8985021367006825</v>
      </c>
      <c r="P108" s="104">
        <v>11.804328330101779</v>
      </c>
      <c r="Q108" s="104">
        <v>17.133821652787109</v>
      </c>
      <c r="R108" s="104">
        <v>20.636455306233685</v>
      </c>
      <c r="S108" s="104">
        <v>22.14838006804748</v>
      </c>
      <c r="T108" s="104">
        <v>28.094489615828898</v>
      </c>
      <c r="U108" s="104">
        <v>36.88951202228828</v>
      </c>
      <c r="V108" s="104">
        <v>47.121879572060024</v>
      </c>
      <c r="W108" s="104">
        <v>50.17391936060163</v>
      </c>
      <c r="DA108" s="132" t="s">
        <v>1715</v>
      </c>
    </row>
    <row r="109" spans="1:105" ht="12" customHeight="1" x14ac:dyDescent="0.25">
      <c r="A109" s="108" t="s">
        <v>53</v>
      </c>
      <c r="B109" s="98">
        <v>0</v>
      </c>
      <c r="C109" s="98">
        <v>0</v>
      </c>
      <c r="D109" s="98">
        <v>0</v>
      </c>
      <c r="E109" s="98">
        <v>0</v>
      </c>
      <c r="F109" s="98">
        <v>0</v>
      </c>
      <c r="G109" s="98">
        <v>0</v>
      </c>
      <c r="H109" s="98">
        <v>0</v>
      </c>
      <c r="I109" s="98">
        <v>0</v>
      </c>
      <c r="J109" s="98">
        <v>0</v>
      </c>
      <c r="K109" s="98">
        <v>0.68042631961351108</v>
      </c>
      <c r="L109" s="98">
        <v>0.94667219992218232</v>
      </c>
      <c r="M109" s="98">
        <v>1.1160850833759357</v>
      </c>
      <c r="N109" s="98">
        <v>1.373487112134482</v>
      </c>
      <c r="O109" s="98">
        <v>4.0644632041572164</v>
      </c>
      <c r="P109" s="98">
        <v>6.7928538869009234</v>
      </c>
      <c r="Q109" s="98">
        <v>9.9138194604575798</v>
      </c>
      <c r="R109" s="98">
        <v>11.793348247207005</v>
      </c>
      <c r="S109" s="98">
        <v>12.41632783113638</v>
      </c>
      <c r="T109" s="98">
        <v>17.602186780439762</v>
      </c>
      <c r="U109" s="98">
        <v>21.358449611667012</v>
      </c>
      <c r="V109" s="98">
        <v>26.752395092588401</v>
      </c>
      <c r="W109" s="98">
        <v>27.306820888704291</v>
      </c>
      <c r="DA109" s="63" t="s">
        <v>1716</v>
      </c>
    </row>
    <row r="110" spans="1:105" ht="12" customHeight="1" x14ac:dyDescent="0.25">
      <c r="A110" s="108" t="s">
        <v>52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0.46019955524267964</v>
      </c>
      <c r="L110" s="98">
        <v>0.58508248353104519</v>
      </c>
      <c r="M110" s="98">
        <v>0.74575870794599053</v>
      </c>
      <c r="N110" s="98">
        <v>0.98932094070443066</v>
      </c>
      <c r="O110" s="98">
        <v>2.8340389325434661</v>
      </c>
      <c r="P110" s="98">
        <v>5.0114744432008562</v>
      </c>
      <c r="Q110" s="98">
        <v>7.2200021923295292</v>
      </c>
      <c r="R110" s="98">
        <v>8.843107059026682</v>
      </c>
      <c r="S110" s="98">
        <v>9.7320522369111</v>
      </c>
      <c r="T110" s="98">
        <v>10.492302835389136</v>
      </c>
      <c r="U110" s="98">
        <v>15.531062410621265</v>
      </c>
      <c r="V110" s="98">
        <v>20.369484479471623</v>
      </c>
      <c r="W110" s="98">
        <v>22.867098471897336</v>
      </c>
      <c r="DA110" s="63" t="s">
        <v>1717</v>
      </c>
    </row>
    <row r="111" spans="1:105" ht="12" customHeight="1" x14ac:dyDescent="0.25">
      <c r="A111" s="121" t="s">
        <v>54</v>
      </c>
      <c r="B111" s="122">
        <v>2.6559524231337041E-2</v>
      </c>
      <c r="C111" s="122">
        <v>3.4997606264164947E-2</v>
      </c>
      <c r="D111" s="122">
        <v>9.8561233799783238E-2</v>
      </c>
      <c r="E111" s="122">
        <v>0.35664346217847004</v>
      </c>
      <c r="F111" s="122">
        <v>0.70486157083013556</v>
      </c>
      <c r="G111" s="122">
        <v>1.1696309363114268</v>
      </c>
      <c r="H111" s="122">
        <v>2.1379597325730275</v>
      </c>
      <c r="I111" s="122">
        <v>3.2605377813514203</v>
      </c>
      <c r="J111" s="122">
        <v>4.7533570273980672</v>
      </c>
      <c r="K111" s="122">
        <v>6.3423720987432928</v>
      </c>
      <c r="L111" s="122">
        <v>8.1028050397055793</v>
      </c>
      <c r="M111" s="122">
        <v>9.4255230865725501</v>
      </c>
      <c r="N111" s="122">
        <v>11.415883617534824</v>
      </c>
      <c r="O111" s="122">
        <v>13.918497616260488</v>
      </c>
      <c r="P111" s="122">
        <v>16.59918722925152</v>
      </c>
      <c r="Q111" s="122">
        <v>19.488435772516475</v>
      </c>
      <c r="R111" s="122">
        <v>22.161320137507641</v>
      </c>
      <c r="S111" s="122">
        <v>25.048927729967762</v>
      </c>
      <c r="T111" s="122">
        <v>28.339605331227759</v>
      </c>
      <c r="U111" s="122">
        <v>34.014358201061484</v>
      </c>
      <c r="V111" s="122">
        <v>37.597454228565574</v>
      </c>
      <c r="W111" s="122">
        <v>39.861962711766836</v>
      </c>
      <c r="DA111" s="130" t="s">
        <v>1718</v>
      </c>
    </row>
    <row r="112" spans="1:105" ht="12" customHeight="1" x14ac:dyDescent="0.25">
      <c r="A112" s="97" t="s">
        <v>50</v>
      </c>
      <c r="B112" s="98">
        <v>2.3161224523364832E-2</v>
      </c>
      <c r="C112" s="98">
        <v>3.04018699210283E-2</v>
      </c>
      <c r="D112" s="98">
        <v>8.0196012900757147E-2</v>
      </c>
      <c r="E112" s="98">
        <v>0.17931506358800775</v>
      </c>
      <c r="F112" s="98">
        <v>0.39723417268880562</v>
      </c>
      <c r="G112" s="98">
        <v>0.83432603564011698</v>
      </c>
      <c r="H112" s="98">
        <v>1.5694207465007324</v>
      </c>
      <c r="I112" s="98">
        <v>2.5744600646266704</v>
      </c>
      <c r="J112" s="98">
        <v>3.5422061154713131</v>
      </c>
      <c r="K112" s="98">
        <v>4.5775835753198075</v>
      </c>
      <c r="L112" s="98">
        <v>5.3330856938456712</v>
      </c>
      <c r="M112" s="98">
        <v>6.0414686043191335</v>
      </c>
      <c r="N112" s="98">
        <v>7.5333813129367204</v>
      </c>
      <c r="O112" s="98">
        <v>9.2709130775534252</v>
      </c>
      <c r="P112" s="98">
        <v>11.639030044007869</v>
      </c>
      <c r="Q112" s="98">
        <v>13.819089002560753</v>
      </c>
      <c r="R112" s="98">
        <v>15.626490272050141</v>
      </c>
      <c r="S112" s="98">
        <v>17.717734784003312</v>
      </c>
      <c r="T112" s="98">
        <v>20.51026894976512</v>
      </c>
      <c r="U112" s="98">
        <v>25.143779548552612</v>
      </c>
      <c r="V112" s="98">
        <v>27.508439016404797</v>
      </c>
      <c r="W112" s="98">
        <v>30.147040797991821</v>
      </c>
      <c r="DA112" s="63" t="s">
        <v>1719</v>
      </c>
    </row>
    <row r="113" spans="1:105" ht="12" customHeight="1" x14ac:dyDescent="0.25">
      <c r="A113" s="109" t="s">
        <v>120</v>
      </c>
      <c r="B113" s="33">
        <v>3.3982997079722087E-3</v>
      </c>
      <c r="C113" s="33">
        <v>4.5957363431366497E-3</v>
      </c>
      <c r="D113" s="33">
        <v>1.8365220899026091E-2</v>
      </c>
      <c r="E113" s="33">
        <v>0.17732839859046229</v>
      </c>
      <c r="F113" s="33">
        <v>0.30762739814132994</v>
      </c>
      <c r="G113" s="33">
        <v>0.33530490067130969</v>
      </c>
      <c r="H113" s="33">
        <v>0.56853898607229514</v>
      </c>
      <c r="I113" s="33">
        <v>0.68607771672474971</v>
      </c>
      <c r="J113" s="33">
        <v>1.2111509119267541</v>
      </c>
      <c r="K113" s="33">
        <v>1.764788523423485</v>
      </c>
      <c r="L113" s="33">
        <v>2.7697193458599072</v>
      </c>
      <c r="M113" s="33">
        <v>3.3840544822534158</v>
      </c>
      <c r="N113" s="33">
        <v>3.8825023045981033</v>
      </c>
      <c r="O113" s="33">
        <v>4.647584538707064</v>
      </c>
      <c r="P113" s="33">
        <v>4.9601571852436512</v>
      </c>
      <c r="Q113" s="33">
        <v>5.6693467699557214</v>
      </c>
      <c r="R113" s="33">
        <v>6.5348298654574988</v>
      </c>
      <c r="S113" s="33">
        <v>7.3311929459644505</v>
      </c>
      <c r="T113" s="33">
        <v>7.8293363814626389</v>
      </c>
      <c r="U113" s="33">
        <v>8.8705786525088701</v>
      </c>
      <c r="V113" s="33">
        <v>10.089015212160779</v>
      </c>
      <c r="W113" s="33">
        <v>9.7149219137750134</v>
      </c>
      <c r="DA113" s="60" t="s">
        <v>1720</v>
      </c>
    </row>
    <row r="115" spans="1:105" ht="12" customHeight="1" x14ac:dyDescent="0.25">
      <c r="A115" s="116" t="str">
        <f>RES_hh_SLD!$A$131</f>
        <v>Thermal energy service (ktoe useful)</v>
      </c>
      <c r="B115" s="117">
        <f t="shared" ref="B115:Q115" si="17">B116+B118+B120+B129</f>
        <v>0.31542070254325749</v>
      </c>
      <c r="C115" s="117">
        <f t="shared" si="17"/>
        <v>0.514841895748403</v>
      </c>
      <c r="D115" s="117">
        <f t="shared" si="17"/>
        <v>0.8041407914282177</v>
      </c>
      <c r="E115" s="117">
        <f t="shared" si="17"/>
        <v>2.9069197393659874</v>
      </c>
      <c r="F115" s="117">
        <f t="shared" si="17"/>
        <v>6.0266651918803715</v>
      </c>
      <c r="G115" s="117">
        <f t="shared" si="17"/>
        <v>11.681183273216664</v>
      </c>
      <c r="H115" s="117">
        <f t="shared" si="17"/>
        <v>24.092241256983701</v>
      </c>
      <c r="I115" s="117">
        <f t="shared" si="17"/>
        <v>31.836618986632512</v>
      </c>
      <c r="J115" s="117">
        <f t="shared" si="17"/>
        <v>52.205858867641915</v>
      </c>
      <c r="K115" s="117">
        <f t="shared" si="17"/>
        <v>70.444332023116573</v>
      </c>
      <c r="L115" s="117">
        <f t="shared" si="17"/>
        <v>92.194312364271752</v>
      </c>
      <c r="M115" s="117">
        <f t="shared" si="17"/>
        <v>111.97744041612289</v>
      </c>
      <c r="N115" s="117">
        <f t="shared" si="17"/>
        <v>133.44150681907877</v>
      </c>
      <c r="O115" s="117">
        <f t="shared" si="17"/>
        <v>166.76350144190624</v>
      </c>
      <c r="P115" s="117">
        <f t="shared" si="17"/>
        <v>200.07578284073426</v>
      </c>
      <c r="Q115" s="117">
        <f t="shared" si="17"/>
        <v>239.21705230687704</v>
      </c>
      <c r="R115" s="117">
        <f t="shared" ref="R115:V115" si="18">R116+R118+R120+R129</f>
        <v>278.3085273611602</v>
      </c>
      <c r="S115" s="117">
        <f t="shared" si="18"/>
        <v>321.35723156035692</v>
      </c>
      <c r="T115" s="117">
        <f t="shared" si="18"/>
        <v>369.44487064584621</v>
      </c>
      <c r="U115" s="117">
        <f t="shared" si="18"/>
        <v>439.52953598645792</v>
      </c>
      <c r="V115" s="117">
        <f t="shared" si="18"/>
        <v>507.55061192962995</v>
      </c>
      <c r="W115" s="117">
        <f t="shared" ref="W115" si="19">W116+W118+W120+W129</f>
        <v>611.69902105746974</v>
      </c>
      <c r="DA115" s="129" t="s">
        <v>1872</v>
      </c>
    </row>
    <row r="116" spans="1:105" ht="12" customHeight="1" x14ac:dyDescent="0.25">
      <c r="A116" s="121" t="s">
        <v>57</v>
      </c>
      <c r="B116" s="122">
        <f t="shared" ref="B116:W116" si="20">B117</f>
        <v>0.26630867259501284</v>
      </c>
      <c r="C116" s="122">
        <f t="shared" si="20"/>
        <v>0.45175656655544849</v>
      </c>
      <c r="D116" s="122">
        <f t="shared" si="20"/>
        <v>0.64497669714378325</v>
      </c>
      <c r="E116" s="122">
        <f t="shared" si="20"/>
        <v>2.2617175022168095</v>
      </c>
      <c r="F116" s="122">
        <f t="shared" si="20"/>
        <v>4.7683373374116975</v>
      </c>
      <c r="G116" s="122">
        <f t="shared" si="20"/>
        <v>9.753545158747059</v>
      </c>
      <c r="H116" s="122">
        <f t="shared" si="20"/>
        <v>20.423297308448774</v>
      </c>
      <c r="I116" s="122">
        <f t="shared" si="20"/>
        <v>26.479621869251712</v>
      </c>
      <c r="J116" s="122">
        <f t="shared" si="20"/>
        <v>44.254904852848952</v>
      </c>
      <c r="K116" s="122">
        <f t="shared" si="20"/>
        <v>59.563522109014613</v>
      </c>
      <c r="L116" s="122">
        <f t="shared" si="20"/>
        <v>77.883134534951267</v>
      </c>
      <c r="M116" s="122">
        <f t="shared" si="20"/>
        <v>94.72584671072832</v>
      </c>
      <c r="N116" s="122">
        <f t="shared" si="20"/>
        <v>112.52592503544992</v>
      </c>
      <c r="O116" s="122">
        <f t="shared" si="20"/>
        <v>139.89346244938571</v>
      </c>
      <c r="P116" s="122">
        <f t="shared" si="20"/>
        <v>167.47272949892991</v>
      </c>
      <c r="Q116" s="122">
        <f t="shared" si="20"/>
        <v>199.55796369827914</v>
      </c>
      <c r="R116" s="122">
        <f t="shared" si="20"/>
        <v>233.07321965732353</v>
      </c>
      <c r="S116" s="122">
        <f t="shared" si="20"/>
        <v>269.80817639754986</v>
      </c>
      <c r="T116" s="122">
        <f t="shared" si="20"/>
        <v>312.05994380220261</v>
      </c>
      <c r="U116" s="122">
        <f t="shared" si="20"/>
        <v>367.6388646495036</v>
      </c>
      <c r="V116" s="122">
        <f t="shared" si="20"/>
        <v>424.97706547565821</v>
      </c>
      <c r="W116" s="122">
        <f t="shared" si="20"/>
        <v>523.02440122683083</v>
      </c>
      <c r="DA116" s="130" t="s">
        <v>1873</v>
      </c>
    </row>
    <row r="117" spans="1:105" ht="12" customHeight="1" x14ac:dyDescent="0.25">
      <c r="A117" s="97" t="s">
        <v>53</v>
      </c>
      <c r="B117" s="98">
        <v>0.26630867259501284</v>
      </c>
      <c r="C117" s="98">
        <v>0.45175656655544849</v>
      </c>
      <c r="D117" s="98">
        <v>0.64497669714378325</v>
      </c>
      <c r="E117" s="98">
        <v>2.2617175022168095</v>
      </c>
      <c r="F117" s="98">
        <v>4.7683373374116975</v>
      </c>
      <c r="G117" s="98">
        <v>9.753545158747059</v>
      </c>
      <c r="H117" s="98">
        <v>20.423297308448774</v>
      </c>
      <c r="I117" s="98">
        <v>26.479621869251712</v>
      </c>
      <c r="J117" s="98">
        <v>44.254904852848952</v>
      </c>
      <c r="K117" s="98">
        <v>59.563522109014613</v>
      </c>
      <c r="L117" s="98">
        <v>77.883134534951267</v>
      </c>
      <c r="M117" s="98">
        <v>94.72584671072832</v>
      </c>
      <c r="N117" s="98">
        <v>112.52592503544992</v>
      </c>
      <c r="O117" s="98">
        <v>139.89346244938571</v>
      </c>
      <c r="P117" s="98">
        <v>167.47272949892991</v>
      </c>
      <c r="Q117" s="98">
        <v>199.55796369827914</v>
      </c>
      <c r="R117" s="98">
        <v>233.07321965732353</v>
      </c>
      <c r="S117" s="98">
        <v>269.80817639754986</v>
      </c>
      <c r="T117" s="98">
        <v>312.05994380220261</v>
      </c>
      <c r="U117" s="98">
        <v>367.6388646495036</v>
      </c>
      <c r="V117" s="98">
        <v>424.97706547565821</v>
      </c>
      <c r="W117" s="98">
        <v>523.02440122683083</v>
      </c>
      <c r="DA117" s="63" t="s">
        <v>1874</v>
      </c>
    </row>
    <row r="118" spans="1:105" ht="12" customHeight="1" x14ac:dyDescent="0.25">
      <c r="A118" s="121" t="s">
        <v>92</v>
      </c>
      <c r="B118" s="122">
        <f t="shared" ref="B118:W118" si="21">B119</f>
        <v>4.7756553720562201E-5</v>
      </c>
      <c r="C118" s="122">
        <f t="shared" si="21"/>
        <v>6.9629418360788348E-5</v>
      </c>
      <c r="D118" s="122">
        <f t="shared" si="21"/>
        <v>1.2367869907337748E-4</v>
      </c>
      <c r="E118" s="122">
        <f t="shared" si="21"/>
        <v>2.652459923527037E-4</v>
      </c>
      <c r="F118" s="122">
        <f t="shared" si="21"/>
        <v>6.7945127424541487E-4</v>
      </c>
      <c r="G118" s="122">
        <f t="shared" si="21"/>
        <v>1.5672616498540431E-3</v>
      </c>
      <c r="H118" s="122">
        <f t="shared" si="21"/>
        <v>4.1427630644571495E-3</v>
      </c>
      <c r="I118" s="122">
        <f t="shared" si="21"/>
        <v>7.7313155161305939E-3</v>
      </c>
      <c r="J118" s="122">
        <f t="shared" si="21"/>
        <v>1.3783078163967647E-2</v>
      </c>
      <c r="K118" s="122">
        <f t="shared" si="21"/>
        <v>2.4143709158040396E-2</v>
      </c>
      <c r="L118" s="122">
        <f t="shared" si="21"/>
        <v>6.2141252313026904E-2</v>
      </c>
      <c r="M118" s="122">
        <f t="shared" si="21"/>
        <v>5.1720384209715101E-2</v>
      </c>
      <c r="N118" s="122">
        <f t="shared" si="21"/>
        <v>9.3473839708944559E-2</v>
      </c>
      <c r="O118" s="122">
        <f t="shared" si="21"/>
        <v>0.13734063370769331</v>
      </c>
      <c r="P118" s="122">
        <f t="shared" si="21"/>
        <v>0.2389664544765332</v>
      </c>
      <c r="Q118" s="122">
        <f t="shared" si="21"/>
        <v>0.81238912794787288</v>
      </c>
      <c r="R118" s="122">
        <f t="shared" si="21"/>
        <v>0.77353724303560922</v>
      </c>
      <c r="S118" s="122">
        <f t="shared" si="21"/>
        <v>1.0746940171221588</v>
      </c>
      <c r="T118" s="122">
        <f t="shared" si="21"/>
        <v>1.5384001035036976</v>
      </c>
      <c r="U118" s="122">
        <f t="shared" si="21"/>
        <v>2.6535938206698142</v>
      </c>
      <c r="V118" s="122">
        <f t="shared" si="21"/>
        <v>1.9988966167847133</v>
      </c>
      <c r="W118" s="122">
        <f t="shared" si="21"/>
        <v>2.9690807385383478</v>
      </c>
      <c r="DA118" s="130" t="s">
        <v>1875</v>
      </c>
    </row>
    <row r="119" spans="1:105" ht="12" customHeight="1" x14ac:dyDescent="0.25">
      <c r="A119" s="97" t="s">
        <v>53</v>
      </c>
      <c r="B119" s="98">
        <v>4.7756553720562201E-5</v>
      </c>
      <c r="C119" s="98">
        <v>6.9629418360788348E-5</v>
      </c>
      <c r="D119" s="98">
        <v>1.2367869907337748E-4</v>
      </c>
      <c r="E119" s="98">
        <v>2.652459923527037E-4</v>
      </c>
      <c r="F119" s="98">
        <v>6.7945127424541487E-4</v>
      </c>
      <c r="G119" s="98">
        <v>1.5672616498540431E-3</v>
      </c>
      <c r="H119" s="98">
        <v>4.1427630644571495E-3</v>
      </c>
      <c r="I119" s="98">
        <v>7.7313155161305939E-3</v>
      </c>
      <c r="J119" s="98">
        <v>1.3783078163967647E-2</v>
      </c>
      <c r="K119" s="98">
        <v>2.4143709158040396E-2</v>
      </c>
      <c r="L119" s="98">
        <v>6.2141252313026904E-2</v>
      </c>
      <c r="M119" s="98">
        <v>5.1720384209715101E-2</v>
      </c>
      <c r="N119" s="98">
        <v>9.3473839708944559E-2</v>
      </c>
      <c r="O119" s="98">
        <v>0.13734063370769331</v>
      </c>
      <c r="P119" s="98">
        <v>0.2389664544765332</v>
      </c>
      <c r="Q119" s="98">
        <v>0.81238912794787288</v>
      </c>
      <c r="R119" s="98">
        <v>0.77353724303560922</v>
      </c>
      <c r="S119" s="98">
        <v>1.0746940171221588</v>
      </c>
      <c r="T119" s="98">
        <v>1.5384001035036976</v>
      </c>
      <c r="U119" s="98">
        <v>2.6535938206698142</v>
      </c>
      <c r="V119" s="98">
        <v>1.9988966167847133</v>
      </c>
      <c r="W119" s="98">
        <v>2.9690807385383478</v>
      </c>
      <c r="DA119" s="63" t="s">
        <v>1876</v>
      </c>
    </row>
    <row r="120" spans="1:105" ht="12" customHeight="1" x14ac:dyDescent="0.25">
      <c r="A120" s="121" t="s">
        <v>55</v>
      </c>
      <c r="B120" s="122">
        <v>3.2979404427184875E-2</v>
      </c>
      <c r="C120" s="122">
        <v>4.1706145592118327E-2</v>
      </c>
      <c r="D120" s="122">
        <v>9.7781937109985798E-2</v>
      </c>
      <c r="E120" s="122">
        <v>0.40476455486559232</v>
      </c>
      <c r="F120" s="122">
        <v>0.78923311862964862</v>
      </c>
      <c r="G120" s="122">
        <v>1.1765191470471503</v>
      </c>
      <c r="H120" s="122">
        <v>2.3005797250782525</v>
      </c>
      <c r="I120" s="122">
        <v>3.296623062168218</v>
      </c>
      <c r="J120" s="122">
        <v>4.9066103583792522</v>
      </c>
      <c r="K120" s="122">
        <v>6.7840536607749415</v>
      </c>
      <c r="L120" s="122">
        <v>8.9535376279917163</v>
      </c>
      <c r="M120" s="122">
        <v>11.004168346403269</v>
      </c>
      <c r="N120" s="122">
        <v>13.345730763451792</v>
      </c>
      <c r="O120" s="122">
        <v>17.618618963367997</v>
      </c>
      <c r="P120" s="122">
        <v>21.577908218943065</v>
      </c>
      <c r="Q120" s="122">
        <v>26.182677676112654</v>
      </c>
      <c r="R120" s="122">
        <v>29.998176488077778</v>
      </c>
      <c r="S120" s="122">
        <v>34.065667156978336</v>
      </c>
      <c r="T120" s="122">
        <v>37.276571474334602</v>
      </c>
      <c r="U120" s="122">
        <v>46.896377863846354</v>
      </c>
      <c r="V120" s="122">
        <v>55.634020728509896</v>
      </c>
      <c r="W120" s="122">
        <v>59.335037024944882</v>
      </c>
      <c r="DA120" s="130" t="s">
        <v>1877</v>
      </c>
    </row>
    <row r="121" spans="1:105" ht="12" customHeight="1" x14ac:dyDescent="0.25">
      <c r="A121" s="97" t="s">
        <v>124</v>
      </c>
      <c r="B121" s="98">
        <v>1.7285114724277368E-2</v>
      </c>
      <c r="C121" s="98">
        <v>2.0913637660392833E-2</v>
      </c>
      <c r="D121" s="98">
        <v>3.2171078830300626E-2</v>
      </c>
      <c r="E121" s="98">
        <v>4.3350221240631634E-2</v>
      </c>
      <c r="F121" s="98">
        <v>9.0158813099120411E-2</v>
      </c>
      <c r="G121" s="98">
        <v>0.22137498752587773</v>
      </c>
      <c r="H121" s="98">
        <v>0.64259906001387723</v>
      </c>
      <c r="I121" s="98">
        <v>0.9764618697725268</v>
      </c>
      <c r="J121" s="98">
        <v>1.1422393461030638</v>
      </c>
      <c r="K121" s="98">
        <v>1.322261818626264</v>
      </c>
      <c r="L121" s="98">
        <v>1.4091113576909597</v>
      </c>
      <c r="M121" s="98">
        <v>1.4770378100744936</v>
      </c>
      <c r="N121" s="98">
        <v>1.7680192065846605</v>
      </c>
      <c r="O121" s="98">
        <v>2.0379619123845352</v>
      </c>
      <c r="P121" s="98">
        <v>2.4372838521098683</v>
      </c>
      <c r="Q121" s="98">
        <v>2.7642624642914182</v>
      </c>
      <c r="R121" s="98">
        <v>3.2333027222697126</v>
      </c>
      <c r="S121" s="98">
        <v>3.8232139749662348</v>
      </c>
      <c r="T121" s="98">
        <v>4.4207375898629682</v>
      </c>
      <c r="U121" s="98">
        <v>5.3736682058499712</v>
      </c>
      <c r="V121" s="98">
        <v>6.1503234232988779</v>
      </c>
      <c r="W121" s="98">
        <v>6.8247136741716758</v>
      </c>
      <c r="DA121" s="63" t="s">
        <v>1878</v>
      </c>
    </row>
    <row r="122" spans="1:105" ht="12" customHeight="1" x14ac:dyDescent="0.25">
      <c r="A122" s="97" t="s">
        <v>123</v>
      </c>
      <c r="B122" s="98">
        <v>0</v>
      </c>
      <c r="C122" s="98">
        <v>0</v>
      </c>
      <c r="D122" s="98">
        <v>0</v>
      </c>
      <c r="E122" s="98">
        <v>0</v>
      </c>
      <c r="F122" s="98">
        <v>0</v>
      </c>
      <c r="G122" s="98">
        <v>0</v>
      </c>
      <c r="H122" s="98">
        <v>0</v>
      </c>
      <c r="I122" s="98">
        <v>0</v>
      </c>
      <c r="J122" s="98">
        <v>0</v>
      </c>
      <c r="K122" s="98">
        <v>1.5323875876485538E-3</v>
      </c>
      <c r="L122" s="98">
        <v>1.6530896518070267E-3</v>
      </c>
      <c r="M122" s="98">
        <v>1.9153118374548711E-3</v>
      </c>
      <c r="N122" s="98">
        <v>2.4838914683298196E-3</v>
      </c>
      <c r="O122" s="98">
        <v>6.9734013109467429E-3</v>
      </c>
      <c r="P122" s="98">
        <v>1.3536979950041045E-2</v>
      </c>
      <c r="Q122" s="98">
        <v>1.9561262614130135E-2</v>
      </c>
      <c r="R122" s="98">
        <v>2.6726357517563623E-2</v>
      </c>
      <c r="S122" s="98">
        <v>3.2095866907317541E-2</v>
      </c>
      <c r="T122" s="98">
        <v>4.7562689477050543E-2</v>
      </c>
      <c r="U122" s="98">
        <v>6.9471050433953754E-2</v>
      </c>
      <c r="V122" s="98">
        <v>8.8528318560196634E-2</v>
      </c>
      <c r="W122" s="98">
        <v>9.4313495621005758E-2</v>
      </c>
      <c r="DA122" s="63" t="s">
        <v>1879</v>
      </c>
    </row>
    <row r="123" spans="1:105" ht="12" customHeight="1" x14ac:dyDescent="0.25">
      <c r="A123" s="100" t="s">
        <v>50</v>
      </c>
      <c r="B123" s="101">
        <v>0</v>
      </c>
      <c r="C123" s="101">
        <v>0</v>
      </c>
      <c r="D123" s="101">
        <v>0</v>
      </c>
      <c r="E123" s="101">
        <v>0</v>
      </c>
      <c r="F123" s="101">
        <v>0</v>
      </c>
      <c r="G123" s="101">
        <v>0</v>
      </c>
      <c r="H123" s="101">
        <v>0</v>
      </c>
      <c r="I123" s="101">
        <v>0</v>
      </c>
      <c r="J123" s="101">
        <v>0</v>
      </c>
      <c r="K123" s="101">
        <v>7.5576738088332755E-4</v>
      </c>
      <c r="L123" s="101">
        <v>8.517763366100719E-4</v>
      </c>
      <c r="M123" s="101">
        <v>9.5195954575812917E-4</v>
      </c>
      <c r="N123" s="101">
        <v>1.1932301403678519E-3</v>
      </c>
      <c r="O123" s="101">
        <v>3.4438536243219919E-3</v>
      </c>
      <c r="P123" s="101">
        <v>6.5556642843939182E-3</v>
      </c>
      <c r="Q123" s="101">
        <v>9.5980704501385013E-3</v>
      </c>
      <c r="R123" s="101">
        <v>1.2966859682514657E-2</v>
      </c>
      <c r="S123" s="101">
        <v>1.5299273307348251E-2</v>
      </c>
      <c r="T123" s="101">
        <v>2.6536284873059719E-2</v>
      </c>
      <c r="U123" s="101">
        <v>3.5199150924983269E-2</v>
      </c>
      <c r="V123" s="101">
        <v>4.4074073752647346E-2</v>
      </c>
      <c r="W123" s="101">
        <v>4.5624354773282229E-2</v>
      </c>
      <c r="DA123" s="131" t="s">
        <v>1880</v>
      </c>
    </row>
    <row r="124" spans="1:105" ht="12" customHeight="1" x14ac:dyDescent="0.25">
      <c r="A124" s="103" t="s">
        <v>52</v>
      </c>
      <c r="B124" s="104">
        <v>0</v>
      </c>
      <c r="C124" s="104">
        <v>0</v>
      </c>
      <c r="D124" s="104">
        <v>0</v>
      </c>
      <c r="E124" s="104">
        <v>0</v>
      </c>
      <c r="F124" s="104">
        <v>0</v>
      </c>
      <c r="G124" s="104">
        <v>0</v>
      </c>
      <c r="H124" s="104">
        <v>0</v>
      </c>
      <c r="I124" s="104">
        <v>0</v>
      </c>
      <c r="J124" s="104">
        <v>0</v>
      </c>
      <c r="K124" s="104">
        <v>7.7662020676522625E-4</v>
      </c>
      <c r="L124" s="104">
        <v>8.013133151969548E-4</v>
      </c>
      <c r="M124" s="104">
        <v>9.6335229169674196E-4</v>
      </c>
      <c r="N124" s="104">
        <v>1.2906613279619675E-3</v>
      </c>
      <c r="O124" s="104">
        <v>3.5295476866247515E-3</v>
      </c>
      <c r="P124" s="104">
        <v>6.9813156656471269E-3</v>
      </c>
      <c r="Q124" s="104">
        <v>9.9631921639916337E-3</v>
      </c>
      <c r="R124" s="104">
        <v>1.3759497835048968E-2</v>
      </c>
      <c r="S124" s="104">
        <v>1.6796593599969292E-2</v>
      </c>
      <c r="T124" s="104">
        <v>2.1026404603990821E-2</v>
      </c>
      <c r="U124" s="104">
        <v>3.4271899508970485E-2</v>
      </c>
      <c r="V124" s="104">
        <v>4.4454244807549295E-2</v>
      </c>
      <c r="W124" s="104">
        <v>4.8689140847723529E-2</v>
      </c>
      <c r="DA124" s="132" t="s">
        <v>1881</v>
      </c>
    </row>
    <row r="125" spans="1:105" ht="12" customHeight="1" x14ac:dyDescent="0.25">
      <c r="A125" s="106" t="s">
        <v>122</v>
      </c>
      <c r="B125" s="101">
        <v>1.5694289702907503E-2</v>
      </c>
      <c r="C125" s="101">
        <v>2.0792507931725494E-2</v>
      </c>
      <c r="D125" s="101">
        <v>6.5610858279685172E-2</v>
      </c>
      <c r="E125" s="101">
        <v>0.36141433362496067</v>
      </c>
      <c r="F125" s="101">
        <v>0.69907430553052818</v>
      </c>
      <c r="G125" s="101">
        <v>0.95514415952127263</v>
      </c>
      <c r="H125" s="101">
        <v>1.6579806650643754</v>
      </c>
      <c r="I125" s="101">
        <v>2.3201611923956911</v>
      </c>
      <c r="J125" s="101">
        <v>3.7643710122761886</v>
      </c>
      <c r="K125" s="101">
        <v>4.5521569555972956</v>
      </c>
      <c r="L125" s="101">
        <v>6.333944143836618</v>
      </c>
      <c r="M125" s="101">
        <v>8.0421876029810253</v>
      </c>
      <c r="N125" s="101">
        <v>9.6731347346843233</v>
      </c>
      <c r="O125" s="101">
        <v>9.9694426291869149</v>
      </c>
      <c r="P125" s="101">
        <v>9.4021270589436146</v>
      </c>
      <c r="Q125" s="101">
        <v>9.1910437198051085</v>
      </c>
      <c r="R125" s="101">
        <v>9.4893489147271239</v>
      </c>
      <c r="S125" s="101">
        <v>11.54551627661484</v>
      </c>
      <c r="T125" s="101">
        <v>9.4167856667120784</v>
      </c>
      <c r="U125" s="101">
        <v>9.9862456880101682</v>
      </c>
      <c r="V125" s="101">
        <v>8.6791159119301753</v>
      </c>
      <c r="W125" s="101">
        <v>8.4662989733399243</v>
      </c>
      <c r="DA125" s="131" t="s">
        <v>1882</v>
      </c>
    </row>
    <row r="126" spans="1:105" ht="12" customHeight="1" x14ac:dyDescent="0.25">
      <c r="A126" s="107" t="s">
        <v>121</v>
      </c>
      <c r="B126" s="104">
        <v>0</v>
      </c>
      <c r="C126" s="104">
        <v>0</v>
      </c>
      <c r="D126" s="104">
        <v>0</v>
      </c>
      <c r="E126" s="104">
        <v>0</v>
      </c>
      <c r="F126" s="104">
        <v>0</v>
      </c>
      <c r="G126" s="104">
        <v>0</v>
      </c>
      <c r="H126" s="104">
        <v>0</v>
      </c>
      <c r="I126" s="104">
        <v>0</v>
      </c>
      <c r="J126" s="104">
        <v>0</v>
      </c>
      <c r="K126" s="104">
        <v>0.90810249896373318</v>
      </c>
      <c r="L126" s="104">
        <v>1.2088290368123322</v>
      </c>
      <c r="M126" s="104">
        <v>1.4830276215102955</v>
      </c>
      <c r="N126" s="104">
        <v>1.9020929307144798</v>
      </c>
      <c r="O126" s="104">
        <v>5.604241020485599</v>
      </c>
      <c r="P126" s="104">
        <v>9.7249603279395416</v>
      </c>
      <c r="Q126" s="104">
        <v>14.207810229401995</v>
      </c>
      <c r="R126" s="104">
        <v>17.248798493563378</v>
      </c>
      <c r="S126" s="104">
        <v>18.664841038489946</v>
      </c>
      <c r="T126" s="104">
        <v>23.391485528282502</v>
      </c>
      <c r="U126" s="104">
        <v>31.466992919552261</v>
      </c>
      <c r="V126" s="104">
        <v>40.716053074720648</v>
      </c>
      <c r="W126" s="104">
        <v>43.94971088181228</v>
      </c>
      <c r="DA126" s="132" t="s">
        <v>1883</v>
      </c>
    </row>
    <row r="127" spans="1:105" ht="12" customHeight="1" x14ac:dyDescent="0.25">
      <c r="A127" s="108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0.44790294372105355</v>
      </c>
      <c r="L127" s="98">
        <v>0.62374655328128703</v>
      </c>
      <c r="M127" s="98">
        <v>0.73726891356430513</v>
      </c>
      <c r="N127" s="98">
        <v>0.91277199001004916</v>
      </c>
      <c r="O127" s="98">
        <v>2.770202087942133</v>
      </c>
      <c r="P127" s="98">
        <v>4.7134858847386845</v>
      </c>
      <c r="Q127" s="98">
        <v>6.9878080370724653</v>
      </c>
      <c r="R127" s="98">
        <v>8.4056914345366955</v>
      </c>
      <c r="S127" s="98">
        <v>8.9327888015788464</v>
      </c>
      <c r="T127" s="98">
        <v>12.899182692893364</v>
      </c>
      <c r="U127" s="98">
        <v>15.935930508930994</v>
      </c>
      <c r="V127" s="98">
        <v>20.346568595249025</v>
      </c>
      <c r="W127" s="98">
        <v>21.08261240991494</v>
      </c>
      <c r="DA127" s="63" t="s">
        <v>1884</v>
      </c>
    </row>
    <row r="128" spans="1:105" ht="12" customHeight="1" x14ac:dyDescent="0.25">
      <c r="A128" s="108" t="s">
        <v>52</v>
      </c>
      <c r="B128" s="98">
        <v>0</v>
      </c>
      <c r="C128" s="98">
        <v>0</v>
      </c>
      <c r="D128" s="98">
        <v>0</v>
      </c>
      <c r="E128" s="98">
        <v>0</v>
      </c>
      <c r="F128" s="98">
        <v>0</v>
      </c>
      <c r="G128" s="98">
        <v>0</v>
      </c>
      <c r="H128" s="98">
        <v>0</v>
      </c>
      <c r="I128" s="98">
        <v>0</v>
      </c>
      <c r="J128" s="98">
        <v>0</v>
      </c>
      <c r="K128" s="98">
        <v>0.46019955524267964</v>
      </c>
      <c r="L128" s="98">
        <v>0.58508248353104519</v>
      </c>
      <c r="M128" s="98">
        <v>0.74575870794599053</v>
      </c>
      <c r="N128" s="98">
        <v>0.98932094070443066</v>
      </c>
      <c r="O128" s="98">
        <v>2.8340389325434661</v>
      </c>
      <c r="P128" s="98">
        <v>5.0114744432008562</v>
      </c>
      <c r="Q128" s="98">
        <v>7.2200021923295292</v>
      </c>
      <c r="R128" s="98">
        <v>8.843107059026682</v>
      </c>
      <c r="S128" s="98">
        <v>9.7320522369111</v>
      </c>
      <c r="T128" s="98">
        <v>10.492302835389136</v>
      </c>
      <c r="U128" s="98">
        <v>15.531062410621265</v>
      </c>
      <c r="V128" s="98">
        <v>20.369484479471623</v>
      </c>
      <c r="W128" s="98">
        <v>22.867098471897336</v>
      </c>
      <c r="DA128" s="63" t="s">
        <v>1885</v>
      </c>
    </row>
    <row r="129" spans="1:105" ht="12" customHeight="1" x14ac:dyDescent="0.25">
      <c r="A129" s="121" t="s">
        <v>54</v>
      </c>
      <c r="B129" s="122">
        <v>1.6084868967339162E-2</v>
      </c>
      <c r="C129" s="122">
        <v>2.1309554182475328E-2</v>
      </c>
      <c r="D129" s="122">
        <v>6.1258478475375189E-2</v>
      </c>
      <c r="E129" s="122">
        <v>0.24017243629123261</v>
      </c>
      <c r="F129" s="122">
        <v>0.46841528456478038</v>
      </c>
      <c r="G129" s="122">
        <v>0.74955170577260066</v>
      </c>
      <c r="H129" s="122">
        <v>1.3642214603922187</v>
      </c>
      <c r="I129" s="122">
        <v>2.0526427396964486</v>
      </c>
      <c r="J129" s="122">
        <v>3.030560578249744</v>
      </c>
      <c r="K129" s="122">
        <v>4.0726125441689689</v>
      </c>
      <c r="L129" s="122">
        <v>5.2954989490157338</v>
      </c>
      <c r="M129" s="122">
        <v>6.1957049747815738</v>
      </c>
      <c r="N129" s="122">
        <v>7.4763771804681074</v>
      </c>
      <c r="O129" s="122">
        <v>9.1140793954448576</v>
      </c>
      <c r="P129" s="122">
        <v>10.786178668384769</v>
      </c>
      <c r="Q129" s="122">
        <v>12.664021804537352</v>
      </c>
      <c r="R129" s="122">
        <v>14.463593972723313</v>
      </c>
      <c r="S129" s="122">
        <v>16.408693988706574</v>
      </c>
      <c r="T129" s="122">
        <v>18.569955265805287</v>
      </c>
      <c r="U129" s="122">
        <v>22.340699652438161</v>
      </c>
      <c r="V129" s="122">
        <v>24.940629108677172</v>
      </c>
      <c r="W129" s="122">
        <v>26.370502067155691</v>
      </c>
      <c r="DA129" s="130" t="s">
        <v>1886</v>
      </c>
    </row>
    <row r="130" spans="1:105" ht="12" customHeight="1" x14ac:dyDescent="0.25">
      <c r="A130" s="97" t="s">
        <v>50</v>
      </c>
      <c r="B130" s="98">
        <v>1.3573605100072985E-2</v>
      </c>
      <c r="C130" s="98">
        <v>1.7883727820363876E-2</v>
      </c>
      <c r="D130" s="98">
        <v>4.7427989664961638E-2</v>
      </c>
      <c r="E130" s="98">
        <v>0.10624123814112826</v>
      </c>
      <c r="F130" s="98">
        <v>0.23573554040263539</v>
      </c>
      <c r="G130" s="98">
        <v>0.49566419622008701</v>
      </c>
      <c r="H130" s="98">
        <v>0.93312971672695899</v>
      </c>
      <c r="I130" s="98">
        <v>1.5316754205530128</v>
      </c>
      <c r="J130" s="98">
        <v>2.1085239657998889</v>
      </c>
      <c r="K130" s="98">
        <v>2.7262827521501802</v>
      </c>
      <c r="L130" s="98">
        <v>3.1777891276438548</v>
      </c>
      <c r="M130" s="98">
        <v>3.6019698545369532</v>
      </c>
      <c r="N130" s="98">
        <v>4.4940157282378106</v>
      </c>
      <c r="O130" s="98">
        <v>5.5330299941981185</v>
      </c>
      <c r="P130" s="98">
        <v>6.9483601001586486</v>
      </c>
      <c r="Q130" s="98">
        <v>8.25108965046919</v>
      </c>
      <c r="R130" s="98">
        <v>9.3350763657551177</v>
      </c>
      <c r="S130" s="98">
        <v>10.597340428211337</v>
      </c>
      <c r="T130" s="98">
        <v>12.292742929167572</v>
      </c>
      <c r="U130" s="98">
        <v>15.120614372914892</v>
      </c>
      <c r="V130" s="98">
        <v>16.606703421512194</v>
      </c>
      <c r="W130" s="98">
        <v>18.274154626349322</v>
      </c>
      <c r="DA130" s="63" t="s">
        <v>1887</v>
      </c>
    </row>
    <row r="131" spans="1:105" ht="12" customHeight="1" x14ac:dyDescent="0.25">
      <c r="A131" s="109" t="s">
        <v>120</v>
      </c>
      <c r="B131" s="33">
        <v>2.511263867266177E-3</v>
      </c>
      <c r="C131" s="33">
        <v>3.4258263621114505E-3</v>
      </c>
      <c r="D131" s="33">
        <v>1.3830488810413547E-2</v>
      </c>
      <c r="E131" s="33">
        <v>0.13393119815010435</v>
      </c>
      <c r="F131" s="33">
        <v>0.23267974416214499</v>
      </c>
      <c r="G131" s="33">
        <v>0.25388750955251366</v>
      </c>
      <c r="H131" s="33">
        <v>0.43109174366525965</v>
      </c>
      <c r="I131" s="33">
        <v>0.52096731914343564</v>
      </c>
      <c r="J131" s="33">
        <v>0.92203661244985524</v>
      </c>
      <c r="K131" s="33">
        <v>1.3463297920187891</v>
      </c>
      <c r="L131" s="33">
        <v>2.1177098213718786</v>
      </c>
      <c r="M131" s="33">
        <v>2.5937351202446206</v>
      </c>
      <c r="N131" s="33">
        <v>2.9823614522302968</v>
      </c>
      <c r="O131" s="33">
        <v>3.5810494012467391</v>
      </c>
      <c r="P131" s="33">
        <v>3.8378185682261212</v>
      </c>
      <c r="Q131" s="33">
        <v>4.4129321540681632</v>
      </c>
      <c r="R131" s="33">
        <v>5.1285176069681953</v>
      </c>
      <c r="S131" s="33">
        <v>5.8113535604952373</v>
      </c>
      <c r="T131" s="33">
        <v>6.2772123366377155</v>
      </c>
      <c r="U131" s="33">
        <v>7.2200852795232686</v>
      </c>
      <c r="V131" s="33">
        <v>8.3339256871649763</v>
      </c>
      <c r="W131" s="33">
        <v>8.0963474408063707</v>
      </c>
      <c r="DA131" s="60" t="s">
        <v>1888</v>
      </c>
    </row>
    <row r="133" spans="1:105" ht="12" customHeight="1" x14ac:dyDescent="0.25">
      <c r="A133" s="116" t="str">
        <f>RES_hh_SLD!$A$152</f>
        <v>System efficiency indicator (ratio of energy service to energy consumption)</v>
      </c>
      <c r="B133" s="154">
        <f t="shared" ref="B133:Q133" si="22">IF(B115=0,"",B115/B97)</f>
        <v>1.0832567699409386</v>
      </c>
      <c r="C133" s="154">
        <f t="shared" si="22"/>
        <v>1.1339154315852835</v>
      </c>
      <c r="D133" s="154">
        <f t="shared" si="22"/>
        <v>1.111839027362959</v>
      </c>
      <c r="E133" s="154">
        <f t="shared" si="22"/>
        <v>1.1468429034473866</v>
      </c>
      <c r="F133" s="154">
        <f t="shared" si="22"/>
        <v>1.201926574716329</v>
      </c>
      <c r="G133" s="154">
        <f t="shared" si="22"/>
        <v>1.2991984674009796</v>
      </c>
      <c r="H133" s="154">
        <f t="shared" si="22"/>
        <v>1.3636869578710864</v>
      </c>
      <c r="I133" s="154">
        <f t="shared" si="22"/>
        <v>1.3703551259943112</v>
      </c>
      <c r="J133" s="154">
        <f t="shared" si="22"/>
        <v>1.4474144750605926</v>
      </c>
      <c r="K133" s="154">
        <f t="shared" si="22"/>
        <v>1.4894034455036007</v>
      </c>
      <c r="L133" s="154">
        <f t="shared" si="22"/>
        <v>1.5269023746644506</v>
      </c>
      <c r="M133" s="154">
        <f t="shared" si="22"/>
        <v>1.5714220121407481</v>
      </c>
      <c r="N133" s="154">
        <f t="shared" si="22"/>
        <v>1.6071383558692138</v>
      </c>
      <c r="O133" s="154">
        <f t="shared" si="22"/>
        <v>1.6593369286352586</v>
      </c>
      <c r="P133" s="154">
        <f t="shared" si="22"/>
        <v>1.715070240348618</v>
      </c>
      <c r="Q133" s="154">
        <f t="shared" si="22"/>
        <v>1.7698493860216942</v>
      </c>
      <c r="R133" s="154">
        <f t="shared" ref="R133:V133" si="23">IF(R115=0,"",R115/R97)</f>
        <v>1.8219264838853797</v>
      </c>
      <c r="S133" s="154">
        <f t="shared" si="23"/>
        <v>1.8729255496894546</v>
      </c>
      <c r="T133" s="154">
        <f t="shared" si="23"/>
        <v>1.9326674040159608</v>
      </c>
      <c r="U133" s="154">
        <f t="shared" si="23"/>
        <v>1.9664978298840567</v>
      </c>
      <c r="V133" s="154">
        <f t="shared" si="23"/>
        <v>2.0133710331934207</v>
      </c>
      <c r="W133" s="154">
        <f t="shared" ref="W133" si="24">IF(W115=0,"",W115/W97)</f>
        <v>2.1234078521751449</v>
      </c>
      <c r="DA133" s="129" t="s">
        <v>2040</v>
      </c>
    </row>
    <row r="134" spans="1:105" ht="12" customHeight="1" x14ac:dyDescent="0.25">
      <c r="A134" s="121" t="s">
        <v>57</v>
      </c>
      <c r="B134" s="155">
        <f t="shared" ref="B134:Q134" si="25">IF(B116=0,"",B116/B98)</f>
        <v>1.2809161292076376</v>
      </c>
      <c r="C134" s="155">
        <f t="shared" si="25"/>
        <v>1.2967482504296672</v>
      </c>
      <c r="D134" s="155">
        <f t="shared" si="25"/>
        <v>1.3867765761226238</v>
      </c>
      <c r="E134" s="155">
        <f t="shared" si="25"/>
        <v>1.4689194251923057</v>
      </c>
      <c r="F134" s="155">
        <f t="shared" si="25"/>
        <v>1.5541237682927547</v>
      </c>
      <c r="G134" s="155">
        <f t="shared" si="25"/>
        <v>1.636323843941683</v>
      </c>
      <c r="H134" s="155">
        <f t="shared" si="25"/>
        <v>1.7215484138379922</v>
      </c>
      <c r="I134" s="155">
        <f t="shared" si="25"/>
        <v>1.7985044722461081</v>
      </c>
      <c r="J134" s="155">
        <f t="shared" si="25"/>
        <v>1.8768078534791341</v>
      </c>
      <c r="K134" s="155">
        <f t="shared" si="25"/>
        <v>1.9480762485332868</v>
      </c>
      <c r="L134" s="155">
        <f t="shared" si="25"/>
        <v>2.01446752156511</v>
      </c>
      <c r="M134" s="155">
        <f t="shared" si="25"/>
        <v>2.0932771160965387</v>
      </c>
      <c r="N134" s="155">
        <f t="shared" si="25"/>
        <v>2.1763413466524333</v>
      </c>
      <c r="O134" s="155">
        <f t="shared" si="25"/>
        <v>2.2798351537254358</v>
      </c>
      <c r="P134" s="155">
        <f t="shared" si="25"/>
        <v>2.3815301244113574</v>
      </c>
      <c r="Q134" s="155">
        <f t="shared" si="25"/>
        <v>2.4783849748302176</v>
      </c>
      <c r="R134" s="155">
        <f t="shared" ref="R134:V134" si="26">IF(R116=0,"",R116/R98)</f>
        <v>2.5555610421008312</v>
      </c>
      <c r="S134" s="155">
        <f t="shared" si="26"/>
        <v>2.6356774178435463</v>
      </c>
      <c r="T134" s="155">
        <f t="shared" si="26"/>
        <v>2.7129558954884319</v>
      </c>
      <c r="U134" s="155">
        <f t="shared" si="26"/>
        <v>2.8055951318238006</v>
      </c>
      <c r="V134" s="155">
        <f t="shared" si="26"/>
        <v>2.8896731380692389</v>
      </c>
      <c r="W134" s="155">
        <f t="shared" ref="W134" si="27">IF(W116=0,"",W116/W98)</f>
        <v>2.9515938213265929</v>
      </c>
      <c r="DA134" s="130" t="s">
        <v>2041</v>
      </c>
    </row>
    <row r="135" spans="1:105" ht="12" customHeight="1" x14ac:dyDescent="0.25">
      <c r="A135" s="97" t="s">
        <v>53</v>
      </c>
      <c r="B135" s="156">
        <f t="shared" ref="B135:Q135" si="28">IF(B117=0,"",B117/B99)</f>
        <v>1.2809161292076376</v>
      </c>
      <c r="C135" s="156">
        <f t="shared" si="28"/>
        <v>1.2967482504296672</v>
      </c>
      <c r="D135" s="156">
        <f t="shared" si="28"/>
        <v>1.3867765761226238</v>
      </c>
      <c r="E135" s="156">
        <f t="shared" si="28"/>
        <v>1.4689194251923057</v>
      </c>
      <c r="F135" s="156">
        <f t="shared" si="28"/>
        <v>1.5541237682927547</v>
      </c>
      <c r="G135" s="156">
        <f t="shared" si="28"/>
        <v>1.636323843941683</v>
      </c>
      <c r="H135" s="156">
        <f t="shared" si="28"/>
        <v>1.7215484138379922</v>
      </c>
      <c r="I135" s="156">
        <f t="shared" si="28"/>
        <v>1.7985044722461081</v>
      </c>
      <c r="J135" s="156">
        <f t="shared" si="28"/>
        <v>1.8768078534791341</v>
      </c>
      <c r="K135" s="156">
        <f t="shared" si="28"/>
        <v>1.9480762485332868</v>
      </c>
      <c r="L135" s="156">
        <f t="shared" si="28"/>
        <v>2.01446752156511</v>
      </c>
      <c r="M135" s="156">
        <f t="shared" si="28"/>
        <v>2.0932771160965387</v>
      </c>
      <c r="N135" s="156">
        <f t="shared" si="28"/>
        <v>2.1763413466524333</v>
      </c>
      <c r="O135" s="156">
        <f t="shared" si="28"/>
        <v>2.2798351537254358</v>
      </c>
      <c r="P135" s="156">
        <f t="shared" si="28"/>
        <v>2.3815301244113574</v>
      </c>
      <c r="Q135" s="156">
        <f t="shared" si="28"/>
        <v>2.4783849748302176</v>
      </c>
      <c r="R135" s="156">
        <f t="shared" ref="R135:V135" si="29">IF(R117=0,"",R117/R99)</f>
        <v>2.5555610421008312</v>
      </c>
      <c r="S135" s="156">
        <f t="shared" si="29"/>
        <v>2.6356774178435463</v>
      </c>
      <c r="T135" s="156">
        <f t="shared" si="29"/>
        <v>2.7129558954884319</v>
      </c>
      <c r="U135" s="156">
        <f t="shared" si="29"/>
        <v>2.8055951318238006</v>
      </c>
      <c r="V135" s="156">
        <f t="shared" si="29"/>
        <v>2.8896731380692389</v>
      </c>
      <c r="W135" s="156">
        <f t="shared" ref="W135" si="30">IF(W117=0,"",W117/W99)</f>
        <v>2.9515938213265929</v>
      </c>
      <c r="DA135" s="63" t="s">
        <v>2042</v>
      </c>
    </row>
    <row r="136" spans="1:105" ht="12" customHeight="1" x14ac:dyDescent="0.25">
      <c r="A136" s="121" t="s">
        <v>92</v>
      </c>
      <c r="B136" s="155">
        <f t="shared" ref="B136:Q136" si="31">IF(B118=0,"",B118/B100)</f>
        <v>1.78472258275278</v>
      </c>
      <c r="C136" s="155">
        <f t="shared" si="31"/>
        <v>1.8849292995841536</v>
      </c>
      <c r="D136" s="155">
        <f t="shared" si="31"/>
        <v>2.1105187515959605</v>
      </c>
      <c r="E136" s="155">
        <f t="shared" si="31"/>
        <v>2.2527548662379098</v>
      </c>
      <c r="F136" s="155">
        <f t="shared" si="31"/>
        <v>2.4126576681678289</v>
      </c>
      <c r="G136" s="155">
        <f t="shared" si="31"/>
        <v>2.4883696036047671</v>
      </c>
      <c r="H136" s="155">
        <f t="shared" si="31"/>
        <v>2.568905851633867</v>
      </c>
      <c r="I136" s="155">
        <f t="shared" si="31"/>
        <v>2.6459924926839138</v>
      </c>
      <c r="J136" s="155">
        <f t="shared" si="31"/>
        <v>2.7222721457361088</v>
      </c>
      <c r="K136" s="155">
        <f t="shared" si="31"/>
        <v>2.7895451563100653</v>
      </c>
      <c r="L136" s="155">
        <f t="shared" si="31"/>
        <v>2.846418950193383</v>
      </c>
      <c r="M136" s="155">
        <f t="shared" si="31"/>
        <v>2.9166957704533476</v>
      </c>
      <c r="N136" s="155">
        <f t="shared" si="31"/>
        <v>3.0015523590920057</v>
      </c>
      <c r="O136" s="155">
        <f t="shared" si="31"/>
        <v>3.1155342849918801</v>
      </c>
      <c r="P136" s="155">
        <f t="shared" si="31"/>
        <v>3.2944086565392805</v>
      </c>
      <c r="Q136" s="155">
        <f t="shared" si="31"/>
        <v>3.4606227839093298</v>
      </c>
      <c r="R136" s="155">
        <f t="shared" ref="R136:V136" si="32">IF(R118=0,"",R118/R100)</f>
        <v>3.5705620944062311</v>
      </c>
      <c r="S136" s="155">
        <f t="shared" si="32"/>
        <v>3.6311192850302483</v>
      </c>
      <c r="T136" s="155">
        <f t="shared" si="32"/>
        <v>3.6805365682925886</v>
      </c>
      <c r="U136" s="155">
        <f t="shared" si="32"/>
        <v>3.7322527339510621</v>
      </c>
      <c r="V136" s="155">
        <f t="shared" si="32"/>
        <v>3.7903386275564257</v>
      </c>
      <c r="W136" s="155">
        <f t="shared" ref="W136" si="33">IF(W118=0,"",W118/W100)</f>
        <v>3.843499821665922</v>
      </c>
      <c r="DA136" s="130" t="s">
        <v>2043</v>
      </c>
    </row>
    <row r="137" spans="1:105" ht="12" customHeight="1" x14ac:dyDescent="0.25">
      <c r="A137" s="97" t="s">
        <v>53</v>
      </c>
      <c r="B137" s="156">
        <f t="shared" ref="B137:Q137" si="34">IF(B119=0,"",B119/B101)</f>
        <v>1.78472258275278</v>
      </c>
      <c r="C137" s="156">
        <f t="shared" si="34"/>
        <v>1.8849292995841536</v>
      </c>
      <c r="D137" s="156">
        <f t="shared" si="34"/>
        <v>2.1105187515959605</v>
      </c>
      <c r="E137" s="156">
        <f t="shared" si="34"/>
        <v>2.2527548662379098</v>
      </c>
      <c r="F137" s="156">
        <f t="shared" si="34"/>
        <v>2.4126576681678289</v>
      </c>
      <c r="G137" s="156">
        <f t="shared" si="34"/>
        <v>2.4883696036047671</v>
      </c>
      <c r="H137" s="156">
        <f t="shared" si="34"/>
        <v>2.568905851633867</v>
      </c>
      <c r="I137" s="156">
        <f t="shared" si="34"/>
        <v>2.6459924926839138</v>
      </c>
      <c r="J137" s="156">
        <f t="shared" si="34"/>
        <v>2.7222721457361088</v>
      </c>
      <c r="K137" s="156">
        <f t="shared" si="34"/>
        <v>2.7895451563100653</v>
      </c>
      <c r="L137" s="156">
        <f t="shared" si="34"/>
        <v>2.846418950193383</v>
      </c>
      <c r="M137" s="156">
        <f t="shared" si="34"/>
        <v>2.9166957704533476</v>
      </c>
      <c r="N137" s="156">
        <f t="shared" si="34"/>
        <v>3.0015523590920057</v>
      </c>
      <c r="O137" s="156">
        <f t="shared" si="34"/>
        <v>3.1155342849918801</v>
      </c>
      <c r="P137" s="156">
        <f t="shared" si="34"/>
        <v>3.2944086565392805</v>
      </c>
      <c r="Q137" s="156">
        <f t="shared" si="34"/>
        <v>3.4606227839093298</v>
      </c>
      <c r="R137" s="156">
        <f t="shared" ref="R137:V137" si="35">IF(R119=0,"",R119/R101)</f>
        <v>3.5705620944062311</v>
      </c>
      <c r="S137" s="156">
        <f t="shared" si="35"/>
        <v>3.6311192850302483</v>
      </c>
      <c r="T137" s="156">
        <f t="shared" si="35"/>
        <v>3.6805365682925886</v>
      </c>
      <c r="U137" s="156">
        <f t="shared" si="35"/>
        <v>3.7322527339510621</v>
      </c>
      <c r="V137" s="156">
        <f t="shared" si="35"/>
        <v>3.7903386275564257</v>
      </c>
      <c r="W137" s="156">
        <f t="shared" ref="W137" si="36">IF(W119=0,"",W119/W101)</f>
        <v>3.843499821665922</v>
      </c>
      <c r="DA137" s="63" t="s">
        <v>2044</v>
      </c>
    </row>
    <row r="138" spans="1:105" ht="12" customHeight="1" x14ac:dyDescent="0.25">
      <c r="A138" s="121" t="s">
        <v>55</v>
      </c>
      <c r="B138" s="155">
        <f t="shared" ref="B138:Q138" si="37">IF(B120=0,"",B120/B102)</f>
        <v>0.58178052862524077</v>
      </c>
      <c r="C138" s="155">
        <f t="shared" si="37"/>
        <v>0.59050397993888859</v>
      </c>
      <c r="D138" s="155">
        <f t="shared" si="37"/>
        <v>0.61288960875190324</v>
      </c>
      <c r="E138" s="155">
        <f t="shared" si="37"/>
        <v>0.63419013627084575</v>
      </c>
      <c r="F138" s="155">
        <f t="shared" si="37"/>
        <v>0.63604546294279585</v>
      </c>
      <c r="G138" s="155">
        <f t="shared" si="37"/>
        <v>0.63248153739269897</v>
      </c>
      <c r="H138" s="155">
        <f t="shared" si="37"/>
        <v>0.62787282814632983</v>
      </c>
      <c r="I138" s="155">
        <f t="shared" si="37"/>
        <v>0.62843185768922682</v>
      </c>
      <c r="J138" s="155">
        <f t="shared" si="37"/>
        <v>0.63474462148430499</v>
      </c>
      <c r="K138" s="155">
        <f t="shared" si="37"/>
        <v>0.6541731898316091</v>
      </c>
      <c r="L138" s="155">
        <f t="shared" si="37"/>
        <v>0.65866642790358065</v>
      </c>
      <c r="M138" s="155">
        <f t="shared" si="37"/>
        <v>0.66438267771461879</v>
      </c>
      <c r="N138" s="155">
        <f t="shared" si="37"/>
        <v>0.67133782496381744</v>
      </c>
      <c r="O138" s="155">
        <f t="shared" si="37"/>
        <v>0.69981008855996485</v>
      </c>
      <c r="P138" s="155">
        <f t="shared" si="37"/>
        <v>0.72740375883011144</v>
      </c>
      <c r="Q138" s="155">
        <f t="shared" si="37"/>
        <v>0.74979388388308466</v>
      </c>
      <c r="R138" s="155">
        <f t="shared" ref="R138:V138" si="38">IF(R120=0,"",R120/R102)</f>
        <v>0.7657528639906731</v>
      </c>
      <c r="S138" s="155">
        <f t="shared" si="38"/>
        <v>0.77655320918229476</v>
      </c>
      <c r="T138" s="155">
        <f t="shared" si="38"/>
        <v>0.7868468322569302</v>
      </c>
      <c r="U138" s="155">
        <f t="shared" si="38"/>
        <v>0.81211913334450747</v>
      </c>
      <c r="V138" s="155">
        <f t="shared" si="38"/>
        <v>0.83162938790022678</v>
      </c>
      <c r="W138" s="155">
        <f t="shared" ref="W138" si="39">IF(W120=0,"",W120/W102)</f>
        <v>0.84475823446100906</v>
      </c>
      <c r="DA138" s="130" t="s">
        <v>2045</v>
      </c>
    </row>
    <row r="139" spans="1:105" ht="12" customHeight="1" x14ac:dyDescent="0.25">
      <c r="A139" s="97" t="s">
        <v>124</v>
      </c>
      <c r="B139" s="156">
        <f t="shared" ref="B139:Q139" si="40">IF(B121=0,"",B121/B103)</f>
        <v>0.55204444861324908</v>
      </c>
      <c r="C139" s="156">
        <f t="shared" si="40"/>
        <v>0.55704501715070853</v>
      </c>
      <c r="D139" s="156">
        <f t="shared" si="40"/>
        <v>0.56424000609621705</v>
      </c>
      <c r="E139" s="156">
        <f t="shared" si="40"/>
        <v>0.56824449806180022</v>
      </c>
      <c r="F139" s="156">
        <f t="shared" si="40"/>
        <v>0.57375978983456899</v>
      </c>
      <c r="G139" s="156">
        <f t="shared" si="40"/>
        <v>0.57783290062100789</v>
      </c>
      <c r="H139" s="156">
        <f t="shared" si="40"/>
        <v>0.58118005911592463</v>
      </c>
      <c r="I139" s="156">
        <f t="shared" si="40"/>
        <v>0.58273861476088484</v>
      </c>
      <c r="J139" s="156">
        <f t="shared" si="40"/>
        <v>0.58372631502163264</v>
      </c>
      <c r="K139" s="156">
        <f t="shared" si="40"/>
        <v>0.58525570798235815</v>
      </c>
      <c r="L139" s="156">
        <f t="shared" si="40"/>
        <v>0.58692120075042453</v>
      </c>
      <c r="M139" s="156">
        <f t="shared" si="40"/>
        <v>0.59047264153241985</v>
      </c>
      <c r="N139" s="156">
        <f t="shared" si="40"/>
        <v>0.60007899825480415</v>
      </c>
      <c r="O139" s="156">
        <f t="shared" si="40"/>
        <v>0.61684058688434829</v>
      </c>
      <c r="P139" s="156">
        <f t="shared" si="40"/>
        <v>0.64055298254983262</v>
      </c>
      <c r="Q139" s="156">
        <f t="shared" si="40"/>
        <v>0.66027126825790916</v>
      </c>
      <c r="R139" s="156">
        <f t="shared" ref="R139:V139" si="41">IF(R121=0,"",R121/R103)</f>
        <v>0.67755708089557909</v>
      </c>
      <c r="S139" s="156">
        <f t="shared" si="41"/>
        <v>0.69713434931201046</v>
      </c>
      <c r="T139" s="156">
        <f t="shared" si="41"/>
        <v>0.71552718670716642</v>
      </c>
      <c r="U139" s="156">
        <f t="shared" si="41"/>
        <v>0.73717416370555966</v>
      </c>
      <c r="V139" s="156">
        <f t="shared" si="41"/>
        <v>0.75922861971822386</v>
      </c>
      <c r="W139" s="156">
        <f t="shared" ref="W139" si="42">IF(W121=0,"",W121/W103)</f>
        <v>0.77692350185121917</v>
      </c>
      <c r="DA139" s="63" t="s">
        <v>2046</v>
      </c>
    </row>
    <row r="140" spans="1:105" ht="12" customHeight="1" x14ac:dyDescent="0.25">
      <c r="A140" s="97" t="s">
        <v>123</v>
      </c>
      <c r="B140" s="156" t="str">
        <f t="shared" ref="B140:Q140" si="43">IF(B122=0,"",B122/B104)</f>
        <v/>
      </c>
      <c r="C140" s="156" t="str">
        <f t="shared" si="43"/>
        <v/>
      </c>
      <c r="D140" s="156" t="str">
        <f t="shared" si="43"/>
        <v/>
      </c>
      <c r="E140" s="156" t="str">
        <f t="shared" si="43"/>
        <v/>
      </c>
      <c r="F140" s="156" t="str">
        <f t="shared" si="43"/>
        <v/>
      </c>
      <c r="G140" s="156" t="str">
        <f t="shared" si="43"/>
        <v/>
      </c>
      <c r="H140" s="156" t="str">
        <f t="shared" si="43"/>
        <v/>
      </c>
      <c r="I140" s="156" t="str">
        <f t="shared" si="43"/>
        <v/>
      </c>
      <c r="J140" s="156" t="str">
        <f t="shared" si="43"/>
        <v/>
      </c>
      <c r="K140" s="156">
        <f t="shared" si="43"/>
        <v>0.74772589431078373</v>
      </c>
      <c r="L140" s="156">
        <f t="shared" si="43"/>
        <v>0.73959933818801449</v>
      </c>
      <c r="M140" s="156">
        <f t="shared" si="43"/>
        <v>0.74813579767276328</v>
      </c>
      <c r="N140" s="156">
        <f t="shared" si="43"/>
        <v>0.75979124669354048</v>
      </c>
      <c r="O140" s="156">
        <f t="shared" si="43"/>
        <v>0.7806576881948466</v>
      </c>
      <c r="P140" s="156">
        <f t="shared" si="43"/>
        <v>0.80106152038800738</v>
      </c>
      <c r="Q140" s="156">
        <f t="shared" si="43"/>
        <v>0.81181402020449878</v>
      </c>
      <c r="R140" s="156">
        <f t="shared" ref="R140:V140" si="44">IF(R122=0,"",R122/R104)</f>
        <v>0.82500676843117715</v>
      </c>
      <c r="S140" s="156">
        <f t="shared" si="44"/>
        <v>0.83689450520228559</v>
      </c>
      <c r="T140" s="156">
        <f t="shared" si="44"/>
        <v>0.8293604897835759</v>
      </c>
      <c r="U140" s="156">
        <f t="shared" si="44"/>
        <v>0.85579310786346718</v>
      </c>
      <c r="V140" s="156">
        <f t="shared" si="44"/>
        <v>0.86953408891669504</v>
      </c>
      <c r="W140" s="156">
        <f t="shared" ref="W140" si="45">IF(W122=0,"",W122/W104)</f>
        <v>0.87990842524512458</v>
      </c>
      <c r="DA140" s="63" t="s">
        <v>2047</v>
      </c>
    </row>
    <row r="141" spans="1:105" ht="12" customHeight="1" x14ac:dyDescent="0.25">
      <c r="A141" s="100" t="s">
        <v>50</v>
      </c>
      <c r="B141" s="157" t="str">
        <f t="shared" ref="B141:Q141" si="46">IF(B123=0,"",B123/B105)</f>
        <v/>
      </c>
      <c r="C141" s="157" t="str">
        <f t="shared" si="46"/>
        <v/>
      </c>
      <c r="D141" s="157" t="str">
        <f t="shared" si="46"/>
        <v/>
      </c>
      <c r="E141" s="157" t="str">
        <f t="shared" si="46"/>
        <v/>
      </c>
      <c r="F141" s="157" t="str">
        <f t="shared" si="46"/>
        <v/>
      </c>
      <c r="G141" s="157" t="str">
        <f t="shared" si="46"/>
        <v/>
      </c>
      <c r="H141" s="157" t="str">
        <f t="shared" si="46"/>
        <v/>
      </c>
      <c r="I141" s="157" t="str">
        <f t="shared" si="46"/>
        <v/>
      </c>
      <c r="J141" s="157" t="str">
        <f t="shared" si="46"/>
        <v/>
      </c>
      <c r="K141" s="157">
        <f t="shared" si="46"/>
        <v>0.593793884934952</v>
      </c>
      <c r="L141" s="157">
        <f t="shared" si="46"/>
        <v>0.59406840134374606</v>
      </c>
      <c r="M141" s="157">
        <f t="shared" si="46"/>
        <v>0.59618189180398706</v>
      </c>
      <c r="N141" s="157">
        <f t="shared" si="46"/>
        <v>0.60309384131634036</v>
      </c>
      <c r="O141" s="157">
        <f t="shared" si="46"/>
        <v>0.63737551441378038</v>
      </c>
      <c r="P141" s="157">
        <f t="shared" si="46"/>
        <v>0.66102075903763946</v>
      </c>
      <c r="Q141" s="157">
        <f t="shared" si="46"/>
        <v>0.67914632278802678</v>
      </c>
      <c r="R141" s="157">
        <f t="shared" ref="R141:V141" si="47">IF(R123=0,"",R123/R105)</f>
        <v>0.69580296477067649</v>
      </c>
      <c r="S141" s="157">
        <f t="shared" si="47"/>
        <v>0.70979299458926348</v>
      </c>
      <c r="T141" s="157">
        <f t="shared" si="47"/>
        <v>0.73057978039304716</v>
      </c>
      <c r="U141" s="157">
        <f t="shared" si="47"/>
        <v>0.75042710233759058</v>
      </c>
      <c r="V141" s="157">
        <f t="shared" si="47"/>
        <v>0.76841710278952335</v>
      </c>
      <c r="W141" s="157">
        <f t="shared" ref="W141" si="48">IF(W123=0,"",W123/W105)</f>
        <v>0.77995096456091872</v>
      </c>
      <c r="DA141" s="131" t="s">
        <v>2048</v>
      </c>
    </row>
    <row r="142" spans="1:105" ht="12" customHeight="1" x14ac:dyDescent="0.25">
      <c r="A142" s="103" t="s">
        <v>52</v>
      </c>
      <c r="B142" s="158" t="str">
        <f t="shared" ref="B142:Q142" si="49">IF(B124=0,"",B124/B106)</f>
        <v/>
      </c>
      <c r="C142" s="158" t="str">
        <f t="shared" si="49"/>
        <v/>
      </c>
      <c r="D142" s="158" t="str">
        <f t="shared" si="49"/>
        <v/>
      </c>
      <c r="E142" s="158" t="str">
        <f t="shared" si="49"/>
        <v/>
      </c>
      <c r="F142" s="158" t="str">
        <f t="shared" si="49"/>
        <v/>
      </c>
      <c r="G142" s="158" t="str">
        <f t="shared" si="49"/>
        <v/>
      </c>
      <c r="H142" s="158" t="str">
        <f t="shared" si="49"/>
        <v/>
      </c>
      <c r="I142" s="158" t="str">
        <f t="shared" si="49"/>
        <v/>
      </c>
      <c r="J142" s="158" t="str">
        <f t="shared" si="49"/>
        <v/>
      </c>
      <c r="K142" s="158">
        <f t="shared" si="49"/>
        <v>1</v>
      </c>
      <c r="L142" s="158">
        <f t="shared" si="49"/>
        <v>1</v>
      </c>
      <c r="M142" s="158">
        <f t="shared" si="49"/>
        <v>1</v>
      </c>
      <c r="N142" s="158">
        <f t="shared" si="49"/>
        <v>1</v>
      </c>
      <c r="O142" s="158">
        <f t="shared" si="49"/>
        <v>1</v>
      </c>
      <c r="P142" s="158">
        <f t="shared" si="49"/>
        <v>1</v>
      </c>
      <c r="Q142" s="158">
        <f t="shared" si="49"/>
        <v>1</v>
      </c>
      <c r="R142" s="158">
        <f t="shared" ref="R142:V142" si="50">IF(R124=0,"",R124/R106)</f>
        <v>1</v>
      </c>
      <c r="S142" s="158">
        <f t="shared" si="50"/>
        <v>1</v>
      </c>
      <c r="T142" s="158">
        <f t="shared" si="50"/>
        <v>1</v>
      </c>
      <c r="U142" s="158">
        <f t="shared" si="50"/>
        <v>1</v>
      </c>
      <c r="V142" s="158">
        <f t="shared" si="50"/>
        <v>1</v>
      </c>
      <c r="W142" s="158">
        <f t="shared" ref="W142" si="51">IF(W124=0,"",W124/W106)</f>
        <v>1</v>
      </c>
      <c r="DA142" s="132" t="s">
        <v>2049</v>
      </c>
    </row>
    <row r="143" spans="1:105" ht="12" customHeight="1" x14ac:dyDescent="0.25">
      <c r="A143" s="106" t="s">
        <v>122</v>
      </c>
      <c r="B143" s="157">
        <f t="shared" ref="B143:Q143" si="52">IF(B125=0,"",B125/B107)</f>
        <v>0.61847156762503608</v>
      </c>
      <c r="C143" s="157">
        <f t="shared" si="52"/>
        <v>0.62847319723186701</v>
      </c>
      <c r="D143" s="157">
        <f t="shared" si="52"/>
        <v>0.6399446200896749</v>
      </c>
      <c r="E143" s="157">
        <f t="shared" si="52"/>
        <v>0.6431426311216184</v>
      </c>
      <c r="F143" s="157">
        <f t="shared" si="52"/>
        <v>0.64507684790268882</v>
      </c>
      <c r="G143" s="157">
        <f t="shared" si="52"/>
        <v>0.64665611348976459</v>
      </c>
      <c r="H143" s="157">
        <f t="shared" si="52"/>
        <v>0.64805229089204808</v>
      </c>
      <c r="I143" s="157">
        <f t="shared" si="52"/>
        <v>0.64987789617555758</v>
      </c>
      <c r="J143" s="157">
        <f t="shared" si="52"/>
        <v>0.65203695782314652</v>
      </c>
      <c r="K143" s="157">
        <f t="shared" si="52"/>
        <v>0.65325148751390094</v>
      </c>
      <c r="L143" s="157">
        <f t="shared" si="52"/>
        <v>0.65578352034463805</v>
      </c>
      <c r="M143" s="157">
        <f t="shared" si="52"/>
        <v>0.65935010475396272</v>
      </c>
      <c r="N143" s="157">
        <f t="shared" si="52"/>
        <v>0.66404808624538114</v>
      </c>
      <c r="O143" s="157">
        <f t="shared" si="52"/>
        <v>0.66618483363542391</v>
      </c>
      <c r="P143" s="157">
        <f t="shared" si="52"/>
        <v>0.66975858331076377</v>
      </c>
      <c r="Q143" s="157">
        <f t="shared" si="52"/>
        <v>0.67703864848810313</v>
      </c>
      <c r="R143" s="157">
        <f t="shared" ref="R143:V143" si="53">IF(R125=0,"",R125/R107)</f>
        <v>0.69094358887716789</v>
      </c>
      <c r="S143" s="157">
        <f t="shared" si="53"/>
        <v>0.71282409989377371</v>
      </c>
      <c r="T143" s="157">
        <f t="shared" si="53"/>
        <v>0.72189759105805718</v>
      </c>
      <c r="U143" s="157">
        <f t="shared" si="53"/>
        <v>0.74052013276813877</v>
      </c>
      <c r="V143" s="157">
        <f t="shared" si="53"/>
        <v>0.74993425358255839</v>
      </c>
      <c r="W143" s="157">
        <f t="shared" ref="W143" si="54">IF(W125=0,"",W125/W107)</f>
        <v>0.75769946974026603</v>
      </c>
      <c r="DA143" s="131" t="s">
        <v>2050</v>
      </c>
    </row>
    <row r="144" spans="1:105" ht="12" customHeight="1" x14ac:dyDescent="0.25">
      <c r="A144" s="107" t="s">
        <v>121</v>
      </c>
      <c r="B144" s="158" t="str">
        <f t="shared" ref="B144:Q144" si="55">IF(B126=0,"",B126/B108)</f>
        <v/>
      </c>
      <c r="C144" s="158" t="str">
        <f t="shared" si="55"/>
        <v/>
      </c>
      <c r="D144" s="158" t="str">
        <f t="shared" si="55"/>
        <v/>
      </c>
      <c r="E144" s="158" t="str">
        <f t="shared" si="55"/>
        <v/>
      </c>
      <c r="F144" s="158" t="str">
        <f t="shared" si="55"/>
        <v/>
      </c>
      <c r="G144" s="158" t="str">
        <f t="shared" si="55"/>
        <v/>
      </c>
      <c r="H144" s="158" t="str">
        <f t="shared" si="55"/>
        <v/>
      </c>
      <c r="I144" s="158" t="str">
        <f t="shared" si="55"/>
        <v/>
      </c>
      <c r="J144" s="158" t="str">
        <f t="shared" si="55"/>
        <v/>
      </c>
      <c r="K144" s="158">
        <f t="shared" si="55"/>
        <v>0.79614404598547805</v>
      </c>
      <c r="L144" s="158">
        <f t="shared" si="55"/>
        <v>0.78917926602131649</v>
      </c>
      <c r="M144" s="158">
        <f t="shared" si="55"/>
        <v>0.79653708244628429</v>
      </c>
      <c r="N144" s="158">
        <f t="shared" si="55"/>
        <v>0.80501373288833855</v>
      </c>
      <c r="O144" s="158">
        <f t="shared" si="55"/>
        <v>0.81238519745764926</v>
      </c>
      <c r="P144" s="158">
        <f t="shared" si="55"/>
        <v>0.82384698696835479</v>
      </c>
      <c r="Q144" s="158">
        <f t="shared" si="55"/>
        <v>0.82922599040190492</v>
      </c>
      <c r="R144" s="158">
        <f t="shared" ref="R144:V144" si="56">IF(R126=0,"",R126/R108)</f>
        <v>0.8358411479879011</v>
      </c>
      <c r="S144" s="158">
        <f t="shared" si="56"/>
        <v>0.84271811216644754</v>
      </c>
      <c r="T144" s="158">
        <f t="shared" si="56"/>
        <v>0.83260047960093042</v>
      </c>
      <c r="U144" s="158">
        <f t="shared" si="56"/>
        <v>0.85300648326657758</v>
      </c>
      <c r="V144" s="158">
        <f t="shared" si="56"/>
        <v>0.8640583407216722</v>
      </c>
      <c r="W144" s="158">
        <f t="shared" ref="W144" si="57">IF(W126=0,"",W126/W108)</f>
        <v>0.87594733363252419</v>
      </c>
      <c r="DA144" s="132" t="s">
        <v>2051</v>
      </c>
    </row>
    <row r="145" spans="1:105" ht="12" customHeight="1" x14ac:dyDescent="0.25">
      <c r="A145" s="108" t="s">
        <v>53</v>
      </c>
      <c r="B145" s="156" t="str">
        <f t="shared" ref="B145:Q145" si="58">IF(B127=0,"",B127/B109)</f>
        <v/>
      </c>
      <c r="C145" s="156" t="str">
        <f t="shared" si="58"/>
        <v/>
      </c>
      <c r="D145" s="156" t="str">
        <f t="shared" si="58"/>
        <v/>
      </c>
      <c r="E145" s="156" t="str">
        <f t="shared" si="58"/>
        <v/>
      </c>
      <c r="F145" s="156" t="str">
        <f t="shared" si="58"/>
        <v/>
      </c>
      <c r="G145" s="156" t="str">
        <f t="shared" si="58"/>
        <v/>
      </c>
      <c r="H145" s="156" t="str">
        <f t="shared" si="58"/>
        <v/>
      </c>
      <c r="I145" s="156" t="str">
        <f t="shared" si="58"/>
        <v/>
      </c>
      <c r="J145" s="156" t="str">
        <f t="shared" si="58"/>
        <v/>
      </c>
      <c r="K145" s="156">
        <f t="shared" si="58"/>
        <v>0.65826810458400087</v>
      </c>
      <c r="L145" s="156">
        <f t="shared" si="58"/>
        <v>0.6588833530049365</v>
      </c>
      <c r="M145" s="156">
        <f t="shared" si="58"/>
        <v>0.66058486449277964</v>
      </c>
      <c r="N145" s="156">
        <f t="shared" si="58"/>
        <v>0.66456538393836562</v>
      </c>
      <c r="O145" s="156">
        <f t="shared" si="58"/>
        <v>0.68156653137091106</v>
      </c>
      <c r="P145" s="156">
        <f t="shared" si="58"/>
        <v>0.69388889606885085</v>
      </c>
      <c r="Q145" s="156">
        <f t="shared" si="58"/>
        <v>0.70485528457968694</v>
      </c>
      <c r="R145" s="156">
        <f t="shared" ref="R145:V145" si="59">IF(R127=0,"",R127/R109)</f>
        <v>0.71274851368248182</v>
      </c>
      <c r="S145" s="156">
        <f t="shared" si="59"/>
        <v>0.71943886494186504</v>
      </c>
      <c r="T145" s="156">
        <f t="shared" si="59"/>
        <v>0.73281705584600654</v>
      </c>
      <c r="U145" s="156">
        <f t="shared" si="59"/>
        <v>0.74611831844882703</v>
      </c>
      <c r="V145" s="156">
        <f t="shared" si="59"/>
        <v>0.76055128988753329</v>
      </c>
      <c r="W145" s="156">
        <f t="shared" ref="W145" si="60">IF(W127=0,"",W127/W109)</f>
        <v>0.77206396511122066</v>
      </c>
      <c r="DA145" s="63" t="s">
        <v>2052</v>
      </c>
    </row>
    <row r="146" spans="1:105" ht="12" customHeight="1" x14ac:dyDescent="0.25">
      <c r="A146" s="108" t="s">
        <v>52</v>
      </c>
      <c r="B146" s="156" t="str">
        <f t="shared" ref="B146:Q146" si="61">IF(B128=0,"",B128/B110)</f>
        <v/>
      </c>
      <c r="C146" s="156" t="str">
        <f t="shared" si="61"/>
        <v/>
      </c>
      <c r="D146" s="156" t="str">
        <f t="shared" si="61"/>
        <v/>
      </c>
      <c r="E146" s="156" t="str">
        <f t="shared" si="61"/>
        <v/>
      </c>
      <c r="F146" s="156" t="str">
        <f t="shared" si="61"/>
        <v/>
      </c>
      <c r="G146" s="156" t="str">
        <f t="shared" si="61"/>
        <v/>
      </c>
      <c r="H146" s="156" t="str">
        <f t="shared" si="61"/>
        <v/>
      </c>
      <c r="I146" s="156" t="str">
        <f t="shared" si="61"/>
        <v/>
      </c>
      <c r="J146" s="156" t="str">
        <f t="shared" si="61"/>
        <v/>
      </c>
      <c r="K146" s="156">
        <f t="shared" si="61"/>
        <v>1</v>
      </c>
      <c r="L146" s="156">
        <f t="shared" si="61"/>
        <v>1</v>
      </c>
      <c r="M146" s="156">
        <f t="shared" si="61"/>
        <v>1</v>
      </c>
      <c r="N146" s="156">
        <f t="shared" si="61"/>
        <v>1</v>
      </c>
      <c r="O146" s="156">
        <f t="shared" si="61"/>
        <v>1</v>
      </c>
      <c r="P146" s="156">
        <f t="shared" si="61"/>
        <v>1</v>
      </c>
      <c r="Q146" s="156">
        <f t="shared" si="61"/>
        <v>1</v>
      </c>
      <c r="R146" s="156">
        <f t="shared" ref="R146:V146" si="62">IF(R128=0,"",R128/R110)</f>
        <v>1</v>
      </c>
      <c r="S146" s="156">
        <f t="shared" si="62"/>
        <v>1</v>
      </c>
      <c r="T146" s="156">
        <f t="shared" si="62"/>
        <v>1</v>
      </c>
      <c r="U146" s="156">
        <f t="shared" si="62"/>
        <v>1</v>
      </c>
      <c r="V146" s="156">
        <f t="shared" si="62"/>
        <v>1</v>
      </c>
      <c r="W146" s="156">
        <f t="shared" ref="W146" si="63">IF(W128=0,"",W128/W110)</f>
        <v>1</v>
      </c>
      <c r="DA146" s="63" t="s">
        <v>2053</v>
      </c>
    </row>
    <row r="147" spans="1:105" ht="12" customHeight="1" x14ac:dyDescent="0.25">
      <c r="A147" s="121" t="s">
        <v>54</v>
      </c>
      <c r="B147" s="155">
        <f t="shared" ref="B147:Q147" si="64">IF(B129=0,"",B129/B111)</f>
        <v>0.6056158546831556</v>
      </c>
      <c r="C147" s="155">
        <f t="shared" si="64"/>
        <v>0.60888604842368299</v>
      </c>
      <c r="D147" s="155">
        <f t="shared" si="64"/>
        <v>0.62152710668999267</v>
      </c>
      <c r="E147" s="155">
        <f t="shared" si="64"/>
        <v>0.67342447503228453</v>
      </c>
      <c r="F147" s="155">
        <f t="shared" si="64"/>
        <v>0.66454932989624382</v>
      </c>
      <c r="G147" s="155">
        <f t="shared" si="64"/>
        <v>0.64084463098796185</v>
      </c>
      <c r="H147" s="155">
        <f t="shared" si="64"/>
        <v>0.63809502097141124</v>
      </c>
      <c r="I147" s="155">
        <f t="shared" si="64"/>
        <v>0.62954116079761357</v>
      </c>
      <c r="J147" s="155">
        <f t="shared" si="64"/>
        <v>0.63756216096997831</v>
      </c>
      <c r="K147" s="155">
        <f t="shared" si="64"/>
        <v>0.64212765835292684</v>
      </c>
      <c r="L147" s="155">
        <f t="shared" si="64"/>
        <v>0.65353898101541252</v>
      </c>
      <c r="M147" s="155">
        <f t="shared" si="64"/>
        <v>0.65733274619080573</v>
      </c>
      <c r="N147" s="155">
        <f t="shared" si="64"/>
        <v>0.65491007362622145</v>
      </c>
      <c r="O147" s="155">
        <f t="shared" si="64"/>
        <v>0.65481775739913206</v>
      </c>
      <c r="P147" s="155">
        <f t="shared" si="64"/>
        <v>0.64980161494757316</v>
      </c>
      <c r="Q147" s="155">
        <f t="shared" si="64"/>
        <v>0.64982238453415342</v>
      </c>
      <c r="R147" s="155">
        <f t="shared" ref="R147:V147" si="65">IF(R129=0,"",R129/R111)</f>
        <v>0.6526503783609866</v>
      </c>
      <c r="S147" s="155">
        <f t="shared" si="65"/>
        <v>0.65506572439329291</v>
      </c>
      <c r="T147" s="155">
        <f t="shared" si="65"/>
        <v>0.65526513332713299</v>
      </c>
      <c r="U147" s="155">
        <f t="shared" si="65"/>
        <v>0.65680203402282555</v>
      </c>
      <c r="V147" s="155">
        <f t="shared" si="65"/>
        <v>0.66335951782947911</v>
      </c>
      <c r="W147" s="155">
        <f t="shared" ref="W147" si="66">IF(W129=0,"",W129/W111)</f>
        <v>0.66154550035167725</v>
      </c>
      <c r="DA147" s="130" t="s">
        <v>2054</v>
      </c>
    </row>
    <row r="148" spans="1:105" ht="12" customHeight="1" x14ac:dyDescent="0.25">
      <c r="A148" s="97" t="s">
        <v>50</v>
      </c>
      <c r="B148" s="156">
        <f t="shared" ref="B148:Q148" si="67">IF(B130=0,"",B130/B112)</f>
        <v>0.58604868176896507</v>
      </c>
      <c r="C148" s="156">
        <f t="shared" si="67"/>
        <v>0.58824433716802715</v>
      </c>
      <c r="D148" s="156">
        <f t="shared" si="67"/>
        <v>0.59140084337676424</v>
      </c>
      <c r="E148" s="156">
        <f t="shared" si="67"/>
        <v>0.59248362081407124</v>
      </c>
      <c r="F148" s="156">
        <f t="shared" si="67"/>
        <v>0.59344224794907385</v>
      </c>
      <c r="G148" s="156">
        <f t="shared" si="67"/>
        <v>0.59408933084510585</v>
      </c>
      <c r="H148" s="156">
        <f t="shared" si="67"/>
        <v>0.59456950521873553</v>
      </c>
      <c r="I148" s="156">
        <f t="shared" si="67"/>
        <v>0.59495015735469381</v>
      </c>
      <c r="J148" s="156">
        <f t="shared" si="67"/>
        <v>0.59525727669840478</v>
      </c>
      <c r="K148" s="156">
        <f t="shared" si="67"/>
        <v>0.59557246903126426</v>
      </c>
      <c r="L148" s="156">
        <f t="shared" si="67"/>
        <v>0.59586312879070968</v>
      </c>
      <c r="M148" s="156">
        <f t="shared" si="67"/>
        <v>0.59620765917112484</v>
      </c>
      <c r="N148" s="156">
        <f t="shared" si="67"/>
        <v>0.59654696099352478</v>
      </c>
      <c r="O148" s="156">
        <f t="shared" si="67"/>
        <v>0.59681607926996916</v>
      </c>
      <c r="P148" s="156">
        <f t="shared" si="67"/>
        <v>0.59698789966917198</v>
      </c>
      <c r="Q148" s="156">
        <f t="shared" si="67"/>
        <v>0.59707913082694652</v>
      </c>
      <c r="R148" s="156">
        <f t="shared" ref="R148:V148" si="68">IF(R130=0,"",R130/R112)</f>
        <v>0.59738791009597503</v>
      </c>
      <c r="S148" s="156">
        <f t="shared" si="68"/>
        <v>0.59812050227658242</v>
      </c>
      <c r="T148" s="156">
        <f t="shared" si="68"/>
        <v>0.59934576963742581</v>
      </c>
      <c r="U148" s="156">
        <f t="shared" si="68"/>
        <v>0.60136600958169395</v>
      </c>
      <c r="V148" s="156">
        <f t="shared" si="68"/>
        <v>0.60369486656835392</v>
      </c>
      <c r="W148" s="156">
        <f t="shared" ref="W148" si="69">IF(W130=0,"",W130/W112)</f>
        <v>0.60616744272846224</v>
      </c>
      <c r="DA148" s="63" t="s">
        <v>2055</v>
      </c>
    </row>
    <row r="149" spans="1:105" ht="12" customHeight="1" x14ac:dyDescent="0.25">
      <c r="A149" s="109" t="s">
        <v>120</v>
      </c>
      <c r="B149" s="159">
        <f t="shared" ref="B149:Q149" si="70">IF(B131=0,"",B131/B113)</f>
        <v>0.73897657154102725</v>
      </c>
      <c r="C149" s="159">
        <f t="shared" si="70"/>
        <v>0.74543579229205292</v>
      </c>
      <c r="D149" s="159">
        <f t="shared" si="70"/>
        <v>0.75308044953311604</v>
      </c>
      <c r="E149" s="159">
        <f t="shared" si="70"/>
        <v>0.7552721347211665</v>
      </c>
      <c r="F149" s="159">
        <f t="shared" si="70"/>
        <v>0.75636872907935015</v>
      </c>
      <c r="G149" s="159">
        <f t="shared" si="70"/>
        <v>0.75718401086357134</v>
      </c>
      <c r="H149" s="159">
        <f t="shared" si="70"/>
        <v>0.75824482441111296</v>
      </c>
      <c r="I149" s="159">
        <f t="shared" si="70"/>
        <v>0.759341553359974</v>
      </c>
      <c r="J149" s="159">
        <f t="shared" si="70"/>
        <v>0.76128961582750854</v>
      </c>
      <c r="K149" s="159">
        <f t="shared" si="70"/>
        <v>0.76288448964245614</v>
      </c>
      <c r="L149" s="159">
        <f t="shared" si="70"/>
        <v>0.76459364900540094</v>
      </c>
      <c r="M149" s="159">
        <f t="shared" si="70"/>
        <v>0.76645784925941041</v>
      </c>
      <c r="N149" s="159">
        <f t="shared" si="70"/>
        <v>0.7681544576801006</v>
      </c>
      <c r="O149" s="159">
        <f t="shared" si="70"/>
        <v>0.77051839970251945</v>
      </c>
      <c r="P149" s="159">
        <f t="shared" si="70"/>
        <v>0.77372922367128594</v>
      </c>
      <c r="Q149" s="159">
        <f t="shared" si="70"/>
        <v>0.77838458875970806</v>
      </c>
      <c r="R149" s="159">
        <f t="shared" ref="R149:V149" si="71">IF(R131=0,"",R131/R113)</f>
        <v>0.7847974182276819</v>
      </c>
      <c r="S149" s="159">
        <f t="shared" si="71"/>
        <v>0.79268866654153081</v>
      </c>
      <c r="T149" s="159">
        <f t="shared" si="71"/>
        <v>0.80175535074724136</v>
      </c>
      <c r="U149" s="159">
        <f t="shared" si="71"/>
        <v>0.81393622246742703</v>
      </c>
      <c r="V149" s="159">
        <f t="shared" si="71"/>
        <v>0.82603956004741586</v>
      </c>
      <c r="W149" s="159">
        <f t="shared" ref="W149" si="72">IF(W131=0,"",W131/W113)</f>
        <v>0.83339295083024512</v>
      </c>
      <c r="DA149" s="60" t="s">
        <v>2056</v>
      </c>
    </row>
    <row r="151" spans="1:105" ht="12" customHeight="1" x14ac:dyDescent="0.25">
      <c r="A151" s="116" t="str">
        <f>RES_hh_SLD!$A$173</f>
        <v>CO2 emissions (kt CO2)</v>
      </c>
      <c r="B151" s="117">
        <f t="shared" ref="B151:Q151" si="73">B152+B154+B156+B165</f>
        <v>0.14390882341563771</v>
      </c>
      <c r="C151" s="117">
        <f t="shared" si="73"/>
        <v>0.17950392296754569</v>
      </c>
      <c r="D151" s="117">
        <f t="shared" si="73"/>
        <v>0.36249814570603467</v>
      </c>
      <c r="E151" s="117">
        <f t="shared" si="73"/>
        <v>0.67527020021812023</v>
      </c>
      <c r="F151" s="117">
        <f t="shared" si="73"/>
        <v>1.4645766497515522</v>
      </c>
      <c r="G151" s="117">
        <f t="shared" si="73"/>
        <v>3.216315228429794</v>
      </c>
      <c r="H151" s="117">
        <f t="shared" si="73"/>
        <v>7.0672700594418458</v>
      </c>
      <c r="I151" s="117">
        <f t="shared" si="73"/>
        <v>11.228223134097112</v>
      </c>
      <c r="J151" s="117">
        <f t="shared" si="73"/>
        <v>14.527680398937653</v>
      </c>
      <c r="K151" s="117">
        <f t="shared" si="73"/>
        <v>18.065496693028898</v>
      </c>
      <c r="L151" s="117">
        <f t="shared" si="73"/>
        <v>20.435853967608406</v>
      </c>
      <c r="M151" s="117">
        <f t="shared" si="73"/>
        <v>22.573505735371974</v>
      </c>
      <c r="N151" s="117">
        <f t="shared" si="73"/>
        <v>27.691219448746949</v>
      </c>
      <c r="O151" s="117">
        <f t="shared" si="73"/>
        <v>33.235230165654471</v>
      </c>
      <c r="P151" s="117">
        <f t="shared" si="73"/>
        <v>40.827249221089801</v>
      </c>
      <c r="Q151" s="117">
        <f t="shared" si="73"/>
        <v>47.605923440776166</v>
      </c>
      <c r="R151" s="117">
        <f t="shared" ref="R151:V151" si="74">R152+R154+R156+R165</f>
        <v>53.939410541255192</v>
      </c>
      <c r="S151" s="117">
        <f t="shared" si="74"/>
        <v>61.353419619921794</v>
      </c>
      <c r="T151" s="117">
        <f t="shared" si="74"/>
        <v>70.603694762630738</v>
      </c>
      <c r="U151" s="117">
        <f t="shared" si="74"/>
        <v>85.808585531782541</v>
      </c>
      <c r="V151" s="117">
        <f t="shared" si="74"/>
        <v>94.226413961226712</v>
      </c>
      <c r="W151" s="117">
        <f t="shared" ref="W151" si="75">W152+W154+W156+W165</f>
        <v>103.00605998245486</v>
      </c>
      <c r="DA151" s="129" t="s">
        <v>2208</v>
      </c>
    </row>
    <row r="152" spans="1:105" ht="12" customHeight="1" x14ac:dyDescent="0.25">
      <c r="A152" s="121" t="s">
        <v>57</v>
      </c>
      <c r="B152" s="122">
        <f t="shared" ref="B152:W152" si="76">B153</f>
        <v>0</v>
      </c>
      <c r="C152" s="122">
        <f t="shared" si="76"/>
        <v>0</v>
      </c>
      <c r="D152" s="122">
        <f t="shared" si="76"/>
        <v>0</v>
      </c>
      <c r="E152" s="122">
        <f t="shared" si="76"/>
        <v>0</v>
      </c>
      <c r="F152" s="122">
        <f t="shared" si="76"/>
        <v>0</v>
      </c>
      <c r="G152" s="122">
        <f t="shared" si="76"/>
        <v>0</v>
      </c>
      <c r="H152" s="122">
        <f t="shared" si="76"/>
        <v>0</v>
      </c>
      <c r="I152" s="122">
        <f t="shared" si="76"/>
        <v>0</v>
      </c>
      <c r="J152" s="122">
        <f t="shared" si="76"/>
        <v>0</v>
      </c>
      <c r="K152" s="122">
        <f t="shared" si="76"/>
        <v>0</v>
      </c>
      <c r="L152" s="122">
        <f t="shared" si="76"/>
        <v>0</v>
      </c>
      <c r="M152" s="122">
        <f t="shared" si="76"/>
        <v>0</v>
      </c>
      <c r="N152" s="122">
        <f t="shared" si="76"/>
        <v>0</v>
      </c>
      <c r="O152" s="122">
        <f t="shared" si="76"/>
        <v>0</v>
      </c>
      <c r="P152" s="122">
        <f t="shared" si="76"/>
        <v>0</v>
      </c>
      <c r="Q152" s="122">
        <f t="shared" si="76"/>
        <v>0</v>
      </c>
      <c r="R152" s="122">
        <f t="shared" si="76"/>
        <v>0</v>
      </c>
      <c r="S152" s="122">
        <f t="shared" si="76"/>
        <v>0</v>
      </c>
      <c r="T152" s="122">
        <f t="shared" si="76"/>
        <v>0</v>
      </c>
      <c r="U152" s="122">
        <f t="shared" si="76"/>
        <v>0</v>
      </c>
      <c r="V152" s="122">
        <f t="shared" si="76"/>
        <v>0</v>
      </c>
      <c r="W152" s="122">
        <f t="shared" si="76"/>
        <v>0</v>
      </c>
      <c r="DA152" s="130" t="s">
        <v>2209</v>
      </c>
    </row>
    <row r="153" spans="1:105" ht="12" customHeight="1" x14ac:dyDescent="0.25">
      <c r="A153" s="97" t="s">
        <v>53</v>
      </c>
      <c r="B153" s="98">
        <v>0</v>
      </c>
      <c r="C153" s="98">
        <v>0</v>
      </c>
      <c r="D153" s="98">
        <v>0</v>
      </c>
      <c r="E153" s="98">
        <v>0</v>
      </c>
      <c r="F153" s="98">
        <v>0</v>
      </c>
      <c r="G153" s="98">
        <v>0</v>
      </c>
      <c r="H153" s="98">
        <v>0</v>
      </c>
      <c r="I153" s="98">
        <v>0</v>
      </c>
      <c r="J153" s="98">
        <v>0</v>
      </c>
      <c r="K153" s="98">
        <v>0</v>
      </c>
      <c r="L153" s="98">
        <v>0</v>
      </c>
      <c r="M153" s="98">
        <v>0</v>
      </c>
      <c r="N153" s="98">
        <v>0</v>
      </c>
      <c r="O153" s="98">
        <v>0</v>
      </c>
      <c r="P153" s="98">
        <v>0</v>
      </c>
      <c r="Q153" s="98">
        <v>0</v>
      </c>
      <c r="R153" s="98">
        <v>0</v>
      </c>
      <c r="S153" s="98">
        <v>0</v>
      </c>
      <c r="T153" s="98">
        <v>0</v>
      </c>
      <c r="U153" s="98">
        <v>0</v>
      </c>
      <c r="V153" s="98">
        <v>0</v>
      </c>
      <c r="W153" s="98">
        <v>0</v>
      </c>
      <c r="DA153" s="63" t="s">
        <v>2210</v>
      </c>
    </row>
    <row r="154" spans="1:105" ht="12" customHeight="1" x14ac:dyDescent="0.25">
      <c r="A154" s="121" t="s">
        <v>92</v>
      </c>
      <c r="B154" s="122">
        <f t="shared" ref="B154:W154" si="77">B155</f>
        <v>0</v>
      </c>
      <c r="C154" s="122">
        <f t="shared" si="77"/>
        <v>0</v>
      </c>
      <c r="D154" s="122">
        <f t="shared" si="77"/>
        <v>0</v>
      </c>
      <c r="E154" s="122">
        <f t="shared" si="77"/>
        <v>0</v>
      </c>
      <c r="F154" s="122">
        <f t="shared" si="77"/>
        <v>0</v>
      </c>
      <c r="G154" s="122">
        <f t="shared" si="77"/>
        <v>0</v>
      </c>
      <c r="H154" s="122">
        <f t="shared" si="77"/>
        <v>0</v>
      </c>
      <c r="I154" s="122">
        <f t="shared" si="77"/>
        <v>0</v>
      </c>
      <c r="J154" s="122">
        <f t="shared" si="77"/>
        <v>0</v>
      </c>
      <c r="K154" s="122">
        <f t="shared" si="77"/>
        <v>0</v>
      </c>
      <c r="L154" s="122">
        <f t="shared" si="77"/>
        <v>0</v>
      </c>
      <c r="M154" s="122">
        <f t="shared" si="77"/>
        <v>0</v>
      </c>
      <c r="N154" s="122">
        <f t="shared" si="77"/>
        <v>0</v>
      </c>
      <c r="O154" s="122">
        <f t="shared" si="77"/>
        <v>0</v>
      </c>
      <c r="P154" s="122">
        <f t="shared" si="77"/>
        <v>0</v>
      </c>
      <c r="Q154" s="122">
        <f t="shared" si="77"/>
        <v>0</v>
      </c>
      <c r="R154" s="122">
        <f t="shared" si="77"/>
        <v>0</v>
      </c>
      <c r="S154" s="122">
        <f t="shared" si="77"/>
        <v>0</v>
      </c>
      <c r="T154" s="122">
        <f t="shared" si="77"/>
        <v>0</v>
      </c>
      <c r="U154" s="122">
        <f t="shared" si="77"/>
        <v>0</v>
      </c>
      <c r="V154" s="122">
        <f t="shared" si="77"/>
        <v>0</v>
      </c>
      <c r="W154" s="122">
        <f t="shared" si="77"/>
        <v>0</v>
      </c>
      <c r="DA154" s="130" t="s">
        <v>2211</v>
      </c>
    </row>
    <row r="155" spans="1:105" ht="12" customHeight="1" x14ac:dyDescent="0.25">
      <c r="A155" s="97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2212</v>
      </c>
    </row>
    <row r="156" spans="1:105" ht="12" customHeight="1" x14ac:dyDescent="0.25">
      <c r="A156" s="121" t="s">
        <v>55</v>
      </c>
      <c r="B156" s="122">
        <v>8.2719860655116231E-2</v>
      </c>
      <c r="C156" s="122">
        <v>9.9186110557782717E-2</v>
      </c>
      <c r="D156" s="122">
        <v>0.15063064094710107</v>
      </c>
      <c r="E156" s="122">
        <v>0.20154296972481925</v>
      </c>
      <c r="F156" s="122">
        <v>0.41513528816283901</v>
      </c>
      <c r="G156" s="122">
        <v>1.0121336371924092</v>
      </c>
      <c r="H156" s="122">
        <v>2.9210632163473575</v>
      </c>
      <c r="I156" s="122">
        <v>4.4268322635937976</v>
      </c>
      <c r="J156" s="122">
        <v>5.1696294948925612</v>
      </c>
      <c r="K156" s="122">
        <v>5.9721123108318981</v>
      </c>
      <c r="L156" s="122">
        <v>6.3465305991397836</v>
      </c>
      <c r="M156" s="122">
        <v>6.6127262405044984</v>
      </c>
      <c r="N156" s="122">
        <v>7.7889993328337601</v>
      </c>
      <c r="O156" s="122">
        <v>8.7426756167279365</v>
      </c>
      <c r="P156" s="122">
        <v>10.078435607502687</v>
      </c>
      <c r="Q156" s="122">
        <v>11.097675722309784</v>
      </c>
      <c r="R156" s="122">
        <v>12.656242185041863</v>
      </c>
      <c r="S156" s="122">
        <v>14.545453451919126</v>
      </c>
      <c r="T156" s="122">
        <v>16.418214124099595</v>
      </c>
      <c r="U156" s="122">
        <v>19.381968540824197</v>
      </c>
      <c r="V156" s="122">
        <v>21.552672170206144</v>
      </c>
      <c r="W156" s="122">
        <v>23.36147319183155</v>
      </c>
      <c r="DA156" s="130" t="s">
        <v>2213</v>
      </c>
    </row>
    <row r="157" spans="1:105" ht="12" customHeight="1" x14ac:dyDescent="0.25">
      <c r="A157" s="97" t="s">
        <v>124</v>
      </c>
      <c r="B157" s="98">
        <v>8.2719860655116231E-2</v>
      </c>
      <c r="C157" s="98">
        <v>9.9186110557782717E-2</v>
      </c>
      <c r="D157" s="98">
        <v>0.15063064094710107</v>
      </c>
      <c r="E157" s="98">
        <v>0.20154296972481925</v>
      </c>
      <c r="F157" s="98">
        <v>0.41513528816283901</v>
      </c>
      <c r="G157" s="98">
        <v>1.0121336371924092</v>
      </c>
      <c r="H157" s="98">
        <v>2.9210632163473575</v>
      </c>
      <c r="I157" s="98">
        <v>4.4268322635937976</v>
      </c>
      <c r="J157" s="98">
        <v>5.1696294948925612</v>
      </c>
      <c r="K157" s="98">
        <v>5.9687497976336239</v>
      </c>
      <c r="L157" s="98">
        <v>6.3427426800605478</v>
      </c>
      <c r="M157" s="98">
        <v>6.6085078062291638</v>
      </c>
      <c r="N157" s="98">
        <v>7.7837723521392848</v>
      </c>
      <c r="O157" s="98">
        <v>8.7284011174354141</v>
      </c>
      <c r="P157" s="98">
        <v>10.052234890186702</v>
      </c>
      <c r="Q157" s="98">
        <v>11.060339346910638</v>
      </c>
      <c r="R157" s="98">
        <v>12.60700875302534</v>
      </c>
      <c r="S157" s="98">
        <v>14.488509098114546</v>
      </c>
      <c r="T157" s="98">
        <v>16.322255492300474</v>
      </c>
      <c r="U157" s="98">
        <v>19.258050296501949</v>
      </c>
      <c r="V157" s="98">
        <v>21.401142476161763</v>
      </c>
      <c r="W157" s="98">
        <v>23.206933155186771</v>
      </c>
      <c r="DA157" s="63" t="s">
        <v>2214</v>
      </c>
    </row>
    <row r="158" spans="1:105" ht="12" customHeight="1" x14ac:dyDescent="0.25">
      <c r="A158" s="97" t="s">
        <v>123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3.3625131982739538E-3</v>
      </c>
      <c r="L158" s="98">
        <v>3.7879190792358573E-3</v>
      </c>
      <c r="M158" s="98">
        <v>4.2184342753344359E-3</v>
      </c>
      <c r="N158" s="98">
        <v>5.226980694475746E-3</v>
      </c>
      <c r="O158" s="98">
        <v>1.4274499292522138E-2</v>
      </c>
      <c r="P158" s="98">
        <v>2.6200717315985247E-2</v>
      </c>
      <c r="Q158" s="98">
        <v>3.733637539914661E-2</v>
      </c>
      <c r="R158" s="98">
        <v>4.923343201652372E-2</v>
      </c>
      <c r="S158" s="98">
        <v>5.6944353804579177E-2</v>
      </c>
      <c r="T158" s="98">
        <v>9.5958631799119759E-2</v>
      </c>
      <c r="U158" s="98">
        <v>0.1239182443222482</v>
      </c>
      <c r="V158" s="98">
        <v>0.1515296940443801</v>
      </c>
      <c r="W158" s="98">
        <v>0.15454003664477881</v>
      </c>
      <c r="DA158" s="63" t="s">
        <v>2215</v>
      </c>
    </row>
    <row r="159" spans="1:105" ht="12" customHeight="1" x14ac:dyDescent="0.25">
      <c r="A159" s="100" t="s">
        <v>50</v>
      </c>
      <c r="B159" s="101">
        <v>0</v>
      </c>
      <c r="C159" s="101">
        <v>0</v>
      </c>
      <c r="D159" s="101">
        <v>0</v>
      </c>
      <c r="E159" s="101">
        <v>0</v>
      </c>
      <c r="F159" s="101">
        <v>0</v>
      </c>
      <c r="G159" s="101">
        <v>0</v>
      </c>
      <c r="H159" s="101">
        <v>0</v>
      </c>
      <c r="I159" s="101">
        <v>0</v>
      </c>
      <c r="J159" s="101">
        <v>0</v>
      </c>
      <c r="K159" s="101">
        <v>3.3625131982739538E-3</v>
      </c>
      <c r="L159" s="101">
        <v>3.7879190792358573E-3</v>
      </c>
      <c r="M159" s="101">
        <v>4.2184342753344359E-3</v>
      </c>
      <c r="N159" s="101">
        <v>5.226980694475746E-3</v>
      </c>
      <c r="O159" s="101">
        <v>1.4274499292522138E-2</v>
      </c>
      <c r="P159" s="101">
        <v>2.6200717315985247E-2</v>
      </c>
      <c r="Q159" s="101">
        <v>3.733637539914661E-2</v>
      </c>
      <c r="R159" s="101">
        <v>4.923343201652372E-2</v>
      </c>
      <c r="S159" s="101">
        <v>5.6944353804579177E-2</v>
      </c>
      <c r="T159" s="101">
        <v>9.5958631799119759E-2</v>
      </c>
      <c r="U159" s="101">
        <v>0.1239182443222482</v>
      </c>
      <c r="V159" s="101">
        <v>0.1515296940443801</v>
      </c>
      <c r="W159" s="101">
        <v>0.15454003664477881</v>
      </c>
      <c r="DA159" s="131" t="s">
        <v>2216</v>
      </c>
    </row>
    <row r="160" spans="1:105" ht="12" customHeight="1" x14ac:dyDescent="0.25">
      <c r="A160" s="103" t="s">
        <v>52</v>
      </c>
      <c r="B160" s="104">
        <v>0</v>
      </c>
      <c r="C160" s="104">
        <v>0</v>
      </c>
      <c r="D160" s="104">
        <v>0</v>
      </c>
      <c r="E160" s="104">
        <v>0</v>
      </c>
      <c r="F160" s="104">
        <v>0</v>
      </c>
      <c r="G160" s="104">
        <v>0</v>
      </c>
      <c r="H160" s="104">
        <v>0</v>
      </c>
      <c r="I160" s="104">
        <v>0</v>
      </c>
      <c r="J160" s="104">
        <v>0</v>
      </c>
      <c r="K160" s="104">
        <v>0</v>
      </c>
      <c r="L160" s="104">
        <v>0</v>
      </c>
      <c r="M160" s="104">
        <v>0</v>
      </c>
      <c r="N160" s="104">
        <v>0</v>
      </c>
      <c r="O160" s="104">
        <v>0</v>
      </c>
      <c r="P160" s="104">
        <v>0</v>
      </c>
      <c r="Q160" s="104">
        <v>0</v>
      </c>
      <c r="R160" s="104">
        <v>0</v>
      </c>
      <c r="S160" s="104">
        <v>0</v>
      </c>
      <c r="T160" s="104">
        <v>0</v>
      </c>
      <c r="U160" s="104">
        <v>0</v>
      </c>
      <c r="V160" s="104">
        <v>0</v>
      </c>
      <c r="W160" s="104">
        <v>0</v>
      </c>
      <c r="DA160" s="132" t="s">
        <v>2217</v>
      </c>
    </row>
    <row r="161" spans="1:105" ht="12" customHeight="1" x14ac:dyDescent="0.25">
      <c r="A161" s="106" t="s">
        <v>122</v>
      </c>
      <c r="B161" s="101">
        <v>0</v>
      </c>
      <c r="C161" s="101">
        <v>0</v>
      </c>
      <c r="D161" s="101">
        <v>0</v>
      </c>
      <c r="E161" s="101">
        <v>0</v>
      </c>
      <c r="F161" s="101">
        <v>0</v>
      </c>
      <c r="G161" s="101">
        <v>0</v>
      </c>
      <c r="H161" s="101">
        <v>0</v>
      </c>
      <c r="I161" s="101">
        <v>0</v>
      </c>
      <c r="J161" s="101">
        <v>0</v>
      </c>
      <c r="K161" s="101">
        <v>0</v>
      </c>
      <c r="L161" s="101">
        <v>0</v>
      </c>
      <c r="M161" s="101">
        <v>0</v>
      </c>
      <c r="N161" s="101">
        <v>0</v>
      </c>
      <c r="O161" s="101">
        <v>0</v>
      </c>
      <c r="P161" s="101">
        <v>0</v>
      </c>
      <c r="Q161" s="101">
        <v>0</v>
      </c>
      <c r="R161" s="101">
        <v>0</v>
      </c>
      <c r="S161" s="101">
        <v>0</v>
      </c>
      <c r="T161" s="101">
        <v>0</v>
      </c>
      <c r="U161" s="101">
        <v>0</v>
      </c>
      <c r="V161" s="101">
        <v>0</v>
      </c>
      <c r="W161" s="101">
        <v>0</v>
      </c>
      <c r="DA161" s="131" t="s">
        <v>2218</v>
      </c>
    </row>
    <row r="162" spans="1:105" ht="12" customHeight="1" x14ac:dyDescent="0.25">
      <c r="A162" s="107" t="s">
        <v>121</v>
      </c>
      <c r="B162" s="104">
        <v>0</v>
      </c>
      <c r="C162" s="104">
        <v>0</v>
      </c>
      <c r="D162" s="104">
        <v>0</v>
      </c>
      <c r="E162" s="104">
        <v>0</v>
      </c>
      <c r="F162" s="104">
        <v>0</v>
      </c>
      <c r="G162" s="104">
        <v>0</v>
      </c>
      <c r="H162" s="104">
        <v>0</v>
      </c>
      <c r="I162" s="104">
        <v>0</v>
      </c>
      <c r="J162" s="104">
        <v>0</v>
      </c>
      <c r="K162" s="104">
        <v>0</v>
      </c>
      <c r="L162" s="104">
        <v>0</v>
      </c>
      <c r="M162" s="104">
        <v>0</v>
      </c>
      <c r="N162" s="104">
        <v>0</v>
      </c>
      <c r="O162" s="104">
        <v>0</v>
      </c>
      <c r="P162" s="104">
        <v>0</v>
      </c>
      <c r="Q162" s="104">
        <v>0</v>
      </c>
      <c r="R162" s="104">
        <v>0</v>
      </c>
      <c r="S162" s="104">
        <v>0</v>
      </c>
      <c r="T162" s="104">
        <v>0</v>
      </c>
      <c r="U162" s="104">
        <v>0</v>
      </c>
      <c r="V162" s="104">
        <v>0</v>
      </c>
      <c r="W162" s="104">
        <v>0</v>
      </c>
      <c r="DA162" s="132" t="s">
        <v>2219</v>
      </c>
    </row>
    <row r="163" spans="1:105" ht="12" customHeight="1" x14ac:dyDescent="0.25">
      <c r="A163" s="108" t="s">
        <v>53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2220</v>
      </c>
    </row>
    <row r="164" spans="1:105" ht="12" customHeight="1" x14ac:dyDescent="0.25">
      <c r="A164" s="108" t="s">
        <v>52</v>
      </c>
      <c r="B164" s="98">
        <v>0</v>
      </c>
      <c r="C164" s="98">
        <v>0</v>
      </c>
      <c r="D164" s="98">
        <v>0</v>
      </c>
      <c r="E164" s="98">
        <v>0</v>
      </c>
      <c r="F164" s="98">
        <v>0</v>
      </c>
      <c r="G164" s="98">
        <v>0</v>
      </c>
      <c r="H164" s="98">
        <v>0</v>
      </c>
      <c r="I164" s="98">
        <v>0</v>
      </c>
      <c r="J164" s="98">
        <v>0</v>
      </c>
      <c r="K164" s="98">
        <v>0</v>
      </c>
      <c r="L164" s="98">
        <v>0</v>
      </c>
      <c r="M164" s="98">
        <v>0</v>
      </c>
      <c r="N164" s="98">
        <v>0</v>
      </c>
      <c r="O164" s="98">
        <v>0</v>
      </c>
      <c r="P164" s="98">
        <v>0</v>
      </c>
      <c r="Q164" s="98">
        <v>0</v>
      </c>
      <c r="R164" s="98">
        <v>0</v>
      </c>
      <c r="S164" s="98">
        <v>0</v>
      </c>
      <c r="T164" s="98">
        <v>0</v>
      </c>
      <c r="U164" s="98">
        <v>0</v>
      </c>
      <c r="V164" s="98">
        <v>0</v>
      </c>
      <c r="W164" s="98">
        <v>0</v>
      </c>
      <c r="DA164" s="63" t="s">
        <v>2221</v>
      </c>
    </row>
    <row r="165" spans="1:105" ht="12" customHeight="1" x14ac:dyDescent="0.25">
      <c r="A165" s="121" t="s">
        <v>54</v>
      </c>
      <c r="B165" s="122">
        <v>6.1188962760521479E-2</v>
      </c>
      <c r="C165" s="122">
        <v>8.031781240976299E-2</v>
      </c>
      <c r="D165" s="122">
        <v>0.21186750475893362</v>
      </c>
      <c r="E165" s="122">
        <v>0.47372723049330095</v>
      </c>
      <c r="F165" s="122">
        <v>1.0494413615887133</v>
      </c>
      <c r="G165" s="122">
        <v>2.2041815912373846</v>
      </c>
      <c r="H165" s="122">
        <v>4.1462068430944878</v>
      </c>
      <c r="I165" s="122">
        <v>6.8013908705033144</v>
      </c>
      <c r="J165" s="122">
        <v>9.3580509040450917</v>
      </c>
      <c r="K165" s="122">
        <v>12.093384382197002</v>
      </c>
      <c r="L165" s="122">
        <v>14.089323368468621</v>
      </c>
      <c r="M165" s="122">
        <v>15.960779494867475</v>
      </c>
      <c r="N165" s="122">
        <v>19.902220115913188</v>
      </c>
      <c r="O165" s="122">
        <v>24.492554548926535</v>
      </c>
      <c r="P165" s="122">
        <v>30.74881361358711</v>
      </c>
      <c r="Q165" s="122">
        <v>36.508247718466386</v>
      </c>
      <c r="R165" s="122">
        <v>41.283168356213331</v>
      </c>
      <c r="S165" s="122">
        <v>46.807966168002665</v>
      </c>
      <c r="T165" s="122">
        <v>54.185480638531146</v>
      </c>
      <c r="U165" s="122">
        <v>66.426616990958337</v>
      </c>
      <c r="V165" s="122">
        <v>72.673741791020561</v>
      </c>
      <c r="W165" s="122">
        <v>79.644586790623308</v>
      </c>
      <c r="DA165" s="130" t="s">
        <v>2222</v>
      </c>
    </row>
    <row r="166" spans="1:105" ht="12" customHeight="1" x14ac:dyDescent="0.25">
      <c r="A166" s="97" t="s">
        <v>50</v>
      </c>
      <c r="B166" s="98">
        <v>6.1188962760521479E-2</v>
      </c>
      <c r="C166" s="98">
        <v>8.031781240976299E-2</v>
      </c>
      <c r="D166" s="98">
        <v>0.21186750475893362</v>
      </c>
      <c r="E166" s="98">
        <v>0.47372723049330095</v>
      </c>
      <c r="F166" s="98">
        <v>1.0494413615887133</v>
      </c>
      <c r="G166" s="98">
        <v>2.2041815912373846</v>
      </c>
      <c r="H166" s="98">
        <v>4.1462068430944878</v>
      </c>
      <c r="I166" s="98">
        <v>6.8013908705033144</v>
      </c>
      <c r="J166" s="98">
        <v>9.3580509040450917</v>
      </c>
      <c r="K166" s="98">
        <v>12.093384382197002</v>
      </c>
      <c r="L166" s="98">
        <v>14.089323368468621</v>
      </c>
      <c r="M166" s="98">
        <v>15.960779494867475</v>
      </c>
      <c r="N166" s="98">
        <v>19.902220115913188</v>
      </c>
      <c r="O166" s="98">
        <v>24.492554548926535</v>
      </c>
      <c r="P166" s="98">
        <v>30.74881361358711</v>
      </c>
      <c r="Q166" s="98">
        <v>36.508247718466386</v>
      </c>
      <c r="R166" s="98">
        <v>41.283168356213331</v>
      </c>
      <c r="S166" s="98">
        <v>46.807966168002665</v>
      </c>
      <c r="T166" s="98">
        <v>54.185480638531146</v>
      </c>
      <c r="U166" s="98">
        <v>66.426616990958337</v>
      </c>
      <c r="V166" s="98">
        <v>72.673741791020561</v>
      </c>
      <c r="W166" s="98">
        <v>79.644586790623308</v>
      </c>
      <c r="DA166" s="63" t="s">
        <v>2223</v>
      </c>
    </row>
    <row r="167" spans="1:105" ht="12" customHeight="1" x14ac:dyDescent="0.25">
      <c r="A167" s="109" t="s">
        <v>120</v>
      </c>
      <c r="B167" s="33">
        <v>0</v>
      </c>
      <c r="C167" s="33">
        <v>0</v>
      </c>
      <c r="D167" s="33">
        <v>0</v>
      </c>
      <c r="E167" s="33">
        <v>0</v>
      </c>
      <c r="F167" s="33">
        <v>0</v>
      </c>
      <c r="G167" s="33">
        <v>0</v>
      </c>
      <c r="H167" s="33">
        <v>0</v>
      </c>
      <c r="I167" s="33">
        <v>0</v>
      </c>
      <c r="J167" s="33">
        <v>0</v>
      </c>
      <c r="K167" s="33">
        <v>0</v>
      </c>
      <c r="L167" s="33">
        <v>0</v>
      </c>
      <c r="M167" s="33">
        <v>0</v>
      </c>
      <c r="N167" s="33">
        <v>0</v>
      </c>
      <c r="O167" s="33">
        <v>0</v>
      </c>
      <c r="P167" s="33">
        <v>0</v>
      </c>
      <c r="Q167" s="33">
        <v>0</v>
      </c>
      <c r="R167" s="33">
        <v>0</v>
      </c>
      <c r="S167" s="33">
        <v>0</v>
      </c>
      <c r="T167" s="33">
        <v>0</v>
      </c>
      <c r="U167" s="33">
        <v>0</v>
      </c>
      <c r="V167" s="33">
        <v>0</v>
      </c>
      <c r="W167" s="33">
        <v>0</v>
      </c>
      <c r="DA167" s="60" t="s">
        <v>2224</v>
      </c>
    </row>
    <row r="169" spans="1:105" ht="12" customHeight="1" x14ac:dyDescent="0.25">
      <c r="A169" s="116" t="str">
        <f>RES_hh_SLD!$A$194</f>
        <v>Final energy consumption per household (kWh / household)</v>
      </c>
      <c r="B169" s="117">
        <f t="shared" ref="B169:Q169" si="78">B170+B172+B174+B183</f>
        <v>6562.7943559832156</v>
      </c>
      <c r="C169" s="117">
        <f t="shared" si="78"/>
        <v>7697.4843415178102</v>
      </c>
      <c r="D169" s="117">
        <f t="shared" si="78"/>
        <v>4193.1361556338925</v>
      </c>
      <c r="E169" s="117">
        <f t="shared" si="78"/>
        <v>6442.0309701709648</v>
      </c>
      <c r="F169" s="117">
        <f t="shared" si="78"/>
        <v>6174.7995507638861</v>
      </c>
      <c r="G169" s="117">
        <f t="shared" si="78"/>
        <v>6122.497472511508</v>
      </c>
      <c r="H169" s="117">
        <f t="shared" si="78"/>
        <v>7101.7237523945605</v>
      </c>
      <c r="I169" s="117">
        <f t="shared" si="78"/>
        <v>6228.2201603025624</v>
      </c>
      <c r="J169" s="117">
        <f t="shared" si="78"/>
        <v>6806.675103986141</v>
      </c>
      <c r="K169" s="117">
        <f t="shared" si="78"/>
        <v>6806.4622258674299</v>
      </c>
      <c r="L169" s="117">
        <f t="shared" si="78"/>
        <v>7028.6563255851661</v>
      </c>
      <c r="M169" s="117">
        <f t="shared" si="78"/>
        <v>6688.1738988677198</v>
      </c>
      <c r="N169" s="117">
        <f t="shared" si="78"/>
        <v>6415.6047918798486</v>
      </c>
      <c r="O169" s="117">
        <f t="shared" si="78"/>
        <v>6276.6341528150724</v>
      </c>
      <c r="P169" s="117">
        <f t="shared" si="78"/>
        <v>5962.4800659856237</v>
      </c>
      <c r="Q169" s="117">
        <f t="shared" si="78"/>
        <v>5863.2761033023735</v>
      </c>
      <c r="R169" s="117">
        <f t="shared" ref="R169:V169" si="79">R170+R172+R174+R183</f>
        <v>5914.2941476499718</v>
      </c>
      <c r="S169" s="117">
        <f t="shared" si="79"/>
        <v>5945.2440061785865</v>
      </c>
      <c r="T169" s="117">
        <f t="shared" si="79"/>
        <v>5981.1130293677606</v>
      </c>
      <c r="U169" s="117">
        <f t="shared" si="79"/>
        <v>6018.1909866190708</v>
      </c>
      <c r="V169" s="117">
        <f t="shared" si="79"/>
        <v>5898.958900865644</v>
      </c>
      <c r="W169" s="117">
        <f t="shared" ref="W169" si="80">W170+W172+W174+W183</f>
        <v>6222.3325529735084</v>
      </c>
      <c r="DA169" s="129" t="s">
        <v>2376</v>
      </c>
    </row>
    <row r="170" spans="1:105" ht="12" customHeight="1" x14ac:dyDescent="0.25">
      <c r="A170" s="121" t="s">
        <v>57</v>
      </c>
      <c r="B170" s="122">
        <f t="shared" ref="B170:W170" si="81">B171</f>
        <v>4685.9173977879282</v>
      </c>
      <c r="C170" s="122">
        <f t="shared" si="81"/>
        <v>5906.1490434214538</v>
      </c>
      <c r="D170" s="122">
        <f t="shared" si="81"/>
        <v>2696.4123808308004</v>
      </c>
      <c r="E170" s="122">
        <f t="shared" si="81"/>
        <v>3913.2183712189767</v>
      </c>
      <c r="F170" s="122">
        <f t="shared" si="81"/>
        <v>3778.3754084164593</v>
      </c>
      <c r="G170" s="122">
        <f t="shared" si="81"/>
        <v>4058.9202323914878</v>
      </c>
      <c r="H170" s="122">
        <f t="shared" si="81"/>
        <v>4768.7864772492812</v>
      </c>
      <c r="I170" s="122">
        <f t="shared" si="81"/>
        <v>3947.0297668837811</v>
      </c>
      <c r="J170" s="122">
        <f t="shared" si="81"/>
        <v>4449.9003664391275</v>
      </c>
      <c r="K170" s="122">
        <f t="shared" si="81"/>
        <v>4400.0960481078973</v>
      </c>
      <c r="L170" s="122">
        <f t="shared" si="81"/>
        <v>4500.5190239168423</v>
      </c>
      <c r="M170" s="122">
        <f t="shared" si="81"/>
        <v>4247.287143560864</v>
      </c>
      <c r="N170" s="122">
        <f t="shared" si="81"/>
        <v>3995.0802787913708</v>
      </c>
      <c r="O170" s="122">
        <f t="shared" si="81"/>
        <v>3832.2546721639583</v>
      </c>
      <c r="P170" s="122">
        <f t="shared" si="81"/>
        <v>3594.2008757539461</v>
      </c>
      <c r="Q170" s="122">
        <f t="shared" si="81"/>
        <v>3492.8892603515346</v>
      </c>
      <c r="R170" s="122">
        <f t="shared" si="81"/>
        <v>3531.127283731897</v>
      </c>
      <c r="S170" s="122">
        <f t="shared" si="81"/>
        <v>3547.0308974222753</v>
      </c>
      <c r="T170" s="122">
        <f t="shared" si="81"/>
        <v>3599.0243327099374</v>
      </c>
      <c r="U170" s="122">
        <f t="shared" si="81"/>
        <v>3528.3185642732524</v>
      </c>
      <c r="V170" s="122">
        <f t="shared" si="81"/>
        <v>3441.4114805552981</v>
      </c>
      <c r="W170" s="122">
        <f t="shared" si="81"/>
        <v>3827.4912825910019</v>
      </c>
      <c r="DA170" s="130" t="s">
        <v>2377</v>
      </c>
    </row>
    <row r="171" spans="1:105" ht="12" customHeight="1" x14ac:dyDescent="0.25">
      <c r="A171" s="97" t="s">
        <v>53</v>
      </c>
      <c r="B171" s="98">
        <v>4685.9173977879282</v>
      </c>
      <c r="C171" s="98">
        <v>5906.1490434214538</v>
      </c>
      <c r="D171" s="98">
        <v>2696.4123808308004</v>
      </c>
      <c r="E171" s="98">
        <v>3913.2183712189767</v>
      </c>
      <c r="F171" s="98">
        <v>3778.3754084164593</v>
      </c>
      <c r="G171" s="98">
        <v>4058.9202323914878</v>
      </c>
      <c r="H171" s="98">
        <v>4768.7864772492812</v>
      </c>
      <c r="I171" s="98">
        <v>3947.0297668837811</v>
      </c>
      <c r="J171" s="98">
        <v>4449.9003664391275</v>
      </c>
      <c r="K171" s="98">
        <v>4400.0960481078973</v>
      </c>
      <c r="L171" s="98">
        <v>4500.5190239168423</v>
      </c>
      <c r="M171" s="98">
        <v>4247.287143560864</v>
      </c>
      <c r="N171" s="98">
        <v>3995.0802787913708</v>
      </c>
      <c r="O171" s="98">
        <v>3832.2546721639583</v>
      </c>
      <c r="P171" s="98">
        <v>3594.2008757539461</v>
      </c>
      <c r="Q171" s="98">
        <v>3492.8892603515346</v>
      </c>
      <c r="R171" s="98">
        <v>3531.127283731897</v>
      </c>
      <c r="S171" s="98">
        <v>3547.0308974222753</v>
      </c>
      <c r="T171" s="98">
        <v>3599.0243327099374</v>
      </c>
      <c r="U171" s="98">
        <v>3528.3185642732524</v>
      </c>
      <c r="V171" s="98">
        <v>3441.4114805552981</v>
      </c>
      <c r="W171" s="98">
        <v>3827.4912825910019</v>
      </c>
      <c r="DA171" s="63" t="s">
        <v>2378</v>
      </c>
    </row>
    <row r="172" spans="1:105" ht="12" customHeight="1" x14ac:dyDescent="0.25">
      <c r="A172" s="121" t="s">
        <v>92</v>
      </c>
      <c r="B172" s="122">
        <f t="shared" ref="B172:W172" si="82">B173</f>
        <v>0.60310408930132553</v>
      </c>
      <c r="C172" s="122">
        <f t="shared" si="82"/>
        <v>0.62625802085969851</v>
      </c>
      <c r="D172" s="122">
        <f t="shared" si="82"/>
        <v>0.33974609940269695</v>
      </c>
      <c r="E172" s="122">
        <f t="shared" si="82"/>
        <v>0.29924616489295419</v>
      </c>
      <c r="F172" s="122">
        <f t="shared" si="82"/>
        <v>0.34680579798834199</v>
      </c>
      <c r="G172" s="122">
        <f t="shared" si="82"/>
        <v>0.42888800017169171</v>
      </c>
      <c r="H172" s="122">
        <f t="shared" si="82"/>
        <v>0.64825095591669069</v>
      </c>
      <c r="I172" s="122">
        <f t="shared" si="82"/>
        <v>0.78331227869230158</v>
      </c>
      <c r="J172" s="122">
        <f t="shared" si="82"/>
        <v>0.9554838866571731</v>
      </c>
      <c r="K172" s="122">
        <f t="shared" si="82"/>
        <v>1.2455418727107821</v>
      </c>
      <c r="L172" s="122">
        <f t="shared" si="82"/>
        <v>2.5413274569209303</v>
      </c>
      <c r="M172" s="122">
        <f t="shared" si="82"/>
        <v>1.6643339160877479</v>
      </c>
      <c r="N172" s="122">
        <f t="shared" si="82"/>
        <v>2.4062685295225861</v>
      </c>
      <c r="O172" s="122">
        <f t="shared" si="82"/>
        <v>2.7531311553781452</v>
      </c>
      <c r="P172" s="122">
        <f t="shared" si="82"/>
        <v>3.7074371380826916</v>
      </c>
      <c r="Q172" s="122">
        <f t="shared" si="82"/>
        <v>10.183436522164007</v>
      </c>
      <c r="R172" s="122">
        <f t="shared" si="82"/>
        <v>8.3878739239916378</v>
      </c>
      <c r="S172" s="122">
        <f t="shared" si="82"/>
        <v>10.255254337144148</v>
      </c>
      <c r="T172" s="122">
        <f t="shared" si="82"/>
        <v>13.078190341048341</v>
      </c>
      <c r="U172" s="122">
        <f t="shared" si="82"/>
        <v>19.144092108942608</v>
      </c>
      <c r="V172" s="122">
        <f t="shared" si="82"/>
        <v>12.340482832339944</v>
      </c>
      <c r="W172" s="122">
        <f t="shared" si="82"/>
        <v>16.685683218586359</v>
      </c>
      <c r="DA172" s="130" t="s">
        <v>2379</v>
      </c>
    </row>
    <row r="173" spans="1:105" ht="12" customHeight="1" x14ac:dyDescent="0.25">
      <c r="A173" s="97" t="s">
        <v>53</v>
      </c>
      <c r="B173" s="98">
        <f>RES_hhdet_fech!B147</f>
        <v>0.60310408930132553</v>
      </c>
      <c r="C173" s="98">
        <f>RES_hhdet_fech!C147</f>
        <v>0.62625802085969851</v>
      </c>
      <c r="D173" s="98">
        <f>RES_hhdet_fech!D147</f>
        <v>0.33974609940269695</v>
      </c>
      <c r="E173" s="98">
        <f>RES_hhdet_fech!E147</f>
        <v>0.29924616489295419</v>
      </c>
      <c r="F173" s="98">
        <f>RES_hhdet_fech!F147</f>
        <v>0.34680579798834199</v>
      </c>
      <c r="G173" s="98">
        <f>RES_hhdet_fech!G147</f>
        <v>0.42888800017169171</v>
      </c>
      <c r="H173" s="98">
        <f>RES_hhdet_fech!H147</f>
        <v>0.64825095591669069</v>
      </c>
      <c r="I173" s="98">
        <f>RES_hhdet_fech!I147</f>
        <v>0.78331227869230158</v>
      </c>
      <c r="J173" s="98">
        <f>RES_hhdet_fech!J147</f>
        <v>0.9554838866571731</v>
      </c>
      <c r="K173" s="98">
        <f>RES_hhdet_fech!K147</f>
        <v>1.2455418727107821</v>
      </c>
      <c r="L173" s="98">
        <f>RES_hhdet_fech!L147</f>
        <v>2.5413274569209303</v>
      </c>
      <c r="M173" s="98">
        <f>RES_hhdet_fech!M147</f>
        <v>1.6643339160877479</v>
      </c>
      <c r="N173" s="98">
        <f>RES_hhdet_fech!N147</f>
        <v>2.4062685295225861</v>
      </c>
      <c r="O173" s="98">
        <f>RES_hhdet_fech!O147</f>
        <v>2.7531311553781452</v>
      </c>
      <c r="P173" s="98">
        <f>RES_hhdet_fech!P147</f>
        <v>3.7074371380826916</v>
      </c>
      <c r="Q173" s="98">
        <f>RES_hhdet_fech!Q147</f>
        <v>10.183436522164007</v>
      </c>
      <c r="R173" s="98">
        <f>RES_hhdet_fech!R147</f>
        <v>8.3878739239916378</v>
      </c>
      <c r="S173" s="98">
        <f>RES_hhdet_fech!S147</f>
        <v>10.255254337144148</v>
      </c>
      <c r="T173" s="98">
        <f>RES_hhdet_fech!T147</f>
        <v>13.078190341048341</v>
      </c>
      <c r="U173" s="98">
        <f>RES_hhdet_fech!U147</f>
        <v>19.144092108942608</v>
      </c>
      <c r="V173" s="98">
        <f>RES_hhdet_fech!V147</f>
        <v>12.340482832339944</v>
      </c>
      <c r="W173" s="98">
        <f>RES_hhdet_fech!W147</f>
        <v>16.685683218586359</v>
      </c>
      <c r="DA173" s="63" t="s">
        <v>2380</v>
      </c>
    </row>
    <row r="174" spans="1:105" ht="12" customHeight="1" x14ac:dyDescent="0.25">
      <c r="A174" s="121" t="s">
        <v>55</v>
      </c>
      <c r="B174" s="122">
        <v>1277.6551199772077</v>
      </c>
      <c r="C174" s="122">
        <v>1197.38227498477</v>
      </c>
      <c r="D174" s="122">
        <v>924.9647121077378</v>
      </c>
      <c r="E174" s="122">
        <v>1622.0965116298387</v>
      </c>
      <c r="F174" s="122">
        <v>1528.0616579435004</v>
      </c>
      <c r="G174" s="122">
        <v>1266.6844028662688</v>
      </c>
      <c r="H174" s="122">
        <v>1472.8782786541656</v>
      </c>
      <c r="I174" s="122">
        <v>1406.3105803536564</v>
      </c>
      <c r="J174" s="122">
        <v>1458.7848007640685</v>
      </c>
      <c r="K174" s="122">
        <v>1492.3966674603607</v>
      </c>
      <c r="L174" s="122">
        <v>1582.3719820208287</v>
      </c>
      <c r="M174" s="122">
        <v>1554.5646146033255</v>
      </c>
      <c r="N174" s="122">
        <v>1536.0352197977688</v>
      </c>
      <c r="O174" s="122">
        <v>1572.3602391131749</v>
      </c>
      <c r="P174" s="122">
        <v>1516.170795581223</v>
      </c>
      <c r="Q174" s="122">
        <v>1514.8048483051209</v>
      </c>
      <c r="R174" s="122">
        <v>1516.7481784606839</v>
      </c>
      <c r="S174" s="122">
        <v>1520.0147437345254</v>
      </c>
      <c r="T174" s="122">
        <v>1482.2970722865166</v>
      </c>
      <c r="U174" s="122">
        <v>1554.8587096352783</v>
      </c>
      <c r="V174" s="122">
        <v>1565.4184595618972</v>
      </c>
      <c r="W174" s="122">
        <v>1517.1469057745373</v>
      </c>
      <c r="DA174" s="130" t="s">
        <v>2381</v>
      </c>
    </row>
    <row r="175" spans="1:105" ht="12" customHeight="1" x14ac:dyDescent="0.25">
      <c r="A175" s="97" t="s">
        <v>124</v>
      </c>
      <c r="B175" s="98">
        <v>1324.1745610641472</v>
      </c>
      <c r="C175" s="98">
        <v>1377.3989200038925</v>
      </c>
      <c r="D175" s="98">
        <v>1384.350145328126</v>
      </c>
      <c r="E175" s="98">
        <v>1449.7208046387161</v>
      </c>
      <c r="F175" s="98">
        <v>1486.9826759674843</v>
      </c>
      <c r="G175" s="98">
        <v>1497.1767406736567</v>
      </c>
      <c r="H175" s="98">
        <v>1519.4441975452332</v>
      </c>
      <c r="I175" s="98">
        <v>1583.3383062104024</v>
      </c>
      <c r="J175" s="98">
        <v>1632.1923241544005</v>
      </c>
      <c r="K175" s="98">
        <v>1692.4658147083751</v>
      </c>
      <c r="L175" s="98">
        <v>1724.2137250296232</v>
      </c>
      <c r="M175" s="98">
        <v>1715.6256361330791</v>
      </c>
      <c r="N175" s="98">
        <v>1785.1312364719224</v>
      </c>
      <c r="O175" s="98">
        <v>1731.2797707596201</v>
      </c>
      <c r="P175" s="98">
        <v>1698.0078431714944</v>
      </c>
      <c r="Q175" s="98">
        <v>1657.9148457310257</v>
      </c>
      <c r="R175" s="98">
        <v>1681.0045646736339</v>
      </c>
      <c r="S175" s="98">
        <v>1689.3859046756575</v>
      </c>
      <c r="T175" s="98">
        <v>1718.5736315148233</v>
      </c>
      <c r="U175" s="98">
        <v>1783.3621719506486</v>
      </c>
      <c r="V175" s="98">
        <v>1724.4477866134216</v>
      </c>
      <c r="W175" s="98">
        <v>1633.87301209116</v>
      </c>
      <c r="DA175" s="63" t="s">
        <v>2382</v>
      </c>
    </row>
    <row r="176" spans="1:105" ht="12" customHeight="1" x14ac:dyDescent="0.25">
      <c r="A176" s="97" t="s">
        <v>123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1324.1385037508967</v>
      </c>
      <c r="L176" s="98">
        <v>1368.1257190169435</v>
      </c>
      <c r="M176" s="98">
        <v>1353.3685837937899</v>
      </c>
      <c r="N176" s="98">
        <v>1408.1673823488245</v>
      </c>
      <c r="O176" s="98">
        <v>1366.9421659103957</v>
      </c>
      <c r="P176" s="98">
        <v>1355.400456571426</v>
      </c>
      <c r="Q176" s="98">
        <v>1347.2764421380584</v>
      </c>
      <c r="R176" s="98">
        <v>1380.0643262144188</v>
      </c>
      <c r="S176" s="98">
        <v>1407.0153859201912</v>
      </c>
      <c r="T176" s="98">
        <v>1482.1435322277853</v>
      </c>
      <c r="U176" s="98">
        <v>1535.1106336390644</v>
      </c>
      <c r="V176" s="98">
        <v>1504.5290767714855</v>
      </c>
      <c r="W176" s="98">
        <v>1442.7873898611742</v>
      </c>
      <c r="DA176" s="63" t="s">
        <v>2383</v>
      </c>
    </row>
    <row r="177" spans="1:105" ht="12" customHeight="1" x14ac:dyDescent="0.25">
      <c r="A177" s="100" t="s">
        <v>50</v>
      </c>
      <c r="B177" s="101">
        <v>0</v>
      </c>
      <c r="C177" s="101">
        <v>0</v>
      </c>
      <c r="D177" s="101">
        <v>0</v>
      </c>
      <c r="E177" s="101">
        <v>0</v>
      </c>
      <c r="F177" s="101">
        <v>0</v>
      </c>
      <c r="G177" s="101">
        <v>0</v>
      </c>
      <c r="H177" s="101">
        <v>0</v>
      </c>
      <c r="I177" s="101">
        <v>0</v>
      </c>
      <c r="J177" s="101">
        <v>0</v>
      </c>
      <c r="K177" s="101">
        <v>822.35555904647561</v>
      </c>
      <c r="L177" s="101">
        <v>877.63762134638625</v>
      </c>
      <c r="M177" s="101">
        <v>844.10553141046682</v>
      </c>
      <c r="N177" s="101">
        <v>852.22696589705822</v>
      </c>
      <c r="O177" s="101">
        <v>826.82848702295018</v>
      </c>
      <c r="P177" s="101">
        <v>795.45079318193598</v>
      </c>
      <c r="Q177" s="101">
        <v>790.19988027641068</v>
      </c>
      <c r="R177" s="101">
        <v>793.89963822313871</v>
      </c>
      <c r="S177" s="101">
        <v>790.78704659008781</v>
      </c>
      <c r="T177" s="101">
        <v>938.72778657353354</v>
      </c>
      <c r="U177" s="101">
        <v>887.00950959137833</v>
      </c>
      <c r="V177" s="101">
        <v>847.60040191532505</v>
      </c>
      <c r="W177" s="101">
        <v>787.39999627434054</v>
      </c>
      <c r="DA177" s="131" t="s">
        <v>2384</v>
      </c>
    </row>
    <row r="178" spans="1:105" ht="12" customHeight="1" x14ac:dyDescent="0.25">
      <c r="A178" s="103" t="s">
        <v>52</v>
      </c>
      <c r="B178" s="104">
        <v>0</v>
      </c>
      <c r="C178" s="104">
        <v>0</v>
      </c>
      <c r="D178" s="104">
        <v>0</v>
      </c>
      <c r="E178" s="104">
        <v>0</v>
      </c>
      <c r="F178" s="104">
        <v>0</v>
      </c>
      <c r="G178" s="104">
        <v>0</v>
      </c>
      <c r="H178" s="104">
        <v>0</v>
      </c>
      <c r="I178" s="104">
        <v>0</v>
      </c>
      <c r="J178" s="104">
        <v>0</v>
      </c>
      <c r="K178" s="104">
        <v>501.78294470442114</v>
      </c>
      <c r="L178" s="104">
        <v>490.48809767055707</v>
      </c>
      <c r="M178" s="104">
        <v>509.26305238332316</v>
      </c>
      <c r="N178" s="104">
        <v>555.94041645176605</v>
      </c>
      <c r="O178" s="104">
        <v>540.11367888744553</v>
      </c>
      <c r="P178" s="104">
        <v>559.9496633894903</v>
      </c>
      <c r="Q178" s="104">
        <v>557.07656186164763</v>
      </c>
      <c r="R178" s="104">
        <v>586.16468799128018</v>
      </c>
      <c r="S178" s="104">
        <v>616.22833933010361</v>
      </c>
      <c r="T178" s="104">
        <v>543.41574565425162</v>
      </c>
      <c r="U178" s="104">
        <v>648.10112404768574</v>
      </c>
      <c r="V178" s="104">
        <v>656.92867485616046</v>
      </c>
      <c r="W178" s="104">
        <v>655.38739358683404</v>
      </c>
      <c r="DA178" s="132" t="s">
        <v>2385</v>
      </c>
    </row>
    <row r="179" spans="1:105" ht="12" customHeight="1" x14ac:dyDescent="0.25">
      <c r="A179" s="106" t="s">
        <v>122</v>
      </c>
      <c r="B179" s="101">
        <v>1224.5727701892067</v>
      </c>
      <c r="C179" s="101">
        <v>1042.7338292637351</v>
      </c>
      <c r="D179" s="101">
        <v>780.86148845838227</v>
      </c>
      <c r="E179" s="101">
        <v>1648.7095118010211</v>
      </c>
      <c r="F179" s="101">
        <v>1534.2072536645626</v>
      </c>
      <c r="G179" s="101">
        <v>1218.0461558752181</v>
      </c>
      <c r="H179" s="101">
        <v>1453.6253903071479</v>
      </c>
      <c r="I179" s="101">
        <v>1336.1922418763174</v>
      </c>
      <c r="J179" s="101">
        <v>1408.0797194237575</v>
      </c>
      <c r="K179" s="101">
        <v>1489.2717756958452</v>
      </c>
      <c r="L179" s="101">
        <v>1598.2670037760004</v>
      </c>
      <c r="M179" s="101">
        <v>1571.2013850479775</v>
      </c>
      <c r="N179" s="101">
        <v>1544.0931564838875</v>
      </c>
      <c r="O179" s="101">
        <v>1658.3551626052752</v>
      </c>
      <c r="P179" s="101">
        <v>1651.7731868713888</v>
      </c>
      <c r="Q179" s="101">
        <v>1686.8216130265616</v>
      </c>
      <c r="R179" s="101">
        <v>1685.2742344550297</v>
      </c>
      <c r="S179" s="101">
        <v>1656.1998761819791</v>
      </c>
      <c r="T179" s="101">
        <v>1605.9132703087432</v>
      </c>
      <c r="U179" s="101">
        <v>1698.055037462668</v>
      </c>
      <c r="V179" s="101">
        <v>1738.9883117814556</v>
      </c>
      <c r="W179" s="101">
        <v>1698.0271066814939</v>
      </c>
      <c r="DA179" s="131" t="s">
        <v>2386</v>
      </c>
    </row>
    <row r="180" spans="1:105" ht="12" customHeight="1" x14ac:dyDescent="0.25">
      <c r="A180" s="107" t="s">
        <v>121</v>
      </c>
      <c r="B180" s="104">
        <v>0</v>
      </c>
      <c r="C180" s="104">
        <v>0</v>
      </c>
      <c r="D180" s="104">
        <v>0</v>
      </c>
      <c r="E180" s="104">
        <v>0</v>
      </c>
      <c r="F180" s="104">
        <v>0</v>
      </c>
      <c r="G180" s="104">
        <v>0</v>
      </c>
      <c r="H180" s="104">
        <v>0</v>
      </c>
      <c r="I180" s="104">
        <v>0</v>
      </c>
      <c r="J180" s="104">
        <v>0</v>
      </c>
      <c r="K180" s="104">
        <v>1222.1742145363457</v>
      </c>
      <c r="L180" s="104">
        <v>1328.1374016671168</v>
      </c>
      <c r="M180" s="104">
        <v>1300.573205181933</v>
      </c>
      <c r="N180" s="104">
        <v>1273.6122383442971</v>
      </c>
      <c r="O180" s="104">
        <v>1359.8694845558991</v>
      </c>
      <c r="P180" s="104">
        <v>1339.3986017062323</v>
      </c>
      <c r="Q180" s="104">
        <v>1374.9523606662301</v>
      </c>
      <c r="R180" s="104">
        <v>1392.8014532109482</v>
      </c>
      <c r="S180" s="104">
        <v>1401.1709360048751</v>
      </c>
      <c r="T180" s="104">
        <v>1390.5558762058565</v>
      </c>
      <c r="U180" s="104">
        <v>1472.2385121279733</v>
      </c>
      <c r="V180" s="104">
        <v>1504.8051386604557</v>
      </c>
      <c r="W180" s="104">
        <v>1464.2574035943726</v>
      </c>
      <c r="DA180" s="132" t="s">
        <v>2387</v>
      </c>
    </row>
    <row r="181" spans="1:105" ht="12" customHeight="1" x14ac:dyDescent="0.25">
      <c r="A181" s="108" t="s">
        <v>53</v>
      </c>
      <c r="B181" s="98">
        <v>0</v>
      </c>
      <c r="C181" s="98">
        <v>0</v>
      </c>
      <c r="D181" s="98">
        <v>0</v>
      </c>
      <c r="E181" s="98">
        <v>0</v>
      </c>
      <c r="F181" s="98">
        <v>0</v>
      </c>
      <c r="G181" s="98">
        <v>0</v>
      </c>
      <c r="H181" s="98">
        <v>0</v>
      </c>
      <c r="I181" s="98">
        <v>0</v>
      </c>
      <c r="J181" s="98">
        <v>0</v>
      </c>
      <c r="K181" s="98">
        <v>729.07297743736262</v>
      </c>
      <c r="L181" s="98">
        <v>820.83036495153806</v>
      </c>
      <c r="M181" s="98">
        <v>779.63057959409764</v>
      </c>
      <c r="N181" s="98">
        <v>740.3436741807576</v>
      </c>
      <c r="O181" s="98">
        <v>801.20863528167786</v>
      </c>
      <c r="P181" s="98">
        <v>770.76295603439837</v>
      </c>
      <c r="Q181" s="98">
        <v>795.56270320799342</v>
      </c>
      <c r="R181" s="98">
        <v>795.95998116842009</v>
      </c>
      <c r="S181" s="98">
        <v>785.4930083123877</v>
      </c>
      <c r="T181" s="98">
        <v>871.23220945871572</v>
      </c>
      <c r="U181" s="98">
        <v>852.40303690225926</v>
      </c>
      <c r="V181" s="98">
        <v>854.31952147068966</v>
      </c>
      <c r="W181" s="98">
        <v>796.91232346316883</v>
      </c>
      <c r="DA181" s="63" t="s">
        <v>2388</v>
      </c>
    </row>
    <row r="182" spans="1:105" ht="12" customHeight="1" x14ac:dyDescent="0.25">
      <c r="A182" s="108" t="s">
        <v>52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493.10123709898318</v>
      </c>
      <c r="L182" s="98">
        <v>507.30703671557853</v>
      </c>
      <c r="M182" s="98">
        <v>520.94262558783532</v>
      </c>
      <c r="N182" s="98">
        <v>533.26856416353951</v>
      </c>
      <c r="O182" s="98">
        <v>558.66084927422139</v>
      </c>
      <c r="P182" s="98">
        <v>568.6356456718338</v>
      </c>
      <c r="Q182" s="98">
        <v>579.3896574582368</v>
      </c>
      <c r="R182" s="98">
        <v>596.84147204252827</v>
      </c>
      <c r="S182" s="98">
        <v>615.67792769248729</v>
      </c>
      <c r="T182" s="98">
        <v>519.32366674714069</v>
      </c>
      <c r="U182" s="98">
        <v>619.83547522571394</v>
      </c>
      <c r="V182" s="98">
        <v>650.485617189766</v>
      </c>
      <c r="W182" s="98">
        <v>667.34508013120353</v>
      </c>
      <c r="DA182" s="63" t="s">
        <v>2389</v>
      </c>
    </row>
    <row r="183" spans="1:105" ht="12" customHeight="1" x14ac:dyDescent="0.25">
      <c r="A183" s="121" t="s">
        <v>54</v>
      </c>
      <c r="B183" s="122">
        <v>598.61873412877867</v>
      </c>
      <c r="C183" s="122">
        <v>593.32676509072644</v>
      </c>
      <c r="D183" s="122">
        <v>571.41931659595173</v>
      </c>
      <c r="E183" s="122">
        <v>906.41684115725661</v>
      </c>
      <c r="F183" s="122">
        <v>868.01567860593786</v>
      </c>
      <c r="G183" s="122">
        <v>796.46394925358004</v>
      </c>
      <c r="H183" s="122">
        <v>859.41074553519661</v>
      </c>
      <c r="I183" s="122">
        <v>874.09650078643256</v>
      </c>
      <c r="J183" s="122">
        <v>897.03445289628769</v>
      </c>
      <c r="K183" s="122">
        <v>912.72396842646162</v>
      </c>
      <c r="L183" s="122">
        <v>943.22399219057422</v>
      </c>
      <c r="M183" s="122">
        <v>884.65780678744227</v>
      </c>
      <c r="N183" s="122">
        <v>882.08302476118672</v>
      </c>
      <c r="O183" s="122">
        <v>869.26611038256158</v>
      </c>
      <c r="P183" s="122">
        <v>848.40095751237209</v>
      </c>
      <c r="Q183" s="122">
        <v>845.39855812355358</v>
      </c>
      <c r="R183" s="122">
        <v>858.03081153339883</v>
      </c>
      <c r="S183" s="122">
        <v>867.94311068464128</v>
      </c>
      <c r="T183" s="122">
        <v>886.71343403025787</v>
      </c>
      <c r="U183" s="122">
        <v>915.86962060159749</v>
      </c>
      <c r="V183" s="122">
        <v>879.78847791610849</v>
      </c>
      <c r="W183" s="122">
        <v>861.00868138938313</v>
      </c>
      <c r="DA183" s="130" t="s">
        <v>2390</v>
      </c>
    </row>
    <row r="184" spans="1:105" ht="12" customHeight="1" x14ac:dyDescent="0.25">
      <c r="A184" s="97" t="s">
        <v>50</v>
      </c>
      <c r="B184" s="98">
        <v>616.3959753014484</v>
      </c>
      <c r="C184" s="98">
        <v>629.134781461849</v>
      </c>
      <c r="D184" s="98">
        <v>679.30053170852557</v>
      </c>
      <c r="E184" s="98">
        <v>902.00440723552344</v>
      </c>
      <c r="F184" s="98">
        <v>904.96247372591756</v>
      </c>
      <c r="G184" s="98">
        <v>884.84513902011304</v>
      </c>
      <c r="H184" s="98">
        <v>899.44134833703833</v>
      </c>
      <c r="I184" s="98">
        <v>938.23547730033147</v>
      </c>
      <c r="J184" s="98">
        <v>967.78859498981319</v>
      </c>
      <c r="K184" s="98">
        <v>999.25478125587711</v>
      </c>
      <c r="L184" s="98">
        <v>1013.2784404669937</v>
      </c>
      <c r="M184" s="98">
        <v>970.51369349878473</v>
      </c>
      <c r="N184" s="98">
        <v>973.68583000248998</v>
      </c>
      <c r="O184" s="98">
        <v>934.73475359080987</v>
      </c>
      <c r="P184" s="98">
        <v>925.76047526492471</v>
      </c>
      <c r="Q184" s="98">
        <v>920.97168079092262</v>
      </c>
      <c r="R184" s="98">
        <v>934.03478351832041</v>
      </c>
      <c r="S184" s="98">
        <v>943.13149613221469</v>
      </c>
      <c r="T184" s="98">
        <v>971.31839124745841</v>
      </c>
      <c r="U184" s="98">
        <v>1014.7451570746282</v>
      </c>
      <c r="V184" s="98">
        <v>962.32537347431116</v>
      </c>
      <c r="W184" s="98">
        <v>928.89392866491869</v>
      </c>
      <c r="DA184" s="63" t="s">
        <v>2391</v>
      </c>
    </row>
    <row r="185" spans="1:105" ht="12" customHeight="1" x14ac:dyDescent="0.25">
      <c r="A185" s="109" t="s">
        <v>120</v>
      </c>
      <c r="B185" s="33">
        <v>500.28133675590863</v>
      </c>
      <c r="C185" s="33">
        <v>431.03559411838091</v>
      </c>
      <c r="D185" s="33">
        <v>337.42104116220133</v>
      </c>
      <c r="E185" s="33">
        <v>910.92282491478647</v>
      </c>
      <c r="F185" s="33">
        <v>824.54635639171852</v>
      </c>
      <c r="G185" s="33">
        <v>637.91853342177842</v>
      </c>
      <c r="H185" s="33">
        <v>765.37891052445786</v>
      </c>
      <c r="I185" s="33">
        <v>695.64811207574883</v>
      </c>
      <c r="J185" s="33">
        <v>739.01810628059548</v>
      </c>
      <c r="K185" s="33">
        <v>745.31521996568847</v>
      </c>
      <c r="L185" s="33">
        <v>832.41171130451244</v>
      </c>
      <c r="M185" s="33">
        <v>763.99723625824481</v>
      </c>
      <c r="N185" s="33">
        <v>745.91967823827838</v>
      </c>
      <c r="O185" s="33">
        <v>762.70542678166669</v>
      </c>
      <c r="P185" s="33">
        <v>709.31705416877128</v>
      </c>
      <c r="Q185" s="33">
        <v>704.48866286205055</v>
      </c>
      <c r="R185" s="33">
        <v>718.26926883348176</v>
      </c>
      <c r="S185" s="33">
        <v>727.73170220095903</v>
      </c>
      <c r="T185" s="33">
        <v>721.97258259126625</v>
      </c>
      <c r="U185" s="33">
        <v>717.65839590877465</v>
      </c>
      <c r="V185" s="33">
        <v>713.0414382789437</v>
      </c>
      <c r="W185" s="33">
        <v>701.84144821008067</v>
      </c>
      <c r="DA185" s="60" t="s">
        <v>2392</v>
      </c>
    </row>
    <row r="187" spans="1:105" ht="12" customHeight="1" x14ac:dyDescent="0.25">
      <c r="A187" s="116" t="str">
        <f>RES_hh_SLD!$A$215</f>
        <v>Thermal energy service per household (kWh useful / household)</v>
      </c>
      <c r="B187" s="117">
        <f t="shared" ref="B187:Q187" si="83">B188+B190+B192+B201</f>
        <v>7109.1914158489999</v>
      </c>
      <c r="C187" s="117">
        <f t="shared" si="83"/>
        <v>8728.2962792331291</v>
      </c>
      <c r="D187" s="117">
        <f t="shared" si="83"/>
        <v>4662.092424880444</v>
      </c>
      <c r="E187" s="117">
        <f t="shared" si="83"/>
        <v>7387.9975019288531</v>
      </c>
      <c r="F187" s="117">
        <f t="shared" si="83"/>
        <v>7421.6556736095645</v>
      </c>
      <c r="G187" s="117">
        <f t="shared" si="83"/>
        <v>7954.3393329533228</v>
      </c>
      <c r="H187" s="117">
        <f t="shared" si="83"/>
        <v>9684.5280595437744</v>
      </c>
      <c r="I187" s="117">
        <f t="shared" si="83"/>
        <v>8534.8734224917262</v>
      </c>
      <c r="J187" s="117">
        <f t="shared" si="83"/>
        <v>9852.0800725441022</v>
      </c>
      <c r="K187" s="117">
        <f t="shared" si="83"/>
        <v>10137.568290897056</v>
      </c>
      <c r="L187" s="117">
        <f t="shared" si="83"/>
        <v>10732.072034236302</v>
      </c>
      <c r="M187" s="117">
        <f t="shared" si="83"/>
        <v>10509.943685705941</v>
      </c>
      <c r="N187" s="117">
        <f t="shared" si="83"/>
        <v>10310.764537128434</v>
      </c>
      <c r="O187" s="117">
        <f t="shared" si="83"/>
        <v>10415.050837299332</v>
      </c>
      <c r="P187" s="117">
        <f t="shared" si="83"/>
        <v>10226.072119843808</v>
      </c>
      <c r="Q187" s="117">
        <f t="shared" si="83"/>
        <v>10377.115611505376</v>
      </c>
      <c r="R187" s="117">
        <f t="shared" ref="R187:V187" si="84">R188+R190+R192+R201</f>
        <v>10775.409141091792</v>
      </c>
      <c r="S187" s="117">
        <f t="shared" si="84"/>
        <v>11134.999398309963</v>
      </c>
      <c r="T187" s="117">
        <f t="shared" si="84"/>
        <v>11559.502191594227</v>
      </c>
      <c r="U187" s="117">
        <f t="shared" si="84"/>
        <v>11834.759515014193</v>
      </c>
      <c r="V187" s="117">
        <f t="shared" si="84"/>
        <v>11876.792977001387</v>
      </c>
      <c r="W187" s="117">
        <f t="shared" ref="W187" si="85">W188+W190+W192+W201</f>
        <v>13212.549801828965</v>
      </c>
      <c r="DA187" s="129" t="s">
        <v>2544</v>
      </c>
    </row>
    <row r="188" spans="1:105" ht="12" customHeight="1" x14ac:dyDescent="0.25">
      <c r="A188" s="121" t="s">
        <v>57</v>
      </c>
      <c r="B188" s="122">
        <f t="shared" ref="B188:W188" si="86">B189</f>
        <v>6002.2671749612391</v>
      </c>
      <c r="C188" s="122">
        <f t="shared" si="86"/>
        <v>7658.7884388336242</v>
      </c>
      <c r="D188" s="122">
        <f t="shared" si="86"/>
        <v>3739.3215293031899</v>
      </c>
      <c r="E188" s="122">
        <f t="shared" si="86"/>
        <v>5748.2024805029496</v>
      </c>
      <c r="F188" s="122">
        <f t="shared" si="86"/>
        <v>5872.0630277528635</v>
      </c>
      <c r="G188" s="122">
        <f t="shared" si="86"/>
        <v>6641.7079569195093</v>
      </c>
      <c r="H188" s="122">
        <f t="shared" si="86"/>
        <v>8209.6967958405658</v>
      </c>
      <c r="I188" s="122">
        <f t="shared" si="86"/>
        <v>7098.7506878289942</v>
      </c>
      <c r="J188" s="122">
        <f t="shared" si="86"/>
        <v>8351.6079549326314</v>
      </c>
      <c r="K188" s="122">
        <f t="shared" si="86"/>
        <v>8571.7226025841719</v>
      </c>
      <c r="L188" s="122">
        <f t="shared" si="86"/>
        <v>9066.1494038663895</v>
      </c>
      <c r="M188" s="122">
        <f t="shared" si="86"/>
        <v>8890.7489831069906</v>
      </c>
      <c r="N188" s="122">
        <f t="shared" si="86"/>
        <v>8694.6583939293923</v>
      </c>
      <c r="O188" s="122">
        <f t="shared" si="86"/>
        <v>8736.9089196279383</v>
      </c>
      <c r="P188" s="122">
        <f t="shared" si="86"/>
        <v>8559.6976587937042</v>
      </c>
      <c r="Q188" s="122">
        <f t="shared" si="86"/>
        <v>8656.7242616010753</v>
      </c>
      <c r="R188" s="122">
        <f t="shared" si="86"/>
        <v>9024.0113210045656</v>
      </c>
      <c r="S188" s="122">
        <f t="shared" si="86"/>
        <v>9348.8292367292179</v>
      </c>
      <c r="T188" s="122">
        <f t="shared" si="86"/>
        <v>9763.9942814317437</v>
      </c>
      <c r="U188" s="122">
        <f t="shared" si="86"/>
        <v>9899.0333874485768</v>
      </c>
      <c r="V188" s="122">
        <f t="shared" si="86"/>
        <v>9944.554312403734</v>
      </c>
      <c r="W188" s="122">
        <f t="shared" si="86"/>
        <v>11297.199620876996</v>
      </c>
      <c r="DA188" s="130" t="s">
        <v>2545</v>
      </c>
    </row>
    <row r="189" spans="1:105" ht="12" customHeight="1" x14ac:dyDescent="0.25">
      <c r="A189" s="97" t="s">
        <v>53</v>
      </c>
      <c r="B189" s="98">
        <v>6002.2671749612391</v>
      </c>
      <c r="C189" s="98">
        <v>7658.7884388336242</v>
      </c>
      <c r="D189" s="98">
        <v>3739.3215293031899</v>
      </c>
      <c r="E189" s="98">
        <v>5748.2024805029496</v>
      </c>
      <c r="F189" s="98">
        <v>5872.0630277528635</v>
      </c>
      <c r="G189" s="98">
        <v>6641.7079569195093</v>
      </c>
      <c r="H189" s="98">
        <v>8209.6967958405658</v>
      </c>
      <c r="I189" s="98">
        <v>7098.7506878289942</v>
      </c>
      <c r="J189" s="98">
        <v>8351.6079549326314</v>
      </c>
      <c r="K189" s="98">
        <v>8571.7226025841719</v>
      </c>
      <c r="L189" s="98">
        <v>9066.1494038663895</v>
      </c>
      <c r="M189" s="98">
        <v>8890.7489831069906</v>
      </c>
      <c r="N189" s="98">
        <v>8694.6583939293923</v>
      </c>
      <c r="O189" s="98">
        <v>8736.9089196279383</v>
      </c>
      <c r="P189" s="98">
        <v>8559.6976587937042</v>
      </c>
      <c r="Q189" s="98">
        <v>8656.7242616010753</v>
      </c>
      <c r="R189" s="98">
        <v>9024.0113210045656</v>
      </c>
      <c r="S189" s="98">
        <v>9348.8292367292179</v>
      </c>
      <c r="T189" s="98">
        <v>9763.9942814317437</v>
      </c>
      <c r="U189" s="98">
        <v>9899.0333874485768</v>
      </c>
      <c r="V189" s="98">
        <v>9944.554312403734</v>
      </c>
      <c r="W189" s="98">
        <v>11297.199620876996</v>
      </c>
      <c r="DA189" s="63" t="s">
        <v>2546</v>
      </c>
    </row>
    <row r="190" spans="1:105" ht="12" customHeight="1" x14ac:dyDescent="0.25">
      <c r="A190" s="121" t="s">
        <v>92</v>
      </c>
      <c r="B190" s="122">
        <f t="shared" ref="B190:W190" si="87">B191</f>
        <v>1.0763734879266249</v>
      </c>
      <c r="C190" s="122">
        <f t="shared" si="87"/>
        <v>1.1804520926180297</v>
      </c>
      <c r="D190" s="122">
        <f t="shared" si="87"/>
        <v>0.71704051357097709</v>
      </c>
      <c r="E190" s="122">
        <f t="shared" si="87"/>
        <v>0.6741282541656346</v>
      </c>
      <c r="F190" s="122">
        <f t="shared" si="87"/>
        <v>0.83672366788163643</v>
      </c>
      <c r="G190" s="122">
        <f t="shared" si="87"/>
        <v>1.0672318629780737</v>
      </c>
      <c r="H190" s="122">
        <f t="shared" si="87"/>
        <v>1.6652956739816343</v>
      </c>
      <c r="I190" s="122">
        <f t="shared" si="87"/>
        <v>2.0726384088469598</v>
      </c>
      <c r="J190" s="122">
        <f t="shared" si="87"/>
        <v>2.6010871703464997</v>
      </c>
      <c r="K190" s="122">
        <f t="shared" si="87"/>
        <v>3.4744952980017301</v>
      </c>
      <c r="L190" s="122">
        <f t="shared" si="87"/>
        <v>7.2336826320264933</v>
      </c>
      <c r="M190" s="122">
        <f t="shared" si="87"/>
        <v>4.854355693675191</v>
      </c>
      <c r="N190" s="122">
        <f t="shared" si="87"/>
        <v>7.22254098139737</v>
      </c>
      <c r="O190" s="122">
        <f t="shared" si="87"/>
        <v>8.5774745056599198</v>
      </c>
      <c r="P190" s="122">
        <f t="shared" si="87"/>
        <v>12.213813001274834</v>
      </c>
      <c r="Q190" s="122">
        <f t="shared" si="87"/>
        <v>35.241032447095151</v>
      </c>
      <c r="R190" s="122">
        <f t="shared" si="87"/>
        <v>29.94942468566299</v>
      </c>
      <c r="S190" s="122">
        <f t="shared" si="87"/>
        <v>37.238051796494211</v>
      </c>
      <c r="T190" s="122">
        <f t="shared" si="87"/>
        <v>48.134757797319338</v>
      </c>
      <c r="U190" s="122">
        <f t="shared" si="87"/>
        <v>71.450590112612005</v>
      </c>
      <c r="V190" s="122">
        <f t="shared" si="87"/>
        <v>46.774608762115029</v>
      </c>
      <c r="W190" s="122">
        <f t="shared" si="87"/>
        <v>64.131420475010742</v>
      </c>
      <c r="DA190" s="130" t="s">
        <v>2547</v>
      </c>
    </row>
    <row r="191" spans="1:105" ht="12" customHeight="1" x14ac:dyDescent="0.25">
      <c r="A191" s="97" t="s">
        <v>53</v>
      </c>
      <c r="B191" s="98">
        <f>RES_hhdet_tesh!B147</f>
        <v>1.0763734879266249</v>
      </c>
      <c r="C191" s="98">
        <f>RES_hhdet_tesh!C147</f>
        <v>1.1804520926180297</v>
      </c>
      <c r="D191" s="98">
        <f>RES_hhdet_tesh!D147</f>
        <v>0.71704051357097709</v>
      </c>
      <c r="E191" s="98">
        <f>RES_hhdet_tesh!E147</f>
        <v>0.6741282541656346</v>
      </c>
      <c r="F191" s="98">
        <f>RES_hhdet_tesh!F147</f>
        <v>0.83672366788163643</v>
      </c>
      <c r="G191" s="98">
        <f>RES_hhdet_tesh!G147</f>
        <v>1.0672318629780737</v>
      </c>
      <c r="H191" s="98">
        <f>RES_hhdet_tesh!H147</f>
        <v>1.6652956739816343</v>
      </c>
      <c r="I191" s="98">
        <f>RES_hhdet_tesh!I147</f>
        <v>2.0726384088469598</v>
      </c>
      <c r="J191" s="98">
        <f>RES_hhdet_tesh!J147</f>
        <v>2.6010871703464997</v>
      </c>
      <c r="K191" s="98">
        <f>RES_hhdet_tesh!K147</f>
        <v>3.4744952980017301</v>
      </c>
      <c r="L191" s="98">
        <f>RES_hhdet_tesh!L147</f>
        <v>7.2336826320264933</v>
      </c>
      <c r="M191" s="98">
        <f>RES_hhdet_tesh!M147</f>
        <v>4.854355693675191</v>
      </c>
      <c r="N191" s="98">
        <f>RES_hhdet_tesh!N147</f>
        <v>7.22254098139737</v>
      </c>
      <c r="O191" s="98">
        <f>RES_hhdet_tesh!O147</f>
        <v>8.5774745056599198</v>
      </c>
      <c r="P191" s="98">
        <f>RES_hhdet_tesh!P147</f>
        <v>12.213813001274834</v>
      </c>
      <c r="Q191" s="98">
        <f>RES_hhdet_tesh!Q147</f>
        <v>35.241032447095151</v>
      </c>
      <c r="R191" s="98">
        <f>RES_hhdet_tesh!R147</f>
        <v>29.94942468566299</v>
      </c>
      <c r="S191" s="98">
        <f>RES_hhdet_tesh!S147</f>
        <v>37.238051796494211</v>
      </c>
      <c r="T191" s="98">
        <f>RES_hhdet_tesh!T147</f>
        <v>48.134757797319338</v>
      </c>
      <c r="U191" s="98">
        <f>RES_hhdet_tesh!U147</f>
        <v>71.450590112612005</v>
      </c>
      <c r="V191" s="98">
        <f>RES_hhdet_tesh!V147</f>
        <v>46.774608762115029</v>
      </c>
      <c r="W191" s="98">
        <f>RES_hhdet_tesh!W147</f>
        <v>64.131420475010742</v>
      </c>
      <c r="DA191" s="63" t="s">
        <v>2548</v>
      </c>
    </row>
    <row r="192" spans="1:105" ht="12" customHeight="1" x14ac:dyDescent="0.25">
      <c r="A192" s="121" t="s">
        <v>55</v>
      </c>
      <c r="B192" s="122">
        <v>743.31487110108549</v>
      </c>
      <c r="C192" s="122">
        <v>707.05899888678732</v>
      </c>
      <c r="D192" s="122">
        <v>566.90126051302843</v>
      </c>
      <c r="E192" s="122">
        <v>1028.7176077549909</v>
      </c>
      <c r="F192" s="122">
        <v>971.91668463181009</v>
      </c>
      <c r="G192" s="122">
        <v>801.15449851621042</v>
      </c>
      <c r="H192" s="122">
        <v>924.78025033388894</v>
      </c>
      <c r="I192" s="122">
        <v>883.77037049966293</v>
      </c>
      <c r="J192" s="122">
        <v>925.95580618804581</v>
      </c>
      <c r="K192" s="122">
        <v>976.28588844660737</v>
      </c>
      <c r="L192" s="122">
        <v>1042.2553010123679</v>
      </c>
      <c r="M192" s="122">
        <v>1032.8258013305519</v>
      </c>
      <c r="N192" s="122">
        <v>1031.1985435268534</v>
      </c>
      <c r="O192" s="122">
        <v>1100.3535581819588</v>
      </c>
      <c r="P192" s="122">
        <v>1102.8683357342222</v>
      </c>
      <c r="Q192" s="122">
        <v>1135.7914105356238</v>
      </c>
      <c r="R192" s="122">
        <v>1161.454261608905</v>
      </c>
      <c r="S192" s="122">
        <v>1180.372327251449</v>
      </c>
      <c r="T192" s="122">
        <v>1166.3407557923676</v>
      </c>
      <c r="U192" s="122">
        <v>1262.7305077421615</v>
      </c>
      <c r="V192" s="122">
        <v>1301.8479953331766</v>
      </c>
      <c r="W192" s="122">
        <v>1281.6223415400812</v>
      </c>
      <c r="DA192" s="130" t="s">
        <v>2549</v>
      </c>
    </row>
    <row r="193" spans="1:105" ht="12" customHeight="1" x14ac:dyDescent="0.25">
      <c r="A193" s="97" t="s">
        <v>124</v>
      </c>
      <c r="B193" s="98">
        <v>731.00321543034829</v>
      </c>
      <c r="C193" s="98">
        <v>767.27320501693578</v>
      </c>
      <c r="D193" s="98">
        <v>781.10573443924068</v>
      </c>
      <c r="E193" s="98">
        <v>823.79587096167631</v>
      </c>
      <c r="F193" s="98">
        <v>853.17086765074896</v>
      </c>
      <c r="G193" s="98">
        <v>865.11797880576546</v>
      </c>
      <c r="H193" s="98">
        <v>883.07066855268727</v>
      </c>
      <c r="I193" s="98">
        <v>922.67237125889562</v>
      </c>
      <c r="J193" s="98">
        <v>952.75361078524224</v>
      </c>
      <c r="K193" s="98">
        <v>990.52527862308864</v>
      </c>
      <c r="L193" s="98">
        <v>1011.9775898447486</v>
      </c>
      <c r="M193" s="98">
        <v>1013.0300012482375</v>
      </c>
      <c r="N193" s="98">
        <v>1071.2197641354314</v>
      </c>
      <c r="O193" s="98">
        <v>1067.923629856364</v>
      </c>
      <c r="P193" s="98">
        <v>1087.6639883365094</v>
      </c>
      <c r="Q193" s="98">
        <v>1094.6735378544399</v>
      </c>
      <c r="R193" s="98">
        <v>1138.9765458124111</v>
      </c>
      <c r="S193" s="98">
        <v>1177.7289433929468</v>
      </c>
      <c r="T193" s="98">
        <v>1229.6861557069199</v>
      </c>
      <c r="U193" s="98">
        <v>1314.64851769185</v>
      </c>
      <c r="V193" s="98">
        <v>1309.2501128066544</v>
      </c>
      <c r="W193" s="98">
        <v>1269.3943421340634</v>
      </c>
      <c r="DA193" s="63" t="s">
        <v>2550</v>
      </c>
    </row>
    <row r="194" spans="1:105" ht="12" customHeight="1" x14ac:dyDescent="0.25">
      <c r="A194" s="97" t="s">
        <v>123</v>
      </c>
      <c r="B194" s="98">
        <v>0</v>
      </c>
      <c r="C194" s="98">
        <v>0</v>
      </c>
      <c r="D194" s="98">
        <v>0</v>
      </c>
      <c r="E194" s="98">
        <v>0</v>
      </c>
      <c r="F194" s="98">
        <v>0</v>
      </c>
      <c r="G194" s="98">
        <v>0</v>
      </c>
      <c r="H194" s="98">
        <v>0</v>
      </c>
      <c r="I194" s="98">
        <v>0</v>
      </c>
      <c r="J194" s="98">
        <v>0</v>
      </c>
      <c r="K194" s="98">
        <v>990.09264690848204</v>
      </c>
      <c r="L194" s="98">
        <v>1011.8648763429328</v>
      </c>
      <c r="M194" s="98">
        <v>1012.503484981825</v>
      </c>
      <c r="N194" s="98">
        <v>1069.9132509879926</v>
      </c>
      <c r="O194" s="98">
        <v>1067.1139111356661</v>
      </c>
      <c r="P194" s="98">
        <v>1085.7591504757061</v>
      </c>
      <c r="Q194" s="98">
        <v>1093.7379048189109</v>
      </c>
      <c r="R194" s="98">
        <v>1138.5624099973074</v>
      </c>
      <c r="S194" s="98">
        <v>1177.5234452116815</v>
      </c>
      <c r="T194" s="98">
        <v>1229.2312858179951</v>
      </c>
      <c r="U194" s="98">
        <v>1313.7371000762312</v>
      </c>
      <c r="V194" s="98">
        <v>1308.23932001917</v>
      </c>
      <c r="W194" s="98">
        <v>1269.5207801762697</v>
      </c>
      <c r="DA194" s="63" t="s">
        <v>2551</v>
      </c>
    </row>
    <row r="195" spans="1:105" ht="12" customHeight="1" x14ac:dyDescent="0.25">
      <c r="A195" s="100" t="s">
        <v>50</v>
      </c>
      <c r="B195" s="101">
        <v>0</v>
      </c>
      <c r="C195" s="101">
        <v>0</v>
      </c>
      <c r="D195" s="101">
        <v>0</v>
      </c>
      <c r="E195" s="101">
        <v>0</v>
      </c>
      <c r="F195" s="101">
        <v>0</v>
      </c>
      <c r="G195" s="101">
        <v>0</v>
      </c>
      <c r="H195" s="101">
        <v>0</v>
      </c>
      <c r="I195" s="101">
        <v>0</v>
      </c>
      <c r="J195" s="101">
        <v>0</v>
      </c>
      <c r="K195" s="101">
        <v>488.30970220406118</v>
      </c>
      <c r="L195" s="101">
        <v>521.37677867237562</v>
      </c>
      <c r="M195" s="101">
        <v>503.24043259850191</v>
      </c>
      <c r="N195" s="101">
        <v>513.97283453622651</v>
      </c>
      <c r="O195" s="101">
        <v>527.00023224822053</v>
      </c>
      <c r="P195" s="101">
        <v>525.80948708621565</v>
      </c>
      <c r="Q195" s="101">
        <v>536.66134295726329</v>
      </c>
      <c r="R195" s="101">
        <v>552.39772200602727</v>
      </c>
      <c r="S195" s="101">
        <v>561.2951058815778</v>
      </c>
      <c r="T195" s="101">
        <v>685.81554016374332</v>
      </c>
      <c r="U195" s="101">
        <v>665.63597602854543</v>
      </c>
      <c r="V195" s="101">
        <v>651.31064516300955</v>
      </c>
      <c r="W195" s="101">
        <v>614.13338658943553</v>
      </c>
      <c r="DA195" s="131" t="s">
        <v>2552</v>
      </c>
    </row>
    <row r="196" spans="1:105" ht="12" customHeight="1" x14ac:dyDescent="0.25">
      <c r="A196" s="103" t="s">
        <v>52</v>
      </c>
      <c r="B196" s="104">
        <v>0</v>
      </c>
      <c r="C196" s="104">
        <v>0</v>
      </c>
      <c r="D196" s="104">
        <v>0</v>
      </c>
      <c r="E196" s="104">
        <v>0</v>
      </c>
      <c r="F196" s="104">
        <v>0</v>
      </c>
      <c r="G196" s="104">
        <v>0</v>
      </c>
      <c r="H196" s="104">
        <v>0</v>
      </c>
      <c r="I196" s="104">
        <v>0</v>
      </c>
      <c r="J196" s="104">
        <v>0</v>
      </c>
      <c r="K196" s="104">
        <v>501.78294470442114</v>
      </c>
      <c r="L196" s="104">
        <v>490.48809767055707</v>
      </c>
      <c r="M196" s="104">
        <v>509.26305238332316</v>
      </c>
      <c r="N196" s="104">
        <v>555.94041645176605</v>
      </c>
      <c r="O196" s="104">
        <v>540.11367888744553</v>
      </c>
      <c r="P196" s="104">
        <v>559.9496633894903</v>
      </c>
      <c r="Q196" s="104">
        <v>557.07656186164763</v>
      </c>
      <c r="R196" s="104">
        <v>586.16468799128018</v>
      </c>
      <c r="S196" s="104">
        <v>616.22833933010361</v>
      </c>
      <c r="T196" s="104">
        <v>543.41574565425162</v>
      </c>
      <c r="U196" s="104">
        <v>648.10112404768574</v>
      </c>
      <c r="V196" s="104">
        <v>656.92867485616046</v>
      </c>
      <c r="W196" s="104">
        <v>655.38739358683404</v>
      </c>
      <c r="DA196" s="132" t="s">
        <v>2553</v>
      </c>
    </row>
    <row r="197" spans="1:105" ht="12" customHeight="1" x14ac:dyDescent="0.25">
      <c r="A197" s="106" t="s">
        <v>122</v>
      </c>
      <c r="B197" s="101">
        <v>757.3634408498516</v>
      </c>
      <c r="C197" s="101">
        <v>655.33026353920729</v>
      </c>
      <c r="D197" s="101">
        <v>499.70810857415751</v>
      </c>
      <c r="E197" s="101">
        <v>1060.3553733749477</v>
      </c>
      <c r="F197" s="101">
        <v>989.68157922337707</v>
      </c>
      <c r="G197" s="101">
        <v>787.65699320941644</v>
      </c>
      <c r="H197" s="101">
        <v>942.02526428739486</v>
      </c>
      <c r="I197" s="101">
        <v>868.361803036683</v>
      </c>
      <c r="J197" s="101">
        <v>918.12001662553632</v>
      </c>
      <c r="K197" s="101">
        <v>972.86900278577957</v>
      </c>
      <c r="L197" s="101">
        <v>1048.1171621869023</v>
      </c>
      <c r="M197" s="101">
        <v>1035.9717978209555</v>
      </c>
      <c r="N197" s="101">
        <v>1025.3521055477152</v>
      </c>
      <c r="O197" s="101">
        <v>1104.7710581086417</v>
      </c>
      <c r="P197" s="101">
        <v>1106.2892695896867</v>
      </c>
      <c r="Q197" s="101">
        <v>1142.0434251240254</v>
      </c>
      <c r="R197" s="101">
        <v>1164.4294277965798</v>
      </c>
      <c r="S197" s="101">
        <v>1180.5791859835988</v>
      </c>
      <c r="T197" s="101">
        <v>1159.3049212840483</v>
      </c>
      <c r="U197" s="101">
        <v>1257.4439417894619</v>
      </c>
      <c r="V197" s="101">
        <v>1304.1269015846192</v>
      </c>
      <c r="W197" s="101">
        <v>1286.5942383371662</v>
      </c>
      <c r="DA197" s="131" t="s">
        <v>2554</v>
      </c>
    </row>
    <row r="198" spans="1:105" ht="12" customHeight="1" x14ac:dyDescent="0.25">
      <c r="A198" s="107" t="s">
        <v>121</v>
      </c>
      <c r="B198" s="104">
        <v>0</v>
      </c>
      <c r="C198" s="104">
        <v>0</v>
      </c>
      <c r="D198" s="104">
        <v>0</v>
      </c>
      <c r="E198" s="104">
        <v>0</v>
      </c>
      <c r="F198" s="104">
        <v>0</v>
      </c>
      <c r="G198" s="104">
        <v>0</v>
      </c>
      <c r="H198" s="104">
        <v>0</v>
      </c>
      <c r="I198" s="104">
        <v>0</v>
      </c>
      <c r="J198" s="104">
        <v>0</v>
      </c>
      <c r="K198" s="104">
        <v>973.02672406008992</v>
      </c>
      <c r="L198" s="104">
        <v>1048.1384998231138</v>
      </c>
      <c r="M198" s="104">
        <v>1035.9547863634295</v>
      </c>
      <c r="N198" s="104">
        <v>1025.275342241815</v>
      </c>
      <c r="O198" s="104">
        <v>1104.7378397275759</v>
      </c>
      <c r="P198" s="104">
        <v>1103.4595023653069</v>
      </c>
      <c r="Q198" s="104">
        <v>1140.1462330288919</v>
      </c>
      <c r="R198" s="104">
        <v>1164.1607655710561</v>
      </c>
      <c r="S198" s="104">
        <v>1180.7921260125224</v>
      </c>
      <c r="T198" s="104">
        <v>1157.7774894408883</v>
      </c>
      <c r="U198" s="104">
        <v>1255.8289957599011</v>
      </c>
      <c r="V198" s="104">
        <v>1300.2394312203994</v>
      </c>
      <c r="W198" s="104">
        <v>1282.6123684301733</v>
      </c>
      <c r="DA198" s="132" t="s">
        <v>2555</v>
      </c>
    </row>
    <row r="199" spans="1:105" ht="12" customHeight="1" x14ac:dyDescent="0.25">
      <c r="A199" s="108" t="s">
        <v>53</v>
      </c>
      <c r="B199" s="98">
        <v>0</v>
      </c>
      <c r="C199" s="98">
        <v>0</v>
      </c>
      <c r="D199" s="98">
        <v>0</v>
      </c>
      <c r="E199" s="98">
        <v>0</v>
      </c>
      <c r="F199" s="98">
        <v>0</v>
      </c>
      <c r="G199" s="98">
        <v>0</v>
      </c>
      <c r="H199" s="98">
        <v>0</v>
      </c>
      <c r="I199" s="98">
        <v>0</v>
      </c>
      <c r="J199" s="98">
        <v>0</v>
      </c>
      <c r="K199" s="98">
        <v>479.92548696110669</v>
      </c>
      <c r="L199" s="98">
        <v>540.831463107535</v>
      </c>
      <c r="M199" s="98">
        <v>515.01216077559434</v>
      </c>
      <c r="N199" s="98">
        <v>492.00677807827554</v>
      </c>
      <c r="O199" s="98">
        <v>546.07699045335448</v>
      </c>
      <c r="P199" s="98">
        <v>534.82385669347298</v>
      </c>
      <c r="Q199" s="98">
        <v>560.75657557065517</v>
      </c>
      <c r="R199" s="98">
        <v>567.31929352852774</v>
      </c>
      <c r="S199" s="98">
        <v>565.11419832003514</v>
      </c>
      <c r="T199" s="98">
        <v>638.4538226937475</v>
      </c>
      <c r="U199" s="98">
        <v>635.99352053418704</v>
      </c>
      <c r="V199" s="98">
        <v>649.75381403063318</v>
      </c>
      <c r="W199" s="98">
        <v>615.26728829896979</v>
      </c>
      <c r="DA199" s="63" t="s">
        <v>2556</v>
      </c>
    </row>
    <row r="200" spans="1:105" ht="12" customHeight="1" x14ac:dyDescent="0.25">
      <c r="A200" s="108" t="s">
        <v>52</v>
      </c>
      <c r="B200" s="98">
        <v>0</v>
      </c>
      <c r="C200" s="98">
        <v>0</v>
      </c>
      <c r="D200" s="98">
        <v>0</v>
      </c>
      <c r="E200" s="98">
        <v>0</v>
      </c>
      <c r="F200" s="98">
        <v>0</v>
      </c>
      <c r="G200" s="98">
        <v>0</v>
      </c>
      <c r="H200" s="98">
        <v>0</v>
      </c>
      <c r="I200" s="98">
        <v>0</v>
      </c>
      <c r="J200" s="98">
        <v>0</v>
      </c>
      <c r="K200" s="98">
        <v>493.10123709898318</v>
      </c>
      <c r="L200" s="98">
        <v>507.30703671557853</v>
      </c>
      <c r="M200" s="98">
        <v>520.94262558783532</v>
      </c>
      <c r="N200" s="98">
        <v>533.26856416353951</v>
      </c>
      <c r="O200" s="98">
        <v>558.66084927422139</v>
      </c>
      <c r="P200" s="98">
        <v>568.6356456718338</v>
      </c>
      <c r="Q200" s="98">
        <v>579.3896574582368</v>
      </c>
      <c r="R200" s="98">
        <v>596.84147204252827</v>
      </c>
      <c r="S200" s="98">
        <v>615.67792769248729</v>
      </c>
      <c r="T200" s="98">
        <v>519.32366674714069</v>
      </c>
      <c r="U200" s="98">
        <v>619.83547522571394</v>
      </c>
      <c r="V200" s="98">
        <v>650.485617189766</v>
      </c>
      <c r="W200" s="98">
        <v>667.34508013120353</v>
      </c>
      <c r="DA200" s="63" t="s">
        <v>2557</v>
      </c>
    </row>
    <row r="201" spans="1:105" ht="12" customHeight="1" x14ac:dyDescent="0.25">
      <c r="A201" s="121" t="s">
        <v>54</v>
      </c>
      <c r="B201" s="122">
        <v>362.53299629874891</v>
      </c>
      <c r="C201" s="122">
        <v>361.2683894200992</v>
      </c>
      <c r="D201" s="122">
        <v>355.15259455065473</v>
      </c>
      <c r="E201" s="122">
        <v>610.40328541674717</v>
      </c>
      <c r="F201" s="122">
        <v>576.83923755700926</v>
      </c>
      <c r="G201" s="122">
        <v>510.40964565462525</v>
      </c>
      <c r="H201" s="122">
        <v>548.38571769533746</v>
      </c>
      <c r="I201" s="122">
        <v>550.27972575422291</v>
      </c>
      <c r="J201" s="122">
        <v>571.91522425307937</v>
      </c>
      <c r="K201" s="122">
        <v>586.08530456827452</v>
      </c>
      <c r="L201" s="122">
        <v>616.43364672551729</v>
      </c>
      <c r="M201" s="122">
        <v>581.51454557472459</v>
      </c>
      <c r="N201" s="122">
        <v>577.68505869078888</v>
      </c>
      <c r="O201" s="122">
        <v>569.21088498377537</v>
      </c>
      <c r="P201" s="122">
        <v>551.29231231460665</v>
      </c>
      <c r="Q201" s="122">
        <v>549.35890692158273</v>
      </c>
      <c r="R201" s="122">
        <v>559.99413379265707</v>
      </c>
      <c r="S201" s="122">
        <v>568.55978253280261</v>
      </c>
      <c r="T201" s="122">
        <v>581.03239657279698</v>
      </c>
      <c r="U201" s="122">
        <v>601.54502971084287</v>
      </c>
      <c r="V201" s="122">
        <v>583.61606050236105</v>
      </c>
      <c r="W201" s="122">
        <v>569.59641893687728</v>
      </c>
      <c r="DA201" s="130" t="s">
        <v>2558</v>
      </c>
    </row>
    <row r="202" spans="1:105" ht="12" customHeight="1" x14ac:dyDescent="0.25">
      <c r="A202" s="97" t="s">
        <v>50</v>
      </c>
      <c r="B202" s="98">
        <v>361.23804877310943</v>
      </c>
      <c r="C202" s="98">
        <v>370.08497251037704</v>
      </c>
      <c r="D202" s="98">
        <v>401.7389073587064</v>
      </c>
      <c r="E202" s="98">
        <v>534.42283718915303</v>
      </c>
      <c r="F202" s="98">
        <v>537.04296471746318</v>
      </c>
      <c r="G202" s="98">
        <v>525.67705654200358</v>
      </c>
      <c r="H202" s="98">
        <v>534.78039745402521</v>
      </c>
      <c r="I202" s="98">
        <v>558.20334485558851</v>
      </c>
      <c r="J202" s="98">
        <v>576.08320347341146</v>
      </c>
      <c r="K202" s="98">
        <v>595.12863726385865</v>
      </c>
      <c r="L202" s="98">
        <v>603.77526187283388</v>
      </c>
      <c r="M202" s="98">
        <v>578.62769739443297</v>
      </c>
      <c r="N202" s="98">
        <v>580.84932285044329</v>
      </c>
      <c r="O202" s="98">
        <v>557.86473079544794</v>
      </c>
      <c r="P202" s="98">
        <v>552.667801725142</v>
      </c>
      <c r="Q202" s="98">
        <v>549.89297068287613</v>
      </c>
      <c r="R202" s="98">
        <v>557.98108728295597</v>
      </c>
      <c r="S202" s="98">
        <v>564.10628417946486</v>
      </c>
      <c r="T202" s="98">
        <v>582.15556876519406</v>
      </c>
      <c r="U202" s="98">
        <v>610.23324585231865</v>
      </c>
      <c r="V202" s="98">
        <v>580.95088793491561</v>
      </c>
      <c r="W202" s="98">
        <v>563.06525730480837</v>
      </c>
      <c r="DA202" s="63" t="s">
        <v>2559</v>
      </c>
    </row>
    <row r="203" spans="1:105" ht="12" customHeight="1" x14ac:dyDescent="0.25">
      <c r="A203" s="109" t="s">
        <v>120</v>
      </c>
      <c r="B203" s="33">
        <v>369.69618704184353</v>
      </c>
      <c r="C203" s="33">
        <v>321.30935960771103</v>
      </c>
      <c r="D203" s="33">
        <v>254.10518936036266</v>
      </c>
      <c r="E203" s="33">
        <v>687.9946265396261</v>
      </c>
      <c r="F203" s="33">
        <v>623.66107965101321</v>
      </c>
      <c r="G203" s="33">
        <v>483.02171374050931</v>
      </c>
      <c r="H203" s="33">
        <v>580.34459761858659</v>
      </c>
      <c r="I203" s="33">
        <v>528.23451801553233</v>
      </c>
      <c r="J203" s="33">
        <v>562.60681021992741</v>
      </c>
      <c r="K203" s="33">
        <v>568.58942120627921</v>
      </c>
      <c r="L203" s="33">
        <v>636.45670782114757</v>
      </c>
      <c r="M203" s="33">
        <v>585.57167854262798</v>
      </c>
      <c r="N203" s="33">
        <v>572.98152591003986</v>
      </c>
      <c r="O203" s="33">
        <v>587.67856488823691</v>
      </c>
      <c r="P203" s="33">
        <v>548.81933365880695</v>
      </c>
      <c r="Q203" s="33">
        <v>548.36311812775386</v>
      </c>
      <c r="R203" s="33">
        <v>563.69586777280131</v>
      </c>
      <c r="S203" s="33">
        <v>576.86467261767655</v>
      </c>
      <c r="T203" s="33">
        <v>578.84538118535227</v>
      </c>
      <c r="U203" s="33">
        <v>584.1281637880212</v>
      </c>
      <c r="V203" s="33">
        <v>589.00043597151534</v>
      </c>
      <c r="W203" s="33">
        <v>584.90971553877171</v>
      </c>
      <c r="DA203" s="60" t="s">
        <v>2560</v>
      </c>
    </row>
    <row r="205" spans="1:105" ht="12" customHeight="1" x14ac:dyDescent="0.25">
      <c r="A205" s="116" t="str">
        <f>RES_hh_SLD!$A$236</f>
        <v>CO2 emissions per household (kg CO2 / household)</v>
      </c>
      <c r="B205" s="117">
        <f t="shared" ref="B205:Q205" si="88">B206+B208+B210+B219</f>
        <v>278.89306863495682</v>
      </c>
      <c r="C205" s="117">
        <f t="shared" si="88"/>
        <v>261.66752619175759</v>
      </c>
      <c r="D205" s="117">
        <f t="shared" si="88"/>
        <v>180.70695199702629</v>
      </c>
      <c r="E205" s="117">
        <f t="shared" si="88"/>
        <v>147.56778850920458</v>
      </c>
      <c r="F205" s="117">
        <f t="shared" si="88"/>
        <v>155.08011962638207</v>
      </c>
      <c r="G205" s="117">
        <f t="shared" si="88"/>
        <v>188.31987987761542</v>
      </c>
      <c r="H205" s="117">
        <f t="shared" si="88"/>
        <v>244.27174268774525</v>
      </c>
      <c r="I205" s="117">
        <f t="shared" si="88"/>
        <v>258.82216435611804</v>
      </c>
      <c r="J205" s="117">
        <f t="shared" si="88"/>
        <v>235.73564182805677</v>
      </c>
      <c r="K205" s="117">
        <f t="shared" si="88"/>
        <v>223.54138084549774</v>
      </c>
      <c r="L205" s="117">
        <f t="shared" si="88"/>
        <v>204.54672266093212</v>
      </c>
      <c r="M205" s="117">
        <f t="shared" si="88"/>
        <v>182.17515584065964</v>
      </c>
      <c r="N205" s="117">
        <f t="shared" si="88"/>
        <v>183.97647708698102</v>
      </c>
      <c r="O205" s="117">
        <f t="shared" si="88"/>
        <v>178.47581136874976</v>
      </c>
      <c r="P205" s="117">
        <f t="shared" si="88"/>
        <v>179.42573401667283</v>
      </c>
      <c r="Q205" s="117">
        <f t="shared" si="88"/>
        <v>177.56844837457868</v>
      </c>
      <c r="R205" s="117">
        <f t="shared" ref="R205:V205" si="89">R206+R208+R210+R219</f>
        <v>179.56998126131546</v>
      </c>
      <c r="S205" s="117">
        <f t="shared" si="89"/>
        <v>182.79368144106024</v>
      </c>
      <c r="T205" s="117">
        <f t="shared" si="89"/>
        <v>189.94908437126577</v>
      </c>
      <c r="U205" s="117">
        <f t="shared" si="89"/>
        <v>198.665475561226</v>
      </c>
      <c r="V205" s="117">
        <f t="shared" si="89"/>
        <v>189.58884427736336</v>
      </c>
      <c r="W205" s="117">
        <f t="shared" ref="W205" si="90">W206+W208+W210+W219</f>
        <v>191.30746311967874</v>
      </c>
      <c r="DA205" s="129" t="s">
        <v>2712</v>
      </c>
    </row>
    <row r="206" spans="1:105" ht="12" customHeight="1" x14ac:dyDescent="0.25">
      <c r="A206" s="121" t="s">
        <v>57</v>
      </c>
      <c r="B206" s="122">
        <f t="shared" ref="B206:W206" si="91">B207</f>
        <v>0</v>
      </c>
      <c r="C206" s="122">
        <f t="shared" si="91"/>
        <v>0</v>
      </c>
      <c r="D206" s="122">
        <f t="shared" si="91"/>
        <v>0</v>
      </c>
      <c r="E206" s="122">
        <f t="shared" si="91"/>
        <v>0</v>
      </c>
      <c r="F206" s="122">
        <f t="shared" si="91"/>
        <v>0</v>
      </c>
      <c r="G206" s="122">
        <f t="shared" si="91"/>
        <v>0</v>
      </c>
      <c r="H206" s="122">
        <f t="shared" si="91"/>
        <v>0</v>
      </c>
      <c r="I206" s="122">
        <f t="shared" si="91"/>
        <v>0</v>
      </c>
      <c r="J206" s="122">
        <f t="shared" si="91"/>
        <v>0</v>
      </c>
      <c r="K206" s="122">
        <f t="shared" si="91"/>
        <v>0</v>
      </c>
      <c r="L206" s="122">
        <f t="shared" si="91"/>
        <v>0</v>
      </c>
      <c r="M206" s="122">
        <f t="shared" si="91"/>
        <v>0</v>
      </c>
      <c r="N206" s="122">
        <f t="shared" si="91"/>
        <v>0</v>
      </c>
      <c r="O206" s="122">
        <f t="shared" si="91"/>
        <v>0</v>
      </c>
      <c r="P206" s="122">
        <f t="shared" si="91"/>
        <v>0</v>
      </c>
      <c r="Q206" s="122">
        <f t="shared" si="91"/>
        <v>0</v>
      </c>
      <c r="R206" s="122">
        <f t="shared" si="91"/>
        <v>0</v>
      </c>
      <c r="S206" s="122">
        <f t="shared" si="91"/>
        <v>0</v>
      </c>
      <c r="T206" s="122">
        <f t="shared" si="91"/>
        <v>0</v>
      </c>
      <c r="U206" s="122">
        <f t="shared" si="91"/>
        <v>0</v>
      </c>
      <c r="V206" s="122">
        <f t="shared" si="91"/>
        <v>0</v>
      </c>
      <c r="W206" s="122">
        <f t="shared" si="91"/>
        <v>0</v>
      </c>
      <c r="DA206" s="130" t="s">
        <v>2713</v>
      </c>
    </row>
    <row r="207" spans="1:105" ht="12" customHeight="1" x14ac:dyDescent="0.25">
      <c r="A207" s="97" t="s">
        <v>53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2714</v>
      </c>
    </row>
    <row r="208" spans="1:105" ht="12" customHeight="1" x14ac:dyDescent="0.25">
      <c r="A208" s="121" t="s">
        <v>92</v>
      </c>
      <c r="B208" s="122">
        <f t="shared" ref="B208:W208" si="92">B209</f>
        <v>0</v>
      </c>
      <c r="C208" s="122">
        <f t="shared" si="92"/>
        <v>0</v>
      </c>
      <c r="D208" s="122">
        <f t="shared" si="92"/>
        <v>0</v>
      </c>
      <c r="E208" s="122">
        <f t="shared" si="92"/>
        <v>0</v>
      </c>
      <c r="F208" s="122">
        <f t="shared" si="92"/>
        <v>0</v>
      </c>
      <c r="G208" s="122">
        <f t="shared" si="92"/>
        <v>0</v>
      </c>
      <c r="H208" s="122">
        <f t="shared" si="92"/>
        <v>0</v>
      </c>
      <c r="I208" s="122">
        <f t="shared" si="92"/>
        <v>0</v>
      </c>
      <c r="J208" s="122">
        <f t="shared" si="92"/>
        <v>0</v>
      </c>
      <c r="K208" s="122">
        <f t="shared" si="92"/>
        <v>0</v>
      </c>
      <c r="L208" s="122">
        <f t="shared" si="92"/>
        <v>0</v>
      </c>
      <c r="M208" s="122">
        <f t="shared" si="92"/>
        <v>0</v>
      </c>
      <c r="N208" s="122">
        <f t="shared" si="92"/>
        <v>0</v>
      </c>
      <c r="O208" s="122">
        <f t="shared" si="92"/>
        <v>0</v>
      </c>
      <c r="P208" s="122">
        <f t="shared" si="92"/>
        <v>0</v>
      </c>
      <c r="Q208" s="122">
        <f t="shared" si="92"/>
        <v>0</v>
      </c>
      <c r="R208" s="122">
        <f t="shared" si="92"/>
        <v>0</v>
      </c>
      <c r="S208" s="122">
        <f t="shared" si="92"/>
        <v>0</v>
      </c>
      <c r="T208" s="122">
        <f t="shared" si="92"/>
        <v>0</v>
      </c>
      <c r="U208" s="122">
        <f t="shared" si="92"/>
        <v>0</v>
      </c>
      <c r="V208" s="122">
        <f t="shared" si="92"/>
        <v>0</v>
      </c>
      <c r="W208" s="122">
        <f t="shared" si="92"/>
        <v>0</v>
      </c>
      <c r="DA208" s="130" t="s">
        <v>2715</v>
      </c>
    </row>
    <row r="209" spans="1:105" ht="12" customHeight="1" x14ac:dyDescent="0.25">
      <c r="A209" s="97" t="s">
        <v>53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DA209" s="63" t="s">
        <v>2716</v>
      </c>
    </row>
    <row r="210" spans="1:105" ht="12" customHeight="1" x14ac:dyDescent="0.25">
      <c r="A210" s="121" t="s">
        <v>55</v>
      </c>
      <c r="B210" s="122">
        <v>160.30980747115549</v>
      </c>
      <c r="C210" s="122">
        <v>144.58616699385234</v>
      </c>
      <c r="D210" s="122">
        <v>75.090050322582798</v>
      </c>
      <c r="E210" s="122">
        <v>44.043481146158051</v>
      </c>
      <c r="F210" s="122">
        <v>43.957569691109597</v>
      </c>
      <c r="G210" s="122">
        <v>59.261879336753282</v>
      </c>
      <c r="H210" s="122">
        <v>100.96305877047413</v>
      </c>
      <c r="I210" s="122">
        <v>102.04306540947393</v>
      </c>
      <c r="J210" s="122">
        <v>83.885788613636251</v>
      </c>
      <c r="K210" s="122">
        <v>73.898562282149328</v>
      </c>
      <c r="L210" s="122">
        <v>63.523747839410092</v>
      </c>
      <c r="M210" s="122">
        <v>53.36674097137864</v>
      </c>
      <c r="N210" s="122">
        <v>51.748990684209282</v>
      </c>
      <c r="O210" s="122">
        <v>46.948858679540194</v>
      </c>
      <c r="P210" s="122">
        <v>44.292249444075381</v>
      </c>
      <c r="Q210" s="122">
        <v>41.393946722329382</v>
      </c>
      <c r="R210" s="122">
        <v>42.133963816093107</v>
      </c>
      <c r="S210" s="122">
        <v>43.336084625388061</v>
      </c>
      <c r="T210" s="122">
        <v>44.170843330067946</v>
      </c>
      <c r="U210" s="122">
        <v>44.873458449555358</v>
      </c>
      <c r="V210" s="122">
        <v>43.365188550205119</v>
      </c>
      <c r="W210" s="122">
        <v>43.387973210789013</v>
      </c>
      <c r="DA210" s="130" t="s">
        <v>2717</v>
      </c>
    </row>
    <row r="211" spans="1:105" ht="12" customHeight="1" x14ac:dyDescent="0.25">
      <c r="A211" s="97" t="s">
        <v>124</v>
      </c>
      <c r="B211" s="98">
        <v>300.79949329133177</v>
      </c>
      <c r="C211" s="98">
        <v>312.88993866808426</v>
      </c>
      <c r="D211" s="98">
        <v>314.46897901273712</v>
      </c>
      <c r="E211" s="98">
        <v>329.31857798173075</v>
      </c>
      <c r="F211" s="98">
        <v>337.78298467277381</v>
      </c>
      <c r="G211" s="98">
        <v>340.09866841142787</v>
      </c>
      <c r="H211" s="98">
        <v>345.15694391437523</v>
      </c>
      <c r="I211" s="98">
        <v>359.67112963875508</v>
      </c>
      <c r="J211" s="98">
        <v>370.76880835491363</v>
      </c>
      <c r="K211" s="98">
        <v>384.46053446915448</v>
      </c>
      <c r="L211" s="98">
        <v>391.67238977772928</v>
      </c>
      <c r="M211" s="98">
        <v>389.72151950399029</v>
      </c>
      <c r="N211" s="98">
        <v>405.51041167696195</v>
      </c>
      <c r="O211" s="98">
        <v>393.27751272575534</v>
      </c>
      <c r="P211" s="98">
        <v>385.71946165483678</v>
      </c>
      <c r="Q211" s="98">
        <v>376.61193635625983</v>
      </c>
      <c r="R211" s="98">
        <v>381.85699691126274</v>
      </c>
      <c r="S211" s="98">
        <v>383.76090210612244</v>
      </c>
      <c r="T211" s="98">
        <v>390.39118613490734</v>
      </c>
      <c r="U211" s="98">
        <v>405.10855098030942</v>
      </c>
      <c r="V211" s="98">
        <v>391.72555920710494</v>
      </c>
      <c r="W211" s="98">
        <v>371.15059342662806</v>
      </c>
      <c r="DA211" s="63" t="s">
        <v>2718</v>
      </c>
    </row>
    <row r="212" spans="1:105" ht="12" customHeight="1" x14ac:dyDescent="0.25">
      <c r="A212" s="97" t="s">
        <v>123</v>
      </c>
      <c r="B212" s="98">
        <v>0</v>
      </c>
      <c r="C212" s="98">
        <v>0</v>
      </c>
      <c r="D212" s="98">
        <v>0</v>
      </c>
      <c r="E212" s="98">
        <v>0</v>
      </c>
      <c r="F212" s="98">
        <v>0</v>
      </c>
      <c r="G212" s="98">
        <v>0</v>
      </c>
      <c r="H212" s="98">
        <v>0</v>
      </c>
      <c r="I212" s="98">
        <v>0</v>
      </c>
      <c r="J212" s="98">
        <v>0</v>
      </c>
      <c r="K212" s="98">
        <v>186.80628879299744</v>
      </c>
      <c r="L212" s="98">
        <v>199.36416206504512</v>
      </c>
      <c r="M212" s="98">
        <v>191.74701251520165</v>
      </c>
      <c r="N212" s="98">
        <v>193.59187757317576</v>
      </c>
      <c r="O212" s="98">
        <v>187.8223591121334</v>
      </c>
      <c r="P212" s="98">
        <v>180.6946021792086</v>
      </c>
      <c r="Q212" s="98">
        <v>179.50180480358947</v>
      </c>
      <c r="R212" s="98">
        <v>180.3422418187682</v>
      </c>
      <c r="S212" s="98">
        <v>179.63518550340436</v>
      </c>
      <c r="T212" s="98">
        <v>213.24140399804389</v>
      </c>
      <c r="U212" s="98">
        <v>201.49308019877756</v>
      </c>
      <c r="V212" s="98">
        <v>192.54090729908526</v>
      </c>
      <c r="W212" s="98">
        <v>178.86578315367916</v>
      </c>
      <c r="DA212" s="63" t="s">
        <v>2719</v>
      </c>
    </row>
    <row r="213" spans="1:105" ht="12" customHeight="1" x14ac:dyDescent="0.25">
      <c r="A213" s="100" t="s">
        <v>50</v>
      </c>
      <c r="B213" s="101">
        <v>0</v>
      </c>
      <c r="C213" s="101">
        <v>0</v>
      </c>
      <c r="D213" s="101">
        <v>0</v>
      </c>
      <c r="E213" s="101">
        <v>0</v>
      </c>
      <c r="F213" s="101">
        <v>0</v>
      </c>
      <c r="G213" s="101">
        <v>0</v>
      </c>
      <c r="H213" s="101">
        <v>0</v>
      </c>
      <c r="I213" s="101">
        <v>0</v>
      </c>
      <c r="J213" s="101">
        <v>0</v>
      </c>
      <c r="K213" s="101">
        <v>186.80628879299744</v>
      </c>
      <c r="L213" s="101">
        <v>199.36416206504512</v>
      </c>
      <c r="M213" s="101">
        <v>191.74701251520165</v>
      </c>
      <c r="N213" s="101">
        <v>193.59187757317576</v>
      </c>
      <c r="O213" s="101">
        <v>187.8223591121334</v>
      </c>
      <c r="P213" s="101">
        <v>180.6946021792086</v>
      </c>
      <c r="Q213" s="101">
        <v>179.50180480358947</v>
      </c>
      <c r="R213" s="101">
        <v>180.3422418187682</v>
      </c>
      <c r="S213" s="101">
        <v>179.63518550340436</v>
      </c>
      <c r="T213" s="101">
        <v>213.24140399804389</v>
      </c>
      <c r="U213" s="101">
        <v>201.49308019877756</v>
      </c>
      <c r="V213" s="101">
        <v>192.54090729908526</v>
      </c>
      <c r="W213" s="101">
        <v>178.86578315367916</v>
      </c>
      <c r="DA213" s="131" t="s">
        <v>2720</v>
      </c>
    </row>
    <row r="214" spans="1:105" ht="12" customHeight="1" x14ac:dyDescent="0.25">
      <c r="A214" s="103" t="s">
        <v>52</v>
      </c>
      <c r="B214" s="104">
        <v>0</v>
      </c>
      <c r="C214" s="104">
        <v>0</v>
      </c>
      <c r="D214" s="104">
        <v>0</v>
      </c>
      <c r="E214" s="104">
        <v>0</v>
      </c>
      <c r="F214" s="104">
        <v>0</v>
      </c>
      <c r="G214" s="104">
        <v>0</v>
      </c>
      <c r="H214" s="104">
        <v>0</v>
      </c>
      <c r="I214" s="104">
        <v>0</v>
      </c>
      <c r="J214" s="104">
        <v>0</v>
      </c>
      <c r="K214" s="104">
        <v>0</v>
      </c>
      <c r="L214" s="104">
        <v>0</v>
      </c>
      <c r="M214" s="104">
        <v>0</v>
      </c>
      <c r="N214" s="104">
        <v>0</v>
      </c>
      <c r="O214" s="104">
        <v>0</v>
      </c>
      <c r="P214" s="104">
        <v>0</v>
      </c>
      <c r="Q214" s="104">
        <v>0</v>
      </c>
      <c r="R214" s="104">
        <v>0</v>
      </c>
      <c r="S214" s="104">
        <v>0</v>
      </c>
      <c r="T214" s="104">
        <v>0</v>
      </c>
      <c r="U214" s="104">
        <v>0</v>
      </c>
      <c r="V214" s="104">
        <v>0</v>
      </c>
      <c r="W214" s="104">
        <v>0</v>
      </c>
      <c r="DA214" s="132" t="s">
        <v>2721</v>
      </c>
    </row>
    <row r="215" spans="1:105" ht="12" customHeight="1" x14ac:dyDescent="0.25">
      <c r="A215" s="106" t="s">
        <v>122</v>
      </c>
      <c r="B215" s="101">
        <v>0</v>
      </c>
      <c r="C215" s="101">
        <v>0</v>
      </c>
      <c r="D215" s="101">
        <v>0</v>
      </c>
      <c r="E215" s="101">
        <v>0</v>
      </c>
      <c r="F215" s="101">
        <v>0</v>
      </c>
      <c r="G215" s="101">
        <v>0</v>
      </c>
      <c r="H215" s="101">
        <v>0</v>
      </c>
      <c r="I215" s="101">
        <v>0</v>
      </c>
      <c r="J215" s="101">
        <v>0</v>
      </c>
      <c r="K215" s="101">
        <v>0</v>
      </c>
      <c r="L215" s="101">
        <v>0</v>
      </c>
      <c r="M215" s="101">
        <v>0</v>
      </c>
      <c r="N215" s="101">
        <v>0</v>
      </c>
      <c r="O215" s="101">
        <v>0</v>
      </c>
      <c r="P215" s="101">
        <v>0</v>
      </c>
      <c r="Q215" s="101">
        <v>0</v>
      </c>
      <c r="R215" s="101">
        <v>0</v>
      </c>
      <c r="S215" s="101">
        <v>0</v>
      </c>
      <c r="T215" s="101">
        <v>0</v>
      </c>
      <c r="U215" s="101">
        <v>0</v>
      </c>
      <c r="V215" s="101">
        <v>0</v>
      </c>
      <c r="W215" s="101">
        <v>0</v>
      </c>
      <c r="DA215" s="131" t="s">
        <v>2722</v>
      </c>
    </row>
    <row r="216" spans="1:105" ht="12" customHeight="1" x14ac:dyDescent="0.25">
      <c r="A216" s="107" t="s">
        <v>121</v>
      </c>
      <c r="B216" s="104">
        <v>0</v>
      </c>
      <c r="C216" s="104">
        <v>0</v>
      </c>
      <c r="D216" s="104">
        <v>0</v>
      </c>
      <c r="E216" s="104">
        <v>0</v>
      </c>
      <c r="F216" s="104">
        <v>0</v>
      </c>
      <c r="G216" s="104">
        <v>0</v>
      </c>
      <c r="H216" s="104">
        <v>0</v>
      </c>
      <c r="I216" s="104">
        <v>0</v>
      </c>
      <c r="J216" s="104">
        <v>0</v>
      </c>
      <c r="K216" s="104">
        <v>0</v>
      </c>
      <c r="L216" s="104">
        <v>0</v>
      </c>
      <c r="M216" s="104">
        <v>0</v>
      </c>
      <c r="N216" s="104">
        <v>0</v>
      </c>
      <c r="O216" s="104">
        <v>0</v>
      </c>
      <c r="P216" s="104">
        <v>0</v>
      </c>
      <c r="Q216" s="104">
        <v>0</v>
      </c>
      <c r="R216" s="104">
        <v>0</v>
      </c>
      <c r="S216" s="104">
        <v>0</v>
      </c>
      <c r="T216" s="104">
        <v>0</v>
      </c>
      <c r="U216" s="104">
        <v>0</v>
      </c>
      <c r="V216" s="104">
        <v>0</v>
      </c>
      <c r="W216" s="104">
        <v>0</v>
      </c>
      <c r="DA216" s="132" t="s">
        <v>2723</v>
      </c>
    </row>
    <row r="217" spans="1:105" ht="12" customHeight="1" x14ac:dyDescent="0.25">
      <c r="A217" s="108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2724</v>
      </c>
    </row>
    <row r="218" spans="1:105" ht="12" customHeight="1" x14ac:dyDescent="0.25">
      <c r="A218" s="108" t="s">
        <v>52</v>
      </c>
      <c r="B218" s="98">
        <v>0</v>
      </c>
      <c r="C218" s="98">
        <v>0</v>
      </c>
      <c r="D218" s="98">
        <v>0</v>
      </c>
      <c r="E218" s="98">
        <v>0</v>
      </c>
      <c r="F218" s="98">
        <v>0</v>
      </c>
      <c r="G218" s="98">
        <v>0</v>
      </c>
      <c r="H218" s="98">
        <v>0</v>
      </c>
      <c r="I218" s="98">
        <v>0</v>
      </c>
      <c r="J218" s="98">
        <v>0</v>
      </c>
      <c r="K218" s="98">
        <v>0</v>
      </c>
      <c r="L218" s="98">
        <v>0</v>
      </c>
      <c r="M218" s="98">
        <v>0</v>
      </c>
      <c r="N218" s="98">
        <v>0</v>
      </c>
      <c r="O218" s="98">
        <v>0</v>
      </c>
      <c r="P218" s="98">
        <v>0</v>
      </c>
      <c r="Q218" s="98">
        <v>0</v>
      </c>
      <c r="R218" s="98">
        <v>0</v>
      </c>
      <c r="S218" s="98">
        <v>0</v>
      </c>
      <c r="T218" s="98">
        <v>0</v>
      </c>
      <c r="U218" s="98">
        <v>0</v>
      </c>
      <c r="V218" s="98">
        <v>0</v>
      </c>
      <c r="W218" s="98">
        <v>0</v>
      </c>
      <c r="DA218" s="63" t="s">
        <v>2725</v>
      </c>
    </row>
    <row r="219" spans="1:105" ht="12" customHeight="1" x14ac:dyDescent="0.25">
      <c r="A219" s="121" t="s">
        <v>54</v>
      </c>
      <c r="B219" s="122">
        <v>118.58326116380131</v>
      </c>
      <c r="C219" s="122">
        <v>117.08135919790523</v>
      </c>
      <c r="D219" s="122">
        <v>105.61690167444348</v>
      </c>
      <c r="E219" s="122">
        <v>103.52430736304653</v>
      </c>
      <c r="F219" s="122">
        <v>111.12254993527247</v>
      </c>
      <c r="G219" s="122">
        <v>129.05800054086214</v>
      </c>
      <c r="H219" s="122">
        <v>143.30868391727111</v>
      </c>
      <c r="I219" s="122">
        <v>156.7790989466441</v>
      </c>
      <c r="J219" s="122">
        <v>151.84985321442051</v>
      </c>
      <c r="K219" s="122">
        <v>149.64281856334841</v>
      </c>
      <c r="L219" s="122">
        <v>141.02297482152201</v>
      </c>
      <c r="M219" s="122">
        <v>128.80841486928099</v>
      </c>
      <c r="N219" s="122">
        <v>132.22748640277175</v>
      </c>
      <c r="O219" s="122">
        <v>131.52695268920957</v>
      </c>
      <c r="P219" s="122">
        <v>135.13348457259744</v>
      </c>
      <c r="Q219" s="122">
        <v>136.17450165224929</v>
      </c>
      <c r="R219" s="122">
        <v>137.43601744522235</v>
      </c>
      <c r="S219" s="122">
        <v>139.45759681567219</v>
      </c>
      <c r="T219" s="122">
        <v>145.77824104119782</v>
      </c>
      <c r="U219" s="122">
        <v>153.79201711167065</v>
      </c>
      <c r="V219" s="122">
        <v>146.22365572715825</v>
      </c>
      <c r="W219" s="122">
        <v>147.91948990888972</v>
      </c>
      <c r="DA219" s="130" t="s">
        <v>2726</v>
      </c>
    </row>
    <row r="220" spans="1:105" ht="12" customHeight="1" x14ac:dyDescent="0.25">
      <c r="A220" s="97" t="s">
        <v>50</v>
      </c>
      <c r="B220" s="98">
        <v>140.02050974947707</v>
      </c>
      <c r="C220" s="98">
        <v>142.91425695687366</v>
      </c>
      <c r="D220" s="98">
        <v>154.30990878290868</v>
      </c>
      <c r="E220" s="98">
        <v>204.89932114762152</v>
      </c>
      <c r="F220" s="98">
        <v>205.57127553157949</v>
      </c>
      <c r="G220" s="98">
        <v>201.00142177980891</v>
      </c>
      <c r="H220" s="98">
        <v>204.31709668824163</v>
      </c>
      <c r="I220" s="98">
        <v>213.12957102354332</v>
      </c>
      <c r="J220" s="98">
        <v>219.84285723788597</v>
      </c>
      <c r="K220" s="98">
        <v>226.99071611008506</v>
      </c>
      <c r="L220" s="98">
        <v>230.17633053648237</v>
      </c>
      <c r="M220" s="98">
        <v>220.46189061518399</v>
      </c>
      <c r="N220" s="98">
        <v>221.18247314336571</v>
      </c>
      <c r="O220" s="98">
        <v>212.33434662568845</v>
      </c>
      <c r="P220" s="98">
        <v>210.29574956118037</v>
      </c>
      <c r="Q220" s="98">
        <v>209.20792700846604</v>
      </c>
      <c r="R220" s="98">
        <v>212.17534142402172</v>
      </c>
      <c r="S220" s="98">
        <v>214.24175066139392</v>
      </c>
      <c r="T220" s="98">
        <v>220.64468575577271</v>
      </c>
      <c r="U220" s="98">
        <v>230.50950988107263</v>
      </c>
      <c r="V220" s="98">
        <v>218.60183183842452</v>
      </c>
      <c r="W220" s="98">
        <v>211.00754483552296</v>
      </c>
      <c r="DA220" s="63" t="s">
        <v>2727</v>
      </c>
    </row>
    <row r="221" spans="1:105" ht="12" customHeight="1" x14ac:dyDescent="0.25">
      <c r="A221" s="109" t="s">
        <v>120</v>
      </c>
      <c r="B221" s="33">
        <v>0</v>
      </c>
      <c r="C221" s="33">
        <v>0</v>
      </c>
      <c r="D221" s="33">
        <v>0</v>
      </c>
      <c r="E221" s="33">
        <v>0</v>
      </c>
      <c r="F221" s="33">
        <v>0</v>
      </c>
      <c r="G221" s="33">
        <v>0</v>
      </c>
      <c r="H221" s="33">
        <v>0</v>
      </c>
      <c r="I221" s="33">
        <v>0</v>
      </c>
      <c r="J221" s="33">
        <v>0</v>
      </c>
      <c r="K221" s="33">
        <v>0</v>
      </c>
      <c r="L221" s="33">
        <v>0</v>
      </c>
      <c r="M221" s="33">
        <v>0</v>
      </c>
      <c r="N221" s="33">
        <v>0</v>
      </c>
      <c r="O221" s="33">
        <v>0</v>
      </c>
      <c r="P221" s="33">
        <v>0</v>
      </c>
      <c r="Q221" s="33">
        <v>0</v>
      </c>
      <c r="R221" s="33">
        <v>0</v>
      </c>
      <c r="S221" s="33">
        <v>0</v>
      </c>
      <c r="T221" s="33">
        <v>0</v>
      </c>
      <c r="U221" s="33">
        <v>0</v>
      </c>
      <c r="V221" s="33">
        <v>0</v>
      </c>
      <c r="W221" s="33">
        <v>0</v>
      </c>
      <c r="DA221" s="60" t="s">
        <v>2728</v>
      </c>
    </row>
    <row r="223" spans="1:105" ht="12" customHeight="1" x14ac:dyDescent="0.25">
      <c r="A223" s="116" t="str">
        <f>RES_hh_SLD!$A$257</f>
        <v>Final energy consumption per surface area (kWh / sqm)</v>
      </c>
      <c r="B223" s="118">
        <f t="shared" ref="B223:Q223" si="93">B224+B226+B228+B237</f>
        <v>88.347892458575615</v>
      </c>
      <c r="C223" s="118">
        <f t="shared" si="93"/>
        <v>103.55168179609353</v>
      </c>
      <c r="D223" s="118">
        <f t="shared" si="93"/>
        <v>56.363699185017822</v>
      </c>
      <c r="E223" s="118">
        <f t="shared" si="93"/>
        <v>86.519270612008157</v>
      </c>
      <c r="F223" s="118">
        <f t="shared" si="93"/>
        <v>82.857183410295036</v>
      </c>
      <c r="G223" s="118">
        <f t="shared" si="93"/>
        <v>82.076676019031837</v>
      </c>
      <c r="H223" s="118">
        <f t="shared" si="93"/>
        <v>95.113352375788196</v>
      </c>
      <c r="I223" s="118">
        <f t="shared" si="93"/>
        <v>83.328082340755671</v>
      </c>
      <c r="J223" s="118">
        <f t="shared" si="93"/>
        <v>90.968204193735289</v>
      </c>
      <c r="K223" s="118">
        <f t="shared" si="93"/>
        <v>90.862457787751367</v>
      </c>
      <c r="L223" s="118">
        <f t="shared" si="93"/>
        <v>93.720637101506497</v>
      </c>
      <c r="M223" s="118">
        <f t="shared" si="93"/>
        <v>89.072997856192572</v>
      </c>
      <c r="N223" s="118">
        <f t="shared" si="93"/>
        <v>85.313893509040554</v>
      </c>
      <c r="O223" s="118">
        <f t="shared" si="93"/>
        <v>83.3621226025124</v>
      </c>
      <c r="P223" s="118">
        <f t="shared" si="93"/>
        <v>79.084492724656727</v>
      </c>
      <c r="Q223" s="118">
        <f t="shared" si="93"/>
        <v>77.664146414061634</v>
      </c>
      <c r="R223" s="118">
        <f t="shared" ref="R223:V223" si="94">R224+R226+R228+R237</f>
        <v>78.231362015253296</v>
      </c>
      <c r="S223" s="118">
        <f t="shared" si="94"/>
        <v>78.532478361795981</v>
      </c>
      <c r="T223" s="118">
        <f t="shared" si="94"/>
        <v>78.891726471629298</v>
      </c>
      <c r="U223" s="118">
        <f t="shared" si="94"/>
        <v>79.260501495784865</v>
      </c>
      <c r="V223" s="118">
        <f t="shared" si="94"/>
        <v>77.571203990856588</v>
      </c>
      <c r="W223" s="118">
        <f t="shared" ref="W223" si="95">W224+W226+W228+W237</f>
        <v>81.670161391409394</v>
      </c>
      <c r="DA223" s="129" t="s">
        <v>2880</v>
      </c>
    </row>
    <row r="224" spans="1:105" ht="12" customHeight="1" x14ac:dyDescent="0.25">
      <c r="A224" s="121" t="s">
        <v>57</v>
      </c>
      <c r="B224" s="123">
        <f t="shared" ref="B224:W224" si="96">B225</f>
        <v>63.081502158010807</v>
      </c>
      <c r="C224" s="123">
        <f t="shared" si="96"/>
        <v>79.453447288739198</v>
      </c>
      <c r="D224" s="123">
        <f t="shared" si="96"/>
        <v>36.244894196365436</v>
      </c>
      <c r="E224" s="123">
        <f t="shared" si="96"/>
        <v>52.556220358312117</v>
      </c>
      <c r="F224" s="123">
        <f t="shared" si="96"/>
        <v>50.700519366556854</v>
      </c>
      <c r="G224" s="123">
        <f t="shared" si="96"/>
        <v>54.41287356945714</v>
      </c>
      <c r="H224" s="123">
        <f t="shared" si="96"/>
        <v>63.868334566318211</v>
      </c>
      <c r="I224" s="123">
        <f t="shared" si="96"/>
        <v>52.807770591129476</v>
      </c>
      <c r="J224" s="123">
        <f t="shared" si="96"/>
        <v>59.470951528001159</v>
      </c>
      <c r="K224" s="123">
        <f t="shared" si="96"/>
        <v>58.738817342412219</v>
      </c>
      <c r="L224" s="123">
        <f t="shared" si="96"/>
        <v>60.010262370286071</v>
      </c>
      <c r="M224" s="123">
        <f t="shared" si="96"/>
        <v>56.565305321543583</v>
      </c>
      <c r="N224" s="123">
        <f t="shared" si="96"/>
        <v>53.12606753711929</v>
      </c>
      <c r="O224" s="123">
        <f t="shared" si="96"/>
        <v>50.897483595041578</v>
      </c>
      <c r="P224" s="123">
        <f t="shared" si="96"/>
        <v>47.672369528086762</v>
      </c>
      <c r="Q224" s="123">
        <f t="shared" si="96"/>
        <v>46.266329291785588</v>
      </c>
      <c r="R224" s="123">
        <f t="shared" si="96"/>
        <v>46.708007745156408</v>
      </c>
      <c r="S224" s="123">
        <f t="shared" si="96"/>
        <v>46.853775372540902</v>
      </c>
      <c r="T224" s="123">
        <f t="shared" si="96"/>
        <v>47.471639781217114</v>
      </c>
      <c r="U224" s="123">
        <f t="shared" si="96"/>
        <v>46.468498501123896</v>
      </c>
      <c r="V224" s="123">
        <f t="shared" si="96"/>
        <v>45.254499388944133</v>
      </c>
      <c r="W224" s="123">
        <f t="shared" si="96"/>
        <v>50.237082012603018</v>
      </c>
      <c r="DA224" s="130" t="s">
        <v>2881</v>
      </c>
    </row>
    <row r="225" spans="1:105" ht="12" customHeight="1" x14ac:dyDescent="0.25">
      <c r="A225" s="97" t="s">
        <v>53</v>
      </c>
      <c r="B225" s="99">
        <v>63.081502158010807</v>
      </c>
      <c r="C225" s="99">
        <v>79.453447288739198</v>
      </c>
      <c r="D225" s="99">
        <v>36.244894196365436</v>
      </c>
      <c r="E225" s="99">
        <v>52.556220358312117</v>
      </c>
      <c r="F225" s="99">
        <v>50.700519366556854</v>
      </c>
      <c r="G225" s="99">
        <v>54.41287356945714</v>
      </c>
      <c r="H225" s="99">
        <v>63.868334566318211</v>
      </c>
      <c r="I225" s="99">
        <v>52.807770591129476</v>
      </c>
      <c r="J225" s="99">
        <v>59.470951528001159</v>
      </c>
      <c r="K225" s="99">
        <v>58.738817342412219</v>
      </c>
      <c r="L225" s="99">
        <v>60.010262370286071</v>
      </c>
      <c r="M225" s="99">
        <v>56.565305321543583</v>
      </c>
      <c r="N225" s="99">
        <v>53.12606753711929</v>
      </c>
      <c r="O225" s="99">
        <v>50.897483595041578</v>
      </c>
      <c r="P225" s="99">
        <v>47.672369528086762</v>
      </c>
      <c r="Q225" s="99">
        <v>46.266329291785588</v>
      </c>
      <c r="R225" s="99">
        <v>46.708007745156408</v>
      </c>
      <c r="S225" s="99">
        <v>46.853775372540902</v>
      </c>
      <c r="T225" s="99">
        <v>47.471639781217114</v>
      </c>
      <c r="U225" s="99">
        <v>46.468498501123896</v>
      </c>
      <c r="V225" s="99">
        <v>45.254499388944133</v>
      </c>
      <c r="W225" s="99">
        <v>50.237082012603018</v>
      </c>
      <c r="DA225" s="63" t="s">
        <v>2882</v>
      </c>
    </row>
    <row r="226" spans="1:105" ht="12" customHeight="1" x14ac:dyDescent="0.25">
      <c r="A226" s="121" t="s">
        <v>92</v>
      </c>
      <c r="B226" s="123">
        <f t="shared" ref="B226:W226" si="97">B227</f>
        <v>8.1189463409505249E-3</v>
      </c>
      <c r="C226" s="123">
        <f t="shared" si="97"/>
        <v>8.42483965164228E-3</v>
      </c>
      <c r="D226" s="123">
        <f t="shared" si="97"/>
        <v>4.5668316589929318E-3</v>
      </c>
      <c r="E226" s="123">
        <f t="shared" si="97"/>
        <v>4.0190058135178459E-3</v>
      </c>
      <c r="F226" s="123">
        <f t="shared" si="97"/>
        <v>4.6536493007483821E-3</v>
      </c>
      <c r="G226" s="123">
        <f t="shared" si="97"/>
        <v>5.7495656954681161E-3</v>
      </c>
      <c r="H226" s="123">
        <f t="shared" si="97"/>
        <v>8.6820219636473631E-3</v>
      </c>
      <c r="I226" s="123">
        <f t="shared" si="97"/>
        <v>1.0480026135464388E-2</v>
      </c>
      <c r="J226" s="123">
        <f t="shared" si="97"/>
        <v>1.2769619818397391E-2</v>
      </c>
      <c r="K226" s="123">
        <f t="shared" si="97"/>
        <v>1.6627286257750035E-2</v>
      </c>
      <c r="L226" s="123">
        <f t="shared" si="97"/>
        <v>3.3886253262831401E-2</v>
      </c>
      <c r="M226" s="123">
        <f t="shared" si="97"/>
        <v>2.2165573679950246E-2</v>
      </c>
      <c r="N226" s="123">
        <f t="shared" si="97"/>
        <v>3.1998251722374811E-2</v>
      </c>
      <c r="O226" s="123">
        <f t="shared" si="97"/>
        <v>3.6565275484870444E-2</v>
      </c>
      <c r="P226" s="123">
        <f t="shared" si="97"/>
        <v>4.9174300312793649E-2</v>
      </c>
      <c r="Q226" s="123">
        <f t="shared" si="97"/>
        <v>0.13488839534781524</v>
      </c>
      <c r="R226" s="123">
        <f t="shared" si="97"/>
        <v>0.11095065363748102</v>
      </c>
      <c r="S226" s="123">
        <f t="shared" si="97"/>
        <v>0.13546467369371334</v>
      </c>
      <c r="T226" s="123">
        <f t="shared" si="97"/>
        <v>0.17250317960283615</v>
      </c>
      <c r="U226" s="123">
        <f t="shared" si="97"/>
        <v>0.25213063935824426</v>
      </c>
      <c r="V226" s="123">
        <f t="shared" si="97"/>
        <v>0.16227712842559919</v>
      </c>
      <c r="W226" s="123">
        <f t="shared" si="97"/>
        <v>0.21900508045598846</v>
      </c>
      <c r="DA226" s="130" t="s">
        <v>2883</v>
      </c>
    </row>
    <row r="227" spans="1:105" ht="12" customHeight="1" x14ac:dyDescent="0.25">
      <c r="A227" s="97" t="s">
        <v>53</v>
      </c>
      <c r="B227" s="99">
        <f>RES_hhdet_fecs!B147</f>
        <v>8.1189463409505249E-3</v>
      </c>
      <c r="C227" s="99">
        <f>RES_hhdet_fecs!C147</f>
        <v>8.42483965164228E-3</v>
      </c>
      <c r="D227" s="99">
        <f>RES_hhdet_fecs!D147</f>
        <v>4.5668316589929318E-3</v>
      </c>
      <c r="E227" s="99">
        <f>RES_hhdet_fecs!E147</f>
        <v>4.0190058135178459E-3</v>
      </c>
      <c r="F227" s="99">
        <f>RES_hhdet_fecs!F147</f>
        <v>4.6536493007483821E-3</v>
      </c>
      <c r="G227" s="99">
        <f>RES_hhdet_fecs!G147</f>
        <v>5.7495656954681161E-3</v>
      </c>
      <c r="H227" s="99">
        <f>RES_hhdet_fecs!H147</f>
        <v>8.6820219636473631E-3</v>
      </c>
      <c r="I227" s="99">
        <f>RES_hhdet_fecs!I147</f>
        <v>1.0480026135464388E-2</v>
      </c>
      <c r="J227" s="99">
        <f>RES_hhdet_fecs!J147</f>
        <v>1.2769619818397391E-2</v>
      </c>
      <c r="K227" s="99">
        <f>RES_hhdet_fecs!K147</f>
        <v>1.6627286257750035E-2</v>
      </c>
      <c r="L227" s="99">
        <f>RES_hhdet_fecs!L147</f>
        <v>3.3886253262831401E-2</v>
      </c>
      <c r="M227" s="99">
        <f>RES_hhdet_fecs!M147</f>
        <v>2.2165573679950246E-2</v>
      </c>
      <c r="N227" s="99">
        <f>RES_hhdet_fecs!N147</f>
        <v>3.1998251722374811E-2</v>
      </c>
      <c r="O227" s="99">
        <f>RES_hhdet_fecs!O147</f>
        <v>3.6565275484870444E-2</v>
      </c>
      <c r="P227" s="99">
        <f>RES_hhdet_fecs!P147</f>
        <v>4.9174300312793649E-2</v>
      </c>
      <c r="Q227" s="99">
        <f>RES_hhdet_fecs!Q147</f>
        <v>0.13488839534781524</v>
      </c>
      <c r="R227" s="99">
        <f>RES_hhdet_fecs!R147</f>
        <v>0.11095065363748102</v>
      </c>
      <c r="S227" s="99">
        <f>RES_hhdet_fecs!S147</f>
        <v>0.13546467369371334</v>
      </c>
      <c r="T227" s="99">
        <f>RES_hhdet_fecs!T147</f>
        <v>0.17250317960283615</v>
      </c>
      <c r="U227" s="99">
        <f>RES_hhdet_fecs!U147</f>
        <v>0.25213063935824426</v>
      </c>
      <c r="V227" s="99">
        <f>RES_hhdet_fecs!V147</f>
        <v>0.16227712842559919</v>
      </c>
      <c r="W227" s="99">
        <f>RES_hhdet_fecs!W147</f>
        <v>0.21900508045598846</v>
      </c>
      <c r="DA227" s="63" t="s">
        <v>2884</v>
      </c>
    </row>
    <row r="228" spans="1:105" ht="12" customHeight="1" x14ac:dyDescent="0.25">
      <c r="A228" s="121" t="s">
        <v>55</v>
      </c>
      <c r="B228" s="123">
        <v>17.199706560359509</v>
      </c>
      <c r="C228" s="123">
        <v>16.107983183380743</v>
      </c>
      <c r="D228" s="123">
        <v>12.43327925804398</v>
      </c>
      <c r="E228" s="123">
        <v>21.785459849282887</v>
      </c>
      <c r="F228" s="123">
        <v>20.50445265689654</v>
      </c>
      <c r="G228" s="123">
        <v>16.98085557718785</v>
      </c>
      <c r="H228" s="123">
        <v>19.726251767684193</v>
      </c>
      <c r="I228" s="123">
        <v>18.815192915513858</v>
      </c>
      <c r="J228" s="123">
        <v>19.496014074905585</v>
      </c>
      <c r="K228" s="123">
        <v>19.922659481507125</v>
      </c>
      <c r="L228" s="123">
        <v>21.099468151079215</v>
      </c>
      <c r="M228" s="123">
        <v>20.70366779896635</v>
      </c>
      <c r="N228" s="123">
        <v>20.4260002632682</v>
      </c>
      <c r="O228" s="123">
        <v>20.883053534270573</v>
      </c>
      <c r="P228" s="123">
        <v>20.110020817765086</v>
      </c>
      <c r="Q228" s="123">
        <v>20.064896050390253</v>
      </c>
      <c r="R228" s="123">
        <v>20.062795808402921</v>
      </c>
      <c r="S228" s="123">
        <v>20.078322243441455</v>
      </c>
      <c r="T228" s="123">
        <v>19.551707951736564</v>
      </c>
      <c r="U228" s="123">
        <v>20.477728499276967</v>
      </c>
      <c r="V228" s="123">
        <v>20.585224731758842</v>
      </c>
      <c r="W228" s="123">
        <v>19.913052154352023</v>
      </c>
      <c r="DA228" s="130" t="s">
        <v>2885</v>
      </c>
    </row>
    <row r="229" spans="1:105" ht="12" customHeight="1" x14ac:dyDescent="0.25">
      <c r="A229" s="97" t="s">
        <v>124</v>
      </c>
      <c r="B229" s="99">
        <v>17.825948120806245</v>
      </c>
      <c r="C229" s="99">
        <v>18.529686887599624</v>
      </c>
      <c r="D229" s="99">
        <v>18.608290373107273</v>
      </c>
      <c r="E229" s="99">
        <v>19.470379324343195</v>
      </c>
      <c r="F229" s="99">
        <v>19.953230108551001</v>
      </c>
      <c r="G229" s="99">
        <v>20.070778442819652</v>
      </c>
      <c r="H229" s="99">
        <v>20.349908897503571</v>
      </c>
      <c r="I229" s="99">
        <v>21.183667461550304</v>
      </c>
      <c r="J229" s="99">
        <v>21.813528978366115</v>
      </c>
      <c r="K229" s="99">
        <v>22.593470520076782</v>
      </c>
      <c r="L229" s="99">
        <v>22.990796721802244</v>
      </c>
      <c r="M229" s="99">
        <v>22.848676024285474</v>
      </c>
      <c r="N229" s="99">
        <v>23.738447293509605</v>
      </c>
      <c r="O229" s="99">
        <v>22.993718129100134</v>
      </c>
      <c r="P229" s="99">
        <v>22.521851215196982</v>
      </c>
      <c r="Q229" s="99">
        <v>21.960511333992784</v>
      </c>
      <c r="R229" s="99">
        <v>22.235498161776476</v>
      </c>
      <c r="S229" s="99">
        <v>22.315595771306505</v>
      </c>
      <c r="T229" s="99">
        <v>22.668229172915975</v>
      </c>
      <c r="U229" s="99">
        <v>23.487154264745087</v>
      </c>
      <c r="V229" s="99">
        <v>22.676457536827577</v>
      </c>
      <c r="W229" s="99">
        <v>21.445120693008604</v>
      </c>
      <c r="DA229" s="63" t="s">
        <v>2886</v>
      </c>
    </row>
    <row r="230" spans="1:105" ht="12" customHeight="1" x14ac:dyDescent="0.25">
      <c r="A230" s="97" t="s">
        <v>123</v>
      </c>
      <c r="B230" s="99">
        <v>0</v>
      </c>
      <c r="C230" s="99">
        <v>0</v>
      </c>
      <c r="D230" s="99">
        <v>0</v>
      </c>
      <c r="E230" s="99">
        <v>0</v>
      </c>
      <c r="F230" s="99">
        <v>0</v>
      </c>
      <c r="G230" s="99">
        <v>0</v>
      </c>
      <c r="H230" s="99">
        <v>0</v>
      </c>
      <c r="I230" s="99">
        <v>0</v>
      </c>
      <c r="J230" s="99">
        <v>0</v>
      </c>
      <c r="K230" s="99">
        <v>17.676507252909786</v>
      </c>
      <c r="L230" s="99">
        <v>18.242692213372607</v>
      </c>
      <c r="M230" s="99">
        <v>18.024142132923757</v>
      </c>
      <c r="N230" s="99">
        <v>18.725630084425855</v>
      </c>
      <c r="O230" s="99">
        <v>18.154825922753375</v>
      </c>
      <c r="P230" s="99">
        <v>17.977612731691401</v>
      </c>
      <c r="Q230" s="99">
        <v>17.845837893169076</v>
      </c>
      <c r="R230" s="99">
        <v>18.254809316732434</v>
      </c>
      <c r="S230" s="99">
        <v>18.585680458978342</v>
      </c>
      <c r="T230" s="99">
        <v>19.549682736654287</v>
      </c>
      <c r="U230" s="99">
        <v>20.217643299169996</v>
      </c>
      <c r="V230" s="99">
        <v>19.784530437614961</v>
      </c>
      <c r="W230" s="99">
        <v>18.937059049848262</v>
      </c>
      <c r="DA230" s="63" t="s">
        <v>2887</v>
      </c>
    </row>
    <row r="231" spans="1:105" ht="12" customHeight="1" x14ac:dyDescent="0.25">
      <c r="A231" s="100" t="s">
        <v>50</v>
      </c>
      <c r="B231" s="102">
        <v>0</v>
      </c>
      <c r="C231" s="102">
        <v>0</v>
      </c>
      <c r="D231" s="102">
        <v>0</v>
      </c>
      <c r="E231" s="102">
        <v>0</v>
      </c>
      <c r="F231" s="102">
        <v>0</v>
      </c>
      <c r="G231" s="102">
        <v>0</v>
      </c>
      <c r="H231" s="102">
        <v>0</v>
      </c>
      <c r="I231" s="102">
        <v>0</v>
      </c>
      <c r="J231" s="102">
        <v>0</v>
      </c>
      <c r="K231" s="102">
        <v>10.977986036036576</v>
      </c>
      <c r="L231" s="102">
        <v>11.702486678346183</v>
      </c>
      <c r="M231" s="102">
        <v>11.241784577768478</v>
      </c>
      <c r="N231" s="102">
        <v>11.332805397567263</v>
      </c>
      <c r="O231" s="102">
        <v>10.981391623015591</v>
      </c>
      <c r="P231" s="102">
        <v>10.550613464536641</v>
      </c>
      <c r="Q231" s="102">
        <v>10.466878604539124</v>
      </c>
      <c r="R231" s="102">
        <v>10.501312320810316</v>
      </c>
      <c r="S231" s="102">
        <v>10.445738906693272</v>
      </c>
      <c r="T231" s="102">
        <v>12.381952222946969</v>
      </c>
      <c r="U231" s="102">
        <v>11.682051752438491</v>
      </c>
      <c r="V231" s="102">
        <v>11.145930118288721</v>
      </c>
      <c r="W231" s="102">
        <v>10.334883940683897</v>
      </c>
      <c r="DA231" s="131" t="s">
        <v>2888</v>
      </c>
    </row>
    <row r="232" spans="1:105" ht="12" customHeight="1" x14ac:dyDescent="0.25">
      <c r="A232" s="103" t="s">
        <v>52</v>
      </c>
      <c r="B232" s="105">
        <v>0</v>
      </c>
      <c r="C232" s="105">
        <v>0</v>
      </c>
      <c r="D232" s="105">
        <v>0</v>
      </c>
      <c r="E232" s="105">
        <v>0</v>
      </c>
      <c r="F232" s="105">
        <v>0</v>
      </c>
      <c r="G232" s="105">
        <v>0</v>
      </c>
      <c r="H232" s="105">
        <v>0</v>
      </c>
      <c r="I232" s="105">
        <v>0</v>
      </c>
      <c r="J232" s="105">
        <v>0</v>
      </c>
      <c r="K232" s="105">
        <v>6.6985212168732122</v>
      </c>
      <c r="L232" s="105">
        <v>6.540205535026419</v>
      </c>
      <c r="M232" s="105">
        <v>6.7823575551552802</v>
      </c>
      <c r="N232" s="105">
        <v>7.3928246868585905</v>
      </c>
      <c r="O232" s="105">
        <v>7.1734342997377833</v>
      </c>
      <c r="P232" s="105">
        <v>7.4269992671547662</v>
      </c>
      <c r="Q232" s="105">
        <v>7.3789592886299511</v>
      </c>
      <c r="R232" s="105">
        <v>7.7534969959221209</v>
      </c>
      <c r="S232" s="105">
        <v>8.1399415522850713</v>
      </c>
      <c r="T232" s="105">
        <v>7.1677305137073173</v>
      </c>
      <c r="U232" s="105">
        <v>8.5355915467315011</v>
      </c>
      <c r="V232" s="105">
        <v>8.6386003193262404</v>
      </c>
      <c r="W232" s="105">
        <v>8.6021751091643672</v>
      </c>
      <c r="DA232" s="132" t="s">
        <v>2889</v>
      </c>
    </row>
    <row r="233" spans="1:105" ht="12" customHeight="1" x14ac:dyDescent="0.25">
      <c r="A233" s="106" t="s">
        <v>122</v>
      </c>
      <c r="B233" s="102">
        <v>16.485115568148508</v>
      </c>
      <c r="C233" s="102">
        <v>14.027549377859373</v>
      </c>
      <c r="D233" s="102">
        <v>10.496258744543445</v>
      </c>
      <c r="E233" s="102">
        <v>22.142883986836644</v>
      </c>
      <c r="F233" s="102">
        <v>20.58691796571172</v>
      </c>
      <c r="G233" s="102">
        <v>16.328823353680775</v>
      </c>
      <c r="H233" s="102">
        <v>19.468397925793461</v>
      </c>
      <c r="I233" s="102">
        <v>17.877071504925695</v>
      </c>
      <c r="J233" s="102">
        <v>18.81836307459206</v>
      </c>
      <c r="K233" s="102">
        <v>19.88094392699108</v>
      </c>
      <c r="L233" s="102">
        <v>21.311413578004462</v>
      </c>
      <c r="M233" s="102">
        <v>20.925236053703468</v>
      </c>
      <c r="N233" s="102">
        <v>20.533153676647441</v>
      </c>
      <c r="O233" s="102">
        <v>22.025181493429539</v>
      </c>
      <c r="P233" s="102">
        <v>21.90860902414099</v>
      </c>
      <c r="Q233" s="102">
        <v>22.343406385844979</v>
      </c>
      <c r="R233" s="102">
        <v>22.291975244927084</v>
      </c>
      <c r="S233" s="102">
        <v>21.877231750942453</v>
      </c>
      <c r="T233" s="102">
        <v>21.182223080600988</v>
      </c>
      <c r="U233" s="102">
        <v>22.363646174736097</v>
      </c>
      <c r="V233" s="102">
        <v>22.867665182600163</v>
      </c>
      <c r="W233" s="102">
        <v>22.287164285906655</v>
      </c>
      <c r="DA233" s="131" t="s">
        <v>2890</v>
      </c>
    </row>
    <row r="234" spans="1:105" ht="12" customHeight="1" x14ac:dyDescent="0.25">
      <c r="A234" s="107" t="s">
        <v>121</v>
      </c>
      <c r="B234" s="105">
        <v>0</v>
      </c>
      <c r="C234" s="105">
        <v>0</v>
      </c>
      <c r="D234" s="105">
        <v>0</v>
      </c>
      <c r="E234" s="105">
        <v>0</v>
      </c>
      <c r="F234" s="105">
        <v>0</v>
      </c>
      <c r="G234" s="105">
        <v>0</v>
      </c>
      <c r="H234" s="105">
        <v>0</v>
      </c>
      <c r="I234" s="105">
        <v>0</v>
      </c>
      <c r="J234" s="105">
        <v>0</v>
      </c>
      <c r="K234" s="105">
        <v>16.315341111502971</v>
      </c>
      <c r="L234" s="105">
        <v>17.709484953686172</v>
      </c>
      <c r="M234" s="105">
        <v>17.32101408676052</v>
      </c>
      <c r="N234" s="105">
        <v>16.936332956706078</v>
      </c>
      <c r="O234" s="105">
        <v>18.060891225294927</v>
      </c>
      <c r="P234" s="105">
        <v>17.765369074578523</v>
      </c>
      <c r="Q234" s="105">
        <v>18.212429292046735</v>
      </c>
      <c r="R234" s="105">
        <v>18.423289741990907</v>
      </c>
      <c r="S234" s="105">
        <v>18.508479399436602</v>
      </c>
      <c r="T234" s="105">
        <v>18.341628604993204</v>
      </c>
      <c r="U234" s="105">
        <v>19.389607782824157</v>
      </c>
      <c r="V234" s="105">
        <v>19.788160646515088</v>
      </c>
      <c r="W234" s="105">
        <v>19.21886004195823</v>
      </c>
      <c r="DA234" s="132" t="s">
        <v>2891</v>
      </c>
    </row>
    <row r="235" spans="1:105" ht="12" customHeight="1" x14ac:dyDescent="0.25">
      <c r="A235" s="108" t="s">
        <v>53</v>
      </c>
      <c r="B235" s="99">
        <v>0</v>
      </c>
      <c r="C235" s="99">
        <v>0</v>
      </c>
      <c r="D235" s="99">
        <v>0</v>
      </c>
      <c r="E235" s="99">
        <v>0</v>
      </c>
      <c r="F235" s="99">
        <v>0</v>
      </c>
      <c r="G235" s="99">
        <v>0</v>
      </c>
      <c r="H235" s="99">
        <v>0</v>
      </c>
      <c r="I235" s="99">
        <v>0</v>
      </c>
      <c r="J235" s="99">
        <v>0</v>
      </c>
      <c r="K235" s="99">
        <v>9.7327158277367971</v>
      </c>
      <c r="L235" s="99">
        <v>10.945014408442512</v>
      </c>
      <c r="M235" s="99">
        <v>10.383108154015526</v>
      </c>
      <c r="N235" s="99">
        <v>9.844995667297308</v>
      </c>
      <c r="O235" s="99">
        <v>10.641125618989172</v>
      </c>
      <c r="P235" s="99">
        <v>10.223161623075566</v>
      </c>
      <c r="Q235" s="99">
        <v>10.537913817279071</v>
      </c>
      <c r="R235" s="99">
        <v>10.52856551972196</v>
      </c>
      <c r="S235" s="99">
        <v>10.37580839651439</v>
      </c>
      <c r="T235" s="99">
        <v>11.491676018226954</v>
      </c>
      <c r="U235" s="99">
        <v>11.226279181172737</v>
      </c>
      <c r="V235" s="99">
        <v>11.234286420210346</v>
      </c>
      <c r="W235" s="99">
        <v>10.459736363807481</v>
      </c>
      <c r="DA235" s="63" t="s">
        <v>2892</v>
      </c>
    </row>
    <row r="236" spans="1:105" ht="12" customHeight="1" x14ac:dyDescent="0.25">
      <c r="A236" s="108" t="s">
        <v>52</v>
      </c>
      <c r="B236" s="99">
        <v>0</v>
      </c>
      <c r="C236" s="99">
        <v>0</v>
      </c>
      <c r="D236" s="99">
        <v>0</v>
      </c>
      <c r="E236" s="99">
        <v>0</v>
      </c>
      <c r="F236" s="99">
        <v>0</v>
      </c>
      <c r="G236" s="99">
        <v>0</v>
      </c>
      <c r="H236" s="99">
        <v>0</v>
      </c>
      <c r="I236" s="99">
        <v>0</v>
      </c>
      <c r="J236" s="99">
        <v>0</v>
      </c>
      <c r="K236" s="99">
        <v>6.5826252837661752</v>
      </c>
      <c r="L236" s="99">
        <v>6.7644705452436575</v>
      </c>
      <c r="M236" s="99">
        <v>6.9379059327449957</v>
      </c>
      <c r="N236" s="99">
        <v>7.0913372894087701</v>
      </c>
      <c r="O236" s="99">
        <v>7.4197656063057558</v>
      </c>
      <c r="P236" s="99">
        <v>7.542207451502958</v>
      </c>
      <c r="Q236" s="99">
        <v>7.6745154747676665</v>
      </c>
      <c r="R236" s="99">
        <v>7.8947242222689473</v>
      </c>
      <c r="S236" s="99">
        <v>8.1326710029222085</v>
      </c>
      <c r="T236" s="99">
        <v>6.8499525867662472</v>
      </c>
      <c r="U236" s="99">
        <v>8.1633286016514184</v>
      </c>
      <c r="V236" s="99">
        <v>8.5538742263047425</v>
      </c>
      <c r="W236" s="99">
        <v>8.7591236781507451</v>
      </c>
      <c r="DA236" s="63" t="s">
        <v>2893</v>
      </c>
    </row>
    <row r="237" spans="1:105" ht="12" customHeight="1" x14ac:dyDescent="0.25">
      <c r="A237" s="121" t="s">
        <v>54</v>
      </c>
      <c r="B237" s="123">
        <v>8.0585647938643508</v>
      </c>
      <c r="C237" s="123">
        <v>7.9818264843219611</v>
      </c>
      <c r="D237" s="123">
        <v>7.6809588989494149</v>
      </c>
      <c r="E237" s="123">
        <v>12.173571398599631</v>
      </c>
      <c r="F237" s="123">
        <v>11.647557737540888</v>
      </c>
      <c r="G237" s="123">
        <v>10.677197306691388</v>
      </c>
      <c r="H237" s="123">
        <v>11.510084019822147</v>
      </c>
      <c r="I237" s="123">
        <v>11.694638807976867</v>
      </c>
      <c r="J237" s="123">
        <v>11.988468971010148</v>
      </c>
      <c r="K237" s="123">
        <v>12.184353677574286</v>
      </c>
      <c r="L237" s="123">
        <v>12.57702032687839</v>
      </c>
      <c r="M237" s="123">
        <v>11.781859162002686</v>
      </c>
      <c r="N237" s="123">
        <v>11.729827456930675</v>
      </c>
      <c r="O237" s="123">
        <v>11.545020197715379</v>
      </c>
      <c r="P237" s="123">
        <v>11.25292807849209</v>
      </c>
      <c r="Q237" s="123">
        <v>11.198032676537983</v>
      </c>
      <c r="R237" s="123">
        <v>11.349607808056486</v>
      </c>
      <c r="S237" s="123">
        <v>11.464916072119919</v>
      </c>
      <c r="T237" s="123">
        <v>11.695875559072794</v>
      </c>
      <c r="U237" s="123">
        <v>12.062143856025761</v>
      </c>
      <c r="V237" s="123">
        <v>11.569202741728013</v>
      </c>
      <c r="W237" s="123">
        <v>11.301022143998367</v>
      </c>
      <c r="DA237" s="130" t="s">
        <v>2894</v>
      </c>
    </row>
    <row r="238" spans="1:105" ht="12" customHeight="1" x14ac:dyDescent="0.25">
      <c r="A238" s="97" t="s">
        <v>50</v>
      </c>
      <c r="B238" s="99">
        <v>8.2978808086807074</v>
      </c>
      <c r="C238" s="99">
        <v>8.4635397496562099</v>
      </c>
      <c r="D238" s="99">
        <v>9.1310869488457787</v>
      </c>
      <c r="E238" s="99">
        <v>12.114310496828166</v>
      </c>
      <c r="F238" s="99">
        <v>12.143332111188375</v>
      </c>
      <c r="G238" s="99">
        <v>11.862013521187697</v>
      </c>
      <c r="H238" s="99">
        <v>12.046213692399595</v>
      </c>
      <c r="I238" s="99">
        <v>12.552761639001249</v>
      </c>
      <c r="J238" s="99">
        <v>12.934066806544724</v>
      </c>
      <c r="K238" s="99">
        <v>13.339491554953835</v>
      </c>
      <c r="L238" s="99">
        <v>13.511131659134199</v>
      </c>
      <c r="M238" s="99">
        <v>12.925286550198377</v>
      </c>
      <c r="N238" s="99">
        <v>12.947949867054387</v>
      </c>
      <c r="O238" s="99">
        <v>12.414531615598227</v>
      </c>
      <c r="P238" s="99">
        <v>12.279000811847782</v>
      </c>
      <c r="Q238" s="99">
        <v>12.199063833931477</v>
      </c>
      <c r="R238" s="99">
        <v>12.354950812396599</v>
      </c>
      <c r="S238" s="99">
        <v>12.458101591012577</v>
      </c>
      <c r="T238" s="99">
        <v>12.811826906280293</v>
      </c>
      <c r="U238" s="99">
        <v>13.36434988836038</v>
      </c>
      <c r="V238" s="99">
        <v>12.654561441409381</v>
      </c>
      <c r="W238" s="99">
        <v>12.192038343130841</v>
      </c>
      <c r="DA238" s="63" t="s">
        <v>2895</v>
      </c>
    </row>
    <row r="239" spans="1:105" ht="12" customHeight="1" x14ac:dyDescent="0.25">
      <c r="A239" s="109" t="s">
        <v>120</v>
      </c>
      <c r="B239" s="110">
        <v>6.7347534207662596</v>
      </c>
      <c r="C239" s="110">
        <v>5.7985776527264195</v>
      </c>
      <c r="D239" s="110">
        <v>4.5355784684475058</v>
      </c>
      <c r="E239" s="110">
        <v>12.234088715249646</v>
      </c>
      <c r="F239" s="110">
        <v>11.064260162645649</v>
      </c>
      <c r="G239" s="110">
        <v>8.5517769552818432</v>
      </c>
      <c r="H239" s="110">
        <v>10.250716101589234</v>
      </c>
      <c r="I239" s="110">
        <v>9.3071570482863635</v>
      </c>
      <c r="J239" s="110">
        <v>9.8766503421958625</v>
      </c>
      <c r="K239" s="110">
        <v>9.9495406667111084</v>
      </c>
      <c r="L239" s="110">
        <v>11.099440960035729</v>
      </c>
      <c r="M239" s="110">
        <v>10.174903526190988</v>
      </c>
      <c r="N239" s="110">
        <v>9.9191446574239137</v>
      </c>
      <c r="O239" s="110">
        <v>10.129751352236909</v>
      </c>
      <c r="P239" s="110">
        <v>9.4081621722977165</v>
      </c>
      <c r="Q239" s="110">
        <v>9.3315596426967709</v>
      </c>
      <c r="R239" s="110">
        <v>9.5009111470843592</v>
      </c>
      <c r="S239" s="110">
        <v>9.6128222991177701</v>
      </c>
      <c r="T239" s="110">
        <v>9.5229204374067393</v>
      </c>
      <c r="U239" s="110">
        <v>9.4516715220341379</v>
      </c>
      <c r="V239" s="110">
        <v>9.3764821542582748</v>
      </c>
      <c r="W239" s="110">
        <v>9.2118998556427396</v>
      </c>
      <c r="DA239" s="60" t="s">
        <v>2896</v>
      </c>
    </row>
    <row r="241" spans="1:105" ht="12" customHeight="1" x14ac:dyDescent="0.25">
      <c r="A241" s="116" t="str">
        <f>RES_hh_SLD!$A$278</f>
        <v>Thermal energy service per surface area (kWh useful / sqm)</v>
      </c>
      <c r="B241" s="118">
        <f t="shared" ref="B241:Q241" si="98">B242+B244+B246+B255</f>
        <v>95.703452615766025</v>
      </c>
      <c r="C241" s="118">
        <f t="shared" si="98"/>
        <v>117.41884995519935</v>
      </c>
      <c r="D241" s="118">
        <f t="shared" si="98"/>
        <v>62.667360480448622</v>
      </c>
      <c r="E241" s="118">
        <f t="shared" si="98"/>
        <v>99.22401151282557</v>
      </c>
      <c r="F241" s="118">
        <f t="shared" si="98"/>
        <v>99.588250646978565</v>
      </c>
      <c r="G241" s="118">
        <f t="shared" si="98"/>
        <v>106.63389169329292</v>
      </c>
      <c r="H241" s="118">
        <f t="shared" si="98"/>
        <v>129.70483815425925</v>
      </c>
      <c r="I241" s="118">
        <f t="shared" si="98"/>
        <v>114.18906477493057</v>
      </c>
      <c r="J241" s="118">
        <f t="shared" si="98"/>
        <v>131.66869552028015</v>
      </c>
      <c r="K241" s="118">
        <f t="shared" si="98"/>
        <v>135.33085769600234</v>
      </c>
      <c r="L241" s="118">
        <f t="shared" si="98"/>
        <v>143.10226334535548</v>
      </c>
      <c r="M241" s="118">
        <f t="shared" si="98"/>
        <v>139.97126951858664</v>
      </c>
      <c r="N241" s="118">
        <f t="shared" si="98"/>
        <v>137.11123054692064</v>
      </c>
      <c r="O241" s="118">
        <f t="shared" si="98"/>
        <v>138.32584848376882</v>
      </c>
      <c r="P241" s="118">
        <f t="shared" si="98"/>
        <v>135.63545994512552</v>
      </c>
      <c r="Q241" s="118">
        <f t="shared" si="98"/>
        <v>137.45384184682595</v>
      </c>
      <c r="R241" s="118">
        <f t="shared" ref="R241:V241" si="99">R242+R244+R246+R255</f>
        <v>142.53179032601466</v>
      </c>
      <c r="S241" s="118">
        <f t="shared" si="99"/>
        <v>147.08548520424193</v>
      </c>
      <c r="T241" s="118">
        <f t="shared" si="99"/>
        <v>152.47146819826108</v>
      </c>
      <c r="U241" s="118">
        <f t="shared" si="99"/>
        <v>155.86560418698298</v>
      </c>
      <c r="V241" s="118">
        <f t="shared" si="99"/>
        <v>156.17961512512852</v>
      </c>
      <c r="W241" s="118">
        <f t="shared" ref="W241" si="100">W242+W244+W246+W255</f>
        <v>173.41906198693007</v>
      </c>
      <c r="DA241" s="129" t="s">
        <v>3048</v>
      </c>
    </row>
    <row r="242" spans="1:105" ht="12" customHeight="1" x14ac:dyDescent="0.25">
      <c r="A242" s="121" t="s">
        <v>57</v>
      </c>
      <c r="B242" s="123">
        <f t="shared" ref="B242:W242" si="101">B243</f>
        <v>80.802113568842444</v>
      </c>
      <c r="C242" s="123">
        <f t="shared" si="101"/>
        <v>103.03111876227835</v>
      </c>
      <c r="D242" s="123">
        <f t="shared" si="101"/>
        <v>50.263570275562422</v>
      </c>
      <c r="E242" s="123">
        <f t="shared" si="101"/>
        <v>77.200852999011985</v>
      </c>
      <c r="F242" s="123">
        <f t="shared" si="101"/>
        <v>78.79488221235313</v>
      </c>
      <c r="G242" s="123">
        <f t="shared" si="101"/>
        <v>89.03708243908693</v>
      </c>
      <c r="H242" s="123">
        <f t="shared" si="101"/>
        <v>109.95243006711931</v>
      </c>
      <c r="I242" s="123">
        <f t="shared" si="101"/>
        <v>94.975011577492864</v>
      </c>
      <c r="J242" s="123">
        <f t="shared" si="101"/>
        <v>111.61554888162949</v>
      </c>
      <c r="K242" s="123">
        <f t="shared" si="101"/>
        <v>114.42769493168834</v>
      </c>
      <c r="L242" s="123">
        <f t="shared" si="101"/>
        <v>120.88872450554217</v>
      </c>
      <c r="M242" s="123">
        <f t="shared" si="101"/>
        <v>118.40685919460094</v>
      </c>
      <c r="N242" s="123">
        <f t="shared" si="101"/>
        <v>115.62045736608233</v>
      </c>
      <c r="O242" s="123">
        <f t="shared" si="101"/>
        <v>116.03787233613947</v>
      </c>
      <c r="P242" s="123">
        <f t="shared" si="101"/>
        <v>113.53318413320865</v>
      </c>
      <c r="Q242" s="123">
        <f t="shared" si="101"/>
        <v>114.66577535730859</v>
      </c>
      <c r="R242" s="123">
        <f t="shared" si="101"/>
        <v>119.36516494766562</v>
      </c>
      <c r="S242" s="123">
        <f t="shared" si="101"/>
        <v>123.49143769012012</v>
      </c>
      <c r="T242" s="123">
        <f t="shared" si="101"/>
        <v>128.78846501295615</v>
      </c>
      <c r="U242" s="123">
        <f t="shared" si="101"/>
        <v>130.37179317791475</v>
      </c>
      <c r="V242" s="123">
        <f t="shared" si="101"/>
        <v>130.77071126100265</v>
      </c>
      <c r="W242" s="123">
        <f t="shared" si="101"/>
        <v>148.27946086987637</v>
      </c>
      <c r="DA242" s="130" t="s">
        <v>3049</v>
      </c>
    </row>
    <row r="243" spans="1:105" ht="12" customHeight="1" x14ac:dyDescent="0.25">
      <c r="A243" s="97" t="s">
        <v>53</v>
      </c>
      <c r="B243" s="99">
        <v>80.802113568842444</v>
      </c>
      <c r="C243" s="99">
        <v>103.03111876227835</v>
      </c>
      <c r="D243" s="99">
        <v>50.263570275562422</v>
      </c>
      <c r="E243" s="99">
        <v>77.200852999011985</v>
      </c>
      <c r="F243" s="99">
        <v>78.79488221235313</v>
      </c>
      <c r="G243" s="99">
        <v>89.03708243908693</v>
      </c>
      <c r="H243" s="99">
        <v>109.95243006711931</v>
      </c>
      <c r="I243" s="99">
        <v>94.975011577492864</v>
      </c>
      <c r="J243" s="99">
        <v>111.61554888162949</v>
      </c>
      <c r="K243" s="99">
        <v>114.42769493168834</v>
      </c>
      <c r="L243" s="99">
        <v>120.88872450554217</v>
      </c>
      <c r="M243" s="99">
        <v>118.40685919460094</v>
      </c>
      <c r="N243" s="99">
        <v>115.62045736608233</v>
      </c>
      <c r="O243" s="99">
        <v>116.03787233613947</v>
      </c>
      <c r="P243" s="99">
        <v>113.53318413320865</v>
      </c>
      <c r="Q243" s="99">
        <v>114.66577535730859</v>
      </c>
      <c r="R243" s="99">
        <v>119.36516494766562</v>
      </c>
      <c r="S243" s="99">
        <v>123.49143769012012</v>
      </c>
      <c r="T243" s="99">
        <v>128.78846501295615</v>
      </c>
      <c r="U243" s="99">
        <v>130.37179317791475</v>
      </c>
      <c r="V243" s="99">
        <v>130.77071126100265</v>
      </c>
      <c r="W243" s="99">
        <v>148.27946086987637</v>
      </c>
      <c r="DA243" s="63" t="s">
        <v>3050</v>
      </c>
    </row>
    <row r="244" spans="1:105" ht="12" customHeight="1" x14ac:dyDescent="0.25">
      <c r="A244" s="121" t="s">
        <v>92</v>
      </c>
      <c r="B244" s="123">
        <f t="shared" ref="B244:W244" si="102">B245</f>
        <v>1.4490066882852454E-2</v>
      </c>
      <c r="C244" s="123">
        <f t="shared" si="102"/>
        <v>1.5880227103678889E-2</v>
      </c>
      <c r="D244" s="123">
        <f t="shared" si="102"/>
        <v>9.6383838516866729E-3</v>
      </c>
      <c r="E244" s="123">
        <f t="shared" si="102"/>
        <v>9.0538349038407785E-3</v>
      </c>
      <c r="F244" s="123">
        <f t="shared" si="102"/>
        <v>1.122766267041444E-2</v>
      </c>
      <c r="G244" s="123">
        <f t="shared" si="102"/>
        <v>1.4307044510531563E-2</v>
      </c>
      <c r="H244" s="123">
        <f t="shared" si="102"/>
        <v>2.2303297026427464E-2</v>
      </c>
      <c r="I244" s="123">
        <f t="shared" si="102"/>
        <v>2.7730070477569983E-2</v>
      </c>
      <c r="J244" s="123">
        <f t="shared" si="102"/>
        <v>3.4762380343263011E-2</v>
      </c>
      <c r="K244" s="123">
        <f t="shared" si="102"/>
        <v>4.6382565842887524E-2</v>
      </c>
      <c r="L244" s="123">
        <f t="shared" si="102"/>
        <v>9.6454473438375654E-2</v>
      </c>
      <c r="M244" s="123">
        <f t="shared" si="102"/>
        <v>6.4650235001982928E-2</v>
      </c>
      <c r="N244" s="123">
        <f t="shared" si="102"/>
        <v>9.6044427944113955E-2</v>
      </c>
      <c r="O244" s="123">
        <f t="shared" si="102"/>
        <v>0.11392036941328698</v>
      </c>
      <c r="P244" s="123">
        <f t="shared" si="102"/>
        <v>0.16200024062972965</v>
      </c>
      <c r="Q244" s="123">
        <f t="shared" si="102"/>
        <v>0.4667978542256187</v>
      </c>
      <c r="R244" s="123">
        <f t="shared" si="102"/>
        <v>0.39615619822758447</v>
      </c>
      <c r="S244" s="123">
        <f t="shared" si="102"/>
        <v>0.49188838908957228</v>
      </c>
      <c r="T244" s="123">
        <f t="shared" si="102"/>
        <v>0.63490426067498262</v>
      </c>
      <c r="U244" s="123">
        <f t="shared" si="102"/>
        <v>0.94101526805763636</v>
      </c>
      <c r="V244" s="123">
        <f t="shared" si="102"/>
        <v>0.6150852682404836</v>
      </c>
      <c r="W244" s="123">
        <f t="shared" si="102"/>
        <v>0.84174598767652264</v>
      </c>
      <c r="DA244" s="130" t="s">
        <v>3051</v>
      </c>
    </row>
    <row r="245" spans="1:105" ht="12" customHeight="1" x14ac:dyDescent="0.25">
      <c r="A245" s="97" t="s">
        <v>53</v>
      </c>
      <c r="B245" s="99">
        <f>RES_hhdet_tess!B147</f>
        <v>1.4490066882852454E-2</v>
      </c>
      <c r="C245" s="99">
        <f>RES_hhdet_tess!C147</f>
        <v>1.5880227103678889E-2</v>
      </c>
      <c r="D245" s="99">
        <f>RES_hhdet_tess!D147</f>
        <v>9.6383838516866729E-3</v>
      </c>
      <c r="E245" s="99">
        <f>RES_hhdet_tess!E147</f>
        <v>9.0538349038407785E-3</v>
      </c>
      <c r="F245" s="99">
        <f>RES_hhdet_tess!F147</f>
        <v>1.122766267041444E-2</v>
      </c>
      <c r="G245" s="99">
        <f>RES_hhdet_tess!G147</f>
        <v>1.4307044510531563E-2</v>
      </c>
      <c r="H245" s="99">
        <f>RES_hhdet_tess!H147</f>
        <v>2.2303297026427464E-2</v>
      </c>
      <c r="I245" s="99">
        <f>RES_hhdet_tess!I147</f>
        <v>2.7730070477569983E-2</v>
      </c>
      <c r="J245" s="99">
        <f>RES_hhdet_tess!J147</f>
        <v>3.4762380343263011E-2</v>
      </c>
      <c r="K245" s="99">
        <f>RES_hhdet_tess!K147</f>
        <v>4.6382565842887524E-2</v>
      </c>
      <c r="L245" s="99">
        <f>RES_hhdet_tess!L147</f>
        <v>9.6454473438375654E-2</v>
      </c>
      <c r="M245" s="99">
        <f>RES_hhdet_tess!M147</f>
        <v>6.4650235001982928E-2</v>
      </c>
      <c r="N245" s="99">
        <f>RES_hhdet_tess!N147</f>
        <v>9.6044427944113955E-2</v>
      </c>
      <c r="O245" s="99">
        <f>RES_hhdet_tess!O147</f>
        <v>0.11392036941328698</v>
      </c>
      <c r="P245" s="99">
        <f>RES_hhdet_tess!P147</f>
        <v>0.16200024062972965</v>
      </c>
      <c r="Q245" s="99">
        <f>RES_hhdet_tess!Q147</f>
        <v>0.4667978542256187</v>
      </c>
      <c r="R245" s="99">
        <f>RES_hhdet_tess!R147</f>
        <v>0.39615619822758447</v>
      </c>
      <c r="S245" s="99">
        <f>RES_hhdet_tess!S147</f>
        <v>0.49188838908957228</v>
      </c>
      <c r="T245" s="99">
        <f>RES_hhdet_tess!T147</f>
        <v>0.63490426067498262</v>
      </c>
      <c r="U245" s="99">
        <f>RES_hhdet_tess!U147</f>
        <v>0.94101526805763636</v>
      </c>
      <c r="V245" s="99">
        <f>RES_hhdet_tess!V147</f>
        <v>0.6150852682404836</v>
      </c>
      <c r="W245" s="99">
        <f>RES_hhdet_tess!W147</f>
        <v>0.84174598767652264</v>
      </c>
      <c r="DA245" s="63" t="s">
        <v>3052</v>
      </c>
    </row>
    <row r="246" spans="1:105" ht="12" customHeight="1" x14ac:dyDescent="0.25">
      <c r="A246" s="121" t="s">
        <v>55</v>
      </c>
      <c r="B246" s="123">
        <v>10.006454374884978</v>
      </c>
      <c r="C246" s="123">
        <v>9.5118281785750156</v>
      </c>
      <c r="D246" s="123">
        <v>7.6202276599657308</v>
      </c>
      <c r="E246" s="123">
        <v>13.816123750539752</v>
      </c>
      <c r="F246" s="123">
        <v>13.041764082544404</v>
      </c>
      <c r="G246" s="123">
        <v>10.740077641703156</v>
      </c>
      <c r="H246" s="123">
        <v>12.385577486102411</v>
      </c>
      <c r="I246" s="123">
        <v>11.824066636677554</v>
      </c>
      <c r="J246" s="123">
        <v>12.374990074428625</v>
      </c>
      <c r="K246" s="123">
        <v>13.032869702946469</v>
      </c>
      <c r="L246" s="123">
        <v>13.89751131773671</v>
      </c>
      <c r="M246" s="123">
        <v>13.755158250791194</v>
      </c>
      <c r="N246" s="123">
        <v>13.712746589452838</v>
      </c>
      <c r="O246" s="123">
        <v>14.614171543220381</v>
      </c>
      <c r="P246" s="123">
        <v>14.628104732994116</v>
      </c>
      <c r="Q246" s="123">
        <v>15.044536339332478</v>
      </c>
      <c r="R246" s="123">
        <v>15.363143349944604</v>
      </c>
      <c r="S246" s="123">
        <v>15.591885573140713</v>
      </c>
      <c r="T246" s="123">
        <v>15.384199467036551</v>
      </c>
      <c r="U246" s="123">
        <v>16.630355121696933</v>
      </c>
      <c r="V246" s="123">
        <v>17.119277843461219</v>
      </c>
      <c r="W246" s="123">
        <v>16.821714780640409</v>
      </c>
      <c r="DA246" s="130" t="s">
        <v>3053</v>
      </c>
    </row>
    <row r="247" spans="1:105" ht="12" customHeight="1" x14ac:dyDescent="0.25">
      <c r="A247" s="97" t="s">
        <v>124</v>
      </c>
      <c r="B247" s="99">
        <v>9.8407157013588673</v>
      </c>
      <c r="C247" s="99">
        <v>10.321869750100191</v>
      </c>
      <c r="D247" s="99">
        <v>10.499541873562222</v>
      </c>
      <c r="E247" s="99">
        <v>11.063935926234251</v>
      </c>
      <c r="F247" s="99">
        <v>11.448361113603019</v>
      </c>
      <c r="G247" s="99">
        <v>11.597556125336073</v>
      </c>
      <c r="H247" s="99">
        <v>11.826961256054805</v>
      </c>
      <c r="I247" s="99">
        <v>12.344541032099055</v>
      </c>
      <c r="J247" s="99">
        <v>12.733130888159252</v>
      </c>
      <c r="K247" s="99">
        <v>13.222957585006075</v>
      </c>
      <c r="L247" s="99">
        <v>13.493786018169095</v>
      </c>
      <c r="M247" s="99">
        <v>13.491518087578314</v>
      </c>
      <c r="N247" s="99">
        <v>14.244943672013715</v>
      </c>
      <c r="O247" s="99">
        <v>14.183458585407406</v>
      </c>
      <c r="P247" s="99">
        <v>14.426438968438003</v>
      </c>
      <c r="Q247" s="99">
        <v>14.499894670087601</v>
      </c>
      <c r="R247" s="99">
        <v>15.065819226752286</v>
      </c>
      <c r="S247" s="99">
        <v>15.556968337539617</v>
      </c>
      <c r="T247" s="99">
        <v>16.219734247729882</v>
      </c>
      <c r="U247" s="99">
        <v>17.314123302936927</v>
      </c>
      <c r="V247" s="99">
        <v>17.216615555784518</v>
      </c>
      <c r="W247" s="99">
        <v>16.66121826643429</v>
      </c>
      <c r="DA247" s="63" t="s">
        <v>3054</v>
      </c>
    </row>
    <row r="248" spans="1:105" ht="12" customHeight="1" x14ac:dyDescent="0.25">
      <c r="A248" s="97" t="s">
        <v>123</v>
      </c>
      <c r="B248" s="99">
        <v>0</v>
      </c>
      <c r="C248" s="99">
        <v>0</v>
      </c>
      <c r="D248" s="99">
        <v>0</v>
      </c>
      <c r="E248" s="99">
        <v>0</v>
      </c>
      <c r="F248" s="99">
        <v>0</v>
      </c>
      <c r="G248" s="99">
        <v>0</v>
      </c>
      <c r="H248" s="99">
        <v>0</v>
      </c>
      <c r="I248" s="99">
        <v>0</v>
      </c>
      <c r="J248" s="99">
        <v>0</v>
      </c>
      <c r="K248" s="99">
        <v>13.217182193973022</v>
      </c>
      <c r="L248" s="99">
        <v>13.492283087778024</v>
      </c>
      <c r="M248" s="99">
        <v>13.484505951982175</v>
      </c>
      <c r="N248" s="99">
        <v>14.227569826967986</v>
      </c>
      <c r="O248" s="99">
        <v>14.172704434436524</v>
      </c>
      <c r="P248" s="99">
        <v>14.401173787795516</v>
      </c>
      <c r="Q248" s="99">
        <v>14.48750140397137</v>
      </c>
      <c r="R248" s="99">
        <v>15.060341242724769</v>
      </c>
      <c r="S248" s="99">
        <v>15.554253851564468</v>
      </c>
      <c r="T248" s="99">
        <v>16.213734449585118</v>
      </c>
      <c r="U248" s="99">
        <v>17.302119792671693</v>
      </c>
      <c r="V248" s="99">
        <v>17.20332364871615</v>
      </c>
      <c r="W248" s="99">
        <v>16.66287780732592</v>
      </c>
      <c r="DA248" s="63" t="s">
        <v>3055</v>
      </c>
    </row>
    <row r="249" spans="1:105" ht="12" customHeight="1" x14ac:dyDescent="0.25">
      <c r="A249" s="100" t="s">
        <v>50</v>
      </c>
      <c r="B249" s="102">
        <v>0</v>
      </c>
      <c r="C249" s="102">
        <v>0</v>
      </c>
      <c r="D249" s="102">
        <v>0</v>
      </c>
      <c r="E249" s="102">
        <v>0</v>
      </c>
      <c r="F249" s="102">
        <v>0</v>
      </c>
      <c r="G249" s="102">
        <v>0</v>
      </c>
      <c r="H249" s="102">
        <v>0</v>
      </c>
      <c r="I249" s="102">
        <v>0</v>
      </c>
      <c r="J249" s="102">
        <v>0</v>
      </c>
      <c r="K249" s="102">
        <v>6.5186609770998141</v>
      </c>
      <c r="L249" s="102">
        <v>6.9520775527516028</v>
      </c>
      <c r="M249" s="102">
        <v>6.7021483968268969</v>
      </c>
      <c r="N249" s="102">
        <v>6.834745140109395</v>
      </c>
      <c r="O249" s="102">
        <v>6.9992701346987403</v>
      </c>
      <c r="P249" s="102">
        <v>6.9741745206407488</v>
      </c>
      <c r="Q249" s="102">
        <v>7.108542115341419</v>
      </c>
      <c r="R249" s="102">
        <v>7.3068442468026484</v>
      </c>
      <c r="S249" s="102">
        <v>7.4143122992793957</v>
      </c>
      <c r="T249" s="102">
        <v>9.0460039358777991</v>
      </c>
      <c r="U249" s="102">
        <v>8.7665282459401901</v>
      </c>
      <c r="V249" s="102">
        <v>8.5647233293899081</v>
      </c>
      <c r="W249" s="102">
        <v>8.0607026981615526</v>
      </c>
      <c r="DA249" s="131" t="s">
        <v>3056</v>
      </c>
    </row>
    <row r="250" spans="1:105" ht="12" customHeight="1" x14ac:dyDescent="0.25">
      <c r="A250" s="103" t="s">
        <v>52</v>
      </c>
      <c r="B250" s="105">
        <v>0</v>
      </c>
      <c r="C250" s="105">
        <v>0</v>
      </c>
      <c r="D250" s="105">
        <v>0</v>
      </c>
      <c r="E250" s="105">
        <v>0</v>
      </c>
      <c r="F250" s="105">
        <v>0</v>
      </c>
      <c r="G250" s="105">
        <v>0</v>
      </c>
      <c r="H250" s="105">
        <v>0</v>
      </c>
      <c r="I250" s="105">
        <v>0</v>
      </c>
      <c r="J250" s="105">
        <v>0</v>
      </c>
      <c r="K250" s="105">
        <v>6.6985212168732122</v>
      </c>
      <c r="L250" s="105">
        <v>6.540205535026419</v>
      </c>
      <c r="M250" s="105">
        <v>6.7823575551552802</v>
      </c>
      <c r="N250" s="105">
        <v>7.3928246868585905</v>
      </c>
      <c r="O250" s="105">
        <v>7.1734342997377833</v>
      </c>
      <c r="P250" s="105">
        <v>7.4269992671547662</v>
      </c>
      <c r="Q250" s="105">
        <v>7.3789592886299511</v>
      </c>
      <c r="R250" s="105">
        <v>7.7534969959221209</v>
      </c>
      <c r="S250" s="105">
        <v>8.1399415522850713</v>
      </c>
      <c r="T250" s="105">
        <v>7.1677305137073173</v>
      </c>
      <c r="U250" s="105">
        <v>8.5355915467315011</v>
      </c>
      <c r="V250" s="105">
        <v>8.6386003193262404</v>
      </c>
      <c r="W250" s="105">
        <v>8.6021751091643672</v>
      </c>
      <c r="DA250" s="132" t="s">
        <v>3057</v>
      </c>
    </row>
    <row r="251" spans="1:105" ht="12" customHeight="1" x14ac:dyDescent="0.25">
      <c r="A251" s="106" t="s">
        <v>122</v>
      </c>
      <c r="B251" s="102">
        <v>10.195575267912693</v>
      </c>
      <c r="C251" s="102">
        <v>8.8159388068311664</v>
      </c>
      <c r="D251" s="102">
        <v>6.7170243146397821</v>
      </c>
      <c r="E251" s="102">
        <v>14.241032667914871</v>
      </c>
      <c r="F251" s="102">
        <v>13.280144149352552</v>
      </c>
      <c r="G251" s="102">
        <v>10.559133447752114</v>
      </c>
      <c r="H251" s="102">
        <v>12.616539875808451</v>
      </c>
      <c r="I251" s="102">
        <v>11.61791361940112</v>
      </c>
      <c r="J251" s="102">
        <v>12.270268210368439</v>
      </c>
      <c r="K251" s="102">
        <v>12.987256193487379</v>
      </c>
      <c r="L251" s="102">
        <v>13.975673819704284</v>
      </c>
      <c r="M251" s="102">
        <v>13.797056584010782</v>
      </c>
      <c r="N251" s="102">
        <v>13.635001403560041</v>
      </c>
      <c r="O251" s="102">
        <v>14.672841868990377</v>
      </c>
      <c r="P251" s="102">
        <v>14.673478942318082</v>
      </c>
      <c r="Q251" s="102">
        <v>15.127349662092938</v>
      </c>
      <c r="R251" s="102">
        <v>15.402497378890901</v>
      </c>
      <c r="S251" s="102">
        <v>15.594618031033042</v>
      </c>
      <c r="T251" s="102">
        <v>15.291395815140232</v>
      </c>
      <c r="U251" s="102">
        <v>16.560730234495253</v>
      </c>
      <c r="V251" s="102">
        <v>17.149245419889112</v>
      </c>
      <c r="W251" s="102">
        <v>16.886972561445667</v>
      </c>
      <c r="DA251" s="131" t="s">
        <v>3058</v>
      </c>
    </row>
    <row r="252" spans="1:105" ht="12" customHeight="1" x14ac:dyDescent="0.25">
      <c r="A252" s="107" t="s">
        <v>121</v>
      </c>
      <c r="B252" s="105">
        <v>0</v>
      </c>
      <c r="C252" s="105">
        <v>0</v>
      </c>
      <c r="D252" s="105">
        <v>0</v>
      </c>
      <c r="E252" s="105">
        <v>0</v>
      </c>
      <c r="F252" s="105">
        <v>0</v>
      </c>
      <c r="G252" s="105">
        <v>0</v>
      </c>
      <c r="H252" s="105">
        <v>0</v>
      </c>
      <c r="I252" s="105">
        <v>0</v>
      </c>
      <c r="J252" s="105">
        <v>0</v>
      </c>
      <c r="K252" s="105">
        <v>12.989361684145182</v>
      </c>
      <c r="L252" s="105">
        <v>13.975958337365602</v>
      </c>
      <c r="M252" s="105">
        <v>13.796830025679217</v>
      </c>
      <c r="N252" s="105">
        <v>13.633980614917752</v>
      </c>
      <c r="O252" s="105">
        <v>14.672400684322344</v>
      </c>
      <c r="P252" s="105">
        <v>14.635945784472305</v>
      </c>
      <c r="Q252" s="105">
        <v>15.10221971732212</v>
      </c>
      <c r="R252" s="105">
        <v>15.398943647659403</v>
      </c>
      <c r="S252" s="105">
        <v>15.597430818564794</v>
      </c>
      <c r="T252" s="105">
        <v>15.271248773179487</v>
      </c>
      <c r="U252" s="105">
        <v>16.539461146745094</v>
      </c>
      <c r="V252" s="105">
        <v>17.098125254161722</v>
      </c>
      <c r="W252" s="105">
        <v>16.834709209209969</v>
      </c>
      <c r="DA252" s="132" t="s">
        <v>3059</v>
      </c>
    </row>
    <row r="253" spans="1:105" ht="12" customHeight="1" x14ac:dyDescent="0.25">
      <c r="A253" s="108" t="s">
        <v>53</v>
      </c>
      <c r="B253" s="99">
        <v>0</v>
      </c>
      <c r="C253" s="99">
        <v>0</v>
      </c>
      <c r="D253" s="99">
        <v>0</v>
      </c>
      <c r="E253" s="99">
        <v>0</v>
      </c>
      <c r="F253" s="99">
        <v>0</v>
      </c>
      <c r="G253" s="99">
        <v>0</v>
      </c>
      <c r="H253" s="99">
        <v>0</v>
      </c>
      <c r="I253" s="99">
        <v>0</v>
      </c>
      <c r="J253" s="99">
        <v>0</v>
      </c>
      <c r="K253" s="99">
        <v>6.4067364003790068</v>
      </c>
      <c r="L253" s="99">
        <v>7.2114877921219422</v>
      </c>
      <c r="M253" s="99">
        <v>6.858924092934223</v>
      </c>
      <c r="N253" s="99">
        <v>6.5426433255089833</v>
      </c>
      <c r="O253" s="99">
        <v>7.2526350780165885</v>
      </c>
      <c r="P253" s="99">
        <v>7.0937383329693464</v>
      </c>
      <c r="Q253" s="99">
        <v>7.4277042425544542</v>
      </c>
      <c r="R253" s="99">
        <v>7.5042194253904544</v>
      </c>
      <c r="S253" s="99">
        <v>7.4647598156425854</v>
      </c>
      <c r="T253" s="99">
        <v>8.4212961864132367</v>
      </c>
      <c r="U253" s="99">
        <v>8.3761325450936752</v>
      </c>
      <c r="V253" s="99">
        <v>8.5442510278569763</v>
      </c>
      <c r="W253" s="99">
        <v>8.0755855310592253</v>
      </c>
      <c r="DA253" s="63" t="s">
        <v>3060</v>
      </c>
    </row>
    <row r="254" spans="1:105" ht="12" customHeight="1" x14ac:dyDescent="0.25">
      <c r="A254" s="108" t="s">
        <v>52</v>
      </c>
      <c r="B254" s="99">
        <v>0</v>
      </c>
      <c r="C254" s="99">
        <v>0</v>
      </c>
      <c r="D254" s="99">
        <v>0</v>
      </c>
      <c r="E254" s="99">
        <v>0</v>
      </c>
      <c r="F254" s="99">
        <v>0</v>
      </c>
      <c r="G254" s="99">
        <v>0</v>
      </c>
      <c r="H254" s="99">
        <v>0</v>
      </c>
      <c r="I254" s="99">
        <v>0</v>
      </c>
      <c r="J254" s="99">
        <v>0</v>
      </c>
      <c r="K254" s="99">
        <v>6.5826252837661752</v>
      </c>
      <c r="L254" s="99">
        <v>6.7644705452436575</v>
      </c>
      <c r="M254" s="99">
        <v>6.9379059327449957</v>
      </c>
      <c r="N254" s="99">
        <v>7.0913372894087701</v>
      </c>
      <c r="O254" s="99">
        <v>7.4197656063057558</v>
      </c>
      <c r="P254" s="99">
        <v>7.542207451502958</v>
      </c>
      <c r="Q254" s="99">
        <v>7.6745154747676665</v>
      </c>
      <c r="R254" s="99">
        <v>7.8947242222689473</v>
      </c>
      <c r="S254" s="99">
        <v>8.1326710029222085</v>
      </c>
      <c r="T254" s="99">
        <v>6.8499525867662472</v>
      </c>
      <c r="U254" s="99">
        <v>8.1633286016514184</v>
      </c>
      <c r="V254" s="99">
        <v>8.5538742263047425</v>
      </c>
      <c r="W254" s="99">
        <v>8.7591236781507451</v>
      </c>
      <c r="DA254" s="63" t="s">
        <v>3061</v>
      </c>
    </row>
    <row r="255" spans="1:105" ht="12" customHeight="1" x14ac:dyDescent="0.25">
      <c r="A255" s="121" t="s">
        <v>54</v>
      </c>
      <c r="B255" s="123">
        <v>4.880394605155745</v>
      </c>
      <c r="C255" s="123">
        <v>4.8600227872422961</v>
      </c>
      <c r="D255" s="123">
        <v>4.7739241610687806</v>
      </c>
      <c r="E255" s="123">
        <v>8.19798092836999</v>
      </c>
      <c r="F255" s="123">
        <v>7.7403766894106054</v>
      </c>
      <c r="G255" s="123">
        <v>6.8424245679923033</v>
      </c>
      <c r="H255" s="123">
        <v>7.3445273040111179</v>
      </c>
      <c r="I255" s="123">
        <v>7.3622564902825767</v>
      </c>
      <c r="J255" s="123">
        <v>7.6433941838787618</v>
      </c>
      <c r="K255" s="123">
        <v>7.8239104955246495</v>
      </c>
      <c r="L255" s="123">
        <v>8.2195730486382335</v>
      </c>
      <c r="M255" s="123">
        <v>7.7446018381925299</v>
      </c>
      <c r="N255" s="123">
        <v>7.681982163441341</v>
      </c>
      <c r="O255" s="123">
        <v>7.5598842349956694</v>
      </c>
      <c r="P255" s="123">
        <v>7.3121708382930493</v>
      </c>
      <c r="Q255" s="123">
        <v>7.2767322959592811</v>
      </c>
      <c r="R255" s="123">
        <v>7.4073258301768723</v>
      </c>
      <c r="S255" s="123">
        <v>7.5102735518915429</v>
      </c>
      <c r="T255" s="123">
        <v>7.6638994575933914</v>
      </c>
      <c r="U255" s="123">
        <v>7.9224406193136501</v>
      </c>
      <c r="V255" s="123">
        <v>7.6745407524241829</v>
      </c>
      <c r="W255" s="123">
        <v>7.4761403487367835</v>
      </c>
      <c r="DA255" s="130" t="s">
        <v>3062</v>
      </c>
    </row>
    <row r="256" spans="1:105" ht="12" customHeight="1" x14ac:dyDescent="0.25">
      <c r="A256" s="97" t="s">
        <v>50</v>
      </c>
      <c r="B256" s="99">
        <v>4.8629621094033233</v>
      </c>
      <c r="C256" s="99">
        <v>4.9786293301317679</v>
      </c>
      <c r="D256" s="99">
        <v>5.4001325224939585</v>
      </c>
      <c r="E256" s="99">
        <v>7.177530546826663</v>
      </c>
      <c r="F256" s="99">
        <v>7.2063663056558021</v>
      </c>
      <c r="G256" s="99">
        <v>7.0470956752779967</v>
      </c>
      <c r="H256" s="99">
        <v>7.1623113148491839</v>
      </c>
      <c r="I256" s="99">
        <v>7.4682675123597573</v>
      </c>
      <c r="J256" s="99">
        <v>7.6990973838990433</v>
      </c>
      <c r="K256" s="99">
        <v>7.944633921005555</v>
      </c>
      <c r="L256" s="99">
        <v>8.0507851839149183</v>
      </c>
      <c r="M256" s="99">
        <v>7.7061548382097982</v>
      </c>
      <c r="N256" s="99">
        <v>7.724060144287809</v>
      </c>
      <c r="O256" s="99">
        <v>7.4091920847944106</v>
      </c>
      <c r="P256" s="99">
        <v>7.3304149047010672</v>
      </c>
      <c r="Q256" s="99">
        <v>7.2838064308662442</v>
      </c>
      <c r="R256" s="99">
        <v>7.3806982451561742</v>
      </c>
      <c r="S256" s="99">
        <v>7.4514459810291322</v>
      </c>
      <c r="T256" s="99">
        <v>7.6787142576060408</v>
      </c>
      <c r="U256" s="99">
        <v>8.0368657630168414</v>
      </c>
      <c r="V256" s="99">
        <v>7.6394937808526731</v>
      </c>
      <c r="W256" s="99">
        <v>7.3904167041029805</v>
      </c>
      <c r="DA256" s="63" t="s">
        <v>3063</v>
      </c>
    </row>
    <row r="257" spans="1:105" ht="12" customHeight="1" x14ac:dyDescent="0.25">
      <c r="A257" s="109" t="s">
        <v>120</v>
      </c>
      <c r="B257" s="110">
        <v>4.9768249930520572</v>
      </c>
      <c r="C257" s="110">
        <v>4.3224673267271108</v>
      </c>
      <c r="D257" s="110">
        <v>3.4156554719111698</v>
      </c>
      <c r="E257" s="110">
        <v>9.2400663003347319</v>
      </c>
      <c r="F257" s="110">
        <v>8.3686603974235769</v>
      </c>
      <c r="G257" s="110">
        <v>6.4752687750109654</v>
      </c>
      <c r="H257" s="110">
        <v>7.7725524305376981</v>
      </c>
      <c r="I257" s="110">
        <v>7.067311090410997</v>
      </c>
      <c r="J257" s="110">
        <v>7.5189913446729193</v>
      </c>
      <c r="K257" s="110">
        <v>7.5903502537007661</v>
      </c>
      <c r="L257" s="110">
        <v>8.4865620655537288</v>
      </c>
      <c r="M257" s="110">
        <v>7.7986346731063358</v>
      </c>
      <c r="N257" s="110">
        <v>7.6194351849739341</v>
      </c>
      <c r="O257" s="110">
        <v>7.8051598013100145</v>
      </c>
      <c r="P257" s="110">
        <v>7.2793700137454715</v>
      </c>
      <c r="Q257" s="110">
        <v>7.263542214967214</v>
      </c>
      <c r="R257" s="110">
        <v>7.456290539042409</v>
      </c>
      <c r="S257" s="110">
        <v>7.619975289988357</v>
      </c>
      <c r="T257" s="110">
        <v>7.6350524154311117</v>
      </c>
      <c r="U257" s="110">
        <v>7.6930578146474229</v>
      </c>
      <c r="V257" s="110">
        <v>7.7453451934959521</v>
      </c>
      <c r="W257" s="110">
        <v>7.6771324034468114</v>
      </c>
      <c r="DA257" s="60" t="s">
        <v>3064</v>
      </c>
    </row>
    <row r="259" spans="1:105" ht="12" customHeight="1" x14ac:dyDescent="0.25">
      <c r="A259" s="116" t="str">
        <f>RES_hh_SLD!$A$299</f>
        <v>CO2 emissions per surface area (kg CO2 / sqm)</v>
      </c>
      <c r="B259" s="118">
        <f t="shared" ref="B259:Q259" si="103">B260+B262+B264+B273</f>
        <v>3.7544395723354773</v>
      </c>
      <c r="C259" s="118">
        <f t="shared" si="103"/>
        <v>3.5201256938493453</v>
      </c>
      <c r="D259" s="118">
        <f t="shared" si="103"/>
        <v>2.4290440150188952</v>
      </c>
      <c r="E259" s="118">
        <f t="shared" si="103"/>
        <v>1.9818994175535023</v>
      </c>
      <c r="F259" s="118">
        <f t="shared" si="103"/>
        <v>2.0809585492672422</v>
      </c>
      <c r="G259" s="118">
        <f t="shared" si="103"/>
        <v>2.5245693996697658</v>
      </c>
      <c r="H259" s="118">
        <f t="shared" si="103"/>
        <v>3.2715302858511643</v>
      </c>
      <c r="I259" s="118">
        <f t="shared" si="103"/>
        <v>3.4628118576385525</v>
      </c>
      <c r="J259" s="118">
        <f t="shared" si="103"/>
        <v>3.1505026571633437</v>
      </c>
      <c r="K259" s="118">
        <f t="shared" si="103"/>
        <v>2.984152208132052</v>
      </c>
      <c r="L259" s="118">
        <f t="shared" si="103"/>
        <v>2.7274415303285879</v>
      </c>
      <c r="M259" s="118">
        <f t="shared" si="103"/>
        <v>2.4262059436573216</v>
      </c>
      <c r="N259" s="118">
        <f t="shared" si="103"/>
        <v>2.4464957059438968</v>
      </c>
      <c r="O259" s="118">
        <f t="shared" si="103"/>
        <v>2.3703982272460071</v>
      </c>
      <c r="P259" s="118">
        <f t="shared" si="103"/>
        <v>2.3798474794753246</v>
      </c>
      <c r="Q259" s="118">
        <f t="shared" si="103"/>
        <v>2.3520471712586906</v>
      </c>
      <c r="R259" s="118">
        <f t="shared" ref="R259:V259" si="104">R260+R262+R264+R273</f>
        <v>2.3752630255477154</v>
      </c>
      <c r="S259" s="118">
        <f t="shared" si="104"/>
        <v>2.4145755527484543</v>
      </c>
      <c r="T259" s="118">
        <f t="shared" si="104"/>
        <v>2.5054552780017243</v>
      </c>
      <c r="U259" s="118">
        <f t="shared" si="104"/>
        <v>2.6164548878378842</v>
      </c>
      <c r="V259" s="118">
        <f t="shared" si="104"/>
        <v>2.4930899097588166</v>
      </c>
      <c r="W259" s="118">
        <f t="shared" ref="W259" si="105">W260+W262+W264+W273</f>
        <v>2.5109733778048975</v>
      </c>
      <c r="DA259" s="129" t="s">
        <v>3216</v>
      </c>
    </row>
    <row r="260" spans="1:105" ht="12" customHeight="1" x14ac:dyDescent="0.25">
      <c r="A260" s="121" t="s">
        <v>57</v>
      </c>
      <c r="B260" s="123">
        <f t="shared" ref="B260:W260" si="106">B261</f>
        <v>0</v>
      </c>
      <c r="C260" s="123">
        <f t="shared" si="106"/>
        <v>0</v>
      </c>
      <c r="D260" s="123">
        <f t="shared" si="106"/>
        <v>0</v>
      </c>
      <c r="E260" s="123">
        <f t="shared" si="106"/>
        <v>0</v>
      </c>
      <c r="F260" s="123">
        <f t="shared" si="106"/>
        <v>0</v>
      </c>
      <c r="G260" s="123">
        <f t="shared" si="106"/>
        <v>0</v>
      </c>
      <c r="H260" s="123">
        <f t="shared" si="106"/>
        <v>0</v>
      </c>
      <c r="I260" s="123">
        <f t="shared" si="106"/>
        <v>0</v>
      </c>
      <c r="J260" s="123">
        <f t="shared" si="106"/>
        <v>0</v>
      </c>
      <c r="K260" s="123">
        <f t="shared" si="106"/>
        <v>0</v>
      </c>
      <c r="L260" s="123">
        <f t="shared" si="106"/>
        <v>0</v>
      </c>
      <c r="M260" s="123">
        <f t="shared" si="106"/>
        <v>0</v>
      </c>
      <c r="N260" s="123">
        <f t="shared" si="106"/>
        <v>0</v>
      </c>
      <c r="O260" s="123">
        <f t="shared" si="106"/>
        <v>0</v>
      </c>
      <c r="P260" s="123">
        <f t="shared" si="106"/>
        <v>0</v>
      </c>
      <c r="Q260" s="123">
        <f t="shared" si="106"/>
        <v>0</v>
      </c>
      <c r="R260" s="123">
        <f t="shared" si="106"/>
        <v>0</v>
      </c>
      <c r="S260" s="123">
        <f t="shared" si="106"/>
        <v>0</v>
      </c>
      <c r="T260" s="123">
        <f t="shared" si="106"/>
        <v>0</v>
      </c>
      <c r="U260" s="123">
        <f t="shared" si="106"/>
        <v>0</v>
      </c>
      <c r="V260" s="123">
        <f t="shared" si="106"/>
        <v>0</v>
      </c>
      <c r="W260" s="123">
        <f t="shared" si="106"/>
        <v>0</v>
      </c>
      <c r="DA260" s="130" t="s">
        <v>3217</v>
      </c>
    </row>
    <row r="261" spans="1:105" ht="12" customHeight="1" x14ac:dyDescent="0.25">
      <c r="A261" s="97" t="s">
        <v>53</v>
      </c>
      <c r="B261" s="99">
        <v>0</v>
      </c>
      <c r="C261" s="99">
        <v>0</v>
      </c>
      <c r="D261" s="99">
        <v>0</v>
      </c>
      <c r="E261" s="99">
        <v>0</v>
      </c>
      <c r="F261" s="99">
        <v>0</v>
      </c>
      <c r="G261" s="99">
        <v>0</v>
      </c>
      <c r="H261" s="99">
        <v>0</v>
      </c>
      <c r="I261" s="99">
        <v>0</v>
      </c>
      <c r="J261" s="99">
        <v>0</v>
      </c>
      <c r="K261" s="99">
        <v>0</v>
      </c>
      <c r="L261" s="99">
        <v>0</v>
      </c>
      <c r="M261" s="99">
        <v>0</v>
      </c>
      <c r="N261" s="99">
        <v>0</v>
      </c>
      <c r="O261" s="99">
        <v>0</v>
      </c>
      <c r="P261" s="99">
        <v>0</v>
      </c>
      <c r="Q261" s="99">
        <v>0</v>
      </c>
      <c r="R261" s="99">
        <v>0</v>
      </c>
      <c r="S261" s="99">
        <v>0</v>
      </c>
      <c r="T261" s="99">
        <v>0</v>
      </c>
      <c r="U261" s="99">
        <v>0</v>
      </c>
      <c r="V261" s="99">
        <v>0</v>
      </c>
      <c r="W261" s="99">
        <v>0</v>
      </c>
      <c r="DA261" s="63" t="s">
        <v>3218</v>
      </c>
    </row>
    <row r="262" spans="1:105" ht="12" customHeight="1" x14ac:dyDescent="0.25">
      <c r="A262" s="121" t="s">
        <v>92</v>
      </c>
      <c r="B262" s="123">
        <f t="shared" ref="B262:W262" si="107">B263</f>
        <v>0</v>
      </c>
      <c r="C262" s="123">
        <f t="shared" si="107"/>
        <v>0</v>
      </c>
      <c r="D262" s="123">
        <f t="shared" si="107"/>
        <v>0</v>
      </c>
      <c r="E262" s="123">
        <f t="shared" si="107"/>
        <v>0</v>
      </c>
      <c r="F262" s="123">
        <f t="shared" si="107"/>
        <v>0</v>
      </c>
      <c r="G262" s="123">
        <f t="shared" si="107"/>
        <v>0</v>
      </c>
      <c r="H262" s="123">
        <f t="shared" si="107"/>
        <v>0</v>
      </c>
      <c r="I262" s="123">
        <f t="shared" si="107"/>
        <v>0</v>
      </c>
      <c r="J262" s="123">
        <f t="shared" si="107"/>
        <v>0</v>
      </c>
      <c r="K262" s="123">
        <f t="shared" si="107"/>
        <v>0</v>
      </c>
      <c r="L262" s="123">
        <f t="shared" si="107"/>
        <v>0</v>
      </c>
      <c r="M262" s="123">
        <f t="shared" si="107"/>
        <v>0</v>
      </c>
      <c r="N262" s="123">
        <f t="shared" si="107"/>
        <v>0</v>
      </c>
      <c r="O262" s="123">
        <f t="shared" si="107"/>
        <v>0</v>
      </c>
      <c r="P262" s="123">
        <f t="shared" si="107"/>
        <v>0</v>
      </c>
      <c r="Q262" s="123">
        <f t="shared" si="107"/>
        <v>0</v>
      </c>
      <c r="R262" s="123">
        <f t="shared" si="107"/>
        <v>0</v>
      </c>
      <c r="S262" s="123">
        <f t="shared" si="107"/>
        <v>0</v>
      </c>
      <c r="T262" s="123">
        <f t="shared" si="107"/>
        <v>0</v>
      </c>
      <c r="U262" s="123">
        <f t="shared" si="107"/>
        <v>0</v>
      </c>
      <c r="V262" s="123">
        <f t="shared" si="107"/>
        <v>0</v>
      </c>
      <c r="W262" s="123">
        <f t="shared" si="107"/>
        <v>0</v>
      </c>
      <c r="DA262" s="130" t="s">
        <v>3219</v>
      </c>
    </row>
    <row r="263" spans="1:105" ht="12" customHeight="1" x14ac:dyDescent="0.25">
      <c r="A263" s="97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DA263" s="63" t="s">
        <v>3220</v>
      </c>
    </row>
    <row r="264" spans="1:105" ht="12" customHeight="1" x14ac:dyDescent="0.25">
      <c r="A264" s="121" t="s">
        <v>55</v>
      </c>
      <c r="B264" s="123">
        <v>2.1580797541834218</v>
      </c>
      <c r="C264" s="123">
        <v>1.9450693359529452</v>
      </c>
      <c r="D264" s="123">
        <v>1.0093526303655376</v>
      </c>
      <c r="E264" s="123">
        <v>0.59152305874092959</v>
      </c>
      <c r="F264" s="123">
        <v>0.58984917392444203</v>
      </c>
      <c r="G264" s="123">
        <v>0.79444999241565861</v>
      </c>
      <c r="H264" s="123">
        <v>1.3521977650194574</v>
      </c>
      <c r="I264" s="123">
        <v>1.3652460474889005</v>
      </c>
      <c r="J264" s="123">
        <v>1.1210964870482696</v>
      </c>
      <c r="K264" s="123">
        <v>0.98650440906275438</v>
      </c>
      <c r="L264" s="123">
        <v>0.84703047678025534</v>
      </c>
      <c r="M264" s="123">
        <v>0.71073744134259842</v>
      </c>
      <c r="N264" s="123">
        <v>0.68815147186448511</v>
      </c>
      <c r="O264" s="123">
        <v>0.62354383225228072</v>
      </c>
      <c r="P264" s="123">
        <v>0.58747870687256165</v>
      </c>
      <c r="Q264" s="123">
        <v>0.54829850790894363</v>
      </c>
      <c r="R264" s="123">
        <v>0.55732726410709521</v>
      </c>
      <c r="S264" s="123">
        <v>0.57243909999175535</v>
      </c>
      <c r="T264" s="123">
        <v>0.58261966843072144</v>
      </c>
      <c r="U264" s="123">
        <v>0.59099035382393528</v>
      </c>
      <c r="V264" s="123">
        <v>0.57025145346177697</v>
      </c>
      <c r="W264" s="123">
        <v>0.56948141945224839</v>
      </c>
      <c r="DA264" s="130" t="s">
        <v>3221</v>
      </c>
    </row>
    <row r="265" spans="1:105" ht="12" customHeight="1" x14ac:dyDescent="0.25">
      <c r="A265" s="97" t="s">
        <v>124</v>
      </c>
      <c r="B265" s="99">
        <v>4.0493423751223485</v>
      </c>
      <c r="C265" s="99">
        <v>4.2092036733871305</v>
      </c>
      <c r="D265" s="99">
        <v>4.2270592411550485</v>
      </c>
      <c r="E265" s="99">
        <v>4.4228913673178001</v>
      </c>
      <c r="F265" s="99">
        <v>4.5325757514584462</v>
      </c>
      <c r="G265" s="99">
        <v>4.559278031070912</v>
      </c>
      <c r="H265" s="99">
        <v>4.6226853051569119</v>
      </c>
      <c r="I265" s="99">
        <v>4.8120819005657678</v>
      </c>
      <c r="J265" s="99">
        <v>4.9551612427256471</v>
      </c>
      <c r="K265" s="99">
        <v>5.1323327633406413</v>
      </c>
      <c r="L265" s="99">
        <v>5.2225893833245989</v>
      </c>
      <c r="M265" s="99">
        <v>5.1903052456766892</v>
      </c>
      <c r="N265" s="99">
        <v>5.3924256871936427</v>
      </c>
      <c r="O265" s="99">
        <v>5.2232530102063874</v>
      </c>
      <c r="P265" s="99">
        <v>5.1160637220441485</v>
      </c>
      <c r="Q265" s="99">
        <v>4.9885497546298012</v>
      </c>
      <c r="R265" s="99">
        <v>5.0510157624291452</v>
      </c>
      <c r="S265" s="99">
        <v>5.0692107354099871</v>
      </c>
      <c r="T265" s="99">
        <v>5.149314938919594</v>
      </c>
      <c r="U265" s="99">
        <v>5.3353419627794949</v>
      </c>
      <c r="V265" s="99">
        <v>5.1511840940657541</v>
      </c>
      <c r="W265" s="99">
        <v>4.8714736166238364</v>
      </c>
      <c r="DA265" s="63" t="s">
        <v>3222</v>
      </c>
    </row>
    <row r="266" spans="1:105" ht="12" customHeight="1" x14ac:dyDescent="0.25">
      <c r="A266" s="97" t="s">
        <v>123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2.4937593079460689</v>
      </c>
      <c r="L266" s="99">
        <v>2.6583368738531195</v>
      </c>
      <c r="M266" s="99">
        <v>2.5536837846858873</v>
      </c>
      <c r="N266" s="99">
        <v>2.5743600741113797</v>
      </c>
      <c r="O266" s="99">
        <v>2.4945329210842222</v>
      </c>
      <c r="P266" s="99">
        <v>2.3966773546041433</v>
      </c>
      <c r="Q266" s="99">
        <v>2.377656143807108</v>
      </c>
      <c r="R266" s="99">
        <v>2.3854781067952713</v>
      </c>
      <c r="S266" s="99">
        <v>2.3728540500444435</v>
      </c>
      <c r="T266" s="99">
        <v>2.8126842669646339</v>
      </c>
      <c r="U266" s="99">
        <v>2.6536948760839283</v>
      </c>
      <c r="V266" s="99">
        <v>2.5319094856704663</v>
      </c>
      <c r="W266" s="99">
        <v>2.3476722359657538</v>
      </c>
      <c r="DA266" s="63" t="s">
        <v>3223</v>
      </c>
    </row>
    <row r="267" spans="1:105" ht="12" customHeight="1" x14ac:dyDescent="0.25">
      <c r="A267" s="100" t="s">
        <v>50</v>
      </c>
      <c r="B267" s="102">
        <v>0</v>
      </c>
      <c r="C267" s="102">
        <v>0</v>
      </c>
      <c r="D267" s="102">
        <v>0</v>
      </c>
      <c r="E267" s="102">
        <v>0</v>
      </c>
      <c r="F267" s="102">
        <v>0</v>
      </c>
      <c r="G267" s="102">
        <v>0</v>
      </c>
      <c r="H267" s="102">
        <v>0</v>
      </c>
      <c r="I267" s="102">
        <v>0</v>
      </c>
      <c r="J267" s="102">
        <v>0</v>
      </c>
      <c r="K267" s="102">
        <v>2.4937593079460689</v>
      </c>
      <c r="L267" s="102">
        <v>2.6583368738531195</v>
      </c>
      <c r="M267" s="102">
        <v>2.5536837846858873</v>
      </c>
      <c r="N267" s="102">
        <v>2.5743600741113797</v>
      </c>
      <c r="O267" s="102">
        <v>2.4945329210842222</v>
      </c>
      <c r="P267" s="102">
        <v>2.3966773546041433</v>
      </c>
      <c r="Q267" s="102">
        <v>2.377656143807108</v>
      </c>
      <c r="R267" s="102">
        <v>2.3854781067952713</v>
      </c>
      <c r="S267" s="102">
        <v>2.3728540500444435</v>
      </c>
      <c r="T267" s="102">
        <v>2.8126842669646339</v>
      </c>
      <c r="U267" s="102">
        <v>2.6536948760839283</v>
      </c>
      <c r="V267" s="102">
        <v>2.5319094856704663</v>
      </c>
      <c r="W267" s="102">
        <v>2.3476722359657538</v>
      </c>
      <c r="DA267" s="131" t="s">
        <v>3224</v>
      </c>
    </row>
    <row r="268" spans="1:105" ht="12" customHeight="1" x14ac:dyDescent="0.25">
      <c r="A268" s="103" t="s">
        <v>52</v>
      </c>
      <c r="B268" s="105">
        <v>0</v>
      </c>
      <c r="C268" s="105">
        <v>0</v>
      </c>
      <c r="D268" s="105">
        <v>0</v>
      </c>
      <c r="E268" s="105">
        <v>0</v>
      </c>
      <c r="F268" s="105">
        <v>0</v>
      </c>
      <c r="G268" s="105">
        <v>0</v>
      </c>
      <c r="H268" s="105">
        <v>0</v>
      </c>
      <c r="I268" s="105">
        <v>0</v>
      </c>
      <c r="J268" s="105">
        <v>0</v>
      </c>
      <c r="K268" s="105">
        <v>0</v>
      </c>
      <c r="L268" s="105">
        <v>0</v>
      </c>
      <c r="M268" s="105">
        <v>0</v>
      </c>
      <c r="N268" s="105">
        <v>0</v>
      </c>
      <c r="O268" s="105">
        <v>0</v>
      </c>
      <c r="P268" s="105">
        <v>0</v>
      </c>
      <c r="Q268" s="105">
        <v>0</v>
      </c>
      <c r="R268" s="105">
        <v>0</v>
      </c>
      <c r="S268" s="105">
        <v>0</v>
      </c>
      <c r="T268" s="105">
        <v>0</v>
      </c>
      <c r="U268" s="105">
        <v>0</v>
      </c>
      <c r="V268" s="105">
        <v>0</v>
      </c>
      <c r="W268" s="105">
        <v>0</v>
      </c>
      <c r="DA268" s="132" t="s">
        <v>3225</v>
      </c>
    </row>
    <row r="269" spans="1:105" ht="12" customHeight="1" x14ac:dyDescent="0.25">
      <c r="A269" s="106" t="s">
        <v>122</v>
      </c>
      <c r="B269" s="102">
        <v>0</v>
      </c>
      <c r="C269" s="102">
        <v>0</v>
      </c>
      <c r="D269" s="102">
        <v>0</v>
      </c>
      <c r="E269" s="102">
        <v>0</v>
      </c>
      <c r="F269" s="102">
        <v>0</v>
      </c>
      <c r="G269" s="102">
        <v>0</v>
      </c>
      <c r="H269" s="102">
        <v>0</v>
      </c>
      <c r="I269" s="102">
        <v>0</v>
      </c>
      <c r="J269" s="102">
        <v>0</v>
      </c>
      <c r="K269" s="102">
        <v>0</v>
      </c>
      <c r="L269" s="102">
        <v>0</v>
      </c>
      <c r="M269" s="102">
        <v>0</v>
      </c>
      <c r="N269" s="102">
        <v>0</v>
      </c>
      <c r="O269" s="102">
        <v>0</v>
      </c>
      <c r="P269" s="102">
        <v>0</v>
      </c>
      <c r="Q269" s="102">
        <v>0</v>
      </c>
      <c r="R269" s="102">
        <v>0</v>
      </c>
      <c r="S269" s="102">
        <v>0</v>
      </c>
      <c r="T269" s="102">
        <v>0</v>
      </c>
      <c r="U269" s="102">
        <v>0</v>
      </c>
      <c r="V269" s="102">
        <v>0</v>
      </c>
      <c r="W269" s="102">
        <v>0</v>
      </c>
      <c r="DA269" s="131" t="s">
        <v>3226</v>
      </c>
    </row>
    <row r="270" spans="1:105" ht="12" customHeight="1" x14ac:dyDescent="0.25">
      <c r="A270" s="107" t="s">
        <v>121</v>
      </c>
      <c r="B270" s="105">
        <v>0</v>
      </c>
      <c r="C270" s="105">
        <v>0</v>
      </c>
      <c r="D270" s="105">
        <v>0</v>
      </c>
      <c r="E270" s="105">
        <v>0</v>
      </c>
      <c r="F270" s="105">
        <v>0</v>
      </c>
      <c r="G270" s="105">
        <v>0</v>
      </c>
      <c r="H270" s="105">
        <v>0</v>
      </c>
      <c r="I270" s="105">
        <v>0</v>
      </c>
      <c r="J270" s="105">
        <v>0</v>
      </c>
      <c r="K270" s="105">
        <v>0</v>
      </c>
      <c r="L270" s="105">
        <v>0</v>
      </c>
      <c r="M270" s="105">
        <v>0</v>
      </c>
      <c r="N270" s="105">
        <v>0</v>
      </c>
      <c r="O270" s="105">
        <v>0</v>
      </c>
      <c r="P270" s="105">
        <v>0</v>
      </c>
      <c r="Q270" s="105">
        <v>0</v>
      </c>
      <c r="R270" s="105">
        <v>0</v>
      </c>
      <c r="S270" s="105">
        <v>0</v>
      </c>
      <c r="T270" s="105">
        <v>0</v>
      </c>
      <c r="U270" s="105">
        <v>0</v>
      </c>
      <c r="V270" s="105">
        <v>0</v>
      </c>
      <c r="W270" s="105">
        <v>0</v>
      </c>
      <c r="DA270" s="132" t="s">
        <v>3227</v>
      </c>
    </row>
    <row r="271" spans="1:105" ht="12" customHeight="1" x14ac:dyDescent="0.25">
      <c r="A271" s="108" t="s">
        <v>53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DA271" s="63" t="s">
        <v>3228</v>
      </c>
    </row>
    <row r="272" spans="1:105" ht="12" customHeight="1" x14ac:dyDescent="0.25">
      <c r="A272" s="108" t="s">
        <v>52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3229</v>
      </c>
    </row>
    <row r="273" spans="1:105" ht="12" customHeight="1" x14ac:dyDescent="0.25">
      <c r="A273" s="121" t="s">
        <v>54</v>
      </c>
      <c r="B273" s="123">
        <v>1.5963598181520557</v>
      </c>
      <c r="C273" s="123">
        <v>1.5750563578964001</v>
      </c>
      <c r="D273" s="123">
        <v>1.4196913846533576</v>
      </c>
      <c r="E273" s="123">
        <v>1.3903763588125726</v>
      </c>
      <c r="F273" s="123">
        <v>1.4911093753428</v>
      </c>
      <c r="G273" s="123">
        <v>1.7301194072541071</v>
      </c>
      <c r="H273" s="123">
        <v>1.9193325208317067</v>
      </c>
      <c r="I273" s="123">
        <v>2.0975658101496517</v>
      </c>
      <c r="J273" s="123">
        <v>2.0294061701150738</v>
      </c>
      <c r="K273" s="123">
        <v>1.9976477990692976</v>
      </c>
      <c r="L273" s="123">
        <v>1.8804110535483325</v>
      </c>
      <c r="M273" s="123">
        <v>1.7154685023147231</v>
      </c>
      <c r="N273" s="123">
        <v>1.7583442340794115</v>
      </c>
      <c r="O273" s="123">
        <v>1.7468543949937265</v>
      </c>
      <c r="P273" s="123">
        <v>1.7923687726027631</v>
      </c>
      <c r="Q273" s="123">
        <v>1.8037486633497468</v>
      </c>
      <c r="R273" s="123">
        <v>1.8179357614406204</v>
      </c>
      <c r="S273" s="123">
        <v>1.8421364527566988</v>
      </c>
      <c r="T273" s="123">
        <v>1.9228356095710026</v>
      </c>
      <c r="U273" s="123">
        <v>2.025464534013949</v>
      </c>
      <c r="V273" s="123">
        <v>1.9228384562970398</v>
      </c>
      <c r="W273" s="123">
        <v>1.9414919583526493</v>
      </c>
      <c r="DA273" s="130" t="s">
        <v>3230</v>
      </c>
    </row>
    <row r="274" spans="1:105" ht="12" customHeight="1" x14ac:dyDescent="0.25">
      <c r="A274" s="97" t="s">
        <v>50</v>
      </c>
      <c r="B274" s="99">
        <v>1.8849466044999104</v>
      </c>
      <c r="C274" s="99">
        <v>1.9225776895319051</v>
      </c>
      <c r="D274" s="99">
        <v>2.074217711299807</v>
      </c>
      <c r="E274" s="99">
        <v>2.7518867724594864</v>
      </c>
      <c r="F274" s="99">
        <v>2.7584793223775521</v>
      </c>
      <c r="G274" s="99">
        <v>2.6945749914729977</v>
      </c>
      <c r="H274" s="99">
        <v>2.736417902365492</v>
      </c>
      <c r="I274" s="99">
        <v>2.8514853339155239</v>
      </c>
      <c r="J274" s="99">
        <v>2.9381026157746999</v>
      </c>
      <c r="K274" s="99">
        <v>3.0301989016233133</v>
      </c>
      <c r="L274" s="99">
        <v>3.0691886676889255</v>
      </c>
      <c r="M274" s="99">
        <v>2.9361080927430643</v>
      </c>
      <c r="N274" s="99">
        <v>2.9412562918000758</v>
      </c>
      <c r="O274" s="99">
        <v>2.8200850017992942</v>
      </c>
      <c r="P274" s="99">
        <v>2.7892978244193429</v>
      </c>
      <c r="Q274" s="99">
        <v>2.7711393405158753</v>
      </c>
      <c r="R274" s="99">
        <v>2.8065506265440123</v>
      </c>
      <c r="S274" s="99">
        <v>2.8299823574144174</v>
      </c>
      <c r="T274" s="99">
        <v>2.9103346000306325</v>
      </c>
      <c r="U274" s="99">
        <v>3.0358457206399452</v>
      </c>
      <c r="V274" s="99">
        <v>2.8746101770305552</v>
      </c>
      <c r="W274" s="99">
        <v>2.7695434300256023</v>
      </c>
      <c r="DA274" s="63" t="s">
        <v>3231</v>
      </c>
    </row>
    <row r="275" spans="1:105" ht="12" customHeight="1" x14ac:dyDescent="0.25">
      <c r="A275" s="109" t="s">
        <v>120</v>
      </c>
      <c r="B275" s="110">
        <v>0</v>
      </c>
      <c r="C275" s="110">
        <v>0</v>
      </c>
      <c r="D275" s="110">
        <v>0</v>
      </c>
      <c r="E275" s="110">
        <v>0</v>
      </c>
      <c r="F275" s="110">
        <v>0</v>
      </c>
      <c r="G275" s="110">
        <v>0</v>
      </c>
      <c r="H275" s="110">
        <v>0</v>
      </c>
      <c r="I275" s="110">
        <v>0</v>
      </c>
      <c r="J275" s="110">
        <v>0</v>
      </c>
      <c r="K275" s="110">
        <v>0</v>
      </c>
      <c r="L275" s="110">
        <v>0</v>
      </c>
      <c r="M275" s="110">
        <v>0</v>
      </c>
      <c r="N275" s="110">
        <v>0</v>
      </c>
      <c r="O275" s="110">
        <v>0</v>
      </c>
      <c r="P275" s="110">
        <v>0</v>
      </c>
      <c r="Q275" s="110">
        <v>0</v>
      </c>
      <c r="R275" s="110">
        <v>0</v>
      </c>
      <c r="S275" s="110">
        <v>0</v>
      </c>
      <c r="T275" s="110">
        <v>0</v>
      </c>
      <c r="U275" s="110">
        <v>0</v>
      </c>
      <c r="V275" s="110">
        <v>0</v>
      </c>
      <c r="W275" s="110">
        <v>0</v>
      </c>
      <c r="DA275" s="60" t="s">
        <v>3232</v>
      </c>
    </row>
    <row r="277" spans="1:105" s="2" customFormat="1" ht="12" customHeight="1" x14ac:dyDescent="0.25">
      <c r="A277" s="135" t="s">
        <v>166</v>
      </c>
      <c r="B277" s="136"/>
      <c r="C277" s="137"/>
      <c r="D277" s="137"/>
      <c r="E277" s="137"/>
      <c r="F277" s="137"/>
      <c r="G277" s="137"/>
      <c r="H277" s="137"/>
      <c r="I277" s="137"/>
      <c r="J277" s="137"/>
      <c r="K277" s="137"/>
      <c r="L277" s="137"/>
      <c r="M277" s="137"/>
      <c r="N277" s="137"/>
      <c r="O277" s="137"/>
      <c r="P277" s="137"/>
      <c r="Q277" s="137"/>
      <c r="R277" s="137"/>
      <c r="S277" s="137"/>
      <c r="T277" s="137"/>
      <c r="U277" s="137"/>
      <c r="V277" s="137"/>
      <c r="W277" s="137"/>
      <c r="DA277" s="142"/>
    </row>
    <row r="279" spans="1:105" ht="12" customHeight="1" x14ac:dyDescent="0.25">
      <c r="A279" s="116" t="str">
        <f>RES_hh_SLD!$A$322</f>
        <v>Final energy consumption in new and renovated households (ktoe)</v>
      </c>
      <c r="B279" s="117"/>
      <c r="C279" s="117">
        <f t="shared" ref="C279:Q279" si="108">C280+C282+C284+C293</f>
        <v>4.8297980741136455E-2</v>
      </c>
      <c r="D279" s="117">
        <f t="shared" si="108"/>
        <v>0.17068275249976925</v>
      </c>
      <c r="E279" s="117">
        <f t="shared" si="108"/>
        <v>0.50744596072457548</v>
      </c>
      <c r="F279" s="117">
        <f t="shared" si="108"/>
        <v>0.90186954121390417</v>
      </c>
      <c r="G279" s="117">
        <f t="shared" si="108"/>
        <v>1.3849644438230657</v>
      </c>
      <c r="H279" s="117">
        <f t="shared" si="108"/>
        <v>2.1079377328126787</v>
      </c>
      <c r="I279" s="117">
        <f t="shared" si="108"/>
        <v>2.209150677691611</v>
      </c>
      <c r="J279" s="117">
        <f t="shared" si="108"/>
        <v>2.7722752589830364</v>
      </c>
      <c r="K279" s="117">
        <f t="shared" si="108"/>
        <v>2.7911442775430868</v>
      </c>
      <c r="L279" s="117">
        <f t="shared" si="108"/>
        <v>2.668876228250372</v>
      </c>
      <c r="M279" s="117">
        <f t="shared" si="108"/>
        <v>3.0529683005381072</v>
      </c>
      <c r="N279" s="117">
        <f t="shared" si="108"/>
        <v>3.6537451948503996</v>
      </c>
      <c r="O279" s="117">
        <f t="shared" si="108"/>
        <v>4.101666430141</v>
      </c>
      <c r="P279" s="117">
        <f t="shared" si="108"/>
        <v>10.128577909823992</v>
      </c>
      <c r="Q279" s="117">
        <f t="shared" si="108"/>
        <v>7.9940239780173687</v>
      </c>
      <c r="R279" s="117">
        <f t="shared" ref="R279:V279" si="109">R280+R282+R284+R293</f>
        <v>5.7427995323831276</v>
      </c>
      <c r="S279" s="117">
        <f t="shared" si="109"/>
        <v>5.0766798938923845</v>
      </c>
      <c r="T279" s="117">
        <f t="shared" si="109"/>
        <v>5.4596532881522144</v>
      </c>
      <c r="U279" s="117">
        <f t="shared" si="109"/>
        <v>8.9316891091854203</v>
      </c>
      <c r="V279" s="117">
        <f t="shared" si="109"/>
        <v>9.4835422202727173</v>
      </c>
      <c r="W279" s="117">
        <f t="shared" ref="W279" si="110">W280+W282+W284+W293</f>
        <v>8.2100390668998102</v>
      </c>
      <c r="DA279" s="129" t="s">
        <v>3384</v>
      </c>
    </row>
    <row r="280" spans="1:105" ht="12" customHeight="1" x14ac:dyDescent="0.25">
      <c r="A280" s="121" t="s">
        <v>57</v>
      </c>
      <c r="B280" s="122"/>
      <c r="C280" s="122">
        <f t="shared" ref="C280:W280" si="111">C281</f>
        <v>3.7290360974349207E-2</v>
      </c>
      <c r="D280" s="122">
        <f t="shared" si="111"/>
        <v>0.11075050562876317</v>
      </c>
      <c r="E280" s="122">
        <f t="shared" si="111"/>
        <v>0.30169461185467095</v>
      </c>
      <c r="F280" s="122">
        <f t="shared" si="111"/>
        <v>0.53723356578043457</v>
      </c>
      <c r="G280" s="122">
        <f t="shared" si="111"/>
        <v>0.88359188617730422</v>
      </c>
      <c r="H280" s="122">
        <f t="shared" si="111"/>
        <v>1.3609714374776971</v>
      </c>
      <c r="I280" s="122">
        <f t="shared" si="111"/>
        <v>1.3286563669242613</v>
      </c>
      <c r="J280" s="122">
        <f t="shared" si="111"/>
        <v>1.7233746417935916</v>
      </c>
      <c r="K280" s="122">
        <f t="shared" si="111"/>
        <v>1.7137313263128073</v>
      </c>
      <c r="L280" s="122">
        <f t="shared" si="111"/>
        <v>1.5679462464603569</v>
      </c>
      <c r="M280" s="122">
        <f t="shared" si="111"/>
        <v>1.7453411677196899</v>
      </c>
      <c r="N280" s="122">
        <f t="shared" si="111"/>
        <v>1.9940911235396295</v>
      </c>
      <c r="O280" s="122">
        <f t="shared" si="111"/>
        <v>2.1994572766215388</v>
      </c>
      <c r="P280" s="122">
        <f t="shared" si="111"/>
        <v>5.2439324680696826</v>
      </c>
      <c r="Q280" s="122">
        <f t="shared" si="111"/>
        <v>4.0062243135996969</v>
      </c>
      <c r="R280" s="122">
        <f t="shared" si="111"/>
        <v>2.839554251868261</v>
      </c>
      <c r="S280" s="122">
        <f t="shared" si="111"/>
        <v>2.4496266401328013</v>
      </c>
      <c r="T280" s="122">
        <f t="shared" si="111"/>
        <v>2.664726927249947</v>
      </c>
      <c r="U280" s="122">
        <f t="shared" si="111"/>
        <v>4.1178051926566113</v>
      </c>
      <c r="V280" s="122">
        <f t="shared" si="111"/>
        <v>4.257932575374908</v>
      </c>
      <c r="W280" s="122">
        <f t="shared" si="111"/>
        <v>3.6757687786415172</v>
      </c>
      <c r="DA280" s="130" t="s">
        <v>3385</v>
      </c>
    </row>
    <row r="281" spans="1:105" ht="12" customHeight="1" x14ac:dyDescent="0.25">
      <c r="A281" s="97" t="s">
        <v>53</v>
      </c>
      <c r="B281" s="98"/>
      <c r="C281" s="98">
        <v>3.7290360974349207E-2</v>
      </c>
      <c r="D281" s="98">
        <v>0.11075050562876317</v>
      </c>
      <c r="E281" s="98">
        <v>0.30169461185467095</v>
      </c>
      <c r="F281" s="98">
        <v>0.53723356578043457</v>
      </c>
      <c r="G281" s="98">
        <v>0.88359188617730422</v>
      </c>
      <c r="H281" s="98">
        <v>1.3609714374776971</v>
      </c>
      <c r="I281" s="98">
        <v>1.3286563669242613</v>
      </c>
      <c r="J281" s="98">
        <v>1.7233746417935916</v>
      </c>
      <c r="K281" s="98">
        <v>1.7137313263128073</v>
      </c>
      <c r="L281" s="98">
        <v>1.5679462464603569</v>
      </c>
      <c r="M281" s="98">
        <v>1.7453411677196899</v>
      </c>
      <c r="N281" s="98">
        <v>1.9940911235396295</v>
      </c>
      <c r="O281" s="98">
        <v>2.1994572766215388</v>
      </c>
      <c r="P281" s="98">
        <v>5.2439324680696826</v>
      </c>
      <c r="Q281" s="98">
        <v>4.0062243135996969</v>
      </c>
      <c r="R281" s="98">
        <v>2.839554251868261</v>
      </c>
      <c r="S281" s="98">
        <v>2.4496266401328013</v>
      </c>
      <c r="T281" s="98">
        <v>2.664726927249947</v>
      </c>
      <c r="U281" s="98">
        <v>4.1178051926566113</v>
      </c>
      <c r="V281" s="98">
        <v>4.257932575374908</v>
      </c>
      <c r="W281" s="98">
        <v>3.6757687786415172</v>
      </c>
      <c r="DA281" s="63" t="s">
        <v>3386</v>
      </c>
    </row>
    <row r="282" spans="1:105" ht="12" customHeight="1" x14ac:dyDescent="0.25">
      <c r="A282" s="121" t="s">
        <v>92</v>
      </c>
      <c r="B282" s="122"/>
      <c r="C282" s="122">
        <f t="shared" ref="C282:W282" si="112">C283</f>
        <v>0</v>
      </c>
      <c r="D282" s="122">
        <f t="shared" si="112"/>
        <v>1.7658001453196012E-5</v>
      </c>
      <c r="E282" s="122">
        <f t="shared" si="112"/>
        <v>3.6436687491223084E-5</v>
      </c>
      <c r="F282" s="122">
        <f t="shared" si="112"/>
        <v>9.0065812357113584E-5</v>
      </c>
      <c r="G282" s="122">
        <f t="shared" si="112"/>
        <v>1.5331470154910377E-4</v>
      </c>
      <c r="H282" s="122">
        <f t="shared" si="112"/>
        <v>3.1770482339703803E-4</v>
      </c>
      <c r="I282" s="122">
        <f t="shared" si="112"/>
        <v>5.4371085763038846E-4</v>
      </c>
      <c r="J282" s="122">
        <f t="shared" si="112"/>
        <v>8.2996057968877466E-4</v>
      </c>
      <c r="K282" s="122">
        <f t="shared" si="112"/>
        <v>1.1250094725540919E-3</v>
      </c>
      <c r="L282" s="122">
        <f t="shared" si="112"/>
        <v>1.9672110256081167E-3</v>
      </c>
      <c r="M282" s="122">
        <f t="shared" si="112"/>
        <v>1.6941117982989184E-3</v>
      </c>
      <c r="N282" s="122">
        <f t="shared" si="112"/>
        <v>3.155684705038987E-3</v>
      </c>
      <c r="O282" s="122">
        <f t="shared" si="112"/>
        <v>4.5327832687561036E-3</v>
      </c>
      <c r="P282" s="122">
        <f t="shared" si="112"/>
        <v>1.5213581546109503E-2</v>
      </c>
      <c r="Q282" s="122">
        <f t="shared" si="112"/>
        <v>2.9409418463781044E-2</v>
      </c>
      <c r="R282" s="122">
        <f t="shared" si="112"/>
        <v>1.5233503745247767E-2</v>
      </c>
      <c r="S282" s="122">
        <f t="shared" si="112"/>
        <v>1.5294843342116433E-2</v>
      </c>
      <c r="T282" s="122">
        <f t="shared" si="112"/>
        <v>2.1722291691293836E-2</v>
      </c>
      <c r="U282" s="122">
        <f t="shared" si="112"/>
        <v>5.2792672926966697E-2</v>
      </c>
      <c r="V282" s="122">
        <f t="shared" si="112"/>
        <v>3.749699739334459E-2</v>
      </c>
      <c r="W282" s="122">
        <f t="shared" si="112"/>
        <v>3.8701861296963166E-2</v>
      </c>
      <c r="DA282" s="130" t="s">
        <v>3387</v>
      </c>
    </row>
    <row r="283" spans="1:105" ht="12" customHeight="1" x14ac:dyDescent="0.25">
      <c r="A283" s="97" t="s">
        <v>53</v>
      </c>
      <c r="B283" s="98"/>
      <c r="C283" s="98">
        <v>0</v>
      </c>
      <c r="D283" s="98">
        <v>1.7658001453196012E-5</v>
      </c>
      <c r="E283" s="98">
        <v>3.6436687491223084E-5</v>
      </c>
      <c r="F283" s="98">
        <v>9.0065812357113584E-5</v>
      </c>
      <c r="G283" s="98">
        <v>1.5331470154910377E-4</v>
      </c>
      <c r="H283" s="98">
        <v>3.1770482339703803E-4</v>
      </c>
      <c r="I283" s="98">
        <v>5.4371085763038846E-4</v>
      </c>
      <c r="J283" s="98">
        <v>8.2996057968877466E-4</v>
      </c>
      <c r="K283" s="98">
        <v>1.1250094725540919E-3</v>
      </c>
      <c r="L283" s="98">
        <v>1.9672110256081167E-3</v>
      </c>
      <c r="M283" s="98">
        <v>1.6941117982989184E-3</v>
      </c>
      <c r="N283" s="98">
        <v>3.155684705038987E-3</v>
      </c>
      <c r="O283" s="98">
        <v>4.5327832687561036E-3</v>
      </c>
      <c r="P283" s="98">
        <v>1.5213581546109503E-2</v>
      </c>
      <c r="Q283" s="98">
        <v>2.9409418463781044E-2</v>
      </c>
      <c r="R283" s="98">
        <v>1.5233503745247767E-2</v>
      </c>
      <c r="S283" s="98">
        <v>1.5294843342116433E-2</v>
      </c>
      <c r="T283" s="98">
        <v>2.1722291691293836E-2</v>
      </c>
      <c r="U283" s="98">
        <v>5.2792672926966697E-2</v>
      </c>
      <c r="V283" s="98">
        <v>3.749699739334459E-2</v>
      </c>
      <c r="W283" s="98">
        <v>3.8701861296963166E-2</v>
      </c>
      <c r="DA283" s="63" t="s">
        <v>3388</v>
      </c>
    </row>
    <row r="284" spans="1:105" ht="12" customHeight="1" x14ac:dyDescent="0.25">
      <c r="A284" s="121" t="s">
        <v>55</v>
      </c>
      <c r="B284" s="122"/>
      <c r="C284" s="122">
        <v>7.2689475760603257E-3</v>
      </c>
      <c r="D284" s="122">
        <v>3.6528858517330731E-2</v>
      </c>
      <c r="E284" s="122">
        <v>0.13198892674124676</v>
      </c>
      <c r="F284" s="122">
        <v>0.23145779399367447</v>
      </c>
      <c r="G284" s="122">
        <v>0.30339738036563019</v>
      </c>
      <c r="H284" s="122">
        <v>0.4682035394770302</v>
      </c>
      <c r="I284" s="122">
        <v>0.53470264579183402</v>
      </c>
      <c r="J284" s="122">
        <v>0.6452999326621307</v>
      </c>
      <c r="K284" s="122">
        <v>0.64765545837272276</v>
      </c>
      <c r="L284" s="122">
        <v>0.68703375684694501</v>
      </c>
      <c r="M284" s="122">
        <v>0.82488844132260553</v>
      </c>
      <c r="N284" s="122">
        <v>1.0240474537732756</v>
      </c>
      <c r="O284" s="122">
        <v>1.1498697683100239</v>
      </c>
      <c r="P284" s="122">
        <v>2.9519362366525455</v>
      </c>
      <c r="Q284" s="122">
        <v>2.4291381537161452</v>
      </c>
      <c r="R284" s="122">
        <v>1.7933252930906396</v>
      </c>
      <c r="S284" s="122">
        <v>1.6281003247921841</v>
      </c>
      <c r="T284" s="122">
        <v>1.6530064792408421</v>
      </c>
      <c r="U284" s="122">
        <v>2.8827305935980712</v>
      </c>
      <c r="V284" s="122">
        <v>3.1877979447848741</v>
      </c>
      <c r="W284" s="122">
        <v>2.7178960017759239</v>
      </c>
      <c r="DA284" s="130" t="s">
        <v>3389</v>
      </c>
    </row>
    <row r="285" spans="1:105" ht="12" customHeight="1" x14ac:dyDescent="0.25">
      <c r="A285" s="97" t="s">
        <v>124</v>
      </c>
      <c r="B285" s="98"/>
      <c r="C285" s="98">
        <v>2.8823070659677393E-3</v>
      </c>
      <c r="D285" s="98">
        <v>8.4091628450394286E-3</v>
      </c>
      <c r="E285" s="98">
        <v>7.7155727570941846E-3</v>
      </c>
      <c r="F285" s="98">
        <v>3.0023883591116657E-2</v>
      </c>
      <c r="G285" s="98">
        <v>8.1750567934372756E-2</v>
      </c>
      <c r="H285" s="98">
        <v>0.21850511372046577</v>
      </c>
      <c r="I285" s="98">
        <v>0.15804700368371505</v>
      </c>
      <c r="J285" s="98">
        <v>7.0970485670855052E-2</v>
      </c>
      <c r="K285" s="98">
        <v>7.7720423723465409E-2</v>
      </c>
      <c r="L285" s="98">
        <v>5.2765939523409223E-2</v>
      </c>
      <c r="M285" s="98">
        <v>6.7832904403211991E-2</v>
      </c>
      <c r="N285" s="98">
        <v>0.14563712991115388</v>
      </c>
      <c r="O285" s="98">
        <v>0.166083219873643</v>
      </c>
      <c r="P285" s="98">
        <v>0.43511561135047705</v>
      </c>
      <c r="Q285" s="98">
        <v>0.26275484366789414</v>
      </c>
      <c r="R285" s="98">
        <v>0.20142077783081708</v>
      </c>
      <c r="S285" s="98">
        <v>0.19941933209423074</v>
      </c>
      <c r="T285" s="98">
        <v>0.20270719549355173</v>
      </c>
      <c r="U285" s="98">
        <v>0.32646506560752259</v>
      </c>
      <c r="V285" s="98">
        <v>0.39617172533722944</v>
      </c>
      <c r="W285" s="98">
        <v>0.42746461323378282</v>
      </c>
      <c r="DA285" s="63" t="s">
        <v>3390</v>
      </c>
    </row>
    <row r="286" spans="1:105" ht="12" customHeight="1" x14ac:dyDescent="0.25">
      <c r="A286" s="97" t="s">
        <v>123</v>
      </c>
      <c r="B286" s="98"/>
      <c r="C286" s="98">
        <v>0</v>
      </c>
      <c r="D286" s="98">
        <v>0</v>
      </c>
      <c r="E286" s="98">
        <v>0</v>
      </c>
      <c r="F286" s="98">
        <v>0</v>
      </c>
      <c r="G286" s="98">
        <v>0</v>
      </c>
      <c r="H286" s="98">
        <v>0</v>
      </c>
      <c r="I286" s="98">
        <v>0</v>
      </c>
      <c r="J286" s="98">
        <v>0</v>
      </c>
      <c r="K286" s="98">
        <v>5.5790185048218237E-4</v>
      </c>
      <c r="L286" s="98">
        <v>0</v>
      </c>
      <c r="M286" s="98">
        <v>1.1137849981662302E-4</v>
      </c>
      <c r="N286" s="98">
        <v>2.285219763657957E-4</v>
      </c>
      <c r="O286" s="98">
        <v>1.112734654351775E-3</v>
      </c>
      <c r="P286" s="98">
        <v>3.5146385590289425E-3</v>
      </c>
      <c r="Q286" s="98">
        <v>2.4771083309594807E-3</v>
      </c>
      <c r="R286" s="98">
        <v>2.1897075950783572E-3</v>
      </c>
      <c r="S286" s="98">
        <v>1.3261791954217133E-3</v>
      </c>
      <c r="T286" s="98">
        <v>3.5777343116599422E-3</v>
      </c>
      <c r="U286" s="98">
        <v>5.5063244482547388E-3</v>
      </c>
      <c r="V286" s="98">
        <v>6.3327128897155312E-3</v>
      </c>
      <c r="W286" s="98">
        <v>4.0193154553285473E-3</v>
      </c>
      <c r="DA286" s="63" t="s">
        <v>3391</v>
      </c>
    </row>
    <row r="287" spans="1:105" ht="12" customHeight="1" x14ac:dyDescent="0.25">
      <c r="A287" s="100" t="s">
        <v>50</v>
      </c>
      <c r="B287" s="101"/>
      <c r="C287" s="101">
        <v>0</v>
      </c>
      <c r="D287" s="101">
        <v>0</v>
      </c>
      <c r="E287" s="101">
        <v>0</v>
      </c>
      <c r="F287" s="101">
        <v>0</v>
      </c>
      <c r="G287" s="101">
        <v>0</v>
      </c>
      <c r="H287" s="101">
        <v>0</v>
      </c>
      <c r="I287" s="101">
        <v>0</v>
      </c>
      <c r="J287" s="101">
        <v>0</v>
      </c>
      <c r="K287" s="101">
        <v>3.4648466670722901E-4</v>
      </c>
      <c r="L287" s="101">
        <v>0</v>
      </c>
      <c r="M287" s="101">
        <v>6.8867071886841155E-5</v>
      </c>
      <c r="N287" s="101">
        <v>1.3605667810361605E-4</v>
      </c>
      <c r="O287" s="101">
        <v>6.6568854236687906E-4</v>
      </c>
      <c r="P287" s="101">
        <v>2.0283512253516526E-3</v>
      </c>
      <c r="Q287" s="101">
        <v>1.419385318906601E-3</v>
      </c>
      <c r="R287" s="101">
        <v>1.2280213650873878E-3</v>
      </c>
      <c r="S287" s="101">
        <v>7.2408819696659192E-4</v>
      </c>
      <c r="T287" s="101">
        <v>2.2166315548482226E-3</v>
      </c>
      <c r="U287" s="101">
        <v>3.1130659338080525E-3</v>
      </c>
      <c r="V287" s="101">
        <v>3.5043746845123875E-3</v>
      </c>
      <c r="W287" s="101">
        <v>2.1617797265906474E-3</v>
      </c>
      <c r="DA287" s="131" t="s">
        <v>3392</v>
      </c>
    </row>
    <row r="288" spans="1:105" ht="12" customHeight="1" x14ac:dyDescent="0.25">
      <c r="A288" s="103" t="s">
        <v>52</v>
      </c>
      <c r="B288" s="104"/>
      <c r="C288" s="104">
        <v>0</v>
      </c>
      <c r="D288" s="104">
        <v>0</v>
      </c>
      <c r="E288" s="104">
        <v>0</v>
      </c>
      <c r="F288" s="104">
        <v>0</v>
      </c>
      <c r="G288" s="104">
        <v>0</v>
      </c>
      <c r="H288" s="104">
        <v>0</v>
      </c>
      <c r="I288" s="104">
        <v>0</v>
      </c>
      <c r="J288" s="104">
        <v>0</v>
      </c>
      <c r="K288" s="104">
        <v>2.1141718377495338E-4</v>
      </c>
      <c r="L288" s="104">
        <v>0</v>
      </c>
      <c r="M288" s="104">
        <v>4.2511427929781867E-5</v>
      </c>
      <c r="N288" s="104">
        <v>9.2465298262179647E-5</v>
      </c>
      <c r="O288" s="104">
        <v>4.470461119848959E-4</v>
      </c>
      <c r="P288" s="104">
        <v>1.48628733367729E-3</v>
      </c>
      <c r="Q288" s="104">
        <v>1.0577230120528797E-3</v>
      </c>
      <c r="R288" s="104">
        <v>9.6168622999096931E-4</v>
      </c>
      <c r="S288" s="104">
        <v>6.0209099845512132E-4</v>
      </c>
      <c r="T288" s="104">
        <v>1.3611027568117195E-3</v>
      </c>
      <c r="U288" s="104">
        <v>2.3932585144466859E-3</v>
      </c>
      <c r="V288" s="104">
        <v>2.8283382052031441E-3</v>
      </c>
      <c r="W288" s="104">
        <v>1.8575357287378999E-3</v>
      </c>
      <c r="DA288" s="132" t="s">
        <v>3393</v>
      </c>
    </row>
    <row r="289" spans="1:105" ht="12" customHeight="1" x14ac:dyDescent="0.25">
      <c r="A289" s="106" t="s">
        <v>122</v>
      </c>
      <c r="B289" s="101"/>
      <c r="C289" s="101">
        <v>4.386640510092586E-3</v>
      </c>
      <c r="D289" s="101">
        <v>2.8119695672291306E-2</v>
      </c>
      <c r="E289" s="101">
        <v>0.12427335398415258</v>
      </c>
      <c r="F289" s="101">
        <v>0.20143391040255781</v>
      </c>
      <c r="G289" s="101">
        <v>0.22164681243125742</v>
      </c>
      <c r="H289" s="101">
        <v>0.24969842575656442</v>
      </c>
      <c r="I289" s="101">
        <v>0.37665564210811903</v>
      </c>
      <c r="J289" s="101">
        <v>0.57432944699127564</v>
      </c>
      <c r="K289" s="101">
        <v>0.28346969044698955</v>
      </c>
      <c r="L289" s="101">
        <v>0.57102931294503223</v>
      </c>
      <c r="M289" s="101">
        <v>0.68107513354737681</v>
      </c>
      <c r="N289" s="101">
        <v>0.75282080793024186</v>
      </c>
      <c r="O289" s="101">
        <v>0.12746966718267963</v>
      </c>
      <c r="P289" s="101">
        <v>0.3308376986557709</v>
      </c>
      <c r="Q289" s="101">
        <v>0.42473929428578866</v>
      </c>
      <c r="R289" s="101">
        <v>0.60357338587024334</v>
      </c>
      <c r="S289" s="101">
        <v>0.91834443923733411</v>
      </c>
      <c r="T289" s="101">
        <v>0</v>
      </c>
      <c r="U289" s="101">
        <v>0.49798650823843049</v>
      </c>
      <c r="V289" s="101">
        <v>0</v>
      </c>
      <c r="W289" s="101">
        <v>0.26147241966885143</v>
      </c>
      <c r="DA289" s="131" t="s">
        <v>3394</v>
      </c>
    </row>
    <row r="290" spans="1:105" ht="12" customHeight="1" x14ac:dyDescent="0.25">
      <c r="A290" s="107" t="s">
        <v>121</v>
      </c>
      <c r="B290" s="104"/>
      <c r="C290" s="104">
        <v>0</v>
      </c>
      <c r="D290" s="104">
        <v>0</v>
      </c>
      <c r="E290" s="104">
        <v>0</v>
      </c>
      <c r="F290" s="104">
        <v>0</v>
      </c>
      <c r="G290" s="104">
        <v>0</v>
      </c>
      <c r="H290" s="104">
        <v>0</v>
      </c>
      <c r="I290" s="104">
        <v>0</v>
      </c>
      <c r="J290" s="104">
        <v>0</v>
      </c>
      <c r="K290" s="104">
        <v>0.28590744235178561</v>
      </c>
      <c r="L290" s="104">
        <v>6.3238504378503521E-2</v>
      </c>
      <c r="M290" s="104">
        <v>7.5869024872200153E-2</v>
      </c>
      <c r="N290" s="104">
        <v>0.12536099395551406</v>
      </c>
      <c r="O290" s="104">
        <v>0.8552041465993494</v>
      </c>
      <c r="P290" s="104">
        <v>2.1824682880872688</v>
      </c>
      <c r="Q290" s="104">
        <v>1.7391669074315028</v>
      </c>
      <c r="R290" s="104">
        <v>0.98614142179450082</v>
      </c>
      <c r="S290" s="104">
        <v>0.50901037426519757</v>
      </c>
      <c r="T290" s="104">
        <v>1.4467215494356305</v>
      </c>
      <c r="U290" s="104">
        <v>2.0527726953038634</v>
      </c>
      <c r="V290" s="104">
        <v>2.7852935065579292</v>
      </c>
      <c r="W290" s="104">
        <v>2.0249396534179613</v>
      </c>
      <c r="DA290" s="132" t="s">
        <v>3395</v>
      </c>
    </row>
    <row r="291" spans="1:105" ht="12" customHeight="1" x14ac:dyDescent="0.25">
      <c r="A291" s="108" t="s">
        <v>53</v>
      </c>
      <c r="B291" s="98"/>
      <c r="C291" s="98">
        <v>0</v>
      </c>
      <c r="D291" s="98">
        <v>0</v>
      </c>
      <c r="E291" s="98">
        <v>0</v>
      </c>
      <c r="F291" s="98">
        <v>0</v>
      </c>
      <c r="G291" s="98">
        <v>0</v>
      </c>
      <c r="H291" s="98">
        <v>0</v>
      </c>
      <c r="I291" s="98">
        <v>0</v>
      </c>
      <c r="J291" s="98">
        <v>0</v>
      </c>
      <c r="K291" s="98">
        <v>0.17055456397924071</v>
      </c>
      <c r="L291" s="98">
        <v>3.9024559150723392E-2</v>
      </c>
      <c r="M291" s="98">
        <v>4.529525149932917E-2</v>
      </c>
      <c r="N291" s="98">
        <v>7.2318234390099309E-2</v>
      </c>
      <c r="O291" s="98">
        <v>0.50103317889599031</v>
      </c>
      <c r="P291" s="98">
        <v>1.2440343271247352</v>
      </c>
      <c r="Q291" s="98">
        <v>0.99275506820449511</v>
      </c>
      <c r="R291" s="98">
        <v>0.55424188233474514</v>
      </c>
      <c r="S291" s="98">
        <v>0.27951389464403537</v>
      </c>
      <c r="T291" s="98">
        <v>0.8912884175076734</v>
      </c>
      <c r="U291" s="98">
        <v>1.1675938244256003</v>
      </c>
      <c r="V291" s="98">
        <v>1.5567130560068325</v>
      </c>
      <c r="W291" s="98">
        <v>1.0863598713279459</v>
      </c>
      <c r="DA291" s="63" t="s">
        <v>3396</v>
      </c>
    </row>
    <row r="292" spans="1:105" ht="12" customHeight="1" x14ac:dyDescent="0.25">
      <c r="A292" s="108" t="s">
        <v>52</v>
      </c>
      <c r="B292" s="98"/>
      <c r="C292" s="98">
        <v>0</v>
      </c>
      <c r="D292" s="98">
        <v>0</v>
      </c>
      <c r="E292" s="98">
        <v>0</v>
      </c>
      <c r="F292" s="98">
        <v>0</v>
      </c>
      <c r="G292" s="98">
        <v>0</v>
      </c>
      <c r="H292" s="98">
        <v>0</v>
      </c>
      <c r="I292" s="98">
        <v>0</v>
      </c>
      <c r="J292" s="98">
        <v>0</v>
      </c>
      <c r="K292" s="98">
        <v>0.1153528783725449</v>
      </c>
      <c r="L292" s="98">
        <v>2.4213945227780132E-2</v>
      </c>
      <c r="M292" s="98">
        <v>3.057377337287099E-2</v>
      </c>
      <c r="N292" s="98">
        <v>5.3042759565414745E-2</v>
      </c>
      <c r="O292" s="98">
        <v>0.35417096770335915</v>
      </c>
      <c r="P292" s="98">
        <v>0.93843396096253362</v>
      </c>
      <c r="Q292" s="98">
        <v>0.74641183922700771</v>
      </c>
      <c r="R292" s="98">
        <v>0.43189953945975562</v>
      </c>
      <c r="S292" s="98">
        <v>0.22949647962116224</v>
      </c>
      <c r="T292" s="98">
        <v>0.55543313192795707</v>
      </c>
      <c r="U292" s="98">
        <v>0.88517887087826308</v>
      </c>
      <c r="V292" s="98">
        <v>1.2285804505510969</v>
      </c>
      <c r="W292" s="98">
        <v>0.93857978209001558</v>
      </c>
      <c r="DA292" s="63" t="s">
        <v>3397</v>
      </c>
    </row>
    <row r="293" spans="1:105" ht="12" customHeight="1" x14ac:dyDescent="0.25">
      <c r="A293" s="121" t="s">
        <v>54</v>
      </c>
      <c r="B293" s="122"/>
      <c r="C293" s="122">
        <v>3.7386721907269253E-3</v>
      </c>
      <c r="D293" s="122">
        <v>2.3385730352222158E-2</v>
      </c>
      <c r="E293" s="122">
        <v>7.3725985441166639E-2</v>
      </c>
      <c r="F293" s="122">
        <v>0.133088115627438</v>
      </c>
      <c r="G293" s="122">
        <v>0.19782186257858209</v>
      </c>
      <c r="H293" s="122">
        <v>0.27844505103455425</v>
      </c>
      <c r="I293" s="122">
        <v>0.34524795411788506</v>
      </c>
      <c r="J293" s="122">
        <v>0.40277072394762503</v>
      </c>
      <c r="K293" s="122">
        <v>0.42863248338500259</v>
      </c>
      <c r="L293" s="122">
        <v>0.41192901391746206</v>
      </c>
      <c r="M293" s="122">
        <v>0.48104457969751269</v>
      </c>
      <c r="N293" s="122">
        <v>0.6324509328324559</v>
      </c>
      <c r="O293" s="122">
        <v>0.74780660194068072</v>
      </c>
      <c r="P293" s="122">
        <v>1.9174956235556553</v>
      </c>
      <c r="Q293" s="122">
        <v>1.5292520922377459</v>
      </c>
      <c r="R293" s="122">
        <v>1.0946864836789785</v>
      </c>
      <c r="S293" s="122">
        <v>0.98365808562528312</v>
      </c>
      <c r="T293" s="122">
        <v>1.120197589970132</v>
      </c>
      <c r="U293" s="122">
        <v>1.8783606500037702</v>
      </c>
      <c r="V293" s="122">
        <v>2.0003147027195913</v>
      </c>
      <c r="W293" s="122">
        <v>1.7776724251854066</v>
      </c>
      <c r="DA293" s="130" t="s">
        <v>3398</v>
      </c>
    </row>
    <row r="294" spans="1:105" ht="12" customHeight="1" x14ac:dyDescent="0.25">
      <c r="A294" s="97" t="s">
        <v>50</v>
      </c>
      <c r="B294" s="98"/>
      <c r="C294" s="98">
        <v>3.1150849526435497E-3</v>
      </c>
      <c r="D294" s="98">
        <v>1.8057808261199668E-2</v>
      </c>
      <c r="E294" s="98">
        <v>2.7949649026488409E-2</v>
      </c>
      <c r="F294" s="98">
        <v>7.9989744398452453E-2</v>
      </c>
      <c r="G294" s="98">
        <v>0.16208660853925314</v>
      </c>
      <c r="H294" s="98">
        <v>0.22503159656478139</v>
      </c>
      <c r="I294" s="98">
        <v>0.28957948569472142</v>
      </c>
      <c r="J294" s="98">
        <v>0.26196364293653279</v>
      </c>
      <c r="K294" s="98">
        <v>0.27401879985038691</v>
      </c>
      <c r="L294" s="98">
        <v>0.21134679142083684</v>
      </c>
      <c r="M294" s="98">
        <v>0.27503402458559756</v>
      </c>
      <c r="N294" s="98">
        <v>0.45967606685357909</v>
      </c>
      <c r="O294" s="98">
        <v>0.5590875563691674</v>
      </c>
      <c r="P294" s="98">
        <v>1.483536884057115</v>
      </c>
      <c r="Q294" s="98">
        <v>1.1169242722948176</v>
      </c>
      <c r="R294" s="98">
        <v>0.72971552562787989</v>
      </c>
      <c r="S294" s="98">
        <v>0.68630460425971229</v>
      </c>
      <c r="T294" s="98">
        <v>0.83238713597183245</v>
      </c>
      <c r="U294" s="98">
        <v>1.4202174917372417</v>
      </c>
      <c r="V294" s="98">
        <v>1.4953282867413207</v>
      </c>
      <c r="W294" s="98">
        <v>1.5735034007966353</v>
      </c>
      <c r="DA294" s="63" t="s">
        <v>3399</v>
      </c>
    </row>
    <row r="295" spans="1:105" ht="12" customHeight="1" x14ac:dyDescent="0.25">
      <c r="A295" s="109" t="s">
        <v>120</v>
      </c>
      <c r="B295" s="33"/>
      <c r="C295" s="33">
        <v>6.2358723808337571E-4</v>
      </c>
      <c r="D295" s="33">
        <v>5.3279220910224905E-3</v>
      </c>
      <c r="E295" s="33">
        <v>4.577633641467823E-2</v>
      </c>
      <c r="F295" s="33">
        <v>5.3098371228985544E-2</v>
      </c>
      <c r="G295" s="33">
        <v>3.5735254039328958E-2</v>
      </c>
      <c r="H295" s="33">
        <v>5.3413454469772866E-2</v>
      </c>
      <c r="I295" s="33">
        <v>5.5668468423163635E-2</v>
      </c>
      <c r="J295" s="33">
        <v>0.14080708101109221</v>
      </c>
      <c r="K295" s="33">
        <v>0.15461368353461571</v>
      </c>
      <c r="L295" s="33">
        <v>0.20058222249662525</v>
      </c>
      <c r="M295" s="33">
        <v>0.20601055511191516</v>
      </c>
      <c r="N295" s="33">
        <v>0.17277486597887687</v>
      </c>
      <c r="O295" s="33">
        <v>0.18871904557151328</v>
      </c>
      <c r="P295" s="33">
        <v>0.43395873949854036</v>
      </c>
      <c r="Q295" s="33">
        <v>0.41232781994292828</v>
      </c>
      <c r="R295" s="33">
        <v>0.36497095805109853</v>
      </c>
      <c r="S295" s="33">
        <v>0.29735348136557083</v>
      </c>
      <c r="T295" s="33">
        <v>0.28781045399829941</v>
      </c>
      <c r="U295" s="33">
        <v>0.45814315826652841</v>
      </c>
      <c r="V295" s="33">
        <v>0.50498641597827054</v>
      </c>
      <c r="W295" s="33">
        <v>0.20416902438877124</v>
      </c>
      <c r="DA295" s="60" t="s">
        <v>3400</v>
      </c>
    </row>
    <row r="297" spans="1:105" ht="12" customHeight="1" x14ac:dyDescent="0.25">
      <c r="A297" s="116" t="str">
        <f>RES_hh_SLD!$A$343</f>
        <v>Thermal energy service in new and renovated households (ktoe useful)</v>
      </c>
      <c r="B297" s="117"/>
      <c r="C297" s="117">
        <f t="shared" ref="C297:Q297" si="113">C298+C300+C302+C311</f>
        <v>5.6520038581154126E-2</v>
      </c>
      <c r="D297" s="117">
        <f t="shared" si="113"/>
        <v>0.19641811026062</v>
      </c>
      <c r="E297" s="117">
        <f t="shared" si="113"/>
        <v>0.59914732980388719</v>
      </c>
      <c r="F297" s="117">
        <f t="shared" si="113"/>
        <v>1.1167896929871244</v>
      </c>
      <c r="G297" s="117">
        <f t="shared" si="113"/>
        <v>1.8593798798661734</v>
      </c>
      <c r="H297" s="117">
        <f t="shared" si="113"/>
        <v>2.9937666091371016</v>
      </c>
      <c r="I297" s="117">
        <f t="shared" si="113"/>
        <v>3.1734731429409169</v>
      </c>
      <c r="J297" s="117">
        <f t="shared" si="113"/>
        <v>4.2807272301360157</v>
      </c>
      <c r="K297" s="117">
        <f t="shared" si="113"/>
        <v>4.5266624975697027</v>
      </c>
      <c r="L297" s="117">
        <f t="shared" si="113"/>
        <v>4.3967635259705879</v>
      </c>
      <c r="M297" s="117">
        <f t="shared" si="113"/>
        <v>5.1847664046907225</v>
      </c>
      <c r="N297" s="117">
        <f t="shared" si="113"/>
        <v>6.3318317661691399</v>
      </c>
      <c r="O297" s="117">
        <f t="shared" si="113"/>
        <v>7.4980413693317995</v>
      </c>
      <c r="P297" s="117">
        <f t="shared" si="113"/>
        <v>19.044821233396139</v>
      </c>
      <c r="Q297" s="117">
        <f t="shared" si="113"/>
        <v>15.374398675216256</v>
      </c>
      <c r="R297" s="117">
        <f t="shared" ref="R297:V297" si="114">R298+R300+R302+R311</f>
        <v>11.099867286828278</v>
      </c>
      <c r="S297" s="117">
        <f t="shared" si="114"/>
        <v>9.7350045440437381</v>
      </c>
      <c r="T297" s="117">
        <f t="shared" si="114"/>
        <v>10.698065399088126</v>
      </c>
      <c r="U297" s="117">
        <f t="shared" si="114"/>
        <v>17.063670537930456</v>
      </c>
      <c r="V297" s="117">
        <f t="shared" si="114"/>
        <v>17.973150764504158</v>
      </c>
      <c r="W297" s="117">
        <f t="shared" ref="W297" si="115">W298+W300+W302+W311</f>
        <v>15.570702687940919</v>
      </c>
      <c r="DA297" s="129" t="s">
        <v>3552</v>
      </c>
    </row>
    <row r="298" spans="1:105" ht="12" customHeight="1" x14ac:dyDescent="0.25">
      <c r="A298" s="121" t="s">
        <v>57</v>
      </c>
      <c r="B298" s="122"/>
      <c r="C298" s="122">
        <f t="shared" ref="C298:W298" si="116">C299</f>
        <v>4.9745875335944857E-2</v>
      </c>
      <c r="D298" s="122">
        <f t="shared" si="116"/>
        <v>0.15875170596936705</v>
      </c>
      <c r="E298" s="122">
        <f t="shared" si="116"/>
        <v>0.46330260498648673</v>
      </c>
      <c r="F298" s="122">
        <f t="shared" si="116"/>
        <v>0.88124539098748145</v>
      </c>
      <c r="G298" s="122">
        <f t="shared" si="116"/>
        <v>1.5443298298114321</v>
      </c>
      <c r="H298" s="122">
        <f t="shared" si="116"/>
        <v>2.5286055078253744</v>
      </c>
      <c r="I298" s="122">
        <f t="shared" si="116"/>
        <v>2.618606232425297</v>
      </c>
      <c r="J298" s="122">
        <f t="shared" si="116"/>
        <v>3.596469310279828</v>
      </c>
      <c r="K298" s="122">
        <f t="shared" si="116"/>
        <v>3.7808273950515447</v>
      </c>
      <c r="L298" s="122">
        <f t="shared" si="116"/>
        <v>3.6514764365920662</v>
      </c>
      <c r="M298" s="122">
        <f t="shared" si="116"/>
        <v>4.2999455510833258</v>
      </c>
      <c r="N298" s="122">
        <f t="shared" si="116"/>
        <v>5.2105318575271307</v>
      </c>
      <c r="O298" s="122">
        <f t="shared" si="116"/>
        <v>6.1040763251720405</v>
      </c>
      <c r="P298" s="122">
        <f t="shared" si="116"/>
        <v>15.4074721554187</v>
      </c>
      <c r="Q298" s="122">
        <f t="shared" si="116"/>
        <v>12.305828062673303</v>
      </c>
      <c r="R298" s="122">
        <f t="shared" si="116"/>
        <v>8.8734786131730203</v>
      </c>
      <c r="S298" s="122">
        <f t="shared" si="116"/>
        <v>7.737580202417325</v>
      </c>
      <c r="T298" s="122">
        <f t="shared" si="116"/>
        <v>8.4746467026555194</v>
      </c>
      <c r="U298" s="122">
        <f t="shared" si="116"/>
        <v>13.166761202113713</v>
      </c>
      <c r="V298" s="122">
        <f t="shared" si="116"/>
        <v>13.703295336330417</v>
      </c>
      <c r="W298" s="122">
        <f t="shared" si="116"/>
        <v>11.917033992234858</v>
      </c>
      <c r="DA298" s="130" t="s">
        <v>3553</v>
      </c>
    </row>
    <row r="299" spans="1:105" ht="12" customHeight="1" x14ac:dyDescent="0.25">
      <c r="A299" s="97" t="s">
        <v>53</v>
      </c>
      <c r="B299" s="98"/>
      <c r="C299" s="98">
        <v>4.9745875335944857E-2</v>
      </c>
      <c r="D299" s="98">
        <v>0.15875170596936705</v>
      </c>
      <c r="E299" s="98">
        <v>0.46330260498648673</v>
      </c>
      <c r="F299" s="98">
        <v>0.88124539098748145</v>
      </c>
      <c r="G299" s="98">
        <v>1.5443298298114321</v>
      </c>
      <c r="H299" s="98">
        <v>2.5286055078253744</v>
      </c>
      <c r="I299" s="98">
        <v>2.618606232425297</v>
      </c>
      <c r="J299" s="98">
        <v>3.596469310279828</v>
      </c>
      <c r="K299" s="98">
        <v>3.7808273950515447</v>
      </c>
      <c r="L299" s="98">
        <v>3.6514764365920662</v>
      </c>
      <c r="M299" s="98">
        <v>4.2999455510833258</v>
      </c>
      <c r="N299" s="98">
        <v>5.2105318575271307</v>
      </c>
      <c r="O299" s="98">
        <v>6.1040763251720405</v>
      </c>
      <c r="P299" s="98">
        <v>15.4074721554187</v>
      </c>
      <c r="Q299" s="98">
        <v>12.305828062673303</v>
      </c>
      <c r="R299" s="98">
        <v>8.8734786131730203</v>
      </c>
      <c r="S299" s="98">
        <v>7.737580202417325</v>
      </c>
      <c r="T299" s="98">
        <v>8.4746467026555194</v>
      </c>
      <c r="U299" s="98">
        <v>13.166761202113713</v>
      </c>
      <c r="V299" s="98">
        <v>13.703295336330417</v>
      </c>
      <c r="W299" s="98">
        <v>11.917033992234858</v>
      </c>
      <c r="DA299" s="63" t="s">
        <v>3554</v>
      </c>
    </row>
    <row r="300" spans="1:105" ht="12" customHeight="1" x14ac:dyDescent="0.25">
      <c r="A300" s="121" t="s">
        <v>92</v>
      </c>
      <c r="B300" s="122"/>
      <c r="C300" s="122">
        <f t="shared" ref="C300:W300" si="117">C301</f>
        <v>0</v>
      </c>
      <c r="D300" s="122">
        <f t="shared" si="117"/>
        <v>4.1337589996770089E-5</v>
      </c>
      <c r="E300" s="122">
        <f t="shared" si="117"/>
        <v>8.8033470408976626E-5</v>
      </c>
      <c r="F300" s="122">
        <f t="shared" si="117"/>
        <v>2.2437216467447463E-4</v>
      </c>
      <c r="G300" s="122">
        <f t="shared" si="117"/>
        <v>3.9356679853183699E-4</v>
      </c>
      <c r="H300" s="122">
        <f t="shared" si="117"/>
        <v>8.3986344282626095E-4</v>
      </c>
      <c r="I300" s="122">
        <f t="shared" si="117"/>
        <v>1.4793284099023105E-3</v>
      </c>
      <c r="J300" s="122">
        <f t="shared" si="117"/>
        <v>2.3234591447005796E-3</v>
      </c>
      <c r="K300" s="122">
        <f t="shared" si="117"/>
        <v>3.24015007515845E-3</v>
      </c>
      <c r="L300" s="122">
        <f t="shared" si="117"/>
        <v>5.8284814502233308E-3</v>
      </c>
      <c r="M300" s="122">
        <f t="shared" si="117"/>
        <v>5.1866899005999015E-3</v>
      </c>
      <c r="N300" s="122">
        <f t="shared" si="117"/>
        <v>1.003836711806189E-2</v>
      </c>
      <c r="O300" s="122">
        <f t="shared" si="117"/>
        <v>1.506552124029719E-2</v>
      </c>
      <c r="P300" s="122">
        <f t="shared" si="117"/>
        <v>5.291842578045932E-2</v>
      </c>
      <c r="Q300" s="122">
        <f t="shared" si="117"/>
        <v>0.10620632546289728</v>
      </c>
      <c r="R300" s="122">
        <f t="shared" si="117"/>
        <v>5.6283249039184247E-2</v>
      </c>
      <c r="S300" s="122">
        <f t="shared" si="117"/>
        <v>5.7525167361910212E-2</v>
      </c>
      <c r="T300" s="122">
        <f t="shared" si="117"/>
        <v>8.2904132528438715E-2</v>
      </c>
      <c r="U300" s="122">
        <f t="shared" si="117"/>
        <v>0.20415132716331294</v>
      </c>
      <c r="V300" s="122">
        <f t="shared" si="117"/>
        <v>0.14693280485448618</v>
      </c>
      <c r="W300" s="122">
        <f t="shared" si="117"/>
        <v>0.15360475806301058</v>
      </c>
      <c r="DA300" s="130" t="s">
        <v>3555</v>
      </c>
    </row>
    <row r="301" spans="1:105" ht="12" customHeight="1" x14ac:dyDescent="0.25">
      <c r="A301" s="97" t="s">
        <v>53</v>
      </c>
      <c r="B301" s="98"/>
      <c r="C301" s="98">
        <v>0</v>
      </c>
      <c r="D301" s="98">
        <v>4.1337589996770089E-5</v>
      </c>
      <c r="E301" s="98">
        <v>8.8033470408976626E-5</v>
      </c>
      <c r="F301" s="98">
        <v>2.2437216467447463E-4</v>
      </c>
      <c r="G301" s="98">
        <v>3.9356679853183699E-4</v>
      </c>
      <c r="H301" s="98">
        <v>8.3986344282626095E-4</v>
      </c>
      <c r="I301" s="98">
        <v>1.4793284099023105E-3</v>
      </c>
      <c r="J301" s="98">
        <v>2.3234591447005796E-3</v>
      </c>
      <c r="K301" s="98">
        <v>3.24015007515845E-3</v>
      </c>
      <c r="L301" s="98">
        <v>5.8284814502233308E-3</v>
      </c>
      <c r="M301" s="98">
        <v>5.1866899005999015E-3</v>
      </c>
      <c r="N301" s="98">
        <v>1.003836711806189E-2</v>
      </c>
      <c r="O301" s="98">
        <v>1.506552124029719E-2</v>
      </c>
      <c r="P301" s="98">
        <v>5.291842578045932E-2</v>
      </c>
      <c r="Q301" s="98">
        <v>0.10620632546289728</v>
      </c>
      <c r="R301" s="98">
        <v>5.6283249039184247E-2</v>
      </c>
      <c r="S301" s="98">
        <v>5.7525167361910212E-2</v>
      </c>
      <c r="T301" s="98">
        <v>8.2904132528438715E-2</v>
      </c>
      <c r="U301" s="98">
        <v>0.20415132716331294</v>
      </c>
      <c r="V301" s="98">
        <v>0.14693280485448618</v>
      </c>
      <c r="W301" s="98">
        <v>0.15360475806301058</v>
      </c>
      <c r="DA301" s="63" t="s">
        <v>3556</v>
      </c>
    </row>
    <row r="302" spans="1:105" ht="12" customHeight="1" x14ac:dyDescent="0.25">
      <c r="A302" s="121" t="s">
        <v>55</v>
      </c>
      <c r="B302" s="122"/>
      <c r="C302" s="122">
        <v>4.4588418764274157E-3</v>
      </c>
      <c r="D302" s="122">
        <v>2.2896398074987407E-2</v>
      </c>
      <c r="E302" s="122">
        <v>8.4561205469866244E-2</v>
      </c>
      <c r="F302" s="122">
        <v>0.14758450245469926</v>
      </c>
      <c r="G302" s="122">
        <v>0.19116923788904663</v>
      </c>
      <c r="H302" s="122">
        <v>0.28980008396970491</v>
      </c>
      <c r="I302" s="122">
        <v>0.33851263301778683</v>
      </c>
      <c r="J302" s="122">
        <v>0.41826385052515047</v>
      </c>
      <c r="K302" s="122">
        <v>0.4607896337705002</v>
      </c>
      <c r="L302" s="122">
        <v>0.45936173729615082</v>
      </c>
      <c r="M302" s="122">
        <v>0.55674625414644907</v>
      </c>
      <c r="N302" s="122">
        <v>0.70310618828405358</v>
      </c>
      <c r="O302" s="122">
        <v>0.89814972803842785</v>
      </c>
      <c r="P302" s="122">
        <v>2.3580708368824155</v>
      </c>
      <c r="Q302" s="122">
        <v>1.9685985935120309</v>
      </c>
      <c r="R302" s="122">
        <v>1.4400299474246028</v>
      </c>
      <c r="S302" s="122">
        <v>1.2844213485183555</v>
      </c>
      <c r="T302" s="122">
        <v>1.3984461361114573</v>
      </c>
      <c r="U302" s="122">
        <v>2.4434302307589326</v>
      </c>
      <c r="V302" s="122">
        <v>2.7784221563320952</v>
      </c>
      <c r="W302" s="122">
        <v>2.3599721857331262</v>
      </c>
      <c r="DA302" s="130" t="s">
        <v>3557</v>
      </c>
    </row>
    <row r="303" spans="1:105" ht="12" customHeight="1" x14ac:dyDescent="0.25">
      <c r="A303" s="97" t="s">
        <v>124</v>
      </c>
      <c r="B303" s="98"/>
      <c r="C303" s="98">
        <v>1.6463014974816251E-3</v>
      </c>
      <c r="D303" s="98">
        <v>4.8187978679364238E-3</v>
      </c>
      <c r="E303" s="98">
        <v>4.4381264452783538E-3</v>
      </c>
      <c r="F303" s="98">
        <v>1.7336818391197238E-2</v>
      </c>
      <c r="G303" s="98">
        <v>4.7410122450774826E-2</v>
      </c>
      <c r="H303" s="98">
        <v>0.1273214553449373</v>
      </c>
      <c r="I303" s="98">
        <v>9.2578372533563533E-2</v>
      </c>
      <c r="J303" s="98">
        <v>4.1829696631768533E-2</v>
      </c>
      <c r="K303" s="98">
        <v>4.6149912341547132E-2</v>
      </c>
      <c r="L303" s="98">
        <v>3.1607596034681482E-2</v>
      </c>
      <c r="M303" s="98">
        <v>4.1377842852165156E-2</v>
      </c>
      <c r="N303" s="98">
        <v>9.150460290727333E-2</v>
      </c>
      <c r="O303" s="98">
        <v>0.10882598990495151</v>
      </c>
      <c r="P303" s="98">
        <v>0.29939442783322584</v>
      </c>
      <c r="Q303" s="98">
        <v>0.18862871289042021</v>
      </c>
      <c r="R303" s="98">
        <v>0.1486496772773257</v>
      </c>
      <c r="S303" s="98">
        <v>0.15103844715968842</v>
      </c>
      <c r="T303" s="98">
        <v>0.15708751553354441</v>
      </c>
      <c r="U303" s="98">
        <v>0.25776979168002773</v>
      </c>
      <c r="V303" s="98">
        <v>0.31701093258833163</v>
      </c>
      <c r="W303" s="98">
        <v>0.34418388239235376</v>
      </c>
      <c r="DA303" s="63" t="s">
        <v>3558</v>
      </c>
    </row>
    <row r="304" spans="1:105" ht="12" customHeight="1" x14ac:dyDescent="0.25">
      <c r="A304" s="97" t="s">
        <v>123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4.1715766008943095E-4</v>
      </c>
      <c r="L304" s="98">
        <v>0</v>
      </c>
      <c r="M304" s="98">
        <v>8.4520109458204555E-5</v>
      </c>
      <c r="N304" s="98">
        <v>1.7795045105494013E-4</v>
      </c>
      <c r="O304" s="98">
        <v>8.8323836937595447E-4</v>
      </c>
      <c r="P304" s="98">
        <v>2.8819556083093181E-3</v>
      </c>
      <c r="Q304" s="98">
        <v>2.0766835840578379E-3</v>
      </c>
      <c r="R304" s="98">
        <v>1.8679729675152848E-3</v>
      </c>
      <c r="S304" s="98">
        <v>1.1505090265769627E-3</v>
      </c>
      <c r="T304" s="98">
        <v>3.0788767260906814E-3</v>
      </c>
      <c r="U304" s="98">
        <v>4.8512683959958686E-3</v>
      </c>
      <c r="V304" s="98">
        <v>5.632488566843845E-3</v>
      </c>
      <c r="W304" s="98">
        <v>3.5981470358266692E-3</v>
      </c>
      <c r="DA304" s="63" t="s">
        <v>3559</v>
      </c>
    </row>
    <row r="305" spans="1:105" ht="12" customHeight="1" x14ac:dyDescent="0.25">
      <c r="A305" s="100" t="s">
        <v>50</v>
      </c>
      <c r="B305" s="101"/>
      <c r="C305" s="101">
        <v>0</v>
      </c>
      <c r="D305" s="101">
        <v>0</v>
      </c>
      <c r="E305" s="101">
        <v>0</v>
      </c>
      <c r="F305" s="101">
        <v>0</v>
      </c>
      <c r="G305" s="101">
        <v>0</v>
      </c>
      <c r="H305" s="101">
        <v>0</v>
      </c>
      <c r="I305" s="101">
        <v>0</v>
      </c>
      <c r="J305" s="101">
        <v>0</v>
      </c>
      <c r="K305" s="101">
        <v>2.0574047631447754E-4</v>
      </c>
      <c r="L305" s="101">
        <v>0</v>
      </c>
      <c r="M305" s="101">
        <v>4.2008681528422695E-5</v>
      </c>
      <c r="N305" s="101">
        <v>8.5485152792760485E-5</v>
      </c>
      <c r="O305" s="101">
        <v>4.3619225739105862E-4</v>
      </c>
      <c r="P305" s="101">
        <v>1.3956682746320284E-3</v>
      </c>
      <c r="Q305" s="101">
        <v>1.0189605720049581E-3</v>
      </c>
      <c r="R305" s="101">
        <v>9.0628673752431534E-4</v>
      </c>
      <c r="S305" s="101">
        <v>5.484180281218414E-4</v>
      </c>
      <c r="T305" s="101">
        <v>1.7177739692789619E-3</v>
      </c>
      <c r="U305" s="101">
        <v>2.4580098815491828E-3</v>
      </c>
      <c r="V305" s="101">
        <v>2.8041503616407009E-3</v>
      </c>
      <c r="W305" s="101">
        <v>1.7406113070887695E-3</v>
      </c>
      <c r="DA305" s="131" t="s">
        <v>3560</v>
      </c>
    </row>
    <row r="306" spans="1:105" ht="12" customHeight="1" x14ac:dyDescent="0.25">
      <c r="A306" s="103" t="s">
        <v>52</v>
      </c>
      <c r="B306" s="104"/>
      <c r="C306" s="104">
        <v>0</v>
      </c>
      <c r="D306" s="104">
        <v>0</v>
      </c>
      <c r="E306" s="104">
        <v>0</v>
      </c>
      <c r="F306" s="104">
        <v>0</v>
      </c>
      <c r="G306" s="104">
        <v>0</v>
      </c>
      <c r="H306" s="104">
        <v>0</v>
      </c>
      <c r="I306" s="104">
        <v>0</v>
      </c>
      <c r="J306" s="104">
        <v>0</v>
      </c>
      <c r="K306" s="104">
        <v>2.1141718377495338E-4</v>
      </c>
      <c r="L306" s="104">
        <v>0</v>
      </c>
      <c r="M306" s="104">
        <v>4.2511427929781867E-5</v>
      </c>
      <c r="N306" s="104">
        <v>9.2465298262179647E-5</v>
      </c>
      <c r="O306" s="104">
        <v>4.470461119848959E-4</v>
      </c>
      <c r="P306" s="104">
        <v>1.48628733367729E-3</v>
      </c>
      <c r="Q306" s="104">
        <v>1.0577230120528797E-3</v>
      </c>
      <c r="R306" s="104">
        <v>9.6168622999096931E-4</v>
      </c>
      <c r="S306" s="104">
        <v>6.0209099845512132E-4</v>
      </c>
      <c r="T306" s="104">
        <v>1.3611027568117195E-3</v>
      </c>
      <c r="U306" s="104">
        <v>2.3932585144466859E-3</v>
      </c>
      <c r="V306" s="104">
        <v>2.8283382052031441E-3</v>
      </c>
      <c r="W306" s="104">
        <v>1.8575357287378999E-3</v>
      </c>
      <c r="DA306" s="132" t="s">
        <v>3561</v>
      </c>
    </row>
    <row r="307" spans="1:105" ht="12" customHeight="1" x14ac:dyDescent="0.25">
      <c r="A307" s="106" t="s">
        <v>122</v>
      </c>
      <c r="B307" s="101"/>
      <c r="C307" s="101">
        <v>2.8125403789457906E-3</v>
      </c>
      <c r="D307" s="101">
        <v>1.8077600207050983E-2</v>
      </c>
      <c r="E307" s="101">
        <v>8.0123079024587887E-2</v>
      </c>
      <c r="F307" s="101">
        <v>0.13024768406350201</v>
      </c>
      <c r="G307" s="101">
        <v>0.1437591154382718</v>
      </c>
      <c r="H307" s="101">
        <v>0.16247862862476758</v>
      </c>
      <c r="I307" s="101">
        <v>0.24593426048422329</v>
      </c>
      <c r="J307" s="101">
        <v>0.37643415389338192</v>
      </c>
      <c r="K307" s="101">
        <v>0.18659905583755326</v>
      </c>
      <c r="L307" s="101">
        <v>0.37772611801511813</v>
      </c>
      <c r="M307" s="101">
        <v>0.45448439944218633</v>
      </c>
      <c r="N307" s="101">
        <v>0.50944231233982662</v>
      </c>
      <c r="O307" s="101">
        <v>8.8076280107141719E-2</v>
      </c>
      <c r="P307" s="101">
        <v>0.23472699232003263</v>
      </c>
      <c r="Q307" s="101">
        <v>0.30907400803747537</v>
      </c>
      <c r="R307" s="101">
        <v>0.44707670572101604</v>
      </c>
      <c r="S307" s="101">
        <v>0.69208727116475754</v>
      </c>
      <c r="T307" s="101">
        <v>0</v>
      </c>
      <c r="U307" s="101">
        <v>0.3873763374328778</v>
      </c>
      <c r="V307" s="101">
        <v>0</v>
      </c>
      <c r="W307" s="101">
        <v>0.20827480110300003</v>
      </c>
      <c r="DA307" s="131" t="s">
        <v>3562</v>
      </c>
    </row>
    <row r="308" spans="1:105" ht="12" customHeight="1" x14ac:dyDescent="0.25">
      <c r="A308" s="107" t="s">
        <v>121</v>
      </c>
      <c r="B308" s="104"/>
      <c r="C308" s="104">
        <v>0</v>
      </c>
      <c r="D308" s="104">
        <v>0</v>
      </c>
      <c r="E308" s="104">
        <v>0</v>
      </c>
      <c r="F308" s="104">
        <v>0</v>
      </c>
      <c r="G308" s="104">
        <v>0</v>
      </c>
      <c r="H308" s="104">
        <v>0</v>
      </c>
      <c r="I308" s="104">
        <v>0</v>
      </c>
      <c r="J308" s="104">
        <v>0</v>
      </c>
      <c r="K308" s="104">
        <v>0.22762350793131039</v>
      </c>
      <c r="L308" s="104">
        <v>5.0028023246351208E-2</v>
      </c>
      <c r="M308" s="104">
        <v>6.0799491742639378E-2</v>
      </c>
      <c r="N308" s="104">
        <v>0.10198132258589866</v>
      </c>
      <c r="O308" s="104">
        <v>0.70036421965695872</v>
      </c>
      <c r="P308" s="104">
        <v>1.8210674611208479</v>
      </c>
      <c r="Q308" s="104">
        <v>1.4688191890000775</v>
      </c>
      <c r="R308" s="104">
        <v>0.84243559145874591</v>
      </c>
      <c r="S308" s="104">
        <v>0.44014512116733251</v>
      </c>
      <c r="T308" s="104">
        <v>1.2382797438518223</v>
      </c>
      <c r="U308" s="104">
        <v>1.7934328332500313</v>
      </c>
      <c r="V308" s="104">
        <v>2.4557787351769198</v>
      </c>
      <c r="W308" s="104">
        <v>1.8039153552019456</v>
      </c>
      <c r="DA308" s="132" t="s">
        <v>3563</v>
      </c>
    </row>
    <row r="309" spans="1:105" ht="12" customHeight="1" x14ac:dyDescent="0.25">
      <c r="A309" s="108" t="s">
        <v>53</v>
      </c>
      <c r="B309" s="98"/>
      <c r="C309" s="98">
        <v>0</v>
      </c>
      <c r="D309" s="98">
        <v>0</v>
      </c>
      <c r="E309" s="98">
        <v>0</v>
      </c>
      <c r="F309" s="98">
        <v>0</v>
      </c>
      <c r="G309" s="98">
        <v>0</v>
      </c>
      <c r="H309" s="98">
        <v>0</v>
      </c>
      <c r="I309" s="98">
        <v>0</v>
      </c>
      <c r="J309" s="98">
        <v>0</v>
      </c>
      <c r="K309" s="98">
        <v>0.11227062955876549</v>
      </c>
      <c r="L309" s="98">
        <v>2.5814078018571076E-2</v>
      </c>
      <c r="M309" s="98">
        <v>3.0225718369768392E-2</v>
      </c>
      <c r="N309" s="98">
        <v>4.8938563020483918E-2</v>
      </c>
      <c r="O309" s="98">
        <v>0.34619325195359957</v>
      </c>
      <c r="P309" s="98">
        <v>0.88263350015831421</v>
      </c>
      <c r="Q309" s="98">
        <v>0.72240734977306975</v>
      </c>
      <c r="R309" s="98">
        <v>0.41053605199899029</v>
      </c>
      <c r="S309" s="98">
        <v>0.2106486415461703</v>
      </c>
      <c r="T309" s="98">
        <v>0.6828466119238652</v>
      </c>
      <c r="U309" s="98">
        <v>0.90825396237176814</v>
      </c>
      <c r="V309" s="98">
        <v>1.2271982846258229</v>
      </c>
      <c r="W309" s="98">
        <v>0.86533557311192999</v>
      </c>
      <c r="DA309" s="63" t="s">
        <v>3564</v>
      </c>
    </row>
    <row r="310" spans="1:105" ht="12" customHeight="1" x14ac:dyDescent="0.25">
      <c r="A310" s="108" t="s">
        <v>52</v>
      </c>
      <c r="B310" s="98"/>
      <c r="C310" s="98">
        <v>0</v>
      </c>
      <c r="D310" s="98">
        <v>0</v>
      </c>
      <c r="E310" s="98">
        <v>0</v>
      </c>
      <c r="F310" s="98">
        <v>0</v>
      </c>
      <c r="G310" s="98">
        <v>0</v>
      </c>
      <c r="H310" s="98">
        <v>0</v>
      </c>
      <c r="I310" s="98">
        <v>0</v>
      </c>
      <c r="J310" s="98">
        <v>0</v>
      </c>
      <c r="K310" s="98">
        <v>0.1153528783725449</v>
      </c>
      <c r="L310" s="98">
        <v>2.4213945227780132E-2</v>
      </c>
      <c r="M310" s="98">
        <v>3.057377337287099E-2</v>
      </c>
      <c r="N310" s="98">
        <v>5.3042759565414745E-2</v>
      </c>
      <c r="O310" s="98">
        <v>0.35417096770335915</v>
      </c>
      <c r="P310" s="98">
        <v>0.93843396096253362</v>
      </c>
      <c r="Q310" s="98">
        <v>0.74641183922700771</v>
      </c>
      <c r="R310" s="98">
        <v>0.43189953945975562</v>
      </c>
      <c r="S310" s="98">
        <v>0.22949647962116224</v>
      </c>
      <c r="T310" s="98">
        <v>0.55543313192795707</v>
      </c>
      <c r="U310" s="98">
        <v>0.88517887087826308</v>
      </c>
      <c r="V310" s="98">
        <v>1.2285804505510969</v>
      </c>
      <c r="W310" s="98">
        <v>0.93857978209001558</v>
      </c>
      <c r="DA310" s="63" t="s">
        <v>3565</v>
      </c>
    </row>
    <row r="311" spans="1:105" ht="12" customHeight="1" x14ac:dyDescent="0.25">
      <c r="A311" s="121" t="s">
        <v>54</v>
      </c>
      <c r="B311" s="122"/>
      <c r="C311" s="122">
        <v>2.3153213687818535E-3</v>
      </c>
      <c r="D311" s="122">
        <v>1.4728668626268763E-2</v>
      </c>
      <c r="E311" s="122">
        <v>5.1195485877125156E-2</v>
      </c>
      <c r="F311" s="122">
        <v>8.7735427380269099E-2</v>
      </c>
      <c r="G311" s="122">
        <v>0.12348724536716291</v>
      </c>
      <c r="H311" s="122">
        <v>0.17452115389919609</v>
      </c>
      <c r="I311" s="122">
        <v>0.21487494908793084</v>
      </c>
      <c r="J311" s="122">
        <v>0.26367061018633642</v>
      </c>
      <c r="K311" s="122">
        <v>0.28180531867249931</v>
      </c>
      <c r="L311" s="122">
        <v>0.28009687063214744</v>
      </c>
      <c r="M311" s="122">
        <v>0.32288790956034752</v>
      </c>
      <c r="N311" s="122">
        <v>0.4081553532398936</v>
      </c>
      <c r="O311" s="122">
        <v>0.48074979488103403</v>
      </c>
      <c r="P311" s="122">
        <v>1.2263598153145632</v>
      </c>
      <c r="Q311" s="122">
        <v>0.99376569356802491</v>
      </c>
      <c r="R311" s="122">
        <v>0.73007547719146881</v>
      </c>
      <c r="S311" s="122">
        <v>0.65547782574614799</v>
      </c>
      <c r="T311" s="122">
        <v>0.74206842779270965</v>
      </c>
      <c r="U311" s="122">
        <v>1.2493277778944953</v>
      </c>
      <c r="V311" s="122">
        <v>1.3445004669871616</v>
      </c>
      <c r="W311" s="122">
        <v>1.1400917519099252</v>
      </c>
      <c r="DA311" s="130" t="s">
        <v>3566</v>
      </c>
    </row>
    <row r="312" spans="1:105" ht="12" customHeight="1" x14ac:dyDescent="0.25">
      <c r="A312" s="97" t="s">
        <v>50</v>
      </c>
      <c r="B312" s="98"/>
      <c r="C312" s="98">
        <v>1.8456516255891545E-3</v>
      </c>
      <c r="D312" s="98">
        <v>1.0708431752467669E-2</v>
      </c>
      <c r="E312" s="98">
        <v>1.6588705436395894E-2</v>
      </c>
      <c r="F312" s="98">
        <v>4.751652714482113E-2</v>
      </c>
      <c r="G312" s="98">
        <v>9.6366593684226287E-2</v>
      </c>
      <c r="H312" s="98">
        <v>0.13390202213122279</v>
      </c>
      <c r="I312" s="98">
        <v>0.17245267567206607</v>
      </c>
      <c r="J312" s="98">
        <v>0.1561319223859152</v>
      </c>
      <c r="K312" s="98">
        <v>0.16344289487710781</v>
      </c>
      <c r="L312" s="98">
        <v>0.1261542464618218</v>
      </c>
      <c r="M312" s="98">
        <v>0.16423474024927107</v>
      </c>
      <c r="N312" s="98">
        <v>0.27449250888959825</v>
      </c>
      <c r="O312" s="98">
        <v>0.33385541928945123</v>
      </c>
      <c r="P312" s="98">
        <v>0.8858841925847023</v>
      </c>
      <c r="Q312" s="98">
        <v>0.66696390751957679</v>
      </c>
      <c r="R312" s="98">
        <v>0.43683730006116311</v>
      </c>
      <c r="S312" s="98">
        <v>0.41253000403665757</v>
      </c>
      <c r="T312" s="98">
        <v>0.5027161115312857</v>
      </c>
      <c r="U312" s="98">
        <v>0.86193478328598294</v>
      </c>
      <c r="V312" s="98">
        <v>0.91163832371557785</v>
      </c>
      <c r="W312" s="98">
        <v>0.96331121449644419</v>
      </c>
      <c r="DA312" s="63" t="s">
        <v>3567</v>
      </c>
    </row>
    <row r="313" spans="1:105" ht="12" customHeight="1" x14ac:dyDescent="0.25">
      <c r="A313" s="109" t="s">
        <v>120</v>
      </c>
      <c r="B313" s="33"/>
      <c r="C313" s="33">
        <v>4.6966974319269888E-4</v>
      </c>
      <c r="D313" s="33">
        <v>4.0202368738010939E-3</v>
      </c>
      <c r="E313" s="33">
        <v>3.4606780440729262E-2</v>
      </c>
      <c r="F313" s="33">
        <v>4.0218900235447969E-2</v>
      </c>
      <c r="G313" s="33">
        <v>2.712065168293662E-2</v>
      </c>
      <c r="H313" s="33">
        <v>4.0619131767973313E-2</v>
      </c>
      <c r="I313" s="33">
        <v>4.2422273415864777E-2</v>
      </c>
      <c r="J313" s="33">
        <v>0.10753868780042121</v>
      </c>
      <c r="K313" s="33">
        <v>0.1183624237953915</v>
      </c>
      <c r="L313" s="33">
        <v>0.15394262417032564</v>
      </c>
      <c r="M313" s="33">
        <v>0.15865316931107643</v>
      </c>
      <c r="N313" s="33">
        <v>0.13366284435029535</v>
      </c>
      <c r="O313" s="33">
        <v>0.1468943755915828</v>
      </c>
      <c r="P313" s="33">
        <v>0.34047562272986093</v>
      </c>
      <c r="Q313" s="33">
        <v>0.32680178604844812</v>
      </c>
      <c r="R313" s="33">
        <v>0.29323817713030564</v>
      </c>
      <c r="S313" s="33">
        <v>0.24294782170949045</v>
      </c>
      <c r="T313" s="33">
        <v>0.23935231626142395</v>
      </c>
      <c r="U313" s="33">
        <v>0.3873929946085124</v>
      </c>
      <c r="V313" s="33">
        <v>0.43286214327158373</v>
      </c>
      <c r="W313" s="33">
        <v>0.17678053741348096</v>
      </c>
      <c r="DA313" s="60" t="s">
        <v>3568</v>
      </c>
    </row>
    <row r="315" spans="1:105" ht="12" customHeight="1" x14ac:dyDescent="0.25">
      <c r="A315" s="116" t="str">
        <f>RES_hh_SLD!$A$364</f>
        <v>System efficiency indicator of new and renovated households (ratio of energy service to energy consumption)</v>
      </c>
      <c r="B315" s="154"/>
      <c r="C315" s="154">
        <f t="shared" ref="C315:Q315" si="118">IF(C297=0,"",C297/C279)</f>
        <v>1.170236057778183</v>
      </c>
      <c r="D315" s="154">
        <f t="shared" si="118"/>
        <v>1.150778900527079</v>
      </c>
      <c r="E315" s="154">
        <f t="shared" si="118"/>
        <v>1.1807115952768104</v>
      </c>
      <c r="F315" s="154">
        <f t="shared" si="118"/>
        <v>1.2383051449813247</v>
      </c>
      <c r="G315" s="154">
        <f t="shared" si="118"/>
        <v>1.3425470149497325</v>
      </c>
      <c r="H315" s="154">
        <f t="shared" si="118"/>
        <v>1.4202348402115452</v>
      </c>
      <c r="I315" s="154">
        <f t="shared" si="118"/>
        <v>1.4365127625685303</v>
      </c>
      <c r="J315" s="154">
        <f t="shared" si="118"/>
        <v>1.5441205617173563</v>
      </c>
      <c r="K315" s="154">
        <f t="shared" si="118"/>
        <v>1.6217945213331326</v>
      </c>
      <c r="L315" s="154">
        <f t="shared" si="118"/>
        <v>1.6474212926887817</v>
      </c>
      <c r="M315" s="154">
        <f t="shared" si="118"/>
        <v>1.698270631823092</v>
      </c>
      <c r="N315" s="154">
        <f t="shared" si="118"/>
        <v>1.732970261608074</v>
      </c>
      <c r="O315" s="154">
        <f t="shared" si="118"/>
        <v>1.8280475745742311</v>
      </c>
      <c r="P315" s="154">
        <f t="shared" si="118"/>
        <v>1.8803055476252033</v>
      </c>
      <c r="Q315" s="154">
        <f t="shared" si="118"/>
        <v>1.9232364973502774</v>
      </c>
      <c r="R315" s="154">
        <f t="shared" ref="R315:V315" si="119">IF(R297=0,"",R297/R279)</f>
        <v>1.9328321011794212</v>
      </c>
      <c r="S315" s="154">
        <f t="shared" si="119"/>
        <v>1.9175927471329555</v>
      </c>
      <c r="T315" s="154">
        <f t="shared" si="119"/>
        <v>1.9594770646523636</v>
      </c>
      <c r="U315" s="154">
        <f t="shared" si="119"/>
        <v>1.9104640039902465</v>
      </c>
      <c r="V315" s="154">
        <f t="shared" si="119"/>
        <v>1.8951938365480601</v>
      </c>
      <c r="W315" s="154">
        <f t="shared" ref="W315" si="120">IF(W297=0,"",W297/W279)</f>
        <v>1.8965442869470495</v>
      </c>
      <c r="DA315" s="129" t="s">
        <v>3720</v>
      </c>
    </row>
    <row r="316" spans="1:105" ht="12" customHeight="1" x14ac:dyDescent="0.25">
      <c r="A316" s="121" t="s">
        <v>57</v>
      </c>
      <c r="B316" s="155"/>
      <c r="C316" s="155">
        <f t="shared" ref="C316:Q316" si="121">IF(C298=0,"",C298/C280)</f>
        <v>1.3340143145882493</v>
      </c>
      <c r="D316" s="155">
        <f t="shared" si="121"/>
        <v>1.4334174374020865</v>
      </c>
      <c r="E316" s="155">
        <f t="shared" si="121"/>
        <v>1.5356674822209415</v>
      </c>
      <c r="F316" s="155">
        <f t="shared" si="121"/>
        <v>1.6403394112341134</v>
      </c>
      <c r="G316" s="155">
        <f t="shared" si="121"/>
        <v>1.7477863411497445</v>
      </c>
      <c r="H316" s="155">
        <f t="shared" si="121"/>
        <v>1.8579416424136468</v>
      </c>
      <c r="I316" s="155">
        <f t="shared" si="121"/>
        <v>1.9708679366713697</v>
      </c>
      <c r="J316" s="155">
        <f t="shared" si="121"/>
        <v>2.0868760761947991</v>
      </c>
      <c r="K316" s="155">
        <f t="shared" si="121"/>
        <v>2.2061961154589005</v>
      </c>
      <c r="L316" s="155">
        <f t="shared" si="121"/>
        <v>2.328827563339805</v>
      </c>
      <c r="M316" s="155">
        <f t="shared" si="121"/>
        <v>2.463670502140999</v>
      </c>
      <c r="N316" s="155">
        <f t="shared" si="121"/>
        <v>2.6129858340064867</v>
      </c>
      <c r="O316" s="155">
        <f t="shared" si="121"/>
        <v>2.7752647846600436</v>
      </c>
      <c r="P316" s="155">
        <f t="shared" si="121"/>
        <v>2.9381522834694831</v>
      </c>
      <c r="Q316" s="155">
        <f t="shared" si="121"/>
        <v>3.0716772450557559</v>
      </c>
      <c r="R316" s="155">
        <f t="shared" ref="R316:V316" si="122">IF(R298=0,"",R298/R280)</f>
        <v>3.1249547732130103</v>
      </c>
      <c r="S316" s="155">
        <f t="shared" si="122"/>
        <v>3.1586773574596041</v>
      </c>
      <c r="T316" s="155">
        <f t="shared" si="122"/>
        <v>3.1803058752446089</v>
      </c>
      <c r="U316" s="155">
        <f t="shared" si="122"/>
        <v>3.1975192089208933</v>
      </c>
      <c r="V316" s="155">
        <f t="shared" si="122"/>
        <v>3.218297869623699</v>
      </c>
      <c r="W316" s="155">
        <f t="shared" ref="W316" si="123">IF(W298=0,"",W298/W280)</f>
        <v>3.2420521283820061</v>
      </c>
      <c r="DA316" s="130" t="s">
        <v>3721</v>
      </c>
    </row>
    <row r="317" spans="1:105" ht="12" customHeight="1" x14ac:dyDescent="0.25">
      <c r="A317" s="97" t="s">
        <v>53</v>
      </c>
      <c r="B317" s="156"/>
      <c r="C317" s="156">
        <f t="shared" ref="C317:Q317" si="124">IF(C299=0,"",C299/C281)</f>
        <v>1.3340143145882493</v>
      </c>
      <c r="D317" s="156">
        <f t="shared" si="124"/>
        <v>1.4334174374020865</v>
      </c>
      <c r="E317" s="156">
        <f t="shared" si="124"/>
        <v>1.5356674822209415</v>
      </c>
      <c r="F317" s="156">
        <f t="shared" si="124"/>
        <v>1.6403394112341134</v>
      </c>
      <c r="G317" s="156">
        <f t="shared" si="124"/>
        <v>1.7477863411497445</v>
      </c>
      <c r="H317" s="156">
        <f t="shared" si="124"/>
        <v>1.8579416424136468</v>
      </c>
      <c r="I317" s="156">
        <f t="shared" si="124"/>
        <v>1.9708679366713697</v>
      </c>
      <c r="J317" s="156">
        <f t="shared" si="124"/>
        <v>2.0868760761947991</v>
      </c>
      <c r="K317" s="156">
        <f t="shared" si="124"/>
        <v>2.2061961154589005</v>
      </c>
      <c r="L317" s="156">
        <f t="shared" si="124"/>
        <v>2.328827563339805</v>
      </c>
      <c r="M317" s="156">
        <f t="shared" si="124"/>
        <v>2.463670502140999</v>
      </c>
      <c r="N317" s="156">
        <f t="shared" si="124"/>
        <v>2.6129858340064867</v>
      </c>
      <c r="O317" s="156">
        <f t="shared" si="124"/>
        <v>2.7752647846600436</v>
      </c>
      <c r="P317" s="156">
        <f t="shared" si="124"/>
        <v>2.9381522834694831</v>
      </c>
      <c r="Q317" s="156">
        <f t="shared" si="124"/>
        <v>3.0716772450557559</v>
      </c>
      <c r="R317" s="156">
        <f t="shared" ref="R317:V317" si="125">IF(R299=0,"",R299/R281)</f>
        <v>3.1249547732130103</v>
      </c>
      <c r="S317" s="156">
        <f t="shared" si="125"/>
        <v>3.1586773574596041</v>
      </c>
      <c r="T317" s="156">
        <f t="shared" si="125"/>
        <v>3.1803058752446089</v>
      </c>
      <c r="U317" s="156">
        <f t="shared" si="125"/>
        <v>3.1975192089208933</v>
      </c>
      <c r="V317" s="156">
        <f t="shared" si="125"/>
        <v>3.218297869623699</v>
      </c>
      <c r="W317" s="156">
        <f t="shared" ref="W317" si="126">IF(W299=0,"",W299/W281)</f>
        <v>3.2420521283820061</v>
      </c>
      <c r="DA317" s="63" t="s">
        <v>3722</v>
      </c>
    </row>
    <row r="318" spans="1:105" ht="12" customHeight="1" x14ac:dyDescent="0.25">
      <c r="A318" s="121" t="s">
        <v>92</v>
      </c>
      <c r="B318" s="155"/>
      <c r="C318" s="155" t="str">
        <f t="shared" ref="C318:Q318" si="127">IF(C300=0,"",C300/C282)</f>
        <v/>
      </c>
      <c r="D318" s="155">
        <f t="shared" si="127"/>
        <v>2.3410118130491027</v>
      </c>
      <c r="E318" s="155">
        <f t="shared" si="127"/>
        <v>2.4160667851648765</v>
      </c>
      <c r="F318" s="155">
        <f t="shared" si="127"/>
        <v>2.491202364164911</v>
      </c>
      <c r="G318" s="155">
        <f t="shared" si="127"/>
        <v>2.5670519171038864</v>
      </c>
      <c r="H318" s="155">
        <f t="shared" si="127"/>
        <v>2.6435338118133558</v>
      </c>
      <c r="I318" s="155">
        <f t="shared" si="127"/>
        <v>2.7207998316413051</v>
      </c>
      <c r="J318" s="155">
        <f t="shared" si="127"/>
        <v>2.7994813266575251</v>
      </c>
      <c r="K318" s="155">
        <f t="shared" si="127"/>
        <v>2.8801091494833253</v>
      </c>
      <c r="L318" s="155">
        <f t="shared" si="127"/>
        <v>2.9628145503208501</v>
      </c>
      <c r="M318" s="155">
        <f t="shared" si="127"/>
        <v>3.061598358389293</v>
      </c>
      <c r="N318" s="155">
        <f t="shared" si="127"/>
        <v>3.1810424856553818</v>
      </c>
      <c r="O318" s="155">
        <f t="shared" si="127"/>
        <v>3.3236800321210822</v>
      </c>
      <c r="P318" s="155">
        <f t="shared" si="127"/>
        <v>3.4783673798358086</v>
      </c>
      <c r="Q318" s="155">
        <f t="shared" si="127"/>
        <v>3.6113031474490018</v>
      </c>
      <c r="R318" s="155">
        <f t="shared" ref="R318:V318" si="128">IF(R300=0,"",R300/R282)</f>
        <v>3.694701493524911</v>
      </c>
      <c r="S318" s="155">
        <f t="shared" si="128"/>
        <v>3.7610824821923368</v>
      </c>
      <c r="T318" s="155">
        <f t="shared" si="128"/>
        <v>3.8165463251589697</v>
      </c>
      <c r="U318" s="155">
        <f t="shared" si="128"/>
        <v>3.8670390386509803</v>
      </c>
      <c r="V318" s="155">
        <f t="shared" si="128"/>
        <v>3.9185218835832853</v>
      </c>
      <c r="W318" s="155">
        <f t="shared" ref="W318" si="129">IF(W300=0,"",W300/W282)</f>
        <v>3.9689243079134164</v>
      </c>
      <c r="DA318" s="130" t="s">
        <v>3723</v>
      </c>
    </row>
    <row r="319" spans="1:105" ht="12" customHeight="1" x14ac:dyDescent="0.25">
      <c r="A319" s="97" t="s">
        <v>53</v>
      </c>
      <c r="B319" s="156"/>
      <c r="C319" s="156" t="str">
        <f t="shared" ref="C319:Q319" si="130">IF(C301=0,"",C301/C283)</f>
        <v/>
      </c>
      <c r="D319" s="156">
        <f t="shared" si="130"/>
        <v>2.3410118130491027</v>
      </c>
      <c r="E319" s="156">
        <f t="shared" si="130"/>
        <v>2.4160667851648765</v>
      </c>
      <c r="F319" s="156">
        <f t="shared" si="130"/>
        <v>2.491202364164911</v>
      </c>
      <c r="G319" s="156">
        <f t="shared" si="130"/>
        <v>2.5670519171038864</v>
      </c>
      <c r="H319" s="156">
        <f t="shared" si="130"/>
        <v>2.6435338118133558</v>
      </c>
      <c r="I319" s="156">
        <f t="shared" si="130"/>
        <v>2.7207998316413051</v>
      </c>
      <c r="J319" s="156">
        <f t="shared" si="130"/>
        <v>2.7994813266575251</v>
      </c>
      <c r="K319" s="156">
        <f t="shared" si="130"/>
        <v>2.8801091494833253</v>
      </c>
      <c r="L319" s="156">
        <f t="shared" si="130"/>
        <v>2.9628145503208501</v>
      </c>
      <c r="M319" s="156">
        <f t="shared" si="130"/>
        <v>3.061598358389293</v>
      </c>
      <c r="N319" s="156">
        <f t="shared" si="130"/>
        <v>3.1810424856553818</v>
      </c>
      <c r="O319" s="156">
        <f t="shared" si="130"/>
        <v>3.3236800321210822</v>
      </c>
      <c r="P319" s="156">
        <f t="shared" si="130"/>
        <v>3.4783673798358086</v>
      </c>
      <c r="Q319" s="156">
        <f t="shared" si="130"/>
        <v>3.6113031474490018</v>
      </c>
      <c r="R319" s="156">
        <f t="shared" ref="R319:V319" si="131">IF(R301=0,"",R301/R283)</f>
        <v>3.694701493524911</v>
      </c>
      <c r="S319" s="156">
        <f t="shared" si="131"/>
        <v>3.7610824821923368</v>
      </c>
      <c r="T319" s="156">
        <f t="shared" si="131"/>
        <v>3.8165463251589697</v>
      </c>
      <c r="U319" s="156">
        <f t="shared" si="131"/>
        <v>3.8670390386509803</v>
      </c>
      <c r="V319" s="156">
        <f t="shared" si="131"/>
        <v>3.9185218835832853</v>
      </c>
      <c r="W319" s="156">
        <f t="shared" ref="W319" si="132">IF(W301=0,"",W301/W283)</f>
        <v>3.9689243079134164</v>
      </c>
      <c r="DA319" s="63" t="s">
        <v>3724</v>
      </c>
    </row>
    <row r="320" spans="1:105" ht="12" customHeight="1" x14ac:dyDescent="0.25">
      <c r="A320" s="121" t="s">
        <v>55</v>
      </c>
      <c r="B320" s="155"/>
      <c r="C320" s="155">
        <f t="shared" ref="C320:Q320" si="133">IF(C302=0,"",C302/C284)</f>
        <v>0.61340955203917558</v>
      </c>
      <c r="D320" s="155">
        <f t="shared" si="133"/>
        <v>0.626802999171859</v>
      </c>
      <c r="E320" s="155">
        <f t="shared" si="133"/>
        <v>0.64066893759687438</v>
      </c>
      <c r="F320" s="155">
        <f t="shared" si="133"/>
        <v>0.63763029927923964</v>
      </c>
      <c r="G320" s="155">
        <f t="shared" si="133"/>
        <v>0.63009521591341622</v>
      </c>
      <c r="H320" s="155">
        <f t="shared" si="133"/>
        <v>0.61896175388465291</v>
      </c>
      <c r="I320" s="155">
        <f t="shared" si="133"/>
        <v>0.63308576398848371</v>
      </c>
      <c r="J320" s="155">
        <f t="shared" si="133"/>
        <v>0.64816967948476001</v>
      </c>
      <c r="K320" s="155">
        <f t="shared" si="133"/>
        <v>0.7114734042823706</v>
      </c>
      <c r="L320" s="155">
        <f t="shared" si="133"/>
        <v>0.66861596350714081</v>
      </c>
      <c r="M320" s="155">
        <f t="shared" si="133"/>
        <v>0.67493521094049524</v>
      </c>
      <c r="N320" s="155">
        <f t="shared" si="133"/>
        <v>0.68659531908735305</v>
      </c>
      <c r="O320" s="155">
        <f t="shared" si="133"/>
        <v>0.78108821780613324</v>
      </c>
      <c r="P320" s="155">
        <f t="shared" si="133"/>
        <v>0.79882173862821471</v>
      </c>
      <c r="Q320" s="155">
        <f t="shared" si="133"/>
        <v>0.810410305605891</v>
      </c>
      <c r="R320" s="155">
        <f t="shared" ref="R320:V320" si="134">IF(R302=0,"",R302/R284)</f>
        <v>0.80299427715249405</v>
      </c>
      <c r="S320" s="155">
        <f t="shared" si="134"/>
        <v>0.7889079861723528</v>
      </c>
      <c r="T320" s="155">
        <f t="shared" si="134"/>
        <v>0.84600160596690832</v>
      </c>
      <c r="U320" s="155">
        <f t="shared" si="134"/>
        <v>0.84760963656654886</v>
      </c>
      <c r="V320" s="155">
        <f t="shared" si="134"/>
        <v>0.87158038384380565</v>
      </c>
      <c r="W320" s="155">
        <f t="shared" ref="W320" si="135">IF(W302=0,"",W302/W284)</f>
        <v>0.86830849458223436</v>
      </c>
      <c r="DA320" s="130" t="s">
        <v>3725</v>
      </c>
    </row>
    <row r="321" spans="1:105" ht="12" customHeight="1" x14ac:dyDescent="0.25">
      <c r="A321" s="97" t="s">
        <v>124</v>
      </c>
      <c r="B321" s="156"/>
      <c r="C321" s="156">
        <f t="shared" ref="C321:Q321" si="136">IF(C303=0,"",C303/C285)</f>
        <v>0.57117491641331308</v>
      </c>
      <c r="D321" s="156">
        <f t="shared" si="136"/>
        <v>0.57304133083580799</v>
      </c>
      <c r="E321" s="156">
        <f t="shared" si="136"/>
        <v>0.575216718836286</v>
      </c>
      <c r="F321" s="156">
        <f t="shared" si="136"/>
        <v>0.57743423959739792</v>
      </c>
      <c r="G321" s="156">
        <f t="shared" si="136"/>
        <v>0.57993630685030162</v>
      </c>
      <c r="H321" s="156">
        <f t="shared" si="136"/>
        <v>0.58269325224040303</v>
      </c>
      <c r="I321" s="156">
        <f t="shared" si="136"/>
        <v>0.58576480651814267</v>
      </c>
      <c r="J321" s="156">
        <f t="shared" si="136"/>
        <v>0.58939566548501776</v>
      </c>
      <c r="K321" s="156">
        <f t="shared" si="136"/>
        <v>0.593793884934952</v>
      </c>
      <c r="L321" s="156">
        <f t="shared" si="136"/>
        <v>0.59901512832267489</v>
      </c>
      <c r="M321" s="156">
        <f t="shared" si="136"/>
        <v>0.60999662650750142</v>
      </c>
      <c r="N321" s="156">
        <f t="shared" si="136"/>
        <v>0.62830545317046438</v>
      </c>
      <c r="O321" s="156">
        <f t="shared" si="136"/>
        <v>0.6552497596551109</v>
      </c>
      <c r="P321" s="156">
        <f t="shared" si="136"/>
        <v>0.68808017920568132</v>
      </c>
      <c r="Q321" s="156">
        <f t="shared" si="136"/>
        <v>0.71788862293566402</v>
      </c>
      <c r="R321" s="156">
        <f t="shared" ref="R321:V321" si="137">IF(R303=0,"",R303/R285)</f>
        <v>0.73800567587016097</v>
      </c>
      <c r="S321" s="156">
        <f t="shared" si="137"/>
        <v>0.75739119960706158</v>
      </c>
      <c r="T321" s="156">
        <f t="shared" si="137"/>
        <v>0.77494790034989891</v>
      </c>
      <c r="U321" s="156">
        <f t="shared" si="137"/>
        <v>0.78957848430226663</v>
      </c>
      <c r="V321" s="156">
        <f t="shared" si="137"/>
        <v>0.80018565766773353</v>
      </c>
      <c r="W321" s="156">
        <f t="shared" ref="W321" si="138">IF(W303=0,"",W303/W285)</f>
        <v>0.80517514605148766</v>
      </c>
      <c r="DA321" s="63" t="s">
        <v>3726</v>
      </c>
    </row>
    <row r="322" spans="1:105" ht="12" customHeight="1" x14ac:dyDescent="0.25">
      <c r="A322" s="97" t="s">
        <v>123</v>
      </c>
      <c r="B322" s="156"/>
      <c r="C322" s="156" t="str">
        <f t="shared" ref="C322:Q322" si="139">IF(C304=0,"",C304/C286)</f>
        <v/>
      </c>
      <c r="D322" s="156" t="str">
        <f t="shared" si="139"/>
        <v/>
      </c>
      <c r="E322" s="156" t="str">
        <f t="shared" si="139"/>
        <v/>
      </c>
      <c r="F322" s="156" t="str">
        <f t="shared" si="139"/>
        <v/>
      </c>
      <c r="G322" s="156" t="str">
        <f t="shared" si="139"/>
        <v/>
      </c>
      <c r="H322" s="156" t="str">
        <f t="shared" si="139"/>
        <v/>
      </c>
      <c r="I322" s="156" t="str">
        <f t="shared" si="139"/>
        <v/>
      </c>
      <c r="J322" s="156" t="str">
        <f t="shared" si="139"/>
        <v/>
      </c>
      <c r="K322" s="156">
        <f t="shared" si="139"/>
        <v>0.74772589431078373</v>
      </c>
      <c r="L322" s="156" t="str">
        <f t="shared" si="139"/>
        <v/>
      </c>
      <c r="M322" s="156">
        <f t="shared" si="139"/>
        <v>0.75885480229452773</v>
      </c>
      <c r="N322" s="156">
        <f t="shared" si="139"/>
        <v>0.77870169812506085</v>
      </c>
      <c r="O322" s="156">
        <f t="shared" si="139"/>
        <v>0.79375470685820071</v>
      </c>
      <c r="P322" s="156">
        <f t="shared" si="139"/>
        <v>0.81998633996252857</v>
      </c>
      <c r="Q322" s="156">
        <f t="shared" si="139"/>
        <v>0.83834992523458074</v>
      </c>
      <c r="R322" s="156">
        <f t="shared" ref="R322:V322" si="140">IF(R304=0,"",R304/R286)</f>
        <v>0.85306959327071274</v>
      </c>
      <c r="S322" s="156">
        <f t="shared" si="140"/>
        <v>0.86753662743978643</v>
      </c>
      <c r="T322" s="156">
        <f t="shared" si="140"/>
        <v>0.86056606161517668</v>
      </c>
      <c r="U322" s="156">
        <f t="shared" si="140"/>
        <v>0.88103569660402159</v>
      </c>
      <c r="V322" s="156">
        <f t="shared" si="140"/>
        <v>0.88942743259229917</v>
      </c>
      <c r="W322" s="156">
        <f t="shared" ref="W322" si="141">IF(W304=0,"",W304/W286)</f>
        <v>0.89521389296689302</v>
      </c>
      <c r="DA322" s="63" t="s">
        <v>3727</v>
      </c>
    </row>
    <row r="323" spans="1:105" ht="12" customHeight="1" x14ac:dyDescent="0.25">
      <c r="A323" s="100" t="s">
        <v>50</v>
      </c>
      <c r="B323" s="157"/>
      <c r="C323" s="157" t="str">
        <f t="shared" ref="C323:Q323" si="142">IF(C305=0,"",C305/C287)</f>
        <v/>
      </c>
      <c r="D323" s="157" t="str">
        <f t="shared" si="142"/>
        <v/>
      </c>
      <c r="E323" s="157" t="str">
        <f t="shared" si="142"/>
        <v/>
      </c>
      <c r="F323" s="157" t="str">
        <f t="shared" si="142"/>
        <v/>
      </c>
      <c r="G323" s="157" t="str">
        <f t="shared" si="142"/>
        <v/>
      </c>
      <c r="H323" s="157" t="str">
        <f t="shared" si="142"/>
        <v/>
      </c>
      <c r="I323" s="157" t="str">
        <f t="shared" si="142"/>
        <v/>
      </c>
      <c r="J323" s="157" t="str">
        <f t="shared" si="142"/>
        <v/>
      </c>
      <c r="K323" s="157">
        <f t="shared" si="142"/>
        <v>0.593793884934952</v>
      </c>
      <c r="L323" s="157" t="str">
        <f t="shared" si="142"/>
        <v/>
      </c>
      <c r="M323" s="157">
        <f t="shared" si="142"/>
        <v>0.60999662650750142</v>
      </c>
      <c r="N323" s="157">
        <f t="shared" si="142"/>
        <v>0.62830545317046438</v>
      </c>
      <c r="O323" s="157">
        <f t="shared" si="142"/>
        <v>0.6552497596551109</v>
      </c>
      <c r="P323" s="157">
        <f t="shared" si="142"/>
        <v>0.68808017920568132</v>
      </c>
      <c r="Q323" s="157">
        <f t="shared" si="142"/>
        <v>0.71788862293566402</v>
      </c>
      <c r="R323" s="157">
        <f t="shared" ref="R323:V323" si="143">IF(R305=0,"",R305/R287)</f>
        <v>0.73800567587016097</v>
      </c>
      <c r="S323" s="157">
        <f t="shared" si="143"/>
        <v>0.75739119960706169</v>
      </c>
      <c r="T323" s="157">
        <f t="shared" si="143"/>
        <v>0.77494790034989891</v>
      </c>
      <c r="U323" s="157">
        <f t="shared" si="143"/>
        <v>0.78957848430226674</v>
      </c>
      <c r="V323" s="157">
        <f t="shared" si="143"/>
        <v>0.80018565766773353</v>
      </c>
      <c r="W323" s="157">
        <f t="shared" ref="W323" si="144">IF(W305=0,"",W305/W287)</f>
        <v>0.80517514605148766</v>
      </c>
      <c r="DA323" s="131" t="s">
        <v>3728</v>
      </c>
    </row>
    <row r="324" spans="1:105" ht="12" customHeight="1" x14ac:dyDescent="0.25">
      <c r="A324" s="103" t="s">
        <v>52</v>
      </c>
      <c r="B324" s="158"/>
      <c r="C324" s="158" t="str">
        <f t="shared" ref="C324:Q324" si="145">IF(C306=0,"",C306/C288)</f>
        <v/>
      </c>
      <c r="D324" s="158" t="str">
        <f t="shared" si="145"/>
        <v/>
      </c>
      <c r="E324" s="158" t="str">
        <f t="shared" si="145"/>
        <v/>
      </c>
      <c r="F324" s="158" t="str">
        <f t="shared" si="145"/>
        <v/>
      </c>
      <c r="G324" s="158" t="str">
        <f t="shared" si="145"/>
        <v/>
      </c>
      <c r="H324" s="158" t="str">
        <f t="shared" si="145"/>
        <v/>
      </c>
      <c r="I324" s="158" t="str">
        <f t="shared" si="145"/>
        <v/>
      </c>
      <c r="J324" s="158" t="str">
        <f t="shared" si="145"/>
        <v/>
      </c>
      <c r="K324" s="158">
        <f t="shared" si="145"/>
        <v>1</v>
      </c>
      <c r="L324" s="158" t="str">
        <f t="shared" si="145"/>
        <v/>
      </c>
      <c r="M324" s="158">
        <f t="shared" si="145"/>
        <v>1</v>
      </c>
      <c r="N324" s="158">
        <f t="shared" si="145"/>
        <v>1</v>
      </c>
      <c r="O324" s="158">
        <f t="shared" si="145"/>
        <v>1</v>
      </c>
      <c r="P324" s="158">
        <f t="shared" si="145"/>
        <v>1</v>
      </c>
      <c r="Q324" s="158">
        <f t="shared" si="145"/>
        <v>1</v>
      </c>
      <c r="R324" s="158">
        <f t="shared" ref="R324:V324" si="146">IF(R306=0,"",R306/R288)</f>
        <v>1</v>
      </c>
      <c r="S324" s="158">
        <f t="shared" si="146"/>
        <v>1</v>
      </c>
      <c r="T324" s="158">
        <f t="shared" si="146"/>
        <v>1</v>
      </c>
      <c r="U324" s="158">
        <f t="shared" si="146"/>
        <v>1</v>
      </c>
      <c r="V324" s="158">
        <f t="shared" si="146"/>
        <v>1</v>
      </c>
      <c r="W324" s="158">
        <f t="shared" ref="W324" si="147">IF(W306=0,"",W306/W288)</f>
        <v>1</v>
      </c>
      <c r="DA324" s="132" t="s">
        <v>3729</v>
      </c>
    </row>
    <row r="325" spans="1:105" ht="12" customHeight="1" x14ac:dyDescent="0.25">
      <c r="A325" s="106" t="s">
        <v>122</v>
      </c>
      <c r="B325" s="157"/>
      <c r="C325" s="157">
        <f t="shared" ref="C325:Q325" si="148">IF(C307=0,"",C307/C289)</f>
        <v>0.64116044441636455</v>
      </c>
      <c r="D325" s="157">
        <f t="shared" si="148"/>
        <v>0.64288036462870968</v>
      </c>
      <c r="E325" s="157">
        <f t="shared" si="148"/>
        <v>0.6447325710289048</v>
      </c>
      <c r="F325" s="157">
        <f t="shared" si="148"/>
        <v>0.64660256956342199</v>
      </c>
      <c r="G325" s="157">
        <f t="shared" si="148"/>
        <v>0.64859545626381576</v>
      </c>
      <c r="H325" s="157">
        <f t="shared" si="148"/>
        <v>0.65069945127796269</v>
      </c>
      <c r="I325" s="157">
        <f t="shared" si="148"/>
        <v>0.65294192623199265</v>
      </c>
      <c r="J325" s="157">
        <f t="shared" si="148"/>
        <v>0.6554324453767737</v>
      </c>
      <c r="K325" s="157">
        <f t="shared" si="148"/>
        <v>0.65826810458400087</v>
      </c>
      <c r="L325" s="157">
        <f t="shared" si="148"/>
        <v>0.66148288617099127</v>
      </c>
      <c r="M325" s="157">
        <f t="shared" si="148"/>
        <v>0.66730435021905199</v>
      </c>
      <c r="N325" s="157">
        <f t="shared" si="148"/>
        <v>0.67671125316056979</v>
      </c>
      <c r="O325" s="157">
        <f t="shared" si="148"/>
        <v>0.69095873593925394</v>
      </c>
      <c r="P325" s="157">
        <f t="shared" si="148"/>
        <v>0.70949288208010641</v>
      </c>
      <c r="Q325" s="157">
        <f t="shared" si="148"/>
        <v>0.7276793369381851</v>
      </c>
      <c r="R325" s="157">
        <f t="shared" ref="R325:V325" si="149">IF(R307=0,"",R307/R289)</f>
        <v>0.7407164003369906</v>
      </c>
      <c r="S325" s="157">
        <f t="shared" si="149"/>
        <v>0.75362493808915698</v>
      </c>
      <c r="T325" s="157" t="str">
        <f t="shared" si="149"/>
        <v/>
      </c>
      <c r="U325" s="157">
        <f t="shared" si="149"/>
        <v>0.77788520577229425</v>
      </c>
      <c r="V325" s="157" t="str">
        <f t="shared" si="149"/>
        <v/>
      </c>
      <c r="W325" s="157">
        <f t="shared" ref="W325" si="150">IF(W307=0,"",W307/W289)</f>
        <v>0.79654596598285621</v>
      </c>
      <c r="DA325" s="131" t="s">
        <v>3730</v>
      </c>
    </row>
    <row r="326" spans="1:105" ht="12" customHeight="1" x14ac:dyDescent="0.25">
      <c r="A326" s="107" t="s">
        <v>121</v>
      </c>
      <c r="B326" s="158"/>
      <c r="C326" s="158" t="str">
        <f t="shared" ref="C326:Q326" si="151">IF(C308=0,"",C308/C290)</f>
        <v/>
      </c>
      <c r="D326" s="158" t="str">
        <f t="shared" si="151"/>
        <v/>
      </c>
      <c r="E326" s="158" t="str">
        <f t="shared" si="151"/>
        <v/>
      </c>
      <c r="F326" s="158" t="str">
        <f t="shared" si="151"/>
        <v/>
      </c>
      <c r="G326" s="158" t="str">
        <f t="shared" si="151"/>
        <v/>
      </c>
      <c r="H326" s="158" t="str">
        <f t="shared" si="151"/>
        <v/>
      </c>
      <c r="I326" s="158" t="str">
        <f t="shared" si="151"/>
        <v/>
      </c>
      <c r="J326" s="158" t="str">
        <f t="shared" si="151"/>
        <v/>
      </c>
      <c r="K326" s="158">
        <f t="shared" si="151"/>
        <v>0.79614404598547794</v>
      </c>
      <c r="L326" s="158">
        <f t="shared" si="151"/>
        <v>0.79110067099178716</v>
      </c>
      <c r="M326" s="158">
        <f t="shared" si="151"/>
        <v>0.80137436648296057</v>
      </c>
      <c r="N326" s="158">
        <f t="shared" si="151"/>
        <v>0.81350122847692186</v>
      </c>
      <c r="O326" s="158">
        <f t="shared" si="151"/>
        <v>0.81894390063694245</v>
      </c>
      <c r="P326" s="158">
        <f t="shared" si="151"/>
        <v>0.83440729519916412</v>
      </c>
      <c r="Q326" s="158">
        <f t="shared" si="151"/>
        <v>0.84455332189439503</v>
      </c>
      <c r="R326" s="158">
        <f t="shared" ref="R326:V326" si="152">IF(R308=0,"",R308/R290)</f>
        <v>0.85427462313239966</v>
      </c>
      <c r="S326" s="158">
        <f t="shared" si="152"/>
        <v>0.86470756475783372</v>
      </c>
      <c r="T326" s="158">
        <f t="shared" si="152"/>
        <v>0.85592126856400119</v>
      </c>
      <c r="U326" s="158">
        <f t="shared" si="152"/>
        <v>0.87366362449816048</v>
      </c>
      <c r="V326" s="158">
        <f t="shared" si="152"/>
        <v>0.88169477629371118</v>
      </c>
      <c r="W326" s="158">
        <f t="shared" ref="W326" si="153">IF(W308=0,"",W308/W290)</f>
        <v>0.89084894562514905</v>
      </c>
      <c r="DA326" s="132" t="s">
        <v>3731</v>
      </c>
    </row>
    <row r="327" spans="1:105" ht="12" customHeight="1" x14ac:dyDescent="0.25">
      <c r="A327" s="108" t="s">
        <v>53</v>
      </c>
      <c r="B327" s="156"/>
      <c r="C327" s="156" t="str">
        <f t="shared" ref="C327:Q327" si="154">IF(C309=0,"",C309/C291)</f>
        <v/>
      </c>
      <c r="D327" s="156" t="str">
        <f t="shared" si="154"/>
        <v/>
      </c>
      <c r="E327" s="156" t="str">
        <f t="shared" si="154"/>
        <v/>
      </c>
      <c r="F327" s="156" t="str">
        <f t="shared" si="154"/>
        <v/>
      </c>
      <c r="G327" s="156" t="str">
        <f t="shared" si="154"/>
        <v/>
      </c>
      <c r="H327" s="156" t="str">
        <f t="shared" si="154"/>
        <v/>
      </c>
      <c r="I327" s="156" t="str">
        <f t="shared" si="154"/>
        <v/>
      </c>
      <c r="J327" s="156" t="str">
        <f t="shared" si="154"/>
        <v/>
      </c>
      <c r="K327" s="156">
        <f t="shared" si="154"/>
        <v>0.65826810458400087</v>
      </c>
      <c r="L327" s="156">
        <f t="shared" si="154"/>
        <v>0.66148288617099127</v>
      </c>
      <c r="M327" s="156">
        <f t="shared" si="154"/>
        <v>0.66730435021905199</v>
      </c>
      <c r="N327" s="156">
        <f t="shared" si="154"/>
        <v>0.67671125316056979</v>
      </c>
      <c r="O327" s="156">
        <f t="shared" si="154"/>
        <v>0.69095873593925394</v>
      </c>
      <c r="P327" s="156">
        <f t="shared" si="154"/>
        <v>0.70949288208010641</v>
      </c>
      <c r="Q327" s="156">
        <f t="shared" si="154"/>
        <v>0.7276793369381851</v>
      </c>
      <c r="R327" s="156">
        <f t="shared" ref="R327:V327" si="155">IF(R309=0,"",R309/R291)</f>
        <v>0.7407164003369906</v>
      </c>
      <c r="S327" s="156">
        <f t="shared" si="155"/>
        <v>0.75362493808915698</v>
      </c>
      <c r="T327" s="156">
        <f t="shared" si="155"/>
        <v>0.76613428213655244</v>
      </c>
      <c r="U327" s="156">
        <f t="shared" si="155"/>
        <v>0.77788520577229425</v>
      </c>
      <c r="V327" s="156">
        <f t="shared" si="155"/>
        <v>0.78832658330350425</v>
      </c>
      <c r="W327" s="156">
        <f t="shared" ref="W327" si="156">IF(W309=0,"",W309/W291)</f>
        <v>0.79654596598285621</v>
      </c>
      <c r="DA327" s="63" t="s">
        <v>3732</v>
      </c>
    </row>
    <row r="328" spans="1:105" ht="12" customHeight="1" x14ac:dyDescent="0.25">
      <c r="A328" s="108" t="s">
        <v>52</v>
      </c>
      <c r="B328" s="156"/>
      <c r="C328" s="156" t="str">
        <f t="shared" ref="C328:Q328" si="157">IF(C310=0,"",C310/C292)</f>
        <v/>
      </c>
      <c r="D328" s="156" t="str">
        <f t="shared" si="157"/>
        <v/>
      </c>
      <c r="E328" s="156" t="str">
        <f t="shared" si="157"/>
        <v/>
      </c>
      <c r="F328" s="156" t="str">
        <f t="shared" si="157"/>
        <v/>
      </c>
      <c r="G328" s="156" t="str">
        <f t="shared" si="157"/>
        <v/>
      </c>
      <c r="H328" s="156" t="str">
        <f t="shared" si="157"/>
        <v/>
      </c>
      <c r="I328" s="156" t="str">
        <f t="shared" si="157"/>
        <v/>
      </c>
      <c r="J328" s="156" t="str">
        <f t="shared" si="157"/>
        <v/>
      </c>
      <c r="K328" s="156">
        <f t="shared" si="157"/>
        <v>1</v>
      </c>
      <c r="L328" s="156">
        <f t="shared" si="157"/>
        <v>1</v>
      </c>
      <c r="M328" s="156">
        <f t="shared" si="157"/>
        <v>1</v>
      </c>
      <c r="N328" s="156">
        <f t="shared" si="157"/>
        <v>1</v>
      </c>
      <c r="O328" s="156">
        <f t="shared" si="157"/>
        <v>1</v>
      </c>
      <c r="P328" s="156">
        <f t="shared" si="157"/>
        <v>1</v>
      </c>
      <c r="Q328" s="156">
        <f t="shared" si="157"/>
        <v>1</v>
      </c>
      <c r="R328" s="156">
        <f t="shared" ref="R328:V328" si="158">IF(R310=0,"",R310/R292)</f>
        <v>1</v>
      </c>
      <c r="S328" s="156">
        <f t="shared" si="158"/>
        <v>1</v>
      </c>
      <c r="T328" s="156">
        <f t="shared" si="158"/>
        <v>1</v>
      </c>
      <c r="U328" s="156">
        <f t="shared" si="158"/>
        <v>1</v>
      </c>
      <c r="V328" s="156">
        <f t="shared" si="158"/>
        <v>1</v>
      </c>
      <c r="W328" s="156">
        <f t="shared" ref="W328" si="159">IF(W310=0,"",W310/W292)</f>
        <v>1</v>
      </c>
      <c r="DA328" s="63" t="s">
        <v>3733</v>
      </c>
    </row>
    <row r="329" spans="1:105" ht="12" customHeight="1" x14ac:dyDescent="0.25">
      <c r="A329" s="121" t="s">
        <v>54</v>
      </c>
      <c r="B329" s="155"/>
      <c r="C329" s="155">
        <f t="shared" ref="C329:Q329" si="160">IF(C311=0,"",C311/C293)</f>
        <v>0.61928975065654956</v>
      </c>
      <c r="D329" s="155">
        <f t="shared" si="160"/>
        <v>0.6298143527883967</v>
      </c>
      <c r="E329" s="155">
        <f t="shared" si="160"/>
        <v>0.69440219172084405</v>
      </c>
      <c r="F329" s="155">
        <f t="shared" si="160"/>
        <v>0.65922811339423004</v>
      </c>
      <c r="G329" s="155">
        <f t="shared" si="160"/>
        <v>0.62423457022152573</v>
      </c>
      <c r="H329" s="155">
        <f t="shared" si="160"/>
        <v>0.6267705360564606</v>
      </c>
      <c r="I329" s="155">
        <f t="shared" si="160"/>
        <v>0.62237863114045189</v>
      </c>
      <c r="J329" s="155">
        <f t="shared" si="160"/>
        <v>0.65464194517927099</v>
      </c>
      <c r="K329" s="155">
        <f t="shared" si="160"/>
        <v>0.65745208213577822</v>
      </c>
      <c r="L329" s="155">
        <f t="shared" si="160"/>
        <v>0.67996392865949051</v>
      </c>
      <c r="M329" s="155">
        <f t="shared" si="160"/>
        <v>0.67122242550447986</v>
      </c>
      <c r="N329" s="155">
        <f t="shared" si="160"/>
        <v>0.64535497071994841</v>
      </c>
      <c r="O329" s="155">
        <f t="shared" si="160"/>
        <v>0.64287984839049228</v>
      </c>
      <c r="P329" s="155">
        <f t="shared" si="160"/>
        <v>0.63956329300011472</v>
      </c>
      <c r="Q329" s="155">
        <f t="shared" si="160"/>
        <v>0.64983772042047905</v>
      </c>
      <c r="R329" s="155">
        <f t="shared" ref="R329:V329" si="161">IF(R311=0,"",R311/R293)</f>
        <v>0.66692654753337266</v>
      </c>
      <c r="S329" s="155">
        <f t="shared" si="161"/>
        <v>0.66636754714365976</v>
      </c>
      <c r="T329" s="155">
        <f t="shared" si="161"/>
        <v>0.66244422808702486</v>
      </c>
      <c r="U329" s="155">
        <f t="shared" si="161"/>
        <v>0.6651160297102624</v>
      </c>
      <c r="V329" s="155">
        <f t="shared" si="161"/>
        <v>0.67214447064714533</v>
      </c>
      <c r="W329" s="155">
        <f t="shared" ref="W329" si="162">IF(W311=0,"",W311/W293)</f>
        <v>0.64133961676939244</v>
      </c>
      <c r="DA329" s="130" t="s">
        <v>3734</v>
      </c>
    </row>
    <row r="330" spans="1:105" ht="12" customHeight="1" x14ac:dyDescent="0.25">
      <c r="A330" s="97" t="s">
        <v>50</v>
      </c>
      <c r="B330" s="156"/>
      <c r="C330" s="156">
        <f t="shared" ref="C330:Q330" si="163">IF(C312=0,"",C312/C294)</f>
        <v>0.59248837628742101</v>
      </c>
      <c r="D330" s="156">
        <f t="shared" si="163"/>
        <v>0.59300838715164517</v>
      </c>
      <c r="E330" s="156">
        <f t="shared" si="163"/>
        <v>0.59352106427792584</v>
      </c>
      <c r="F330" s="156">
        <f t="shared" si="163"/>
        <v>0.5940327413490325</v>
      </c>
      <c r="G330" s="156">
        <f t="shared" si="163"/>
        <v>0.59453766447885681</v>
      </c>
      <c r="H330" s="156">
        <f t="shared" si="163"/>
        <v>0.59503653786980748</v>
      </c>
      <c r="I330" s="156">
        <f t="shared" si="163"/>
        <v>0.5955279437641795</v>
      </c>
      <c r="J330" s="156">
        <f t="shared" si="163"/>
        <v>0.59600607410907791</v>
      </c>
      <c r="K330" s="156">
        <f t="shared" si="163"/>
        <v>0.59646599053184279</v>
      </c>
      <c r="L330" s="156">
        <f t="shared" si="163"/>
        <v>0.59690637181532413</v>
      </c>
      <c r="M330" s="156">
        <f t="shared" si="163"/>
        <v>0.59714335525115025</v>
      </c>
      <c r="N330" s="156">
        <f t="shared" si="163"/>
        <v>0.59714335525115025</v>
      </c>
      <c r="O330" s="156">
        <f t="shared" si="163"/>
        <v>0.59714335525115025</v>
      </c>
      <c r="P330" s="156">
        <f t="shared" si="163"/>
        <v>0.59714335525115025</v>
      </c>
      <c r="Q330" s="156">
        <f t="shared" si="163"/>
        <v>0.59714335525115025</v>
      </c>
      <c r="R330" s="156">
        <f t="shared" ref="R330:V330" si="164">IF(R312=0,"",R312/R294)</f>
        <v>0.59864054514297027</v>
      </c>
      <c r="S330" s="156">
        <f t="shared" si="164"/>
        <v>0.60108878984082614</v>
      </c>
      <c r="T330" s="156">
        <f t="shared" si="164"/>
        <v>0.60394507532165576</v>
      </c>
      <c r="U330" s="156">
        <f t="shared" si="164"/>
        <v>0.60690337099823011</v>
      </c>
      <c r="V330" s="156">
        <f t="shared" si="164"/>
        <v>0.60965764628331653</v>
      </c>
      <c r="W330" s="156">
        <f t="shared" ref="W330" si="165">IF(W312=0,"",W312/W294)</f>
        <v>0.6122079011769137</v>
      </c>
      <c r="DA330" s="63" t="s">
        <v>3735</v>
      </c>
    </row>
    <row r="331" spans="1:105" ht="12" customHeight="1" x14ac:dyDescent="0.25">
      <c r="A331" s="109" t="s">
        <v>120</v>
      </c>
      <c r="B331" s="159"/>
      <c r="C331" s="159">
        <f t="shared" ref="C331:Q331" si="166">IF(C313=0,"",C313/C295)</f>
        <v>0.75317407815504789</v>
      </c>
      <c r="D331" s="159">
        <f t="shared" si="166"/>
        <v>0.75455999639618665</v>
      </c>
      <c r="E331" s="159">
        <f t="shared" si="166"/>
        <v>0.75599716253467064</v>
      </c>
      <c r="F331" s="159">
        <f t="shared" si="166"/>
        <v>0.7574413170227926</v>
      </c>
      <c r="G331" s="159">
        <f t="shared" si="166"/>
        <v>0.75893266781001723</v>
      </c>
      <c r="H331" s="159">
        <f t="shared" si="166"/>
        <v>0.76046629395520615</v>
      </c>
      <c r="I331" s="159">
        <f t="shared" si="166"/>
        <v>0.76205210269828227</v>
      </c>
      <c r="J331" s="159">
        <f t="shared" si="166"/>
        <v>0.76373068050426918</v>
      </c>
      <c r="K331" s="159">
        <f t="shared" si="166"/>
        <v>0.76553653654394638</v>
      </c>
      <c r="L331" s="159">
        <f t="shared" si="166"/>
        <v>0.76747890343530167</v>
      </c>
      <c r="M331" s="159">
        <f t="shared" si="166"/>
        <v>0.77012155627117329</v>
      </c>
      <c r="N331" s="159">
        <f t="shared" si="166"/>
        <v>0.7736243555624388</v>
      </c>
      <c r="O331" s="159">
        <f t="shared" si="166"/>
        <v>0.77837599881204667</v>
      </c>
      <c r="P331" s="159">
        <f t="shared" si="166"/>
        <v>0.78458063345675777</v>
      </c>
      <c r="Q331" s="159">
        <f t="shared" si="166"/>
        <v>0.79257758085224972</v>
      </c>
      <c r="R331" s="159">
        <f t="shared" ref="R331:V331" si="167">IF(R313=0,"",R313/R295)</f>
        <v>0.80345619469604546</v>
      </c>
      <c r="S331" s="159">
        <f t="shared" si="167"/>
        <v>0.8170337222681</v>
      </c>
      <c r="T331" s="159">
        <f t="shared" si="167"/>
        <v>0.83163176645014503</v>
      </c>
      <c r="U331" s="159">
        <f t="shared" si="167"/>
        <v>0.84557193012395371</v>
      </c>
      <c r="V331" s="159">
        <f t="shared" si="167"/>
        <v>0.85717581617128036</v>
      </c>
      <c r="W331" s="159">
        <f t="shared" ref="W331" si="168">IF(W313=0,"",W313/W295)</f>
        <v>0.86585385781567858</v>
      </c>
      <c r="DA331" s="60" t="s">
        <v>3736</v>
      </c>
    </row>
    <row r="333" spans="1:105" ht="12" customHeight="1" x14ac:dyDescent="0.25">
      <c r="A333" s="116" t="str">
        <f>RES_hh_SLD!$A$385</f>
        <v>CO2 emissions in new and renovated households (kt CO2)</v>
      </c>
      <c r="B333" s="117"/>
      <c r="C333" s="117">
        <f t="shared" ref="C333:Q333" si="169">C334+C336+C338+C347</f>
        <v>1.5844334850122224E-2</v>
      </c>
      <c r="D333" s="117">
        <f t="shared" si="169"/>
        <v>6.9922318130016786E-2</v>
      </c>
      <c r="E333" s="117">
        <f t="shared" si="169"/>
        <v>9.4222908005570788E-2</v>
      </c>
      <c r="F333" s="117">
        <f t="shared" si="169"/>
        <v>0.29064179138770535</v>
      </c>
      <c r="G333" s="117">
        <f t="shared" si="169"/>
        <v>0.64418631648011937</v>
      </c>
      <c r="H333" s="117">
        <f t="shared" si="169"/>
        <v>1.1717666836306542</v>
      </c>
      <c r="I333" s="117">
        <f t="shared" si="169"/>
        <v>1.1825713515954017</v>
      </c>
      <c r="J333" s="117">
        <f t="shared" si="169"/>
        <v>0.87956895269130264</v>
      </c>
      <c r="K333" s="117">
        <f t="shared" si="169"/>
        <v>0.9301649516980538</v>
      </c>
      <c r="L333" s="117">
        <f t="shared" si="169"/>
        <v>0.69775171178986017</v>
      </c>
      <c r="M333" s="117">
        <f t="shared" si="169"/>
        <v>0.90599206588750891</v>
      </c>
      <c r="N333" s="117">
        <f t="shared" si="169"/>
        <v>1.5995187035524296</v>
      </c>
      <c r="O333" s="117">
        <f t="shared" si="169"/>
        <v>1.9175661618911883</v>
      </c>
      <c r="P333" s="117">
        <f t="shared" si="169"/>
        <v>5.0741906448388532</v>
      </c>
      <c r="Q333" s="117">
        <f t="shared" si="169"/>
        <v>3.6486838024596708</v>
      </c>
      <c r="R333" s="117">
        <f t="shared" ref="R333:V333" si="170">R334+R336+R338+R347</f>
        <v>2.4631860847136715</v>
      </c>
      <c r="S333" s="117">
        <f t="shared" si="170"/>
        <v>2.3418811517787317</v>
      </c>
      <c r="T333" s="117">
        <f t="shared" si="170"/>
        <v>2.7404415437230325</v>
      </c>
      <c r="U333" s="117">
        <f t="shared" si="170"/>
        <v>4.6227339631074607</v>
      </c>
      <c r="V333" s="117">
        <f t="shared" si="170"/>
        <v>5.0063567552612422</v>
      </c>
      <c r="W333" s="117">
        <f t="shared" ref="W333" si="171">W334+W336+W338+W347</f>
        <v>5.2920101107366646</v>
      </c>
      <c r="DA333" s="129" t="s">
        <v>3888</v>
      </c>
    </row>
    <row r="334" spans="1:105" ht="12" customHeight="1" x14ac:dyDescent="0.25">
      <c r="A334" s="121" t="s">
        <v>57</v>
      </c>
      <c r="B334" s="122"/>
      <c r="C334" s="122">
        <f t="shared" ref="C334:W334" si="172">C335</f>
        <v>0</v>
      </c>
      <c r="D334" s="122">
        <f t="shared" si="172"/>
        <v>0</v>
      </c>
      <c r="E334" s="122">
        <f t="shared" si="172"/>
        <v>0</v>
      </c>
      <c r="F334" s="122">
        <f t="shared" si="172"/>
        <v>0</v>
      </c>
      <c r="G334" s="122">
        <f t="shared" si="172"/>
        <v>0</v>
      </c>
      <c r="H334" s="122">
        <f t="shared" si="172"/>
        <v>0</v>
      </c>
      <c r="I334" s="122">
        <f t="shared" si="172"/>
        <v>0</v>
      </c>
      <c r="J334" s="122">
        <f t="shared" si="172"/>
        <v>0</v>
      </c>
      <c r="K334" s="122">
        <f t="shared" si="172"/>
        <v>0</v>
      </c>
      <c r="L334" s="122">
        <f t="shared" si="172"/>
        <v>0</v>
      </c>
      <c r="M334" s="122">
        <f t="shared" si="172"/>
        <v>0</v>
      </c>
      <c r="N334" s="122">
        <f t="shared" si="172"/>
        <v>0</v>
      </c>
      <c r="O334" s="122">
        <f t="shared" si="172"/>
        <v>0</v>
      </c>
      <c r="P334" s="122">
        <f t="shared" si="172"/>
        <v>0</v>
      </c>
      <c r="Q334" s="122">
        <f t="shared" si="172"/>
        <v>0</v>
      </c>
      <c r="R334" s="122">
        <f t="shared" si="172"/>
        <v>0</v>
      </c>
      <c r="S334" s="122">
        <f t="shared" si="172"/>
        <v>0</v>
      </c>
      <c r="T334" s="122">
        <f t="shared" si="172"/>
        <v>0</v>
      </c>
      <c r="U334" s="122">
        <f t="shared" si="172"/>
        <v>0</v>
      </c>
      <c r="V334" s="122">
        <f t="shared" si="172"/>
        <v>0</v>
      </c>
      <c r="W334" s="122">
        <f t="shared" si="172"/>
        <v>0</v>
      </c>
      <c r="DA334" s="130" t="s">
        <v>3889</v>
      </c>
    </row>
    <row r="335" spans="1:105" ht="12" customHeight="1" x14ac:dyDescent="0.25">
      <c r="A335" s="97" t="s">
        <v>53</v>
      </c>
      <c r="B335" s="98"/>
      <c r="C335" s="98">
        <v>0</v>
      </c>
      <c r="D335" s="98">
        <v>0</v>
      </c>
      <c r="E335" s="98">
        <v>0</v>
      </c>
      <c r="F335" s="98">
        <v>0</v>
      </c>
      <c r="G335" s="98">
        <v>0</v>
      </c>
      <c r="H335" s="98">
        <v>0</v>
      </c>
      <c r="I335" s="98">
        <v>0</v>
      </c>
      <c r="J335" s="98">
        <v>0</v>
      </c>
      <c r="K335" s="98">
        <v>0</v>
      </c>
      <c r="L335" s="98">
        <v>0</v>
      </c>
      <c r="M335" s="98">
        <v>0</v>
      </c>
      <c r="N335" s="98">
        <v>0</v>
      </c>
      <c r="O335" s="98">
        <v>0</v>
      </c>
      <c r="P335" s="98">
        <v>0</v>
      </c>
      <c r="Q335" s="98">
        <v>0</v>
      </c>
      <c r="R335" s="98">
        <v>0</v>
      </c>
      <c r="S335" s="98">
        <v>0</v>
      </c>
      <c r="T335" s="98">
        <v>0</v>
      </c>
      <c r="U335" s="98">
        <v>0</v>
      </c>
      <c r="V335" s="98">
        <v>0</v>
      </c>
      <c r="W335" s="98">
        <v>0</v>
      </c>
      <c r="DA335" s="63" t="s">
        <v>3890</v>
      </c>
    </row>
    <row r="336" spans="1:105" ht="12" customHeight="1" x14ac:dyDescent="0.25">
      <c r="A336" s="121" t="s">
        <v>92</v>
      </c>
      <c r="B336" s="122"/>
      <c r="C336" s="122">
        <f t="shared" ref="C336:W336" si="173">C337</f>
        <v>0</v>
      </c>
      <c r="D336" s="122">
        <f t="shared" si="173"/>
        <v>0</v>
      </c>
      <c r="E336" s="122">
        <f t="shared" si="173"/>
        <v>0</v>
      </c>
      <c r="F336" s="122">
        <f t="shared" si="173"/>
        <v>0</v>
      </c>
      <c r="G336" s="122">
        <f t="shared" si="173"/>
        <v>0</v>
      </c>
      <c r="H336" s="122">
        <f t="shared" si="173"/>
        <v>0</v>
      </c>
      <c r="I336" s="122">
        <f t="shared" si="173"/>
        <v>0</v>
      </c>
      <c r="J336" s="122">
        <f t="shared" si="173"/>
        <v>0</v>
      </c>
      <c r="K336" s="122">
        <f t="shared" si="173"/>
        <v>0</v>
      </c>
      <c r="L336" s="122">
        <f t="shared" si="173"/>
        <v>0</v>
      </c>
      <c r="M336" s="122">
        <f t="shared" si="173"/>
        <v>0</v>
      </c>
      <c r="N336" s="122">
        <f t="shared" si="173"/>
        <v>0</v>
      </c>
      <c r="O336" s="122">
        <f t="shared" si="173"/>
        <v>0</v>
      </c>
      <c r="P336" s="122">
        <f t="shared" si="173"/>
        <v>0</v>
      </c>
      <c r="Q336" s="122">
        <f t="shared" si="173"/>
        <v>0</v>
      </c>
      <c r="R336" s="122">
        <f t="shared" si="173"/>
        <v>0</v>
      </c>
      <c r="S336" s="122">
        <f t="shared" si="173"/>
        <v>0</v>
      </c>
      <c r="T336" s="122">
        <f t="shared" si="173"/>
        <v>0</v>
      </c>
      <c r="U336" s="122">
        <f t="shared" si="173"/>
        <v>0</v>
      </c>
      <c r="V336" s="122">
        <f t="shared" si="173"/>
        <v>0</v>
      </c>
      <c r="W336" s="122">
        <f t="shared" si="173"/>
        <v>0</v>
      </c>
      <c r="DA336" s="130" t="s">
        <v>3891</v>
      </c>
    </row>
    <row r="337" spans="1:105" ht="12" customHeight="1" x14ac:dyDescent="0.25">
      <c r="A337" s="97" t="s">
        <v>53</v>
      </c>
      <c r="B337" s="98"/>
      <c r="C337" s="98">
        <v>0</v>
      </c>
      <c r="D337" s="98">
        <v>0</v>
      </c>
      <c r="E337" s="98">
        <v>0</v>
      </c>
      <c r="F337" s="98">
        <v>0</v>
      </c>
      <c r="G337" s="98">
        <v>0</v>
      </c>
      <c r="H337" s="98">
        <v>0</v>
      </c>
      <c r="I337" s="98">
        <v>0</v>
      </c>
      <c r="J337" s="98">
        <v>0</v>
      </c>
      <c r="K337" s="98">
        <v>0</v>
      </c>
      <c r="L337" s="98">
        <v>0</v>
      </c>
      <c r="M337" s="98">
        <v>0</v>
      </c>
      <c r="N337" s="98">
        <v>0</v>
      </c>
      <c r="O337" s="98">
        <v>0</v>
      </c>
      <c r="P337" s="98">
        <v>0</v>
      </c>
      <c r="Q337" s="98">
        <v>0</v>
      </c>
      <c r="R337" s="98">
        <v>0</v>
      </c>
      <c r="S337" s="98">
        <v>0</v>
      </c>
      <c r="T337" s="98">
        <v>0</v>
      </c>
      <c r="U337" s="98">
        <v>0</v>
      </c>
      <c r="V337" s="98">
        <v>0</v>
      </c>
      <c r="W337" s="98">
        <v>0</v>
      </c>
      <c r="DA337" s="63" t="s">
        <v>3892</v>
      </c>
    </row>
    <row r="338" spans="1:105" ht="12" customHeight="1" x14ac:dyDescent="0.25">
      <c r="A338" s="121" t="s">
        <v>55</v>
      </c>
      <c r="B338" s="122"/>
      <c r="C338" s="122">
        <v>7.6146828742138456E-3</v>
      </c>
      <c r="D338" s="122">
        <v>2.2215921772754596E-2</v>
      </c>
      <c r="E338" s="122">
        <v>2.0383546372242621E-2</v>
      </c>
      <c r="F338" s="122">
        <v>7.9319221361970241E-2</v>
      </c>
      <c r="G338" s="122">
        <v>0.21597443830923574</v>
      </c>
      <c r="H338" s="122">
        <v>0.57726227958877796</v>
      </c>
      <c r="I338" s="122">
        <v>0.41753976405949927</v>
      </c>
      <c r="J338" s="122">
        <v>0.18749485375565039</v>
      </c>
      <c r="K338" s="122">
        <v>0.20624268572227211</v>
      </c>
      <c r="L338" s="122">
        <v>0.13940079486146076</v>
      </c>
      <c r="M338" s="122">
        <v>0.17938770732833656</v>
      </c>
      <c r="N338" s="122">
        <v>0.38511392507311099</v>
      </c>
      <c r="O338" s="122">
        <v>0.44052907207613085</v>
      </c>
      <c r="P338" s="122">
        <v>1.1548778701253748</v>
      </c>
      <c r="Q338" s="122">
        <v>0.69791418167274255</v>
      </c>
      <c r="R338" s="122">
        <v>0.53537194525072362</v>
      </c>
      <c r="S338" s="122">
        <v>0.52875305787944182</v>
      </c>
      <c r="T338" s="122">
        <v>0.54138227490341817</v>
      </c>
      <c r="U338" s="122">
        <v>0.87070284203760051</v>
      </c>
      <c r="V338" s="122">
        <v>1.0558926181053194</v>
      </c>
      <c r="W338" s="122">
        <v>1.1350174224713363</v>
      </c>
      <c r="DA338" s="130" t="s">
        <v>3893</v>
      </c>
    </row>
    <row r="339" spans="1:105" ht="12" customHeight="1" x14ac:dyDescent="0.25">
      <c r="A339" s="97" t="s">
        <v>124</v>
      </c>
      <c r="B339" s="98"/>
      <c r="C339" s="98">
        <v>7.6146828742138456E-3</v>
      </c>
      <c r="D339" s="98">
        <v>2.2215921772754596E-2</v>
      </c>
      <c r="E339" s="98">
        <v>2.0383546372242621E-2</v>
      </c>
      <c r="F339" s="98">
        <v>7.9319221361970241E-2</v>
      </c>
      <c r="G339" s="98">
        <v>0.21597443830923574</v>
      </c>
      <c r="H339" s="98">
        <v>0.57726227958877796</v>
      </c>
      <c r="I339" s="98">
        <v>0.41753976405949927</v>
      </c>
      <c r="J339" s="98">
        <v>0.18749485375565039</v>
      </c>
      <c r="K339" s="98">
        <v>0.20532731799865056</v>
      </c>
      <c r="L339" s="98">
        <v>0.13940079486146076</v>
      </c>
      <c r="M339" s="98">
        <v>0.17920576942203723</v>
      </c>
      <c r="N339" s="98">
        <v>0.38475448090808406</v>
      </c>
      <c r="O339" s="98">
        <v>0.4387704089541572</v>
      </c>
      <c r="P339" s="98">
        <v>1.1495192282509741</v>
      </c>
      <c r="Q339" s="98">
        <v>0.69416434904477453</v>
      </c>
      <c r="R339" s="98">
        <v>0.53212767146452311</v>
      </c>
      <c r="S339" s="98">
        <v>0.52684011041525114</v>
      </c>
      <c r="T339" s="98">
        <v>0.535526220724306</v>
      </c>
      <c r="U339" s="98">
        <v>0.86247852404859826</v>
      </c>
      <c r="V339" s="98">
        <v>1.0466345129540469</v>
      </c>
      <c r="W339" s="98">
        <v>1.1293062797356246</v>
      </c>
      <c r="DA339" s="63" t="s">
        <v>3894</v>
      </c>
    </row>
    <row r="340" spans="1:105" ht="12" customHeight="1" x14ac:dyDescent="0.25">
      <c r="A340" s="97" t="s">
        <v>123</v>
      </c>
      <c r="B340" s="98"/>
      <c r="C340" s="98">
        <v>0</v>
      </c>
      <c r="D340" s="98">
        <v>0</v>
      </c>
      <c r="E340" s="98">
        <v>0</v>
      </c>
      <c r="F340" s="98">
        <v>0</v>
      </c>
      <c r="G340" s="98">
        <v>0</v>
      </c>
      <c r="H340" s="98">
        <v>0</v>
      </c>
      <c r="I340" s="98">
        <v>0</v>
      </c>
      <c r="J340" s="98">
        <v>0</v>
      </c>
      <c r="K340" s="98">
        <v>9.1536772362156061E-4</v>
      </c>
      <c r="L340" s="98">
        <v>0</v>
      </c>
      <c r="M340" s="98">
        <v>1.8193790629934657E-4</v>
      </c>
      <c r="N340" s="98">
        <v>3.5944416502694268E-4</v>
      </c>
      <c r="O340" s="98">
        <v>1.758663121973621E-3</v>
      </c>
      <c r="P340" s="98">
        <v>5.3586418744007514E-3</v>
      </c>
      <c r="Q340" s="98">
        <v>3.7498326279680376E-3</v>
      </c>
      <c r="R340" s="98">
        <v>3.2442737862005099E-3</v>
      </c>
      <c r="S340" s="98">
        <v>1.912947464190688E-3</v>
      </c>
      <c r="T340" s="98">
        <v>5.8560541791121187E-3</v>
      </c>
      <c r="U340" s="98">
        <v>8.2243179890022274E-3</v>
      </c>
      <c r="V340" s="98">
        <v>9.2581051512724902E-3</v>
      </c>
      <c r="W340" s="98">
        <v>5.7111427357118159E-3</v>
      </c>
      <c r="DA340" s="63" t="s">
        <v>3895</v>
      </c>
    </row>
    <row r="341" spans="1:105" ht="12" customHeight="1" x14ac:dyDescent="0.25">
      <c r="A341" s="100" t="s">
        <v>50</v>
      </c>
      <c r="B341" s="101"/>
      <c r="C341" s="101">
        <v>0</v>
      </c>
      <c r="D341" s="101">
        <v>0</v>
      </c>
      <c r="E341" s="101">
        <v>0</v>
      </c>
      <c r="F341" s="101">
        <v>0</v>
      </c>
      <c r="G341" s="101">
        <v>0</v>
      </c>
      <c r="H341" s="101">
        <v>0</v>
      </c>
      <c r="I341" s="101">
        <v>0</v>
      </c>
      <c r="J341" s="101">
        <v>0</v>
      </c>
      <c r="K341" s="101">
        <v>9.1536772362156061E-4</v>
      </c>
      <c r="L341" s="101">
        <v>0</v>
      </c>
      <c r="M341" s="101">
        <v>1.8193790629934657E-4</v>
      </c>
      <c r="N341" s="101">
        <v>3.5944416502694268E-4</v>
      </c>
      <c r="O341" s="101">
        <v>1.758663121973621E-3</v>
      </c>
      <c r="P341" s="101">
        <v>5.3586418744007514E-3</v>
      </c>
      <c r="Q341" s="101">
        <v>3.7498326279680376E-3</v>
      </c>
      <c r="R341" s="101">
        <v>3.2442737862005099E-3</v>
      </c>
      <c r="S341" s="101">
        <v>1.912947464190688E-3</v>
      </c>
      <c r="T341" s="101">
        <v>5.8560541791121187E-3</v>
      </c>
      <c r="U341" s="101">
        <v>8.2243179890022274E-3</v>
      </c>
      <c r="V341" s="101">
        <v>9.2581051512724902E-3</v>
      </c>
      <c r="W341" s="101">
        <v>5.7111427357118159E-3</v>
      </c>
      <c r="DA341" s="131" t="s">
        <v>3896</v>
      </c>
    </row>
    <row r="342" spans="1:105" ht="12" customHeight="1" x14ac:dyDescent="0.25">
      <c r="A342" s="103" t="s">
        <v>52</v>
      </c>
      <c r="B342" s="104"/>
      <c r="C342" s="104">
        <v>0</v>
      </c>
      <c r="D342" s="104">
        <v>0</v>
      </c>
      <c r="E342" s="104">
        <v>0</v>
      </c>
      <c r="F342" s="104">
        <v>0</v>
      </c>
      <c r="G342" s="104">
        <v>0</v>
      </c>
      <c r="H342" s="104">
        <v>0</v>
      </c>
      <c r="I342" s="104">
        <v>0</v>
      </c>
      <c r="J342" s="104">
        <v>0</v>
      </c>
      <c r="K342" s="104">
        <v>0</v>
      </c>
      <c r="L342" s="104">
        <v>0</v>
      </c>
      <c r="M342" s="104">
        <v>0</v>
      </c>
      <c r="N342" s="104">
        <v>0</v>
      </c>
      <c r="O342" s="104">
        <v>0</v>
      </c>
      <c r="P342" s="104">
        <v>0</v>
      </c>
      <c r="Q342" s="104">
        <v>0</v>
      </c>
      <c r="R342" s="104">
        <v>0</v>
      </c>
      <c r="S342" s="104">
        <v>0</v>
      </c>
      <c r="T342" s="104">
        <v>0</v>
      </c>
      <c r="U342" s="104">
        <v>0</v>
      </c>
      <c r="V342" s="104">
        <v>0</v>
      </c>
      <c r="W342" s="104">
        <v>0</v>
      </c>
      <c r="DA342" s="132" t="s">
        <v>3897</v>
      </c>
    </row>
    <row r="343" spans="1:105" ht="12" customHeight="1" x14ac:dyDescent="0.25">
      <c r="A343" s="106" t="s">
        <v>122</v>
      </c>
      <c r="B343" s="101"/>
      <c r="C343" s="101">
        <v>0</v>
      </c>
      <c r="D343" s="101">
        <v>0</v>
      </c>
      <c r="E343" s="101">
        <v>0</v>
      </c>
      <c r="F343" s="101">
        <v>0</v>
      </c>
      <c r="G343" s="101">
        <v>0</v>
      </c>
      <c r="H343" s="101">
        <v>0</v>
      </c>
      <c r="I343" s="101">
        <v>0</v>
      </c>
      <c r="J343" s="101">
        <v>0</v>
      </c>
      <c r="K343" s="101">
        <v>0</v>
      </c>
      <c r="L343" s="101">
        <v>0</v>
      </c>
      <c r="M343" s="101">
        <v>0</v>
      </c>
      <c r="N343" s="101">
        <v>0</v>
      </c>
      <c r="O343" s="101">
        <v>0</v>
      </c>
      <c r="P343" s="101">
        <v>0</v>
      </c>
      <c r="Q343" s="101">
        <v>0</v>
      </c>
      <c r="R343" s="101">
        <v>0</v>
      </c>
      <c r="S343" s="101">
        <v>0</v>
      </c>
      <c r="T343" s="101">
        <v>0</v>
      </c>
      <c r="U343" s="101">
        <v>0</v>
      </c>
      <c r="V343" s="101">
        <v>0</v>
      </c>
      <c r="W343" s="101">
        <v>0</v>
      </c>
      <c r="DA343" s="131" t="s">
        <v>3898</v>
      </c>
    </row>
    <row r="344" spans="1:105" ht="12" customHeight="1" x14ac:dyDescent="0.25">
      <c r="A344" s="107" t="s">
        <v>121</v>
      </c>
      <c r="B344" s="104"/>
      <c r="C344" s="104">
        <v>0</v>
      </c>
      <c r="D344" s="104">
        <v>0</v>
      </c>
      <c r="E344" s="104">
        <v>0</v>
      </c>
      <c r="F344" s="104">
        <v>0</v>
      </c>
      <c r="G344" s="104">
        <v>0</v>
      </c>
      <c r="H344" s="104">
        <v>0</v>
      </c>
      <c r="I344" s="104">
        <v>0</v>
      </c>
      <c r="J344" s="104">
        <v>0</v>
      </c>
      <c r="K344" s="104">
        <v>0</v>
      </c>
      <c r="L344" s="104">
        <v>0</v>
      </c>
      <c r="M344" s="104">
        <v>0</v>
      </c>
      <c r="N344" s="104">
        <v>0</v>
      </c>
      <c r="O344" s="104">
        <v>0</v>
      </c>
      <c r="P344" s="104">
        <v>0</v>
      </c>
      <c r="Q344" s="104">
        <v>0</v>
      </c>
      <c r="R344" s="104">
        <v>0</v>
      </c>
      <c r="S344" s="104">
        <v>0</v>
      </c>
      <c r="T344" s="104">
        <v>0</v>
      </c>
      <c r="U344" s="104">
        <v>0</v>
      </c>
      <c r="V344" s="104">
        <v>0</v>
      </c>
      <c r="W344" s="104">
        <v>0</v>
      </c>
      <c r="DA344" s="132" t="s">
        <v>3899</v>
      </c>
    </row>
    <row r="345" spans="1:105" ht="12" customHeight="1" x14ac:dyDescent="0.25">
      <c r="A345" s="108" t="s">
        <v>53</v>
      </c>
      <c r="B345" s="98"/>
      <c r="C345" s="98">
        <v>0</v>
      </c>
      <c r="D345" s="98">
        <v>0</v>
      </c>
      <c r="E345" s="98">
        <v>0</v>
      </c>
      <c r="F345" s="98">
        <v>0</v>
      </c>
      <c r="G345" s="98">
        <v>0</v>
      </c>
      <c r="H345" s="98">
        <v>0</v>
      </c>
      <c r="I345" s="98">
        <v>0</v>
      </c>
      <c r="J345" s="98">
        <v>0</v>
      </c>
      <c r="K345" s="98">
        <v>0</v>
      </c>
      <c r="L345" s="98">
        <v>0</v>
      </c>
      <c r="M345" s="98">
        <v>0</v>
      </c>
      <c r="N345" s="98">
        <v>0</v>
      </c>
      <c r="O345" s="98">
        <v>0</v>
      </c>
      <c r="P345" s="98">
        <v>0</v>
      </c>
      <c r="Q345" s="98">
        <v>0</v>
      </c>
      <c r="R345" s="98">
        <v>0</v>
      </c>
      <c r="S345" s="98">
        <v>0</v>
      </c>
      <c r="T345" s="98">
        <v>0</v>
      </c>
      <c r="U345" s="98">
        <v>0</v>
      </c>
      <c r="V345" s="98">
        <v>0</v>
      </c>
      <c r="W345" s="98">
        <v>0</v>
      </c>
      <c r="DA345" s="63" t="s">
        <v>3900</v>
      </c>
    </row>
    <row r="346" spans="1:105" ht="12" customHeight="1" x14ac:dyDescent="0.25">
      <c r="A346" s="108" t="s">
        <v>52</v>
      </c>
      <c r="B346" s="98"/>
      <c r="C346" s="98">
        <v>0</v>
      </c>
      <c r="D346" s="98">
        <v>0</v>
      </c>
      <c r="E346" s="98">
        <v>0</v>
      </c>
      <c r="F346" s="98">
        <v>0</v>
      </c>
      <c r="G346" s="98">
        <v>0</v>
      </c>
      <c r="H346" s="98">
        <v>0</v>
      </c>
      <c r="I346" s="98">
        <v>0</v>
      </c>
      <c r="J346" s="98">
        <v>0</v>
      </c>
      <c r="K346" s="98">
        <v>0</v>
      </c>
      <c r="L346" s="98">
        <v>0</v>
      </c>
      <c r="M346" s="98">
        <v>0</v>
      </c>
      <c r="N346" s="98">
        <v>0</v>
      </c>
      <c r="O346" s="98">
        <v>0</v>
      </c>
      <c r="P346" s="98">
        <v>0</v>
      </c>
      <c r="Q346" s="98">
        <v>0</v>
      </c>
      <c r="R346" s="98">
        <v>0</v>
      </c>
      <c r="S346" s="98">
        <v>0</v>
      </c>
      <c r="T346" s="98">
        <v>0</v>
      </c>
      <c r="U346" s="98">
        <v>0</v>
      </c>
      <c r="V346" s="98">
        <v>0</v>
      </c>
      <c r="W346" s="98">
        <v>0</v>
      </c>
      <c r="DA346" s="63" t="s">
        <v>3901</v>
      </c>
    </row>
    <row r="347" spans="1:105" ht="12" customHeight="1" x14ac:dyDescent="0.25">
      <c r="A347" s="121" t="s">
        <v>54</v>
      </c>
      <c r="B347" s="122"/>
      <c r="C347" s="122">
        <v>8.2296519759083777E-3</v>
      </c>
      <c r="D347" s="122">
        <v>4.7706396357262183E-2</v>
      </c>
      <c r="E347" s="122">
        <v>7.383936163332816E-2</v>
      </c>
      <c r="F347" s="122">
        <v>0.21132257002573512</v>
      </c>
      <c r="G347" s="122">
        <v>0.42821187817088358</v>
      </c>
      <c r="H347" s="122">
        <v>0.59450440404187632</v>
      </c>
      <c r="I347" s="122">
        <v>0.76503158753590239</v>
      </c>
      <c r="J347" s="122">
        <v>0.6920740989356523</v>
      </c>
      <c r="K347" s="122">
        <v>0.72392226597578169</v>
      </c>
      <c r="L347" s="122">
        <v>0.55835091692839944</v>
      </c>
      <c r="M347" s="122">
        <v>0.72660435855917238</v>
      </c>
      <c r="N347" s="122">
        <v>1.2144047784793186</v>
      </c>
      <c r="O347" s="122">
        <v>1.4770370898150575</v>
      </c>
      <c r="P347" s="122">
        <v>3.9193127747134784</v>
      </c>
      <c r="Q347" s="122">
        <v>2.9507696207869283</v>
      </c>
      <c r="R347" s="122">
        <v>1.9278141394629478</v>
      </c>
      <c r="S347" s="122">
        <v>1.8131280938992898</v>
      </c>
      <c r="T347" s="122">
        <v>2.1990592688196142</v>
      </c>
      <c r="U347" s="122">
        <v>3.7520311210698605</v>
      </c>
      <c r="V347" s="122">
        <v>3.9504641371559228</v>
      </c>
      <c r="W347" s="122">
        <v>4.1569926882653281</v>
      </c>
      <c r="DA347" s="130" t="s">
        <v>3902</v>
      </c>
    </row>
    <row r="348" spans="1:105" ht="12" customHeight="1" x14ac:dyDescent="0.25">
      <c r="A348" s="97" t="s">
        <v>50</v>
      </c>
      <c r="B348" s="98"/>
      <c r="C348" s="98">
        <v>8.2296519759083777E-3</v>
      </c>
      <c r="D348" s="98">
        <v>4.7706396357262183E-2</v>
      </c>
      <c r="E348" s="98">
        <v>7.383936163332816E-2</v>
      </c>
      <c r="F348" s="98">
        <v>0.21132257002573512</v>
      </c>
      <c r="G348" s="98">
        <v>0.42821187817088358</v>
      </c>
      <c r="H348" s="98">
        <v>0.59450440404187632</v>
      </c>
      <c r="I348" s="98">
        <v>0.76503158753590239</v>
      </c>
      <c r="J348" s="98">
        <v>0.6920740989356523</v>
      </c>
      <c r="K348" s="98">
        <v>0.72392226597578169</v>
      </c>
      <c r="L348" s="98">
        <v>0.55835091692839944</v>
      </c>
      <c r="M348" s="98">
        <v>0.72660435855917238</v>
      </c>
      <c r="N348" s="98">
        <v>1.2144047784793186</v>
      </c>
      <c r="O348" s="98">
        <v>1.4770370898150575</v>
      </c>
      <c r="P348" s="98">
        <v>3.9193127747134784</v>
      </c>
      <c r="Q348" s="98">
        <v>2.9507696207869283</v>
      </c>
      <c r="R348" s="98">
        <v>1.9278141394629478</v>
      </c>
      <c r="S348" s="98">
        <v>1.8131280938992898</v>
      </c>
      <c r="T348" s="98">
        <v>2.1990592688196142</v>
      </c>
      <c r="U348" s="98">
        <v>3.7520311210698605</v>
      </c>
      <c r="V348" s="98">
        <v>3.9504641371559228</v>
      </c>
      <c r="W348" s="98">
        <v>4.1569926882653281</v>
      </c>
      <c r="DA348" s="63" t="s">
        <v>3903</v>
      </c>
    </row>
    <row r="349" spans="1:105" ht="12" customHeight="1" x14ac:dyDescent="0.25">
      <c r="A349" s="109" t="s">
        <v>120</v>
      </c>
      <c r="B349" s="33"/>
      <c r="C349" s="33">
        <v>0</v>
      </c>
      <c r="D349" s="33">
        <v>0</v>
      </c>
      <c r="E349" s="33">
        <v>0</v>
      </c>
      <c r="F349" s="33">
        <v>0</v>
      </c>
      <c r="G349" s="33">
        <v>0</v>
      </c>
      <c r="H349" s="33">
        <v>0</v>
      </c>
      <c r="I349" s="33">
        <v>0</v>
      </c>
      <c r="J349" s="33">
        <v>0</v>
      </c>
      <c r="K349" s="33">
        <v>0</v>
      </c>
      <c r="L349" s="33">
        <v>0</v>
      </c>
      <c r="M349" s="33">
        <v>0</v>
      </c>
      <c r="N349" s="33">
        <v>0</v>
      </c>
      <c r="O349" s="33">
        <v>0</v>
      </c>
      <c r="P349" s="33">
        <v>0</v>
      </c>
      <c r="Q349" s="33">
        <v>0</v>
      </c>
      <c r="R349" s="33">
        <v>0</v>
      </c>
      <c r="S349" s="33">
        <v>0</v>
      </c>
      <c r="T349" s="33">
        <v>0</v>
      </c>
      <c r="U349" s="33">
        <v>0</v>
      </c>
      <c r="V349" s="33">
        <v>0</v>
      </c>
      <c r="W349" s="33">
        <v>0</v>
      </c>
      <c r="DA349" s="60" t="s">
        <v>3904</v>
      </c>
    </row>
    <row r="351" spans="1:105" ht="12" customHeight="1" x14ac:dyDescent="0.25">
      <c r="A351" s="116" t="str">
        <f>RES_hh_SLD!$A$406</f>
        <v>Final energy consumption per household in new and renovated households (kWh / household)</v>
      </c>
      <c r="B351" s="117"/>
      <c r="C351" s="117">
        <f t="shared" ref="C351:Q351" si="174">C352+C354+C356+C365</f>
        <v>7489.4068802588927</v>
      </c>
      <c r="D351" s="117">
        <f t="shared" si="174"/>
        <v>4018.3004282840416</v>
      </c>
      <c r="E351" s="117">
        <f t="shared" si="174"/>
        <v>6238.4741260325727</v>
      </c>
      <c r="F351" s="117">
        <f t="shared" si="174"/>
        <v>5895.8643981549776</v>
      </c>
      <c r="G351" s="117">
        <f t="shared" si="174"/>
        <v>5783.5319503275596</v>
      </c>
      <c r="H351" s="117">
        <f t="shared" si="174"/>
        <v>6579.5265251238461</v>
      </c>
      <c r="I351" s="117">
        <f t="shared" si="174"/>
        <v>5675.3749462234218</v>
      </c>
      <c r="J351" s="117">
        <f t="shared" si="174"/>
        <v>5998.4300022274811</v>
      </c>
      <c r="K351" s="117">
        <f t="shared" si="174"/>
        <v>5781.12341012041</v>
      </c>
      <c r="L351" s="117">
        <f t="shared" si="174"/>
        <v>5920.0897452893059</v>
      </c>
      <c r="M351" s="117">
        <f t="shared" si="174"/>
        <v>5503.1031207777714</v>
      </c>
      <c r="N351" s="117">
        <f t="shared" si="174"/>
        <v>5176.398661969808</v>
      </c>
      <c r="O351" s="117">
        <f t="shared" si="174"/>
        <v>4834.5374057504632</v>
      </c>
      <c r="P351" s="117">
        <f t="shared" si="174"/>
        <v>4555.6468689814383</v>
      </c>
      <c r="Q351" s="117">
        <f t="shared" si="174"/>
        <v>4419.3800857699289</v>
      </c>
      <c r="R351" s="117">
        <f t="shared" ref="R351:V351" si="175">R352+R354+R356+R365</f>
        <v>4407.0444448443268</v>
      </c>
      <c r="S351" s="117">
        <f t="shared" si="175"/>
        <v>4405.1172995574452</v>
      </c>
      <c r="T351" s="117">
        <f t="shared" si="175"/>
        <v>4275.2334864806253</v>
      </c>
      <c r="U351" s="117">
        <f t="shared" si="175"/>
        <v>4303.0465758005976</v>
      </c>
      <c r="V351" s="117">
        <f t="shared" si="175"/>
        <v>4115.893421717793</v>
      </c>
      <c r="W351" s="117">
        <f t="shared" ref="W351" si="176">W352+W354+W356+W365</f>
        <v>4078.3681166942079</v>
      </c>
      <c r="DA351" s="129" t="s">
        <v>4056</v>
      </c>
    </row>
    <row r="352" spans="1:105" ht="12" customHeight="1" x14ac:dyDescent="0.25">
      <c r="A352" s="121" t="s">
        <v>57</v>
      </c>
      <c r="B352" s="122"/>
      <c r="C352" s="122">
        <f t="shared" ref="C352:W352" si="177">C353</f>
        <v>5782.4919750890831</v>
      </c>
      <c r="D352" s="122">
        <f t="shared" si="177"/>
        <v>2607.3448997216915</v>
      </c>
      <c r="E352" s="122">
        <f t="shared" si="177"/>
        <v>3708.9940125473818</v>
      </c>
      <c r="F352" s="122">
        <f t="shared" si="177"/>
        <v>3512.1002642082376</v>
      </c>
      <c r="G352" s="122">
        <f t="shared" si="177"/>
        <v>3689.8289537673427</v>
      </c>
      <c r="H352" s="122">
        <f t="shared" si="177"/>
        <v>4248.0133703343045</v>
      </c>
      <c r="I352" s="122">
        <f t="shared" si="177"/>
        <v>3413.358415579668</v>
      </c>
      <c r="J352" s="122">
        <f t="shared" si="177"/>
        <v>3728.9017830808316</v>
      </c>
      <c r="K352" s="122">
        <f t="shared" si="177"/>
        <v>3549.5450267173551</v>
      </c>
      <c r="L352" s="122">
        <f t="shared" si="177"/>
        <v>3478.0116052515641</v>
      </c>
      <c r="M352" s="122">
        <f t="shared" si="177"/>
        <v>3146.0504929603217</v>
      </c>
      <c r="N352" s="122">
        <f t="shared" si="177"/>
        <v>2825.1041255653422</v>
      </c>
      <c r="O352" s="122">
        <f t="shared" si="177"/>
        <v>2592.4483761131546</v>
      </c>
      <c r="P352" s="122">
        <f t="shared" si="177"/>
        <v>2358.6237615984223</v>
      </c>
      <c r="Q352" s="122">
        <f t="shared" si="177"/>
        <v>2214.7829427753231</v>
      </c>
      <c r="R352" s="122">
        <f t="shared" si="177"/>
        <v>2179.0838633604671</v>
      </c>
      <c r="S352" s="122">
        <f t="shared" si="177"/>
        <v>2125.5806778142564</v>
      </c>
      <c r="T352" s="122">
        <f t="shared" si="177"/>
        <v>2086.63979019101</v>
      </c>
      <c r="U352" s="122">
        <f t="shared" si="177"/>
        <v>1983.8473235541171</v>
      </c>
      <c r="V352" s="122">
        <f t="shared" si="177"/>
        <v>1847.9589450912481</v>
      </c>
      <c r="W352" s="122">
        <f t="shared" si="177"/>
        <v>1825.9521141124571</v>
      </c>
      <c r="DA352" s="130" t="s">
        <v>4057</v>
      </c>
    </row>
    <row r="353" spans="1:105" ht="12" customHeight="1" x14ac:dyDescent="0.25">
      <c r="A353" s="97" t="s">
        <v>53</v>
      </c>
      <c r="B353" s="98"/>
      <c r="C353" s="98">
        <v>5782.4919750890831</v>
      </c>
      <c r="D353" s="98">
        <v>2607.3448997216915</v>
      </c>
      <c r="E353" s="98">
        <v>3708.9940125473818</v>
      </c>
      <c r="F353" s="98">
        <v>3512.1002642082376</v>
      </c>
      <c r="G353" s="98">
        <v>3689.8289537673427</v>
      </c>
      <c r="H353" s="98">
        <v>4248.0133703343045</v>
      </c>
      <c r="I353" s="98">
        <v>3413.358415579668</v>
      </c>
      <c r="J353" s="98">
        <v>3728.9017830808316</v>
      </c>
      <c r="K353" s="98">
        <v>3549.5450267173551</v>
      </c>
      <c r="L353" s="98">
        <v>3478.0116052515641</v>
      </c>
      <c r="M353" s="98">
        <v>3146.0504929603217</v>
      </c>
      <c r="N353" s="98">
        <v>2825.1041255653422</v>
      </c>
      <c r="O353" s="98">
        <v>2592.4483761131546</v>
      </c>
      <c r="P353" s="98">
        <v>2358.6237615984223</v>
      </c>
      <c r="Q353" s="98">
        <v>2214.7829427753231</v>
      </c>
      <c r="R353" s="98">
        <v>2179.0838633604671</v>
      </c>
      <c r="S353" s="98">
        <v>2125.5806778142564</v>
      </c>
      <c r="T353" s="98">
        <v>2086.63979019101</v>
      </c>
      <c r="U353" s="98">
        <v>1983.8473235541171</v>
      </c>
      <c r="V353" s="98">
        <v>1847.9589450912481</v>
      </c>
      <c r="W353" s="98">
        <v>1825.9521141124571</v>
      </c>
      <c r="DA353" s="63" t="s">
        <v>4058</v>
      </c>
    </row>
    <row r="354" spans="1:105" ht="12" customHeight="1" x14ac:dyDescent="0.25">
      <c r="A354" s="121" t="s">
        <v>92</v>
      </c>
      <c r="B354" s="122"/>
      <c r="C354" s="122">
        <f t="shared" ref="C354:W354" si="178">C355</f>
        <v>0</v>
      </c>
      <c r="D354" s="122">
        <f t="shared" si="178"/>
        <v>0.41571367793657815</v>
      </c>
      <c r="E354" s="122">
        <f t="shared" si="178"/>
        <v>0.4479478599608081</v>
      </c>
      <c r="F354" s="122">
        <f t="shared" si="178"/>
        <v>0.58879449000181616</v>
      </c>
      <c r="G354" s="122">
        <f t="shared" si="178"/>
        <v>0.6402333856431156</v>
      </c>
      <c r="H354" s="122">
        <f t="shared" si="178"/>
        <v>0.99165515193439402</v>
      </c>
      <c r="I354" s="122">
        <f t="shared" si="178"/>
        <v>1.39680964750197</v>
      </c>
      <c r="J354" s="122">
        <f t="shared" si="178"/>
        <v>1.7958030775405489</v>
      </c>
      <c r="K354" s="122">
        <f t="shared" si="178"/>
        <v>2.3301620954237023</v>
      </c>
      <c r="L354" s="122">
        <f t="shared" si="178"/>
        <v>4.3636590173226013</v>
      </c>
      <c r="M354" s="122">
        <f t="shared" si="178"/>
        <v>3.0537074107588995</v>
      </c>
      <c r="N354" s="122">
        <f t="shared" si="178"/>
        <v>4.4707775757830941</v>
      </c>
      <c r="O354" s="122">
        <f t="shared" si="178"/>
        <v>5.3426846473734155</v>
      </c>
      <c r="P354" s="122">
        <f t="shared" si="178"/>
        <v>6.8427873837356818</v>
      </c>
      <c r="Q354" s="122">
        <f t="shared" si="178"/>
        <v>16.258569983066671</v>
      </c>
      <c r="R354" s="122">
        <f t="shared" si="178"/>
        <v>11.690244048646091</v>
      </c>
      <c r="S354" s="122">
        <f t="shared" si="178"/>
        <v>13.271583083549512</v>
      </c>
      <c r="T354" s="122">
        <f t="shared" si="178"/>
        <v>17.009847318189291</v>
      </c>
      <c r="U354" s="122">
        <f t="shared" si="178"/>
        <v>25.434083932917261</v>
      </c>
      <c r="V354" s="122">
        <f t="shared" si="178"/>
        <v>16.273839597141382</v>
      </c>
      <c r="W354" s="122">
        <f t="shared" si="178"/>
        <v>19.225296723205265</v>
      </c>
      <c r="DA354" s="130" t="s">
        <v>4059</v>
      </c>
    </row>
    <row r="355" spans="1:105" ht="12" customHeight="1" x14ac:dyDescent="0.25">
      <c r="A355" s="97" t="s">
        <v>53</v>
      </c>
      <c r="B355" s="98"/>
      <c r="C355" s="98">
        <f>RES_hhdet_in_fech!C147</f>
        <v>0</v>
      </c>
      <c r="D355" s="98">
        <f>RES_hhdet_in_fech!D147</f>
        <v>0.41571367793657815</v>
      </c>
      <c r="E355" s="98">
        <f>RES_hhdet_in_fech!E147</f>
        <v>0.4479478599608081</v>
      </c>
      <c r="F355" s="98">
        <f>RES_hhdet_in_fech!F147</f>
        <v>0.58879449000181616</v>
      </c>
      <c r="G355" s="98">
        <f>RES_hhdet_in_fech!G147</f>
        <v>0.6402333856431156</v>
      </c>
      <c r="H355" s="98">
        <f>RES_hhdet_in_fech!H147</f>
        <v>0.99165515193439402</v>
      </c>
      <c r="I355" s="98">
        <f>RES_hhdet_in_fech!I147</f>
        <v>1.39680964750197</v>
      </c>
      <c r="J355" s="98">
        <f>RES_hhdet_in_fech!J147</f>
        <v>1.7958030775405489</v>
      </c>
      <c r="K355" s="98">
        <f>RES_hhdet_in_fech!K147</f>
        <v>2.3301620954237023</v>
      </c>
      <c r="L355" s="98">
        <f>RES_hhdet_in_fech!L147</f>
        <v>4.3636590173226013</v>
      </c>
      <c r="M355" s="98">
        <f>RES_hhdet_in_fech!M147</f>
        <v>3.0537074107588995</v>
      </c>
      <c r="N355" s="98">
        <f>RES_hhdet_in_fech!N147</f>
        <v>4.4707775757830941</v>
      </c>
      <c r="O355" s="98">
        <f>RES_hhdet_in_fech!O147</f>
        <v>5.3426846473734155</v>
      </c>
      <c r="P355" s="98">
        <f>RES_hhdet_in_fech!P147</f>
        <v>6.8427873837356818</v>
      </c>
      <c r="Q355" s="98">
        <f>RES_hhdet_in_fech!Q147</f>
        <v>16.258569983066671</v>
      </c>
      <c r="R355" s="98">
        <f>RES_hhdet_in_fech!R147</f>
        <v>11.690244048646091</v>
      </c>
      <c r="S355" s="98">
        <f>RES_hhdet_in_fech!S147</f>
        <v>13.271583083549512</v>
      </c>
      <c r="T355" s="98">
        <f>RES_hhdet_in_fech!T147</f>
        <v>17.009847318189291</v>
      </c>
      <c r="U355" s="98">
        <f>RES_hhdet_in_fech!U147</f>
        <v>25.434083932917261</v>
      </c>
      <c r="V355" s="98">
        <f>RES_hhdet_in_fech!V147</f>
        <v>16.273839597141382</v>
      </c>
      <c r="W355" s="98">
        <f>RES_hhdet_in_fech!W147</f>
        <v>19.225296723205265</v>
      </c>
      <c r="DA355" s="63" t="s">
        <v>4060</v>
      </c>
    </row>
    <row r="356" spans="1:105" ht="12" customHeight="1" x14ac:dyDescent="0.25">
      <c r="A356" s="121" t="s">
        <v>55</v>
      </c>
      <c r="B356" s="122"/>
      <c r="C356" s="122">
        <v>1127.1714707944213</v>
      </c>
      <c r="D356" s="122">
        <v>859.98102136954742</v>
      </c>
      <c r="E356" s="122">
        <v>1622.6545644827695</v>
      </c>
      <c r="F356" s="122">
        <v>1513.1276808018179</v>
      </c>
      <c r="G356" s="122">
        <v>1266.9700300367249</v>
      </c>
      <c r="H356" s="122">
        <v>1461.4082566070479</v>
      </c>
      <c r="I356" s="122">
        <v>1373.6672786744045</v>
      </c>
      <c r="J356" s="122">
        <v>1396.2489705787127</v>
      </c>
      <c r="K356" s="122">
        <v>1341.4484382679902</v>
      </c>
      <c r="L356" s="122">
        <v>1523.9753179725292</v>
      </c>
      <c r="M356" s="122">
        <v>1486.8959349940951</v>
      </c>
      <c r="N356" s="122">
        <v>1450.8066618812516</v>
      </c>
      <c r="O356" s="122">
        <v>1355.3243544588606</v>
      </c>
      <c r="P356" s="122">
        <v>1327.7262803986969</v>
      </c>
      <c r="Q356" s="122">
        <v>1342.9137580319803</v>
      </c>
      <c r="R356" s="122">
        <v>1376.204101527162</v>
      </c>
      <c r="S356" s="122">
        <v>1412.7289992787512</v>
      </c>
      <c r="T356" s="122">
        <v>1294.402461188459</v>
      </c>
      <c r="U356" s="122">
        <v>1388.8217399977452</v>
      </c>
      <c r="V356" s="122">
        <v>1383.5164420587412</v>
      </c>
      <c r="W356" s="122">
        <v>1350.1251708804884</v>
      </c>
      <c r="DA356" s="130" t="s">
        <v>4061</v>
      </c>
    </row>
    <row r="357" spans="1:105" ht="12" customHeight="1" x14ac:dyDescent="0.25">
      <c r="A357" s="97" t="s">
        <v>124</v>
      </c>
      <c r="B357" s="98"/>
      <c r="C357" s="98">
        <v>1340.8492470881924</v>
      </c>
      <c r="D357" s="98">
        <v>1358.3133873306745</v>
      </c>
      <c r="E357" s="98">
        <v>1424.319224841355</v>
      </c>
      <c r="F357" s="98">
        <v>1467.1334712801963</v>
      </c>
      <c r="G357" s="98">
        <v>1478.6300234475198</v>
      </c>
      <c r="H357" s="98">
        <v>1498.3575899581467</v>
      </c>
      <c r="I357" s="98">
        <v>1552.4380513864917</v>
      </c>
      <c r="J357" s="98">
        <v>1587.2822083693159</v>
      </c>
      <c r="K357" s="98">
        <v>1631.5677398987414</v>
      </c>
      <c r="L357" s="98">
        <v>1645.2221894296229</v>
      </c>
      <c r="M357" s="98">
        <v>1609.9932208354194</v>
      </c>
      <c r="N357" s="98">
        <v>1646.0250931649364</v>
      </c>
      <c r="O357" s="98">
        <v>1566.5432661236559</v>
      </c>
      <c r="P357" s="98">
        <v>1518.7258583451523</v>
      </c>
      <c r="Q357" s="98">
        <v>1459.3308652615135</v>
      </c>
      <c r="R357" s="98">
        <v>1468.666862804014</v>
      </c>
      <c r="S357" s="98">
        <v>1469.7381699974042</v>
      </c>
      <c r="T357" s="98">
        <v>1489.2512214718929</v>
      </c>
      <c r="U357" s="98">
        <v>1552.2439546261194</v>
      </c>
      <c r="V357" s="98">
        <v>1515.1190942689832</v>
      </c>
      <c r="W357" s="98">
        <v>1443.499840856241</v>
      </c>
      <c r="DA357" s="63" t="s">
        <v>4062</v>
      </c>
    </row>
    <row r="358" spans="1:105" ht="12" customHeight="1" x14ac:dyDescent="0.25">
      <c r="A358" s="97" t="s">
        <v>123</v>
      </c>
      <c r="B358" s="98"/>
      <c r="C358" s="98">
        <v>0</v>
      </c>
      <c r="D358" s="98">
        <v>0</v>
      </c>
      <c r="E358" s="98">
        <v>0</v>
      </c>
      <c r="F358" s="98">
        <v>0</v>
      </c>
      <c r="G358" s="98">
        <v>0</v>
      </c>
      <c r="H358" s="98">
        <v>0</v>
      </c>
      <c r="I358" s="98">
        <v>0</v>
      </c>
      <c r="J358" s="98">
        <v>0</v>
      </c>
      <c r="K358" s="98">
        <v>1297.6797042215562</v>
      </c>
      <c r="L358" s="98">
        <v>0</v>
      </c>
      <c r="M358" s="98">
        <v>1295.3319528673258</v>
      </c>
      <c r="N358" s="98">
        <v>1328.855292567102</v>
      </c>
      <c r="O358" s="98">
        <v>1294.1104030111142</v>
      </c>
      <c r="P358" s="98">
        <v>1277.3514512970814</v>
      </c>
      <c r="Q358" s="98">
        <v>1252.5552125677723</v>
      </c>
      <c r="R358" s="98">
        <v>1273.3149665380647</v>
      </c>
      <c r="S358" s="98">
        <v>1285.2886702295439</v>
      </c>
      <c r="T358" s="98">
        <v>1342.2274207937139</v>
      </c>
      <c r="U358" s="98">
        <v>1392.1424637652742</v>
      </c>
      <c r="V358" s="98">
        <v>1363.8787205072524</v>
      </c>
      <c r="W358" s="98">
        <v>1298.4621873741946</v>
      </c>
      <c r="DA358" s="63" t="s">
        <v>4063</v>
      </c>
    </row>
    <row r="359" spans="1:105" ht="12" customHeight="1" x14ac:dyDescent="0.25">
      <c r="A359" s="100" t="s">
        <v>50</v>
      </c>
      <c r="B359" s="101"/>
      <c r="C359" s="101">
        <v>0</v>
      </c>
      <c r="D359" s="101">
        <v>0</v>
      </c>
      <c r="E359" s="101">
        <v>0</v>
      </c>
      <c r="F359" s="101">
        <v>0</v>
      </c>
      <c r="G359" s="101">
        <v>0</v>
      </c>
      <c r="H359" s="101">
        <v>0</v>
      </c>
      <c r="I359" s="101">
        <v>0</v>
      </c>
      <c r="J359" s="101">
        <v>0</v>
      </c>
      <c r="K359" s="101">
        <v>805.92333476101476</v>
      </c>
      <c r="L359" s="101">
        <v>0</v>
      </c>
      <c r="M359" s="101">
        <v>800.92404604396256</v>
      </c>
      <c r="N359" s="101">
        <v>791.16958317252727</v>
      </c>
      <c r="O359" s="101">
        <v>774.19577477268035</v>
      </c>
      <c r="P359" s="101">
        <v>737.17889846374123</v>
      </c>
      <c r="Q359" s="101">
        <v>717.71527212538126</v>
      </c>
      <c r="R359" s="101">
        <v>714.09442379831603</v>
      </c>
      <c r="S359" s="101">
        <v>701.76214422678868</v>
      </c>
      <c r="T359" s="101">
        <v>831.59435428660743</v>
      </c>
      <c r="U359" s="101">
        <v>787.06427848234023</v>
      </c>
      <c r="V359" s="101">
        <v>754.73847371998272</v>
      </c>
      <c r="W359" s="101">
        <v>698.3749505624786</v>
      </c>
      <c r="DA359" s="131" t="s">
        <v>4064</v>
      </c>
    </row>
    <row r="360" spans="1:105" ht="12" customHeight="1" x14ac:dyDescent="0.25">
      <c r="A360" s="103" t="s">
        <v>52</v>
      </c>
      <c r="B360" s="104"/>
      <c r="C360" s="104">
        <v>0</v>
      </c>
      <c r="D360" s="104">
        <v>0</v>
      </c>
      <c r="E360" s="104">
        <v>0</v>
      </c>
      <c r="F360" s="104">
        <v>0</v>
      </c>
      <c r="G360" s="104">
        <v>0</v>
      </c>
      <c r="H360" s="104">
        <v>0</v>
      </c>
      <c r="I360" s="104">
        <v>0</v>
      </c>
      <c r="J360" s="104">
        <v>0</v>
      </c>
      <c r="K360" s="104">
        <v>491.75636946054158</v>
      </c>
      <c r="L360" s="104">
        <v>0</v>
      </c>
      <c r="M360" s="104">
        <v>494.40790682336313</v>
      </c>
      <c r="N360" s="104">
        <v>537.68570939457459</v>
      </c>
      <c r="O360" s="104">
        <v>519.91462823843392</v>
      </c>
      <c r="P360" s="104">
        <v>540.17255283334009</v>
      </c>
      <c r="Q360" s="104">
        <v>534.83994044239091</v>
      </c>
      <c r="R360" s="104">
        <v>559.22054273974868</v>
      </c>
      <c r="S360" s="104">
        <v>583.52652600275508</v>
      </c>
      <c r="T360" s="104">
        <v>510.63306650710643</v>
      </c>
      <c r="U360" s="104">
        <v>605.07818528293387</v>
      </c>
      <c r="V360" s="104">
        <v>609.1402467872698</v>
      </c>
      <c r="W360" s="104">
        <v>600.08723681171591</v>
      </c>
      <c r="DA360" s="132" t="s">
        <v>4065</v>
      </c>
    </row>
    <row r="361" spans="1:105" ht="12" customHeight="1" x14ac:dyDescent="0.25">
      <c r="A361" s="106" t="s">
        <v>122</v>
      </c>
      <c r="B361" s="101"/>
      <c r="C361" s="101">
        <v>1020.3325826475356</v>
      </c>
      <c r="D361" s="101">
        <v>774.95748973636933</v>
      </c>
      <c r="E361" s="101">
        <v>1636.8053305047504</v>
      </c>
      <c r="F361" s="101">
        <v>1520.231264102367</v>
      </c>
      <c r="G361" s="101">
        <v>1203.4325063377796</v>
      </c>
      <c r="H361" s="101">
        <v>1430.5382716989379</v>
      </c>
      <c r="I361" s="101">
        <v>1310.351515919062</v>
      </c>
      <c r="J361" s="101">
        <v>1375.7881500532515</v>
      </c>
      <c r="K361" s="101">
        <v>1445.9440789028458</v>
      </c>
      <c r="L361" s="101">
        <v>1544.0760078006799</v>
      </c>
      <c r="M361" s="101">
        <v>1506.4480416804854</v>
      </c>
      <c r="N361" s="101">
        <v>1463.8532011751736</v>
      </c>
      <c r="O361" s="101">
        <v>1536.2406521601702</v>
      </c>
      <c r="P361" s="101">
        <v>1490.7564646906685</v>
      </c>
      <c r="Q361" s="101">
        <v>1493.2642057266391</v>
      </c>
      <c r="R361" s="101">
        <v>1489.0875005665953</v>
      </c>
      <c r="S361" s="101">
        <v>1476.6135529282724</v>
      </c>
      <c r="T361" s="101">
        <v>0</v>
      </c>
      <c r="U361" s="101">
        <v>1504.698126997388</v>
      </c>
      <c r="V361" s="101">
        <v>0</v>
      </c>
      <c r="W361" s="101">
        <v>1471.1776684802817</v>
      </c>
      <c r="DA361" s="131" t="s">
        <v>4066</v>
      </c>
    </row>
    <row r="362" spans="1:105" ht="12" customHeight="1" x14ac:dyDescent="0.25">
      <c r="A362" s="107" t="s">
        <v>121</v>
      </c>
      <c r="B362" s="104"/>
      <c r="C362" s="104">
        <v>0</v>
      </c>
      <c r="D362" s="104">
        <v>0</v>
      </c>
      <c r="E362" s="104">
        <v>0</v>
      </c>
      <c r="F362" s="104">
        <v>0</v>
      </c>
      <c r="G362" s="104">
        <v>0</v>
      </c>
      <c r="H362" s="104">
        <v>0</v>
      </c>
      <c r="I362" s="104">
        <v>0</v>
      </c>
      <c r="J362" s="104">
        <v>0</v>
      </c>
      <c r="K362" s="104">
        <v>1197.8038741178914</v>
      </c>
      <c r="L362" s="104">
        <v>1292.555019195072</v>
      </c>
      <c r="M362" s="104">
        <v>1255.1305252684037</v>
      </c>
      <c r="N362" s="104">
        <v>1218.0019713472252</v>
      </c>
      <c r="O362" s="104">
        <v>1298.6061137159463</v>
      </c>
      <c r="P362" s="104">
        <v>1274.7140513486809</v>
      </c>
      <c r="Q362" s="104">
        <v>1295.5746306321023</v>
      </c>
      <c r="R362" s="104">
        <v>1299.4362945241385</v>
      </c>
      <c r="S362" s="104">
        <v>1292.530710197434</v>
      </c>
      <c r="T362" s="104">
        <v>1270.9904532358651</v>
      </c>
      <c r="U362" s="104">
        <v>1341.2970642386613</v>
      </c>
      <c r="V362" s="104">
        <v>1366.6763767306015</v>
      </c>
      <c r="W362" s="104">
        <v>1318.2226794990702</v>
      </c>
      <c r="DA362" s="132" t="s">
        <v>4067</v>
      </c>
    </row>
    <row r="363" spans="1:105" ht="12" customHeight="1" x14ac:dyDescent="0.25">
      <c r="A363" s="108" t="s">
        <v>53</v>
      </c>
      <c r="B363" s="98"/>
      <c r="C363" s="98">
        <v>0</v>
      </c>
      <c r="D363" s="98">
        <v>0</v>
      </c>
      <c r="E363" s="98">
        <v>0</v>
      </c>
      <c r="F363" s="98">
        <v>0</v>
      </c>
      <c r="G363" s="98">
        <v>0</v>
      </c>
      <c r="H363" s="98">
        <v>0</v>
      </c>
      <c r="I363" s="98">
        <v>0</v>
      </c>
      <c r="J363" s="98">
        <v>0</v>
      </c>
      <c r="K363" s="98">
        <v>714.53515096490253</v>
      </c>
      <c r="L363" s="98">
        <v>797.63729863429364</v>
      </c>
      <c r="M363" s="98">
        <v>749.33680645405161</v>
      </c>
      <c r="N363" s="98">
        <v>702.64082368993729</v>
      </c>
      <c r="O363" s="98">
        <v>760.80635468864966</v>
      </c>
      <c r="P363" s="98">
        <v>726.60301448677535</v>
      </c>
      <c r="Q363" s="98">
        <v>739.54275193558021</v>
      </c>
      <c r="R363" s="98">
        <v>730.32325986325475</v>
      </c>
      <c r="S363" s="98">
        <v>709.76999884500685</v>
      </c>
      <c r="T363" s="98">
        <v>783.02495056762655</v>
      </c>
      <c r="U363" s="98">
        <v>762.9145557654773</v>
      </c>
      <c r="V363" s="98">
        <v>763.84156785754215</v>
      </c>
      <c r="W363" s="98">
        <v>707.21328315387689</v>
      </c>
      <c r="DA363" s="63" t="s">
        <v>4068</v>
      </c>
    </row>
    <row r="364" spans="1:105" ht="12" customHeight="1" x14ac:dyDescent="0.25">
      <c r="A364" s="108" t="s">
        <v>52</v>
      </c>
      <c r="B364" s="98"/>
      <c r="C364" s="98">
        <v>0</v>
      </c>
      <c r="D364" s="98">
        <v>0</v>
      </c>
      <c r="E364" s="98">
        <v>0</v>
      </c>
      <c r="F364" s="98">
        <v>0</v>
      </c>
      <c r="G364" s="98">
        <v>0</v>
      </c>
      <c r="H364" s="98">
        <v>0</v>
      </c>
      <c r="I364" s="98">
        <v>0</v>
      </c>
      <c r="J364" s="98">
        <v>0</v>
      </c>
      <c r="K364" s="98">
        <v>483.26872315298891</v>
      </c>
      <c r="L364" s="98">
        <v>494.91772056077849</v>
      </c>
      <c r="M364" s="98">
        <v>505.79371881435225</v>
      </c>
      <c r="N364" s="98">
        <v>515.3611476572878</v>
      </c>
      <c r="O364" s="98">
        <v>537.799759027297</v>
      </c>
      <c r="P364" s="98">
        <v>548.11103686190563</v>
      </c>
      <c r="Q364" s="98">
        <v>556.03187869652197</v>
      </c>
      <c r="R364" s="98">
        <v>569.1130346608835</v>
      </c>
      <c r="S364" s="98">
        <v>582.76071135242728</v>
      </c>
      <c r="T364" s="98">
        <v>487.96550266823846</v>
      </c>
      <c r="U364" s="98">
        <v>578.38250847318386</v>
      </c>
      <c r="V364" s="98">
        <v>602.83480887305961</v>
      </c>
      <c r="W364" s="98">
        <v>611.00939634519352</v>
      </c>
      <c r="DA364" s="63" t="s">
        <v>4069</v>
      </c>
    </row>
    <row r="365" spans="1:105" ht="12" customHeight="1" x14ac:dyDescent="0.25">
      <c r="A365" s="121" t="s">
        <v>54</v>
      </c>
      <c r="B365" s="122"/>
      <c r="C365" s="122">
        <v>579.74343437538846</v>
      </c>
      <c r="D365" s="122">
        <v>550.5587935148659</v>
      </c>
      <c r="E365" s="122">
        <v>906.37760114246089</v>
      </c>
      <c r="F365" s="122">
        <v>870.04765865492072</v>
      </c>
      <c r="G365" s="122">
        <v>826.09273313784911</v>
      </c>
      <c r="H365" s="122">
        <v>869.11324303055983</v>
      </c>
      <c r="I365" s="122">
        <v>886.95244232184734</v>
      </c>
      <c r="J365" s="122">
        <v>871.48344549039609</v>
      </c>
      <c r="K365" s="122">
        <v>887.79978303964037</v>
      </c>
      <c r="L365" s="122">
        <v>913.73916304788929</v>
      </c>
      <c r="M365" s="122">
        <v>867.10298541259647</v>
      </c>
      <c r="N365" s="122">
        <v>896.01709694743101</v>
      </c>
      <c r="O365" s="122">
        <v>881.42199053107504</v>
      </c>
      <c r="P365" s="122">
        <v>862.45403960058286</v>
      </c>
      <c r="Q365" s="122">
        <v>845.42481497955907</v>
      </c>
      <c r="R365" s="122">
        <v>840.06623590805145</v>
      </c>
      <c r="S365" s="122">
        <v>853.53603938088816</v>
      </c>
      <c r="T365" s="122">
        <v>877.18138778296759</v>
      </c>
      <c r="U365" s="122">
        <v>904.94342831581798</v>
      </c>
      <c r="V365" s="122">
        <v>868.14419497066262</v>
      </c>
      <c r="W365" s="122">
        <v>883.06553497805737</v>
      </c>
      <c r="DA365" s="130" t="s">
        <v>4070</v>
      </c>
    </row>
    <row r="366" spans="1:105" ht="12" customHeight="1" x14ac:dyDescent="0.25">
      <c r="A366" s="97" t="s">
        <v>50</v>
      </c>
      <c r="B366" s="98"/>
      <c r="C366" s="98">
        <v>624.6282413662841</v>
      </c>
      <c r="D366" s="98">
        <v>677.45906476694245</v>
      </c>
      <c r="E366" s="98">
        <v>900.4277511857623</v>
      </c>
      <c r="F366" s="98">
        <v>904.06290316229536</v>
      </c>
      <c r="G366" s="98">
        <v>884.17788804480017</v>
      </c>
      <c r="H366" s="98">
        <v>898.73539424739272</v>
      </c>
      <c r="I366" s="98">
        <v>937.32519305026733</v>
      </c>
      <c r="J366" s="98">
        <v>966.57270537813338</v>
      </c>
      <c r="K366" s="98">
        <v>997.75787171571687</v>
      </c>
      <c r="L366" s="98">
        <v>1011.50748321989</v>
      </c>
      <c r="M366" s="98">
        <v>968.99294332944544</v>
      </c>
      <c r="N366" s="98">
        <v>972.71336563084526</v>
      </c>
      <c r="O366" s="98">
        <v>934.22245410537596</v>
      </c>
      <c r="P366" s="98">
        <v>925.51947009892967</v>
      </c>
      <c r="Q366" s="98">
        <v>920.87262773208056</v>
      </c>
      <c r="R366" s="98">
        <v>932.08034739728089</v>
      </c>
      <c r="S366" s="98">
        <v>938.47413845272831</v>
      </c>
      <c r="T366" s="98">
        <v>963.92137721322422</v>
      </c>
      <c r="U366" s="98">
        <v>1005.4866639620212</v>
      </c>
      <c r="V366" s="98">
        <v>952.91331368775661</v>
      </c>
      <c r="W366" s="98">
        <v>919.72883104311541</v>
      </c>
      <c r="DA366" s="63" t="s">
        <v>4071</v>
      </c>
    </row>
    <row r="367" spans="1:105" ht="12" customHeight="1" x14ac:dyDescent="0.25">
      <c r="A367" s="109" t="s">
        <v>120</v>
      </c>
      <c r="B367" s="33"/>
      <c r="C367" s="33">
        <v>426.60703405350938</v>
      </c>
      <c r="D367" s="33">
        <v>336.75942347060629</v>
      </c>
      <c r="E367" s="33">
        <v>910.04921795334667</v>
      </c>
      <c r="F367" s="33">
        <v>823.37874319080242</v>
      </c>
      <c r="G367" s="33">
        <v>636.44870517212223</v>
      </c>
      <c r="H367" s="33">
        <v>763.14309027451884</v>
      </c>
      <c r="I367" s="33">
        <v>693.17375563318319</v>
      </c>
      <c r="J367" s="33">
        <v>736.6560288614495</v>
      </c>
      <c r="K367" s="33">
        <v>742.73322573629935</v>
      </c>
      <c r="L367" s="33">
        <v>829.28234896400693</v>
      </c>
      <c r="M367" s="33">
        <v>760.36266453556766</v>
      </c>
      <c r="N367" s="33">
        <v>740.64566580698045</v>
      </c>
      <c r="O367" s="33">
        <v>755.00601995070519</v>
      </c>
      <c r="P367" s="33">
        <v>699.50660296161107</v>
      </c>
      <c r="Q367" s="33">
        <v>691.87311296151427</v>
      </c>
      <c r="R367" s="33">
        <v>701.58880035277286</v>
      </c>
      <c r="S367" s="33">
        <v>706.047568044424</v>
      </c>
      <c r="T367" s="33">
        <v>696.0356789353757</v>
      </c>
      <c r="U367" s="33">
        <v>690.80836647734031</v>
      </c>
      <c r="V367" s="33">
        <v>687.14075322654571</v>
      </c>
      <c r="W367" s="33">
        <v>675.52937514691598</v>
      </c>
      <c r="DA367" s="60" t="s">
        <v>4072</v>
      </c>
    </row>
    <row r="369" spans="1:105" ht="12" customHeight="1" x14ac:dyDescent="0.25">
      <c r="A369" s="116" t="str">
        <f>RES_hh_SLD!$A$427</f>
        <v>Thermal energy service per household in new and renovated households (kWh useful / household)</v>
      </c>
      <c r="B369" s="117"/>
      <c r="C369" s="117">
        <f t="shared" ref="C369:Q369" si="179">C370+C372+C374+C383</f>
        <v>8764.3739826509664</v>
      </c>
      <c r="D369" s="117">
        <f t="shared" si="179"/>
        <v>4624.1753488482</v>
      </c>
      <c r="E369" s="117">
        <f t="shared" si="179"/>
        <v>7365.8387374410231</v>
      </c>
      <c r="F369" s="117">
        <f t="shared" si="179"/>
        <v>7300.8792183475298</v>
      </c>
      <c r="G369" s="117">
        <f t="shared" si="179"/>
        <v>7764.6635557786703</v>
      </c>
      <c r="H369" s="117">
        <f t="shared" si="179"/>
        <v>9344.4728030768892</v>
      </c>
      <c r="I369" s="117">
        <f t="shared" si="179"/>
        <v>8152.7485426116336</v>
      </c>
      <c r="J369" s="117">
        <f t="shared" si="179"/>
        <v>9262.2991044617411</v>
      </c>
      <c r="K369" s="117">
        <f t="shared" si="179"/>
        <v>9375.7942736839977</v>
      </c>
      <c r="L369" s="117">
        <f t="shared" si="179"/>
        <v>9752.8819010181087</v>
      </c>
      <c r="M369" s="117">
        <f t="shared" si="179"/>
        <v>9345.7584139108949</v>
      </c>
      <c r="N369" s="117">
        <f t="shared" si="179"/>
        <v>8970.5449434215006</v>
      </c>
      <c r="O369" s="117">
        <f t="shared" si="179"/>
        <v>8837.764378770531</v>
      </c>
      <c r="P369" s="117">
        <f t="shared" si="179"/>
        <v>8566.0080807671839</v>
      </c>
      <c r="Q369" s="117">
        <f t="shared" si="179"/>
        <v>8499.513076615729</v>
      </c>
      <c r="R369" s="117">
        <f t="shared" ref="R369:V369" si="180">R370+R372+R374+R383</f>
        <v>8518.0769743195542</v>
      </c>
      <c r="S369" s="117">
        <f t="shared" si="180"/>
        <v>8447.2209839012685</v>
      </c>
      <c r="T369" s="117">
        <f t="shared" si="180"/>
        <v>8377.221962792546</v>
      </c>
      <c r="U369" s="117">
        <f t="shared" si="180"/>
        <v>8220.8155905605308</v>
      </c>
      <c r="V369" s="117">
        <f t="shared" si="180"/>
        <v>7800.4158447282671</v>
      </c>
      <c r="W369" s="117">
        <f t="shared" ref="W369" si="181">W370+W372+W374+W383</f>
        <v>7734.8057517833977</v>
      </c>
      <c r="DA369" s="129" t="s">
        <v>4224</v>
      </c>
    </row>
    <row r="370" spans="1:105" ht="12" customHeight="1" x14ac:dyDescent="0.25">
      <c r="A370" s="121" t="s">
        <v>57</v>
      </c>
      <c r="B370" s="122"/>
      <c r="C370" s="122">
        <f t="shared" ref="C370:W370" si="182">C371</f>
        <v>7713.9270687605158</v>
      </c>
      <c r="D370" s="122">
        <f t="shared" si="182"/>
        <v>3737.4136445824674</v>
      </c>
      <c r="E370" s="122">
        <f t="shared" si="182"/>
        <v>5695.7814968211851</v>
      </c>
      <c r="F370" s="122">
        <f t="shared" si="182"/>
        <v>5761.0364795865144</v>
      </c>
      <c r="G370" s="122">
        <f t="shared" si="182"/>
        <v>6449.0326465734124</v>
      </c>
      <c r="H370" s="122">
        <f t="shared" si="182"/>
        <v>7892.5609382740477</v>
      </c>
      <c r="I370" s="122">
        <f t="shared" si="182"/>
        <v>6727.2786576333565</v>
      </c>
      <c r="J370" s="122">
        <f t="shared" si="182"/>
        <v>7781.7559215915162</v>
      </c>
      <c r="K370" s="122">
        <f t="shared" si="182"/>
        <v>7830.9924495902878</v>
      </c>
      <c r="L370" s="122">
        <f t="shared" si="182"/>
        <v>8099.6892919255642</v>
      </c>
      <c r="M370" s="122">
        <f t="shared" si="182"/>
        <v>7750.8317977524921</v>
      </c>
      <c r="N370" s="122">
        <f t="shared" si="182"/>
        <v>7381.9570596955209</v>
      </c>
      <c r="O370" s="122">
        <f t="shared" si="182"/>
        <v>7194.7306842759526</v>
      </c>
      <c r="P370" s="122">
        <f t="shared" si="182"/>
        <v>6929.9957909857867</v>
      </c>
      <c r="Q370" s="122">
        <f t="shared" si="182"/>
        <v>6803.098368060585</v>
      </c>
      <c r="R370" s="122">
        <f t="shared" si="182"/>
        <v>6809.5385200397377</v>
      </c>
      <c r="S370" s="122">
        <f t="shared" si="182"/>
        <v>6714.0235584655302</v>
      </c>
      <c r="T370" s="122">
        <f t="shared" si="182"/>
        <v>6636.1527842636478</v>
      </c>
      <c r="U370" s="122">
        <f t="shared" si="182"/>
        <v>6343.3899246305918</v>
      </c>
      <c r="V370" s="122">
        <f t="shared" si="182"/>
        <v>5947.282336139222</v>
      </c>
      <c r="W370" s="122">
        <f t="shared" si="182"/>
        <v>5919.831937881916</v>
      </c>
      <c r="DA370" s="130" t="s">
        <v>4225</v>
      </c>
    </row>
    <row r="371" spans="1:105" ht="12" customHeight="1" x14ac:dyDescent="0.25">
      <c r="A371" s="97" t="s">
        <v>53</v>
      </c>
      <c r="B371" s="98"/>
      <c r="C371" s="98">
        <v>7713.9270687605158</v>
      </c>
      <c r="D371" s="98">
        <v>3737.4136445824674</v>
      </c>
      <c r="E371" s="98">
        <v>5695.7814968211851</v>
      </c>
      <c r="F371" s="98">
        <v>5761.0364795865144</v>
      </c>
      <c r="G371" s="98">
        <v>6449.0326465734124</v>
      </c>
      <c r="H371" s="98">
        <v>7892.5609382740477</v>
      </c>
      <c r="I371" s="98">
        <v>6727.2786576333565</v>
      </c>
      <c r="J371" s="98">
        <v>7781.7559215915162</v>
      </c>
      <c r="K371" s="98">
        <v>7830.9924495902878</v>
      </c>
      <c r="L371" s="98">
        <v>8099.6892919255642</v>
      </c>
      <c r="M371" s="98">
        <v>7750.8317977524921</v>
      </c>
      <c r="N371" s="98">
        <v>7381.9570596955209</v>
      </c>
      <c r="O371" s="98">
        <v>7194.7306842759526</v>
      </c>
      <c r="P371" s="98">
        <v>6929.9957909857867</v>
      </c>
      <c r="Q371" s="98">
        <v>6803.098368060585</v>
      </c>
      <c r="R371" s="98">
        <v>6809.5385200397377</v>
      </c>
      <c r="S371" s="98">
        <v>6714.0235584655302</v>
      </c>
      <c r="T371" s="98">
        <v>6636.1527842636478</v>
      </c>
      <c r="U371" s="98">
        <v>6343.3899246305918</v>
      </c>
      <c r="V371" s="98">
        <v>5947.282336139222</v>
      </c>
      <c r="W371" s="98">
        <v>5919.831937881916</v>
      </c>
      <c r="DA371" s="63" t="s">
        <v>4226</v>
      </c>
    </row>
    <row r="372" spans="1:105" ht="12" customHeight="1" x14ac:dyDescent="0.25">
      <c r="A372" s="121" t="s">
        <v>92</v>
      </c>
      <c r="B372" s="122"/>
      <c r="C372" s="122">
        <f t="shared" ref="C372:W372" si="183">C373</f>
        <v>0</v>
      </c>
      <c r="D372" s="122">
        <f t="shared" si="183"/>
        <v>0.97319063089561975</v>
      </c>
      <c r="E372" s="122">
        <f t="shared" si="183"/>
        <v>1.0822719459369958</v>
      </c>
      <c r="F372" s="122">
        <f t="shared" si="183"/>
        <v>1.4668062254997976</v>
      </c>
      <c r="G372" s="122">
        <f t="shared" si="183"/>
        <v>1.6435123400090716</v>
      </c>
      <c r="H372" s="122">
        <f t="shared" si="183"/>
        <v>2.6214739237974811</v>
      </c>
      <c r="I372" s="122">
        <f t="shared" si="183"/>
        <v>3.8004394537583108</v>
      </c>
      <c r="J372" s="122">
        <f t="shared" si="183"/>
        <v>5.0273171819288818</v>
      </c>
      <c r="K372" s="122">
        <f t="shared" si="183"/>
        <v>6.7111211708090419</v>
      </c>
      <c r="L372" s="122">
        <f t="shared" si="183"/>
        <v>12.928712429162186</v>
      </c>
      <c r="M372" s="122">
        <f t="shared" si="183"/>
        <v>9.3492255957806663</v>
      </c>
      <c r="N372" s="122">
        <f t="shared" si="183"/>
        <v>14.221733412481397</v>
      </c>
      <c r="O372" s="122">
        <f t="shared" si="183"/>
        <v>17.757374280394885</v>
      </c>
      <c r="P372" s="122">
        <f t="shared" si="183"/>
        <v>23.801728422738211</v>
      </c>
      <c r="Q372" s="122">
        <f t="shared" si="183"/>
        <v>58.71462495286854</v>
      </c>
      <c r="R372" s="122">
        <f t="shared" si="183"/>
        <v>43.191962146203423</v>
      </c>
      <c r="S372" s="122">
        <f t="shared" si="183"/>
        <v>49.915518646498228</v>
      </c>
      <c r="T372" s="122">
        <f t="shared" si="183"/>
        <v>64.918870273750485</v>
      </c>
      <c r="U372" s="122">
        <f t="shared" si="183"/>
        <v>98.3545954809167</v>
      </c>
      <c r="V372" s="122">
        <f t="shared" si="183"/>
        <v>63.769396591322689</v>
      </c>
      <c r="W372" s="122">
        <f t="shared" si="183"/>
        <v>76.303747491577525</v>
      </c>
      <c r="DA372" s="130" t="s">
        <v>4227</v>
      </c>
    </row>
    <row r="373" spans="1:105" ht="12" customHeight="1" x14ac:dyDescent="0.25">
      <c r="A373" s="97" t="s">
        <v>53</v>
      </c>
      <c r="B373" s="98"/>
      <c r="C373" s="98">
        <f>RES_hhdet_in_tesh!C147</f>
        <v>0</v>
      </c>
      <c r="D373" s="98">
        <f>RES_hhdet_in_tesh!D147</f>
        <v>0.97319063089561975</v>
      </c>
      <c r="E373" s="98">
        <f>RES_hhdet_in_tesh!E147</f>
        <v>1.0822719459369958</v>
      </c>
      <c r="F373" s="98">
        <f>RES_hhdet_in_tesh!F147</f>
        <v>1.4668062254997976</v>
      </c>
      <c r="G373" s="98">
        <f>RES_hhdet_in_tesh!G147</f>
        <v>1.6435123400090716</v>
      </c>
      <c r="H373" s="98">
        <f>RES_hhdet_in_tesh!H147</f>
        <v>2.6214739237974811</v>
      </c>
      <c r="I373" s="98">
        <f>RES_hhdet_in_tesh!I147</f>
        <v>3.8004394537583108</v>
      </c>
      <c r="J373" s="98">
        <f>RES_hhdet_in_tesh!J147</f>
        <v>5.0273171819288818</v>
      </c>
      <c r="K373" s="98">
        <f>RES_hhdet_in_tesh!K147</f>
        <v>6.7111211708090419</v>
      </c>
      <c r="L373" s="98">
        <f>RES_hhdet_in_tesh!L147</f>
        <v>12.928712429162186</v>
      </c>
      <c r="M373" s="98">
        <f>RES_hhdet_in_tesh!M147</f>
        <v>9.3492255957806663</v>
      </c>
      <c r="N373" s="98">
        <f>RES_hhdet_in_tesh!N147</f>
        <v>14.221733412481397</v>
      </c>
      <c r="O373" s="98">
        <f>RES_hhdet_in_tesh!O147</f>
        <v>17.757374280394885</v>
      </c>
      <c r="P373" s="98">
        <f>RES_hhdet_in_tesh!P147</f>
        <v>23.801728422738211</v>
      </c>
      <c r="Q373" s="98">
        <f>RES_hhdet_in_tesh!Q147</f>
        <v>58.71462495286854</v>
      </c>
      <c r="R373" s="98">
        <f>RES_hhdet_in_tesh!R147</f>
        <v>43.191962146203423</v>
      </c>
      <c r="S373" s="98">
        <f>RES_hhdet_in_tesh!S147</f>
        <v>49.915518646498228</v>
      </c>
      <c r="T373" s="98">
        <f>RES_hhdet_in_tesh!T147</f>
        <v>64.918870273750485</v>
      </c>
      <c r="U373" s="98">
        <f>RES_hhdet_in_tesh!U147</f>
        <v>98.3545954809167</v>
      </c>
      <c r="V373" s="98">
        <f>RES_hhdet_in_tesh!V147</f>
        <v>63.769396591322689</v>
      </c>
      <c r="W373" s="98">
        <f>RES_hhdet_in_tesh!W147</f>
        <v>76.303747491577525</v>
      </c>
      <c r="DA373" s="63" t="s">
        <v>4228</v>
      </c>
    </row>
    <row r="374" spans="1:105" ht="12" customHeight="1" x14ac:dyDescent="0.25">
      <c r="A374" s="121" t="s">
        <v>55</v>
      </c>
      <c r="B374" s="122"/>
      <c r="C374" s="122">
        <v>691.41774697134463</v>
      </c>
      <c r="D374" s="122">
        <v>539.03868342531086</v>
      </c>
      <c r="E374" s="122">
        <v>1039.5843759138947</v>
      </c>
      <c r="F374" s="122">
        <v>964.81605595736494</v>
      </c>
      <c r="G374" s="122">
        <v>798.31175463181762</v>
      </c>
      <c r="H374" s="122">
        <v>904.55581765101124</v>
      </c>
      <c r="I374" s="122">
        <v>869.64919858556675</v>
      </c>
      <c r="J374" s="122">
        <v>905.00624774093023</v>
      </c>
      <c r="K374" s="122">
        <v>954.40488704379652</v>
      </c>
      <c r="L374" s="122">
        <v>1018.9542255873039</v>
      </c>
      <c r="M374" s="122">
        <v>1003.5584215318045</v>
      </c>
      <c r="N374" s="122">
        <v>996.11706294841554</v>
      </c>
      <c r="O374" s="122">
        <v>1058.6278845735194</v>
      </c>
      <c r="P374" s="122">
        <v>1060.6166157304594</v>
      </c>
      <c r="Q374" s="122">
        <v>1088.3111490490528</v>
      </c>
      <c r="R374" s="122">
        <v>1105.084017720101</v>
      </c>
      <c r="S374" s="122">
        <v>1114.5131898282827</v>
      </c>
      <c r="T374" s="122">
        <v>1095.0665609329551</v>
      </c>
      <c r="U374" s="122">
        <v>1177.1786902952108</v>
      </c>
      <c r="V374" s="122">
        <v>1205.8457916237737</v>
      </c>
      <c r="W374" s="122">
        <v>1172.3251546248187</v>
      </c>
      <c r="DA374" s="130" t="s">
        <v>4229</v>
      </c>
    </row>
    <row r="375" spans="1:105" ht="12" customHeight="1" x14ac:dyDescent="0.25">
      <c r="A375" s="97" t="s">
        <v>124</v>
      </c>
      <c r="B375" s="98"/>
      <c r="C375" s="98">
        <v>765.85945662845199</v>
      </c>
      <c r="D375" s="98">
        <v>778.36971116806399</v>
      </c>
      <c r="E375" s="98">
        <v>819.29223108868666</v>
      </c>
      <c r="F375" s="98">
        <v>847.17310037657091</v>
      </c>
      <c r="G375" s="98">
        <v>857.51123499612936</v>
      </c>
      <c r="H375" s="98">
        <v>873.08285711180474</v>
      </c>
      <c r="I375" s="98">
        <v>909.36357480181073</v>
      </c>
      <c r="J375" s="98">
        <v>935.53725351436162</v>
      </c>
      <c r="K375" s="98">
        <v>968.81494680901278</v>
      </c>
      <c r="L375" s="98">
        <v>985.51298092049763</v>
      </c>
      <c r="M375" s="98">
        <v>982.09043340955247</v>
      </c>
      <c r="N375" s="98">
        <v>1034.2065420909512</v>
      </c>
      <c r="O375" s="98">
        <v>1026.477098616858</v>
      </c>
      <c r="P375" s="98">
        <v>1045.0051607744347</v>
      </c>
      <c r="Q375" s="98">
        <v>1047.637025270099</v>
      </c>
      <c r="R375" s="98">
        <v>1083.8844807117855</v>
      </c>
      <c r="S375" s="98">
        <v>1113.1667556826212</v>
      </c>
      <c r="T375" s="98">
        <v>1154.0921071731659</v>
      </c>
      <c r="U375" s="98">
        <v>1225.6184289610476</v>
      </c>
      <c r="V375" s="98">
        <v>1212.3765688925671</v>
      </c>
      <c r="W375" s="98">
        <v>1162.270195186723</v>
      </c>
      <c r="DA375" s="63" t="s">
        <v>4230</v>
      </c>
    </row>
    <row r="376" spans="1:105" ht="12" customHeight="1" x14ac:dyDescent="0.25">
      <c r="A376" s="97" t="s">
        <v>123</v>
      </c>
      <c r="B376" s="98"/>
      <c r="C376" s="98">
        <v>0</v>
      </c>
      <c r="D376" s="98">
        <v>0</v>
      </c>
      <c r="E376" s="98">
        <v>0</v>
      </c>
      <c r="F376" s="98">
        <v>0</v>
      </c>
      <c r="G376" s="98">
        <v>0</v>
      </c>
      <c r="H376" s="98">
        <v>0</v>
      </c>
      <c r="I376" s="98">
        <v>0</v>
      </c>
      <c r="J376" s="98">
        <v>0</v>
      </c>
      <c r="K376" s="98">
        <v>970.30871736801635</v>
      </c>
      <c r="L376" s="98">
        <v>0</v>
      </c>
      <c r="M376" s="98">
        <v>982.96887299891898</v>
      </c>
      <c r="N376" s="98">
        <v>1034.7818728844768</v>
      </c>
      <c r="O376" s="98">
        <v>1027.206223584235</v>
      </c>
      <c r="P376" s="98">
        <v>1047.4107413949177</v>
      </c>
      <c r="Q376" s="98">
        <v>1050.0795688083763</v>
      </c>
      <c r="R376" s="98">
        <v>1086.226280610138</v>
      </c>
      <c r="S376" s="98">
        <v>1115.0349982575065</v>
      </c>
      <c r="T376" s="98">
        <v>1155.0753653043428</v>
      </c>
      <c r="U376" s="98">
        <v>1226.5272053354772</v>
      </c>
      <c r="V376" s="98">
        <v>1213.0711487480355</v>
      </c>
      <c r="W376" s="98">
        <v>1162.4013896295601</v>
      </c>
      <c r="DA376" s="63" t="s">
        <v>4231</v>
      </c>
    </row>
    <row r="377" spans="1:105" ht="12" customHeight="1" x14ac:dyDescent="0.25">
      <c r="A377" s="100" t="s">
        <v>50</v>
      </c>
      <c r="B377" s="101"/>
      <c r="C377" s="101">
        <v>0</v>
      </c>
      <c r="D377" s="101">
        <v>0</v>
      </c>
      <c r="E377" s="101">
        <v>0</v>
      </c>
      <c r="F377" s="101">
        <v>0</v>
      </c>
      <c r="G377" s="101">
        <v>0</v>
      </c>
      <c r="H377" s="101">
        <v>0</v>
      </c>
      <c r="I377" s="101">
        <v>0</v>
      </c>
      <c r="J377" s="101">
        <v>0</v>
      </c>
      <c r="K377" s="101">
        <v>478.55234790747471</v>
      </c>
      <c r="L377" s="101">
        <v>0</v>
      </c>
      <c r="M377" s="101">
        <v>488.56096617555596</v>
      </c>
      <c r="N377" s="101">
        <v>497.09616348990221</v>
      </c>
      <c r="O377" s="101">
        <v>507.29159534580123</v>
      </c>
      <c r="P377" s="101">
        <v>507.23818856157777</v>
      </c>
      <c r="Q377" s="101">
        <v>515.23962836598537</v>
      </c>
      <c r="R377" s="101">
        <v>527.00573787038934</v>
      </c>
      <c r="S377" s="101">
        <v>531.50847225475138</v>
      </c>
      <c r="T377" s="101">
        <v>644.44229879723628</v>
      </c>
      <c r="U377" s="101">
        <v>621.44902005254346</v>
      </c>
      <c r="V377" s="101">
        <v>603.93090196076582</v>
      </c>
      <c r="W377" s="101">
        <v>562.31415281784416</v>
      </c>
      <c r="DA377" s="131" t="s">
        <v>4232</v>
      </c>
    </row>
    <row r="378" spans="1:105" ht="12" customHeight="1" x14ac:dyDescent="0.25">
      <c r="A378" s="103" t="s">
        <v>52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491.75636946054158</v>
      </c>
      <c r="L378" s="104">
        <v>0</v>
      </c>
      <c r="M378" s="104">
        <v>494.40790682336313</v>
      </c>
      <c r="N378" s="104">
        <v>537.68570939457459</v>
      </c>
      <c r="O378" s="104">
        <v>519.91462823843392</v>
      </c>
      <c r="P378" s="104">
        <v>540.17255283334009</v>
      </c>
      <c r="Q378" s="104">
        <v>534.83994044239091</v>
      </c>
      <c r="R378" s="104">
        <v>559.22054273974868</v>
      </c>
      <c r="S378" s="104">
        <v>583.52652600275508</v>
      </c>
      <c r="T378" s="104">
        <v>510.63306650710643</v>
      </c>
      <c r="U378" s="104">
        <v>605.07818528293387</v>
      </c>
      <c r="V378" s="104">
        <v>609.1402467872698</v>
      </c>
      <c r="W378" s="104">
        <v>600.08723681171591</v>
      </c>
      <c r="DA378" s="132" t="s">
        <v>4233</v>
      </c>
    </row>
    <row r="379" spans="1:105" ht="12" customHeight="1" x14ac:dyDescent="0.25">
      <c r="A379" s="106" t="s">
        <v>122</v>
      </c>
      <c r="B379" s="101"/>
      <c r="C379" s="101">
        <v>654.19689214279094</v>
      </c>
      <c r="D379" s="101">
        <v>498.20495357346664</v>
      </c>
      <c r="E379" s="101">
        <v>1055.3017090101439</v>
      </c>
      <c r="F379" s="101">
        <v>982.98544169923969</v>
      </c>
      <c r="G379" s="101">
        <v>780.54085553085952</v>
      </c>
      <c r="H379" s="101">
        <v>930.85046842662405</v>
      </c>
      <c r="I379" s="101">
        <v>855.58344284520388</v>
      </c>
      <c r="J379" s="101">
        <v>901.73619150979027</v>
      </c>
      <c r="K379" s="101">
        <v>951.81886815383518</v>
      </c>
      <c r="L379" s="101">
        <v>1021.3798541073761</v>
      </c>
      <c r="M379" s="101">
        <v>1005.2593315923597</v>
      </c>
      <c r="N379" s="101">
        <v>990.60593421036344</v>
      </c>
      <c r="O379" s="101">
        <v>1061.4788991150863</v>
      </c>
      <c r="P379" s="101">
        <v>1057.6811006129328</v>
      </c>
      <c r="Q379" s="101">
        <v>1086.6175070966865</v>
      </c>
      <c r="R379" s="101">
        <v>1102.9915332064948</v>
      </c>
      <c r="S379" s="101">
        <v>1112.8127974071795</v>
      </c>
      <c r="T379" s="101">
        <v>0</v>
      </c>
      <c r="U379" s="101">
        <v>1170.482412144549</v>
      </c>
      <c r="V379" s="101">
        <v>0</v>
      </c>
      <c r="W379" s="101">
        <v>1171.860637072032</v>
      </c>
      <c r="DA379" s="131" t="s">
        <v>4234</v>
      </c>
    </row>
    <row r="380" spans="1:105" ht="12" customHeight="1" x14ac:dyDescent="0.25">
      <c r="A380" s="107" t="s">
        <v>121</v>
      </c>
      <c r="B380" s="104"/>
      <c r="C380" s="104">
        <v>0</v>
      </c>
      <c r="D380" s="104">
        <v>0</v>
      </c>
      <c r="E380" s="104">
        <v>0</v>
      </c>
      <c r="F380" s="104">
        <v>0</v>
      </c>
      <c r="G380" s="104">
        <v>0</v>
      </c>
      <c r="H380" s="104">
        <v>0</v>
      </c>
      <c r="I380" s="104">
        <v>0</v>
      </c>
      <c r="J380" s="104">
        <v>0</v>
      </c>
      <c r="K380" s="104">
        <v>953.62442263729815</v>
      </c>
      <c r="L380" s="104">
        <v>1022.5411429790238</v>
      </c>
      <c r="M380" s="104">
        <v>1005.8294295403925</v>
      </c>
      <c r="N380" s="104">
        <v>990.84609997828022</v>
      </c>
      <c r="O380" s="104">
        <v>1063.485556157518</v>
      </c>
      <c r="P380" s="104">
        <v>1063.6307037382212</v>
      </c>
      <c r="Q380" s="104">
        <v>1094.1818580624456</v>
      </c>
      <c r="R380" s="104">
        <v>1110.0754507891702</v>
      </c>
      <c r="S380" s="104">
        <v>1117.6610827895365</v>
      </c>
      <c r="T380" s="104">
        <v>1087.8677610663767</v>
      </c>
      <c r="U380" s="104">
        <v>1171.8424546714909</v>
      </c>
      <c r="V380" s="104">
        <v>1204.9914222473874</v>
      </c>
      <c r="W380" s="104">
        <v>1174.3372841309056</v>
      </c>
      <c r="DA380" s="132" t="s">
        <v>4235</v>
      </c>
    </row>
    <row r="381" spans="1:105" ht="12" customHeight="1" x14ac:dyDescent="0.25">
      <c r="A381" s="108" t="s">
        <v>53</v>
      </c>
      <c r="B381" s="98"/>
      <c r="C381" s="98">
        <v>0</v>
      </c>
      <c r="D381" s="98">
        <v>0</v>
      </c>
      <c r="E381" s="98">
        <v>0</v>
      </c>
      <c r="F381" s="98">
        <v>0</v>
      </c>
      <c r="G381" s="98">
        <v>0</v>
      </c>
      <c r="H381" s="98">
        <v>0</v>
      </c>
      <c r="I381" s="98">
        <v>0</v>
      </c>
      <c r="J381" s="98">
        <v>0</v>
      </c>
      <c r="K381" s="98">
        <v>470.35569948430924</v>
      </c>
      <c r="L381" s="98">
        <v>527.62342241824535</v>
      </c>
      <c r="M381" s="98">
        <v>500.03571072604035</v>
      </c>
      <c r="N381" s="98">
        <v>475.48495232099248</v>
      </c>
      <c r="O381" s="98">
        <v>525.68579713022098</v>
      </c>
      <c r="P381" s="98">
        <v>515.51966687631557</v>
      </c>
      <c r="Q381" s="98">
        <v>538.14997936592374</v>
      </c>
      <c r="R381" s="98">
        <v>540.96241612828658</v>
      </c>
      <c r="S381" s="98">
        <v>534.90037143710936</v>
      </c>
      <c r="T381" s="98">
        <v>599.90225839813809</v>
      </c>
      <c r="U381" s="98">
        <v>593.45994619830685</v>
      </c>
      <c r="V381" s="98">
        <v>602.15661337432789</v>
      </c>
      <c r="W381" s="98">
        <v>563.32788778571194</v>
      </c>
      <c r="DA381" s="63" t="s">
        <v>4236</v>
      </c>
    </row>
    <row r="382" spans="1:105" ht="12" customHeight="1" x14ac:dyDescent="0.25">
      <c r="A382" s="108" t="s">
        <v>52</v>
      </c>
      <c r="B382" s="98"/>
      <c r="C382" s="98">
        <v>0</v>
      </c>
      <c r="D382" s="98">
        <v>0</v>
      </c>
      <c r="E382" s="98">
        <v>0</v>
      </c>
      <c r="F382" s="98">
        <v>0</v>
      </c>
      <c r="G382" s="98">
        <v>0</v>
      </c>
      <c r="H382" s="98">
        <v>0</v>
      </c>
      <c r="I382" s="98">
        <v>0</v>
      </c>
      <c r="J382" s="98">
        <v>0</v>
      </c>
      <c r="K382" s="98">
        <v>483.26872315298891</v>
      </c>
      <c r="L382" s="98">
        <v>494.91772056077849</v>
      </c>
      <c r="M382" s="98">
        <v>505.79371881435225</v>
      </c>
      <c r="N382" s="98">
        <v>515.3611476572878</v>
      </c>
      <c r="O382" s="98">
        <v>537.799759027297</v>
      </c>
      <c r="P382" s="98">
        <v>548.11103686190563</v>
      </c>
      <c r="Q382" s="98">
        <v>556.03187869652197</v>
      </c>
      <c r="R382" s="98">
        <v>569.1130346608835</v>
      </c>
      <c r="S382" s="98">
        <v>582.76071135242728</v>
      </c>
      <c r="T382" s="98">
        <v>487.96550266823846</v>
      </c>
      <c r="U382" s="98">
        <v>578.38250847318386</v>
      </c>
      <c r="V382" s="98">
        <v>602.83480887305961</v>
      </c>
      <c r="W382" s="98">
        <v>611.00939634519352</v>
      </c>
      <c r="DA382" s="63" t="s">
        <v>4237</v>
      </c>
    </row>
    <row r="383" spans="1:105" ht="12" customHeight="1" x14ac:dyDescent="0.25">
      <c r="A383" s="121" t="s">
        <v>54</v>
      </c>
      <c r="B383" s="122"/>
      <c r="C383" s="122">
        <v>359.0291669191061</v>
      </c>
      <c r="D383" s="122">
        <v>346.74983020952573</v>
      </c>
      <c r="E383" s="122">
        <v>629.39059276000592</v>
      </c>
      <c r="F383" s="122">
        <v>573.55987657815047</v>
      </c>
      <c r="G383" s="122">
        <v>515.67564223343072</v>
      </c>
      <c r="H383" s="122">
        <v>544.7345732280329</v>
      </c>
      <c r="I383" s="122">
        <v>552.02024693895203</v>
      </c>
      <c r="J383" s="122">
        <v>570.509617947366</v>
      </c>
      <c r="K383" s="122">
        <v>583.68581587910364</v>
      </c>
      <c r="L383" s="122">
        <v>621.30967107607762</v>
      </c>
      <c r="M383" s="122">
        <v>582.01896903081865</v>
      </c>
      <c r="N383" s="122">
        <v>578.24908736508257</v>
      </c>
      <c r="O383" s="122">
        <v>566.64843564066337</v>
      </c>
      <c r="P383" s="122">
        <v>551.59394562820012</v>
      </c>
      <c r="Q383" s="122">
        <v>549.38893455322193</v>
      </c>
      <c r="R383" s="122">
        <v>560.26247441351256</v>
      </c>
      <c r="S383" s="122">
        <v>568.76871696095657</v>
      </c>
      <c r="T383" s="122">
        <v>581.08374732219318</v>
      </c>
      <c r="U383" s="122">
        <v>601.89238015381034</v>
      </c>
      <c r="V383" s="122">
        <v>583.5183203739482</v>
      </c>
      <c r="W383" s="122">
        <v>566.34491178508586</v>
      </c>
      <c r="DA383" s="130" t="s">
        <v>4238</v>
      </c>
    </row>
    <row r="384" spans="1:105" ht="12" customHeight="1" x14ac:dyDescent="0.25">
      <c r="A384" s="97" t="s">
        <v>50</v>
      </c>
      <c r="B384" s="98"/>
      <c r="C384" s="98">
        <v>370.08497251037699</v>
      </c>
      <c r="D384" s="98">
        <v>401.7389073587064</v>
      </c>
      <c r="E384" s="98">
        <v>534.42283718915303</v>
      </c>
      <c r="F384" s="98">
        <v>537.04296471746329</v>
      </c>
      <c r="G384" s="98">
        <v>525.67705654200358</v>
      </c>
      <c r="H384" s="98">
        <v>534.78039745402509</v>
      </c>
      <c r="I384" s="98">
        <v>558.20334485558817</v>
      </c>
      <c r="J384" s="98">
        <v>576.08320347341169</v>
      </c>
      <c r="K384" s="98">
        <v>595.12863726385842</v>
      </c>
      <c r="L384" s="98">
        <v>603.77526187283434</v>
      </c>
      <c r="M384" s="98">
        <v>578.62769739443274</v>
      </c>
      <c r="N384" s="98">
        <v>580.84932285044169</v>
      </c>
      <c r="O384" s="98">
        <v>557.86473079544794</v>
      </c>
      <c r="P384" s="98">
        <v>552.66780172514154</v>
      </c>
      <c r="Q384" s="98">
        <v>549.89297068287806</v>
      </c>
      <c r="R384" s="98">
        <v>557.98108728295745</v>
      </c>
      <c r="S384" s="98">
        <v>564.10628417946236</v>
      </c>
      <c r="T384" s="98">
        <v>582.15556876519497</v>
      </c>
      <c r="U384" s="98">
        <v>610.23324585231524</v>
      </c>
      <c r="V384" s="98">
        <v>580.95088793491345</v>
      </c>
      <c r="W384" s="98">
        <v>563.065257304802</v>
      </c>
      <c r="DA384" s="63" t="s">
        <v>4239</v>
      </c>
    </row>
    <row r="385" spans="1:105" ht="12" customHeight="1" x14ac:dyDescent="0.25">
      <c r="A385" s="109" t="s">
        <v>120</v>
      </c>
      <c r="B385" s="33"/>
      <c r="C385" s="33">
        <v>321.30935960771103</v>
      </c>
      <c r="D385" s="33">
        <v>254.10518936036263</v>
      </c>
      <c r="E385" s="33">
        <v>687.99462653962621</v>
      </c>
      <c r="F385" s="33">
        <v>623.66107965101321</v>
      </c>
      <c r="G385" s="33">
        <v>483.02171374050977</v>
      </c>
      <c r="H385" s="33">
        <v>580.34459761858682</v>
      </c>
      <c r="I385" s="33">
        <v>528.23451801553244</v>
      </c>
      <c r="J385" s="33">
        <v>562.60681021992741</v>
      </c>
      <c r="K385" s="33">
        <v>568.58942120627967</v>
      </c>
      <c r="L385" s="33">
        <v>636.45670782114723</v>
      </c>
      <c r="M385" s="33">
        <v>585.5716785426273</v>
      </c>
      <c r="N385" s="33">
        <v>572.98152591003873</v>
      </c>
      <c r="O385" s="33">
        <v>587.67856488823804</v>
      </c>
      <c r="P385" s="33">
        <v>548.81933365880559</v>
      </c>
      <c r="Q385" s="33">
        <v>548.36311812775239</v>
      </c>
      <c r="R385" s="33">
        <v>563.69586777280244</v>
      </c>
      <c r="S385" s="33">
        <v>576.8646726176753</v>
      </c>
      <c r="T385" s="33">
        <v>578.84538118535261</v>
      </c>
      <c r="U385" s="33">
        <v>584.12816378802017</v>
      </c>
      <c r="V385" s="33">
        <v>589.00043597151262</v>
      </c>
      <c r="W385" s="33">
        <v>584.90971553877205</v>
      </c>
      <c r="DA385" s="60" t="s">
        <v>4240</v>
      </c>
    </row>
    <row r="387" spans="1:105" ht="12" customHeight="1" x14ac:dyDescent="0.25">
      <c r="A387" s="116" t="str">
        <f>RES_hh_SLD!$A$448</f>
        <v>CO2 emissions per household in new and renovated households (kg CO2 / household)</v>
      </c>
      <c r="B387" s="117"/>
      <c r="C387" s="117">
        <f t="shared" ref="C387:Q387" si="184">C388+C390+C392+C401</f>
        <v>211.25779800162968</v>
      </c>
      <c r="D387" s="117">
        <f t="shared" si="184"/>
        <v>141.54315410934569</v>
      </c>
      <c r="E387" s="117">
        <f t="shared" si="184"/>
        <v>99.601382669736552</v>
      </c>
      <c r="F387" s="117">
        <f t="shared" si="184"/>
        <v>163.37368824491588</v>
      </c>
      <c r="G387" s="117">
        <f t="shared" si="184"/>
        <v>231.30567916700875</v>
      </c>
      <c r="H387" s="117">
        <f t="shared" si="184"/>
        <v>314.48381203184493</v>
      </c>
      <c r="I387" s="117">
        <f t="shared" si="184"/>
        <v>261.22627603167695</v>
      </c>
      <c r="J387" s="117">
        <f t="shared" si="184"/>
        <v>163.64073538442841</v>
      </c>
      <c r="K387" s="117">
        <f t="shared" si="184"/>
        <v>165.65715969689293</v>
      </c>
      <c r="L387" s="117">
        <f t="shared" si="184"/>
        <v>133.08253133508683</v>
      </c>
      <c r="M387" s="117">
        <f t="shared" si="184"/>
        <v>140.42034499186437</v>
      </c>
      <c r="N387" s="117">
        <f t="shared" si="184"/>
        <v>194.84939743603724</v>
      </c>
      <c r="O387" s="117">
        <f t="shared" si="184"/>
        <v>194.34135622693711</v>
      </c>
      <c r="P387" s="117">
        <f t="shared" si="184"/>
        <v>196.24050140537778</v>
      </c>
      <c r="Q387" s="117">
        <f t="shared" si="184"/>
        <v>173.44126075294341</v>
      </c>
      <c r="R387" s="117">
        <f t="shared" ref="R387:V387" si="185">R388+R390+R392+R401</f>
        <v>162.53289902432672</v>
      </c>
      <c r="S387" s="117">
        <f t="shared" si="185"/>
        <v>174.72813189425739</v>
      </c>
      <c r="T387" s="117">
        <f t="shared" si="185"/>
        <v>184.51666736621547</v>
      </c>
      <c r="U387" s="117">
        <f t="shared" si="185"/>
        <v>191.49685017015165</v>
      </c>
      <c r="V387" s="117">
        <f t="shared" si="185"/>
        <v>186.82526981607052</v>
      </c>
      <c r="W387" s="117">
        <f t="shared" ref="W387" si="186">W388+W390+W392+W401</f>
        <v>226.03836112833864</v>
      </c>
      <c r="DA387" s="129" t="s">
        <v>4391</v>
      </c>
    </row>
    <row r="388" spans="1:105" ht="12" customHeight="1" x14ac:dyDescent="0.25">
      <c r="A388" s="121" t="s">
        <v>57</v>
      </c>
      <c r="B388" s="122"/>
      <c r="C388" s="122">
        <f t="shared" ref="C388:W388" si="187">C389</f>
        <v>0</v>
      </c>
      <c r="D388" s="122">
        <f t="shared" si="187"/>
        <v>0</v>
      </c>
      <c r="E388" s="122">
        <f t="shared" si="187"/>
        <v>0</v>
      </c>
      <c r="F388" s="122">
        <f t="shared" si="187"/>
        <v>0</v>
      </c>
      <c r="G388" s="122">
        <f t="shared" si="187"/>
        <v>0</v>
      </c>
      <c r="H388" s="122">
        <f t="shared" si="187"/>
        <v>0</v>
      </c>
      <c r="I388" s="122">
        <f t="shared" si="187"/>
        <v>0</v>
      </c>
      <c r="J388" s="122">
        <f t="shared" si="187"/>
        <v>0</v>
      </c>
      <c r="K388" s="122">
        <f t="shared" si="187"/>
        <v>0</v>
      </c>
      <c r="L388" s="122">
        <f t="shared" si="187"/>
        <v>0</v>
      </c>
      <c r="M388" s="122">
        <f t="shared" si="187"/>
        <v>0</v>
      </c>
      <c r="N388" s="122">
        <f t="shared" si="187"/>
        <v>0</v>
      </c>
      <c r="O388" s="122">
        <f t="shared" si="187"/>
        <v>0</v>
      </c>
      <c r="P388" s="122">
        <f t="shared" si="187"/>
        <v>0</v>
      </c>
      <c r="Q388" s="122">
        <f t="shared" si="187"/>
        <v>0</v>
      </c>
      <c r="R388" s="122">
        <f t="shared" si="187"/>
        <v>0</v>
      </c>
      <c r="S388" s="122">
        <f t="shared" si="187"/>
        <v>0</v>
      </c>
      <c r="T388" s="122">
        <f t="shared" si="187"/>
        <v>0</v>
      </c>
      <c r="U388" s="122">
        <f t="shared" si="187"/>
        <v>0</v>
      </c>
      <c r="V388" s="122">
        <f t="shared" si="187"/>
        <v>0</v>
      </c>
      <c r="W388" s="122">
        <f t="shared" si="187"/>
        <v>0</v>
      </c>
      <c r="DA388" s="130" t="s">
        <v>4392</v>
      </c>
    </row>
    <row r="389" spans="1:105" ht="12" customHeight="1" x14ac:dyDescent="0.25">
      <c r="A389" s="97" t="s">
        <v>53</v>
      </c>
      <c r="B389" s="98"/>
      <c r="C389" s="98">
        <v>0</v>
      </c>
      <c r="D389" s="98">
        <v>0</v>
      </c>
      <c r="E389" s="98">
        <v>0</v>
      </c>
      <c r="F389" s="98">
        <v>0</v>
      </c>
      <c r="G389" s="98">
        <v>0</v>
      </c>
      <c r="H389" s="98">
        <v>0</v>
      </c>
      <c r="I389" s="98">
        <v>0</v>
      </c>
      <c r="J389" s="98">
        <v>0</v>
      </c>
      <c r="K389" s="98">
        <v>0</v>
      </c>
      <c r="L389" s="98">
        <v>0</v>
      </c>
      <c r="M389" s="98">
        <v>0</v>
      </c>
      <c r="N389" s="98">
        <v>0</v>
      </c>
      <c r="O389" s="98">
        <v>0</v>
      </c>
      <c r="P389" s="98">
        <v>0</v>
      </c>
      <c r="Q389" s="98">
        <v>0</v>
      </c>
      <c r="R389" s="98">
        <v>0</v>
      </c>
      <c r="S389" s="98">
        <v>0</v>
      </c>
      <c r="T389" s="98">
        <v>0</v>
      </c>
      <c r="U389" s="98">
        <v>0</v>
      </c>
      <c r="V389" s="98">
        <v>0</v>
      </c>
      <c r="W389" s="98">
        <v>0</v>
      </c>
      <c r="DA389" s="63" t="s">
        <v>4393</v>
      </c>
    </row>
    <row r="390" spans="1:105" ht="12" customHeight="1" x14ac:dyDescent="0.25">
      <c r="A390" s="121" t="s">
        <v>92</v>
      </c>
      <c r="B390" s="122"/>
      <c r="C390" s="122">
        <f t="shared" ref="C390:W390" si="188">C391</f>
        <v>0</v>
      </c>
      <c r="D390" s="122">
        <f t="shared" si="188"/>
        <v>0</v>
      </c>
      <c r="E390" s="122">
        <f t="shared" si="188"/>
        <v>0</v>
      </c>
      <c r="F390" s="122">
        <f t="shared" si="188"/>
        <v>0</v>
      </c>
      <c r="G390" s="122">
        <f t="shared" si="188"/>
        <v>0</v>
      </c>
      <c r="H390" s="122">
        <f t="shared" si="188"/>
        <v>0</v>
      </c>
      <c r="I390" s="122">
        <f t="shared" si="188"/>
        <v>0</v>
      </c>
      <c r="J390" s="122">
        <f t="shared" si="188"/>
        <v>0</v>
      </c>
      <c r="K390" s="122">
        <f t="shared" si="188"/>
        <v>0</v>
      </c>
      <c r="L390" s="122">
        <f t="shared" si="188"/>
        <v>0</v>
      </c>
      <c r="M390" s="122">
        <f t="shared" si="188"/>
        <v>0</v>
      </c>
      <c r="N390" s="122">
        <f t="shared" si="188"/>
        <v>0</v>
      </c>
      <c r="O390" s="122">
        <f t="shared" si="188"/>
        <v>0</v>
      </c>
      <c r="P390" s="122">
        <f t="shared" si="188"/>
        <v>0</v>
      </c>
      <c r="Q390" s="122">
        <f t="shared" si="188"/>
        <v>0</v>
      </c>
      <c r="R390" s="122">
        <f t="shared" si="188"/>
        <v>0</v>
      </c>
      <c r="S390" s="122">
        <f t="shared" si="188"/>
        <v>0</v>
      </c>
      <c r="T390" s="122">
        <f t="shared" si="188"/>
        <v>0</v>
      </c>
      <c r="U390" s="122">
        <f t="shared" si="188"/>
        <v>0</v>
      </c>
      <c r="V390" s="122">
        <f t="shared" si="188"/>
        <v>0</v>
      </c>
      <c r="W390" s="122">
        <f t="shared" si="188"/>
        <v>0</v>
      </c>
      <c r="DA390" s="130" t="s">
        <v>4394</v>
      </c>
    </row>
    <row r="391" spans="1:105" ht="12" customHeight="1" x14ac:dyDescent="0.25">
      <c r="A391" s="97" t="s">
        <v>53</v>
      </c>
      <c r="B391" s="98"/>
      <c r="C391" s="98">
        <v>0</v>
      </c>
      <c r="D391" s="98">
        <v>0</v>
      </c>
      <c r="E391" s="98">
        <v>0</v>
      </c>
      <c r="F391" s="98">
        <v>0</v>
      </c>
      <c r="G391" s="98">
        <v>0</v>
      </c>
      <c r="H391" s="98">
        <v>0</v>
      </c>
      <c r="I391" s="98">
        <v>0</v>
      </c>
      <c r="J391" s="98">
        <v>0</v>
      </c>
      <c r="K391" s="98">
        <v>0</v>
      </c>
      <c r="L391" s="98">
        <v>0</v>
      </c>
      <c r="M391" s="98">
        <v>0</v>
      </c>
      <c r="N391" s="98">
        <v>0</v>
      </c>
      <c r="O391" s="98">
        <v>0</v>
      </c>
      <c r="P391" s="98">
        <v>0</v>
      </c>
      <c r="Q391" s="98">
        <v>0</v>
      </c>
      <c r="R391" s="98">
        <v>0</v>
      </c>
      <c r="S391" s="98">
        <v>0</v>
      </c>
      <c r="T391" s="98">
        <v>0</v>
      </c>
      <c r="U391" s="98">
        <v>0</v>
      </c>
      <c r="V391" s="98">
        <v>0</v>
      </c>
      <c r="W391" s="98">
        <v>0</v>
      </c>
      <c r="DA391" s="63" t="s">
        <v>4395</v>
      </c>
    </row>
    <row r="392" spans="1:105" ht="12" customHeight="1" x14ac:dyDescent="0.25">
      <c r="A392" s="121" t="s">
        <v>55</v>
      </c>
      <c r="B392" s="122"/>
      <c r="C392" s="122">
        <v>101.52910498951795</v>
      </c>
      <c r="D392" s="122">
        <v>44.971501564280558</v>
      </c>
      <c r="E392" s="122">
        <v>21.547089188417146</v>
      </c>
      <c r="F392" s="122">
        <v>44.586408860016995</v>
      </c>
      <c r="G392" s="122">
        <v>77.549169949456271</v>
      </c>
      <c r="H392" s="122">
        <v>154.92814803778259</v>
      </c>
      <c r="I392" s="122">
        <v>92.23321494576966</v>
      </c>
      <c r="J392" s="122">
        <v>34.882763489423333</v>
      </c>
      <c r="K392" s="122">
        <v>36.730665311179365</v>
      </c>
      <c r="L392" s="122">
        <v>26.587982998562033</v>
      </c>
      <c r="M392" s="122">
        <v>27.803426430306345</v>
      </c>
      <c r="N392" s="122">
        <v>46.913622252784869</v>
      </c>
      <c r="O392" s="122">
        <v>44.64670842972847</v>
      </c>
      <c r="P392" s="122">
        <v>44.664031795079659</v>
      </c>
      <c r="Q392" s="122">
        <v>33.175556480141779</v>
      </c>
      <c r="R392" s="122">
        <v>35.326423309186644</v>
      </c>
      <c r="S392" s="122">
        <v>39.450351255647377</v>
      </c>
      <c r="T392" s="122">
        <v>36.451809514100333</v>
      </c>
      <c r="U392" s="122">
        <v>36.06888326584923</v>
      </c>
      <c r="V392" s="122">
        <v>39.403389114651617</v>
      </c>
      <c r="W392" s="122">
        <v>48.480156435645668</v>
      </c>
      <c r="DA392" s="130" t="s">
        <v>4396</v>
      </c>
    </row>
    <row r="393" spans="1:105" ht="12" customHeight="1" x14ac:dyDescent="0.25">
      <c r="A393" s="97" t="s">
        <v>124</v>
      </c>
      <c r="B393" s="98"/>
      <c r="C393" s="98">
        <v>304.58731496855381</v>
      </c>
      <c r="D393" s="98">
        <v>308.55446906603606</v>
      </c>
      <c r="E393" s="98">
        <v>323.54835511496225</v>
      </c>
      <c r="F393" s="98">
        <v>333.27403933600942</v>
      </c>
      <c r="G393" s="98">
        <v>335.88559612633861</v>
      </c>
      <c r="H393" s="98">
        <v>340.36691013489263</v>
      </c>
      <c r="I393" s="98">
        <v>352.65182775295546</v>
      </c>
      <c r="J393" s="98">
        <v>360.56702645317387</v>
      </c>
      <c r="K393" s="98">
        <v>370.62692779539816</v>
      </c>
      <c r="L393" s="98">
        <v>373.7286725508331</v>
      </c>
      <c r="M393" s="98">
        <v>365.72606004497396</v>
      </c>
      <c r="N393" s="98">
        <v>373.91106016334703</v>
      </c>
      <c r="O393" s="98">
        <v>355.85596833264981</v>
      </c>
      <c r="P393" s="98">
        <v>344.99376598168487</v>
      </c>
      <c r="Q393" s="98">
        <v>331.50159935280544</v>
      </c>
      <c r="R393" s="98">
        <v>333.62236455455991</v>
      </c>
      <c r="S393" s="98">
        <v>333.86572269661036</v>
      </c>
      <c r="T393" s="98">
        <v>338.29830746955525</v>
      </c>
      <c r="U393" s="98">
        <v>352.60773673286928</v>
      </c>
      <c r="V393" s="98">
        <v>344.17445345414234</v>
      </c>
      <c r="W393" s="98">
        <v>327.90542384890375</v>
      </c>
      <c r="DA393" s="63" t="s">
        <v>4397</v>
      </c>
    </row>
    <row r="394" spans="1:105" ht="12" customHeight="1" x14ac:dyDescent="0.25">
      <c r="A394" s="97" t="s">
        <v>123</v>
      </c>
      <c r="B394" s="98"/>
      <c r="C394" s="98">
        <v>0</v>
      </c>
      <c r="D394" s="98">
        <v>0</v>
      </c>
      <c r="E394" s="98">
        <v>0</v>
      </c>
      <c r="F394" s="98">
        <v>0</v>
      </c>
      <c r="G394" s="98">
        <v>0</v>
      </c>
      <c r="H394" s="98">
        <v>0</v>
      </c>
      <c r="I394" s="98">
        <v>0</v>
      </c>
      <c r="J394" s="98">
        <v>0</v>
      </c>
      <c r="K394" s="98">
        <v>183.07354472431211</v>
      </c>
      <c r="L394" s="98">
        <v>0</v>
      </c>
      <c r="M394" s="98">
        <v>181.93790629934657</v>
      </c>
      <c r="N394" s="98">
        <v>179.72208251347135</v>
      </c>
      <c r="O394" s="98">
        <v>175.86631219736211</v>
      </c>
      <c r="P394" s="98">
        <v>167.45755857502348</v>
      </c>
      <c r="Q394" s="98">
        <v>163.03620121600164</v>
      </c>
      <c r="R394" s="98">
        <v>162.21368931002547</v>
      </c>
      <c r="S394" s="98">
        <v>159.41228868255732</v>
      </c>
      <c r="T394" s="98">
        <v>188.90497351974577</v>
      </c>
      <c r="U394" s="98">
        <v>178.78952150004844</v>
      </c>
      <c r="V394" s="98">
        <v>171.44639169023128</v>
      </c>
      <c r="W394" s="98">
        <v>158.64285376977264</v>
      </c>
      <c r="DA394" s="63" t="s">
        <v>4398</v>
      </c>
    </row>
    <row r="395" spans="1:105" ht="12" customHeight="1" x14ac:dyDescent="0.25">
      <c r="A395" s="100" t="s">
        <v>50</v>
      </c>
      <c r="B395" s="101"/>
      <c r="C395" s="101">
        <v>0</v>
      </c>
      <c r="D395" s="101">
        <v>0</v>
      </c>
      <c r="E395" s="101">
        <v>0</v>
      </c>
      <c r="F395" s="101">
        <v>0</v>
      </c>
      <c r="G395" s="101">
        <v>0</v>
      </c>
      <c r="H395" s="101">
        <v>0</v>
      </c>
      <c r="I395" s="101">
        <v>0</v>
      </c>
      <c r="J395" s="101">
        <v>0</v>
      </c>
      <c r="K395" s="101">
        <v>183.07354472431211</v>
      </c>
      <c r="L395" s="101">
        <v>0</v>
      </c>
      <c r="M395" s="101">
        <v>181.93790629934657</v>
      </c>
      <c r="N395" s="101">
        <v>179.72208251347135</v>
      </c>
      <c r="O395" s="101">
        <v>175.86631219736211</v>
      </c>
      <c r="P395" s="101">
        <v>167.45755857502348</v>
      </c>
      <c r="Q395" s="101">
        <v>163.03620121600164</v>
      </c>
      <c r="R395" s="101">
        <v>162.21368931002547</v>
      </c>
      <c r="S395" s="101">
        <v>159.41228868255732</v>
      </c>
      <c r="T395" s="101">
        <v>188.90497351974577</v>
      </c>
      <c r="U395" s="101">
        <v>178.78952150004844</v>
      </c>
      <c r="V395" s="101">
        <v>171.44639169023128</v>
      </c>
      <c r="W395" s="101">
        <v>158.64285376977264</v>
      </c>
      <c r="DA395" s="131" t="s">
        <v>4399</v>
      </c>
    </row>
    <row r="396" spans="1:105" ht="12" customHeight="1" x14ac:dyDescent="0.25">
      <c r="A396" s="103" t="s">
        <v>52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DA396" s="132" t="s">
        <v>4400</v>
      </c>
    </row>
    <row r="397" spans="1:105" ht="12" customHeight="1" x14ac:dyDescent="0.25">
      <c r="A397" s="106" t="s">
        <v>122</v>
      </c>
      <c r="B397" s="101"/>
      <c r="C397" s="101">
        <v>0</v>
      </c>
      <c r="D397" s="101">
        <v>0</v>
      </c>
      <c r="E397" s="101">
        <v>0</v>
      </c>
      <c r="F397" s="101">
        <v>0</v>
      </c>
      <c r="G397" s="101">
        <v>0</v>
      </c>
      <c r="H397" s="101">
        <v>0</v>
      </c>
      <c r="I397" s="101">
        <v>0</v>
      </c>
      <c r="J397" s="101">
        <v>0</v>
      </c>
      <c r="K397" s="101">
        <v>0</v>
      </c>
      <c r="L397" s="101">
        <v>0</v>
      </c>
      <c r="M397" s="101">
        <v>0</v>
      </c>
      <c r="N397" s="101">
        <v>0</v>
      </c>
      <c r="O397" s="101">
        <v>0</v>
      </c>
      <c r="P397" s="101">
        <v>0</v>
      </c>
      <c r="Q397" s="101">
        <v>0</v>
      </c>
      <c r="R397" s="101">
        <v>0</v>
      </c>
      <c r="S397" s="101">
        <v>0</v>
      </c>
      <c r="T397" s="101">
        <v>0</v>
      </c>
      <c r="U397" s="101">
        <v>0</v>
      </c>
      <c r="V397" s="101">
        <v>0</v>
      </c>
      <c r="W397" s="101">
        <v>0</v>
      </c>
      <c r="DA397" s="131" t="s">
        <v>4401</v>
      </c>
    </row>
    <row r="398" spans="1:105" ht="12" customHeight="1" x14ac:dyDescent="0.25">
      <c r="A398" s="107" t="s">
        <v>121</v>
      </c>
      <c r="B398" s="104"/>
      <c r="C398" s="104">
        <v>0</v>
      </c>
      <c r="D398" s="104">
        <v>0</v>
      </c>
      <c r="E398" s="104">
        <v>0</v>
      </c>
      <c r="F398" s="104">
        <v>0</v>
      </c>
      <c r="G398" s="104">
        <v>0</v>
      </c>
      <c r="H398" s="104">
        <v>0</v>
      </c>
      <c r="I398" s="104">
        <v>0</v>
      </c>
      <c r="J398" s="104">
        <v>0</v>
      </c>
      <c r="K398" s="104">
        <v>0</v>
      </c>
      <c r="L398" s="104">
        <v>0</v>
      </c>
      <c r="M398" s="104">
        <v>0</v>
      </c>
      <c r="N398" s="104">
        <v>0</v>
      </c>
      <c r="O398" s="104">
        <v>0</v>
      </c>
      <c r="P398" s="104">
        <v>0</v>
      </c>
      <c r="Q398" s="104">
        <v>0</v>
      </c>
      <c r="R398" s="104">
        <v>0</v>
      </c>
      <c r="S398" s="104">
        <v>0</v>
      </c>
      <c r="T398" s="104">
        <v>0</v>
      </c>
      <c r="U398" s="104">
        <v>0</v>
      </c>
      <c r="V398" s="104">
        <v>0</v>
      </c>
      <c r="W398" s="104">
        <v>0</v>
      </c>
      <c r="DA398" s="132" t="s">
        <v>4402</v>
      </c>
    </row>
    <row r="399" spans="1:105" ht="12" customHeight="1" x14ac:dyDescent="0.25">
      <c r="A399" s="108" t="s">
        <v>53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4403</v>
      </c>
    </row>
    <row r="400" spans="1:105" ht="12" customHeight="1" x14ac:dyDescent="0.25">
      <c r="A400" s="108" t="s">
        <v>52</v>
      </c>
      <c r="B400" s="98"/>
      <c r="C400" s="98">
        <v>0</v>
      </c>
      <c r="D400" s="98">
        <v>0</v>
      </c>
      <c r="E400" s="98">
        <v>0</v>
      </c>
      <c r="F400" s="98">
        <v>0</v>
      </c>
      <c r="G400" s="98">
        <v>0</v>
      </c>
      <c r="H400" s="98">
        <v>0</v>
      </c>
      <c r="I400" s="98">
        <v>0</v>
      </c>
      <c r="J400" s="98">
        <v>0</v>
      </c>
      <c r="K400" s="98">
        <v>0</v>
      </c>
      <c r="L400" s="98">
        <v>0</v>
      </c>
      <c r="M400" s="98">
        <v>0</v>
      </c>
      <c r="N400" s="98">
        <v>0</v>
      </c>
      <c r="O400" s="98">
        <v>0</v>
      </c>
      <c r="P400" s="98">
        <v>0</v>
      </c>
      <c r="Q400" s="98">
        <v>0</v>
      </c>
      <c r="R400" s="98">
        <v>0</v>
      </c>
      <c r="S400" s="98">
        <v>0</v>
      </c>
      <c r="T400" s="98">
        <v>0</v>
      </c>
      <c r="U400" s="98">
        <v>0</v>
      </c>
      <c r="V400" s="98">
        <v>0</v>
      </c>
      <c r="W400" s="98">
        <v>0</v>
      </c>
      <c r="DA400" s="63" t="s">
        <v>4404</v>
      </c>
    </row>
    <row r="401" spans="1:105" ht="12" customHeight="1" x14ac:dyDescent="0.25">
      <c r="A401" s="121" t="s">
        <v>54</v>
      </c>
      <c r="B401" s="122"/>
      <c r="C401" s="122">
        <v>109.72869301211172</v>
      </c>
      <c r="D401" s="122">
        <v>96.571652545065135</v>
      </c>
      <c r="E401" s="122">
        <v>78.054293481319405</v>
      </c>
      <c r="F401" s="122">
        <v>118.78727938489889</v>
      </c>
      <c r="G401" s="122">
        <v>153.75650921755246</v>
      </c>
      <c r="H401" s="122">
        <v>159.55566399406234</v>
      </c>
      <c r="I401" s="122">
        <v>168.9930610859073</v>
      </c>
      <c r="J401" s="122">
        <v>128.75797189500508</v>
      </c>
      <c r="K401" s="122">
        <v>128.92649438571357</v>
      </c>
      <c r="L401" s="122">
        <v>106.49454833652479</v>
      </c>
      <c r="M401" s="122">
        <v>112.61691856155802</v>
      </c>
      <c r="N401" s="122">
        <v>147.93577518325236</v>
      </c>
      <c r="O401" s="122">
        <v>149.69464779720863</v>
      </c>
      <c r="P401" s="122">
        <v>151.57646961029812</v>
      </c>
      <c r="Q401" s="122">
        <v>140.26570427280163</v>
      </c>
      <c r="R401" s="122">
        <v>127.20647571514007</v>
      </c>
      <c r="S401" s="122">
        <v>135.27778063861001</v>
      </c>
      <c r="T401" s="122">
        <v>148.06485785211515</v>
      </c>
      <c r="U401" s="122">
        <v>155.42796690430242</v>
      </c>
      <c r="V401" s="122">
        <v>147.4218807014189</v>
      </c>
      <c r="W401" s="122">
        <v>177.55820469269298</v>
      </c>
      <c r="DA401" s="130" t="s">
        <v>4405</v>
      </c>
    </row>
    <row r="402" spans="1:105" ht="12" customHeight="1" x14ac:dyDescent="0.25">
      <c r="A402" s="97" t="s">
        <v>50</v>
      </c>
      <c r="B402" s="98"/>
      <c r="C402" s="98">
        <v>141.89055130876514</v>
      </c>
      <c r="D402" s="98">
        <v>153.89160115245863</v>
      </c>
      <c r="E402" s="98">
        <v>204.54116795935778</v>
      </c>
      <c r="F402" s="98">
        <v>205.36692908234707</v>
      </c>
      <c r="G402" s="98">
        <v>200.84984904825683</v>
      </c>
      <c r="H402" s="98">
        <v>204.15673215723774</v>
      </c>
      <c r="I402" s="98">
        <v>212.92279085329875</v>
      </c>
      <c r="J402" s="98">
        <v>219.56665575369681</v>
      </c>
      <c r="K402" s="98">
        <v>226.65067813894231</v>
      </c>
      <c r="L402" s="98">
        <v>229.77403988823025</v>
      </c>
      <c r="M402" s="98">
        <v>220.11643700671686</v>
      </c>
      <c r="N402" s="98">
        <v>220.96156813670279</v>
      </c>
      <c r="O402" s="98">
        <v>212.21797267457723</v>
      </c>
      <c r="P402" s="98">
        <v>210.24100282767293</v>
      </c>
      <c r="Q402" s="98">
        <v>209.18542611561946</v>
      </c>
      <c r="R402" s="98">
        <v>211.73137171476637</v>
      </c>
      <c r="S402" s="98">
        <v>213.1837852909218</v>
      </c>
      <c r="T402" s="98">
        <v>218.96438004775607</v>
      </c>
      <c r="U402" s="98">
        <v>228.40635058561276</v>
      </c>
      <c r="V402" s="98">
        <v>216.46378833731083</v>
      </c>
      <c r="W402" s="98">
        <v>208.92560125975416</v>
      </c>
      <c r="DA402" s="63" t="s">
        <v>4406</v>
      </c>
    </row>
    <row r="403" spans="1:105" ht="12" customHeight="1" x14ac:dyDescent="0.25">
      <c r="A403" s="109" t="s">
        <v>120</v>
      </c>
      <c r="B403" s="33"/>
      <c r="C403" s="33">
        <v>0</v>
      </c>
      <c r="D403" s="33">
        <v>0</v>
      </c>
      <c r="E403" s="33">
        <v>0</v>
      </c>
      <c r="F403" s="33">
        <v>0</v>
      </c>
      <c r="G403" s="33">
        <v>0</v>
      </c>
      <c r="H403" s="33">
        <v>0</v>
      </c>
      <c r="I403" s="33">
        <v>0</v>
      </c>
      <c r="J403" s="33">
        <v>0</v>
      </c>
      <c r="K403" s="33">
        <v>0</v>
      </c>
      <c r="L403" s="33">
        <v>0</v>
      </c>
      <c r="M403" s="33">
        <v>0</v>
      </c>
      <c r="N403" s="33">
        <v>0</v>
      </c>
      <c r="O403" s="33">
        <v>0</v>
      </c>
      <c r="P403" s="33">
        <v>0</v>
      </c>
      <c r="Q403" s="33">
        <v>0</v>
      </c>
      <c r="R403" s="33">
        <v>0</v>
      </c>
      <c r="S403" s="33">
        <v>0</v>
      </c>
      <c r="T403" s="33">
        <v>0</v>
      </c>
      <c r="U403" s="33">
        <v>0</v>
      </c>
      <c r="V403" s="33">
        <v>0</v>
      </c>
      <c r="W403" s="33">
        <v>0</v>
      </c>
      <c r="DA403" s="60" t="s">
        <v>4407</v>
      </c>
    </row>
    <row r="405" spans="1:105" ht="12" customHeight="1" x14ac:dyDescent="0.25">
      <c r="A405" s="116" t="str">
        <f>RES_hh_SLD!$A$469</f>
        <v>Final energy consumption per surface area in new and renovated households (kWh / sqm)</v>
      </c>
      <c r="B405" s="118"/>
      <c r="C405" s="118">
        <f t="shared" ref="C405:Q405" si="189">C406+C408+C410+C419</f>
        <v>98.57720399354173</v>
      </c>
      <c r="D405" s="118">
        <f t="shared" si="189"/>
        <v>52.68939474910475</v>
      </c>
      <c r="E405" s="118">
        <f t="shared" si="189"/>
        <v>81.630314505096422</v>
      </c>
      <c r="F405" s="118">
        <f t="shared" si="189"/>
        <v>77.057704118299242</v>
      </c>
      <c r="G405" s="118">
        <f t="shared" si="189"/>
        <v>75.40924363042933</v>
      </c>
      <c r="H405" s="118">
        <f t="shared" si="189"/>
        <v>85.244812671925558</v>
      </c>
      <c r="I405" s="118">
        <f t="shared" si="189"/>
        <v>73.322198484174734</v>
      </c>
      <c r="J405" s="118">
        <f t="shared" si="189"/>
        <v>77.328876076048658</v>
      </c>
      <c r="K405" s="118">
        <f t="shared" si="189"/>
        <v>74.422279676118563</v>
      </c>
      <c r="L405" s="118">
        <f t="shared" si="189"/>
        <v>76.0751053065582</v>
      </c>
      <c r="M405" s="118">
        <f t="shared" si="189"/>
        <v>70.589387261153192</v>
      </c>
      <c r="N405" s="118">
        <f t="shared" si="189"/>
        <v>66.31897268930247</v>
      </c>
      <c r="O405" s="118">
        <f t="shared" si="189"/>
        <v>61.90986265269585</v>
      </c>
      <c r="P405" s="118">
        <f t="shared" si="189"/>
        <v>58.288067766344838</v>
      </c>
      <c r="Q405" s="118">
        <f t="shared" si="189"/>
        <v>56.487206760914418</v>
      </c>
      <c r="R405" s="118">
        <f t="shared" ref="R405:V405" si="190">R406+R408+R410+R419</f>
        <v>56.290117006406277</v>
      </c>
      <c r="S405" s="118">
        <f t="shared" si="190"/>
        <v>56.200548200175838</v>
      </c>
      <c r="T405" s="118">
        <f t="shared" si="190"/>
        <v>54.485376416847288</v>
      </c>
      <c r="U405" s="118">
        <f t="shared" si="190"/>
        <v>54.78450447058502</v>
      </c>
      <c r="V405" s="118">
        <f t="shared" si="190"/>
        <v>52.363184218195578</v>
      </c>
      <c r="W405" s="118">
        <f t="shared" ref="W405" si="191">W406+W408+W410+W419</f>
        <v>51.861261981021549</v>
      </c>
      <c r="DA405" s="129" t="s">
        <v>4559</v>
      </c>
    </row>
    <row r="406" spans="1:105" ht="12" customHeight="1" x14ac:dyDescent="0.25">
      <c r="A406" s="121" t="s">
        <v>57</v>
      </c>
      <c r="B406" s="123"/>
      <c r="C406" s="123">
        <f t="shared" ref="C406:W406" si="192">C407</f>
        <v>76.110418372632211</v>
      </c>
      <c r="D406" s="123">
        <f t="shared" si="192"/>
        <v>34.188440391742212</v>
      </c>
      <c r="E406" s="123">
        <f t="shared" si="192"/>
        <v>48.532115646412073</v>
      </c>
      <c r="F406" s="123">
        <f t="shared" si="192"/>
        <v>45.902409675135999</v>
      </c>
      <c r="G406" s="123">
        <f t="shared" si="192"/>
        <v>48.110257351218529</v>
      </c>
      <c r="H406" s="123">
        <f t="shared" si="192"/>
        <v>55.037562748508975</v>
      </c>
      <c r="I406" s="123">
        <f t="shared" si="192"/>
        <v>44.098398011800377</v>
      </c>
      <c r="J406" s="123">
        <f t="shared" si="192"/>
        <v>48.071209262513158</v>
      </c>
      <c r="K406" s="123">
        <f t="shared" si="192"/>
        <v>45.694446210729254</v>
      </c>
      <c r="L406" s="123">
        <f t="shared" si="192"/>
        <v>44.693595960683226</v>
      </c>
      <c r="M406" s="123">
        <f t="shared" si="192"/>
        <v>40.355009113354768</v>
      </c>
      <c r="N406" s="123">
        <f t="shared" si="192"/>
        <v>36.194662656934376</v>
      </c>
      <c r="O406" s="123">
        <f t="shared" si="192"/>
        <v>33.19823789313628</v>
      </c>
      <c r="P406" s="123">
        <f t="shared" si="192"/>
        <v>30.177848636037503</v>
      </c>
      <c r="Q406" s="123">
        <f t="shared" si="192"/>
        <v>28.308699317791415</v>
      </c>
      <c r="R406" s="123">
        <f t="shared" si="192"/>
        <v>27.832913230278386</v>
      </c>
      <c r="S406" s="123">
        <f t="shared" si="192"/>
        <v>27.118188055710533</v>
      </c>
      <c r="T406" s="123">
        <f t="shared" si="192"/>
        <v>26.593016445639602</v>
      </c>
      <c r="U406" s="123">
        <f t="shared" si="192"/>
        <v>25.257475291442223</v>
      </c>
      <c r="V406" s="123">
        <f t="shared" si="192"/>
        <v>23.510087544757152</v>
      </c>
      <c r="W406" s="123">
        <f t="shared" si="192"/>
        <v>23.21913526323463</v>
      </c>
      <c r="DA406" s="130" t="s">
        <v>4560</v>
      </c>
    </row>
    <row r="407" spans="1:105" ht="12" customHeight="1" x14ac:dyDescent="0.25">
      <c r="A407" s="97" t="s">
        <v>53</v>
      </c>
      <c r="B407" s="99"/>
      <c r="C407" s="99">
        <v>76.110418372632211</v>
      </c>
      <c r="D407" s="99">
        <v>34.188440391742212</v>
      </c>
      <c r="E407" s="99">
        <v>48.532115646412073</v>
      </c>
      <c r="F407" s="99">
        <v>45.902409675135999</v>
      </c>
      <c r="G407" s="99">
        <v>48.110257351218529</v>
      </c>
      <c r="H407" s="99">
        <v>55.037562748508975</v>
      </c>
      <c r="I407" s="99">
        <v>44.098398011800377</v>
      </c>
      <c r="J407" s="99">
        <v>48.071209262513158</v>
      </c>
      <c r="K407" s="99">
        <v>45.694446210729254</v>
      </c>
      <c r="L407" s="99">
        <v>44.693595960683226</v>
      </c>
      <c r="M407" s="99">
        <v>40.355009113354768</v>
      </c>
      <c r="N407" s="99">
        <v>36.194662656934376</v>
      </c>
      <c r="O407" s="99">
        <v>33.19823789313628</v>
      </c>
      <c r="P407" s="99">
        <v>30.177848636037503</v>
      </c>
      <c r="Q407" s="99">
        <v>28.308699317791415</v>
      </c>
      <c r="R407" s="99">
        <v>27.832913230278386</v>
      </c>
      <c r="S407" s="99">
        <v>27.118188055710533</v>
      </c>
      <c r="T407" s="99">
        <v>26.593016445639602</v>
      </c>
      <c r="U407" s="99">
        <v>25.257475291442223</v>
      </c>
      <c r="V407" s="99">
        <v>23.510087544757152</v>
      </c>
      <c r="W407" s="99">
        <v>23.21913526323463</v>
      </c>
      <c r="DA407" s="63" t="s">
        <v>4561</v>
      </c>
    </row>
    <row r="408" spans="1:105" ht="12" customHeight="1" x14ac:dyDescent="0.25">
      <c r="A408" s="121" t="s">
        <v>92</v>
      </c>
      <c r="B408" s="123"/>
      <c r="C408" s="123">
        <f t="shared" ref="C408:W408" si="193">C409</f>
        <v>0</v>
      </c>
      <c r="D408" s="123">
        <f t="shared" si="193"/>
        <v>5.4509866721827544E-3</v>
      </c>
      <c r="E408" s="123">
        <f t="shared" si="193"/>
        <v>5.8613891717365016E-3</v>
      </c>
      <c r="F408" s="123">
        <f t="shared" si="193"/>
        <v>7.6954197948044846E-3</v>
      </c>
      <c r="G408" s="123">
        <f t="shared" si="193"/>
        <v>8.3477563144718058E-3</v>
      </c>
      <c r="H408" s="123">
        <f t="shared" si="193"/>
        <v>1.2847954535787227E-2</v>
      </c>
      <c r="I408" s="123">
        <f t="shared" si="193"/>
        <v>1.8045883345011643E-2</v>
      </c>
      <c r="J408" s="123">
        <f t="shared" si="193"/>
        <v>2.3150630012945442E-2</v>
      </c>
      <c r="K408" s="123">
        <f t="shared" si="193"/>
        <v>2.9996933615485871E-2</v>
      </c>
      <c r="L408" s="123">
        <f t="shared" si="193"/>
        <v>5.6074457237557732E-2</v>
      </c>
      <c r="M408" s="123">
        <f t="shared" si="193"/>
        <v>3.9170506216108784E-2</v>
      </c>
      <c r="N408" s="123">
        <f t="shared" si="193"/>
        <v>5.7278698050562613E-2</v>
      </c>
      <c r="O408" s="123">
        <f t="shared" si="193"/>
        <v>6.8417067643767759E-2</v>
      </c>
      <c r="P408" s="123">
        <f t="shared" si="193"/>
        <v>8.7551310758871737E-2</v>
      </c>
      <c r="Q408" s="123">
        <f t="shared" si="193"/>
        <v>0.20781222398758289</v>
      </c>
      <c r="R408" s="123">
        <f t="shared" si="193"/>
        <v>0.14931667097243848</v>
      </c>
      <c r="S408" s="123">
        <f t="shared" si="193"/>
        <v>0.16931904284469237</v>
      </c>
      <c r="T408" s="123">
        <f t="shared" si="193"/>
        <v>0.21678065931495499</v>
      </c>
      <c r="U408" s="123">
        <f t="shared" si="193"/>
        <v>0.32381561769846617</v>
      </c>
      <c r="V408" s="123">
        <f t="shared" si="193"/>
        <v>0.20703890345314868</v>
      </c>
      <c r="W408" s="123">
        <f t="shared" si="193"/>
        <v>0.24447232851388559</v>
      </c>
      <c r="DA408" s="130" t="s">
        <v>4562</v>
      </c>
    </row>
    <row r="409" spans="1:105" ht="12" customHeight="1" x14ac:dyDescent="0.25">
      <c r="A409" s="97" t="s">
        <v>53</v>
      </c>
      <c r="B409" s="99"/>
      <c r="C409" s="99">
        <f>RES_hhdet_in_fecs!C147</f>
        <v>0</v>
      </c>
      <c r="D409" s="99">
        <f>RES_hhdet_in_fecs!D147</f>
        <v>5.4509866721827544E-3</v>
      </c>
      <c r="E409" s="99">
        <f>RES_hhdet_in_fecs!E147</f>
        <v>5.8613891717365016E-3</v>
      </c>
      <c r="F409" s="99">
        <f>RES_hhdet_in_fecs!F147</f>
        <v>7.6954197948044846E-3</v>
      </c>
      <c r="G409" s="99">
        <f>RES_hhdet_in_fecs!G147</f>
        <v>8.3477563144718058E-3</v>
      </c>
      <c r="H409" s="99">
        <f>RES_hhdet_in_fecs!H147</f>
        <v>1.2847954535787227E-2</v>
      </c>
      <c r="I409" s="99">
        <f>RES_hhdet_in_fecs!I147</f>
        <v>1.8045883345011643E-2</v>
      </c>
      <c r="J409" s="99">
        <f>RES_hhdet_in_fecs!J147</f>
        <v>2.3150630012945442E-2</v>
      </c>
      <c r="K409" s="99">
        <f>RES_hhdet_in_fecs!K147</f>
        <v>2.9996933615485871E-2</v>
      </c>
      <c r="L409" s="99">
        <f>RES_hhdet_in_fecs!L147</f>
        <v>5.6074457237557732E-2</v>
      </c>
      <c r="M409" s="99">
        <f>RES_hhdet_in_fecs!M147</f>
        <v>3.9170506216108784E-2</v>
      </c>
      <c r="N409" s="99">
        <f>RES_hhdet_in_fecs!N147</f>
        <v>5.7278698050562613E-2</v>
      </c>
      <c r="O409" s="99">
        <f>RES_hhdet_in_fecs!O147</f>
        <v>6.8417067643767759E-2</v>
      </c>
      <c r="P409" s="99">
        <f>RES_hhdet_in_fecs!P147</f>
        <v>8.7551310758871737E-2</v>
      </c>
      <c r="Q409" s="99">
        <f>RES_hhdet_in_fecs!Q147</f>
        <v>0.20781222398758289</v>
      </c>
      <c r="R409" s="99">
        <f>RES_hhdet_in_fecs!R147</f>
        <v>0.14931667097243848</v>
      </c>
      <c r="S409" s="99">
        <f>RES_hhdet_in_fecs!S147</f>
        <v>0.16931904284469237</v>
      </c>
      <c r="T409" s="99">
        <f>RES_hhdet_in_fecs!T147</f>
        <v>0.21678065931495499</v>
      </c>
      <c r="U409" s="99">
        <f>RES_hhdet_in_fecs!U147</f>
        <v>0.32381561769846617</v>
      </c>
      <c r="V409" s="99">
        <f>RES_hhdet_in_fecs!V147</f>
        <v>0.20703890345314868</v>
      </c>
      <c r="W409" s="99">
        <f>RES_hhdet_in_fecs!W147</f>
        <v>0.24447232851388559</v>
      </c>
      <c r="DA409" s="63" t="s">
        <v>4563</v>
      </c>
    </row>
    <row r="410" spans="1:105" ht="12" customHeight="1" x14ac:dyDescent="0.25">
      <c r="A410" s="121" t="s">
        <v>55</v>
      </c>
      <c r="B410" s="123"/>
      <c r="C410" s="123">
        <v>14.836076312676067</v>
      </c>
      <c r="D410" s="123">
        <v>11.276379235543663</v>
      </c>
      <c r="E410" s="123">
        <v>21.232403910937876</v>
      </c>
      <c r="F410" s="123">
        <v>19.776259636656917</v>
      </c>
      <c r="G410" s="123">
        <v>16.519533822594447</v>
      </c>
      <c r="H410" s="123">
        <v>18.934109102832164</v>
      </c>
      <c r="I410" s="123">
        <v>17.746898806254801</v>
      </c>
      <c r="J410" s="123">
        <v>17.999770536139899</v>
      </c>
      <c r="K410" s="123">
        <v>17.268901519919893</v>
      </c>
      <c r="L410" s="123">
        <v>19.583585348787654</v>
      </c>
      <c r="M410" s="123">
        <v>19.072706919854781</v>
      </c>
      <c r="N410" s="123">
        <v>18.58744151482087</v>
      </c>
      <c r="O410" s="123">
        <v>17.355940722394045</v>
      </c>
      <c r="P410" s="123">
        <v>16.987839846405695</v>
      </c>
      <c r="Q410" s="123">
        <v>17.164725739767061</v>
      </c>
      <c r="R410" s="123">
        <v>17.577923451687948</v>
      </c>
      <c r="S410" s="123">
        <v>18.023616357668402</v>
      </c>
      <c r="T410" s="123">
        <v>16.49641020911908</v>
      </c>
      <c r="U410" s="123">
        <v>17.681870154890451</v>
      </c>
      <c r="V410" s="123">
        <v>17.601361090197731</v>
      </c>
      <c r="W410" s="123">
        <v>17.168434332249479</v>
      </c>
      <c r="DA410" s="130" t="s">
        <v>4564</v>
      </c>
    </row>
    <row r="411" spans="1:105" ht="12" customHeight="1" x14ac:dyDescent="0.25">
      <c r="A411" s="97" t="s">
        <v>124</v>
      </c>
      <c r="B411" s="99"/>
      <c r="C411" s="99">
        <v>17.648549727375805</v>
      </c>
      <c r="D411" s="99">
        <v>17.81069174278289</v>
      </c>
      <c r="E411" s="99">
        <v>18.637189788810851</v>
      </c>
      <c r="F411" s="99">
        <v>19.175125019384971</v>
      </c>
      <c r="G411" s="99">
        <v>19.27928688473941</v>
      </c>
      <c r="H411" s="99">
        <v>19.412827288379365</v>
      </c>
      <c r="I411" s="99">
        <v>20.05650234860531</v>
      </c>
      <c r="J411" s="99">
        <v>20.462479205913532</v>
      </c>
      <c r="K411" s="99">
        <v>21.003701536056248</v>
      </c>
      <c r="L411" s="99">
        <v>21.141647626733473</v>
      </c>
      <c r="M411" s="99">
        <v>20.65170004252445</v>
      </c>
      <c r="N411" s="99">
        <v>21.088540571944979</v>
      </c>
      <c r="O411" s="99">
        <v>20.060756656854586</v>
      </c>
      <c r="P411" s="99">
        <v>19.43161932775417</v>
      </c>
      <c r="Q411" s="99">
        <v>18.652734709114743</v>
      </c>
      <c r="R411" s="99">
        <v>18.758928026556323</v>
      </c>
      <c r="S411" s="99">
        <v>18.750940156094291</v>
      </c>
      <c r="T411" s="99">
        <v>18.979644886703522</v>
      </c>
      <c r="U411" s="99">
        <v>19.762490220276412</v>
      </c>
      <c r="V411" s="99">
        <v>19.275635230758926</v>
      </c>
      <c r="W411" s="99">
        <v>18.355803417982997</v>
      </c>
      <c r="DA411" s="63" t="s">
        <v>4565</v>
      </c>
    </row>
    <row r="412" spans="1:105" ht="12" customHeight="1" x14ac:dyDescent="0.25">
      <c r="A412" s="97" t="s">
        <v>123</v>
      </c>
      <c r="B412" s="99"/>
      <c r="C412" s="99">
        <v>0</v>
      </c>
      <c r="D412" s="99">
        <v>0</v>
      </c>
      <c r="E412" s="99">
        <v>0</v>
      </c>
      <c r="F412" s="99">
        <v>0</v>
      </c>
      <c r="G412" s="99">
        <v>0</v>
      </c>
      <c r="H412" s="99">
        <v>0</v>
      </c>
      <c r="I412" s="99">
        <v>0</v>
      </c>
      <c r="J412" s="99">
        <v>0</v>
      </c>
      <c r="K412" s="99">
        <v>16.705452388117756</v>
      </c>
      <c r="L412" s="99">
        <v>0</v>
      </c>
      <c r="M412" s="99">
        <v>16.615478003213294</v>
      </c>
      <c r="N412" s="99">
        <v>17.025025236803664</v>
      </c>
      <c r="O412" s="99">
        <v>16.572050350162971</v>
      </c>
      <c r="P412" s="99">
        <v>16.343309763886481</v>
      </c>
      <c r="Q412" s="99">
        <v>16.009789585556874</v>
      </c>
      <c r="R412" s="99">
        <v>16.263745317178845</v>
      </c>
      <c r="S412" s="99">
        <v>16.397730854892849</v>
      </c>
      <c r="T412" s="99">
        <v>17.105911639731676</v>
      </c>
      <c r="U412" s="99">
        <v>17.724148155577424</v>
      </c>
      <c r="V412" s="99">
        <v>17.35152623640867</v>
      </c>
      <c r="W412" s="99">
        <v>16.511478548544289</v>
      </c>
      <c r="DA412" s="63" t="s">
        <v>4566</v>
      </c>
    </row>
    <row r="413" spans="1:105" ht="12" customHeight="1" x14ac:dyDescent="0.25">
      <c r="A413" s="100" t="s">
        <v>50</v>
      </c>
      <c r="B413" s="102"/>
      <c r="C413" s="102">
        <v>0</v>
      </c>
      <c r="D413" s="102">
        <v>0</v>
      </c>
      <c r="E413" s="102">
        <v>0</v>
      </c>
      <c r="F413" s="102">
        <v>0</v>
      </c>
      <c r="G413" s="102">
        <v>0</v>
      </c>
      <c r="H413" s="102">
        <v>0</v>
      </c>
      <c r="I413" s="102">
        <v>0</v>
      </c>
      <c r="J413" s="102">
        <v>0</v>
      </c>
      <c r="K413" s="102">
        <v>10.374912895319964</v>
      </c>
      <c r="L413" s="102">
        <v>0</v>
      </c>
      <c r="M413" s="102">
        <v>10.273610436174497</v>
      </c>
      <c r="N413" s="102">
        <v>10.136304679257275</v>
      </c>
      <c r="O413" s="102">
        <v>9.9141551837954776</v>
      </c>
      <c r="P413" s="102">
        <v>9.4319719735390812</v>
      </c>
      <c r="Q413" s="102">
        <v>9.1736239438996634</v>
      </c>
      <c r="R413" s="102">
        <v>9.1209560448736013</v>
      </c>
      <c r="S413" s="102">
        <v>8.9530912640257316</v>
      </c>
      <c r="T413" s="102">
        <v>10.598188745178888</v>
      </c>
      <c r="U413" s="102">
        <v>10.020557696410968</v>
      </c>
      <c r="V413" s="102">
        <v>9.6019273792238025</v>
      </c>
      <c r="W413" s="102">
        <v>8.880661390973529</v>
      </c>
      <c r="DA413" s="131" t="s">
        <v>4567</v>
      </c>
    </row>
    <row r="414" spans="1:105" ht="12" customHeight="1" x14ac:dyDescent="0.25">
      <c r="A414" s="103" t="s">
        <v>52</v>
      </c>
      <c r="B414" s="105"/>
      <c r="C414" s="105">
        <v>0</v>
      </c>
      <c r="D414" s="105">
        <v>0</v>
      </c>
      <c r="E414" s="105">
        <v>0</v>
      </c>
      <c r="F414" s="105">
        <v>0</v>
      </c>
      <c r="G414" s="105">
        <v>0</v>
      </c>
      <c r="H414" s="105">
        <v>0</v>
      </c>
      <c r="I414" s="105">
        <v>0</v>
      </c>
      <c r="J414" s="105">
        <v>0</v>
      </c>
      <c r="K414" s="105">
        <v>6.3305394927977945</v>
      </c>
      <c r="L414" s="105">
        <v>0</v>
      </c>
      <c r="M414" s="105">
        <v>6.3418675670387943</v>
      </c>
      <c r="N414" s="105">
        <v>6.8887205575463861</v>
      </c>
      <c r="O414" s="105">
        <v>6.6578951663674966</v>
      </c>
      <c r="P414" s="105">
        <v>6.9113377903473987</v>
      </c>
      <c r="Q414" s="105">
        <v>6.8361656416572112</v>
      </c>
      <c r="R414" s="105">
        <v>7.1427892723052446</v>
      </c>
      <c r="S414" s="105">
        <v>7.4446395908671166</v>
      </c>
      <c r="T414" s="105">
        <v>6.5077228945527885</v>
      </c>
      <c r="U414" s="105">
        <v>7.7035904591664535</v>
      </c>
      <c r="V414" s="105">
        <v>7.7495988571848677</v>
      </c>
      <c r="W414" s="105">
        <v>7.6308171575707613</v>
      </c>
      <c r="DA414" s="132" t="s">
        <v>4568</v>
      </c>
    </row>
    <row r="415" spans="1:105" ht="12" customHeight="1" x14ac:dyDescent="0.25">
      <c r="A415" s="106" t="s">
        <v>122</v>
      </c>
      <c r="B415" s="102"/>
      <c r="C415" s="102">
        <v>13.429839605326196</v>
      </c>
      <c r="D415" s="102">
        <v>10.161520229569197</v>
      </c>
      <c r="E415" s="102">
        <v>21.417566413422588</v>
      </c>
      <c r="F415" s="102">
        <v>19.869101972095415</v>
      </c>
      <c r="G415" s="102">
        <v>15.691092543902009</v>
      </c>
      <c r="H415" s="102">
        <v>18.534155387222292</v>
      </c>
      <c r="I415" s="102">
        <v>16.928899825057378</v>
      </c>
      <c r="J415" s="102">
        <v>17.735999473671864</v>
      </c>
      <c r="K415" s="102">
        <v>18.614107847577312</v>
      </c>
      <c r="L415" s="102">
        <v>19.841885841044181</v>
      </c>
      <c r="M415" s="102">
        <v>19.323505642024084</v>
      </c>
      <c r="N415" s="102">
        <v>18.754591137488124</v>
      </c>
      <c r="O415" s="102">
        <v>19.672709050424729</v>
      </c>
      <c r="P415" s="102">
        <v>19.073759739510749</v>
      </c>
      <c r="Q415" s="102">
        <v>19.086460612237222</v>
      </c>
      <c r="R415" s="102">
        <v>19.019755913224422</v>
      </c>
      <c r="S415" s="102">
        <v>18.838656387814101</v>
      </c>
      <c r="T415" s="102">
        <v>0</v>
      </c>
      <c r="U415" s="102">
        <v>19.157157565749131</v>
      </c>
      <c r="V415" s="102">
        <v>0</v>
      </c>
      <c r="W415" s="102">
        <v>18.707759648613649</v>
      </c>
      <c r="DA415" s="131" t="s">
        <v>4569</v>
      </c>
    </row>
    <row r="416" spans="1:105" ht="12" customHeight="1" x14ac:dyDescent="0.25">
      <c r="A416" s="107" t="s">
        <v>121</v>
      </c>
      <c r="B416" s="105"/>
      <c r="C416" s="105">
        <v>0</v>
      </c>
      <c r="D416" s="105">
        <v>0</v>
      </c>
      <c r="E416" s="105">
        <v>0</v>
      </c>
      <c r="F416" s="105">
        <v>0</v>
      </c>
      <c r="G416" s="105">
        <v>0</v>
      </c>
      <c r="H416" s="105">
        <v>0</v>
      </c>
      <c r="I416" s="105">
        <v>0</v>
      </c>
      <c r="J416" s="105">
        <v>0</v>
      </c>
      <c r="K416" s="105">
        <v>15.419718382189551</v>
      </c>
      <c r="L416" s="105">
        <v>16.609758201390267</v>
      </c>
      <c r="M416" s="105">
        <v>16.099806375960476</v>
      </c>
      <c r="N416" s="105">
        <v>15.604794906301665</v>
      </c>
      <c r="O416" s="105">
        <v>16.6296212838228</v>
      </c>
      <c r="P416" s="105">
        <v>16.309565061687099</v>
      </c>
      <c r="Q416" s="105">
        <v>16.559651040279586</v>
      </c>
      <c r="R416" s="105">
        <v>16.597386746735779</v>
      </c>
      <c r="S416" s="105">
        <v>16.490124902225915</v>
      </c>
      <c r="T416" s="105">
        <v>16.198037717884361</v>
      </c>
      <c r="U416" s="105">
        <v>17.076806796703995</v>
      </c>
      <c r="V416" s="105">
        <v>17.387118554574496</v>
      </c>
      <c r="W416" s="105">
        <v>16.762756517977014</v>
      </c>
      <c r="DA416" s="132" t="s">
        <v>4570</v>
      </c>
    </row>
    <row r="417" spans="1:105" ht="12" customHeight="1" x14ac:dyDescent="0.25">
      <c r="A417" s="108" t="s">
        <v>53</v>
      </c>
      <c r="B417" s="99"/>
      <c r="C417" s="99">
        <v>0</v>
      </c>
      <c r="D417" s="99">
        <v>0</v>
      </c>
      <c r="E417" s="99">
        <v>0</v>
      </c>
      <c r="F417" s="99">
        <v>0</v>
      </c>
      <c r="G417" s="99">
        <v>0</v>
      </c>
      <c r="H417" s="99">
        <v>0</v>
      </c>
      <c r="I417" s="99">
        <v>0</v>
      </c>
      <c r="J417" s="99">
        <v>0</v>
      </c>
      <c r="K417" s="99">
        <v>9.1984431175497061</v>
      </c>
      <c r="L417" s="99">
        <v>10.249902298918132</v>
      </c>
      <c r="M417" s="99">
        <v>9.6118907567090961</v>
      </c>
      <c r="N417" s="99">
        <v>9.002092118412989</v>
      </c>
      <c r="O417" s="99">
        <v>9.7426936583524011</v>
      </c>
      <c r="P417" s="99">
        <v>9.296656866888549</v>
      </c>
      <c r="Q417" s="99">
        <v>9.4526163231879874</v>
      </c>
      <c r="R417" s="99">
        <v>9.3282430582918323</v>
      </c>
      <c r="S417" s="99">
        <v>9.0552555853926986</v>
      </c>
      <c r="T417" s="99">
        <v>9.9791998051972843</v>
      </c>
      <c r="U417" s="99">
        <v>9.7130940032253523</v>
      </c>
      <c r="V417" s="99">
        <v>9.7177386858930745</v>
      </c>
      <c r="W417" s="99">
        <v>8.9930512167280128</v>
      </c>
      <c r="DA417" s="63" t="s">
        <v>4571</v>
      </c>
    </row>
    <row r="418" spans="1:105" ht="12" customHeight="1" x14ac:dyDescent="0.25">
      <c r="A418" s="108" t="s">
        <v>52</v>
      </c>
      <c r="B418" s="99"/>
      <c r="C418" s="99">
        <v>0</v>
      </c>
      <c r="D418" s="99">
        <v>0</v>
      </c>
      <c r="E418" s="99">
        <v>0</v>
      </c>
      <c r="F418" s="99">
        <v>0</v>
      </c>
      <c r="G418" s="99">
        <v>0</v>
      </c>
      <c r="H418" s="99">
        <v>0</v>
      </c>
      <c r="I418" s="99">
        <v>0</v>
      </c>
      <c r="J418" s="99">
        <v>0</v>
      </c>
      <c r="K418" s="99">
        <v>6.2212752646398446</v>
      </c>
      <c r="L418" s="99">
        <v>6.3598559024721393</v>
      </c>
      <c r="M418" s="99">
        <v>6.4879156192513827</v>
      </c>
      <c r="N418" s="99">
        <v>6.6027027878886742</v>
      </c>
      <c r="O418" s="99">
        <v>6.8869276254704035</v>
      </c>
      <c r="P418" s="99">
        <v>7.0129081947985519</v>
      </c>
      <c r="Q418" s="99">
        <v>7.1070347170915955</v>
      </c>
      <c r="R418" s="99">
        <v>7.2691436884439442</v>
      </c>
      <c r="S418" s="99">
        <v>7.4348693168332165</v>
      </c>
      <c r="T418" s="99">
        <v>6.2188379126870768</v>
      </c>
      <c r="U418" s="99">
        <v>7.3637127934786406</v>
      </c>
      <c r="V418" s="99">
        <v>7.669379868681423</v>
      </c>
      <c r="W418" s="99">
        <v>7.7697053012490054</v>
      </c>
      <c r="DA418" s="63" t="s">
        <v>4572</v>
      </c>
    </row>
    <row r="419" spans="1:105" ht="12" customHeight="1" x14ac:dyDescent="0.25">
      <c r="A419" s="121" t="s">
        <v>54</v>
      </c>
      <c r="B419" s="123"/>
      <c r="C419" s="123">
        <v>7.6307093082334445</v>
      </c>
      <c r="D419" s="123">
        <v>7.2191241351466946</v>
      </c>
      <c r="E419" s="123">
        <v>11.859933558574738</v>
      </c>
      <c r="F419" s="123">
        <v>11.371339386711517</v>
      </c>
      <c r="G419" s="123">
        <v>10.771104700301885</v>
      </c>
      <c r="H419" s="123">
        <v>11.26029286604863</v>
      </c>
      <c r="I419" s="123">
        <v>11.458855782774545</v>
      </c>
      <c r="J419" s="123">
        <v>11.23474564738266</v>
      </c>
      <c r="K419" s="123">
        <v>11.428935011853923</v>
      </c>
      <c r="L419" s="123">
        <v>11.741849539849763</v>
      </c>
      <c r="M419" s="123">
        <v>11.122500721727539</v>
      </c>
      <c r="N419" s="123">
        <v>11.479589819496667</v>
      </c>
      <c r="O419" s="123">
        <v>11.287266969521763</v>
      </c>
      <c r="P419" s="123">
        <v>11.034827973142766</v>
      </c>
      <c r="Q419" s="123">
        <v>10.805969479368358</v>
      </c>
      <c r="R419" s="123">
        <v>10.729963653467507</v>
      </c>
      <c r="S419" s="123">
        <v>10.88942474395221</v>
      </c>
      <c r="T419" s="123">
        <v>11.179169102773649</v>
      </c>
      <c r="U419" s="123">
        <v>11.52134340655388</v>
      </c>
      <c r="V419" s="123">
        <v>11.044696679787544</v>
      </c>
      <c r="W419" s="123">
        <v>11.229220057023554</v>
      </c>
      <c r="DA419" s="130" t="s">
        <v>4573</v>
      </c>
    </row>
    <row r="420" spans="1:105" ht="12" customHeight="1" x14ac:dyDescent="0.25">
      <c r="A420" s="97" t="s">
        <v>50</v>
      </c>
      <c r="B420" s="99"/>
      <c r="C420" s="99">
        <v>8.2214929104189505</v>
      </c>
      <c r="D420" s="99">
        <v>8.8830859531097239</v>
      </c>
      <c r="E420" s="99">
        <v>11.782079885799741</v>
      </c>
      <c r="F420" s="99">
        <v>11.815911457870603</v>
      </c>
      <c r="G420" s="99">
        <v>11.528454644126683</v>
      </c>
      <c r="H420" s="99">
        <v>11.644079559783533</v>
      </c>
      <c r="I420" s="99">
        <v>12.109639363084215</v>
      </c>
      <c r="J420" s="99">
        <v>12.460590675380232</v>
      </c>
      <c r="K420" s="99">
        <v>12.844461207640835</v>
      </c>
      <c r="L420" s="99">
        <v>12.998204692007475</v>
      </c>
      <c r="M420" s="99">
        <v>12.42946327350297</v>
      </c>
      <c r="N420" s="99">
        <v>12.462206901437412</v>
      </c>
      <c r="O420" s="99">
        <v>11.963416345053632</v>
      </c>
      <c r="P420" s="99">
        <v>11.841730306076053</v>
      </c>
      <c r="Q420" s="99">
        <v>11.77032106621947</v>
      </c>
      <c r="R420" s="99">
        <v>11.905237732681428</v>
      </c>
      <c r="S420" s="99">
        <v>11.973066201444803</v>
      </c>
      <c r="T420" s="99">
        <v>12.284620065731787</v>
      </c>
      <c r="U420" s="99">
        <v>12.801415849581453</v>
      </c>
      <c r="V420" s="99">
        <v>12.123145639611371</v>
      </c>
      <c r="W420" s="99">
        <v>11.695437119317321</v>
      </c>
      <c r="DA420" s="63" t="s">
        <v>4574</v>
      </c>
    </row>
    <row r="421" spans="1:105" ht="12" customHeight="1" x14ac:dyDescent="0.25">
      <c r="A421" s="109" t="s">
        <v>120</v>
      </c>
      <c r="B421" s="110"/>
      <c r="C421" s="110">
        <v>5.6150946654828937</v>
      </c>
      <c r="D421" s="110">
        <v>4.4157102027089801</v>
      </c>
      <c r="E421" s="110">
        <v>11.907976594252986</v>
      </c>
      <c r="F421" s="110">
        <v>10.761386505081246</v>
      </c>
      <c r="G421" s="110">
        <v>8.2984093247513968</v>
      </c>
      <c r="H421" s="110">
        <v>9.8873360452181203</v>
      </c>
      <c r="I421" s="110">
        <v>8.9553596328252656</v>
      </c>
      <c r="J421" s="110">
        <v>9.4966154052556462</v>
      </c>
      <c r="K421" s="110">
        <v>9.5614460943225694</v>
      </c>
      <c r="L421" s="110">
        <v>10.656551630236102</v>
      </c>
      <c r="M421" s="110">
        <v>9.7533216092519162</v>
      </c>
      <c r="N421" s="110">
        <v>9.4890024688345544</v>
      </c>
      <c r="O421" s="110">
        <v>9.6684160394557779</v>
      </c>
      <c r="P421" s="110">
        <v>8.9499668102124339</v>
      </c>
      <c r="Q421" s="110">
        <v>8.8433171226922944</v>
      </c>
      <c r="R421" s="110">
        <v>8.9612247292951501</v>
      </c>
      <c r="S421" s="110">
        <v>9.0077647611072713</v>
      </c>
      <c r="T421" s="110">
        <v>8.8705718848512927</v>
      </c>
      <c r="U421" s="110">
        <v>8.7950695803365946</v>
      </c>
      <c r="V421" s="110">
        <v>8.7419362355632728</v>
      </c>
      <c r="W421" s="110">
        <v>8.5901529479313545</v>
      </c>
      <c r="DA421" s="60" t="s">
        <v>4575</v>
      </c>
    </row>
    <row r="423" spans="1:105" ht="12" customHeight="1" x14ac:dyDescent="0.25">
      <c r="A423" s="116" t="s">
        <v>157</v>
      </c>
      <c r="B423" s="118"/>
      <c r="C423" s="118">
        <f t="shared" ref="C423:Q423" si="194">C424+C426+C428+C437</f>
        <v>115.35859858819802</v>
      </c>
      <c r="D423" s="118">
        <f t="shared" si="194"/>
        <v>60.633843758812013</v>
      </c>
      <c r="E423" s="118">
        <f t="shared" si="194"/>
        <v>96.381858862260131</v>
      </c>
      <c r="F423" s="118">
        <f t="shared" si="194"/>
        <v>95.420951470138547</v>
      </c>
      <c r="G423" s="118">
        <f t="shared" si="194"/>
        <v>101.24045493565004</v>
      </c>
      <c r="H423" s="118">
        <f t="shared" si="194"/>
        <v>121.06765290397529</v>
      </c>
      <c r="I423" s="118">
        <f t="shared" si="194"/>
        <v>105.32827390209998</v>
      </c>
      <c r="J423" s="118">
        <f t="shared" si="194"/>
        <v>119.4051075635201</v>
      </c>
      <c r="K423" s="118">
        <f t="shared" si="194"/>
        <v>120.69764544385121</v>
      </c>
      <c r="L423" s="118">
        <f t="shared" si="194"/>
        <v>125.32774832556532</v>
      </c>
      <c r="M423" s="118">
        <f t="shared" si="194"/>
        <v>119.87988330400356</v>
      </c>
      <c r="N423" s="118">
        <f t="shared" si="194"/>
        <v>114.9288074509592</v>
      </c>
      <c r="O423" s="118">
        <f t="shared" si="194"/>
        <v>113.17417426448444</v>
      </c>
      <c r="P423" s="118">
        <f t="shared" si="194"/>
        <v>109.59937718141198</v>
      </c>
      <c r="Q423" s="118">
        <f t="shared" si="194"/>
        <v>108.63825767596197</v>
      </c>
      <c r="R423" s="118">
        <f t="shared" ref="R423:V423" si="195">R424+R426+R428+R437</f>
        <v>108.79934512912772</v>
      </c>
      <c r="S423" s="118">
        <f t="shared" si="195"/>
        <v>107.76976361355327</v>
      </c>
      <c r="T423" s="118">
        <f t="shared" si="195"/>
        <v>106.76284544776303</v>
      </c>
      <c r="U423" s="118">
        <f t="shared" si="195"/>
        <v>104.6638237674954</v>
      </c>
      <c r="V423" s="118">
        <f t="shared" si="195"/>
        <v>99.238383992354898</v>
      </c>
      <c r="W423" s="118">
        <f t="shared" ref="W423" si="196">W424+W426+W428+W437</f>
        <v>98.357180123970636</v>
      </c>
      <c r="DA423" s="129" t="s">
        <v>4727</v>
      </c>
    </row>
    <row r="424" spans="1:105" ht="12" customHeight="1" x14ac:dyDescent="0.25">
      <c r="A424" s="121" t="s">
        <v>57</v>
      </c>
      <c r="B424" s="123"/>
      <c r="C424" s="123">
        <f t="shared" ref="C424:W424" si="197">C425</f>
        <v>101.53238759839186</v>
      </c>
      <c r="D424" s="123">
        <f t="shared" si="197"/>
        <v>49.00630661510511</v>
      </c>
      <c r="E424" s="123">
        <f t="shared" si="197"/>
        <v>74.529191841581195</v>
      </c>
      <c r="F424" s="123">
        <f t="shared" si="197"/>
        <v>75.295531660739655</v>
      </c>
      <c r="G424" s="123">
        <f t="shared" si="197"/>
        <v>84.086450667658823</v>
      </c>
      <c r="H424" s="123">
        <f t="shared" si="197"/>
        <v>102.25657972740889</v>
      </c>
      <c r="I424" s="123">
        <f t="shared" si="197"/>
        <v>86.912118700029851</v>
      </c>
      <c r="J424" s="123">
        <f t="shared" si="197"/>
        <v>100.31865656369256</v>
      </c>
      <c r="K424" s="123">
        <f t="shared" si="197"/>
        <v>100.81090972815655</v>
      </c>
      <c r="L424" s="123">
        <f t="shared" si="197"/>
        <v>104.08367817801168</v>
      </c>
      <c r="M424" s="123">
        <f t="shared" si="197"/>
        <v>99.421445566203317</v>
      </c>
      <c r="N424" s="123">
        <f t="shared" si="197"/>
        <v>94.576140789213099</v>
      </c>
      <c r="O424" s="123">
        <f t="shared" si="197"/>
        <v>92.133900537587749</v>
      </c>
      <c r="P424" s="123">
        <f t="shared" si="197"/>
        <v>88.667114880170018</v>
      </c>
      <c r="Q424" s="123">
        <f t="shared" si="197"/>
        <v>86.955187531585295</v>
      </c>
      <c r="R424" s="123">
        <f t="shared" si="197"/>
        <v>86.976595051381977</v>
      </c>
      <c r="S424" s="123">
        <f t="shared" si="197"/>
        <v>85.65760658690435</v>
      </c>
      <c r="T424" s="123">
        <f t="shared" si="197"/>
        <v>84.573926442544149</v>
      </c>
      <c r="U424" s="123">
        <f t="shared" si="197"/>
        <v>80.761262413231336</v>
      </c>
      <c r="V424" s="123">
        <f t="shared" si="197"/>
        <v>75.662464659958601</v>
      </c>
      <c r="W424" s="123">
        <f t="shared" si="197"/>
        <v>75.277646899359524</v>
      </c>
      <c r="DA424" s="130" t="s">
        <v>4728</v>
      </c>
    </row>
    <row r="425" spans="1:105" ht="12" customHeight="1" x14ac:dyDescent="0.25">
      <c r="A425" s="97" t="s">
        <v>53</v>
      </c>
      <c r="B425" s="99"/>
      <c r="C425" s="99">
        <v>101.53238759839186</v>
      </c>
      <c r="D425" s="99">
        <v>49.00630661510511</v>
      </c>
      <c r="E425" s="99">
        <v>74.529191841581195</v>
      </c>
      <c r="F425" s="99">
        <v>75.295531660739655</v>
      </c>
      <c r="G425" s="99">
        <v>84.086450667658823</v>
      </c>
      <c r="H425" s="99">
        <v>102.25657972740889</v>
      </c>
      <c r="I425" s="99">
        <v>86.912118700029851</v>
      </c>
      <c r="J425" s="99">
        <v>100.31865656369256</v>
      </c>
      <c r="K425" s="99">
        <v>100.81090972815655</v>
      </c>
      <c r="L425" s="99">
        <v>104.08367817801168</v>
      </c>
      <c r="M425" s="99">
        <v>99.421445566203317</v>
      </c>
      <c r="N425" s="99">
        <v>94.576140789213099</v>
      </c>
      <c r="O425" s="99">
        <v>92.133900537587749</v>
      </c>
      <c r="P425" s="99">
        <v>88.667114880170018</v>
      </c>
      <c r="Q425" s="99">
        <v>86.955187531585295</v>
      </c>
      <c r="R425" s="99">
        <v>86.976595051381977</v>
      </c>
      <c r="S425" s="99">
        <v>85.65760658690435</v>
      </c>
      <c r="T425" s="99">
        <v>84.573926442544149</v>
      </c>
      <c r="U425" s="99">
        <v>80.761262413231336</v>
      </c>
      <c r="V425" s="99">
        <v>75.662464659958601</v>
      </c>
      <c r="W425" s="99">
        <v>75.277646899359524</v>
      </c>
      <c r="DA425" s="63" t="s">
        <v>4729</v>
      </c>
    </row>
    <row r="426" spans="1:105" ht="12" customHeight="1" x14ac:dyDescent="0.25">
      <c r="A426" s="121" t="s">
        <v>92</v>
      </c>
      <c r="B426" s="123"/>
      <c r="C426" s="123">
        <f t="shared" ref="C426:W426" si="198">C427</f>
        <v>0</v>
      </c>
      <c r="D426" s="123">
        <f t="shared" si="198"/>
        <v>1.2760824192353047E-2</v>
      </c>
      <c r="E426" s="123">
        <f t="shared" si="198"/>
        <v>1.4161507692757626E-2</v>
      </c>
      <c r="F426" s="123">
        <f t="shared" si="198"/>
        <v>1.9170847986058389E-2</v>
      </c>
      <c r="G426" s="123">
        <f t="shared" si="198"/>
        <v>2.142912385058092E-2</v>
      </c>
      <c r="H426" s="123">
        <f t="shared" si="198"/>
        <v>3.3964002227994304E-2</v>
      </c>
      <c r="I426" s="123">
        <f t="shared" si="198"/>
        <v>4.9099236366926313E-2</v>
      </c>
      <c r="J426" s="123">
        <f t="shared" si="198"/>
        <v>6.4809756421598017E-2</v>
      </c>
      <c r="K426" s="123">
        <f t="shared" si="198"/>
        <v>8.6394442962404783E-2</v>
      </c>
      <c r="L426" s="123">
        <f t="shared" si="198"/>
        <v>0.16613821780478036</v>
      </c>
      <c r="M426" s="123">
        <f t="shared" si="198"/>
        <v>0.11992435752851627</v>
      </c>
      <c r="N426" s="123">
        <f t="shared" si="198"/>
        <v>0.18220597202186578</v>
      </c>
      <c r="O426" s="123">
        <f t="shared" si="198"/>
        <v>0.22739644158386824</v>
      </c>
      <c r="P426" s="123">
        <f t="shared" si="198"/>
        <v>0.30453562340552731</v>
      </c>
      <c r="Q426" s="123">
        <f t="shared" si="198"/>
        <v>0.75047293856473518</v>
      </c>
      <c r="R426" s="123">
        <f t="shared" si="198"/>
        <v>0.55168052725003625</v>
      </c>
      <c r="S426" s="123">
        <f t="shared" si="198"/>
        <v>0.63682288594474623</v>
      </c>
      <c r="T426" s="123">
        <f t="shared" si="198"/>
        <v>0.82735342867402994</v>
      </c>
      <c r="U426" s="123">
        <f t="shared" si="198"/>
        <v>1.2522076349648499</v>
      </c>
      <c r="V426" s="123">
        <f t="shared" si="198"/>
        <v>0.81128647393424991</v>
      </c>
      <c r="W426" s="123">
        <f t="shared" si="198"/>
        <v>0.97029216725095468</v>
      </c>
      <c r="DA426" s="130" t="s">
        <v>4730</v>
      </c>
    </row>
    <row r="427" spans="1:105" ht="12" customHeight="1" x14ac:dyDescent="0.25">
      <c r="A427" s="97" t="s">
        <v>53</v>
      </c>
      <c r="B427" s="99"/>
      <c r="C427" s="99">
        <f>RES_hhdet_in_tess!C147</f>
        <v>0</v>
      </c>
      <c r="D427" s="99">
        <f>RES_hhdet_in_tess!D147</f>
        <v>1.2760824192353047E-2</v>
      </c>
      <c r="E427" s="99">
        <f>RES_hhdet_in_tess!E147</f>
        <v>1.4161507692757626E-2</v>
      </c>
      <c r="F427" s="99">
        <f>RES_hhdet_in_tess!F147</f>
        <v>1.9170847986058389E-2</v>
      </c>
      <c r="G427" s="99">
        <f>RES_hhdet_in_tess!G147</f>
        <v>2.142912385058092E-2</v>
      </c>
      <c r="H427" s="99">
        <f>RES_hhdet_in_tess!H147</f>
        <v>3.3964002227994304E-2</v>
      </c>
      <c r="I427" s="99">
        <f>RES_hhdet_in_tess!I147</f>
        <v>4.9099236366926313E-2</v>
      </c>
      <c r="J427" s="99">
        <f>RES_hhdet_in_tess!J147</f>
        <v>6.4809756421598017E-2</v>
      </c>
      <c r="K427" s="99">
        <f>RES_hhdet_in_tess!K147</f>
        <v>8.6394442962404783E-2</v>
      </c>
      <c r="L427" s="99">
        <f>RES_hhdet_in_tess!L147</f>
        <v>0.16613821780478036</v>
      </c>
      <c r="M427" s="99">
        <f>RES_hhdet_in_tess!M147</f>
        <v>0.11992435752851627</v>
      </c>
      <c r="N427" s="99">
        <f>RES_hhdet_in_tess!N147</f>
        <v>0.18220597202186578</v>
      </c>
      <c r="O427" s="99">
        <f>RES_hhdet_in_tess!O147</f>
        <v>0.22739644158386824</v>
      </c>
      <c r="P427" s="99">
        <f>RES_hhdet_in_tess!P147</f>
        <v>0.30453562340552731</v>
      </c>
      <c r="Q427" s="99">
        <f>RES_hhdet_in_tess!Q147</f>
        <v>0.75047293856473518</v>
      </c>
      <c r="R427" s="99">
        <f>RES_hhdet_in_tess!R147</f>
        <v>0.55168052725003625</v>
      </c>
      <c r="S427" s="99">
        <f>RES_hhdet_in_tess!S147</f>
        <v>0.63682288594474623</v>
      </c>
      <c r="T427" s="99">
        <f>RES_hhdet_in_tess!T147</f>
        <v>0.82735342867402994</v>
      </c>
      <c r="U427" s="99">
        <f>RES_hhdet_in_tess!U147</f>
        <v>1.2522076349648499</v>
      </c>
      <c r="V427" s="99">
        <f>RES_hhdet_in_tess!V147</f>
        <v>0.81128647393424991</v>
      </c>
      <c r="W427" s="99">
        <f>RES_hhdet_in_tess!W147</f>
        <v>0.97029216725095468</v>
      </c>
      <c r="DA427" s="63" t="s">
        <v>4731</v>
      </c>
    </row>
    <row r="428" spans="1:105" ht="12" customHeight="1" x14ac:dyDescent="0.25">
      <c r="A428" s="121" t="s">
        <v>55</v>
      </c>
      <c r="B428" s="123"/>
      <c r="C428" s="123">
        <v>9.1005909249776504</v>
      </c>
      <c r="D428" s="123">
        <v>7.068068324638042</v>
      </c>
      <c r="E428" s="123">
        <v>13.602941656248287</v>
      </c>
      <c r="F428" s="123">
        <v>12.609942350745497</v>
      </c>
      <c r="G428" s="123">
        <v>10.40887923073663</v>
      </c>
      <c r="H428" s="123">
        <v>11.719489378532369</v>
      </c>
      <c r="I428" s="123">
        <v>11.235308989184132</v>
      </c>
      <c r="J428" s="123">
        <v>11.666905499209022</v>
      </c>
      <c r="K428" s="123">
        <v>12.286364152594413</v>
      </c>
      <c r="L428" s="123">
        <v>13.093897786903984</v>
      </c>
      <c r="M428" s="123">
        <v>12.872841468158429</v>
      </c>
      <c r="N428" s="123">
        <v>12.762050337885951</v>
      </c>
      <c r="O428" s="123">
        <v>13.556520807203656</v>
      </c>
      <c r="P428" s="123">
        <v>13.570255761643459</v>
      </c>
      <c r="Q428" s="123">
        <v>13.910470632405929</v>
      </c>
      <c r="R428" s="123">
        <v>14.114971935930036</v>
      </c>
      <c r="S428" s="123">
        <v>14.218974884271255</v>
      </c>
      <c r="T428" s="123">
        <v>13.955989529603643</v>
      </c>
      <c r="U428" s="123">
        <v>14.987323535803602</v>
      </c>
      <c r="V428" s="123">
        <v>15.341001055167963</v>
      </c>
      <c r="W428" s="123">
        <v>14.907497369369491</v>
      </c>
      <c r="DA428" s="130" t="s">
        <v>4732</v>
      </c>
    </row>
    <row r="429" spans="1:105" ht="12" customHeight="1" x14ac:dyDescent="0.25">
      <c r="A429" s="97" t="s">
        <v>124</v>
      </c>
      <c r="B429" s="99"/>
      <c r="C429" s="99">
        <v>10.080408915350073</v>
      </c>
      <c r="D429" s="99">
        <v>10.206262499390643</v>
      </c>
      <c r="E429" s="99">
        <v>10.720423158648913</v>
      </c>
      <c r="F429" s="99">
        <v>11.072373734753601</v>
      </c>
      <c r="G429" s="99">
        <v>11.180758434643227</v>
      </c>
      <c r="H429" s="99">
        <v>11.311723467847015</v>
      </c>
      <c r="I429" s="99">
        <v>11.748393217661464</v>
      </c>
      <c r="J429" s="99">
        <v>12.060496549042744</v>
      </c>
      <c r="K429" s="99">
        <v>12.471869533109057</v>
      </c>
      <c r="L429" s="99">
        <v>12.664166766080525</v>
      </c>
      <c r="M429" s="99">
        <v>12.597467357584737</v>
      </c>
      <c r="N429" s="99">
        <v>13.250045040759613</v>
      </c>
      <c r="O429" s="99">
        <v>13.144805977903633</v>
      </c>
      <c r="P429" s="99">
        <v>13.370512109297669</v>
      </c>
      <c r="Q429" s="99">
        <v>13.390586034310648</v>
      </c>
      <c r="R429" s="99">
        <v>13.844195356838405</v>
      </c>
      <c r="S429" s="99">
        <v>14.201797058584475</v>
      </c>
      <c r="T429" s="99">
        <v>14.708235954337592</v>
      </c>
      <c r="U429" s="99">
        <v>15.604037074164214</v>
      </c>
      <c r="V429" s="99">
        <v>15.424086854088166</v>
      </c>
      <c r="W429" s="99">
        <v>14.779636697966856</v>
      </c>
      <c r="DA429" s="63" t="s">
        <v>4733</v>
      </c>
    </row>
    <row r="430" spans="1:105" ht="12" customHeight="1" x14ac:dyDescent="0.25">
      <c r="A430" s="97" t="s">
        <v>123</v>
      </c>
      <c r="B430" s="99"/>
      <c r="C430" s="99">
        <v>0</v>
      </c>
      <c r="D430" s="99">
        <v>0</v>
      </c>
      <c r="E430" s="99">
        <v>0</v>
      </c>
      <c r="F430" s="99">
        <v>0</v>
      </c>
      <c r="G430" s="99">
        <v>0</v>
      </c>
      <c r="H430" s="99">
        <v>0</v>
      </c>
      <c r="I430" s="99">
        <v>0</v>
      </c>
      <c r="J430" s="99">
        <v>0</v>
      </c>
      <c r="K430" s="99">
        <v>12.491099326771566</v>
      </c>
      <c r="L430" s="99">
        <v>0</v>
      </c>
      <c r="M430" s="99">
        <v>12.608735275157498</v>
      </c>
      <c r="N430" s="99">
        <v>13.257416062521028</v>
      </c>
      <c r="O430" s="99">
        <v>13.154142967732954</v>
      </c>
      <c r="P430" s="99">
        <v>13.401290756163132</v>
      </c>
      <c r="Q430" s="99">
        <v>13.421805902072975</v>
      </c>
      <c r="R430" s="99">
        <v>13.874106602784215</v>
      </c>
      <c r="S430" s="99">
        <v>14.22563212351907</v>
      </c>
      <c r="T430" s="99">
        <v>14.720767010141097</v>
      </c>
      <c r="U430" s="99">
        <v>15.615607216962038</v>
      </c>
      <c r="V430" s="99">
        <v>15.432923432006882</v>
      </c>
      <c r="W430" s="99">
        <v>14.781304990081679</v>
      </c>
      <c r="DA430" s="63" t="s">
        <v>4734</v>
      </c>
    </row>
    <row r="431" spans="1:105" ht="12" customHeight="1" x14ac:dyDescent="0.25">
      <c r="A431" s="100" t="s">
        <v>50</v>
      </c>
      <c r="B431" s="102"/>
      <c r="C431" s="102">
        <v>0</v>
      </c>
      <c r="D431" s="102">
        <v>0</v>
      </c>
      <c r="E431" s="102">
        <v>0</v>
      </c>
      <c r="F431" s="102">
        <v>0</v>
      </c>
      <c r="G431" s="102">
        <v>0</v>
      </c>
      <c r="H431" s="102">
        <v>0</v>
      </c>
      <c r="I431" s="102">
        <v>0</v>
      </c>
      <c r="J431" s="102">
        <v>0</v>
      </c>
      <c r="K431" s="102">
        <v>6.160559833973771</v>
      </c>
      <c r="L431" s="102">
        <v>0</v>
      </c>
      <c r="M431" s="102">
        <v>6.2668677081187045</v>
      </c>
      <c r="N431" s="102">
        <v>6.3686955049746414</v>
      </c>
      <c r="O431" s="102">
        <v>6.4962478013654588</v>
      </c>
      <c r="P431" s="102">
        <v>6.4899529658157338</v>
      </c>
      <c r="Q431" s="102">
        <v>6.5856402604157651</v>
      </c>
      <c r="R431" s="102">
        <v>6.7313173304789711</v>
      </c>
      <c r="S431" s="102">
        <v>6.780992532651954</v>
      </c>
      <c r="T431" s="102">
        <v>8.2130441155883069</v>
      </c>
      <c r="U431" s="102">
        <v>7.9120167577955867</v>
      </c>
      <c r="V431" s="102">
        <v>7.6833245748220156</v>
      </c>
      <c r="W431" s="102">
        <v>7.150487832510918</v>
      </c>
      <c r="DA431" s="131" t="s">
        <v>4735</v>
      </c>
    </row>
    <row r="432" spans="1:105" ht="12" customHeight="1" x14ac:dyDescent="0.25">
      <c r="A432" s="103" t="s">
        <v>52</v>
      </c>
      <c r="B432" s="105"/>
      <c r="C432" s="105">
        <v>0</v>
      </c>
      <c r="D432" s="105">
        <v>0</v>
      </c>
      <c r="E432" s="105">
        <v>0</v>
      </c>
      <c r="F432" s="105">
        <v>0</v>
      </c>
      <c r="G432" s="105">
        <v>0</v>
      </c>
      <c r="H432" s="105">
        <v>0</v>
      </c>
      <c r="I432" s="105">
        <v>0</v>
      </c>
      <c r="J432" s="105">
        <v>0</v>
      </c>
      <c r="K432" s="105">
        <v>6.3305394927977945</v>
      </c>
      <c r="L432" s="105">
        <v>0</v>
      </c>
      <c r="M432" s="105">
        <v>6.3418675670387943</v>
      </c>
      <c r="N432" s="105">
        <v>6.8887205575463861</v>
      </c>
      <c r="O432" s="105">
        <v>6.6578951663674966</v>
      </c>
      <c r="P432" s="105">
        <v>6.9113377903473987</v>
      </c>
      <c r="Q432" s="105">
        <v>6.8361656416572112</v>
      </c>
      <c r="R432" s="105">
        <v>7.1427892723052446</v>
      </c>
      <c r="S432" s="105">
        <v>7.4446395908671166</v>
      </c>
      <c r="T432" s="105">
        <v>6.5077228945527885</v>
      </c>
      <c r="U432" s="105">
        <v>7.7035904591664535</v>
      </c>
      <c r="V432" s="105">
        <v>7.7495988571848677</v>
      </c>
      <c r="W432" s="105">
        <v>7.6308171575707613</v>
      </c>
      <c r="DA432" s="132" t="s">
        <v>4736</v>
      </c>
    </row>
    <row r="433" spans="1:105" ht="12" customHeight="1" x14ac:dyDescent="0.25">
      <c r="A433" s="106" t="s">
        <v>122</v>
      </c>
      <c r="B433" s="102"/>
      <c r="C433" s="102">
        <v>8.6106819297914381</v>
      </c>
      <c r="D433" s="102">
        <v>6.5326418303674556</v>
      </c>
      <c r="E433" s="102">
        <v>13.808602658908264</v>
      </c>
      <c r="F433" s="102">
        <v>12.847412390074551</v>
      </c>
      <c r="G433" s="102">
        <v>10.177171327789882</v>
      </c>
      <c r="H433" s="102">
        <v>12.060164740366043</v>
      </c>
      <c r="I433" s="102">
        <v>11.053588460761407</v>
      </c>
      <c r="J433" s="102">
        <v>11.624749506229922</v>
      </c>
      <c r="K433" s="102">
        <v>12.253073491346893</v>
      </c>
      <c r="L433" s="102">
        <v>13.125067913209234</v>
      </c>
      <c r="M433" s="102">
        <v>12.894659376405068</v>
      </c>
      <c r="N433" s="102">
        <v>12.691442871163705</v>
      </c>
      <c r="O433" s="102">
        <v>13.593030177982193</v>
      </c>
      <c r="P433" s="102">
        <v>13.532696769688981</v>
      </c>
      <c r="Q433" s="102">
        <v>13.88882300280957</v>
      </c>
      <c r="R433" s="102">
        <v>14.088245135331784</v>
      </c>
      <c r="S433" s="102">
        <v>14.197281253949305</v>
      </c>
      <c r="T433" s="102">
        <v>0</v>
      </c>
      <c r="U433" s="102">
        <v>14.902069455045027</v>
      </c>
      <c r="V433" s="102">
        <v>0</v>
      </c>
      <c r="W433" s="102">
        <v>14.901590480680056</v>
      </c>
      <c r="DA433" s="131" t="s">
        <v>4737</v>
      </c>
    </row>
    <row r="434" spans="1:105" ht="12" customHeight="1" x14ac:dyDescent="0.25">
      <c r="A434" s="107" t="s">
        <v>121</v>
      </c>
      <c r="B434" s="105"/>
      <c r="C434" s="105">
        <v>0</v>
      </c>
      <c r="D434" s="105">
        <v>0</v>
      </c>
      <c r="E434" s="105">
        <v>0</v>
      </c>
      <c r="F434" s="105">
        <v>0</v>
      </c>
      <c r="G434" s="105">
        <v>0</v>
      </c>
      <c r="H434" s="105">
        <v>0</v>
      </c>
      <c r="I434" s="105">
        <v>0</v>
      </c>
      <c r="J434" s="105">
        <v>0</v>
      </c>
      <c r="K434" s="105">
        <v>12.276316980753037</v>
      </c>
      <c r="L434" s="105">
        <v>13.139990858131181</v>
      </c>
      <c r="M434" s="105">
        <v>12.901972135033656</v>
      </c>
      <c r="N434" s="105">
        <v>12.694519826406816</v>
      </c>
      <c r="O434" s="105">
        <v>13.618726920288962</v>
      </c>
      <c r="P434" s="105">
        <v>13.608820068997121</v>
      </c>
      <c r="Q434" s="105">
        <v>13.985508295480095</v>
      </c>
      <c r="R434" s="105">
        <v>14.178726308050392</v>
      </c>
      <c r="S434" s="105">
        <v>14.25913574675628</v>
      </c>
      <c r="T434" s="105">
        <v>13.864244991739126</v>
      </c>
      <c r="U434" s="105">
        <v>14.919384920863235</v>
      </c>
      <c r="V434" s="105">
        <v>15.330131604367793</v>
      </c>
      <c r="W434" s="105">
        <v>14.933083969810921</v>
      </c>
      <c r="DA434" s="132" t="s">
        <v>4738</v>
      </c>
    </row>
    <row r="435" spans="1:105" ht="12" customHeight="1" x14ac:dyDescent="0.25">
      <c r="A435" s="108" t="s">
        <v>53</v>
      </c>
      <c r="B435" s="99"/>
      <c r="C435" s="99">
        <v>0</v>
      </c>
      <c r="D435" s="99">
        <v>0</v>
      </c>
      <c r="E435" s="99">
        <v>0</v>
      </c>
      <c r="F435" s="99">
        <v>0</v>
      </c>
      <c r="G435" s="99">
        <v>0</v>
      </c>
      <c r="H435" s="99">
        <v>0</v>
      </c>
      <c r="I435" s="99">
        <v>0</v>
      </c>
      <c r="J435" s="99">
        <v>0</v>
      </c>
      <c r="K435" s="99">
        <v>6.055041716113192</v>
      </c>
      <c r="L435" s="99">
        <v>6.7801349556590429</v>
      </c>
      <c r="M435" s="99">
        <v>6.4140565157822742</v>
      </c>
      <c r="N435" s="99">
        <v>6.0918170385181432</v>
      </c>
      <c r="O435" s="99">
        <v>6.7317992948185594</v>
      </c>
      <c r="P435" s="99">
        <v>6.5959118741985687</v>
      </c>
      <c r="Q435" s="99">
        <v>6.8784735783885003</v>
      </c>
      <c r="R435" s="99">
        <v>6.9095826196064456</v>
      </c>
      <c r="S435" s="99">
        <v>6.8242664299230658</v>
      </c>
      <c r="T435" s="99">
        <v>7.6454070790520463</v>
      </c>
      <c r="U435" s="99">
        <v>7.5556721273845922</v>
      </c>
      <c r="V435" s="99">
        <v>7.6607517356863717</v>
      </c>
      <c r="W435" s="99">
        <v>7.1633786685619132</v>
      </c>
      <c r="DA435" s="63" t="s">
        <v>4739</v>
      </c>
    </row>
    <row r="436" spans="1:105" ht="12" customHeight="1" x14ac:dyDescent="0.25">
      <c r="A436" s="108" t="s">
        <v>52</v>
      </c>
      <c r="B436" s="99"/>
      <c r="C436" s="99">
        <v>0</v>
      </c>
      <c r="D436" s="99">
        <v>0</v>
      </c>
      <c r="E436" s="99">
        <v>0</v>
      </c>
      <c r="F436" s="99">
        <v>0</v>
      </c>
      <c r="G436" s="99">
        <v>0</v>
      </c>
      <c r="H436" s="99">
        <v>0</v>
      </c>
      <c r="I436" s="99">
        <v>0</v>
      </c>
      <c r="J436" s="99">
        <v>0</v>
      </c>
      <c r="K436" s="99">
        <v>6.2212752646398446</v>
      </c>
      <c r="L436" s="99">
        <v>6.3598559024721393</v>
      </c>
      <c r="M436" s="99">
        <v>6.4879156192513827</v>
      </c>
      <c r="N436" s="99">
        <v>6.6027027878886742</v>
      </c>
      <c r="O436" s="99">
        <v>6.8869276254704035</v>
      </c>
      <c r="P436" s="99">
        <v>7.0129081947985519</v>
      </c>
      <c r="Q436" s="99">
        <v>7.1070347170915955</v>
      </c>
      <c r="R436" s="99">
        <v>7.2691436884439442</v>
      </c>
      <c r="S436" s="99">
        <v>7.4348693168332165</v>
      </c>
      <c r="T436" s="99">
        <v>6.2188379126870768</v>
      </c>
      <c r="U436" s="99">
        <v>7.3637127934786406</v>
      </c>
      <c r="V436" s="99">
        <v>7.669379868681423</v>
      </c>
      <c r="W436" s="99">
        <v>7.7697053012490054</v>
      </c>
      <c r="DA436" s="63" t="s">
        <v>4740</v>
      </c>
    </row>
    <row r="437" spans="1:105" ht="12" customHeight="1" x14ac:dyDescent="0.25">
      <c r="A437" s="121" t="s">
        <v>54</v>
      </c>
      <c r="B437" s="123"/>
      <c r="C437" s="123">
        <v>4.7256200648285027</v>
      </c>
      <c r="D437" s="123">
        <v>4.5467079948765088</v>
      </c>
      <c r="E437" s="123">
        <v>8.2355638567378886</v>
      </c>
      <c r="F437" s="123">
        <v>7.4963066106673351</v>
      </c>
      <c r="G437" s="123">
        <v>6.7236959134040024</v>
      </c>
      <c r="H437" s="123">
        <v>7.0576197958060387</v>
      </c>
      <c r="I437" s="123">
        <v>7.1317469765190742</v>
      </c>
      <c r="J437" s="123">
        <v>7.3547357441969314</v>
      </c>
      <c r="K437" s="123">
        <v>7.5139771201378549</v>
      </c>
      <c r="L437" s="123">
        <v>7.9840341428448767</v>
      </c>
      <c r="M437" s="123">
        <v>7.4656719121132866</v>
      </c>
      <c r="N437" s="123">
        <v>7.4084103518382891</v>
      </c>
      <c r="O437" s="123">
        <v>7.2563564781091614</v>
      </c>
      <c r="P437" s="123">
        <v>7.057470916192969</v>
      </c>
      <c r="Q437" s="123">
        <v>7.0221265734060045</v>
      </c>
      <c r="R437" s="123">
        <v>7.1560976145656596</v>
      </c>
      <c r="S437" s="123">
        <v>7.2563592564329094</v>
      </c>
      <c r="T437" s="123">
        <v>7.4055760469412082</v>
      </c>
      <c r="U437" s="123">
        <v>7.6630301834956267</v>
      </c>
      <c r="V437" s="123">
        <v>7.4236318032940831</v>
      </c>
      <c r="W437" s="123">
        <v>7.2017436879906613</v>
      </c>
      <c r="DA437" s="130" t="s">
        <v>4741</v>
      </c>
    </row>
    <row r="438" spans="1:105" ht="12" customHeight="1" x14ac:dyDescent="0.25">
      <c r="A438" s="97" t="s">
        <v>50</v>
      </c>
      <c r="B438" s="99"/>
      <c r="C438" s="99">
        <v>4.8711389851526681</v>
      </c>
      <c r="D438" s="99">
        <v>5.267744473983031</v>
      </c>
      <c r="E438" s="99">
        <v>6.9929125932274045</v>
      </c>
      <c r="F438" s="99">
        <v>7.0190382748563183</v>
      </c>
      <c r="G438" s="99">
        <v>6.8541004991695083</v>
      </c>
      <c r="H438" s="99">
        <v>6.9286527879341859</v>
      </c>
      <c r="I438" s="99">
        <v>7.2116286296233092</v>
      </c>
      <c r="J438" s="99">
        <v>7.4265877295135558</v>
      </c>
      <c r="K438" s="99">
        <v>7.6612842770633209</v>
      </c>
      <c r="L438" s="99">
        <v>7.7587112028191036</v>
      </c>
      <c r="M438" s="99">
        <v>7.422171403110509</v>
      </c>
      <c r="N438" s="99">
        <v>7.4417240429583753</v>
      </c>
      <c r="O438" s="99">
        <v>7.143874576551779</v>
      </c>
      <c r="P438" s="99">
        <v>7.0712105669494854</v>
      </c>
      <c r="Q438" s="99">
        <v>7.0285690138655914</v>
      </c>
      <c r="R438" s="99">
        <v>7.1269580063490707</v>
      </c>
      <c r="S438" s="99">
        <v>7.196875873710554</v>
      </c>
      <c r="T438" s="99">
        <v>7.4192357908963089</v>
      </c>
      <c r="U438" s="99">
        <v>7.769222432661155</v>
      </c>
      <c r="V438" s="99">
        <v>7.3909684361953216</v>
      </c>
      <c r="W438" s="99">
        <v>7.1600390121638267</v>
      </c>
      <c r="DA438" s="63" t="s">
        <v>4742</v>
      </c>
    </row>
    <row r="439" spans="1:105" ht="12" customHeight="1" x14ac:dyDescent="0.25">
      <c r="A439" s="109" t="s">
        <v>120</v>
      </c>
      <c r="B439" s="110"/>
      <c r="C439" s="110">
        <v>4.2291437484284051</v>
      </c>
      <c r="D439" s="110">
        <v>3.3319182746426934</v>
      </c>
      <c r="E439" s="110">
        <v>9.002396516784529</v>
      </c>
      <c r="F439" s="110">
        <v>8.1511187674000478</v>
      </c>
      <c r="G439" s="110">
        <v>6.2979339274131005</v>
      </c>
      <c r="H439" s="110">
        <v>7.5189857993967504</v>
      </c>
      <c r="I439" s="110">
        <v>6.8244506386138095</v>
      </c>
      <c r="J439" s="110">
        <v>7.2528565459432208</v>
      </c>
      <c r="K439" s="110">
        <v>7.3196363273993432</v>
      </c>
      <c r="L439" s="110">
        <v>8.17867855957528</v>
      </c>
      <c r="M439" s="110">
        <v>7.5112432165303478</v>
      </c>
      <c r="N439" s="110">
        <v>7.3409234198825235</v>
      </c>
      <c r="O439" s="110">
        <v>7.5256629916418012</v>
      </c>
      <c r="P439" s="110">
        <v>7.0219706293734294</v>
      </c>
      <c r="Q439" s="110">
        <v>7.0090148918127371</v>
      </c>
      <c r="R439" s="110">
        <v>7.1999515208155822</v>
      </c>
      <c r="S439" s="110">
        <v>7.3596475720828964</v>
      </c>
      <c r="T439" s="110">
        <v>7.3770493660218746</v>
      </c>
      <c r="U439" s="110">
        <v>7.4368639606196858</v>
      </c>
      <c r="V439" s="110">
        <v>7.4933763276362377</v>
      </c>
      <c r="W439" s="110">
        <v>7.4378170691930876</v>
      </c>
      <c r="DA439" s="60" t="s">
        <v>4743</v>
      </c>
    </row>
    <row r="441" spans="1:105" ht="12" customHeight="1" x14ac:dyDescent="0.25">
      <c r="A441" s="116" t="str">
        <f>RES_hh_SLD!$A$511</f>
        <v>CO2 emissions per surface area in new and renovated households (kg CO2 / sqm)</v>
      </c>
      <c r="B441" s="118"/>
      <c r="C441" s="118">
        <f t="shared" ref="C441:Q441" si="199">C442+C444+C446+C455</f>
        <v>2.7806211335273581</v>
      </c>
      <c r="D441" s="118">
        <f t="shared" si="199"/>
        <v>1.8559645437176637</v>
      </c>
      <c r="E441" s="118">
        <f t="shared" si="199"/>
        <v>1.3032821853897361</v>
      </c>
      <c r="F441" s="118">
        <f t="shared" si="199"/>
        <v>2.1352596463092999</v>
      </c>
      <c r="G441" s="118">
        <f t="shared" si="199"/>
        <v>3.0159055855858106</v>
      </c>
      <c r="H441" s="118">
        <f t="shared" si="199"/>
        <v>4.0744745906321977</v>
      </c>
      <c r="I441" s="118">
        <f t="shared" si="199"/>
        <v>3.374875676403005</v>
      </c>
      <c r="J441" s="118">
        <f t="shared" si="199"/>
        <v>2.1095776966367685</v>
      </c>
      <c r="K441" s="118">
        <f t="shared" si="199"/>
        <v>2.1325584310708945</v>
      </c>
      <c r="L441" s="118">
        <f t="shared" si="199"/>
        <v>1.7101544100469215</v>
      </c>
      <c r="M441" s="118">
        <f t="shared" si="199"/>
        <v>1.8011994132093465</v>
      </c>
      <c r="N441" s="118">
        <f t="shared" si="199"/>
        <v>2.4963710701080792</v>
      </c>
      <c r="O441" s="118">
        <f t="shared" si="199"/>
        <v>2.488686230338649</v>
      </c>
      <c r="P441" s="118">
        <f t="shared" si="199"/>
        <v>2.510835447387429</v>
      </c>
      <c r="Q441" s="118">
        <f t="shared" si="199"/>
        <v>2.2168748030004188</v>
      </c>
      <c r="R441" s="118">
        <f t="shared" ref="R441:V441" si="200">R442+R444+R446+R455</f>
        <v>2.0759935639344218</v>
      </c>
      <c r="S441" s="118">
        <f t="shared" si="200"/>
        <v>2.2291839537250073</v>
      </c>
      <c r="T441" s="118">
        <f t="shared" si="200"/>
        <v>2.351558133239283</v>
      </c>
      <c r="U441" s="118">
        <f t="shared" si="200"/>
        <v>2.4380540297307198</v>
      </c>
      <c r="V441" s="118">
        <f t="shared" si="200"/>
        <v>2.3768268557134062</v>
      </c>
      <c r="W441" s="118">
        <f t="shared" ref="W441" si="201">W442+W444+W446+W455</f>
        <v>2.8743444262063114</v>
      </c>
      <c r="DA441" s="129" t="s">
        <v>4895</v>
      </c>
    </row>
    <row r="442" spans="1:105" ht="12" customHeight="1" x14ac:dyDescent="0.25">
      <c r="A442" s="121" t="s">
        <v>57</v>
      </c>
      <c r="B442" s="123"/>
      <c r="C442" s="123">
        <f t="shared" ref="C442:W442" si="202">C443</f>
        <v>0</v>
      </c>
      <c r="D442" s="123">
        <f t="shared" si="202"/>
        <v>0</v>
      </c>
      <c r="E442" s="123">
        <f t="shared" si="202"/>
        <v>0</v>
      </c>
      <c r="F442" s="123">
        <f t="shared" si="202"/>
        <v>0</v>
      </c>
      <c r="G442" s="123">
        <f t="shared" si="202"/>
        <v>0</v>
      </c>
      <c r="H442" s="123">
        <f t="shared" si="202"/>
        <v>0</v>
      </c>
      <c r="I442" s="123">
        <f t="shared" si="202"/>
        <v>0</v>
      </c>
      <c r="J442" s="123">
        <f t="shared" si="202"/>
        <v>0</v>
      </c>
      <c r="K442" s="123">
        <f t="shared" si="202"/>
        <v>0</v>
      </c>
      <c r="L442" s="123">
        <f t="shared" si="202"/>
        <v>0</v>
      </c>
      <c r="M442" s="123">
        <f t="shared" si="202"/>
        <v>0</v>
      </c>
      <c r="N442" s="123">
        <f t="shared" si="202"/>
        <v>0</v>
      </c>
      <c r="O442" s="123">
        <f t="shared" si="202"/>
        <v>0</v>
      </c>
      <c r="P442" s="123">
        <f t="shared" si="202"/>
        <v>0</v>
      </c>
      <c r="Q442" s="123">
        <f t="shared" si="202"/>
        <v>0</v>
      </c>
      <c r="R442" s="123">
        <f t="shared" si="202"/>
        <v>0</v>
      </c>
      <c r="S442" s="123">
        <f t="shared" si="202"/>
        <v>0</v>
      </c>
      <c r="T442" s="123">
        <f t="shared" si="202"/>
        <v>0</v>
      </c>
      <c r="U442" s="123">
        <f t="shared" si="202"/>
        <v>0</v>
      </c>
      <c r="V442" s="123">
        <f t="shared" si="202"/>
        <v>0</v>
      </c>
      <c r="W442" s="123">
        <f t="shared" si="202"/>
        <v>0</v>
      </c>
      <c r="DA442" s="130" t="s">
        <v>4896</v>
      </c>
    </row>
    <row r="443" spans="1:105" ht="12" customHeight="1" x14ac:dyDescent="0.25">
      <c r="A443" s="97" t="s">
        <v>53</v>
      </c>
      <c r="B443" s="99"/>
      <c r="C443" s="99">
        <v>0</v>
      </c>
      <c r="D443" s="99">
        <v>0</v>
      </c>
      <c r="E443" s="99">
        <v>0</v>
      </c>
      <c r="F443" s="99">
        <v>0</v>
      </c>
      <c r="G443" s="99">
        <v>0</v>
      </c>
      <c r="H443" s="99">
        <v>0</v>
      </c>
      <c r="I443" s="99">
        <v>0</v>
      </c>
      <c r="J443" s="99">
        <v>0</v>
      </c>
      <c r="K443" s="99">
        <v>0</v>
      </c>
      <c r="L443" s="99">
        <v>0</v>
      </c>
      <c r="M443" s="99">
        <v>0</v>
      </c>
      <c r="N443" s="99">
        <v>0</v>
      </c>
      <c r="O443" s="99">
        <v>0</v>
      </c>
      <c r="P443" s="99">
        <v>0</v>
      </c>
      <c r="Q443" s="99">
        <v>0</v>
      </c>
      <c r="R443" s="99">
        <v>0</v>
      </c>
      <c r="S443" s="99">
        <v>0</v>
      </c>
      <c r="T443" s="99">
        <v>0</v>
      </c>
      <c r="U443" s="99">
        <v>0</v>
      </c>
      <c r="V443" s="99">
        <v>0</v>
      </c>
      <c r="W443" s="99">
        <v>0</v>
      </c>
      <c r="DA443" s="63" t="s">
        <v>4897</v>
      </c>
    </row>
    <row r="444" spans="1:105" ht="12" customHeight="1" x14ac:dyDescent="0.25">
      <c r="A444" s="121" t="s">
        <v>92</v>
      </c>
      <c r="B444" s="123"/>
      <c r="C444" s="123">
        <f t="shared" ref="C444:W444" si="203">C445</f>
        <v>0</v>
      </c>
      <c r="D444" s="123">
        <f t="shared" si="203"/>
        <v>0</v>
      </c>
      <c r="E444" s="123">
        <f t="shared" si="203"/>
        <v>0</v>
      </c>
      <c r="F444" s="123">
        <f t="shared" si="203"/>
        <v>0</v>
      </c>
      <c r="G444" s="123">
        <f t="shared" si="203"/>
        <v>0</v>
      </c>
      <c r="H444" s="123">
        <f t="shared" si="203"/>
        <v>0</v>
      </c>
      <c r="I444" s="123">
        <f t="shared" si="203"/>
        <v>0</v>
      </c>
      <c r="J444" s="123">
        <f t="shared" si="203"/>
        <v>0</v>
      </c>
      <c r="K444" s="123">
        <f t="shared" si="203"/>
        <v>0</v>
      </c>
      <c r="L444" s="123">
        <f t="shared" si="203"/>
        <v>0</v>
      </c>
      <c r="M444" s="123">
        <f t="shared" si="203"/>
        <v>0</v>
      </c>
      <c r="N444" s="123">
        <f t="shared" si="203"/>
        <v>0</v>
      </c>
      <c r="O444" s="123">
        <f t="shared" si="203"/>
        <v>0</v>
      </c>
      <c r="P444" s="123">
        <f t="shared" si="203"/>
        <v>0</v>
      </c>
      <c r="Q444" s="123">
        <f t="shared" si="203"/>
        <v>0</v>
      </c>
      <c r="R444" s="123">
        <f t="shared" si="203"/>
        <v>0</v>
      </c>
      <c r="S444" s="123">
        <f t="shared" si="203"/>
        <v>0</v>
      </c>
      <c r="T444" s="123">
        <f t="shared" si="203"/>
        <v>0</v>
      </c>
      <c r="U444" s="123">
        <f t="shared" si="203"/>
        <v>0</v>
      </c>
      <c r="V444" s="123">
        <f t="shared" si="203"/>
        <v>0</v>
      </c>
      <c r="W444" s="123">
        <f t="shared" si="203"/>
        <v>0</v>
      </c>
      <c r="DA444" s="130" t="s">
        <v>4898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DA445" s="63" t="s">
        <v>4899</v>
      </c>
    </row>
    <row r="446" spans="1:105" ht="12" customHeight="1" x14ac:dyDescent="0.25">
      <c r="A446" s="121" t="s">
        <v>55</v>
      </c>
      <c r="B446" s="123"/>
      <c r="C446" s="123">
        <v>1.3363481853568964</v>
      </c>
      <c r="D446" s="123">
        <v>0.58968243929740982</v>
      </c>
      <c r="E446" s="123">
        <v>0.28194324951676025</v>
      </c>
      <c r="F446" s="123">
        <v>0.58273495956044441</v>
      </c>
      <c r="G446" s="123">
        <v>1.0111337328610954</v>
      </c>
      <c r="H446" s="123">
        <v>2.0072600827216114</v>
      </c>
      <c r="I446" s="123">
        <v>1.1915938871294174</v>
      </c>
      <c r="J446" s="123">
        <v>0.44969181836948197</v>
      </c>
      <c r="K446" s="123">
        <v>0.4728457866325953</v>
      </c>
      <c r="L446" s="123">
        <v>0.34166434860452283</v>
      </c>
      <c r="M446" s="123">
        <v>0.35664002516429166</v>
      </c>
      <c r="N446" s="123">
        <v>0.6010478396489547</v>
      </c>
      <c r="O446" s="123">
        <v>0.57173445043401872</v>
      </c>
      <c r="P446" s="123">
        <v>0.57146222849618133</v>
      </c>
      <c r="Q446" s="123">
        <v>0.42404013276348057</v>
      </c>
      <c r="R446" s="123">
        <v>0.45121589454771127</v>
      </c>
      <c r="S446" s="123">
        <v>0.5033081338105615</v>
      </c>
      <c r="T446" s="123">
        <v>0.46455721511620235</v>
      </c>
      <c r="U446" s="123">
        <v>0.45921322526221581</v>
      </c>
      <c r="V446" s="123">
        <v>0.50129746123761865</v>
      </c>
      <c r="W446" s="123">
        <v>0.61648238262216759</v>
      </c>
      <c r="DA446" s="130" t="s">
        <v>4900</v>
      </c>
    </row>
    <row r="447" spans="1:105" ht="12" customHeight="1" x14ac:dyDescent="0.25">
      <c r="A447" s="97" t="s">
        <v>124</v>
      </c>
      <c r="B447" s="99"/>
      <c r="C447" s="99">
        <v>4.0090445560706884</v>
      </c>
      <c r="D447" s="99">
        <v>4.0458767362905617</v>
      </c>
      <c r="E447" s="99">
        <v>4.2336240324262731</v>
      </c>
      <c r="F447" s="99">
        <v>4.3558213994034904</v>
      </c>
      <c r="G447" s="99">
        <v>4.3794828087374045</v>
      </c>
      <c r="H447" s="99">
        <v>4.4098178468282567</v>
      </c>
      <c r="I447" s="99">
        <v>4.5560350735091824</v>
      </c>
      <c r="J447" s="99">
        <v>4.6482567764153186</v>
      </c>
      <c r="K447" s="99">
        <v>4.771200840930538</v>
      </c>
      <c r="L447" s="99">
        <v>4.802536674888775</v>
      </c>
      <c r="M447" s="99">
        <v>4.6912401816598557</v>
      </c>
      <c r="N447" s="99">
        <v>4.7904728763230224</v>
      </c>
      <c r="O447" s="99">
        <v>4.5570014821710894</v>
      </c>
      <c r="P447" s="99">
        <v>4.4140866464926374</v>
      </c>
      <c r="Q447" s="99">
        <v>4.2371552165225062</v>
      </c>
      <c r="R447" s="99">
        <v>4.2612780905125351</v>
      </c>
      <c r="S447" s="99">
        <v>4.259463565858379</v>
      </c>
      <c r="T447" s="99">
        <v>4.3114161324635729</v>
      </c>
      <c r="U447" s="99">
        <v>4.4892472784379898</v>
      </c>
      <c r="V447" s="99">
        <v>4.3786532990191986</v>
      </c>
      <c r="W447" s="99">
        <v>4.1697043044290183</v>
      </c>
      <c r="DA447" s="63" t="s">
        <v>4901</v>
      </c>
    </row>
    <row r="448" spans="1:105" ht="12" customHeight="1" x14ac:dyDescent="0.25">
      <c r="A448" s="97" t="s">
        <v>123</v>
      </c>
      <c r="B448" s="99"/>
      <c r="C448" s="99">
        <v>0</v>
      </c>
      <c r="D448" s="99">
        <v>0</v>
      </c>
      <c r="E448" s="99">
        <v>0</v>
      </c>
      <c r="F448" s="99">
        <v>0</v>
      </c>
      <c r="G448" s="99">
        <v>0</v>
      </c>
      <c r="H448" s="99">
        <v>0</v>
      </c>
      <c r="I448" s="99">
        <v>0</v>
      </c>
      <c r="J448" s="99">
        <v>0</v>
      </c>
      <c r="K448" s="99">
        <v>2.356765213300883</v>
      </c>
      <c r="L448" s="99">
        <v>0</v>
      </c>
      <c r="M448" s="99">
        <v>2.3337533466813993</v>
      </c>
      <c r="N448" s="99">
        <v>2.3025629709400834</v>
      </c>
      <c r="O448" s="99">
        <v>2.2520994915509811</v>
      </c>
      <c r="P448" s="99">
        <v>2.1425667535091382</v>
      </c>
      <c r="Q448" s="99">
        <v>2.0838804150962478</v>
      </c>
      <c r="R448" s="99">
        <v>2.0719163751534873</v>
      </c>
      <c r="S448" s="99">
        <v>2.0337842115360854</v>
      </c>
      <c r="T448" s="99">
        <v>2.4074845553548365</v>
      </c>
      <c r="U448" s="99">
        <v>2.2762698863167157</v>
      </c>
      <c r="V448" s="99">
        <v>2.1811738234644791</v>
      </c>
      <c r="W448" s="99">
        <v>2.0173310415735468</v>
      </c>
      <c r="DA448" s="63" t="s">
        <v>4902</v>
      </c>
    </row>
    <row r="449" spans="1:105" ht="12" customHeight="1" x14ac:dyDescent="0.25">
      <c r="A449" s="100" t="s">
        <v>50</v>
      </c>
      <c r="B449" s="102"/>
      <c r="C449" s="102">
        <v>0</v>
      </c>
      <c r="D449" s="102">
        <v>0</v>
      </c>
      <c r="E449" s="102">
        <v>0</v>
      </c>
      <c r="F449" s="102">
        <v>0</v>
      </c>
      <c r="G449" s="102">
        <v>0</v>
      </c>
      <c r="H449" s="102">
        <v>0</v>
      </c>
      <c r="I449" s="102">
        <v>0</v>
      </c>
      <c r="J449" s="102">
        <v>0</v>
      </c>
      <c r="K449" s="102">
        <v>2.356765213300883</v>
      </c>
      <c r="L449" s="102">
        <v>0</v>
      </c>
      <c r="M449" s="102">
        <v>2.3337533466813993</v>
      </c>
      <c r="N449" s="102">
        <v>2.3025629709400834</v>
      </c>
      <c r="O449" s="102">
        <v>2.2520994915509811</v>
      </c>
      <c r="P449" s="102">
        <v>2.1425667535091382</v>
      </c>
      <c r="Q449" s="102">
        <v>2.0838804150962478</v>
      </c>
      <c r="R449" s="102">
        <v>2.0719163751534873</v>
      </c>
      <c r="S449" s="102">
        <v>2.0337842115360854</v>
      </c>
      <c r="T449" s="102">
        <v>2.4074845553548365</v>
      </c>
      <c r="U449" s="102">
        <v>2.2762698863167157</v>
      </c>
      <c r="V449" s="102">
        <v>2.1811738234644791</v>
      </c>
      <c r="W449" s="102">
        <v>2.0173310415735468</v>
      </c>
      <c r="DA449" s="131" t="s">
        <v>4903</v>
      </c>
    </row>
    <row r="450" spans="1:105" ht="12" customHeight="1" x14ac:dyDescent="0.25">
      <c r="A450" s="103" t="s">
        <v>52</v>
      </c>
      <c r="B450" s="105"/>
      <c r="C450" s="105">
        <v>0</v>
      </c>
      <c r="D450" s="105">
        <v>0</v>
      </c>
      <c r="E450" s="105">
        <v>0</v>
      </c>
      <c r="F450" s="105">
        <v>0</v>
      </c>
      <c r="G450" s="105">
        <v>0</v>
      </c>
      <c r="H450" s="105">
        <v>0</v>
      </c>
      <c r="I450" s="105">
        <v>0</v>
      </c>
      <c r="J450" s="105">
        <v>0</v>
      </c>
      <c r="K450" s="105">
        <v>0</v>
      </c>
      <c r="L450" s="105">
        <v>0</v>
      </c>
      <c r="M450" s="105">
        <v>0</v>
      </c>
      <c r="N450" s="105">
        <v>0</v>
      </c>
      <c r="O450" s="105">
        <v>0</v>
      </c>
      <c r="P450" s="105">
        <v>0</v>
      </c>
      <c r="Q450" s="105">
        <v>0</v>
      </c>
      <c r="R450" s="105">
        <v>0</v>
      </c>
      <c r="S450" s="105">
        <v>0</v>
      </c>
      <c r="T450" s="105">
        <v>0</v>
      </c>
      <c r="U450" s="105">
        <v>0</v>
      </c>
      <c r="V450" s="105">
        <v>0</v>
      </c>
      <c r="W450" s="105">
        <v>0</v>
      </c>
      <c r="DA450" s="132" t="s">
        <v>4904</v>
      </c>
    </row>
    <row r="451" spans="1:105" ht="12" customHeight="1" x14ac:dyDescent="0.25">
      <c r="A451" s="106" t="s">
        <v>122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DA451" s="131" t="s">
        <v>4905</v>
      </c>
    </row>
    <row r="452" spans="1:105" ht="12" customHeight="1" x14ac:dyDescent="0.25">
      <c r="A452" s="107" t="s">
        <v>121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DA452" s="132" t="s">
        <v>4906</v>
      </c>
    </row>
    <row r="453" spans="1:105" ht="12" customHeight="1" x14ac:dyDescent="0.25">
      <c r="A453" s="108" t="s">
        <v>53</v>
      </c>
      <c r="B453" s="99"/>
      <c r="C453" s="99">
        <v>0</v>
      </c>
      <c r="D453" s="99">
        <v>0</v>
      </c>
      <c r="E453" s="99">
        <v>0</v>
      </c>
      <c r="F453" s="99">
        <v>0</v>
      </c>
      <c r="G453" s="99">
        <v>0</v>
      </c>
      <c r="H453" s="99">
        <v>0</v>
      </c>
      <c r="I453" s="99">
        <v>0</v>
      </c>
      <c r="J453" s="99">
        <v>0</v>
      </c>
      <c r="K453" s="99">
        <v>0</v>
      </c>
      <c r="L453" s="99">
        <v>0</v>
      </c>
      <c r="M453" s="99">
        <v>0</v>
      </c>
      <c r="N453" s="99">
        <v>0</v>
      </c>
      <c r="O453" s="99">
        <v>0</v>
      </c>
      <c r="P453" s="99">
        <v>0</v>
      </c>
      <c r="Q453" s="99">
        <v>0</v>
      </c>
      <c r="R453" s="99">
        <v>0</v>
      </c>
      <c r="S453" s="99">
        <v>0</v>
      </c>
      <c r="T453" s="99">
        <v>0</v>
      </c>
      <c r="U453" s="99">
        <v>0</v>
      </c>
      <c r="V453" s="99">
        <v>0</v>
      </c>
      <c r="W453" s="99">
        <v>0</v>
      </c>
      <c r="DA453" s="63" t="s">
        <v>4907</v>
      </c>
    </row>
    <row r="454" spans="1:105" ht="12" customHeight="1" x14ac:dyDescent="0.25">
      <c r="A454" s="108" t="s">
        <v>52</v>
      </c>
      <c r="B454" s="99"/>
      <c r="C454" s="99">
        <v>0</v>
      </c>
      <c r="D454" s="99">
        <v>0</v>
      </c>
      <c r="E454" s="99">
        <v>0</v>
      </c>
      <c r="F454" s="99">
        <v>0</v>
      </c>
      <c r="G454" s="99">
        <v>0</v>
      </c>
      <c r="H454" s="99">
        <v>0</v>
      </c>
      <c r="I454" s="99">
        <v>0</v>
      </c>
      <c r="J454" s="99">
        <v>0</v>
      </c>
      <c r="K454" s="99">
        <v>0</v>
      </c>
      <c r="L454" s="99">
        <v>0</v>
      </c>
      <c r="M454" s="99">
        <v>0</v>
      </c>
      <c r="N454" s="99">
        <v>0</v>
      </c>
      <c r="O454" s="99">
        <v>0</v>
      </c>
      <c r="P454" s="99">
        <v>0</v>
      </c>
      <c r="Q454" s="99">
        <v>0</v>
      </c>
      <c r="R454" s="99">
        <v>0</v>
      </c>
      <c r="S454" s="99">
        <v>0</v>
      </c>
      <c r="T454" s="99">
        <v>0</v>
      </c>
      <c r="U454" s="99">
        <v>0</v>
      </c>
      <c r="V454" s="99">
        <v>0</v>
      </c>
      <c r="W454" s="99">
        <v>0</v>
      </c>
      <c r="DA454" s="63" t="s">
        <v>4908</v>
      </c>
    </row>
    <row r="455" spans="1:105" ht="12" customHeight="1" x14ac:dyDescent="0.25">
      <c r="A455" s="121" t="s">
        <v>54</v>
      </c>
      <c r="B455" s="123"/>
      <c r="C455" s="123">
        <v>1.4442729481704619</v>
      </c>
      <c r="D455" s="123">
        <v>1.2662821044202539</v>
      </c>
      <c r="E455" s="123">
        <v>1.0213389358729759</v>
      </c>
      <c r="F455" s="123">
        <v>1.5525246867488554</v>
      </c>
      <c r="G455" s="123">
        <v>2.0047718527247151</v>
      </c>
      <c r="H455" s="123">
        <v>2.0672145079105864</v>
      </c>
      <c r="I455" s="123">
        <v>2.1832817892735874</v>
      </c>
      <c r="J455" s="123">
        <v>1.6598858782672867</v>
      </c>
      <c r="K455" s="123">
        <v>1.6597126444382992</v>
      </c>
      <c r="L455" s="123">
        <v>1.3684900614423987</v>
      </c>
      <c r="M455" s="123">
        <v>1.4445593880450549</v>
      </c>
      <c r="N455" s="123">
        <v>1.8953232304591243</v>
      </c>
      <c r="O455" s="123">
        <v>1.9169517799046305</v>
      </c>
      <c r="P455" s="123">
        <v>1.9393732188912478</v>
      </c>
      <c r="Q455" s="123">
        <v>1.7928346702369382</v>
      </c>
      <c r="R455" s="123">
        <v>1.6247776693867104</v>
      </c>
      <c r="S455" s="123">
        <v>1.7258758199144459</v>
      </c>
      <c r="T455" s="123">
        <v>1.8870009181230807</v>
      </c>
      <c r="U455" s="123">
        <v>1.9788408044685042</v>
      </c>
      <c r="V455" s="123">
        <v>1.8755293944757874</v>
      </c>
      <c r="W455" s="123">
        <v>2.2578620435841437</v>
      </c>
      <c r="DA455" s="130" t="s">
        <v>4909</v>
      </c>
    </row>
    <row r="456" spans="1:105" ht="12" customHeight="1" x14ac:dyDescent="0.25">
      <c r="A456" s="97" t="s">
        <v>50</v>
      </c>
      <c r="B456" s="99"/>
      <c r="C456" s="99">
        <v>1.8675943295307695</v>
      </c>
      <c r="D456" s="99">
        <v>2.0178818051084044</v>
      </c>
      <c r="E456" s="99">
        <v>2.6764172668582691</v>
      </c>
      <c r="F456" s="99">
        <v>2.6841024467698871</v>
      </c>
      <c r="G456" s="99">
        <v>2.6188037569598177</v>
      </c>
      <c r="H456" s="99">
        <v>2.6450691128004276</v>
      </c>
      <c r="I456" s="99">
        <v>2.7508256777182103</v>
      </c>
      <c r="J456" s="99">
        <v>2.8305477778193739</v>
      </c>
      <c r="K456" s="99">
        <v>2.9177478079276931</v>
      </c>
      <c r="L456" s="99">
        <v>2.9526721778364187</v>
      </c>
      <c r="M456" s="99">
        <v>2.8234768772089351</v>
      </c>
      <c r="N456" s="99">
        <v>2.8309149197305223</v>
      </c>
      <c r="O456" s="99">
        <v>2.7176096569423835</v>
      </c>
      <c r="P456" s="99">
        <v>2.6899674563282372</v>
      </c>
      <c r="Q456" s="99">
        <v>2.6737461334024153</v>
      </c>
      <c r="R456" s="99">
        <v>2.7043938033559138</v>
      </c>
      <c r="S456" s="99">
        <v>2.7198017183202019</v>
      </c>
      <c r="T456" s="99">
        <v>2.7905742941316336</v>
      </c>
      <c r="U456" s="99">
        <v>2.907969624390923</v>
      </c>
      <c r="V456" s="99">
        <v>2.7538937634941196</v>
      </c>
      <c r="W456" s="99">
        <v>2.656735496024123</v>
      </c>
      <c r="DA456" s="63" t="s">
        <v>4910</v>
      </c>
    </row>
    <row r="457" spans="1:105" ht="12" customHeight="1" x14ac:dyDescent="0.25">
      <c r="A457" s="109" t="s">
        <v>120</v>
      </c>
      <c r="B457" s="110"/>
      <c r="C457" s="110">
        <v>0</v>
      </c>
      <c r="D457" s="110">
        <v>0</v>
      </c>
      <c r="E457" s="110">
        <v>0</v>
      </c>
      <c r="F457" s="110">
        <v>0</v>
      </c>
      <c r="G457" s="110">
        <v>0</v>
      </c>
      <c r="H457" s="110">
        <v>0</v>
      </c>
      <c r="I457" s="110">
        <v>0</v>
      </c>
      <c r="J457" s="110">
        <v>0</v>
      </c>
      <c r="K457" s="110">
        <v>0</v>
      </c>
      <c r="L457" s="110">
        <v>0</v>
      </c>
      <c r="M457" s="110">
        <v>0</v>
      </c>
      <c r="N457" s="110">
        <v>0</v>
      </c>
      <c r="O457" s="110">
        <v>0</v>
      </c>
      <c r="P457" s="110">
        <v>0</v>
      </c>
      <c r="Q457" s="110">
        <v>0</v>
      </c>
      <c r="R457" s="110">
        <v>0</v>
      </c>
      <c r="S457" s="110">
        <v>0</v>
      </c>
      <c r="T457" s="110">
        <v>0</v>
      </c>
      <c r="U457" s="110">
        <v>0</v>
      </c>
      <c r="V457" s="110">
        <v>0</v>
      </c>
      <c r="W457" s="110">
        <v>0</v>
      </c>
      <c r="DA457" s="60" t="s">
        <v>4911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8">
    <tabColor theme="9" tint="0.59999389629810485"/>
    <pageSetUpPr fitToPage="1"/>
  </sheetPr>
  <dimension ref="A1:DA45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1159</v>
      </c>
      <c r="C5" s="120">
        <v>1257</v>
      </c>
      <c r="D5" s="120">
        <v>1525</v>
      </c>
      <c r="E5" s="120">
        <v>1842</v>
      </c>
      <c r="F5" s="120">
        <v>2121</v>
      </c>
      <c r="G5" s="120">
        <v>2418</v>
      </c>
      <c r="H5" s="120">
        <v>2880</v>
      </c>
      <c r="I5" s="120">
        <v>3647</v>
      </c>
      <c r="J5" s="120">
        <v>4300</v>
      </c>
      <c r="K5" s="120">
        <v>4837</v>
      </c>
      <c r="L5" s="120">
        <v>5113</v>
      </c>
      <c r="M5" s="120">
        <v>5154</v>
      </c>
      <c r="N5" s="120">
        <v>5176</v>
      </c>
      <c r="O5" s="120">
        <v>5210</v>
      </c>
      <c r="P5" s="120">
        <v>5227</v>
      </c>
      <c r="Q5" s="120">
        <v>5154</v>
      </c>
      <c r="R5" s="120">
        <v>4811</v>
      </c>
      <c r="S5" s="120">
        <v>4565</v>
      </c>
      <c r="T5" s="120">
        <v>4232</v>
      </c>
      <c r="U5" s="120">
        <v>4089</v>
      </c>
      <c r="V5" s="120">
        <v>3913</v>
      </c>
      <c r="W5" s="120">
        <v>3677</v>
      </c>
      <c r="DA5" s="129" t="s">
        <v>343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53</v>
      </c>
      <c r="B7" s="52">
        <v>1159</v>
      </c>
      <c r="C7" s="52">
        <v>1257</v>
      </c>
      <c r="D7" s="52">
        <v>1525</v>
      </c>
      <c r="E7" s="52">
        <v>1842</v>
      </c>
      <c r="F7" s="52">
        <v>2121</v>
      </c>
      <c r="G7" s="52">
        <v>2418</v>
      </c>
      <c r="H7" s="52">
        <v>2880</v>
      </c>
      <c r="I7" s="52">
        <v>3647</v>
      </c>
      <c r="J7" s="52">
        <v>4300</v>
      </c>
      <c r="K7" s="52">
        <v>4837</v>
      </c>
      <c r="L7" s="52">
        <v>5113</v>
      </c>
      <c r="M7" s="52">
        <v>5154</v>
      </c>
      <c r="N7" s="52">
        <v>5176</v>
      </c>
      <c r="O7" s="52">
        <v>5210</v>
      </c>
      <c r="P7" s="52">
        <v>5227</v>
      </c>
      <c r="Q7" s="52">
        <v>5154</v>
      </c>
      <c r="R7" s="52">
        <v>4811</v>
      </c>
      <c r="S7" s="52">
        <v>4565</v>
      </c>
      <c r="T7" s="52">
        <v>4232</v>
      </c>
      <c r="U7" s="52">
        <v>4089</v>
      </c>
      <c r="V7" s="52">
        <v>3913</v>
      </c>
      <c r="W7" s="52">
        <v>3677</v>
      </c>
      <c r="DA7" s="63" t="s">
        <v>1127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4</v>
      </c>
      <c r="C9" s="52">
        <v>4</v>
      </c>
      <c r="D9" s="52">
        <v>5</v>
      </c>
      <c r="E9" s="52">
        <v>6</v>
      </c>
      <c r="F9" s="52">
        <v>9</v>
      </c>
      <c r="G9" s="52">
        <v>11</v>
      </c>
      <c r="H9" s="52">
        <v>13</v>
      </c>
      <c r="I9" s="52">
        <v>18</v>
      </c>
      <c r="J9" s="52">
        <v>25</v>
      </c>
      <c r="K9" s="52">
        <v>35</v>
      </c>
      <c r="L9" s="52">
        <v>43</v>
      </c>
      <c r="M9" s="52">
        <v>48</v>
      </c>
      <c r="N9" s="52">
        <v>52</v>
      </c>
      <c r="O9" s="52">
        <v>51</v>
      </c>
      <c r="P9" s="52">
        <v>64</v>
      </c>
      <c r="Q9" s="52">
        <v>95</v>
      </c>
      <c r="R9" s="52">
        <v>125</v>
      </c>
      <c r="S9" s="52">
        <v>141</v>
      </c>
      <c r="T9" s="52">
        <v>150</v>
      </c>
      <c r="U9" s="52">
        <v>174</v>
      </c>
      <c r="V9" s="52">
        <v>221</v>
      </c>
      <c r="W9" s="52">
        <v>265</v>
      </c>
      <c r="DA9" s="63" t="s">
        <v>1128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124</v>
      </c>
      <c r="B11" s="52">
        <v>618</v>
      </c>
      <c r="C11" s="52">
        <v>616</v>
      </c>
      <c r="D11" s="52">
        <v>585</v>
      </c>
      <c r="E11" s="52">
        <v>520</v>
      </c>
      <c r="F11" s="52">
        <v>483</v>
      </c>
      <c r="G11" s="52">
        <v>497</v>
      </c>
      <c r="H11" s="52">
        <v>716</v>
      </c>
      <c r="I11" s="52">
        <v>909</v>
      </c>
      <c r="J11" s="52">
        <v>943</v>
      </c>
      <c r="K11" s="52">
        <v>955</v>
      </c>
      <c r="L11" s="52">
        <v>921</v>
      </c>
      <c r="M11" s="52">
        <v>855</v>
      </c>
      <c r="N11" s="52">
        <v>784</v>
      </c>
      <c r="O11" s="52">
        <v>691</v>
      </c>
      <c r="P11" s="52">
        <v>610</v>
      </c>
      <c r="Q11" s="52">
        <v>554</v>
      </c>
      <c r="R11" s="52">
        <v>522</v>
      </c>
      <c r="S11" s="52">
        <v>509</v>
      </c>
      <c r="T11" s="52">
        <v>480</v>
      </c>
      <c r="U11" s="52">
        <v>462</v>
      </c>
      <c r="V11" s="52">
        <v>425</v>
      </c>
      <c r="W11" s="52">
        <v>410</v>
      </c>
      <c r="DA11" s="63" t="s">
        <v>1129</v>
      </c>
    </row>
    <row r="12" spans="1:105" ht="12" customHeight="1" x14ac:dyDescent="0.25">
      <c r="A12" s="97" t="s">
        <v>123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1130</v>
      </c>
    </row>
    <row r="13" spans="1:105" ht="12" customHeight="1" x14ac:dyDescent="0.25">
      <c r="A13" s="97" t="s">
        <v>122</v>
      </c>
      <c r="B13" s="52">
        <v>541</v>
      </c>
      <c r="C13" s="52">
        <v>641</v>
      </c>
      <c r="D13" s="52">
        <v>940</v>
      </c>
      <c r="E13" s="52">
        <v>1322</v>
      </c>
      <c r="F13" s="52">
        <v>1638</v>
      </c>
      <c r="G13" s="52">
        <v>1921</v>
      </c>
      <c r="H13" s="52">
        <v>2164</v>
      </c>
      <c r="I13" s="52">
        <v>2738</v>
      </c>
      <c r="J13" s="52">
        <v>3357</v>
      </c>
      <c r="K13" s="52">
        <v>3403</v>
      </c>
      <c r="L13" s="52">
        <v>3628</v>
      </c>
      <c r="M13" s="52">
        <v>3673</v>
      </c>
      <c r="N13" s="52">
        <v>3683</v>
      </c>
      <c r="O13" s="52">
        <v>3220</v>
      </c>
      <c r="P13" s="52">
        <v>2730</v>
      </c>
      <c r="Q13" s="52">
        <v>2209</v>
      </c>
      <c r="R13" s="52">
        <v>1791</v>
      </c>
      <c r="S13" s="52">
        <v>1661</v>
      </c>
      <c r="T13" s="52">
        <v>1190</v>
      </c>
      <c r="U13" s="52">
        <v>928</v>
      </c>
      <c r="V13" s="52">
        <v>692</v>
      </c>
      <c r="W13" s="52">
        <v>629</v>
      </c>
      <c r="DA13" s="63" t="s">
        <v>1131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479</v>
      </c>
      <c r="L14" s="52">
        <v>564</v>
      </c>
      <c r="M14" s="52">
        <v>626</v>
      </c>
      <c r="N14" s="52">
        <v>709</v>
      </c>
      <c r="O14" s="52">
        <v>1299</v>
      </c>
      <c r="P14" s="52">
        <v>1887</v>
      </c>
      <c r="Q14" s="52">
        <v>2391</v>
      </c>
      <c r="R14" s="52">
        <v>2498</v>
      </c>
      <c r="S14" s="52">
        <v>2395</v>
      </c>
      <c r="T14" s="52">
        <v>2562</v>
      </c>
      <c r="U14" s="52">
        <v>2699</v>
      </c>
      <c r="V14" s="52">
        <v>2796</v>
      </c>
      <c r="W14" s="52">
        <v>2638</v>
      </c>
      <c r="DA14" s="63" t="s">
        <v>1132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981</v>
      </c>
      <c r="C16" s="52">
        <v>1042</v>
      </c>
      <c r="D16" s="52">
        <v>1171</v>
      </c>
      <c r="E16" s="52">
        <v>1204</v>
      </c>
      <c r="F16" s="52">
        <v>1316</v>
      </c>
      <c r="G16" s="52">
        <v>1534</v>
      </c>
      <c r="H16" s="52">
        <v>1899</v>
      </c>
      <c r="I16" s="52">
        <v>2531</v>
      </c>
      <c r="J16" s="52">
        <v>2902</v>
      </c>
      <c r="K16" s="52">
        <v>3182</v>
      </c>
      <c r="L16" s="52">
        <v>3232</v>
      </c>
      <c r="M16" s="52">
        <v>3196</v>
      </c>
      <c r="N16" s="52">
        <v>3194</v>
      </c>
      <c r="O16" s="52">
        <v>3209</v>
      </c>
      <c r="P16" s="52">
        <v>3254</v>
      </c>
      <c r="Q16" s="52">
        <v>3226</v>
      </c>
      <c r="R16" s="52">
        <v>3054</v>
      </c>
      <c r="S16" s="52">
        <v>2957</v>
      </c>
      <c r="T16" s="52">
        <v>2813</v>
      </c>
      <c r="U16" s="52">
        <v>2745</v>
      </c>
      <c r="V16" s="52">
        <v>2621</v>
      </c>
      <c r="W16" s="52">
        <v>2548</v>
      </c>
      <c r="DA16" s="63" t="s">
        <v>1133</v>
      </c>
    </row>
    <row r="17" spans="1:105" ht="12" customHeight="1" x14ac:dyDescent="0.25">
      <c r="A17" s="109" t="s">
        <v>120</v>
      </c>
      <c r="B17" s="36">
        <v>178</v>
      </c>
      <c r="C17" s="36">
        <v>215</v>
      </c>
      <c r="D17" s="36">
        <v>354</v>
      </c>
      <c r="E17" s="36">
        <v>638</v>
      </c>
      <c r="F17" s="36">
        <v>805</v>
      </c>
      <c r="G17" s="36">
        <v>884</v>
      </c>
      <c r="H17" s="36">
        <v>981</v>
      </c>
      <c r="I17" s="36">
        <v>1116</v>
      </c>
      <c r="J17" s="36">
        <v>1398</v>
      </c>
      <c r="K17" s="36">
        <v>1655</v>
      </c>
      <c r="L17" s="36">
        <v>1881</v>
      </c>
      <c r="M17" s="36">
        <v>1958</v>
      </c>
      <c r="N17" s="36">
        <v>1982</v>
      </c>
      <c r="O17" s="36">
        <v>2001</v>
      </c>
      <c r="P17" s="36">
        <v>1973</v>
      </c>
      <c r="Q17" s="36">
        <v>1928</v>
      </c>
      <c r="R17" s="36">
        <v>1757</v>
      </c>
      <c r="S17" s="36">
        <v>1608</v>
      </c>
      <c r="T17" s="36">
        <v>1419</v>
      </c>
      <c r="U17" s="36">
        <v>1344</v>
      </c>
      <c r="V17" s="36">
        <v>1292</v>
      </c>
      <c r="W17" s="36">
        <v>1129</v>
      </c>
      <c r="DA17" s="60" t="s">
        <v>1134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1213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53</v>
      </c>
      <c r="B21" s="52"/>
      <c r="C21" s="52">
        <v>91</v>
      </c>
      <c r="D21" s="52">
        <v>90</v>
      </c>
      <c r="E21" s="52">
        <v>91</v>
      </c>
      <c r="F21" s="52">
        <v>91</v>
      </c>
      <c r="G21" s="52">
        <v>97</v>
      </c>
      <c r="H21" s="52">
        <v>98</v>
      </c>
      <c r="I21" s="52">
        <v>106</v>
      </c>
      <c r="J21" s="52">
        <v>117</v>
      </c>
      <c r="K21" s="52">
        <v>132</v>
      </c>
      <c r="L21" s="52">
        <v>151</v>
      </c>
      <c r="M21" s="52">
        <v>180</v>
      </c>
      <c r="N21" s="52">
        <v>214</v>
      </c>
      <c r="O21" s="52">
        <v>240</v>
      </c>
      <c r="P21" s="52">
        <v>216</v>
      </c>
      <c r="Q21" s="52">
        <v>278</v>
      </c>
      <c r="R21" s="52">
        <v>343</v>
      </c>
      <c r="S21" s="52">
        <v>420</v>
      </c>
      <c r="T21" s="52">
        <v>465</v>
      </c>
      <c r="U21" s="52">
        <v>485</v>
      </c>
      <c r="V21" s="52">
        <v>499</v>
      </c>
      <c r="W21" s="52">
        <v>515</v>
      </c>
      <c r="DA21" s="63" t="s">
        <v>1214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1</v>
      </c>
      <c r="D23" s="52">
        <v>0</v>
      </c>
      <c r="E23" s="52">
        <v>1</v>
      </c>
      <c r="F23" s="52">
        <v>0</v>
      </c>
      <c r="G23" s="52">
        <v>1</v>
      </c>
      <c r="H23" s="52">
        <v>1</v>
      </c>
      <c r="I23" s="52">
        <v>0</v>
      </c>
      <c r="J23" s="52">
        <v>1</v>
      </c>
      <c r="K23" s="52">
        <v>1</v>
      </c>
      <c r="L23" s="52">
        <v>2</v>
      </c>
      <c r="M23" s="52">
        <v>3</v>
      </c>
      <c r="N23" s="52">
        <v>3</v>
      </c>
      <c r="O23" s="52">
        <v>7</v>
      </c>
      <c r="P23" s="52">
        <v>5</v>
      </c>
      <c r="Q23" s="52">
        <v>8</v>
      </c>
      <c r="R23" s="52">
        <v>11</v>
      </c>
      <c r="S23" s="52">
        <v>7</v>
      </c>
      <c r="T23" s="52">
        <v>9</v>
      </c>
      <c r="U23" s="52">
        <v>15</v>
      </c>
      <c r="V23" s="52">
        <v>12</v>
      </c>
      <c r="W23" s="52">
        <v>23</v>
      </c>
      <c r="DA23" s="63" t="s">
        <v>1215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124</v>
      </c>
      <c r="B25" s="52"/>
      <c r="C25" s="52">
        <v>97</v>
      </c>
      <c r="D25" s="52">
        <v>96</v>
      </c>
      <c r="E25" s="52">
        <v>98</v>
      </c>
      <c r="F25" s="52">
        <v>101</v>
      </c>
      <c r="G25" s="52">
        <v>107</v>
      </c>
      <c r="H25" s="52">
        <v>114</v>
      </c>
      <c r="I25" s="52">
        <v>71</v>
      </c>
      <c r="J25" s="52">
        <v>56</v>
      </c>
      <c r="K25" s="52">
        <v>85</v>
      </c>
      <c r="L25" s="52">
        <v>90</v>
      </c>
      <c r="M25" s="52">
        <v>113</v>
      </c>
      <c r="N25" s="52">
        <v>158</v>
      </c>
      <c r="O25" s="52">
        <v>195</v>
      </c>
      <c r="P25" s="52">
        <v>189</v>
      </c>
      <c r="Q25" s="52">
        <v>137</v>
      </c>
      <c r="R25" s="52">
        <v>87</v>
      </c>
      <c r="S25" s="52">
        <v>78</v>
      </c>
      <c r="T25" s="52">
        <v>72</v>
      </c>
      <c r="U25" s="52">
        <v>78</v>
      </c>
      <c r="V25" s="52">
        <v>96</v>
      </c>
      <c r="W25" s="52">
        <v>87</v>
      </c>
      <c r="DA25" s="63" t="s">
        <v>1216</v>
      </c>
    </row>
    <row r="26" spans="1:105" ht="12" customHeight="1" x14ac:dyDescent="0.25">
      <c r="A26" s="97" t="s">
        <v>123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DA26" s="63" t="s">
        <v>1217</v>
      </c>
    </row>
    <row r="27" spans="1:105" ht="12" customHeight="1" x14ac:dyDescent="0.25">
      <c r="A27" s="97" t="s">
        <v>122</v>
      </c>
      <c r="B27" s="52"/>
      <c r="C27" s="52">
        <v>85</v>
      </c>
      <c r="D27" s="52">
        <v>84</v>
      </c>
      <c r="E27" s="52">
        <v>88</v>
      </c>
      <c r="F27" s="52">
        <v>96</v>
      </c>
      <c r="G27" s="52">
        <v>120</v>
      </c>
      <c r="H27" s="52">
        <v>159</v>
      </c>
      <c r="I27" s="52">
        <v>166</v>
      </c>
      <c r="J27" s="52">
        <v>240</v>
      </c>
      <c r="K27" s="52">
        <v>343</v>
      </c>
      <c r="L27" s="52">
        <v>434</v>
      </c>
      <c r="M27" s="52">
        <v>477</v>
      </c>
      <c r="N27" s="52">
        <v>493</v>
      </c>
      <c r="O27" s="52">
        <v>537</v>
      </c>
      <c r="P27" s="52">
        <v>566</v>
      </c>
      <c r="Q27" s="52">
        <v>654</v>
      </c>
      <c r="R27" s="52">
        <v>580</v>
      </c>
      <c r="S27" s="52">
        <v>459</v>
      </c>
      <c r="T27" s="52">
        <v>471</v>
      </c>
      <c r="U27" s="52">
        <v>353</v>
      </c>
      <c r="V27" s="52">
        <v>236</v>
      </c>
      <c r="W27" s="52">
        <v>105</v>
      </c>
      <c r="DA27" s="63" t="s">
        <v>1218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1</v>
      </c>
      <c r="M28" s="52">
        <v>6</v>
      </c>
      <c r="N28" s="52">
        <v>18</v>
      </c>
      <c r="O28" s="52">
        <v>35</v>
      </c>
      <c r="P28" s="52">
        <v>67</v>
      </c>
      <c r="Q28" s="52">
        <v>128</v>
      </c>
      <c r="R28" s="52">
        <v>198</v>
      </c>
      <c r="S28" s="52">
        <v>301</v>
      </c>
      <c r="T28" s="52">
        <v>220</v>
      </c>
      <c r="U28" s="52">
        <v>305</v>
      </c>
      <c r="V28" s="52">
        <v>423</v>
      </c>
      <c r="W28" s="52">
        <v>568</v>
      </c>
      <c r="DA28" s="63" t="s">
        <v>1219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153</v>
      </c>
      <c r="D30" s="52">
        <v>154</v>
      </c>
      <c r="E30" s="52">
        <v>156</v>
      </c>
      <c r="F30" s="52">
        <v>166</v>
      </c>
      <c r="G30" s="52">
        <v>183</v>
      </c>
      <c r="H30" s="52">
        <v>210</v>
      </c>
      <c r="I30" s="52">
        <v>162</v>
      </c>
      <c r="J30" s="52">
        <v>188</v>
      </c>
      <c r="K30" s="52">
        <v>267</v>
      </c>
      <c r="L30" s="52">
        <v>320</v>
      </c>
      <c r="M30" s="52">
        <v>363</v>
      </c>
      <c r="N30" s="52">
        <v>466</v>
      </c>
      <c r="O30" s="52">
        <v>553</v>
      </c>
      <c r="P30" s="52">
        <v>566</v>
      </c>
      <c r="Q30" s="52">
        <v>596</v>
      </c>
      <c r="R30" s="52">
        <v>491</v>
      </c>
      <c r="S30" s="52">
        <v>476</v>
      </c>
      <c r="T30" s="52">
        <v>432</v>
      </c>
      <c r="U30" s="52">
        <v>473</v>
      </c>
      <c r="V30" s="52">
        <v>516</v>
      </c>
      <c r="W30" s="52">
        <v>529</v>
      </c>
      <c r="DA30" s="63" t="s">
        <v>1220</v>
      </c>
    </row>
    <row r="31" spans="1:105" ht="12" customHeight="1" x14ac:dyDescent="0.25">
      <c r="A31" s="109" t="s">
        <v>120</v>
      </c>
      <c r="B31" s="36"/>
      <c r="C31" s="36">
        <v>28</v>
      </c>
      <c r="D31" s="36">
        <v>28</v>
      </c>
      <c r="E31" s="36">
        <v>27</v>
      </c>
      <c r="F31" s="36">
        <v>34</v>
      </c>
      <c r="G31" s="36">
        <v>44</v>
      </c>
      <c r="H31" s="36">
        <v>64</v>
      </c>
      <c r="I31" s="36">
        <v>72</v>
      </c>
      <c r="J31" s="36">
        <v>112</v>
      </c>
      <c r="K31" s="36">
        <v>156</v>
      </c>
      <c r="L31" s="36">
        <v>204</v>
      </c>
      <c r="M31" s="36">
        <v>233</v>
      </c>
      <c r="N31" s="36">
        <v>205</v>
      </c>
      <c r="O31" s="36">
        <v>218</v>
      </c>
      <c r="P31" s="36">
        <v>261</v>
      </c>
      <c r="Q31" s="36">
        <v>321</v>
      </c>
      <c r="R31" s="36">
        <v>378</v>
      </c>
      <c r="S31" s="36">
        <v>358</v>
      </c>
      <c r="T31" s="36">
        <v>328</v>
      </c>
      <c r="U31" s="36">
        <v>265</v>
      </c>
      <c r="V31" s="36">
        <v>239</v>
      </c>
      <c r="W31" s="36">
        <v>232</v>
      </c>
      <c r="DA31" s="60" t="s">
        <v>1221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1300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53</v>
      </c>
      <c r="B35" s="52"/>
      <c r="C35" s="52">
        <v>189</v>
      </c>
      <c r="D35" s="52">
        <v>358</v>
      </c>
      <c r="E35" s="52">
        <v>408</v>
      </c>
      <c r="F35" s="52">
        <v>370</v>
      </c>
      <c r="G35" s="52">
        <v>394</v>
      </c>
      <c r="H35" s="52">
        <v>560</v>
      </c>
      <c r="I35" s="52">
        <v>873</v>
      </c>
      <c r="J35" s="52">
        <v>770</v>
      </c>
      <c r="K35" s="52">
        <v>669</v>
      </c>
      <c r="L35" s="52">
        <v>427</v>
      </c>
      <c r="M35" s="52">
        <v>221</v>
      </c>
      <c r="N35" s="52">
        <v>236</v>
      </c>
      <c r="O35" s="52">
        <v>274</v>
      </c>
      <c r="P35" s="52">
        <v>233</v>
      </c>
      <c r="Q35" s="52">
        <v>205</v>
      </c>
      <c r="R35" s="52">
        <v>0</v>
      </c>
      <c r="S35" s="52">
        <v>174</v>
      </c>
      <c r="T35" s="52">
        <v>132</v>
      </c>
      <c r="U35" s="52">
        <v>342</v>
      </c>
      <c r="V35" s="52">
        <v>323</v>
      </c>
      <c r="W35" s="52">
        <v>279</v>
      </c>
      <c r="DA35" s="63" t="s">
        <v>1301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1</v>
      </c>
      <c r="D37" s="52">
        <v>1</v>
      </c>
      <c r="E37" s="52">
        <v>2</v>
      </c>
      <c r="F37" s="52">
        <v>3</v>
      </c>
      <c r="G37" s="52">
        <v>3</v>
      </c>
      <c r="H37" s="52">
        <v>3</v>
      </c>
      <c r="I37" s="52">
        <v>5</v>
      </c>
      <c r="J37" s="52">
        <v>8</v>
      </c>
      <c r="K37" s="52">
        <v>11</v>
      </c>
      <c r="L37" s="52">
        <v>10</v>
      </c>
      <c r="M37" s="52">
        <v>8</v>
      </c>
      <c r="N37" s="52">
        <v>7</v>
      </c>
      <c r="O37" s="52">
        <v>6</v>
      </c>
      <c r="P37" s="52">
        <v>18</v>
      </c>
      <c r="Q37" s="52">
        <v>39</v>
      </c>
      <c r="R37" s="52">
        <v>41</v>
      </c>
      <c r="S37" s="52">
        <v>23</v>
      </c>
      <c r="T37" s="52">
        <v>18</v>
      </c>
      <c r="U37" s="52">
        <v>39</v>
      </c>
      <c r="V37" s="52">
        <v>59</v>
      </c>
      <c r="W37" s="52">
        <v>67</v>
      </c>
      <c r="DA37" s="63" t="s">
        <v>1302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124</v>
      </c>
      <c r="B39" s="52"/>
      <c r="C39" s="52">
        <v>95</v>
      </c>
      <c r="D39" s="52">
        <v>65</v>
      </c>
      <c r="E39" s="52">
        <v>33</v>
      </c>
      <c r="F39" s="52">
        <v>64</v>
      </c>
      <c r="G39" s="52">
        <v>121</v>
      </c>
      <c r="H39" s="52">
        <v>333</v>
      </c>
      <c r="I39" s="52">
        <v>264</v>
      </c>
      <c r="J39" s="52">
        <v>90</v>
      </c>
      <c r="K39" s="52">
        <v>97</v>
      </c>
      <c r="L39" s="52">
        <v>56</v>
      </c>
      <c r="M39" s="52">
        <v>47</v>
      </c>
      <c r="N39" s="52">
        <v>87</v>
      </c>
      <c r="O39" s="52">
        <v>102</v>
      </c>
      <c r="P39" s="52">
        <v>108</v>
      </c>
      <c r="Q39" s="52">
        <v>81</v>
      </c>
      <c r="R39" s="52">
        <v>55</v>
      </c>
      <c r="S39" s="52">
        <v>65</v>
      </c>
      <c r="T39" s="52">
        <v>43</v>
      </c>
      <c r="U39" s="52">
        <v>60</v>
      </c>
      <c r="V39" s="52">
        <v>59</v>
      </c>
      <c r="W39" s="52">
        <v>72</v>
      </c>
      <c r="DA39" s="63" t="s">
        <v>1303</v>
      </c>
    </row>
    <row r="40" spans="1:105" ht="12" customHeight="1" x14ac:dyDescent="0.25">
      <c r="A40" s="97" t="s">
        <v>123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1304</v>
      </c>
    </row>
    <row r="41" spans="1:105" ht="12" customHeight="1" x14ac:dyDescent="0.25">
      <c r="A41" s="97" t="s">
        <v>122</v>
      </c>
      <c r="B41" s="52"/>
      <c r="C41" s="52">
        <v>185</v>
      </c>
      <c r="D41" s="52">
        <v>383</v>
      </c>
      <c r="E41" s="52">
        <v>470</v>
      </c>
      <c r="F41" s="52">
        <v>412</v>
      </c>
      <c r="G41" s="52">
        <v>403</v>
      </c>
      <c r="H41" s="52">
        <v>402</v>
      </c>
      <c r="I41" s="52">
        <v>740</v>
      </c>
      <c r="J41" s="52">
        <v>859</v>
      </c>
      <c r="K41" s="52">
        <v>389</v>
      </c>
      <c r="L41" s="52">
        <v>659</v>
      </c>
      <c r="M41" s="52">
        <v>522</v>
      </c>
      <c r="N41" s="52">
        <v>503</v>
      </c>
      <c r="O41" s="52">
        <v>74</v>
      </c>
      <c r="P41" s="52">
        <v>76</v>
      </c>
      <c r="Q41" s="52">
        <v>133</v>
      </c>
      <c r="R41" s="52">
        <v>162</v>
      </c>
      <c r="S41" s="52">
        <v>329</v>
      </c>
      <c r="T41" s="52">
        <v>0</v>
      </c>
      <c r="U41" s="52">
        <v>91</v>
      </c>
      <c r="V41" s="52">
        <v>0</v>
      </c>
      <c r="W41" s="52">
        <v>42</v>
      </c>
      <c r="DA41" s="63" t="s">
        <v>1305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0</v>
      </c>
      <c r="E42" s="52">
        <v>0</v>
      </c>
      <c r="F42" s="52">
        <v>0</v>
      </c>
      <c r="G42" s="52">
        <v>0</v>
      </c>
      <c r="H42" s="52">
        <v>0</v>
      </c>
      <c r="I42" s="52">
        <v>0</v>
      </c>
      <c r="J42" s="52">
        <v>0</v>
      </c>
      <c r="K42" s="52">
        <v>479</v>
      </c>
      <c r="L42" s="52">
        <v>86</v>
      </c>
      <c r="M42" s="52">
        <v>68</v>
      </c>
      <c r="N42" s="52">
        <v>101</v>
      </c>
      <c r="O42" s="52">
        <v>625</v>
      </c>
      <c r="P42" s="52">
        <v>655</v>
      </c>
      <c r="Q42" s="52">
        <v>632</v>
      </c>
      <c r="R42" s="52">
        <v>305</v>
      </c>
      <c r="S42" s="52">
        <v>198</v>
      </c>
      <c r="T42" s="52">
        <v>387</v>
      </c>
      <c r="U42" s="52">
        <v>442</v>
      </c>
      <c r="V42" s="52">
        <v>520</v>
      </c>
      <c r="W42" s="52">
        <v>410</v>
      </c>
      <c r="DA42" s="63" t="s">
        <v>1306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214</v>
      </c>
      <c r="D44" s="52">
        <v>283</v>
      </c>
      <c r="E44" s="52">
        <v>189</v>
      </c>
      <c r="F44" s="52">
        <v>278</v>
      </c>
      <c r="G44" s="52">
        <v>401</v>
      </c>
      <c r="H44" s="52">
        <v>575</v>
      </c>
      <c r="I44" s="52">
        <v>794</v>
      </c>
      <c r="J44" s="52">
        <v>559</v>
      </c>
      <c r="K44" s="52">
        <v>547</v>
      </c>
      <c r="L44" s="52">
        <v>370</v>
      </c>
      <c r="M44" s="52">
        <v>327</v>
      </c>
      <c r="N44" s="52">
        <v>464</v>
      </c>
      <c r="O44" s="52">
        <v>568</v>
      </c>
      <c r="P44" s="52">
        <v>611</v>
      </c>
      <c r="Q44" s="52">
        <v>568</v>
      </c>
      <c r="R44" s="52">
        <v>319</v>
      </c>
      <c r="S44" s="52">
        <v>379</v>
      </c>
      <c r="T44" s="52">
        <v>288</v>
      </c>
      <c r="U44" s="52">
        <v>405</v>
      </c>
      <c r="V44" s="52">
        <v>392</v>
      </c>
      <c r="W44" s="52">
        <v>456</v>
      </c>
      <c r="DA44" s="63" t="s">
        <v>1307</v>
      </c>
    </row>
    <row r="45" spans="1:105" ht="12" customHeight="1" x14ac:dyDescent="0.25">
      <c r="A45" s="109" t="s">
        <v>120</v>
      </c>
      <c r="B45" s="36"/>
      <c r="C45" s="36">
        <v>65</v>
      </c>
      <c r="D45" s="36">
        <v>167</v>
      </c>
      <c r="E45" s="36">
        <v>311</v>
      </c>
      <c r="F45" s="36">
        <v>201</v>
      </c>
      <c r="G45" s="36">
        <v>123</v>
      </c>
      <c r="H45" s="36">
        <v>161</v>
      </c>
      <c r="I45" s="36">
        <v>207</v>
      </c>
      <c r="J45" s="36">
        <v>394</v>
      </c>
      <c r="K45" s="36">
        <v>413</v>
      </c>
      <c r="L45" s="36">
        <v>430</v>
      </c>
      <c r="M45" s="36">
        <v>310</v>
      </c>
      <c r="N45" s="36">
        <v>229</v>
      </c>
      <c r="O45" s="36">
        <v>237</v>
      </c>
      <c r="P45" s="36">
        <v>233</v>
      </c>
      <c r="Q45" s="36">
        <v>276</v>
      </c>
      <c r="R45" s="36">
        <v>207</v>
      </c>
      <c r="S45" s="36">
        <v>209</v>
      </c>
      <c r="T45" s="36">
        <v>139</v>
      </c>
      <c r="U45" s="36">
        <v>190</v>
      </c>
      <c r="V45" s="36">
        <v>187</v>
      </c>
      <c r="W45" s="36">
        <v>69</v>
      </c>
      <c r="DA45" s="60" t="s">
        <v>1308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1387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53</v>
      </c>
      <c r="B49" s="52"/>
      <c r="C49" s="52">
        <v>68</v>
      </c>
      <c r="D49" s="52">
        <v>130</v>
      </c>
      <c r="E49" s="52">
        <v>147</v>
      </c>
      <c r="F49" s="52">
        <v>134</v>
      </c>
      <c r="G49" s="52">
        <v>142</v>
      </c>
      <c r="H49" s="52">
        <v>174</v>
      </c>
      <c r="I49" s="52">
        <v>271</v>
      </c>
      <c r="J49" s="52">
        <v>224</v>
      </c>
      <c r="K49" s="52">
        <v>192</v>
      </c>
      <c r="L49" s="52">
        <v>113</v>
      </c>
      <c r="M49" s="52">
        <v>57</v>
      </c>
      <c r="N49" s="52">
        <v>68</v>
      </c>
      <c r="O49" s="52">
        <v>71</v>
      </c>
      <c r="P49" s="52">
        <v>135</v>
      </c>
      <c r="Q49" s="52">
        <v>96</v>
      </c>
      <c r="R49" s="52">
        <v>0</v>
      </c>
      <c r="S49" s="52">
        <v>54</v>
      </c>
      <c r="T49" s="52">
        <v>42</v>
      </c>
      <c r="U49" s="52">
        <v>112</v>
      </c>
      <c r="V49" s="52">
        <v>106</v>
      </c>
      <c r="W49" s="52">
        <v>107</v>
      </c>
      <c r="DA49" s="63" t="s">
        <v>1388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0</v>
      </c>
      <c r="D51" s="52">
        <v>0</v>
      </c>
      <c r="E51" s="52">
        <v>1</v>
      </c>
      <c r="F51" s="52">
        <v>1</v>
      </c>
      <c r="G51" s="52">
        <v>1</v>
      </c>
      <c r="H51" s="52">
        <v>1</v>
      </c>
      <c r="I51" s="52">
        <v>2</v>
      </c>
      <c r="J51" s="52">
        <v>3</v>
      </c>
      <c r="K51" s="52">
        <v>3</v>
      </c>
      <c r="L51" s="52">
        <v>2</v>
      </c>
      <c r="M51" s="52">
        <v>1</v>
      </c>
      <c r="N51" s="52">
        <v>2</v>
      </c>
      <c r="O51" s="52">
        <v>2</v>
      </c>
      <c r="P51" s="52">
        <v>7</v>
      </c>
      <c r="Q51" s="52">
        <v>7</v>
      </c>
      <c r="R51" s="52">
        <v>0</v>
      </c>
      <c r="S51" s="52">
        <v>6</v>
      </c>
      <c r="T51" s="52">
        <v>6</v>
      </c>
      <c r="U51" s="52">
        <v>18</v>
      </c>
      <c r="V51" s="52">
        <v>19</v>
      </c>
      <c r="W51" s="52">
        <v>19</v>
      </c>
      <c r="DA51" s="63" t="s">
        <v>1389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124</v>
      </c>
      <c r="B53" s="52"/>
      <c r="C53" s="52">
        <v>23</v>
      </c>
      <c r="D53" s="52">
        <v>19</v>
      </c>
      <c r="E53" s="52">
        <v>10</v>
      </c>
      <c r="F53" s="52">
        <v>18</v>
      </c>
      <c r="G53" s="52">
        <v>33</v>
      </c>
      <c r="H53" s="52">
        <v>79</v>
      </c>
      <c r="I53" s="52">
        <v>71</v>
      </c>
      <c r="J53" s="52">
        <v>22</v>
      </c>
      <c r="K53" s="52">
        <v>19</v>
      </c>
      <c r="L53" s="52">
        <v>8</v>
      </c>
      <c r="M53" s="52">
        <v>4</v>
      </c>
      <c r="N53" s="52">
        <v>9</v>
      </c>
      <c r="O53" s="52">
        <v>9</v>
      </c>
      <c r="P53" s="52">
        <v>18</v>
      </c>
      <c r="Q53" s="52">
        <v>10</v>
      </c>
      <c r="R53" s="52">
        <v>0</v>
      </c>
      <c r="S53" s="52">
        <v>6</v>
      </c>
      <c r="T53" s="52">
        <v>5</v>
      </c>
      <c r="U53" s="52">
        <v>12</v>
      </c>
      <c r="V53" s="52">
        <v>12</v>
      </c>
      <c r="W53" s="52">
        <v>16</v>
      </c>
      <c r="DA53" s="63" t="s">
        <v>1390</v>
      </c>
    </row>
    <row r="54" spans="1:105" ht="12" customHeight="1" x14ac:dyDescent="0.25">
      <c r="A54" s="108" t="s">
        <v>123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DA54" s="63" t="s">
        <v>1391</v>
      </c>
    </row>
    <row r="55" spans="1:105" ht="12" customHeight="1" x14ac:dyDescent="0.25">
      <c r="A55" s="108" t="s">
        <v>122</v>
      </c>
      <c r="B55" s="52"/>
      <c r="C55" s="52">
        <v>45</v>
      </c>
      <c r="D55" s="52">
        <v>111</v>
      </c>
      <c r="E55" s="52">
        <v>137</v>
      </c>
      <c r="F55" s="52">
        <v>116</v>
      </c>
      <c r="G55" s="52">
        <v>109</v>
      </c>
      <c r="H55" s="52">
        <v>95</v>
      </c>
      <c r="I55" s="52">
        <v>200</v>
      </c>
      <c r="J55" s="52">
        <v>202</v>
      </c>
      <c r="K55" s="52">
        <v>78</v>
      </c>
      <c r="L55" s="52">
        <v>93</v>
      </c>
      <c r="M55" s="52">
        <v>47</v>
      </c>
      <c r="N55" s="52">
        <v>49</v>
      </c>
      <c r="O55" s="52">
        <v>7</v>
      </c>
      <c r="P55" s="52">
        <v>13</v>
      </c>
      <c r="Q55" s="52">
        <v>15</v>
      </c>
      <c r="R55" s="52">
        <v>0</v>
      </c>
      <c r="S55" s="52">
        <v>29</v>
      </c>
      <c r="T55" s="52">
        <v>0</v>
      </c>
      <c r="U55" s="52">
        <v>18</v>
      </c>
      <c r="V55" s="52">
        <v>0</v>
      </c>
      <c r="W55" s="52">
        <v>9</v>
      </c>
      <c r="DA55" s="63" t="s">
        <v>1392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95</v>
      </c>
      <c r="L56" s="52">
        <v>12</v>
      </c>
      <c r="M56" s="52">
        <v>6</v>
      </c>
      <c r="N56" s="52">
        <v>10</v>
      </c>
      <c r="O56" s="52">
        <v>55</v>
      </c>
      <c r="P56" s="52">
        <v>104</v>
      </c>
      <c r="Q56" s="52">
        <v>71</v>
      </c>
      <c r="R56" s="52">
        <v>0</v>
      </c>
      <c r="S56" s="52">
        <v>19</v>
      </c>
      <c r="T56" s="52">
        <v>37</v>
      </c>
      <c r="U56" s="52">
        <v>82</v>
      </c>
      <c r="V56" s="52">
        <v>94</v>
      </c>
      <c r="W56" s="52">
        <v>82</v>
      </c>
      <c r="DA56" s="63" t="s">
        <v>1393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52</v>
      </c>
      <c r="D58" s="52">
        <v>82</v>
      </c>
      <c r="E58" s="52">
        <v>56</v>
      </c>
      <c r="F58" s="52">
        <v>78</v>
      </c>
      <c r="G58" s="52">
        <v>109</v>
      </c>
      <c r="H58" s="52">
        <v>136</v>
      </c>
      <c r="I58" s="52">
        <v>215</v>
      </c>
      <c r="J58" s="52">
        <v>131</v>
      </c>
      <c r="K58" s="52">
        <v>109</v>
      </c>
      <c r="L58" s="52">
        <v>52</v>
      </c>
      <c r="M58" s="52">
        <v>29</v>
      </c>
      <c r="N58" s="52">
        <v>46</v>
      </c>
      <c r="O58" s="52">
        <v>50</v>
      </c>
      <c r="P58" s="52">
        <v>97</v>
      </c>
      <c r="Q58" s="52">
        <v>64</v>
      </c>
      <c r="R58" s="52">
        <v>0</v>
      </c>
      <c r="S58" s="52">
        <v>34</v>
      </c>
      <c r="T58" s="52">
        <v>28</v>
      </c>
      <c r="U58" s="52">
        <v>76</v>
      </c>
      <c r="V58" s="52">
        <v>72</v>
      </c>
      <c r="W58" s="52">
        <v>91</v>
      </c>
      <c r="DA58" s="63" t="s">
        <v>1394</v>
      </c>
    </row>
    <row r="59" spans="1:105" ht="12" customHeight="1" x14ac:dyDescent="0.25">
      <c r="A59" s="115" t="s">
        <v>120</v>
      </c>
      <c r="B59" s="36"/>
      <c r="C59" s="36">
        <v>16</v>
      </c>
      <c r="D59" s="36">
        <v>48</v>
      </c>
      <c r="E59" s="36">
        <v>91</v>
      </c>
      <c r="F59" s="36">
        <v>56</v>
      </c>
      <c r="G59" s="36">
        <v>33</v>
      </c>
      <c r="H59" s="36">
        <v>38</v>
      </c>
      <c r="I59" s="36">
        <v>56</v>
      </c>
      <c r="J59" s="36">
        <v>93</v>
      </c>
      <c r="K59" s="36">
        <v>83</v>
      </c>
      <c r="L59" s="36">
        <v>61</v>
      </c>
      <c r="M59" s="36">
        <v>28</v>
      </c>
      <c r="N59" s="36">
        <v>22</v>
      </c>
      <c r="O59" s="36">
        <v>21</v>
      </c>
      <c r="P59" s="36">
        <v>38</v>
      </c>
      <c r="Q59" s="36">
        <v>32</v>
      </c>
      <c r="R59" s="36">
        <v>0</v>
      </c>
      <c r="S59" s="36">
        <v>20</v>
      </c>
      <c r="T59" s="36">
        <v>14</v>
      </c>
      <c r="U59" s="36">
        <v>36</v>
      </c>
      <c r="V59" s="36">
        <v>34</v>
      </c>
      <c r="W59" s="36">
        <v>16</v>
      </c>
      <c r="DA59" s="60" t="s">
        <v>1395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1474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53</v>
      </c>
      <c r="B63" s="52"/>
      <c r="C63" s="52">
        <v>121</v>
      </c>
      <c r="D63" s="52">
        <v>228</v>
      </c>
      <c r="E63" s="52">
        <v>261</v>
      </c>
      <c r="F63" s="52">
        <v>236</v>
      </c>
      <c r="G63" s="52">
        <v>252</v>
      </c>
      <c r="H63" s="52">
        <v>386</v>
      </c>
      <c r="I63" s="52">
        <v>602</v>
      </c>
      <c r="J63" s="52">
        <v>546</v>
      </c>
      <c r="K63" s="52">
        <v>477</v>
      </c>
      <c r="L63" s="52">
        <v>314</v>
      </c>
      <c r="M63" s="52">
        <v>164</v>
      </c>
      <c r="N63" s="52">
        <v>168</v>
      </c>
      <c r="O63" s="52">
        <v>203</v>
      </c>
      <c r="P63" s="52">
        <v>98</v>
      </c>
      <c r="Q63" s="52">
        <v>109</v>
      </c>
      <c r="R63" s="52">
        <v>0</v>
      </c>
      <c r="S63" s="52">
        <v>120</v>
      </c>
      <c r="T63" s="52">
        <v>90</v>
      </c>
      <c r="U63" s="52">
        <v>230</v>
      </c>
      <c r="V63" s="52">
        <v>217</v>
      </c>
      <c r="W63" s="52">
        <v>172</v>
      </c>
      <c r="DA63" s="63" t="s">
        <v>1475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1</v>
      </c>
      <c r="D65" s="52">
        <v>1</v>
      </c>
      <c r="E65" s="52">
        <v>1</v>
      </c>
      <c r="F65" s="52">
        <v>2</v>
      </c>
      <c r="G65" s="52">
        <v>2</v>
      </c>
      <c r="H65" s="52">
        <v>2</v>
      </c>
      <c r="I65" s="52">
        <v>3</v>
      </c>
      <c r="J65" s="52">
        <v>5</v>
      </c>
      <c r="K65" s="52">
        <v>8</v>
      </c>
      <c r="L65" s="52">
        <v>8</v>
      </c>
      <c r="M65" s="52">
        <v>7</v>
      </c>
      <c r="N65" s="52">
        <v>5</v>
      </c>
      <c r="O65" s="52">
        <v>4</v>
      </c>
      <c r="P65" s="52">
        <v>11</v>
      </c>
      <c r="Q65" s="52">
        <v>32</v>
      </c>
      <c r="R65" s="52">
        <v>41</v>
      </c>
      <c r="S65" s="52">
        <v>17</v>
      </c>
      <c r="T65" s="52">
        <v>12</v>
      </c>
      <c r="U65" s="52">
        <v>21</v>
      </c>
      <c r="V65" s="52">
        <v>40</v>
      </c>
      <c r="W65" s="52">
        <v>48</v>
      </c>
      <c r="DA65" s="63" t="s">
        <v>1476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124</v>
      </c>
      <c r="B67" s="52"/>
      <c r="C67" s="52">
        <f t="shared" ref="C67:Q67" si="0">C39-C53</f>
        <v>72</v>
      </c>
      <c r="D67" s="52">
        <f t="shared" si="0"/>
        <v>46</v>
      </c>
      <c r="E67" s="52">
        <f t="shared" si="0"/>
        <v>23</v>
      </c>
      <c r="F67" s="52">
        <f t="shared" si="0"/>
        <v>46</v>
      </c>
      <c r="G67" s="52">
        <f t="shared" si="0"/>
        <v>88</v>
      </c>
      <c r="H67" s="52">
        <f t="shared" si="0"/>
        <v>254</v>
      </c>
      <c r="I67" s="52">
        <f t="shared" si="0"/>
        <v>193</v>
      </c>
      <c r="J67" s="52">
        <f t="shared" si="0"/>
        <v>68</v>
      </c>
      <c r="K67" s="52">
        <f t="shared" si="0"/>
        <v>78</v>
      </c>
      <c r="L67" s="52">
        <f t="shared" si="0"/>
        <v>48</v>
      </c>
      <c r="M67" s="52">
        <f t="shared" si="0"/>
        <v>43</v>
      </c>
      <c r="N67" s="52">
        <f t="shared" si="0"/>
        <v>78</v>
      </c>
      <c r="O67" s="52">
        <f t="shared" si="0"/>
        <v>93</v>
      </c>
      <c r="P67" s="52">
        <f t="shared" si="0"/>
        <v>90</v>
      </c>
      <c r="Q67" s="52">
        <f t="shared" si="0"/>
        <v>71</v>
      </c>
      <c r="R67" s="52">
        <f t="shared" ref="R67:V67" si="1">R39-R53</f>
        <v>55</v>
      </c>
      <c r="S67" s="52">
        <f t="shared" si="1"/>
        <v>59</v>
      </c>
      <c r="T67" s="52">
        <f t="shared" si="1"/>
        <v>38</v>
      </c>
      <c r="U67" s="52">
        <f t="shared" si="1"/>
        <v>48</v>
      </c>
      <c r="V67" s="52">
        <f t="shared" si="1"/>
        <v>47</v>
      </c>
      <c r="W67" s="52">
        <f t="shared" ref="W67" si="2">W39-W53</f>
        <v>56</v>
      </c>
      <c r="DA67" s="63" t="s">
        <v>1477</v>
      </c>
    </row>
    <row r="68" spans="1:105" ht="12" customHeight="1" x14ac:dyDescent="0.25">
      <c r="A68" s="108" t="s">
        <v>123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" si="5">W40-W54</f>
        <v>0</v>
      </c>
      <c r="DA68" s="63" t="s">
        <v>1478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140</v>
      </c>
      <c r="D69" s="52">
        <f t="shared" si="6"/>
        <v>272</v>
      </c>
      <c r="E69" s="52">
        <f t="shared" si="6"/>
        <v>333</v>
      </c>
      <c r="F69" s="52">
        <f t="shared" si="6"/>
        <v>296</v>
      </c>
      <c r="G69" s="52">
        <f t="shared" si="6"/>
        <v>294</v>
      </c>
      <c r="H69" s="52">
        <f t="shared" si="6"/>
        <v>307</v>
      </c>
      <c r="I69" s="52">
        <f t="shared" si="6"/>
        <v>540</v>
      </c>
      <c r="J69" s="52">
        <f t="shared" si="6"/>
        <v>657</v>
      </c>
      <c r="K69" s="52">
        <f t="shared" si="6"/>
        <v>311</v>
      </c>
      <c r="L69" s="52">
        <f t="shared" si="6"/>
        <v>566</v>
      </c>
      <c r="M69" s="52">
        <f t="shared" si="6"/>
        <v>475</v>
      </c>
      <c r="N69" s="52">
        <f t="shared" si="6"/>
        <v>454</v>
      </c>
      <c r="O69" s="52">
        <f t="shared" si="6"/>
        <v>67</v>
      </c>
      <c r="P69" s="52">
        <f t="shared" si="6"/>
        <v>63</v>
      </c>
      <c r="Q69" s="52">
        <f t="shared" si="6"/>
        <v>118</v>
      </c>
      <c r="R69" s="52">
        <f t="shared" ref="R69:V69" si="7">R41-R55</f>
        <v>162</v>
      </c>
      <c r="S69" s="52">
        <f t="shared" si="7"/>
        <v>300</v>
      </c>
      <c r="T69" s="52">
        <f t="shared" si="7"/>
        <v>0</v>
      </c>
      <c r="U69" s="52">
        <f t="shared" si="7"/>
        <v>73</v>
      </c>
      <c r="V69" s="52">
        <f t="shared" si="7"/>
        <v>0</v>
      </c>
      <c r="W69" s="52">
        <f t="shared" ref="W69" si="8">W41-W55</f>
        <v>33</v>
      </c>
      <c r="DA69" s="63" t="s">
        <v>1479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0</v>
      </c>
      <c r="E70" s="52">
        <f t="shared" si="9"/>
        <v>0</v>
      </c>
      <c r="F70" s="52">
        <f t="shared" si="9"/>
        <v>0</v>
      </c>
      <c r="G70" s="52">
        <f t="shared" si="9"/>
        <v>0</v>
      </c>
      <c r="H70" s="52">
        <f t="shared" si="9"/>
        <v>0</v>
      </c>
      <c r="I70" s="52">
        <f t="shared" si="9"/>
        <v>0</v>
      </c>
      <c r="J70" s="52">
        <f t="shared" si="9"/>
        <v>0</v>
      </c>
      <c r="K70" s="52">
        <f t="shared" si="9"/>
        <v>384</v>
      </c>
      <c r="L70" s="52">
        <f t="shared" si="9"/>
        <v>74</v>
      </c>
      <c r="M70" s="52">
        <f t="shared" si="9"/>
        <v>62</v>
      </c>
      <c r="N70" s="52">
        <f t="shared" si="9"/>
        <v>91</v>
      </c>
      <c r="O70" s="52">
        <f t="shared" si="9"/>
        <v>570</v>
      </c>
      <c r="P70" s="52">
        <f t="shared" si="9"/>
        <v>551</v>
      </c>
      <c r="Q70" s="52">
        <f t="shared" si="9"/>
        <v>561</v>
      </c>
      <c r="R70" s="52">
        <f t="shared" ref="R70:V70" si="10">R42-R56</f>
        <v>305</v>
      </c>
      <c r="S70" s="52">
        <f t="shared" si="10"/>
        <v>179</v>
      </c>
      <c r="T70" s="52">
        <f t="shared" si="10"/>
        <v>350</v>
      </c>
      <c r="U70" s="52">
        <f t="shared" si="10"/>
        <v>360</v>
      </c>
      <c r="V70" s="52">
        <f t="shared" si="10"/>
        <v>426</v>
      </c>
      <c r="W70" s="52">
        <f t="shared" ref="W70" si="11">W42-W56</f>
        <v>328</v>
      </c>
      <c r="DA70" s="63" t="s">
        <v>1480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162</v>
      </c>
      <c r="D72" s="52">
        <v>201</v>
      </c>
      <c r="E72" s="52">
        <v>133</v>
      </c>
      <c r="F72" s="52">
        <v>200</v>
      </c>
      <c r="G72" s="52">
        <v>292</v>
      </c>
      <c r="H72" s="52">
        <v>439</v>
      </c>
      <c r="I72" s="52">
        <v>579</v>
      </c>
      <c r="J72" s="52">
        <v>428</v>
      </c>
      <c r="K72" s="52">
        <v>438</v>
      </c>
      <c r="L72" s="52">
        <v>318</v>
      </c>
      <c r="M72" s="52">
        <v>298</v>
      </c>
      <c r="N72" s="52">
        <v>418</v>
      </c>
      <c r="O72" s="52">
        <v>518</v>
      </c>
      <c r="P72" s="52">
        <v>514</v>
      </c>
      <c r="Q72" s="52">
        <v>504</v>
      </c>
      <c r="R72" s="52">
        <v>319</v>
      </c>
      <c r="S72" s="52">
        <v>345</v>
      </c>
      <c r="T72" s="52">
        <v>260</v>
      </c>
      <c r="U72" s="52">
        <v>329</v>
      </c>
      <c r="V72" s="52">
        <v>320</v>
      </c>
      <c r="W72" s="52">
        <v>365</v>
      </c>
      <c r="DA72" s="63" t="s">
        <v>1481</v>
      </c>
    </row>
    <row r="73" spans="1:105" ht="12" customHeight="1" x14ac:dyDescent="0.25">
      <c r="A73" s="115" t="s">
        <v>120</v>
      </c>
      <c r="B73" s="36"/>
      <c r="C73" s="36">
        <v>49</v>
      </c>
      <c r="D73" s="36">
        <v>119</v>
      </c>
      <c r="E73" s="36">
        <v>220</v>
      </c>
      <c r="F73" s="36">
        <v>145</v>
      </c>
      <c r="G73" s="36">
        <v>90</v>
      </c>
      <c r="H73" s="36">
        <v>123</v>
      </c>
      <c r="I73" s="36">
        <v>151</v>
      </c>
      <c r="J73" s="36">
        <v>301</v>
      </c>
      <c r="K73" s="36">
        <v>330</v>
      </c>
      <c r="L73" s="36">
        <v>369</v>
      </c>
      <c r="M73" s="36">
        <v>282</v>
      </c>
      <c r="N73" s="36">
        <v>207</v>
      </c>
      <c r="O73" s="36">
        <v>216</v>
      </c>
      <c r="P73" s="36">
        <v>195</v>
      </c>
      <c r="Q73" s="36">
        <v>244</v>
      </c>
      <c r="R73" s="36">
        <v>207</v>
      </c>
      <c r="S73" s="36">
        <v>189</v>
      </c>
      <c r="T73" s="36">
        <v>125</v>
      </c>
      <c r="U73" s="36">
        <v>154</v>
      </c>
      <c r="V73" s="36">
        <v>153</v>
      </c>
      <c r="W73" s="36">
        <v>53</v>
      </c>
      <c r="DA73" s="60" t="s">
        <v>1482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1561</v>
      </c>
    </row>
    <row r="78" spans="1:105" ht="12.95" customHeight="1" x14ac:dyDescent="0.25">
      <c r="A78" s="127" t="s">
        <v>57</v>
      </c>
      <c r="B78" s="128">
        <f>RES_hhdet_numvin!B162</f>
        <v>0</v>
      </c>
      <c r="C78" s="128">
        <f>RES_hhdet_numvin!C162</f>
        <v>0</v>
      </c>
      <c r="D78" s="128">
        <f>RES_hhdet_numvin!D162</f>
        <v>0</v>
      </c>
      <c r="E78" s="128">
        <f>RES_hhdet_numvin!E162</f>
        <v>0</v>
      </c>
      <c r="F78" s="128">
        <f>RES_hhdet_numvin!F162</f>
        <v>0</v>
      </c>
      <c r="G78" s="128">
        <f>RES_hhdet_numvin!G162</f>
        <v>0</v>
      </c>
      <c r="H78" s="128">
        <f>RES_hhdet_numvin!H162</f>
        <v>0</v>
      </c>
      <c r="I78" s="128">
        <f>RES_hhdet_numvin!I162</f>
        <v>0</v>
      </c>
      <c r="J78" s="128">
        <f>RES_hhdet_numvin!J162</f>
        <v>0</v>
      </c>
      <c r="K78" s="128">
        <f>RES_hhdet_numvin!K162</f>
        <v>0</v>
      </c>
      <c r="L78" s="128">
        <f>RES_hhdet_numvin!L162</f>
        <v>0</v>
      </c>
      <c r="M78" s="128">
        <f>RES_hhdet_numvin!M162</f>
        <v>0</v>
      </c>
      <c r="N78" s="128">
        <f>RES_hhdet_numvin!N162</f>
        <v>0</v>
      </c>
      <c r="O78" s="128">
        <f>RES_hhdet_numvin!O162</f>
        <v>0</v>
      </c>
      <c r="P78" s="128">
        <f>RES_hhdet_numvin!P162</f>
        <v>0</v>
      </c>
      <c r="Q78" s="128">
        <f>RES_hhdet_numvin!Q162</f>
        <v>0</v>
      </c>
      <c r="R78" s="128">
        <f>RES_hhdet_numvin!R162</f>
        <v>0</v>
      </c>
      <c r="S78" s="128">
        <f>RES_hhdet_numvin!S162</f>
        <v>0</v>
      </c>
      <c r="T78" s="128">
        <f>RES_hhdet_numvin!T162</f>
        <v>0</v>
      </c>
      <c r="U78" s="128">
        <f>RES_hhdet_numvin!U162</f>
        <v>0</v>
      </c>
      <c r="V78" s="128">
        <f>RES_hhdet_numvin!V162</f>
        <v>0</v>
      </c>
      <c r="W78" s="128">
        <f>RES_hhdet_numvin!W162</f>
        <v>0</v>
      </c>
      <c r="DA78" s="133"/>
    </row>
    <row r="79" spans="1:105" ht="12" customHeight="1" x14ac:dyDescent="0.25">
      <c r="A79" s="97" t="s">
        <v>53</v>
      </c>
      <c r="B79" s="138">
        <f>RES_hhdet_numvin!B163</f>
        <v>0</v>
      </c>
      <c r="C79" s="138">
        <f>RES_hhdet_numvin!C163</f>
        <v>0</v>
      </c>
      <c r="D79" s="138">
        <f>RES_hhdet_numvin!D163</f>
        <v>0</v>
      </c>
      <c r="E79" s="138">
        <f>RES_hhdet_numvin!E163</f>
        <v>0</v>
      </c>
      <c r="F79" s="138">
        <f>RES_hhdet_numvin!F163</f>
        <v>0</v>
      </c>
      <c r="G79" s="138">
        <f>RES_hhdet_numvin!G163</f>
        <v>0</v>
      </c>
      <c r="H79" s="138">
        <f>RES_hhdet_numvin!H163</f>
        <v>99</v>
      </c>
      <c r="I79" s="138">
        <f>RES_hhdet_numvin!I163</f>
        <v>288</v>
      </c>
      <c r="J79" s="138">
        <f>RES_hhdet_numvin!J163</f>
        <v>356</v>
      </c>
      <c r="K79" s="138">
        <f>RES_hhdet_numvin!K163</f>
        <v>386</v>
      </c>
      <c r="L79" s="138">
        <f>RES_hhdet_numvin!L163</f>
        <v>288</v>
      </c>
      <c r="M79" s="138">
        <f>RES_hhdet_numvin!M163</f>
        <v>168</v>
      </c>
      <c r="N79" s="138">
        <f>RES_hhdet_numvin!N163</f>
        <v>194</v>
      </c>
      <c r="O79" s="138">
        <f>RES_hhdet_numvin!O163</f>
        <v>241</v>
      </c>
      <c r="P79" s="138">
        <f>RES_hhdet_numvin!P163</f>
        <v>214</v>
      </c>
      <c r="Q79" s="138">
        <f>RES_hhdet_numvin!Q163</f>
        <v>195</v>
      </c>
      <c r="R79" s="138">
        <f>RES_hhdet_numvin!R163</f>
        <v>0</v>
      </c>
      <c r="S79" s="138">
        <f>RES_hhdet_numvin!S163</f>
        <v>172</v>
      </c>
      <c r="T79" s="138">
        <f>RES_hhdet_numvin!T163</f>
        <v>132</v>
      </c>
      <c r="U79" s="138">
        <f>RES_hhdet_numvin!U163</f>
        <v>342</v>
      </c>
      <c r="V79" s="138">
        <f>RES_hhdet_numvin!V163</f>
        <v>323</v>
      </c>
      <c r="W79" s="138">
        <f>RES_hhdet_numvin!W163</f>
        <v>279</v>
      </c>
      <c r="DA79" s="63" t="s">
        <v>1562</v>
      </c>
    </row>
    <row r="80" spans="1:105" ht="12.95" customHeight="1" x14ac:dyDescent="0.25">
      <c r="A80" s="125" t="s">
        <v>92</v>
      </c>
      <c r="B80" s="150">
        <f>RES_hhdet_numvin!B164</f>
        <v>0</v>
      </c>
      <c r="C80" s="150">
        <f>RES_hhdet_numvin!C164</f>
        <v>0</v>
      </c>
      <c r="D80" s="150">
        <f>RES_hhdet_numvin!D164</f>
        <v>0</v>
      </c>
      <c r="E80" s="150">
        <f>RES_hhdet_numvin!E164</f>
        <v>0</v>
      </c>
      <c r="F80" s="150">
        <f>RES_hhdet_numvin!F164</f>
        <v>0</v>
      </c>
      <c r="G80" s="150">
        <f>RES_hhdet_numvin!G164</f>
        <v>0</v>
      </c>
      <c r="H80" s="150">
        <f>RES_hhdet_numvin!H164</f>
        <v>0</v>
      </c>
      <c r="I80" s="150">
        <f>RES_hhdet_numvin!I164</f>
        <v>0</v>
      </c>
      <c r="J80" s="150">
        <f>RES_hhdet_numvin!J164</f>
        <v>0</v>
      </c>
      <c r="K80" s="150">
        <f>RES_hhdet_numvin!K164</f>
        <v>0</v>
      </c>
      <c r="L80" s="150">
        <f>RES_hhdet_numvin!L164</f>
        <v>0</v>
      </c>
      <c r="M80" s="150">
        <f>RES_hhdet_numvin!M164</f>
        <v>0</v>
      </c>
      <c r="N80" s="150">
        <f>RES_hhdet_numvin!N164</f>
        <v>0</v>
      </c>
      <c r="O80" s="150">
        <f>RES_hhdet_numvin!O164</f>
        <v>0</v>
      </c>
      <c r="P80" s="150">
        <f>RES_hhdet_numvin!P164</f>
        <v>0</v>
      </c>
      <c r="Q80" s="150">
        <f>RES_hhdet_numvin!Q164</f>
        <v>0</v>
      </c>
      <c r="R80" s="150">
        <f>RES_hhdet_numvin!R164</f>
        <v>0</v>
      </c>
      <c r="S80" s="150">
        <f>RES_hhdet_numvin!S164</f>
        <v>0</v>
      </c>
      <c r="T80" s="150">
        <f>RES_hhdet_numvin!T164</f>
        <v>0</v>
      </c>
      <c r="U80" s="150">
        <f>RES_hhdet_numvin!U164</f>
        <v>0</v>
      </c>
      <c r="V80" s="150">
        <f>RES_hhdet_numvin!V164</f>
        <v>0</v>
      </c>
      <c r="W80" s="150">
        <f>RES_hhdet_numvin!W164</f>
        <v>0</v>
      </c>
      <c r="DA80" s="134"/>
    </row>
    <row r="81" spans="1:105" ht="12" customHeight="1" x14ac:dyDescent="0.25">
      <c r="A81" s="97" t="s">
        <v>53</v>
      </c>
      <c r="B81" s="138">
        <f>RES_hhdet_numvin!B165</f>
        <v>0</v>
      </c>
      <c r="C81" s="138">
        <f>RES_hhdet_numvin!C165</f>
        <v>0</v>
      </c>
      <c r="D81" s="138">
        <f>RES_hhdet_numvin!D165</f>
        <v>0</v>
      </c>
      <c r="E81" s="138">
        <f>RES_hhdet_numvin!E165</f>
        <v>0</v>
      </c>
      <c r="F81" s="138">
        <f>RES_hhdet_numvin!F165</f>
        <v>0</v>
      </c>
      <c r="G81" s="138">
        <f>RES_hhdet_numvin!G165</f>
        <v>0</v>
      </c>
      <c r="H81" s="138">
        <f>RES_hhdet_numvin!H165</f>
        <v>0</v>
      </c>
      <c r="I81" s="138">
        <f>RES_hhdet_numvin!I165</f>
        <v>0</v>
      </c>
      <c r="J81" s="138">
        <f>RES_hhdet_numvin!J165</f>
        <v>0</v>
      </c>
      <c r="K81" s="138">
        <f>RES_hhdet_numvin!K165</f>
        <v>0</v>
      </c>
      <c r="L81" s="138">
        <f>RES_hhdet_numvin!L165</f>
        <v>0</v>
      </c>
      <c r="M81" s="138">
        <f>RES_hhdet_numvin!M165</f>
        <v>0</v>
      </c>
      <c r="N81" s="138">
        <f>RES_hhdet_numvin!N165</f>
        <v>0</v>
      </c>
      <c r="O81" s="138">
        <f>RES_hhdet_numvin!O165</f>
        <v>0</v>
      </c>
      <c r="P81" s="138">
        <f>RES_hhdet_numvin!P165</f>
        <v>4</v>
      </c>
      <c r="Q81" s="138">
        <f>RES_hhdet_numvin!Q165</f>
        <v>24</v>
      </c>
      <c r="R81" s="138">
        <f>RES_hhdet_numvin!R165</f>
        <v>33</v>
      </c>
      <c r="S81" s="138">
        <f>RES_hhdet_numvin!S165</f>
        <v>21</v>
      </c>
      <c r="T81" s="138">
        <f>RES_hhdet_numvin!T165</f>
        <v>18</v>
      </c>
      <c r="U81" s="138">
        <f>RES_hhdet_numvin!U165</f>
        <v>39</v>
      </c>
      <c r="V81" s="138">
        <f>RES_hhdet_numvin!V165</f>
        <v>59</v>
      </c>
      <c r="W81" s="138">
        <f>RES_hhdet_numvin!W165</f>
        <v>67</v>
      </c>
      <c r="DA81" s="63" t="s">
        <v>1563</v>
      </c>
    </row>
    <row r="82" spans="1:105" ht="12" customHeight="1" x14ac:dyDescent="0.25">
      <c r="A82" s="125" t="s">
        <v>55</v>
      </c>
      <c r="B82" s="150">
        <f>RES_hhdet_numvin!B166</f>
        <v>0</v>
      </c>
      <c r="C82" s="150">
        <f>RES_hhdet_numvin!C166</f>
        <v>0</v>
      </c>
      <c r="D82" s="150">
        <f>RES_hhdet_numvin!D166</f>
        <v>0</v>
      </c>
      <c r="E82" s="150">
        <f>RES_hhdet_numvin!E166</f>
        <v>0</v>
      </c>
      <c r="F82" s="150">
        <f>RES_hhdet_numvin!F166</f>
        <v>0</v>
      </c>
      <c r="G82" s="150">
        <f>RES_hhdet_numvin!G166</f>
        <v>0</v>
      </c>
      <c r="H82" s="150">
        <f>RES_hhdet_numvin!H166</f>
        <v>0</v>
      </c>
      <c r="I82" s="150">
        <f>RES_hhdet_numvin!I166</f>
        <v>0</v>
      </c>
      <c r="J82" s="150">
        <f>RES_hhdet_numvin!J166</f>
        <v>0</v>
      </c>
      <c r="K82" s="150">
        <f>RES_hhdet_numvin!K166</f>
        <v>0</v>
      </c>
      <c r="L82" s="150">
        <f>RES_hhdet_numvin!L166</f>
        <v>0</v>
      </c>
      <c r="M82" s="150">
        <f>RES_hhdet_numvin!M166</f>
        <v>0</v>
      </c>
      <c r="N82" s="150">
        <f>RES_hhdet_numvin!N166</f>
        <v>0</v>
      </c>
      <c r="O82" s="150">
        <f>RES_hhdet_numvin!O166</f>
        <v>0</v>
      </c>
      <c r="P82" s="150">
        <f>RES_hhdet_numvin!P166</f>
        <v>0</v>
      </c>
      <c r="Q82" s="150">
        <f>RES_hhdet_numvin!Q166</f>
        <v>0</v>
      </c>
      <c r="R82" s="150">
        <f>RES_hhdet_numvin!R166</f>
        <v>0</v>
      </c>
      <c r="S82" s="150">
        <f>RES_hhdet_numvin!S166</f>
        <v>0</v>
      </c>
      <c r="T82" s="150">
        <f>RES_hhdet_numvin!T166</f>
        <v>0</v>
      </c>
      <c r="U82" s="150">
        <f>RES_hhdet_numvin!U166</f>
        <v>0</v>
      </c>
      <c r="V82" s="150">
        <f>RES_hhdet_numvin!V166</f>
        <v>0</v>
      </c>
      <c r="W82" s="150">
        <f>RES_hhdet_numvin!W166</f>
        <v>0</v>
      </c>
      <c r="DA82" s="134"/>
    </row>
    <row r="83" spans="1:105" ht="12" customHeight="1" x14ac:dyDescent="0.25">
      <c r="A83" s="97" t="s">
        <v>124</v>
      </c>
      <c r="B83" s="138">
        <f>RES_hhdet_numvin!B167</f>
        <v>0</v>
      </c>
      <c r="C83" s="138">
        <f>RES_hhdet_numvin!C167</f>
        <v>0</v>
      </c>
      <c r="D83" s="138">
        <f>RES_hhdet_numvin!D167</f>
        <v>0</v>
      </c>
      <c r="E83" s="138">
        <f>RES_hhdet_numvin!E167</f>
        <v>0</v>
      </c>
      <c r="F83" s="138">
        <f>RES_hhdet_numvin!F167</f>
        <v>0</v>
      </c>
      <c r="G83" s="138">
        <f>RES_hhdet_numvin!G167</f>
        <v>0</v>
      </c>
      <c r="H83" s="138">
        <f>RES_hhdet_numvin!H167</f>
        <v>0</v>
      </c>
      <c r="I83" s="138">
        <f>RES_hhdet_numvin!I167</f>
        <v>0</v>
      </c>
      <c r="J83" s="138">
        <f>RES_hhdet_numvin!J167</f>
        <v>0</v>
      </c>
      <c r="K83" s="138">
        <f>RES_hhdet_numvin!K167</f>
        <v>0</v>
      </c>
      <c r="L83" s="138">
        <f>RES_hhdet_numvin!L167</f>
        <v>0</v>
      </c>
      <c r="M83" s="138">
        <f>RES_hhdet_numvin!M167</f>
        <v>0</v>
      </c>
      <c r="N83" s="138">
        <f>RES_hhdet_numvin!N167</f>
        <v>0</v>
      </c>
      <c r="O83" s="138">
        <f>RES_hhdet_numvin!O167</f>
        <v>0</v>
      </c>
      <c r="P83" s="138">
        <f>RES_hhdet_numvin!P167</f>
        <v>36</v>
      </c>
      <c r="Q83" s="138">
        <f>RES_hhdet_numvin!Q167</f>
        <v>49</v>
      </c>
      <c r="R83" s="138">
        <f>RES_hhdet_numvin!R167</f>
        <v>41</v>
      </c>
      <c r="S83" s="138">
        <f>RES_hhdet_numvin!S167</f>
        <v>56</v>
      </c>
      <c r="T83" s="138">
        <f>RES_hhdet_numvin!T167</f>
        <v>39</v>
      </c>
      <c r="U83" s="138">
        <f>RES_hhdet_numvin!U167</f>
        <v>58</v>
      </c>
      <c r="V83" s="138">
        <f>RES_hhdet_numvin!V167</f>
        <v>59</v>
      </c>
      <c r="W83" s="138">
        <f>RES_hhdet_numvin!W167</f>
        <v>72</v>
      </c>
      <c r="DA83" s="63" t="s">
        <v>1564</v>
      </c>
    </row>
    <row r="84" spans="1:105" ht="12" customHeight="1" x14ac:dyDescent="0.25">
      <c r="A84" s="97" t="s">
        <v>123</v>
      </c>
      <c r="B84" s="138">
        <f>RES_hhdet_numvin!B168</f>
        <v>0</v>
      </c>
      <c r="C84" s="138">
        <f>RES_hhdet_numvin!C168</f>
        <v>0</v>
      </c>
      <c r="D84" s="138">
        <f>RES_hhdet_numvin!D168</f>
        <v>0</v>
      </c>
      <c r="E84" s="138">
        <f>RES_hhdet_numvin!E168</f>
        <v>0</v>
      </c>
      <c r="F84" s="138">
        <f>RES_hhdet_numvin!F168</f>
        <v>0</v>
      </c>
      <c r="G84" s="138">
        <f>RES_hhdet_numvin!G168</f>
        <v>0</v>
      </c>
      <c r="H84" s="138">
        <f>RES_hhdet_numvin!H168</f>
        <v>0</v>
      </c>
      <c r="I84" s="138">
        <f>RES_hhdet_numvin!I168</f>
        <v>0</v>
      </c>
      <c r="J84" s="138">
        <f>RES_hhdet_numvin!J168</f>
        <v>0</v>
      </c>
      <c r="K84" s="138">
        <f>RES_hhdet_numvin!K168</f>
        <v>0</v>
      </c>
      <c r="L84" s="138">
        <f>RES_hhdet_numvin!L168</f>
        <v>0</v>
      </c>
      <c r="M84" s="138">
        <f>RES_hhdet_numvin!M168</f>
        <v>0</v>
      </c>
      <c r="N84" s="138">
        <f>RES_hhdet_numvin!N168</f>
        <v>0</v>
      </c>
      <c r="O84" s="138">
        <f>RES_hhdet_numvin!O168</f>
        <v>0</v>
      </c>
      <c r="P84" s="138">
        <f>RES_hhdet_numvin!P168</f>
        <v>0</v>
      </c>
      <c r="Q84" s="138">
        <f>RES_hhdet_numvin!Q168</f>
        <v>0</v>
      </c>
      <c r="R84" s="138">
        <f>RES_hhdet_numvin!R168</f>
        <v>0</v>
      </c>
      <c r="S84" s="138">
        <f>RES_hhdet_numvin!S168</f>
        <v>0</v>
      </c>
      <c r="T84" s="138">
        <f>RES_hhdet_numvin!T168</f>
        <v>0</v>
      </c>
      <c r="U84" s="138">
        <f>RES_hhdet_numvin!U168</f>
        <v>0</v>
      </c>
      <c r="V84" s="138">
        <f>RES_hhdet_numvin!V168</f>
        <v>0</v>
      </c>
      <c r="W84" s="138">
        <f>RES_hhdet_numvin!W168</f>
        <v>0</v>
      </c>
      <c r="DA84" s="63" t="s">
        <v>1565</v>
      </c>
    </row>
    <row r="85" spans="1:105" ht="12" hidden="1" customHeight="1" x14ac:dyDescent="0.25">
      <c r="A85" s="108" t="s">
        <v>50</v>
      </c>
      <c r="B85" s="138">
        <f>RES_hhdet_numvin!B169</f>
        <v>0</v>
      </c>
      <c r="C85" s="138">
        <f>RES_hhdet_numvin!C169</f>
        <v>0</v>
      </c>
      <c r="D85" s="138">
        <f>RES_hhdet_numvin!D169</f>
        <v>0</v>
      </c>
      <c r="E85" s="138">
        <f>RES_hhdet_numvin!E169</f>
        <v>0</v>
      </c>
      <c r="F85" s="138">
        <f>RES_hhdet_numvin!F169</f>
        <v>0</v>
      </c>
      <c r="G85" s="138">
        <f>RES_hhdet_numvin!G169</f>
        <v>0</v>
      </c>
      <c r="H85" s="138">
        <f>RES_hhdet_numvin!H169</f>
        <v>0</v>
      </c>
      <c r="I85" s="138">
        <f>RES_hhdet_numvin!I169</f>
        <v>0</v>
      </c>
      <c r="J85" s="138">
        <f>RES_hhdet_numvin!J169</f>
        <v>0</v>
      </c>
      <c r="K85" s="138">
        <f>RES_hhdet_numvin!K169</f>
        <v>0</v>
      </c>
      <c r="L85" s="138">
        <f>RES_hhdet_numvin!L169</f>
        <v>0</v>
      </c>
      <c r="M85" s="138">
        <f>RES_hhdet_numvin!M169</f>
        <v>0</v>
      </c>
      <c r="N85" s="138">
        <f>RES_hhdet_numvin!N169</f>
        <v>0</v>
      </c>
      <c r="O85" s="138">
        <f>RES_hhdet_numvin!O169</f>
        <v>0</v>
      </c>
      <c r="P85" s="138">
        <f>RES_hhdet_numvin!P169</f>
        <v>0</v>
      </c>
      <c r="Q85" s="138">
        <f>RES_hhdet_numvin!Q169</f>
        <v>0</v>
      </c>
      <c r="R85" s="138">
        <f>RES_hhdet_numvin!R169</f>
        <v>0</v>
      </c>
      <c r="S85" s="138">
        <f>RES_hhdet_numvin!S169</f>
        <v>0</v>
      </c>
      <c r="T85" s="138">
        <f>RES_hhdet_numvin!T169</f>
        <v>0</v>
      </c>
      <c r="U85" s="138">
        <f>RES_hhdet_numvin!U169</f>
        <v>0</v>
      </c>
      <c r="V85" s="138">
        <f>RES_hhdet_numvin!V169</f>
        <v>0</v>
      </c>
      <c r="W85" s="138">
        <f>RES_hhdet_numvin!W169</f>
        <v>0</v>
      </c>
      <c r="DA85" s="63"/>
    </row>
    <row r="86" spans="1:105" ht="12" hidden="1" customHeight="1" x14ac:dyDescent="0.25">
      <c r="A86" s="108" t="s">
        <v>52</v>
      </c>
      <c r="B86" s="138">
        <f>RES_hhdet_numvin!B170</f>
        <v>0</v>
      </c>
      <c r="C86" s="138">
        <f>RES_hhdet_numvin!C170</f>
        <v>0</v>
      </c>
      <c r="D86" s="138">
        <f>RES_hhdet_numvin!D170</f>
        <v>0</v>
      </c>
      <c r="E86" s="138">
        <f>RES_hhdet_numvin!E170</f>
        <v>0</v>
      </c>
      <c r="F86" s="138">
        <f>RES_hhdet_numvin!F170</f>
        <v>0</v>
      </c>
      <c r="G86" s="138">
        <f>RES_hhdet_numvin!G170</f>
        <v>0</v>
      </c>
      <c r="H86" s="138">
        <f>RES_hhdet_numvin!H170</f>
        <v>0</v>
      </c>
      <c r="I86" s="138">
        <f>RES_hhdet_numvin!I170</f>
        <v>0</v>
      </c>
      <c r="J86" s="138">
        <f>RES_hhdet_numvin!J170</f>
        <v>0</v>
      </c>
      <c r="K86" s="138">
        <f>RES_hhdet_numvin!K170</f>
        <v>0</v>
      </c>
      <c r="L86" s="138">
        <f>RES_hhdet_numvin!L170</f>
        <v>0</v>
      </c>
      <c r="M86" s="138">
        <f>RES_hhdet_numvin!M170</f>
        <v>0</v>
      </c>
      <c r="N86" s="138">
        <f>RES_hhdet_numvin!N170</f>
        <v>0</v>
      </c>
      <c r="O86" s="138">
        <f>RES_hhdet_numvin!O170</f>
        <v>0</v>
      </c>
      <c r="P86" s="138">
        <f>RES_hhdet_numvin!P170</f>
        <v>0</v>
      </c>
      <c r="Q86" s="138">
        <f>RES_hhdet_numvin!Q170</f>
        <v>0</v>
      </c>
      <c r="R86" s="138">
        <f>RES_hhdet_numvin!R170</f>
        <v>0</v>
      </c>
      <c r="S86" s="138">
        <f>RES_hhdet_numvin!S170</f>
        <v>0</v>
      </c>
      <c r="T86" s="138">
        <f>RES_hhdet_numvin!T170</f>
        <v>0</v>
      </c>
      <c r="U86" s="138">
        <f>RES_hhdet_numvin!U170</f>
        <v>0</v>
      </c>
      <c r="V86" s="138">
        <f>RES_hhdet_numvin!V170</f>
        <v>0</v>
      </c>
      <c r="W86" s="138">
        <f>RES_hhdet_numvin!W170</f>
        <v>0</v>
      </c>
      <c r="DA86" s="63"/>
    </row>
    <row r="87" spans="1:105" ht="12" customHeight="1" x14ac:dyDescent="0.25">
      <c r="A87" s="97" t="s">
        <v>122</v>
      </c>
      <c r="B87" s="138">
        <f>RES_hhdet_numvin!B171</f>
        <v>0</v>
      </c>
      <c r="C87" s="138">
        <f>RES_hhdet_numvin!C171</f>
        <v>0</v>
      </c>
      <c r="D87" s="138">
        <f>RES_hhdet_numvin!D171</f>
        <v>0</v>
      </c>
      <c r="E87" s="138">
        <f>RES_hhdet_numvin!E171</f>
        <v>0</v>
      </c>
      <c r="F87" s="138">
        <f>RES_hhdet_numvin!F171</f>
        <v>0</v>
      </c>
      <c r="G87" s="138">
        <f>RES_hhdet_numvin!G171</f>
        <v>0</v>
      </c>
      <c r="H87" s="138">
        <f>RES_hhdet_numvin!H171</f>
        <v>0</v>
      </c>
      <c r="I87" s="138">
        <f>RES_hhdet_numvin!I171</f>
        <v>0</v>
      </c>
      <c r="J87" s="138">
        <f>RES_hhdet_numvin!J171</f>
        <v>0</v>
      </c>
      <c r="K87" s="138">
        <f>RES_hhdet_numvin!K171</f>
        <v>0</v>
      </c>
      <c r="L87" s="138">
        <f>RES_hhdet_numvin!L171</f>
        <v>0</v>
      </c>
      <c r="M87" s="138">
        <f>RES_hhdet_numvin!M171</f>
        <v>0</v>
      </c>
      <c r="N87" s="138">
        <f>RES_hhdet_numvin!N171</f>
        <v>0</v>
      </c>
      <c r="O87" s="138">
        <f>RES_hhdet_numvin!O171</f>
        <v>0</v>
      </c>
      <c r="P87" s="138">
        <f>RES_hhdet_numvin!P171</f>
        <v>25</v>
      </c>
      <c r="Q87" s="138">
        <f>RES_hhdet_numvin!Q171</f>
        <v>77</v>
      </c>
      <c r="R87" s="138">
        <f>RES_hhdet_numvin!R171</f>
        <v>120</v>
      </c>
      <c r="S87" s="138">
        <f>RES_hhdet_numvin!S171</f>
        <v>276</v>
      </c>
      <c r="T87" s="138">
        <f>RES_hhdet_numvin!T171</f>
        <v>0</v>
      </c>
      <c r="U87" s="138">
        <f>RES_hhdet_numvin!U171</f>
        <v>89</v>
      </c>
      <c r="V87" s="138">
        <f>RES_hhdet_numvin!V171</f>
        <v>0</v>
      </c>
      <c r="W87" s="138">
        <f>RES_hhdet_numvin!W171</f>
        <v>42</v>
      </c>
      <c r="DA87" s="63" t="s">
        <v>1566</v>
      </c>
    </row>
    <row r="88" spans="1:105" ht="12" customHeight="1" x14ac:dyDescent="0.25">
      <c r="A88" s="97" t="s">
        <v>121</v>
      </c>
      <c r="B88" s="138">
        <f>RES_hhdet_numvin!B172</f>
        <v>0</v>
      </c>
      <c r="C88" s="138">
        <f>RES_hhdet_numvin!C172</f>
        <v>0</v>
      </c>
      <c r="D88" s="138">
        <f>RES_hhdet_numvin!D172</f>
        <v>0</v>
      </c>
      <c r="E88" s="138">
        <f>RES_hhdet_numvin!E172</f>
        <v>0</v>
      </c>
      <c r="F88" s="138">
        <f>RES_hhdet_numvin!F172</f>
        <v>0</v>
      </c>
      <c r="G88" s="138">
        <f>RES_hhdet_numvin!G172</f>
        <v>0</v>
      </c>
      <c r="H88" s="138">
        <f>RES_hhdet_numvin!H172</f>
        <v>0</v>
      </c>
      <c r="I88" s="138">
        <f>RES_hhdet_numvin!I172</f>
        <v>0</v>
      </c>
      <c r="J88" s="138">
        <f>RES_hhdet_numvin!J172</f>
        <v>0</v>
      </c>
      <c r="K88" s="138">
        <f>RES_hhdet_numvin!K172</f>
        <v>0</v>
      </c>
      <c r="L88" s="138">
        <f>RES_hhdet_numvin!L172</f>
        <v>0</v>
      </c>
      <c r="M88" s="138">
        <f>RES_hhdet_numvin!M172</f>
        <v>0</v>
      </c>
      <c r="N88" s="138">
        <f>RES_hhdet_numvin!N172</f>
        <v>0</v>
      </c>
      <c r="O88" s="138">
        <f>RES_hhdet_numvin!O172</f>
        <v>0</v>
      </c>
      <c r="P88" s="138">
        <f>RES_hhdet_numvin!P172</f>
        <v>209</v>
      </c>
      <c r="Q88" s="138">
        <f>RES_hhdet_numvin!Q172</f>
        <v>352</v>
      </c>
      <c r="R88" s="138">
        <f>RES_hhdet_numvin!R172</f>
        <v>220</v>
      </c>
      <c r="S88" s="138">
        <f>RES_hhdet_numvin!S172</f>
        <v>170</v>
      </c>
      <c r="T88" s="138">
        <f>RES_hhdet_numvin!T172</f>
        <v>337</v>
      </c>
      <c r="U88" s="138">
        <f>RES_hhdet_numvin!U172</f>
        <v>423</v>
      </c>
      <c r="V88" s="138">
        <f>RES_hhdet_numvin!V172</f>
        <v>517</v>
      </c>
      <c r="W88" s="138">
        <f>RES_hhdet_numvin!W172</f>
        <v>410</v>
      </c>
      <c r="DA88" s="63" t="s">
        <v>1567</v>
      </c>
    </row>
    <row r="89" spans="1:105" ht="12" hidden="1" customHeight="1" x14ac:dyDescent="0.25">
      <c r="A89" s="108" t="s">
        <v>53</v>
      </c>
      <c r="B89" s="138">
        <f>RES_hhdet_numvin!B173</f>
        <v>0</v>
      </c>
      <c r="C89" s="138">
        <f>RES_hhdet_numvin!C173</f>
        <v>0</v>
      </c>
      <c r="D89" s="138">
        <f>RES_hhdet_numvin!D173</f>
        <v>0</v>
      </c>
      <c r="E89" s="138">
        <f>RES_hhdet_numvin!E173</f>
        <v>0</v>
      </c>
      <c r="F89" s="138">
        <f>RES_hhdet_numvin!F173</f>
        <v>0</v>
      </c>
      <c r="G89" s="138">
        <f>RES_hhdet_numvin!G173</f>
        <v>0</v>
      </c>
      <c r="H89" s="138">
        <f>RES_hhdet_numvin!H173</f>
        <v>0</v>
      </c>
      <c r="I89" s="138">
        <f>RES_hhdet_numvin!I173</f>
        <v>0</v>
      </c>
      <c r="J89" s="138">
        <f>RES_hhdet_numvin!J173</f>
        <v>0</v>
      </c>
      <c r="K89" s="138">
        <f>RES_hhdet_numvin!K173</f>
        <v>0</v>
      </c>
      <c r="L89" s="138">
        <f>RES_hhdet_numvin!L173</f>
        <v>0</v>
      </c>
      <c r="M89" s="138">
        <f>RES_hhdet_numvin!M173</f>
        <v>0</v>
      </c>
      <c r="N89" s="138">
        <f>RES_hhdet_numvin!N173</f>
        <v>0</v>
      </c>
      <c r="O89" s="138">
        <f>RES_hhdet_numvin!O173</f>
        <v>0</v>
      </c>
      <c r="P89" s="138">
        <f>RES_hhdet_numvin!P173</f>
        <v>0</v>
      </c>
      <c r="Q89" s="138">
        <f>RES_hhdet_numvin!Q173</f>
        <v>0</v>
      </c>
      <c r="R89" s="138">
        <f>RES_hhdet_numvin!R173</f>
        <v>0</v>
      </c>
      <c r="S89" s="138">
        <f>RES_hhdet_numvin!S173</f>
        <v>0</v>
      </c>
      <c r="T89" s="138">
        <f>RES_hhdet_numvin!T173</f>
        <v>0</v>
      </c>
      <c r="U89" s="138">
        <f>RES_hhdet_numvin!U173</f>
        <v>0</v>
      </c>
      <c r="V89" s="138">
        <f>RES_hhdet_numvin!V173</f>
        <v>0</v>
      </c>
      <c r="W89" s="138">
        <f>RES_hhdet_numvin!W173</f>
        <v>0</v>
      </c>
      <c r="DA89" s="63"/>
    </row>
    <row r="90" spans="1:105" ht="12" hidden="1" customHeight="1" x14ac:dyDescent="0.25">
      <c r="A90" s="103" t="s">
        <v>52</v>
      </c>
      <c r="B90" s="148">
        <f>RES_hhdet_numvin!B174</f>
        <v>0</v>
      </c>
      <c r="C90" s="148">
        <f>RES_hhdet_numvin!C174</f>
        <v>0</v>
      </c>
      <c r="D90" s="148">
        <f>RES_hhdet_numvin!D174</f>
        <v>0</v>
      </c>
      <c r="E90" s="148">
        <f>RES_hhdet_numvin!E174</f>
        <v>0</v>
      </c>
      <c r="F90" s="148">
        <f>RES_hhdet_numvin!F174</f>
        <v>0</v>
      </c>
      <c r="G90" s="148">
        <f>RES_hhdet_numvin!G174</f>
        <v>0</v>
      </c>
      <c r="H90" s="148">
        <f>RES_hhdet_numvin!H174</f>
        <v>0</v>
      </c>
      <c r="I90" s="148">
        <f>RES_hhdet_numvin!I174</f>
        <v>0</v>
      </c>
      <c r="J90" s="148">
        <f>RES_hhdet_numvin!J174</f>
        <v>0</v>
      </c>
      <c r="K90" s="148">
        <f>RES_hhdet_numvin!K174</f>
        <v>0</v>
      </c>
      <c r="L90" s="148">
        <f>RES_hhdet_numvin!L174</f>
        <v>0</v>
      </c>
      <c r="M90" s="148">
        <f>RES_hhdet_numvin!M174</f>
        <v>0</v>
      </c>
      <c r="N90" s="148">
        <f>RES_hhdet_numvin!N174</f>
        <v>0</v>
      </c>
      <c r="O90" s="148">
        <f>RES_hhdet_numvin!O174</f>
        <v>0</v>
      </c>
      <c r="P90" s="148">
        <f>RES_hhdet_numvin!P174</f>
        <v>0</v>
      </c>
      <c r="Q90" s="148">
        <f>RES_hhdet_numvin!Q174</f>
        <v>0</v>
      </c>
      <c r="R90" s="148">
        <f>RES_hhdet_numvin!R174</f>
        <v>0</v>
      </c>
      <c r="S90" s="148">
        <f>RES_hhdet_numvin!S174</f>
        <v>0</v>
      </c>
      <c r="T90" s="148">
        <f>RES_hhdet_numvin!T174</f>
        <v>0</v>
      </c>
      <c r="U90" s="148">
        <f>RES_hhdet_numvin!U174</f>
        <v>0</v>
      </c>
      <c r="V90" s="148">
        <f>RES_hhdet_numvin!V174</f>
        <v>0</v>
      </c>
      <c r="W90" s="148">
        <f>RES_hhdet_numvin!W174</f>
        <v>0</v>
      </c>
      <c r="DA90" s="132"/>
    </row>
    <row r="91" spans="1:105" ht="12" customHeight="1" x14ac:dyDescent="0.25">
      <c r="A91" s="125" t="s">
        <v>54</v>
      </c>
      <c r="B91" s="150">
        <f>RES_hhdet_numvin!B175</f>
        <v>0</v>
      </c>
      <c r="C91" s="150">
        <f>RES_hhdet_numvin!C175</f>
        <v>0</v>
      </c>
      <c r="D91" s="150">
        <f>RES_hhdet_numvin!D175</f>
        <v>0</v>
      </c>
      <c r="E91" s="150">
        <f>RES_hhdet_numvin!E175</f>
        <v>0</v>
      </c>
      <c r="F91" s="150">
        <f>RES_hhdet_numvin!F175</f>
        <v>0</v>
      </c>
      <c r="G91" s="150">
        <f>RES_hhdet_numvin!G175</f>
        <v>0</v>
      </c>
      <c r="H91" s="150">
        <f>RES_hhdet_numvin!H175</f>
        <v>0</v>
      </c>
      <c r="I91" s="150">
        <f>RES_hhdet_numvin!I175</f>
        <v>0</v>
      </c>
      <c r="J91" s="150">
        <f>RES_hhdet_numvin!J175</f>
        <v>0</v>
      </c>
      <c r="K91" s="150">
        <f>RES_hhdet_numvin!K175</f>
        <v>0</v>
      </c>
      <c r="L91" s="150">
        <f>RES_hhdet_numvin!L175</f>
        <v>0</v>
      </c>
      <c r="M91" s="150">
        <f>RES_hhdet_numvin!M175</f>
        <v>0</v>
      </c>
      <c r="N91" s="150">
        <f>RES_hhdet_numvin!N175</f>
        <v>0</v>
      </c>
      <c r="O91" s="150">
        <f>RES_hhdet_numvin!O175</f>
        <v>0</v>
      </c>
      <c r="P91" s="150">
        <f>RES_hhdet_numvin!P175</f>
        <v>0</v>
      </c>
      <c r="Q91" s="150">
        <f>RES_hhdet_numvin!Q175</f>
        <v>0</v>
      </c>
      <c r="R91" s="150">
        <f>RES_hhdet_numvin!R175</f>
        <v>0</v>
      </c>
      <c r="S91" s="150">
        <f>RES_hhdet_numvin!S175</f>
        <v>0</v>
      </c>
      <c r="T91" s="150">
        <f>RES_hhdet_numvin!T175</f>
        <v>0</v>
      </c>
      <c r="U91" s="150">
        <f>RES_hhdet_numvin!U175</f>
        <v>0</v>
      </c>
      <c r="V91" s="150">
        <f>RES_hhdet_numvin!V175</f>
        <v>0</v>
      </c>
      <c r="W91" s="150">
        <f>RES_hhdet_numvin!W175</f>
        <v>0</v>
      </c>
      <c r="DA91" s="134"/>
    </row>
    <row r="92" spans="1:105" ht="12" customHeight="1" x14ac:dyDescent="0.25">
      <c r="A92" s="97" t="s">
        <v>50</v>
      </c>
      <c r="B92" s="138">
        <f>RES_hhdet_numvin!B176</f>
        <v>0</v>
      </c>
      <c r="C92" s="138">
        <f>RES_hhdet_numvin!C176</f>
        <v>0</v>
      </c>
      <c r="D92" s="138">
        <f>RES_hhdet_numvin!D176</f>
        <v>0</v>
      </c>
      <c r="E92" s="138">
        <f>RES_hhdet_numvin!E176</f>
        <v>0</v>
      </c>
      <c r="F92" s="138">
        <f>RES_hhdet_numvin!F176</f>
        <v>0</v>
      </c>
      <c r="G92" s="138">
        <f>RES_hhdet_numvin!G176</f>
        <v>0</v>
      </c>
      <c r="H92" s="138">
        <f>RES_hhdet_numvin!H176</f>
        <v>0</v>
      </c>
      <c r="I92" s="138">
        <f>RES_hhdet_numvin!I176</f>
        <v>0</v>
      </c>
      <c r="J92" s="138">
        <f>RES_hhdet_numvin!J176</f>
        <v>0</v>
      </c>
      <c r="K92" s="138">
        <f>RES_hhdet_numvin!K176</f>
        <v>0</v>
      </c>
      <c r="L92" s="138">
        <f>RES_hhdet_numvin!L176</f>
        <v>0</v>
      </c>
      <c r="M92" s="138">
        <f>RES_hhdet_numvin!M176</f>
        <v>0</v>
      </c>
      <c r="N92" s="138">
        <f>RES_hhdet_numvin!N176</f>
        <v>0</v>
      </c>
      <c r="O92" s="138">
        <f>RES_hhdet_numvin!O176</f>
        <v>0</v>
      </c>
      <c r="P92" s="138">
        <f>RES_hhdet_numvin!P176</f>
        <v>194</v>
      </c>
      <c r="Q92" s="138">
        <f>RES_hhdet_numvin!Q176</f>
        <v>320</v>
      </c>
      <c r="R92" s="138">
        <f>RES_hhdet_numvin!R176</f>
        <v>232</v>
      </c>
      <c r="S92" s="138">
        <f>RES_hhdet_numvin!S176</f>
        <v>310</v>
      </c>
      <c r="T92" s="138">
        <f>RES_hhdet_numvin!T176</f>
        <v>260</v>
      </c>
      <c r="U92" s="138">
        <f>RES_hhdet_numvin!U176</f>
        <v>389</v>
      </c>
      <c r="V92" s="138">
        <f>RES_hhdet_numvin!V176</f>
        <v>387</v>
      </c>
      <c r="W92" s="138">
        <f>RES_hhdet_numvin!W176</f>
        <v>456</v>
      </c>
      <c r="DA92" s="63" t="s">
        <v>1568</v>
      </c>
    </row>
    <row r="93" spans="1:105" ht="12" customHeight="1" x14ac:dyDescent="0.25">
      <c r="A93" s="109" t="s">
        <v>120</v>
      </c>
      <c r="B93" s="39">
        <f>RES_hhdet_numvin!B177</f>
        <v>0</v>
      </c>
      <c r="C93" s="39">
        <f>RES_hhdet_numvin!C177</f>
        <v>0</v>
      </c>
      <c r="D93" s="39">
        <f>RES_hhdet_numvin!D177</f>
        <v>0</v>
      </c>
      <c r="E93" s="39">
        <f>RES_hhdet_numvin!E177</f>
        <v>0</v>
      </c>
      <c r="F93" s="39">
        <f>RES_hhdet_numvin!F177</f>
        <v>0</v>
      </c>
      <c r="G93" s="39">
        <f>RES_hhdet_numvin!G177</f>
        <v>0</v>
      </c>
      <c r="H93" s="39">
        <f>RES_hhdet_numvin!H177</f>
        <v>0</v>
      </c>
      <c r="I93" s="39">
        <f>RES_hhdet_numvin!I177</f>
        <v>0</v>
      </c>
      <c r="J93" s="39">
        <f>RES_hhdet_numvin!J177</f>
        <v>0</v>
      </c>
      <c r="K93" s="39">
        <f>RES_hhdet_numvin!K177</f>
        <v>0</v>
      </c>
      <c r="L93" s="39">
        <f>RES_hhdet_numvin!L177</f>
        <v>0</v>
      </c>
      <c r="M93" s="39">
        <f>RES_hhdet_numvin!M177</f>
        <v>0</v>
      </c>
      <c r="N93" s="39">
        <f>RES_hhdet_numvin!N177</f>
        <v>0</v>
      </c>
      <c r="O93" s="39">
        <f>RES_hhdet_numvin!O177</f>
        <v>0</v>
      </c>
      <c r="P93" s="39">
        <f>RES_hhdet_numvin!P177</f>
        <v>74</v>
      </c>
      <c r="Q93" s="39">
        <f>RES_hhdet_numvin!Q177</f>
        <v>161</v>
      </c>
      <c r="R93" s="39">
        <f>RES_hhdet_numvin!R177</f>
        <v>154</v>
      </c>
      <c r="S93" s="39">
        <f>RES_hhdet_numvin!S177</f>
        <v>177</v>
      </c>
      <c r="T93" s="39">
        <f>RES_hhdet_numvin!T177</f>
        <v>124</v>
      </c>
      <c r="U93" s="39">
        <f>RES_hhdet_numvin!U177</f>
        <v>183</v>
      </c>
      <c r="V93" s="39">
        <f>RES_hhdet_numvin!V177</f>
        <v>187</v>
      </c>
      <c r="W93" s="39">
        <f>RES_hhdet_numvin!W177</f>
        <v>69</v>
      </c>
      <c r="DA93" s="60" t="s">
        <v>1569</v>
      </c>
    </row>
    <row r="95" spans="1:105" s="2" customFormat="1" ht="12" customHeight="1" x14ac:dyDescent="0.25">
      <c r="A95" s="135" t="str">
        <f>RES_hh_SLD!$A$108</f>
        <v>Thermal uses of total stock</v>
      </c>
      <c r="B95" s="136"/>
      <c r="C95" s="137"/>
      <c r="D95" s="137"/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DA95" s="142"/>
    </row>
    <row r="97" spans="1:105" ht="12" customHeight="1" x14ac:dyDescent="0.25">
      <c r="A97" s="116" t="str">
        <f>RES_hh_SLD!$A$110</f>
        <v>Final energy consumption (ktoe)</v>
      </c>
      <c r="B97" s="117">
        <f t="shared" ref="B97:Q97" si="12">B98+B100+B102+B111</f>
        <v>1.1913894649392438</v>
      </c>
      <c r="C97" s="117">
        <f t="shared" si="12"/>
        <v>1.4846218607790409</v>
      </c>
      <c r="D97" s="117">
        <f t="shared" si="12"/>
        <v>1.5664306747737822</v>
      </c>
      <c r="E97" s="117">
        <f t="shared" si="12"/>
        <v>2.195205347964619</v>
      </c>
      <c r="F97" s="117">
        <f t="shared" si="12"/>
        <v>2.5705808063496711</v>
      </c>
      <c r="G97" s="117">
        <f t="shared" si="12"/>
        <v>2.5895278386035461</v>
      </c>
      <c r="H97" s="117">
        <f t="shared" si="12"/>
        <v>3.1475949845738427</v>
      </c>
      <c r="I97" s="117">
        <f t="shared" si="12"/>
        <v>4.48708876711936</v>
      </c>
      <c r="J97" s="117">
        <f t="shared" si="12"/>
        <v>5.1460050285830672</v>
      </c>
      <c r="K97" s="117">
        <f t="shared" si="12"/>
        <v>6.0539729407550222</v>
      </c>
      <c r="L97" s="117">
        <f t="shared" si="12"/>
        <v>7.3131642615050589</v>
      </c>
      <c r="M97" s="117">
        <f t="shared" si="12"/>
        <v>6.3900064504370846</v>
      </c>
      <c r="N97" s="117">
        <f t="shared" si="12"/>
        <v>6.6960303551723817</v>
      </c>
      <c r="O97" s="117">
        <f t="shared" si="12"/>
        <v>6.6893501032635623</v>
      </c>
      <c r="P97" s="117">
        <f t="shared" si="12"/>
        <v>6.322333296822924</v>
      </c>
      <c r="Q97" s="117">
        <f t="shared" si="12"/>
        <v>6.4196165489447834</v>
      </c>
      <c r="R97" s="117">
        <f t="shared" ref="R97:V97" si="13">R98+R100+R102+R111</f>
        <v>5.8658315012263387</v>
      </c>
      <c r="S97" s="117">
        <f t="shared" si="13"/>
        <v>5.9529579026994579</v>
      </c>
      <c r="T97" s="117">
        <f t="shared" si="13"/>
        <v>5.7429629294219753</v>
      </c>
      <c r="U97" s="117">
        <f t="shared" si="13"/>
        <v>5.5521144308473334</v>
      </c>
      <c r="V97" s="117">
        <f t="shared" si="13"/>
        <v>5.2521271727036209</v>
      </c>
      <c r="W97" s="117">
        <f t="shared" ref="W97" si="14">W98+W100+W102+W111</f>
        <v>4.9961951477454409</v>
      </c>
      <c r="DA97" s="129" t="s">
        <v>1721</v>
      </c>
    </row>
    <row r="98" spans="1:105" ht="12" customHeight="1" x14ac:dyDescent="0.25">
      <c r="A98" s="121" t="s">
        <v>57</v>
      </c>
      <c r="B98" s="122">
        <f t="shared" ref="B98:W98" si="15">B99</f>
        <v>1.0043745713247367</v>
      </c>
      <c r="C98" s="122">
        <f t="shared" si="15"/>
        <v>1.289085003367394</v>
      </c>
      <c r="D98" s="122">
        <f t="shared" si="15"/>
        <v>1.3529463547324128</v>
      </c>
      <c r="E98" s="122">
        <f t="shared" si="15"/>
        <v>1.7961877025849147</v>
      </c>
      <c r="F98" s="122">
        <f t="shared" si="15"/>
        <v>2.1297405172420203</v>
      </c>
      <c r="G98" s="122">
        <f t="shared" si="15"/>
        <v>2.1562601289694645</v>
      </c>
      <c r="H98" s="122">
        <f t="shared" si="15"/>
        <v>2.5696446177697276</v>
      </c>
      <c r="I98" s="122">
        <f t="shared" si="15"/>
        <v>3.775707054280629</v>
      </c>
      <c r="J98" s="122">
        <f t="shared" si="15"/>
        <v>4.2743006592640711</v>
      </c>
      <c r="K98" s="122">
        <f t="shared" si="15"/>
        <v>5.0467707093697722</v>
      </c>
      <c r="L98" s="122">
        <f t="shared" si="15"/>
        <v>6.1937422352763676</v>
      </c>
      <c r="M98" s="122">
        <f t="shared" si="15"/>
        <v>5.2976040151472876</v>
      </c>
      <c r="N98" s="122">
        <f t="shared" si="15"/>
        <v>5.6072891687159103</v>
      </c>
      <c r="O98" s="122">
        <f t="shared" si="15"/>
        <v>5.5773470155833813</v>
      </c>
      <c r="P98" s="122">
        <f t="shared" si="15"/>
        <v>5.237119424233363</v>
      </c>
      <c r="Q98" s="122">
        <f t="shared" si="15"/>
        <v>5.3512785189864038</v>
      </c>
      <c r="R98" s="122">
        <f t="shared" si="15"/>
        <v>4.8623560587679702</v>
      </c>
      <c r="S98" s="122">
        <f t="shared" si="15"/>
        <v>4.9972011953675679</v>
      </c>
      <c r="T98" s="122">
        <f t="shared" si="15"/>
        <v>4.8625101227610594</v>
      </c>
      <c r="U98" s="122">
        <f t="shared" si="15"/>
        <v>4.6639644421270585</v>
      </c>
      <c r="V98" s="122">
        <f t="shared" si="15"/>
        <v>4.4125374880042489</v>
      </c>
      <c r="W98" s="122">
        <f t="shared" si="15"/>
        <v>4.2299133652233936</v>
      </c>
      <c r="DA98" s="130" t="s">
        <v>1722</v>
      </c>
    </row>
    <row r="99" spans="1:105" ht="12" customHeight="1" x14ac:dyDescent="0.25">
      <c r="A99" s="97" t="s">
        <v>53</v>
      </c>
      <c r="B99" s="98">
        <v>1.0043745713247367</v>
      </c>
      <c r="C99" s="98">
        <v>1.289085003367394</v>
      </c>
      <c r="D99" s="98">
        <v>1.3529463547324128</v>
      </c>
      <c r="E99" s="98">
        <v>1.7961877025849147</v>
      </c>
      <c r="F99" s="98">
        <v>2.1297405172420203</v>
      </c>
      <c r="G99" s="98">
        <v>2.1562601289694645</v>
      </c>
      <c r="H99" s="98">
        <v>2.5696446177697276</v>
      </c>
      <c r="I99" s="98">
        <v>3.775707054280629</v>
      </c>
      <c r="J99" s="98">
        <v>4.2743006592640711</v>
      </c>
      <c r="K99" s="98">
        <v>5.0467707093697722</v>
      </c>
      <c r="L99" s="98">
        <v>6.1937422352763676</v>
      </c>
      <c r="M99" s="98">
        <v>5.2976040151472876</v>
      </c>
      <c r="N99" s="98">
        <v>5.6072891687159103</v>
      </c>
      <c r="O99" s="98">
        <v>5.5773470155833813</v>
      </c>
      <c r="P99" s="98">
        <v>5.237119424233363</v>
      </c>
      <c r="Q99" s="98">
        <v>5.3512785189864038</v>
      </c>
      <c r="R99" s="98">
        <v>4.8623560587679702</v>
      </c>
      <c r="S99" s="98">
        <v>4.9972011953675679</v>
      </c>
      <c r="T99" s="98">
        <v>4.8625101227610594</v>
      </c>
      <c r="U99" s="98">
        <v>4.6639644421270585</v>
      </c>
      <c r="V99" s="98">
        <v>4.4125374880042489</v>
      </c>
      <c r="W99" s="98">
        <v>4.2299133652233936</v>
      </c>
      <c r="DA99" s="63" t="s">
        <v>1723</v>
      </c>
    </row>
    <row r="100" spans="1:105" ht="12" customHeight="1" x14ac:dyDescent="0.25">
      <c r="A100" s="121" t="s">
        <v>92</v>
      </c>
      <c r="B100" s="122">
        <f t="shared" ref="B100:W100" si="16">B101</f>
        <v>3.5678040708453304E-5</v>
      </c>
      <c r="C100" s="122">
        <f t="shared" si="16"/>
        <v>3.6940068986221258E-5</v>
      </c>
      <c r="D100" s="122">
        <f t="shared" si="16"/>
        <v>5.2477249244307193E-5</v>
      </c>
      <c r="E100" s="122">
        <f t="shared" si="16"/>
        <v>6.2265335975547894E-5</v>
      </c>
      <c r="F100" s="122">
        <f t="shared" si="16"/>
        <v>1.0158962175478941E-4</v>
      </c>
      <c r="G100" s="122">
        <f t="shared" si="16"/>
        <v>1.3283199064741098E-4</v>
      </c>
      <c r="H100" s="122">
        <f t="shared" si="16"/>
        <v>2.1327899467680575E-4</v>
      </c>
      <c r="I100" s="122">
        <f t="shared" si="16"/>
        <v>2.556728946479005E-4</v>
      </c>
      <c r="J100" s="122">
        <f t="shared" si="16"/>
        <v>3.2054857869645071E-4</v>
      </c>
      <c r="K100" s="122">
        <f t="shared" si="16"/>
        <v>4.5213398971778772E-4</v>
      </c>
      <c r="L100" s="122">
        <f t="shared" si="16"/>
        <v>9.6299627088137921E-4</v>
      </c>
      <c r="M100" s="122">
        <f t="shared" si="16"/>
        <v>6.099046311220539E-4</v>
      </c>
      <c r="N100" s="122">
        <f t="shared" si="16"/>
        <v>8.3587300059834277E-4</v>
      </c>
      <c r="O100" s="122">
        <f t="shared" si="16"/>
        <v>7.9865985017197314E-4</v>
      </c>
      <c r="P100" s="122">
        <f t="shared" si="16"/>
        <v>8.8117811300252144E-4</v>
      </c>
      <c r="Q100" s="122">
        <f t="shared" si="16"/>
        <v>2.1180172812485494E-3</v>
      </c>
      <c r="R100" s="122">
        <f t="shared" si="16"/>
        <v>1.4597550923900918E-3</v>
      </c>
      <c r="S100" s="122">
        <f t="shared" si="16"/>
        <v>1.6654399259057769E-3</v>
      </c>
      <c r="T100" s="122">
        <f t="shared" si="16"/>
        <v>1.9979776046309735E-3</v>
      </c>
      <c r="U100" s="122">
        <f t="shared" si="16"/>
        <v>3.0758592998113674E-3</v>
      </c>
      <c r="V100" s="122">
        <f t="shared" si="16"/>
        <v>2.2007615775477296E-3</v>
      </c>
      <c r="W100" s="122">
        <f t="shared" si="16"/>
        <v>3.0274125827644558E-3</v>
      </c>
      <c r="DA100" s="130" t="s">
        <v>1724</v>
      </c>
    </row>
    <row r="101" spans="1:105" ht="12" customHeight="1" x14ac:dyDescent="0.25">
      <c r="A101" s="97" t="s">
        <v>53</v>
      </c>
      <c r="B101" s="98">
        <v>3.5678040708453304E-5</v>
      </c>
      <c r="C101" s="98">
        <v>3.6940068986221258E-5</v>
      </c>
      <c r="D101" s="98">
        <v>5.2477249244307193E-5</v>
      </c>
      <c r="E101" s="98">
        <v>6.2265335975547894E-5</v>
      </c>
      <c r="F101" s="98">
        <v>1.0158962175478941E-4</v>
      </c>
      <c r="G101" s="98">
        <v>1.3283199064741098E-4</v>
      </c>
      <c r="H101" s="98">
        <v>2.1327899467680575E-4</v>
      </c>
      <c r="I101" s="98">
        <v>2.556728946479005E-4</v>
      </c>
      <c r="J101" s="98">
        <v>3.2054857869645071E-4</v>
      </c>
      <c r="K101" s="98">
        <v>4.5213398971778772E-4</v>
      </c>
      <c r="L101" s="98">
        <v>9.6299627088137921E-4</v>
      </c>
      <c r="M101" s="98">
        <v>6.099046311220539E-4</v>
      </c>
      <c r="N101" s="98">
        <v>8.3587300059834277E-4</v>
      </c>
      <c r="O101" s="98">
        <v>7.9865985017197314E-4</v>
      </c>
      <c r="P101" s="98">
        <v>8.8117811300252144E-4</v>
      </c>
      <c r="Q101" s="98">
        <v>2.1180172812485494E-3</v>
      </c>
      <c r="R101" s="98">
        <v>1.4597550923900918E-3</v>
      </c>
      <c r="S101" s="98">
        <v>1.6654399259057769E-3</v>
      </c>
      <c r="T101" s="98">
        <v>1.9979776046309735E-3</v>
      </c>
      <c r="U101" s="98">
        <v>3.0758592998113674E-3</v>
      </c>
      <c r="V101" s="98">
        <v>2.2007615775477296E-3</v>
      </c>
      <c r="W101" s="98">
        <v>3.0274125827644558E-3</v>
      </c>
      <c r="DA101" s="63" t="s">
        <v>1725</v>
      </c>
    </row>
    <row r="102" spans="1:105" ht="12" customHeight="1" x14ac:dyDescent="0.25">
      <c r="A102" s="121" t="s">
        <v>55</v>
      </c>
      <c r="B102" s="122">
        <v>0.12732878309630297</v>
      </c>
      <c r="C102" s="122">
        <v>0.13105489259761771</v>
      </c>
      <c r="D102" s="122">
        <v>0.13441431786710206</v>
      </c>
      <c r="E102" s="122">
        <v>0.25503776578480952</v>
      </c>
      <c r="F102" s="122">
        <v>0.28073606452631705</v>
      </c>
      <c r="G102" s="122">
        <v>0.26753610679372247</v>
      </c>
      <c r="H102" s="122">
        <v>0.36601814637564717</v>
      </c>
      <c r="I102" s="122">
        <v>0.43995845229392722</v>
      </c>
      <c r="J102" s="122">
        <v>0.54076987569872326</v>
      </c>
      <c r="K102" s="122">
        <v>0.62700947718409172</v>
      </c>
      <c r="L102" s="122">
        <v>0.70194184892041089</v>
      </c>
      <c r="M102" s="122">
        <v>0.69611700706879509</v>
      </c>
      <c r="N102" s="122">
        <v>0.69297876973027073</v>
      </c>
      <c r="O102" s="122">
        <v>0.72158415045263546</v>
      </c>
      <c r="P102" s="122">
        <v>0.70445402180658245</v>
      </c>
      <c r="Q102" s="122">
        <v>0.6934038848770534</v>
      </c>
      <c r="R102" s="122">
        <v>0.64749824725920191</v>
      </c>
      <c r="S102" s="122">
        <v>0.61283021907266733</v>
      </c>
      <c r="T102" s="122">
        <v>0.55432069545962448</v>
      </c>
      <c r="U102" s="122">
        <v>0.56113744881160776</v>
      </c>
      <c r="V102" s="122">
        <v>0.53969157931580214</v>
      </c>
      <c r="W102" s="122">
        <v>0.49032109624603892</v>
      </c>
      <c r="DA102" s="130" t="s">
        <v>1726</v>
      </c>
    </row>
    <row r="103" spans="1:105" ht="12" customHeight="1" x14ac:dyDescent="0.25">
      <c r="A103" s="97" t="s">
        <v>124</v>
      </c>
      <c r="B103" s="98">
        <v>7.0364563949926295E-2</v>
      </c>
      <c r="C103" s="98">
        <v>7.3242790976171201E-2</v>
      </c>
      <c r="D103" s="98">
        <v>7.0533063556238312E-2</v>
      </c>
      <c r="E103" s="98">
        <v>6.5901875845590055E-2</v>
      </c>
      <c r="F103" s="98">
        <v>6.3031075994942787E-2</v>
      </c>
      <c r="G103" s="98">
        <v>6.5095332956153426E-2</v>
      </c>
      <c r="H103" s="98">
        <v>9.4257486083184613E-2</v>
      </c>
      <c r="I103" s="98">
        <v>0.12419242562945514</v>
      </c>
      <c r="J103" s="98">
        <v>0.13275937426136639</v>
      </c>
      <c r="K103" s="98">
        <v>0.13934941285295818</v>
      </c>
      <c r="L103" s="98">
        <v>0.13698340605691406</v>
      </c>
      <c r="M103" s="98">
        <v>0.12693540109259588</v>
      </c>
      <c r="N103" s="98">
        <v>0.12206991597138751</v>
      </c>
      <c r="O103" s="98">
        <v>0.10534739488552486</v>
      </c>
      <c r="P103" s="98">
        <v>9.2135258135905021E-2</v>
      </c>
      <c r="Q103" s="98">
        <v>8.1489113077078262E-2</v>
      </c>
      <c r="R103" s="98">
        <v>7.7913042056259624E-2</v>
      </c>
      <c r="S103" s="98">
        <v>7.6335524411179051E-2</v>
      </c>
      <c r="T103" s="98">
        <v>7.3488307807088163E-2</v>
      </c>
      <c r="U103" s="98">
        <v>7.3577349773107648E-2</v>
      </c>
      <c r="V103" s="98">
        <v>6.5285927162144722E-2</v>
      </c>
      <c r="W103" s="98">
        <v>5.9233388026761667E-2</v>
      </c>
      <c r="DA103" s="63" t="s">
        <v>1727</v>
      </c>
    </row>
    <row r="104" spans="1:105" ht="12" customHeight="1" x14ac:dyDescent="0.25">
      <c r="A104" s="97" t="s">
        <v>123</v>
      </c>
      <c r="B104" s="98">
        <v>0</v>
      </c>
      <c r="C104" s="98">
        <v>0</v>
      </c>
      <c r="D104" s="98">
        <v>0</v>
      </c>
      <c r="E104" s="98">
        <v>0</v>
      </c>
      <c r="F104" s="98">
        <v>0</v>
      </c>
      <c r="G104" s="98">
        <v>0</v>
      </c>
      <c r="H104" s="98">
        <v>0</v>
      </c>
      <c r="I104" s="98">
        <v>0</v>
      </c>
      <c r="J104" s="98">
        <v>0</v>
      </c>
      <c r="K104" s="98">
        <v>0</v>
      </c>
      <c r="L104" s="98">
        <v>0</v>
      </c>
      <c r="M104" s="98">
        <v>0</v>
      </c>
      <c r="N104" s="98">
        <v>0</v>
      </c>
      <c r="O104" s="98">
        <v>0</v>
      </c>
      <c r="P104" s="98">
        <v>0</v>
      </c>
      <c r="Q104" s="98">
        <v>0</v>
      </c>
      <c r="R104" s="98">
        <v>0</v>
      </c>
      <c r="S104" s="98">
        <v>0</v>
      </c>
      <c r="T104" s="98">
        <v>0</v>
      </c>
      <c r="U104" s="98">
        <v>0</v>
      </c>
      <c r="V104" s="98">
        <v>0</v>
      </c>
      <c r="W104" s="98">
        <v>0</v>
      </c>
      <c r="DA104" s="63" t="s">
        <v>1728</v>
      </c>
    </row>
    <row r="105" spans="1:105" ht="12" customHeight="1" x14ac:dyDescent="0.25">
      <c r="A105" s="100" t="s">
        <v>50</v>
      </c>
      <c r="B105" s="101">
        <v>0</v>
      </c>
      <c r="C105" s="101">
        <v>0</v>
      </c>
      <c r="D105" s="101">
        <v>0</v>
      </c>
      <c r="E105" s="101">
        <v>0</v>
      </c>
      <c r="F105" s="101">
        <v>0</v>
      </c>
      <c r="G105" s="101">
        <v>0</v>
      </c>
      <c r="H105" s="101">
        <v>0</v>
      </c>
      <c r="I105" s="101">
        <v>0</v>
      </c>
      <c r="J105" s="101">
        <v>0</v>
      </c>
      <c r="K105" s="101">
        <v>0</v>
      </c>
      <c r="L105" s="101">
        <v>0</v>
      </c>
      <c r="M105" s="101">
        <v>0</v>
      </c>
      <c r="N105" s="101">
        <v>0</v>
      </c>
      <c r="O105" s="101">
        <v>0</v>
      </c>
      <c r="P105" s="101">
        <v>0</v>
      </c>
      <c r="Q105" s="101">
        <v>0</v>
      </c>
      <c r="R105" s="101">
        <v>0</v>
      </c>
      <c r="S105" s="101">
        <v>0</v>
      </c>
      <c r="T105" s="101">
        <v>0</v>
      </c>
      <c r="U105" s="101">
        <v>0</v>
      </c>
      <c r="V105" s="101">
        <v>0</v>
      </c>
      <c r="W105" s="101">
        <v>0</v>
      </c>
      <c r="DA105" s="131" t="s">
        <v>1729</v>
      </c>
    </row>
    <row r="106" spans="1:105" ht="12" customHeight="1" x14ac:dyDescent="0.25">
      <c r="A106" s="103" t="s">
        <v>52</v>
      </c>
      <c r="B106" s="104">
        <v>0</v>
      </c>
      <c r="C106" s="104">
        <v>0</v>
      </c>
      <c r="D106" s="104">
        <v>0</v>
      </c>
      <c r="E106" s="104">
        <v>0</v>
      </c>
      <c r="F106" s="104">
        <v>0</v>
      </c>
      <c r="G106" s="104">
        <v>0</v>
      </c>
      <c r="H106" s="104">
        <v>0</v>
      </c>
      <c r="I106" s="104">
        <v>0</v>
      </c>
      <c r="J106" s="104">
        <v>0</v>
      </c>
      <c r="K106" s="104">
        <v>0</v>
      </c>
      <c r="L106" s="104">
        <v>0</v>
      </c>
      <c r="M106" s="104">
        <v>0</v>
      </c>
      <c r="N106" s="104">
        <v>0</v>
      </c>
      <c r="O106" s="104">
        <v>0</v>
      </c>
      <c r="P106" s="104">
        <v>0</v>
      </c>
      <c r="Q106" s="104">
        <v>0</v>
      </c>
      <c r="R106" s="104">
        <v>0</v>
      </c>
      <c r="S106" s="104">
        <v>0</v>
      </c>
      <c r="T106" s="104">
        <v>0</v>
      </c>
      <c r="U106" s="104">
        <v>0</v>
      </c>
      <c r="V106" s="104">
        <v>0</v>
      </c>
      <c r="W106" s="104">
        <v>0</v>
      </c>
      <c r="DA106" s="132" t="s">
        <v>1730</v>
      </c>
    </row>
    <row r="107" spans="1:105" ht="12" customHeight="1" x14ac:dyDescent="0.25">
      <c r="A107" s="106" t="s">
        <v>122</v>
      </c>
      <c r="B107" s="101">
        <v>5.6964219146376685E-2</v>
      </c>
      <c r="C107" s="101">
        <v>5.7812101621446503E-2</v>
      </c>
      <c r="D107" s="101">
        <v>6.388125431086375E-2</v>
      </c>
      <c r="E107" s="101">
        <v>0.18913588993921948</v>
      </c>
      <c r="F107" s="101">
        <v>0.21770498853137424</v>
      </c>
      <c r="G107" s="101">
        <v>0.20244077383756903</v>
      </c>
      <c r="H107" s="101">
        <v>0.27176066029246254</v>
      </c>
      <c r="I107" s="101">
        <v>0.31576602666447207</v>
      </c>
      <c r="J107" s="101">
        <v>0.40801050143735684</v>
      </c>
      <c r="K107" s="101">
        <v>0.43725682468817029</v>
      </c>
      <c r="L107" s="101">
        <v>0.50044935084743969</v>
      </c>
      <c r="M107" s="101">
        <v>0.49899713737879897</v>
      </c>
      <c r="N107" s="101">
        <v>0.49291148499061943</v>
      </c>
      <c r="O107" s="101">
        <v>0.46304524230329863</v>
      </c>
      <c r="P107" s="101">
        <v>0.39192954241871841</v>
      </c>
      <c r="Q107" s="101">
        <v>0.32495161869827727</v>
      </c>
      <c r="R107" s="101">
        <v>0.26547655175310753</v>
      </c>
      <c r="S107" s="101">
        <v>0.24359739168507749</v>
      </c>
      <c r="T107" s="101">
        <v>0.16854055954122676</v>
      </c>
      <c r="U107" s="101">
        <v>0.13891184920385716</v>
      </c>
      <c r="V107" s="101">
        <v>0.10526403769367174</v>
      </c>
      <c r="W107" s="101">
        <v>9.3550780965671515E-2</v>
      </c>
      <c r="DA107" s="131" t="s">
        <v>1731</v>
      </c>
    </row>
    <row r="108" spans="1:105" ht="12" customHeight="1" x14ac:dyDescent="0.25">
      <c r="A108" s="107" t="s">
        <v>121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5.0403239642963185E-2</v>
      </c>
      <c r="L108" s="104">
        <v>6.4509092016057132E-2</v>
      </c>
      <c r="M108" s="104">
        <v>7.0184468597400212E-2</v>
      </c>
      <c r="N108" s="104">
        <v>7.7997368768263853E-2</v>
      </c>
      <c r="O108" s="104">
        <v>0.15319151326381192</v>
      </c>
      <c r="P108" s="104">
        <v>0.22038922125195898</v>
      </c>
      <c r="Q108" s="104">
        <v>0.28696315310169784</v>
      </c>
      <c r="R108" s="104">
        <v>0.30410865344983473</v>
      </c>
      <c r="S108" s="104">
        <v>0.29289730297641087</v>
      </c>
      <c r="T108" s="104">
        <v>0.31229182811130957</v>
      </c>
      <c r="U108" s="104">
        <v>0.34864824983464293</v>
      </c>
      <c r="V108" s="104">
        <v>0.36914161445998572</v>
      </c>
      <c r="W108" s="104">
        <v>0.33753692725360573</v>
      </c>
      <c r="DA108" s="132" t="s">
        <v>1732</v>
      </c>
    </row>
    <row r="109" spans="1:105" ht="12" customHeight="1" x14ac:dyDescent="0.25">
      <c r="A109" s="108" t="s">
        <v>53</v>
      </c>
      <c r="B109" s="98">
        <v>0</v>
      </c>
      <c r="C109" s="98">
        <v>0</v>
      </c>
      <c r="D109" s="98">
        <v>0</v>
      </c>
      <c r="E109" s="98">
        <v>0</v>
      </c>
      <c r="F109" s="98">
        <v>0</v>
      </c>
      <c r="G109" s="98">
        <v>0</v>
      </c>
      <c r="H109" s="98">
        <v>0</v>
      </c>
      <c r="I109" s="98">
        <v>0</v>
      </c>
      <c r="J109" s="98">
        <v>0</v>
      </c>
      <c r="K109" s="98">
        <v>3.0067431927390954E-2</v>
      </c>
      <c r="L109" s="98">
        <v>3.987156537288488E-2</v>
      </c>
      <c r="M109" s="98">
        <v>4.2095297538615906E-2</v>
      </c>
      <c r="N109" s="98">
        <v>4.5410348174360106E-2</v>
      </c>
      <c r="O109" s="98">
        <v>9.0574595017144793E-2</v>
      </c>
      <c r="P109" s="98">
        <v>0.12731180424433797</v>
      </c>
      <c r="Q109" s="98">
        <v>0.16662435894594077</v>
      </c>
      <c r="R109" s="98">
        <v>0.17446451557646858</v>
      </c>
      <c r="S109" s="98">
        <v>0.16470622248828234</v>
      </c>
      <c r="T109" s="98">
        <v>0.19660527982144876</v>
      </c>
      <c r="U109" s="98">
        <v>0.20321671512958209</v>
      </c>
      <c r="V109" s="98">
        <v>0.21106681663281066</v>
      </c>
      <c r="W109" s="98">
        <v>0.18466007193821149</v>
      </c>
      <c r="DA109" s="63" t="s">
        <v>1733</v>
      </c>
    </row>
    <row r="110" spans="1:105" ht="12" customHeight="1" x14ac:dyDescent="0.25">
      <c r="A110" s="108" t="s">
        <v>52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2.0335807715572231E-2</v>
      </c>
      <c r="L110" s="98">
        <v>2.4637526643172255E-2</v>
      </c>
      <c r="M110" s="98">
        <v>2.808917105878431E-2</v>
      </c>
      <c r="N110" s="98">
        <v>3.2587020593903747E-2</v>
      </c>
      <c r="O110" s="98">
        <v>6.2616918246667125E-2</v>
      </c>
      <c r="P110" s="98">
        <v>9.3077417007621024E-2</v>
      </c>
      <c r="Q110" s="98">
        <v>0.12033879415575705</v>
      </c>
      <c r="R110" s="98">
        <v>0.12964413787336615</v>
      </c>
      <c r="S110" s="98">
        <v>0.12819108048812852</v>
      </c>
      <c r="T110" s="98">
        <v>0.11568654828986082</v>
      </c>
      <c r="U110" s="98">
        <v>0.14543153470506087</v>
      </c>
      <c r="V110" s="98">
        <v>0.15807479782717504</v>
      </c>
      <c r="W110" s="98">
        <v>0.15287685531539424</v>
      </c>
      <c r="DA110" s="63" t="s">
        <v>1734</v>
      </c>
    </row>
    <row r="111" spans="1:105" ht="12" customHeight="1" x14ac:dyDescent="0.25">
      <c r="A111" s="121" t="s">
        <v>54</v>
      </c>
      <c r="B111" s="122">
        <v>5.9650432477495498E-2</v>
      </c>
      <c r="C111" s="122">
        <v>6.4445024745043294E-2</v>
      </c>
      <c r="D111" s="122">
        <v>7.9017524925023147E-2</v>
      </c>
      <c r="E111" s="122">
        <v>0.14391761425891902</v>
      </c>
      <c r="F111" s="122">
        <v>0.16000263495957873</v>
      </c>
      <c r="G111" s="122">
        <v>0.16559877084971192</v>
      </c>
      <c r="H111" s="122">
        <v>0.21171894143379127</v>
      </c>
      <c r="I111" s="122">
        <v>0.27116758765015503</v>
      </c>
      <c r="J111" s="122">
        <v>0.33061394504157626</v>
      </c>
      <c r="K111" s="122">
        <v>0.37974062021144045</v>
      </c>
      <c r="L111" s="122">
        <v>0.41651718103739943</v>
      </c>
      <c r="M111" s="122">
        <v>0.39567552358987934</v>
      </c>
      <c r="N111" s="122">
        <v>0.39492654372560199</v>
      </c>
      <c r="O111" s="122">
        <v>0.38962027737737348</v>
      </c>
      <c r="P111" s="122">
        <v>0.37987867266997638</v>
      </c>
      <c r="Q111" s="122">
        <v>0.37281612780007767</v>
      </c>
      <c r="R111" s="122">
        <v>0.35451744010677677</v>
      </c>
      <c r="S111" s="122">
        <v>0.34126104833331694</v>
      </c>
      <c r="T111" s="122">
        <v>0.32413413359665988</v>
      </c>
      <c r="U111" s="122">
        <v>0.32393668060885505</v>
      </c>
      <c r="V111" s="122">
        <v>0.29769734380602214</v>
      </c>
      <c r="W111" s="122">
        <v>0.27293327369324438</v>
      </c>
      <c r="DA111" s="130" t="s">
        <v>1735</v>
      </c>
    </row>
    <row r="112" spans="1:105" ht="12" customHeight="1" x14ac:dyDescent="0.25">
      <c r="A112" s="97" t="s">
        <v>50</v>
      </c>
      <c r="B112" s="98">
        <v>5.1993504021558119E-2</v>
      </c>
      <c r="C112" s="98">
        <v>5.6452769072313974E-2</v>
      </c>
      <c r="D112" s="98">
        <v>6.8689106919378837E-2</v>
      </c>
      <c r="E112" s="98">
        <v>9.3778846713728131E-2</v>
      </c>
      <c r="F112" s="98">
        <v>0.10278059263527094</v>
      </c>
      <c r="G112" s="98">
        <v>0.11700382965886144</v>
      </c>
      <c r="H112" s="98">
        <v>0.14703810751324331</v>
      </c>
      <c r="I112" s="98">
        <v>0.20430168237192156</v>
      </c>
      <c r="J112" s="98">
        <v>0.24161026988079937</v>
      </c>
      <c r="K112" s="98">
        <v>0.27350514195129116</v>
      </c>
      <c r="L112" s="98">
        <v>0.28169473720320526</v>
      </c>
      <c r="M112" s="98">
        <v>0.26683674762053272</v>
      </c>
      <c r="N112" s="98">
        <v>0.26755395310874136</v>
      </c>
      <c r="O112" s="98">
        <v>0.25803837658412204</v>
      </c>
      <c r="P112" s="98">
        <v>0.25910694734506895</v>
      </c>
      <c r="Q112" s="98">
        <v>0.25550237685714622</v>
      </c>
      <c r="R112" s="98">
        <v>0.24533414542372639</v>
      </c>
      <c r="S112" s="98">
        <v>0.23992753633024941</v>
      </c>
      <c r="T112" s="98">
        <v>0.23526263368398451</v>
      </c>
      <c r="U112" s="98">
        <v>0.24007843242364049</v>
      </c>
      <c r="V112" s="98">
        <v>0.21753966267183414</v>
      </c>
      <c r="W112" s="98">
        <v>0.20407505326919717</v>
      </c>
      <c r="DA112" s="63" t="s">
        <v>1736</v>
      </c>
    </row>
    <row r="113" spans="1:105" ht="12" customHeight="1" x14ac:dyDescent="0.25">
      <c r="A113" s="109" t="s">
        <v>120</v>
      </c>
      <c r="B113" s="33">
        <v>7.6569284559373811E-3</v>
      </c>
      <c r="C113" s="33">
        <v>7.9922556727293204E-3</v>
      </c>
      <c r="D113" s="33">
        <v>1.0328418005644316E-2</v>
      </c>
      <c r="E113" s="33">
        <v>5.0138767545190907E-2</v>
      </c>
      <c r="F113" s="33">
        <v>5.722204232430779E-2</v>
      </c>
      <c r="G113" s="33">
        <v>4.8594941190850491E-2</v>
      </c>
      <c r="H113" s="33">
        <v>6.4680833920547978E-2</v>
      </c>
      <c r="I113" s="33">
        <v>6.6865905278233495E-2</v>
      </c>
      <c r="J113" s="33">
        <v>8.9003675160776924E-2</v>
      </c>
      <c r="K113" s="33">
        <v>0.10623547826014929</v>
      </c>
      <c r="L113" s="33">
        <v>0.13482244383419417</v>
      </c>
      <c r="M113" s="33">
        <v>0.12883877596934659</v>
      </c>
      <c r="N113" s="33">
        <v>0.12737259061686063</v>
      </c>
      <c r="O113" s="33">
        <v>0.13158190079325144</v>
      </c>
      <c r="P113" s="33">
        <v>0.12077172532490743</v>
      </c>
      <c r="Q113" s="33">
        <v>0.11731375094293142</v>
      </c>
      <c r="R113" s="33">
        <v>0.10918329468305035</v>
      </c>
      <c r="S113" s="33">
        <v>0.10133351200306752</v>
      </c>
      <c r="T113" s="33">
        <v>8.8871499912675359E-2</v>
      </c>
      <c r="U113" s="33">
        <v>8.3858248185214548E-2</v>
      </c>
      <c r="V113" s="33">
        <v>8.0157681134187989E-2</v>
      </c>
      <c r="W113" s="33">
        <v>6.8858220424047212E-2</v>
      </c>
      <c r="DA113" s="60" t="s">
        <v>1737</v>
      </c>
    </row>
    <row r="115" spans="1:105" ht="12" customHeight="1" x14ac:dyDescent="0.25">
      <c r="A115" s="116" t="str">
        <f>RES_hh_SLD!$A$131</f>
        <v>Thermal energy service (ktoe useful)</v>
      </c>
      <c r="B115" s="117">
        <f t="shared" ref="B115:Q115" si="17">B116+B118+B120+B129</f>
        <v>0.77718949652993641</v>
      </c>
      <c r="C115" s="117">
        <f t="shared" si="17"/>
        <v>0.97859887820114555</v>
      </c>
      <c r="D115" s="117">
        <f t="shared" si="17"/>
        <v>1.0444019550130867</v>
      </c>
      <c r="E115" s="117">
        <f t="shared" si="17"/>
        <v>1.4801516445232406</v>
      </c>
      <c r="F115" s="117">
        <f t="shared" si="17"/>
        <v>1.7485442970568152</v>
      </c>
      <c r="G115" s="117">
        <f t="shared" si="17"/>
        <v>1.7721061226410111</v>
      </c>
      <c r="H115" s="117">
        <f t="shared" si="17"/>
        <v>2.1668822407641768</v>
      </c>
      <c r="I115" s="117">
        <f t="shared" si="17"/>
        <v>3.1184626314852255</v>
      </c>
      <c r="J115" s="117">
        <f t="shared" si="17"/>
        <v>3.5958178638170919</v>
      </c>
      <c r="K115" s="117">
        <f t="shared" si="17"/>
        <v>4.2611912329628998</v>
      </c>
      <c r="L115" s="117">
        <f t="shared" si="17"/>
        <v>5.1794991424262582</v>
      </c>
      <c r="M115" s="117">
        <f t="shared" si="17"/>
        <v>4.5334410038672877</v>
      </c>
      <c r="N115" s="117">
        <f t="shared" si="17"/>
        <v>4.7739221422538796</v>
      </c>
      <c r="O115" s="117">
        <f t="shared" si="17"/>
        <v>4.8014130878722474</v>
      </c>
      <c r="P115" s="117">
        <f t="shared" si="17"/>
        <v>4.564352342045412</v>
      </c>
      <c r="Q115" s="117">
        <f t="shared" si="17"/>
        <v>4.6711993512762424</v>
      </c>
      <c r="R115" s="117">
        <f t="shared" ref="R115:V115" si="18">R116+R118+R120+R129</f>
        <v>4.283377082564269</v>
      </c>
      <c r="S115" s="117">
        <f t="shared" si="18"/>
        <v>4.3790994313885179</v>
      </c>
      <c r="T115" s="117">
        <f t="shared" si="18"/>
        <v>4.2531424803357734</v>
      </c>
      <c r="U115" s="117">
        <f t="shared" si="18"/>
        <v>4.1764433275654111</v>
      </c>
      <c r="V115" s="117">
        <f t="shared" si="18"/>
        <v>4.0121665971150087</v>
      </c>
      <c r="W115" s="117">
        <f t="shared" ref="W115" si="19">W116+W118+W120+W129</f>
        <v>3.8755365560799766</v>
      </c>
      <c r="DA115" s="129" t="s">
        <v>1889</v>
      </c>
    </row>
    <row r="116" spans="1:105" ht="12" customHeight="1" x14ac:dyDescent="0.25">
      <c r="A116" s="121" t="s">
        <v>57</v>
      </c>
      <c r="B116" s="122">
        <f t="shared" ref="B116:W116" si="20">B117</f>
        <v>0.66692168907204408</v>
      </c>
      <c r="C116" s="122">
        <f t="shared" si="20"/>
        <v>0.86266414286540527</v>
      </c>
      <c r="D116" s="122">
        <f t="shared" si="20"/>
        <v>0.91638811843531032</v>
      </c>
      <c r="E116" s="122">
        <f t="shared" si="20"/>
        <v>1.2294483291953473</v>
      </c>
      <c r="F116" s="122">
        <f t="shared" si="20"/>
        <v>1.4693343218989783</v>
      </c>
      <c r="G116" s="122">
        <f t="shared" si="20"/>
        <v>1.4983970987719126</v>
      </c>
      <c r="H116" s="122">
        <f t="shared" si="20"/>
        <v>1.8000761386746345</v>
      </c>
      <c r="I116" s="122">
        <f t="shared" si="20"/>
        <v>2.6687289652369683</v>
      </c>
      <c r="J116" s="122">
        <f t="shared" si="20"/>
        <v>3.0408916642329826</v>
      </c>
      <c r="K116" s="122">
        <f t="shared" si="20"/>
        <v>3.6096373685649192</v>
      </c>
      <c r="L116" s="122">
        <f t="shared" si="20"/>
        <v>4.4475177129825374</v>
      </c>
      <c r="M116" s="122">
        <f t="shared" si="20"/>
        <v>3.8158823161221238</v>
      </c>
      <c r="N116" s="122">
        <f t="shared" si="20"/>
        <v>4.0537992304440635</v>
      </c>
      <c r="O116" s="122">
        <f t="shared" si="20"/>
        <v>4.049876219916829</v>
      </c>
      <c r="P116" s="122">
        <f t="shared" si="20"/>
        <v>3.8151794394425291</v>
      </c>
      <c r="Q116" s="122">
        <f t="shared" si="20"/>
        <v>3.9132782539582402</v>
      </c>
      <c r="R116" s="122">
        <f t="shared" si="20"/>
        <v>3.5614087908706491</v>
      </c>
      <c r="S116" s="122">
        <f t="shared" si="20"/>
        <v>3.6819075274341784</v>
      </c>
      <c r="T116" s="122">
        <f t="shared" si="20"/>
        <v>3.6054770568468588</v>
      </c>
      <c r="U116" s="122">
        <f t="shared" si="20"/>
        <v>3.504730820085495</v>
      </c>
      <c r="V116" s="122">
        <f t="shared" si="20"/>
        <v>3.3648133539096308</v>
      </c>
      <c r="W116" s="122">
        <f t="shared" si="20"/>
        <v>3.274451343817895</v>
      </c>
      <c r="DA116" s="130" t="s">
        <v>1890</v>
      </c>
    </row>
    <row r="117" spans="1:105" ht="12" customHeight="1" x14ac:dyDescent="0.25">
      <c r="A117" s="97" t="s">
        <v>53</v>
      </c>
      <c r="B117" s="98">
        <v>0.66692168907204408</v>
      </c>
      <c r="C117" s="98">
        <v>0.86266414286540527</v>
      </c>
      <c r="D117" s="98">
        <v>0.91638811843531032</v>
      </c>
      <c r="E117" s="98">
        <v>1.2294483291953473</v>
      </c>
      <c r="F117" s="98">
        <v>1.4693343218989783</v>
      </c>
      <c r="G117" s="98">
        <v>1.4983970987719126</v>
      </c>
      <c r="H117" s="98">
        <v>1.8000761386746345</v>
      </c>
      <c r="I117" s="98">
        <v>2.6687289652369683</v>
      </c>
      <c r="J117" s="98">
        <v>3.0408916642329826</v>
      </c>
      <c r="K117" s="98">
        <v>3.6096373685649192</v>
      </c>
      <c r="L117" s="98">
        <v>4.4475177129825374</v>
      </c>
      <c r="M117" s="98">
        <v>3.8158823161221238</v>
      </c>
      <c r="N117" s="98">
        <v>4.0537992304440635</v>
      </c>
      <c r="O117" s="98">
        <v>4.049876219916829</v>
      </c>
      <c r="P117" s="98">
        <v>3.8151794394425291</v>
      </c>
      <c r="Q117" s="98">
        <v>3.9132782539582402</v>
      </c>
      <c r="R117" s="98">
        <v>3.5614087908706491</v>
      </c>
      <c r="S117" s="98">
        <v>3.6819075274341784</v>
      </c>
      <c r="T117" s="98">
        <v>3.6054770568468588</v>
      </c>
      <c r="U117" s="98">
        <v>3.504730820085495</v>
      </c>
      <c r="V117" s="98">
        <v>3.3648133539096308</v>
      </c>
      <c r="W117" s="98">
        <v>3.274451343817895</v>
      </c>
      <c r="DA117" s="63" t="s">
        <v>1891</v>
      </c>
    </row>
    <row r="118" spans="1:105" ht="12" customHeight="1" x14ac:dyDescent="0.25">
      <c r="A118" s="121" t="s">
        <v>92</v>
      </c>
      <c r="B118" s="122">
        <f t="shared" ref="B118:W118" si="21">B119</f>
        <v>6.3675404960749602E-5</v>
      </c>
      <c r="C118" s="122">
        <f t="shared" si="21"/>
        <v>6.9629418360788348E-5</v>
      </c>
      <c r="D118" s="122">
        <f t="shared" si="21"/>
        <v>1.0292638634575921E-4</v>
      </c>
      <c r="E118" s="122">
        <f t="shared" si="21"/>
        <v>1.3263165812207192E-4</v>
      </c>
      <c r="F118" s="122">
        <f t="shared" si="21"/>
        <v>2.2734433658849927E-4</v>
      </c>
      <c r="G118" s="122">
        <f t="shared" si="21"/>
        <v>3.1551382179117457E-4</v>
      </c>
      <c r="H118" s="122">
        <f t="shared" si="21"/>
        <v>5.3258687414424444E-4</v>
      </c>
      <c r="I118" s="122">
        <f t="shared" si="21"/>
        <v>6.5306822550983881E-4</v>
      </c>
      <c r="J118" s="122">
        <f t="shared" si="21"/>
        <v>8.4642610936627835E-4</v>
      </c>
      <c r="K118" s="122">
        <f t="shared" si="21"/>
        <v>1.2300179529042927E-3</v>
      </c>
      <c r="L118" s="122">
        <f t="shared" si="21"/>
        <v>2.6861037510324029E-3</v>
      </c>
      <c r="M118" s="122">
        <f t="shared" si="21"/>
        <v>1.7399397281706683E-3</v>
      </c>
      <c r="N118" s="122">
        <f t="shared" si="21"/>
        <v>2.4333280167800585E-3</v>
      </c>
      <c r="O118" s="122">
        <f t="shared" si="21"/>
        <v>2.3834233384569842E-3</v>
      </c>
      <c r="P118" s="122">
        <f t="shared" si="21"/>
        <v>2.7479124329337187E-3</v>
      </c>
      <c r="Q118" s="122">
        <f t="shared" si="21"/>
        <v>7.0620398689218459E-3</v>
      </c>
      <c r="R118" s="122">
        <f t="shared" si="21"/>
        <v>5.0984713281842231E-3</v>
      </c>
      <c r="S118" s="122">
        <f t="shared" si="21"/>
        <v>5.937255549894418E-3</v>
      </c>
      <c r="T118" s="122">
        <f t="shared" si="21"/>
        <v>7.2444453163658931E-3</v>
      </c>
      <c r="U118" s="122">
        <f t="shared" si="21"/>
        <v>1.1352803405843121E-2</v>
      </c>
      <c r="V118" s="122">
        <f t="shared" si="21"/>
        <v>8.2644900650445489E-3</v>
      </c>
      <c r="W118" s="122">
        <f t="shared" si="21"/>
        <v>1.1576436113731938E-2</v>
      </c>
      <c r="DA118" s="130" t="s">
        <v>1892</v>
      </c>
    </row>
    <row r="119" spans="1:105" ht="12" customHeight="1" x14ac:dyDescent="0.25">
      <c r="A119" s="97" t="s">
        <v>53</v>
      </c>
      <c r="B119" s="98">
        <v>6.3675404960749602E-5</v>
      </c>
      <c r="C119" s="98">
        <v>6.9629418360788348E-5</v>
      </c>
      <c r="D119" s="98">
        <v>1.0292638634575921E-4</v>
      </c>
      <c r="E119" s="98">
        <v>1.3263165812207192E-4</v>
      </c>
      <c r="F119" s="98">
        <v>2.2734433658849927E-4</v>
      </c>
      <c r="G119" s="98">
        <v>3.1551382179117457E-4</v>
      </c>
      <c r="H119" s="98">
        <v>5.3258687414424444E-4</v>
      </c>
      <c r="I119" s="98">
        <v>6.5306822550983881E-4</v>
      </c>
      <c r="J119" s="98">
        <v>8.4642610936627835E-4</v>
      </c>
      <c r="K119" s="98">
        <v>1.2300179529042927E-3</v>
      </c>
      <c r="L119" s="98">
        <v>2.6861037510324029E-3</v>
      </c>
      <c r="M119" s="98">
        <v>1.7399397281706683E-3</v>
      </c>
      <c r="N119" s="98">
        <v>2.4333280167800585E-3</v>
      </c>
      <c r="O119" s="98">
        <v>2.3834233384569842E-3</v>
      </c>
      <c r="P119" s="98">
        <v>2.7479124329337187E-3</v>
      </c>
      <c r="Q119" s="98">
        <v>7.0620398689218459E-3</v>
      </c>
      <c r="R119" s="98">
        <v>5.0984713281842231E-3</v>
      </c>
      <c r="S119" s="98">
        <v>5.937255549894418E-3</v>
      </c>
      <c r="T119" s="98">
        <v>7.2444453163658931E-3</v>
      </c>
      <c r="U119" s="98">
        <v>1.1352803405843121E-2</v>
      </c>
      <c r="V119" s="98">
        <v>8.2644900650445489E-3</v>
      </c>
      <c r="W119" s="98">
        <v>1.1576436113731938E-2</v>
      </c>
      <c r="DA119" s="63" t="s">
        <v>1893</v>
      </c>
    </row>
    <row r="120" spans="1:105" ht="12" customHeight="1" x14ac:dyDescent="0.25">
      <c r="A120" s="121" t="s">
        <v>55</v>
      </c>
      <c r="B120" s="122">
        <v>7.4075116821644443E-2</v>
      </c>
      <c r="C120" s="122">
        <v>7.6767078946487766E-2</v>
      </c>
      <c r="D120" s="122">
        <v>7.9726086670311808E-2</v>
      </c>
      <c r="E120" s="122">
        <v>0.15750226856160077</v>
      </c>
      <c r="F120" s="122">
        <v>0.17504490849216445</v>
      </c>
      <c r="G120" s="122">
        <v>0.16734193655787968</v>
      </c>
      <c r="H120" s="122">
        <v>0.2299995663736932</v>
      </c>
      <c r="I120" s="122">
        <v>0.27691186303265036</v>
      </c>
      <c r="J120" s="122">
        <v>0.34270249254892204</v>
      </c>
      <c r="K120" s="122">
        <v>0.40658224576837915</v>
      </c>
      <c r="L120" s="122">
        <v>0.4585664595031288</v>
      </c>
      <c r="M120" s="122">
        <v>0.45822257712627318</v>
      </c>
      <c r="N120" s="122">
        <v>0.46052001186371466</v>
      </c>
      <c r="O120" s="122">
        <v>0.49411193735436842</v>
      </c>
      <c r="P120" s="122">
        <v>0.49868624794102101</v>
      </c>
      <c r="Q120" s="122">
        <v>0.50741977841440455</v>
      </c>
      <c r="R120" s="122">
        <v>0.48518556583070005</v>
      </c>
      <c r="S120" s="122">
        <v>0.46806800387410191</v>
      </c>
      <c r="T120" s="122">
        <v>0.4289863082810178</v>
      </c>
      <c r="U120" s="122">
        <v>0.44882414844245733</v>
      </c>
      <c r="V120" s="122">
        <v>0.44272926556057468</v>
      </c>
      <c r="W120" s="122">
        <v>0.40936661411430808</v>
      </c>
      <c r="DA120" s="130" t="s">
        <v>1894</v>
      </c>
    </row>
    <row r="121" spans="1:105" ht="12" customHeight="1" x14ac:dyDescent="0.25">
      <c r="A121" s="97" t="s">
        <v>124</v>
      </c>
      <c r="B121" s="98">
        <v>3.8844366907648767E-2</v>
      </c>
      <c r="C121" s="98">
        <v>4.0643125955102076E-2</v>
      </c>
      <c r="D121" s="98">
        <v>3.9311024732716839E-2</v>
      </c>
      <c r="E121" s="98">
        <v>3.6866751345284866E-2</v>
      </c>
      <c r="F121" s="98">
        <v>3.5493732193632589E-2</v>
      </c>
      <c r="G121" s="98">
        <v>3.7051286864919118E-2</v>
      </c>
      <c r="H121" s="98">
        <v>5.4457008838205347E-2</v>
      </c>
      <c r="I121" s="98">
        <v>7.2203333842107517E-2</v>
      </c>
      <c r="J121" s="98">
        <v>7.7337649791585111E-2</v>
      </c>
      <c r="K121" s="98">
        <v>8.1424311951904041E-2</v>
      </c>
      <c r="L121" s="98">
        <v>8.0233241519027568E-2</v>
      </c>
      <c r="M121" s="98">
        <v>7.4583365680475133E-2</v>
      </c>
      <c r="N121" s="98">
        <v>7.2374567842399401E-2</v>
      </c>
      <c r="O121" s="98">
        <v>6.3633652747165509E-2</v>
      </c>
      <c r="P121" s="98">
        <v>5.7454543382242776E-2</v>
      </c>
      <c r="Q121" s="98">
        <v>5.2600642522179789E-2</v>
      </c>
      <c r="R121" s="98">
        <v>5.1635283206458882E-2</v>
      </c>
      <c r="S121" s="98">
        <v>5.2076671705558311E-2</v>
      </c>
      <c r="T121" s="98">
        <v>5.1302331317471805E-2</v>
      </c>
      <c r="U121" s="98">
        <v>5.278524177618843E-2</v>
      </c>
      <c r="V121" s="98">
        <v>4.8345427386615181E-2</v>
      </c>
      <c r="W121" s="98">
        <v>4.5204409724048107E-2</v>
      </c>
      <c r="DA121" s="63" t="s">
        <v>1895</v>
      </c>
    </row>
    <row r="122" spans="1:105" ht="12" customHeight="1" x14ac:dyDescent="0.25">
      <c r="A122" s="97" t="s">
        <v>123</v>
      </c>
      <c r="B122" s="98">
        <v>0</v>
      </c>
      <c r="C122" s="98">
        <v>0</v>
      </c>
      <c r="D122" s="98">
        <v>0</v>
      </c>
      <c r="E122" s="98">
        <v>0</v>
      </c>
      <c r="F122" s="98">
        <v>0</v>
      </c>
      <c r="G122" s="98">
        <v>0</v>
      </c>
      <c r="H122" s="98">
        <v>0</v>
      </c>
      <c r="I122" s="98">
        <v>0</v>
      </c>
      <c r="J122" s="98">
        <v>0</v>
      </c>
      <c r="K122" s="98">
        <v>0</v>
      </c>
      <c r="L122" s="98">
        <v>0</v>
      </c>
      <c r="M122" s="98">
        <v>0</v>
      </c>
      <c r="N122" s="98">
        <v>0</v>
      </c>
      <c r="O122" s="98">
        <v>0</v>
      </c>
      <c r="P122" s="98">
        <v>0</v>
      </c>
      <c r="Q122" s="98">
        <v>0</v>
      </c>
      <c r="R122" s="98">
        <v>0</v>
      </c>
      <c r="S122" s="98">
        <v>0</v>
      </c>
      <c r="T122" s="98">
        <v>0</v>
      </c>
      <c r="U122" s="98">
        <v>0</v>
      </c>
      <c r="V122" s="98">
        <v>0</v>
      </c>
      <c r="W122" s="98">
        <v>0</v>
      </c>
      <c r="DA122" s="63" t="s">
        <v>1896</v>
      </c>
    </row>
    <row r="123" spans="1:105" ht="12" customHeight="1" x14ac:dyDescent="0.25">
      <c r="A123" s="100" t="s">
        <v>50</v>
      </c>
      <c r="B123" s="101">
        <v>0</v>
      </c>
      <c r="C123" s="101">
        <v>0</v>
      </c>
      <c r="D123" s="101">
        <v>0</v>
      </c>
      <c r="E123" s="101">
        <v>0</v>
      </c>
      <c r="F123" s="101">
        <v>0</v>
      </c>
      <c r="G123" s="101">
        <v>0</v>
      </c>
      <c r="H123" s="101">
        <v>0</v>
      </c>
      <c r="I123" s="101">
        <v>0</v>
      </c>
      <c r="J123" s="101">
        <v>0</v>
      </c>
      <c r="K123" s="101">
        <v>0</v>
      </c>
      <c r="L123" s="101">
        <v>0</v>
      </c>
      <c r="M123" s="101">
        <v>0</v>
      </c>
      <c r="N123" s="101">
        <v>0</v>
      </c>
      <c r="O123" s="101">
        <v>0</v>
      </c>
      <c r="P123" s="101">
        <v>0</v>
      </c>
      <c r="Q123" s="101">
        <v>0</v>
      </c>
      <c r="R123" s="101">
        <v>0</v>
      </c>
      <c r="S123" s="101">
        <v>0</v>
      </c>
      <c r="T123" s="101">
        <v>0</v>
      </c>
      <c r="U123" s="101">
        <v>0</v>
      </c>
      <c r="V123" s="101">
        <v>0</v>
      </c>
      <c r="W123" s="101">
        <v>0</v>
      </c>
      <c r="DA123" s="131" t="s">
        <v>1897</v>
      </c>
    </row>
    <row r="124" spans="1:105" ht="12" customHeight="1" x14ac:dyDescent="0.25">
      <c r="A124" s="103" t="s">
        <v>52</v>
      </c>
      <c r="B124" s="104">
        <v>0</v>
      </c>
      <c r="C124" s="104">
        <v>0</v>
      </c>
      <c r="D124" s="104">
        <v>0</v>
      </c>
      <c r="E124" s="104">
        <v>0</v>
      </c>
      <c r="F124" s="104">
        <v>0</v>
      </c>
      <c r="G124" s="104">
        <v>0</v>
      </c>
      <c r="H124" s="104">
        <v>0</v>
      </c>
      <c r="I124" s="104">
        <v>0</v>
      </c>
      <c r="J124" s="104">
        <v>0</v>
      </c>
      <c r="K124" s="104">
        <v>0</v>
      </c>
      <c r="L124" s="104">
        <v>0</v>
      </c>
      <c r="M124" s="104">
        <v>0</v>
      </c>
      <c r="N124" s="104">
        <v>0</v>
      </c>
      <c r="O124" s="104">
        <v>0</v>
      </c>
      <c r="P124" s="104">
        <v>0</v>
      </c>
      <c r="Q124" s="104">
        <v>0</v>
      </c>
      <c r="R124" s="104">
        <v>0</v>
      </c>
      <c r="S124" s="104">
        <v>0</v>
      </c>
      <c r="T124" s="104">
        <v>0</v>
      </c>
      <c r="U124" s="104">
        <v>0</v>
      </c>
      <c r="V124" s="104">
        <v>0</v>
      </c>
      <c r="W124" s="104">
        <v>0</v>
      </c>
      <c r="DA124" s="132" t="s">
        <v>1898</v>
      </c>
    </row>
    <row r="125" spans="1:105" ht="12" customHeight="1" x14ac:dyDescent="0.25">
      <c r="A125" s="106" t="s">
        <v>122</v>
      </c>
      <c r="B125" s="101">
        <v>3.5230749913995683E-2</v>
      </c>
      <c r="C125" s="101">
        <v>3.6123952991385697E-2</v>
      </c>
      <c r="D125" s="101">
        <v>4.0415061937594969E-2</v>
      </c>
      <c r="E125" s="101">
        <v>0.12063551721631589</v>
      </c>
      <c r="F125" s="101">
        <v>0.13955117629853186</v>
      </c>
      <c r="G125" s="101">
        <v>0.13029064969296056</v>
      </c>
      <c r="H125" s="101">
        <v>0.17554255753548786</v>
      </c>
      <c r="I125" s="101">
        <v>0.20470852919054286</v>
      </c>
      <c r="J125" s="101">
        <v>0.26536484275733691</v>
      </c>
      <c r="K125" s="101">
        <v>0.28502969467635075</v>
      </c>
      <c r="L125" s="101">
        <v>0.32743004032996492</v>
      </c>
      <c r="M125" s="101">
        <v>0.32778063936121754</v>
      </c>
      <c r="N125" s="101">
        <v>0.32549283155303266</v>
      </c>
      <c r="O125" s="101">
        <v>0.30665489679670993</v>
      </c>
      <c r="P125" s="101">
        <v>0.26061137054624772</v>
      </c>
      <c r="Q125" s="101">
        <v>0.21801162461245072</v>
      </c>
      <c r="R125" s="101">
        <v>0.18067472710704166</v>
      </c>
      <c r="S125" s="101">
        <v>0.17013710927520145</v>
      </c>
      <c r="T125" s="101">
        <v>0.11977298615493318</v>
      </c>
      <c r="U125" s="101">
        <v>0.10138468715104992</v>
      </c>
      <c r="V125" s="101">
        <v>7.8412078329306495E-2</v>
      </c>
      <c r="W125" s="101">
        <v>7.0338587026235799E-2</v>
      </c>
      <c r="DA125" s="131" t="s">
        <v>1899</v>
      </c>
    </row>
    <row r="126" spans="1:105" ht="12" customHeight="1" x14ac:dyDescent="0.25">
      <c r="A126" s="107" t="s">
        <v>121</v>
      </c>
      <c r="B126" s="104">
        <v>0</v>
      </c>
      <c r="C126" s="104">
        <v>0</v>
      </c>
      <c r="D126" s="104">
        <v>0</v>
      </c>
      <c r="E126" s="104">
        <v>0</v>
      </c>
      <c r="F126" s="104">
        <v>0</v>
      </c>
      <c r="G126" s="104">
        <v>0</v>
      </c>
      <c r="H126" s="104">
        <v>0</v>
      </c>
      <c r="I126" s="104">
        <v>0</v>
      </c>
      <c r="J126" s="104">
        <v>0</v>
      </c>
      <c r="K126" s="104">
        <v>4.0128239140124346E-2</v>
      </c>
      <c r="L126" s="104">
        <v>5.0903177654136343E-2</v>
      </c>
      <c r="M126" s="104">
        <v>5.5858572084580491E-2</v>
      </c>
      <c r="N126" s="104">
        <v>6.2652612468282631E-2</v>
      </c>
      <c r="O126" s="104">
        <v>0.12382338781049296</v>
      </c>
      <c r="P126" s="104">
        <v>0.18062033401253055</v>
      </c>
      <c r="Q126" s="104">
        <v>0.23680751127977404</v>
      </c>
      <c r="R126" s="104">
        <v>0.25287555551719954</v>
      </c>
      <c r="S126" s="104">
        <v>0.24585422289334213</v>
      </c>
      <c r="T126" s="104">
        <v>0.25791099080861285</v>
      </c>
      <c r="U126" s="104">
        <v>0.29465421951521897</v>
      </c>
      <c r="V126" s="104">
        <v>0.31597175984465298</v>
      </c>
      <c r="W126" s="104">
        <v>0.29382361736402418</v>
      </c>
      <c r="DA126" s="132" t="s">
        <v>1900</v>
      </c>
    </row>
    <row r="127" spans="1:105" ht="12" customHeight="1" x14ac:dyDescent="0.25">
      <c r="A127" s="108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1.9792431424552115E-2</v>
      </c>
      <c r="L127" s="98">
        <v>2.6265651010964088E-2</v>
      </c>
      <c r="M127" s="98">
        <v>2.776940102579618E-2</v>
      </c>
      <c r="N127" s="98">
        <v>3.0065591874378884E-2</v>
      </c>
      <c r="O127" s="98">
        <v>6.1206469563825826E-2</v>
      </c>
      <c r="P127" s="98">
        <v>8.7542917004909529E-2</v>
      </c>
      <c r="Q127" s="98">
        <v>0.11646871712401699</v>
      </c>
      <c r="R127" s="98">
        <v>0.12323141764383337</v>
      </c>
      <c r="S127" s="98">
        <v>0.11766314240521362</v>
      </c>
      <c r="T127" s="98">
        <v>0.14222444251875202</v>
      </c>
      <c r="U127" s="98">
        <v>0.14922268481015813</v>
      </c>
      <c r="V127" s="98">
        <v>0.15789696201747794</v>
      </c>
      <c r="W127" s="98">
        <v>0.14094676204862996</v>
      </c>
      <c r="DA127" s="63" t="s">
        <v>1901</v>
      </c>
    </row>
    <row r="128" spans="1:105" ht="12" customHeight="1" x14ac:dyDescent="0.25">
      <c r="A128" s="108" t="s">
        <v>52</v>
      </c>
      <c r="B128" s="98">
        <v>0</v>
      </c>
      <c r="C128" s="98">
        <v>0</v>
      </c>
      <c r="D128" s="98">
        <v>0</v>
      </c>
      <c r="E128" s="98">
        <v>0</v>
      </c>
      <c r="F128" s="98">
        <v>0</v>
      </c>
      <c r="G128" s="98">
        <v>0</v>
      </c>
      <c r="H128" s="98">
        <v>0</v>
      </c>
      <c r="I128" s="98">
        <v>0</v>
      </c>
      <c r="J128" s="98">
        <v>0</v>
      </c>
      <c r="K128" s="98">
        <v>2.0335807715572231E-2</v>
      </c>
      <c r="L128" s="98">
        <v>2.4637526643172255E-2</v>
      </c>
      <c r="M128" s="98">
        <v>2.808917105878431E-2</v>
      </c>
      <c r="N128" s="98">
        <v>3.2587020593903747E-2</v>
      </c>
      <c r="O128" s="98">
        <v>6.2616918246667125E-2</v>
      </c>
      <c r="P128" s="98">
        <v>9.3077417007621024E-2</v>
      </c>
      <c r="Q128" s="98">
        <v>0.12033879415575705</v>
      </c>
      <c r="R128" s="98">
        <v>0.12964413787336615</v>
      </c>
      <c r="S128" s="98">
        <v>0.12819108048812852</v>
      </c>
      <c r="T128" s="98">
        <v>0.11568654828986082</v>
      </c>
      <c r="U128" s="98">
        <v>0.14543153470506087</v>
      </c>
      <c r="V128" s="98">
        <v>0.15807479782717504</v>
      </c>
      <c r="W128" s="98">
        <v>0.15287685531539424</v>
      </c>
      <c r="DA128" s="63" t="s">
        <v>1902</v>
      </c>
    </row>
    <row r="129" spans="1:105" ht="12" customHeight="1" x14ac:dyDescent="0.25">
      <c r="A129" s="121" t="s">
        <v>54</v>
      </c>
      <c r="B129" s="122">
        <v>3.6129015231287059E-2</v>
      </c>
      <c r="C129" s="122">
        <v>3.9098026970891722E-2</v>
      </c>
      <c r="D129" s="122">
        <v>4.8184823521118962E-2</v>
      </c>
      <c r="E129" s="122">
        <v>9.3068415108170405E-2</v>
      </c>
      <c r="F129" s="122">
        <v>0.10393772232908402</v>
      </c>
      <c r="G129" s="122">
        <v>0.10605157348942773</v>
      </c>
      <c r="H129" s="122">
        <v>0.1362739488417048</v>
      </c>
      <c r="I129" s="122">
        <v>0.17216873499009702</v>
      </c>
      <c r="J129" s="122">
        <v>0.21137728092582109</v>
      </c>
      <c r="K129" s="122">
        <v>0.24374160067669742</v>
      </c>
      <c r="L129" s="122">
        <v>0.27072886618955944</v>
      </c>
      <c r="M129" s="122">
        <v>0.25759617089071984</v>
      </c>
      <c r="N129" s="122">
        <v>0.25716957192932172</v>
      </c>
      <c r="O129" s="122">
        <v>0.25504150726259289</v>
      </c>
      <c r="P129" s="122">
        <v>0.24773874222892808</v>
      </c>
      <c r="Q129" s="122">
        <v>0.24343927903467549</v>
      </c>
      <c r="R129" s="122">
        <v>0.23168425453473515</v>
      </c>
      <c r="S129" s="122">
        <v>0.22318664453034326</v>
      </c>
      <c r="T129" s="122">
        <v>0.21143466989153054</v>
      </c>
      <c r="U129" s="122">
        <v>0.21153555563161627</v>
      </c>
      <c r="V129" s="122">
        <v>0.19635948757975896</v>
      </c>
      <c r="W129" s="122">
        <v>0.18014216203404115</v>
      </c>
      <c r="DA129" s="130" t="s">
        <v>1903</v>
      </c>
    </row>
    <row r="130" spans="1:105" ht="12" customHeight="1" x14ac:dyDescent="0.25">
      <c r="A130" s="97" t="s">
        <v>50</v>
      </c>
      <c r="B130" s="98">
        <v>3.047072449238352E-2</v>
      </c>
      <c r="C130" s="98">
        <v>3.3158086101101707E-2</v>
      </c>
      <c r="D130" s="98">
        <v>4.0450237361740769E-2</v>
      </c>
      <c r="E130" s="98">
        <v>5.5326319516400713E-2</v>
      </c>
      <c r="F130" s="98">
        <v>6.0769436076369872E-2</v>
      </c>
      <c r="G130" s="98">
        <v>6.9336939358162833E-2</v>
      </c>
      <c r="H130" s="98">
        <v>8.7321407976370849E-2</v>
      </c>
      <c r="I130" s="98">
        <v>0.12148002285722222</v>
      </c>
      <c r="J130" s="98">
        <v>0.1437483625520069</v>
      </c>
      <c r="K130" s="98">
        <v>0.16282883265465151</v>
      </c>
      <c r="L130" s="98">
        <v>0.16779033932699908</v>
      </c>
      <c r="M130" s="98">
        <v>0.15901067247399889</v>
      </c>
      <c r="N130" s="98">
        <v>0.15952130156356953</v>
      </c>
      <c r="O130" s="98">
        <v>0.15392845409480568</v>
      </c>
      <c r="P130" s="98">
        <v>0.15463293437778258</v>
      </c>
      <c r="Q130" s="98">
        <v>0.15253265033731472</v>
      </c>
      <c r="R130" s="98">
        <v>0.1465240103664793</v>
      </c>
      <c r="S130" s="98">
        <v>0.1434275393223276</v>
      </c>
      <c r="T130" s="98">
        <v>0.14080856534277639</v>
      </c>
      <c r="U130" s="98">
        <v>0.14403183661776439</v>
      </c>
      <c r="V130" s="98">
        <v>0.13092624912101494</v>
      </c>
      <c r="W130" s="98">
        <v>0.12336115869412098</v>
      </c>
      <c r="DA130" s="63" t="s">
        <v>1904</v>
      </c>
    </row>
    <row r="131" spans="1:105" ht="12" customHeight="1" x14ac:dyDescent="0.25">
      <c r="A131" s="109" t="s">
        <v>120</v>
      </c>
      <c r="B131" s="33">
        <v>5.6582907389035372E-3</v>
      </c>
      <c r="C131" s="33">
        <v>5.9399408697900164E-3</v>
      </c>
      <c r="D131" s="33">
        <v>7.7345861593781911E-3</v>
      </c>
      <c r="E131" s="33">
        <v>3.7742095591769692E-2</v>
      </c>
      <c r="F131" s="33">
        <v>4.3168286252714155E-2</v>
      </c>
      <c r="G131" s="33">
        <v>3.6714634131264891E-2</v>
      </c>
      <c r="H131" s="33">
        <v>4.8952540865333946E-2</v>
      </c>
      <c r="I131" s="33">
        <v>5.0688712132874805E-2</v>
      </c>
      <c r="J131" s="33">
        <v>6.7628918373814184E-2</v>
      </c>
      <c r="K131" s="33">
        <v>8.0912768022045917E-2</v>
      </c>
      <c r="L131" s="33">
        <v>0.10293852686256035</v>
      </c>
      <c r="M131" s="33">
        <v>9.8585498416720929E-2</v>
      </c>
      <c r="N131" s="33">
        <v>9.7648270365752174E-2</v>
      </c>
      <c r="O131" s="33">
        <v>0.10111305316778724</v>
      </c>
      <c r="P131" s="33">
        <v>9.31058078511455E-2</v>
      </c>
      <c r="Q131" s="33">
        <v>9.0906628697360783E-2</v>
      </c>
      <c r="R131" s="33">
        <v>8.516024416825585E-2</v>
      </c>
      <c r="S131" s="33">
        <v>7.9759105208015657E-2</v>
      </c>
      <c r="T131" s="33">
        <v>7.0626104548754134E-2</v>
      </c>
      <c r="U131" s="33">
        <v>6.7503719013851882E-2</v>
      </c>
      <c r="V131" s="33">
        <v>6.5433238458744006E-2</v>
      </c>
      <c r="W131" s="33">
        <v>5.6781003339920186E-2</v>
      </c>
      <c r="DA131" s="60" t="s">
        <v>1905</v>
      </c>
    </row>
    <row r="133" spans="1:105" ht="12" customHeight="1" x14ac:dyDescent="0.25">
      <c r="A133" s="116" t="str">
        <f>RES_hh_SLD!$A$152</f>
        <v>System efficiency indicator (ratio of energy service to energy consumption)</v>
      </c>
      <c r="B133" s="154">
        <f t="shared" ref="B133:Q133" si="22">IF(B115=0,"",B115/B97)</f>
        <v>0.65233873506642936</v>
      </c>
      <c r="C133" s="154">
        <f t="shared" si="22"/>
        <v>0.65915699078257906</v>
      </c>
      <c r="D133" s="154">
        <f t="shared" si="22"/>
        <v>0.66673997887836001</v>
      </c>
      <c r="E133" s="154">
        <f t="shared" si="22"/>
        <v>0.67426568812600063</v>
      </c>
      <c r="F133" s="154">
        <f t="shared" si="22"/>
        <v>0.6802137060767286</v>
      </c>
      <c r="G133" s="154">
        <f t="shared" si="22"/>
        <v>0.68433561370657214</v>
      </c>
      <c r="H133" s="154">
        <f t="shared" si="22"/>
        <v>0.68842473424437545</v>
      </c>
      <c r="I133" s="154">
        <f t="shared" si="22"/>
        <v>0.69498572311223283</v>
      </c>
      <c r="J133" s="154">
        <f t="shared" si="22"/>
        <v>0.69875910416807085</v>
      </c>
      <c r="K133" s="154">
        <f t="shared" si="22"/>
        <v>0.70386691097953014</v>
      </c>
      <c r="L133" s="154">
        <f t="shared" si="22"/>
        <v>0.70824323879747098</v>
      </c>
      <c r="M133" s="154">
        <f t="shared" si="22"/>
        <v>0.7094579698831438</v>
      </c>
      <c r="N133" s="154">
        <f t="shared" si="22"/>
        <v>0.71294810343358728</v>
      </c>
      <c r="O133" s="154">
        <f t="shared" si="22"/>
        <v>0.71776974052079601</v>
      </c>
      <c r="P133" s="154">
        <f t="shared" si="22"/>
        <v>0.72194111378770143</v>
      </c>
      <c r="Q133" s="154">
        <f t="shared" si="22"/>
        <v>0.72764460550904164</v>
      </c>
      <c r="R133" s="154">
        <f t="shared" ref="R133:V133" si="23">IF(R115=0,"",R115/R97)</f>
        <v>0.73022504681028866</v>
      </c>
      <c r="S133" s="154">
        <f t="shared" si="23"/>
        <v>0.7356174028045368</v>
      </c>
      <c r="T133" s="154">
        <f t="shared" si="23"/>
        <v>0.74058330736323397</v>
      </c>
      <c r="U133" s="154">
        <f t="shared" si="23"/>
        <v>0.75222572941963395</v>
      </c>
      <c r="V133" s="154">
        <f t="shared" si="23"/>
        <v>0.76391269007480611</v>
      </c>
      <c r="W133" s="154">
        <f t="shared" ref="W133" si="24">IF(W115=0,"",W115/W97)</f>
        <v>0.77569759416399753</v>
      </c>
      <c r="DA133" s="129" t="s">
        <v>2057</v>
      </c>
    </row>
    <row r="134" spans="1:105" ht="12" customHeight="1" x14ac:dyDescent="0.25">
      <c r="A134" s="121" t="s">
        <v>57</v>
      </c>
      <c r="B134" s="155">
        <f t="shared" ref="B134:Q134" si="25">IF(B116=0,"",B116/B98)</f>
        <v>0.66401689978311229</v>
      </c>
      <c r="C134" s="155">
        <f t="shared" si="25"/>
        <v>0.66920656171774795</v>
      </c>
      <c r="D134" s="155">
        <f t="shared" si="25"/>
        <v>0.67732775599706208</v>
      </c>
      <c r="E134" s="155">
        <f t="shared" si="25"/>
        <v>0.68447653183797763</v>
      </c>
      <c r="F134" s="155">
        <f t="shared" si="25"/>
        <v>0.68991236725953009</v>
      </c>
      <c r="G134" s="155">
        <f t="shared" si="25"/>
        <v>0.69490553511650632</v>
      </c>
      <c r="H134" s="155">
        <f t="shared" si="25"/>
        <v>0.70051559901577953</v>
      </c>
      <c r="I134" s="155">
        <f t="shared" si="25"/>
        <v>0.70681568428656361</v>
      </c>
      <c r="J134" s="155">
        <f t="shared" si="25"/>
        <v>0.71143607028255917</v>
      </c>
      <c r="K134" s="155">
        <f t="shared" si="25"/>
        <v>0.71523704492128226</v>
      </c>
      <c r="L134" s="155">
        <f t="shared" si="25"/>
        <v>0.71806632307876261</v>
      </c>
      <c r="M134" s="155">
        <f t="shared" si="25"/>
        <v>0.72030342494672694</v>
      </c>
      <c r="N134" s="155">
        <f t="shared" si="25"/>
        <v>0.72295169884602162</v>
      </c>
      <c r="O134" s="155">
        <f t="shared" si="25"/>
        <v>0.72612950361547812</v>
      </c>
      <c r="P134" s="155">
        <f t="shared" si="25"/>
        <v>0.72848814976202592</v>
      </c>
      <c r="Q134" s="155">
        <f t="shared" si="25"/>
        <v>0.73127912144245144</v>
      </c>
      <c r="R134" s="155">
        <f t="shared" ref="R134:V134" si="26">IF(R116=0,"",R116/R98)</f>
        <v>0.73244508378784656</v>
      </c>
      <c r="S134" s="155">
        <f t="shared" si="26"/>
        <v>0.7367939339419286</v>
      </c>
      <c r="T134" s="155">
        <f t="shared" si="26"/>
        <v>0.74148474056020586</v>
      </c>
      <c r="U134" s="155">
        <f t="shared" si="26"/>
        <v>0.75144887221462586</v>
      </c>
      <c r="V134" s="155">
        <f t="shared" si="26"/>
        <v>0.76255745431219113</v>
      </c>
      <c r="W134" s="155">
        <f t="shared" ref="W134" si="27">IF(W116=0,"",W116/W98)</f>
        <v>0.77411782726783152</v>
      </c>
      <c r="DA134" s="130" t="s">
        <v>2058</v>
      </c>
    </row>
    <row r="135" spans="1:105" ht="12" customHeight="1" x14ac:dyDescent="0.25">
      <c r="A135" s="97" t="s">
        <v>53</v>
      </c>
      <c r="B135" s="156">
        <f t="shared" ref="B135:Q135" si="28">IF(B117=0,"",B117/B99)</f>
        <v>0.66401689978311229</v>
      </c>
      <c r="C135" s="156">
        <f t="shared" si="28"/>
        <v>0.66920656171774795</v>
      </c>
      <c r="D135" s="156">
        <f t="shared" si="28"/>
        <v>0.67732775599706208</v>
      </c>
      <c r="E135" s="156">
        <f t="shared" si="28"/>
        <v>0.68447653183797763</v>
      </c>
      <c r="F135" s="156">
        <f t="shared" si="28"/>
        <v>0.68991236725953009</v>
      </c>
      <c r="G135" s="156">
        <f t="shared" si="28"/>
        <v>0.69490553511650632</v>
      </c>
      <c r="H135" s="156">
        <f t="shared" si="28"/>
        <v>0.70051559901577953</v>
      </c>
      <c r="I135" s="156">
        <f t="shared" si="28"/>
        <v>0.70681568428656361</v>
      </c>
      <c r="J135" s="156">
        <f t="shared" si="28"/>
        <v>0.71143607028255917</v>
      </c>
      <c r="K135" s="156">
        <f t="shared" si="28"/>
        <v>0.71523704492128226</v>
      </c>
      <c r="L135" s="156">
        <f t="shared" si="28"/>
        <v>0.71806632307876261</v>
      </c>
      <c r="M135" s="156">
        <f t="shared" si="28"/>
        <v>0.72030342494672694</v>
      </c>
      <c r="N135" s="156">
        <f t="shared" si="28"/>
        <v>0.72295169884602162</v>
      </c>
      <c r="O135" s="156">
        <f t="shared" si="28"/>
        <v>0.72612950361547812</v>
      </c>
      <c r="P135" s="156">
        <f t="shared" si="28"/>
        <v>0.72848814976202592</v>
      </c>
      <c r="Q135" s="156">
        <f t="shared" si="28"/>
        <v>0.73127912144245144</v>
      </c>
      <c r="R135" s="156">
        <f t="shared" ref="R135:V135" si="29">IF(R117=0,"",R117/R99)</f>
        <v>0.73244508378784656</v>
      </c>
      <c r="S135" s="156">
        <f t="shared" si="29"/>
        <v>0.7367939339419286</v>
      </c>
      <c r="T135" s="156">
        <f t="shared" si="29"/>
        <v>0.74148474056020586</v>
      </c>
      <c r="U135" s="156">
        <f t="shared" si="29"/>
        <v>0.75144887221462586</v>
      </c>
      <c r="V135" s="156">
        <f t="shared" si="29"/>
        <v>0.76255745431219113</v>
      </c>
      <c r="W135" s="156">
        <f t="shared" ref="W135" si="30">IF(W117=0,"",W117/W99)</f>
        <v>0.77411782726783152</v>
      </c>
      <c r="DA135" s="63" t="s">
        <v>2059</v>
      </c>
    </row>
    <row r="136" spans="1:105" ht="12" customHeight="1" x14ac:dyDescent="0.25">
      <c r="A136" s="121" t="s">
        <v>92</v>
      </c>
      <c r="B136" s="155">
        <f t="shared" ref="B136:Q136" si="31">IF(B118=0,"",B118/B100)</f>
        <v>1.78472258275278</v>
      </c>
      <c r="C136" s="155">
        <f t="shared" si="31"/>
        <v>1.8849292995841536</v>
      </c>
      <c r="D136" s="155">
        <f t="shared" si="31"/>
        <v>1.9613525447301301</v>
      </c>
      <c r="E136" s="155">
        <f t="shared" si="31"/>
        <v>2.1301042714064446</v>
      </c>
      <c r="F136" s="155">
        <f t="shared" si="31"/>
        <v>2.2378697022541201</v>
      </c>
      <c r="G136" s="155">
        <f t="shared" si="31"/>
        <v>2.3752849012755815</v>
      </c>
      <c r="H136" s="155">
        <f t="shared" si="31"/>
        <v>2.4971370244468041</v>
      </c>
      <c r="I136" s="155">
        <f t="shared" si="31"/>
        <v>2.5543115409602204</v>
      </c>
      <c r="J136" s="155">
        <f t="shared" si="31"/>
        <v>2.6405548663119074</v>
      </c>
      <c r="K136" s="155">
        <f t="shared" si="31"/>
        <v>2.7204722070818947</v>
      </c>
      <c r="L136" s="155">
        <f t="shared" si="31"/>
        <v>2.7893189540328698</v>
      </c>
      <c r="M136" s="155">
        <f t="shared" si="31"/>
        <v>2.8528062247529848</v>
      </c>
      <c r="N136" s="155">
        <f t="shared" si="31"/>
        <v>2.9111216836029037</v>
      </c>
      <c r="O136" s="155">
        <f t="shared" si="31"/>
        <v>2.9842783982990611</v>
      </c>
      <c r="P136" s="155">
        <f t="shared" si="31"/>
        <v>3.1184528898141797</v>
      </c>
      <c r="Q136" s="155">
        <f t="shared" si="31"/>
        <v>3.3342692391814888</v>
      </c>
      <c r="R136" s="155">
        <f t="shared" ref="R136:V136" si="32">IF(R118=0,"",R118/R100)</f>
        <v>3.4926895304310084</v>
      </c>
      <c r="S136" s="155">
        <f t="shared" si="32"/>
        <v>3.5649773117246149</v>
      </c>
      <c r="T136" s="155">
        <f t="shared" si="32"/>
        <v>3.6258891488946103</v>
      </c>
      <c r="U136" s="155">
        <f t="shared" si="32"/>
        <v>3.6909371656042111</v>
      </c>
      <c r="V136" s="155">
        <f t="shared" si="32"/>
        <v>3.7552864196463873</v>
      </c>
      <c r="W136" s="155">
        <f t="shared" ref="W136" si="33">IF(W118=0,"",W118/W100)</f>
        <v>3.8238713083371723</v>
      </c>
      <c r="DA136" s="130" t="s">
        <v>2060</v>
      </c>
    </row>
    <row r="137" spans="1:105" ht="12" customHeight="1" x14ac:dyDescent="0.25">
      <c r="A137" s="97" t="s">
        <v>53</v>
      </c>
      <c r="B137" s="156">
        <f t="shared" ref="B137:Q137" si="34">IF(B119=0,"",B119/B101)</f>
        <v>1.78472258275278</v>
      </c>
      <c r="C137" s="156">
        <f t="shared" si="34"/>
        <v>1.8849292995841536</v>
      </c>
      <c r="D137" s="156">
        <f t="shared" si="34"/>
        <v>1.9613525447301301</v>
      </c>
      <c r="E137" s="156">
        <f t="shared" si="34"/>
        <v>2.1301042714064446</v>
      </c>
      <c r="F137" s="156">
        <f t="shared" si="34"/>
        <v>2.2378697022541201</v>
      </c>
      <c r="G137" s="156">
        <f t="shared" si="34"/>
        <v>2.3752849012755815</v>
      </c>
      <c r="H137" s="156">
        <f t="shared" si="34"/>
        <v>2.4971370244468041</v>
      </c>
      <c r="I137" s="156">
        <f t="shared" si="34"/>
        <v>2.5543115409602204</v>
      </c>
      <c r="J137" s="156">
        <f t="shared" si="34"/>
        <v>2.6405548663119074</v>
      </c>
      <c r="K137" s="156">
        <f t="shared" si="34"/>
        <v>2.7204722070818947</v>
      </c>
      <c r="L137" s="156">
        <f t="shared" si="34"/>
        <v>2.7893189540328698</v>
      </c>
      <c r="M137" s="156">
        <f t="shared" si="34"/>
        <v>2.8528062247529848</v>
      </c>
      <c r="N137" s="156">
        <f t="shared" si="34"/>
        <v>2.9111216836029037</v>
      </c>
      <c r="O137" s="156">
        <f t="shared" si="34"/>
        <v>2.9842783982990611</v>
      </c>
      <c r="P137" s="156">
        <f t="shared" si="34"/>
        <v>3.1184528898141797</v>
      </c>
      <c r="Q137" s="156">
        <f t="shared" si="34"/>
        <v>3.3342692391814888</v>
      </c>
      <c r="R137" s="156">
        <f t="shared" ref="R137:V137" si="35">IF(R119=0,"",R119/R101)</f>
        <v>3.4926895304310084</v>
      </c>
      <c r="S137" s="156">
        <f t="shared" si="35"/>
        <v>3.5649773117246149</v>
      </c>
      <c r="T137" s="156">
        <f t="shared" si="35"/>
        <v>3.6258891488946103</v>
      </c>
      <c r="U137" s="156">
        <f t="shared" si="35"/>
        <v>3.6909371656042111</v>
      </c>
      <c r="V137" s="156">
        <f t="shared" si="35"/>
        <v>3.7552864196463873</v>
      </c>
      <c r="W137" s="156">
        <f t="shared" ref="W137" si="36">IF(W119=0,"",W119/W101)</f>
        <v>3.8238713083371723</v>
      </c>
      <c r="DA137" s="63" t="s">
        <v>2061</v>
      </c>
    </row>
    <row r="138" spans="1:105" ht="12" customHeight="1" x14ac:dyDescent="0.25">
      <c r="A138" s="121" t="s">
        <v>55</v>
      </c>
      <c r="B138" s="155">
        <f t="shared" ref="B138:Q138" si="37">IF(B120=0,"",B120/B102)</f>
        <v>0.58176254433861185</v>
      </c>
      <c r="C138" s="155">
        <f t="shared" si="37"/>
        <v>0.58576278553894467</v>
      </c>
      <c r="D138" s="155">
        <f t="shared" si="37"/>
        <v>0.59313686172285951</v>
      </c>
      <c r="E138" s="155">
        <f t="shared" si="37"/>
        <v>0.61756449315233874</v>
      </c>
      <c r="F138" s="155">
        <f t="shared" si="37"/>
        <v>0.62352127357600395</v>
      </c>
      <c r="G138" s="155">
        <f t="shared" si="37"/>
        <v>0.62549290472745356</v>
      </c>
      <c r="H138" s="155">
        <f t="shared" si="37"/>
        <v>0.62838296038372621</v>
      </c>
      <c r="I138" s="155">
        <f t="shared" si="37"/>
        <v>0.62940457579310516</v>
      </c>
      <c r="J138" s="155">
        <f t="shared" si="37"/>
        <v>0.63373073824816817</v>
      </c>
      <c r="K138" s="155">
        <f t="shared" si="37"/>
        <v>0.64844673097182781</v>
      </c>
      <c r="L138" s="155">
        <f t="shared" si="37"/>
        <v>0.65328269030889907</v>
      </c>
      <c r="M138" s="155">
        <f t="shared" si="37"/>
        <v>0.65825511009385307</v>
      </c>
      <c r="N138" s="155">
        <f t="shared" si="37"/>
        <v>0.66455140038844718</v>
      </c>
      <c r="O138" s="155">
        <f t="shared" si="37"/>
        <v>0.68475996464781241</v>
      </c>
      <c r="P138" s="155">
        <f t="shared" si="37"/>
        <v>0.7079046076877139</v>
      </c>
      <c r="Q138" s="155">
        <f t="shared" si="37"/>
        <v>0.7317809857733556</v>
      </c>
      <c r="R138" s="155">
        <f t="shared" ref="R138:V138" si="38">IF(R120=0,"",R120/R102)</f>
        <v>0.74932336556036117</v>
      </c>
      <c r="S138" s="155">
        <f t="shared" si="38"/>
        <v>0.76378087977185738</v>
      </c>
      <c r="T138" s="155">
        <f t="shared" si="38"/>
        <v>0.7738955297804937</v>
      </c>
      <c r="U138" s="155">
        <f t="shared" si="38"/>
        <v>0.79984707738360605</v>
      </c>
      <c r="V138" s="155">
        <f t="shared" si="38"/>
        <v>0.82033754560678507</v>
      </c>
      <c r="W138" s="155">
        <f t="shared" ref="W138" si="39">IF(W120=0,"",W120/W102)</f>
        <v>0.83489496423562293</v>
      </c>
      <c r="DA138" s="130" t="s">
        <v>2062</v>
      </c>
    </row>
    <row r="139" spans="1:105" ht="12" customHeight="1" x14ac:dyDescent="0.25">
      <c r="A139" s="97" t="s">
        <v>124</v>
      </c>
      <c r="B139" s="156">
        <f t="shared" ref="B139:Q139" si="40">IF(B121=0,"",B121/B103)</f>
        <v>0.55204444861324908</v>
      </c>
      <c r="C139" s="156">
        <f t="shared" si="40"/>
        <v>0.55490957421768516</v>
      </c>
      <c r="D139" s="156">
        <f t="shared" si="40"/>
        <v>0.55734180185400395</v>
      </c>
      <c r="E139" s="156">
        <f t="shared" si="40"/>
        <v>0.55941884615947346</v>
      </c>
      <c r="F139" s="156">
        <f t="shared" si="40"/>
        <v>0.56311480699584404</v>
      </c>
      <c r="G139" s="156">
        <f t="shared" si="40"/>
        <v>0.5691849965630551</v>
      </c>
      <c r="H139" s="156">
        <f t="shared" si="40"/>
        <v>0.57774730794481044</v>
      </c>
      <c r="I139" s="156">
        <f t="shared" si="40"/>
        <v>0.58138274919869837</v>
      </c>
      <c r="J139" s="156">
        <f t="shared" si="40"/>
        <v>0.58254002944702599</v>
      </c>
      <c r="K139" s="156">
        <f t="shared" si="40"/>
        <v>0.5843175818603783</v>
      </c>
      <c r="L139" s="156">
        <f t="shared" si="40"/>
        <v>0.58571504263583685</v>
      </c>
      <c r="M139" s="156">
        <f t="shared" si="40"/>
        <v>0.5875694647710501</v>
      </c>
      <c r="N139" s="156">
        <f t="shared" si="40"/>
        <v>0.59289438570076169</v>
      </c>
      <c r="O139" s="156">
        <f t="shared" si="40"/>
        <v>0.60403632017965558</v>
      </c>
      <c r="P139" s="156">
        <f t="shared" si="40"/>
        <v>0.62358910741308049</v>
      </c>
      <c r="Q139" s="156">
        <f t="shared" si="40"/>
        <v>0.64549288286431983</v>
      </c>
      <c r="R139" s="156">
        <f t="shared" ref="R139:V139" si="41">IF(R121=0,"",R121/R103)</f>
        <v>0.66272965146417928</v>
      </c>
      <c r="S139" s="156">
        <f t="shared" si="41"/>
        <v>0.6822075581094964</v>
      </c>
      <c r="T139" s="156">
        <f t="shared" si="41"/>
        <v>0.69810195456049873</v>
      </c>
      <c r="U139" s="156">
        <f t="shared" si="41"/>
        <v>0.71741156672486339</v>
      </c>
      <c r="V139" s="156">
        <f t="shared" si="41"/>
        <v>0.74051835499776297</v>
      </c>
      <c r="W139" s="156">
        <f t="shared" ref="W139" si="42">IF(W121=0,"",W121/W103)</f>
        <v>0.76315759118193172</v>
      </c>
      <c r="DA139" s="63" t="s">
        <v>2063</v>
      </c>
    </row>
    <row r="140" spans="1:105" ht="12" customHeight="1" x14ac:dyDescent="0.25">
      <c r="A140" s="97" t="s">
        <v>123</v>
      </c>
      <c r="B140" s="156" t="str">
        <f t="shared" ref="B140:Q140" si="43">IF(B122=0,"",B122/B104)</f>
        <v/>
      </c>
      <c r="C140" s="156" t="str">
        <f t="shared" si="43"/>
        <v/>
      </c>
      <c r="D140" s="156" t="str">
        <f t="shared" si="43"/>
        <v/>
      </c>
      <c r="E140" s="156" t="str">
        <f t="shared" si="43"/>
        <v/>
      </c>
      <c r="F140" s="156" t="str">
        <f t="shared" si="43"/>
        <v/>
      </c>
      <c r="G140" s="156" t="str">
        <f t="shared" si="43"/>
        <v/>
      </c>
      <c r="H140" s="156" t="str">
        <f t="shared" si="43"/>
        <v/>
      </c>
      <c r="I140" s="156" t="str">
        <f t="shared" si="43"/>
        <v/>
      </c>
      <c r="J140" s="156" t="str">
        <f t="shared" si="43"/>
        <v/>
      </c>
      <c r="K140" s="156" t="str">
        <f t="shared" si="43"/>
        <v/>
      </c>
      <c r="L140" s="156" t="str">
        <f t="shared" si="43"/>
        <v/>
      </c>
      <c r="M140" s="156" t="str">
        <f t="shared" si="43"/>
        <v/>
      </c>
      <c r="N140" s="156" t="str">
        <f t="shared" si="43"/>
        <v/>
      </c>
      <c r="O140" s="156" t="str">
        <f t="shared" si="43"/>
        <v/>
      </c>
      <c r="P140" s="156" t="str">
        <f t="shared" si="43"/>
        <v/>
      </c>
      <c r="Q140" s="156" t="str">
        <f t="shared" si="43"/>
        <v/>
      </c>
      <c r="R140" s="156" t="str">
        <f t="shared" ref="R140:V140" si="44">IF(R122=0,"",R122/R104)</f>
        <v/>
      </c>
      <c r="S140" s="156" t="str">
        <f t="shared" si="44"/>
        <v/>
      </c>
      <c r="T140" s="156" t="str">
        <f t="shared" si="44"/>
        <v/>
      </c>
      <c r="U140" s="156" t="str">
        <f t="shared" si="44"/>
        <v/>
      </c>
      <c r="V140" s="156" t="str">
        <f t="shared" si="44"/>
        <v/>
      </c>
      <c r="W140" s="156" t="str">
        <f t="shared" ref="W140" si="45">IF(W122=0,"",W122/W104)</f>
        <v/>
      </c>
      <c r="DA140" s="63" t="s">
        <v>2064</v>
      </c>
    </row>
    <row r="141" spans="1:105" ht="12" customHeight="1" x14ac:dyDescent="0.25">
      <c r="A141" s="100" t="s">
        <v>50</v>
      </c>
      <c r="B141" s="157" t="str">
        <f t="shared" ref="B141:Q141" si="46">IF(B123=0,"",B123/B105)</f>
        <v/>
      </c>
      <c r="C141" s="157" t="str">
        <f t="shared" si="46"/>
        <v/>
      </c>
      <c r="D141" s="157" t="str">
        <f t="shared" si="46"/>
        <v/>
      </c>
      <c r="E141" s="157" t="str">
        <f t="shared" si="46"/>
        <v/>
      </c>
      <c r="F141" s="157" t="str">
        <f t="shared" si="46"/>
        <v/>
      </c>
      <c r="G141" s="157" t="str">
        <f t="shared" si="46"/>
        <v/>
      </c>
      <c r="H141" s="157" t="str">
        <f t="shared" si="46"/>
        <v/>
      </c>
      <c r="I141" s="157" t="str">
        <f t="shared" si="46"/>
        <v/>
      </c>
      <c r="J141" s="157" t="str">
        <f t="shared" si="46"/>
        <v/>
      </c>
      <c r="K141" s="157" t="str">
        <f t="shared" si="46"/>
        <v/>
      </c>
      <c r="L141" s="157" t="str">
        <f t="shared" si="46"/>
        <v/>
      </c>
      <c r="M141" s="157" t="str">
        <f t="shared" si="46"/>
        <v/>
      </c>
      <c r="N141" s="157" t="str">
        <f t="shared" si="46"/>
        <v/>
      </c>
      <c r="O141" s="157" t="str">
        <f t="shared" si="46"/>
        <v/>
      </c>
      <c r="P141" s="157" t="str">
        <f t="shared" si="46"/>
        <v/>
      </c>
      <c r="Q141" s="157" t="str">
        <f t="shared" si="46"/>
        <v/>
      </c>
      <c r="R141" s="157" t="str">
        <f t="shared" ref="R141:V141" si="47">IF(R123=0,"",R123/R105)</f>
        <v/>
      </c>
      <c r="S141" s="157" t="str">
        <f t="shared" si="47"/>
        <v/>
      </c>
      <c r="T141" s="157" t="str">
        <f t="shared" si="47"/>
        <v/>
      </c>
      <c r="U141" s="157" t="str">
        <f t="shared" si="47"/>
        <v/>
      </c>
      <c r="V141" s="157" t="str">
        <f t="shared" si="47"/>
        <v/>
      </c>
      <c r="W141" s="157" t="str">
        <f t="shared" ref="W141" si="48">IF(W123=0,"",W123/W105)</f>
        <v/>
      </c>
      <c r="DA141" s="131" t="s">
        <v>2065</v>
      </c>
    </row>
    <row r="142" spans="1:105" ht="12" customHeight="1" x14ac:dyDescent="0.25">
      <c r="A142" s="103" t="s">
        <v>52</v>
      </c>
      <c r="B142" s="158" t="str">
        <f t="shared" ref="B142:Q142" si="49">IF(B124=0,"",B124/B106)</f>
        <v/>
      </c>
      <c r="C142" s="158" t="str">
        <f t="shared" si="49"/>
        <v/>
      </c>
      <c r="D142" s="158" t="str">
        <f t="shared" si="49"/>
        <v/>
      </c>
      <c r="E142" s="158" t="str">
        <f t="shared" si="49"/>
        <v/>
      </c>
      <c r="F142" s="158" t="str">
        <f t="shared" si="49"/>
        <v/>
      </c>
      <c r="G142" s="158" t="str">
        <f t="shared" si="49"/>
        <v/>
      </c>
      <c r="H142" s="158" t="str">
        <f t="shared" si="49"/>
        <v/>
      </c>
      <c r="I142" s="158" t="str">
        <f t="shared" si="49"/>
        <v/>
      </c>
      <c r="J142" s="158" t="str">
        <f t="shared" si="49"/>
        <v/>
      </c>
      <c r="K142" s="158" t="str">
        <f t="shared" si="49"/>
        <v/>
      </c>
      <c r="L142" s="158" t="str">
        <f t="shared" si="49"/>
        <v/>
      </c>
      <c r="M142" s="158" t="str">
        <f t="shared" si="49"/>
        <v/>
      </c>
      <c r="N142" s="158" t="str">
        <f t="shared" si="49"/>
        <v/>
      </c>
      <c r="O142" s="158" t="str">
        <f t="shared" si="49"/>
        <v/>
      </c>
      <c r="P142" s="158" t="str">
        <f t="shared" si="49"/>
        <v/>
      </c>
      <c r="Q142" s="158" t="str">
        <f t="shared" si="49"/>
        <v/>
      </c>
      <c r="R142" s="158" t="str">
        <f t="shared" ref="R142:V142" si="50">IF(R124=0,"",R124/R106)</f>
        <v/>
      </c>
      <c r="S142" s="158" t="str">
        <f t="shared" si="50"/>
        <v/>
      </c>
      <c r="T142" s="158" t="str">
        <f t="shared" si="50"/>
        <v/>
      </c>
      <c r="U142" s="158" t="str">
        <f t="shared" si="50"/>
        <v/>
      </c>
      <c r="V142" s="158" t="str">
        <f t="shared" si="50"/>
        <v/>
      </c>
      <c r="W142" s="158" t="str">
        <f t="shared" ref="W142" si="51">IF(W124=0,"",W124/W106)</f>
        <v/>
      </c>
      <c r="DA142" s="132" t="s">
        <v>2066</v>
      </c>
    </row>
    <row r="143" spans="1:105" ht="12" customHeight="1" x14ac:dyDescent="0.25">
      <c r="A143" s="106" t="s">
        <v>122</v>
      </c>
      <c r="B143" s="157">
        <f t="shared" ref="B143:Q143" si="52">IF(B125=0,"",B125/B107)</f>
        <v>0.61847156762503608</v>
      </c>
      <c r="C143" s="157">
        <f t="shared" si="52"/>
        <v>0.62485106021443837</v>
      </c>
      <c r="D143" s="157">
        <f t="shared" si="52"/>
        <v>0.63265917949770001</v>
      </c>
      <c r="E143" s="157">
        <f t="shared" si="52"/>
        <v>0.63782456759044093</v>
      </c>
      <c r="F143" s="157">
        <f t="shared" si="52"/>
        <v>0.64101046668675965</v>
      </c>
      <c r="G143" s="157">
        <f t="shared" si="52"/>
        <v>0.64359885226234581</v>
      </c>
      <c r="H143" s="157">
        <f t="shared" si="52"/>
        <v>0.64594543355382272</v>
      </c>
      <c r="I143" s="157">
        <f t="shared" si="52"/>
        <v>0.64829181072117958</v>
      </c>
      <c r="J143" s="157">
        <f t="shared" si="52"/>
        <v>0.65038728616665087</v>
      </c>
      <c r="K143" s="157">
        <f t="shared" si="52"/>
        <v>0.65185876716645808</v>
      </c>
      <c r="L143" s="157">
        <f t="shared" si="52"/>
        <v>0.65427208522802316</v>
      </c>
      <c r="M143" s="157">
        <f t="shared" si="52"/>
        <v>0.65687879710699126</v>
      </c>
      <c r="N143" s="157">
        <f t="shared" si="52"/>
        <v>0.66034742842161021</v>
      </c>
      <c r="O143" s="157">
        <f t="shared" si="52"/>
        <v>0.66225687855323723</v>
      </c>
      <c r="P143" s="157">
        <f t="shared" si="52"/>
        <v>0.66494444113075624</v>
      </c>
      <c r="Q143" s="157">
        <f t="shared" si="52"/>
        <v>0.67090487342633598</v>
      </c>
      <c r="R143" s="157">
        <f t="shared" ref="R143:V143" si="53">IF(R125=0,"",R125/R107)</f>
        <v>0.6805675526291628</v>
      </c>
      <c r="S143" s="157">
        <f t="shared" si="53"/>
        <v>0.69843567740312495</v>
      </c>
      <c r="T143" s="157">
        <f t="shared" si="53"/>
        <v>0.71064784928304137</v>
      </c>
      <c r="U143" s="157">
        <f t="shared" si="53"/>
        <v>0.72984909301916323</v>
      </c>
      <c r="V143" s="157">
        <f t="shared" si="53"/>
        <v>0.74490851811606384</v>
      </c>
      <c r="W143" s="157">
        <f t="shared" ref="W143" si="54">IF(W125=0,"",W125/W107)</f>
        <v>0.75187600039433733</v>
      </c>
      <c r="DA143" s="131" t="s">
        <v>2067</v>
      </c>
    </row>
    <row r="144" spans="1:105" ht="12" customHeight="1" x14ac:dyDescent="0.25">
      <c r="A144" s="107" t="s">
        <v>121</v>
      </c>
      <c r="B144" s="158" t="str">
        <f t="shared" ref="B144:Q144" si="55">IF(B126=0,"",B126/B108)</f>
        <v/>
      </c>
      <c r="C144" s="158" t="str">
        <f t="shared" si="55"/>
        <v/>
      </c>
      <c r="D144" s="158" t="str">
        <f t="shared" si="55"/>
        <v/>
      </c>
      <c r="E144" s="158" t="str">
        <f t="shared" si="55"/>
        <v/>
      </c>
      <c r="F144" s="158" t="str">
        <f t="shared" si="55"/>
        <v/>
      </c>
      <c r="G144" s="158" t="str">
        <f t="shared" si="55"/>
        <v/>
      </c>
      <c r="H144" s="158" t="str">
        <f t="shared" si="55"/>
        <v/>
      </c>
      <c r="I144" s="158" t="str">
        <f t="shared" si="55"/>
        <v/>
      </c>
      <c r="J144" s="158" t="str">
        <f t="shared" si="55"/>
        <v/>
      </c>
      <c r="K144" s="158">
        <f t="shared" si="55"/>
        <v>0.79614404598547794</v>
      </c>
      <c r="L144" s="158">
        <f t="shared" si="55"/>
        <v>0.78908532213514793</v>
      </c>
      <c r="M144" s="158">
        <f t="shared" si="55"/>
        <v>0.79588224005801789</v>
      </c>
      <c r="N144" s="158">
        <f t="shared" si="55"/>
        <v>0.80326571854530548</v>
      </c>
      <c r="O144" s="158">
        <f t="shared" si="55"/>
        <v>0.80829143320267383</v>
      </c>
      <c r="P144" s="158">
        <f t="shared" si="55"/>
        <v>0.81955157782438537</v>
      </c>
      <c r="Q144" s="158">
        <f t="shared" si="55"/>
        <v>0.82521922665050662</v>
      </c>
      <c r="R144" s="158">
        <f t="shared" ref="R144:V144" si="56">IF(R126=0,"",R126/R108)</f>
        <v>0.83153028579935984</v>
      </c>
      <c r="S144" s="158">
        <f t="shared" si="56"/>
        <v>0.83938711758347107</v>
      </c>
      <c r="T144" s="158">
        <f t="shared" si="56"/>
        <v>0.82586532080719743</v>
      </c>
      <c r="U144" s="158">
        <f t="shared" si="56"/>
        <v>0.8451332242596018</v>
      </c>
      <c r="V144" s="158">
        <f t="shared" si="56"/>
        <v>0.85596353125042679</v>
      </c>
      <c r="W144" s="158">
        <f t="shared" ref="W144" si="57">IF(W126=0,"",W126/W108)</f>
        <v>0.87049325167098557</v>
      </c>
      <c r="DA144" s="132" t="s">
        <v>2068</v>
      </c>
    </row>
    <row r="145" spans="1:105" ht="12" customHeight="1" x14ac:dyDescent="0.25">
      <c r="A145" s="108" t="s">
        <v>53</v>
      </c>
      <c r="B145" s="156" t="str">
        <f t="shared" ref="B145:Q145" si="58">IF(B127=0,"",B127/B109)</f>
        <v/>
      </c>
      <c r="C145" s="156" t="str">
        <f t="shared" si="58"/>
        <v/>
      </c>
      <c r="D145" s="156" t="str">
        <f t="shared" si="58"/>
        <v/>
      </c>
      <c r="E145" s="156" t="str">
        <f t="shared" si="58"/>
        <v/>
      </c>
      <c r="F145" s="156" t="str">
        <f t="shared" si="58"/>
        <v/>
      </c>
      <c r="G145" s="156" t="str">
        <f t="shared" si="58"/>
        <v/>
      </c>
      <c r="H145" s="156" t="str">
        <f t="shared" si="58"/>
        <v/>
      </c>
      <c r="I145" s="156" t="str">
        <f t="shared" si="58"/>
        <v/>
      </c>
      <c r="J145" s="156" t="str">
        <f t="shared" si="58"/>
        <v/>
      </c>
      <c r="K145" s="156">
        <f t="shared" si="58"/>
        <v>0.65826810458400087</v>
      </c>
      <c r="L145" s="156">
        <f t="shared" si="58"/>
        <v>0.65875645376156589</v>
      </c>
      <c r="M145" s="156">
        <f t="shared" si="58"/>
        <v>0.65967940956640259</v>
      </c>
      <c r="N145" s="156">
        <f t="shared" si="58"/>
        <v>0.66208679481904342</v>
      </c>
      <c r="O145" s="156">
        <f t="shared" si="58"/>
        <v>0.67575758469844771</v>
      </c>
      <c r="P145" s="156">
        <f t="shared" si="58"/>
        <v>0.68762608090052957</v>
      </c>
      <c r="Q145" s="156">
        <f t="shared" si="58"/>
        <v>0.69898973872003811</v>
      </c>
      <c r="R145" s="156">
        <f t="shared" ref="R145:V145" si="59">IF(R127=0,"",R127/R109)</f>
        <v>0.70634086958399567</v>
      </c>
      <c r="S145" s="156">
        <f t="shared" si="59"/>
        <v>0.71438188932773627</v>
      </c>
      <c r="T145" s="156">
        <f t="shared" si="59"/>
        <v>0.72340093128687155</v>
      </c>
      <c r="U145" s="156">
        <f t="shared" si="59"/>
        <v>0.73430320293783702</v>
      </c>
      <c r="V145" s="156">
        <f t="shared" si="59"/>
        <v>0.74808993917868483</v>
      </c>
      <c r="W145" s="156">
        <f t="shared" ref="W145" si="60">IF(W127=0,"",W127/W109)</f>
        <v>0.76327687176354886</v>
      </c>
      <c r="DA145" s="63" t="s">
        <v>2069</v>
      </c>
    </row>
    <row r="146" spans="1:105" ht="12" customHeight="1" x14ac:dyDescent="0.25">
      <c r="A146" s="108" t="s">
        <v>52</v>
      </c>
      <c r="B146" s="156" t="str">
        <f t="shared" ref="B146:Q146" si="61">IF(B128=0,"",B128/B110)</f>
        <v/>
      </c>
      <c r="C146" s="156" t="str">
        <f t="shared" si="61"/>
        <v/>
      </c>
      <c r="D146" s="156" t="str">
        <f t="shared" si="61"/>
        <v/>
      </c>
      <c r="E146" s="156" t="str">
        <f t="shared" si="61"/>
        <v/>
      </c>
      <c r="F146" s="156" t="str">
        <f t="shared" si="61"/>
        <v/>
      </c>
      <c r="G146" s="156" t="str">
        <f t="shared" si="61"/>
        <v/>
      </c>
      <c r="H146" s="156" t="str">
        <f t="shared" si="61"/>
        <v/>
      </c>
      <c r="I146" s="156" t="str">
        <f t="shared" si="61"/>
        <v/>
      </c>
      <c r="J146" s="156" t="str">
        <f t="shared" si="61"/>
        <v/>
      </c>
      <c r="K146" s="156">
        <f t="shared" si="61"/>
        <v>1</v>
      </c>
      <c r="L146" s="156">
        <f t="shared" si="61"/>
        <v>1</v>
      </c>
      <c r="M146" s="156">
        <f t="shared" si="61"/>
        <v>1</v>
      </c>
      <c r="N146" s="156">
        <f t="shared" si="61"/>
        <v>1</v>
      </c>
      <c r="O146" s="156">
        <f t="shared" si="61"/>
        <v>1</v>
      </c>
      <c r="P146" s="156">
        <f t="shared" si="61"/>
        <v>1</v>
      </c>
      <c r="Q146" s="156">
        <f t="shared" si="61"/>
        <v>1</v>
      </c>
      <c r="R146" s="156">
        <f t="shared" ref="R146:V146" si="62">IF(R128=0,"",R128/R110)</f>
        <v>1</v>
      </c>
      <c r="S146" s="156">
        <f t="shared" si="62"/>
        <v>1</v>
      </c>
      <c r="T146" s="156">
        <f t="shared" si="62"/>
        <v>1</v>
      </c>
      <c r="U146" s="156">
        <f t="shared" si="62"/>
        <v>1</v>
      </c>
      <c r="V146" s="156">
        <f t="shared" si="62"/>
        <v>1</v>
      </c>
      <c r="W146" s="156">
        <f t="shared" ref="W146" si="63">IF(W128=0,"",W128/W110)</f>
        <v>1</v>
      </c>
      <c r="DA146" s="63" t="s">
        <v>2070</v>
      </c>
    </row>
    <row r="147" spans="1:105" ht="12" customHeight="1" x14ac:dyDescent="0.25">
      <c r="A147" s="121" t="s">
        <v>54</v>
      </c>
      <c r="B147" s="155">
        <f t="shared" ref="B147:Q147" si="64">IF(B129=0,"",B129/B111)</f>
        <v>0.60567901573752314</v>
      </c>
      <c r="C147" s="155">
        <f t="shared" si="64"/>
        <v>0.60668805893970734</v>
      </c>
      <c r="D147" s="155">
        <f t="shared" si="64"/>
        <v>0.60979920045382063</v>
      </c>
      <c r="E147" s="155">
        <f t="shared" si="64"/>
        <v>0.64667841797830983</v>
      </c>
      <c r="F147" s="155">
        <f t="shared" si="64"/>
        <v>0.64960006661978842</v>
      </c>
      <c r="G147" s="155">
        <f t="shared" si="64"/>
        <v>0.64041280587567972</v>
      </c>
      <c r="H147" s="155">
        <f t="shared" si="64"/>
        <v>0.64365496973883352</v>
      </c>
      <c r="I147" s="155">
        <f t="shared" si="64"/>
        <v>0.63491635000352376</v>
      </c>
      <c r="J147" s="155">
        <f t="shared" si="64"/>
        <v>0.63934774711102826</v>
      </c>
      <c r="K147" s="155">
        <f t="shared" si="64"/>
        <v>0.64186338701659451</v>
      </c>
      <c r="L147" s="155">
        <f t="shared" si="64"/>
        <v>0.64998247014749311</v>
      </c>
      <c r="M147" s="155">
        <f t="shared" si="64"/>
        <v>0.651028824208293</v>
      </c>
      <c r="N147" s="155">
        <f t="shared" si="64"/>
        <v>0.65118330488316101</v>
      </c>
      <c r="O147" s="155">
        <f t="shared" si="64"/>
        <v>0.65458992273024852</v>
      </c>
      <c r="P147" s="155">
        <f t="shared" si="64"/>
        <v>0.6521522792730029</v>
      </c>
      <c r="Q147" s="155">
        <f t="shared" si="64"/>
        <v>0.65297410943879441</v>
      </c>
      <c r="R147" s="155">
        <f t="shared" ref="R147:V147" si="65">IF(R129=0,"",R129/R111)</f>
        <v>0.65352004816731835</v>
      </c>
      <c r="S147" s="155">
        <f t="shared" si="65"/>
        <v>0.65400562302777698</v>
      </c>
      <c r="T147" s="155">
        <f t="shared" si="65"/>
        <v>0.65230609175716048</v>
      </c>
      <c r="U147" s="155">
        <f t="shared" si="65"/>
        <v>0.65301513627300467</v>
      </c>
      <c r="V147" s="155">
        <f t="shared" si="65"/>
        <v>0.65959435535879574</v>
      </c>
      <c r="W147" s="155">
        <f t="shared" ref="W147" si="66">IF(W129=0,"",W129/W111)</f>
        <v>0.66002272129160344</v>
      </c>
      <c r="DA147" s="130" t="s">
        <v>2071</v>
      </c>
    </row>
    <row r="148" spans="1:105" ht="12" customHeight="1" x14ac:dyDescent="0.25">
      <c r="A148" s="97" t="s">
        <v>50</v>
      </c>
      <c r="B148" s="156">
        <f t="shared" ref="B148:Q148" si="67">IF(B130=0,"",B130/B112)</f>
        <v>0.58604868176896507</v>
      </c>
      <c r="C148" s="156">
        <f t="shared" si="67"/>
        <v>0.5873597813887107</v>
      </c>
      <c r="D148" s="156">
        <f t="shared" si="67"/>
        <v>0.5888886779270206</v>
      </c>
      <c r="E148" s="156">
        <f t="shared" si="67"/>
        <v>0.58996587668956246</v>
      </c>
      <c r="F148" s="156">
        <f t="shared" si="67"/>
        <v>0.59125399570342418</v>
      </c>
      <c r="G148" s="156">
        <f t="shared" si="67"/>
        <v>0.59260401612770208</v>
      </c>
      <c r="H148" s="156">
        <f t="shared" si="67"/>
        <v>0.59386923195067687</v>
      </c>
      <c r="I148" s="156">
        <f t="shared" si="67"/>
        <v>0.59461097650715167</v>
      </c>
      <c r="J148" s="156">
        <f t="shared" si="67"/>
        <v>0.59495965392086381</v>
      </c>
      <c r="K148" s="156">
        <f t="shared" si="67"/>
        <v>0.59534102903136599</v>
      </c>
      <c r="L148" s="156">
        <f t="shared" si="67"/>
        <v>0.59564598541278635</v>
      </c>
      <c r="M148" s="156">
        <f t="shared" si="67"/>
        <v>0.5959099482809137</v>
      </c>
      <c r="N148" s="156">
        <f t="shared" si="67"/>
        <v>0.59622106012664911</v>
      </c>
      <c r="O148" s="156">
        <f t="shared" si="67"/>
        <v>0.59653318290283108</v>
      </c>
      <c r="P148" s="156">
        <f t="shared" si="67"/>
        <v>0.5967919268943731</v>
      </c>
      <c r="Q148" s="156">
        <f t="shared" si="67"/>
        <v>0.59699112084032457</v>
      </c>
      <c r="R148" s="156">
        <f t="shared" ref="R148:V148" si="68">IF(R130=0,"",R130/R112)</f>
        <v>0.59724263050873672</v>
      </c>
      <c r="S148" s="156">
        <f t="shared" si="68"/>
        <v>0.59779524066343959</v>
      </c>
      <c r="T148" s="156">
        <f t="shared" si="68"/>
        <v>0.59851648830862303</v>
      </c>
      <c r="U148" s="156">
        <f t="shared" si="68"/>
        <v>0.59993659223668605</v>
      </c>
      <c r="V148" s="156">
        <f t="shared" si="68"/>
        <v>0.60185001444321251</v>
      </c>
      <c r="W148" s="156">
        <f t="shared" ref="W148" si="69">IF(W130=0,"",W130/W112)</f>
        <v>0.60448916571588107</v>
      </c>
      <c r="DA148" s="63" t="s">
        <v>2072</v>
      </c>
    </row>
    <row r="149" spans="1:105" ht="12" customHeight="1" x14ac:dyDescent="0.25">
      <c r="A149" s="109" t="s">
        <v>120</v>
      </c>
      <c r="B149" s="159">
        <f t="shared" ref="B149:Q149" si="70">IF(B131=0,"",B131/B113)</f>
        <v>0.73897657154102725</v>
      </c>
      <c r="C149" s="159">
        <f t="shared" si="70"/>
        <v>0.74321206840991272</v>
      </c>
      <c r="D149" s="159">
        <f t="shared" si="70"/>
        <v>0.74886455555452569</v>
      </c>
      <c r="E149" s="159">
        <f t="shared" si="70"/>
        <v>0.75275275878594572</v>
      </c>
      <c r="F149" s="159">
        <f t="shared" si="70"/>
        <v>0.75439960720130339</v>
      </c>
      <c r="G149" s="159">
        <f t="shared" si="70"/>
        <v>0.75552378975154644</v>
      </c>
      <c r="H149" s="159">
        <f t="shared" si="70"/>
        <v>0.75683224686722184</v>
      </c>
      <c r="I149" s="159">
        <f t="shared" si="70"/>
        <v>0.75806514429073668</v>
      </c>
      <c r="J149" s="159">
        <f t="shared" si="70"/>
        <v>0.75984411038812483</v>
      </c>
      <c r="K149" s="159">
        <f t="shared" si="70"/>
        <v>0.76163603108094313</v>
      </c>
      <c r="L149" s="159">
        <f t="shared" si="70"/>
        <v>0.76351180066988733</v>
      </c>
      <c r="M149" s="159">
        <f t="shared" si="70"/>
        <v>0.76518499710193189</v>
      </c>
      <c r="N149" s="159">
        <f t="shared" si="70"/>
        <v>0.76663487719646195</v>
      </c>
      <c r="O149" s="159">
        <f t="shared" si="70"/>
        <v>0.76844195560498485</v>
      </c>
      <c r="P149" s="159">
        <f t="shared" si="70"/>
        <v>0.77092388637047782</v>
      </c>
      <c r="Q149" s="159">
        <f t="shared" si="70"/>
        <v>0.77490173118395411</v>
      </c>
      <c r="R149" s="159">
        <f t="shared" ref="R149:V149" si="71">IF(R131=0,"",R131/R113)</f>
        <v>0.77997503570000026</v>
      </c>
      <c r="S149" s="159">
        <f t="shared" si="71"/>
        <v>0.78709504517716933</v>
      </c>
      <c r="T149" s="159">
        <f t="shared" si="71"/>
        <v>0.79469913997345554</v>
      </c>
      <c r="U149" s="159">
        <f t="shared" si="71"/>
        <v>0.80497411375395023</v>
      </c>
      <c r="V149" s="159">
        <f t="shared" si="71"/>
        <v>0.81630652899259237</v>
      </c>
      <c r="W149" s="159">
        <f t="shared" ref="W149" si="72">IF(W131=0,"",W131/W113)</f>
        <v>0.82460747591569583</v>
      </c>
      <c r="DA149" s="60" t="s">
        <v>2073</v>
      </c>
    </row>
    <row r="151" spans="1:105" ht="12" customHeight="1" x14ac:dyDescent="0.25">
      <c r="A151" s="116" t="str">
        <f>RES_hh_SLD!$A$173</f>
        <v>CO2 emissions (kt CO2)</v>
      </c>
      <c r="B151" s="117">
        <f t="shared" ref="B151:Q151" si="73">B152+B154+B156+B165</f>
        <v>0.32325420691827994</v>
      </c>
      <c r="C151" s="117">
        <f t="shared" si="73"/>
        <v>0.34263891298173965</v>
      </c>
      <c r="D151" s="117">
        <f t="shared" si="73"/>
        <v>0.36780698689215507</v>
      </c>
      <c r="E151" s="117">
        <f t="shared" si="73"/>
        <v>0.42185583825236406</v>
      </c>
      <c r="F151" s="117">
        <f t="shared" si="73"/>
        <v>0.43805300565343769</v>
      </c>
      <c r="G151" s="117">
        <f t="shared" si="73"/>
        <v>0.48108246041705949</v>
      </c>
      <c r="H151" s="117">
        <f t="shared" si="73"/>
        <v>0.63747178289106998</v>
      </c>
      <c r="I151" s="117">
        <f t="shared" si="73"/>
        <v>0.86783899190088354</v>
      </c>
      <c r="J151" s="117">
        <f t="shared" si="73"/>
        <v>0.98903623126557894</v>
      </c>
      <c r="K151" s="117">
        <f t="shared" si="73"/>
        <v>1.0907083929843462</v>
      </c>
      <c r="L151" s="117">
        <f t="shared" si="73"/>
        <v>1.1060935612771263</v>
      </c>
      <c r="M151" s="117">
        <f t="shared" si="73"/>
        <v>1.040295141538472</v>
      </c>
      <c r="N151" s="117">
        <f t="shared" si="73"/>
        <v>1.0293359227058154</v>
      </c>
      <c r="O151" s="117">
        <f t="shared" si="73"/>
        <v>0.96001825878113334</v>
      </c>
      <c r="P151" s="117">
        <f t="shared" si="73"/>
        <v>0.92793652638778523</v>
      </c>
      <c r="Q151" s="117">
        <f t="shared" si="73"/>
        <v>0.89028797710572172</v>
      </c>
      <c r="R151" s="117">
        <f t="shared" ref="R151:V151" si="74">R152+R154+R156+R165</f>
        <v>0.8539773057855008</v>
      </c>
      <c r="S151" s="117">
        <f t="shared" si="74"/>
        <v>0.83552614529140634</v>
      </c>
      <c r="T151" s="117">
        <f t="shared" si="74"/>
        <v>0.81568009679777342</v>
      </c>
      <c r="U151" s="117">
        <f t="shared" si="74"/>
        <v>0.82863805223674891</v>
      </c>
      <c r="V151" s="117">
        <f t="shared" si="74"/>
        <v>0.74718866727516575</v>
      </c>
      <c r="W151" s="117">
        <f t="shared" ref="W151" si="75">W152+W154+W156+W165</f>
        <v>0.69562688245330795</v>
      </c>
      <c r="DA151" s="129" t="s">
        <v>2225</v>
      </c>
    </row>
    <row r="152" spans="1:105" ht="12" customHeight="1" x14ac:dyDescent="0.25">
      <c r="A152" s="121" t="s">
        <v>57</v>
      </c>
      <c r="B152" s="122">
        <f t="shared" ref="B152:W152" si="76">B153</f>
        <v>0</v>
      </c>
      <c r="C152" s="122">
        <f t="shared" si="76"/>
        <v>0</v>
      </c>
      <c r="D152" s="122">
        <f t="shared" si="76"/>
        <v>0</v>
      </c>
      <c r="E152" s="122">
        <f t="shared" si="76"/>
        <v>0</v>
      </c>
      <c r="F152" s="122">
        <f t="shared" si="76"/>
        <v>0</v>
      </c>
      <c r="G152" s="122">
        <f t="shared" si="76"/>
        <v>0</v>
      </c>
      <c r="H152" s="122">
        <f t="shared" si="76"/>
        <v>0</v>
      </c>
      <c r="I152" s="122">
        <f t="shared" si="76"/>
        <v>0</v>
      </c>
      <c r="J152" s="122">
        <f t="shared" si="76"/>
        <v>0</v>
      </c>
      <c r="K152" s="122">
        <f t="shared" si="76"/>
        <v>0</v>
      </c>
      <c r="L152" s="122">
        <f t="shared" si="76"/>
        <v>0</v>
      </c>
      <c r="M152" s="122">
        <f t="shared" si="76"/>
        <v>0</v>
      </c>
      <c r="N152" s="122">
        <f t="shared" si="76"/>
        <v>0</v>
      </c>
      <c r="O152" s="122">
        <f t="shared" si="76"/>
        <v>0</v>
      </c>
      <c r="P152" s="122">
        <f t="shared" si="76"/>
        <v>0</v>
      </c>
      <c r="Q152" s="122">
        <f t="shared" si="76"/>
        <v>0</v>
      </c>
      <c r="R152" s="122">
        <f t="shared" si="76"/>
        <v>0</v>
      </c>
      <c r="S152" s="122">
        <f t="shared" si="76"/>
        <v>0</v>
      </c>
      <c r="T152" s="122">
        <f t="shared" si="76"/>
        <v>0</v>
      </c>
      <c r="U152" s="122">
        <f t="shared" si="76"/>
        <v>0</v>
      </c>
      <c r="V152" s="122">
        <f t="shared" si="76"/>
        <v>0</v>
      </c>
      <c r="W152" s="122">
        <f t="shared" si="76"/>
        <v>0</v>
      </c>
      <c r="DA152" s="130" t="s">
        <v>2226</v>
      </c>
    </row>
    <row r="153" spans="1:105" ht="12" customHeight="1" x14ac:dyDescent="0.25">
      <c r="A153" s="97" t="s">
        <v>53</v>
      </c>
      <c r="B153" s="98">
        <v>0</v>
      </c>
      <c r="C153" s="98">
        <v>0</v>
      </c>
      <c r="D153" s="98">
        <v>0</v>
      </c>
      <c r="E153" s="98">
        <v>0</v>
      </c>
      <c r="F153" s="98">
        <v>0</v>
      </c>
      <c r="G153" s="98">
        <v>0</v>
      </c>
      <c r="H153" s="98">
        <v>0</v>
      </c>
      <c r="I153" s="98">
        <v>0</v>
      </c>
      <c r="J153" s="98">
        <v>0</v>
      </c>
      <c r="K153" s="98">
        <v>0</v>
      </c>
      <c r="L153" s="98">
        <v>0</v>
      </c>
      <c r="M153" s="98">
        <v>0</v>
      </c>
      <c r="N153" s="98">
        <v>0</v>
      </c>
      <c r="O153" s="98">
        <v>0</v>
      </c>
      <c r="P153" s="98">
        <v>0</v>
      </c>
      <c r="Q153" s="98">
        <v>0</v>
      </c>
      <c r="R153" s="98">
        <v>0</v>
      </c>
      <c r="S153" s="98">
        <v>0</v>
      </c>
      <c r="T153" s="98">
        <v>0</v>
      </c>
      <c r="U153" s="98">
        <v>0</v>
      </c>
      <c r="V153" s="98">
        <v>0</v>
      </c>
      <c r="W153" s="98">
        <v>0</v>
      </c>
      <c r="DA153" s="63" t="s">
        <v>2227</v>
      </c>
    </row>
    <row r="154" spans="1:105" ht="12" customHeight="1" x14ac:dyDescent="0.25">
      <c r="A154" s="121" t="s">
        <v>92</v>
      </c>
      <c r="B154" s="122">
        <f t="shared" ref="B154:W154" si="77">B155</f>
        <v>0</v>
      </c>
      <c r="C154" s="122">
        <f t="shared" si="77"/>
        <v>0</v>
      </c>
      <c r="D154" s="122">
        <f t="shared" si="77"/>
        <v>0</v>
      </c>
      <c r="E154" s="122">
        <f t="shared" si="77"/>
        <v>0</v>
      </c>
      <c r="F154" s="122">
        <f t="shared" si="77"/>
        <v>0</v>
      </c>
      <c r="G154" s="122">
        <f t="shared" si="77"/>
        <v>0</v>
      </c>
      <c r="H154" s="122">
        <f t="shared" si="77"/>
        <v>0</v>
      </c>
      <c r="I154" s="122">
        <f t="shared" si="77"/>
        <v>0</v>
      </c>
      <c r="J154" s="122">
        <f t="shared" si="77"/>
        <v>0</v>
      </c>
      <c r="K154" s="122">
        <f t="shared" si="77"/>
        <v>0</v>
      </c>
      <c r="L154" s="122">
        <f t="shared" si="77"/>
        <v>0</v>
      </c>
      <c r="M154" s="122">
        <f t="shared" si="77"/>
        <v>0</v>
      </c>
      <c r="N154" s="122">
        <f t="shared" si="77"/>
        <v>0</v>
      </c>
      <c r="O154" s="122">
        <f t="shared" si="77"/>
        <v>0</v>
      </c>
      <c r="P154" s="122">
        <f t="shared" si="77"/>
        <v>0</v>
      </c>
      <c r="Q154" s="122">
        <f t="shared" si="77"/>
        <v>0</v>
      </c>
      <c r="R154" s="122">
        <f t="shared" si="77"/>
        <v>0</v>
      </c>
      <c r="S154" s="122">
        <f t="shared" si="77"/>
        <v>0</v>
      </c>
      <c r="T154" s="122">
        <f t="shared" si="77"/>
        <v>0</v>
      </c>
      <c r="U154" s="122">
        <f t="shared" si="77"/>
        <v>0</v>
      </c>
      <c r="V154" s="122">
        <f t="shared" si="77"/>
        <v>0</v>
      </c>
      <c r="W154" s="122">
        <f t="shared" si="77"/>
        <v>0</v>
      </c>
      <c r="DA154" s="130" t="s">
        <v>2228</v>
      </c>
    </row>
    <row r="155" spans="1:105" ht="12" customHeight="1" x14ac:dyDescent="0.25">
      <c r="A155" s="97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2229</v>
      </c>
    </row>
    <row r="156" spans="1:105" ht="12" customHeight="1" x14ac:dyDescent="0.25">
      <c r="A156" s="121" t="s">
        <v>55</v>
      </c>
      <c r="B156" s="122">
        <v>0.18589408685404296</v>
      </c>
      <c r="C156" s="122">
        <v>0.19349799079045021</v>
      </c>
      <c r="D156" s="122">
        <v>0.18633924104377017</v>
      </c>
      <c r="E156" s="122">
        <v>0.17410424146168971</v>
      </c>
      <c r="F156" s="122">
        <v>0.16651995916362033</v>
      </c>
      <c r="G156" s="122">
        <v>0.17197345935313943</v>
      </c>
      <c r="H156" s="122">
        <v>0.24901610016457185</v>
      </c>
      <c r="I156" s="122">
        <v>0.3281003428516292</v>
      </c>
      <c r="J156" s="122">
        <v>0.35073311428737547</v>
      </c>
      <c r="K156" s="122">
        <v>0.36814314481337496</v>
      </c>
      <c r="L156" s="122">
        <v>0.36189246054630447</v>
      </c>
      <c r="M156" s="122">
        <v>0.3353469296328172</v>
      </c>
      <c r="N156" s="122">
        <v>0.32249294656326238</v>
      </c>
      <c r="O156" s="122">
        <v>0.27831420640413751</v>
      </c>
      <c r="P156" s="122">
        <v>0.24340944811970994</v>
      </c>
      <c r="Q156" s="122">
        <v>0.21528370835623126</v>
      </c>
      <c r="R156" s="122">
        <v>0.20583619074760429</v>
      </c>
      <c r="S156" s="122">
        <v>0.20166859294458117</v>
      </c>
      <c r="T156" s="122">
        <v>0.19414661453695828</v>
      </c>
      <c r="U156" s="122">
        <v>0.19438185190695975</v>
      </c>
      <c r="V156" s="122">
        <v>0.17247698462059705</v>
      </c>
      <c r="W156" s="122">
        <v>0.15648695821297129</v>
      </c>
      <c r="DA156" s="130" t="s">
        <v>2230</v>
      </c>
    </row>
    <row r="157" spans="1:105" ht="12" customHeight="1" x14ac:dyDescent="0.25">
      <c r="A157" s="97" t="s">
        <v>124</v>
      </c>
      <c r="B157" s="98">
        <v>0.18589408685404296</v>
      </c>
      <c r="C157" s="98">
        <v>0.19349799079045021</v>
      </c>
      <c r="D157" s="98">
        <v>0.18633924104377017</v>
      </c>
      <c r="E157" s="98">
        <v>0.17410424146168971</v>
      </c>
      <c r="F157" s="98">
        <v>0.16651995916362033</v>
      </c>
      <c r="G157" s="98">
        <v>0.17197345935313943</v>
      </c>
      <c r="H157" s="98">
        <v>0.24901610016457185</v>
      </c>
      <c r="I157" s="98">
        <v>0.3281003428516292</v>
      </c>
      <c r="J157" s="98">
        <v>0.35073311428737547</v>
      </c>
      <c r="K157" s="98">
        <v>0.36814314481337496</v>
      </c>
      <c r="L157" s="98">
        <v>0.36189246054630447</v>
      </c>
      <c r="M157" s="98">
        <v>0.3353469296328172</v>
      </c>
      <c r="N157" s="98">
        <v>0.32249294656326238</v>
      </c>
      <c r="O157" s="98">
        <v>0.27831420640413751</v>
      </c>
      <c r="P157" s="98">
        <v>0.24340944811970994</v>
      </c>
      <c r="Q157" s="98">
        <v>0.21528370835623126</v>
      </c>
      <c r="R157" s="98">
        <v>0.20583619074760429</v>
      </c>
      <c r="S157" s="98">
        <v>0.20166859294458117</v>
      </c>
      <c r="T157" s="98">
        <v>0.19414661453695828</v>
      </c>
      <c r="U157" s="98">
        <v>0.19438185190695975</v>
      </c>
      <c r="V157" s="98">
        <v>0.17247698462059705</v>
      </c>
      <c r="W157" s="98">
        <v>0.15648695821297129</v>
      </c>
      <c r="DA157" s="63" t="s">
        <v>2231</v>
      </c>
    </row>
    <row r="158" spans="1:105" ht="12" customHeight="1" x14ac:dyDescent="0.25">
      <c r="A158" s="97" t="s">
        <v>123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2232</v>
      </c>
    </row>
    <row r="159" spans="1:105" ht="12" customHeight="1" x14ac:dyDescent="0.25">
      <c r="A159" s="100" t="s">
        <v>50</v>
      </c>
      <c r="B159" s="101">
        <v>0</v>
      </c>
      <c r="C159" s="101">
        <v>0</v>
      </c>
      <c r="D159" s="101">
        <v>0</v>
      </c>
      <c r="E159" s="101">
        <v>0</v>
      </c>
      <c r="F159" s="101">
        <v>0</v>
      </c>
      <c r="G159" s="101">
        <v>0</v>
      </c>
      <c r="H159" s="101">
        <v>0</v>
      </c>
      <c r="I159" s="101">
        <v>0</v>
      </c>
      <c r="J159" s="101">
        <v>0</v>
      </c>
      <c r="K159" s="101">
        <v>0</v>
      </c>
      <c r="L159" s="101">
        <v>0</v>
      </c>
      <c r="M159" s="101">
        <v>0</v>
      </c>
      <c r="N159" s="101">
        <v>0</v>
      </c>
      <c r="O159" s="101">
        <v>0</v>
      </c>
      <c r="P159" s="101">
        <v>0</v>
      </c>
      <c r="Q159" s="101">
        <v>0</v>
      </c>
      <c r="R159" s="101">
        <v>0</v>
      </c>
      <c r="S159" s="101">
        <v>0</v>
      </c>
      <c r="T159" s="101">
        <v>0</v>
      </c>
      <c r="U159" s="101">
        <v>0</v>
      </c>
      <c r="V159" s="101">
        <v>0</v>
      </c>
      <c r="W159" s="101">
        <v>0</v>
      </c>
      <c r="DA159" s="131" t="s">
        <v>2233</v>
      </c>
    </row>
    <row r="160" spans="1:105" ht="12" customHeight="1" x14ac:dyDescent="0.25">
      <c r="A160" s="103" t="s">
        <v>52</v>
      </c>
      <c r="B160" s="104">
        <v>0</v>
      </c>
      <c r="C160" s="104">
        <v>0</v>
      </c>
      <c r="D160" s="104">
        <v>0</v>
      </c>
      <c r="E160" s="104">
        <v>0</v>
      </c>
      <c r="F160" s="104">
        <v>0</v>
      </c>
      <c r="G160" s="104">
        <v>0</v>
      </c>
      <c r="H160" s="104">
        <v>0</v>
      </c>
      <c r="I160" s="104">
        <v>0</v>
      </c>
      <c r="J160" s="104">
        <v>0</v>
      </c>
      <c r="K160" s="104">
        <v>0</v>
      </c>
      <c r="L160" s="104">
        <v>0</v>
      </c>
      <c r="M160" s="104">
        <v>0</v>
      </c>
      <c r="N160" s="104">
        <v>0</v>
      </c>
      <c r="O160" s="104">
        <v>0</v>
      </c>
      <c r="P160" s="104">
        <v>0</v>
      </c>
      <c r="Q160" s="104">
        <v>0</v>
      </c>
      <c r="R160" s="104">
        <v>0</v>
      </c>
      <c r="S160" s="104">
        <v>0</v>
      </c>
      <c r="T160" s="104">
        <v>0</v>
      </c>
      <c r="U160" s="104">
        <v>0</v>
      </c>
      <c r="V160" s="104">
        <v>0</v>
      </c>
      <c r="W160" s="104">
        <v>0</v>
      </c>
      <c r="DA160" s="132" t="s">
        <v>2234</v>
      </c>
    </row>
    <row r="161" spans="1:105" ht="12" customHeight="1" x14ac:dyDescent="0.25">
      <c r="A161" s="106" t="s">
        <v>122</v>
      </c>
      <c r="B161" s="101">
        <v>0</v>
      </c>
      <c r="C161" s="101">
        <v>0</v>
      </c>
      <c r="D161" s="101">
        <v>0</v>
      </c>
      <c r="E161" s="101">
        <v>0</v>
      </c>
      <c r="F161" s="101">
        <v>0</v>
      </c>
      <c r="G161" s="101">
        <v>0</v>
      </c>
      <c r="H161" s="101">
        <v>0</v>
      </c>
      <c r="I161" s="101">
        <v>0</v>
      </c>
      <c r="J161" s="101">
        <v>0</v>
      </c>
      <c r="K161" s="101">
        <v>0</v>
      </c>
      <c r="L161" s="101">
        <v>0</v>
      </c>
      <c r="M161" s="101">
        <v>0</v>
      </c>
      <c r="N161" s="101">
        <v>0</v>
      </c>
      <c r="O161" s="101">
        <v>0</v>
      </c>
      <c r="P161" s="101">
        <v>0</v>
      </c>
      <c r="Q161" s="101">
        <v>0</v>
      </c>
      <c r="R161" s="101">
        <v>0</v>
      </c>
      <c r="S161" s="101">
        <v>0</v>
      </c>
      <c r="T161" s="101">
        <v>0</v>
      </c>
      <c r="U161" s="101">
        <v>0</v>
      </c>
      <c r="V161" s="101">
        <v>0</v>
      </c>
      <c r="W161" s="101">
        <v>0</v>
      </c>
      <c r="DA161" s="131" t="s">
        <v>2235</v>
      </c>
    </row>
    <row r="162" spans="1:105" ht="12" customHeight="1" x14ac:dyDescent="0.25">
      <c r="A162" s="107" t="s">
        <v>121</v>
      </c>
      <c r="B162" s="104">
        <v>0</v>
      </c>
      <c r="C162" s="104">
        <v>0</v>
      </c>
      <c r="D162" s="104">
        <v>0</v>
      </c>
      <c r="E162" s="104">
        <v>0</v>
      </c>
      <c r="F162" s="104">
        <v>0</v>
      </c>
      <c r="G162" s="104">
        <v>0</v>
      </c>
      <c r="H162" s="104">
        <v>0</v>
      </c>
      <c r="I162" s="104">
        <v>0</v>
      </c>
      <c r="J162" s="104">
        <v>0</v>
      </c>
      <c r="K162" s="104">
        <v>0</v>
      </c>
      <c r="L162" s="104">
        <v>0</v>
      </c>
      <c r="M162" s="104">
        <v>0</v>
      </c>
      <c r="N162" s="104">
        <v>0</v>
      </c>
      <c r="O162" s="104">
        <v>0</v>
      </c>
      <c r="P162" s="104">
        <v>0</v>
      </c>
      <c r="Q162" s="104">
        <v>0</v>
      </c>
      <c r="R162" s="104">
        <v>0</v>
      </c>
      <c r="S162" s="104">
        <v>0</v>
      </c>
      <c r="T162" s="104">
        <v>0</v>
      </c>
      <c r="U162" s="104">
        <v>0</v>
      </c>
      <c r="V162" s="104">
        <v>0</v>
      </c>
      <c r="W162" s="104">
        <v>0</v>
      </c>
      <c r="DA162" s="132" t="s">
        <v>2236</v>
      </c>
    </row>
    <row r="163" spans="1:105" ht="12" customHeight="1" x14ac:dyDescent="0.25">
      <c r="A163" s="108" t="s">
        <v>53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2237</v>
      </c>
    </row>
    <row r="164" spans="1:105" ht="12" customHeight="1" x14ac:dyDescent="0.25">
      <c r="A164" s="108" t="s">
        <v>52</v>
      </c>
      <c r="B164" s="98">
        <v>0</v>
      </c>
      <c r="C164" s="98">
        <v>0</v>
      </c>
      <c r="D164" s="98">
        <v>0</v>
      </c>
      <c r="E164" s="98">
        <v>0</v>
      </c>
      <c r="F164" s="98">
        <v>0</v>
      </c>
      <c r="G164" s="98">
        <v>0</v>
      </c>
      <c r="H164" s="98">
        <v>0</v>
      </c>
      <c r="I164" s="98">
        <v>0</v>
      </c>
      <c r="J164" s="98">
        <v>0</v>
      </c>
      <c r="K164" s="98">
        <v>0</v>
      </c>
      <c r="L164" s="98">
        <v>0</v>
      </c>
      <c r="M164" s="98">
        <v>0</v>
      </c>
      <c r="N164" s="98">
        <v>0</v>
      </c>
      <c r="O164" s="98">
        <v>0</v>
      </c>
      <c r="P164" s="98">
        <v>0</v>
      </c>
      <c r="Q164" s="98">
        <v>0</v>
      </c>
      <c r="R164" s="98">
        <v>0</v>
      </c>
      <c r="S164" s="98">
        <v>0</v>
      </c>
      <c r="T164" s="98">
        <v>0</v>
      </c>
      <c r="U164" s="98">
        <v>0</v>
      </c>
      <c r="V164" s="98">
        <v>0</v>
      </c>
      <c r="W164" s="98">
        <v>0</v>
      </c>
      <c r="DA164" s="63" t="s">
        <v>2238</v>
      </c>
    </row>
    <row r="165" spans="1:105" ht="12" customHeight="1" x14ac:dyDescent="0.25">
      <c r="A165" s="121" t="s">
        <v>54</v>
      </c>
      <c r="B165" s="122">
        <v>0.13736012006423698</v>
      </c>
      <c r="C165" s="122">
        <v>0.14914092219128941</v>
      </c>
      <c r="D165" s="122">
        <v>0.18146774584838493</v>
      </c>
      <c r="E165" s="122">
        <v>0.24775159679067435</v>
      </c>
      <c r="F165" s="122">
        <v>0.27153304648981735</v>
      </c>
      <c r="G165" s="122">
        <v>0.30910900106392003</v>
      </c>
      <c r="H165" s="122">
        <v>0.38845568272649816</v>
      </c>
      <c r="I165" s="122">
        <v>0.53973864904925439</v>
      </c>
      <c r="J165" s="122">
        <v>0.63830311697820341</v>
      </c>
      <c r="K165" s="122">
        <v>0.72256524817097123</v>
      </c>
      <c r="L165" s="122">
        <v>0.7442011007308218</v>
      </c>
      <c r="M165" s="122">
        <v>0.70494821190565493</v>
      </c>
      <c r="N165" s="122">
        <v>0.70684297614255309</v>
      </c>
      <c r="O165" s="122">
        <v>0.68170405237699583</v>
      </c>
      <c r="P165" s="122">
        <v>0.68452707826807524</v>
      </c>
      <c r="Q165" s="122">
        <v>0.67500426874949049</v>
      </c>
      <c r="R165" s="122">
        <v>0.64814111503789651</v>
      </c>
      <c r="S165" s="122">
        <v>0.63385755234682517</v>
      </c>
      <c r="T165" s="122">
        <v>0.62153348226081517</v>
      </c>
      <c r="U165" s="122">
        <v>0.63425620032978913</v>
      </c>
      <c r="V165" s="122">
        <v>0.57471168265456873</v>
      </c>
      <c r="W165" s="122">
        <v>0.53913992424033663</v>
      </c>
      <c r="DA165" s="130" t="s">
        <v>2239</v>
      </c>
    </row>
    <row r="166" spans="1:105" ht="12" customHeight="1" x14ac:dyDescent="0.25">
      <c r="A166" s="97" t="s">
        <v>50</v>
      </c>
      <c r="B166" s="98">
        <v>0.13736012006423698</v>
      </c>
      <c r="C166" s="98">
        <v>0.14914092219128941</v>
      </c>
      <c r="D166" s="98">
        <v>0.18146774584838493</v>
      </c>
      <c r="E166" s="98">
        <v>0.24775159679067435</v>
      </c>
      <c r="F166" s="98">
        <v>0.27153304648981735</v>
      </c>
      <c r="G166" s="98">
        <v>0.30910900106392003</v>
      </c>
      <c r="H166" s="98">
        <v>0.38845568272649816</v>
      </c>
      <c r="I166" s="98">
        <v>0.53973864904925439</v>
      </c>
      <c r="J166" s="98">
        <v>0.63830311697820341</v>
      </c>
      <c r="K166" s="98">
        <v>0.72256524817097123</v>
      </c>
      <c r="L166" s="98">
        <v>0.7442011007308218</v>
      </c>
      <c r="M166" s="98">
        <v>0.70494821190565493</v>
      </c>
      <c r="N166" s="98">
        <v>0.70684297614255309</v>
      </c>
      <c r="O166" s="98">
        <v>0.68170405237699583</v>
      </c>
      <c r="P166" s="98">
        <v>0.68452707826807524</v>
      </c>
      <c r="Q166" s="98">
        <v>0.67500426874949049</v>
      </c>
      <c r="R166" s="98">
        <v>0.64814111503789651</v>
      </c>
      <c r="S166" s="98">
        <v>0.63385755234682517</v>
      </c>
      <c r="T166" s="98">
        <v>0.62153348226081517</v>
      </c>
      <c r="U166" s="98">
        <v>0.63425620032978913</v>
      </c>
      <c r="V166" s="98">
        <v>0.57471168265456873</v>
      </c>
      <c r="W166" s="98">
        <v>0.53913992424033663</v>
      </c>
      <c r="DA166" s="63" t="s">
        <v>2240</v>
      </c>
    </row>
    <row r="167" spans="1:105" ht="12" customHeight="1" x14ac:dyDescent="0.25">
      <c r="A167" s="109" t="s">
        <v>120</v>
      </c>
      <c r="B167" s="33">
        <v>0</v>
      </c>
      <c r="C167" s="33">
        <v>0</v>
      </c>
      <c r="D167" s="33">
        <v>0</v>
      </c>
      <c r="E167" s="33">
        <v>0</v>
      </c>
      <c r="F167" s="33">
        <v>0</v>
      </c>
      <c r="G167" s="33">
        <v>0</v>
      </c>
      <c r="H167" s="33">
        <v>0</v>
      </c>
      <c r="I167" s="33">
        <v>0</v>
      </c>
      <c r="J167" s="33">
        <v>0</v>
      </c>
      <c r="K167" s="33">
        <v>0</v>
      </c>
      <c r="L167" s="33">
        <v>0</v>
      </c>
      <c r="M167" s="33">
        <v>0</v>
      </c>
      <c r="N167" s="33">
        <v>0</v>
      </c>
      <c r="O167" s="33">
        <v>0</v>
      </c>
      <c r="P167" s="33">
        <v>0</v>
      </c>
      <c r="Q167" s="33">
        <v>0</v>
      </c>
      <c r="R167" s="33">
        <v>0</v>
      </c>
      <c r="S167" s="33">
        <v>0</v>
      </c>
      <c r="T167" s="33">
        <v>0</v>
      </c>
      <c r="U167" s="33">
        <v>0</v>
      </c>
      <c r="V167" s="33">
        <v>0</v>
      </c>
      <c r="W167" s="33">
        <v>0</v>
      </c>
      <c r="DA167" s="60" t="s">
        <v>2241</v>
      </c>
    </row>
    <row r="169" spans="1:105" ht="12" customHeight="1" x14ac:dyDescent="0.25">
      <c r="A169" s="116" t="str">
        <f>RES_hh_SLD!$A$194</f>
        <v>Final energy consumption per household (kWh / household)</v>
      </c>
      <c r="B169" s="117">
        <f t="shared" ref="B169:Q169" si="78">B170+B172+B174+B183</f>
        <v>11955.012491150477</v>
      </c>
      <c r="C169" s="117">
        <f t="shared" si="78"/>
        <v>13736.000191615154</v>
      </c>
      <c r="D169" s="117">
        <f t="shared" si="78"/>
        <v>11945.95983450432</v>
      </c>
      <c r="E169" s="117">
        <f t="shared" si="78"/>
        <v>13860.064167659346</v>
      </c>
      <c r="F169" s="117">
        <f t="shared" si="78"/>
        <v>14095.16962651894</v>
      </c>
      <c r="G169" s="117">
        <f t="shared" si="78"/>
        <v>12455.007759701919</v>
      </c>
      <c r="H169" s="117">
        <f t="shared" si="78"/>
        <v>12710.60058006729</v>
      </c>
      <c r="I169" s="117">
        <f t="shared" si="78"/>
        <v>14308.977889113834</v>
      </c>
      <c r="J169" s="117">
        <f t="shared" si="78"/>
        <v>13918.148484283969</v>
      </c>
      <c r="K169" s="117">
        <f t="shared" si="78"/>
        <v>14556.068906549701</v>
      </c>
      <c r="L169" s="117">
        <f t="shared" si="78"/>
        <v>16634.480806044168</v>
      </c>
      <c r="M169" s="117">
        <f t="shared" si="78"/>
        <v>14419.048315596292</v>
      </c>
      <c r="N169" s="117">
        <f t="shared" si="78"/>
        <v>15045.369596339799</v>
      </c>
      <c r="O169" s="117">
        <f t="shared" si="78"/>
        <v>14932.27287926204</v>
      </c>
      <c r="P169" s="117">
        <f t="shared" si="78"/>
        <v>14067.100868959365</v>
      </c>
      <c r="Q169" s="117">
        <f t="shared" si="78"/>
        <v>14485.863497133842</v>
      </c>
      <c r="R169" s="117">
        <f t="shared" ref="R169:V169" si="79">R170+R172+R174+R183</f>
        <v>14179.925246157207</v>
      </c>
      <c r="S169" s="117">
        <f t="shared" si="79"/>
        <v>15166.024185847687</v>
      </c>
      <c r="T169" s="117">
        <f t="shared" si="79"/>
        <v>15782.291793283925</v>
      </c>
      <c r="U169" s="117">
        <f t="shared" si="79"/>
        <v>15791.413751713004</v>
      </c>
      <c r="V169" s="117">
        <f t="shared" si="79"/>
        <v>15610.078972282932</v>
      </c>
      <c r="W169" s="117">
        <f t="shared" ref="W169" si="80">W170+W172+W174+W183</f>
        <v>15802.488324253327</v>
      </c>
      <c r="DA169" s="129" t="s">
        <v>2393</v>
      </c>
    </row>
    <row r="170" spans="1:105" ht="12" customHeight="1" x14ac:dyDescent="0.25">
      <c r="A170" s="121" t="s">
        <v>57</v>
      </c>
      <c r="B170" s="122">
        <f t="shared" ref="B170:W170" si="81">B171</f>
        <v>10078.409201472552</v>
      </c>
      <c r="C170" s="122">
        <f t="shared" si="81"/>
        <v>11926.856475069842</v>
      </c>
      <c r="D170" s="122">
        <f t="shared" si="81"/>
        <v>10317.879413467515</v>
      </c>
      <c r="E170" s="122">
        <f t="shared" si="81"/>
        <v>11340.750804051335</v>
      </c>
      <c r="F170" s="122">
        <f t="shared" si="81"/>
        <v>11677.926551402497</v>
      </c>
      <c r="G170" s="122">
        <f t="shared" si="81"/>
        <v>10371.094003273312</v>
      </c>
      <c r="H170" s="122">
        <f t="shared" si="81"/>
        <v>10376.724619674282</v>
      </c>
      <c r="I170" s="122">
        <f t="shared" si="81"/>
        <v>12040.436808687611</v>
      </c>
      <c r="J170" s="122">
        <f t="shared" si="81"/>
        <v>11560.492248195616</v>
      </c>
      <c r="K170" s="122">
        <f t="shared" si="81"/>
        <v>12134.369102743529</v>
      </c>
      <c r="L170" s="122">
        <f t="shared" si="81"/>
        <v>14088.249989490349</v>
      </c>
      <c r="M170" s="122">
        <f t="shared" si="81"/>
        <v>11954.042432317221</v>
      </c>
      <c r="N170" s="122">
        <f t="shared" si="81"/>
        <v>12599.067432798693</v>
      </c>
      <c r="O170" s="122">
        <f t="shared" si="81"/>
        <v>12450.008789104553</v>
      </c>
      <c r="P170" s="122">
        <f t="shared" si="81"/>
        <v>11652.515573719917</v>
      </c>
      <c r="Q170" s="122">
        <f t="shared" si="81"/>
        <v>12075.158939816039</v>
      </c>
      <c r="R170" s="122">
        <f t="shared" si="81"/>
        <v>11754.146947302326</v>
      </c>
      <c r="S170" s="122">
        <f t="shared" si="81"/>
        <v>12731.09526881157</v>
      </c>
      <c r="T170" s="122">
        <f t="shared" si="81"/>
        <v>13362.710947001682</v>
      </c>
      <c r="U170" s="122">
        <f t="shared" si="81"/>
        <v>13265.323174844139</v>
      </c>
      <c r="V170" s="122">
        <f t="shared" si="81"/>
        <v>13114.697415151908</v>
      </c>
      <c r="W170" s="122">
        <f t="shared" si="81"/>
        <v>13378.812194057129</v>
      </c>
      <c r="DA170" s="130" t="s">
        <v>2394</v>
      </c>
    </row>
    <row r="171" spans="1:105" ht="12" customHeight="1" x14ac:dyDescent="0.25">
      <c r="A171" s="97" t="s">
        <v>53</v>
      </c>
      <c r="B171" s="98">
        <v>10078.409201472552</v>
      </c>
      <c r="C171" s="98">
        <v>11926.856475069842</v>
      </c>
      <c r="D171" s="98">
        <v>10317.879413467515</v>
      </c>
      <c r="E171" s="98">
        <v>11340.750804051335</v>
      </c>
      <c r="F171" s="98">
        <v>11677.926551402497</v>
      </c>
      <c r="G171" s="98">
        <v>10371.094003273312</v>
      </c>
      <c r="H171" s="98">
        <v>10376.724619674282</v>
      </c>
      <c r="I171" s="98">
        <v>12040.436808687611</v>
      </c>
      <c r="J171" s="98">
        <v>11560.492248195616</v>
      </c>
      <c r="K171" s="98">
        <v>12134.369102743529</v>
      </c>
      <c r="L171" s="98">
        <v>14088.249989490349</v>
      </c>
      <c r="M171" s="98">
        <v>11954.042432317221</v>
      </c>
      <c r="N171" s="98">
        <v>12599.067432798693</v>
      </c>
      <c r="O171" s="98">
        <v>12450.008789104553</v>
      </c>
      <c r="P171" s="98">
        <v>11652.515573719917</v>
      </c>
      <c r="Q171" s="98">
        <v>12075.158939816039</v>
      </c>
      <c r="R171" s="98">
        <v>11754.146947302326</v>
      </c>
      <c r="S171" s="98">
        <v>12731.09526881157</v>
      </c>
      <c r="T171" s="98">
        <v>13362.710947001682</v>
      </c>
      <c r="U171" s="98">
        <v>13265.323174844139</v>
      </c>
      <c r="V171" s="98">
        <v>13114.697415151908</v>
      </c>
      <c r="W171" s="98">
        <v>13378.812194057129</v>
      </c>
      <c r="DA171" s="63" t="s">
        <v>2395</v>
      </c>
    </row>
    <row r="172" spans="1:105" ht="12" customHeight="1" x14ac:dyDescent="0.25">
      <c r="A172" s="121" t="s">
        <v>92</v>
      </c>
      <c r="B172" s="122">
        <f t="shared" ref="B172:W172" si="82">B173</f>
        <v>0.35801174584927686</v>
      </c>
      <c r="C172" s="122">
        <f t="shared" si="82"/>
        <v>0.34177645370704313</v>
      </c>
      <c r="D172" s="122">
        <f t="shared" si="82"/>
        <v>0.40020354669592961</v>
      </c>
      <c r="E172" s="122">
        <f t="shared" si="82"/>
        <v>0.39313021574138002</v>
      </c>
      <c r="F172" s="122">
        <f t="shared" si="82"/>
        <v>0.55704257473276797</v>
      </c>
      <c r="G172" s="122">
        <f t="shared" si="82"/>
        <v>0.63889001291538028</v>
      </c>
      <c r="H172" s="122">
        <f t="shared" si="82"/>
        <v>0.86126205142057322</v>
      </c>
      <c r="I172" s="122">
        <f t="shared" si="82"/>
        <v>0.81532102132028594</v>
      </c>
      <c r="J172" s="122">
        <f t="shared" si="82"/>
        <v>0.86697208610226084</v>
      </c>
      <c r="K172" s="122">
        <f t="shared" si="82"/>
        <v>1.0871032252259398</v>
      </c>
      <c r="L172" s="122">
        <f t="shared" si="82"/>
        <v>2.1904257051340585</v>
      </c>
      <c r="M172" s="122">
        <f t="shared" si="82"/>
        <v>1.3762496817907426</v>
      </c>
      <c r="N172" s="122">
        <f t="shared" si="82"/>
        <v>1.8781304089951174</v>
      </c>
      <c r="O172" s="122">
        <f t="shared" si="82"/>
        <v>1.7828050014395485</v>
      </c>
      <c r="P172" s="122">
        <f t="shared" si="82"/>
        <v>1.9606086577806245</v>
      </c>
      <c r="Q172" s="122">
        <f t="shared" si="82"/>
        <v>4.7793055841910412</v>
      </c>
      <c r="R172" s="122">
        <f t="shared" si="82"/>
        <v>3.5287781593217145</v>
      </c>
      <c r="S172" s="122">
        <f t="shared" si="82"/>
        <v>4.2429499098103358</v>
      </c>
      <c r="T172" s="122">
        <f t="shared" si="82"/>
        <v>5.4906615174523212</v>
      </c>
      <c r="U172" s="122">
        <f t="shared" si="82"/>
        <v>8.7484088180010282</v>
      </c>
      <c r="V172" s="122">
        <f t="shared" si="82"/>
        <v>6.5409806150984142</v>
      </c>
      <c r="W172" s="122">
        <f t="shared" si="82"/>
        <v>9.5754170077646492</v>
      </c>
      <c r="DA172" s="130" t="s">
        <v>2396</v>
      </c>
    </row>
    <row r="173" spans="1:105" ht="12" customHeight="1" x14ac:dyDescent="0.25">
      <c r="A173" s="97" t="s">
        <v>53</v>
      </c>
      <c r="B173" s="98">
        <f>RES_hhdet_fech!B165</f>
        <v>0.35801174584927686</v>
      </c>
      <c r="C173" s="98">
        <f>RES_hhdet_fech!C165</f>
        <v>0.34177645370704313</v>
      </c>
      <c r="D173" s="98">
        <f>RES_hhdet_fech!D165</f>
        <v>0.40020354669592961</v>
      </c>
      <c r="E173" s="98">
        <f>RES_hhdet_fech!E165</f>
        <v>0.39313021574138002</v>
      </c>
      <c r="F173" s="98">
        <f>RES_hhdet_fech!F165</f>
        <v>0.55704257473276797</v>
      </c>
      <c r="G173" s="98">
        <f>RES_hhdet_fech!G165</f>
        <v>0.63889001291538028</v>
      </c>
      <c r="H173" s="98">
        <f>RES_hhdet_fech!H165</f>
        <v>0.86126205142057322</v>
      </c>
      <c r="I173" s="98">
        <f>RES_hhdet_fech!I165</f>
        <v>0.81532102132028594</v>
      </c>
      <c r="J173" s="98">
        <f>RES_hhdet_fech!J165</f>
        <v>0.86697208610226084</v>
      </c>
      <c r="K173" s="98">
        <f>RES_hhdet_fech!K165</f>
        <v>1.0871032252259398</v>
      </c>
      <c r="L173" s="98">
        <f>RES_hhdet_fech!L165</f>
        <v>2.1904257051340585</v>
      </c>
      <c r="M173" s="98">
        <f>RES_hhdet_fech!M165</f>
        <v>1.3762496817907426</v>
      </c>
      <c r="N173" s="98">
        <f>RES_hhdet_fech!N165</f>
        <v>1.8781304089951174</v>
      </c>
      <c r="O173" s="98">
        <f>RES_hhdet_fech!O165</f>
        <v>1.7828050014395485</v>
      </c>
      <c r="P173" s="98">
        <f>RES_hhdet_fech!P165</f>
        <v>1.9606086577806245</v>
      </c>
      <c r="Q173" s="98">
        <f>RES_hhdet_fech!Q165</f>
        <v>4.7793055841910412</v>
      </c>
      <c r="R173" s="98">
        <f>RES_hhdet_fech!R165</f>
        <v>3.5287781593217145</v>
      </c>
      <c r="S173" s="98">
        <f>RES_hhdet_fech!S165</f>
        <v>4.2429499098103358</v>
      </c>
      <c r="T173" s="98">
        <f>RES_hhdet_fech!T165</f>
        <v>5.4906615174523212</v>
      </c>
      <c r="U173" s="98">
        <f>RES_hhdet_fech!U165</f>
        <v>8.7484088180010282</v>
      </c>
      <c r="V173" s="98">
        <f>RES_hhdet_fech!V165</f>
        <v>6.5409806150984142</v>
      </c>
      <c r="W173" s="98">
        <f>RES_hhdet_fech!W165</f>
        <v>9.5754170077646492</v>
      </c>
      <c r="DA173" s="63" t="s">
        <v>2397</v>
      </c>
    </row>
    <row r="174" spans="1:105" ht="12" customHeight="1" x14ac:dyDescent="0.25">
      <c r="A174" s="121" t="s">
        <v>55</v>
      </c>
      <c r="B174" s="122">
        <v>1277.6822669629021</v>
      </c>
      <c r="C174" s="122">
        <v>1212.5444716867892</v>
      </c>
      <c r="D174" s="122">
        <v>1025.0744372422273</v>
      </c>
      <c r="E174" s="122">
        <v>1610.2547318552306</v>
      </c>
      <c r="F174" s="122">
        <v>1539.3495664502909</v>
      </c>
      <c r="G174" s="122">
        <v>1286.7845004181108</v>
      </c>
      <c r="H174" s="122">
        <v>1478.0524452599921</v>
      </c>
      <c r="I174" s="122">
        <v>1402.9933644580133</v>
      </c>
      <c r="J174" s="122">
        <v>1462.5938731107328</v>
      </c>
      <c r="K174" s="122">
        <v>1507.5708537628668</v>
      </c>
      <c r="L174" s="122">
        <v>1596.6328384401288</v>
      </c>
      <c r="M174" s="122">
        <v>1570.7878913872889</v>
      </c>
      <c r="N174" s="122">
        <v>1557.0601027749319</v>
      </c>
      <c r="O174" s="122">
        <v>1610.7531036015644</v>
      </c>
      <c r="P174" s="122">
        <v>1567.4000906084855</v>
      </c>
      <c r="Q174" s="122">
        <v>1564.6657316880348</v>
      </c>
      <c r="R174" s="122">
        <v>1565.2472699281891</v>
      </c>
      <c r="S174" s="122">
        <v>1561.2739206604863</v>
      </c>
      <c r="T174" s="122">
        <v>1523.3340473051592</v>
      </c>
      <c r="U174" s="122">
        <v>1595.9962166003907</v>
      </c>
      <c r="V174" s="122">
        <v>1604.0411621371782</v>
      </c>
      <c r="W174" s="122">
        <v>1550.8388222304684</v>
      </c>
      <c r="DA174" s="130" t="s">
        <v>2398</v>
      </c>
    </row>
    <row r="175" spans="1:105" ht="12" customHeight="1" x14ac:dyDescent="0.25">
      <c r="A175" s="97" t="s">
        <v>124</v>
      </c>
      <c r="B175" s="98">
        <v>1324.1745610641469</v>
      </c>
      <c r="C175" s="98">
        <v>1382.8143815793362</v>
      </c>
      <c r="D175" s="98">
        <v>1402.2214173658999</v>
      </c>
      <c r="E175" s="98">
        <v>1473.920800161947</v>
      </c>
      <c r="F175" s="98">
        <v>1517.7047905200511</v>
      </c>
      <c r="G175" s="98">
        <v>1523.2569864790028</v>
      </c>
      <c r="H175" s="98">
        <v>1531.0259261835713</v>
      </c>
      <c r="I175" s="98">
        <v>1588.9525963372535</v>
      </c>
      <c r="J175" s="98">
        <v>1637.3186878681772</v>
      </c>
      <c r="K175" s="98">
        <v>1696.9986088794803</v>
      </c>
      <c r="L175" s="98">
        <v>1729.7687431508255</v>
      </c>
      <c r="M175" s="98">
        <v>1726.6183797741405</v>
      </c>
      <c r="N175" s="98">
        <v>1810.8075545245365</v>
      </c>
      <c r="O175" s="98">
        <v>1773.0683104466773</v>
      </c>
      <c r="P175" s="98">
        <v>1756.6115608534024</v>
      </c>
      <c r="Q175" s="98">
        <v>1710.6830055711557</v>
      </c>
      <c r="R175" s="98">
        <v>1735.8786956212632</v>
      </c>
      <c r="S175" s="98">
        <v>1744.1692512809673</v>
      </c>
      <c r="T175" s="98">
        <v>1780.5604579092403</v>
      </c>
      <c r="U175" s="98">
        <v>1852.1744109550691</v>
      </c>
      <c r="V175" s="98">
        <v>1786.5301950488072</v>
      </c>
      <c r="W175" s="98">
        <v>1680.2056164664348</v>
      </c>
      <c r="DA175" s="63" t="s">
        <v>2399</v>
      </c>
    </row>
    <row r="176" spans="1:105" ht="12" customHeight="1" x14ac:dyDescent="0.25">
      <c r="A176" s="97" t="s">
        <v>123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2400</v>
      </c>
    </row>
    <row r="177" spans="1:105" ht="12" customHeight="1" x14ac:dyDescent="0.25">
      <c r="A177" s="100" t="s">
        <v>50</v>
      </c>
      <c r="B177" s="101">
        <v>0</v>
      </c>
      <c r="C177" s="101">
        <v>0</v>
      </c>
      <c r="D177" s="101">
        <v>0</v>
      </c>
      <c r="E177" s="101">
        <v>0</v>
      </c>
      <c r="F177" s="101">
        <v>0</v>
      </c>
      <c r="G177" s="101">
        <v>0</v>
      </c>
      <c r="H177" s="101">
        <v>0</v>
      </c>
      <c r="I177" s="101">
        <v>0</v>
      </c>
      <c r="J177" s="101">
        <v>0</v>
      </c>
      <c r="K177" s="101">
        <v>0</v>
      </c>
      <c r="L177" s="101">
        <v>0</v>
      </c>
      <c r="M177" s="101">
        <v>0</v>
      </c>
      <c r="N177" s="101">
        <v>0</v>
      </c>
      <c r="O177" s="101">
        <v>0</v>
      </c>
      <c r="P177" s="101">
        <v>0</v>
      </c>
      <c r="Q177" s="101">
        <v>0</v>
      </c>
      <c r="R177" s="101">
        <v>0</v>
      </c>
      <c r="S177" s="101">
        <v>0</v>
      </c>
      <c r="T177" s="101">
        <v>0</v>
      </c>
      <c r="U177" s="101">
        <v>0</v>
      </c>
      <c r="V177" s="101">
        <v>0</v>
      </c>
      <c r="W177" s="101">
        <v>0</v>
      </c>
      <c r="DA177" s="131" t="s">
        <v>2401</v>
      </c>
    </row>
    <row r="178" spans="1:105" ht="12" customHeight="1" x14ac:dyDescent="0.25">
      <c r="A178" s="103" t="s">
        <v>52</v>
      </c>
      <c r="B178" s="104">
        <v>0</v>
      </c>
      <c r="C178" s="104">
        <v>0</v>
      </c>
      <c r="D178" s="104">
        <v>0</v>
      </c>
      <c r="E178" s="104">
        <v>0</v>
      </c>
      <c r="F178" s="104">
        <v>0</v>
      </c>
      <c r="G178" s="104">
        <v>0</v>
      </c>
      <c r="H178" s="104">
        <v>0</v>
      </c>
      <c r="I178" s="104">
        <v>0</v>
      </c>
      <c r="J178" s="104">
        <v>0</v>
      </c>
      <c r="K178" s="104">
        <v>0</v>
      </c>
      <c r="L178" s="104">
        <v>0</v>
      </c>
      <c r="M178" s="104">
        <v>0</v>
      </c>
      <c r="N178" s="104">
        <v>0</v>
      </c>
      <c r="O178" s="104">
        <v>0</v>
      </c>
      <c r="P178" s="104">
        <v>0</v>
      </c>
      <c r="Q178" s="104">
        <v>0</v>
      </c>
      <c r="R178" s="104">
        <v>0</v>
      </c>
      <c r="S178" s="104">
        <v>0</v>
      </c>
      <c r="T178" s="104">
        <v>0</v>
      </c>
      <c r="U178" s="104">
        <v>0</v>
      </c>
      <c r="V178" s="104">
        <v>0</v>
      </c>
      <c r="W178" s="104">
        <v>0</v>
      </c>
      <c r="DA178" s="132" t="s">
        <v>2402</v>
      </c>
    </row>
    <row r="179" spans="1:105" ht="12" customHeight="1" x14ac:dyDescent="0.25">
      <c r="A179" s="106" t="s">
        <v>122</v>
      </c>
      <c r="B179" s="101">
        <v>1224.5727701892067</v>
      </c>
      <c r="C179" s="101">
        <v>1048.9153539117362</v>
      </c>
      <c r="D179" s="101">
        <v>790.36062514398441</v>
      </c>
      <c r="E179" s="101">
        <v>1663.8807866816358</v>
      </c>
      <c r="F179" s="101">
        <v>1545.7320003784387</v>
      </c>
      <c r="G179" s="101">
        <v>1225.6044766949128</v>
      </c>
      <c r="H179" s="101">
        <v>1460.5251752316724</v>
      </c>
      <c r="I179" s="101">
        <v>1341.2559861606319</v>
      </c>
      <c r="J179" s="101">
        <v>1413.5126993495562</v>
      </c>
      <c r="K179" s="101">
        <v>1494.3570000362683</v>
      </c>
      <c r="L179" s="101">
        <v>1604.2519157540582</v>
      </c>
      <c r="M179" s="101">
        <v>1579.9991036524452</v>
      </c>
      <c r="N179" s="101">
        <v>1556.49214511021</v>
      </c>
      <c r="O179" s="101">
        <v>1672.4273813625352</v>
      </c>
      <c r="P179" s="101">
        <v>1669.648563490731</v>
      </c>
      <c r="Q179" s="101">
        <v>1710.813637601161</v>
      </c>
      <c r="R179" s="101">
        <v>1723.8929630869013</v>
      </c>
      <c r="S179" s="101">
        <v>1705.6217130026801</v>
      </c>
      <c r="T179" s="101">
        <v>1647.1653003903086</v>
      </c>
      <c r="U179" s="101">
        <v>1740.8887998285115</v>
      </c>
      <c r="V179" s="101">
        <v>1769.1051421638763</v>
      </c>
      <c r="W179" s="101">
        <v>1729.7227068851507</v>
      </c>
      <c r="DA179" s="131" t="s">
        <v>2403</v>
      </c>
    </row>
    <row r="180" spans="1:105" ht="12" customHeight="1" x14ac:dyDescent="0.25">
      <c r="A180" s="107" t="s">
        <v>121</v>
      </c>
      <c r="B180" s="104">
        <v>0</v>
      </c>
      <c r="C180" s="104">
        <v>0</v>
      </c>
      <c r="D180" s="104">
        <v>0</v>
      </c>
      <c r="E180" s="104">
        <v>0</v>
      </c>
      <c r="F180" s="104">
        <v>0</v>
      </c>
      <c r="G180" s="104">
        <v>0</v>
      </c>
      <c r="H180" s="104">
        <v>0</v>
      </c>
      <c r="I180" s="104">
        <v>0</v>
      </c>
      <c r="J180" s="104">
        <v>0</v>
      </c>
      <c r="K180" s="104">
        <v>1223.7780314147428</v>
      </c>
      <c r="L180" s="104">
        <v>1330.2140782743695</v>
      </c>
      <c r="M180" s="104">
        <v>1303.9063415140008</v>
      </c>
      <c r="N180" s="104">
        <v>1279.4208727431715</v>
      </c>
      <c r="O180" s="104">
        <v>1371.5298685589935</v>
      </c>
      <c r="P180" s="104">
        <v>1358.307707027177</v>
      </c>
      <c r="Q180" s="104">
        <v>1395.8098998631308</v>
      </c>
      <c r="R180" s="104">
        <v>1415.846132754835</v>
      </c>
      <c r="S180" s="104">
        <v>1422.2946278144711</v>
      </c>
      <c r="T180" s="104">
        <v>1417.6244968518852</v>
      </c>
      <c r="U180" s="104">
        <v>1502.3264711288987</v>
      </c>
      <c r="V180" s="104">
        <v>1535.4495622924298</v>
      </c>
      <c r="W180" s="104">
        <v>1488.0797816373899</v>
      </c>
      <c r="DA180" s="132" t="s">
        <v>2404</v>
      </c>
    </row>
    <row r="181" spans="1:105" ht="12" customHeight="1" x14ac:dyDescent="0.25">
      <c r="A181" s="108" t="s">
        <v>53</v>
      </c>
      <c r="B181" s="98">
        <v>0</v>
      </c>
      <c r="C181" s="98">
        <v>0</v>
      </c>
      <c r="D181" s="98">
        <v>0</v>
      </c>
      <c r="E181" s="98">
        <v>0</v>
      </c>
      <c r="F181" s="98">
        <v>0</v>
      </c>
      <c r="G181" s="98">
        <v>0</v>
      </c>
      <c r="H181" s="98">
        <v>0</v>
      </c>
      <c r="I181" s="98">
        <v>0</v>
      </c>
      <c r="J181" s="98">
        <v>0</v>
      </c>
      <c r="K181" s="98">
        <v>730.02971464625648</v>
      </c>
      <c r="L181" s="98">
        <v>822.17430015363686</v>
      </c>
      <c r="M181" s="98">
        <v>782.05800379249672</v>
      </c>
      <c r="N181" s="98">
        <v>744.88342632977151</v>
      </c>
      <c r="O181" s="98">
        <v>810.91804468775524</v>
      </c>
      <c r="P181" s="98">
        <v>784.6509185806309</v>
      </c>
      <c r="Q181" s="98">
        <v>810.47314702688868</v>
      </c>
      <c r="R181" s="98">
        <v>812.25873344849072</v>
      </c>
      <c r="S181" s="98">
        <v>799.80516389925833</v>
      </c>
      <c r="T181" s="98">
        <v>892.47439669143228</v>
      </c>
      <c r="U181" s="98">
        <v>875.66150313339745</v>
      </c>
      <c r="V181" s="98">
        <v>877.93529236036773</v>
      </c>
      <c r="W181" s="98">
        <v>814.10031714988611</v>
      </c>
      <c r="DA181" s="63" t="s">
        <v>2405</v>
      </c>
    </row>
    <row r="182" spans="1:105" ht="12" customHeight="1" x14ac:dyDescent="0.25">
      <c r="A182" s="108" t="s">
        <v>52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493.74831676848652</v>
      </c>
      <c r="L182" s="98">
        <v>508.03977812073276</v>
      </c>
      <c r="M182" s="98">
        <v>521.84833772150409</v>
      </c>
      <c r="N182" s="98">
        <v>534.53744641339995</v>
      </c>
      <c r="O182" s="98">
        <v>560.61182387123836</v>
      </c>
      <c r="P182" s="98">
        <v>573.65678844654599</v>
      </c>
      <c r="Q182" s="98">
        <v>585.33675283624189</v>
      </c>
      <c r="R182" s="98">
        <v>603.58739930634442</v>
      </c>
      <c r="S182" s="98">
        <v>622.48946391521281</v>
      </c>
      <c r="T182" s="98">
        <v>525.15010016045323</v>
      </c>
      <c r="U182" s="98">
        <v>626.66496799550123</v>
      </c>
      <c r="V182" s="98">
        <v>657.51426993206223</v>
      </c>
      <c r="W182" s="98">
        <v>673.97946448750383</v>
      </c>
      <c r="DA182" s="63" t="s">
        <v>2406</v>
      </c>
    </row>
    <row r="183" spans="1:105" ht="12" customHeight="1" x14ac:dyDescent="0.25">
      <c r="A183" s="121" t="s">
        <v>54</v>
      </c>
      <c r="B183" s="122">
        <v>598.563010969174</v>
      </c>
      <c r="C183" s="122">
        <v>596.25746840481588</v>
      </c>
      <c r="D183" s="122">
        <v>602.6057802478814</v>
      </c>
      <c r="E183" s="122">
        <v>908.66550153704031</v>
      </c>
      <c r="F183" s="122">
        <v>877.33646609141931</v>
      </c>
      <c r="G183" s="122">
        <v>796.4903659975804</v>
      </c>
      <c r="H183" s="122">
        <v>854.96225308159467</v>
      </c>
      <c r="I183" s="122">
        <v>864.73239494688869</v>
      </c>
      <c r="J183" s="122">
        <v>894.19539089151908</v>
      </c>
      <c r="K183" s="122">
        <v>913.04184681807976</v>
      </c>
      <c r="L183" s="122">
        <v>947.40755240855754</v>
      </c>
      <c r="M183" s="122">
        <v>892.84174220999171</v>
      </c>
      <c r="N183" s="122">
        <v>887.36393035717754</v>
      </c>
      <c r="O183" s="122">
        <v>869.72818155448238</v>
      </c>
      <c r="P183" s="122">
        <v>845.22459597318266</v>
      </c>
      <c r="Q183" s="122">
        <v>841.25952004557701</v>
      </c>
      <c r="R183" s="122">
        <v>857.00225076736933</v>
      </c>
      <c r="S183" s="122">
        <v>869.41204646582162</v>
      </c>
      <c r="T183" s="122">
        <v>890.75613745963005</v>
      </c>
      <c r="U183" s="122">
        <v>921.34595145047297</v>
      </c>
      <c r="V183" s="122">
        <v>884.79941437874709</v>
      </c>
      <c r="W183" s="122">
        <v>863.2618909579636</v>
      </c>
      <c r="DA183" s="130" t="s">
        <v>2407</v>
      </c>
    </row>
    <row r="184" spans="1:105" ht="12" customHeight="1" x14ac:dyDescent="0.25">
      <c r="A184" s="97" t="s">
        <v>50</v>
      </c>
      <c r="B184" s="98">
        <v>616.3959753014484</v>
      </c>
      <c r="C184" s="98">
        <v>630.08224981862907</v>
      </c>
      <c r="D184" s="98">
        <v>682.19838896018439</v>
      </c>
      <c r="E184" s="98">
        <v>905.85381003376904</v>
      </c>
      <c r="F184" s="98">
        <v>908.31177230106471</v>
      </c>
      <c r="G184" s="98">
        <v>887.06293281131582</v>
      </c>
      <c r="H184" s="98">
        <v>900.5019433275512</v>
      </c>
      <c r="I184" s="98">
        <v>938.77067008512358</v>
      </c>
      <c r="J184" s="98">
        <v>968.27272181726289</v>
      </c>
      <c r="K184" s="98">
        <v>999.64324352404662</v>
      </c>
      <c r="L184" s="98">
        <v>1013.6478322008903</v>
      </c>
      <c r="M184" s="98">
        <v>970.9985528244041</v>
      </c>
      <c r="N184" s="98">
        <v>974.21805718680707</v>
      </c>
      <c r="O184" s="98">
        <v>935.17803666978477</v>
      </c>
      <c r="P184" s="98">
        <v>926.06447376249287</v>
      </c>
      <c r="Q184" s="98">
        <v>921.10745283589904</v>
      </c>
      <c r="R184" s="98">
        <v>934.26198797574909</v>
      </c>
      <c r="S184" s="98">
        <v>943.6446559082857</v>
      </c>
      <c r="T184" s="98">
        <v>972.66421249368625</v>
      </c>
      <c r="U184" s="98">
        <v>1017.162903128211</v>
      </c>
      <c r="V184" s="98">
        <v>965.27519148166016</v>
      </c>
      <c r="W184" s="98">
        <v>931.47286872871405</v>
      </c>
      <c r="DA184" s="63" t="s">
        <v>2408</v>
      </c>
    </row>
    <row r="185" spans="1:105" ht="12" customHeight="1" x14ac:dyDescent="0.25">
      <c r="A185" s="109" t="s">
        <v>120</v>
      </c>
      <c r="B185" s="33">
        <v>500.28133675590863</v>
      </c>
      <c r="C185" s="33">
        <v>432.32527197135812</v>
      </c>
      <c r="D185" s="33">
        <v>339.32062543967061</v>
      </c>
      <c r="E185" s="33">
        <v>913.97157766547059</v>
      </c>
      <c r="F185" s="33">
        <v>826.69857420086896</v>
      </c>
      <c r="G185" s="33">
        <v>639.32032358551044</v>
      </c>
      <c r="H185" s="33">
        <v>766.80743985318338</v>
      </c>
      <c r="I185" s="33">
        <v>696.81942507693145</v>
      </c>
      <c r="J185" s="33">
        <v>740.4239929326435</v>
      </c>
      <c r="K185" s="33">
        <v>746.53692577978018</v>
      </c>
      <c r="L185" s="33">
        <v>833.59118649212019</v>
      </c>
      <c r="M185" s="33">
        <v>765.26811262691569</v>
      </c>
      <c r="N185" s="33">
        <v>747.39819822103391</v>
      </c>
      <c r="O185" s="33">
        <v>764.76636992779322</v>
      </c>
      <c r="P185" s="33">
        <v>711.8982085801689</v>
      </c>
      <c r="Q185" s="33">
        <v>707.65504329164548</v>
      </c>
      <c r="R185" s="33">
        <v>722.71014067380509</v>
      </c>
      <c r="S185" s="33">
        <v>732.90344813163881</v>
      </c>
      <c r="T185" s="33">
        <v>728.3830472053661</v>
      </c>
      <c r="U185" s="33">
        <v>725.64838273366456</v>
      </c>
      <c r="V185" s="33">
        <v>721.54321330542291</v>
      </c>
      <c r="W185" s="33">
        <v>709.31895795541993</v>
      </c>
      <c r="DA185" s="60" t="s">
        <v>2409</v>
      </c>
    </row>
    <row r="187" spans="1:105" ht="12" customHeight="1" x14ac:dyDescent="0.25">
      <c r="A187" s="116" t="str">
        <f>RES_hh_SLD!$A$215</f>
        <v>Thermal energy service per household (kWh useful / household)</v>
      </c>
      <c r="B187" s="117">
        <f t="shared" ref="B187:Q187" si="83">B188+B190+B192+B201</f>
        <v>7798.7177261804654</v>
      </c>
      <c r="C187" s="117">
        <f t="shared" si="83"/>
        <v>9054.180551693973</v>
      </c>
      <c r="D187" s="117">
        <f t="shared" si="83"/>
        <v>7964.8490077391471</v>
      </c>
      <c r="E187" s="117">
        <f t="shared" si="83"/>
        <v>9345.3657034773551</v>
      </c>
      <c r="F187" s="117">
        <f t="shared" si="83"/>
        <v>9587.7275694345881</v>
      </c>
      <c r="G187" s="117">
        <f t="shared" si="83"/>
        <v>8523.4053789557311</v>
      </c>
      <c r="H187" s="117">
        <f t="shared" si="83"/>
        <v>8750.2918264192267</v>
      </c>
      <c r="I187" s="117">
        <f t="shared" si="83"/>
        <v>9944.5353452627296</v>
      </c>
      <c r="J187" s="117">
        <f t="shared" si="83"/>
        <v>9725.4329665564619</v>
      </c>
      <c r="K187" s="117">
        <f t="shared" si="83"/>
        <v>10245.535257258327</v>
      </c>
      <c r="L187" s="117">
        <f t="shared" si="83"/>
        <v>11781.258561787088</v>
      </c>
      <c r="M187" s="117">
        <f t="shared" si="83"/>
        <v>10229.70874562991</v>
      </c>
      <c r="N187" s="117">
        <f t="shared" si="83"/>
        <v>10726.567719167819</v>
      </c>
      <c r="O187" s="117">
        <f t="shared" si="83"/>
        <v>10717.933629933636</v>
      </c>
      <c r="P187" s="117">
        <f t="shared" si="83"/>
        <v>10155.618469100467</v>
      </c>
      <c r="Q187" s="117">
        <f t="shared" si="83"/>
        <v>10540.560429829782</v>
      </c>
      <c r="R187" s="117">
        <f t="shared" ref="R187:V187" si="84">R188+R190+R192+R201</f>
        <v>10354.536576641538</v>
      </c>
      <c r="S187" s="117">
        <f t="shared" si="84"/>
        <v>11156.391322464066</v>
      </c>
      <c r="T187" s="117">
        <f t="shared" si="84"/>
        <v>11688.101854041835</v>
      </c>
      <c r="U187" s="117">
        <f t="shared" si="84"/>
        <v>11878.707727949555</v>
      </c>
      <c r="V187" s="117">
        <f t="shared" si="84"/>
        <v>11924.73741999682</v>
      </c>
      <c r="W187" s="117">
        <f t="shared" ref="W187" si="85">W188+W190+W192+W201</f>
        <v>12257.952174927965</v>
      </c>
      <c r="DA187" s="129" t="s">
        <v>2561</v>
      </c>
    </row>
    <row r="188" spans="1:105" ht="12" customHeight="1" x14ac:dyDescent="0.25">
      <c r="A188" s="121" t="s">
        <v>57</v>
      </c>
      <c r="B188" s="122">
        <f t="shared" ref="B188:W188" si="86">B189</f>
        <v>6692.2340327073962</v>
      </c>
      <c r="C188" s="122">
        <f t="shared" si="86"/>
        <v>7981.5306137825482</v>
      </c>
      <c r="D188" s="122">
        <f t="shared" si="86"/>
        <v>6988.5861097722354</v>
      </c>
      <c r="E188" s="122">
        <f t="shared" si="86"/>
        <v>7762.4777787958146</v>
      </c>
      <c r="F188" s="122">
        <f t="shared" si="86"/>
        <v>8056.7459517610168</v>
      </c>
      <c r="G188" s="122">
        <f t="shared" si="86"/>
        <v>7206.9306280882311</v>
      </c>
      <c r="H188" s="122">
        <f t="shared" si="86"/>
        <v>7269.0574627729156</v>
      </c>
      <c r="I188" s="122">
        <f t="shared" si="86"/>
        <v>8510.3695820416633</v>
      </c>
      <c r="J188" s="122">
        <f t="shared" si="86"/>
        <v>8224.5511755882762</v>
      </c>
      <c r="K188" s="122">
        <f t="shared" si="86"/>
        <v>8678.9502990303918</v>
      </c>
      <c r="L188" s="122">
        <f t="shared" si="86"/>
        <v>10116.297868567752</v>
      </c>
      <c r="M188" s="122">
        <f t="shared" si="86"/>
        <v>8610.5377059565981</v>
      </c>
      <c r="N188" s="122">
        <f t="shared" si="86"/>
        <v>9108.5172044173996</v>
      </c>
      <c r="O188" s="122">
        <f t="shared" si="86"/>
        <v>9040.3187020408295</v>
      </c>
      <c r="P188" s="122">
        <f t="shared" si="86"/>
        <v>8488.7195103724152</v>
      </c>
      <c r="Q188" s="122">
        <f t="shared" si="86"/>
        <v>8830.3116207866387</v>
      </c>
      <c r="R188" s="122">
        <f t="shared" si="86"/>
        <v>8609.2671456715125</v>
      </c>
      <c r="S188" s="122">
        <f t="shared" si="86"/>
        <v>9380.1937664971501</v>
      </c>
      <c r="T188" s="122">
        <f t="shared" si="86"/>
        <v>9908.2462597185659</v>
      </c>
      <c r="U188" s="122">
        <f t="shared" si="86"/>
        <v>9968.2121392991685</v>
      </c>
      <c r="V188" s="122">
        <f t="shared" si="86"/>
        <v>10000.710274972913</v>
      </c>
      <c r="W188" s="122">
        <f t="shared" si="86"/>
        <v>10356.777027087875</v>
      </c>
      <c r="DA188" s="130" t="s">
        <v>2562</v>
      </c>
    </row>
    <row r="189" spans="1:105" ht="12" customHeight="1" x14ac:dyDescent="0.25">
      <c r="A189" s="97" t="s">
        <v>53</v>
      </c>
      <c r="B189" s="98">
        <v>6692.2340327073962</v>
      </c>
      <c r="C189" s="98">
        <v>7981.5306137825482</v>
      </c>
      <c r="D189" s="98">
        <v>6988.5861097722354</v>
      </c>
      <c r="E189" s="98">
        <v>7762.4777787958146</v>
      </c>
      <c r="F189" s="98">
        <v>8056.7459517610168</v>
      </c>
      <c r="G189" s="98">
        <v>7206.9306280882311</v>
      </c>
      <c r="H189" s="98">
        <v>7269.0574627729156</v>
      </c>
      <c r="I189" s="98">
        <v>8510.3695820416633</v>
      </c>
      <c r="J189" s="98">
        <v>8224.5511755882762</v>
      </c>
      <c r="K189" s="98">
        <v>8678.9502990303918</v>
      </c>
      <c r="L189" s="98">
        <v>10116.297868567752</v>
      </c>
      <c r="M189" s="98">
        <v>8610.5377059565981</v>
      </c>
      <c r="N189" s="98">
        <v>9108.5172044173996</v>
      </c>
      <c r="O189" s="98">
        <v>9040.3187020408295</v>
      </c>
      <c r="P189" s="98">
        <v>8488.7195103724152</v>
      </c>
      <c r="Q189" s="98">
        <v>8830.3116207866387</v>
      </c>
      <c r="R189" s="98">
        <v>8609.2671456715125</v>
      </c>
      <c r="S189" s="98">
        <v>9380.1937664971501</v>
      </c>
      <c r="T189" s="98">
        <v>9908.2462597185659</v>
      </c>
      <c r="U189" s="98">
        <v>9968.2121392991685</v>
      </c>
      <c r="V189" s="98">
        <v>10000.710274972913</v>
      </c>
      <c r="W189" s="98">
        <v>10356.777027087875</v>
      </c>
      <c r="DA189" s="63" t="s">
        <v>2563</v>
      </c>
    </row>
    <row r="190" spans="1:105" ht="12" customHeight="1" x14ac:dyDescent="0.25">
      <c r="A190" s="121" t="s">
        <v>92</v>
      </c>
      <c r="B190" s="122">
        <f t="shared" ref="B190:W190" si="87">B191</f>
        <v>0.63895164770795332</v>
      </c>
      <c r="C190" s="122">
        <f t="shared" si="87"/>
        <v>0.64422445150037266</v>
      </c>
      <c r="D190" s="122">
        <f t="shared" si="87"/>
        <v>0.78494024472208501</v>
      </c>
      <c r="E190" s="122">
        <f t="shared" si="87"/>
        <v>0.83740835176965067</v>
      </c>
      <c r="F190" s="122">
        <f t="shared" si="87"/>
        <v>1.246588700860088</v>
      </c>
      <c r="G190" s="122">
        <f t="shared" si="87"/>
        <v>1.5175458012536642</v>
      </c>
      <c r="H190" s="122">
        <f t="shared" si="87"/>
        <v>2.1506893563533205</v>
      </c>
      <c r="I190" s="122">
        <f t="shared" si="87"/>
        <v>2.0825838943458801</v>
      </c>
      <c r="J190" s="122">
        <f t="shared" si="87"/>
        <v>2.2892873609139111</v>
      </c>
      <c r="K190" s="122">
        <f t="shared" si="87"/>
        <v>2.9574341104562589</v>
      </c>
      <c r="L190" s="122">
        <f t="shared" si="87"/>
        <v>6.1097959367312438</v>
      </c>
      <c r="M190" s="122">
        <f t="shared" si="87"/>
        <v>3.9261736590269445</v>
      </c>
      <c r="N190" s="122">
        <f t="shared" si="87"/>
        <v>5.4674661582596755</v>
      </c>
      <c r="O190" s="122">
        <f t="shared" si="87"/>
        <v>5.320386454175571</v>
      </c>
      <c r="P190" s="122">
        <f t="shared" si="87"/>
        <v>6.1140657346506879</v>
      </c>
      <c r="Q190" s="122">
        <f t="shared" si="87"/>
        <v>15.935491594016506</v>
      </c>
      <c r="R190" s="122">
        <f t="shared" si="87"/>
        <v>12.324926532276557</v>
      </c>
      <c r="S190" s="122">
        <f t="shared" si="87"/>
        <v>15.126020163257852</v>
      </c>
      <c r="T190" s="122">
        <f t="shared" si="87"/>
        <v>19.908530016383587</v>
      </c>
      <c r="U190" s="122">
        <f t="shared" si="87"/>
        <v>32.289827246259598</v>
      </c>
      <c r="V190" s="122">
        <f t="shared" si="87"/>
        <v>24.563255675049351</v>
      </c>
      <c r="W190" s="122">
        <f t="shared" si="87"/>
        <v>36.615162361355026</v>
      </c>
      <c r="DA190" s="130" t="s">
        <v>2564</v>
      </c>
    </row>
    <row r="191" spans="1:105" ht="12" customHeight="1" x14ac:dyDescent="0.25">
      <c r="A191" s="97" t="s">
        <v>53</v>
      </c>
      <c r="B191" s="98">
        <f>RES_hhdet_tesh!B165</f>
        <v>0.63895164770795332</v>
      </c>
      <c r="C191" s="98">
        <f>RES_hhdet_tesh!C165</f>
        <v>0.64422445150037266</v>
      </c>
      <c r="D191" s="98">
        <f>RES_hhdet_tesh!D165</f>
        <v>0.78494024472208501</v>
      </c>
      <c r="E191" s="98">
        <f>RES_hhdet_tesh!E165</f>
        <v>0.83740835176965067</v>
      </c>
      <c r="F191" s="98">
        <f>RES_hhdet_tesh!F165</f>
        <v>1.246588700860088</v>
      </c>
      <c r="G191" s="98">
        <f>RES_hhdet_tesh!G165</f>
        <v>1.5175458012536642</v>
      </c>
      <c r="H191" s="98">
        <f>RES_hhdet_tesh!H165</f>
        <v>2.1506893563533205</v>
      </c>
      <c r="I191" s="98">
        <f>RES_hhdet_tesh!I165</f>
        <v>2.0825838943458801</v>
      </c>
      <c r="J191" s="98">
        <f>RES_hhdet_tesh!J165</f>
        <v>2.2892873609139111</v>
      </c>
      <c r="K191" s="98">
        <f>RES_hhdet_tesh!K165</f>
        <v>2.9574341104562589</v>
      </c>
      <c r="L191" s="98">
        <f>RES_hhdet_tesh!L165</f>
        <v>6.1097959367312438</v>
      </c>
      <c r="M191" s="98">
        <f>RES_hhdet_tesh!M165</f>
        <v>3.9261736590269445</v>
      </c>
      <c r="N191" s="98">
        <f>RES_hhdet_tesh!N165</f>
        <v>5.4674661582596755</v>
      </c>
      <c r="O191" s="98">
        <f>RES_hhdet_tesh!O165</f>
        <v>5.320386454175571</v>
      </c>
      <c r="P191" s="98">
        <f>RES_hhdet_tesh!P165</f>
        <v>6.1140657346506879</v>
      </c>
      <c r="Q191" s="98">
        <f>RES_hhdet_tesh!Q165</f>
        <v>15.935491594016506</v>
      </c>
      <c r="R191" s="98">
        <f>RES_hhdet_tesh!R165</f>
        <v>12.324926532276557</v>
      </c>
      <c r="S191" s="98">
        <f>RES_hhdet_tesh!S165</f>
        <v>15.126020163257852</v>
      </c>
      <c r="T191" s="98">
        <f>RES_hhdet_tesh!T165</f>
        <v>19.908530016383587</v>
      </c>
      <c r="U191" s="98">
        <f>RES_hhdet_tesh!U165</f>
        <v>32.289827246259598</v>
      </c>
      <c r="V191" s="98">
        <f>RES_hhdet_tesh!V165</f>
        <v>24.563255675049351</v>
      </c>
      <c r="W191" s="98">
        <f>RES_hhdet_tesh!W165</f>
        <v>36.615162361355026</v>
      </c>
      <c r="DA191" s="63" t="s">
        <v>2565</v>
      </c>
    </row>
    <row r="192" spans="1:105" ht="12" customHeight="1" x14ac:dyDescent="0.25">
      <c r="A192" s="121" t="s">
        <v>55</v>
      </c>
      <c r="B192" s="122">
        <v>743.30768648466335</v>
      </c>
      <c r="C192" s="122">
        <v>710.26342732510147</v>
      </c>
      <c r="D192" s="122">
        <v>608.0094347381812</v>
      </c>
      <c r="E192" s="122">
        <v>994.43614732433059</v>
      </c>
      <c r="F192" s="122">
        <v>959.81720215175505</v>
      </c>
      <c r="G192" s="122">
        <v>804.87457492478939</v>
      </c>
      <c r="H192" s="122">
        <v>928.78297115487919</v>
      </c>
      <c r="I192" s="122">
        <v>883.05044339723713</v>
      </c>
      <c r="J192" s="122">
        <v>926.89069496371246</v>
      </c>
      <c r="K192" s="122">
        <v>977.57939183093833</v>
      </c>
      <c r="L192" s="122">
        <v>1043.0525961317012</v>
      </c>
      <c r="M192" s="122">
        <v>1033.979156379231</v>
      </c>
      <c r="N192" s="122">
        <v>1034.7464717880605</v>
      </c>
      <c r="O192" s="122">
        <v>1102.9792382785615</v>
      </c>
      <c r="P192" s="122">
        <v>1109.5697462318872</v>
      </c>
      <c r="Q192" s="122">
        <v>1144.9926315404589</v>
      </c>
      <c r="R192" s="122">
        <v>1172.8763522367578</v>
      </c>
      <c r="S192" s="122">
        <v>1192.4711686869234</v>
      </c>
      <c r="T192" s="122">
        <v>1178.9014095718899</v>
      </c>
      <c r="U192" s="122">
        <v>1276.5529093631153</v>
      </c>
      <c r="V192" s="122">
        <v>1315.8551899998681</v>
      </c>
      <c r="W192" s="122">
        <v>1294.7875230213228</v>
      </c>
      <c r="DA192" s="130" t="s">
        <v>2566</v>
      </c>
    </row>
    <row r="193" spans="1:105" ht="12" customHeight="1" x14ac:dyDescent="0.25">
      <c r="A193" s="97" t="s">
        <v>124</v>
      </c>
      <c r="B193" s="98">
        <v>731.00321543034806</v>
      </c>
      <c r="C193" s="98">
        <v>767.33693970428112</v>
      </c>
      <c r="D193" s="98">
        <v>781.51661135298605</v>
      </c>
      <c r="E193" s="98">
        <v>824.53907335704423</v>
      </c>
      <c r="F193" s="98">
        <v>854.64204019036652</v>
      </c>
      <c r="G193" s="98">
        <v>867.01502261370092</v>
      </c>
      <c r="H193" s="98">
        <v>884.54610724626843</v>
      </c>
      <c r="I193" s="98">
        <v>923.78962880496192</v>
      </c>
      <c r="J193" s="98">
        <v>953.8036766448937</v>
      </c>
      <c r="K193" s="98">
        <v>991.58612356088383</v>
      </c>
      <c r="L193" s="98">
        <v>1013.1515731447237</v>
      </c>
      <c r="M193" s="98">
        <v>1014.5082372677495</v>
      </c>
      <c r="N193" s="98">
        <v>1073.6176326621237</v>
      </c>
      <c r="O193" s="98">
        <v>1070.9976576693703</v>
      </c>
      <c r="P193" s="98">
        <v>1095.4038353040714</v>
      </c>
      <c r="Q193" s="98">
        <v>1104.2337049331245</v>
      </c>
      <c r="R193" s="98">
        <v>1150.4182829331739</v>
      </c>
      <c r="S193" s="98">
        <v>1189.8854458460573</v>
      </c>
      <c r="T193" s="98">
        <v>1243.0127358795771</v>
      </c>
      <c r="U193" s="98">
        <v>1328.7713460109774</v>
      </c>
      <c r="V193" s="98">
        <v>1322.9584011913753</v>
      </c>
      <c r="W193" s="98">
        <v>1282.261670952877</v>
      </c>
      <c r="DA193" s="63" t="s">
        <v>2567</v>
      </c>
    </row>
    <row r="194" spans="1:105" ht="12" customHeight="1" x14ac:dyDescent="0.25">
      <c r="A194" s="97" t="s">
        <v>123</v>
      </c>
      <c r="B194" s="98">
        <v>0</v>
      </c>
      <c r="C194" s="98">
        <v>0</v>
      </c>
      <c r="D194" s="98">
        <v>0</v>
      </c>
      <c r="E194" s="98">
        <v>0</v>
      </c>
      <c r="F194" s="98">
        <v>0</v>
      </c>
      <c r="G194" s="98">
        <v>0</v>
      </c>
      <c r="H194" s="98">
        <v>0</v>
      </c>
      <c r="I194" s="98">
        <v>0</v>
      </c>
      <c r="J194" s="98">
        <v>0</v>
      </c>
      <c r="K194" s="98">
        <v>0</v>
      </c>
      <c r="L194" s="98">
        <v>0</v>
      </c>
      <c r="M194" s="98">
        <v>0</v>
      </c>
      <c r="N194" s="98">
        <v>0</v>
      </c>
      <c r="O194" s="98">
        <v>0</v>
      </c>
      <c r="P194" s="98">
        <v>0</v>
      </c>
      <c r="Q194" s="98">
        <v>0</v>
      </c>
      <c r="R194" s="98">
        <v>0</v>
      </c>
      <c r="S194" s="98">
        <v>0</v>
      </c>
      <c r="T194" s="98">
        <v>0</v>
      </c>
      <c r="U194" s="98">
        <v>0</v>
      </c>
      <c r="V194" s="98">
        <v>0</v>
      </c>
      <c r="W194" s="98">
        <v>0</v>
      </c>
      <c r="DA194" s="63" t="s">
        <v>2568</v>
      </c>
    </row>
    <row r="195" spans="1:105" ht="12" customHeight="1" x14ac:dyDescent="0.25">
      <c r="A195" s="100" t="s">
        <v>50</v>
      </c>
      <c r="B195" s="101">
        <v>0</v>
      </c>
      <c r="C195" s="101">
        <v>0</v>
      </c>
      <c r="D195" s="101">
        <v>0</v>
      </c>
      <c r="E195" s="101">
        <v>0</v>
      </c>
      <c r="F195" s="101">
        <v>0</v>
      </c>
      <c r="G195" s="101">
        <v>0</v>
      </c>
      <c r="H195" s="101">
        <v>0</v>
      </c>
      <c r="I195" s="101">
        <v>0</v>
      </c>
      <c r="J195" s="101">
        <v>0</v>
      </c>
      <c r="K195" s="101">
        <v>0</v>
      </c>
      <c r="L195" s="101">
        <v>0</v>
      </c>
      <c r="M195" s="101">
        <v>0</v>
      </c>
      <c r="N195" s="101">
        <v>0</v>
      </c>
      <c r="O195" s="101">
        <v>0</v>
      </c>
      <c r="P195" s="101">
        <v>0</v>
      </c>
      <c r="Q195" s="101">
        <v>0</v>
      </c>
      <c r="R195" s="101">
        <v>0</v>
      </c>
      <c r="S195" s="101">
        <v>0</v>
      </c>
      <c r="T195" s="101">
        <v>0</v>
      </c>
      <c r="U195" s="101">
        <v>0</v>
      </c>
      <c r="V195" s="101">
        <v>0</v>
      </c>
      <c r="W195" s="101">
        <v>0</v>
      </c>
      <c r="DA195" s="131" t="s">
        <v>2569</v>
      </c>
    </row>
    <row r="196" spans="1:105" ht="12" customHeight="1" x14ac:dyDescent="0.25">
      <c r="A196" s="103" t="s">
        <v>52</v>
      </c>
      <c r="B196" s="104">
        <v>0</v>
      </c>
      <c r="C196" s="104">
        <v>0</v>
      </c>
      <c r="D196" s="104">
        <v>0</v>
      </c>
      <c r="E196" s="104">
        <v>0</v>
      </c>
      <c r="F196" s="104">
        <v>0</v>
      </c>
      <c r="G196" s="104">
        <v>0</v>
      </c>
      <c r="H196" s="104">
        <v>0</v>
      </c>
      <c r="I196" s="104">
        <v>0</v>
      </c>
      <c r="J196" s="104">
        <v>0</v>
      </c>
      <c r="K196" s="104">
        <v>0</v>
      </c>
      <c r="L196" s="104">
        <v>0</v>
      </c>
      <c r="M196" s="104">
        <v>0</v>
      </c>
      <c r="N196" s="104">
        <v>0</v>
      </c>
      <c r="O196" s="104">
        <v>0</v>
      </c>
      <c r="P196" s="104">
        <v>0</v>
      </c>
      <c r="Q196" s="104">
        <v>0</v>
      </c>
      <c r="R196" s="104">
        <v>0</v>
      </c>
      <c r="S196" s="104">
        <v>0</v>
      </c>
      <c r="T196" s="104">
        <v>0</v>
      </c>
      <c r="U196" s="104">
        <v>0</v>
      </c>
      <c r="V196" s="104">
        <v>0</v>
      </c>
      <c r="W196" s="104">
        <v>0</v>
      </c>
      <c r="DA196" s="132" t="s">
        <v>2570</v>
      </c>
    </row>
    <row r="197" spans="1:105" ht="12" customHeight="1" x14ac:dyDescent="0.25">
      <c r="A197" s="106" t="s">
        <v>122</v>
      </c>
      <c r="B197" s="101">
        <v>757.36344084985171</v>
      </c>
      <c r="C197" s="101">
        <v>655.41587096695116</v>
      </c>
      <c r="D197" s="101">
        <v>500.02890461088242</v>
      </c>
      <c r="E197" s="101">
        <v>1061.264043287257</v>
      </c>
      <c r="F197" s="101">
        <v>990.83039093524144</v>
      </c>
      <c r="G197" s="101">
        <v>788.79763452843895</v>
      </c>
      <c r="H197" s="101">
        <v>943.41956753129568</v>
      </c>
      <c r="I197" s="101">
        <v>869.5252719086975</v>
      </c>
      <c r="J197" s="101">
        <v>919.33068849205483</v>
      </c>
      <c r="K197" s="101">
        <v>974.10971175020848</v>
      </c>
      <c r="L197" s="101">
        <v>1049.6172461514586</v>
      </c>
      <c r="M197" s="101">
        <v>1037.8679106373427</v>
      </c>
      <c r="N197" s="101">
        <v>1027.825585381963</v>
      </c>
      <c r="O197" s="101">
        <v>1107.5765371881168</v>
      </c>
      <c r="P197" s="101">
        <v>1110.2235309351138</v>
      </c>
      <c r="Q197" s="101">
        <v>1147.7932069908566</v>
      </c>
      <c r="R197" s="101">
        <v>1173.2256148826882</v>
      </c>
      <c r="S197" s="101">
        <v>1191.2670565145052</v>
      </c>
      <c r="T197" s="101">
        <v>1170.5544781360275</v>
      </c>
      <c r="U197" s="101">
        <v>1270.5861116020587</v>
      </c>
      <c r="V197" s="101">
        <v>1317.8214898408012</v>
      </c>
      <c r="W197" s="101">
        <v>1300.5369906440737</v>
      </c>
      <c r="DA197" s="131" t="s">
        <v>2571</v>
      </c>
    </row>
    <row r="198" spans="1:105" ht="12" customHeight="1" x14ac:dyDescent="0.25">
      <c r="A198" s="107" t="s">
        <v>121</v>
      </c>
      <c r="B198" s="104">
        <v>0</v>
      </c>
      <c r="C198" s="104">
        <v>0</v>
      </c>
      <c r="D198" s="104">
        <v>0</v>
      </c>
      <c r="E198" s="104">
        <v>0</v>
      </c>
      <c r="F198" s="104">
        <v>0</v>
      </c>
      <c r="G198" s="104">
        <v>0</v>
      </c>
      <c r="H198" s="104">
        <v>0</v>
      </c>
      <c r="I198" s="104">
        <v>0</v>
      </c>
      <c r="J198" s="104">
        <v>0</v>
      </c>
      <c r="K198" s="104">
        <v>974.30359331867669</v>
      </c>
      <c r="L198" s="104">
        <v>1049.65240446384</v>
      </c>
      <c r="M198" s="104">
        <v>1037.7558999100177</v>
      </c>
      <c r="N198" s="104">
        <v>1027.7149266659055</v>
      </c>
      <c r="O198" s="104">
        <v>1108.5958431378237</v>
      </c>
      <c r="P198" s="104">
        <v>1113.2032244651459</v>
      </c>
      <c r="Q198" s="104">
        <v>1151.849166116174</v>
      </c>
      <c r="R198" s="104">
        <v>1177.3189394175463</v>
      </c>
      <c r="S198" s="104">
        <v>1193.8557879956447</v>
      </c>
      <c r="T198" s="104">
        <v>1170.7669098767242</v>
      </c>
      <c r="U198" s="104">
        <v>1269.6660144357156</v>
      </c>
      <c r="V198" s="104">
        <v>1314.2888293967505</v>
      </c>
      <c r="W198" s="104">
        <v>1295.3634078633818</v>
      </c>
      <c r="DA198" s="132" t="s">
        <v>2572</v>
      </c>
    </row>
    <row r="199" spans="1:105" ht="12" customHeight="1" x14ac:dyDescent="0.25">
      <c r="A199" s="108" t="s">
        <v>53</v>
      </c>
      <c r="B199" s="98">
        <v>0</v>
      </c>
      <c r="C199" s="98">
        <v>0</v>
      </c>
      <c r="D199" s="98">
        <v>0</v>
      </c>
      <c r="E199" s="98">
        <v>0</v>
      </c>
      <c r="F199" s="98">
        <v>0</v>
      </c>
      <c r="G199" s="98">
        <v>0</v>
      </c>
      <c r="H199" s="98">
        <v>0</v>
      </c>
      <c r="I199" s="98">
        <v>0</v>
      </c>
      <c r="J199" s="98">
        <v>0</v>
      </c>
      <c r="K199" s="98">
        <v>480.55527655019023</v>
      </c>
      <c r="L199" s="98">
        <v>541.61262634310697</v>
      </c>
      <c r="M199" s="98">
        <v>515.90756218851368</v>
      </c>
      <c r="N199" s="98">
        <v>493.17748025250552</v>
      </c>
      <c r="O199" s="98">
        <v>547.98401926658539</v>
      </c>
      <c r="P199" s="98">
        <v>539.54643601859982</v>
      </c>
      <c r="Q199" s="98">
        <v>566.51241327993205</v>
      </c>
      <c r="R199" s="98">
        <v>573.73154011120187</v>
      </c>
      <c r="S199" s="98">
        <v>571.36632408043192</v>
      </c>
      <c r="T199" s="98">
        <v>645.61680971627084</v>
      </c>
      <c r="U199" s="98">
        <v>643.00104644021451</v>
      </c>
      <c r="V199" s="98">
        <v>656.77455946468831</v>
      </c>
      <c r="W199" s="98">
        <v>621.38394337587818</v>
      </c>
      <c r="DA199" s="63" t="s">
        <v>2573</v>
      </c>
    </row>
    <row r="200" spans="1:105" ht="12" customHeight="1" x14ac:dyDescent="0.25">
      <c r="A200" s="108" t="s">
        <v>52</v>
      </c>
      <c r="B200" s="98">
        <v>0</v>
      </c>
      <c r="C200" s="98">
        <v>0</v>
      </c>
      <c r="D200" s="98">
        <v>0</v>
      </c>
      <c r="E200" s="98">
        <v>0</v>
      </c>
      <c r="F200" s="98">
        <v>0</v>
      </c>
      <c r="G200" s="98">
        <v>0</v>
      </c>
      <c r="H200" s="98">
        <v>0</v>
      </c>
      <c r="I200" s="98">
        <v>0</v>
      </c>
      <c r="J200" s="98">
        <v>0</v>
      </c>
      <c r="K200" s="98">
        <v>493.74831676848652</v>
      </c>
      <c r="L200" s="98">
        <v>508.03977812073276</v>
      </c>
      <c r="M200" s="98">
        <v>521.84833772150409</v>
      </c>
      <c r="N200" s="98">
        <v>534.53744641339995</v>
      </c>
      <c r="O200" s="98">
        <v>560.61182387123836</v>
      </c>
      <c r="P200" s="98">
        <v>573.65678844654599</v>
      </c>
      <c r="Q200" s="98">
        <v>585.33675283624189</v>
      </c>
      <c r="R200" s="98">
        <v>603.58739930634442</v>
      </c>
      <c r="S200" s="98">
        <v>622.48946391521281</v>
      </c>
      <c r="T200" s="98">
        <v>525.15010016045323</v>
      </c>
      <c r="U200" s="98">
        <v>626.66496799550123</v>
      </c>
      <c r="V200" s="98">
        <v>657.51426993206223</v>
      </c>
      <c r="W200" s="98">
        <v>673.97946448750383</v>
      </c>
      <c r="DA200" s="63" t="s">
        <v>2574</v>
      </c>
    </row>
    <row r="201" spans="1:105" ht="12" customHeight="1" x14ac:dyDescent="0.25">
      <c r="A201" s="121" t="s">
        <v>54</v>
      </c>
      <c r="B201" s="122">
        <v>362.53705534069752</v>
      </c>
      <c r="C201" s="122">
        <v>361.7422861348216</v>
      </c>
      <c r="D201" s="122">
        <v>367.46852298400893</v>
      </c>
      <c r="E201" s="122">
        <v>587.61436900544072</v>
      </c>
      <c r="F201" s="122">
        <v>569.91782682095584</v>
      </c>
      <c r="G201" s="122">
        <v>510.08263014145757</v>
      </c>
      <c r="H201" s="122">
        <v>550.30070313507883</v>
      </c>
      <c r="I201" s="122">
        <v>549.03273592948403</v>
      </c>
      <c r="J201" s="122">
        <v>571.70180864355791</v>
      </c>
      <c r="K201" s="122">
        <v>586.04813228653938</v>
      </c>
      <c r="L201" s="122">
        <v>615.79830115090488</v>
      </c>
      <c r="M201" s="122">
        <v>581.26570963505469</v>
      </c>
      <c r="N201" s="122">
        <v>577.83657680409806</v>
      </c>
      <c r="O201" s="122">
        <v>569.3153031600682</v>
      </c>
      <c r="P201" s="122">
        <v>551.21514676151389</v>
      </c>
      <c r="Q201" s="122">
        <v>549.32068590866822</v>
      </c>
      <c r="R201" s="122">
        <v>560.06815220099145</v>
      </c>
      <c r="S201" s="122">
        <v>568.60036711673433</v>
      </c>
      <c r="T201" s="122">
        <v>581.04565473499542</v>
      </c>
      <c r="U201" s="122">
        <v>601.65285204101167</v>
      </c>
      <c r="V201" s="122">
        <v>583.60869934898972</v>
      </c>
      <c r="W201" s="122">
        <v>569.7724624574106</v>
      </c>
      <c r="DA201" s="130" t="s">
        <v>2575</v>
      </c>
    </row>
    <row r="202" spans="1:105" ht="12" customHeight="1" x14ac:dyDescent="0.25">
      <c r="A202" s="97" t="s">
        <v>50</v>
      </c>
      <c r="B202" s="98">
        <v>361.23804877310943</v>
      </c>
      <c r="C202" s="98">
        <v>370.08497251037704</v>
      </c>
      <c r="D202" s="98">
        <v>401.73890735870634</v>
      </c>
      <c r="E202" s="98">
        <v>534.42283718915303</v>
      </c>
      <c r="F202" s="98">
        <v>537.04296471746318</v>
      </c>
      <c r="G202" s="98">
        <v>525.67705654200381</v>
      </c>
      <c r="H202" s="98">
        <v>534.78039745402475</v>
      </c>
      <c r="I202" s="98">
        <v>558.2033448555884</v>
      </c>
      <c r="J202" s="98">
        <v>576.08320347341146</v>
      </c>
      <c r="K202" s="98">
        <v>595.1286372638582</v>
      </c>
      <c r="L202" s="98">
        <v>603.77526187283399</v>
      </c>
      <c r="M202" s="98">
        <v>578.62769739443274</v>
      </c>
      <c r="N202" s="98">
        <v>580.8493228504426</v>
      </c>
      <c r="O202" s="98">
        <v>557.86473079544726</v>
      </c>
      <c r="P202" s="98">
        <v>552.66780172514177</v>
      </c>
      <c r="Q202" s="98">
        <v>549.89297068287988</v>
      </c>
      <c r="R202" s="98">
        <v>557.98108728295813</v>
      </c>
      <c r="S202" s="98">
        <v>564.10628417946236</v>
      </c>
      <c r="T202" s="98">
        <v>582.15556876519349</v>
      </c>
      <c r="U202" s="98">
        <v>610.2332458523133</v>
      </c>
      <c r="V202" s="98">
        <v>580.95088793491175</v>
      </c>
      <c r="W202" s="98">
        <v>563.06525730479859</v>
      </c>
      <c r="DA202" s="63" t="s">
        <v>2576</v>
      </c>
    </row>
    <row r="203" spans="1:105" ht="12" customHeight="1" x14ac:dyDescent="0.25">
      <c r="A203" s="109" t="s">
        <v>120</v>
      </c>
      <c r="B203" s="33">
        <v>369.69618704184342</v>
      </c>
      <c r="C203" s="33">
        <v>321.30935960771114</v>
      </c>
      <c r="D203" s="33">
        <v>254.10518936036257</v>
      </c>
      <c r="E203" s="33">
        <v>687.99462653962621</v>
      </c>
      <c r="F203" s="33">
        <v>623.66107965101321</v>
      </c>
      <c r="G203" s="33">
        <v>483.02171374050982</v>
      </c>
      <c r="H203" s="33">
        <v>580.34459761858704</v>
      </c>
      <c r="I203" s="33">
        <v>528.23451801553222</v>
      </c>
      <c r="J203" s="33">
        <v>562.60681021992775</v>
      </c>
      <c r="K203" s="33">
        <v>568.58942120628035</v>
      </c>
      <c r="L203" s="33">
        <v>636.45670782114655</v>
      </c>
      <c r="M203" s="33">
        <v>585.57167854262741</v>
      </c>
      <c r="N203" s="33">
        <v>572.98152591003918</v>
      </c>
      <c r="O203" s="33">
        <v>587.67856488823861</v>
      </c>
      <c r="P203" s="33">
        <v>548.81933365880491</v>
      </c>
      <c r="Q203" s="33">
        <v>548.36311812775205</v>
      </c>
      <c r="R203" s="33">
        <v>563.69586777280335</v>
      </c>
      <c r="S203" s="33">
        <v>576.86467261767552</v>
      </c>
      <c r="T203" s="33">
        <v>578.8453811853492</v>
      </c>
      <c r="U203" s="33">
        <v>584.12816378801892</v>
      </c>
      <c r="V203" s="33">
        <v>589.00043597151137</v>
      </c>
      <c r="W203" s="33">
        <v>584.90971553877046</v>
      </c>
      <c r="DA203" s="60" t="s">
        <v>2577</v>
      </c>
    </row>
    <row r="205" spans="1:105" ht="12" customHeight="1" x14ac:dyDescent="0.25">
      <c r="A205" s="116" t="str">
        <f>RES_hh_SLD!$A$236</f>
        <v>CO2 emissions per household (kg CO2 / household)</v>
      </c>
      <c r="B205" s="117">
        <f t="shared" ref="B205:Q205" si="88">B206+B208+B210+B219</f>
        <v>278.90785756538389</v>
      </c>
      <c r="C205" s="117">
        <f t="shared" si="88"/>
        <v>272.58465631005538</v>
      </c>
      <c r="D205" s="117">
        <f t="shared" si="88"/>
        <v>241.18490943747872</v>
      </c>
      <c r="E205" s="117">
        <f t="shared" si="88"/>
        <v>229.02054193939415</v>
      </c>
      <c r="F205" s="117">
        <f t="shared" si="88"/>
        <v>206.53135580077216</v>
      </c>
      <c r="G205" s="117">
        <f t="shared" si="88"/>
        <v>198.95883391937943</v>
      </c>
      <c r="H205" s="117">
        <f t="shared" si="88"/>
        <v>221.3443690593993</v>
      </c>
      <c r="I205" s="117">
        <f t="shared" si="88"/>
        <v>237.95969067751125</v>
      </c>
      <c r="J205" s="117">
        <f t="shared" si="88"/>
        <v>230.008425875716</v>
      </c>
      <c r="K205" s="117">
        <f t="shared" si="88"/>
        <v>225.49274198559982</v>
      </c>
      <c r="L205" s="117">
        <f t="shared" si="88"/>
        <v>216.32966189656295</v>
      </c>
      <c r="M205" s="117">
        <f t="shared" si="88"/>
        <v>201.84228590191546</v>
      </c>
      <c r="N205" s="117">
        <f t="shared" si="88"/>
        <v>198.86706389215911</v>
      </c>
      <c r="O205" s="117">
        <f t="shared" si="88"/>
        <v>184.26454103284709</v>
      </c>
      <c r="P205" s="117">
        <f t="shared" si="88"/>
        <v>177.52755431180125</v>
      </c>
      <c r="Q205" s="117">
        <f t="shared" si="88"/>
        <v>172.73728698209578</v>
      </c>
      <c r="R205" s="117">
        <f t="shared" ref="R205:V205" si="89">R206+R208+R210+R219</f>
        <v>177.50515605601763</v>
      </c>
      <c r="S205" s="117">
        <f t="shared" si="89"/>
        <v>183.02872843185241</v>
      </c>
      <c r="T205" s="117">
        <f t="shared" si="89"/>
        <v>192.74104366677068</v>
      </c>
      <c r="U205" s="117">
        <f t="shared" si="89"/>
        <v>202.65053857587401</v>
      </c>
      <c r="V205" s="117">
        <f t="shared" si="89"/>
        <v>190.95033664072724</v>
      </c>
      <c r="W205" s="117">
        <f t="shared" ref="W205" si="90">W206+W208+W210+W219</f>
        <v>189.18326963647212</v>
      </c>
      <c r="DA205" s="129" t="s">
        <v>2729</v>
      </c>
    </row>
    <row r="206" spans="1:105" ht="12" customHeight="1" x14ac:dyDescent="0.25">
      <c r="A206" s="121" t="s">
        <v>57</v>
      </c>
      <c r="B206" s="122">
        <f t="shared" ref="B206:W206" si="91">B207</f>
        <v>0</v>
      </c>
      <c r="C206" s="122">
        <f t="shared" si="91"/>
        <v>0</v>
      </c>
      <c r="D206" s="122">
        <f t="shared" si="91"/>
        <v>0</v>
      </c>
      <c r="E206" s="122">
        <f t="shared" si="91"/>
        <v>0</v>
      </c>
      <c r="F206" s="122">
        <f t="shared" si="91"/>
        <v>0</v>
      </c>
      <c r="G206" s="122">
        <f t="shared" si="91"/>
        <v>0</v>
      </c>
      <c r="H206" s="122">
        <f t="shared" si="91"/>
        <v>0</v>
      </c>
      <c r="I206" s="122">
        <f t="shared" si="91"/>
        <v>0</v>
      </c>
      <c r="J206" s="122">
        <f t="shared" si="91"/>
        <v>0</v>
      </c>
      <c r="K206" s="122">
        <f t="shared" si="91"/>
        <v>0</v>
      </c>
      <c r="L206" s="122">
        <f t="shared" si="91"/>
        <v>0</v>
      </c>
      <c r="M206" s="122">
        <f t="shared" si="91"/>
        <v>0</v>
      </c>
      <c r="N206" s="122">
        <f t="shared" si="91"/>
        <v>0</v>
      </c>
      <c r="O206" s="122">
        <f t="shared" si="91"/>
        <v>0</v>
      </c>
      <c r="P206" s="122">
        <f t="shared" si="91"/>
        <v>0</v>
      </c>
      <c r="Q206" s="122">
        <f t="shared" si="91"/>
        <v>0</v>
      </c>
      <c r="R206" s="122">
        <f t="shared" si="91"/>
        <v>0</v>
      </c>
      <c r="S206" s="122">
        <f t="shared" si="91"/>
        <v>0</v>
      </c>
      <c r="T206" s="122">
        <f t="shared" si="91"/>
        <v>0</v>
      </c>
      <c r="U206" s="122">
        <f t="shared" si="91"/>
        <v>0</v>
      </c>
      <c r="V206" s="122">
        <f t="shared" si="91"/>
        <v>0</v>
      </c>
      <c r="W206" s="122">
        <f t="shared" si="91"/>
        <v>0</v>
      </c>
      <c r="DA206" s="130" t="s">
        <v>2730</v>
      </c>
    </row>
    <row r="207" spans="1:105" ht="12" customHeight="1" x14ac:dyDescent="0.25">
      <c r="A207" s="97" t="s">
        <v>53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2731</v>
      </c>
    </row>
    <row r="208" spans="1:105" ht="12" customHeight="1" x14ac:dyDescent="0.25">
      <c r="A208" s="121" t="s">
        <v>92</v>
      </c>
      <c r="B208" s="122">
        <f t="shared" ref="B208:W208" si="92">B209</f>
        <v>0</v>
      </c>
      <c r="C208" s="122">
        <f t="shared" si="92"/>
        <v>0</v>
      </c>
      <c r="D208" s="122">
        <f t="shared" si="92"/>
        <v>0</v>
      </c>
      <c r="E208" s="122">
        <f t="shared" si="92"/>
        <v>0</v>
      </c>
      <c r="F208" s="122">
        <f t="shared" si="92"/>
        <v>0</v>
      </c>
      <c r="G208" s="122">
        <f t="shared" si="92"/>
        <v>0</v>
      </c>
      <c r="H208" s="122">
        <f t="shared" si="92"/>
        <v>0</v>
      </c>
      <c r="I208" s="122">
        <f t="shared" si="92"/>
        <v>0</v>
      </c>
      <c r="J208" s="122">
        <f t="shared" si="92"/>
        <v>0</v>
      </c>
      <c r="K208" s="122">
        <f t="shared" si="92"/>
        <v>0</v>
      </c>
      <c r="L208" s="122">
        <f t="shared" si="92"/>
        <v>0</v>
      </c>
      <c r="M208" s="122">
        <f t="shared" si="92"/>
        <v>0</v>
      </c>
      <c r="N208" s="122">
        <f t="shared" si="92"/>
        <v>0</v>
      </c>
      <c r="O208" s="122">
        <f t="shared" si="92"/>
        <v>0</v>
      </c>
      <c r="P208" s="122">
        <f t="shared" si="92"/>
        <v>0</v>
      </c>
      <c r="Q208" s="122">
        <f t="shared" si="92"/>
        <v>0</v>
      </c>
      <c r="R208" s="122">
        <f t="shared" si="92"/>
        <v>0</v>
      </c>
      <c r="S208" s="122">
        <f t="shared" si="92"/>
        <v>0</v>
      </c>
      <c r="T208" s="122">
        <f t="shared" si="92"/>
        <v>0</v>
      </c>
      <c r="U208" s="122">
        <f t="shared" si="92"/>
        <v>0</v>
      </c>
      <c r="V208" s="122">
        <f t="shared" si="92"/>
        <v>0</v>
      </c>
      <c r="W208" s="122">
        <f t="shared" si="92"/>
        <v>0</v>
      </c>
      <c r="DA208" s="130" t="s">
        <v>2732</v>
      </c>
    </row>
    <row r="209" spans="1:105" ht="12" customHeight="1" x14ac:dyDescent="0.25">
      <c r="A209" s="97" t="s">
        <v>53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DA209" s="63" t="s">
        <v>2733</v>
      </c>
    </row>
    <row r="210" spans="1:105" ht="12" customHeight="1" x14ac:dyDescent="0.25">
      <c r="A210" s="121" t="s">
        <v>55</v>
      </c>
      <c r="B210" s="122">
        <v>160.39179193618892</v>
      </c>
      <c r="C210" s="122">
        <v>153.93634907752602</v>
      </c>
      <c r="D210" s="122">
        <v>122.18966625820994</v>
      </c>
      <c r="E210" s="122">
        <v>94.51913217246998</v>
      </c>
      <c r="F210" s="122">
        <v>78.510117474597052</v>
      </c>
      <c r="G210" s="122">
        <v>71.122191626608526</v>
      </c>
      <c r="H210" s="122">
        <v>86.463923668254111</v>
      </c>
      <c r="I210" s="122">
        <v>89.964448272999505</v>
      </c>
      <c r="J210" s="122">
        <v>81.565840531947785</v>
      </c>
      <c r="K210" s="122">
        <v>76.109808727181104</v>
      </c>
      <c r="L210" s="122">
        <v>70.778889213046057</v>
      </c>
      <c r="M210" s="122">
        <v>65.06537245495096</v>
      </c>
      <c r="N210" s="122">
        <v>62.305437898621015</v>
      </c>
      <c r="O210" s="122">
        <v>53.419233474882432</v>
      </c>
      <c r="P210" s="122">
        <v>46.567715347180012</v>
      </c>
      <c r="Q210" s="122">
        <v>41.770218928255964</v>
      </c>
      <c r="R210" s="122">
        <v>42.784491945043506</v>
      </c>
      <c r="S210" s="122">
        <v>44.177128793993688</v>
      </c>
      <c r="T210" s="122">
        <v>45.875854096634754</v>
      </c>
      <c r="U210" s="122">
        <v>47.537748081917279</v>
      </c>
      <c r="V210" s="122">
        <v>44.077941380167914</v>
      </c>
      <c r="W210" s="122">
        <v>42.558324235238317</v>
      </c>
      <c r="DA210" s="130" t="s">
        <v>2734</v>
      </c>
    </row>
    <row r="211" spans="1:105" ht="12" customHeight="1" x14ac:dyDescent="0.25">
      <c r="A211" s="97" t="s">
        <v>124</v>
      </c>
      <c r="B211" s="98">
        <v>300.79949329133166</v>
      </c>
      <c r="C211" s="98">
        <v>314.12011491956207</v>
      </c>
      <c r="D211" s="98">
        <v>318.52861716883791</v>
      </c>
      <c r="E211" s="98">
        <v>334.8158489647879</v>
      </c>
      <c r="F211" s="98">
        <v>344.76182021453485</v>
      </c>
      <c r="G211" s="98">
        <v>346.02305704857025</v>
      </c>
      <c r="H211" s="98">
        <v>347.78784939186011</v>
      </c>
      <c r="I211" s="98">
        <v>360.94647178397048</v>
      </c>
      <c r="J211" s="98">
        <v>371.93331313613515</v>
      </c>
      <c r="K211" s="98">
        <v>385.49020399306278</v>
      </c>
      <c r="L211" s="98">
        <v>392.93426769414168</v>
      </c>
      <c r="M211" s="98">
        <v>392.21863114949383</v>
      </c>
      <c r="N211" s="98">
        <v>411.34304408579385</v>
      </c>
      <c r="O211" s="98">
        <v>402.77019740106726</v>
      </c>
      <c r="P211" s="98">
        <v>399.03188216345893</v>
      </c>
      <c r="Q211" s="98">
        <v>388.59875154554379</v>
      </c>
      <c r="R211" s="98">
        <v>394.32220449732625</v>
      </c>
      <c r="S211" s="98">
        <v>396.20548712098463</v>
      </c>
      <c r="T211" s="98">
        <v>404.47211361866306</v>
      </c>
      <c r="U211" s="98">
        <v>420.73993919255361</v>
      </c>
      <c r="V211" s="98">
        <v>405.82819910728716</v>
      </c>
      <c r="W211" s="98">
        <v>381.67550783651529</v>
      </c>
      <c r="DA211" s="63" t="s">
        <v>2735</v>
      </c>
    </row>
    <row r="212" spans="1:105" ht="12" customHeight="1" x14ac:dyDescent="0.25">
      <c r="A212" s="97" t="s">
        <v>123</v>
      </c>
      <c r="B212" s="98">
        <v>0</v>
      </c>
      <c r="C212" s="98">
        <v>0</v>
      </c>
      <c r="D212" s="98">
        <v>0</v>
      </c>
      <c r="E212" s="98">
        <v>0</v>
      </c>
      <c r="F212" s="98">
        <v>0</v>
      </c>
      <c r="G212" s="98">
        <v>0</v>
      </c>
      <c r="H212" s="98">
        <v>0</v>
      </c>
      <c r="I212" s="98">
        <v>0</v>
      </c>
      <c r="J212" s="98">
        <v>0</v>
      </c>
      <c r="K212" s="98">
        <v>0</v>
      </c>
      <c r="L212" s="98">
        <v>0</v>
      </c>
      <c r="M212" s="98">
        <v>0</v>
      </c>
      <c r="N212" s="98">
        <v>0</v>
      </c>
      <c r="O212" s="98">
        <v>0</v>
      </c>
      <c r="P212" s="98">
        <v>0</v>
      </c>
      <c r="Q212" s="98">
        <v>0</v>
      </c>
      <c r="R212" s="98">
        <v>0</v>
      </c>
      <c r="S212" s="98">
        <v>0</v>
      </c>
      <c r="T212" s="98">
        <v>0</v>
      </c>
      <c r="U212" s="98">
        <v>0</v>
      </c>
      <c r="V212" s="98">
        <v>0</v>
      </c>
      <c r="W212" s="98">
        <v>0</v>
      </c>
      <c r="DA212" s="63" t="s">
        <v>2736</v>
      </c>
    </row>
    <row r="213" spans="1:105" ht="12" customHeight="1" x14ac:dyDescent="0.25">
      <c r="A213" s="100" t="s">
        <v>50</v>
      </c>
      <c r="B213" s="101">
        <v>0</v>
      </c>
      <c r="C213" s="101">
        <v>0</v>
      </c>
      <c r="D213" s="101">
        <v>0</v>
      </c>
      <c r="E213" s="101">
        <v>0</v>
      </c>
      <c r="F213" s="101">
        <v>0</v>
      </c>
      <c r="G213" s="101">
        <v>0</v>
      </c>
      <c r="H213" s="101">
        <v>0</v>
      </c>
      <c r="I213" s="101">
        <v>0</v>
      </c>
      <c r="J213" s="101">
        <v>0</v>
      </c>
      <c r="K213" s="101">
        <v>0</v>
      </c>
      <c r="L213" s="101">
        <v>0</v>
      </c>
      <c r="M213" s="101">
        <v>0</v>
      </c>
      <c r="N213" s="101">
        <v>0</v>
      </c>
      <c r="O213" s="101">
        <v>0</v>
      </c>
      <c r="P213" s="101">
        <v>0</v>
      </c>
      <c r="Q213" s="101">
        <v>0</v>
      </c>
      <c r="R213" s="101">
        <v>0</v>
      </c>
      <c r="S213" s="101">
        <v>0</v>
      </c>
      <c r="T213" s="101">
        <v>0</v>
      </c>
      <c r="U213" s="101">
        <v>0</v>
      </c>
      <c r="V213" s="101">
        <v>0</v>
      </c>
      <c r="W213" s="101">
        <v>0</v>
      </c>
      <c r="DA213" s="131" t="s">
        <v>2737</v>
      </c>
    </row>
    <row r="214" spans="1:105" ht="12" customHeight="1" x14ac:dyDescent="0.25">
      <c r="A214" s="103" t="s">
        <v>52</v>
      </c>
      <c r="B214" s="104">
        <v>0</v>
      </c>
      <c r="C214" s="104">
        <v>0</v>
      </c>
      <c r="D214" s="104">
        <v>0</v>
      </c>
      <c r="E214" s="104">
        <v>0</v>
      </c>
      <c r="F214" s="104">
        <v>0</v>
      </c>
      <c r="G214" s="104">
        <v>0</v>
      </c>
      <c r="H214" s="104">
        <v>0</v>
      </c>
      <c r="I214" s="104">
        <v>0</v>
      </c>
      <c r="J214" s="104">
        <v>0</v>
      </c>
      <c r="K214" s="104">
        <v>0</v>
      </c>
      <c r="L214" s="104">
        <v>0</v>
      </c>
      <c r="M214" s="104">
        <v>0</v>
      </c>
      <c r="N214" s="104">
        <v>0</v>
      </c>
      <c r="O214" s="104">
        <v>0</v>
      </c>
      <c r="P214" s="104">
        <v>0</v>
      </c>
      <c r="Q214" s="104">
        <v>0</v>
      </c>
      <c r="R214" s="104">
        <v>0</v>
      </c>
      <c r="S214" s="104">
        <v>0</v>
      </c>
      <c r="T214" s="104">
        <v>0</v>
      </c>
      <c r="U214" s="104">
        <v>0</v>
      </c>
      <c r="V214" s="104">
        <v>0</v>
      </c>
      <c r="W214" s="104">
        <v>0</v>
      </c>
      <c r="DA214" s="132" t="s">
        <v>2738</v>
      </c>
    </row>
    <row r="215" spans="1:105" ht="12" customHeight="1" x14ac:dyDescent="0.25">
      <c r="A215" s="106" t="s">
        <v>122</v>
      </c>
      <c r="B215" s="101">
        <v>0</v>
      </c>
      <c r="C215" s="101">
        <v>0</v>
      </c>
      <c r="D215" s="101">
        <v>0</v>
      </c>
      <c r="E215" s="101">
        <v>0</v>
      </c>
      <c r="F215" s="101">
        <v>0</v>
      </c>
      <c r="G215" s="101">
        <v>0</v>
      </c>
      <c r="H215" s="101">
        <v>0</v>
      </c>
      <c r="I215" s="101">
        <v>0</v>
      </c>
      <c r="J215" s="101">
        <v>0</v>
      </c>
      <c r="K215" s="101">
        <v>0</v>
      </c>
      <c r="L215" s="101">
        <v>0</v>
      </c>
      <c r="M215" s="101">
        <v>0</v>
      </c>
      <c r="N215" s="101">
        <v>0</v>
      </c>
      <c r="O215" s="101">
        <v>0</v>
      </c>
      <c r="P215" s="101">
        <v>0</v>
      </c>
      <c r="Q215" s="101">
        <v>0</v>
      </c>
      <c r="R215" s="101">
        <v>0</v>
      </c>
      <c r="S215" s="101">
        <v>0</v>
      </c>
      <c r="T215" s="101">
        <v>0</v>
      </c>
      <c r="U215" s="101">
        <v>0</v>
      </c>
      <c r="V215" s="101">
        <v>0</v>
      </c>
      <c r="W215" s="101">
        <v>0</v>
      </c>
      <c r="DA215" s="131" t="s">
        <v>2739</v>
      </c>
    </row>
    <row r="216" spans="1:105" ht="12" customHeight="1" x14ac:dyDescent="0.25">
      <c r="A216" s="107" t="s">
        <v>121</v>
      </c>
      <c r="B216" s="104">
        <v>0</v>
      </c>
      <c r="C216" s="104">
        <v>0</v>
      </c>
      <c r="D216" s="104">
        <v>0</v>
      </c>
      <c r="E216" s="104">
        <v>0</v>
      </c>
      <c r="F216" s="104">
        <v>0</v>
      </c>
      <c r="G216" s="104">
        <v>0</v>
      </c>
      <c r="H216" s="104">
        <v>0</v>
      </c>
      <c r="I216" s="104">
        <v>0</v>
      </c>
      <c r="J216" s="104">
        <v>0</v>
      </c>
      <c r="K216" s="104">
        <v>0</v>
      </c>
      <c r="L216" s="104">
        <v>0</v>
      </c>
      <c r="M216" s="104">
        <v>0</v>
      </c>
      <c r="N216" s="104">
        <v>0</v>
      </c>
      <c r="O216" s="104">
        <v>0</v>
      </c>
      <c r="P216" s="104">
        <v>0</v>
      </c>
      <c r="Q216" s="104">
        <v>0</v>
      </c>
      <c r="R216" s="104">
        <v>0</v>
      </c>
      <c r="S216" s="104">
        <v>0</v>
      </c>
      <c r="T216" s="104">
        <v>0</v>
      </c>
      <c r="U216" s="104">
        <v>0</v>
      </c>
      <c r="V216" s="104">
        <v>0</v>
      </c>
      <c r="W216" s="104">
        <v>0</v>
      </c>
      <c r="DA216" s="132" t="s">
        <v>2740</v>
      </c>
    </row>
    <row r="217" spans="1:105" ht="12" customHeight="1" x14ac:dyDescent="0.25">
      <c r="A217" s="108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2741</v>
      </c>
    </row>
    <row r="218" spans="1:105" ht="12" customHeight="1" x14ac:dyDescent="0.25">
      <c r="A218" s="108" t="s">
        <v>52</v>
      </c>
      <c r="B218" s="98">
        <v>0</v>
      </c>
      <c r="C218" s="98">
        <v>0</v>
      </c>
      <c r="D218" s="98">
        <v>0</v>
      </c>
      <c r="E218" s="98">
        <v>0</v>
      </c>
      <c r="F218" s="98">
        <v>0</v>
      </c>
      <c r="G218" s="98">
        <v>0</v>
      </c>
      <c r="H218" s="98">
        <v>0</v>
      </c>
      <c r="I218" s="98">
        <v>0</v>
      </c>
      <c r="J218" s="98">
        <v>0</v>
      </c>
      <c r="K218" s="98">
        <v>0</v>
      </c>
      <c r="L218" s="98">
        <v>0</v>
      </c>
      <c r="M218" s="98">
        <v>0</v>
      </c>
      <c r="N218" s="98">
        <v>0</v>
      </c>
      <c r="O218" s="98">
        <v>0</v>
      </c>
      <c r="P218" s="98">
        <v>0</v>
      </c>
      <c r="Q218" s="98">
        <v>0</v>
      </c>
      <c r="R218" s="98">
        <v>0</v>
      </c>
      <c r="S218" s="98">
        <v>0</v>
      </c>
      <c r="T218" s="98">
        <v>0</v>
      </c>
      <c r="U218" s="98">
        <v>0</v>
      </c>
      <c r="V218" s="98">
        <v>0</v>
      </c>
      <c r="W218" s="98">
        <v>0</v>
      </c>
      <c r="DA218" s="63" t="s">
        <v>2742</v>
      </c>
    </row>
    <row r="219" spans="1:105" ht="12" customHeight="1" x14ac:dyDescent="0.25">
      <c r="A219" s="121" t="s">
        <v>54</v>
      </c>
      <c r="B219" s="122">
        <v>118.51606562919498</v>
      </c>
      <c r="C219" s="122">
        <v>118.64830723252936</v>
      </c>
      <c r="D219" s="122">
        <v>118.9952431792688</v>
      </c>
      <c r="E219" s="122">
        <v>134.50140976692418</v>
      </c>
      <c r="F219" s="122">
        <v>128.02123832617511</v>
      </c>
      <c r="G219" s="122">
        <v>127.8366422927709</v>
      </c>
      <c r="H219" s="122">
        <v>134.8804453911452</v>
      </c>
      <c r="I219" s="122">
        <v>147.99524240451174</v>
      </c>
      <c r="J219" s="122">
        <v>148.44258534376823</v>
      </c>
      <c r="K219" s="122">
        <v>149.38293325841872</v>
      </c>
      <c r="L219" s="122">
        <v>145.5507726835169</v>
      </c>
      <c r="M219" s="122">
        <v>136.7769134469645</v>
      </c>
      <c r="N219" s="122">
        <v>136.56162599353809</v>
      </c>
      <c r="O219" s="122">
        <v>130.84530755796465</v>
      </c>
      <c r="P219" s="122">
        <v>130.95983896462124</v>
      </c>
      <c r="Q219" s="122">
        <v>130.96706805383982</v>
      </c>
      <c r="R219" s="122">
        <v>134.72066411097413</v>
      </c>
      <c r="S219" s="122">
        <v>138.85159963785873</v>
      </c>
      <c r="T219" s="122">
        <v>146.86518957013593</v>
      </c>
      <c r="U219" s="122">
        <v>155.11279049395674</v>
      </c>
      <c r="V219" s="122">
        <v>146.87239526055933</v>
      </c>
      <c r="W219" s="122">
        <v>146.62494540123379</v>
      </c>
      <c r="DA219" s="130" t="s">
        <v>2743</v>
      </c>
    </row>
    <row r="220" spans="1:105" ht="12" customHeight="1" x14ac:dyDescent="0.25">
      <c r="A220" s="97" t="s">
        <v>50</v>
      </c>
      <c r="B220" s="98">
        <v>140.02050974947704</v>
      </c>
      <c r="C220" s="98">
        <v>143.12948386879981</v>
      </c>
      <c r="D220" s="98">
        <v>154.96818603619548</v>
      </c>
      <c r="E220" s="98">
        <v>205.77375148727106</v>
      </c>
      <c r="F220" s="98">
        <v>206.33210219590987</v>
      </c>
      <c r="G220" s="98">
        <v>201.50521581741853</v>
      </c>
      <c r="H220" s="98">
        <v>204.55802144628655</v>
      </c>
      <c r="I220" s="98">
        <v>213.2511454165367</v>
      </c>
      <c r="J220" s="98">
        <v>219.95283148800945</v>
      </c>
      <c r="K220" s="98">
        <v>227.07895919892246</v>
      </c>
      <c r="L220" s="98">
        <v>230.26024156275429</v>
      </c>
      <c r="M220" s="98">
        <v>220.57203125959168</v>
      </c>
      <c r="N220" s="98">
        <v>221.30337387055516</v>
      </c>
      <c r="O220" s="98">
        <v>212.43504280990831</v>
      </c>
      <c r="P220" s="98">
        <v>210.36480585988789</v>
      </c>
      <c r="Q220" s="98">
        <v>209.23876898620287</v>
      </c>
      <c r="R220" s="98">
        <v>212.22695318857123</v>
      </c>
      <c r="S220" s="98">
        <v>214.35832003612617</v>
      </c>
      <c r="T220" s="98">
        <v>220.95040251006586</v>
      </c>
      <c r="U220" s="98">
        <v>231.05872507460441</v>
      </c>
      <c r="V220" s="98">
        <v>219.27191249697393</v>
      </c>
      <c r="W220" s="98">
        <v>211.59337686041468</v>
      </c>
      <c r="DA220" s="63" t="s">
        <v>2744</v>
      </c>
    </row>
    <row r="221" spans="1:105" ht="12" customHeight="1" x14ac:dyDescent="0.25">
      <c r="A221" s="109" t="s">
        <v>120</v>
      </c>
      <c r="B221" s="33">
        <v>0</v>
      </c>
      <c r="C221" s="33">
        <v>0</v>
      </c>
      <c r="D221" s="33">
        <v>0</v>
      </c>
      <c r="E221" s="33">
        <v>0</v>
      </c>
      <c r="F221" s="33">
        <v>0</v>
      </c>
      <c r="G221" s="33">
        <v>0</v>
      </c>
      <c r="H221" s="33">
        <v>0</v>
      </c>
      <c r="I221" s="33">
        <v>0</v>
      </c>
      <c r="J221" s="33">
        <v>0</v>
      </c>
      <c r="K221" s="33">
        <v>0</v>
      </c>
      <c r="L221" s="33">
        <v>0</v>
      </c>
      <c r="M221" s="33">
        <v>0</v>
      </c>
      <c r="N221" s="33">
        <v>0</v>
      </c>
      <c r="O221" s="33">
        <v>0</v>
      </c>
      <c r="P221" s="33">
        <v>0</v>
      </c>
      <c r="Q221" s="33">
        <v>0</v>
      </c>
      <c r="R221" s="33">
        <v>0</v>
      </c>
      <c r="S221" s="33">
        <v>0</v>
      </c>
      <c r="T221" s="33">
        <v>0</v>
      </c>
      <c r="U221" s="33">
        <v>0</v>
      </c>
      <c r="V221" s="33">
        <v>0</v>
      </c>
      <c r="W221" s="33">
        <v>0</v>
      </c>
      <c r="DA221" s="60" t="s">
        <v>2745</v>
      </c>
    </row>
    <row r="223" spans="1:105" ht="12" customHeight="1" x14ac:dyDescent="0.25">
      <c r="A223" s="116" t="str">
        <f>RES_hh_SLD!$A$257</f>
        <v>Final energy consumption per surface area (kWh / sqm)</v>
      </c>
      <c r="B223" s="118">
        <f t="shared" ref="B223:Q223" si="93">B224+B226+B228+B237</f>
        <v>160.93756723401918</v>
      </c>
      <c r="C223" s="118">
        <f t="shared" si="93"/>
        <v>184.78581545418808</v>
      </c>
      <c r="D223" s="118">
        <f t="shared" si="93"/>
        <v>160.57634705795016</v>
      </c>
      <c r="E223" s="118">
        <f t="shared" si="93"/>
        <v>186.1466745462871</v>
      </c>
      <c r="F223" s="118">
        <f t="shared" si="93"/>
        <v>189.1374846004872</v>
      </c>
      <c r="G223" s="118">
        <f t="shared" si="93"/>
        <v>166.96873151802848</v>
      </c>
      <c r="H223" s="118">
        <f t="shared" si="93"/>
        <v>170.23301300225944</v>
      </c>
      <c r="I223" s="118">
        <f t="shared" si="93"/>
        <v>191.44148040171507</v>
      </c>
      <c r="J223" s="118">
        <f t="shared" si="93"/>
        <v>186.00990262861376</v>
      </c>
      <c r="K223" s="118">
        <f t="shared" si="93"/>
        <v>194.31536570504034</v>
      </c>
      <c r="L223" s="118">
        <f t="shared" si="93"/>
        <v>221.80543005358112</v>
      </c>
      <c r="M223" s="118">
        <f t="shared" si="93"/>
        <v>192.03266528713922</v>
      </c>
      <c r="N223" s="118">
        <f t="shared" si="93"/>
        <v>200.07140420664621</v>
      </c>
      <c r="O223" s="118">
        <f t="shared" si="93"/>
        <v>198.32061773696432</v>
      </c>
      <c r="P223" s="118">
        <f t="shared" si="93"/>
        <v>186.58167809644993</v>
      </c>
      <c r="Q223" s="118">
        <f t="shared" si="93"/>
        <v>191.87774953014096</v>
      </c>
      <c r="R223" s="118">
        <f t="shared" ref="R223:V223" si="94">R224+R226+R228+R237</f>
        <v>187.56504793089081</v>
      </c>
      <c r="S223" s="118">
        <f t="shared" si="94"/>
        <v>200.33247835947301</v>
      </c>
      <c r="T223" s="118">
        <f t="shared" si="94"/>
        <v>208.17066006572509</v>
      </c>
      <c r="U223" s="118">
        <f t="shared" si="94"/>
        <v>207.97534941498361</v>
      </c>
      <c r="V223" s="118">
        <f t="shared" si="94"/>
        <v>205.27225915994222</v>
      </c>
      <c r="W223" s="118">
        <f t="shared" ref="W223" si="95">W224+W226+W228+W237</f>
        <v>207.41285696967253</v>
      </c>
      <c r="DA223" s="129" t="s">
        <v>2897</v>
      </c>
    </row>
    <row r="224" spans="1:105" ht="12" customHeight="1" x14ac:dyDescent="0.25">
      <c r="A224" s="121" t="s">
        <v>57</v>
      </c>
      <c r="B224" s="123">
        <f t="shared" ref="B224:W224" si="96">B225</f>
        <v>135.67486104047188</v>
      </c>
      <c r="C224" s="123">
        <f t="shared" si="96"/>
        <v>160.44801025091539</v>
      </c>
      <c r="D224" s="123">
        <f t="shared" si="96"/>
        <v>138.69185972093851</v>
      </c>
      <c r="E224" s="123">
        <f t="shared" si="96"/>
        <v>152.31120314422</v>
      </c>
      <c r="F224" s="123">
        <f t="shared" si="96"/>
        <v>156.70145956427183</v>
      </c>
      <c r="G224" s="123">
        <f t="shared" si="96"/>
        <v>139.03230279659175</v>
      </c>
      <c r="H224" s="123">
        <f t="shared" si="96"/>
        <v>138.9754233857395</v>
      </c>
      <c r="I224" s="123">
        <f t="shared" si="96"/>
        <v>161.09040528269423</v>
      </c>
      <c r="J224" s="123">
        <f t="shared" si="96"/>
        <v>154.50086912449964</v>
      </c>
      <c r="K224" s="123">
        <f t="shared" si="96"/>
        <v>161.98702994175744</v>
      </c>
      <c r="L224" s="123">
        <f t="shared" si="96"/>
        <v>187.8537950211134</v>
      </c>
      <c r="M224" s="123">
        <f t="shared" si="96"/>
        <v>159.20375457445718</v>
      </c>
      <c r="N224" s="123">
        <f t="shared" si="96"/>
        <v>167.54079032976983</v>
      </c>
      <c r="O224" s="123">
        <f t="shared" si="96"/>
        <v>165.35282028732078</v>
      </c>
      <c r="P224" s="123">
        <f t="shared" si="96"/>
        <v>154.55536503524871</v>
      </c>
      <c r="Q224" s="123">
        <f t="shared" si="96"/>
        <v>159.94588952526681</v>
      </c>
      <c r="R224" s="123">
        <f t="shared" si="96"/>
        <v>155.47805064451697</v>
      </c>
      <c r="S224" s="123">
        <f t="shared" si="96"/>
        <v>168.16878544948915</v>
      </c>
      <c r="T224" s="123">
        <f t="shared" si="96"/>
        <v>176.25604662109845</v>
      </c>
      <c r="U224" s="123">
        <f t="shared" si="96"/>
        <v>174.70634775126561</v>
      </c>
      <c r="V224" s="123">
        <f t="shared" si="96"/>
        <v>172.45803633583904</v>
      </c>
      <c r="W224" s="123">
        <f t="shared" si="96"/>
        <v>175.6013105715235</v>
      </c>
      <c r="DA224" s="130" t="s">
        <v>2898</v>
      </c>
    </row>
    <row r="225" spans="1:105" ht="12" customHeight="1" x14ac:dyDescent="0.25">
      <c r="A225" s="97" t="s">
        <v>53</v>
      </c>
      <c r="B225" s="99">
        <v>135.67486104047188</v>
      </c>
      <c r="C225" s="99">
        <v>160.44801025091539</v>
      </c>
      <c r="D225" s="99">
        <v>138.69185972093851</v>
      </c>
      <c r="E225" s="99">
        <v>152.31120314422</v>
      </c>
      <c r="F225" s="99">
        <v>156.70145956427183</v>
      </c>
      <c r="G225" s="99">
        <v>139.03230279659175</v>
      </c>
      <c r="H225" s="99">
        <v>138.9754233857395</v>
      </c>
      <c r="I225" s="99">
        <v>161.09040528269423</v>
      </c>
      <c r="J225" s="99">
        <v>154.50086912449964</v>
      </c>
      <c r="K225" s="99">
        <v>161.98702994175744</v>
      </c>
      <c r="L225" s="99">
        <v>187.8537950211134</v>
      </c>
      <c r="M225" s="99">
        <v>159.20375457445718</v>
      </c>
      <c r="N225" s="99">
        <v>167.54079032976983</v>
      </c>
      <c r="O225" s="99">
        <v>165.35282028732078</v>
      </c>
      <c r="P225" s="99">
        <v>154.55536503524871</v>
      </c>
      <c r="Q225" s="99">
        <v>159.94588952526681</v>
      </c>
      <c r="R225" s="99">
        <v>155.47805064451697</v>
      </c>
      <c r="S225" s="99">
        <v>168.16878544948915</v>
      </c>
      <c r="T225" s="99">
        <v>176.25604662109845</v>
      </c>
      <c r="U225" s="99">
        <v>174.70634775126561</v>
      </c>
      <c r="V225" s="99">
        <v>172.45803633583904</v>
      </c>
      <c r="W225" s="99">
        <v>175.6013105715235</v>
      </c>
      <c r="DA225" s="63" t="s">
        <v>2899</v>
      </c>
    </row>
    <row r="226" spans="1:105" ht="12" customHeight="1" x14ac:dyDescent="0.25">
      <c r="A226" s="121" t="s">
        <v>92</v>
      </c>
      <c r="B226" s="123">
        <f t="shared" ref="B226:W226" si="97">B227</f>
        <v>4.8195298382864198E-3</v>
      </c>
      <c r="C226" s="123">
        <f t="shared" si="97"/>
        <v>4.5978042967594309E-3</v>
      </c>
      <c r="D226" s="123">
        <f t="shared" si="97"/>
        <v>5.3794943644839954E-3</v>
      </c>
      <c r="E226" s="123">
        <f t="shared" si="97"/>
        <v>5.2799093452018794E-3</v>
      </c>
      <c r="F226" s="123">
        <f t="shared" si="97"/>
        <v>7.474733131420613E-3</v>
      </c>
      <c r="G226" s="123">
        <f t="shared" si="97"/>
        <v>8.5648003673801723E-3</v>
      </c>
      <c r="H226" s="123">
        <f t="shared" si="97"/>
        <v>1.1534878550723441E-2</v>
      </c>
      <c r="I226" s="123">
        <f t="shared" si="97"/>
        <v>1.0908274828137315E-2</v>
      </c>
      <c r="J226" s="123">
        <f t="shared" si="97"/>
        <v>1.1586698726465276E-2</v>
      </c>
      <c r="K226" s="123">
        <f t="shared" si="97"/>
        <v>1.4512219069934234E-2</v>
      </c>
      <c r="L226" s="123">
        <f t="shared" si="97"/>
        <v>2.9207302662019041E-2</v>
      </c>
      <c r="M226" s="123">
        <f t="shared" si="97"/>
        <v>1.8328872246651053E-2</v>
      </c>
      <c r="N226" s="123">
        <f t="shared" si="97"/>
        <v>2.4975138417488264E-2</v>
      </c>
      <c r="O226" s="123">
        <f t="shared" si="97"/>
        <v>2.3678042321412109E-2</v>
      </c>
      <c r="P226" s="123">
        <f t="shared" si="97"/>
        <v>2.600490725607478E-2</v>
      </c>
      <c r="Q226" s="123">
        <f t="shared" si="97"/>
        <v>6.3306022453743116E-2</v>
      </c>
      <c r="R226" s="123">
        <f t="shared" si="97"/>
        <v>4.6676934687651328E-2</v>
      </c>
      <c r="S226" s="123">
        <f t="shared" si="97"/>
        <v>5.6046374486240953E-2</v>
      </c>
      <c r="T226" s="123">
        <f t="shared" si="97"/>
        <v>7.2422601689060215E-2</v>
      </c>
      <c r="U226" s="123">
        <f t="shared" si="97"/>
        <v>0.11521789051670685</v>
      </c>
      <c r="V226" s="123">
        <f t="shared" si="97"/>
        <v>8.6013778044729275E-2</v>
      </c>
      <c r="W226" s="123">
        <f t="shared" si="97"/>
        <v>0.12568049774846465</v>
      </c>
      <c r="DA226" s="130" t="s">
        <v>2900</v>
      </c>
    </row>
    <row r="227" spans="1:105" ht="12" customHeight="1" x14ac:dyDescent="0.25">
      <c r="A227" s="97" t="s">
        <v>53</v>
      </c>
      <c r="B227" s="99">
        <f>RES_hhdet_fecs!B165</f>
        <v>4.8195298382864198E-3</v>
      </c>
      <c r="C227" s="99">
        <f>RES_hhdet_fecs!C165</f>
        <v>4.5978042967594309E-3</v>
      </c>
      <c r="D227" s="99">
        <f>RES_hhdet_fecs!D165</f>
        <v>5.3794943644839954E-3</v>
      </c>
      <c r="E227" s="99">
        <f>RES_hhdet_fecs!E165</f>
        <v>5.2799093452018794E-3</v>
      </c>
      <c r="F227" s="99">
        <f>RES_hhdet_fecs!F165</f>
        <v>7.474733131420613E-3</v>
      </c>
      <c r="G227" s="99">
        <f>RES_hhdet_fecs!G165</f>
        <v>8.5648003673801723E-3</v>
      </c>
      <c r="H227" s="99">
        <f>RES_hhdet_fecs!H165</f>
        <v>1.1534878550723441E-2</v>
      </c>
      <c r="I227" s="99">
        <f>RES_hhdet_fecs!I165</f>
        <v>1.0908274828137315E-2</v>
      </c>
      <c r="J227" s="99">
        <f>RES_hhdet_fecs!J165</f>
        <v>1.1586698726465276E-2</v>
      </c>
      <c r="K227" s="99">
        <f>RES_hhdet_fecs!K165</f>
        <v>1.4512219069934234E-2</v>
      </c>
      <c r="L227" s="99">
        <f>RES_hhdet_fecs!L165</f>
        <v>2.9207302662019041E-2</v>
      </c>
      <c r="M227" s="99">
        <f>RES_hhdet_fecs!M165</f>
        <v>1.8328872246651053E-2</v>
      </c>
      <c r="N227" s="99">
        <f>RES_hhdet_fecs!N165</f>
        <v>2.4975138417488264E-2</v>
      </c>
      <c r="O227" s="99">
        <f>RES_hhdet_fecs!O165</f>
        <v>2.3678042321412109E-2</v>
      </c>
      <c r="P227" s="99">
        <f>RES_hhdet_fecs!P165</f>
        <v>2.600490725607478E-2</v>
      </c>
      <c r="Q227" s="99">
        <f>RES_hhdet_fecs!Q165</f>
        <v>6.3306022453743116E-2</v>
      </c>
      <c r="R227" s="99">
        <f>RES_hhdet_fecs!R165</f>
        <v>4.6676934687651328E-2</v>
      </c>
      <c r="S227" s="99">
        <f>RES_hhdet_fecs!S165</f>
        <v>5.6046374486240953E-2</v>
      </c>
      <c r="T227" s="99">
        <f>RES_hhdet_fecs!T165</f>
        <v>7.2422601689060215E-2</v>
      </c>
      <c r="U227" s="99">
        <f>RES_hhdet_fecs!U165</f>
        <v>0.11521789051670685</v>
      </c>
      <c r="V227" s="99">
        <f>RES_hhdet_fecs!V165</f>
        <v>8.6013778044729275E-2</v>
      </c>
      <c r="W227" s="99">
        <f>RES_hhdet_fecs!W165</f>
        <v>0.12568049774846465</v>
      </c>
      <c r="DA227" s="63" t="s">
        <v>2901</v>
      </c>
    </row>
    <row r="228" spans="1:105" ht="12" customHeight="1" x14ac:dyDescent="0.25">
      <c r="A228" s="121" t="s">
        <v>55</v>
      </c>
      <c r="B228" s="123">
        <v>17.200072011239516</v>
      </c>
      <c r="C228" s="123">
        <v>16.311955143381855</v>
      </c>
      <c r="D228" s="123">
        <v>13.778943749618824</v>
      </c>
      <c r="E228" s="123">
        <v>21.626419609707646</v>
      </c>
      <c r="F228" s="123">
        <v>20.655920619180446</v>
      </c>
      <c r="G228" s="123">
        <v>17.250312478088247</v>
      </c>
      <c r="H228" s="123">
        <v>19.795549356380892</v>
      </c>
      <c r="I228" s="123">
        <v>18.770811498001351</v>
      </c>
      <c r="J228" s="123">
        <v>19.546920643197225</v>
      </c>
      <c r="K228" s="123">
        <v>20.125226368183593</v>
      </c>
      <c r="L228" s="123">
        <v>21.289623493340688</v>
      </c>
      <c r="M228" s="123">
        <v>20.919729151444496</v>
      </c>
      <c r="N228" s="123">
        <v>20.705586473070902</v>
      </c>
      <c r="O228" s="123">
        <v>21.392962284505337</v>
      </c>
      <c r="P228" s="123">
        <v>20.789510353165838</v>
      </c>
      <c r="Q228" s="123">
        <v>20.725346433275007</v>
      </c>
      <c r="R228" s="123">
        <v>20.704317837453992</v>
      </c>
      <c r="S228" s="123">
        <v>20.623326858188332</v>
      </c>
      <c r="T228" s="123">
        <v>20.092991454070919</v>
      </c>
      <c r="U228" s="123">
        <v>21.019515797086353</v>
      </c>
      <c r="V228" s="123">
        <v>21.093112579512056</v>
      </c>
      <c r="W228" s="123">
        <v>20.355269639694693</v>
      </c>
      <c r="DA228" s="130" t="s">
        <v>2902</v>
      </c>
    </row>
    <row r="229" spans="1:105" ht="12" customHeight="1" x14ac:dyDescent="0.25">
      <c r="A229" s="97" t="s">
        <v>124</v>
      </c>
      <c r="B229" s="99">
        <v>17.825948120806242</v>
      </c>
      <c r="C229" s="99">
        <v>18.602539280532032</v>
      </c>
      <c r="D229" s="99">
        <v>18.848514149250892</v>
      </c>
      <c r="E229" s="99">
        <v>19.795395762665009</v>
      </c>
      <c r="F229" s="99">
        <v>20.365477965231499</v>
      </c>
      <c r="G229" s="99">
        <v>20.420403721567869</v>
      </c>
      <c r="H229" s="99">
        <v>20.505022933969375</v>
      </c>
      <c r="I229" s="99">
        <v>21.258781702526722</v>
      </c>
      <c r="J229" s="99">
        <v>21.882040563532435</v>
      </c>
      <c r="K229" s="99">
        <v>22.653980783024746</v>
      </c>
      <c r="L229" s="99">
        <v>23.064867755199391</v>
      </c>
      <c r="M229" s="99">
        <v>22.995077216237092</v>
      </c>
      <c r="N229" s="99">
        <v>24.07988769314543</v>
      </c>
      <c r="O229" s="99">
        <v>23.54872600178458</v>
      </c>
      <c r="P229" s="99">
        <v>23.299152813418186</v>
      </c>
      <c r="Q229" s="99">
        <v>22.659471099765408</v>
      </c>
      <c r="R229" s="99">
        <v>22.96134606454644</v>
      </c>
      <c r="S229" s="99">
        <v>23.039245124873347</v>
      </c>
      <c r="T229" s="99">
        <v>23.485844176802576</v>
      </c>
      <c r="U229" s="99">
        <v>24.393422042664543</v>
      </c>
      <c r="V229" s="99">
        <v>23.492840096854955</v>
      </c>
      <c r="W229" s="99">
        <v>22.053251365035241</v>
      </c>
      <c r="DA229" s="63" t="s">
        <v>2903</v>
      </c>
    </row>
    <row r="230" spans="1:105" ht="12" customHeight="1" x14ac:dyDescent="0.25">
      <c r="A230" s="97" t="s">
        <v>123</v>
      </c>
      <c r="B230" s="99">
        <v>0</v>
      </c>
      <c r="C230" s="99">
        <v>0</v>
      </c>
      <c r="D230" s="99">
        <v>0</v>
      </c>
      <c r="E230" s="99">
        <v>0</v>
      </c>
      <c r="F230" s="99">
        <v>0</v>
      </c>
      <c r="G230" s="99">
        <v>0</v>
      </c>
      <c r="H230" s="99">
        <v>0</v>
      </c>
      <c r="I230" s="99">
        <v>0</v>
      </c>
      <c r="J230" s="99">
        <v>0</v>
      </c>
      <c r="K230" s="99">
        <v>0</v>
      </c>
      <c r="L230" s="99">
        <v>0</v>
      </c>
      <c r="M230" s="99">
        <v>0</v>
      </c>
      <c r="N230" s="99">
        <v>0</v>
      </c>
      <c r="O230" s="99">
        <v>0</v>
      </c>
      <c r="P230" s="99">
        <v>0</v>
      </c>
      <c r="Q230" s="99">
        <v>0</v>
      </c>
      <c r="R230" s="99">
        <v>0</v>
      </c>
      <c r="S230" s="99">
        <v>0</v>
      </c>
      <c r="T230" s="99">
        <v>0</v>
      </c>
      <c r="U230" s="99">
        <v>0</v>
      </c>
      <c r="V230" s="99">
        <v>0</v>
      </c>
      <c r="W230" s="99">
        <v>0</v>
      </c>
      <c r="DA230" s="63" t="s">
        <v>2904</v>
      </c>
    </row>
    <row r="231" spans="1:105" ht="12" customHeight="1" x14ac:dyDescent="0.25">
      <c r="A231" s="100" t="s">
        <v>50</v>
      </c>
      <c r="B231" s="102">
        <v>0</v>
      </c>
      <c r="C231" s="102">
        <v>0</v>
      </c>
      <c r="D231" s="102">
        <v>0</v>
      </c>
      <c r="E231" s="102">
        <v>0</v>
      </c>
      <c r="F231" s="102">
        <v>0</v>
      </c>
      <c r="G231" s="102">
        <v>0</v>
      </c>
      <c r="H231" s="102">
        <v>0</v>
      </c>
      <c r="I231" s="102">
        <v>0</v>
      </c>
      <c r="J231" s="102">
        <v>0</v>
      </c>
      <c r="K231" s="102">
        <v>0</v>
      </c>
      <c r="L231" s="102">
        <v>0</v>
      </c>
      <c r="M231" s="102">
        <v>0</v>
      </c>
      <c r="N231" s="102">
        <v>0</v>
      </c>
      <c r="O231" s="102">
        <v>0</v>
      </c>
      <c r="P231" s="102">
        <v>0</v>
      </c>
      <c r="Q231" s="102">
        <v>0</v>
      </c>
      <c r="R231" s="102">
        <v>0</v>
      </c>
      <c r="S231" s="102">
        <v>0</v>
      </c>
      <c r="T231" s="102">
        <v>0</v>
      </c>
      <c r="U231" s="102">
        <v>0</v>
      </c>
      <c r="V231" s="102">
        <v>0</v>
      </c>
      <c r="W231" s="102">
        <v>0</v>
      </c>
      <c r="DA231" s="131" t="s">
        <v>2905</v>
      </c>
    </row>
    <row r="232" spans="1:105" ht="12" customHeight="1" x14ac:dyDescent="0.25">
      <c r="A232" s="103" t="s">
        <v>52</v>
      </c>
      <c r="B232" s="105">
        <v>0</v>
      </c>
      <c r="C232" s="105">
        <v>0</v>
      </c>
      <c r="D232" s="105">
        <v>0</v>
      </c>
      <c r="E232" s="105">
        <v>0</v>
      </c>
      <c r="F232" s="105">
        <v>0</v>
      </c>
      <c r="G232" s="105">
        <v>0</v>
      </c>
      <c r="H232" s="105">
        <v>0</v>
      </c>
      <c r="I232" s="105">
        <v>0</v>
      </c>
      <c r="J232" s="105">
        <v>0</v>
      </c>
      <c r="K232" s="105">
        <v>0</v>
      </c>
      <c r="L232" s="105">
        <v>0</v>
      </c>
      <c r="M232" s="105">
        <v>0</v>
      </c>
      <c r="N232" s="105">
        <v>0</v>
      </c>
      <c r="O232" s="105">
        <v>0</v>
      </c>
      <c r="P232" s="105">
        <v>0</v>
      </c>
      <c r="Q232" s="105">
        <v>0</v>
      </c>
      <c r="R232" s="105">
        <v>0</v>
      </c>
      <c r="S232" s="105">
        <v>0</v>
      </c>
      <c r="T232" s="105">
        <v>0</v>
      </c>
      <c r="U232" s="105">
        <v>0</v>
      </c>
      <c r="V232" s="105">
        <v>0</v>
      </c>
      <c r="W232" s="105">
        <v>0</v>
      </c>
      <c r="DA232" s="132" t="s">
        <v>2906</v>
      </c>
    </row>
    <row r="233" spans="1:105" ht="12" customHeight="1" x14ac:dyDescent="0.25">
      <c r="A233" s="106" t="s">
        <v>122</v>
      </c>
      <c r="B233" s="102">
        <v>16.485115568148508</v>
      </c>
      <c r="C233" s="102">
        <v>14.110707361034732</v>
      </c>
      <c r="D233" s="102">
        <v>10.623945149847806</v>
      </c>
      <c r="E233" s="102">
        <v>22.346640790087502</v>
      </c>
      <c r="F233" s="102">
        <v>20.741563965857701</v>
      </c>
      <c r="G233" s="102">
        <v>16.430148319832458</v>
      </c>
      <c r="H233" s="102">
        <v>19.560806712409832</v>
      </c>
      <c r="I233" s="102">
        <v>17.944819929004428</v>
      </c>
      <c r="J233" s="102">
        <v>18.890972449906755</v>
      </c>
      <c r="K233" s="102">
        <v>19.948828823232322</v>
      </c>
      <c r="L233" s="102">
        <v>21.391216848728945</v>
      </c>
      <c r="M233" s="102">
        <v>21.04240393573593</v>
      </c>
      <c r="N233" s="102">
        <v>20.698033844550665</v>
      </c>
      <c r="O233" s="102">
        <v>22.212079438533756</v>
      </c>
      <c r="P233" s="102">
        <v>22.145702494736799</v>
      </c>
      <c r="Q233" s="102">
        <v>22.661201433613918</v>
      </c>
      <c r="R233" s="102">
        <v>22.802804714132506</v>
      </c>
      <c r="S233" s="102">
        <v>22.530059343331992</v>
      </c>
      <c r="T233" s="102">
        <v>21.726343189619946</v>
      </c>
      <c r="U233" s="102">
        <v>22.927773417227499</v>
      </c>
      <c r="V233" s="102">
        <v>23.2637009632207</v>
      </c>
      <c r="W233" s="102">
        <v>22.703179463815012</v>
      </c>
      <c r="DA233" s="131" t="s">
        <v>2907</v>
      </c>
    </row>
    <row r="234" spans="1:105" ht="12" customHeight="1" x14ac:dyDescent="0.25">
      <c r="A234" s="107" t="s">
        <v>121</v>
      </c>
      <c r="B234" s="105">
        <v>0</v>
      </c>
      <c r="C234" s="105">
        <v>0</v>
      </c>
      <c r="D234" s="105">
        <v>0</v>
      </c>
      <c r="E234" s="105">
        <v>0</v>
      </c>
      <c r="F234" s="105">
        <v>0</v>
      </c>
      <c r="G234" s="105">
        <v>0</v>
      </c>
      <c r="H234" s="105">
        <v>0</v>
      </c>
      <c r="I234" s="105">
        <v>0</v>
      </c>
      <c r="J234" s="105">
        <v>0</v>
      </c>
      <c r="K234" s="105">
        <v>16.336751168383742</v>
      </c>
      <c r="L234" s="105">
        <v>17.737175517240551</v>
      </c>
      <c r="M234" s="105">
        <v>17.365404745533755</v>
      </c>
      <c r="N234" s="105">
        <v>17.013575435414513</v>
      </c>
      <c r="O234" s="105">
        <v>18.215756769023066</v>
      </c>
      <c r="P234" s="105">
        <v>18.016173603169737</v>
      </c>
      <c r="Q234" s="105">
        <v>18.488705378911</v>
      </c>
      <c r="R234" s="105">
        <v>18.728113381619931</v>
      </c>
      <c r="S234" s="105">
        <v>18.787508463379872</v>
      </c>
      <c r="T234" s="105">
        <v>18.698667538296313</v>
      </c>
      <c r="U234" s="105">
        <v>19.785870833415327</v>
      </c>
      <c r="V234" s="105">
        <v>20.19113426892654</v>
      </c>
      <c r="W234" s="105">
        <v>19.531536589368194</v>
      </c>
      <c r="DA234" s="132" t="s">
        <v>2908</v>
      </c>
    </row>
    <row r="235" spans="1:105" ht="12" customHeight="1" x14ac:dyDescent="0.25">
      <c r="A235" s="108" t="s">
        <v>53</v>
      </c>
      <c r="B235" s="99">
        <v>0</v>
      </c>
      <c r="C235" s="99">
        <v>0</v>
      </c>
      <c r="D235" s="99">
        <v>0</v>
      </c>
      <c r="E235" s="99">
        <v>0</v>
      </c>
      <c r="F235" s="99">
        <v>0</v>
      </c>
      <c r="G235" s="99">
        <v>0</v>
      </c>
      <c r="H235" s="99">
        <v>0</v>
      </c>
      <c r="I235" s="99">
        <v>0</v>
      </c>
      <c r="J235" s="99">
        <v>0</v>
      </c>
      <c r="K235" s="99">
        <v>9.7454877335187344</v>
      </c>
      <c r="L235" s="99">
        <v>10.962934542466614</v>
      </c>
      <c r="M235" s="99">
        <v>10.41543655242285</v>
      </c>
      <c r="N235" s="99">
        <v>9.9053647118320676</v>
      </c>
      <c r="O235" s="99">
        <v>10.77007960254171</v>
      </c>
      <c r="P235" s="99">
        <v>10.407367265827055</v>
      </c>
      <c r="Q235" s="99">
        <v>10.735415499179588</v>
      </c>
      <c r="R235" s="99">
        <v>10.744157365204618</v>
      </c>
      <c r="S235" s="99">
        <v>10.564861873170436</v>
      </c>
      <c r="T235" s="99">
        <v>11.771863471062927</v>
      </c>
      <c r="U235" s="99">
        <v>11.532596760924127</v>
      </c>
      <c r="V235" s="99">
        <v>11.544833384830786</v>
      </c>
      <c r="W235" s="99">
        <v>10.685334434376356</v>
      </c>
      <c r="DA235" s="63" t="s">
        <v>2909</v>
      </c>
    </row>
    <row r="236" spans="1:105" ht="12" customHeight="1" x14ac:dyDescent="0.25">
      <c r="A236" s="108" t="s">
        <v>52</v>
      </c>
      <c r="B236" s="99">
        <v>0</v>
      </c>
      <c r="C236" s="99">
        <v>0</v>
      </c>
      <c r="D236" s="99">
        <v>0</v>
      </c>
      <c r="E236" s="99">
        <v>0</v>
      </c>
      <c r="F236" s="99">
        <v>0</v>
      </c>
      <c r="G236" s="99">
        <v>0</v>
      </c>
      <c r="H236" s="99">
        <v>0</v>
      </c>
      <c r="I236" s="99">
        <v>0</v>
      </c>
      <c r="J236" s="99">
        <v>0</v>
      </c>
      <c r="K236" s="99">
        <v>6.5912634348650103</v>
      </c>
      <c r="L236" s="99">
        <v>6.7742409747739405</v>
      </c>
      <c r="M236" s="99">
        <v>6.9499681931109034</v>
      </c>
      <c r="N236" s="99">
        <v>7.1082107235824461</v>
      </c>
      <c r="O236" s="99">
        <v>7.4456771664813592</v>
      </c>
      <c r="P236" s="99">
        <v>7.6088063373426786</v>
      </c>
      <c r="Q236" s="99">
        <v>7.7532898797314092</v>
      </c>
      <c r="R236" s="99">
        <v>7.9839560164153145</v>
      </c>
      <c r="S236" s="99">
        <v>8.2226465902094361</v>
      </c>
      <c r="T236" s="99">
        <v>6.9268040672333875</v>
      </c>
      <c r="U236" s="99">
        <v>8.2532740724911982</v>
      </c>
      <c r="V236" s="99">
        <v>8.6463008840957549</v>
      </c>
      <c r="W236" s="99">
        <v>8.8462021549918379</v>
      </c>
      <c r="DA236" s="63" t="s">
        <v>2910</v>
      </c>
    </row>
    <row r="237" spans="1:105" ht="12" customHeight="1" x14ac:dyDescent="0.25">
      <c r="A237" s="121" t="s">
        <v>54</v>
      </c>
      <c r="B237" s="123">
        <v>8.0578146524695171</v>
      </c>
      <c r="C237" s="123">
        <v>8.0212522555940726</v>
      </c>
      <c r="D237" s="123">
        <v>8.1001640930283383</v>
      </c>
      <c r="E237" s="123">
        <v>12.20377188301423</v>
      </c>
      <c r="F237" s="123">
        <v>11.772629683903483</v>
      </c>
      <c r="G237" s="123">
        <v>10.677551442981118</v>
      </c>
      <c r="H237" s="123">
        <v>11.450505381588322</v>
      </c>
      <c r="I237" s="123">
        <v>11.569355346191349</v>
      </c>
      <c r="J237" s="123">
        <v>11.950526162190432</v>
      </c>
      <c r="K237" s="123">
        <v>12.188597176029369</v>
      </c>
      <c r="L237" s="123">
        <v>12.632804236465017</v>
      </c>
      <c r="M237" s="123">
        <v>11.890852688990877</v>
      </c>
      <c r="N237" s="123">
        <v>11.800052265387999</v>
      </c>
      <c r="O237" s="123">
        <v>11.551157122816784</v>
      </c>
      <c r="P237" s="123">
        <v>11.210797800779307</v>
      </c>
      <c r="Q237" s="123">
        <v>11.143207549145416</v>
      </c>
      <c r="R237" s="123">
        <v>11.336002514232215</v>
      </c>
      <c r="S237" s="123">
        <v>11.484319677309299</v>
      </c>
      <c r="T237" s="123">
        <v>11.749199388866671</v>
      </c>
      <c r="U237" s="123">
        <v>12.13426797611497</v>
      </c>
      <c r="V237" s="123">
        <v>11.635096466546392</v>
      </c>
      <c r="W237" s="123">
        <v>11.330596260705887</v>
      </c>
      <c r="DA237" s="130" t="s">
        <v>2911</v>
      </c>
    </row>
    <row r="238" spans="1:105" ht="12" customHeight="1" x14ac:dyDescent="0.25">
      <c r="A238" s="97" t="s">
        <v>50</v>
      </c>
      <c r="B238" s="99">
        <v>8.2978808086807074</v>
      </c>
      <c r="C238" s="99">
        <v>8.4762857245020395</v>
      </c>
      <c r="D238" s="99">
        <v>9.170039644000731</v>
      </c>
      <c r="E238" s="99">
        <v>12.166009646356967</v>
      </c>
      <c r="F238" s="99">
        <v>12.188275018898226</v>
      </c>
      <c r="G238" s="99">
        <v>11.891744712306163</v>
      </c>
      <c r="H238" s="99">
        <v>12.060418236053751</v>
      </c>
      <c r="I238" s="99">
        <v>12.559922045552639</v>
      </c>
      <c r="J238" s="99">
        <v>12.940536947608065</v>
      </c>
      <c r="K238" s="99">
        <v>13.344677308620335</v>
      </c>
      <c r="L238" s="99">
        <v>13.516057156560327</v>
      </c>
      <c r="M238" s="99">
        <v>12.931743899293137</v>
      </c>
      <c r="N238" s="99">
        <v>12.955027356207541</v>
      </c>
      <c r="O238" s="99">
        <v>12.420419009618245</v>
      </c>
      <c r="P238" s="99">
        <v>12.283032953960321</v>
      </c>
      <c r="Q238" s="99">
        <v>12.200862251709218</v>
      </c>
      <c r="R238" s="99">
        <v>12.357956160747026</v>
      </c>
      <c r="S238" s="99">
        <v>12.464880069569311</v>
      </c>
      <c r="T238" s="99">
        <v>12.829578478791261</v>
      </c>
      <c r="U238" s="99">
        <v>13.396191975978155</v>
      </c>
      <c r="V238" s="99">
        <v>12.693351495422199</v>
      </c>
      <c r="W238" s="99">
        <v>12.225887779726493</v>
      </c>
      <c r="DA238" s="63" t="s">
        <v>2912</v>
      </c>
    </row>
    <row r="239" spans="1:105" ht="12" customHeight="1" x14ac:dyDescent="0.25">
      <c r="A239" s="109" t="s">
        <v>120</v>
      </c>
      <c r="B239" s="110">
        <v>6.7347534207662596</v>
      </c>
      <c r="C239" s="110">
        <v>5.8159272574447618</v>
      </c>
      <c r="D239" s="110">
        <v>4.5611124823258802</v>
      </c>
      <c r="E239" s="110">
        <v>12.275034787301601</v>
      </c>
      <c r="F239" s="110">
        <v>11.093139918868605</v>
      </c>
      <c r="G239" s="110">
        <v>8.5705690050347201</v>
      </c>
      <c r="H239" s="110">
        <v>10.269848388081847</v>
      </c>
      <c r="I239" s="110">
        <v>9.322828181242043</v>
      </c>
      <c r="J239" s="110">
        <v>9.8954393958943196</v>
      </c>
      <c r="K239" s="110">
        <v>9.9658497549390699</v>
      </c>
      <c r="L239" s="110">
        <v>11.115168171739853</v>
      </c>
      <c r="M239" s="110">
        <v>10.191829038262567</v>
      </c>
      <c r="N239" s="110">
        <v>9.9388058274073661</v>
      </c>
      <c r="O239" s="110">
        <v>10.157123442284112</v>
      </c>
      <c r="P239" s="110">
        <v>9.4423978066328136</v>
      </c>
      <c r="Q239" s="110">
        <v>9.3735010810588797</v>
      </c>
      <c r="R239" s="110">
        <v>9.5596528065166559</v>
      </c>
      <c r="S239" s="110">
        <v>9.6811374136819026</v>
      </c>
      <c r="T239" s="110">
        <v>9.6074753719830355</v>
      </c>
      <c r="U239" s="110">
        <v>9.5569008781801212</v>
      </c>
      <c r="V239" s="110">
        <v>9.4882803437263536</v>
      </c>
      <c r="W239" s="110">
        <v>9.3100446305336071</v>
      </c>
      <c r="DA239" s="60" t="s">
        <v>2913</v>
      </c>
    </row>
    <row r="241" spans="1:105" ht="12" customHeight="1" x14ac:dyDescent="0.25">
      <c r="A241" s="116" t="str">
        <f>RES_hh_SLD!$A$278</f>
        <v>Thermal energy service per surface area (kWh useful / sqm)</v>
      </c>
      <c r="B241" s="118">
        <f t="shared" ref="B241:Q241" si="98">B242+B244+B246+B255</f>
        <v>104.98580903410851</v>
      </c>
      <c r="C241" s="118">
        <f t="shared" si="98"/>
        <v>121.80286205408757</v>
      </c>
      <c r="D241" s="118">
        <f t="shared" si="98"/>
        <v>107.06267024578189</v>
      </c>
      <c r="E241" s="118">
        <f t="shared" si="98"/>
        <v>125.51231560531897</v>
      </c>
      <c r="F241" s="118">
        <f t="shared" si="98"/>
        <v>128.65390935812758</v>
      </c>
      <c r="G241" s="118">
        <f t="shared" si="98"/>
        <v>114.26264935319793</v>
      </c>
      <c r="H241" s="118">
        <f t="shared" si="98"/>
        <v>117.19261673569976</v>
      </c>
      <c r="I241" s="118">
        <f t="shared" si="98"/>
        <v>133.04909569066231</v>
      </c>
      <c r="J241" s="118">
        <f t="shared" si="98"/>
        <v>129.97611292716024</v>
      </c>
      <c r="K241" s="118">
        <f t="shared" si="98"/>
        <v>136.77215621466451</v>
      </c>
      <c r="L241" s="118">
        <f t="shared" si="98"/>
        <v>157.09219616401421</v>
      </c>
      <c r="M241" s="118">
        <f t="shared" si="98"/>
        <v>136.23910486586306</v>
      </c>
      <c r="N241" s="118">
        <f t="shared" si="98"/>
        <v>142.6405281804231</v>
      </c>
      <c r="O241" s="118">
        <f t="shared" si="98"/>
        <v>142.34853833298484</v>
      </c>
      <c r="P241" s="118">
        <f t="shared" si="98"/>
        <v>134.70098449732944</v>
      </c>
      <c r="Q241" s="118">
        <f t="shared" si="98"/>
        <v>139.61880936282216</v>
      </c>
      <c r="R241" s="118">
        <f t="shared" ref="R241:V241" si="99">R242+R244+R246+R255</f>
        <v>136.96469590530879</v>
      </c>
      <c r="S241" s="118">
        <f t="shared" si="99"/>
        <v>147.36805742819158</v>
      </c>
      <c r="T241" s="118">
        <f t="shared" si="99"/>
        <v>154.16771592746221</v>
      </c>
      <c r="U241" s="118">
        <f t="shared" si="99"/>
        <v>156.44440891498934</v>
      </c>
      <c r="V241" s="118">
        <f t="shared" si="99"/>
        <v>156.81008369260422</v>
      </c>
      <c r="W241" s="118">
        <f t="shared" ref="W241" si="100">W242+W244+W246+W255</f>
        <v>160.88965415005632</v>
      </c>
      <c r="DA241" s="129" t="s">
        <v>3065</v>
      </c>
    </row>
    <row r="242" spans="1:105" ht="12" customHeight="1" x14ac:dyDescent="0.25">
      <c r="A242" s="121" t="s">
        <v>57</v>
      </c>
      <c r="B242" s="123">
        <f t="shared" ref="B242:W242" si="101">B243</f>
        <v>90.090400606598706</v>
      </c>
      <c r="C242" s="123">
        <f t="shared" si="101"/>
        <v>107.37286127446906</v>
      </c>
      <c r="D242" s="123">
        <f t="shared" si="101"/>
        <v>93.939846119842599</v>
      </c>
      <c r="E242" s="123">
        <f t="shared" si="101"/>
        <v>104.25344408822539</v>
      </c>
      <c r="F242" s="123">
        <f t="shared" si="101"/>
        <v>108.1102749210103</v>
      </c>
      <c r="G242" s="123">
        <f t="shared" si="101"/>
        <v>96.614316773345735</v>
      </c>
      <c r="H242" s="123">
        <f t="shared" si="101"/>
        <v>97.354451961532874</v>
      </c>
      <c r="I242" s="123">
        <f t="shared" si="101"/>
        <v>113.86122504188739</v>
      </c>
      <c r="J242" s="123">
        <f t="shared" si="101"/>
        <v>109.917491185174</v>
      </c>
      <c r="K242" s="123">
        <f t="shared" si="101"/>
        <v>115.85912461111785</v>
      </c>
      <c r="L242" s="123">
        <f t="shared" si="101"/>
        <v>134.89148386720248</v>
      </c>
      <c r="M242" s="123">
        <f t="shared" si="101"/>
        <v>114.67500968435967</v>
      </c>
      <c r="N242" s="123">
        <f t="shared" si="101"/>
        <v>121.12389899491222</v>
      </c>
      <c r="O242" s="123">
        <f t="shared" si="101"/>
        <v>120.06756131665161</v>
      </c>
      <c r="P242" s="123">
        <f t="shared" si="101"/>
        <v>112.59175191032287</v>
      </c>
      <c r="Q242" s="123">
        <f t="shared" si="101"/>
        <v>116.96508957036853</v>
      </c>
      <c r="R242" s="123">
        <f t="shared" si="101"/>
        <v>113.87913383149429</v>
      </c>
      <c r="S242" s="123">
        <f t="shared" si="101"/>
        <v>123.90574099756525</v>
      </c>
      <c r="T242" s="123">
        <f t="shared" si="101"/>
        <v>130.69116900101275</v>
      </c>
      <c r="U242" s="123">
        <f t="shared" si="101"/>
        <v>131.28288798642478</v>
      </c>
      <c r="V242" s="123">
        <f t="shared" si="101"/>
        <v>131.50916116393677</v>
      </c>
      <c r="W242" s="123">
        <f t="shared" si="101"/>
        <v>135.93610500501148</v>
      </c>
      <c r="DA242" s="130" t="s">
        <v>3066</v>
      </c>
    </row>
    <row r="243" spans="1:105" ht="12" customHeight="1" x14ac:dyDescent="0.25">
      <c r="A243" s="97" t="s">
        <v>53</v>
      </c>
      <c r="B243" s="99">
        <v>90.090400606598706</v>
      </c>
      <c r="C243" s="99">
        <v>107.37286127446906</v>
      </c>
      <c r="D243" s="99">
        <v>93.939846119842599</v>
      </c>
      <c r="E243" s="99">
        <v>104.25344408822539</v>
      </c>
      <c r="F243" s="99">
        <v>108.1102749210103</v>
      </c>
      <c r="G243" s="99">
        <v>96.614316773345735</v>
      </c>
      <c r="H243" s="99">
        <v>97.354451961532874</v>
      </c>
      <c r="I243" s="99">
        <v>113.86122504188739</v>
      </c>
      <c r="J243" s="99">
        <v>109.917491185174</v>
      </c>
      <c r="K243" s="99">
        <v>115.85912461111785</v>
      </c>
      <c r="L243" s="99">
        <v>134.89148386720248</v>
      </c>
      <c r="M243" s="99">
        <v>114.67500968435967</v>
      </c>
      <c r="N243" s="99">
        <v>121.12389899491222</v>
      </c>
      <c r="O243" s="99">
        <v>120.06756131665161</v>
      </c>
      <c r="P243" s="99">
        <v>112.59175191032287</v>
      </c>
      <c r="Q243" s="99">
        <v>116.96508957036853</v>
      </c>
      <c r="R243" s="99">
        <v>113.87913383149429</v>
      </c>
      <c r="S243" s="99">
        <v>123.90574099756525</v>
      </c>
      <c r="T243" s="99">
        <v>130.69116900101275</v>
      </c>
      <c r="U243" s="99">
        <v>131.28288798642478</v>
      </c>
      <c r="V243" s="99">
        <v>131.50916116393677</v>
      </c>
      <c r="W243" s="99">
        <v>135.93610500501148</v>
      </c>
      <c r="DA243" s="63" t="s">
        <v>3067</v>
      </c>
    </row>
    <row r="244" spans="1:105" ht="12" customHeight="1" x14ac:dyDescent="0.25">
      <c r="A244" s="121" t="s">
        <v>92</v>
      </c>
      <c r="B244" s="123">
        <f t="shared" ref="B244:W244" si="102">B245</f>
        <v>8.6015237406406285E-3</v>
      </c>
      <c r="C244" s="123">
        <f t="shared" si="102"/>
        <v>8.6665360327157649E-3</v>
      </c>
      <c r="D244" s="123">
        <f t="shared" si="102"/>
        <v>1.0551084961142078E-2</v>
      </c>
      <c r="E244" s="123">
        <f t="shared" si="102"/>
        <v>1.1246757448853327E-2</v>
      </c>
      <c r="F244" s="123">
        <f t="shared" si="102"/>
        <v>1.6727478807241253E-2</v>
      </c>
      <c r="G244" s="123">
        <f t="shared" si="102"/>
        <v>2.0343840995077678E-2</v>
      </c>
      <c r="H244" s="123">
        <f t="shared" si="102"/>
        <v>2.8804172301508793E-2</v>
      </c>
      <c r="I244" s="123">
        <f t="shared" si="102"/>
        <v>2.7863132285477005E-2</v>
      </c>
      <c r="J244" s="123">
        <f t="shared" si="102"/>
        <v>3.0595313706657867E-2</v>
      </c>
      <c r="K244" s="123">
        <f t="shared" si="102"/>
        <v>3.9480088642839951E-2</v>
      </c>
      <c r="L244" s="123">
        <f t="shared" si="102"/>
        <v>8.1468482911344411E-2</v>
      </c>
      <c r="M244" s="123">
        <f t="shared" si="102"/>
        <v>5.2288720837948346E-2</v>
      </c>
      <c r="N244" s="123">
        <f t="shared" si="102"/>
        <v>7.270566699813398E-2</v>
      </c>
      <c r="O244" s="123">
        <f t="shared" si="102"/>
        <v>7.0661870213801117E-2</v>
      </c>
      <c r="P244" s="123">
        <f t="shared" si="102"/>
        <v>8.1095078182056121E-2</v>
      </c>
      <c r="Q244" s="123">
        <f t="shared" si="102"/>
        <v>0.2110793233224483</v>
      </c>
      <c r="R244" s="123">
        <f t="shared" si="102"/>
        <v>0.16302804109617175</v>
      </c>
      <c r="S244" s="123">
        <f t="shared" si="102"/>
        <v>0.19980405344787036</v>
      </c>
      <c r="T244" s="123">
        <f t="shared" si="102"/>
        <v>0.26259632559907992</v>
      </c>
      <c r="U244" s="123">
        <f t="shared" si="102"/>
        <v>0.42526199425063022</v>
      </c>
      <c r="V244" s="123">
        <f t="shared" si="102"/>
        <v>0.32300637259385051</v>
      </c>
      <c r="W244" s="123">
        <f t="shared" si="102"/>
        <v>0.48058604935788862</v>
      </c>
      <c r="DA244" s="130" t="s">
        <v>3068</v>
      </c>
    </row>
    <row r="245" spans="1:105" ht="12" customHeight="1" x14ac:dyDescent="0.25">
      <c r="A245" s="97" t="s">
        <v>53</v>
      </c>
      <c r="B245" s="99">
        <f>RES_hhdet_tess!B165</f>
        <v>8.6015237406406285E-3</v>
      </c>
      <c r="C245" s="99">
        <f>RES_hhdet_tess!C165</f>
        <v>8.6665360327157649E-3</v>
      </c>
      <c r="D245" s="99">
        <f>RES_hhdet_tess!D165</f>
        <v>1.0551084961142078E-2</v>
      </c>
      <c r="E245" s="99">
        <f>RES_hhdet_tess!E165</f>
        <v>1.1246757448853327E-2</v>
      </c>
      <c r="F245" s="99">
        <f>RES_hhdet_tess!F165</f>
        <v>1.6727478807241253E-2</v>
      </c>
      <c r="G245" s="99">
        <f>RES_hhdet_tess!G165</f>
        <v>2.0343840995077678E-2</v>
      </c>
      <c r="H245" s="99">
        <f>RES_hhdet_tess!H165</f>
        <v>2.8804172301508793E-2</v>
      </c>
      <c r="I245" s="99">
        <f>RES_hhdet_tess!I165</f>
        <v>2.7863132285477005E-2</v>
      </c>
      <c r="J245" s="99">
        <f>RES_hhdet_tess!J165</f>
        <v>3.0595313706657867E-2</v>
      </c>
      <c r="K245" s="99">
        <f>RES_hhdet_tess!K165</f>
        <v>3.9480088642839951E-2</v>
      </c>
      <c r="L245" s="99">
        <f>RES_hhdet_tess!L165</f>
        <v>8.1468482911344411E-2</v>
      </c>
      <c r="M245" s="99">
        <f>RES_hhdet_tess!M165</f>
        <v>5.2288720837948346E-2</v>
      </c>
      <c r="N245" s="99">
        <f>RES_hhdet_tess!N165</f>
        <v>7.270566699813398E-2</v>
      </c>
      <c r="O245" s="99">
        <f>RES_hhdet_tess!O165</f>
        <v>7.0661870213801117E-2</v>
      </c>
      <c r="P245" s="99">
        <f>RES_hhdet_tess!P165</f>
        <v>8.1095078182056121E-2</v>
      </c>
      <c r="Q245" s="99">
        <f>RES_hhdet_tess!Q165</f>
        <v>0.2110793233224483</v>
      </c>
      <c r="R245" s="99">
        <f>RES_hhdet_tess!R165</f>
        <v>0.16302804109617175</v>
      </c>
      <c r="S245" s="99">
        <f>RES_hhdet_tess!S165</f>
        <v>0.19980405344787036</v>
      </c>
      <c r="T245" s="99">
        <f>RES_hhdet_tess!T165</f>
        <v>0.26259632559907992</v>
      </c>
      <c r="U245" s="99">
        <f>RES_hhdet_tess!U165</f>
        <v>0.42526199425063022</v>
      </c>
      <c r="V245" s="99">
        <f>RES_hhdet_tess!V165</f>
        <v>0.32300637259385051</v>
      </c>
      <c r="W245" s="99">
        <f>RES_hhdet_tess!W165</f>
        <v>0.48058604935788862</v>
      </c>
      <c r="DA245" s="63" t="s">
        <v>3069</v>
      </c>
    </row>
    <row r="246" spans="1:105" ht="12" customHeight="1" x14ac:dyDescent="0.25">
      <c r="A246" s="121" t="s">
        <v>55</v>
      </c>
      <c r="B246" s="123">
        <v>10.006357656066044</v>
      </c>
      <c r="C246" s="123">
        <v>9.554936282373669</v>
      </c>
      <c r="D246" s="123">
        <v>8.172799453504723</v>
      </c>
      <c r="E246" s="123">
        <v>13.3557088649689</v>
      </c>
      <c r="F246" s="123">
        <v>12.879405931356233</v>
      </c>
      <c r="G246" s="123">
        <v>10.789948059375657</v>
      </c>
      <c r="H246" s="123">
        <v>12.43918590698479</v>
      </c>
      <c r="I246" s="123">
        <v>11.814434648191879</v>
      </c>
      <c r="J246" s="123">
        <v>12.387484449691737</v>
      </c>
      <c r="K246" s="123">
        <v>13.050137248516679</v>
      </c>
      <c r="L246" s="123">
        <v>13.908142511393146</v>
      </c>
      <c r="M246" s="123">
        <v>13.770518615717682</v>
      </c>
      <c r="N246" s="123">
        <v>13.759926486543357</v>
      </c>
      <c r="O246" s="123">
        <v>14.649044097649861</v>
      </c>
      <c r="P246" s="123">
        <v>14.71699017057753</v>
      </c>
      <c r="Q246" s="123">
        <v>15.166414443436286</v>
      </c>
      <c r="R246" s="123">
        <v>15.514229123592445</v>
      </c>
      <c r="S246" s="123">
        <v>15.751702731569662</v>
      </c>
      <c r="T246" s="123">
        <v>15.549876266223148</v>
      </c>
      <c r="U246" s="123">
        <v>16.81239827831806</v>
      </c>
      <c r="V246" s="123">
        <v>17.303472202684524</v>
      </c>
      <c r="W246" s="123">
        <v>16.994512117839367</v>
      </c>
      <c r="DA246" s="130" t="s">
        <v>3070</v>
      </c>
    </row>
    <row r="247" spans="1:105" ht="12" customHeight="1" x14ac:dyDescent="0.25">
      <c r="A247" s="97" t="s">
        <v>124</v>
      </c>
      <c r="B247" s="99">
        <v>9.8407157013588655</v>
      </c>
      <c r="C247" s="99">
        <v>10.322727151527793</v>
      </c>
      <c r="D247" s="99">
        <v>10.505064838214182</v>
      </c>
      <c r="E247" s="99">
        <v>11.07391745682019</v>
      </c>
      <c r="F247" s="99">
        <v>11.46810219376945</v>
      </c>
      <c r="G247" s="99">
        <v>11.622987422076807</v>
      </c>
      <c r="H247" s="99">
        <v>11.846721799447407</v>
      </c>
      <c r="I247" s="99">
        <v>12.359488950829968</v>
      </c>
      <c r="J247" s="99">
        <v>12.747164554241198</v>
      </c>
      <c r="K247" s="99">
        <v>13.237119270648497</v>
      </c>
      <c r="L247" s="99">
        <v>13.509440000626549</v>
      </c>
      <c r="M247" s="99">
        <v>13.511205212313397</v>
      </c>
      <c r="N247" s="99">
        <v>14.276830221570794</v>
      </c>
      <c r="O247" s="99">
        <v>14.224285799036933</v>
      </c>
      <c r="P247" s="99">
        <v>14.529097906400411</v>
      </c>
      <c r="Q247" s="99">
        <v>14.626527324368313</v>
      </c>
      <c r="R247" s="99">
        <v>15.217164874505269</v>
      </c>
      <c r="S247" s="99">
        <v>15.717547157325965</v>
      </c>
      <c r="T247" s="99">
        <v>16.395513724329181</v>
      </c>
      <c r="U247" s="99">
        <v>17.500123125408791</v>
      </c>
      <c r="V247" s="99">
        <v>17.396879302748516</v>
      </c>
      <c r="W247" s="99">
        <v>16.830106189469944</v>
      </c>
      <c r="DA247" s="63" t="s">
        <v>3071</v>
      </c>
    </row>
    <row r="248" spans="1:105" ht="12" customHeight="1" x14ac:dyDescent="0.25">
      <c r="A248" s="97" t="s">
        <v>123</v>
      </c>
      <c r="B248" s="99">
        <v>0</v>
      </c>
      <c r="C248" s="99">
        <v>0</v>
      </c>
      <c r="D248" s="99">
        <v>0</v>
      </c>
      <c r="E248" s="99">
        <v>0</v>
      </c>
      <c r="F248" s="99">
        <v>0</v>
      </c>
      <c r="G248" s="99">
        <v>0</v>
      </c>
      <c r="H248" s="99">
        <v>0</v>
      </c>
      <c r="I248" s="99">
        <v>0</v>
      </c>
      <c r="J248" s="99">
        <v>0</v>
      </c>
      <c r="K248" s="99">
        <v>0</v>
      </c>
      <c r="L248" s="99">
        <v>0</v>
      </c>
      <c r="M248" s="99">
        <v>0</v>
      </c>
      <c r="N248" s="99">
        <v>0</v>
      </c>
      <c r="O248" s="99">
        <v>0</v>
      </c>
      <c r="P248" s="99">
        <v>0</v>
      </c>
      <c r="Q248" s="99">
        <v>0</v>
      </c>
      <c r="R248" s="99">
        <v>0</v>
      </c>
      <c r="S248" s="99">
        <v>0</v>
      </c>
      <c r="T248" s="99">
        <v>0</v>
      </c>
      <c r="U248" s="99">
        <v>0</v>
      </c>
      <c r="V248" s="99">
        <v>0</v>
      </c>
      <c r="W248" s="99">
        <v>0</v>
      </c>
      <c r="DA248" s="63" t="s">
        <v>3072</v>
      </c>
    </row>
    <row r="249" spans="1:105" ht="12" customHeight="1" x14ac:dyDescent="0.25">
      <c r="A249" s="100" t="s">
        <v>50</v>
      </c>
      <c r="B249" s="102">
        <v>0</v>
      </c>
      <c r="C249" s="102">
        <v>0</v>
      </c>
      <c r="D249" s="102">
        <v>0</v>
      </c>
      <c r="E249" s="102">
        <v>0</v>
      </c>
      <c r="F249" s="102">
        <v>0</v>
      </c>
      <c r="G249" s="102">
        <v>0</v>
      </c>
      <c r="H249" s="102">
        <v>0</v>
      </c>
      <c r="I249" s="102">
        <v>0</v>
      </c>
      <c r="J249" s="102">
        <v>0</v>
      </c>
      <c r="K249" s="102">
        <v>0</v>
      </c>
      <c r="L249" s="102">
        <v>0</v>
      </c>
      <c r="M249" s="102">
        <v>0</v>
      </c>
      <c r="N249" s="102">
        <v>0</v>
      </c>
      <c r="O249" s="102">
        <v>0</v>
      </c>
      <c r="P249" s="102">
        <v>0</v>
      </c>
      <c r="Q249" s="102">
        <v>0</v>
      </c>
      <c r="R249" s="102">
        <v>0</v>
      </c>
      <c r="S249" s="102">
        <v>0</v>
      </c>
      <c r="T249" s="102">
        <v>0</v>
      </c>
      <c r="U249" s="102">
        <v>0</v>
      </c>
      <c r="V249" s="102">
        <v>0</v>
      </c>
      <c r="W249" s="102">
        <v>0</v>
      </c>
      <c r="DA249" s="131" t="s">
        <v>3073</v>
      </c>
    </row>
    <row r="250" spans="1:105" ht="12" customHeight="1" x14ac:dyDescent="0.25">
      <c r="A250" s="103" t="s">
        <v>52</v>
      </c>
      <c r="B250" s="105">
        <v>0</v>
      </c>
      <c r="C250" s="105">
        <v>0</v>
      </c>
      <c r="D250" s="105">
        <v>0</v>
      </c>
      <c r="E250" s="105">
        <v>0</v>
      </c>
      <c r="F250" s="105">
        <v>0</v>
      </c>
      <c r="G250" s="105">
        <v>0</v>
      </c>
      <c r="H250" s="105">
        <v>0</v>
      </c>
      <c r="I250" s="105">
        <v>0</v>
      </c>
      <c r="J250" s="105">
        <v>0</v>
      </c>
      <c r="K250" s="105">
        <v>0</v>
      </c>
      <c r="L250" s="105">
        <v>0</v>
      </c>
      <c r="M250" s="105">
        <v>0</v>
      </c>
      <c r="N250" s="105">
        <v>0</v>
      </c>
      <c r="O250" s="105">
        <v>0</v>
      </c>
      <c r="P250" s="105">
        <v>0</v>
      </c>
      <c r="Q250" s="105">
        <v>0</v>
      </c>
      <c r="R250" s="105">
        <v>0</v>
      </c>
      <c r="S250" s="105">
        <v>0</v>
      </c>
      <c r="T250" s="105">
        <v>0</v>
      </c>
      <c r="U250" s="105">
        <v>0</v>
      </c>
      <c r="V250" s="105">
        <v>0</v>
      </c>
      <c r="W250" s="105">
        <v>0</v>
      </c>
      <c r="DA250" s="132" t="s">
        <v>3074</v>
      </c>
    </row>
    <row r="251" spans="1:105" ht="12" customHeight="1" x14ac:dyDescent="0.25">
      <c r="A251" s="106" t="s">
        <v>122</v>
      </c>
      <c r="B251" s="102">
        <v>10.195575267912695</v>
      </c>
      <c r="C251" s="102">
        <v>8.8170904549182314</v>
      </c>
      <c r="D251" s="102">
        <v>6.7213364215312827</v>
      </c>
      <c r="E251" s="102">
        <v>14.25323649903647</v>
      </c>
      <c r="F251" s="102">
        <v>13.295559597567721</v>
      </c>
      <c r="G251" s="102">
        <v>10.574424601144282</v>
      </c>
      <c r="H251" s="102">
        <v>12.635213772510097</v>
      </c>
      <c r="I251" s="102">
        <v>11.633479804839791</v>
      </c>
      <c r="J251" s="102">
        <v>12.286448304743821</v>
      </c>
      <c r="K251" s="102">
        <v>13.003818963126923</v>
      </c>
      <c r="L251" s="102">
        <v>13.995676053182709</v>
      </c>
      <c r="M251" s="102">
        <v>13.822308985545638</v>
      </c>
      <c r="N251" s="102">
        <v>13.667893422632487</v>
      </c>
      <c r="O251" s="102">
        <v>14.710102395139906</v>
      </c>
      <c r="P251" s="102">
        <v>14.725661768810751</v>
      </c>
      <c r="Q251" s="102">
        <v>15.203510479507452</v>
      </c>
      <c r="R251" s="102">
        <v>15.518848997377896</v>
      </c>
      <c r="S251" s="102">
        <v>15.735797259392683</v>
      </c>
      <c r="T251" s="102">
        <v>15.439779060488664</v>
      </c>
      <c r="U251" s="102">
        <v>16.73381463351237</v>
      </c>
      <c r="V251" s="102">
        <v>17.329329010407974</v>
      </c>
      <c r="W251" s="102">
        <v>17.069975771488085</v>
      </c>
      <c r="DA251" s="131" t="s">
        <v>3075</v>
      </c>
    </row>
    <row r="252" spans="1:105" ht="12" customHeight="1" x14ac:dyDescent="0.25">
      <c r="A252" s="107" t="s">
        <v>121</v>
      </c>
      <c r="B252" s="105">
        <v>0</v>
      </c>
      <c r="C252" s="105">
        <v>0</v>
      </c>
      <c r="D252" s="105">
        <v>0</v>
      </c>
      <c r="E252" s="105">
        <v>0</v>
      </c>
      <c r="F252" s="105">
        <v>0</v>
      </c>
      <c r="G252" s="105">
        <v>0</v>
      </c>
      <c r="H252" s="105">
        <v>0</v>
      </c>
      <c r="I252" s="105">
        <v>0</v>
      </c>
      <c r="J252" s="105">
        <v>0</v>
      </c>
      <c r="K252" s="105">
        <v>13.006407173455017</v>
      </c>
      <c r="L252" s="105">
        <v>13.996144856789424</v>
      </c>
      <c r="M252" s="105">
        <v>13.820817228389537</v>
      </c>
      <c r="N252" s="105">
        <v>13.666421897152999</v>
      </c>
      <c r="O252" s="105">
        <v>14.723640145704964</v>
      </c>
      <c r="P252" s="105">
        <v>14.7651835028358</v>
      </c>
      <c r="Q252" s="105">
        <v>15.257235154553999</v>
      </c>
      <c r="R252" s="105">
        <v>15.572993472701235</v>
      </c>
      <c r="S252" s="105">
        <v>15.769992575651498</v>
      </c>
      <c r="T252" s="105">
        <v>15.442581065182214</v>
      </c>
      <c r="U252" s="105">
        <v>16.721696812228309</v>
      </c>
      <c r="V252" s="105">
        <v>17.282874588781866</v>
      </c>
      <c r="W252" s="105">
        <v>17.002070795809953</v>
      </c>
      <c r="DA252" s="132" t="s">
        <v>3076</v>
      </c>
    </row>
    <row r="253" spans="1:105" ht="12" customHeight="1" x14ac:dyDescent="0.25">
      <c r="A253" s="108" t="s">
        <v>53</v>
      </c>
      <c r="B253" s="99">
        <v>0</v>
      </c>
      <c r="C253" s="99">
        <v>0</v>
      </c>
      <c r="D253" s="99">
        <v>0</v>
      </c>
      <c r="E253" s="99">
        <v>0</v>
      </c>
      <c r="F253" s="99">
        <v>0</v>
      </c>
      <c r="G253" s="99">
        <v>0</v>
      </c>
      <c r="H253" s="99">
        <v>0</v>
      </c>
      <c r="I253" s="99">
        <v>0</v>
      </c>
      <c r="J253" s="99">
        <v>0</v>
      </c>
      <c r="K253" s="99">
        <v>6.4151437385900074</v>
      </c>
      <c r="L253" s="99">
        <v>7.2219038820154804</v>
      </c>
      <c r="M253" s="99">
        <v>6.870849035278634</v>
      </c>
      <c r="N253" s="99">
        <v>6.5582111735705517</v>
      </c>
      <c r="O253" s="99">
        <v>7.277962979223604</v>
      </c>
      <c r="P253" s="99">
        <v>7.1563771654931188</v>
      </c>
      <c r="Q253" s="99">
        <v>7.5039452748225886</v>
      </c>
      <c r="R253" s="99">
        <v>7.5890374562859213</v>
      </c>
      <c r="S253" s="99">
        <v>7.5473459854420621</v>
      </c>
      <c r="T253" s="99">
        <v>8.5157769979488247</v>
      </c>
      <c r="U253" s="99">
        <v>8.468422739737111</v>
      </c>
      <c r="V253" s="99">
        <v>8.6365737046861124</v>
      </c>
      <c r="W253" s="99">
        <v>8.1558686408181167</v>
      </c>
      <c r="DA253" s="63" t="s">
        <v>3077</v>
      </c>
    </row>
    <row r="254" spans="1:105" ht="12" customHeight="1" x14ac:dyDescent="0.25">
      <c r="A254" s="108" t="s">
        <v>52</v>
      </c>
      <c r="B254" s="99">
        <v>0</v>
      </c>
      <c r="C254" s="99">
        <v>0</v>
      </c>
      <c r="D254" s="99">
        <v>0</v>
      </c>
      <c r="E254" s="99">
        <v>0</v>
      </c>
      <c r="F254" s="99">
        <v>0</v>
      </c>
      <c r="G254" s="99">
        <v>0</v>
      </c>
      <c r="H254" s="99">
        <v>0</v>
      </c>
      <c r="I254" s="99">
        <v>0</v>
      </c>
      <c r="J254" s="99">
        <v>0</v>
      </c>
      <c r="K254" s="99">
        <v>6.5912634348650103</v>
      </c>
      <c r="L254" s="99">
        <v>6.7742409747739405</v>
      </c>
      <c r="M254" s="99">
        <v>6.9499681931109034</v>
      </c>
      <c r="N254" s="99">
        <v>7.1082107235824461</v>
      </c>
      <c r="O254" s="99">
        <v>7.4456771664813592</v>
      </c>
      <c r="P254" s="99">
        <v>7.6088063373426786</v>
      </c>
      <c r="Q254" s="99">
        <v>7.7532898797314092</v>
      </c>
      <c r="R254" s="99">
        <v>7.9839560164153145</v>
      </c>
      <c r="S254" s="99">
        <v>8.2226465902094361</v>
      </c>
      <c r="T254" s="99">
        <v>6.9268040672333875</v>
      </c>
      <c r="U254" s="99">
        <v>8.2532740724911982</v>
      </c>
      <c r="V254" s="99">
        <v>8.6463008840957549</v>
      </c>
      <c r="W254" s="99">
        <v>8.8462021549918379</v>
      </c>
      <c r="DA254" s="63" t="s">
        <v>3078</v>
      </c>
    </row>
    <row r="255" spans="1:105" ht="12" customHeight="1" x14ac:dyDescent="0.25">
      <c r="A255" s="121" t="s">
        <v>54</v>
      </c>
      <c r="B255" s="123">
        <v>4.8804492477031278</v>
      </c>
      <c r="C255" s="123">
        <v>4.8663979612121171</v>
      </c>
      <c r="D255" s="123">
        <v>4.9394735874734295</v>
      </c>
      <c r="E255" s="123">
        <v>7.8919158946758214</v>
      </c>
      <c r="F255" s="123">
        <v>7.6475010269538028</v>
      </c>
      <c r="G255" s="123">
        <v>6.838040679481451</v>
      </c>
      <c r="H255" s="123">
        <v>7.3701746948805829</v>
      </c>
      <c r="I255" s="123">
        <v>7.3455728682975634</v>
      </c>
      <c r="J255" s="123">
        <v>7.6405419785878541</v>
      </c>
      <c r="K255" s="123">
        <v>7.8234142663871102</v>
      </c>
      <c r="L255" s="123">
        <v>8.2111013025072488</v>
      </c>
      <c r="M255" s="123">
        <v>7.7412878449477498</v>
      </c>
      <c r="N255" s="123">
        <v>7.6839970319693887</v>
      </c>
      <c r="O255" s="123">
        <v>7.5612710484695995</v>
      </c>
      <c r="P255" s="123">
        <v>7.3111473382469905</v>
      </c>
      <c r="Q255" s="123">
        <v>7.2762260256948776</v>
      </c>
      <c r="R255" s="123">
        <v>7.4083049091258797</v>
      </c>
      <c r="S255" s="123">
        <v>7.5108096456088278</v>
      </c>
      <c r="T255" s="123">
        <v>7.6640743346272382</v>
      </c>
      <c r="U255" s="123">
        <v>7.9238606559958731</v>
      </c>
      <c r="V255" s="123">
        <v>7.67444395338907</v>
      </c>
      <c r="W255" s="123">
        <v>7.4784509778475661</v>
      </c>
      <c r="DA255" s="130" t="s">
        <v>3079</v>
      </c>
    </row>
    <row r="256" spans="1:105" ht="12" customHeight="1" x14ac:dyDescent="0.25">
      <c r="A256" s="97" t="s">
        <v>50</v>
      </c>
      <c r="B256" s="99">
        <v>4.8629621094033233</v>
      </c>
      <c r="C256" s="99">
        <v>4.9786293301317679</v>
      </c>
      <c r="D256" s="99">
        <v>5.4001325224939576</v>
      </c>
      <c r="E256" s="99">
        <v>7.177530546826663</v>
      </c>
      <c r="F256" s="99">
        <v>7.2063663056558021</v>
      </c>
      <c r="G256" s="99">
        <v>7.0470956752779994</v>
      </c>
      <c r="H256" s="99">
        <v>7.1623113148491786</v>
      </c>
      <c r="I256" s="99">
        <v>7.4682675123597564</v>
      </c>
      <c r="J256" s="99">
        <v>7.6990973838990433</v>
      </c>
      <c r="K256" s="99">
        <v>7.9446339210055488</v>
      </c>
      <c r="L256" s="99">
        <v>8.05078518391492</v>
      </c>
      <c r="M256" s="99">
        <v>7.7061548382097955</v>
      </c>
      <c r="N256" s="99">
        <v>7.7240601442878001</v>
      </c>
      <c r="O256" s="99">
        <v>7.4091920847944008</v>
      </c>
      <c r="P256" s="99">
        <v>7.3304149047010636</v>
      </c>
      <c r="Q256" s="99">
        <v>7.283806430866294</v>
      </c>
      <c r="R256" s="99">
        <v>7.3806982451562027</v>
      </c>
      <c r="S256" s="99">
        <v>7.4514459810290994</v>
      </c>
      <c r="T256" s="99">
        <v>7.6787142576060328</v>
      </c>
      <c r="U256" s="99">
        <v>8.0368657630167721</v>
      </c>
      <c r="V256" s="99">
        <v>7.6394937808526215</v>
      </c>
      <c r="W256" s="99">
        <v>7.3904167041028517</v>
      </c>
      <c r="DA256" s="63" t="s">
        <v>3080</v>
      </c>
    </row>
    <row r="257" spans="1:105" ht="12" customHeight="1" x14ac:dyDescent="0.25">
      <c r="A257" s="109" t="s">
        <v>120</v>
      </c>
      <c r="B257" s="110">
        <v>4.9768249930520554</v>
      </c>
      <c r="C257" s="110">
        <v>4.3224673267271125</v>
      </c>
      <c r="D257" s="110">
        <v>3.4156554719111689</v>
      </c>
      <c r="E257" s="110">
        <v>9.2400663003347336</v>
      </c>
      <c r="F257" s="110">
        <v>8.3686603974235769</v>
      </c>
      <c r="G257" s="110">
        <v>6.4752687750109725</v>
      </c>
      <c r="H257" s="110">
        <v>7.7725524305377043</v>
      </c>
      <c r="I257" s="110">
        <v>7.0673110904109961</v>
      </c>
      <c r="J257" s="110">
        <v>7.5189913446729237</v>
      </c>
      <c r="K257" s="110">
        <v>7.5903502537007821</v>
      </c>
      <c r="L257" s="110">
        <v>8.4865620655537146</v>
      </c>
      <c r="M257" s="110">
        <v>7.7986346731063279</v>
      </c>
      <c r="N257" s="110">
        <v>7.6194351849739252</v>
      </c>
      <c r="O257" s="110">
        <v>7.8051598013100367</v>
      </c>
      <c r="P257" s="110">
        <v>7.2793700137454449</v>
      </c>
      <c r="Q257" s="110">
        <v>7.26354221496719</v>
      </c>
      <c r="R257" s="110">
        <v>7.4562905390424357</v>
      </c>
      <c r="S257" s="110">
        <v>7.6199752899883428</v>
      </c>
      <c r="T257" s="110">
        <v>7.6350524154310717</v>
      </c>
      <c r="U257" s="110">
        <v>7.6930578146473927</v>
      </c>
      <c r="V257" s="110">
        <v>7.7453451934959006</v>
      </c>
      <c r="W257" s="110">
        <v>7.6771324034467954</v>
      </c>
      <c r="DA257" s="60" t="s">
        <v>3081</v>
      </c>
    </row>
    <row r="259" spans="1:105" ht="12" customHeight="1" x14ac:dyDescent="0.25">
      <c r="A259" s="116" t="str">
        <f>RES_hh_SLD!$A$299</f>
        <v>CO2 emissions per surface area (kg CO2 / sqm)</v>
      </c>
      <c r="B259" s="118">
        <f t="shared" ref="B259:Q259" si="103">B260+B262+B264+B273</f>
        <v>3.7546386599137378</v>
      </c>
      <c r="C259" s="118">
        <f t="shared" si="103"/>
        <v>3.6669901932077957</v>
      </c>
      <c r="D259" s="118">
        <f t="shared" si="103"/>
        <v>3.2419824157712687</v>
      </c>
      <c r="E259" s="118">
        <f t="shared" si="103"/>
        <v>3.075845231963755</v>
      </c>
      <c r="F259" s="118">
        <f t="shared" si="103"/>
        <v>2.7713622583010773</v>
      </c>
      <c r="G259" s="118">
        <f t="shared" si="103"/>
        <v>2.667192567419157</v>
      </c>
      <c r="H259" s="118">
        <f t="shared" si="103"/>
        <v>2.9644640800966906</v>
      </c>
      <c r="I259" s="118">
        <f t="shared" si="103"/>
        <v>3.1836903943988295</v>
      </c>
      <c r="J259" s="118">
        <f t="shared" si="103"/>
        <v>3.0739609474071301</v>
      </c>
      <c r="K259" s="118">
        <f t="shared" si="103"/>
        <v>3.0102017862149726</v>
      </c>
      <c r="L259" s="118">
        <f t="shared" si="103"/>
        <v>2.8845561367252412</v>
      </c>
      <c r="M259" s="118">
        <f t="shared" si="103"/>
        <v>2.6881324814945442</v>
      </c>
      <c r="N259" s="118">
        <f t="shared" si="103"/>
        <v>2.6445088283531795</v>
      </c>
      <c r="O259" s="118">
        <f t="shared" si="103"/>
        <v>2.447280323640753</v>
      </c>
      <c r="P259" s="118">
        <f t="shared" si="103"/>
        <v>2.3546706105552286</v>
      </c>
      <c r="Q259" s="118">
        <f t="shared" si="103"/>
        <v>2.2880542739219227</v>
      </c>
      <c r="R259" s="118">
        <f t="shared" ref="R259:V259" si="104">R260+R262+R264+R273</f>
        <v>2.347950537514286</v>
      </c>
      <c r="S259" s="118">
        <f t="shared" si="104"/>
        <v>2.4176803576478338</v>
      </c>
      <c r="T259" s="118">
        <f t="shared" si="104"/>
        <v>2.5422816158387436</v>
      </c>
      <c r="U259" s="118">
        <f t="shared" si="104"/>
        <v>2.6689387810435981</v>
      </c>
      <c r="V259" s="118">
        <f t="shared" si="104"/>
        <v>2.5109935099746097</v>
      </c>
      <c r="W259" s="118">
        <f t="shared" ref="W259" si="105">W260+W262+W264+W273</f>
        <v>2.4830926396535493</v>
      </c>
      <c r="DA259" s="129" t="s">
        <v>3233</v>
      </c>
    </row>
    <row r="260" spans="1:105" ht="12" customHeight="1" x14ac:dyDescent="0.25">
      <c r="A260" s="121" t="s">
        <v>57</v>
      </c>
      <c r="B260" s="123">
        <f t="shared" ref="B260:W260" si="106">B261</f>
        <v>0</v>
      </c>
      <c r="C260" s="123">
        <f t="shared" si="106"/>
        <v>0</v>
      </c>
      <c r="D260" s="123">
        <f t="shared" si="106"/>
        <v>0</v>
      </c>
      <c r="E260" s="123">
        <f t="shared" si="106"/>
        <v>0</v>
      </c>
      <c r="F260" s="123">
        <f t="shared" si="106"/>
        <v>0</v>
      </c>
      <c r="G260" s="123">
        <f t="shared" si="106"/>
        <v>0</v>
      </c>
      <c r="H260" s="123">
        <f t="shared" si="106"/>
        <v>0</v>
      </c>
      <c r="I260" s="123">
        <f t="shared" si="106"/>
        <v>0</v>
      </c>
      <c r="J260" s="123">
        <f t="shared" si="106"/>
        <v>0</v>
      </c>
      <c r="K260" s="123">
        <f t="shared" si="106"/>
        <v>0</v>
      </c>
      <c r="L260" s="123">
        <f t="shared" si="106"/>
        <v>0</v>
      </c>
      <c r="M260" s="123">
        <f t="shared" si="106"/>
        <v>0</v>
      </c>
      <c r="N260" s="123">
        <f t="shared" si="106"/>
        <v>0</v>
      </c>
      <c r="O260" s="123">
        <f t="shared" si="106"/>
        <v>0</v>
      </c>
      <c r="P260" s="123">
        <f t="shared" si="106"/>
        <v>0</v>
      </c>
      <c r="Q260" s="123">
        <f t="shared" si="106"/>
        <v>0</v>
      </c>
      <c r="R260" s="123">
        <f t="shared" si="106"/>
        <v>0</v>
      </c>
      <c r="S260" s="123">
        <f t="shared" si="106"/>
        <v>0</v>
      </c>
      <c r="T260" s="123">
        <f t="shared" si="106"/>
        <v>0</v>
      </c>
      <c r="U260" s="123">
        <f t="shared" si="106"/>
        <v>0</v>
      </c>
      <c r="V260" s="123">
        <f t="shared" si="106"/>
        <v>0</v>
      </c>
      <c r="W260" s="123">
        <f t="shared" si="106"/>
        <v>0</v>
      </c>
      <c r="DA260" s="130" t="s">
        <v>3234</v>
      </c>
    </row>
    <row r="261" spans="1:105" ht="12" customHeight="1" x14ac:dyDescent="0.25">
      <c r="A261" s="97" t="s">
        <v>53</v>
      </c>
      <c r="B261" s="99">
        <v>0</v>
      </c>
      <c r="C261" s="99">
        <v>0</v>
      </c>
      <c r="D261" s="99">
        <v>0</v>
      </c>
      <c r="E261" s="99">
        <v>0</v>
      </c>
      <c r="F261" s="99">
        <v>0</v>
      </c>
      <c r="G261" s="99">
        <v>0</v>
      </c>
      <c r="H261" s="99">
        <v>0</v>
      </c>
      <c r="I261" s="99">
        <v>0</v>
      </c>
      <c r="J261" s="99">
        <v>0</v>
      </c>
      <c r="K261" s="99">
        <v>0</v>
      </c>
      <c r="L261" s="99">
        <v>0</v>
      </c>
      <c r="M261" s="99">
        <v>0</v>
      </c>
      <c r="N261" s="99">
        <v>0</v>
      </c>
      <c r="O261" s="99">
        <v>0</v>
      </c>
      <c r="P261" s="99">
        <v>0</v>
      </c>
      <c r="Q261" s="99">
        <v>0</v>
      </c>
      <c r="R261" s="99">
        <v>0</v>
      </c>
      <c r="S261" s="99">
        <v>0</v>
      </c>
      <c r="T261" s="99">
        <v>0</v>
      </c>
      <c r="U261" s="99">
        <v>0</v>
      </c>
      <c r="V261" s="99">
        <v>0</v>
      </c>
      <c r="W261" s="99">
        <v>0</v>
      </c>
      <c r="DA261" s="63" t="s">
        <v>3235</v>
      </c>
    </row>
    <row r="262" spans="1:105" ht="12" customHeight="1" x14ac:dyDescent="0.25">
      <c r="A262" s="121" t="s">
        <v>92</v>
      </c>
      <c r="B262" s="123">
        <f t="shared" ref="B262:W262" si="107">B263</f>
        <v>0</v>
      </c>
      <c r="C262" s="123">
        <f t="shared" si="107"/>
        <v>0</v>
      </c>
      <c r="D262" s="123">
        <f t="shared" si="107"/>
        <v>0</v>
      </c>
      <c r="E262" s="123">
        <f t="shared" si="107"/>
        <v>0</v>
      </c>
      <c r="F262" s="123">
        <f t="shared" si="107"/>
        <v>0</v>
      </c>
      <c r="G262" s="123">
        <f t="shared" si="107"/>
        <v>0</v>
      </c>
      <c r="H262" s="123">
        <f t="shared" si="107"/>
        <v>0</v>
      </c>
      <c r="I262" s="123">
        <f t="shared" si="107"/>
        <v>0</v>
      </c>
      <c r="J262" s="123">
        <f t="shared" si="107"/>
        <v>0</v>
      </c>
      <c r="K262" s="123">
        <f t="shared" si="107"/>
        <v>0</v>
      </c>
      <c r="L262" s="123">
        <f t="shared" si="107"/>
        <v>0</v>
      </c>
      <c r="M262" s="123">
        <f t="shared" si="107"/>
        <v>0</v>
      </c>
      <c r="N262" s="123">
        <f t="shared" si="107"/>
        <v>0</v>
      </c>
      <c r="O262" s="123">
        <f t="shared" si="107"/>
        <v>0</v>
      </c>
      <c r="P262" s="123">
        <f t="shared" si="107"/>
        <v>0</v>
      </c>
      <c r="Q262" s="123">
        <f t="shared" si="107"/>
        <v>0</v>
      </c>
      <c r="R262" s="123">
        <f t="shared" si="107"/>
        <v>0</v>
      </c>
      <c r="S262" s="123">
        <f t="shared" si="107"/>
        <v>0</v>
      </c>
      <c r="T262" s="123">
        <f t="shared" si="107"/>
        <v>0</v>
      </c>
      <c r="U262" s="123">
        <f t="shared" si="107"/>
        <v>0</v>
      </c>
      <c r="V262" s="123">
        <f t="shared" si="107"/>
        <v>0</v>
      </c>
      <c r="W262" s="123">
        <f t="shared" si="107"/>
        <v>0</v>
      </c>
      <c r="DA262" s="130" t="s">
        <v>3236</v>
      </c>
    </row>
    <row r="263" spans="1:105" ht="12" customHeight="1" x14ac:dyDescent="0.25">
      <c r="A263" s="97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DA263" s="63" t="s">
        <v>3237</v>
      </c>
    </row>
    <row r="264" spans="1:105" ht="12" customHeight="1" x14ac:dyDescent="0.25">
      <c r="A264" s="121" t="s">
        <v>55</v>
      </c>
      <c r="B264" s="123">
        <v>2.159183423490604</v>
      </c>
      <c r="C264" s="123">
        <v>2.0708542075949437</v>
      </c>
      <c r="D264" s="123">
        <v>1.6424607589338638</v>
      </c>
      <c r="E264" s="123">
        <v>1.2694329493769987</v>
      </c>
      <c r="F264" s="123">
        <v>1.0534960932216408</v>
      </c>
      <c r="G264" s="123">
        <v>0.95344638460194564</v>
      </c>
      <c r="H264" s="123">
        <v>1.1580109176844537</v>
      </c>
      <c r="I264" s="123">
        <v>1.2036448231574683</v>
      </c>
      <c r="J264" s="123">
        <v>1.0900914063605913</v>
      </c>
      <c r="K264" s="123">
        <v>1.0160233103807457</v>
      </c>
      <c r="L264" s="123">
        <v>0.94377108270852328</v>
      </c>
      <c r="M264" s="123">
        <v>0.86653963680181578</v>
      </c>
      <c r="N264" s="123">
        <v>0.82852975929017303</v>
      </c>
      <c r="O264" s="123">
        <v>0.70947909051990043</v>
      </c>
      <c r="P264" s="123">
        <v>0.61765978331521065</v>
      </c>
      <c r="Q264" s="123">
        <v>0.5532825576411684</v>
      </c>
      <c r="R264" s="123">
        <v>0.5659321289120095</v>
      </c>
      <c r="S264" s="123">
        <v>0.58354870001888537</v>
      </c>
      <c r="T264" s="123">
        <v>0.60510900149744506</v>
      </c>
      <c r="U264" s="123">
        <v>0.62607945831738698</v>
      </c>
      <c r="V264" s="123">
        <v>0.57962414042184218</v>
      </c>
      <c r="W264" s="123">
        <v>0.55859200376213658</v>
      </c>
      <c r="DA264" s="130" t="s">
        <v>3238</v>
      </c>
    </row>
    <row r="265" spans="1:105" ht="12" customHeight="1" x14ac:dyDescent="0.25">
      <c r="A265" s="97" t="s">
        <v>124</v>
      </c>
      <c r="B265" s="99">
        <v>4.0493423751223467</v>
      </c>
      <c r="C265" s="99">
        <v>4.2257528229656574</v>
      </c>
      <c r="D265" s="99">
        <v>4.281628474143834</v>
      </c>
      <c r="E265" s="99">
        <v>4.4967221014469843</v>
      </c>
      <c r="F265" s="99">
        <v>4.6262219745819877</v>
      </c>
      <c r="G265" s="99">
        <v>4.6386989093913575</v>
      </c>
      <c r="H265" s="99">
        <v>4.6579210096804839</v>
      </c>
      <c r="I265" s="99">
        <v>4.8291448515459692</v>
      </c>
      <c r="J265" s="99">
        <v>4.9707243344120275</v>
      </c>
      <c r="K265" s="99">
        <v>5.1460782746719014</v>
      </c>
      <c r="L265" s="99">
        <v>5.2394153592710957</v>
      </c>
      <c r="M265" s="99">
        <v>5.2235617404404184</v>
      </c>
      <c r="N265" s="99">
        <v>5.4699872883749183</v>
      </c>
      <c r="O265" s="99">
        <v>5.3493285985653856</v>
      </c>
      <c r="P265" s="99">
        <v>5.2926355530960754</v>
      </c>
      <c r="Q265" s="99">
        <v>5.1473254550227114</v>
      </c>
      <c r="R265" s="99">
        <v>5.2158993720223714</v>
      </c>
      <c r="S265" s="99">
        <v>5.2335949225662306</v>
      </c>
      <c r="T265" s="99">
        <v>5.3350443632024733</v>
      </c>
      <c r="U265" s="99">
        <v>5.5412097512116789</v>
      </c>
      <c r="V265" s="99">
        <v>5.3366335564015728</v>
      </c>
      <c r="W265" s="99">
        <v>5.0096165800814054</v>
      </c>
      <c r="DA265" s="63" t="s">
        <v>3239</v>
      </c>
    </row>
    <row r="266" spans="1:105" ht="12" customHeight="1" x14ac:dyDescent="0.25">
      <c r="A266" s="97" t="s">
        <v>123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DA266" s="63" t="s">
        <v>3240</v>
      </c>
    </row>
    <row r="267" spans="1:105" ht="12" customHeight="1" x14ac:dyDescent="0.25">
      <c r="A267" s="100" t="s">
        <v>50</v>
      </c>
      <c r="B267" s="102">
        <v>0</v>
      </c>
      <c r="C267" s="102">
        <v>0</v>
      </c>
      <c r="D267" s="102">
        <v>0</v>
      </c>
      <c r="E267" s="102">
        <v>0</v>
      </c>
      <c r="F267" s="102">
        <v>0</v>
      </c>
      <c r="G267" s="102">
        <v>0</v>
      </c>
      <c r="H267" s="102">
        <v>0</v>
      </c>
      <c r="I267" s="102">
        <v>0</v>
      </c>
      <c r="J267" s="102">
        <v>0</v>
      </c>
      <c r="K267" s="102">
        <v>0</v>
      </c>
      <c r="L267" s="102">
        <v>0</v>
      </c>
      <c r="M267" s="102">
        <v>0</v>
      </c>
      <c r="N267" s="102">
        <v>0</v>
      </c>
      <c r="O267" s="102">
        <v>0</v>
      </c>
      <c r="P267" s="102">
        <v>0</v>
      </c>
      <c r="Q267" s="102">
        <v>0</v>
      </c>
      <c r="R267" s="102">
        <v>0</v>
      </c>
      <c r="S267" s="102">
        <v>0</v>
      </c>
      <c r="T267" s="102">
        <v>0</v>
      </c>
      <c r="U267" s="102">
        <v>0</v>
      </c>
      <c r="V267" s="102">
        <v>0</v>
      </c>
      <c r="W267" s="102">
        <v>0</v>
      </c>
      <c r="DA267" s="131" t="s">
        <v>3241</v>
      </c>
    </row>
    <row r="268" spans="1:105" ht="12" customHeight="1" x14ac:dyDescent="0.25">
      <c r="A268" s="103" t="s">
        <v>52</v>
      </c>
      <c r="B268" s="105">
        <v>0</v>
      </c>
      <c r="C268" s="105">
        <v>0</v>
      </c>
      <c r="D268" s="105">
        <v>0</v>
      </c>
      <c r="E268" s="105">
        <v>0</v>
      </c>
      <c r="F268" s="105">
        <v>0</v>
      </c>
      <c r="G268" s="105">
        <v>0</v>
      </c>
      <c r="H268" s="105">
        <v>0</v>
      </c>
      <c r="I268" s="105">
        <v>0</v>
      </c>
      <c r="J268" s="105">
        <v>0</v>
      </c>
      <c r="K268" s="105">
        <v>0</v>
      </c>
      <c r="L268" s="105">
        <v>0</v>
      </c>
      <c r="M268" s="105">
        <v>0</v>
      </c>
      <c r="N268" s="105">
        <v>0</v>
      </c>
      <c r="O268" s="105">
        <v>0</v>
      </c>
      <c r="P268" s="105">
        <v>0</v>
      </c>
      <c r="Q268" s="105">
        <v>0</v>
      </c>
      <c r="R268" s="105">
        <v>0</v>
      </c>
      <c r="S268" s="105">
        <v>0</v>
      </c>
      <c r="T268" s="105">
        <v>0</v>
      </c>
      <c r="U268" s="105">
        <v>0</v>
      </c>
      <c r="V268" s="105">
        <v>0</v>
      </c>
      <c r="W268" s="105">
        <v>0</v>
      </c>
      <c r="DA268" s="132" t="s">
        <v>3242</v>
      </c>
    </row>
    <row r="269" spans="1:105" ht="12" customHeight="1" x14ac:dyDescent="0.25">
      <c r="A269" s="106" t="s">
        <v>122</v>
      </c>
      <c r="B269" s="102">
        <v>0</v>
      </c>
      <c r="C269" s="102">
        <v>0</v>
      </c>
      <c r="D269" s="102">
        <v>0</v>
      </c>
      <c r="E269" s="102">
        <v>0</v>
      </c>
      <c r="F269" s="102">
        <v>0</v>
      </c>
      <c r="G269" s="102">
        <v>0</v>
      </c>
      <c r="H269" s="102">
        <v>0</v>
      </c>
      <c r="I269" s="102">
        <v>0</v>
      </c>
      <c r="J269" s="102">
        <v>0</v>
      </c>
      <c r="K269" s="102">
        <v>0</v>
      </c>
      <c r="L269" s="102">
        <v>0</v>
      </c>
      <c r="M269" s="102">
        <v>0</v>
      </c>
      <c r="N269" s="102">
        <v>0</v>
      </c>
      <c r="O269" s="102">
        <v>0</v>
      </c>
      <c r="P269" s="102">
        <v>0</v>
      </c>
      <c r="Q269" s="102">
        <v>0</v>
      </c>
      <c r="R269" s="102">
        <v>0</v>
      </c>
      <c r="S269" s="102">
        <v>0</v>
      </c>
      <c r="T269" s="102">
        <v>0</v>
      </c>
      <c r="U269" s="102">
        <v>0</v>
      </c>
      <c r="V269" s="102">
        <v>0</v>
      </c>
      <c r="W269" s="102">
        <v>0</v>
      </c>
      <c r="DA269" s="131" t="s">
        <v>3243</v>
      </c>
    </row>
    <row r="270" spans="1:105" ht="12" customHeight="1" x14ac:dyDescent="0.25">
      <c r="A270" s="107" t="s">
        <v>121</v>
      </c>
      <c r="B270" s="105">
        <v>0</v>
      </c>
      <c r="C270" s="105">
        <v>0</v>
      </c>
      <c r="D270" s="105">
        <v>0</v>
      </c>
      <c r="E270" s="105">
        <v>0</v>
      </c>
      <c r="F270" s="105">
        <v>0</v>
      </c>
      <c r="G270" s="105">
        <v>0</v>
      </c>
      <c r="H270" s="105">
        <v>0</v>
      </c>
      <c r="I270" s="105">
        <v>0</v>
      </c>
      <c r="J270" s="105">
        <v>0</v>
      </c>
      <c r="K270" s="105">
        <v>0</v>
      </c>
      <c r="L270" s="105">
        <v>0</v>
      </c>
      <c r="M270" s="105">
        <v>0</v>
      </c>
      <c r="N270" s="105">
        <v>0</v>
      </c>
      <c r="O270" s="105">
        <v>0</v>
      </c>
      <c r="P270" s="105">
        <v>0</v>
      </c>
      <c r="Q270" s="105">
        <v>0</v>
      </c>
      <c r="R270" s="105">
        <v>0</v>
      </c>
      <c r="S270" s="105">
        <v>0</v>
      </c>
      <c r="T270" s="105">
        <v>0</v>
      </c>
      <c r="U270" s="105">
        <v>0</v>
      </c>
      <c r="V270" s="105">
        <v>0</v>
      </c>
      <c r="W270" s="105">
        <v>0</v>
      </c>
      <c r="DA270" s="132" t="s">
        <v>3244</v>
      </c>
    </row>
    <row r="271" spans="1:105" ht="12" customHeight="1" x14ac:dyDescent="0.25">
      <c r="A271" s="108" t="s">
        <v>53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DA271" s="63" t="s">
        <v>3245</v>
      </c>
    </row>
    <row r="272" spans="1:105" ht="12" customHeight="1" x14ac:dyDescent="0.25">
      <c r="A272" s="108" t="s">
        <v>52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3246</v>
      </c>
    </row>
    <row r="273" spans="1:105" ht="12" customHeight="1" x14ac:dyDescent="0.25">
      <c r="A273" s="121" t="s">
        <v>54</v>
      </c>
      <c r="B273" s="123">
        <v>1.5954552364231336</v>
      </c>
      <c r="C273" s="123">
        <v>1.5961359856128519</v>
      </c>
      <c r="D273" s="123">
        <v>1.5995216568374049</v>
      </c>
      <c r="E273" s="123">
        <v>1.8064122825867563</v>
      </c>
      <c r="F273" s="123">
        <v>1.7178661650794362</v>
      </c>
      <c r="G273" s="123">
        <v>1.7137461828172114</v>
      </c>
      <c r="H273" s="123">
        <v>1.8064531624122369</v>
      </c>
      <c r="I273" s="123">
        <v>1.9800455712413612</v>
      </c>
      <c r="J273" s="123">
        <v>1.9838695410465386</v>
      </c>
      <c r="K273" s="123">
        <v>1.9941784758342269</v>
      </c>
      <c r="L273" s="123">
        <v>1.940785054016718</v>
      </c>
      <c r="M273" s="123">
        <v>1.8215928446927283</v>
      </c>
      <c r="N273" s="123">
        <v>1.8159790690630064</v>
      </c>
      <c r="O273" s="123">
        <v>1.7378012331208526</v>
      </c>
      <c r="P273" s="123">
        <v>1.737010827240018</v>
      </c>
      <c r="Q273" s="123">
        <v>1.7347717162807543</v>
      </c>
      <c r="R273" s="123">
        <v>1.7820184086022763</v>
      </c>
      <c r="S273" s="123">
        <v>1.8341316576289484</v>
      </c>
      <c r="T273" s="123">
        <v>1.9371726143412986</v>
      </c>
      <c r="U273" s="123">
        <v>2.0428593227262111</v>
      </c>
      <c r="V273" s="123">
        <v>1.9313693695527676</v>
      </c>
      <c r="W273" s="123">
        <v>1.9245006358914127</v>
      </c>
      <c r="DA273" s="130" t="s">
        <v>3247</v>
      </c>
    </row>
    <row r="274" spans="1:105" ht="12" customHeight="1" x14ac:dyDescent="0.25">
      <c r="A274" s="97" t="s">
        <v>50</v>
      </c>
      <c r="B274" s="99">
        <v>1.8849466044999099</v>
      </c>
      <c r="C274" s="99">
        <v>1.9254730651778837</v>
      </c>
      <c r="D274" s="99">
        <v>2.0830662055312059</v>
      </c>
      <c r="E274" s="99">
        <v>2.7636307512664495</v>
      </c>
      <c r="F274" s="99">
        <v>2.7686885532929213</v>
      </c>
      <c r="G274" s="99">
        <v>2.7013287288474688</v>
      </c>
      <c r="H274" s="99">
        <v>2.7396446065019706</v>
      </c>
      <c r="I274" s="99">
        <v>2.8531118918677381</v>
      </c>
      <c r="J274" s="99">
        <v>2.939572373018648</v>
      </c>
      <c r="K274" s="99">
        <v>3.0313768974261959</v>
      </c>
      <c r="L274" s="99">
        <v>3.0703075436842449</v>
      </c>
      <c r="M274" s="99">
        <v>2.9375749441634298</v>
      </c>
      <c r="N274" s="99">
        <v>2.9428640142361058</v>
      </c>
      <c r="O274" s="99">
        <v>2.8214223822248803</v>
      </c>
      <c r="P274" s="99">
        <v>2.7902137658216266</v>
      </c>
      <c r="Q274" s="99">
        <v>2.7715478690982667</v>
      </c>
      <c r="R274" s="99">
        <v>2.8072333214752954</v>
      </c>
      <c r="S274" s="99">
        <v>2.8315221566033646</v>
      </c>
      <c r="T274" s="99">
        <v>2.9143670472422243</v>
      </c>
      <c r="U274" s="99">
        <v>3.0430789692631977</v>
      </c>
      <c r="V274" s="99">
        <v>2.8834217257001069</v>
      </c>
      <c r="W274" s="99">
        <v>2.7772326680426702</v>
      </c>
      <c r="DA274" s="63" t="s">
        <v>3248</v>
      </c>
    </row>
    <row r="275" spans="1:105" ht="12" customHeight="1" x14ac:dyDescent="0.25">
      <c r="A275" s="109" t="s">
        <v>120</v>
      </c>
      <c r="B275" s="110">
        <v>0</v>
      </c>
      <c r="C275" s="110">
        <v>0</v>
      </c>
      <c r="D275" s="110">
        <v>0</v>
      </c>
      <c r="E275" s="110">
        <v>0</v>
      </c>
      <c r="F275" s="110">
        <v>0</v>
      </c>
      <c r="G275" s="110">
        <v>0</v>
      </c>
      <c r="H275" s="110">
        <v>0</v>
      </c>
      <c r="I275" s="110">
        <v>0</v>
      </c>
      <c r="J275" s="110">
        <v>0</v>
      </c>
      <c r="K275" s="110">
        <v>0</v>
      </c>
      <c r="L275" s="110">
        <v>0</v>
      </c>
      <c r="M275" s="110">
        <v>0</v>
      </c>
      <c r="N275" s="110">
        <v>0</v>
      </c>
      <c r="O275" s="110">
        <v>0</v>
      </c>
      <c r="P275" s="110">
        <v>0</v>
      </c>
      <c r="Q275" s="110">
        <v>0</v>
      </c>
      <c r="R275" s="110">
        <v>0</v>
      </c>
      <c r="S275" s="110">
        <v>0</v>
      </c>
      <c r="T275" s="110">
        <v>0</v>
      </c>
      <c r="U275" s="110">
        <v>0</v>
      </c>
      <c r="V275" s="110">
        <v>0</v>
      </c>
      <c r="W275" s="110">
        <v>0</v>
      </c>
      <c r="DA275" s="60" t="s">
        <v>3249</v>
      </c>
    </row>
    <row r="277" spans="1:105" s="2" customFormat="1" ht="12" customHeight="1" x14ac:dyDescent="0.25">
      <c r="A277" s="135" t="s">
        <v>166</v>
      </c>
      <c r="B277" s="136"/>
      <c r="C277" s="137"/>
      <c r="D277" s="137"/>
      <c r="E277" s="137"/>
      <c r="F277" s="137"/>
      <c r="G277" s="137"/>
      <c r="H277" s="137"/>
      <c r="I277" s="137"/>
      <c r="J277" s="137"/>
      <c r="K277" s="137"/>
      <c r="L277" s="137"/>
      <c r="M277" s="137"/>
      <c r="N277" s="137"/>
      <c r="O277" s="137"/>
      <c r="P277" s="137"/>
      <c r="Q277" s="137"/>
      <c r="R277" s="137"/>
      <c r="S277" s="137"/>
      <c r="T277" s="137"/>
      <c r="U277" s="137"/>
      <c r="V277" s="137"/>
      <c r="W277" s="137"/>
      <c r="DA277" s="142"/>
    </row>
    <row r="279" spans="1:105" ht="12" customHeight="1" x14ac:dyDescent="0.25">
      <c r="A279" s="116" t="str">
        <f>RES_hh_SLD!$A$322</f>
        <v>Final energy consumption in new and renovated households (ktoe)</v>
      </c>
      <c r="B279" s="117"/>
      <c r="C279" s="117">
        <f t="shared" ref="C279:Q279" si="108">C280+C282+C284+C293</f>
        <v>7.7154204141206051E-2</v>
      </c>
      <c r="D279" s="117">
        <f t="shared" si="108"/>
        <v>0.12671136873840966</v>
      </c>
      <c r="E279" s="117">
        <f t="shared" si="108"/>
        <v>0.16913844757155147</v>
      </c>
      <c r="F279" s="117">
        <f t="shared" si="108"/>
        <v>0.15501378872915789</v>
      </c>
      <c r="G279" s="117">
        <f t="shared" si="108"/>
        <v>0.14437077633729717</v>
      </c>
      <c r="H279" s="117">
        <f t="shared" si="108"/>
        <v>0.17939221984036074</v>
      </c>
      <c r="I279" s="117">
        <f t="shared" si="108"/>
        <v>0.31113197021359235</v>
      </c>
      <c r="J279" s="117">
        <f t="shared" si="108"/>
        <v>0.24545777610306305</v>
      </c>
      <c r="K279" s="117">
        <f t="shared" si="108"/>
        <v>0.21457185688417521</v>
      </c>
      <c r="L279" s="117">
        <f t="shared" si="108"/>
        <v>0.14208912752048533</v>
      </c>
      <c r="M279" s="117">
        <f t="shared" si="108"/>
        <v>6.0612954355012155E-2</v>
      </c>
      <c r="N279" s="117">
        <f t="shared" si="108"/>
        <v>7.3215402779406122E-2</v>
      </c>
      <c r="O279" s="117">
        <f t="shared" si="108"/>
        <v>7.2424964263323968E-2</v>
      </c>
      <c r="P279" s="117">
        <f t="shared" si="108"/>
        <v>0.12521760035749269</v>
      </c>
      <c r="Q279" s="117">
        <f t="shared" si="108"/>
        <v>8.7896708673560073E-2</v>
      </c>
      <c r="R279" s="117">
        <f t="shared" ref="R279:V279" si="109">R280+R282+R284+R293</f>
        <v>0</v>
      </c>
      <c r="S279" s="117">
        <f t="shared" si="109"/>
        <v>4.6809421165285373E-2</v>
      </c>
      <c r="T279" s="117">
        <f t="shared" si="109"/>
        <v>3.5414929006719754E-2</v>
      </c>
      <c r="U279" s="117">
        <f t="shared" si="109"/>
        <v>9.0587524637929906E-2</v>
      </c>
      <c r="V279" s="117">
        <f t="shared" si="109"/>
        <v>8.0318714139742758E-2</v>
      </c>
      <c r="W279" s="117">
        <f t="shared" ref="W279" si="110">W280+W282+W284+W293</f>
        <v>7.5081730193690036E-2</v>
      </c>
      <c r="DA279" s="129" t="s">
        <v>3401</v>
      </c>
    </row>
    <row r="280" spans="1:105" ht="12" customHeight="1" x14ac:dyDescent="0.25">
      <c r="A280" s="121" t="s">
        <v>57</v>
      </c>
      <c r="B280" s="122"/>
      <c r="C280" s="122">
        <f t="shared" ref="C280:W280" si="111">C281</f>
        <v>6.7174764760460526E-2</v>
      </c>
      <c r="D280" s="122">
        <f t="shared" si="111"/>
        <v>0.11092939699657835</v>
      </c>
      <c r="E280" s="122">
        <f t="shared" si="111"/>
        <v>0.13716683148413941</v>
      </c>
      <c r="F280" s="122">
        <f t="shared" si="111"/>
        <v>0.12754192886428664</v>
      </c>
      <c r="G280" s="122">
        <f t="shared" si="111"/>
        <v>0.11879257412363113</v>
      </c>
      <c r="H280" s="122">
        <f t="shared" si="111"/>
        <v>0.14451046709546586</v>
      </c>
      <c r="I280" s="122">
        <f t="shared" si="111"/>
        <v>0.25842886067750698</v>
      </c>
      <c r="J280" s="122">
        <f t="shared" si="111"/>
        <v>0.2017460564447533</v>
      </c>
      <c r="K280" s="122">
        <f t="shared" si="111"/>
        <v>0.17773727995923927</v>
      </c>
      <c r="L280" s="122">
        <f t="shared" si="111"/>
        <v>0.11836401742587371</v>
      </c>
      <c r="M280" s="122">
        <f t="shared" si="111"/>
        <v>4.9065715679087886E-2</v>
      </c>
      <c r="N280" s="122">
        <f t="shared" si="111"/>
        <v>5.9451015324336789E-2</v>
      </c>
      <c r="O280" s="122">
        <f t="shared" si="111"/>
        <v>5.8741242543901083E-2</v>
      </c>
      <c r="P280" s="122">
        <f t="shared" si="111"/>
        <v>9.9718619056813243E-2</v>
      </c>
      <c r="Q280" s="122">
        <f t="shared" si="111"/>
        <v>6.970809309391833E-2</v>
      </c>
      <c r="R280" s="122">
        <f t="shared" si="111"/>
        <v>0</v>
      </c>
      <c r="S280" s="122">
        <f t="shared" si="111"/>
        <v>3.6243664872031817E-2</v>
      </c>
      <c r="T280" s="122">
        <f t="shared" si="111"/>
        <v>2.7511158952991676E-2</v>
      </c>
      <c r="U280" s="122">
        <f t="shared" si="111"/>
        <v>6.8248838278308244E-2</v>
      </c>
      <c r="V280" s="122">
        <f t="shared" si="111"/>
        <v>5.965920231865264E-2</v>
      </c>
      <c r="W280" s="122">
        <f t="shared" si="111"/>
        <v>5.4379925411063665E-2</v>
      </c>
      <c r="DA280" s="130" t="s">
        <v>3402</v>
      </c>
    </row>
    <row r="281" spans="1:105" ht="12" customHeight="1" x14ac:dyDescent="0.25">
      <c r="A281" s="97" t="s">
        <v>53</v>
      </c>
      <c r="B281" s="98"/>
      <c r="C281" s="98">
        <v>6.7174764760460526E-2</v>
      </c>
      <c r="D281" s="98">
        <v>0.11092939699657835</v>
      </c>
      <c r="E281" s="98">
        <v>0.13716683148413941</v>
      </c>
      <c r="F281" s="98">
        <v>0.12754192886428664</v>
      </c>
      <c r="G281" s="98">
        <v>0.11879257412363113</v>
      </c>
      <c r="H281" s="98">
        <v>0.14451046709546586</v>
      </c>
      <c r="I281" s="98">
        <v>0.25842886067750698</v>
      </c>
      <c r="J281" s="98">
        <v>0.2017460564447533</v>
      </c>
      <c r="K281" s="98">
        <v>0.17773727995923927</v>
      </c>
      <c r="L281" s="98">
        <v>0.11836401742587371</v>
      </c>
      <c r="M281" s="98">
        <v>4.9065715679087886E-2</v>
      </c>
      <c r="N281" s="98">
        <v>5.9451015324336789E-2</v>
      </c>
      <c r="O281" s="98">
        <v>5.8741242543901083E-2</v>
      </c>
      <c r="P281" s="98">
        <v>9.9718619056813243E-2</v>
      </c>
      <c r="Q281" s="98">
        <v>6.970809309391833E-2</v>
      </c>
      <c r="R281" s="98">
        <v>0</v>
      </c>
      <c r="S281" s="98">
        <v>3.6243664872031817E-2</v>
      </c>
      <c r="T281" s="98">
        <v>2.7511158952991676E-2</v>
      </c>
      <c r="U281" s="98">
        <v>6.8248838278308244E-2</v>
      </c>
      <c r="V281" s="98">
        <v>5.965920231865264E-2</v>
      </c>
      <c r="W281" s="98">
        <v>5.4379925411063665E-2</v>
      </c>
      <c r="DA281" s="63" t="s">
        <v>3403</v>
      </c>
    </row>
    <row r="282" spans="1:105" ht="12" customHeight="1" x14ac:dyDescent="0.25">
      <c r="A282" s="121" t="s">
        <v>92</v>
      </c>
      <c r="B282" s="122"/>
      <c r="C282" s="122">
        <f t="shared" ref="C282:W282" si="112">C283</f>
        <v>0</v>
      </c>
      <c r="D282" s="122">
        <f t="shared" si="112"/>
        <v>0</v>
      </c>
      <c r="E282" s="122">
        <f t="shared" si="112"/>
        <v>9.109171872805771E-6</v>
      </c>
      <c r="F282" s="122">
        <f t="shared" si="112"/>
        <v>1.0007312484123732E-5</v>
      </c>
      <c r="G282" s="122">
        <f t="shared" si="112"/>
        <v>1.0951050110650269E-5</v>
      </c>
      <c r="H282" s="122">
        <f t="shared" si="112"/>
        <v>1.5128801114144668E-5</v>
      </c>
      <c r="I282" s="122">
        <f t="shared" si="112"/>
        <v>2.5890993220494688E-5</v>
      </c>
      <c r="J282" s="122">
        <f t="shared" si="112"/>
        <v>3.5068756888258073E-5</v>
      </c>
      <c r="K282" s="122">
        <f t="shared" si="112"/>
        <v>3.5156546017315373E-5</v>
      </c>
      <c r="L282" s="122">
        <f t="shared" si="112"/>
        <v>4.014716378792076E-5</v>
      </c>
      <c r="M282" s="122">
        <f t="shared" si="112"/>
        <v>1.1145472357229725E-5</v>
      </c>
      <c r="N282" s="122">
        <f t="shared" si="112"/>
        <v>2.7321945498173049E-5</v>
      </c>
      <c r="O282" s="122">
        <f t="shared" si="112"/>
        <v>2.5754450390659681E-5</v>
      </c>
      <c r="P282" s="122">
        <f t="shared" si="112"/>
        <v>7.8190213526260294E-5</v>
      </c>
      <c r="Q282" s="122">
        <f t="shared" si="112"/>
        <v>1.2723481412018996E-4</v>
      </c>
      <c r="R282" s="122">
        <f t="shared" si="112"/>
        <v>0</v>
      </c>
      <c r="S282" s="122">
        <f t="shared" si="112"/>
        <v>5.6093557489424572E-5</v>
      </c>
      <c r="T282" s="122">
        <f t="shared" si="112"/>
        <v>6.1362405907609716E-5</v>
      </c>
      <c r="U282" s="122">
        <f t="shared" si="112"/>
        <v>2.4204485804518613E-4</v>
      </c>
      <c r="V282" s="122">
        <f t="shared" si="112"/>
        <v>1.4175148238630071E-4</v>
      </c>
      <c r="W282" s="122">
        <f t="shared" si="112"/>
        <v>1.5712294116288465E-4</v>
      </c>
      <c r="DA282" s="130" t="s">
        <v>3404</v>
      </c>
    </row>
    <row r="283" spans="1:105" ht="12" customHeight="1" x14ac:dyDescent="0.25">
      <c r="A283" s="97" t="s">
        <v>53</v>
      </c>
      <c r="B283" s="98"/>
      <c r="C283" s="98">
        <v>0</v>
      </c>
      <c r="D283" s="98">
        <v>0</v>
      </c>
      <c r="E283" s="98">
        <v>9.109171872805771E-6</v>
      </c>
      <c r="F283" s="98">
        <v>1.0007312484123732E-5</v>
      </c>
      <c r="G283" s="98">
        <v>1.0951050110650269E-5</v>
      </c>
      <c r="H283" s="98">
        <v>1.5128801114144668E-5</v>
      </c>
      <c r="I283" s="98">
        <v>2.5890993220494688E-5</v>
      </c>
      <c r="J283" s="98">
        <v>3.5068756888258073E-5</v>
      </c>
      <c r="K283" s="98">
        <v>3.5156546017315373E-5</v>
      </c>
      <c r="L283" s="98">
        <v>4.014716378792076E-5</v>
      </c>
      <c r="M283" s="98">
        <v>1.1145472357229725E-5</v>
      </c>
      <c r="N283" s="98">
        <v>2.7321945498173049E-5</v>
      </c>
      <c r="O283" s="98">
        <v>2.5754450390659681E-5</v>
      </c>
      <c r="P283" s="98">
        <v>7.8190213526260294E-5</v>
      </c>
      <c r="Q283" s="98">
        <v>1.2723481412018996E-4</v>
      </c>
      <c r="R283" s="98">
        <v>0</v>
      </c>
      <c r="S283" s="98">
        <v>5.6093557489424572E-5</v>
      </c>
      <c r="T283" s="98">
        <v>6.1362405907609716E-5</v>
      </c>
      <c r="U283" s="98">
        <v>2.4204485804518613E-4</v>
      </c>
      <c r="V283" s="98">
        <v>1.4175148238630071E-4</v>
      </c>
      <c r="W283" s="98">
        <v>1.5712294116288465E-4</v>
      </c>
      <c r="DA283" s="63" t="s">
        <v>3405</v>
      </c>
    </row>
    <row r="284" spans="1:105" ht="12" customHeight="1" x14ac:dyDescent="0.25">
      <c r="A284" s="121" t="s">
        <v>55</v>
      </c>
      <c r="B284" s="122"/>
      <c r="C284" s="122">
        <v>6.599698959773647E-3</v>
      </c>
      <c r="D284" s="122">
        <v>9.6154974823748768E-3</v>
      </c>
      <c r="E284" s="122">
        <v>2.0506063845878279E-2</v>
      </c>
      <c r="F284" s="122">
        <v>1.7433811618135689E-2</v>
      </c>
      <c r="G284" s="122">
        <v>1.5474542903231825E-2</v>
      </c>
      <c r="H284" s="122">
        <v>2.1863403733283986E-2</v>
      </c>
      <c r="I284" s="122">
        <v>3.2011470750838628E-2</v>
      </c>
      <c r="J284" s="122">
        <v>2.6898487953128266E-2</v>
      </c>
      <c r="K284" s="122">
        <v>2.214744567959568E-2</v>
      </c>
      <c r="L284" s="122">
        <v>1.4812683273537497E-2</v>
      </c>
      <c r="M284" s="122">
        <v>7.2892359410090214E-3</v>
      </c>
      <c r="N284" s="122">
        <v>8.4886545494015624E-3</v>
      </c>
      <c r="O284" s="122">
        <v>8.2782381955813535E-3</v>
      </c>
      <c r="P284" s="122">
        <v>1.5415920965731234E-2</v>
      </c>
      <c r="Q284" s="122">
        <v>1.1090117842940152E-2</v>
      </c>
      <c r="R284" s="122">
        <v>0</v>
      </c>
      <c r="S284" s="122">
        <v>6.5518749396952349E-3</v>
      </c>
      <c r="T284" s="122">
        <v>4.6838265586488801E-3</v>
      </c>
      <c r="U284" s="122">
        <v>1.3387605589770993E-2</v>
      </c>
      <c r="V284" s="122">
        <v>1.2609545016672774E-2</v>
      </c>
      <c r="W284" s="122">
        <v>1.2418818244965275E-2</v>
      </c>
      <c r="DA284" s="130" t="s">
        <v>3406</v>
      </c>
    </row>
    <row r="285" spans="1:105" ht="12" customHeight="1" x14ac:dyDescent="0.25">
      <c r="A285" s="97" t="s">
        <v>124</v>
      </c>
      <c r="B285" s="98"/>
      <c r="C285" s="98">
        <v>2.6517225006903204E-3</v>
      </c>
      <c r="D285" s="98">
        <v>2.2190846396631832E-3</v>
      </c>
      <c r="E285" s="98">
        <v>1.2246940884276484E-3</v>
      </c>
      <c r="F285" s="98">
        <v>2.2707138850424362E-3</v>
      </c>
      <c r="G285" s="98">
        <v>4.195596799120219E-3</v>
      </c>
      <c r="H285" s="98">
        <v>1.0178009424479243E-2</v>
      </c>
      <c r="I285" s="98">
        <v>9.4774807952227764E-3</v>
      </c>
      <c r="J285" s="98">
        <v>3.0025974706900213E-3</v>
      </c>
      <c r="K285" s="98">
        <v>2.6655018966531465E-3</v>
      </c>
      <c r="L285" s="98">
        <v>1.1317091586790183E-3</v>
      </c>
      <c r="M285" s="98">
        <v>5.5373799512826126E-4</v>
      </c>
      <c r="N285" s="98">
        <v>1.273794139164611E-3</v>
      </c>
      <c r="O285" s="98">
        <v>1.2122862764499488E-3</v>
      </c>
      <c r="P285" s="98">
        <v>2.3505645271034168E-3</v>
      </c>
      <c r="Q285" s="98">
        <v>1.254798680362436E-3</v>
      </c>
      <c r="R285" s="98">
        <v>0</v>
      </c>
      <c r="S285" s="98">
        <v>7.5824841100467961E-4</v>
      </c>
      <c r="T285" s="98">
        <v>6.4026277793288614E-4</v>
      </c>
      <c r="U285" s="98">
        <v>1.6016274682298735E-3</v>
      </c>
      <c r="V285" s="98">
        <v>1.5633215074142561E-3</v>
      </c>
      <c r="W285" s="98">
        <v>1.9858983193207099E-3</v>
      </c>
      <c r="DA285" s="63" t="s">
        <v>3407</v>
      </c>
    </row>
    <row r="286" spans="1:105" ht="12" customHeight="1" x14ac:dyDescent="0.25">
      <c r="A286" s="97" t="s">
        <v>123</v>
      </c>
      <c r="B286" s="98"/>
      <c r="C286" s="98">
        <v>0</v>
      </c>
      <c r="D286" s="98">
        <v>0</v>
      </c>
      <c r="E286" s="98">
        <v>0</v>
      </c>
      <c r="F286" s="98">
        <v>0</v>
      </c>
      <c r="G286" s="98">
        <v>0</v>
      </c>
      <c r="H286" s="98">
        <v>0</v>
      </c>
      <c r="I286" s="98">
        <v>0</v>
      </c>
      <c r="J286" s="98">
        <v>0</v>
      </c>
      <c r="K286" s="98">
        <v>0</v>
      </c>
      <c r="L286" s="98">
        <v>0</v>
      </c>
      <c r="M286" s="98">
        <v>0</v>
      </c>
      <c r="N286" s="98">
        <v>0</v>
      </c>
      <c r="O286" s="98">
        <v>0</v>
      </c>
      <c r="P286" s="98">
        <v>0</v>
      </c>
      <c r="Q286" s="98">
        <v>0</v>
      </c>
      <c r="R286" s="98">
        <v>0</v>
      </c>
      <c r="S286" s="98">
        <v>0</v>
      </c>
      <c r="T286" s="98">
        <v>0</v>
      </c>
      <c r="U286" s="98">
        <v>0</v>
      </c>
      <c r="V286" s="98">
        <v>0</v>
      </c>
      <c r="W286" s="98">
        <v>0</v>
      </c>
      <c r="DA286" s="63" t="s">
        <v>3408</v>
      </c>
    </row>
    <row r="287" spans="1:105" ht="12" customHeight="1" x14ac:dyDescent="0.25">
      <c r="A287" s="100" t="s">
        <v>50</v>
      </c>
      <c r="B287" s="101"/>
      <c r="C287" s="101">
        <v>0</v>
      </c>
      <c r="D287" s="101">
        <v>0</v>
      </c>
      <c r="E287" s="101">
        <v>0</v>
      </c>
      <c r="F287" s="101">
        <v>0</v>
      </c>
      <c r="G287" s="101">
        <v>0</v>
      </c>
      <c r="H287" s="101">
        <v>0</v>
      </c>
      <c r="I287" s="101">
        <v>0</v>
      </c>
      <c r="J287" s="101">
        <v>0</v>
      </c>
      <c r="K287" s="101">
        <v>0</v>
      </c>
      <c r="L287" s="101">
        <v>0</v>
      </c>
      <c r="M287" s="101">
        <v>0</v>
      </c>
      <c r="N287" s="101">
        <v>0</v>
      </c>
      <c r="O287" s="101">
        <v>0</v>
      </c>
      <c r="P287" s="101">
        <v>0</v>
      </c>
      <c r="Q287" s="101">
        <v>0</v>
      </c>
      <c r="R287" s="101">
        <v>0</v>
      </c>
      <c r="S287" s="101">
        <v>0</v>
      </c>
      <c r="T287" s="101">
        <v>0</v>
      </c>
      <c r="U287" s="101">
        <v>0</v>
      </c>
      <c r="V287" s="101">
        <v>0</v>
      </c>
      <c r="W287" s="101">
        <v>0</v>
      </c>
      <c r="DA287" s="131" t="s">
        <v>3409</v>
      </c>
    </row>
    <row r="288" spans="1:105" ht="12" customHeight="1" x14ac:dyDescent="0.25">
      <c r="A288" s="103" t="s">
        <v>52</v>
      </c>
      <c r="B288" s="104"/>
      <c r="C288" s="104">
        <v>0</v>
      </c>
      <c r="D288" s="104">
        <v>0</v>
      </c>
      <c r="E288" s="104">
        <v>0</v>
      </c>
      <c r="F288" s="104">
        <v>0</v>
      </c>
      <c r="G288" s="104">
        <v>0</v>
      </c>
      <c r="H288" s="104">
        <v>0</v>
      </c>
      <c r="I288" s="104">
        <v>0</v>
      </c>
      <c r="J288" s="104">
        <v>0</v>
      </c>
      <c r="K288" s="104">
        <v>0</v>
      </c>
      <c r="L288" s="104">
        <v>0</v>
      </c>
      <c r="M288" s="104">
        <v>0</v>
      </c>
      <c r="N288" s="104">
        <v>0</v>
      </c>
      <c r="O288" s="104">
        <v>0</v>
      </c>
      <c r="P288" s="104">
        <v>0</v>
      </c>
      <c r="Q288" s="104">
        <v>0</v>
      </c>
      <c r="R288" s="104">
        <v>0</v>
      </c>
      <c r="S288" s="104">
        <v>0</v>
      </c>
      <c r="T288" s="104">
        <v>0</v>
      </c>
      <c r="U288" s="104">
        <v>0</v>
      </c>
      <c r="V288" s="104">
        <v>0</v>
      </c>
      <c r="W288" s="104">
        <v>0</v>
      </c>
      <c r="DA288" s="132" t="s">
        <v>3410</v>
      </c>
    </row>
    <row r="289" spans="1:105" ht="12" customHeight="1" x14ac:dyDescent="0.25">
      <c r="A289" s="106" t="s">
        <v>122</v>
      </c>
      <c r="B289" s="101"/>
      <c r="C289" s="101">
        <v>3.9479764590833267E-3</v>
      </c>
      <c r="D289" s="101">
        <v>7.3964128427116936E-3</v>
      </c>
      <c r="E289" s="101">
        <v>1.928136975745063E-2</v>
      </c>
      <c r="F289" s="101">
        <v>1.5163097733093251E-2</v>
      </c>
      <c r="G289" s="101">
        <v>1.1278946104111606E-2</v>
      </c>
      <c r="H289" s="101">
        <v>1.168539430880474E-2</v>
      </c>
      <c r="I289" s="101">
        <v>2.2533989955615855E-2</v>
      </c>
      <c r="J289" s="101">
        <v>2.3895890482438245E-2</v>
      </c>
      <c r="K289" s="101">
        <v>9.6976473047654301E-3</v>
      </c>
      <c r="L289" s="101">
        <v>1.2347297396858404E-2</v>
      </c>
      <c r="M289" s="101">
        <v>6.0879671503854529E-3</v>
      </c>
      <c r="N289" s="101">
        <v>6.167567227651204E-3</v>
      </c>
      <c r="O289" s="101">
        <v>9.2465043552202833E-4</v>
      </c>
      <c r="P289" s="101">
        <v>1.666365781683464E-3</v>
      </c>
      <c r="Q289" s="101">
        <v>1.925964151840033E-3</v>
      </c>
      <c r="R289" s="101">
        <v>0</v>
      </c>
      <c r="S289" s="101">
        <v>3.6820114389441022E-3</v>
      </c>
      <c r="T289" s="101">
        <v>0</v>
      </c>
      <c r="U289" s="101">
        <v>2.328853506960704E-3</v>
      </c>
      <c r="V289" s="101">
        <v>0</v>
      </c>
      <c r="W289" s="101">
        <v>1.1384865878179308E-3</v>
      </c>
      <c r="DA289" s="131" t="s">
        <v>3411</v>
      </c>
    </row>
    <row r="290" spans="1:105" ht="12" customHeight="1" x14ac:dyDescent="0.25">
      <c r="A290" s="107" t="s">
        <v>121</v>
      </c>
      <c r="B290" s="104"/>
      <c r="C290" s="104">
        <v>0</v>
      </c>
      <c r="D290" s="104">
        <v>0</v>
      </c>
      <c r="E290" s="104">
        <v>0</v>
      </c>
      <c r="F290" s="104">
        <v>0</v>
      </c>
      <c r="G290" s="104">
        <v>0</v>
      </c>
      <c r="H290" s="104">
        <v>0</v>
      </c>
      <c r="I290" s="104">
        <v>0</v>
      </c>
      <c r="J290" s="104">
        <v>0</v>
      </c>
      <c r="K290" s="104">
        <v>9.7842964781771034E-3</v>
      </c>
      <c r="L290" s="104">
        <v>1.3336767180000743E-3</v>
      </c>
      <c r="M290" s="104">
        <v>6.4753079549530711E-4</v>
      </c>
      <c r="N290" s="104">
        <v>1.0472931825857479E-3</v>
      </c>
      <c r="O290" s="104">
        <v>6.1413014836093766E-3</v>
      </c>
      <c r="P290" s="104">
        <v>1.1398990656944353E-2</v>
      </c>
      <c r="Q290" s="104">
        <v>7.9093550107376832E-3</v>
      </c>
      <c r="R290" s="104">
        <v>0</v>
      </c>
      <c r="S290" s="104">
        <v>2.1116150897464532E-3</v>
      </c>
      <c r="T290" s="104">
        <v>4.0435637807159936E-3</v>
      </c>
      <c r="U290" s="104">
        <v>9.4571246145804151E-3</v>
      </c>
      <c r="V290" s="104">
        <v>1.1046223509258518E-2</v>
      </c>
      <c r="W290" s="104">
        <v>9.2944333378266342E-3</v>
      </c>
      <c r="DA290" s="132" t="s">
        <v>3412</v>
      </c>
    </row>
    <row r="291" spans="1:105" ht="12" customHeight="1" x14ac:dyDescent="0.25">
      <c r="A291" s="108" t="s">
        <v>53</v>
      </c>
      <c r="B291" s="98"/>
      <c r="C291" s="98">
        <v>0</v>
      </c>
      <c r="D291" s="98">
        <v>0</v>
      </c>
      <c r="E291" s="98">
        <v>0</v>
      </c>
      <c r="F291" s="98">
        <v>0</v>
      </c>
      <c r="G291" s="98">
        <v>0</v>
      </c>
      <c r="H291" s="98">
        <v>0</v>
      </c>
      <c r="I291" s="98">
        <v>0</v>
      </c>
      <c r="J291" s="98">
        <v>0</v>
      </c>
      <c r="K291" s="98">
        <v>5.8367015770993767E-3</v>
      </c>
      <c r="L291" s="98">
        <v>8.2301354975163564E-4</v>
      </c>
      <c r="M291" s="98">
        <v>3.8658820625316498E-4</v>
      </c>
      <c r="N291" s="98">
        <v>6.0416235914869927E-4</v>
      </c>
      <c r="O291" s="98">
        <v>3.5979664237210419E-3</v>
      </c>
      <c r="P291" s="98">
        <v>6.4975677993658323E-3</v>
      </c>
      <c r="Q291" s="98">
        <v>4.5148353729515213E-3</v>
      </c>
      <c r="R291" s="98">
        <v>0</v>
      </c>
      <c r="S291" s="98">
        <v>1.1595554581302777E-3</v>
      </c>
      <c r="T291" s="98">
        <v>2.4911369880483386E-3</v>
      </c>
      <c r="U291" s="98">
        <v>5.3791052083206493E-3</v>
      </c>
      <c r="V291" s="98">
        <v>6.1737839534487492E-3</v>
      </c>
      <c r="W291" s="98">
        <v>4.98637052610644E-3</v>
      </c>
      <c r="DA291" s="63" t="s">
        <v>3413</v>
      </c>
    </row>
    <row r="292" spans="1:105" ht="12" customHeight="1" x14ac:dyDescent="0.25">
      <c r="A292" s="108" t="s">
        <v>52</v>
      </c>
      <c r="B292" s="98"/>
      <c r="C292" s="98">
        <v>0</v>
      </c>
      <c r="D292" s="98">
        <v>0</v>
      </c>
      <c r="E292" s="98">
        <v>0</v>
      </c>
      <c r="F292" s="98">
        <v>0</v>
      </c>
      <c r="G292" s="98">
        <v>0</v>
      </c>
      <c r="H292" s="98">
        <v>0</v>
      </c>
      <c r="I292" s="98">
        <v>0</v>
      </c>
      <c r="J292" s="98">
        <v>0</v>
      </c>
      <c r="K292" s="98">
        <v>3.9475949010777259E-3</v>
      </c>
      <c r="L292" s="98">
        <v>5.1066316824843869E-4</v>
      </c>
      <c r="M292" s="98">
        <v>2.6094258924214207E-4</v>
      </c>
      <c r="N292" s="98">
        <v>4.4313082343704866E-4</v>
      </c>
      <c r="O292" s="98">
        <v>2.5433350598883346E-3</v>
      </c>
      <c r="P292" s="98">
        <v>4.9014228575785202E-3</v>
      </c>
      <c r="Q292" s="98">
        <v>3.3945196377861619E-3</v>
      </c>
      <c r="R292" s="98">
        <v>0</v>
      </c>
      <c r="S292" s="98">
        <v>9.5205963161617549E-4</v>
      </c>
      <c r="T292" s="98">
        <v>1.5524267926676548E-3</v>
      </c>
      <c r="U292" s="98">
        <v>4.0780194062597667E-3</v>
      </c>
      <c r="V292" s="98">
        <v>4.8724395558097681E-3</v>
      </c>
      <c r="W292" s="98">
        <v>4.3080628117201942E-3</v>
      </c>
      <c r="DA292" s="63" t="s">
        <v>3414</v>
      </c>
    </row>
    <row r="293" spans="1:105" ht="12" customHeight="1" x14ac:dyDescent="0.25">
      <c r="A293" s="121" t="s">
        <v>54</v>
      </c>
      <c r="B293" s="122"/>
      <c r="C293" s="122">
        <v>3.3797404209718767E-3</v>
      </c>
      <c r="D293" s="122">
        <v>6.166474259456438E-3</v>
      </c>
      <c r="E293" s="122">
        <v>1.1456443069660985E-2</v>
      </c>
      <c r="F293" s="122">
        <v>1.0028040934251418E-2</v>
      </c>
      <c r="G293" s="122">
        <v>1.0092708260323581E-2</v>
      </c>
      <c r="H293" s="122">
        <v>1.3003220210496744E-2</v>
      </c>
      <c r="I293" s="122">
        <v>2.066574779202629E-2</v>
      </c>
      <c r="J293" s="122">
        <v>1.6778162948293231E-2</v>
      </c>
      <c r="K293" s="122">
        <v>1.4651974699322957E-2</v>
      </c>
      <c r="L293" s="122">
        <v>8.8722796572862153E-3</v>
      </c>
      <c r="M293" s="122">
        <v>4.2468572625580236E-3</v>
      </c>
      <c r="N293" s="122">
        <v>5.2484109601695994E-3</v>
      </c>
      <c r="O293" s="122">
        <v>5.3797290734508693E-3</v>
      </c>
      <c r="P293" s="122">
        <v>1.000487012142196E-2</v>
      </c>
      <c r="Q293" s="122">
        <v>6.9712629225813939E-3</v>
      </c>
      <c r="R293" s="122">
        <v>0</v>
      </c>
      <c r="S293" s="122">
        <v>3.9577877960688948E-3</v>
      </c>
      <c r="T293" s="122">
        <v>3.1585810891715852E-3</v>
      </c>
      <c r="U293" s="122">
        <v>8.7090359118054891E-3</v>
      </c>
      <c r="V293" s="122">
        <v>7.9082153220310421E-3</v>
      </c>
      <c r="W293" s="122">
        <v>8.125863596498209E-3</v>
      </c>
      <c r="DA293" s="130" t="s">
        <v>3415</v>
      </c>
    </row>
    <row r="294" spans="1:105" ht="12" customHeight="1" x14ac:dyDescent="0.25">
      <c r="A294" s="97" t="s">
        <v>50</v>
      </c>
      <c r="B294" s="98"/>
      <c r="C294" s="98">
        <v>2.7928347851286996E-3</v>
      </c>
      <c r="D294" s="98">
        <v>4.7765815400592666E-3</v>
      </c>
      <c r="E294" s="98">
        <v>4.3356796273777039E-3</v>
      </c>
      <c r="F294" s="98">
        <v>6.0633625491538301E-3</v>
      </c>
      <c r="G294" s="98">
        <v>8.2867918999899592E-3</v>
      </c>
      <c r="H294" s="98">
        <v>1.0509717421981549E-2</v>
      </c>
      <c r="I294" s="98">
        <v>1.7328023775219904E-2</v>
      </c>
      <c r="J294" s="98">
        <v>1.0887448358085595E-2</v>
      </c>
      <c r="K294" s="98">
        <v>9.3512990556331166E-3</v>
      </c>
      <c r="L294" s="98">
        <v>4.5226473884294295E-3</v>
      </c>
      <c r="M294" s="98">
        <v>2.4162334786374823E-3</v>
      </c>
      <c r="N294" s="98">
        <v>3.8473615493567386E-3</v>
      </c>
      <c r="O294" s="98">
        <v>4.0164335946060881E-3</v>
      </c>
      <c r="P294" s="98">
        <v>7.7192939466548729E-3</v>
      </c>
      <c r="Q294" s="98">
        <v>5.0675707802969178E-3</v>
      </c>
      <c r="R294" s="98">
        <v>0</v>
      </c>
      <c r="S294" s="98">
        <v>2.7436045320200142E-3</v>
      </c>
      <c r="T294" s="98">
        <v>2.3207049494385445E-3</v>
      </c>
      <c r="U294" s="98">
        <v>6.5706781135953223E-3</v>
      </c>
      <c r="V294" s="98">
        <v>5.899377350431511E-3</v>
      </c>
      <c r="W294" s="98">
        <v>7.1965024613003881E-3</v>
      </c>
      <c r="DA294" s="63" t="s">
        <v>3416</v>
      </c>
    </row>
    <row r="295" spans="1:105" ht="12" customHeight="1" x14ac:dyDescent="0.25">
      <c r="A295" s="109" t="s">
        <v>120</v>
      </c>
      <c r="B295" s="33"/>
      <c r="C295" s="33">
        <v>5.8690563584317713E-4</v>
      </c>
      <c r="D295" s="33">
        <v>1.3898927193971716E-3</v>
      </c>
      <c r="E295" s="33">
        <v>7.1207634422832808E-3</v>
      </c>
      <c r="F295" s="33">
        <v>3.9646783850975876E-3</v>
      </c>
      <c r="G295" s="33">
        <v>1.8059163603336224E-3</v>
      </c>
      <c r="H295" s="33">
        <v>2.4935027885151953E-3</v>
      </c>
      <c r="I295" s="33">
        <v>3.3377240168063855E-3</v>
      </c>
      <c r="J295" s="33">
        <v>5.8907145902076354E-3</v>
      </c>
      <c r="K295" s="33">
        <v>5.3006756436898405E-3</v>
      </c>
      <c r="L295" s="33">
        <v>4.3496322688567866E-3</v>
      </c>
      <c r="M295" s="33">
        <v>1.8306237839205409E-3</v>
      </c>
      <c r="N295" s="33">
        <v>1.4010494108128606E-3</v>
      </c>
      <c r="O295" s="33">
        <v>1.3632954788447811E-3</v>
      </c>
      <c r="P295" s="33">
        <v>2.2855761747670876E-3</v>
      </c>
      <c r="Q295" s="33">
        <v>1.9036921422844763E-3</v>
      </c>
      <c r="R295" s="33">
        <v>0</v>
      </c>
      <c r="S295" s="33">
        <v>1.2141832640488804E-3</v>
      </c>
      <c r="T295" s="33">
        <v>8.3787613973304055E-4</v>
      </c>
      <c r="U295" s="33">
        <v>2.1383577982101677E-3</v>
      </c>
      <c r="V295" s="33">
        <v>2.0088379715995316E-3</v>
      </c>
      <c r="W295" s="33">
        <v>9.2936113519782079E-4</v>
      </c>
      <c r="DA295" s="60" t="s">
        <v>3417</v>
      </c>
    </row>
    <row r="297" spans="1:105" ht="12" customHeight="1" x14ac:dyDescent="0.25">
      <c r="A297" s="116" t="str">
        <f>RES_hh_SLD!$A$343</f>
        <v>Thermal energy service in new and renovated households (ktoe useful)</v>
      </c>
      <c r="B297" s="117"/>
      <c r="C297" s="117">
        <f t="shared" ref="C297:Q297" si="113">C298+C300+C302+C311</f>
        <v>5.3167211286633896E-2</v>
      </c>
      <c r="D297" s="117">
        <f t="shared" si="113"/>
        <v>8.7978406002760329E-2</v>
      </c>
      <c r="E297" s="117">
        <f t="shared" si="113"/>
        <v>0.11817821826297713</v>
      </c>
      <c r="F297" s="117">
        <f t="shared" si="113"/>
        <v>0.1084908528624642</v>
      </c>
      <c r="G297" s="117">
        <f t="shared" si="113"/>
        <v>0.10106362214066279</v>
      </c>
      <c r="H297" s="117">
        <f t="shared" si="113"/>
        <v>0.12569566871707638</v>
      </c>
      <c r="I297" s="117">
        <f t="shared" si="113"/>
        <v>0.2201974739125703</v>
      </c>
      <c r="J297" s="117">
        <f t="shared" si="113"/>
        <v>0.1753691487950676</v>
      </c>
      <c r="K297" s="117">
        <f t="shared" si="113"/>
        <v>0.15567496179981102</v>
      </c>
      <c r="L297" s="117">
        <f t="shared" si="113"/>
        <v>0.10331941470034117</v>
      </c>
      <c r="M297" s="117">
        <f t="shared" si="113"/>
        <v>4.4291735389685498E-2</v>
      </c>
      <c r="N297" s="117">
        <f t="shared" si="113"/>
        <v>5.3998871987187239E-2</v>
      </c>
      <c r="O297" s="117">
        <f t="shared" si="113"/>
        <v>5.4815366374873886E-2</v>
      </c>
      <c r="P297" s="117">
        <f t="shared" si="113"/>
        <v>9.6343884906555446E-2</v>
      </c>
      <c r="Q297" s="117">
        <f t="shared" si="113"/>
        <v>6.9014373831427736E-2</v>
      </c>
      <c r="R297" s="117">
        <f t="shared" ref="R297:V297" si="114">R298+R300+R302+R311</f>
        <v>0</v>
      </c>
      <c r="S297" s="117">
        <f t="shared" si="114"/>
        <v>3.7805421482309066E-2</v>
      </c>
      <c r="T297" s="117">
        <f t="shared" si="114"/>
        <v>2.937338126363339E-2</v>
      </c>
      <c r="U297" s="117">
        <f t="shared" si="114"/>
        <v>7.6388895741522495E-2</v>
      </c>
      <c r="V297" s="117">
        <f t="shared" si="114"/>
        <v>6.850975603837188E-2</v>
      </c>
      <c r="W297" s="117">
        <f t="shared" ref="W297" si="115">W298+W300+W302+W311</f>
        <v>6.400046287212767E-2</v>
      </c>
      <c r="DA297" s="129" t="s">
        <v>3569</v>
      </c>
    </row>
    <row r="298" spans="1:105" ht="12" customHeight="1" x14ac:dyDescent="0.25">
      <c r="A298" s="121" t="s">
        <v>57</v>
      </c>
      <c r="B298" s="122"/>
      <c r="C298" s="122">
        <f t="shared" ref="C298:W298" si="116">C299</f>
        <v>4.7024563309579472E-2</v>
      </c>
      <c r="D298" s="122">
        <f t="shared" si="116"/>
        <v>7.807045984183518E-2</v>
      </c>
      <c r="E298" s="122">
        <f t="shared" si="116"/>
        <v>9.7063824139315122E-2</v>
      </c>
      <c r="F298" s="122">
        <f t="shared" si="116"/>
        <v>9.0745389625185663E-2</v>
      </c>
      <c r="G298" s="122">
        <f t="shared" si="116"/>
        <v>8.4989479295763878E-2</v>
      </c>
      <c r="H298" s="122">
        <f t="shared" si="116"/>
        <v>0.10397144744889478</v>
      </c>
      <c r="I298" s="122">
        <f t="shared" si="116"/>
        <v>0.18699922621738227</v>
      </c>
      <c r="J298" s="122">
        <f t="shared" si="116"/>
        <v>0.14685120978162516</v>
      </c>
      <c r="K298" s="122">
        <f t="shared" si="116"/>
        <v>0.13018199436036684</v>
      </c>
      <c r="L298" s="122">
        <f t="shared" si="116"/>
        <v>8.7262108679748235E-2</v>
      </c>
      <c r="M298" s="122">
        <f t="shared" si="116"/>
        <v>3.6485751972431049E-2</v>
      </c>
      <c r="N298" s="122">
        <f t="shared" si="116"/>
        <v>4.4704679143729789E-2</v>
      </c>
      <c r="O298" s="122">
        <f t="shared" si="116"/>
        <v>4.4807596730158418E-2</v>
      </c>
      <c r="P298" s="122">
        <f t="shared" si="116"/>
        <v>7.7358114243763904E-2</v>
      </c>
      <c r="Q298" s="122">
        <f t="shared" si="116"/>
        <v>5.5037838353146809E-2</v>
      </c>
      <c r="R298" s="122">
        <f t="shared" si="116"/>
        <v>0</v>
      </c>
      <c r="S298" s="122">
        <f t="shared" si="116"/>
        <v>2.977819452788719E-2</v>
      </c>
      <c r="T298" s="122">
        <f t="shared" si="116"/>
        <v>2.3083663523082002E-2</v>
      </c>
      <c r="U298" s="122">
        <f t="shared" si="116"/>
        <v>5.8318459752380973E-2</v>
      </c>
      <c r="V298" s="122">
        <f t="shared" si="116"/>
        <v>5.1645426900305519E-2</v>
      </c>
      <c r="W298" s="122">
        <f t="shared" si="116"/>
        <v>4.738061821241274E-2</v>
      </c>
      <c r="DA298" s="130" t="s">
        <v>3570</v>
      </c>
    </row>
    <row r="299" spans="1:105" ht="12" customHeight="1" x14ac:dyDescent="0.25">
      <c r="A299" s="97" t="s">
        <v>53</v>
      </c>
      <c r="B299" s="98"/>
      <c r="C299" s="98">
        <v>4.7024563309579472E-2</v>
      </c>
      <c r="D299" s="98">
        <v>7.807045984183518E-2</v>
      </c>
      <c r="E299" s="98">
        <v>9.7063824139315122E-2</v>
      </c>
      <c r="F299" s="98">
        <v>9.0745389625185663E-2</v>
      </c>
      <c r="G299" s="98">
        <v>8.4989479295763878E-2</v>
      </c>
      <c r="H299" s="98">
        <v>0.10397144744889478</v>
      </c>
      <c r="I299" s="98">
        <v>0.18699922621738227</v>
      </c>
      <c r="J299" s="98">
        <v>0.14685120978162516</v>
      </c>
      <c r="K299" s="98">
        <v>0.13018199436036684</v>
      </c>
      <c r="L299" s="98">
        <v>8.7262108679748235E-2</v>
      </c>
      <c r="M299" s="98">
        <v>3.6485751972431049E-2</v>
      </c>
      <c r="N299" s="98">
        <v>4.4704679143729789E-2</v>
      </c>
      <c r="O299" s="98">
        <v>4.4807596730158418E-2</v>
      </c>
      <c r="P299" s="98">
        <v>7.7358114243763904E-2</v>
      </c>
      <c r="Q299" s="98">
        <v>5.5037838353146809E-2</v>
      </c>
      <c r="R299" s="98">
        <v>0</v>
      </c>
      <c r="S299" s="98">
        <v>2.977819452788719E-2</v>
      </c>
      <c r="T299" s="98">
        <v>2.3083663523082002E-2</v>
      </c>
      <c r="U299" s="98">
        <v>5.8318459752380973E-2</v>
      </c>
      <c r="V299" s="98">
        <v>5.1645426900305519E-2</v>
      </c>
      <c r="W299" s="98">
        <v>4.738061821241274E-2</v>
      </c>
      <c r="DA299" s="63" t="s">
        <v>3571</v>
      </c>
    </row>
    <row r="300" spans="1:105" ht="12" customHeight="1" x14ac:dyDescent="0.25">
      <c r="A300" s="121" t="s">
        <v>92</v>
      </c>
      <c r="B300" s="122"/>
      <c r="C300" s="122">
        <f t="shared" ref="C300:W300" si="117">C301</f>
        <v>0</v>
      </c>
      <c r="D300" s="122">
        <f t="shared" si="117"/>
        <v>0</v>
      </c>
      <c r="E300" s="122">
        <f t="shared" si="117"/>
        <v>2.2008367602244156E-5</v>
      </c>
      <c r="F300" s="122">
        <f t="shared" si="117"/>
        <v>2.4930240519386068E-5</v>
      </c>
      <c r="G300" s="122">
        <f t="shared" si="117"/>
        <v>2.8111914180845501E-5</v>
      </c>
      <c r="H300" s="122">
        <f t="shared" si="117"/>
        <v>3.9993497277441001E-5</v>
      </c>
      <c r="I300" s="122">
        <f t="shared" si="117"/>
        <v>7.0444209995348115E-5</v>
      </c>
      <c r="J300" s="122">
        <f t="shared" si="117"/>
        <v>9.8174330057770935E-5</v>
      </c>
      <c r="K300" s="122">
        <f t="shared" si="117"/>
        <v>1.0125468984870156E-4</v>
      </c>
      <c r="L300" s="122">
        <f t="shared" si="117"/>
        <v>1.1894860102496596E-4</v>
      </c>
      <c r="M300" s="122">
        <f t="shared" si="117"/>
        <v>3.412295987236777E-5</v>
      </c>
      <c r="N300" s="122">
        <f t="shared" si="117"/>
        <v>8.6912269420449272E-5</v>
      </c>
      <c r="O300" s="122">
        <f t="shared" si="117"/>
        <v>8.5599552501688583E-5</v>
      </c>
      <c r="P300" s="122">
        <f t="shared" si="117"/>
        <v>2.7197428815214041E-4</v>
      </c>
      <c r="Q300" s="122">
        <f t="shared" si="117"/>
        <v>4.5948348469733078E-4</v>
      </c>
      <c r="R300" s="122">
        <f t="shared" si="117"/>
        <v>0</v>
      </c>
      <c r="S300" s="122">
        <f t="shared" si="117"/>
        <v>2.1097249643732351E-4</v>
      </c>
      <c r="T300" s="122">
        <f t="shared" si="117"/>
        <v>2.3419246476960091E-4</v>
      </c>
      <c r="U300" s="122">
        <f t="shared" si="117"/>
        <v>9.3599691516546969E-4</v>
      </c>
      <c r="V300" s="122">
        <f t="shared" si="117"/>
        <v>5.5545628576108988E-4</v>
      </c>
      <c r="W300" s="122">
        <f t="shared" si="117"/>
        <v>6.2360906051222242E-4</v>
      </c>
      <c r="DA300" s="130" t="s">
        <v>3572</v>
      </c>
    </row>
    <row r="301" spans="1:105" ht="12" customHeight="1" x14ac:dyDescent="0.25">
      <c r="A301" s="97" t="s">
        <v>53</v>
      </c>
      <c r="B301" s="98"/>
      <c r="C301" s="98">
        <v>0</v>
      </c>
      <c r="D301" s="98">
        <v>0</v>
      </c>
      <c r="E301" s="98">
        <v>2.2008367602244156E-5</v>
      </c>
      <c r="F301" s="98">
        <v>2.4930240519386068E-5</v>
      </c>
      <c r="G301" s="98">
        <v>2.8111914180845501E-5</v>
      </c>
      <c r="H301" s="98">
        <v>3.9993497277441001E-5</v>
      </c>
      <c r="I301" s="98">
        <v>7.0444209995348115E-5</v>
      </c>
      <c r="J301" s="98">
        <v>9.8174330057770935E-5</v>
      </c>
      <c r="K301" s="98">
        <v>1.0125468984870156E-4</v>
      </c>
      <c r="L301" s="98">
        <v>1.1894860102496596E-4</v>
      </c>
      <c r="M301" s="98">
        <v>3.412295987236777E-5</v>
      </c>
      <c r="N301" s="98">
        <v>8.6912269420449272E-5</v>
      </c>
      <c r="O301" s="98">
        <v>8.5599552501688583E-5</v>
      </c>
      <c r="P301" s="98">
        <v>2.7197428815214041E-4</v>
      </c>
      <c r="Q301" s="98">
        <v>4.5948348469733078E-4</v>
      </c>
      <c r="R301" s="98">
        <v>0</v>
      </c>
      <c r="S301" s="98">
        <v>2.1097249643732351E-4</v>
      </c>
      <c r="T301" s="98">
        <v>2.3419246476960091E-4</v>
      </c>
      <c r="U301" s="98">
        <v>9.3599691516546969E-4</v>
      </c>
      <c r="V301" s="98">
        <v>5.5545628576108988E-4</v>
      </c>
      <c r="W301" s="98">
        <v>6.2360906051222242E-4</v>
      </c>
      <c r="DA301" s="63" t="s">
        <v>3573</v>
      </c>
    </row>
    <row r="302" spans="1:105" ht="12" customHeight="1" x14ac:dyDescent="0.25">
      <c r="A302" s="121" t="s">
        <v>55</v>
      </c>
      <c r="B302" s="122"/>
      <c r="C302" s="122">
        <v>4.0458837187343066E-3</v>
      </c>
      <c r="D302" s="122">
        <v>6.026635800416855E-3</v>
      </c>
      <c r="E302" s="122">
        <v>1.3135791611803662E-2</v>
      </c>
      <c r="F302" s="122">
        <v>1.1115685902312128E-2</v>
      </c>
      <c r="G302" s="122">
        <v>9.7486521072859805E-3</v>
      </c>
      <c r="H302" s="122">
        <v>1.3534337077589156E-2</v>
      </c>
      <c r="I302" s="122">
        <v>2.0264961511605274E-2</v>
      </c>
      <c r="J302" s="122">
        <v>1.7431859867781046E-2</v>
      </c>
      <c r="K302" s="122">
        <v>1.5756120022004619E-2</v>
      </c>
      <c r="L302" s="122">
        <v>9.9005093718915072E-3</v>
      </c>
      <c r="M302" s="122">
        <v>4.9192198534584236E-3</v>
      </c>
      <c r="N302" s="122">
        <v>5.8259682420386209E-3</v>
      </c>
      <c r="O302" s="122">
        <v>6.4626269793655045E-3</v>
      </c>
      <c r="P302" s="122">
        <v>1.2311052484151586E-2</v>
      </c>
      <c r="Q302" s="122">
        <v>8.9821620620451348E-3</v>
      </c>
      <c r="R302" s="122">
        <v>0</v>
      </c>
      <c r="S302" s="122">
        <v>5.1750758582893496E-3</v>
      </c>
      <c r="T302" s="122">
        <v>3.9571425361411656E-3</v>
      </c>
      <c r="U302" s="122">
        <v>1.1338537046362571E-2</v>
      </c>
      <c r="V302" s="122">
        <v>1.0990345014442411E-2</v>
      </c>
      <c r="W302" s="122">
        <v>1.0785789007340507E-2</v>
      </c>
      <c r="DA302" s="130" t="s">
        <v>3574</v>
      </c>
    </row>
    <row r="303" spans="1:105" ht="12" customHeight="1" x14ac:dyDescent="0.25">
      <c r="A303" s="97" t="s">
        <v>124</v>
      </c>
      <c r="B303" s="98"/>
      <c r="C303" s="98">
        <v>1.5145973776830952E-3</v>
      </c>
      <c r="D303" s="98">
        <v>1.2716272151498899E-3</v>
      </c>
      <c r="E303" s="98">
        <v>7.0446451512354822E-4</v>
      </c>
      <c r="F303" s="98">
        <v>1.3111879455527324E-3</v>
      </c>
      <c r="G303" s="98">
        <v>2.4331789127147265E-3</v>
      </c>
      <c r="H303" s="98">
        <v>5.9306574128832829E-3</v>
      </c>
      <c r="I303" s="98">
        <v>5.5515747042930823E-3</v>
      </c>
      <c r="J303" s="98">
        <v>1.7697179344209762E-3</v>
      </c>
      <c r="K303" s="98">
        <v>1.5827587265151548E-3</v>
      </c>
      <c r="L303" s="98">
        <v>6.7791090691005865E-4</v>
      </c>
      <c r="M303" s="98">
        <v>3.3777830899726663E-4</v>
      </c>
      <c r="N303" s="98">
        <v>8.0033180385370251E-4</v>
      </c>
      <c r="O303" s="98">
        <v>7.9435029127701822E-4</v>
      </c>
      <c r="P303" s="98">
        <v>1.6173768610438365E-3</v>
      </c>
      <c r="Q303" s="98">
        <v>9.0080569670687759E-4</v>
      </c>
      <c r="R303" s="98">
        <v>0</v>
      </c>
      <c r="S303" s="98">
        <v>5.7429067361098262E-4</v>
      </c>
      <c r="T303" s="98">
        <v>4.961702954312837E-4</v>
      </c>
      <c r="U303" s="98">
        <v>1.2646105887818204E-3</v>
      </c>
      <c r="V303" s="98">
        <v>1.2509474485563892E-3</v>
      </c>
      <c r="W303" s="98">
        <v>1.5989959693024564E-3</v>
      </c>
      <c r="DA303" s="63" t="s">
        <v>3575</v>
      </c>
    </row>
    <row r="304" spans="1:105" ht="12" customHeight="1" x14ac:dyDescent="0.25">
      <c r="A304" s="97" t="s">
        <v>123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0</v>
      </c>
      <c r="M304" s="98">
        <v>0</v>
      </c>
      <c r="N304" s="98">
        <v>0</v>
      </c>
      <c r="O304" s="98">
        <v>0</v>
      </c>
      <c r="P304" s="98">
        <v>0</v>
      </c>
      <c r="Q304" s="98">
        <v>0</v>
      </c>
      <c r="R304" s="98">
        <v>0</v>
      </c>
      <c r="S304" s="98">
        <v>0</v>
      </c>
      <c r="T304" s="98">
        <v>0</v>
      </c>
      <c r="U304" s="98">
        <v>0</v>
      </c>
      <c r="V304" s="98">
        <v>0</v>
      </c>
      <c r="W304" s="98">
        <v>0</v>
      </c>
      <c r="DA304" s="63" t="s">
        <v>3576</v>
      </c>
    </row>
    <row r="305" spans="1:105" ht="12" customHeight="1" x14ac:dyDescent="0.25">
      <c r="A305" s="100" t="s">
        <v>50</v>
      </c>
      <c r="B305" s="101"/>
      <c r="C305" s="101">
        <v>0</v>
      </c>
      <c r="D305" s="101">
        <v>0</v>
      </c>
      <c r="E305" s="101">
        <v>0</v>
      </c>
      <c r="F305" s="101">
        <v>0</v>
      </c>
      <c r="G305" s="101">
        <v>0</v>
      </c>
      <c r="H305" s="101">
        <v>0</v>
      </c>
      <c r="I305" s="101">
        <v>0</v>
      </c>
      <c r="J305" s="101">
        <v>0</v>
      </c>
      <c r="K305" s="101">
        <v>0</v>
      </c>
      <c r="L305" s="101">
        <v>0</v>
      </c>
      <c r="M305" s="101">
        <v>0</v>
      </c>
      <c r="N305" s="101">
        <v>0</v>
      </c>
      <c r="O305" s="101">
        <v>0</v>
      </c>
      <c r="P305" s="101">
        <v>0</v>
      </c>
      <c r="Q305" s="101">
        <v>0</v>
      </c>
      <c r="R305" s="101">
        <v>0</v>
      </c>
      <c r="S305" s="101">
        <v>0</v>
      </c>
      <c r="T305" s="101">
        <v>0</v>
      </c>
      <c r="U305" s="101">
        <v>0</v>
      </c>
      <c r="V305" s="101">
        <v>0</v>
      </c>
      <c r="W305" s="101">
        <v>0</v>
      </c>
      <c r="DA305" s="131" t="s">
        <v>3577</v>
      </c>
    </row>
    <row r="306" spans="1:105" ht="12" customHeight="1" x14ac:dyDescent="0.25">
      <c r="A306" s="103" t="s">
        <v>52</v>
      </c>
      <c r="B306" s="104"/>
      <c r="C306" s="104">
        <v>0</v>
      </c>
      <c r="D306" s="104">
        <v>0</v>
      </c>
      <c r="E306" s="104">
        <v>0</v>
      </c>
      <c r="F306" s="104">
        <v>0</v>
      </c>
      <c r="G306" s="104">
        <v>0</v>
      </c>
      <c r="H306" s="104">
        <v>0</v>
      </c>
      <c r="I306" s="104">
        <v>0</v>
      </c>
      <c r="J306" s="104">
        <v>0</v>
      </c>
      <c r="K306" s="104">
        <v>0</v>
      </c>
      <c r="L306" s="104">
        <v>0</v>
      </c>
      <c r="M306" s="104">
        <v>0</v>
      </c>
      <c r="N306" s="104">
        <v>0</v>
      </c>
      <c r="O306" s="104">
        <v>0</v>
      </c>
      <c r="P306" s="104">
        <v>0</v>
      </c>
      <c r="Q306" s="104">
        <v>0</v>
      </c>
      <c r="R306" s="104">
        <v>0</v>
      </c>
      <c r="S306" s="104">
        <v>0</v>
      </c>
      <c r="T306" s="104">
        <v>0</v>
      </c>
      <c r="U306" s="104">
        <v>0</v>
      </c>
      <c r="V306" s="104">
        <v>0</v>
      </c>
      <c r="W306" s="104">
        <v>0</v>
      </c>
      <c r="DA306" s="132" t="s">
        <v>3578</v>
      </c>
    </row>
    <row r="307" spans="1:105" ht="12" customHeight="1" x14ac:dyDescent="0.25">
      <c r="A307" s="106" t="s">
        <v>122</v>
      </c>
      <c r="B307" s="101"/>
      <c r="C307" s="101">
        <v>2.5312863410512109E-3</v>
      </c>
      <c r="D307" s="101">
        <v>4.7550085852669649E-3</v>
      </c>
      <c r="E307" s="101">
        <v>1.2431327096680114E-2</v>
      </c>
      <c r="F307" s="101">
        <v>9.8044979567593962E-3</v>
      </c>
      <c r="G307" s="101">
        <v>7.3154731945712544E-3</v>
      </c>
      <c r="H307" s="101">
        <v>7.6036796647058731E-3</v>
      </c>
      <c r="I307" s="101">
        <v>1.4713386807312191E-2</v>
      </c>
      <c r="J307" s="101">
        <v>1.5662141933360071E-2</v>
      </c>
      <c r="K307" s="101">
        <v>6.3836519102320839E-3</v>
      </c>
      <c r="L307" s="101">
        <v>8.1675259184854649E-3</v>
      </c>
      <c r="M307" s="101">
        <v>4.0625269634428978E-3</v>
      </c>
      <c r="N307" s="101">
        <v>4.1736621475759071E-3</v>
      </c>
      <c r="O307" s="101">
        <v>6.3889529611398132E-4</v>
      </c>
      <c r="P307" s="101">
        <v>1.1822746610462703E-3</v>
      </c>
      <c r="Q307" s="101">
        <v>1.4014843169776693E-3</v>
      </c>
      <c r="R307" s="101">
        <v>0</v>
      </c>
      <c r="S307" s="101">
        <v>2.774855642717817E-3</v>
      </c>
      <c r="T307" s="101">
        <v>0</v>
      </c>
      <c r="U307" s="101">
        <v>1.8115806894756564E-3</v>
      </c>
      <c r="V307" s="101">
        <v>0</v>
      </c>
      <c r="W307" s="101">
        <v>9.068568988519596E-4</v>
      </c>
      <c r="DA307" s="131" t="s">
        <v>3579</v>
      </c>
    </row>
    <row r="308" spans="1:105" ht="12" customHeight="1" x14ac:dyDescent="0.25">
      <c r="A308" s="107" t="s">
        <v>121</v>
      </c>
      <c r="B308" s="104"/>
      <c r="C308" s="104">
        <v>0</v>
      </c>
      <c r="D308" s="104">
        <v>0</v>
      </c>
      <c r="E308" s="104">
        <v>0</v>
      </c>
      <c r="F308" s="104">
        <v>0</v>
      </c>
      <c r="G308" s="104">
        <v>0</v>
      </c>
      <c r="H308" s="104">
        <v>0</v>
      </c>
      <c r="I308" s="104">
        <v>0</v>
      </c>
      <c r="J308" s="104">
        <v>0</v>
      </c>
      <c r="K308" s="104">
        <v>7.7897093852573812E-3</v>
      </c>
      <c r="L308" s="104">
        <v>1.0550725464959832E-3</v>
      </c>
      <c r="M308" s="104">
        <v>5.1891458101825921E-4</v>
      </c>
      <c r="N308" s="104">
        <v>8.5197429060901116E-4</v>
      </c>
      <c r="O308" s="104">
        <v>5.0293813919745044E-3</v>
      </c>
      <c r="P308" s="104">
        <v>9.5114009620614788E-3</v>
      </c>
      <c r="Q308" s="104">
        <v>6.679872048360588E-3</v>
      </c>
      <c r="R308" s="104">
        <v>0</v>
      </c>
      <c r="S308" s="104">
        <v>1.82592954196055E-3</v>
      </c>
      <c r="T308" s="104">
        <v>3.4609722407098822E-3</v>
      </c>
      <c r="U308" s="104">
        <v>8.2623457681050942E-3</v>
      </c>
      <c r="V308" s="104">
        <v>9.7393975658860224E-3</v>
      </c>
      <c r="W308" s="104">
        <v>8.2799361391860914E-3</v>
      </c>
      <c r="DA308" s="132" t="s">
        <v>3580</v>
      </c>
    </row>
    <row r="309" spans="1:105" ht="12" customHeight="1" x14ac:dyDescent="0.25">
      <c r="A309" s="108" t="s">
        <v>53</v>
      </c>
      <c r="B309" s="98"/>
      <c r="C309" s="98">
        <v>0</v>
      </c>
      <c r="D309" s="98">
        <v>0</v>
      </c>
      <c r="E309" s="98">
        <v>0</v>
      </c>
      <c r="F309" s="98">
        <v>0</v>
      </c>
      <c r="G309" s="98">
        <v>0</v>
      </c>
      <c r="H309" s="98">
        <v>0</v>
      </c>
      <c r="I309" s="98">
        <v>0</v>
      </c>
      <c r="J309" s="98">
        <v>0</v>
      </c>
      <c r="K309" s="98">
        <v>3.8421144841796553E-3</v>
      </c>
      <c r="L309" s="98">
        <v>5.4440937824754465E-4</v>
      </c>
      <c r="M309" s="98">
        <v>2.5797199177611714E-4</v>
      </c>
      <c r="N309" s="98">
        <v>4.0884346717196251E-4</v>
      </c>
      <c r="O309" s="98">
        <v>2.4860463320861693E-3</v>
      </c>
      <c r="P309" s="98">
        <v>4.6099781044829586E-3</v>
      </c>
      <c r="Q309" s="98">
        <v>3.2853524105744265E-3</v>
      </c>
      <c r="R309" s="98">
        <v>0</v>
      </c>
      <c r="S309" s="98">
        <v>8.7386991034437453E-4</v>
      </c>
      <c r="T309" s="98">
        <v>1.9085454480422272E-3</v>
      </c>
      <c r="U309" s="98">
        <v>4.1843263618453284E-3</v>
      </c>
      <c r="V309" s="98">
        <v>4.8669580100762534E-3</v>
      </c>
      <c r="W309" s="98">
        <v>3.9718733274658972E-3</v>
      </c>
      <c r="DA309" s="63" t="s">
        <v>3581</v>
      </c>
    </row>
    <row r="310" spans="1:105" ht="12" customHeight="1" x14ac:dyDescent="0.25">
      <c r="A310" s="108" t="s">
        <v>52</v>
      </c>
      <c r="B310" s="98"/>
      <c r="C310" s="98">
        <v>0</v>
      </c>
      <c r="D310" s="98">
        <v>0</v>
      </c>
      <c r="E310" s="98">
        <v>0</v>
      </c>
      <c r="F310" s="98">
        <v>0</v>
      </c>
      <c r="G310" s="98">
        <v>0</v>
      </c>
      <c r="H310" s="98">
        <v>0</v>
      </c>
      <c r="I310" s="98">
        <v>0</v>
      </c>
      <c r="J310" s="98">
        <v>0</v>
      </c>
      <c r="K310" s="98">
        <v>3.9475949010777259E-3</v>
      </c>
      <c r="L310" s="98">
        <v>5.1066316824843869E-4</v>
      </c>
      <c r="M310" s="98">
        <v>2.6094258924214207E-4</v>
      </c>
      <c r="N310" s="98">
        <v>4.4313082343704866E-4</v>
      </c>
      <c r="O310" s="98">
        <v>2.5433350598883346E-3</v>
      </c>
      <c r="P310" s="98">
        <v>4.9014228575785202E-3</v>
      </c>
      <c r="Q310" s="98">
        <v>3.3945196377861619E-3</v>
      </c>
      <c r="R310" s="98">
        <v>0</v>
      </c>
      <c r="S310" s="98">
        <v>9.5205963161617549E-4</v>
      </c>
      <c r="T310" s="98">
        <v>1.5524267926676548E-3</v>
      </c>
      <c r="U310" s="98">
        <v>4.0780194062597667E-3</v>
      </c>
      <c r="V310" s="98">
        <v>4.8724395558097681E-3</v>
      </c>
      <c r="W310" s="98">
        <v>4.3080628117201942E-3</v>
      </c>
      <c r="DA310" s="63" t="s">
        <v>3582</v>
      </c>
    </row>
    <row r="311" spans="1:105" ht="12" customHeight="1" x14ac:dyDescent="0.25">
      <c r="A311" s="121" t="s">
        <v>54</v>
      </c>
      <c r="B311" s="122"/>
      <c r="C311" s="122">
        <v>2.0967642583201189E-3</v>
      </c>
      <c r="D311" s="122">
        <v>3.8813103605082832E-3</v>
      </c>
      <c r="E311" s="122">
        <v>7.9565941442561097E-3</v>
      </c>
      <c r="F311" s="122">
        <v>6.6048470944470227E-3</v>
      </c>
      <c r="G311" s="122">
        <v>6.2973788234320909E-3</v>
      </c>
      <c r="H311" s="122">
        <v>8.1498906933150234E-3</v>
      </c>
      <c r="I311" s="122">
        <v>1.2862841973587386E-2</v>
      </c>
      <c r="J311" s="122">
        <v>1.0987904815603626E-2</v>
      </c>
      <c r="K311" s="122">
        <v>9.6355927275908679E-3</v>
      </c>
      <c r="L311" s="122">
        <v>6.0378480476764715E-3</v>
      </c>
      <c r="M311" s="122">
        <v>2.8526406039236559E-3</v>
      </c>
      <c r="N311" s="122">
        <v>3.3813123319983806E-3</v>
      </c>
      <c r="O311" s="122">
        <v>3.4595431128482713E-3</v>
      </c>
      <c r="P311" s="122">
        <v>6.4027438904878196E-3</v>
      </c>
      <c r="Q311" s="122">
        <v>4.5348899315384586E-3</v>
      </c>
      <c r="R311" s="122">
        <v>0</v>
      </c>
      <c r="S311" s="122">
        <v>2.6411785996952042E-3</v>
      </c>
      <c r="T311" s="122">
        <v>2.098382739640618E-3</v>
      </c>
      <c r="U311" s="122">
        <v>5.7959020276134718E-3</v>
      </c>
      <c r="V311" s="122">
        <v>5.3185278378628711E-3</v>
      </c>
      <c r="W311" s="122">
        <v>5.2104465918621952E-3</v>
      </c>
      <c r="DA311" s="130" t="s">
        <v>3583</v>
      </c>
    </row>
    <row r="312" spans="1:105" ht="12" customHeight="1" x14ac:dyDescent="0.25">
      <c r="A312" s="97" t="s">
        <v>50</v>
      </c>
      <c r="B312" s="98"/>
      <c r="C312" s="98">
        <v>1.6547221470799315E-3</v>
      </c>
      <c r="D312" s="98">
        <v>2.8325529151688672E-3</v>
      </c>
      <c r="E312" s="98">
        <v>2.5733171868093357E-3</v>
      </c>
      <c r="F312" s="98">
        <v>3.6018358768669075E-3</v>
      </c>
      <c r="G312" s="98">
        <v>4.9268099022423389E-3</v>
      </c>
      <c r="H312" s="98">
        <v>6.2536658687659006E-3</v>
      </c>
      <c r="I312" s="98">
        <v>1.0319322368353524E-2</v>
      </c>
      <c r="J312" s="98">
        <v>6.4889853529679214E-3</v>
      </c>
      <c r="K312" s="98">
        <v>5.5777318539776931E-3</v>
      </c>
      <c r="L312" s="98">
        <v>2.6995970436274616E-3</v>
      </c>
      <c r="M312" s="98">
        <v>1.4428377665037448E-3</v>
      </c>
      <c r="N312" s="98">
        <v>2.2974263844471468E-3</v>
      </c>
      <c r="O312" s="98">
        <v>2.3983866328265175E-3</v>
      </c>
      <c r="P312" s="98">
        <v>4.6095250874753843E-3</v>
      </c>
      <c r="Q312" s="98">
        <v>3.0260662187191912E-3</v>
      </c>
      <c r="R312" s="98">
        <v>0</v>
      </c>
      <c r="S312" s="98">
        <v>1.6491499279537164E-3</v>
      </c>
      <c r="T312" s="98">
        <v>1.4015783254880012E-3</v>
      </c>
      <c r="U312" s="98">
        <v>3.9877666968852928E-3</v>
      </c>
      <c r="V312" s="98">
        <v>3.5966005100011834E-3</v>
      </c>
      <c r="W312" s="98">
        <v>4.4057556676472039E-3</v>
      </c>
      <c r="DA312" s="63" t="s">
        <v>3584</v>
      </c>
    </row>
    <row r="313" spans="1:105" ht="12" customHeight="1" x14ac:dyDescent="0.25">
      <c r="A313" s="109" t="s">
        <v>120</v>
      </c>
      <c r="B313" s="33"/>
      <c r="C313" s="33">
        <v>4.4204211124018717E-4</v>
      </c>
      <c r="D313" s="33">
        <v>1.0487574453394159E-3</v>
      </c>
      <c r="E313" s="33">
        <v>5.383276957446774E-3</v>
      </c>
      <c r="F313" s="33">
        <v>3.0030112175801153E-3</v>
      </c>
      <c r="G313" s="33">
        <v>1.3705689211897525E-3</v>
      </c>
      <c r="H313" s="33">
        <v>1.8962248245491227E-3</v>
      </c>
      <c r="I313" s="33">
        <v>2.5435196052338628E-3</v>
      </c>
      <c r="J313" s="33">
        <v>4.4989194626357046E-3</v>
      </c>
      <c r="K313" s="33">
        <v>4.0578608736131739E-3</v>
      </c>
      <c r="L313" s="33">
        <v>3.3382510040490098E-3</v>
      </c>
      <c r="M313" s="33">
        <v>1.4098028374199109E-3</v>
      </c>
      <c r="N313" s="33">
        <v>1.0838859475512338E-3</v>
      </c>
      <c r="O313" s="33">
        <v>1.0611564800217541E-3</v>
      </c>
      <c r="P313" s="33">
        <v>1.7932188030124348E-3</v>
      </c>
      <c r="Q313" s="33">
        <v>1.5088237128192672E-3</v>
      </c>
      <c r="R313" s="33">
        <v>0</v>
      </c>
      <c r="S313" s="33">
        <v>9.9202867174148801E-4</v>
      </c>
      <c r="T313" s="33">
        <v>6.9680441415261702E-4</v>
      </c>
      <c r="U313" s="33">
        <v>1.8081353307281792E-3</v>
      </c>
      <c r="V313" s="33">
        <v>1.7219273278616877E-3</v>
      </c>
      <c r="W313" s="33">
        <v>8.0469092421499159E-4</v>
      </c>
      <c r="DA313" s="60" t="s">
        <v>3585</v>
      </c>
    </row>
    <row r="315" spans="1:105" ht="12" customHeight="1" x14ac:dyDescent="0.25">
      <c r="A315" s="116" t="str">
        <f>RES_hh_SLD!$A$364</f>
        <v>System efficiency indicator of new and renovated households (ratio of energy service to energy consumption)</v>
      </c>
      <c r="B315" s="154"/>
      <c r="C315" s="154">
        <f t="shared" ref="C315:Q315" si="118">IF(C297=0,"",C297/C279)</f>
        <v>0.68910323006285379</v>
      </c>
      <c r="D315" s="154">
        <f t="shared" si="118"/>
        <v>0.69432132948060943</v>
      </c>
      <c r="E315" s="154">
        <f t="shared" si="118"/>
        <v>0.69870700576806233</v>
      </c>
      <c r="F315" s="154">
        <f t="shared" si="118"/>
        <v>0.69987872531791884</v>
      </c>
      <c r="G315" s="154">
        <f t="shared" si="118"/>
        <v>0.70002825159397386</v>
      </c>
      <c r="H315" s="154">
        <f t="shared" si="118"/>
        <v>0.70067513980780016</v>
      </c>
      <c r="I315" s="154">
        <f t="shared" si="118"/>
        <v>0.70773014345457508</v>
      </c>
      <c r="J315" s="154">
        <f t="shared" si="118"/>
        <v>0.71445749887929166</v>
      </c>
      <c r="K315" s="154">
        <f t="shared" si="118"/>
        <v>0.72551435244298401</v>
      </c>
      <c r="L315" s="154">
        <f t="shared" si="118"/>
        <v>0.7271451130942117</v>
      </c>
      <c r="M315" s="154">
        <f t="shared" si="118"/>
        <v>0.73073051562983193</v>
      </c>
      <c r="N315" s="154">
        <f t="shared" si="118"/>
        <v>0.73753431569423711</v>
      </c>
      <c r="O315" s="154">
        <f t="shared" si="118"/>
        <v>0.75685734791080062</v>
      </c>
      <c r="P315" s="154">
        <f t="shared" si="118"/>
        <v>0.76941168519039171</v>
      </c>
      <c r="Q315" s="154">
        <f t="shared" si="118"/>
        <v>0.78517586008527906</v>
      </c>
      <c r="R315" s="154" t="str">
        <f t="shared" ref="R315:V315" si="119">IF(R297=0,"",R297/R279)</f>
        <v/>
      </c>
      <c r="S315" s="154">
        <f t="shared" si="119"/>
        <v>0.80764556666524601</v>
      </c>
      <c r="T315" s="154">
        <f t="shared" si="119"/>
        <v>0.82940675267370945</v>
      </c>
      <c r="U315" s="154">
        <f t="shared" si="119"/>
        <v>0.84326065920050208</v>
      </c>
      <c r="V315" s="154">
        <f t="shared" si="119"/>
        <v>0.85297376548104309</v>
      </c>
      <c r="W315" s="154">
        <f t="shared" ref="W315" si="120">IF(W297=0,"",W297/W279)</f>
        <v>0.85241060251307776</v>
      </c>
      <c r="DA315" s="129" t="s">
        <v>3737</v>
      </c>
    </row>
    <row r="316" spans="1:105" ht="12" customHeight="1" x14ac:dyDescent="0.25">
      <c r="A316" s="121" t="s">
        <v>57</v>
      </c>
      <c r="B316" s="155"/>
      <c r="C316" s="155">
        <f t="shared" ref="C316:Q316" si="121">IF(C298=0,"",C298/C280)</f>
        <v>0.70003316687844086</v>
      </c>
      <c r="D316" s="155">
        <f t="shared" si="121"/>
        <v>0.70378512779838953</v>
      </c>
      <c r="E316" s="155">
        <f t="shared" si="121"/>
        <v>0.70763334757454543</v>
      </c>
      <c r="F316" s="155">
        <f t="shared" si="121"/>
        <v>0.71149456836069169</v>
      </c>
      <c r="G316" s="155">
        <f t="shared" si="121"/>
        <v>0.71544437792309035</v>
      </c>
      <c r="H316" s="155">
        <f t="shared" si="121"/>
        <v>0.71947347163586162</v>
      </c>
      <c r="I316" s="155">
        <f t="shared" si="121"/>
        <v>0.72360039713497148</v>
      </c>
      <c r="J316" s="155">
        <f t="shared" si="121"/>
        <v>0.7279012654298862</v>
      </c>
      <c r="K316" s="155">
        <f t="shared" si="121"/>
        <v>0.73244056840647986</v>
      </c>
      <c r="L316" s="155">
        <f t="shared" si="121"/>
        <v>0.73723510385575364</v>
      </c>
      <c r="M316" s="155">
        <f t="shared" si="121"/>
        <v>0.74360990087384993</v>
      </c>
      <c r="N316" s="155">
        <f t="shared" si="121"/>
        <v>0.75195821130794949</v>
      </c>
      <c r="O316" s="155">
        <f t="shared" si="121"/>
        <v>0.76279620228787026</v>
      </c>
      <c r="P316" s="155">
        <f t="shared" si="121"/>
        <v>0.77576399448221633</v>
      </c>
      <c r="Q316" s="155">
        <f t="shared" si="121"/>
        <v>0.78954732385225113</v>
      </c>
      <c r="R316" s="155" t="str">
        <f t="shared" ref="R316:V316" si="122">IF(R298=0,"",R298/R280)</f>
        <v/>
      </c>
      <c r="S316" s="155">
        <f t="shared" si="122"/>
        <v>0.82161102176138257</v>
      </c>
      <c r="T316" s="155">
        <f t="shared" si="122"/>
        <v>0.83906547021610622</v>
      </c>
      <c r="U316" s="155">
        <f t="shared" si="122"/>
        <v>0.85449747165757284</v>
      </c>
      <c r="V316" s="155">
        <f t="shared" si="122"/>
        <v>0.8656741104994361</v>
      </c>
      <c r="W316" s="155">
        <f t="shared" ref="W316" si="123">IF(W298=0,"",W298/W280)</f>
        <v>0.87128876794621513</v>
      </c>
      <c r="DA316" s="130" t="s">
        <v>3738</v>
      </c>
    </row>
    <row r="317" spans="1:105" ht="12" customHeight="1" x14ac:dyDescent="0.25">
      <c r="A317" s="97" t="s">
        <v>53</v>
      </c>
      <c r="B317" s="156"/>
      <c r="C317" s="156">
        <f t="shared" ref="C317:Q317" si="124">IF(C299=0,"",C299/C281)</f>
        <v>0.70003316687844086</v>
      </c>
      <c r="D317" s="156">
        <f t="shared" si="124"/>
        <v>0.70378512779838953</v>
      </c>
      <c r="E317" s="156">
        <f t="shared" si="124"/>
        <v>0.70763334757454543</v>
      </c>
      <c r="F317" s="156">
        <f t="shared" si="124"/>
        <v>0.71149456836069169</v>
      </c>
      <c r="G317" s="156">
        <f t="shared" si="124"/>
        <v>0.71544437792309035</v>
      </c>
      <c r="H317" s="156">
        <f t="shared" si="124"/>
        <v>0.71947347163586162</v>
      </c>
      <c r="I317" s="156">
        <f t="shared" si="124"/>
        <v>0.72360039713497148</v>
      </c>
      <c r="J317" s="156">
        <f t="shared" si="124"/>
        <v>0.7279012654298862</v>
      </c>
      <c r="K317" s="156">
        <f t="shared" si="124"/>
        <v>0.73244056840647986</v>
      </c>
      <c r="L317" s="156">
        <f t="shared" si="124"/>
        <v>0.73723510385575364</v>
      </c>
      <c r="M317" s="156">
        <f t="shared" si="124"/>
        <v>0.74360990087384993</v>
      </c>
      <c r="N317" s="156">
        <f t="shared" si="124"/>
        <v>0.75195821130794949</v>
      </c>
      <c r="O317" s="156">
        <f t="shared" si="124"/>
        <v>0.76279620228787026</v>
      </c>
      <c r="P317" s="156">
        <f t="shared" si="124"/>
        <v>0.77576399448221633</v>
      </c>
      <c r="Q317" s="156">
        <f t="shared" si="124"/>
        <v>0.78954732385225113</v>
      </c>
      <c r="R317" s="156" t="str">
        <f t="shared" ref="R317:V317" si="125">IF(R299=0,"",R299/R281)</f>
        <v/>
      </c>
      <c r="S317" s="156">
        <f t="shared" si="125"/>
        <v>0.82161102176138257</v>
      </c>
      <c r="T317" s="156">
        <f t="shared" si="125"/>
        <v>0.83906547021610622</v>
      </c>
      <c r="U317" s="156">
        <f t="shared" si="125"/>
        <v>0.85449747165757284</v>
      </c>
      <c r="V317" s="156">
        <f t="shared" si="125"/>
        <v>0.8656741104994361</v>
      </c>
      <c r="W317" s="156">
        <f t="shared" ref="W317" si="126">IF(W299=0,"",W299/W281)</f>
        <v>0.87128876794621513</v>
      </c>
      <c r="DA317" s="63" t="s">
        <v>3739</v>
      </c>
    </row>
    <row r="318" spans="1:105" ht="12" customHeight="1" x14ac:dyDescent="0.25">
      <c r="A318" s="121" t="s">
        <v>92</v>
      </c>
      <c r="B318" s="155"/>
      <c r="C318" s="155" t="str">
        <f t="shared" ref="C318:Q318" si="127">IF(C300=0,"",C300/C282)</f>
        <v/>
      </c>
      <c r="D318" s="155" t="str">
        <f t="shared" si="127"/>
        <v/>
      </c>
      <c r="E318" s="155">
        <f t="shared" si="127"/>
        <v>2.4160667851648765</v>
      </c>
      <c r="F318" s="155">
        <f t="shared" si="127"/>
        <v>2.491202364164911</v>
      </c>
      <c r="G318" s="155">
        <f t="shared" si="127"/>
        <v>2.5670519171038864</v>
      </c>
      <c r="H318" s="155">
        <f t="shared" si="127"/>
        <v>2.6435338118133558</v>
      </c>
      <c r="I318" s="155">
        <f t="shared" si="127"/>
        <v>2.7207998316413051</v>
      </c>
      <c r="J318" s="155">
        <f t="shared" si="127"/>
        <v>2.7994813266575251</v>
      </c>
      <c r="K318" s="155">
        <f t="shared" si="127"/>
        <v>2.8801091494833253</v>
      </c>
      <c r="L318" s="155">
        <f t="shared" si="127"/>
        <v>2.9628145503208501</v>
      </c>
      <c r="M318" s="155">
        <f t="shared" si="127"/>
        <v>3.061598358389293</v>
      </c>
      <c r="N318" s="155">
        <f t="shared" si="127"/>
        <v>3.1810424856553818</v>
      </c>
      <c r="O318" s="155">
        <f t="shared" si="127"/>
        <v>3.3236800321210822</v>
      </c>
      <c r="P318" s="155">
        <f t="shared" si="127"/>
        <v>3.4783673798358086</v>
      </c>
      <c r="Q318" s="155">
        <f t="shared" si="127"/>
        <v>3.6113031474490023</v>
      </c>
      <c r="R318" s="155" t="str">
        <f t="shared" ref="R318:V318" si="128">IF(R300=0,"",R300/R282)</f>
        <v/>
      </c>
      <c r="S318" s="155">
        <f t="shared" si="128"/>
        <v>3.7610824821923368</v>
      </c>
      <c r="T318" s="155">
        <f t="shared" si="128"/>
        <v>3.8165463251589697</v>
      </c>
      <c r="U318" s="155">
        <f t="shared" si="128"/>
        <v>3.8670390386509808</v>
      </c>
      <c r="V318" s="155">
        <f t="shared" si="128"/>
        <v>3.9185218835832849</v>
      </c>
      <c r="W318" s="155">
        <f t="shared" ref="W318" si="129">IF(W300=0,"",W300/W282)</f>
        <v>3.9689243079134164</v>
      </c>
      <c r="DA318" s="130" t="s">
        <v>3740</v>
      </c>
    </row>
    <row r="319" spans="1:105" ht="12" customHeight="1" x14ac:dyDescent="0.25">
      <c r="A319" s="97" t="s">
        <v>53</v>
      </c>
      <c r="B319" s="156"/>
      <c r="C319" s="156" t="str">
        <f t="shared" ref="C319:Q319" si="130">IF(C301=0,"",C301/C283)</f>
        <v/>
      </c>
      <c r="D319" s="156" t="str">
        <f t="shared" si="130"/>
        <v/>
      </c>
      <c r="E319" s="156">
        <f t="shared" si="130"/>
        <v>2.4160667851648765</v>
      </c>
      <c r="F319" s="156">
        <f t="shared" si="130"/>
        <v>2.491202364164911</v>
      </c>
      <c r="G319" s="156">
        <f t="shared" si="130"/>
        <v>2.5670519171038864</v>
      </c>
      <c r="H319" s="156">
        <f t="shared" si="130"/>
        <v>2.6435338118133558</v>
      </c>
      <c r="I319" s="156">
        <f t="shared" si="130"/>
        <v>2.7207998316413051</v>
      </c>
      <c r="J319" s="156">
        <f t="shared" si="130"/>
        <v>2.7994813266575251</v>
      </c>
      <c r="K319" s="156">
        <f t="shared" si="130"/>
        <v>2.8801091494833253</v>
      </c>
      <c r="L319" s="156">
        <f t="shared" si="130"/>
        <v>2.9628145503208501</v>
      </c>
      <c r="M319" s="156">
        <f t="shared" si="130"/>
        <v>3.061598358389293</v>
      </c>
      <c r="N319" s="156">
        <f t="shared" si="130"/>
        <v>3.1810424856553818</v>
      </c>
      <c r="O319" s="156">
        <f t="shared" si="130"/>
        <v>3.3236800321210822</v>
      </c>
      <c r="P319" s="156">
        <f t="shared" si="130"/>
        <v>3.4783673798358086</v>
      </c>
      <c r="Q319" s="156">
        <f t="shared" si="130"/>
        <v>3.6113031474490023</v>
      </c>
      <c r="R319" s="156" t="str">
        <f t="shared" ref="R319:V319" si="131">IF(R301=0,"",R301/R283)</f>
        <v/>
      </c>
      <c r="S319" s="156">
        <f t="shared" si="131"/>
        <v>3.7610824821923368</v>
      </c>
      <c r="T319" s="156">
        <f t="shared" si="131"/>
        <v>3.8165463251589697</v>
      </c>
      <c r="U319" s="156">
        <f t="shared" si="131"/>
        <v>3.8670390386509808</v>
      </c>
      <c r="V319" s="156">
        <f t="shared" si="131"/>
        <v>3.9185218835832849</v>
      </c>
      <c r="W319" s="156">
        <f t="shared" ref="W319" si="132">IF(W301=0,"",W301/W283)</f>
        <v>3.9689243079134164</v>
      </c>
      <c r="DA319" s="63" t="s">
        <v>3741</v>
      </c>
    </row>
    <row r="320" spans="1:105" ht="12" customHeight="1" x14ac:dyDescent="0.25">
      <c r="A320" s="121" t="s">
        <v>55</v>
      </c>
      <c r="B320" s="155"/>
      <c r="C320" s="155">
        <f t="shared" ref="C320:Q320" si="133">IF(C302=0,"",C302/C284)</f>
        <v>0.61304064676202596</v>
      </c>
      <c r="D320" s="155">
        <f t="shared" si="133"/>
        <v>0.62676276619734195</v>
      </c>
      <c r="E320" s="155">
        <f t="shared" si="133"/>
        <v>0.64058084040560315</v>
      </c>
      <c r="F320" s="155">
        <f t="shared" si="133"/>
        <v>0.63759355359495395</v>
      </c>
      <c r="G320" s="155">
        <f t="shared" si="133"/>
        <v>0.62997997215478307</v>
      </c>
      <c r="H320" s="155">
        <f t="shared" si="133"/>
        <v>0.61904071491782475</v>
      </c>
      <c r="I320" s="155">
        <f t="shared" si="133"/>
        <v>0.63305312240532963</v>
      </c>
      <c r="J320" s="155">
        <f t="shared" si="133"/>
        <v>0.64806095785595041</v>
      </c>
      <c r="K320" s="155">
        <f t="shared" si="133"/>
        <v>0.71141928735017268</v>
      </c>
      <c r="L320" s="155">
        <f t="shared" si="133"/>
        <v>0.66838054855182993</v>
      </c>
      <c r="M320" s="155">
        <f t="shared" si="133"/>
        <v>0.67486083497215954</v>
      </c>
      <c r="N320" s="155">
        <f t="shared" si="133"/>
        <v>0.68632410567930846</v>
      </c>
      <c r="O320" s="155">
        <f t="shared" si="133"/>
        <v>0.78067661580637271</v>
      </c>
      <c r="P320" s="155">
        <f t="shared" si="133"/>
        <v>0.79859338352333253</v>
      </c>
      <c r="Q320" s="155">
        <f t="shared" si="133"/>
        <v>0.80992485285114268</v>
      </c>
      <c r="R320" s="155" t="str">
        <f t="shared" ref="R320:V320" si="134">IF(R302=0,"",R302/R284)</f>
        <v/>
      </c>
      <c r="S320" s="155">
        <f t="shared" si="134"/>
        <v>0.78986181908564812</v>
      </c>
      <c r="T320" s="155">
        <f t="shared" si="134"/>
        <v>0.84485249113977923</v>
      </c>
      <c r="U320" s="155">
        <f t="shared" si="134"/>
        <v>0.84694286594654056</v>
      </c>
      <c r="V320" s="155">
        <f t="shared" si="134"/>
        <v>0.87158933965583996</v>
      </c>
      <c r="W320" s="155">
        <f t="shared" ref="W320" si="135">IF(W302=0,"",W302/W284)</f>
        <v>0.86850365264933194</v>
      </c>
      <c r="DA320" s="130" t="s">
        <v>3742</v>
      </c>
    </row>
    <row r="321" spans="1:105" ht="12" customHeight="1" x14ac:dyDescent="0.25">
      <c r="A321" s="97" t="s">
        <v>124</v>
      </c>
      <c r="B321" s="156"/>
      <c r="C321" s="156">
        <f t="shared" ref="C321:Q321" si="136">IF(C303=0,"",C303/C285)</f>
        <v>0.57117491641331308</v>
      </c>
      <c r="D321" s="156">
        <f t="shared" si="136"/>
        <v>0.57304133083580799</v>
      </c>
      <c r="E321" s="156">
        <f t="shared" si="136"/>
        <v>0.575216718836286</v>
      </c>
      <c r="F321" s="156">
        <f t="shared" si="136"/>
        <v>0.57743423959739792</v>
      </c>
      <c r="G321" s="156">
        <f t="shared" si="136"/>
        <v>0.57993630685030162</v>
      </c>
      <c r="H321" s="156">
        <f t="shared" si="136"/>
        <v>0.58269325224040303</v>
      </c>
      <c r="I321" s="156">
        <f t="shared" si="136"/>
        <v>0.58576480651814267</v>
      </c>
      <c r="J321" s="156">
        <f t="shared" si="136"/>
        <v>0.58939566548501776</v>
      </c>
      <c r="K321" s="156">
        <f t="shared" si="136"/>
        <v>0.593793884934952</v>
      </c>
      <c r="L321" s="156">
        <f t="shared" si="136"/>
        <v>0.59901512832267489</v>
      </c>
      <c r="M321" s="156">
        <f t="shared" si="136"/>
        <v>0.60999662650750142</v>
      </c>
      <c r="N321" s="156">
        <f t="shared" si="136"/>
        <v>0.62830545317046438</v>
      </c>
      <c r="O321" s="156">
        <f t="shared" si="136"/>
        <v>0.6552497596551109</v>
      </c>
      <c r="P321" s="156">
        <f t="shared" si="136"/>
        <v>0.68808017920568132</v>
      </c>
      <c r="Q321" s="156">
        <f t="shared" si="136"/>
        <v>0.71788862293566402</v>
      </c>
      <c r="R321" s="156" t="str">
        <f t="shared" ref="R321:V321" si="137">IF(R303=0,"",R303/R285)</f>
        <v/>
      </c>
      <c r="S321" s="156">
        <f t="shared" si="137"/>
        <v>0.75739119960706169</v>
      </c>
      <c r="T321" s="156">
        <f t="shared" si="137"/>
        <v>0.77494790034989891</v>
      </c>
      <c r="U321" s="156">
        <f t="shared" si="137"/>
        <v>0.78957848430226674</v>
      </c>
      <c r="V321" s="156">
        <f t="shared" si="137"/>
        <v>0.80018565766773353</v>
      </c>
      <c r="W321" s="156">
        <f t="shared" ref="W321" si="138">IF(W303=0,"",W303/W285)</f>
        <v>0.80517514605148766</v>
      </c>
      <c r="DA321" s="63" t="s">
        <v>3743</v>
      </c>
    </row>
    <row r="322" spans="1:105" ht="12" customHeight="1" x14ac:dyDescent="0.25">
      <c r="A322" s="97" t="s">
        <v>123</v>
      </c>
      <c r="B322" s="156"/>
      <c r="C322" s="156" t="str">
        <f t="shared" ref="C322:Q322" si="139">IF(C304=0,"",C304/C286)</f>
        <v/>
      </c>
      <c r="D322" s="156" t="str">
        <f t="shared" si="139"/>
        <v/>
      </c>
      <c r="E322" s="156" t="str">
        <f t="shared" si="139"/>
        <v/>
      </c>
      <c r="F322" s="156" t="str">
        <f t="shared" si="139"/>
        <v/>
      </c>
      <c r="G322" s="156" t="str">
        <f t="shared" si="139"/>
        <v/>
      </c>
      <c r="H322" s="156" t="str">
        <f t="shared" si="139"/>
        <v/>
      </c>
      <c r="I322" s="156" t="str">
        <f t="shared" si="139"/>
        <v/>
      </c>
      <c r="J322" s="156" t="str">
        <f t="shared" si="139"/>
        <v/>
      </c>
      <c r="K322" s="156" t="str">
        <f t="shared" si="139"/>
        <v/>
      </c>
      <c r="L322" s="156" t="str">
        <f t="shared" si="139"/>
        <v/>
      </c>
      <c r="M322" s="156" t="str">
        <f t="shared" si="139"/>
        <v/>
      </c>
      <c r="N322" s="156" t="str">
        <f t="shared" si="139"/>
        <v/>
      </c>
      <c r="O322" s="156" t="str">
        <f t="shared" si="139"/>
        <v/>
      </c>
      <c r="P322" s="156" t="str">
        <f t="shared" si="139"/>
        <v/>
      </c>
      <c r="Q322" s="156" t="str">
        <f t="shared" si="139"/>
        <v/>
      </c>
      <c r="R322" s="156" t="str">
        <f t="shared" ref="R322:V322" si="140">IF(R304=0,"",R304/R286)</f>
        <v/>
      </c>
      <c r="S322" s="156" t="str">
        <f t="shared" si="140"/>
        <v/>
      </c>
      <c r="T322" s="156" t="str">
        <f t="shared" si="140"/>
        <v/>
      </c>
      <c r="U322" s="156" t="str">
        <f t="shared" si="140"/>
        <v/>
      </c>
      <c r="V322" s="156" t="str">
        <f t="shared" si="140"/>
        <v/>
      </c>
      <c r="W322" s="156" t="str">
        <f t="shared" ref="W322" si="141">IF(W304=0,"",W304/W286)</f>
        <v/>
      </c>
      <c r="DA322" s="63" t="s">
        <v>3744</v>
      </c>
    </row>
    <row r="323" spans="1:105" ht="12" customHeight="1" x14ac:dyDescent="0.25">
      <c r="A323" s="100" t="s">
        <v>50</v>
      </c>
      <c r="B323" s="157"/>
      <c r="C323" s="157" t="str">
        <f t="shared" ref="C323:Q323" si="142">IF(C305=0,"",C305/C287)</f>
        <v/>
      </c>
      <c r="D323" s="157" t="str">
        <f t="shared" si="142"/>
        <v/>
      </c>
      <c r="E323" s="157" t="str">
        <f t="shared" si="142"/>
        <v/>
      </c>
      <c r="F323" s="157" t="str">
        <f t="shared" si="142"/>
        <v/>
      </c>
      <c r="G323" s="157" t="str">
        <f t="shared" si="142"/>
        <v/>
      </c>
      <c r="H323" s="157" t="str">
        <f t="shared" si="142"/>
        <v/>
      </c>
      <c r="I323" s="157" t="str">
        <f t="shared" si="142"/>
        <v/>
      </c>
      <c r="J323" s="157" t="str">
        <f t="shared" si="142"/>
        <v/>
      </c>
      <c r="K323" s="157" t="str">
        <f t="shared" si="142"/>
        <v/>
      </c>
      <c r="L323" s="157" t="str">
        <f t="shared" si="142"/>
        <v/>
      </c>
      <c r="M323" s="157" t="str">
        <f t="shared" si="142"/>
        <v/>
      </c>
      <c r="N323" s="157" t="str">
        <f t="shared" si="142"/>
        <v/>
      </c>
      <c r="O323" s="157" t="str">
        <f t="shared" si="142"/>
        <v/>
      </c>
      <c r="P323" s="157" t="str">
        <f t="shared" si="142"/>
        <v/>
      </c>
      <c r="Q323" s="157" t="str">
        <f t="shared" si="142"/>
        <v/>
      </c>
      <c r="R323" s="157" t="str">
        <f t="shared" ref="R323:V323" si="143">IF(R305=0,"",R305/R287)</f>
        <v/>
      </c>
      <c r="S323" s="157" t="str">
        <f t="shared" si="143"/>
        <v/>
      </c>
      <c r="T323" s="157" t="str">
        <f t="shared" si="143"/>
        <v/>
      </c>
      <c r="U323" s="157" t="str">
        <f t="shared" si="143"/>
        <v/>
      </c>
      <c r="V323" s="157" t="str">
        <f t="shared" si="143"/>
        <v/>
      </c>
      <c r="W323" s="157" t="str">
        <f t="shared" ref="W323" si="144">IF(W305=0,"",W305/W287)</f>
        <v/>
      </c>
      <c r="DA323" s="131" t="s">
        <v>3745</v>
      </c>
    </row>
    <row r="324" spans="1:105" ht="12" customHeight="1" x14ac:dyDescent="0.25">
      <c r="A324" s="103" t="s">
        <v>52</v>
      </c>
      <c r="B324" s="158"/>
      <c r="C324" s="158" t="str">
        <f t="shared" ref="C324:Q324" si="145">IF(C306=0,"",C306/C288)</f>
        <v/>
      </c>
      <c r="D324" s="158" t="str">
        <f t="shared" si="145"/>
        <v/>
      </c>
      <c r="E324" s="158" t="str">
        <f t="shared" si="145"/>
        <v/>
      </c>
      <c r="F324" s="158" t="str">
        <f t="shared" si="145"/>
        <v/>
      </c>
      <c r="G324" s="158" t="str">
        <f t="shared" si="145"/>
        <v/>
      </c>
      <c r="H324" s="158" t="str">
        <f t="shared" si="145"/>
        <v/>
      </c>
      <c r="I324" s="158" t="str">
        <f t="shared" si="145"/>
        <v/>
      </c>
      <c r="J324" s="158" t="str">
        <f t="shared" si="145"/>
        <v/>
      </c>
      <c r="K324" s="158" t="str">
        <f t="shared" si="145"/>
        <v/>
      </c>
      <c r="L324" s="158" t="str">
        <f t="shared" si="145"/>
        <v/>
      </c>
      <c r="M324" s="158" t="str">
        <f t="shared" si="145"/>
        <v/>
      </c>
      <c r="N324" s="158" t="str">
        <f t="shared" si="145"/>
        <v/>
      </c>
      <c r="O324" s="158" t="str">
        <f t="shared" si="145"/>
        <v/>
      </c>
      <c r="P324" s="158" t="str">
        <f t="shared" si="145"/>
        <v/>
      </c>
      <c r="Q324" s="158" t="str">
        <f t="shared" si="145"/>
        <v/>
      </c>
      <c r="R324" s="158" t="str">
        <f t="shared" ref="R324:V324" si="146">IF(R306=0,"",R306/R288)</f>
        <v/>
      </c>
      <c r="S324" s="158" t="str">
        <f t="shared" si="146"/>
        <v/>
      </c>
      <c r="T324" s="158" t="str">
        <f t="shared" si="146"/>
        <v/>
      </c>
      <c r="U324" s="158" t="str">
        <f t="shared" si="146"/>
        <v/>
      </c>
      <c r="V324" s="158" t="str">
        <f t="shared" si="146"/>
        <v/>
      </c>
      <c r="W324" s="158" t="str">
        <f t="shared" ref="W324" si="147">IF(W306=0,"",W306/W288)</f>
        <v/>
      </c>
      <c r="DA324" s="132" t="s">
        <v>3746</v>
      </c>
    </row>
    <row r="325" spans="1:105" ht="12" customHeight="1" x14ac:dyDescent="0.25">
      <c r="A325" s="106" t="s">
        <v>122</v>
      </c>
      <c r="B325" s="157"/>
      <c r="C325" s="157">
        <f t="shared" ref="C325:Q325" si="148">IF(C307=0,"",C307/C289)</f>
        <v>0.64116044441636455</v>
      </c>
      <c r="D325" s="157">
        <f t="shared" si="148"/>
        <v>0.64288036462870968</v>
      </c>
      <c r="E325" s="157">
        <f t="shared" si="148"/>
        <v>0.6447325710289048</v>
      </c>
      <c r="F325" s="157">
        <f t="shared" si="148"/>
        <v>0.64660256956342199</v>
      </c>
      <c r="G325" s="157">
        <f t="shared" si="148"/>
        <v>0.64859545626381576</v>
      </c>
      <c r="H325" s="157">
        <f t="shared" si="148"/>
        <v>0.65069945127796269</v>
      </c>
      <c r="I325" s="157">
        <f t="shared" si="148"/>
        <v>0.65294192623199265</v>
      </c>
      <c r="J325" s="157">
        <f t="shared" si="148"/>
        <v>0.6554324453767737</v>
      </c>
      <c r="K325" s="157">
        <f t="shared" si="148"/>
        <v>0.65826810458400087</v>
      </c>
      <c r="L325" s="157">
        <f t="shared" si="148"/>
        <v>0.66148288617099127</v>
      </c>
      <c r="M325" s="157">
        <f t="shared" si="148"/>
        <v>0.66730435021905188</v>
      </c>
      <c r="N325" s="157">
        <f t="shared" si="148"/>
        <v>0.67671125316056968</v>
      </c>
      <c r="O325" s="157">
        <f t="shared" si="148"/>
        <v>0.69095873593925394</v>
      </c>
      <c r="P325" s="157">
        <f t="shared" si="148"/>
        <v>0.70949288208010641</v>
      </c>
      <c r="Q325" s="157">
        <f t="shared" si="148"/>
        <v>0.7276793369381851</v>
      </c>
      <c r="R325" s="157" t="str">
        <f t="shared" ref="R325:V325" si="149">IF(R307=0,"",R307/R289)</f>
        <v/>
      </c>
      <c r="S325" s="157">
        <f t="shared" si="149"/>
        <v>0.75362493808915698</v>
      </c>
      <c r="T325" s="157" t="str">
        <f t="shared" si="149"/>
        <v/>
      </c>
      <c r="U325" s="157">
        <f t="shared" si="149"/>
        <v>0.77788520577229425</v>
      </c>
      <c r="V325" s="157" t="str">
        <f t="shared" si="149"/>
        <v/>
      </c>
      <c r="W325" s="157">
        <f t="shared" ref="W325" si="150">IF(W307=0,"",W307/W289)</f>
        <v>0.79654596598285621</v>
      </c>
      <c r="DA325" s="131" t="s">
        <v>3747</v>
      </c>
    </row>
    <row r="326" spans="1:105" ht="12" customHeight="1" x14ac:dyDescent="0.25">
      <c r="A326" s="107" t="s">
        <v>121</v>
      </c>
      <c r="B326" s="158"/>
      <c r="C326" s="158" t="str">
        <f t="shared" ref="C326:Q326" si="151">IF(C308=0,"",C308/C290)</f>
        <v/>
      </c>
      <c r="D326" s="158" t="str">
        <f t="shared" si="151"/>
        <v/>
      </c>
      <c r="E326" s="158" t="str">
        <f t="shared" si="151"/>
        <v/>
      </c>
      <c r="F326" s="158" t="str">
        <f t="shared" si="151"/>
        <v/>
      </c>
      <c r="G326" s="158" t="str">
        <f t="shared" si="151"/>
        <v/>
      </c>
      <c r="H326" s="158" t="str">
        <f t="shared" si="151"/>
        <v/>
      </c>
      <c r="I326" s="158" t="str">
        <f t="shared" si="151"/>
        <v/>
      </c>
      <c r="J326" s="158" t="str">
        <f t="shared" si="151"/>
        <v/>
      </c>
      <c r="K326" s="158">
        <f t="shared" si="151"/>
        <v>0.79614404598547794</v>
      </c>
      <c r="L326" s="158">
        <f t="shared" si="151"/>
        <v>0.79110067099178716</v>
      </c>
      <c r="M326" s="158">
        <f t="shared" si="151"/>
        <v>0.80137436648296057</v>
      </c>
      <c r="N326" s="158">
        <f t="shared" si="151"/>
        <v>0.81350122847692186</v>
      </c>
      <c r="O326" s="158">
        <f t="shared" si="151"/>
        <v>0.81894390063694245</v>
      </c>
      <c r="P326" s="158">
        <f t="shared" si="151"/>
        <v>0.83440729519916401</v>
      </c>
      <c r="Q326" s="158">
        <f t="shared" si="151"/>
        <v>0.84455332189439491</v>
      </c>
      <c r="R326" s="158" t="str">
        <f t="shared" ref="R326:V326" si="152">IF(R308=0,"",R308/R290)</f>
        <v/>
      </c>
      <c r="S326" s="158">
        <f t="shared" si="152"/>
        <v>0.86470756475783372</v>
      </c>
      <c r="T326" s="158">
        <f t="shared" si="152"/>
        <v>0.8559212685640013</v>
      </c>
      <c r="U326" s="158">
        <f t="shared" si="152"/>
        <v>0.87366362449816048</v>
      </c>
      <c r="V326" s="158">
        <f t="shared" si="152"/>
        <v>0.88169477629371118</v>
      </c>
      <c r="W326" s="158">
        <f t="shared" ref="W326" si="153">IF(W308=0,"",W308/W290)</f>
        <v>0.89084894562514905</v>
      </c>
      <c r="DA326" s="132" t="s">
        <v>3748</v>
      </c>
    </row>
    <row r="327" spans="1:105" ht="12" customHeight="1" x14ac:dyDescent="0.25">
      <c r="A327" s="108" t="s">
        <v>53</v>
      </c>
      <c r="B327" s="156"/>
      <c r="C327" s="156" t="str">
        <f t="shared" ref="C327:Q327" si="154">IF(C309=0,"",C309/C291)</f>
        <v/>
      </c>
      <c r="D327" s="156" t="str">
        <f t="shared" si="154"/>
        <v/>
      </c>
      <c r="E327" s="156" t="str">
        <f t="shared" si="154"/>
        <v/>
      </c>
      <c r="F327" s="156" t="str">
        <f t="shared" si="154"/>
        <v/>
      </c>
      <c r="G327" s="156" t="str">
        <f t="shared" si="154"/>
        <v/>
      </c>
      <c r="H327" s="156" t="str">
        <f t="shared" si="154"/>
        <v/>
      </c>
      <c r="I327" s="156" t="str">
        <f t="shared" si="154"/>
        <v/>
      </c>
      <c r="J327" s="156" t="str">
        <f t="shared" si="154"/>
        <v/>
      </c>
      <c r="K327" s="156">
        <f t="shared" si="154"/>
        <v>0.65826810458400087</v>
      </c>
      <c r="L327" s="156">
        <f t="shared" si="154"/>
        <v>0.66148288617099127</v>
      </c>
      <c r="M327" s="156">
        <f t="shared" si="154"/>
        <v>0.6673043502190521</v>
      </c>
      <c r="N327" s="156">
        <f t="shared" si="154"/>
        <v>0.67671125316056979</v>
      </c>
      <c r="O327" s="156">
        <f t="shared" si="154"/>
        <v>0.69095873593925394</v>
      </c>
      <c r="P327" s="156">
        <f t="shared" si="154"/>
        <v>0.7094928820801063</v>
      </c>
      <c r="Q327" s="156">
        <f t="shared" si="154"/>
        <v>0.7276793369381851</v>
      </c>
      <c r="R327" s="156" t="str">
        <f t="shared" ref="R327:V327" si="155">IF(R309=0,"",R309/R291)</f>
        <v/>
      </c>
      <c r="S327" s="156">
        <f t="shared" si="155"/>
        <v>0.75362493808915698</v>
      </c>
      <c r="T327" s="156">
        <f t="shared" si="155"/>
        <v>0.76613428213655244</v>
      </c>
      <c r="U327" s="156">
        <f t="shared" si="155"/>
        <v>0.77788520577229436</v>
      </c>
      <c r="V327" s="156">
        <f t="shared" si="155"/>
        <v>0.78832658330350425</v>
      </c>
      <c r="W327" s="156">
        <f t="shared" ref="W327" si="156">IF(W309=0,"",W309/W291)</f>
        <v>0.79654596598285621</v>
      </c>
      <c r="DA327" s="63" t="s">
        <v>3749</v>
      </c>
    </row>
    <row r="328" spans="1:105" ht="12" customHeight="1" x14ac:dyDescent="0.25">
      <c r="A328" s="108" t="s">
        <v>52</v>
      </c>
      <c r="B328" s="156"/>
      <c r="C328" s="156" t="str">
        <f t="shared" ref="C328:Q328" si="157">IF(C310=0,"",C310/C292)</f>
        <v/>
      </c>
      <c r="D328" s="156" t="str">
        <f t="shared" si="157"/>
        <v/>
      </c>
      <c r="E328" s="156" t="str">
        <f t="shared" si="157"/>
        <v/>
      </c>
      <c r="F328" s="156" t="str">
        <f t="shared" si="157"/>
        <v/>
      </c>
      <c r="G328" s="156" t="str">
        <f t="shared" si="157"/>
        <v/>
      </c>
      <c r="H328" s="156" t="str">
        <f t="shared" si="157"/>
        <v/>
      </c>
      <c r="I328" s="156" t="str">
        <f t="shared" si="157"/>
        <v/>
      </c>
      <c r="J328" s="156" t="str">
        <f t="shared" si="157"/>
        <v/>
      </c>
      <c r="K328" s="156">
        <f t="shared" si="157"/>
        <v>1</v>
      </c>
      <c r="L328" s="156">
        <f t="shared" si="157"/>
        <v>1</v>
      </c>
      <c r="M328" s="156">
        <f t="shared" si="157"/>
        <v>1</v>
      </c>
      <c r="N328" s="156">
        <f t="shared" si="157"/>
        <v>1</v>
      </c>
      <c r="O328" s="156">
        <f t="shared" si="157"/>
        <v>1</v>
      </c>
      <c r="P328" s="156">
        <f t="shared" si="157"/>
        <v>1</v>
      </c>
      <c r="Q328" s="156">
        <f t="shared" si="157"/>
        <v>1</v>
      </c>
      <c r="R328" s="156" t="str">
        <f t="shared" ref="R328:V328" si="158">IF(R310=0,"",R310/R292)</f>
        <v/>
      </c>
      <c r="S328" s="156">
        <f t="shared" si="158"/>
        <v>1</v>
      </c>
      <c r="T328" s="156">
        <f t="shared" si="158"/>
        <v>1</v>
      </c>
      <c r="U328" s="156">
        <f t="shared" si="158"/>
        <v>1</v>
      </c>
      <c r="V328" s="156">
        <f t="shared" si="158"/>
        <v>1</v>
      </c>
      <c r="W328" s="156">
        <f t="shared" ref="W328" si="159">IF(W310=0,"",W310/W292)</f>
        <v>1</v>
      </c>
      <c r="DA328" s="63" t="s">
        <v>3750</v>
      </c>
    </row>
    <row r="329" spans="1:105" ht="12" customHeight="1" x14ac:dyDescent="0.25">
      <c r="A329" s="121" t="s">
        <v>54</v>
      </c>
      <c r="B329" s="155"/>
      <c r="C329" s="155">
        <f t="shared" ref="C329:Q329" si="160">IF(C311=0,"",C311/C293)</f>
        <v>0.62039210032502268</v>
      </c>
      <c r="D329" s="155">
        <f t="shared" si="160"/>
        <v>0.62942131876350571</v>
      </c>
      <c r="E329" s="155">
        <f t="shared" si="160"/>
        <v>0.69450824273083545</v>
      </c>
      <c r="F329" s="155">
        <f t="shared" si="160"/>
        <v>0.65863782744321908</v>
      </c>
      <c r="G329" s="155">
        <f t="shared" si="160"/>
        <v>0.62395331966428913</v>
      </c>
      <c r="H329" s="155">
        <f t="shared" si="160"/>
        <v>0.62675941508212629</v>
      </c>
      <c r="I329" s="155">
        <f t="shared" si="160"/>
        <v>0.62242325334824844</v>
      </c>
      <c r="J329" s="155">
        <f t="shared" si="160"/>
        <v>0.65489319953954661</v>
      </c>
      <c r="K329" s="155">
        <f t="shared" si="160"/>
        <v>0.65763099686734461</v>
      </c>
      <c r="L329" s="155">
        <f t="shared" si="160"/>
        <v>0.68052950097419296</v>
      </c>
      <c r="M329" s="155">
        <f t="shared" si="160"/>
        <v>0.67170625890200397</v>
      </c>
      <c r="N329" s="155">
        <f t="shared" si="160"/>
        <v>0.64425449105630161</v>
      </c>
      <c r="O329" s="155">
        <f t="shared" si="160"/>
        <v>0.64307013710434313</v>
      </c>
      <c r="P329" s="155">
        <f t="shared" si="160"/>
        <v>0.63996271943386485</v>
      </c>
      <c r="Q329" s="155">
        <f t="shared" si="160"/>
        <v>0.65051196345629025</v>
      </c>
      <c r="R329" s="155" t="str">
        <f t="shared" ref="R329:V329" si="161">IF(R311=0,"",R311/R293)</f>
        <v/>
      </c>
      <c r="S329" s="155">
        <f t="shared" si="161"/>
        <v>0.66733709228134375</v>
      </c>
      <c r="T329" s="155">
        <f t="shared" si="161"/>
        <v>0.66434347588365061</v>
      </c>
      <c r="U329" s="155">
        <f t="shared" si="161"/>
        <v>0.66550443542859505</v>
      </c>
      <c r="V329" s="155">
        <f t="shared" si="161"/>
        <v>0.67253199632112826</v>
      </c>
      <c r="W329" s="155">
        <f t="shared" ref="W329" si="162">IF(W311=0,"",W311/W293)</f>
        <v>0.64121758013604924</v>
      </c>
      <c r="DA329" s="130" t="s">
        <v>3751</v>
      </c>
    </row>
    <row r="330" spans="1:105" ht="12" customHeight="1" x14ac:dyDescent="0.25">
      <c r="A330" s="97" t="s">
        <v>50</v>
      </c>
      <c r="B330" s="156"/>
      <c r="C330" s="156">
        <f t="shared" ref="C330:Q330" si="163">IF(C312=0,"",C312/C294)</f>
        <v>0.59248837628742101</v>
      </c>
      <c r="D330" s="156">
        <f t="shared" si="163"/>
        <v>0.59300838715164517</v>
      </c>
      <c r="E330" s="156">
        <f t="shared" si="163"/>
        <v>0.59352106427792584</v>
      </c>
      <c r="F330" s="156">
        <f t="shared" si="163"/>
        <v>0.5940327413490325</v>
      </c>
      <c r="G330" s="156">
        <f t="shared" si="163"/>
        <v>0.59453766447885681</v>
      </c>
      <c r="H330" s="156">
        <f t="shared" si="163"/>
        <v>0.59503653786980759</v>
      </c>
      <c r="I330" s="156">
        <f t="shared" si="163"/>
        <v>0.5955279437641795</v>
      </c>
      <c r="J330" s="156">
        <f t="shared" si="163"/>
        <v>0.59600607410907791</v>
      </c>
      <c r="K330" s="156">
        <f t="shared" si="163"/>
        <v>0.59646599053184279</v>
      </c>
      <c r="L330" s="156">
        <f t="shared" si="163"/>
        <v>0.59690637181532413</v>
      </c>
      <c r="M330" s="156">
        <f t="shared" si="163"/>
        <v>0.59714335525115025</v>
      </c>
      <c r="N330" s="156">
        <f t="shared" si="163"/>
        <v>0.59714335525115025</v>
      </c>
      <c r="O330" s="156">
        <f t="shared" si="163"/>
        <v>0.59714335525115025</v>
      </c>
      <c r="P330" s="156">
        <f t="shared" si="163"/>
        <v>0.59714335525115025</v>
      </c>
      <c r="Q330" s="156">
        <f t="shared" si="163"/>
        <v>0.59714335525115025</v>
      </c>
      <c r="R330" s="156" t="str">
        <f t="shared" ref="R330:V330" si="164">IF(R312=0,"",R312/R294)</f>
        <v/>
      </c>
      <c r="S330" s="156">
        <f t="shared" si="164"/>
        <v>0.60108878984082614</v>
      </c>
      <c r="T330" s="156">
        <f t="shared" si="164"/>
        <v>0.60394507532165587</v>
      </c>
      <c r="U330" s="156">
        <f t="shared" si="164"/>
        <v>0.60690337099823011</v>
      </c>
      <c r="V330" s="156">
        <f t="shared" si="164"/>
        <v>0.60965764628331653</v>
      </c>
      <c r="W330" s="156">
        <f t="shared" ref="W330" si="165">IF(W312=0,"",W312/W294)</f>
        <v>0.6122079011769137</v>
      </c>
      <c r="DA330" s="63" t="s">
        <v>3752</v>
      </c>
    </row>
    <row r="331" spans="1:105" ht="12" customHeight="1" x14ac:dyDescent="0.25">
      <c r="A331" s="109" t="s">
        <v>120</v>
      </c>
      <c r="B331" s="159"/>
      <c r="C331" s="159">
        <f t="shared" ref="C331:Q331" si="166">IF(C313=0,"",C313/C295)</f>
        <v>0.75317407815504789</v>
      </c>
      <c r="D331" s="159">
        <f t="shared" si="166"/>
        <v>0.75455999639618665</v>
      </c>
      <c r="E331" s="159">
        <f t="shared" si="166"/>
        <v>0.75599716253467064</v>
      </c>
      <c r="F331" s="159">
        <f t="shared" si="166"/>
        <v>0.7574413170227926</v>
      </c>
      <c r="G331" s="159">
        <f t="shared" si="166"/>
        <v>0.75893266781001723</v>
      </c>
      <c r="H331" s="159">
        <f t="shared" si="166"/>
        <v>0.76046629395520615</v>
      </c>
      <c r="I331" s="159">
        <f t="shared" si="166"/>
        <v>0.76205210269828227</v>
      </c>
      <c r="J331" s="159">
        <f t="shared" si="166"/>
        <v>0.76373068050426918</v>
      </c>
      <c r="K331" s="159">
        <f t="shared" si="166"/>
        <v>0.76553653654394638</v>
      </c>
      <c r="L331" s="159">
        <f t="shared" si="166"/>
        <v>0.76747890343530167</v>
      </c>
      <c r="M331" s="159">
        <f t="shared" si="166"/>
        <v>0.77012155627117329</v>
      </c>
      <c r="N331" s="159">
        <f t="shared" si="166"/>
        <v>0.77362435556243869</v>
      </c>
      <c r="O331" s="159">
        <f t="shared" si="166"/>
        <v>0.77837599881204678</v>
      </c>
      <c r="P331" s="159">
        <f t="shared" si="166"/>
        <v>0.78458063345675777</v>
      </c>
      <c r="Q331" s="159">
        <f t="shared" si="166"/>
        <v>0.79257758085224983</v>
      </c>
      <c r="R331" s="159" t="str">
        <f t="shared" ref="R331:V331" si="167">IF(R313=0,"",R313/R295)</f>
        <v/>
      </c>
      <c r="S331" s="159">
        <f t="shared" si="167"/>
        <v>0.81703372226809989</v>
      </c>
      <c r="T331" s="159">
        <f t="shared" si="167"/>
        <v>0.83163176645014503</v>
      </c>
      <c r="U331" s="159">
        <f t="shared" si="167"/>
        <v>0.8455719301239536</v>
      </c>
      <c r="V331" s="159">
        <f t="shared" si="167"/>
        <v>0.85717581617128036</v>
      </c>
      <c r="W331" s="159">
        <f t="shared" ref="W331" si="168">IF(W313=0,"",W313/W295)</f>
        <v>0.86585385781567858</v>
      </c>
      <c r="DA331" s="60" t="s">
        <v>3753</v>
      </c>
    </row>
    <row r="333" spans="1:105" ht="12" customHeight="1" x14ac:dyDescent="0.25">
      <c r="A333" s="116" t="str">
        <f>RES_hh_SLD!$A$385</f>
        <v>CO2 emissions in new and renovated households (kt CO2)</v>
      </c>
      <c r="B333" s="117"/>
      <c r="C333" s="117">
        <f t="shared" ref="C333:Q333" si="169">C334+C336+C338+C347</f>
        <v>1.4383816912332526E-2</v>
      </c>
      <c r="D333" s="117">
        <f t="shared" si="169"/>
        <v>1.8481646206756297E-2</v>
      </c>
      <c r="E333" s="117">
        <f t="shared" si="169"/>
        <v>1.4689788956873661E-2</v>
      </c>
      <c r="F333" s="117">
        <f t="shared" si="169"/>
        <v>2.2017553176471243E-2</v>
      </c>
      <c r="G333" s="117">
        <f t="shared" si="169"/>
        <v>3.2976858218429175E-2</v>
      </c>
      <c r="H333" s="117">
        <f t="shared" si="169"/>
        <v>5.4654301474040858E-2</v>
      </c>
      <c r="I333" s="117">
        <f t="shared" si="169"/>
        <v>7.0816679803919064E-2</v>
      </c>
      <c r="J333" s="117">
        <f t="shared" si="169"/>
        <v>3.669570648570411E-2</v>
      </c>
      <c r="K333" s="117">
        <f t="shared" si="169"/>
        <v>3.1746835545257278E-2</v>
      </c>
      <c r="L333" s="117">
        <f t="shared" si="169"/>
        <v>1.4938079454594634E-2</v>
      </c>
      <c r="M333" s="117">
        <f t="shared" si="169"/>
        <v>7.8462809133746855E-3</v>
      </c>
      <c r="N333" s="117">
        <f t="shared" si="169"/>
        <v>1.3529431675758451E-2</v>
      </c>
      <c r="O333" s="117">
        <f t="shared" si="169"/>
        <v>1.3813602348722712E-2</v>
      </c>
      <c r="P333" s="117">
        <f t="shared" si="169"/>
        <v>2.6603265061954595E-2</v>
      </c>
      <c r="Q333" s="117">
        <f t="shared" si="169"/>
        <v>1.67028832649277E-2</v>
      </c>
      <c r="R333" s="117">
        <f t="shared" ref="R333:V333" si="170">R334+R336+R338+R347</f>
        <v>0</v>
      </c>
      <c r="S333" s="117">
        <f t="shared" si="170"/>
        <v>9.2514430360710036E-3</v>
      </c>
      <c r="T333" s="117">
        <f t="shared" si="170"/>
        <v>7.8224941786849446E-3</v>
      </c>
      <c r="U333" s="117">
        <f t="shared" si="170"/>
        <v>2.1590175485301E-2</v>
      </c>
      <c r="V333" s="117">
        <f t="shared" si="170"/>
        <v>1.9715486201736087E-2</v>
      </c>
      <c r="W333" s="117">
        <f t="shared" ref="W333" si="171">W334+W336+W338+W347</f>
        <v>2.4258716496220089E-2</v>
      </c>
      <c r="DA333" s="129" t="s">
        <v>3905</v>
      </c>
    </row>
    <row r="334" spans="1:105" ht="12" customHeight="1" x14ac:dyDescent="0.25">
      <c r="A334" s="121" t="s">
        <v>57</v>
      </c>
      <c r="B334" s="122"/>
      <c r="C334" s="122">
        <f t="shared" ref="C334:W334" si="172">C335</f>
        <v>0</v>
      </c>
      <c r="D334" s="122">
        <f t="shared" si="172"/>
        <v>0</v>
      </c>
      <c r="E334" s="122">
        <f t="shared" si="172"/>
        <v>0</v>
      </c>
      <c r="F334" s="122">
        <f t="shared" si="172"/>
        <v>0</v>
      </c>
      <c r="G334" s="122">
        <f t="shared" si="172"/>
        <v>0</v>
      </c>
      <c r="H334" s="122">
        <f t="shared" si="172"/>
        <v>0</v>
      </c>
      <c r="I334" s="122">
        <f t="shared" si="172"/>
        <v>0</v>
      </c>
      <c r="J334" s="122">
        <f t="shared" si="172"/>
        <v>0</v>
      </c>
      <c r="K334" s="122">
        <f t="shared" si="172"/>
        <v>0</v>
      </c>
      <c r="L334" s="122">
        <f t="shared" si="172"/>
        <v>0</v>
      </c>
      <c r="M334" s="122">
        <f t="shared" si="172"/>
        <v>0</v>
      </c>
      <c r="N334" s="122">
        <f t="shared" si="172"/>
        <v>0</v>
      </c>
      <c r="O334" s="122">
        <f t="shared" si="172"/>
        <v>0</v>
      </c>
      <c r="P334" s="122">
        <f t="shared" si="172"/>
        <v>0</v>
      </c>
      <c r="Q334" s="122">
        <f t="shared" si="172"/>
        <v>0</v>
      </c>
      <c r="R334" s="122">
        <f t="shared" si="172"/>
        <v>0</v>
      </c>
      <c r="S334" s="122">
        <f t="shared" si="172"/>
        <v>0</v>
      </c>
      <c r="T334" s="122">
        <f t="shared" si="172"/>
        <v>0</v>
      </c>
      <c r="U334" s="122">
        <f t="shared" si="172"/>
        <v>0</v>
      </c>
      <c r="V334" s="122">
        <f t="shared" si="172"/>
        <v>0</v>
      </c>
      <c r="W334" s="122">
        <f t="shared" si="172"/>
        <v>0</v>
      </c>
      <c r="DA334" s="130" t="s">
        <v>3906</v>
      </c>
    </row>
    <row r="335" spans="1:105" ht="12" customHeight="1" x14ac:dyDescent="0.25">
      <c r="A335" s="97" t="s">
        <v>53</v>
      </c>
      <c r="B335" s="98"/>
      <c r="C335" s="98">
        <v>0</v>
      </c>
      <c r="D335" s="98">
        <v>0</v>
      </c>
      <c r="E335" s="98">
        <v>0</v>
      </c>
      <c r="F335" s="98">
        <v>0</v>
      </c>
      <c r="G335" s="98">
        <v>0</v>
      </c>
      <c r="H335" s="98">
        <v>0</v>
      </c>
      <c r="I335" s="98">
        <v>0</v>
      </c>
      <c r="J335" s="98">
        <v>0</v>
      </c>
      <c r="K335" s="98">
        <v>0</v>
      </c>
      <c r="L335" s="98">
        <v>0</v>
      </c>
      <c r="M335" s="98">
        <v>0</v>
      </c>
      <c r="N335" s="98">
        <v>0</v>
      </c>
      <c r="O335" s="98">
        <v>0</v>
      </c>
      <c r="P335" s="98">
        <v>0</v>
      </c>
      <c r="Q335" s="98">
        <v>0</v>
      </c>
      <c r="R335" s="98">
        <v>0</v>
      </c>
      <c r="S335" s="98">
        <v>0</v>
      </c>
      <c r="T335" s="98">
        <v>0</v>
      </c>
      <c r="U335" s="98">
        <v>0</v>
      </c>
      <c r="V335" s="98">
        <v>0</v>
      </c>
      <c r="W335" s="98">
        <v>0</v>
      </c>
      <c r="DA335" s="63" t="s">
        <v>3907</v>
      </c>
    </row>
    <row r="336" spans="1:105" ht="12" customHeight="1" x14ac:dyDescent="0.25">
      <c r="A336" s="121" t="s">
        <v>92</v>
      </c>
      <c r="B336" s="122"/>
      <c r="C336" s="122">
        <f t="shared" ref="C336:W336" si="173">C337</f>
        <v>0</v>
      </c>
      <c r="D336" s="122">
        <f t="shared" si="173"/>
        <v>0</v>
      </c>
      <c r="E336" s="122">
        <f t="shared" si="173"/>
        <v>0</v>
      </c>
      <c r="F336" s="122">
        <f t="shared" si="173"/>
        <v>0</v>
      </c>
      <c r="G336" s="122">
        <f t="shared" si="173"/>
        <v>0</v>
      </c>
      <c r="H336" s="122">
        <f t="shared" si="173"/>
        <v>0</v>
      </c>
      <c r="I336" s="122">
        <f t="shared" si="173"/>
        <v>0</v>
      </c>
      <c r="J336" s="122">
        <f t="shared" si="173"/>
        <v>0</v>
      </c>
      <c r="K336" s="122">
        <f t="shared" si="173"/>
        <v>0</v>
      </c>
      <c r="L336" s="122">
        <f t="shared" si="173"/>
        <v>0</v>
      </c>
      <c r="M336" s="122">
        <f t="shared" si="173"/>
        <v>0</v>
      </c>
      <c r="N336" s="122">
        <f t="shared" si="173"/>
        <v>0</v>
      </c>
      <c r="O336" s="122">
        <f t="shared" si="173"/>
        <v>0</v>
      </c>
      <c r="P336" s="122">
        <f t="shared" si="173"/>
        <v>0</v>
      </c>
      <c r="Q336" s="122">
        <f t="shared" si="173"/>
        <v>0</v>
      </c>
      <c r="R336" s="122">
        <f t="shared" si="173"/>
        <v>0</v>
      </c>
      <c r="S336" s="122">
        <f t="shared" si="173"/>
        <v>0</v>
      </c>
      <c r="T336" s="122">
        <f t="shared" si="173"/>
        <v>0</v>
      </c>
      <c r="U336" s="122">
        <f t="shared" si="173"/>
        <v>0</v>
      </c>
      <c r="V336" s="122">
        <f t="shared" si="173"/>
        <v>0</v>
      </c>
      <c r="W336" s="122">
        <f t="shared" si="173"/>
        <v>0</v>
      </c>
      <c r="DA336" s="130" t="s">
        <v>3908</v>
      </c>
    </row>
    <row r="337" spans="1:105" ht="12" customHeight="1" x14ac:dyDescent="0.25">
      <c r="A337" s="97" t="s">
        <v>53</v>
      </c>
      <c r="B337" s="98"/>
      <c r="C337" s="98">
        <v>0</v>
      </c>
      <c r="D337" s="98">
        <v>0</v>
      </c>
      <c r="E337" s="98">
        <v>0</v>
      </c>
      <c r="F337" s="98">
        <v>0</v>
      </c>
      <c r="G337" s="98">
        <v>0</v>
      </c>
      <c r="H337" s="98">
        <v>0</v>
      </c>
      <c r="I337" s="98">
        <v>0</v>
      </c>
      <c r="J337" s="98">
        <v>0</v>
      </c>
      <c r="K337" s="98">
        <v>0</v>
      </c>
      <c r="L337" s="98">
        <v>0</v>
      </c>
      <c r="M337" s="98">
        <v>0</v>
      </c>
      <c r="N337" s="98">
        <v>0</v>
      </c>
      <c r="O337" s="98">
        <v>0</v>
      </c>
      <c r="P337" s="98">
        <v>0</v>
      </c>
      <c r="Q337" s="98">
        <v>0</v>
      </c>
      <c r="R337" s="98">
        <v>0</v>
      </c>
      <c r="S337" s="98">
        <v>0</v>
      </c>
      <c r="T337" s="98">
        <v>0</v>
      </c>
      <c r="U337" s="98">
        <v>0</v>
      </c>
      <c r="V337" s="98">
        <v>0</v>
      </c>
      <c r="W337" s="98">
        <v>0</v>
      </c>
      <c r="DA337" s="63" t="s">
        <v>3909</v>
      </c>
    </row>
    <row r="338" spans="1:105" ht="12" customHeight="1" x14ac:dyDescent="0.25">
      <c r="A338" s="121" t="s">
        <v>55</v>
      </c>
      <c r="B338" s="122"/>
      <c r="C338" s="122">
        <v>7.0055082442767383E-3</v>
      </c>
      <c r="D338" s="122">
        <v>5.8625349122546867E-3</v>
      </c>
      <c r="E338" s="122">
        <v>3.2354835511496228E-3</v>
      </c>
      <c r="F338" s="122">
        <v>5.9989327080481698E-3</v>
      </c>
      <c r="G338" s="122">
        <v>1.1084224672169175E-2</v>
      </c>
      <c r="H338" s="122">
        <v>2.6888985900656522E-2</v>
      </c>
      <c r="I338" s="122">
        <v>2.5038279770459835E-2</v>
      </c>
      <c r="J338" s="122">
        <v>7.9324745819698249E-3</v>
      </c>
      <c r="K338" s="122">
        <v>7.0419116281125668E-3</v>
      </c>
      <c r="L338" s="122">
        <v>2.9898293804066656E-3</v>
      </c>
      <c r="M338" s="122">
        <v>1.4629042401798958E-3</v>
      </c>
      <c r="N338" s="122">
        <v>3.3651995414701228E-3</v>
      </c>
      <c r="O338" s="122">
        <v>3.2027037149938479E-3</v>
      </c>
      <c r="P338" s="122">
        <v>6.2098877876703264E-3</v>
      </c>
      <c r="Q338" s="122">
        <v>3.3150159935280534E-3</v>
      </c>
      <c r="R338" s="122">
        <v>0</v>
      </c>
      <c r="S338" s="122">
        <v>2.003194336179662E-3</v>
      </c>
      <c r="T338" s="122">
        <v>1.6914915373477766E-3</v>
      </c>
      <c r="U338" s="122">
        <v>4.2312928407944308E-3</v>
      </c>
      <c r="V338" s="122">
        <v>4.1300934414497071E-3</v>
      </c>
      <c r="W338" s="122">
        <v>5.2464867815824601E-3</v>
      </c>
      <c r="DA338" s="130" t="s">
        <v>3910</v>
      </c>
    </row>
    <row r="339" spans="1:105" ht="12" customHeight="1" x14ac:dyDescent="0.25">
      <c r="A339" s="97" t="s">
        <v>124</v>
      </c>
      <c r="B339" s="98"/>
      <c r="C339" s="98">
        <v>7.0055082442767383E-3</v>
      </c>
      <c r="D339" s="98">
        <v>5.8625349122546867E-3</v>
      </c>
      <c r="E339" s="98">
        <v>3.2354835511496228E-3</v>
      </c>
      <c r="F339" s="98">
        <v>5.9989327080481698E-3</v>
      </c>
      <c r="G339" s="98">
        <v>1.1084224672169175E-2</v>
      </c>
      <c r="H339" s="98">
        <v>2.6888985900656522E-2</v>
      </c>
      <c r="I339" s="98">
        <v>2.5038279770459835E-2</v>
      </c>
      <c r="J339" s="98">
        <v>7.9324745819698249E-3</v>
      </c>
      <c r="K339" s="98">
        <v>7.0419116281125668E-3</v>
      </c>
      <c r="L339" s="98">
        <v>2.9898293804066656E-3</v>
      </c>
      <c r="M339" s="98">
        <v>1.4629042401798958E-3</v>
      </c>
      <c r="N339" s="98">
        <v>3.3651995414701228E-3</v>
      </c>
      <c r="O339" s="98">
        <v>3.2027037149938479E-3</v>
      </c>
      <c r="P339" s="98">
        <v>6.2098877876703264E-3</v>
      </c>
      <c r="Q339" s="98">
        <v>3.3150159935280534E-3</v>
      </c>
      <c r="R339" s="98">
        <v>0</v>
      </c>
      <c r="S339" s="98">
        <v>2.003194336179662E-3</v>
      </c>
      <c r="T339" s="98">
        <v>1.6914915373477766E-3</v>
      </c>
      <c r="U339" s="98">
        <v>4.2312928407944308E-3</v>
      </c>
      <c r="V339" s="98">
        <v>4.1300934414497071E-3</v>
      </c>
      <c r="W339" s="98">
        <v>5.2464867815824601E-3</v>
      </c>
      <c r="DA339" s="63" t="s">
        <v>3911</v>
      </c>
    </row>
    <row r="340" spans="1:105" ht="12" customHeight="1" x14ac:dyDescent="0.25">
      <c r="A340" s="97" t="s">
        <v>123</v>
      </c>
      <c r="B340" s="98"/>
      <c r="C340" s="98">
        <v>0</v>
      </c>
      <c r="D340" s="98">
        <v>0</v>
      </c>
      <c r="E340" s="98">
        <v>0</v>
      </c>
      <c r="F340" s="98">
        <v>0</v>
      </c>
      <c r="G340" s="98">
        <v>0</v>
      </c>
      <c r="H340" s="98">
        <v>0</v>
      </c>
      <c r="I340" s="98">
        <v>0</v>
      </c>
      <c r="J340" s="98">
        <v>0</v>
      </c>
      <c r="K340" s="98">
        <v>0</v>
      </c>
      <c r="L340" s="98">
        <v>0</v>
      </c>
      <c r="M340" s="98">
        <v>0</v>
      </c>
      <c r="N340" s="98">
        <v>0</v>
      </c>
      <c r="O340" s="98">
        <v>0</v>
      </c>
      <c r="P340" s="98">
        <v>0</v>
      </c>
      <c r="Q340" s="98">
        <v>0</v>
      </c>
      <c r="R340" s="98">
        <v>0</v>
      </c>
      <c r="S340" s="98">
        <v>0</v>
      </c>
      <c r="T340" s="98">
        <v>0</v>
      </c>
      <c r="U340" s="98">
        <v>0</v>
      </c>
      <c r="V340" s="98">
        <v>0</v>
      </c>
      <c r="W340" s="98">
        <v>0</v>
      </c>
      <c r="DA340" s="63" t="s">
        <v>3912</v>
      </c>
    </row>
    <row r="341" spans="1:105" ht="12" customHeight="1" x14ac:dyDescent="0.25">
      <c r="A341" s="100" t="s">
        <v>50</v>
      </c>
      <c r="B341" s="101"/>
      <c r="C341" s="101">
        <v>0</v>
      </c>
      <c r="D341" s="101">
        <v>0</v>
      </c>
      <c r="E341" s="101">
        <v>0</v>
      </c>
      <c r="F341" s="101">
        <v>0</v>
      </c>
      <c r="G341" s="101">
        <v>0</v>
      </c>
      <c r="H341" s="101">
        <v>0</v>
      </c>
      <c r="I341" s="101">
        <v>0</v>
      </c>
      <c r="J341" s="101">
        <v>0</v>
      </c>
      <c r="K341" s="101">
        <v>0</v>
      </c>
      <c r="L341" s="101">
        <v>0</v>
      </c>
      <c r="M341" s="101">
        <v>0</v>
      </c>
      <c r="N341" s="101">
        <v>0</v>
      </c>
      <c r="O341" s="101">
        <v>0</v>
      </c>
      <c r="P341" s="101">
        <v>0</v>
      </c>
      <c r="Q341" s="101">
        <v>0</v>
      </c>
      <c r="R341" s="101">
        <v>0</v>
      </c>
      <c r="S341" s="101">
        <v>0</v>
      </c>
      <c r="T341" s="101">
        <v>0</v>
      </c>
      <c r="U341" s="101">
        <v>0</v>
      </c>
      <c r="V341" s="101">
        <v>0</v>
      </c>
      <c r="W341" s="101">
        <v>0</v>
      </c>
      <c r="DA341" s="131" t="s">
        <v>3913</v>
      </c>
    </row>
    <row r="342" spans="1:105" ht="12" customHeight="1" x14ac:dyDescent="0.25">
      <c r="A342" s="103" t="s">
        <v>52</v>
      </c>
      <c r="B342" s="104"/>
      <c r="C342" s="104">
        <v>0</v>
      </c>
      <c r="D342" s="104">
        <v>0</v>
      </c>
      <c r="E342" s="104">
        <v>0</v>
      </c>
      <c r="F342" s="104">
        <v>0</v>
      </c>
      <c r="G342" s="104">
        <v>0</v>
      </c>
      <c r="H342" s="104">
        <v>0</v>
      </c>
      <c r="I342" s="104">
        <v>0</v>
      </c>
      <c r="J342" s="104">
        <v>0</v>
      </c>
      <c r="K342" s="104">
        <v>0</v>
      </c>
      <c r="L342" s="104">
        <v>0</v>
      </c>
      <c r="M342" s="104">
        <v>0</v>
      </c>
      <c r="N342" s="104">
        <v>0</v>
      </c>
      <c r="O342" s="104">
        <v>0</v>
      </c>
      <c r="P342" s="104">
        <v>0</v>
      </c>
      <c r="Q342" s="104">
        <v>0</v>
      </c>
      <c r="R342" s="104">
        <v>0</v>
      </c>
      <c r="S342" s="104">
        <v>0</v>
      </c>
      <c r="T342" s="104">
        <v>0</v>
      </c>
      <c r="U342" s="104">
        <v>0</v>
      </c>
      <c r="V342" s="104">
        <v>0</v>
      </c>
      <c r="W342" s="104">
        <v>0</v>
      </c>
      <c r="DA342" s="132" t="s">
        <v>3914</v>
      </c>
    </row>
    <row r="343" spans="1:105" ht="12" customHeight="1" x14ac:dyDescent="0.25">
      <c r="A343" s="106" t="s">
        <v>122</v>
      </c>
      <c r="B343" s="101"/>
      <c r="C343" s="101">
        <v>0</v>
      </c>
      <c r="D343" s="101">
        <v>0</v>
      </c>
      <c r="E343" s="101">
        <v>0</v>
      </c>
      <c r="F343" s="101">
        <v>0</v>
      </c>
      <c r="G343" s="101">
        <v>0</v>
      </c>
      <c r="H343" s="101">
        <v>0</v>
      </c>
      <c r="I343" s="101">
        <v>0</v>
      </c>
      <c r="J343" s="101">
        <v>0</v>
      </c>
      <c r="K343" s="101">
        <v>0</v>
      </c>
      <c r="L343" s="101">
        <v>0</v>
      </c>
      <c r="M343" s="101">
        <v>0</v>
      </c>
      <c r="N343" s="101">
        <v>0</v>
      </c>
      <c r="O343" s="101">
        <v>0</v>
      </c>
      <c r="P343" s="101">
        <v>0</v>
      </c>
      <c r="Q343" s="101">
        <v>0</v>
      </c>
      <c r="R343" s="101">
        <v>0</v>
      </c>
      <c r="S343" s="101">
        <v>0</v>
      </c>
      <c r="T343" s="101">
        <v>0</v>
      </c>
      <c r="U343" s="101">
        <v>0</v>
      </c>
      <c r="V343" s="101">
        <v>0</v>
      </c>
      <c r="W343" s="101">
        <v>0</v>
      </c>
      <c r="DA343" s="131" t="s">
        <v>3915</v>
      </c>
    </row>
    <row r="344" spans="1:105" ht="12" customHeight="1" x14ac:dyDescent="0.25">
      <c r="A344" s="107" t="s">
        <v>121</v>
      </c>
      <c r="B344" s="104"/>
      <c r="C344" s="104">
        <v>0</v>
      </c>
      <c r="D344" s="104">
        <v>0</v>
      </c>
      <c r="E344" s="104">
        <v>0</v>
      </c>
      <c r="F344" s="104">
        <v>0</v>
      </c>
      <c r="G344" s="104">
        <v>0</v>
      </c>
      <c r="H344" s="104">
        <v>0</v>
      </c>
      <c r="I344" s="104">
        <v>0</v>
      </c>
      <c r="J344" s="104">
        <v>0</v>
      </c>
      <c r="K344" s="104">
        <v>0</v>
      </c>
      <c r="L344" s="104">
        <v>0</v>
      </c>
      <c r="M344" s="104">
        <v>0</v>
      </c>
      <c r="N344" s="104">
        <v>0</v>
      </c>
      <c r="O344" s="104">
        <v>0</v>
      </c>
      <c r="P344" s="104">
        <v>0</v>
      </c>
      <c r="Q344" s="104">
        <v>0</v>
      </c>
      <c r="R344" s="104">
        <v>0</v>
      </c>
      <c r="S344" s="104">
        <v>0</v>
      </c>
      <c r="T344" s="104">
        <v>0</v>
      </c>
      <c r="U344" s="104">
        <v>0</v>
      </c>
      <c r="V344" s="104">
        <v>0</v>
      </c>
      <c r="W344" s="104">
        <v>0</v>
      </c>
      <c r="DA344" s="132" t="s">
        <v>3916</v>
      </c>
    </row>
    <row r="345" spans="1:105" ht="12" customHeight="1" x14ac:dyDescent="0.25">
      <c r="A345" s="108" t="s">
        <v>53</v>
      </c>
      <c r="B345" s="98"/>
      <c r="C345" s="98">
        <v>0</v>
      </c>
      <c r="D345" s="98">
        <v>0</v>
      </c>
      <c r="E345" s="98">
        <v>0</v>
      </c>
      <c r="F345" s="98">
        <v>0</v>
      </c>
      <c r="G345" s="98">
        <v>0</v>
      </c>
      <c r="H345" s="98">
        <v>0</v>
      </c>
      <c r="I345" s="98">
        <v>0</v>
      </c>
      <c r="J345" s="98">
        <v>0</v>
      </c>
      <c r="K345" s="98">
        <v>0</v>
      </c>
      <c r="L345" s="98">
        <v>0</v>
      </c>
      <c r="M345" s="98">
        <v>0</v>
      </c>
      <c r="N345" s="98">
        <v>0</v>
      </c>
      <c r="O345" s="98">
        <v>0</v>
      </c>
      <c r="P345" s="98">
        <v>0</v>
      </c>
      <c r="Q345" s="98">
        <v>0</v>
      </c>
      <c r="R345" s="98">
        <v>0</v>
      </c>
      <c r="S345" s="98">
        <v>0</v>
      </c>
      <c r="T345" s="98">
        <v>0</v>
      </c>
      <c r="U345" s="98">
        <v>0</v>
      </c>
      <c r="V345" s="98">
        <v>0</v>
      </c>
      <c r="W345" s="98">
        <v>0</v>
      </c>
      <c r="DA345" s="63" t="s">
        <v>3917</v>
      </c>
    </row>
    <row r="346" spans="1:105" ht="12" customHeight="1" x14ac:dyDescent="0.25">
      <c r="A346" s="108" t="s">
        <v>52</v>
      </c>
      <c r="B346" s="98"/>
      <c r="C346" s="98">
        <v>0</v>
      </c>
      <c r="D346" s="98">
        <v>0</v>
      </c>
      <c r="E346" s="98">
        <v>0</v>
      </c>
      <c r="F346" s="98">
        <v>0</v>
      </c>
      <c r="G346" s="98">
        <v>0</v>
      </c>
      <c r="H346" s="98">
        <v>0</v>
      </c>
      <c r="I346" s="98">
        <v>0</v>
      </c>
      <c r="J346" s="98">
        <v>0</v>
      </c>
      <c r="K346" s="98">
        <v>0</v>
      </c>
      <c r="L346" s="98">
        <v>0</v>
      </c>
      <c r="M346" s="98">
        <v>0</v>
      </c>
      <c r="N346" s="98">
        <v>0</v>
      </c>
      <c r="O346" s="98">
        <v>0</v>
      </c>
      <c r="P346" s="98">
        <v>0</v>
      </c>
      <c r="Q346" s="98">
        <v>0</v>
      </c>
      <c r="R346" s="98">
        <v>0</v>
      </c>
      <c r="S346" s="98">
        <v>0</v>
      </c>
      <c r="T346" s="98">
        <v>0</v>
      </c>
      <c r="U346" s="98">
        <v>0</v>
      </c>
      <c r="V346" s="98">
        <v>0</v>
      </c>
      <c r="W346" s="98">
        <v>0</v>
      </c>
      <c r="DA346" s="63" t="s">
        <v>3918</v>
      </c>
    </row>
    <row r="347" spans="1:105" ht="12" customHeight="1" x14ac:dyDescent="0.25">
      <c r="A347" s="121" t="s">
        <v>54</v>
      </c>
      <c r="B347" s="122"/>
      <c r="C347" s="122">
        <v>7.378308668055787E-3</v>
      </c>
      <c r="D347" s="122">
        <v>1.2619111294501609E-2</v>
      </c>
      <c r="E347" s="122">
        <v>1.1454305405724037E-2</v>
      </c>
      <c r="F347" s="122">
        <v>1.6018620468423072E-2</v>
      </c>
      <c r="G347" s="122">
        <v>2.1892633546259997E-2</v>
      </c>
      <c r="H347" s="122">
        <v>2.7765315573384335E-2</v>
      </c>
      <c r="I347" s="122">
        <v>4.5778400033459232E-2</v>
      </c>
      <c r="J347" s="122">
        <v>2.8763231903734282E-2</v>
      </c>
      <c r="K347" s="122">
        <v>2.4704923917144711E-2</v>
      </c>
      <c r="L347" s="122">
        <v>1.1948250074187969E-2</v>
      </c>
      <c r="M347" s="122">
        <v>6.3833766731947895E-3</v>
      </c>
      <c r="N347" s="122">
        <v>1.0164232134288327E-2</v>
      </c>
      <c r="O347" s="122">
        <v>1.0610898633728863E-2</v>
      </c>
      <c r="P347" s="122">
        <v>2.039337727428427E-2</v>
      </c>
      <c r="Q347" s="122">
        <v>1.3387867271399645E-2</v>
      </c>
      <c r="R347" s="122">
        <v>0</v>
      </c>
      <c r="S347" s="122">
        <v>7.2482486998913416E-3</v>
      </c>
      <c r="T347" s="122">
        <v>6.1310026413371682E-3</v>
      </c>
      <c r="U347" s="122">
        <v>1.7358882644506569E-2</v>
      </c>
      <c r="V347" s="122">
        <v>1.5585392760286379E-2</v>
      </c>
      <c r="W347" s="122">
        <v>1.9012229714637629E-2</v>
      </c>
      <c r="DA347" s="130" t="s">
        <v>3919</v>
      </c>
    </row>
    <row r="348" spans="1:105" ht="12" customHeight="1" x14ac:dyDescent="0.25">
      <c r="A348" s="97" t="s">
        <v>50</v>
      </c>
      <c r="B348" s="98"/>
      <c r="C348" s="98">
        <v>7.378308668055787E-3</v>
      </c>
      <c r="D348" s="98">
        <v>1.2619111294501609E-2</v>
      </c>
      <c r="E348" s="98">
        <v>1.1454305405724037E-2</v>
      </c>
      <c r="F348" s="98">
        <v>1.6018620468423072E-2</v>
      </c>
      <c r="G348" s="98">
        <v>2.1892633546259997E-2</v>
      </c>
      <c r="H348" s="98">
        <v>2.7765315573384335E-2</v>
      </c>
      <c r="I348" s="98">
        <v>4.5778400033459232E-2</v>
      </c>
      <c r="J348" s="98">
        <v>2.8763231903734282E-2</v>
      </c>
      <c r="K348" s="98">
        <v>2.4704923917144711E-2</v>
      </c>
      <c r="L348" s="98">
        <v>1.1948250074187969E-2</v>
      </c>
      <c r="M348" s="98">
        <v>6.3833766731947895E-3</v>
      </c>
      <c r="N348" s="98">
        <v>1.0164232134288327E-2</v>
      </c>
      <c r="O348" s="98">
        <v>1.0610898633728863E-2</v>
      </c>
      <c r="P348" s="98">
        <v>2.039337727428427E-2</v>
      </c>
      <c r="Q348" s="98">
        <v>1.3387867271399645E-2</v>
      </c>
      <c r="R348" s="98">
        <v>0</v>
      </c>
      <c r="S348" s="98">
        <v>7.2482486998913416E-3</v>
      </c>
      <c r="T348" s="98">
        <v>6.1310026413371682E-3</v>
      </c>
      <c r="U348" s="98">
        <v>1.7358882644506569E-2</v>
      </c>
      <c r="V348" s="98">
        <v>1.5585392760286379E-2</v>
      </c>
      <c r="W348" s="98">
        <v>1.9012229714637629E-2</v>
      </c>
      <c r="DA348" s="63" t="s">
        <v>3920</v>
      </c>
    </row>
    <row r="349" spans="1:105" ht="12" customHeight="1" x14ac:dyDescent="0.25">
      <c r="A349" s="109" t="s">
        <v>120</v>
      </c>
      <c r="B349" s="33"/>
      <c r="C349" s="33">
        <v>0</v>
      </c>
      <c r="D349" s="33">
        <v>0</v>
      </c>
      <c r="E349" s="33">
        <v>0</v>
      </c>
      <c r="F349" s="33">
        <v>0</v>
      </c>
      <c r="G349" s="33">
        <v>0</v>
      </c>
      <c r="H349" s="33">
        <v>0</v>
      </c>
      <c r="I349" s="33">
        <v>0</v>
      </c>
      <c r="J349" s="33">
        <v>0</v>
      </c>
      <c r="K349" s="33">
        <v>0</v>
      </c>
      <c r="L349" s="33">
        <v>0</v>
      </c>
      <c r="M349" s="33">
        <v>0</v>
      </c>
      <c r="N349" s="33">
        <v>0</v>
      </c>
      <c r="O349" s="33">
        <v>0</v>
      </c>
      <c r="P349" s="33">
        <v>0</v>
      </c>
      <c r="Q349" s="33">
        <v>0</v>
      </c>
      <c r="R349" s="33">
        <v>0</v>
      </c>
      <c r="S349" s="33">
        <v>0</v>
      </c>
      <c r="T349" s="33">
        <v>0</v>
      </c>
      <c r="U349" s="33">
        <v>0</v>
      </c>
      <c r="V349" s="33">
        <v>0</v>
      </c>
      <c r="W349" s="33">
        <v>0</v>
      </c>
      <c r="DA349" s="60" t="s">
        <v>3921</v>
      </c>
    </row>
    <row r="351" spans="1:105" ht="12" customHeight="1" x14ac:dyDescent="0.25">
      <c r="A351" s="116" t="str">
        <f>RES_hh_SLD!$A$406</f>
        <v>Final energy consumption per household in new and renovated households (kWh / household)</v>
      </c>
      <c r="B351" s="117"/>
      <c r="C351" s="117">
        <f t="shared" ref="C351:Q351" si="174">C352+C354+C356+C365</f>
        <v>13195.638149444505</v>
      </c>
      <c r="D351" s="117">
        <f t="shared" si="174"/>
        <v>11335.793987905419</v>
      </c>
      <c r="E351" s="117">
        <f t="shared" si="174"/>
        <v>13381.497586783291</v>
      </c>
      <c r="F351" s="117">
        <f t="shared" si="174"/>
        <v>13453.808678508256</v>
      </c>
      <c r="G351" s="117">
        <f t="shared" si="174"/>
        <v>11824.169921146244</v>
      </c>
      <c r="H351" s="117">
        <f t="shared" si="174"/>
        <v>11990.41101576664</v>
      </c>
      <c r="I351" s="117">
        <f t="shared" si="174"/>
        <v>13352.268684812103</v>
      </c>
      <c r="J351" s="117">
        <f t="shared" si="174"/>
        <v>12744.080071779566</v>
      </c>
      <c r="K351" s="117">
        <f t="shared" si="174"/>
        <v>12997.24320605707</v>
      </c>
      <c r="L351" s="117">
        <f t="shared" si="174"/>
        <v>14623.863301444642</v>
      </c>
      <c r="M351" s="117">
        <f t="shared" si="174"/>
        <v>12367.169458750726</v>
      </c>
      <c r="N351" s="117">
        <f t="shared" si="174"/>
        <v>12521.987269477841</v>
      </c>
      <c r="O351" s="117">
        <f t="shared" si="174"/>
        <v>11863.413160316308</v>
      </c>
      <c r="P351" s="117">
        <f t="shared" si="174"/>
        <v>10787.264386352892</v>
      </c>
      <c r="Q351" s="117">
        <f t="shared" si="174"/>
        <v>10648.320019515662</v>
      </c>
      <c r="R351" s="117">
        <f t="shared" ref="R351:V351" si="175">R352+R354+R356+R365</f>
        <v>0</v>
      </c>
      <c r="S351" s="117">
        <f t="shared" si="175"/>
        <v>10081.362373190164</v>
      </c>
      <c r="T351" s="117">
        <f t="shared" si="175"/>
        <v>9806.5624844797785</v>
      </c>
      <c r="U351" s="117">
        <f t="shared" si="175"/>
        <v>9406.5438530279025</v>
      </c>
      <c r="V351" s="117">
        <f t="shared" si="175"/>
        <v>8812.3268438227187</v>
      </c>
      <c r="W351" s="117">
        <f t="shared" ref="W351" si="176">W352+W354+W356+W365</f>
        <v>8160.7525434823838</v>
      </c>
      <c r="DA351" s="129" t="s">
        <v>4073</v>
      </c>
    </row>
    <row r="352" spans="1:105" ht="12" customHeight="1" x14ac:dyDescent="0.25">
      <c r="A352" s="121" t="s">
        <v>57</v>
      </c>
      <c r="B352" s="122"/>
      <c r="C352" s="122">
        <f t="shared" ref="C352:W352" si="177">C353</f>
        <v>11488.860502414058</v>
      </c>
      <c r="D352" s="122">
        <f t="shared" si="177"/>
        <v>9923.9145159246636</v>
      </c>
      <c r="E352" s="122">
        <f t="shared" si="177"/>
        <v>10852.04251809892</v>
      </c>
      <c r="F352" s="122">
        <f t="shared" si="177"/>
        <v>11069.497258892938</v>
      </c>
      <c r="G352" s="122">
        <f t="shared" si="177"/>
        <v>9729.2791342100718</v>
      </c>
      <c r="H352" s="122">
        <f t="shared" si="177"/>
        <v>9658.9467374728047</v>
      </c>
      <c r="I352" s="122">
        <f t="shared" si="177"/>
        <v>11090.507932396333</v>
      </c>
      <c r="J352" s="122">
        <f t="shared" si="177"/>
        <v>10474.583198448574</v>
      </c>
      <c r="K352" s="122">
        <f t="shared" si="177"/>
        <v>10766.065447531004</v>
      </c>
      <c r="L352" s="122">
        <f t="shared" si="177"/>
        <v>12182.066572238153</v>
      </c>
      <c r="M352" s="122">
        <f t="shared" si="177"/>
        <v>10011.127602592844</v>
      </c>
      <c r="N352" s="122">
        <f t="shared" si="177"/>
        <v>10167.872179735836</v>
      </c>
      <c r="O352" s="122">
        <f t="shared" si="177"/>
        <v>9621.9809969798534</v>
      </c>
      <c r="P352" s="122">
        <f t="shared" si="177"/>
        <v>8590.5743676350976</v>
      </c>
      <c r="Q352" s="122">
        <f t="shared" si="177"/>
        <v>8444.8450279403132</v>
      </c>
      <c r="R352" s="122">
        <f t="shared" si="177"/>
        <v>0</v>
      </c>
      <c r="S352" s="122">
        <f t="shared" si="177"/>
        <v>7805.8115270690751</v>
      </c>
      <c r="T352" s="122">
        <f t="shared" si="177"/>
        <v>7617.9709196022195</v>
      </c>
      <c r="U352" s="122">
        <f t="shared" si="177"/>
        <v>7086.9106176493297</v>
      </c>
      <c r="V352" s="122">
        <f t="shared" si="177"/>
        <v>6545.6275751502844</v>
      </c>
      <c r="W352" s="122">
        <f t="shared" si="177"/>
        <v>5910.6404909408448</v>
      </c>
      <c r="DA352" s="130" t="s">
        <v>4074</v>
      </c>
    </row>
    <row r="353" spans="1:105" ht="12" customHeight="1" x14ac:dyDescent="0.25">
      <c r="A353" s="97" t="s">
        <v>53</v>
      </c>
      <c r="B353" s="98"/>
      <c r="C353" s="98">
        <v>11488.860502414058</v>
      </c>
      <c r="D353" s="98">
        <v>9923.9145159246636</v>
      </c>
      <c r="E353" s="98">
        <v>10852.04251809892</v>
      </c>
      <c r="F353" s="98">
        <v>11069.497258892938</v>
      </c>
      <c r="G353" s="98">
        <v>9729.2791342100718</v>
      </c>
      <c r="H353" s="98">
        <v>9658.9467374728047</v>
      </c>
      <c r="I353" s="98">
        <v>11090.507932396333</v>
      </c>
      <c r="J353" s="98">
        <v>10474.583198448574</v>
      </c>
      <c r="K353" s="98">
        <v>10766.065447531004</v>
      </c>
      <c r="L353" s="98">
        <v>12182.066572238153</v>
      </c>
      <c r="M353" s="98">
        <v>10011.127602592844</v>
      </c>
      <c r="N353" s="98">
        <v>10167.872179735836</v>
      </c>
      <c r="O353" s="98">
        <v>9621.9809969798534</v>
      </c>
      <c r="P353" s="98">
        <v>8590.5743676350976</v>
      </c>
      <c r="Q353" s="98">
        <v>8444.8450279403132</v>
      </c>
      <c r="R353" s="98">
        <v>0</v>
      </c>
      <c r="S353" s="98">
        <v>7805.8115270690751</v>
      </c>
      <c r="T353" s="98">
        <v>7617.9709196022195</v>
      </c>
      <c r="U353" s="98">
        <v>7086.9106176493297</v>
      </c>
      <c r="V353" s="98">
        <v>6545.6275751502844</v>
      </c>
      <c r="W353" s="98">
        <v>5910.6404909408448</v>
      </c>
      <c r="DA353" s="63" t="s">
        <v>4075</v>
      </c>
    </row>
    <row r="354" spans="1:105" ht="12" customHeight="1" x14ac:dyDescent="0.25">
      <c r="A354" s="121" t="s">
        <v>92</v>
      </c>
      <c r="B354" s="122"/>
      <c r="C354" s="122">
        <f t="shared" ref="C354:W354" si="178">C355</f>
        <v>0</v>
      </c>
      <c r="D354" s="122">
        <f t="shared" si="178"/>
        <v>0</v>
      </c>
      <c r="E354" s="122">
        <f t="shared" si="178"/>
        <v>0.72067801959681033</v>
      </c>
      <c r="F354" s="122">
        <f t="shared" si="178"/>
        <v>0.86854510589820144</v>
      </c>
      <c r="G354" s="122">
        <f t="shared" si="178"/>
        <v>0.89690642807649734</v>
      </c>
      <c r="H354" s="122">
        <f t="shared" si="178"/>
        <v>1.0111951549281752</v>
      </c>
      <c r="I354" s="122">
        <f t="shared" si="178"/>
        <v>1.1111153179127427</v>
      </c>
      <c r="J354" s="122">
        <f t="shared" si="178"/>
        <v>1.8207573330823277</v>
      </c>
      <c r="K354" s="122">
        <f t="shared" si="178"/>
        <v>2.1295345321946759</v>
      </c>
      <c r="L354" s="122">
        <f t="shared" si="178"/>
        <v>4.1319603084382166</v>
      </c>
      <c r="M354" s="122">
        <f t="shared" si="178"/>
        <v>2.2740674300803807</v>
      </c>
      <c r="N354" s="122">
        <f t="shared" si="178"/>
        <v>4.6728562668198901</v>
      </c>
      <c r="O354" s="122">
        <f t="shared" si="178"/>
        <v>4.2186515217376348</v>
      </c>
      <c r="P354" s="122">
        <f t="shared" si="178"/>
        <v>6.7359420985956087</v>
      </c>
      <c r="Q354" s="122">
        <f t="shared" si="178"/>
        <v>15.413967585602181</v>
      </c>
      <c r="R354" s="122">
        <f t="shared" si="178"/>
        <v>0</v>
      </c>
      <c r="S354" s="122">
        <f t="shared" si="178"/>
        <v>12.080890251889034</v>
      </c>
      <c r="T354" s="122">
        <f t="shared" si="178"/>
        <v>16.991542397750024</v>
      </c>
      <c r="U354" s="122">
        <f t="shared" si="178"/>
        <v>25.133765170227811</v>
      </c>
      <c r="V354" s="122">
        <f t="shared" si="178"/>
        <v>15.552544718421482</v>
      </c>
      <c r="W354" s="122">
        <f t="shared" si="178"/>
        <v>17.07794210957335</v>
      </c>
      <c r="DA354" s="130" t="s">
        <v>4076</v>
      </c>
    </row>
    <row r="355" spans="1:105" ht="12" customHeight="1" x14ac:dyDescent="0.25">
      <c r="A355" s="97" t="s">
        <v>53</v>
      </c>
      <c r="B355" s="98"/>
      <c r="C355" s="98">
        <f>RES_hhdet_in_fech!C165</f>
        <v>0</v>
      </c>
      <c r="D355" s="98">
        <f>RES_hhdet_in_fech!D165</f>
        <v>0</v>
      </c>
      <c r="E355" s="98">
        <f>RES_hhdet_in_fech!E165</f>
        <v>0.72067801959681033</v>
      </c>
      <c r="F355" s="98">
        <f>RES_hhdet_in_fech!F165</f>
        <v>0.86854510589820144</v>
      </c>
      <c r="G355" s="98">
        <f>RES_hhdet_in_fech!G165</f>
        <v>0.89690642807649734</v>
      </c>
      <c r="H355" s="98">
        <f>RES_hhdet_in_fech!H165</f>
        <v>1.0111951549281752</v>
      </c>
      <c r="I355" s="98">
        <f>RES_hhdet_in_fech!I165</f>
        <v>1.1111153179127427</v>
      </c>
      <c r="J355" s="98">
        <f>RES_hhdet_in_fech!J165</f>
        <v>1.8207573330823277</v>
      </c>
      <c r="K355" s="98">
        <f>RES_hhdet_in_fech!K165</f>
        <v>2.1295345321946759</v>
      </c>
      <c r="L355" s="98">
        <f>RES_hhdet_in_fech!L165</f>
        <v>4.1319603084382166</v>
      </c>
      <c r="M355" s="98">
        <f>RES_hhdet_in_fech!M165</f>
        <v>2.2740674300803807</v>
      </c>
      <c r="N355" s="98">
        <f>RES_hhdet_in_fech!N165</f>
        <v>4.6728562668198901</v>
      </c>
      <c r="O355" s="98">
        <f>RES_hhdet_in_fech!O165</f>
        <v>4.2186515217376348</v>
      </c>
      <c r="P355" s="98">
        <f>RES_hhdet_in_fech!P165</f>
        <v>6.7359420985956087</v>
      </c>
      <c r="Q355" s="98">
        <f>RES_hhdet_in_fech!Q165</f>
        <v>15.413967585602181</v>
      </c>
      <c r="R355" s="98">
        <f>RES_hhdet_in_fech!R165</f>
        <v>0</v>
      </c>
      <c r="S355" s="98">
        <f>RES_hhdet_in_fech!S165</f>
        <v>12.080890251889034</v>
      </c>
      <c r="T355" s="98">
        <f>RES_hhdet_in_fech!T165</f>
        <v>16.991542397750024</v>
      </c>
      <c r="U355" s="98">
        <f>RES_hhdet_in_fech!U165</f>
        <v>25.133765170227811</v>
      </c>
      <c r="V355" s="98">
        <f>RES_hhdet_in_fech!V165</f>
        <v>15.552544718421482</v>
      </c>
      <c r="W355" s="98">
        <f>RES_hhdet_in_fech!W165</f>
        <v>17.07794210957335</v>
      </c>
      <c r="DA355" s="63" t="s">
        <v>4077</v>
      </c>
    </row>
    <row r="356" spans="1:105" ht="12" customHeight="1" x14ac:dyDescent="0.25">
      <c r="A356" s="121" t="s">
        <v>55</v>
      </c>
      <c r="B356" s="122"/>
      <c r="C356" s="122">
        <v>1128.7426309142281</v>
      </c>
      <c r="D356" s="122">
        <v>860.21719784630625</v>
      </c>
      <c r="E356" s="122">
        <v>1622.3504933847917</v>
      </c>
      <c r="F356" s="122">
        <v>1513.0987247680453</v>
      </c>
      <c r="G356" s="122">
        <v>1267.386858905536</v>
      </c>
      <c r="H356" s="122">
        <v>1461.3298012534067</v>
      </c>
      <c r="I356" s="122">
        <v>1373.7764015950304</v>
      </c>
      <c r="J356" s="122">
        <v>1396.559887923579</v>
      </c>
      <c r="K356" s="122">
        <v>1341.5353815296758</v>
      </c>
      <c r="L356" s="122">
        <v>1524.5266059401865</v>
      </c>
      <c r="M356" s="122">
        <v>1487.2598946304372</v>
      </c>
      <c r="N356" s="122">
        <v>1451.8095942579439</v>
      </c>
      <c r="O356" s="122">
        <v>1355.9987354170582</v>
      </c>
      <c r="P356" s="122">
        <v>1328.0530431959576</v>
      </c>
      <c r="Q356" s="122">
        <v>1343.5215678478537</v>
      </c>
      <c r="R356" s="122">
        <v>0</v>
      </c>
      <c r="S356" s="122">
        <v>1411.0797323825109</v>
      </c>
      <c r="T356" s="122">
        <v>1296.9738780258685</v>
      </c>
      <c r="U356" s="122">
        <v>1390.1594018663984</v>
      </c>
      <c r="V356" s="122">
        <v>1383.4812126783429</v>
      </c>
      <c r="W356" s="122">
        <v>1349.8210858780017</v>
      </c>
      <c r="DA356" s="130" t="s">
        <v>4078</v>
      </c>
    </row>
    <row r="357" spans="1:105" ht="12" customHeight="1" x14ac:dyDescent="0.25">
      <c r="A357" s="97" t="s">
        <v>124</v>
      </c>
      <c r="B357" s="98"/>
      <c r="C357" s="98">
        <v>1340.8492470881924</v>
      </c>
      <c r="D357" s="98">
        <v>1358.3133873306747</v>
      </c>
      <c r="E357" s="98">
        <v>1424.319224841355</v>
      </c>
      <c r="F357" s="98">
        <v>1467.1334712801963</v>
      </c>
      <c r="G357" s="98">
        <v>1478.6300234475198</v>
      </c>
      <c r="H357" s="98">
        <v>1498.3575899581469</v>
      </c>
      <c r="I357" s="98">
        <v>1552.4380513864915</v>
      </c>
      <c r="J357" s="98">
        <v>1587.2822083693159</v>
      </c>
      <c r="K357" s="98">
        <v>1631.5677398987418</v>
      </c>
      <c r="L357" s="98">
        <v>1645.2221894296229</v>
      </c>
      <c r="M357" s="98">
        <v>1609.9932208354196</v>
      </c>
      <c r="N357" s="98">
        <v>1646.0250931649362</v>
      </c>
      <c r="O357" s="98">
        <v>1566.5432661236562</v>
      </c>
      <c r="P357" s="98">
        <v>1518.7258583451521</v>
      </c>
      <c r="Q357" s="98">
        <v>1459.3308652615131</v>
      </c>
      <c r="R357" s="98">
        <v>0</v>
      </c>
      <c r="S357" s="98">
        <v>1469.7381699974039</v>
      </c>
      <c r="T357" s="98">
        <v>1489.2512214718931</v>
      </c>
      <c r="U357" s="98">
        <v>1552.2439546261191</v>
      </c>
      <c r="V357" s="98">
        <v>1515.119094268983</v>
      </c>
      <c r="W357" s="98">
        <v>1443.499840856241</v>
      </c>
      <c r="DA357" s="63" t="s">
        <v>4079</v>
      </c>
    </row>
    <row r="358" spans="1:105" ht="12" customHeight="1" x14ac:dyDescent="0.25">
      <c r="A358" s="97" t="s">
        <v>123</v>
      </c>
      <c r="B358" s="98"/>
      <c r="C358" s="98">
        <v>0</v>
      </c>
      <c r="D358" s="98">
        <v>0</v>
      </c>
      <c r="E358" s="98">
        <v>0</v>
      </c>
      <c r="F358" s="98">
        <v>0</v>
      </c>
      <c r="G358" s="98">
        <v>0</v>
      </c>
      <c r="H358" s="98">
        <v>0</v>
      </c>
      <c r="I358" s="98">
        <v>0</v>
      </c>
      <c r="J358" s="98">
        <v>0</v>
      </c>
      <c r="K358" s="98">
        <v>0</v>
      </c>
      <c r="L358" s="98">
        <v>0</v>
      </c>
      <c r="M358" s="98">
        <v>0</v>
      </c>
      <c r="N358" s="98">
        <v>0</v>
      </c>
      <c r="O358" s="98">
        <v>0</v>
      </c>
      <c r="P358" s="98">
        <v>0</v>
      </c>
      <c r="Q358" s="98">
        <v>0</v>
      </c>
      <c r="R358" s="98">
        <v>0</v>
      </c>
      <c r="S358" s="98">
        <v>0</v>
      </c>
      <c r="T358" s="98">
        <v>0</v>
      </c>
      <c r="U358" s="98">
        <v>0</v>
      </c>
      <c r="V358" s="98">
        <v>0</v>
      </c>
      <c r="W358" s="98">
        <v>0</v>
      </c>
      <c r="DA358" s="63" t="s">
        <v>4080</v>
      </c>
    </row>
    <row r="359" spans="1:105" ht="12" customHeight="1" x14ac:dyDescent="0.25">
      <c r="A359" s="100" t="s">
        <v>50</v>
      </c>
      <c r="B359" s="101"/>
      <c r="C359" s="101">
        <v>0</v>
      </c>
      <c r="D359" s="101">
        <v>0</v>
      </c>
      <c r="E359" s="101">
        <v>0</v>
      </c>
      <c r="F359" s="101">
        <v>0</v>
      </c>
      <c r="G359" s="101">
        <v>0</v>
      </c>
      <c r="H359" s="101">
        <v>0</v>
      </c>
      <c r="I359" s="101">
        <v>0</v>
      </c>
      <c r="J359" s="101">
        <v>0</v>
      </c>
      <c r="K359" s="101">
        <v>0</v>
      </c>
      <c r="L359" s="101">
        <v>0</v>
      </c>
      <c r="M359" s="101">
        <v>0</v>
      </c>
      <c r="N359" s="101">
        <v>0</v>
      </c>
      <c r="O359" s="101">
        <v>0</v>
      </c>
      <c r="P359" s="101">
        <v>0</v>
      </c>
      <c r="Q359" s="101">
        <v>0</v>
      </c>
      <c r="R359" s="101">
        <v>0</v>
      </c>
      <c r="S359" s="101">
        <v>0</v>
      </c>
      <c r="T359" s="101">
        <v>0</v>
      </c>
      <c r="U359" s="101">
        <v>0</v>
      </c>
      <c r="V359" s="101">
        <v>0</v>
      </c>
      <c r="W359" s="101">
        <v>0</v>
      </c>
      <c r="DA359" s="131" t="s">
        <v>4081</v>
      </c>
    </row>
    <row r="360" spans="1:105" ht="12" customHeight="1" x14ac:dyDescent="0.25">
      <c r="A360" s="103" t="s">
        <v>52</v>
      </c>
      <c r="B360" s="104"/>
      <c r="C360" s="104">
        <v>0</v>
      </c>
      <c r="D360" s="104">
        <v>0</v>
      </c>
      <c r="E360" s="104">
        <v>0</v>
      </c>
      <c r="F360" s="104">
        <v>0</v>
      </c>
      <c r="G360" s="104">
        <v>0</v>
      </c>
      <c r="H360" s="104">
        <v>0</v>
      </c>
      <c r="I360" s="104">
        <v>0</v>
      </c>
      <c r="J360" s="104">
        <v>0</v>
      </c>
      <c r="K360" s="104">
        <v>0</v>
      </c>
      <c r="L360" s="104">
        <v>0</v>
      </c>
      <c r="M360" s="104">
        <v>0</v>
      </c>
      <c r="N360" s="104">
        <v>0</v>
      </c>
      <c r="O360" s="104">
        <v>0</v>
      </c>
      <c r="P360" s="104">
        <v>0</v>
      </c>
      <c r="Q360" s="104">
        <v>0</v>
      </c>
      <c r="R360" s="104">
        <v>0</v>
      </c>
      <c r="S360" s="104">
        <v>0</v>
      </c>
      <c r="T360" s="104">
        <v>0</v>
      </c>
      <c r="U360" s="104">
        <v>0</v>
      </c>
      <c r="V360" s="104">
        <v>0</v>
      </c>
      <c r="W360" s="104">
        <v>0</v>
      </c>
      <c r="DA360" s="132" t="s">
        <v>4082</v>
      </c>
    </row>
    <row r="361" spans="1:105" ht="12" customHeight="1" x14ac:dyDescent="0.25">
      <c r="A361" s="106" t="s">
        <v>122</v>
      </c>
      <c r="B361" s="101"/>
      <c r="C361" s="101">
        <v>1020.3325826475353</v>
      </c>
      <c r="D361" s="101">
        <v>774.95748973636944</v>
      </c>
      <c r="E361" s="101">
        <v>1636.8053305047506</v>
      </c>
      <c r="F361" s="101">
        <v>1520.2312641023666</v>
      </c>
      <c r="G361" s="101">
        <v>1203.4325063377796</v>
      </c>
      <c r="H361" s="101">
        <v>1430.5382716989384</v>
      </c>
      <c r="I361" s="101">
        <v>1310.3515159190617</v>
      </c>
      <c r="J361" s="101">
        <v>1375.7881500532515</v>
      </c>
      <c r="K361" s="101">
        <v>1445.9440789028454</v>
      </c>
      <c r="L361" s="101">
        <v>1544.0760078006799</v>
      </c>
      <c r="M361" s="101">
        <v>1506.4480416804854</v>
      </c>
      <c r="N361" s="101">
        <v>1463.8532011751736</v>
      </c>
      <c r="O361" s="101">
        <v>1536.2406521601697</v>
      </c>
      <c r="P361" s="101">
        <v>1490.7564646906683</v>
      </c>
      <c r="Q361" s="101">
        <v>1493.2642057266389</v>
      </c>
      <c r="R361" s="101">
        <v>0</v>
      </c>
      <c r="S361" s="101">
        <v>1476.6135529282726</v>
      </c>
      <c r="T361" s="101">
        <v>0</v>
      </c>
      <c r="U361" s="101">
        <v>1504.6981269973883</v>
      </c>
      <c r="V361" s="101">
        <v>0</v>
      </c>
      <c r="W361" s="101">
        <v>1471.1776684802817</v>
      </c>
      <c r="DA361" s="131" t="s">
        <v>4083</v>
      </c>
    </row>
    <row r="362" spans="1:105" ht="12" customHeight="1" x14ac:dyDescent="0.25">
      <c r="A362" s="107" t="s">
        <v>121</v>
      </c>
      <c r="B362" s="104"/>
      <c r="C362" s="104">
        <v>0</v>
      </c>
      <c r="D362" s="104">
        <v>0</v>
      </c>
      <c r="E362" s="104">
        <v>0</v>
      </c>
      <c r="F362" s="104">
        <v>0</v>
      </c>
      <c r="G362" s="104">
        <v>0</v>
      </c>
      <c r="H362" s="104">
        <v>0</v>
      </c>
      <c r="I362" s="104">
        <v>0</v>
      </c>
      <c r="J362" s="104">
        <v>0</v>
      </c>
      <c r="K362" s="104">
        <v>1197.8038741178918</v>
      </c>
      <c r="L362" s="104">
        <v>1292.555019195072</v>
      </c>
      <c r="M362" s="104">
        <v>1255.1305252684035</v>
      </c>
      <c r="N362" s="104">
        <v>1218.0019713472248</v>
      </c>
      <c r="O362" s="104">
        <v>1298.6061137159463</v>
      </c>
      <c r="P362" s="104">
        <v>1274.7140513486809</v>
      </c>
      <c r="Q362" s="104">
        <v>1295.5746306321021</v>
      </c>
      <c r="R362" s="104">
        <v>0</v>
      </c>
      <c r="S362" s="104">
        <v>1292.5307101974342</v>
      </c>
      <c r="T362" s="104">
        <v>1270.9904532358651</v>
      </c>
      <c r="U362" s="104">
        <v>1341.2970642386613</v>
      </c>
      <c r="V362" s="104">
        <v>1366.6763767306018</v>
      </c>
      <c r="W362" s="104">
        <v>1318.2226794990702</v>
      </c>
      <c r="DA362" s="132" t="s">
        <v>4084</v>
      </c>
    </row>
    <row r="363" spans="1:105" ht="12" customHeight="1" x14ac:dyDescent="0.25">
      <c r="A363" s="108" t="s">
        <v>53</v>
      </c>
      <c r="B363" s="98"/>
      <c r="C363" s="98">
        <v>0</v>
      </c>
      <c r="D363" s="98">
        <v>0</v>
      </c>
      <c r="E363" s="98">
        <v>0</v>
      </c>
      <c r="F363" s="98">
        <v>0</v>
      </c>
      <c r="G363" s="98">
        <v>0</v>
      </c>
      <c r="H363" s="98">
        <v>0</v>
      </c>
      <c r="I363" s="98">
        <v>0</v>
      </c>
      <c r="J363" s="98">
        <v>0</v>
      </c>
      <c r="K363" s="98">
        <v>714.53515096490264</v>
      </c>
      <c r="L363" s="98">
        <v>797.63729863429353</v>
      </c>
      <c r="M363" s="98">
        <v>749.33680645405138</v>
      </c>
      <c r="N363" s="98">
        <v>702.64082368993718</v>
      </c>
      <c r="O363" s="98">
        <v>760.80635468864944</v>
      </c>
      <c r="P363" s="98">
        <v>726.60301448677524</v>
      </c>
      <c r="Q363" s="98">
        <v>739.54275193558021</v>
      </c>
      <c r="R363" s="98">
        <v>0</v>
      </c>
      <c r="S363" s="98">
        <v>709.76999884500674</v>
      </c>
      <c r="T363" s="98">
        <v>783.02495056762643</v>
      </c>
      <c r="U363" s="98">
        <v>762.91455576547753</v>
      </c>
      <c r="V363" s="98">
        <v>763.84156785754192</v>
      </c>
      <c r="W363" s="98">
        <v>707.21328315387677</v>
      </c>
      <c r="DA363" s="63" t="s">
        <v>4085</v>
      </c>
    </row>
    <row r="364" spans="1:105" ht="12" customHeight="1" x14ac:dyDescent="0.25">
      <c r="A364" s="108" t="s">
        <v>52</v>
      </c>
      <c r="B364" s="98"/>
      <c r="C364" s="98">
        <v>0</v>
      </c>
      <c r="D364" s="98">
        <v>0</v>
      </c>
      <c r="E364" s="98">
        <v>0</v>
      </c>
      <c r="F364" s="98">
        <v>0</v>
      </c>
      <c r="G364" s="98">
        <v>0</v>
      </c>
      <c r="H364" s="98">
        <v>0</v>
      </c>
      <c r="I364" s="98">
        <v>0</v>
      </c>
      <c r="J364" s="98">
        <v>0</v>
      </c>
      <c r="K364" s="98">
        <v>483.26872315298903</v>
      </c>
      <c r="L364" s="98">
        <v>494.91772056077849</v>
      </c>
      <c r="M364" s="98">
        <v>505.79371881435208</v>
      </c>
      <c r="N364" s="98">
        <v>515.36114765728757</v>
      </c>
      <c r="O364" s="98">
        <v>537.799759027297</v>
      </c>
      <c r="P364" s="98">
        <v>548.11103686190563</v>
      </c>
      <c r="Q364" s="98">
        <v>556.03187869652197</v>
      </c>
      <c r="R364" s="98">
        <v>0</v>
      </c>
      <c r="S364" s="98">
        <v>582.76071135242739</v>
      </c>
      <c r="T364" s="98">
        <v>487.96550266823851</v>
      </c>
      <c r="U364" s="98">
        <v>578.38250847318398</v>
      </c>
      <c r="V364" s="98">
        <v>602.83480887305961</v>
      </c>
      <c r="W364" s="98">
        <v>611.00939634519341</v>
      </c>
      <c r="DA364" s="63" t="s">
        <v>4086</v>
      </c>
    </row>
    <row r="365" spans="1:105" ht="12" customHeight="1" x14ac:dyDescent="0.25">
      <c r="A365" s="121" t="s">
        <v>54</v>
      </c>
      <c r="B365" s="122"/>
      <c r="C365" s="122">
        <v>578.03501611621959</v>
      </c>
      <c r="D365" s="122">
        <v>551.66227413444904</v>
      </c>
      <c r="E365" s="122">
        <v>906.3838972799814</v>
      </c>
      <c r="F365" s="122">
        <v>870.34414974137303</v>
      </c>
      <c r="G365" s="122">
        <v>826.60702160255812</v>
      </c>
      <c r="H365" s="122">
        <v>869.12328188550077</v>
      </c>
      <c r="I365" s="122">
        <v>886.87323550282565</v>
      </c>
      <c r="J365" s="122">
        <v>871.11622807433173</v>
      </c>
      <c r="K365" s="122">
        <v>887.51284246419789</v>
      </c>
      <c r="L365" s="122">
        <v>913.13816295786444</v>
      </c>
      <c r="M365" s="122">
        <v>866.50789409736512</v>
      </c>
      <c r="N365" s="122">
        <v>897.63263921724183</v>
      </c>
      <c r="O365" s="122">
        <v>881.21477639765646</v>
      </c>
      <c r="P365" s="122">
        <v>861.90103342323994</v>
      </c>
      <c r="Q365" s="122">
        <v>844.53945614189172</v>
      </c>
      <c r="R365" s="122">
        <v>0</v>
      </c>
      <c r="S365" s="122">
        <v>852.39022348668971</v>
      </c>
      <c r="T365" s="122">
        <v>874.62614445394138</v>
      </c>
      <c r="U365" s="122">
        <v>904.34006834194508</v>
      </c>
      <c r="V365" s="122">
        <v>867.66551127567004</v>
      </c>
      <c r="W365" s="122">
        <v>883.21302455396426</v>
      </c>
      <c r="DA365" s="130" t="s">
        <v>4087</v>
      </c>
    </row>
    <row r="366" spans="1:105" ht="12" customHeight="1" x14ac:dyDescent="0.25">
      <c r="A366" s="97" t="s">
        <v>50</v>
      </c>
      <c r="B366" s="98"/>
      <c r="C366" s="98">
        <v>624.6282413662841</v>
      </c>
      <c r="D366" s="98">
        <v>677.45906476694233</v>
      </c>
      <c r="E366" s="98">
        <v>900.42775118576242</v>
      </c>
      <c r="F366" s="98">
        <v>904.06290316229547</v>
      </c>
      <c r="G366" s="98">
        <v>884.17788804480028</v>
      </c>
      <c r="H366" s="98">
        <v>898.73539424739272</v>
      </c>
      <c r="I366" s="98">
        <v>937.32519305026733</v>
      </c>
      <c r="J366" s="98">
        <v>966.57270537813338</v>
      </c>
      <c r="K366" s="98">
        <v>997.75787171571699</v>
      </c>
      <c r="L366" s="98">
        <v>1011.5074832198898</v>
      </c>
      <c r="M366" s="98">
        <v>968.99294332944555</v>
      </c>
      <c r="N366" s="98">
        <v>972.71336563084503</v>
      </c>
      <c r="O366" s="98">
        <v>934.22245410537607</v>
      </c>
      <c r="P366" s="98">
        <v>925.51947009892967</v>
      </c>
      <c r="Q366" s="98">
        <v>920.87262773208056</v>
      </c>
      <c r="R366" s="98">
        <v>0</v>
      </c>
      <c r="S366" s="98">
        <v>938.47413845272843</v>
      </c>
      <c r="T366" s="98">
        <v>963.92137721322399</v>
      </c>
      <c r="U366" s="98">
        <v>1005.486663962021</v>
      </c>
      <c r="V366" s="98">
        <v>952.91331368775661</v>
      </c>
      <c r="W366" s="98">
        <v>919.72883104311563</v>
      </c>
      <c r="DA366" s="63" t="s">
        <v>4088</v>
      </c>
    </row>
    <row r="367" spans="1:105" ht="12" customHeight="1" x14ac:dyDescent="0.25">
      <c r="A367" s="109" t="s">
        <v>120</v>
      </c>
      <c r="B367" s="33"/>
      <c r="C367" s="33">
        <v>426.60703405350938</v>
      </c>
      <c r="D367" s="33">
        <v>336.75942347060641</v>
      </c>
      <c r="E367" s="33">
        <v>910.04921795334667</v>
      </c>
      <c r="F367" s="33">
        <v>823.37874319080254</v>
      </c>
      <c r="G367" s="33">
        <v>636.44870517212212</v>
      </c>
      <c r="H367" s="33">
        <v>763.14309027451907</v>
      </c>
      <c r="I367" s="33">
        <v>693.1737556331833</v>
      </c>
      <c r="J367" s="33">
        <v>736.65602886144939</v>
      </c>
      <c r="K367" s="33">
        <v>742.73322573629923</v>
      </c>
      <c r="L367" s="33">
        <v>829.28234896400693</v>
      </c>
      <c r="M367" s="33">
        <v>760.36266453556743</v>
      </c>
      <c r="N367" s="33">
        <v>740.64566580698045</v>
      </c>
      <c r="O367" s="33">
        <v>755.00601995070497</v>
      </c>
      <c r="P367" s="33">
        <v>699.50660296161129</v>
      </c>
      <c r="Q367" s="33">
        <v>691.87311296151438</v>
      </c>
      <c r="R367" s="33">
        <v>0</v>
      </c>
      <c r="S367" s="33">
        <v>706.047568044424</v>
      </c>
      <c r="T367" s="33">
        <v>696.0356789353757</v>
      </c>
      <c r="U367" s="33">
        <v>690.80836647734031</v>
      </c>
      <c r="V367" s="33">
        <v>687.1407532265456</v>
      </c>
      <c r="W367" s="33">
        <v>675.52937514691598</v>
      </c>
      <c r="DA367" s="60" t="s">
        <v>4089</v>
      </c>
    </row>
    <row r="369" spans="1:105" ht="12" customHeight="1" x14ac:dyDescent="0.25">
      <c r="A369" s="116" t="str">
        <f>RES_hh_SLD!$A$427</f>
        <v>Thermal energy service per household in new and renovated households (kWh useful / household)</v>
      </c>
      <c r="B369" s="117"/>
      <c r="C369" s="117">
        <f t="shared" ref="C369:Q369" si="179">C370+C372+C374+C383</f>
        <v>9093.1568715228277</v>
      </c>
      <c r="D369" s="117">
        <f t="shared" si="179"/>
        <v>7870.6835524007884</v>
      </c>
      <c r="E369" s="117">
        <f t="shared" si="179"/>
        <v>9349.7461115539045</v>
      </c>
      <c r="F369" s="117">
        <f t="shared" si="179"/>
        <v>9416.0344685855125</v>
      </c>
      <c r="G369" s="117">
        <f t="shared" si="179"/>
        <v>8277.2529964500573</v>
      </c>
      <c r="H369" s="117">
        <f t="shared" si="179"/>
        <v>8401.3829148252789</v>
      </c>
      <c r="I369" s="117">
        <f t="shared" si="179"/>
        <v>9449.803031746098</v>
      </c>
      <c r="J369" s="117">
        <f t="shared" si="179"/>
        <v>9105.1035736010544</v>
      </c>
      <c r="K369" s="117">
        <f t="shared" si="179"/>
        <v>9429.6864881864694</v>
      </c>
      <c r="L369" s="117">
        <f t="shared" si="179"/>
        <v>10633.670734203257</v>
      </c>
      <c r="M369" s="117">
        <f t="shared" si="179"/>
        <v>9037.068115474427</v>
      </c>
      <c r="N369" s="117">
        <f t="shared" si="179"/>
        <v>9235.3953119262878</v>
      </c>
      <c r="O369" s="117">
        <f t="shared" si="179"/>
        <v>8978.9114216870876</v>
      </c>
      <c r="P369" s="117">
        <f t="shared" si="179"/>
        <v>8299.8472700980728</v>
      </c>
      <c r="Q369" s="117">
        <f t="shared" si="179"/>
        <v>8360.803829786506</v>
      </c>
      <c r="R369" s="117">
        <f t="shared" ref="R369:V369" si="180">R370+R372+R374+R383</f>
        <v>0</v>
      </c>
      <c r="S369" s="117">
        <f t="shared" si="180"/>
        <v>8142.1676266528602</v>
      </c>
      <c r="T369" s="117">
        <f t="shared" si="180"/>
        <v>8133.6291451441975</v>
      </c>
      <c r="U369" s="117">
        <f t="shared" si="180"/>
        <v>7932.1683703027365</v>
      </c>
      <c r="V369" s="117">
        <f t="shared" si="180"/>
        <v>7516.683610625143</v>
      </c>
      <c r="W369" s="117">
        <f t="shared" ref="W369" si="181">W370+W372+W374+W383</f>
        <v>6956.3119925499495</v>
      </c>
      <c r="DA369" s="129" t="s">
        <v>4241</v>
      </c>
    </row>
    <row r="370" spans="1:105" ht="12" customHeight="1" x14ac:dyDescent="0.25">
      <c r="A370" s="121" t="s">
        <v>57</v>
      </c>
      <c r="B370" s="122"/>
      <c r="C370" s="122">
        <f t="shared" ref="C370:W370" si="182">C371</f>
        <v>8042.583401329548</v>
      </c>
      <c r="D370" s="122">
        <f t="shared" si="182"/>
        <v>6984.3034458503316</v>
      </c>
      <c r="E370" s="122">
        <f t="shared" si="182"/>
        <v>7679.2671751036387</v>
      </c>
      <c r="F370" s="122">
        <f t="shared" si="182"/>
        <v>7875.8871741858902</v>
      </c>
      <c r="G370" s="122">
        <f t="shared" si="182"/>
        <v>6960.7580578150273</v>
      </c>
      <c r="H370" s="122">
        <f t="shared" si="182"/>
        <v>6949.3559415554391</v>
      </c>
      <c r="I370" s="122">
        <f t="shared" si="182"/>
        <v>8025.0959443105385</v>
      </c>
      <c r="J370" s="122">
        <f t="shared" si="182"/>
        <v>7624.4623650013427</v>
      </c>
      <c r="K370" s="122">
        <f t="shared" si="182"/>
        <v>7885.5030958909701</v>
      </c>
      <c r="L370" s="122">
        <f t="shared" si="182"/>
        <v>8981.0471145616993</v>
      </c>
      <c r="M370" s="122">
        <f t="shared" si="182"/>
        <v>7444.373604199528</v>
      </c>
      <c r="N370" s="122">
        <f t="shared" si="182"/>
        <v>7645.8149770820219</v>
      </c>
      <c r="O370" s="122">
        <f t="shared" si="182"/>
        <v>7339.6105629822878</v>
      </c>
      <c r="P370" s="122">
        <f t="shared" si="182"/>
        <v>6664.2582863331418</v>
      </c>
      <c r="Q370" s="122">
        <f t="shared" si="182"/>
        <v>6667.6047921572645</v>
      </c>
      <c r="R370" s="122">
        <f t="shared" si="182"/>
        <v>0</v>
      </c>
      <c r="S370" s="122">
        <f t="shared" si="182"/>
        <v>6413.340784432</v>
      </c>
      <c r="T370" s="122">
        <f t="shared" si="182"/>
        <v>6391.976351748659</v>
      </c>
      <c r="U370" s="122">
        <f t="shared" si="182"/>
        <v>6055.74720464456</v>
      </c>
      <c r="V370" s="122">
        <f t="shared" si="182"/>
        <v>5666.3803287788032</v>
      </c>
      <c r="W370" s="122">
        <f t="shared" si="182"/>
        <v>5149.8746711248605</v>
      </c>
      <c r="DA370" s="130" t="s">
        <v>4242</v>
      </c>
    </row>
    <row r="371" spans="1:105" ht="12" customHeight="1" x14ac:dyDescent="0.25">
      <c r="A371" s="97" t="s">
        <v>53</v>
      </c>
      <c r="B371" s="98"/>
      <c r="C371" s="98">
        <v>8042.583401329548</v>
      </c>
      <c r="D371" s="98">
        <v>6984.3034458503316</v>
      </c>
      <c r="E371" s="98">
        <v>7679.2671751036387</v>
      </c>
      <c r="F371" s="98">
        <v>7875.8871741858902</v>
      </c>
      <c r="G371" s="98">
        <v>6960.7580578150273</v>
      </c>
      <c r="H371" s="98">
        <v>6949.3559415554391</v>
      </c>
      <c r="I371" s="98">
        <v>8025.0959443105385</v>
      </c>
      <c r="J371" s="98">
        <v>7624.4623650013427</v>
      </c>
      <c r="K371" s="98">
        <v>7885.5030958909701</v>
      </c>
      <c r="L371" s="98">
        <v>8981.0471145616993</v>
      </c>
      <c r="M371" s="98">
        <v>7444.373604199528</v>
      </c>
      <c r="N371" s="98">
        <v>7645.8149770820219</v>
      </c>
      <c r="O371" s="98">
        <v>7339.6105629822878</v>
      </c>
      <c r="P371" s="98">
        <v>6664.2582863331418</v>
      </c>
      <c r="Q371" s="98">
        <v>6667.6047921572645</v>
      </c>
      <c r="R371" s="98">
        <v>0</v>
      </c>
      <c r="S371" s="98">
        <v>6413.340784432</v>
      </c>
      <c r="T371" s="98">
        <v>6391.976351748659</v>
      </c>
      <c r="U371" s="98">
        <v>6055.74720464456</v>
      </c>
      <c r="V371" s="98">
        <v>5666.3803287788032</v>
      </c>
      <c r="W371" s="98">
        <v>5149.8746711248605</v>
      </c>
      <c r="DA371" s="63" t="s">
        <v>4243</v>
      </c>
    </row>
    <row r="372" spans="1:105" ht="12" customHeight="1" x14ac:dyDescent="0.25">
      <c r="A372" s="121" t="s">
        <v>92</v>
      </c>
      <c r="B372" s="122"/>
      <c r="C372" s="122">
        <f t="shared" ref="C372:W372" si="183">C373</f>
        <v>0</v>
      </c>
      <c r="D372" s="122">
        <f t="shared" si="183"/>
        <v>0</v>
      </c>
      <c r="E372" s="122">
        <f t="shared" si="183"/>
        <v>1.7412062259462551</v>
      </c>
      <c r="F372" s="122">
        <f t="shared" si="183"/>
        <v>2.1637216211974626</v>
      </c>
      <c r="G372" s="122">
        <f t="shared" si="183"/>
        <v>2.3024053656565715</v>
      </c>
      <c r="H372" s="122">
        <f t="shared" si="183"/>
        <v>2.6731285823944764</v>
      </c>
      <c r="I372" s="122">
        <f t="shared" si="183"/>
        <v>3.0231223699110652</v>
      </c>
      <c r="J372" s="122">
        <f t="shared" si="183"/>
        <v>5.0971761543387322</v>
      </c>
      <c r="K372" s="122">
        <f t="shared" si="183"/>
        <v>6.1332918903145783</v>
      </c>
      <c r="L372" s="122">
        <f t="shared" si="183"/>
        <v>12.242232123188975</v>
      </c>
      <c r="M372" s="122">
        <f t="shared" si="183"/>
        <v>6.9622811108006513</v>
      </c>
      <c r="N372" s="122">
        <f t="shared" si="183"/>
        <v>14.864554314115074</v>
      </c>
      <c r="O372" s="122">
        <f t="shared" si="183"/>
        <v>14.021447825276596</v>
      </c>
      <c r="P372" s="122">
        <f t="shared" si="183"/>
        <v>23.430081268217727</v>
      </c>
      <c r="Q372" s="122">
        <f t="shared" si="183"/>
        <v>55.664509656562053</v>
      </c>
      <c r="R372" s="122">
        <f t="shared" si="183"/>
        <v>0</v>
      </c>
      <c r="S372" s="122">
        <f t="shared" si="183"/>
        <v>45.437224695668007</v>
      </c>
      <c r="T372" s="122">
        <f t="shared" si="183"/>
        <v>64.849008696915675</v>
      </c>
      <c r="U372" s="122">
        <f t="shared" si="183"/>
        <v>97.193251101557252</v>
      </c>
      <c r="V372" s="122">
        <f t="shared" si="183"/>
        <v>60.942986824542217</v>
      </c>
      <c r="W372" s="122">
        <f t="shared" si="183"/>
        <v>67.781059567823803</v>
      </c>
      <c r="DA372" s="130" t="s">
        <v>4244</v>
      </c>
    </row>
    <row r="373" spans="1:105" ht="12" customHeight="1" x14ac:dyDescent="0.25">
      <c r="A373" s="97" t="s">
        <v>53</v>
      </c>
      <c r="B373" s="98"/>
      <c r="C373" s="98">
        <f>RES_hhdet_in_tesh!C165</f>
        <v>0</v>
      </c>
      <c r="D373" s="98">
        <f>RES_hhdet_in_tesh!D165</f>
        <v>0</v>
      </c>
      <c r="E373" s="98">
        <f>RES_hhdet_in_tesh!E165</f>
        <v>1.7412062259462551</v>
      </c>
      <c r="F373" s="98">
        <f>RES_hhdet_in_tesh!F165</f>
        <v>2.1637216211974626</v>
      </c>
      <c r="G373" s="98">
        <f>RES_hhdet_in_tesh!G165</f>
        <v>2.3024053656565715</v>
      </c>
      <c r="H373" s="98">
        <f>RES_hhdet_in_tesh!H165</f>
        <v>2.6731285823944764</v>
      </c>
      <c r="I373" s="98">
        <f>RES_hhdet_in_tesh!I165</f>
        <v>3.0231223699110652</v>
      </c>
      <c r="J373" s="98">
        <f>RES_hhdet_in_tesh!J165</f>
        <v>5.0971761543387322</v>
      </c>
      <c r="K373" s="98">
        <f>RES_hhdet_in_tesh!K165</f>
        <v>6.1332918903145783</v>
      </c>
      <c r="L373" s="98">
        <f>RES_hhdet_in_tesh!L165</f>
        <v>12.242232123188975</v>
      </c>
      <c r="M373" s="98">
        <f>RES_hhdet_in_tesh!M165</f>
        <v>6.9622811108006513</v>
      </c>
      <c r="N373" s="98">
        <f>RES_hhdet_in_tesh!N165</f>
        <v>14.864554314115074</v>
      </c>
      <c r="O373" s="98">
        <f>RES_hhdet_in_tesh!O165</f>
        <v>14.021447825276596</v>
      </c>
      <c r="P373" s="98">
        <f>RES_hhdet_in_tesh!P165</f>
        <v>23.430081268217727</v>
      </c>
      <c r="Q373" s="98">
        <f>RES_hhdet_in_tesh!Q165</f>
        <v>55.664509656562053</v>
      </c>
      <c r="R373" s="98">
        <f>RES_hhdet_in_tesh!R165</f>
        <v>0</v>
      </c>
      <c r="S373" s="98">
        <f>RES_hhdet_in_tesh!S165</f>
        <v>45.437224695668007</v>
      </c>
      <c r="T373" s="98">
        <f>RES_hhdet_in_tesh!T165</f>
        <v>64.849008696915675</v>
      </c>
      <c r="U373" s="98">
        <f>RES_hhdet_in_tesh!U165</f>
        <v>97.193251101557252</v>
      </c>
      <c r="V373" s="98">
        <f>RES_hhdet_in_tesh!V165</f>
        <v>60.942986824542217</v>
      </c>
      <c r="W373" s="98">
        <f>RES_hhdet_in_tesh!W165</f>
        <v>67.781059567823803</v>
      </c>
      <c r="DA373" s="63" t="s">
        <v>4245</v>
      </c>
    </row>
    <row r="374" spans="1:105" ht="12" customHeight="1" x14ac:dyDescent="0.25">
      <c r="A374" s="121" t="s">
        <v>55</v>
      </c>
      <c r="B374" s="122"/>
      <c r="C374" s="122">
        <v>691.9651124835292</v>
      </c>
      <c r="D374" s="122">
        <v>539.15211045267711</v>
      </c>
      <c r="E374" s="122">
        <v>1039.2466424848749</v>
      </c>
      <c r="F374" s="122">
        <v>964.74199286485111</v>
      </c>
      <c r="G374" s="122">
        <v>798.42833808264754</v>
      </c>
      <c r="H374" s="122">
        <v>904.62264489863151</v>
      </c>
      <c r="I374" s="122">
        <v>869.67344051649206</v>
      </c>
      <c r="J374" s="122">
        <v>905.05593867095342</v>
      </c>
      <c r="K374" s="122">
        <v>954.39414508288394</v>
      </c>
      <c r="L374" s="122">
        <v>1018.9639291601613</v>
      </c>
      <c r="M374" s="122">
        <v>1003.6934543109029</v>
      </c>
      <c r="N374" s="122">
        <v>996.41192139572286</v>
      </c>
      <c r="O374" s="122">
        <v>1058.59650380311</v>
      </c>
      <c r="P374" s="122">
        <v>1060.574373264318</v>
      </c>
      <c r="Q374" s="122">
        <v>1088.1515081415096</v>
      </c>
      <c r="R374" s="122">
        <v>0</v>
      </c>
      <c r="S374" s="122">
        <v>1114.5580042945394</v>
      </c>
      <c r="T374" s="122">
        <v>1095.7516117933751</v>
      </c>
      <c r="U374" s="122">
        <v>1177.3855879392561</v>
      </c>
      <c r="V374" s="122">
        <v>1205.8274765845779</v>
      </c>
      <c r="W374" s="122">
        <v>1172.3245435081319</v>
      </c>
      <c r="DA374" s="130" t="s">
        <v>4246</v>
      </c>
    </row>
    <row r="375" spans="1:105" ht="12" customHeight="1" x14ac:dyDescent="0.25">
      <c r="A375" s="97" t="s">
        <v>124</v>
      </c>
      <c r="B375" s="98"/>
      <c r="C375" s="98">
        <v>765.85945662845199</v>
      </c>
      <c r="D375" s="98">
        <v>778.3697111680641</v>
      </c>
      <c r="E375" s="98">
        <v>819.29223108868666</v>
      </c>
      <c r="F375" s="98">
        <v>847.17310037657103</v>
      </c>
      <c r="G375" s="98">
        <v>857.51123499612936</v>
      </c>
      <c r="H375" s="98">
        <v>873.08285711180486</v>
      </c>
      <c r="I375" s="98">
        <v>909.3635748018105</v>
      </c>
      <c r="J375" s="98">
        <v>935.53725351436151</v>
      </c>
      <c r="K375" s="98">
        <v>968.81494680901324</v>
      </c>
      <c r="L375" s="98">
        <v>985.51298092049774</v>
      </c>
      <c r="M375" s="98">
        <v>982.0904334095527</v>
      </c>
      <c r="N375" s="98">
        <v>1034.2065420909512</v>
      </c>
      <c r="O375" s="98">
        <v>1026.4770986168578</v>
      </c>
      <c r="P375" s="98">
        <v>1045.0051607744344</v>
      </c>
      <c r="Q375" s="98">
        <v>1047.6370252700985</v>
      </c>
      <c r="R375" s="98">
        <v>0</v>
      </c>
      <c r="S375" s="98">
        <v>1113.1667556826212</v>
      </c>
      <c r="T375" s="98">
        <v>1154.0921071731659</v>
      </c>
      <c r="U375" s="98">
        <v>1225.6184289610476</v>
      </c>
      <c r="V375" s="98">
        <v>1212.3765688925671</v>
      </c>
      <c r="W375" s="98">
        <v>1162.270195186723</v>
      </c>
      <c r="DA375" s="63" t="s">
        <v>4247</v>
      </c>
    </row>
    <row r="376" spans="1:105" ht="12" customHeight="1" x14ac:dyDescent="0.25">
      <c r="A376" s="97" t="s">
        <v>123</v>
      </c>
      <c r="B376" s="98"/>
      <c r="C376" s="98">
        <v>0</v>
      </c>
      <c r="D376" s="98">
        <v>0</v>
      </c>
      <c r="E376" s="98">
        <v>0</v>
      </c>
      <c r="F376" s="98">
        <v>0</v>
      </c>
      <c r="G376" s="98">
        <v>0</v>
      </c>
      <c r="H376" s="98">
        <v>0</v>
      </c>
      <c r="I376" s="98">
        <v>0</v>
      </c>
      <c r="J376" s="98">
        <v>0</v>
      </c>
      <c r="K376" s="98">
        <v>0</v>
      </c>
      <c r="L376" s="98">
        <v>0</v>
      </c>
      <c r="M376" s="98">
        <v>0</v>
      </c>
      <c r="N376" s="98">
        <v>0</v>
      </c>
      <c r="O376" s="98">
        <v>0</v>
      </c>
      <c r="P376" s="98">
        <v>0</v>
      </c>
      <c r="Q376" s="98">
        <v>0</v>
      </c>
      <c r="R376" s="98">
        <v>0</v>
      </c>
      <c r="S376" s="98">
        <v>0</v>
      </c>
      <c r="T376" s="98">
        <v>0</v>
      </c>
      <c r="U376" s="98">
        <v>0</v>
      </c>
      <c r="V376" s="98">
        <v>0</v>
      </c>
      <c r="W376" s="98">
        <v>0</v>
      </c>
      <c r="DA376" s="63" t="s">
        <v>4248</v>
      </c>
    </row>
    <row r="377" spans="1:105" ht="12" customHeight="1" x14ac:dyDescent="0.25">
      <c r="A377" s="100" t="s">
        <v>50</v>
      </c>
      <c r="B377" s="101"/>
      <c r="C377" s="101">
        <v>0</v>
      </c>
      <c r="D377" s="101">
        <v>0</v>
      </c>
      <c r="E377" s="101">
        <v>0</v>
      </c>
      <c r="F377" s="101">
        <v>0</v>
      </c>
      <c r="G377" s="101">
        <v>0</v>
      </c>
      <c r="H377" s="101">
        <v>0</v>
      </c>
      <c r="I377" s="101">
        <v>0</v>
      </c>
      <c r="J377" s="101">
        <v>0</v>
      </c>
      <c r="K377" s="101">
        <v>0</v>
      </c>
      <c r="L377" s="101">
        <v>0</v>
      </c>
      <c r="M377" s="101">
        <v>0</v>
      </c>
      <c r="N377" s="101">
        <v>0</v>
      </c>
      <c r="O377" s="101">
        <v>0</v>
      </c>
      <c r="P377" s="101">
        <v>0</v>
      </c>
      <c r="Q377" s="101">
        <v>0</v>
      </c>
      <c r="R377" s="101">
        <v>0</v>
      </c>
      <c r="S377" s="101">
        <v>0</v>
      </c>
      <c r="T377" s="101">
        <v>0</v>
      </c>
      <c r="U377" s="101">
        <v>0</v>
      </c>
      <c r="V377" s="101">
        <v>0</v>
      </c>
      <c r="W377" s="101">
        <v>0</v>
      </c>
      <c r="DA377" s="131" t="s">
        <v>4249</v>
      </c>
    </row>
    <row r="378" spans="1:105" ht="12" customHeight="1" x14ac:dyDescent="0.25">
      <c r="A378" s="103" t="s">
        <v>52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0</v>
      </c>
      <c r="M378" s="104">
        <v>0</v>
      </c>
      <c r="N378" s="104">
        <v>0</v>
      </c>
      <c r="O378" s="104">
        <v>0</v>
      </c>
      <c r="P378" s="104">
        <v>0</v>
      </c>
      <c r="Q378" s="104">
        <v>0</v>
      </c>
      <c r="R378" s="104">
        <v>0</v>
      </c>
      <c r="S378" s="104">
        <v>0</v>
      </c>
      <c r="T378" s="104">
        <v>0</v>
      </c>
      <c r="U378" s="104">
        <v>0</v>
      </c>
      <c r="V378" s="104">
        <v>0</v>
      </c>
      <c r="W378" s="104">
        <v>0</v>
      </c>
      <c r="DA378" s="132" t="s">
        <v>4250</v>
      </c>
    </row>
    <row r="379" spans="1:105" ht="12" customHeight="1" x14ac:dyDescent="0.25">
      <c r="A379" s="106" t="s">
        <v>122</v>
      </c>
      <c r="B379" s="101"/>
      <c r="C379" s="101">
        <v>654.19689214279072</v>
      </c>
      <c r="D379" s="101">
        <v>498.2049535734667</v>
      </c>
      <c r="E379" s="101">
        <v>1055.3017090101441</v>
      </c>
      <c r="F379" s="101">
        <v>982.98544169923957</v>
      </c>
      <c r="G379" s="101">
        <v>780.5408555308594</v>
      </c>
      <c r="H379" s="101">
        <v>930.85046842662416</v>
      </c>
      <c r="I379" s="101">
        <v>855.58344284520388</v>
      </c>
      <c r="J379" s="101">
        <v>901.73619150979016</v>
      </c>
      <c r="K379" s="101">
        <v>951.81886815383507</v>
      </c>
      <c r="L379" s="101">
        <v>1021.3798541073759</v>
      </c>
      <c r="M379" s="101">
        <v>1005.2593315923596</v>
      </c>
      <c r="N379" s="101">
        <v>990.60593421036322</v>
      </c>
      <c r="O379" s="101">
        <v>1061.4788991150861</v>
      </c>
      <c r="P379" s="101">
        <v>1057.6811006129324</v>
      </c>
      <c r="Q379" s="101">
        <v>1086.6175070966863</v>
      </c>
      <c r="R379" s="101">
        <v>0</v>
      </c>
      <c r="S379" s="101">
        <v>1112.8127974071797</v>
      </c>
      <c r="T379" s="101">
        <v>0</v>
      </c>
      <c r="U379" s="101">
        <v>1170.482412144549</v>
      </c>
      <c r="V379" s="101">
        <v>0</v>
      </c>
      <c r="W379" s="101">
        <v>1171.8606370720322</v>
      </c>
      <c r="DA379" s="131" t="s">
        <v>4251</v>
      </c>
    </row>
    <row r="380" spans="1:105" ht="12" customHeight="1" x14ac:dyDescent="0.25">
      <c r="A380" s="107" t="s">
        <v>121</v>
      </c>
      <c r="B380" s="104"/>
      <c r="C380" s="104">
        <v>0</v>
      </c>
      <c r="D380" s="104">
        <v>0</v>
      </c>
      <c r="E380" s="104">
        <v>0</v>
      </c>
      <c r="F380" s="104">
        <v>0</v>
      </c>
      <c r="G380" s="104">
        <v>0</v>
      </c>
      <c r="H380" s="104">
        <v>0</v>
      </c>
      <c r="I380" s="104">
        <v>0</v>
      </c>
      <c r="J380" s="104">
        <v>0</v>
      </c>
      <c r="K380" s="104">
        <v>953.62442263729827</v>
      </c>
      <c r="L380" s="104">
        <v>1022.5411429790238</v>
      </c>
      <c r="M380" s="104">
        <v>1005.8294295403924</v>
      </c>
      <c r="N380" s="104">
        <v>990.84609997828011</v>
      </c>
      <c r="O380" s="104">
        <v>1063.485556157518</v>
      </c>
      <c r="P380" s="104">
        <v>1063.6307037382212</v>
      </c>
      <c r="Q380" s="104">
        <v>1094.1818580624456</v>
      </c>
      <c r="R380" s="104">
        <v>0</v>
      </c>
      <c r="S380" s="104">
        <v>1117.6610827895367</v>
      </c>
      <c r="T380" s="104">
        <v>1087.8677610663765</v>
      </c>
      <c r="U380" s="104">
        <v>1171.8424546714907</v>
      </c>
      <c r="V380" s="104">
        <v>1204.9914222473878</v>
      </c>
      <c r="W380" s="104">
        <v>1174.3372841309053</v>
      </c>
      <c r="DA380" s="132" t="s">
        <v>4252</v>
      </c>
    </row>
    <row r="381" spans="1:105" ht="12" customHeight="1" x14ac:dyDescent="0.25">
      <c r="A381" s="108" t="s">
        <v>53</v>
      </c>
      <c r="B381" s="98"/>
      <c r="C381" s="98">
        <v>0</v>
      </c>
      <c r="D381" s="98">
        <v>0</v>
      </c>
      <c r="E381" s="98">
        <v>0</v>
      </c>
      <c r="F381" s="98">
        <v>0</v>
      </c>
      <c r="G381" s="98">
        <v>0</v>
      </c>
      <c r="H381" s="98">
        <v>0</v>
      </c>
      <c r="I381" s="98">
        <v>0</v>
      </c>
      <c r="J381" s="98">
        <v>0</v>
      </c>
      <c r="K381" s="98">
        <v>470.35569948430935</v>
      </c>
      <c r="L381" s="98">
        <v>527.62342241824535</v>
      </c>
      <c r="M381" s="98">
        <v>500.03571072604041</v>
      </c>
      <c r="N381" s="98">
        <v>475.48495232099242</v>
      </c>
      <c r="O381" s="98">
        <v>525.68579713022086</v>
      </c>
      <c r="P381" s="98">
        <v>515.51966687631545</v>
      </c>
      <c r="Q381" s="98">
        <v>538.14997936592363</v>
      </c>
      <c r="R381" s="98">
        <v>0</v>
      </c>
      <c r="S381" s="98">
        <v>534.90037143710924</v>
      </c>
      <c r="T381" s="98">
        <v>599.90225839813797</v>
      </c>
      <c r="U381" s="98">
        <v>593.45994619830697</v>
      </c>
      <c r="V381" s="98">
        <v>602.15661337432789</v>
      </c>
      <c r="W381" s="98">
        <v>563.32788778571205</v>
      </c>
      <c r="DA381" s="63" t="s">
        <v>4253</v>
      </c>
    </row>
    <row r="382" spans="1:105" ht="12" customHeight="1" x14ac:dyDescent="0.25">
      <c r="A382" s="108" t="s">
        <v>52</v>
      </c>
      <c r="B382" s="98"/>
      <c r="C382" s="98">
        <v>0</v>
      </c>
      <c r="D382" s="98">
        <v>0</v>
      </c>
      <c r="E382" s="98">
        <v>0</v>
      </c>
      <c r="F382" s="98">
        <v>0</v>
      </c>
      <c r="G382" s="98">
        <v>0</v>
      </c>
      <c r="H382" s="98">
        <v>0</v>
      </c>
      <c r="I382" s="98">
        <v>0</v>
      </c>
      <c r="J382" s="98">
        <v>0</v>
      </c>
      <c r="K382" s="98">
        <v>483.26872315298903</v>
      </c>
      <c r="L382" s="98">
        <v>494.91772056077849</v>
      </c>
      <c r="M382" s="98">
        <v>505.79371881435208</v>
      </c>
      <c r="N382" s="98">
        <v>515.36114765728757</v>
      </c>
      <c r="O382" s="98">
        <v>537.799759027297</v>
      </c>
      <c r="P382" s="98">
        <v>548.11103686190563</v>
      </c>
      <c r="Q382" s="98">
        <v>556.03187869652197</v>
      </c>
      <c r="R382" s="98">
        <v>0</v>
      </c>
      <c r="S382" s="98">
        <v>582.76071135242739</v>
      </c>
      <c r="T382" s="98">
        <v>487.96550266823851</v>
      </c>
      <c r="U382" s="98">
        <v>578.38250847318398</v>
      </c>
      <c r="V382" s="98">
        <v>602.83480887305961</v>
      </c>
      <c r="W382" s="98">
        <v>611.00939634519341</v>
      </c>
      <c r="DA382" s="63" t="s">
        <v>4254</v>
      </c>
    </row>
    <row r="383" spans="1:105" ht="12" customHeight="1" x14ac:dyDescent="0.25">
      <c r="A383" s="121" t="s">
        <v>54</v>
      </c>
      <c r="B383" s="122"/>
      <c r="C383" s="122">
        <v>358.60835770974973</v>
      </c>
      <c r="D383" s="122">
        <v>347.22799609777945</v>
      </c>
      <c r="E383" s="122">
        <v>629.4910877394459</v>
      </c>
      <c r="F383" s="122">
        <v>573.24157991357367</v>
      </c>
      <c r="G383" s="122">
        <v>515.76419518672685</v>
      </c>
      <c r="H383" s="122">
        <v>544.73119978881448</v>
      </c>
      <c r="I383" s="122">
        <v>552.010524549156</v>
      </c>
      <c r="J383" s="122">
        <v>570.48809377442035</v>
      </c>
      <c r="K383" s="122">
        <v>583.655955322301</v>
      </c>
      <c r="L383" s="122">
        <v>621.41745835820677</v>
      </c>
      <c r="M383" s="122">
        <v>582.03877585319503</v>
      </c>
      <c r="N383" s="122">
        <v>578.30385913442899</v>
      </c>
      <c r="O383" s="122">
        <v>566.68290707641404</v>
      </c>
      <c r="P383" s="122">
        <v>551.58452923239508</v>
      </c>
      <c r="Q383" s="122">
        <v>549.38301983116958</v>
      </c>
      <c r="R383" s="122">
        <v>0</v>
      </c>
      <c r="S383" s="122">
        <v>568.83161323065235</v>
      </c>
      <c r="T383" s="122">
        <v>581.05217290524729</v>
      </c>
      <c r="U383" s="122">
        <v>601.84232661736314</v>
      </c>
      <c r="V383" s="122">
        <v>583.53281843721879</v>
      </c>
      <c r="W383" s="122">
        <v>566.33171834913389</v>
      </c>
      <c r="DA383" s="130" t="s">
        <v>4255</v>
      </c>
    </row>
    <row r="384" spans="1:105" ht="12" customHeight="1" x14ac:dyDescent="0.25">
      <c r="A384" s="97" t="s">
        <v>50</v>
      </c>
      <c r="B384" s="98"/>
      <c r="C384" s="98">
        <v>370.08497251037704</v>
      </c>
      <c r="D384" s="98">
        <v>401.7389073587064</v>
      </c>
      <c r="E384" s="98">
        <v>534.42283718915303</v>
      </c>
      <c r="F384" s="98">
        <v>537.04296471746329</v>
      </c>
      <c r="G384" s="98">
        <v>525.6770565420037</v>
      </c>
      <c r="H384" s="98">
        <v>534.78039745402509</v>
      </c>
      <c r="I384" s="98">
        <v>558.20334485558828</v>
      </c>
      <c r="J384" s="98">
        <v>576.08320347341169</v>
      </c>
      <c r="K384" s="98">
        <v>595.12863726385842</v>
      </c>
      <c r="L384" s="98">
        <v>603.77526187283422</v>
      </c>
      <c r="M384" s="98">
        <v>578.62769739443286</v>
      </c>
      <c r="N384" s="98">
        <v>580.84932285044169</v>
      </c>
      <c r="O384" s="98">
        <v>557.86473079544794</v>
      </c>
      <c r="P384" s="98">
        <v>552.66780172514143</v>
      </c>
      <c r="Q384" s="98">
        <v>549.89297068287806</v>
      </c>
      <c r="R384" s="98">
        <v>0</v>
      </c>
      <c r="S384" s="98">
        <v>564.10628417946236</v>
      </c>
      <c r="T384" s="98">
        <v>582.15556876519474</v>
      </c>
      <c r="U384" s="98">
        <v>610.23324585231524</v>
      </c>
      <c r="V384" s="98">
        <v>580.95088793491334</v>
      </c>
      <c r="W384" s="98">
        <v>563.065257304802</v>
      </c>
      <c r="DA384" s="63" t="s">
        <v>4256</v>
      </c>
    </row>
    <row r="385" spans="1:105" ht="12" customHeight="1" x14ac:dyDescent="0.25">
      <c r="A385" s="109" t="s">
        <v>120</v>
      </c>
      <c r="B385" s="33"/>
      <c r="C385" s="33">
        <v>321.30935960771109</v>
      </c>
      <c r="D385" s="33">
        <v>254.10518936036263</v>
      </c>
      <c r="E385" s="33">
        <v>687.99462653962621</v>
      </c>
      <c r="F385" s="33">
        <v>623.66107965101321</v>
      </c>
      <c r="G385" s="33">
        <v>483.02171374050977</v>
      </c>
      <c r="H385" s="33">
        <v>580.34459761858682</v>
      </c>
      <c r="I385" s="33">
        <v>528.23451801553256</v>
      </c>
      <c r="J385" s="33">
        <v>562.60681021992741</v>
      </c>
      <c r="K385" s="33">
        <v>568.58942120627967</v>
      </c>
      <c r="L385" s="33">
        <v>636.45670782114735</v>
      </c>
      <c r="M385" s="33">
        <v>585.5716785426273</v>
      </c>
      <c r="N385" s="33">
        <v>572.98152591003861</v>
      </c>
      <c r="O385" s="33">
        <v>587.67856488823804</v>
      </c>
      <c r="P385" s="33">
        <v>548.8193336588057</v>
      </c>
      <c r="Q385" s="33">
        <v>548.36311812775239</v>
      </c>
      <c r="R385" s="33">
        <v>0</v>
      </c>
      <c r="S385" s="33">
        <v>576.8646726176753</v>
      </c>
      <c r="T385" s="33">
        <v>578.84538118535249</v>
      </c>
      <c r="U385" s="33">
        <v>584.12816378802017</v>
      </c>
      <c r="V385" s="33">
        <v>589.0004359715125</v>
      </c>
      <c r="W385" s="33">
        <v>584.90971553877205</v>
      </c>
      <c r="DA385" s="60" t="s">
        <v>4257</v>
      </c>
    </row>
    <row r="387" spans="1:105" ht="12" customHeight="1" x14ac:dyDescent="0.25">
      <c r="A387" s="116" t="str">
        <f>RES_hh_SLD!$A$448</f>
        <v>CO2 emissions per household in new and renovated households (kg CO2 / household)</v>
      </c>
      <c r="B387" s="117"/>
      <c r="C387" s="117">
        <f t="shared" ref="C387:Q387" si="184">C388+C390+C392+C401</f>
        <v>211.52671929900771</v>
      </c>
      <c r="D387" s="117">
        <f t="shared" si="184"/>
        <v>142.16650928274075</v>
      </c>
      <c r="E387" s="117">
        <f t="shared" si="184"/>
        <v>99.930537121589524</v>
      </c>
      <c r="F387" s="117">
        <f t="shared" si="184"/>
        <v>164.31009833187494</v>
      </c>
      <c r="G387" s="117">
        <f t="shared" si="184"/>
        <v>232.23139590443077</v>
      </c>
      <c r="H387" s="117">
        <f t="shared" si="184"/>
        <v>314.10518088529227</v>
      </c>
      <c r="I387" s="117">
        <f t="shared" si="184"/>
        <v>261.31616163807774</v>
      </c>
      <c r="J387" s="117">
        <f t="shared" si="184"/>
        <v>163.82011823975049</v>
      </c>
      <c r="K387" s="117">
        <f t="shared" si="184"/>
        <v>165.348101798215</v>
      </c>
      <c r="L387" s="117">
        <f t="shared" si="184"/>
        <v>132.19539340349235</v>
      </c>
      <c r="M387" s="117">
        <f t="shared" si="184"/>
        <v>137.65405111183659</v>
      </c>
      <c r="N387" s="117">
        <f t="shared" si="184"/>
        <v>198.96223052585958</v>
      </c>
      <c r="O387" s="117">
        <f t="shared" si="184"/>
        <v>194.5577795594748</v>
      </c>
      <c r="P387" s="117">
        <f t="shared" si="184"/>
        <v>197.06122268114518</v>
      </c>
      <c r="Q387" s="117">
        <f t="shared" si="184"/>
        <v>173.98836734299687</v>
      </c>
      <c r="R387" s="117">
        <f t="shared" ref="R387:V387" si="185">R388+R390+R392+R401</f>
        <v>0</v>
      </c>
      <c r="S387" s="117">
        <f t="shared" si="185"/>
        <v>171.32301918650009</v>
      </c>
      <c r="T387" s="117">
        <f t="shared" si="185"/>
        <v>186.24986139726059</v>
      </c>
      <c r="U387" s="117">
        <f t="shared" si="185"/>
        <v>192.76942397590176</v>
      </c>
      <c r="V387" s="117">
        <f t="shared" si="185"/>
        <v>185.99515284656684</v>
      </c>
      <c r="W387" s="117">
        <f t="shared" ref="W387" si="186">W388+W390+W392+W401</f>
        <v>226.71697660018773</v>
      </c>
      <c r="DA387" s="129" t="s">
        <v>4408</v>
      </c>
    </row>
    <row r="388" spans="1:105" ht="12" customHeight="1" x14ac:dyDescent="0.25">
      <c r="A388" s="121" t="s">
        <v>57</v>
      </c>
      <c r="B388" s="122"/>
      <c r="C388" s="122">
        <f t="shared" ref="C388:W388" si="187">C389</f>
        <v>0</v>
      </c>
      <c r="D388" s="122">
        <f t="shared" si="187"/>
        <v>0</v>
      </c>
      <c r="E388" s="122">
        <f t="shared" si="187"/>
        <v>0</v>
      </c>
      <c r="F388" s="122">
        <f t="shared" si="187"/>
        <v>0</v>
      </c>
      <c r="G388" s="122">
        <f t="shared" si="187"/>
        <v>0</v>
      </c>
      <c r="H388" s="122">
        <f t="shared" si="187"/>
        <v>0</v>
      </c>
      <c r="I388" s="122">
        <f t="shared" si="187"/>
        <v>0</v>
      </c>
      <c r="J388" s="122">
        <f t="shared" si="187"/>
        <v>0</v>
      </c>
      <c r="K388" s="122">
        <f t="shared" si="187"/>
        <v>0</v>
      </c>
      <c r="L388" s="122">
        <f t="shared" si="187"/>
        <v>0</v>
      </c>
      <c r="M388" s="122">
        <f t="shared" si="187"/>
        <v>0</v>
      </c>
      <c r="N388" s="122">
        <f t="shared" si="187"/>
        <v>0</v>
      </c>
      <c r="O388" s="122">
        <f t="shared" si="187"/>
        <v>0</v>
      </c>
      <c r="P388" s="122">
        <f t="shared" si="187"/>
        <v>0</v>
      </c>
      <c r="Q388" s="122">
        <f t="shared" si="187"/>
        <v>0</v>
      </c>
      <c r="R388" s="122">
        <f t="shared" si="187"/>
        <v>0</v>
      </c>
      <c r="S388" s="122">
        <f t="shared" si="187"/>
        <v>0</v>
      </c>
      <c r="T388" s="122">
        <f t="shared" si="187"/>
        <v>0</v>
      </c>
      <c r="U388" s="122">
        <f t="shared" si="187"/>
        <v>0</v>
      </c>
      <c r="V388" s="122">
        <f t="shared" si="187"/>
        <v>0</v>
      </c>
      <c r="W388" s="122">
        <f t="shared" si="187"/>
        <v>0</v>
      </c>
      <c r="DA388" s="130" t="s">
        <v>4409</v>
      </c>
    </row>
    <row r="389" spans="1:105" ht="12" customHeight="1" x14ac:dyDescent="0.25">
      <c r="A389" s="97" t="s">
        <v>53</v>
      </c>
      <c r="B389" s="98"/>
      <c r="C389" s="98">
        <v>0</v>
      </c>
      <c r="D389" s="98">
        <v>0</v>
      </c>
      <c r="E389" s="98">
        <v>0</v>
      </c>
      <c r="F389" s="98">
        <v>0</v>
      </c>
      <c r="G389" s="98">
        <v>0</v>
      </c>
      <c r="H389" s="98">
        <v>0</v>
      </c>
      <c r="I389" s="98">
        <v>0</v>
      </c>
      <c r="J389" s="98">
        <v>0</v>
      </c>
      <c r="K389" s="98">
        <v>0</v>
      </c>
      <c r="L389" s="98">
        <v>0</v>
      </c>
      <c r="M389" s="98">
        <v>0</v>
      </c>
      <c r="N389" s="98">
        <v>0</v>
      </c>
      <c r="O389" s="98">
        <v>0</v>
      </c>
      <c r="P389" s="98">
        <v>0</v>
      </c>
      <c r="Q389" s="98">
        <v>0</v>
      </c>
      <c r="R389" s="98">
        <v>0</v>
      </c>
      <c r="S389" s="98">
        <v>0</v>
      </c>
      <c r="T389" s="98">
        <v>0</v>
      </c>
      <c r="U389" s="98">
        <v>0</v>
      </c>
      <c r="V389" s="98">
        <v>0</v>
      </c>
      <c r="W389" s="98">
        <v>0</v>
      </c>
      <c r="DA389" s="63" t="s">
        <v>4410</v>
      </c>
    </row>
    <row r="390" spans="1:105" ht="12" customHeight="1" x14ac:dyDescent="0.25">
      <c r="A390" s="121" t="s">
        <v>92</v>
      </c>
      <c r="B390" s="122"/>
      <c r="C390" s="122">
        <f t="shared" ref="C390:W390" si="188">C391</f>
        <v>0</v>
      </c>
      <c r="D390" s="122">
        <f t="shared" si="188"/>
        <v>0</v>
      </c>
      <c r="E390" s="122">
        <f t="shared" si="188"/>
        <v>0</v>
      </c>
      <c r="F390" s="122">
        <f t="shared" si="188"/>
        <v>0</v>
      </c>
      <c r="G390" s="122">
        <f t="shared" si="188"/>
        <v>0</v>
      </c>
      <c r="H390" s="122">
        <f t="shared" si="188"/>
        <v>0</v>
      </c>
      <c r="I390" s="122">
        <f t="shared" si="188"/>
        <v>0</v>
      </c>
      <c r="J390" s="122">
        <f t="shared" si="188"/>
        <v>0</v>
      </c>
      <c r="K390" s="122">
        <f t="shared" si="188"/>
        <v>0</v>
      </c>
      <c r="L390" s="122">
        <f t="shared" si="188"/>
        <v>0</v>
      </c>
      <c r="M390" s="122">
        <f t="shared" si="188"/>
        <v>0</v>
      </c>
      <c r="N390" s="122">
        <f t="shared" si="188"/>
        <v>0</v>
      </c>
      <c r="O390" s="122">
        <f t="shared" si="188"/>
        <v>0</v>
      </c>
      <c r="P390" s="122">
        <f t="shared" si="188"/>
        <v>0</v>
      </c>
      <c r="Q390" s="122">
        <f t="shared" si="188"/>
        <v>0</v>
      </c>
      <c r="R390" s="122">
        <f t="shared" si="188"/>
        <v>0</v>
      </c>
      <c r="S390" s="122">
        <f t="shared" si="188"/>
        <v>0</v>
      </c>
      <c r="T390" s="122">
        <f t="shared" si="188"/>
        <v>0</v>
      </c>
      <c r="U390" s="122">
        <f t="shared" si="188"/>
        <v>0</v>
      </c>
      <c r="V390" s="122">
        <f t="shared" si="188"/>
        <v>0</v>
      </c>
      <c r="W390" s="122">
        <f t="shared" si="188"/>
        <v>0</v>
      </c>
      <c r="DA390" s="130" t="s">
        <v>4411</v>
      </c>
    </row>
    <row r="391" spans="1:105" ht="12" customHeight="1" x14ac:dyDescent="0.25">
      <c r="A391" s="97" t="s">
        <v>53</v>
      </c>
      <c r="B391" s="98"/>
      <c r="C391" s="98">
        <v>0</v>
      </c>
      <c r="D391" s="98">
        <v>0</v>
      </c>
      <c r="E391" s="98">
        <v>0</v>
      </c>
      <c r="F391" s="98">
        <v>0</v>
      </c>
      <c r="G391" s="98">
        <v>0</v>
      </c>
      <c r="H391" s="98">
        <v>0</v>
      </c>
      <c r="I391" s="98">
        <v>0</v>
      </c>
      <c r="J391" s="98">
        <v>0</v>
      </c>
      <c r="K391" s="98">
        <v>0</v>
      </c>
      <c r="L391" s="98">
        <v>0</v>
      </c>
      <c r="M391" s="98">
        <v>0</v>
      </c>
      <c r="N391" s="98">
        <v>0</v>
      </c>
      <c r="O391" s="98">
        <v>0</v>
      </c>
      <c r="P391" s="98">
        <v>0</v>
      </c>
      <c r="Q391" s="98">
        <v>0</v>
      </c>
      <c r="R391" s="98">
        <v>0</v>
      </c>
      <c r="S391" s="98">
        <v>0</v>
      </c>
      <c r="T391" s="98">
        <v>0</v>
      </c>
      <c r="U391" s="98">
        <v>0</v>
      </c>
      <c r="V391" s="98">
        <v>0</v>
      </c>
      <c r="W391" s="98">
        <v>0</v>
      </c>
      <c r="DA391" s="63" t="s">
        <v>4412</v>
      </c>
    </row>
    <row r="392" spans="1:105" ht="12" customHeight="1" x14ac:dyDescent="0.25">
      <c r="A392" s="121" t="s">
        <v>55</v>
      </c>
      <c r="B392" s="122"/>
      <c r="C392" s="122">
        <v>103.0221800628932</v>
      </c>
      <c r="D392" s="122">
        <v>45.096422401959131</v>
      </c>
      <c r="E392" s="122">
        <v>22.010092184691313</v>
      </c>
      <c r="F392" s="122">
        <v>44.768154537672906</v>
      </c>
      <c r="G392" s="122">
        <v>78.057920226543487</v>
      </c>
      <c r="H392" s="122">
        <v>154.53440172791105</v>
      </c>
      <c r="I392" s="122">
        <v>92.392176274759535</v>
      </c>
      <c r="J392" s="122">
        <v>35.412832955222434</v>
      </c>
      <c r="K392" s="122">
        <v>36.676623063086289</v>
      </c>
      <c r="L392" s="122">
        <v>26.45866708324483</v>
      </c>
      <c r="M392" s="122">
        <v>25.664986669822735</v>
      </c>
      <c r="N392" s="122">
        <v>49.48822855103122</v>
      </c>
      <c r="O392" s="122">
        <v>45.10850302808236</v>
      </c>
      <c r="P392" s="122">
        <v>45.999168797557971</v>
      </c>
      <c r="Q392" s="122">
        <v>34.531416599250555</v>
      </c>
      <c r="R392" s="122">
        <v>0</v>
      </c>
      <c r="S392" s="122">
        <v>37.096191410734484</v>
      </c>
      <c r="T392" s="122">
        <v>40.273608032089918</v>
      </c>
      <c r="U392" s="122">
        <v>37.77940036423599</v>
      </c>
      <c r="V392" s="122">
        <v>38.963145674053841</v>
      </c>
      <c r="W392" s="122">
        <v>49.032586743761307</v>
      </c>
      <c r="DA392" s="130" t="s">
        <v>4413</v>
      </c>
    </row>
    <row r="393" spans="1:105" ht="12" customHeight="1" x14ac:dyDescent="0.25">
      <c r="A393" s="97" t="s">
        <v>124</v>
      </c>
      <c r="B393" s="98"/>
      <c r="C393" s="98">
        <v>304.58731496855381</v>
      </c>
      <c r="D393" s="98">
        <v>308.55446906603612</v>
      </c>
      <c r="E393" s="98">
        <v>323.54835511496231</v>
      </c>
      <c r="F393" s="98">
        <v>333.27403933600942</v>
      </c>
      <c r="G393" s="98">
        <v>335.88559612633867</v>
      </c>
      <c r="H393" s="98">
        <v>340.36691013489269</v>
      </c>
      <c r="I393" s="98">
        <v>352.6518277529554</v>
      </c>
      <c r="J393" s="98">
        <v>360.56702645317387</v>
      </c>
      <c r="K393" s="98">
        <v>370.62692779539827</v>
      </c>
      <c r="L393" s="98">
        <v>373.72867255083321</v>
      </c>
      <c r="M393" s="98">
        <v>365.72606004497396</v>
      </c>
      <c r="N393" s="98">
        <v>373.91106016334697</v>
      </c>
      <c r="O393" s="98">
        <v>355.85596833264975</v>
      </c>
      <c r="P393" s="98">
        <v>344.99376598168482</v>
      </c>
      <c r="Q393" s="98">
        <v>331.50159935280533</v>
      </c>
      <c r="R393" s="98">
        <v>0</v>
      </c>
      <c r="S393" s="98">
        <v>333.86572269661036</v>
      </c>
      <c r="T393" s="98">
        <v>338.29830746955531</v>
      </c>
      <c r="U393" s="98">
        <v>352.60773673286923</v>
      </c>
      <c r="V393" s="98">
        <v>344.17445345414222</v>
      </c>
      <c r="W393" s="98">
        <v>327.90542384890375</v>
      </c>
      <c r="DA393" s="63" t="s">
        <v>4414</v>
      </c>
    </row>
    <row r="394" spans="1:105" ht="12" customHeight="1" x14ac:dyDescent="0.25">
      <c r="A394" s="97" t="s">
        <v>123</v>
      </c>
      <c r="B394" s="98"/>
      <c r="C394" s="98">
        <v>0</v>
      </c>
      <c r="D394" s="98">
        <v>0</v>
      </c>
      <c r="E394" s="98">
        <v>0</v>
      </c>
      <c r="F394" s="98">
        <v>0</v>
      </c>
      <c r="G394" s="98">
        <v>0</v>
      </c>
      <c r="H394" s="98">
        <v>0</v>
      </c>
      <c r="I394" s="98">
        <v>0</v>
      </c>
      <c r="J394" s="98">
        <v>0</v>
      </c>
      <c r="K394" s="98">
        <v>0</v>
      </c>
      <c r="L394" s="98">
        <v>0</v>
      </c>
      <c r="M394" s="98">
        <v>0</v>
      </c>
      <c r="N394" s="98">
        <v>0</v>
      </c>
      <c r="O394" s="98">
        <v>0</v>
      </c>
      <c r="P394" s="98">
        <v>0</v>
      </c>
      <c r="Q394" s="98">
        <v>0</v>
      </c>
      <c r="R394" s="98">
        <v>0</v>
      </c>
      <c r="S394" s="98">
        <v>0</v>
      </c>
      <c r="T394" s="98">
        <v>0</v>
      </c>
      <c r="U394" s="98">
        <v>0</v>
      </c>
      <c r="V394" s="98">
        <v>0</v>
      </c>
      <c r="W394" s="98">
        <v>0</v>
      </c>
      <c r="DA394" s="63" t="s">
        <v>4415</v>
      </c>
    </row>
    <row r="395" spans="1:105" ht="12" customHeight="1" x14ac:dyDescent="0.25">
      <c r="A395" s="100" t="s">
        <v>50</v>
      </c>
      <c r="B395" s="101"/>
      <c r="C395" s="101">
        <v>0</v>
      </c>
      <c r="D395" s="101">
        <v>0</v>
      </c>
      <c r="E395" s="101">
        <v>0</v>
      </c>
      <c r="F395" s="101">
        <v>0</v>
      </c>
      <c r="G395" s="101">
        <v>0</v>
      </c>
      <c r="H395" s="101">
        <v>0</v>
      </c>
      <c r="I395" s="101">
        <v>0</v>
      </c>
      <c r="J395" s="101">
        <v>0</v>
      </c>
      <c r="K395" s="101">
        <v>0</v>
      </c>
      <c r="L395" s="101">
        <v>0</v>
      </c>
      <c r="M395" s="101">
        <v>0</v>
      </c>
      <c r="N395" s="101">
        <v>0</v>
      </c>
      <c r="O395" s="101">
        <v>0</v>
      </c>
      <c r="P395" s="101">
        <v>0</v>
      </c>
      <c r="Q395" s="101">
        <v>0</v>
      </c>
      <c r="R395" s="101">
        <v>0</v>
      </c>
      <c r="S395" s="101">
        <v>0</v>
      </c>
      <c r="T395" s="101">
        <v>0</v>
      </c>
      <c r="U395" s="101">
        <v>0</v>
      </c>
      <c r="V395" s="101">
        <v>0</v>
      </c>
      <c r="W395" s="101">
        <v>0</v>
      </c>
      <c r="DA395" s="131" t="s">
        <v>4416</v>
      </c>
    </row>
    <row r="396" spans="1:105" ht="12" customHeight="1" x14ac:dyDescent="0.25">
      <c r="A396" s="103" t="s">
        <v>52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DA396" s="132" t="s">
        <v>4417</v>
      </c>
    </row>
    <row r="397" spans="1:105" ht="12" customHeight="1" x14ac:dyDescent="0.25">
      <c r="A397" s="106" t="s">
        <v>122</v>
      </c>
      <c r="B397" s="101"/>
      <c r="C397" s="101">
        <v>0</v>
      </c>
      <c r="D397" s="101">
        <v>0</v>
      </c>
      <c r="E397" s="101">
        <v>0</v>
      </c>
      <c r="F397" s="101">
        <v>0</v>
      </c>
      <c r="G397" s="101">
        <v>0</v>
      </c>
      <c r="H397" s="101">
        <v>0</v>
      </c>
      <c r="I397" s="101">
        <v>0</v>
      </c>
      <c r="J397" s="101">
        <v>0</v>
      </c>
      <c r="K397" s="101">
        <v>0</v>
      </c>
      <c r="L397" s="101">
        <v>0</v>
      </c>
      <c r="M397" s="101">
        <v>0</v>
      </c>
      <c r="N397" s="101">
        <v>0</v>
      </c>
      <c r="O397" s="101">
        <v>0</v>
      </c>
      <c r="P397" s="101">
        <v>0</v>
      </c>
      <c r="Q397" s="101">
        <v>0</v>
      </c>
      <c r="R397" s="101">
        <v>0</v>
      </c>
      <c r="S397" s="101">
        <v>0</v>
      </c>
      <c r="T397" s="101">
        <v>0</v>
      </c>
      <c r="U397" s="101">
        <v>0</v>
      </c>
      <c r="V397" s="101">
        <v>0</v>
      </c>
      <c r="W397" s="101">
        <v>0</v>
      </c>
      <c r="DA397" s="131" t="s">
        <v>4418</v>
      </c>
    </row>
    <row r="398" spans="1:105" ht="12" customHeight="1" x14ac:dyDescent="0.25">
      <c r="A398" s="107" t="s">
        <v>121</v>
      </c>
      <c r="B398" s="104"/>
      <c r="C398" s="104">
        <v>0</v>
      </c>
      <c r="D398" s="104">
        <v>0</v>
      </c>
      <c r="E398" s="104">
        <v>0</v>
      </c>
      <c r="F398" s="104">
        <v>0</v>
      </c>
      <c r="G398" s="104">
        <v>0</v>
      </c>
      <c r="H398" s="104">
        <v>0</v>
      </c>
      <c r="I398" s="104">
        <v>0</v>
      </c>
      <c r="J398" s="104">
        <v>0</v>
      </c>
      <c r="K398" s="104">
        <v>0</v>
      </c>
      <c r="L398" s="104">
        <v>0</v>
      </c>
      <c r="M398" s="104">
        <v>0</v>
      </c>
      <c r="N398" s="104">
        <v>0</v>
      </c>
      <c r="O398" s="104">
        <v>0</v>
      </c>
      <c r="P398" s="104">
        <v>0</v>
      </c>
      <c r="Q398" s="104">
        <v>0</v>
      </c>
      <c r="R398" s="104">
        <v>0</v>
      </c>
      <c r="S398" s="104">
        <v>0</v>
      </c>
      <c r="T398" s="104">
        <v>0</v>
      </c>
      <c r="U398" s="104">
        <v>0</v>
      </c>
      <c r="V398" s="104">
        <v>0</v>
      </c>
      <c r="W398" s="104">
        <v>0</v>
      </c>
      <c r="DA398" s="132" t="s">
        <v>4419</v>
      </c>
    </row>
    <row r="399" spans="1:105" ht="12" customHeight="1" x14ac:dyDescent="0.25">
      <c r="A399" s="108" t="s">
        <v>53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4420</v>
      </c>
    </row>
    <row r="400" spans="1:105" ht="12" customHeight="1" x14ac:dyDescent="0.25">
      <c r="A400" s="108" t="s">
        <v>52</v>
      </c>
      <c r="B400" s="98"/>
      <c r="C400" s="98">
        <v>0</v>
      </c>
      <c r="D400" s="98">
        <v>0</v>
      </c>
      <c r="E400" s="98">
        <v>0</v>
      </c>
      <c r="F400" s="98">
        <v>0</v>
      </c>
      <c r="G400" s="98">
        <v>0</v>
      </c>
      <c r="H400" s="98">
        <v>0</v>
      </c>
      <c r="I400" s="98">
        <v>0</v>
      </c>
      <c r="J400" s="98">
        <v>0</v>
      </c>
      <c r="K400" s="98">
        <v>0</v>
      </c>
      <c r="L400" s="98">
        <v>0</v>
      </c>
      <c r="M400" s="98">
        <v>0</v>
      </c>
      <c r="N400" s="98">
        <v>0</v>
      </c>
      <c r="O400" s="98">
        <v>0</v>
      </c>
      <c r="P400" s="98">
        <v>0</v>
      </c>
      <c r="Q400" s="98">
        <v>0</v>
      </c>
      <c r="R400" s="98">
        <v>0</v>
      </c>
      <c r="S400" s="98">
        <v>0</v>
      </c>
      <c r="T400" s="98">
        <v>0</v>
      </c>
      <c r="U400" s="98">
        <v>0</v>
      </c>
      <c r="V400" s="98">
        <v>0</v>
      </c>
      <c r="W400" s="98">
        <v>0</v>
      </c>
      <c r="DA400" s="63" t="s">
        <v>4421</v>
      </c>
    </row>
    <row r="401" spans="1:105" ht="12" customHeight="1" x14ac:dyDescent="0.25">
      <c r="A401" s="121" t="s">
        <v>54</v>
      </c>
      <c r="B401" s="122"/>
      <c r="C401" s="122">
        <v>108.50453923611451</v>
      </c>
      <c r="D401" s="122">
        <v>97.070086880781616</v>
      </c>
      <c r="E401" s="122">
        <v>77.920444936898207</v>
      </c>
      <c r="F401" s="122">
        <v>119.54194379420203</v>
      </c>
      <c r="G401" s="122">
        <v>154.1734756778873</v>
      </c>
      <c r="H401" s="122">
        <v>159.57077915738122</v>
      </c>
      <c r="I401" s="122">
        <v>168.9239853633182</v>
      </c>
      <c r="J401" s="122">
        <v>128.40728528452806</v>
      </c>
      <c r="K401" s="122">
        <v>128.67147873512872</v>
      </c>
      <c r="L401" s="122">
        <v>105.73672632024751</v>
      </c>
      <c r="M401" s="122">
        <v>111.98906444201386</v>
      </c>
      <c r="N401" s="122">
        <v>149.47400197482835</v>
      </c>
      <c r="O401" s="122">
        <v>149.44927653139243</v>
      </c>
      <c r="P401" s="122">
        <v>151.0620538835872</v>
      </c>
      <c r="Q401" s="122">
        <v>139.45695074374632</v>
      </c>
      <c r="R401" s="122">
        <v>0</v>
      </c>
      <c r="S401" s="122">
        <v>134.2268277757656</v>
      </c>
      <c r="T401" s="122">
        <v>145.97625336517066</v>
      </c>
      <c r="U401" s="122">
        <v>154.99002361166578</v>
      </c>
      <c r="V401" s="122">
        <v>147.032007172513</v>
      </c>
      <c r="W401" s="122">
        <v>177.68438985642644</v>
      </c>
      <c r="DA401" s="130" t="s">
        <v>4422</v>
      </c>
    </row>
    <row r="402" spans="1:105" ht="12" customHeight="1" x14ac:dyDescent="0.25">
      <c r="A402" s="97" t="s">
        <v>50</v>
      </c>
      <c r="B402" s="98"/>
      <c r="C402" s="98">
        <v>141.89055130876514</v>
      </c>
      <c r="D402" s="98">
        <v>153.89160115245866</v>
      </c>
      <c r="E402" s="98">
        <v>204.54116795935781</v>
      </c>
      <c r="F402" s="98">
        <v>205.36692908234707</v>
      </c>
      <c r="G402" s="98">
        <v>200.84984904825686</v>
      </c>
      <c r="H402" s="98">
        <v>204.15673215723774</v>
      </c>
      <c r="I402" s="98">
        <v>212.92279085329878</v>
      </c>
      <c r="J402" s="98">
        <v>219.56665575369681</v>
      </c>
      <c r="K402" s="98">
        <v>226.65067813894231</v>
      </c>
      <c r="L402" s="98">
        <v>229.77403988823016</v>
      </c>
      <c r="M402" s="98">
        <v>220.11643700671689</v>
      </c>
      <c r="N402" s="98">
        <v>220.96156813670277</v>
      </c>
      <c r="O402" s="98">
        <v>212.21797267457725</v>
      </c>
      <c r="P402" s="98">
        <v>210.2410028276729</v>
      </c>
      <c r="Q402" s="98">
        <v>209.18542611561946</v>
      </c>
      <c r="R402" s="98">
        <v>0</v>
      </c>
      <c r="S402" s="98">
        <v>213.18378529092183</v>
      </c>
      <c r="T402" s="98">
        <v>218.96438004775601</v>
      </c>
      <c r="U402" s="98">
        <v>228.40635058561273</v>
      </c>
      <c r="V402" s="98">
        <v>216.4637883373108</v>
      </c>
      <c r="W402" s="98">
        <v>208.92560125975416</v>
      </c>
      <c r="DA402" s="63" t="s">
        <v>4423</v>
      </c>
    </row>
    <row r="403" spans="1:105" ht="12" customHeight="1" x14ac:dyDescent="0.25">
      <c r="A403" s="109" t="s">
        <v>120</v>
      </c>
      <c r="B403" s="33"/>
      <c r="C403" s="33">
        <v>0</v>
      </c>
      <c r="D403" s="33">
        <v>0</v>
      </c>
      <c r="E403" s="33">
        <v>0</v>
      </c>
      <c r="F403" s="33">
        <v>0</v>
      </c>
      <c r="G403" s="33">
        <v>0</v>
      </c>
      <c r="H403" s="33">
        <v>0</v>
      </c>
      <c r="I403" s="33">
        <v>0</v>
      </c>
      <c r="J403" s="33">
        <v>0</v>
      </c>
      <c r="K403" s="33">
        <v>0</v>
      </c>
      <c r="L403" s="33">
        <v>0</v>
      </c>
      <c r="M403" s="33">
        <v>0</v>
      </c>
      <c r="N403" s="33">
        <v>0</v>
      </c>
      <c r="O403" s="33">
        <v>0</v>
      </c>
      <c r="P403" s="33">
        <v>0</v>
      </c>
      <c r="Q403" s="33">
        <v>0</v>
      </c>
      <c r="R403" s="33">
        <v>0</v>
      </c>
      <c r="S403" s="33">
        <v>0</v>
      </c>
      <c r="T403" s="33">
        <v>0</v>
      </c>
      <c r="U403" s="33">
        <v>0</v>
      </c>
      <c r="V403" s="33">
        <v>0</v>
      </c>
      <c r="W403" s="33">
        <v>0</v>
      </c>
      <c r="DA403" s="60" t="s">
        <v>4424</v>
      </c>
    </row>
    <row r="405" spans="1:105" ht="12" customHeight="1" x14ac:dyDescent="0.25">
      <c r="A405" s="116" t="str">
        <f>RES_hh_SLD!$A$469</f>
        <v>Final energy consumption per surface area in new and renovated households (kWh / sqm)</v>
      </c>
      <c r="B405" s="118"/>
      <c r="C405" s="118">
        <f t="shared" ref="C405:Q405" si="189">C406+C408+C410+C419</f>
        <v>173.68386235116483</v>
      </c>
      <c r="D405" s="118">
        <f t="shared" si="189"/>
        <v>148.63899175361942</v>
      </c>
      <c r="E405" s="118">
        <f t="shared" si="189"/>
        <v>175.09663973760709</v>
      </c>
      <c r="F405" s="118">
        <f t="shared" si="189"/>
        <v>175.83844172825977</v>
      </c>
      <c r="G405" s="118">
        <f t="shared" si="189"/>
        <v>154.17079355130238</v>
      </c>
      <c r="H405" s="118">
        <f t="shared" si="189"/>
        <v>155.34861619532424</v>
      </c>
      <c r="I405" s="118">
        <f t="shared" si="189"/>
        <v>172.5027340040844</v>
      </c>
      <c r="J405" s="118">
        <f t="shared" si="189"/>
        <v>164.29055406296806</v>
      </c>
      <c r="K405" s="118">
        <f t="shared" si="189"/>
        <v>167.3177339903153</v>
      </c>
      <c r="L405" s="118">
        <f t="shared" si="189"/>
        <v>187.92146546956553</v>
      </c>
      <c r="M405" s="118">
        <f t="shared" si="189"/>
        <v>158.63611767549042</v>
      </c>
      <c r="N405" s="118">
        <f t="shared" si="189"/>
        <v>160.4291682248986</v>
      </c>
      <c r="O405" s="118">
        <f t="shared" si="189"/>
        <v>151.91986692951374</v>
      </c>
      <c r="P405" s="118">
        <f t="shared" si="189"/>
        <v>138.01965245515115</v>
      </c>
      <c r="Q405" s="118">
        <f t="shared" si="189"/>
        <v>136.10367131252869</v>
      </c>
      <c r="R405" s="118">
        <f t="shared" ref="R405:V405" si="190">R406+R408+R410+R419</f>
        <v>0</v>
      </c>
      <c r="S405" s="118">
        <f t="shared" si="190"/>
        <v>128.61816234378901</v>
      </c>
      <c r="T405" s="118">
        <f t="shared" si="190"/>
        <v>124.97896314010715</v>
      </c>
      <c r="U405" s="118">
        <f t="shared" si="190"/>
        <v>119.75999671188347</v>
      </c>
      <c r="V405" s="118">
        <f t="shared" si="190"/>
        <v>112.11210948252727</v>
      </c>
      <c r="W405" s="118">
        <f t="shared" ref="W405" si="191">W406+W408+W410+W419</f>
        <v>103.77359608305336</v>
      </c>
      <c r="DA405" s="129" t="s">
        <v>4576</v>
      </c>
    </row>
    <row r="406" spans="1:105" ht="12" customHeight="1" x14ac:dyDescent="0.25">
      <c r="A406" s="121" t="s">
        <v>57</v>
      </c>
      <c r="B406" s="123"/>
      <c r="C406" s="123">
        <f t="shared" ref="C406:W406" si="192">C407</f>
        <v>151.21888335177022</v>
      </c>
      <c r="D406" s="123">
        <f t="shared" si="192"/>
        <v>130.12592231915724</v>
      </c>
      <c r="E406" s="123">
        <f t="shared" si="192"/>
        <v>141.99876858966203</v>
      </c>
      <c r="F406" s="123">
        <f t="shared" si="192"/>
        <v>144.67599437684265</v>
      </c>
      <c r="G406" s="123">
        <f t="shared" si="192"/>
        <v>126.85632013125593</v>
      </c>
      <c r="H406" s="123">
        <f t="shared" si="192"/>
        <v>125.14199951925528</v>
      </c>
      <c r="I406" s="123">
        <f t="shared" si="192"/>
        <v>143.28223802210545</v>
      </c>
      <c r="J406" s="123">
        <f t="shared" si="192"/>
        <v>135.0332913446197</v>
      </c>
      <c r="K406" s="123">
        <f t="shared" si="192"/>
        <v>138.59505789911179</v>
      </c>
      <c r="L406" s="123">
        <f t="shared" si="192"/>
        <v>156.54357234566402</v>
      </c>
      <c r="M406" s="123">
        <f t="shared" si="192"/>
        <v>128.41470489478471</v>
      </c>
      <c r="N406" s="123">
        <f t="shared" si="192"/>
        <v>130.26872183364929</v>
      </c>
      <c r="O406" s="123">
        <f t="shared" si="192"/>
        <v>123.21665383358486</v>
      </c>
      <c r="P406" s="123">
        <f t="shared" si="192"/>
        <v>109.91369508947331</v>
      </c>
      <c r="Q406" s="123">
        <f t="shared" si="192"/>
        <v>107.93950687634481</v>
      </c>
      <c r="R406" s="123">
        <f t="shared" si="192"/>
        <v>0</v>
      </c>
      <c r="S406" s="123">
        <f t="shared" si="192"/>
        <v>99.586652780530102</v>
      </c>
      <c r="T406" s="123">
        <f t="shared" si="192"/>
        <v>97.086630332512527</v>
      </c>
      <c r="U406" s="123">
        <f t="shared" si="192"/>
        <v>90.227442249567162</v>
      </c>
      <c r="V406" s="123">
        <f t="shared" si="192"/>
        <v>83.274727361197421</v>
      </c>
      <c r="W406" s="123">
        <f t="shared" si="192"/>
        <v>75.160766808069013</v>
      </c>
      <c r="DA406" s="130" t="s">
        <v>4577</v>
      </c>
    </row>
    <row r="407" spans="1:105" ht="12" customHeight="1" x14ac:dyDescent="0.25">
      <c r="A407" s="97" t="s">
        <v>53</v>
      </c>
      <c r="B407" s="99"/>
      <c r="C407" s="99">
        <v>151.21888335177022</v>
      </c>
      <c r="D407" s="99">
        <v>130.12592231915724</v>
      </c>
      <c r="E407" s="99">
        <v>141.99876858966203</v>
      </c>
      <c r="F407" s="99">
        <v>144.67599437684265</v>
      </c>
      <c r="G407" s="99">
        <v>126.85632013125593</v>
      </c>
      <c r="H407" s="99">
        <v>125.14199951925528</v>
      </c>
      <c r="I407" s="99">
        <v>143.28223802210545</v>
      </c>
      <c r="J407" s="99">
        <v>135.0332913446197</v>
      </c>
      <c r="K407" s="99">
        <v>138.59505789911179</v>
      </c>
      <c r="L407" s="99">
        <v>156.54357234566402</v>
      </c>
      <c r="M407" s="99">
        <v>128.41470489478471</v>
      </c>
      <c r="N407" s="99">
        <v>130.26872183364929</v>
      </c>
      <c r="O407" s="99">
        <v>123.21665383358486</v>
      </c>
      <c r="P407" s="99">
        <v>109.91369508947331</v>
      </c>
      <c r="Q407" s="99">
        <v>107.93950687634481</v>
      </c>
      <c r="R407" s="99">
        <v>0</v>
      </c>
      <c r="S407" s="99">
        <v>99.586652780530102</v>
      </c>
      <c r="T407" s="99">
        <v>97.086630332512527</v>
      </c>
      <c r="U407" s="99">
        <v>90.227442249567162</v>
      </c>
      <c r="V407" s="99">
        <v>83.274727361197421</v>
      </c>
      <c r="W407" s="99">
        <v>75.160766808069013</v>
      </c>
      <c r="DA407" s="63" t="s">
        <v>4578</v>
      </c>
    </row>
    <row r="408" spans="1:105" ht="12" customHeight="1" x14ac:dyDescent="0.25">
      <c r="A408" s="121" t="s">
        <v>92</v>
      </c>
      <c r="B408" s="123"/>
      <c r="C408" s="123">
        <f t="shared" ref="C408:W408" si="193">C409</f>
        <v>0</v>
      </c>
      <c r="D408" s="123">
        <f t="shared" si="193"/>
        <v>0</v>
      </c>
      <c r="E408" s="123">
        <f t="shared" si="193"/>
        <v>9.4300580892223308E-3</v>
      </c>
      <c r="F408" s="123">
        <f t="shared" si="193"/>
        <v>1.1351701339102137E-2</v>
      </c>
      <c r="G408" s="123">
        <f t="shared" si="193"/>
        <v>1.1694417170927554E-2</v>
      </c>
      <c r="H408" s="123">
        <f t="shared" si="193"/>
        <v>1.3101116201517025E-2</v>
      </c>
      <c r="I408" s="123">
        <f t="shared" si="193"/>
        <v>1.4354896134750959E-2</v>
      </c>
      <c r="J408" s="123">
        <f t="shared" si="193"/>
        <v>2.3472328279599164E-2</v>
      </c>
      <c r="K408" s="123">
        <f t="shared" si="193"/>
        <v>2.7414189819491078E-2</v>
      </c>
      <c r="L408" s="123">
        <f t="shared" si="193"/>
        <v>5.3097052428483886E-2</v>
      </c>
      <c r="M408" s="123">
        <f t="shared" si="193"/>
        <v>2.916991067709301E-2</v>
      </c>
      <c r="N408" s="123">
        <f t="shared" si="193"/>
        <v>5.9867689368101412E-2</v>
      </c>
      <c r="O408" s="123">
        <f t="shared" si="193"/>
        <v>5.402298387012295E-2</v>
      </c>
      <c r="P408" s="123">
        <f t="shared" si="193"/>
        <v>8.6184258965818369E-2</v>
      </c>
      <c r="Q408" s="123">
        <f t="shared" si="193"/>
        <v>0.19701676640520371</v>
      </c>
      <c r="R408" s="123">
        <f t="shared" si="193"/>
        <v>0</v>
      </c>
      <c r="S408" s="123">
        <f t="shared" si="193"/>
        <v>0.15412816702305163</v>
      </c>
      <c r="T408" s="123">
        <f t="shared" si="193"/>
        <v>0.2165473736982588</v>
      </c>
      <c r="U408" s="123">
        <f t="shared" si="193"/>
        <v>0.31999209073743168</v>
      </c>
      <c r="V408" s="123">
        <f t="shared" si="193"/>
        <v>0.1978624518932616</v>
      </c>
      <c r="W408" s="123">
        <f t="shared" si="193"/>
        <v>0.2171661813007722</v>
      </c>
      <c r="DA408" s="130" t="s">
        <v>4579</v>
      </c>
    </row>
    <row r="409" spans="1:105" ht="12" customHeight="1" x14ac:dyDescent="0.25">
      <c r="A409" s="97" t="s">
        <v>53</v>
      </c>
      <c r="B409" s="99"/>
      <c r="C409" s="99">
        <f>RES_hhdet_in_fecs!C165</f>
        <v>0</v>
      </c>
      <c r="D409" s="99">
        <f>RES_hhdet_in_fecs!D165</f>
        <v>0</v>
      </c>
      <c r="E409" s="99">
        <f>RES_hhdet_in_fecs!E165</f>
        <v>9.4300580892223308E-3</v>
      </c>
      <c r="F409" s="99">
        <f>RES_hhdet_in_fecs!F165</f>
        <v>1.1351701339102137E-2</v>
      </c>
      <c r="G409" s="99">
        <f>RES_hhdet_in_fecs!G165</f>
        <v>1.1694417170927554E-2</v>
      </c>
      <c r="H409" s="99">
        <f>RES_hhdet_in_fecs!H165</f>
        <v>1.3101116201517025E-2</v>
      </c>
      <c r="I409" s="99">
        <f>RES_hhdet_in_fecs!I165</f>
        <v>1.4354896134750959E-2</v>
      </c>
      <c r="J409" s="99">
        <f>RES_hhdet_in_fecs!J165</f>
        <v>2.3472328279599164E-2</v>
      </c>
      <c r="K409" s="99">
        <f>RES_hhdet_in_fecs!K165</f>
        <v>2.7414189819491078E-2</v>
      </c>
      <c r="L409" s="99">
        <f>RES_hhdet_in_fecs!L165</f>
        <v>5.3097052428483886E-2</v>
      </c>
      <c r="M409" s="99">
        <f>RES_hhdet_in_fecs!M165</f>
        <v>2.916991067709301E-2</v>
      </c>
      <c r="N409" s="99">
        <f>RES_hhdet_in_fecs!N165</f>
        <v>5.9867689368101412E-2</v>
      </c>
      <c r="O409" s="99">
        <f>RES_hhdet_in_fecs!O165</f>
        <v>5.402298387012295E-2</v>
      </c>
      <c r="P409" s="99">
        <f>RES_hhdet_in_fecs!P165</f>
        <v>8.6184258965818369E-2</v>
      </c>
      <c r="Q409" s="99">
        <f>RES_hhdet_in_fecs!Q165</f>
        <v>0.19701676640520371</v>
      </c>
      <c r="R409" s="99">
        <f>RES_hhdet_in_fecs!R165</f>
        <v>0</v>
      </c>
      <c r="S409" s="99">
        <f>RES_hhdet_in_fecs!S165</f>
        <v>0.15412816702305163</v>
      </c>
      <c r="T409" s="99">
        <f>RES_hhdet_in_fecs!T165</f>
        <v>0.2165473736982588</v>
      </c>
      <c r="U409" s="99">
        <f>RES_hhdet_in_fecs!U165</f>
        <v>0.31999209073743168</v>
      </c>
      <c r="V409" s="99">
        <f>RES_hhdet_in_fecs!V165</f>
        <v>0.1978624518932616</v>
      </c>
      <c r="W409" s="99">
        <f>RES_hhdet_in_fecs!W165</f>
        <v>0.2171661813007722</v>
      </c>
      <c r="DA409" s="63" t="s">
        <v>4580</v>
      </c>
    </row>
    <row r="410" spans="1:105" ht="12" customHeight="1" x14ac:dyDescent="0.25">
      <c r="A410" s="121" t="s">
        <v>55</v>
      </c>
      <c r="B410" s="123"/>
      <c r="C410" s="123">
        <v>14.856756264254738</v>
      </c>
      <c r="D410" s="123">
        <v>11.279476066115814</v>
      </c>
      <c r="E410" s="123">
        <v>21.228425146442202</v>
      </c>
      <c r="F410" s="123">
        <v>19.775881187402963</v>
      </c>
      <c r="G410" s="123">
        <v>16.524968693533232</v>
      </c>
      <c r="H410" s="123">
        <v>18.933092629701658</v>
      </c>
      <c r="I410" s="123">
        <v>17.748308604289491</v>
      </c>
      <c r="J410" s="123">
        <v>18.003778733088456</v>
      </c>
      <c r="K410" s="123">
        <v>17.270020768771388</v>
      </c>
      <c r="L410" s="123">
        <v>19.590669580952742</v>
      </c>
      <c r="M410" s="123">
        <v>19.077375501771805</v>
      </c>
      <c r="N410" s="123">
        <v>18.600290881579994</v>
      </c>
      <c r="O410" s="123">
        <v>17.364576674294625</v>
      </c>
      <c r="P410" s="123">
        <v>16.992020673545728</v>
      </c>
      <c r="Q410" s="123">
        <v>17.172494584734956</v>
      </c>
      <c r="R410" s="123">
        <v>0</v>
      </c>
      <c r="S410" s="123">
        <v>18.002574987508652</v>
      </c>
      <c r="T410" s="123">
        <v>16.529181428458074</v>
      </c>
      <c r="U410" s="123">
        <v>17.698900679969007</v>
      </c>
      <c r="V410" s="123">
        <v>17.600912895274618</v>
      </c>
      <c r="W410" s="123">
        <v>17.164567532704361</v>
      </c>
      <c r="DA410" s="130" t="s">
        <v>4581</v>
      </c>
    </row>
    <row r="411" spans="1:105" ht="12" customHeight="1" x14ac:dyDescent="0.25">
      <c r="A411" s="97" t="s">
        <v>124</v>
      </c>
      <c r="B411" s="99"/>
      <c r="C411" s="99">
        <v>17.648549727375805</v>
      </c>
      <c r="D411" s="99">
        <v>17.810691742782893</v>
      </c>
      <c r="E411" s="99">
        <v>18.637189788810851</v>
      </c>
      <c r="F411" s="99">
        <v>19.175125019384971</v>
      </c>
      <c r="G411" s="99">
        <v>19.27928688473941</v>
      </c>
      <c r="H411" s="99">
        <v>19.412827288379368</v>
      </c>
      <c r="I411" s="99">
        <v>20.05650234860531</v>
      </c>
      <c r="J411" s="99">
        <v>20.462479205913532</v>
      </c>
      <c r="K411" s="99">
        <v>21.003701536056255</v>
      </c>
      <c r="L411" s="99">
        <v>21.141647626733473</v>
      </c>
      <c r="M411" s="99">
        <v>20.651700042524453</v>
      </c>
      <c r="N411" s="99">
        <v>21.088540571944975</v>
      </c>
      <c r="O411" s="99">
        <v>20.06075665685459</v>
      </c>
      <c r="P411" s="99">
        <v>19.431619327754166</v>
      </c>
      <c r="Q411" s="99">
        <v>18.652734709114739</v>
      </c>
      <c r="R411" s="99">
        <v>0</v>
      </c>
      <c r="S411" s="99">
        <v>18.750940156094288</v>
      </c>
      <c r="T411" s="99">
        <v>18.979644886703525</v>
      </c>
      <c r="U411" s="99">
        <v>19.762490220276408</v>
      </c>
      <c r="V411" s="99">
        <v>19.275635230758922</v>
      </c>
      <c r="W411" s="99">
        <v>18.355803417982997</v>
      </c>
      <c r="DA411" s="63" t="s">
        <v>4582</v>
      </c>
    </row>
    <row r="412" spans="1:105" ht="12" customHeight="1" x14ac:dyDescent="0.25">
      <c r="A412" s="97" t="s">
        <v>123</v>
      </c>
      <c r="B412" s="99"/>
      <c r="C412" s="99">
        <v>0</v>
      </c>
      <c r="D412" s="99">
        <v>0</v>
      </c>
      <c r="E412" s="99">
        <v>0</v>
      </c>
      <c r="F412" s="99">
        <v>0</v>
      </c>
      <c r="G412" s="99">
        <v>0</v>
      </c>
      <c r="H412" s="99">
        <v>0</v>
      </c>
      <c r="I412" s="99">
        <v>0</v>
      </c>
      <c r="J412" s="99">
        <v>0</v>
      </c>
      <c r="K412" s="99">
        <v>0</v>
      </c>
      <c r="L412" s="99">
        <v>0</v>
      </c>
      <c r="M412" s="99">
        <v>0</v>
      </c>
      <c r="N412" s="99">
        <v>0</v>
      </c>
      <c r="O412" s="99">
        <v>0</v>
      </c>
      <c r="P412" s="99">
        <v>0</v>
      </c>
      <c r="Q412" s="99">
        <v>0</v>
      </c>
      <c r="R412" s="99">
        <v>0</v>
      </c>
      <c r="S412" s="99">
        <v>0</v>
      </c>
      <c r="T412" s="99">
        <v>0</v>
      </c>
      <c r="U412" s="99">
        <v>0</v>
      </c>
      <c r="V412" s="99">
        <v>0</v>
      </c>
      <c r="W412" s="99">
        <v>0</v>
      </c>
      <c r="DA412" s="63" t="s">
        <v>4583</v>
      </c>
    </row>
    <row r="413" spans="1:105" ht="12" customHeight="1" x14ac:dyDescent="0.25">
      <c r="A413" s="100" t="s">
        <v>50</v>
      </c>
      <c r="B413" s="102"/>
      <c r="C413" s="102">
        <v>0</v>
      </c>
      <c r="D413" s="102">
        <v>0</v>
      </c>
      <c r="E413" s="102">
        <v>0</v>
      </c>
      <c r="F413" s="102">
        <v>0</v>
      </c>
      <c r="G413" s="102">
        <v>0</v>
      </c>
      <c r="H413" s="102">
        <v>0</v>
      </c>
      <c r="I413" s="102">
        <v>0</v>
      </c>
      <c r="J413" s="102">
        <v>0</v>
      </c>
      <c r="K413" s="102">
        <v>0</v>
      </c>
      <c r="L413" s="102">
        <v>0</v>
      </c>
      <c r="M413" s="102">
        <v>0</v>
      </c>
      <c r="N413" s="102">
        <v>0</v>
      </c>
      <c r="O413" s="102">
        <v>0</v>
      </c>
      <c r="P413" s="102">
        <v>0</v>
      </c>
      <c r="Q413" s="102">
        <v>0</v>
      </c>
      <c r="R413" s="102">
        <v>0</v>
      </c>
      <c r="S413" s="102">
        <v>0</v>
      </c>
      <c r="T413" s="102">
        <v>0</v>
      </c>
      <c r="U413" s="102">
        <v>0</v>
      </c>
      <c r="V413" s="102">
        <v>0</v>
      </c>
      <c r="W413" s="102">
        <v>0</v>
      </c>
      <c r="DA413" s="131" t="s">
        <v>4584</v>
      </c>
    </row>
    <row r="414" spans="1:105" ht="12" customHeight="1" x14ac:dyDescent="0.25">
      <c r="A414" s="103" t="s">
        <v>52</v>
      </c>
      <c r="B414" s="105"/>
      <c r="C414" s="105">
        <v>0</v>
      </c>
      <c r="D414" s="105">
        <v>0</v>
      </c>
      <c r="E414" s="105">
        <v>0</v>
      </c>
      <c r="F414" s="105">
        <v>0</v>
      </c>
      <c r="G414" s="105">
        <v>0</v>
      </c>
      <c r="H414" s="105">
        <v>0</v>
      </c>
      <c r="I414" s="105">
        <v>0</v>
      </c>
      <c r="J414" s="105">
        <v>0</v>
      </c>
      <c r="K414" s="105">
        <v>0</v>
      </c>
      <c r="L414" s="105">
        <v>0</v>
      </c>
      <c r="M414" s="105">
        <v>0</v>
      </c>
      <c r="N414" s="105">
        <v>0</v>
      </c>
      <c r="O414" s="105">
        <v>0</v>
      </c>
      <c r="P414" s="105">
        <v>0</v>
      </c>
      <c r="Q414" s="105">
        <v>0</v>
      </c>
      <c r="R414" s="105">
        <v>0</v>
      </c>
      <c r="S414" s="105">
        <v>0</v>
      </c>
      <c r="T414" s="105">
        <v>0</v>
      </c>
      <c r="U414" s="105">
        <v>0</v>
      </c>
      <c r="V414" s="105">
        <v>0</v>
      </c>
      <c r="W414" s="105">
        <v>0</v>
      </c>
      <c r="DA414" s="132" t="s">
        <v>4585</v>
      </c>
    </row>
    <row r="415" spans="1:105" ht="12" customHeight="1" x14ac:dyDescent="0.25">
      <c r="A415" s="106" t="s">
        <v>122</v>
      </c>
      <c r="B415" s="102"/>
      <c r="C415" s="102">
        <v>13.429839605326192</v>
      </c>
      <c r="D415" s="102">
        <v>10.161520229569199</v>
      </c>
      <c r="E415" s="102">
        <v>21.417566413422591</v>
      </c>
      <c r="F415" s="102">
        <v>19.869101972095411</v>
      </c>
      <c r="G415" s="102">
        <v>15.691092543902009</v>
      </c>
      <c r="H415" s="102">
        <v>18.534155387222299</v>
      </c>
      <c r="I415" s="102">
        <v>16.928899825057375</v>
      </c>
      <c r="J415" s="102">
        <v>17.735999473671864</v>
      </c>
      <c r="K415" s="102">
        <v>18.614107847577305</v>
      </c>
      <c r="L415" s="102">
        <v>19.841885841044181</v>
      </c>
      <c r="M415" s="102">
        <v>19.323505642024084</v>
      </c>
      <c r="N415" s="102">
        <v>18.754591137488124</v>
      </c>
      <c r="O415" s="102">
        <v>19.672709050424725</v>
      </c>
      <c r="P415" s="102">
        <v>19.073759739510745</v>
      </c>
      <c r="Q415" s="102">
        <v>19.086460612237218</v>
      </c>
      <c r="R415" s="102">
        <v>0</v>
      </c>
      <c r="S415" s="102">
        <v>18.838656387814105</v>
      </c>
      <c r="T415" s="102">
        <v>0</v>
      </c>
      <c r="U415" s="102">
        <v>19.157157565749134</v>
      </c>
      <c r="V415" s="102">
        <v>0</v>
      </c>
      <c r="W415" s="102">
        <v>18.707759648613649</v>
      </c>
      <c r="DA415" s="131" t="s">
        <v>4586</v>
      </c>
    </row>
    <row r="416" spans="1:105" ht="12" customHeight="1" x14ac:dyDescent="0.25">
      <c r="A416" s="107" t="s">
        <v>121</v>
      </c>
      <c r="B416" s="105"/>
      <c r="C416" s="105">
        <v>0</v>
      </c>
      <c r="D416" s="105">
        <v>0</v>
      </c>
      <c r="E416" s="105">
        <v>0</v>
      </c>
      <c r="F416" s="105">
        <v>0</v>
      </c>
      <c r="G416" s="105">
        <v>0</v>
      </c>
      <c r="H416" s="105">
        <v>0</v>
      </c>
      <c r="I416" s="105">
        <v>0</v>
      </c>
      <c r="J416" s="105">
        <v>0</v>
      </c>
      <c r="K416" s="105">
        <v>15.419718382189556</v>
      </c>
      <c r="L416" s="105">
        <v>16.609758201390267</v>
      </c>
      <c r="M416" s="105">
        <v>16.099806375960476</v>
      </c>
      <c r="N416" s="105">
        <v>15.60479490630166</v>
      </c>
      <c r="O416" s="105">
        <v>16.6296212838228</v>
      </c>
      <c r="P416" s="105">
        <v>16.309565061687099</v>
      </c>
      <c r="Q416" s="105">
        <v>16.559651040279583</v>
      </c>
      <c r="R416" s="105">
        <v>0</v>
      </c>
      <c r="S416" s="105">
        <v>16.490124902225915</v>
      </c>
      <c r="T416" s="105">
        <v>16.198037717884361</v>
      </c>
      <c r="U416" s="105">
        <v>17.076806796703995</v>
      </c>
      <c r="V416" s="105">
        <v>17.387118554574499</v>
      </c>
      <c r="W416" s="105">
        <v>16.762756517977014</v>
      </c>
      <c r="DA416" s="132" t="s">
        <v>4587</v>
      </c>
    </row>
    <row r="417" spans="1:105" ht="12" customHeight="1" x14ac:dyDescent="0.25">
      <c r="A417" s="108" t="s">
        <v>53</v>
      </c>
      <c r="B417" s="99"/>
      <c r="C417" s="99">
        <v>0</v>
      </c>
      <c r="D417" s="99">
        <v>0</v>
      </c>
      <c r="E417" s="99">
        <v>0</v>
      </c>
      <c r="F417" s="99">
        <v>0</v>
      </c>
      <c r="G417" s="99">
        <v>0</v>
      </c>
      <c r="H417" s="99">
        <v>0</v>
      </c>
      <c r="I417" s="99">
        <v>0</v>
      </c>
      <c r="J417" s="99">
        <v>0</v>
      </c>
      <c r="K417" s="99">
        <v>9.1984431175497079</v>
      </c>
      <c r="L417" s="99">
        <v>10.24990229891813</v>
      </c>
      <c r="M417" s="99">
        <v>9.6118907567090925</v>
      </c>
      <c r="N417" s="99">
        <v>9.0020921184129872</v>
      </c>
      <c r="O417" s="99">
        <v>9.7426936583523975</v>
      </c>
      <c r="P417" s="99">
        <v>9.2966568668885472</v>
      </c>
      <c r="Q417" s="99">
        <v>9.4526163231879874</v>
      </c>
      <c r="R417" s="99">
        <v>0</v>
      </c>
      <c r="S417" s="99">
        <v>9.0552555853926968</v>
      </c>
      <c r="T417" s="99">
        <v>9.9791998051972826</v>
      </c>
      <c r="U417" s="99">
        <v>9.7130940032253559</v>
      </c>
      <c r="V417" s="99">
        <v>9.717738685893071</v>
      </c>
      <c r="W417" s="99">
        <v>8.993051216728011</v>
      </c>
      <c r="DA417" s="63" t="s">
        <v>4588</v>
      </c>
    </row>
    <row r="418" spans="1:105" ht="12" customHeight="1" x14ac:dyDescent="0.25">
      <c r="A418" s="108" t="s">
        <v>52</v>
      </c>
      <c r="B418" s="99"/>
      <c r="C418" s="99">
        <v>0</v>
      </c>
      <c r="D418" s="99">
        <v>0</v>
      </c>
      <c r="E418" s="99">
        <v>0</v>
      </c>
      <c r="F418" s="99">
        <v>0</v>
      </c>
      <c r="G418" s="99">
        <v>0</v>
      </c>
      <c r="H418" s="99">
        <v>0</v>
      </c>
      <c r="I418" s="99">
        <v>0</v>
      </c>
      <c r="J418" s="99">
        <v>0</v>
      </c>
      <c r="K418" s="99">
        <v>6.2212752646398464</v>
      </c>
      <c r="L418" s="99">
        <v>6.3598559024721393</v>
      </c>
      <c r="M418" s="99">
        <v>6.4879156192513809</v>
      </c>
      <c r="N418" s="99">
        <v>6.6027027878886715</v>
      </c>
      <c r="O418" s="99">
        <v>6.8869276254704035</v>
      </c>
      <c r="P418" s="99">
        <v>7.0129081947985519</v>
      </c>
      <c r="Q418" s="99">
        <v>7.1070347170915955</v>
      </c>
      <c r="R418" s="99">
        <v>0</v>
      </c>
      <c r="S418" s="99">
        <v>7.4348693168332183</v>
      </c>
      <c r="T418" s="99">
        <v>6.2188379126870776</v>
      </c>
      <c r="U418" s="99">
        <v>7.3637127934786424</v>
      </c>
      <c r="V418" s="99">
        <v>7.669379868681423</v>
      </c>
      <c r="W418" s="99">
        <v>7.7697053012490036</v>
      </c>
      <c r="DA418" s="63" t="s">
        <v>4589</v>
      </c>
    </row>
    <row r="419" spans="1:105" ht="12" customHeight="1" x14ac:dyDescent="0.25">
      <c r="A419" s="121" t="s">
        <v>54</v>
      </c>
      <c r="B419" s="123"/>
      <c r="C419" s="123">
        <v>7.608222735139881</v>
      </c>
      <c r="D419" s="123">
        <v>7.2335933683463711</v>
      </c>
      <c r="E419" s="123">
        <v>11.860015943413657</v>
      </c>
      <c r="F419" s="123">
        <v>11.375214462675052</v>
      </c>
      <c r="G419" s="123">
        <v>10.777810309342286</v>
      </c>
      <c r="H419" s="123">
        <v>11.260422930165799</v>
      </c>
      <c r="I419" s="123">
        <v>11.457832481554691</v>
      </c>
      <c r="J419" s="123">
        <v>11.230011656980293</v>
      </c>
      <c r="K419" s="123">
        <v>11.425241132612628</v>
      </c>
      <c r="L419" s="123">
        <v>11.734126490520271</v>
      </c>
      <c r="M419" s="123">
        <v>11.114867368256839</v>
      </c>
      <c r="N419" s="123">
        <v>11.500287820301192</v>
      </c>
      <c r="O419" s="123">
        <v>11.284613437764126</v>
      </c>
      <c r="P419" s="123">
        <v>11.027752433166293</v>
      </c>
      <c r="Q419" s="123">
        <v>10.794653085043745</v>
      </c>
      <c r="R419" s="123">
        <v>0</v>
      </c>
      <c r="S419" s="123">
        <v>10.874806408727199</v>
      </c>
      <c r="T419" s="123">
        <v>11.146604005438288</v>
      </c>
      <c r="U419" s="123">
        <v>11.51366169160989</v>
      </c>
      <c r="V419" s="123">
        <v>11.03860677416198</v>
      </c>
      <c r="W419" s="123">
        <v>11.231095560979233</v>
      </c>
      <c r="DA419" s="130" t="s">
        <v>4590</v>
      </c>
    </row>
    <row r="420" spans="1:105" ht="12" customHeight="1" x14ac:dyDescent="0.25">
      <c r="A420" s="97" t="s">
        <v>50</v>
      </c>
      <c r="B420" s="99"/>
      <c r="C420" s="99">
        <v>8.2214929104189505</v>
      </c>
      <c r="D420" s="99">
        <v>8.8830859531097222</v>
      </c>
      <c r="E420" s="99">
        <v>11.782079885799741</v>
      </c>
      <c r="F420" s="99">
        <v>11.815911457870605</v>
      </c>
      <c r="G420" s="99">
        <v>11.528454644126684</v>
      </c>
      <c r="H420" s="99">
        <v>11.644079559783533</v>
      </c>
      <c r="I420" s="99">
        <v>12.109639363084215</v>
      </c>
      <c r="J420" s="99">
        <v>12.460590675380232</v>
      </c>
      <c r="K420" s="99">
        <v>12.844461207640837</v>
      </c>
      <c r="L420" s="99">
        <v>12.998204692007473</v>
      </c>
      <c r="M420" s="99">
        <v>12.429463273502972</v>
      </c>
      <c r="N420" s="99">
        <v>12.462206901437408</v>
      </c>
      <c r="O420" s="99">
        <v>11.963416345053634</v>
      </c>
      <c r="P420" s="99">
        <v>11.841730306076053</v>
      </c>
      <c r="Q420" s="99">
        <v>11.77032106621947</v>
      </c>
      <c r="R420" s="99">
        <v>0</v>
      </c>
      <c r="S420" s="99">
        <v>11.973066201444805</v>
      </c>
      <c r="T420" s="99">
        <v>12.284620065731785</v>
      </c>
      <c r="U420" s="99">
        <v>12.801415849581449</v>
      </c>
      <c r="V420" s="99">
        <v>12.123145639611371</v>
      </c>
      <c r="W420" s="99">
        <v>11.695437119317322</v>
      </c>
      <c r="DA420" s="63" t="s">
        <v>4591</v>
      </c>
    </row>
    <row r="421" spans="1:105" ht="12" customHeight="1" x14ac:dyDescent="0.25">
      <c r="A421" s="109" t="s">
        <v>120</v>
      </c>
      <c r="B421" s="110"/>
      <c r="C421" s="110">
        <v>5.6150946654828937</v>
      </c>
      <c r="D421" s="110">
        <v>4.4157102027089818</v>
      </c>
      <c r="E421" s="110">
        <v>11.907976594252986</v>
      </c>
      <c r="F421" s="110">
        <v>10.761386505081248</v>
      </c>
      <c r="G421" s="110">
        <v>8.298409324751395</v>
      </c>
      <c r="H421" s="110">
        <v>9.887336045218122</v>
      </c>
      <c r="I421" s="110">
        <v>8.9553596328252674</v>
      </c>
      <c r="J421" s="110">
        <v>9.4966154052556444</v>
      </c>
      <c r="K421" s="110">
        <v>9.5614460943225676</v>
      </c>
      <c r="L421" s="110">
        <v>10.656551630236102</v>
      </c>
      <c r="M421" s="110">
        <v>9.7533216092519126</v>
      </c>
      <c r="N421" s="110">
        <v>9.4890024688345544</v>
      </c>
      <c r="O421" s="110">
        <v>9.6684160394557743</v>
      </c>
      <c r="P421" s="110">
        <v>8.9499668102124357</v>
      </c>
      <c r="Q421" s="110">
        <v>8.8433171226922962</v>
      </c>
      <c r="R421" s="110">
        <v>0</v>
      </c>
      <c r="S421" s="110">
        <v>9.0077647611072713</v>
      </c>
      <c r="T421" s="110">
        <v>8.8705718848512927</v>
      </c>
      <c r="U421" s="110">
        <v>8.7950695803365946</v>
      </c>
      <c r="V421" s="110">
        <v>8.741936235563271</v>
      </c>
      <c r="W421" s="110">
        <v>8.5901529479313545</v>
      </c>
      <c r="DA421" s="60" t="s">
        <v>4592</v>
      </c>
    </row>
    <row r="423" spans="1:105" ht="12" customHeight="1" x14ac:dyDescent="0.25">
      <c r="A423" s="116" t="s">
        <v>157</v>
      </c>
      <c r="B423" s="118"/>
      <c r="C423" s="118">
        <f t="shared" ref="C423:Q423" si="194">C424+C426+C428+C437</f>
        <v>119.68611055597977</v>
      </c>
      <c r="D423" s="118">
        <f t="shared" si="194"/>
        <v>103.20322236703035</v>
      </c>
      <c r="E423" s="118">
        <f t="shared" si="194"/>
        <v>122.3412488711126</v>
      </c>
      <c r="F423" s="118">
        <f t="shared" si="194"/>
        <v>123.06558445866364</v>
      </c>
      <c r="G423" s="118">
        <f t="shared" si="194"/>
        <v>107.92391105657369</v>
      </c>
      <c r="H423" s="118">
        <f t="shared" si="194"/>
        <v>108.84891337160713</v>
      </c>
      <c r="I423" s="118">
        <f t="shared" si="194"/>
        <v>122.08538468301704</v>
      </c>
      <c r="J423" s="118">
        <f t="shared" si="194"/>
        <v>117.37861834532124</v>
      </c>
      <c r="K423" s="118">
        <f t="shared" si="194"/>
        <v>121.39141742821106</v>
      </c>
      <c r="L423" s="118">
        <f t="shared" si="194"/>
        <v>136.64617526169718</v>
      </c>
      <c r="M423" s="118">
        <f t="shared" si="194"/>
        <v>115.92025206652583</v>
      </c>
      <c r="N423" s="118">
        <f t="shared" si="194"/>
        <v>118.32201680414624</v>
      </c>
      <c r="O423" s="118">
        <f t="shared" si="194"/>
        <v>114.98166757923352</v>
      </c>
      <c r="P423" s="118">
        <f t="shared" si="194"/>
        <v>106.19393338491001</v>
      </c>
      <c r="Q423" s="118">
        <f t="shared" si="194"/>
        <v>106.86531718357887</v>
      </c>
      <c r="R423" s="118">
        <f t="shared" ref="R423:V423" si="195">R424+R426+R428+R437</f>
        <v>0</v>
      </c>
      <c r="S423" s="118">
        <f t="shared" si="195"/>
        <v>103.87788860959208</v>
      </c>
      <c r="T423" s="118">
        <f t="shared" si="195"/>
        <v>103.65839597056348</v>
      </c>
      <c r="U423" s="118">
        <f t="shared" si="195"/>
        <v>100.98889377311281</v>
      </c>
      <c r="V423" s="118">
        <f t="shared" si="195"/>
        <v>95.628688181334269</v>
      </c>
      <c r="W423" s="118">
        <f t="shared" ref="W423" si="196">W424+W426+W428+W437</f>
        <v>88.457713562104274</v>
      </c>
      <c r="DA423" s="129" t="s">
        <v>4744</v>
      </c>
    </row>
    <row r="424" spans="1:105" ht="12" customHeight="1" x14ac:dyDescent="0.25">
      <c r="A424" s="121" t="s">
        <v>57</v>
      </c>
      <c r="B424" s="123"/>
      <c r="C424" s="123">
        <f t="shared" ref="C424:W424" si="197">C425</f>
        <v>105.85823380456124</v>
      </c>
      <c r="D424" s="123">
        <f t="shared" si="197"/>
        <v>91.58068886927137</v>
      </c>
      <c r="E424" s="123">
        <f t="shared" si="197"/>
        <v>100.48306396856576</v>
      </c>
      <c r="F424" s="123">
        <f t="shared" si="197"/>
        <v>102.93618417130553</v>
      </c>
      <c r="G424" s="123">
        <f t="shared" si="197"/>
        <v>90.758641041918793</v>
      </c>
      <c r="H424" s="123">
        <f t="shared" si="197"/>
        <v>90.036348841571936</v>
      </c>
      <c r="I424" s="123">
        <f t="shared" si="197"/>
        <v>103.67908433518303</v>
      </c>
      <c r="J424" s="123">
        <f t="shared" si="197"/>
        <v>98.290903644911197</v>
      </c>
      <c r="K424" s="123">
        <f t="shared" si="197"/>
        <v>101.51264298595441</v>
      </c>
      <c r="L424" s="123">
        <f t="shared" si="197"/>
        <v>115.40941681620629</v>
      </c>
      <c r="M424" s="123">
        <f t="shared" si="197"/>
        <v>95.490445977555567</v>
      </c>
      <c r="N424" s="123">
        <f t="shared" si="197"/>
        <v>97.95663505940378</v>
      </c>
      <c r="O424" s="123">
        <f t="shared" si="197"/>
        <v>93.989195602877686</v>
      </c>
      <c r="P424" s="123">
        <f t="shared" si="197"/>
        <v>85.267087150910172</v>
      </c>
      <c r="Q424" s="123">
        <f t="shared" si="197"/>
        <v>85.223348792149721</v>
      </c>
      <c r="R424" s="123">
        <f t="shared" si="197"/>
        <v>0</v>
      </c>
      <c r="S424" s="123">
        <f t="shared" si="197"/>
        <v>81.821491544807358</v>
      </c>
      <c r="T424" s="123">
        <f t="shared" si="197"/>
        <v>81.46203913164689</v>
      </c>
      <c r="U424" s="123">
        <f t="shared" si="197"/>
        <v>77.099121276384807</v>
      </c>
      <c r="V424" s="123">
        <f t="shared" si="197"/>
        <v>72.088775535487628</v>
      </c>
      <c r="W424" s="123">
        <f t="shared" si="197"/>
        <v>65.48673191009523</v>
      </c>
      <c r="DA424" s="130" t="s">
        <v>4745</v>
      </c>
    </row>
    <row r="425" spans="1:105" ht="12" customHeight="1" x14ac:dyDescent="0.25">
      <c r="A425" s="97" t="s">
        <v>53</v>
      </c>
      <c r="B425" s="99"/>
      <c r="C425" s="99">
        <v>105.85823380456124</v>
      </c>
      <c r="D425" s="99">
        <v>91.58068886927137</v>
      </c>
      <c r="E425" s="99">
        <v>100.48306396856576</v>
      </c>
      <c r="F425" s="99">
        <v>102.93618417130553</v>
      </c>
      <c r="G425" s="99">
        <v>90.758641041918793</v>
      </c>
      <c r="H425" s="99">
        <v>90.036348841571936</v>
      </c>
      <c r="I425" s="99">
        <v>103.67908433518303</v>
      </c>
      <c r="J425" s="99">
        <v>98.290903644911197</v>
      </c>
      <c r="K425" s="99">
        <v>101.51264298595441</v>
      </c>
      <c r="L425" s="99">
        <v>115.40941681620629</v>
      </c>
      <c r="M425" s="99">
        <v>95.490445977555567</v>
      </c>
      <c r="N425" s="99">
        <v>97.95663505940378</v>
      </c>
      <c r="O425" s="99">
        <v>93.989195602877686</v>
      </c>
      <c r="P425" s="99">
        <v>85.267087150910172</v>
      </c>
      <c r="Q425" s="99">
        <v>85.223348792149721</v>
      </c>
      <c r="R425" s="99">
        <v>0</v>
      </c>
      <c r="S425" s="99">
        <v>81.821491544807358</v>
      </c>
      <c r="T425" s="99">
        <v>81.46203913164689</v>
      </c>
      <c r="U425" s="99">
        <v>77.099121276384807</v>
      </c>
      <c r="V425" s="99">
        <v>72.088775535487628</v>
      </c>
      <c r="W425" s="99">
        <v>65.48673191009523</v>
      </c>
      <c r="DA425" s="63" t="s">
        <v>4746</v>
      </c>
    </row>
    <row r="426" spans="1:105" ht="12" customHeight="1" x14ac:dyDescent="0.25">
      <c r="A426" s="121" t="s">
        <v>92</v>
      </c>
      <c r="B426" s="123"/>
      <c r="C426" s="123">
        <f t="shared" ref="C426:W426" si="198">C427</f>
        <v>0</v>
      </c>
      <c r="D426" s="123">
        <f t="shared" si="198"/>
        <v>0</v>
      </c>
      <c r="E426" s="123">
        <f t="shared" si="198"/>
        <v>2.278365013154543E-2</v>
      </c>
      <c r="F426" s="123">
        <f t="shared" si="198"/>
        <v>2.8279385213265236E-2</v>
      </c>
      <c r="G426" s="123">
        <f t="shared" si="198"/>
        <v>3.0020176018042181E-2</v>
      </c>
      <c r="H426" s="123">
        <f t="shared" si="198"/>
        <v>3.4633243651206021E-2</v>
      </c>
      <c r="I426" s="123">
        <f t="shared" si="198"/>
        <v>3.9056798986658828E-2</v>
      </c>
      <c r="J426" s="123">
        <f t="shared" si="198"/>
        <v>6.5710344711913213E-2</v>
      </c>
      <c r="K426" s="123">
        <f t="shared" si="198"/>
        <v>7.8955858924788874E-2</v>
      </c>
      <c r="L426" s="123">
        <f t="shared" si="198"/>
        <v>0.15731671951426107</v>
      </c>
      <c r="M426" s="123">
        <f t="shared" si="198"/>
        <v>8.930655064335026E-2</v>
      </c>
      <c r="N426" s="123">
        <f t="shared" si="198"/>
        <v>0.19044166339794963</v>
      </c>
      <c r="O426" s="123">
        <f t="shared" si="198"/>
        <v>0.17955511276472697</v>
      </c>
      <c r="P426" s="123">
        <f t="shared" si="198"/>
        <v>0.29978051504202446</v>
      </c>
      <c r="Q426" s="123">
        <f t="shared" si="198"/>
        <v>0.71148726861933698</v>
      </c>
      <c r="R426" s="123">
        <f t="shared" si="198"/>
        <v>0</v>
      </c>
      <c r="S426" s="123">
        <f t="shared" si="198"/>
        <v>0.57968874900281397</v>
      </c>
      <c r="T426" s="123">
        <f t="shared" si="198"/>
        <v>0.82646308331091567</v>
      </c>
      <c r="U426" s="123">
        <f t="shared" si="198"/>
        <v>1.2374219069411951</v>
      </c>
      <c r="V426" s="123">
        <f t="shared" si="198"/>
        <v>0.77532834768319059</v>
      </c>
      <c r="W426" s="123">
        <f t="shared" si="198"/>
        <v>0.86191613582136695</v>
      </c>
      <c r="DA426" s="130" t="s">
        <v>4747</v>
      </c>
    </row>
    <row r="427" spans="1:105" ht="12" customHeight="1" x14ac:dyDescent="0.25">
      <c r="A427" s="97" t="s">
        <v>53</v>
      </c>
      <c r="B427" s="99"/>
      <c r="C427" s="99">
        <f>RES_hhdet_in_tess!C165</f>
        <v>0</v>
      </c>
      <c r="D427" s="99">
        <f>RES_hhdet_in_tess!D165</f>
        <v>0</v>
      </c>
      <c r="E427" s="99">
        <f>RES_hhdet_in_tess!E165</f>
        <v>2.278365013154543E-2</v>
      </c>
      <c r="F427" s="99">
        <f>RES_hhdet_in_tess!F165</f>
        <v>2.8279385213265236E-2</v>
      </c>
      <c r="G427" s="99">
        <f>RES_hhdet_in_tess!G165</f>
        <v>3.0020176018042181E-2</v>
      </c>
      <c r="H427" s="99">
        <f>RES_hhdet_in_tess!H165</f>
        <v>3.4633243651206021E-2</v>
      </c>
      <c r="I427" s="99">
        <f>RES_hhdet_in_tess!I165</f>
        <v>3.9056798986658828E-2</v>
      </c>
      <c r="J427" s="99">
        <f>RES_hhdet_in_tess!J165</f>
        <v>6.5710344711913213E-2</v>
      </c>
      <c r="K427" s="99">
        <f>RES_hhdet_in_tess!K165</f>
        <v>7.8955858924788874E-2</v>
      </c>
      <c r="L427" s="99">
        <f>RES_hhdet_in_tess!L165</f>
        <v>0.15731671951426107</v>
      </c>
      <c r="M427" s="99">
        <f>RES_hhdet_in_tess!M165</f>
        <v>8.930655064335026E-2</v>
      </c>
      <c r="N427" s="99">
        <f>RES_hhdet_in_tess!N165</f>
        <v>0.19044166339794963</v>
      </c>
      <c r="O427" s="99">
        <f>RES_hhdet_in_tess!O165</f>
        <v>0.17955511276472697</v>
      </c>
      <c r="P427" s="99">
        <f>RES_hhdet_in_tess!P165</f>
        <v>0.29978051504202446</v>
      </c>
      <c r="Q427" s="99">
        <f>RES_hhdet_in_tess!Q165</f>
        <v>0.71148726861933698</v>
      </c>
      <c r="R427" s="99">
        <f>RES_hhdet_in_tess!R165</f>
        <v>0</v>
      </c>
      <c r="S427" s="99">
        <f>RES_hhdet_in_tess!S165</f>
        <v>0.57968874900281397</v>
      </c>
      <c r="T427" s="99">
        <f>RES_hhdet_in_tess!T165</f>
        <v>0.82646308331091567</v>
      </c>
      <c r="U427" s="99">
        <f>RES_hhdet_in_tess!U165</f>
        <v>1.2374219069411951</v>
      </c>
      <c r="V427" s="99">
        <f>RES_hhdet_in_tess!V165</f>
        <v>0.77532834768319059</v>
      </c>
      <c r="W427" s="99">
        <f>RES_hhdet_in_tess!W165</f>
        <v>0.86191613582136695</v>
      </c>
      <c r="DA427" s="63" t="s">
        <v>4748</v>
      </c>
    </row>
    <row r="428" spans="1:105" ht="12" customHeight="1" x14ac:dyDescent="0.25">
      <c r="A428" s="121" t="s">
        <v>55</v>
      </c>
      <c r="B428" s="123"/>
      <c r="C428" s="123">
        <v>9.1077954690245058</v>
      </c>
      <c r="D428" s="123">
        <v>7.0695556204554606</v>
      </c>
      <c r="E428" s="123">
        <v>13.598522420795385</v>
      </c>
      <c r="F428" s="123">
        <v>12.608974361747853</v>
      </c>
      <c r="G428" s="123">
        <v>10.410399317410729</v>
      </c>
      <c r="H428" s="123">
        <v>11.720355197095911</v>
      </c>
      <c r="I428" s="123">
        <v>11.23562217935884</v>
      </c>
      <c r="J428" s="123">
        <v>11.667546090791895</v>
      </c>
      <c r="K428" s="123">
        <v>12.286225867842022</v>
      </c>
      <c r="L428" s="123">
        <v>13.094022481014841</v>
      </c>
      <c r="M428" s="123">
        <v>12.874573560203141</v>
      </c>
      <c r="N428" s="123">
        <v>12.765828004675383</v>
      </c>
      <c r="O428" s="123">
        <v>13.556118952998604</v>
      </c>
      <c r="P428" s="123">
        <v>13.569715282585296</v>
      </c>
      <c r="Q428" s="123">
        <v>13.908430149628506</v>
      </c>
      <c r="R428" s="123">
        <v>0</v>
      </c>
      <c r="S428" s="123">
        <v>14.219546627859371</v>
      </c>
      <c r="T428" s="123">
        <v>13.964720106334177</v>
      </c>
      <c r="U428" s="123">
        <v>14.989957665996126</v>
      </c>
      <c r="V428" s="123">
        <v>15.340768047732368</v>
      </c>
      <c r="W428" s="123">
        <v>14.907489598299867</v>
      </c>
      <c r="DA428" s="130" t="s">
        <v>4749</v>
      </c>
    </row>
    <row r="429" spans="1:105" ht="12" customHeight="1" x14ac:dyDescent="0.25">
      <c r="A429" s="97" t="s">
        <v>124</v>
      </c>
      <c r="B429" s="99"/>
      <c r="C429" s="99">
        <v>10.080408915350073</v>
      </c>
      <c r="D429" s="99">
        <v>10.206262499390645</v>
      </c>
      <c r="E429" s="99">
        <v>10.720423158648913</v>
      </c>
      <c r="F429" s="99">
        <v>11.072373734753603</v>
      </c>
      <c r="G429" s="99">
        <v>11.180758434643227</v>
      </c>
      <c r="H429" s="99">
        <v>11.311723467847017</v>
      </c>
      <c r="I429" s="99">
        <v>11.748393217661462</v>
      </c>
      <c r="J429" s="99">
        <v>12.060496549042742</v>
      </c>
      <c r="K429" s="99">
        <v>12.471869533109063</v>
      </c>
      <c r="L429" s="99">
        <v>12.664166766080527</v>
      </c>
      <c r="M429" s="99">
        <v>12.59746735758474</v>
      </c>
      <c r="N429" s="99">
        <v>13.250045040759613</v>
      </c>
      <c r="O429" s="99">
        <v>13.14480597790363</v>
      </c>
      <c r="P429" s="99">
        <v>13.370512109297668</v>
      </c>
      <c r="Q429" s="99">
        <v>13.390586034310642</v>
      </c>
      <c r="R429" s="99">
        <v>0</v>
      </c>
      <c r="S429" s="99">
        <v>14.201797058584475</v>
      </c>
      <c r="T429" s="99">
        <v>14.708235954337592</v>
      </c>
      <c r="U429" s="99">
        <v>15.604037074164214</v>
      </c>
      <c r="V429" s="99">
        <v>15.424086854088166</v>
      </c>
      <c r="W429" s="99">
        <v>14.779636697966856</v>
      </c>
      <c r="DA429" s="63" t="s">
        <v>4750</v>
      </c>
    </row>
    <row r="430" spans="1:105" ht="12" customHeight="1" x14ac:dyDescent="0.25">
      <c r="A430" s="97" t="s">
        <v>123</v>
      </c>
      <c r="B430" s="99"/>
      <c r="C430" s="99">
        <v>0</v>
      </c>
      <c r="D430" s="99">
        <v>0</v>
      </c>
      <c r="E430" s="99">
        <v>0</v>
      </c>
      <c r="F430" s="99">
        <v>0</v>
      </c>
      <c r="G430" s="99">
        <v>0</v>
      </c>
      <c r="H430" s="99">
        <v>0</v>
      </c>
      <c r="I430" s="99">
        <v>0</v>
      </c>
      <c r="J430" s="99">
        <v>0</v>
      </c>
      <c r="K430" s="99">
        <v>0</v>
      </c>
      <c r="L430" s="99">
        <v>0</v>
      </c>
      <c r="M430" s="99">
        <v>0</v>
      </c>
      <c r="N430" s="99">
        <v>0</v>
      </c>
      <c r="O430" s="99">
        <v>0</v>
      </c>
      <c r="P430" s="99">
        <v>0</v>
      </c>
      <c r="Q430" s="99">
        <v>0</v>
      </c>
      <c r="R430" s="99">
        <v>0</v>
      </c>
      <c r="S430" s="99">
        <v>0</v>
      </c>
      <c r="T430" s="99">
        <v>0</v>
      </c>
      <c r="U430" s="99">
        <v>0</v>
      </c>
      <c r="V430" s="99">
        <v>0</v>
      </c>
      <c r="W430" s="99">
        <v>0</v>
      </c>
      <c r="DA430" s="63" t="s">
        <v>4751</v>
      </c>
    </row>
    <row r="431" spans="1:105" ht="12" customHeight="1" x14ac:dyDescent="0.25">
      <c r="A431" s="100" t="s">
        <v>50</v>
      </c>
      <c r="B431" s="102"/>
      <c r="C431" s="102">
        <v>0</v>
      </c>
      <c r="D431" s="102">
        <v>0</v>
      </c>
      <c r="E431" s="102">
        <v>0</v>
      </c>
      <c r="F431" s="102">
        <v>0</v>
      </c>
      <c r="G431" s="102">
        <v>0</v>
      </c>
      <c r="H431" s="102">
        <v>0</v>
      </c>
      <c r="I431" s="102">
        <v>0</v>
      </c>
      <c r="J431" s="102">
        <v>0</v>
      </c>
      <c r="K431" s="102">
        <v>0</v>
      </c>
      <c r="L431" s="102">
        <v>0</v>
      </c>
      <c r="M431" s="102">
        <v>0</v>
      </c>
      <c r="N431" s="102">
        <v>0</v>
      </c>
      <c r="O431" s="102">
        <v>0</v>
      </c>
      <c r="P431" s="102">
        <v>0</v>
      </c>
      <c r="Q431" s="102">
        <v>0</v>
      </c>
      <c r="R431" s="102">
        <v>0</v>
      </c>
      <c r="S431" s="102">
        <v>0</v>
      </c>
      <c r="T431" s="102">
        <v>0</v>
      </c>
      <c r="U431" s="102">
        <v>0</v>
      </c>
      <c r="V431" s="102">
        <v>0</v>
      </c>
      <c r="W431" s="102">
        <v>0</v>
      </c>
      <c r="DA431" s="131" t="s">
        <v>4752</v>
      </c>
    </row>
    <row r="432" spans="1:105" ht="12" customHeight="1" x14ac:dyDescent="0.25">
      <c r="A432" s="103" t="s">
        <v>52</v>
      </c>
      <c r="B432" s="105"/>
      <c r="C432" s="105">
        <v>0</v>
      </c>
      <c r="D432" s="105">
        <v>0</v>
      </c>
      <c r="E432" s="105">
        <v>0</v>
      </c>
      <c r="F432" s="105">
        <v>0</v>
      </c>
      <c r="G432" s="105">
        <v>0</v>
      </c>
      <c r="H432" s="105">
        <v>0</v>
      </c>
      <c r="I432" s="105">
        <v>0</v>
      </c>
      <c r="J432" s="105">
        <v>0</v>
      </c>
      <c r="K432" s="105">
        <v>0</v>
      </c>
      <c r="L432" s="105">
        <v>0</v>
      </c>
      <c r="M432" s="105">
        <v>0</v>
      </c>
      <c r="N432" s="105">
        <v>0</v>
      </c>
      <c r="O432" s="105">
        <v>0</v>
      </c>
      <c r="P432" s="105">
        <v>0</v>
      </c>
      <c r="Q432" s="105">
        <v>0</v>
      </c>
      <c r="R432" s="105">
        <v>0</v>
      </c>
      <c r="S432" s="105">
        <v>0</v>
      </c>
      <c r="T432" s="105">
        <v>0</v>
      </c>
      <c r="U432" s="105">
        <v>0</v>
      </c>
      <c r="V432" s="105">
        <v>0</v>
      </c>
      <c r="W432" s="105">
        <v>0</v>
      </c>
      <c r="DA432" s="132" t="s">
        <v>4753</v>
      </c>
    </row>
    <row r="433" spans="1:105" ht="12" customHeight="1" x14ac:dyDescent="0.25">
      <c r="A433" s="106" t="s">
        <v>122</v>
      </c>
      <c r="B433" s="102"/>
      <c r="C433" s="102">
        <v>8.6106819297914345</v>
      </c>
      <c r="D433" s="102">
        <v>6.5326418303674556</v>
      </c>
      <c r="E433" s="102">
        <v>13.808602658908267</v>
      </c>
      <c r="F433" s="102">
        <v>12.847412390074549</v>
      </c>
      <c r="G433" s="102">
        <v>10.17717132778988</v>
      </c>
      <c r="H433" s="102">
        <v>12.060164740366044</v>
      </c>
      <c r="I433" s="102">
        <v>11.053588460761407</v>
      </c>
      <c r="J433" s="102">
        <v>11.62474950622992</v>
      </c>
      <c r="K433" s="102">
        <v>12.253073491346891</v>
      </c>
      <c r="L433" s="102">
        <v>13.125067913209232</v>
      </c>
      <c r="M433" s="102">
        <v>12.894659376405066</v>
      </c>
      <c r="N433" s="102">
        <v>12.691442871163703</v>
      </c>
      <c r="O433" s="102">
        <v>13.59303017798219</v>
      </c>
      <c r="P433" s="102">
        <v>13.532696769688974</v>
      </c>
      <c r="Q433" s="102">
        <v>13.888823002809566</v>
      </c>
      <c r="R433" s="102">
        <v>0</v>
      </c>
      <c r="S433" s="102">
        <v>14.197281253949306</v>
      </c>
      <c r="T433" s="102">
        <v>0</v>
      </c>
      <c r="U433" s="102">
        <v>14.902069455045027</v>
      </c>
      <c r="V433" s="102">
        <v>0</v>
      </c>
      <c r="W433" s="102">
        <v>14.90159048068006</v>
      </c>
      <c r="DA433" s="131" t="s">
        <v>4754</v>
      </c>
    </row>
    <row r="434" spans="1:105" ht="12" customHeight="1" x14ac:dyDescent="0.25">
      <c r="A434" s="107" t="s">
        <v>121</v>
      </c>
      <c r="B434" s="105"/>
      <c r="C434" s="105">
        <v>0</v>
      </c>
      <c r="D434" s="105">
        <v>0</v>
      </c>
      <c r="E434" s="105">
        <v>0</v>
      </c>
      <c r="F434" s="105">
        <v>0</v>
      </c>
      <c r="G434" s="105">
        <v>0</v>
      </c>
      <c r="H434" s="105">
        <v>0</v>
      </c>
      <c r="I434" s="105">
        <v>0</v>
      </c>
      <c r="J434" s="105">
        <v>0</v>
      </c>
      <c r="K434" s="105">
        <v>12.276316980753037</v>
      </c>
      <c r="L434" s="105">
        <v>13.139990858131181</v>
      </c>
      <c r="M434" s="105">
        <v>12.901972135033654</v>
      </c>
      <c r="N434" s="105">
        <v>12.694519826406815</v>
      </c>
      <c r="O434" s="105">
        <v>13.618726920288962</v>
      </c>
      <c r="P434" s="105">
        <v>13.608820068997121</v>
      </c>
      <c r="Q434" s="105">
        <v>13.985508295480095</v>
      </c>
      <c r="R434" s="105">
        <v>0</v>
      </c>
      <c r="S434" s="105">
        <v>14.259135746756284</v>
      </c>
      <c r="T434" s="105">
        <v>13.864244991739122</v>
      </c>
      <c r="U434" s="105">
        <v>14.919384920863234</v>
      </c>
      <c r="V434" s="105">
        <v>15.330131604367798</v>
      </c>
      <c r="W434" s="105">
        <v>14.933083969810918</v>
      </c>
      <c r="DA434" s="132" t="s">
        <v>4755</v>
      </c>
    </row>
    <row r="435" spans="1:105" ht="12" customHeight="1" x14ac:dyDescent="0.25">
      <c r="A435" s="108" t="s">
        <v>53</v>
      </c>
      <c r="B435" s="99"/>
      <c r="C435" s="99">
        <v>0</v>
      </c>
      <c r="D435" s="99">
        <v>0</v>
      </c>
      <c r="E435" s="99">
        <v>0</v>
      </c>
      <c r="F435" s="99">
        <v>0</v>
      </c>
      <c r="G435" s="99">
        <v>0</v>
      </c>
      <c r="H435" s="99">
        <v>0</v>
      </c>
      <c r="I435" s="99">
        <v>0</v>
      </c>
      <c r="J435" s="99">
        <v>0</v>
      </c>
      <c r="K435" s="99">
        <v>6.0550417161131938</v>
      </c>
      <c r="L435" s="99">
        <v>6.7801349556590429</v>
      </c>
      <c r="M435" s="99">
        <v>6.4140565157822751</v>
      </c>
      <c r="N435" s="99">
        <v>6.0918170385181423</v>
      </c>
      <c r="O435" s="99">
        <v>6.7317992948185577</v>
      </c>
      <c r="P435" s="99">
        <v>6.5959118741985678</v>
      </c>
      <c r="Q435" s="99">
        <v>6.8784735783884985</v>
      </c>
      <c r="R435" s="99">
        <v>0</v>
      </c>
      <c r="S435" s="99">
        <v>6.824266429923064</v>
      </c>
      <c r="T435" s="99">
        <v>7.6454070790520454</v>
      </c>
      <c r="U435" s="99">
        <v>7.5556721273845939</v>
      </c>
      <c r="V435" s="99">
        <v>7.6607517356863717</v>
      </c>
      <c r="W435" s="99">
        <v>7.163378668561915</v>
      </c>
      <c r="DA435" s="63" t="s">
        <v>4756</v>
      </c>
    </row>
    <row r="436" spans="1:105" ht="12" customHeight="1" x14ac:dyDescent="0.25">
      <c r="A436" s="108" t="s">
        <v>52</v>
      </c>
      <c r="B436" s="99"/>
      <c r="C436" s="99">
        <v>0</v>
      </c>
      <c r="D436" s="99">
        <v>0</v>
      </c>
      <c r="E436" s="99">
        <v>0</v>
      </c>
      <c r="F436" s="99">
        <v>0</v>
      </c>
      <c r="G436" s="99">
        <v>0</v>
      </c>
      <c r="H436" s="99">
        <v>0</v>
      </c>
      <c r="I436" s="99">
        <v>0</v>
      </c>
      <c r="J436" s="99">
        <v>0</v>
      </c>
      <c r="K436" s="99">
        <v>6.2212752646398464</v>
      </c>
      <c r="L436" s="99">
        <v>6.3598559024721393</v>
      </c>
      <c r="M436" s="99">
        <v>6.4879156192513809</v>
      </c>
      <c r="N436" s="99">
        <v>6.6027027878886715</v>
      </c>
      <c r="O436" s="99">
        <v>6.8869276254704035</v>
      </c>
      <c r="P436" s="99">
        <v>7.0129081947985519</v>
      </c>
      <c r="Q436" s="99">
        <v>7.1070347170915955</v>
      </c>
      <c r="R436" s="99">
        <v>0</v>
      </c>
      <c r="S436" s="99">
        <v>7.4348693168332183</v>
      </c>
      <c r="T436" s="99">
        <v>6.2188379126870776</v>
      </c>
      <c r="U436" s="99">
        <v>7.3637127934786424</v>
      </c>
      <c r="V436" s="99">
        <v>7.669379868681423</v>
      </c>
      <c r="W436" s="99">
        <v>7.7697053012490036</v>
      </c>
      <c r="DA436" s="63" t="s">
        <v>4757</v>
      </c>
    </row>
    <row r="437" spans="1:105" ht="12" customHeight="1" x14ac:dyDescent="0.25">
      <c r="A437" s="121" t="s">
        <v>54</v>
      </c>
      <c r="B437" s="123"/>
      <c r="C437" s="123">
        <v>4.7200812823940179</v>
      </c>
      <c r="D437" s="123">
        <v>4.5529778773035217</v>
      </c>
      <c r="E437" s="123">
        <v>8.2368788316199097</v>
      </c>
      <c r="F437" s="123">
        <v>7.4921465403969814</v>
      </c>
      <c r="G437" s="123">
        <v>6.7248505212261174</v>
      </c>
      <c r="H437" s="123">
        <v>7.0575760892880792</v>
      </c>
      <c r="I437" s="123">
        <v>7.1316213694885047</v>
      </c>
      <c r="J437" s="123">
        <v>7.3544582649062278</v>
      </c>
      <c r="K437" s="123">
        <v>7.513592715489831</v>
      </c>
      <c r="L437" s="123">
        <v>7.9854192449618182</v>
      </c>
      <c r="M437" s="123">
        <v>7.4659259781237637</v>
      </c>
      <c r="N437" s="123">
        <v>7.4091120766691292</v>
      </c>
      <c r="O437" s="123">
        <v>7.25679791059249</v>
      </c>
      <c r="P437" s="123">
        <v>7.0573504363725208</v>
      </c>
      <c r="Q437" s="123">
        <v>7.0220509731813072</v>
      </c>
      <c r="R437" s="123">
        <v>0</v>
      </c>
      <c r="S437" s="123">
        <v>7.2571616879225322</v>
      </c>
      <c r="T437" s="123">
        <v>7.4051736492714948</v>
      </c>
      <c r="U437" s="123">
        <v>7.6623929237906809</v>
      </c>
      <c r="V437" s="123">
        <v>7.4238162504310861</v>
      </c>
      <c r="W437" s="123">
        <v>7.2015759178878271</v>
      </c>
      <c r="DA437" s="130" t="s">
        <v>4758</v>
      </c>
    </row>
    <row r="438" spans="1:105" ht="12" customHeight="1" x14ac:dyDescent="0.25">
      <c r="A438" s="97" t="s">
        <v>50</v>
      </c>
      <c r="B438" s="99"/>
      <c r="C438" s="99">
        <v>4.871138985152669</v>
      </c>
      <c r="D438" s="99">
        <v>5.267744473983031</v>
      </c>
      <c r="E438" s="99">
        <v>6.9929125932274045</v>
      </c>
      <c r="F438" s="99">
        <v>7.0190382748563183</v>
      </c>
      <c r="G438" s="99">
        <v>6.8541004991695091</v>
      </c>
      <c r="H438" s="99">
        <v>6.9286527879341859</v>
      </c>
      <c r="I438" s="99">
        <v>7.2116286296233101</v>
      </c>
      <c r="J438" s="99">
        <v>7.4265877295135558</v>
      </c>
      <c r="K438" s="99">
        <v>7.6612842770633209</v>
      </c>
      <c r="L438" s="99">
        <v>7.7587112028191028</v>
      </c>
      <c r="M438" s="99">
        <v>7.4221714031105099</v>
      </c>
      <c r="N438" s="99">
        <v>7.4417240429583753</v>
      </c>
      <c r="O438" s="99">
        <v>7.143874576551779</v>
      </c>
      <c r="P438" s="99">
        <v>7.0712105669494845</v>
      </c>
      <c r="Q438" s="99">
        <v>7.0285690138655914</v>
      </c>
      <c r="R438" s="99">
        <v>0</v>
      </c>
      <c r="S438" s="99">
        <v>7.196875873710554</v>
      </c>
      <c r="T438" s="99">
        <v>7.4192357908963062</v>
      </c>
      <c r="U438" s="99">
        <v>7.769222432661155</v>
      </c>
      <c r="V438" s="99">
        <v>7.3909684361953198</v>
      </c>
      <c r="W438" s="99">
        <v>7.1600390121638267</v>
      </c>
      <c r="DA438" s="63" t="s">
        <v>4759</v>
      </c>
    </row>
    <row r="439" spans="1:105" ht="12" customHeight="1" x14ac:dyDescent="0.25">
      <c r="A439" s="109" t="s">
        <v>120</v>
      </c>
      <c r="B439" s="110"/>
      <c r="C439" s="110">
        <v>4.229143748428406</v>
      </c>
      <c r="D439" s="110">
        <v>3.3319182746426934</v>
      </c>
      <c r="E439" s="110">
        <v>9.002396516784529</v>
      </c>
      <c r="F439" s="110">
        <v>8.1511187674000478</v>
      </c>
      <c r="G439" s="110">
        <v>6.2979339274131005</v>
      </c>
      <c r="H439" s="110">
        <v>7.5189857993967504</v>
      </c>
      <c r="I439" s="110">
        <v>6.8244506386138113</v>
      </c>
      <c r="J439" s="110">
        <v>7.2528565459432208</v>
      </c>
      <c r="K439" s="110">
        <v>7.3196363273993432</v>
      </c>
      <c r="L439" s="110">
        <v>8.1786785595752818</v>
      </c>
      <c r="M439" s="110">
        <v>7.5112432165303478</v>
      </c>
      <c r="N439" s="110">
        <v>7.3409234198825217</v>
      </c>
      <c r="O439" s="110">
        <v>7.5256629916418012</v>
      </c>
      <c r="P439" s="110">
        <v>7.0219706293734303</v>
      </c>
      <c r="Q439" s="110">
        <v>7.0090148918127371</v>
      </c>
      <c r="R439" s="110">
        <v>0</v>
      </c>
      <c r="S439" s="110">
        <v>7.3596475720828964</v>
      </c>
      <c r="T439" s="110">
        <v>7.3770493660218728</v>
      </c>
      <c r="U439" s="110">
        <v>7.4368639606196858</v>
      </c>
      <c r="V439" s="110">
        <v>7.493376327636236</v>
      </c>
      <c r="W439" s="110">
        <v>7.4378170691930876</v>
      </c>
      <c r="DA439" s="60" t="s">
        <v>4760</v>
      </c>
    </row>
    <row r="441" spans="1:105" ht="12" customHeight="1" x14ac:dyDescent="0.25">
      <c r="A441" s="116" t="str">
        <f>RES_hh_SLD!$A$511</f>
        <v>CO2 emissions per surface area in new and renovated households (kg CO2 / sqm)</v>
      </c>
      <c r="B441" s="118"/>
      <c r="C441" s="118">
        <f t="shared" ref="C441:Q441" si="199">C442+C444+C446+C455</f>
        <v>2.7841607341944976</v>
      </c>
      <c r="D441" s="118">
        <f t="shared" si="199"/>
        <v>1.8641382000646916</v>
      </c>
      <c r="E441" s="118">
        <f t="shared" si="199"/>
        <v>1.3075891650906519</v>
      </c>
      <c r="F441" s="118">
        <f t="shared" si="199"/>
        <v>2.1474983286366718</v>
      </c>
      <c r="G441" s="118">
        <f t="shared" si="199"/>
        <v>3.0279756492743273</v>
      </c>
      <c r="H441" s="118">
        <f t="shared" si="199"/>
        <v>4.0695690186223592</v>
      </c>
      <c r="I441" s="118">
        <f t="shared" si="199"/>
        <v>3.3760369406958199</v>
      </c>
      <c r="J441" s="118">
        <f t="shared" si="199"/>
        <v>2.1118902141762277</v>
      </c>
      <c r="K441" s="118">
        <f t="shared" si="199"/>
        <v>2.1285798283427022</v>
      </c>
      <c r="L441" s="118">
        <f t="shared" si="199"/>
        <v>1.6987543951026896</v>
      </c>
      <c r="M441" s="118">
        <f t="shared" si="199"/>
        <v>1.7657156169420798</v>
      </c>
      <c r="N441" s="118">
        <f t="shared" si="199"/>
        <v>2.5490638558016356</v>
      </c>
      <c r="O441" s="118">
        <f t="shared" si="199"/>
        <v>2.4914576927698446</v>
      </c>
      <c r="P441" s="118">
        <f t="shared" si="199"/>
        <v>2.5213363177830108</v>
      </c>
      <c r="Q441" s="118">
        <f t="shared" si="199"/>
        <v>2.2238677573227044</v>
      </c>
      <c r="R441" s="118">
        <f t="shared" ref="R441:V441" si="200">R442+R444+R446+R455</f>
        <v>0</v>
      </c>
      <c r="S441" s="118">
        <f t="shared" si="200"/>
        <v>2.1857414781117992</v>
      </c>
      <c r="T441" s="118">
        <f t="shared" si="200"/>
        <v>2.3736466880477041</v>
      </c>
      <c r="U441" s="118">
        <f t="shared" si="200"/>
        <v>2.4542558820979106</v>
      </c>
      <c r="V441" s="118">
        <f t="shared" si="200"/>
        <v>2.366265948677424</v>
      </c>
      <c r="W441" s="118">
        <f t="shared" ref="W441" si="201">W442+W444+W446+W455</f>
        <v>2.8829738225145749</v>
      </c>
      <c r="DA441" s="129" t="s">
        <v>4912</v>
      </c>
    </row>
    <row r="442" spans="1:105" ht="12" customHeight="1" x14ac:dyDescent="0.25">
      <c r="A442" s="121" t="s">
        <v>57</v>
      </c>
      <c r="B442" s="123"/>
      <c r="C442" s="123">
        <f t="shared" ref="C442:W442" si="202">C443</f>
        <v>0</v>
      </c>
      <c r="D442" s="123">
        <f t="shared" si="202"/>
        <v>0</v>
      </c>
      <c r="E442" s="123">
        <f t="shared" si="202"/>
        <v>0</v>
      </c>
      <c r="F442" s="123">
        <f t="shared" si="202"/>
        <v>0</v>
      </c>
      <c r="G442" s="123">
        <f t="shared" si="202"/>
        <v>0</v>
      </c>
      <c r="H442" s="123">
        <f t="shared" si="202"/>
        <v>0</v>
      </c>
      <c r="I442" s="123">
        <f t="shared" si="202"/>
        <v>0</v>
      </c>
      <c r="J442" s="123">
        <f t="shared" si="202"/>
        <v>0</v>
      </c>
      <c r="K442" s="123">
        <f t="shared" si="202"/>
        <v>0</v>
      </c>
      <c r="L442" s="123">
        <f t="shared" si="202"/>
        <v>0</v>
      </c>
      <c r="M442" s="123">
        <f t="shared" si="202"/>
        <v>0</v>
      </c>
      <c r="N442" s="123">
        <f t="shared" si="202"/>
        <v>0</v>
      </c>
      <c r="O442" s="123">
        <f t="shared" si="202"/>
        <v>0</v>
      </c>
      <c r="P442" s="123">
        <f t="shared" si="202"/>
        <v>0</v>
      </c>
      <c r="Q442" s="123">
        <f t="shared" si="202"/>
        <v>0</v>
      </c>
      <c r="R442" s="123">
        <f t="shared" si="202"/>
        <v>0</v>
      </c>
      <c r="S442" s="123">
        <f t="shared" si="202"/>
        <v>0</v>
      </c>
      <c r="T442" s="123">
        <f t="shared" si="202"/>
        <v>0</v>
      </c>
      <c r="U442" s="123">
        <f t="shared" si="202"/>
        <v>0</v>
      </c>
      <c r="V442" s="123">
        <f t="shared" si="202"/>
        <v>0</v>
      </c>
      <c r="W442" s="123">
        <f t="shared" si="202"/>
        <v>0</v>
      </c>
      <c r="DA442" s="130" t="s">
        <v>4913</v>
      </c>
    </row>
    <row r="443" spans="1:105" ht="12" customHeight="1" x14ac:dyDescent="0.25">
      <c r="A443" s="97" t="s">
        <v>53</v>
      </c>
      <c r="B443" s="99"/>
      <c r="C443" s="99">
        <v>0</v>
      </c>
      <c r="D443" s="99">
        <v>0</v>
      </c>
      <c r="E443" s="99">
        <v>0</v>
      </c>
      <c r="F443" s="99">
        <v>0</v>
      </c>
      <c r="G443" s="99">
        <v>0</v>
      </c>
      <c r="H443" s="99">
        <v>0</v>
      </c>
      <c r="I443" s="99">
        <v>0</v>
      </c>
      <c r="J443" s="99">
        <v>0</v>
      </c>
      <c r="K443" s="99">
        <v>0</v>
      </c>
      <c r="L443" s="99">
        <v>0</v>
      </c>
      <c r="M443" s="99">
        <v>0</v>
      </c>
      <c r="N443" s="99">
        <v>0</v>
      </c>
      <c r="O443" s="99">
        <v>0</v>
      </c>
      <c r="P443" s="99">
        <v>0</v>
      </c>
      <c r="Q443" s="99">
        <v>0</v>
      </c>
      <c r="R443" s="99">
        <v>0</v>
      </c>
      <c r="S443" s="99">
        <v>0</v>
      </c>
      <c r="T443" s="99">
        <v>0</v>
      </c>
      <c r="U443" s="99">
        <v>0</v>
      </c>
      <c r="V443" s="99">
        <v>0</v>
      </c>
      <c r="W443" s="99">
        <v>0</v>
      </c>
      <c r="DA443" s="63" t="s">
        <v>4914</v>
      </c>
    </row>
    <row r="444" spans="1:105" ht="12" customHeight="1" x14ac:dyDescent="0.25">
      <c r="A444" s="121" t="s">
        <v>92</v>
      </c>
      <c r="B444" s="123"/>
      <c r="C444" s="123">
        <f t="shared" ref="C444:W444" si="203">C445</f>
        <v>0</v>
      </c>
      <c r="D444" s="123">
        <f t="shared" si="203"/>
        <v>0</v>
      </c>
      <c r="E444" s="123">
        <f t="shared" si="203"/>
        <v>0</v>
      </c>
      <c r="F444" s="123">
        <f t="shared" si="203"/>
        <v>0</v>
      </c>
      <c r="G444" s="123">
        <f t="shared" si="203"/>
        <v>0</v>
      </c>
      <c r="H444" s="123">
        <f t="shared" si="203"/>
        <v>0</v>
      </c>
      <c r="I444" s="123">
        <f t="shared" si="203"/>
        <v>0</v>
      </c>
      <c r="J444" s="123">
        <f t="shared" si="203"/>
        <v>0</v>
      </c>
      <c r="K444" s="123">
        <f t="shared" si="203"/>
        <v>0</v>
      </c>
      <c r="L444" s="123">
        <f t="shared" si="203"/>
        <v>0</v>
      </c>
      <c r="M444" s="123">
        <f t="shared" si="203"/>
        <v>0</v>
      </c>
      <c r="N444" s="123">
        <f t="shared" si="203"/>
        <v>0</v>
      </c>
      <c r="O444" s="123">
        <f t="shared" si="203"/>
        <v>0</v>
      </c>
      <c r="P444" s="123">
        <f t="shared" si="203"/>
        <v>0</v>
      </c>
      <c r="Q444" s="123">
        <f t="shared" si="203"/>
        <v>0</v>
      </c>
      <c r="R444" s="123">
        <f t="shared" si="203"/>
        <v>0</v>
      </c>
      <c r="S444" s="123">
        <f t="shared" si="203"/>
        <v>0</v>
      </c>
      <c r="T444" s="123">
        <f t="shared" si="203"/>
        <v>0</v>
      </c>
      <c r="U444" s="123">
        <f t="shared" si="203"/>
        <v>0</v>
      </c>
      <c r="V444" s="123">
        <f t="shared" si="203"/>
        <v>0</v>
      </c>
      <c r="W444" s="123">
        <f t="shared" si="203"/>
        <v>0</v>
      </c>
      <c r="DA444" s="130" t="s">
        <v>4915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DA445" s="63" t="s">
        <v>4916</v>
      </c>
    </row>
    <row r="446" spans="1:105" ht="12" customHeight="1" x14ac:dyDescent="0.25">
      <c r="A446" s="121" t="s">
        <v>55</v>
      </c>
      <c r="B446" s="123"/>
      <c r="C446" s="123">
        <v>1.356000364553321</v>
      </c>
      <c r="D446" s="123">
        <v>0.59132044607323619</v>
      </c>
      <c r="E446" s="123">
        <v>0.28800163485893021</v>
      </c>
      <c r="F446" s="123">
        <v>0.58511033723330474</v>
      </c>
      <c r="G446" s="123">
        <v>1.0177671316079884</v>
      </c>
      <c r="H446" s="123">
        <v>2.0021586775829445</v>
      </c>
      <c r="I446" s="123">
        <v>1.1936475653843244</v>
      </c>
      <c r="J446" s="123">
        <v>0.45652521911221877</v>
      </c>
      <c r="K446" s="123">
        <v>0.47215008321708468</v>
      </c>
      <c r="L446" s="123">
        <v>0.3400025964523028</v>
      </c>
      <c r="M446" s="123">
        <v>0.32920983730946357</v>
      </c>
      <c r="N446" s="123">
        <v>0.63403317480745869</v>
      </c>
      <c r="O446" s="123">
        <v>0.57764807520478578</v>
      </c>
      <c r="P446" s="123">
        <v>0.58854488619901824</v>
      </c>
      <c r="Q446" s="123">
        <v>0.44137033505442752</v>
      </c>
      <c r="R446" s="123">
        <v>0</v>
      </c>
      <c r="S446" s="123">
        <v>0.47327372953981994</v>
      </c>
      <c r="T446" s="123">
        <v>0.51326382529328263</v>
      </c>
      <c r="U446" s="123">
        <v>0.48099077983264166</v>
      </c>
      <c r="V446" s="123">
        <v>0.49569659988896581</v>
      </c>
      <c r="W446" s="123">
        <v>0.62350718570901209</v>
      </c>
      <c r="DA446" s="130" t="s">
        <v>4917</v>
      </c>
    </row>
    <row r="447" spans="1:105" ht="12" customHeight="1" x14ac:dyDescent="0.25">
      <c r="A447" s="97" t="s">
        <v>124</v>
      </c>
      <c r="B447" s="99"/>
      <c r="C447" s="99">
        <v>4.0090445560706884</v>
      </c>
      <c r="D447" s="99">
        <v>4.0458767362905625</v>
      </c>
      <c r="E447" s="99">
        <v>4.2336240324262739</v>
      </c>
      <c r="F447" s="99">
        <v>4.3558213994034904</v>
      </c>
      <c r="G447" s="99">
        <v>4.3794828087374054</v>
      </c>
      <c r="H447" s="99">
        <v>4.4098178468282576</v>
      </c>
      <c r="I447" s="99">
        <v>4.5560350735091824</v>
      </c>
      <c r="J447" s="99">
        <v>4.6482567764153186</v>
      </c>
      <c r="K447" s="99">
        <v>4.7712008409305398</v>
      </c>
      <c r="L447" s="99">
        <v>4.8025366748887768</v>
      </c>
      <c r="M447" s="99">
        <v>4.6912401816598557</v>
      </c>
      <c r="N447" s="99">
        <v>4.7904728763230215</v>
      </c>
      <c r="O447" s="99">
        <v>4.5570014821710885</v>
      </c>
      <c r="P447" s="99">
        <v>4.4140866464926374</v>
      </c>
      <c r="Q447" s="99">
        <v>4.2371552165225044</v>
      </c>
      <c r="R447" s="99">
        <v>0</v>
      </c>
      <c r="S447" s="99">
        <v>4.259463565858379</v>
      </c>
      <c r="T447" s="99">
        <v>4.3114161324635738</v>
      </c>
      <c r="U447" s="99">
        <v>4.4892472784379889</v>
      </c>
      <c r="V447" s="99">
        <v>4.3786532990191978</v>
      </c>
      <c r="W447" s="99">
        <v>4.1697043044290183</v>
      </c>
      <c r="DA447" s="63" t="s">
        <v>4918</v>
      </c>
    </row>
    <row r="448" spans="1:105" ht="12" customHeight="1" x14ac:dyDescent="0.25">
      <c r="A448" s="97" t="s">
        <v>123</v>
      </c>
      <c r="B448" s="99"/>
      <c r="C448" s="99">
        <v>0</v>
      </c>
      <c r="D448" s="99">
        <v>0</v>
      </c>
      <c r="E448" s="99">
        <v>0</v>
      </c>
      <c r="F448" s="99">
        <v>0</v>
      </c>
      <c r="G448" s="99">
        <v>0</v>
      </c>
      <c r="H448" s="99">
        <v>0</v>
      </c>
      <c r="I448" s="99">
        <v>0</v>
      </c>
      <c r="J448" s="99">
        <v>0</v>
      </c>
      <c r="K448" s="99">
        <v>0</v>
      </c>
      <c r="L448" s="99">
        <v>0</v>
      </c>
      <c r="M448" s="99">
        <v>0</v>
      </c>
      <c r="N448" s="99">
        <v>0</v>
      </c>
      <c r="O448" s="99">
        <v>0</v>
      </c>
      <c r="P448" s="99">
        <v>0</v>
      </c>
      <c r="Q448" s="99">
        <v>0</v>
      </c>
      <c r="R448" s="99">
        <v>0</v>
      </c>
      <c r="S448" s="99">
        <v>0</v>
      </c>
      <c r="T448" s="99">
        <v>0</v>
      </c>
      <c r="U448" s="99">
        <v>0</v>
      </c>
      <c r="V448" s="99">
        <v>0</v>
      </c>
      <c r="W448" s="99">
        <v>0</v>
      </c>
      <c r="DA448" s="63" t="s">
        <v>4919</v>
      </c>
    </row>
    <row r="449" spans="1:105" ht="12" customHeight="1" x14ac:dyDescent="0.25">
      <c r="A449" s="100" t="s">
        <v>50</v>
      </c>
      <c r="B449" s="102"/>
      <c r="C449" s="102">
        <v>0</v>
      </c>
      <c r="D449" s="102">
        <v>0</v>
      </c>
      <c r="E449" s="102">
        <v>0</v>
      </c>
      <c r="F449" s="102">
        <v>0</v>
      </c>
      <c r="G449" s="102">
        <v>0</v>
      </c>
      <c r="H449" s="102">
        <v>0</v>
      </c>
      <c r="I449" s="102">
        <v>0</v>
      </c>
      <c r="J449" s="102">
        <v>0</v>
      </c>
      <c r="K449" s="102">
        <v>0</v>
      </c>
      <c r="L449" s="102">
        <v>0</v>
      </c>
      <c r="M449" s="102">
        <v>0</v>
      </c>
      <c r="N449" s="102">
        <v>0</v>
      </c>
      <c r="O449" s="102">
        <v>0</v>
      </c>
      <c r="P449" s="102">
        <v>0</v>
      </c>
      <c r="Q449" s="102">
        <v>0</v>
      </c>
      <c r="R449" s="102">
        <v>0</v>
      </c>
      <c r="S449" s="102">
        <v>0</v>
      </c>
      <c r="T449" s="102">
        <v>0</v>
      </c>
      <c r="U449" s="102">
        <v>0</v>
      </c>
      <c r="V449" s="102">
        <v>0</v>
      </c>
      <c r="W449" s="102">
        <v>0</v>
      </c>
      <c r="DA449" s="131" t="s">
        <v>4920</v>
      </c>
    </row>
    <row r="450" spans="1:105" ht="12" customHeight="1" x14ac:dyDescent="0.25">
      <c r="A450" s="103" t="s">
        <v>52</v>
      </c>
      <c r="B450" s="105"/>
      <c r="C450" s="105">
        <v>0</v>
      </c>
      <c r="D450" s="105">
        <v>0</v>
      </c>
      <c r="E450" s="105">
        <v>0</v>
      </c>
      <c r="F450" s="105">
        <v>0</v>
      </c>
      <c r="G450" s="105">
        <v>0</v>
      </c>
      <c r="H450" s="105">
        <v>0</v>
      </c>
      <c r="I450" s="105">
        <v>0</v>
      </c>
      <c r="J450" s="105">
        <v>0</v>
      </c>
      <c r="K450" s="105">
        <v>0</v>
      </c>
      <c r="L450" s="105">
        <v>0</v>
      </c>
      <c r="M450" s="105">
        <v>0</v>
      </c>
      <c r="N450" s="105">
        <v>0</v>
      </c>
      <c r="O450" s="105">
        <v>0</v>
      </c>
      <c r="P450" s="105">
        <v>0</v>
      </c>
      <c r="Q450" s="105">
        <v>0</v>
      </c>
      <c r="R450" s="105">
        <v>0</v>
      </c>
      <c r="S450" s="105">
        <v>0</v>
      </c>
      <c r="T450" s="105">
        <v>0</v>
      </c>
      <c r="U450" s="105">
        <v>0</v>
      </c>
      <c r="V450" s="105">
        <v>0</v>
      </c>
      <c r="W450" s="105">
        <v>0</v>
      </c>
      <c r="DA450" s="132" t="s">
        <v>4921</v>
      </c>
    </row>
    <row r="451" spans="1:105" ht="12" customHeight="1" x14ac:dyDescent="0.25">
      <c r="A451" s="106" t="s">
        <v>122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DA451" s="131" t="s">
        <v>4922</v>
      </c>
    </row>
    <row r="452" spans="1:105" ht="12" customHeight="1" x14ac:dyDescent="0.25">
      <c r="A452" s="107" t="s">
        <v>121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DA452" s="132" t="s">
        <v>4923</v>
      </c>
    </row>
    <row r="453" spans="1:105" ht="12" customHeight="1" x14ac:dyDescent="0.25">
      <c r="A453" s="108" t="s">
        <v>53</v>
      </c>
      <c r="B453" s="99"/>
      <c r="C453" s="99">
        <v>0</v>
      </c>
      <c r="D453" s="99">
        <v>0</v>
      </c>
      <c r="E453" s="99">
        <v>0</v>
      </c>
      <c r="F453" s="99">
        <v>0</v>
      </c>
      <c r="G453" s="99">
        <v>0</v>
      </c>
      <c r="H453" s="99">
        <v>0</v>
      </c>
      <c r="I453" s="99">
        <v>0</v>
      </c>
      <c r="J453" s="99">
        <v>0</v>
      </c>
      <c r="K453" s="99">
        <v>0</v>
      </c>
      <c r="L453" s="99">
        <v>0</v>
      </c>
      <c r="M453" s="99">
        <v>0</v>
      </c>
      <c r="N453" s="99">
        <v>0</v>
      </c>
      <c r="O453" s="99">
        <v>0</v>
      </c>
      <c r="P453" s="99">
        <v>0</v>
      </c>
      <c r="Q453" s="99">
        <v>0</v>
      </c>
      <c r="R453" s="99">
        <v>0</v>
      </c>
      <c r="S453" s="99">
        <v>0</v>
      </c>
      <c r="T453" s="99">
        <v>0</v>
      </c>
      <c r="U453" s="99">
        <v>0</v>
      </c>
      <c r="V453" s="99">
        <v>0</v>
      </c>
      <c r="W453" s="99">
        <v>0</v>
      </c>
      <c r="DA453" s="63" t="s">
        <v>4924</v>
      </c>
    </row>
    <row r="454" spans="1:105" ht="12" customHeight="1" x14ac:dyDescent="0.25">
      <c r="A454" s="108" t="s">
        <v>52</v>
      </c>
      <c r="B454" s="99"/>
      <c r="C454" s="99">
        <v>0</v>
      </c>
      <c r="D454" s="99">
        <v>0</v>
      </c>
      <c r="E454" s="99">
        <v>0</v>
      </c>
      <c r="F454" s="99">
        <v>0</v>
      </c>
      <c r="G454" s="99">
        <v>0</v>
      </c>
      <c r="H454" s="99">
        <v>0</v>
      </c>
      <c r="I454" s="99">
        <v>0</v>
      </c>
      <c r="J454" s="99">
        <v>0</v>
      </c>
      <c r="K454" s="99">
        <v>0</v>
      </c>
      <c r="L454" s="99">
        <v>0</v>
      </c>
      <c r="M454" s="99">
        <v>0</v>
      </c>
      <c r="N454" s="99">
        <v>0</v>
      </c>
      <c r="O454" s="99">
        <v>0</v>
      </c>
      <c r="P454" s="99">
        <v>0</v>
      </c>
      <c r="Q454" s="99">
        <v>0</v>
      </c>
      <c r="R454" s="99">
        <v>0</v>
      </c>
      <c r="S454" s="99">
        <v>0</v>
      </c>
      <c r="T454" s="99">
        <v>0</v>
      </c>
      <c r="U454" s="99">
        <v>0</v>
      </c>
      <c r="V454" s="99">
        <v>0</v>
      </c>
      <c r="W454" s="99">
        <v>0</v>
      </c>
      <c r="DA454" s="63" t="s">
        <v>4925</v>
      </c>
    </row>
    <row r="455" spans="1:105" ht="12" customHeight="1" x14ac:dyDescent="0.25">
      <c r="A455" s="121" t="s">
        <v>54</v>
      </c>
      <c r="B455" s="123"/>
      <c r="C455" s="123">
        <v>1.4281603696411767</v>
      </c>
      <c r="D455" s="123">
        <v>1.2728177539914554</v>
      </c>
      <c r="E455" s="123">
        <v>1.0195875302317217</v>
      </c>
      <c r="F455" s="123">
        <v>1.5623879914033671</v>
      </c>
      <c r="G455" s="123">
        <v>2.0102085176663391</v>
      </c>
      <c r="H455" s="123">
        <v>2.0674103410394147</v>
      </c>
      <c r="I455" s="123">
        <v>2.1823893753114953</v>
      </c>
      <c r="J455" s="123">
        <v>1.655364995064009</v>
      </c>
      <c r="K455" s="123">
        <v>1.6564297451256176</v>
      </c>
      <c r="L455" s="123">
        <v>1.3587517986503868</v>
      </c>
      <c r="M455" s="123">
        <v>1.4365057796326162</v>
      </c>
      <c r="N455" s="123">
        <v>1.9150306809941768</v>
      </c>
      <c r="O455" s="123">
        <v>1.913809617565059</v>
      </c>
      <c r="P455" s="123">
        <v>1.9327914315839925</v>
      </c>
      <c r="Q455" s="123">
        <v>1.782497422268277</v>
      </c>
      <c r="R455" s="123">
        <v>0</v>
      </c>
      <c r="S455" s="123">
        <v>1.7124677485719793</v>
      </c>
      <c r="T455" s="123">
        <v>1.8603828627544217</v>
      </c>
      <c r="U455" s="123">
        <v>1.973265102265269</v>
      </c>
      <c r="V455" s="123">
        <v>1.8705693487884583</v>
      </c>
      <c r="W455" s="123">
        <v>2.2594666368055627</v>
      </c>
      <c r="DA455" s="130" t="s">
        <v>4926</v>
      </c>
    </row>
    <row r="456" spans="1:105" ht="12" customHeight="1" x14ac:dyDescent="0.25">
      <c r="A456" s="97" t="s">
        <v>50</v>
      </c>
      <c r="B456" s="99"/>
      <c r="C456" s="99">
        <v>1.8675943295307695</v>
      </c>
      <c r="D456" s="99">
        <v>2.0178818051084049</v>
      </c>
      <c r="E456" s="99">
        <v>2.6764172668582695</v>
      </c>
      <c r="F456" s="99">
        <v>2.6841024467698871</v>
      </c>
      <c r="G456" s="99">
        <v>2.6188037569598182</v>
      </c>
      <c r="H456" s="99">
        <v>2.6450691128004276</v>
      </c>
      <c r="I456" s="99">
        <v>2.7508256777182107</v>
      </c>
      <c r="J456" s="99">
        <v>2.8305477778193739</v>
      </c>
      <c r="K456" s="99">
        <v>2.9177478079276931</v>
      </c>
      <c r="L456" s="99">
        <v>2.9526721778364173</v>
      </c>
      <c r="M456" s="99">
        <v>2.8234768772089356</v>
      </c>
      <c r="N456" s="99">
        <v>2.8309149197305219</v>
      </c>
      <c r="O456" s="99">
        <v>2.717609656942384</v>
      </c>
      <c r="P456" s="99">
        <v>2.6899674563282368</v>
      </c>
      <c r="Q456" s="99">
        <v>2.6737461334024153</v>
      </c>
      <c r="R456" s="99">
        <v>0</v>
      </c>
      <c r="S456" s="99">
        <v>2.7198017183202023</v>
      </c>
      <c r="T456" s="99">
        <v>2.7905742941316327</v>
      </c>
      <c r="U456" s="99">
        <v>2.9079696243909225</v>
      </c>
      <c r="V456" s="99">
        <v>2.7538937634941192</v>
      </c>
      <c r="W456" s="99">
        <v>2.656735496024123</v>
      </c>
      <c r="DA456" s="63" t="s">
        <v>4927</v>
      </c>
    </row>
    <row r="457" spans="1:105" ht="12" customHeight="1" x14ac:dyDescent="0.25">
      <c r="A457" s="109" t="s">
        <v>120</v>
      </c>
      <c r="B457" s="110"/>
      <c r="C457" s="110">
        <v>0</v>
      </c>
      <c r="D457" s="110">
        <v>0</v>
      </c>
      <c r="E457" s="110">
        <v>0</v>
      </c>
      <c r="F457" s="110">
        <v>0</v>
      </c>
      <c r="G457" s="110">
        <v>0</v>
      </c>
      <c r="H457" s="110">
        <v>0</v>
      </c>
      <c r="I457" s="110">
        <v>0</v>
      </c>
      <c r="J457" s="110">
        <v>0</v>
      </c>
      <c r="K457" s="110">
        <v>0</v>
      </c>
      <c r="L457" s="110">
        <v>0</v>
      </c>
      <c r="M457" s="110">
        <v>0</v>
      </c>
      <c r="N457" s="110">
        <v>0</v>
      </c>
      <c r="O457" s="110">
        <v>0</v>
      </c>
      <c r="P457" s="110">
        <v>0</v>
      </c>
      <c r="Q457" s="110">
        <v>0</v>
      </c>
      <c r="R457" s="110">
        <v>0</v>
      </c>
      <c r="S457" s="110">
        <v>0</v>
      </c>
      <c r="T457" s="110">
        <v>0</v>
      </c>
      <c r="U457" s="110">
        <v>0</v>
      </c>
      <c r="V457" s="110">
        <v>0</v>
      </c>
      <c r="W457" s="110">
        <v>0</v>
      </c>
      <c r="DA457" s="60" t="s">
        <v>4928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B51F9679BA144793883E00F33314C2" ma:contentTypeVersion="13" ma:contentTypeDescription="Create a new document." ma:contentTypeScope="" ma:versionID="8c333d80c301a914a206b290c4b90b3b">
  <xsd:schema xmlns:xsd="http://www.w3.org/2001/XMLSchema" xmlns:xs="http://www.w3.org/2001/XMLSchema" xmlns:p="http://schemas.microsoft.com/office/2006/metadata/properties" xmlns:ns2="399c1a43-fcee-47b9-8e14-d0136f5b770f" xmlns:ns3="a0ef95e8-51fd-41c3-80a8-973dcfb15a5e" targetNamespace="http://schemas.microsoft.com/office/2006/metadata/properties" ma:root="true" ma:fieldsID="f1714cbb5ff7ee15686c65dd8b2eb882" ns2:_="" ns3:_="">
    <xsd:import namespace="399c1a43-fcee-47b9-8e14-d0136f5b770f"/>
    <xsd:import namespace="a0ef95e8-51fd-41c3-80a8-973dcfb15a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9c1a43-fcee-47b9-8e14-d0136f5b77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162caacc-edf8-42da-adb8-e01fde2280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ef95e8-51fd-41c3-80a8-973dcfb15a5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4ff86b3-2118-4750-92d1-1c6c8b88d6fd}" ma:internalName="TaxCatchAll" ma:showField="CatchAllData" ma:web="a0ef95e8-51fd-41c3-80a8-973dcfb15a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ef95e8-51fd-41c3-80a8-973dcfb15a5e" xsi:nil="true"/>
    <lcf76f155ced4ddcb4097134ff3c332f xmlns="399c1a43-fcee-47b9-8e14-d0136f5b770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9521AD2-3822-4B36-9F3E-EC0AECAB396C}"/>
</file>

<file path=customXml/itemProps2.xml><?xml version="1.0" encoding="utf-8"?>
<ds:datastoreItem xmlns:ds="http://schemas.openxmlformats.org/officeDocument/2006/customXml" ds:itemID="{C04756A9-ABF3-45FD-829F-F846B47BD810}"/>
</file>

<file path=customXml/itemProps3.xml><?xml version="1.0" encoding="utf-8"?>
<ds:datastoreItem xmlns:ds="http://schemas.openxmlformats.org/officeDocument/2006/customXml" ds:itemID="{ECBFACF5-44D2-44DE-9FC4-9B4349BA541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69</vt:i4>
      </vt:variant>
      <vt:variant>
        <vt:lpstr>Named Ranges</vt:lpstr>
      </vt:variant>
      <vt:variant>
        <vt:i4>67</vt:i4>
      </vt:variant>
    </vt:vector>
  </HeadingPairs>
  <TitlesOfParts>
    <vt:vector size="136" baseType="lpstr">
      <vt:lpstr>cover</vt:lpstr>
      <vt:lpstr>index</vt:lpstr>
      <vt:lpstr>RES_summary</vt:lpstr>
      <vt:lpstr>RES_hh_num</vt:lpstr>
      <vt:lpstr>RES_hh_fec</vt:lpstr>
      <vt:lpstr>RES_hh_tes</vt:lpstr>
      <vt:lpstr>RES_hh_eff</vt:lpstr>
      <vt:lpstr>RES_hh_emi</vt:lpstr>
      <vt:lpstr>RES_hh_fech</vt:lpstr>
      <vt:lpstr>RES_hh_tesh</vt:lpstr>
      <vt:lpstr>RES_hh_emih</vt:lpstr>
      <vt:lpstr>RES_hh_fecs</vt:lpstr>
      <vt:lpstr>RES_hh_tess</vt:lpstr>
      <vt:lpstr>RES_hh_emis</vt:lpstr>
      <vt:lpstr>RES_hh_num_in</vt:lpstr>
      <vt:lpstr>RES_hh_fec_in</vt:lpstr>
      <vt:lpstr>RES_hh_tes_in</vt:lpstr>
      <vt:lpstr>RES_hh_eff_in</vt:lpstr>
      <vt:lpstr>RES_hh_emi_in</vt:lpstr>
      <vt:lpstr>RES_hh_fech_in</vt:lpstr>
      <vt:lpstr>RES_hh_tesh_in</vt:lpstr>
      <vt:lpstr>RES_hh_emih_in</vt:lpstr>
      <vt:lpstr>RES_hh_fecs_in</vt:lpstr>
      <vt:lpstr>RES_hh_tess_in</vt:lpstr>
      <vt:lpstr>RES_hh_emis_in</vt:lpstr>
      <vt:lpstr>RES_se-appl</vt:lpstr>
      <vt:lpstr>RES_RF</vt:lpstr>
      <vt:lpstr>RES_WM</vt:lpstr>
      <vt:lpstr>RES_DR</vt:lpstr>
      <vt:lpstr>RES_DW</vt:lpstr>
      <vt:lpstr>RES_TV</vt:lpstr>
      <vt:lpstr>RES_IT</vt:lpstr>
      <vt:lpstr>RES_LI</vt:lpstr>
      <vt:lpstr>RES_OA</vt:lpstr>
      <vt:lpstr>RES_hhdet_num</vt:lpstr>
      <vt:lpstr>RES_hhdet_out</vt:lpstr>
      <vt:lpstr>RES_hhdet_in</vt:lpstr>
      <vt:lpstr>RES_hhdet_in_new</vt:lpstr>
      <vt:lpstr>RES_hhdet_in_repl</vt:lpstr>
      <vt:lpstr>RES_hhdet_numvin</vt:lpstr>
      <vt:lpstr>RES_hhdet_fec</vt:lpstr>
      <vt:lpstr>RES_hhdet_tes</vt:lpstr>
      <vt:lpstr>RES_hhdet_eff</vt:lpstr>
      <vt:lpstr>RES_hhdet_emi</vt:lpstr>
      <vt:lpstr>RES_hhdet_fech</vt:lpstr>
      <vt:lpstr>RES_hhdet_tesh</vt:lpstr>
      <vt:lpstr>RES_hhdet_emih</vt:lpstr>
      <vt:lpstr>RES_hhdet_fecs</vt:lpstr>
      <vt:lpstr>RES_hhdet_tess</vt:lpstr>
      <vt:lpstr>RES_hhdet_emis</vt:lpstr>
      <vt:lpstr>RES_hhdet_in_fec</vt:lpstr>
      <vt:lpstr>RES_hhdet_in_tes</vt:lpstr>
      <vt:lpstr>RES_hhdet_in_eff</vt:lpstr>
      <vt:lpstr>RES_hhdet_in_emi</vt:lpstr>
      <vt:lpstr>RES_hhdet_in_fech</vt:lpstr>
      <vt:lpstr>RES_hhdet_in_tesh</vt:lpstr>
      <vt:lpstr>RES_hhdet_in_emih</vt:lpstr>
      <vt:lpstr>RES_hhdet_in_fecs</vt:lpstr>
      <vt:lpstr>RES_hhdet_in_tess</vt:lpstr>
      <vt:lpstr>RES_hhdet_in_emis</vt:lpstr>
      <vt:lpstr>RES_hh_SLD</vt:lpstr>
      <vt:lpstr>RES_hh_LPG</vt:lpstr>
      <vt:lpstr>RES_hh_GDO</vt:lpstr>
      <vt:lpstr>RES_hh_NGS</vt:lpstr>
      <vt:lpstr>RES_hh_BMS</vt:lpstr>
      <vt:lpstr>RES_hh_GEO</vt:lpstr>
      <vt:lpstr>RES_hh_DHT</vt:lpstr>
      <vt:lpstr>RES_hh_AEL</vt:lpstr>
      <vt:lpstr>RES_hh_CEL</vt:lpstr>
      <vt:lpstr>RES_DR!Print_Titles</vt:lpstr>
      <vt:lpstr>RES_DW!Print_Titles</vt:lpstr>
      <vt:lpstr>RES_hh_AEL!Print_Titles</vt:lpstr>
      <vt:lpstr>RES_hh_BMS!Print_Titles</vt:lpstr>
      <vt:lpstr>RES_hh_CEL!Print_Titles</vt:lpstr>
      <vt:lpstr>RES_hh_DHT!Print_Titles</vt:lpstr>
      <vt:lpstr>RES_hh_eff!Print_Titles</vt:lpstr>
      <vt:lpstr>RES_hh_eff_in!Print_Titles</vt:lpstr>
      <vt:lpstr>RES_hh_emi!Print_Titles</vt:lpstr>
      <vt:lpstr>RES_hh_emi_in!Print_Titles</vt:lpstr>
      <vt:lpstr>RES_hh_emih!Print_Titles</vt:lpstr>
      <vt:lpstr>RES_hh_emih_in!Print_Titles</vt:lpstr>
      <vt:lpstr>RES_hh_emis!Print_Titles</vt:lpstr>
      <vt:lpstr>RES_hh_emis_in!Print_Titles</vt:lpstr>
      <vt:lpstr>RES_hh_fec!Print_Titles</vt:lpstr>
      <vt:lpstr>RES_hh_fec_in!Print_Titles</vt:lpstr>
      <vt:lpstr>RES_hh_fech!Print_Titles</vt:lpstr>
      <vt:lpstr>RES_hh_fech_in!Print_Titles</vt:lpstr>
      <vt:lpstr>RES_hh_fecs!Print_Titles</vt:lpstr>
      <vt:lpstr>RES_hh_fecs_in!Print_Titles</vt:lpstr>
      <vt:lpstr>RES_hh_GDO!Print_Titles</vt:lpstr>
      <vt:lpstr>RES_hh_GEO!Print_Titles</vt:lpstr>
      <vt:lpstr>RES_hh_LPG!Print_Titles</vt:lpstr>
      <vt:lpstr>RES_hh_NGS!Print_Titles</vt:lpstr>
      <vt:lpstr>RES_hh_num!Print_Titles</vt:lpstr>
      <vt:lpstr>RES_hh_num_in!Print_Titles</vt:lpstr>
      <vt:lpstr>RES_hh_SLD!Print_Titles</vt:lpstr>
      <vt:lpstr>RES_hh_tes!Print_Titles</vt:lpstr>
      <vt:lpstr>RES_hh_tes_in!Print_Titles</vt:lpstr>
      <vt:lpstr>RES_hh_tesh!Print_Titles</vt:lpstr>
      <vt:lpstr>RES_hh_tesh_in!Print_Titles</vt:lpstr>
      <vt:lpstr>RES_hh_tess!Print_Titles</vt:lpstr>
      <vt:lpstr>RES_hh_tess_in!Print_Titles</vt:lpstr>
      <vt:lpstr>RES_hhdet_eff!Print_Titles</vt:lpstr>
      <vt:lpstr>RES_hhdet_emi!Print_Titles</vt:lpstr>
      <vt:lpstr>RES_hhdet_emih!Print_Titles</vt:lpstr>
      <vt:lpstr>RES_hhdet_emis!Print_Titles</vt:lpstr>
      <vt:lpstr>RES_hhdet_fec!Print_Titles</vt:lpstr>
      <vt:lpstr>RES_hhdet_fech!Print_Titles</vt:lpstr>
      <vt:lpstr>RES_hhdet_fecs!Print_Titles</vt:lpstr>
      <vt:lpstr>RES_hhdet_in!Print_Titles</vt:lpstr>
      <vt:lpstr>RES_hhdet_in_eff!Print_Titles</vt:lpstr>
      <vt:lpstr>RES_hhdet_in_emi!Print_Titles</vt:lpstr>
      <vt:lpstr>RES_hhdet_in_emih!Print_Titles</vt:lpstr>
      <vt:lpstr>RES_hhdet_in_emis!Print_Titles</vt:lpstr>
      <vt:lpstr>RES_hhdet_in_fec!Print_Titles</vt:lpstr>
      <vt:lpstr>RES_hhdet_in_fech!Print_Titles</vt:lpstr>
      <vt:lpstr>RES_hhdet_in_fecs!Print_Titles</vt:lpstr>
      <vt:lpstr>RES_hhdet_in_new!Print_Titles</vt:lpstr>
      <vt:lpstr>RES_hhdet_in_repl!Print_Titles</vt:lpstr>
      <vt:lpstr>RES_hhdet_in_tes!Print_Titles</vt:lpstr>
      <vt:lpstr>RES_hhdet_in_tesh!Print_Titles</vt:lpstr>
      <vt:lpstr>RES_hhdet_in_tess!Print_Titles</vt:lpstr>
      <vt:lpstr>RES_hhdet_num!Print_Titles</vt:lpstr>
      <vt:lpstr>RES_hhdet_numvin!Print_Titles</vt:lpstr>
      <vt:lpstr>RES_hhdet_out!Print_Titles</vt:lpstr>
      <vt:lpstr>RES_hhdet_tes!Print_Titles</vt:lpstr>
      <vt:lpstr>RES_hhdet_tesh!Print_Titles</vt:lpstr>
      <vt:lpstr>RES_hhdet_tess!Print_Titles</vt:lpstr>
      <vt:lpstr>RES_IT!Print_Titles</vt:lpstr>
      <vt:lpstr>RES_LI!Print_Titles</vt:lpstr>
      <vt:lpstr>RES_OA!Print_Titles</vt:lpstr>
      <vt:lpstr>RES_RF!Print_Titles</vt:lpstr>
      <vt:lpstr>'RES_se-appl'!Print_Titles</vt:lpstr>
      <vt:lpstr>RES_summary!Print_Titles</vt:lpstr>
      <vt:lpstr>RES_TV!Print_Titles</vt:lpstr>
      <vt:lpstr>RES_WM!Print_Titles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2024-05-20T16:54:38Z</dcterms:created>
  <dcterms:modified xsi:type="dcterms:W3CDTF">2024-05-20T16:54:38Z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0x01010058B51F9679BA144793883E00F33314C2</vt:lpwstr>
  </property>
</Properties>
</file>